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2301\全部局共用\0110.総務部\65.総務部 工事検査課\20250728 △▲工事検査課▲△\▲2025年度様式▲\土木20250401\工事関係書類の統一化様式\"/>
    </mc:Choice>
  </mc:AlternateContent>
  <bookViews>
    <workbookView xWindow="0" yWindow="0" windowWidth="19068" windowHeight="8028" tabRatio="812"/>
  </bookViews>
  <sheets>
    <sheet name="提出書類一覧" sheetId="53" r:id="rId1"/>
    <sheet name="入力シート" sheetId="2" r:id="rId2"/>
    <sheet name="101" sheetId="218" r:id="rId3"/>
    <sheet name="102" sheetId="219" r:id="rId4"/>
    <sheet name="103" sheetId="220" r:id="rId5"/>
    <sheet name="104" sheetId="221" r:id="rId6"/>
    <sheet name="105" sheetId="222" r:id="rId7"/>
    <sheet name="106" sheetId="223" r:id="rId8"/>
    <sheet name="107" sheetId="224" r:id="rId9"/>
    <sheet name="108" sheetId="225" r:id="rId10"/>
    <sheet name="109" sheetId="213" r:id="rId11"/>
    <sheet name="110" sheetId="214" r:id="rId12"/>
    <sheet name="111" sheetId="215" r:id="rId13"/>
    <sheet name="112" sheetId="226" r:id="rId14"/>
    <sheet name="113" sheetId="228" r:id="rId15"/>
    <sheet name="113(記入例)" sheetId="229" r:id="rId16"/>
    <sheet name="114" sheetId="230" r:id="rId17"/>
    <sheet name="201-1" sheetId="192" r:id="rId18"/>
    <sheet name="201-2" sheetId="191" r:id="rId19"/>
    <sheet name="201-3" sheetId="198" r:id="rId20"/>
    <sheet name="202" sheetId="58" r:id="rId21"/>
    <sheet name="203" sheetId="67" r:id="rId22"/>
    <sheet name="204" sheetId="65" r:id="rId23"/>
    <sheet name="205" sheetId="188" r:id="rId24"/>
    <sheet name="206" sheetId="193" r:id="rId25"/>
    <sheet name="207" sheetId="194" r:id="rId26"/>
    <sheet name="208" sheetId="195" r:id="rId27"/>
    <sheet name="209" sheetId="196" r:id="rId28"/>
    <sheet name="210" sheetId="199" r:id="rId29"/>
    <sheet name="211" sheetId="170" r:id="rId30"/>
    <sheet name="212" sheetId="197" r:id="rId31"/>
    <sheet name="213" sheetId="129" r:id="rId32"/>
    <sheet name="214" sheetId="200" r:id="rId33"/>
    <sheet name="215" sheetId="138" r:id="rId34"/>
    <sheet name="216" sheetId="201" r:id="rId35"/>
    <sheet name="217" sheetId="250" r:id="rId36"/>
    <sheet name="217-例" sheetId="251" r:id="rId37"/>
    <sheet name="218" sheetId="104" r:id="rId38"/>
    <sheet name="219-1工事打合せ簿" sheetId="202" r:id="rId39"/>
    <sheet name="219-2(土木)" sheetId="260" r:id="rId40"/>
    <sheet name="219-2(土木)記入例" sheetId="261" r:id="rId41"/>
    <sheet name="219-3(土木)【交替制】" sheetId="267" r:id="rId42"/>
    <sheet name="219-3(土木)【交替制】記入例" sheetId="266" r:id="rId43"/>
    <sheet name="219-4(農整)【9か月以内の工期】" sheetId="262" r:id="rId44"/>
    <sheet name="219-4(農整)【9か月を超える工期】" sheetId="268" r:id="rId45"/>
    <sheet name="219-4(農整)記入例" sheetId="263" r:id="rId46"/>
    <sheet name="219-5(農整)【交替制】7か月以内" sheetId="269" r:id="rId47"/>
    <sheet name="219-5(農整)【交替制】7か月以上" sheetId="271" r:id="rId48"/>
    <sheet name="219-5(農整)【交替制】記入例" sheetId="270" r:id="rId49"/>
    <sheet name="219-6(林務)【9か月以内の工期】" sheetId="264" r:id="rId50"/>
    <sheet name="219-6(林務)【9か月以上の工期】" sheetId="272" r:id="rId51"/>
    <sheet name="219-6(林務)記入例" sheetId="265" r:id="rId52"/>
    <sheet name="219-7(林務)【交替制】7か月以内" sheetId="273" r:id="rId53"/>
    <sheet name="219-7(林務)【交替制】7か月以上" sheetId="274" r:id="rId54"/>
    <sheet name="219-7(林務)【交替制】記入例" sheetId="275" r:id="rId55"/>
    <sheet name="220-1" sheetId="238" r:id="rId56"/>
    <sheet name="220-2" sheetId="239" r:id="rId57"/>
    <sheet name="301" sheetId="205" r:id="rId58"/>
    <sheet name="302" sheetId="206" r:id="rId59"/>
    <sheet name="303" sheetId="74" r:id="rId60"/>
    <sheet name="304-1" sheetId="116" r:id="rId61"/>
    <sheet name="304-2" sheetId="117" r:id="rId62"/>
    <sheet name="305" sheetId="118" r:id="rId63"/>
    <sheet name="306-1" sheetId="207" r:id="rId64"/>
    <sheet name="306-2" sheetId="208" r:id="rId65"/>
    <sheet name="306-3" sheetId="209" r:id="rId66"/>
    <sheet name="306-4" sheetId="210" r:id="rId67"/>
    <sheet name="306-5" sheetId="211" r:id="rId68"/>
    <sheet name="307" sheetId="106" r:id="rId69"/>
    <sheet name="308" sheetId="217" r:id="rId70"/>
    <sheet name="309" sheetId="233" r:id="rId71"/>
    <sheet name="310" sheetId="241" r:id="rId72"/>
    <sheet name="401" sheetId="234" r:id="rId73"/>
    <sheet name="402" sheetId="236" r:id="rId74"/>
    <sheet name="404" sheetId="248" r:id="rId75"/>
    <sheet name="405" sheetId="244" r:id="rId76"/>
    <sheet name="406" sheetId="243" r:id="rId77"/>
    <sheet name="407" sheetId="245" r:id="rId78"/>
    <sheet name="407(記入例)" sheetId="246" r:id="rId79"/>
    <sheet name="408" sheetId="247" r:id="rId80"/>
    <sheet name="501" sheetId="216" r:id="rId81"/>
    <sheet name="502-5" sheetId="257" r:id="rId82"/>
    <sheet name="502-6" sheetId="256" r:id="rId83"/>
    <sheet name="502-7" sheetId="259" r:id="rId84"/>
    <sheet name="503-1" sheetId="258" r:id="rId85"/>
    <sheet name="503-2" sheetId="255" r:id="rId86"/>
    <sheet name="504" sheetId="72" r:id="rId87"/>
    <sheet name="505" sheetId="189" r:id="rId88"/>
    <sheet name="505-例" sheetId="212" r:id="rId89"/>
    <sheet name="506" sheetId="231" r:id="rId90"/>
    <sheet name="507" sheetId="136" r:id="rId91"/>
    <sheet name="508-1" sheetId="252" r:id="rId92"/>
    <sheet name="508-2" sheetId="253" r:id="rId93"/>
    <sheet name="602" sheetId="249" r:id="rId94"/>
    <sheet name="701" sheetId="242" r:id="rId95"/>
    <sheet name="702" sheetId="227" r:id="rId96"/>
  </sheets>
  <definedNames>
    <definedName name="_xlnm._FilterDatabase" localSheetId="59" hidden="1">'303'!$V$7:$V$8</definedName>
    <definedName name="_xlnm.Print_Area" localSheetId="2">'101'!$A$1:$I$37</definedName>
    <definedName name="_xlnm.Print_Area" localSheetId="3">'102'!$A$1:$K$126</definedName>
    <definedName name="_xlnm.Print_Area" localSheetId="4">'103'!$A$1:$Q$123</definedName>
    <definedName name="_xlnm.Print_Area" localSheetId="5">'104'!$A$1:$Q$132</definedName>
    <definedName name="_xlnm.Print_Area" localSheetId="6">'105'!$A$1:$X$42</definedName>
    <definedName name="_xlnm.Print_Area" localSheetId="8">'107'!$A$1:$X$43</definedName>
    <definedName name="_xlnm.Print_Area" localSheetId="12">'111'!$A$1:$I$37</definedName>
    <definedName name="_xlnm.Print_Area" localSheetId="13">'112'!$A$1:$L$64</definedName>
    <definedName name="_xlnm.Print_Area" localSheetId="16">'114'!$B$1:$AI$37</definedName>
    <definedName name="_xlnm.Print_Area" localSheetId="18">'201-2'!$A$1:$AH$39</definedName>
    <definedName name="_xlnm.Print_Area" localSheetId="26">'208'!$A$1:$CH$76</definedName>
    <definedName name="_xlnm.Print_Area" localSheetId="31">'213'!$A$1:$H$43</definedName>
    <definedName name="_xlnm.Print_Area" localSheetId="34">'216'!$A$1:$I$34</definedName>
    <definedName name="_xlnm.Print_Area" localSheetId="39">'219-2(土木)'!$A$1:$AI$297</definedName>
    <definedName name="_xlnm.Print_Area" localSheetId="40">'219-2(土木)記入例'!$A$1:$AI$297</definedName>
    <definedName name="_xlnm.Print_Area" localSheetId="41">'219-3(土木)【交替制】'!$A$1:$AO$531</definedName>
    <definedName name="_xlnm.Print_Area" localSheetId="42">'219-3(土木)【交替制】記入例'!$A$1:$AO$531</definedName>
    <definedName name="_xlnm.Print_Area" localSheetId="44">'219-4(農整)【9か月を超える工期】'!$A$1:$AG$176</definedName>
    <definedName name="_xlnm.Print_Area" localSheetId="43">'219-4(農整)【9か月以内の工期】'!$A$1:$AG$87</definedName>
    <definedName name="_xlnm.Print_Area" localSheetId="45">'219-4(農整)記入例'!$A$1:$AG$87</definedName>
    <definedName name="_xlnm.Print_Area" localSheetId="50">'219-6(林務)【9か月以上の工期】'!$A$1:$AG$176</definedName>
    <definedName name="_xlnm.Print_Area" localSheetId="49">'219-6(林務)【9か月以内の工期】'!$A$1:$AG$87</definedName>
    <definedName name="_xlnm.Print_Area" localSheetId="51">'219-6(林務)記入例'!$A$1:$AG$87</definedName>
    <definedName name="_xlnm.Print_Area" localSheetId="53">'219-7(林務)【交替制】7か月以上'!$A$1:$AJ$862</definedName>
    <definedName name="_xlnm.Print_Area" localSheetId="52">'219-7(林務)【交替制】7か月以内'!$A$1:$AJ$174</definedName>
    <definedName name="_xlnm.Print_Area" localSheetId="54">'219-7(林務)【交替制】記入例'!$A$1:$AJ$88</definedName>
    <definedName name="_xlnm.Print_Area" localSheetId="55">'220-1'!$A$1:$M$28</definedName>
    <definedName name="_xlnm.Print_Area" localSheetId="56">'220-2'!$A$1:$M$25</definedName>
    <definedName name="_xlnm.Print_Area" localSheetId="59">'303'!$A$1:$T$65</definedName>
    <definedName name="_xlnm.Print_Area" localSheetId="61">'304-2'!$A$1:$K$52</definedName>
    <definedName name="_xlnm.Print_Area" localSheetId="69">'308'!$A$1:$M$32</definedName>
    <definedName name="_xlnm.Print_Area" localSheetId="70">'309'!$A$1:$F$40</definedName>
    <definedName name="_xlnm.Print_Area" localSheetId="71">'310'!$A$1:$M$33</definedName>
    <definedName name="_xlnm.Print_Area" localSheetId="72">'401'!$A$1:$P$30</definedName>
    <definedName name="_xlnm.Print_Area" localSheetId="73">'402'!$A$1:$P$34</definedName>
    <definedName name="_xlnm.Print_Area" localSheetId="74">'404'!$B$1:$AI$38</definedName>
    <definedName name="_xlnm.Print_Area" localSheetId="75">'405'!$A$1:$M$20</definedName>
    <definedName name="_xlnm.Print_Area" localSheetId="76">'406'!$A$1:$M$42</definedName>
    <definedName name="_xlnm.Print_Area" localSheetId="79">'408'!$B$1:$AI$37</definedName>
    <definedName name="_xlnm.Print_Area" localSheetId="80">'501'!$A$1:$N$30</definedName>
    <definedName name="_xlnm.Print_Area" localSheetId="82">'502-6'!$A$1:$R$40</definedName>
    <definedName name="_xlnm.Print_Area" localSheetId="83">'502-7'!$A$1:$R$25</definedName>
    <definedName name="_xlnm.Print_Area" localSheetId="84">'503-1'!$A$1:$M$31</definedName>
    <definedName name="_xlnm.Print_Area" localSheetId="85">'503-2'!$A$1:$R$38</definedName>
    <definedName name="_xlnm.Print_Area" localSheetId="87">'505'!$A$1:$S$69</definedName>
    <definedName name="_xlnm.Print_Area" localSheetId="88">'505-例'!$A$1:$S$74</definedName>
    <definedName name="_xlnm.Print_Area" localSheetId="89">'506'!$A$1:$X$40</definedName>
    <definedName name="_xlnm.Print_Area" localSheetId="90">'507'!$A$1:$G$45</definedName>
    <definedName name="_xlnm.Print_Area" localSheetId="91">'508-1'!$A$1:$M$72</definedName>
    <definedName name="_xlnm.Print_Area" localSheetId="92">'508-2'!$B$2:$N$44</definedName>
    <definedName name="_xlnm.Print_Area" localSheetId="93">'602'!$B$1:$AI$48</definedName>
    <definedName name="_xlnm.Print_Area" localSheetId="94">'701'!$A$1:$K$25</definedName>
    <definedName name="_xlnm.Print_Area" localSheetId="95">'702'!$A$1:$L$64</definedName>
    <definedName name="_xlnm.Print_Area" localSheetId="0">提出書類一覧!$A$1:$K$338</definedName>
    <definedName name="_xlnm.Print_Area" localSheetId="1">入力シート!$A$1:$D$33</definedName>
    <definedName name="_xlnm.Print_Titles" localSheetId="0">提出書類一覧!$4:$6</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0"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34"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57" hidden="1">{#N/A,#N/A,FALSE,"起工伺 (所長決裁)";#N/A,#N/A,FALSE,"起工伺 (知事決裁) ";#N/A,#N/A,FALSE,"起工伺 (本庁決裁)";#N/A,#N/A,FALSE,"起工決裁通知書 ";#N/A,#N/A,FALSE,"起工決裁通知書 (控)"}</definedName>
    <definedName name="wrn.事務所決裁." localSheetId="58" hidden="1">{#N/A,#N/A,FALSE,"起工伺 (所長決裁)";#N/A,#N/A,FALSE,"起工伺 (知事決裁) ";#N/A,#N/A,FALSE,"起工伺 (本庁決裁)";#N/A,#N/A,FALSE,"起工決裁通知書 ";#N/A,#N/A,FALSE,"起工決裁通知書 (控)"}</definedName>
    <definedName name="wrn.事務所決裁." localSheetId="63" hidden="1">{#N/A,#N/A,FALSE,"起工伺 (所長決裁)";#N/A,#N/A,FALSE,"起工伺 (知事決裁) ";#N/A,#N/A,FALSE,"起工伺 (本庁決裁)";#N/A,#N/A,FALSE,"起工決裁通知書 ";#N/A,#N/A,FALSE,"起工決裁通知書 (控)"}</definedName>
    <definedName name="wrn.事務所決裁." localSheetId="82" hidden="1">{#N/A,#N/A,FALSE,"起工伺 (所長決裁)";#N/A,#N/A,FALSE,"起工伺 (知事決裁) ";#N/A,#N/A,FALSE,"起工伺 (本庁決裁)";#N/A,#N/A,FALSE,"起工決裁通知書 ";#N/A,#N/A,FALSE,"起工決裁通知書 (控)"}</definedName>
    <definedName name="wrn.事務所決裁." localSheetId="83" hidden="1">{#N/A,#N/A,FALSE,"起工伺 (所長決裁)";#N/A,#N/A,FALSE,"起工伺 (知事決裁) ";#N/A,#N/A,FALSE,"起工伺 (本庁決裁)";#N/A,#N/A,FALSE,"起工決裁通知書 ";#N/A,#N/A,FALSE,"起工決裁通知書 (控)"}</definedName>
    <definedName name="wrn.事務所決裁." localSheetId="85" hidden="1">{#N/A,#N/A,FALSE,"起工伺 (所長決裁)";#N/A,#N/A,FALSE,"起工伺 (知事決裁) ";#N/A,#N/A,FALSE,"起工伺 (本庁決裁)";#N/A,#N/A,FALSE,"起工決裁通知書 ";#N/A,#N/A,FALSE,"起工決裁通知書 (控)"}</definedName>
    <definedName name="wrn.事務所決裁." localSheetId="91" hidden="1">{#N/A,#N/A,FALSE,"起工伺 (所長決裁)";#N/A,#N/A,FALSE,"起工伺 (知事決裁) ";#N/A,#N/A,FALSE,"起工伺 (本庁決裁)";#N/A,#N/A,FALSE,"起工決裁通知書 ";#N/A,#N/A,FALSE,"起工決裁通知書 (控)"}</definedName>
    <definedName name="wrn.事務所決裁." localSheetId="92"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7"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0" hidden="1">{#N/A,#N/A,FALSE,"起工伺 (所長決裁)";#N/A,#N/A,FALSE,"起工伺 (知事決裁) ";#N/A,#N/A,FALSE,"起工伺 (本庁決裁)";#N/A,#N/A,FALSE,"起工決裁通知書 ";#N/A,#N/A,FALSE,"起工決裁通知書 (控)"}</definedName>
    <definedName name="データ" localSheetId="32" hidden="1">{#N/A,#N/A,FALSE,"起工伺 (所長決裁)";#N/A,#N/A,FALSE,"起工伺 (知事決裁) ";#N/A,#N/A,FALSE,"起工伺 (本庁決裁)";#N/A,#N/A,FALSE,"起工決裁通知書 ";#N/A,#N/A,FALSE,"起工決裁通知書 (控)"}</definedName>
    <definedName name="データ" localSheetId="34" hidden="1">{#N/A,#N/A,FALSE,"起工伺 (所長決裁)";#N/A,#N/A,FALSE,"起工伺 (知事決裁) ";#N/A,#N/A,FALSE,"起工伺 (本庁決裁)";#N/A,#N/A,FALSE,"起工決裁通知書 ";#N/A,#N/A,FALSE,"起工決裁通知書 (控)"}</definedName>
    <definedName name="データ" localSheetId="38" hidden="1">{#N/A,#N/A,FALSE,"起工伺 (所長決裁)";#N/A,#N/A,FALSE,"起工伺 (知事決裁) ";#N/A,#N/A,FALSE,"起工伺 (本庁決裁)";#N/A,#N/A,FALSE,"起工決裁通知書 ";#N/A,#N/A,FALSE,"起工決裁通知書 (控)"}</definedName>
    <definedName name="データ" localSheetId="57" hidden="1">{#N/A,#N/A,FALSE,"起工伺 (所長決裁)";#N/A,#N/A,FALSE,"起工伺 (知事決裁) ";#N/A,#N/A,FALSE,"起工伺 (本庁決裁)";#N/A,#N/A,FALSE,"起工決裁通知書 ";#N/A,#N/A,FALSE,"起工決裁通知書 (控)"}</definedName>
    <definedName name="データ" localSheetId="58" hidden="1">{#N/A,#N/A,FALSE,"起工伺 (所長決裁)";#N/A,#N/A,FALSE,"起工伺 (知事決裁) ";#N/A,#N/A,FALSE,"起工伺 (本庁決裁)";#N/A,#N/A,FALSE,"起工決裁通知書 ";#N/A,#N/A,FALSE,"起工決裁通知書 (控)"}</definedName>
    <definedName name="データ" localSheetId="63" hidden="1">{#N/A,#N/A,FALSE,"起工伺 (所長決裁)";#N/A,#N/A,FALSE,"起工伺 (知事決裁) ";#N/A,#N/A,FALSE,"起工伺 (本庁決裁)";#N/A,#N/A,FALSE,"起工決裁通知書 ";#N/A,#N/A,FALSE,"起工決裁通知書 (控)"}</definedName>
    <definedName name="データ" localSheetId="82" hidden="1">{#N/A,#N/A,FALSE,"起工伺 (所長決裁)";#N/A,#N/A,FALSE,"起工伺 (知事決裁) ";#N/A,#N/A,FALSE,"起工伺 (本庁決裁)";#N/A,#N/A,FALSE,"起工決裁通知書 ";#N/A,#N/A,FALSE,"起工決裁通知書 (控)"}</definedName>
    <definedName name="データ" localSheetId="83" hidden="1">{#N/A,#N/A,FALSE,"起工伺 (所長決裁)";#N/A,#N/A,FALSE,"起工伺 (知事決裁) ";#N/A,#N/A,FALSE,"起工伺 (本庁決裁)";#N/A,#N/A,FALSE,"起工決裁通知書 ";#N/A,#N/A,FALSE,"起工決裁通知書 (控)"}</definedName>
    <definedName name="データ" localSheetId="85" hidden="1">{#N/A,#N/A,FALSE,"起工伺 (所長決裁)";#N/A,#N/A,FALSE,"起工伺 (知事決裁) ";#N/A,#N/A,FALSE,"起工伺 (本庁決裁)";#N/A,#N/A,FALSE,"起工決裁通知書 ";#N/A,#N/A,FALSE,"起工決裁通知書 (控)"}</definedName>
    <definedName name="データ" localSheetId="91" hidden="1">{#N/A,#N/A,FALSE,"起工伺 (所長決裁)";#N/A,#N/A,FALSE,"起工伺 (知事決裁) ";#N/A,#N/A,FALSE,"起工伺 (本庁決裁)";#N/A,#N/A,FALSE,"起工決裁通知書 ";#N/A,#N/A,FALSE,"起工決裁通知書 (控)"}</definedName>
    <definedName name="データ" localSheetId="92"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275" l="1"/>
  <c r="E3" i="274"/>
  <c r="E3" i="273"/>
  <c r="G3" i="265"/>
  <c r="G5" i="272"/>
  <c r="G3" i="272"/>
  <c r="G5" i="264"/>
  <c r="G3" i="264"/>
  <c r="E3" i="270"/>
  <c r="E3" i="271"/>
  <c r="E3" i="269"/>
  <c r="G5" i="268"/>
  <c r="G3" i="268"/>
  <c r="G5" i="262"/>
  <c r="G3" i="262"/>
  <c r="F5" i="266"/>
  <c r="F7" i="267"/>
  <c r="F5" i="267"/>
  <c r="G3" i="261"/>
  <c r="G5" i="260"/>
  <c r="G3" i="260"/>
  <c r="AN81" i="275" l="1"/>
  <c r="AI81" i="275" s="1"/>
  <c r="AM81" i="275"/>
  <c r="AJ81" i="275"/>
  <c r="D81" i="275"/>
  <c r="AN80" i="275"/>
  <c r="AM80" i="275"/>
  <c r="AI80" i="275" s="1"/>
  <c r="AJ80" i="275"/>
  <c r="D80" i="275"/>
  <c r="AN79" i="275"/>
  <c r="AM79" i="275"/>
  <c r="AJ79" i="275"/>
  <c r="AI79" i="275"/>
  <c r="D79" i="275"/>
  <c r="AN78" i="275"/>
  <c r="AM78" i="275"/>
  <c r="AI78" i="275" s="1"/>
  <c r="AJ78" i="275"/>
  <c r="D78" i="275"/>
  <c r="AN76" i="275"/>
  <c r="AI76" i="275" s="1"/>
  <c r="AM76" i="275"/>
  <c r="AJ76" i="275"/>
  <c r="D76" i="275"/>
  <c r="AN75" i="275"/>
  <c r="AM75" i="275"/>
  <c r="AI75" i="275" s="1"/>
  <c r="AJ75" i="275"/>
  <c r="D75" i="275"/>
  <c r="AN74" i="275"/>
  <c r="AM74" i="275"/>
  <c r="AJ74" i="275"/>
  <c r="AI74" i="275"/>
  <c r="D74" i="275"/>
  <c r="AN73" i="275"/>
  <c r="AM73" i="275"/>
  <c r="AI73" i="275" s="1"/>
  <c r="AJ73" i="275"/>
  <c r="D73" i="275"/>
  <c r="AN71" i="275"/>
  <c r="AI71" i="275" s="1"/>
  <c r="AM71" i="275"/>
  <c r="AJ71" i="275"/>
  <c r="AN70" i="275"/>
  <c r="AM70" i="275"/>
  <c r="AJ70" i="275"/>
  <c r="N12" i="275" s="1"/>
  <c r="AI70" i="275"/>
  <c r="D70" i="275"/>
  <c r="AN69" i="275"/>
  <c r="AM69" i="275"/>
  <c r="AJ69" i="275"/>
  <c r="AI69" i="275"/>
  <c r="D69" i="275"/>
  <c r="AN68" i="275"/>
  <c r="AM68" i="275"/>
  <c r="AI68" i="275" s="1"/>
  <c r="AJ68" i="275"/>
  <c r="D68" i="275"/>
  <c r="AN67" i="275"/>
  <c r="AM67" i="275"/>
  <c r="AI67" i="275" s="1"/>
  <c r="AJ67" i="275"/>
  <c r="D67" i="275"/>
  <c r="AN66" i="275"/>
  <c r="AM66" i="275"/>
  <c r="AJ66" i="275"/>
  <c r="AI66" i="275"/>
  <c r="D66" i="275"/>
  <c r="AN61" i="275"/>
  <c r="AM61" i="275"/>
  <c r="AI61" i="275" s="1"/>
  <c r="AH61" i="275" s="1"/>
  <c r="AJ61" i="275"/>
  <c r="D61" i="275"/>
  <c r="AN60" i="275"/>
  <c r="AM60" i="275"/>
  <c r="AJ60" i="275"/>
  <c r="AI60" i="275"/>
  <c r="AH60" i="275" s="1"/>
  <c r="D60" i="275"/>
  <c r="AN59" i="275"/>
  <c r="AM59" i="275"/>
  <c r="AJ59" i="275"/>
  <c r="AI59" i="275"/>
  <c r="AH59" i="275"/>
  <c r="D59" i="275"/>
  <c r="AN58" i="275"/>
  <c r="AM58" i="275"/>
  <c r="AI58" i="275" s="1"/>
  <c r="AJ58" i="275"/>
  <c r="D58" i="275"/>
  <c r="AN56" i="275"/>
  <c r="AM56" i="275"/>
  <c r="AI56" i="275" s="1"/>
  <c r="AJ56" i="275"/>
  <c r="D56" i="275"/>
  <c r="AN55" i="275"/>
  <c r="AM55" i="275"/>
  <c r="AJ55" i="275"/>
  <c r="AI55" i="275"/>
  <c r="D55" i="275"/>
  <c r="AN54" i="275"/>
  <c r="AM54" i="275"/>
  <c r="AJ54" i="275"/>
  <c r="AI54" i="275"/>
  <c r="D54" i="275"/>
  <c r="AN53" i="275"/>
  <c r="AM53" i="275"/>
  <c r="AI53" i="275" s="1"/>
  <c r="AJ53" i="275"/>
  <c r="D53" i="275"/>
  <c r="AN51" i="275"/>
  <c r="AM51" i="275"/>
  <c r="AI51" i="275" s="1"/>
  <c r="AJ51" i="275"/>
  <c r="AN50" i="275"/>
  <c r="AM50" i="275"/>
  <c r="AJ50" i="275"/>
  <c r="AI50" i="275"/>
  <c r="D50" i="275"/>
  <c r="AN49" i="275"/>
  <c r="AI49" i="275" s="1"/>
  <c r="AM49" i="275"/>
  <c r="AJ49" i="275"/>
  <c r="D49" i="275"/>
  <c r="AN48" i="275"/>
  <c r="AM48" i="275"/>
  <c r="AI48" i="275" s="1"/>
  <c r="AJ48" i="275"/>
  <c r="D48" i="275"/>
  <c r="AN47" i="275"/>
  <c r="AM47" i="275"/>
  <c r="AI47" i="275" s="1"/>
  <c r="AJ47" i="275"/>
  <c r="D47" i="275"/>
  <c r="AN46" i="275"/>
  <c r="AM46" i="275"/>
  <c r="AJ46" i="275"/>
  <c r="AI46" i="275"/>
  <c r="D46" i="275"/>
  <c r="AN41" i="275"/>
  <c r="AI41" i="275" s="1"/>
  <c r="AM41" i="275"/>
  <c r="AJ41" i="275"/>
  <c r="D41" i="275"/>
  <c r="AN40" i="275"/>
  <c r="AM40" i="275"/>
  <c r="AI40" i="275" s="1"/>
  <c r="AJ40" i="275"/>
  <c r="D40" i="275"/>
  <c r="AN39" i="275"/>
  <c r="AM39" i="275"/>
  <c r="AI39" i="275" s="1"/>
  <c r="AJ39" i="275"/>
  <c r="D39" i="275"/>
  <c r="AN38" i="275"/>
  <c r="AM38" i="275"/>
  <c r="AJ38" i="275"/>
  <c r="AI38" i="275"/>
  <c r="D38" i="275"/>
  <c r="AN36" i="275"/>
  <c r="AI36" i="275" s="1"/>
  <c r="AM36" i="275"/>
  <c r="AJ36" i="275"/>
  <c r="D36" i="275"/>
  <c r="AN35" i="275"/>
  <c r="AM35" i="275"/>
  <c r="AI35" i="275" s="1"/>
  <c r="AJ35" i="275"/>
  <c r="D35" i="275"/>
  <c r="AN34" i="275"/>
  <c r="AM34" i="275"/>
  <c r="AI34" i="275" s="1"/>
  <c r="AJ34" i="275"/>
  <c r="D34" i="275"/>
  <c r="AN33" i="275"/>
  <c r="AM33" i="275"/>
  <c r="AJ33" i="275"/>
  <c r="AI33" i="275"/>
  <c r="D33" i="275"/>
  <c r="AN31" i="275"/>
  <c r="AI31" i="275" s="1"/>
  <c r="AM31" i="275"/>
  <c r="AJ31" i="275"/>
  <c r="D31" i="275"/>
  <c r="AN30" i="275"/>
  <c r="AM30" i="275"/>
  <c r="AI30" i="275" s="1"/>
  <c r="AJ30" i="275"/>
  <c r="D30" i="275"/>
  <c r="AN29" i="275"/>
  <c r="AM29" i="275"/>
  <c r="AI29" i="275" s="1"/>
  <c r="AJ29" i="275"/>
  <c r="D29" i="275"/>
  <c r="AN28" i="275"/>
  <c r="AM28" i="275"/>
  <c r="AJ28" i="275"/>
  <c r="N10" i="275" s="1"/>
  <c r="AI28" i="275"/>
  <c r="D28" i="275"/>
  <c r="AN27" i="275"/>
  <c r="AI27" i="275" s="1"/>
  <c r="AM27" i="275"/>
  <c r="AJ27" i="275"/>
  <c r="D27" i="275"/>
  <c r="AN26" i="275"/>
  <c r="AM26" i="275"/>
  <c r="AI26" i="275" s="1"/>
  <c r="AJ26" i="275"/>
  <c r="N8" i="275" s="1"/>
  <c r="D26" i="275"/>
  <c r="G24" i="275"/>
  <c r="G23" i="275"/>
  <c r="H23" i="275" s="1"/>
  <c r="F23" i="275"/>
  <c r="F24" i="275" s="1"/>
  <c r="N18" i="275"/>
  <c r="N15" i="275"/>
  <c r="N14" i="275"/>
  <c r="N11" i="275"/>
  <c r="N9" i="275"/>
  <c r="E4" i="275"/>
  <c r="AN862" i="274"/>
  <c r="AM862" i="274"/>
  <c r="AI862" i="274" s="1"/>
  <c r="AJ862" i="274"/>
  <c r="D862" i="274"/>
  <c r="AN861" i="274"/>
  <c r="AM861" i="274"/>
  <c r="AI861" i="274" s="1"/>
  <c r="AJ861" i="274"/>
  <c r="D861" i="274"/>
  <c r="AN860" i="274"/>
  <c r="AM860" i="274"/>
  <c r="AJ860" i="274"/>
  <c r="AI860" i="274"/>
  <c r="D860" i="274"/>
  <c r="AN859" i="274"/>
  <c r="AM859" i="274"/>
  <c r="AI859" i="274" s="1"/>
  <c r="AJ859" i="274"/>
  <c r="D859" i="274"/>
  <c r="AN857" i="274"/>
  <c r="AM857" i="274"/>
  <c r="AI857" i="274" s="1"/>
  <c r="AJ857" i="274"/>
  <c r="D857" i="274"/>
  <c r="AN856" i="274"/>
  <c r="AM856" i="274"/>
  <c r="AI856" i="274" s="1"/>
  <c r="AJ856" i="274"/>
  <c r="D856" i="274"/>
  <c r="AN855" i="274"/>
  <c r="AM855" i="274"/>
  <c r="AJ855" i="274"/>
  <c r="AI855" i="274"/>
  <c r="D855" i="274"/>
  <c r="AN854" i="274"/>
  <c r="AM854" i="274"/>
  <c r="AI854" i="274" s="1"/>
  <c r="AJ854" i="274"/>
  <c r="D854" i="274"/>
  <c r="AN852" i="274"/>
  <c r="AM852" i="274"/>
  <c r="AI852" i="274" s="1"/>
  <c r="AJ852" i="274"/>
  <c r="AN851" i="274"/>
  <c r="AM851" i="274"/>
  <c r="AI851" i="274" s="1"/>
  <c r="AJ851" i="274"/>
  <c r="D851" i="274"/>
  <c r="AN850" i="274"/>
  <c r="AM850" i="274"/>
  <c r="AJ850" i="274"/>
  <c r="AI850" i="274"/>
  <c r="D850" i="274"/>
  <c r="AN849" i="274"/>
  <c r="AM849" i="274"/>
  <c r="AI849" i="274" s="1"/>
  <c r="AJ849" i="274"/>
  <c r="D849" i="274"/>
  <c r="AN848" i="274"/>
  <c r="AI848" i="274" s="1"/>
  <c r="AM848" i="274"/>
  <c r="AJ848" i="274"/>
  <c r="D848" i="274"/>
  <c r="AN847" i="274"/>
  <c r="AM847" i="274"/>
  <c r="AI847" i="274" s="1"/>
  <c r="AJ847" i="274"/>
  <c r="D847" i="274"/>
  <c r="AN842" i="274"/>
  <c r="AM842" i="274"/>
  <c r="AJ842" i="274"/>
  <c r="AI842" i="274"/>
  <c r="D842" i="274"/>
  <c r="AN841" i="274"/>
  <c r="AM841" i="274"/>
  <c r="AI841" i="274" s="1"/>
  <c r="AJ841" i="274"/>
  <c r="D841" i="274"/>
  <c r="AN840" i="274"/>
  <c r="AI840" i="274" s="1"/>
  <c r="AM840" i="274"/>
  <c r="AJ840" i="274"/>
  <c r="D840" i="274"/>
  <c r="AN839" i="274"/>
  <c r="AM839" i="274"/>
  <c r="AI839" i="274" s="1"/>
  <c r="AJ839" i="274"/>
  <c r="D839" i="274"/>
  <c r="AN837" i="274"/>
  <c r="AM837" i="274"/>
  <c r="AJ837" i="274"/>
  <c r="AI837" i="274"/>
  <c r="D837" i="274"/>
  <c r="AN836" i="274"/>
  <c r="AM836" i="274"/>
  <c r="AI836" i="274" s="1"/>
  <c r="AJ836" i="274"/>
  <c r="D836" i="274"/>
  <c r="AN835" i="274"/>
  <c r="AI835" i="274" s="1"/>
  <c r="AM835" i="274"/>
  <c r="AJ835" i="274"/>
  <c r="D835" i="274"/>
  <c r="AN834" i="274"/>
  <c r="AM834" i="274"/>
  <c r="AI834" i="274" s="1"/>
  <c r="AJ834" i="274"/>
  <c r="D834" i="274"/>
  <c r="AN832" i="274"/>
  <c r="AM832" i="274"/>
  <c r="AJ832" i="274"/>
  <c r="AI832" i="274"/>
  <c r="AN831" i="274"/>
  <c r="AM831" i="274"/>
  <c r="AI831" i="274" s="1"/>
  <c r="AJ831" i="274"/>
  <c r="D831" i="274"/>
  <c r="AN830" i="274"/>
  <c r="AM830" i="274"/>
  <c r="AI830" i="274" s="1"/>
  <c r="AJ830" i="274"/>
  <c r="D830" i="274"/>
  <c r="AN829" i="274"/>
  <c r="AM829" i="274"/>
  <c r="AJ829" i="274"/>
  <c r="AI829" i="274"/>
  <c r="D829" i="274"/>
  <c r="AN828" i="274"/>
  <c r="AI828" i="274" s="1"/>
  <c r="AM828" i="274"/>
  <c r="AJ828" i="274"/>
  <c r="D828" i="274"/>
  <c r="AN827" i="274"/>
  <c r="AM827" i="274"/>
  <c r="AI827" i="274" s="1"/>
  <c r="AJ827" i="274"/>
  <c r="D827" i="274"/>
  <c r="AN822" i="274"/>
  <c r="AM822" i="274"/>
  <c r="AI822" i="274" s="1"/>
  <c r="AJ822" i="274"/>
  <c r="D822" i="274"/>
  <c r="AN821" i="274"/>
  <c r="AM821" i="274"/>
  <c r="AJ821" i="274"/>
  <c r="AI821" i="274"/>
  <c r="D821" i="274"/>
  <c r="AN820" i="274"/>
  <c r="AI820" i="274" s="1"/>
  <c r="AM820" i="274"/>
  <c r="AJ820" i="274"/>
  <c r="D820" i="274"/>
  <c r="AN819" i="274"/>
  <c r="AM819" i="274"/>
  <c r="AI819" i="274" s="1"/>
  <c r="AJ819" i="274"/>
  <c r="D819" i="274"/>
  <c r="AN817" i="274"/>
  <c r="AM817" i="274"/>
  <c r="AI817" i="274" s="1"/>
  <c r="AJ817" i="274"/>
  <c r="D817" i="274"/>
  <c r="AN816" i="274"/>
  <c r="AM816" i="274"/>
  <c r="AJ816" i="274"/>
  <c r="AI816" i="274"/>
  <c r="D816" i="274"/>
  <c r="AN815" i="274"/>
  <c r="AI815" i="274" s="1"/>
  <c r="AM815" i="274"/>
  <c r="AJ815" i="274"/>
  <c r="D815" i="274"/>
  <c r="AN814" i="274"/>
  <c r="AM814" i="274"/>
  <c r="AI814" i="274" s="1"/>
  <c r="AJ814" i="274"/>
  <c r="D814" i="274"/>
  <c r="AN812" i="274"/>
  <c r="AM812" i="274"/>
  <c r="AI812" i="274" s="1"/>
  <c r="AJ812" i="274"/>
  <c r="AN811" i="274"/>
  <c r="AM811" i="274"/>
  <c r="AJ811" i="274"/>
  <c r="AI811" i="274"/>
  <c r="D811" i="274"/>
  <c r="AN810" i="274"/>
  <c r="AM810" i="274"/>
  <c r="AI810" i="274" s="1"/>
  <c r="AJ810" i="274"/>
  <c r="D810" i="274"/>
  <c r="AN809" i="274"/>
  <c r="AI809" i="274" s="1"/>
  <c r="AM809" i="274"/>
  <c r="AJ809" i="274"/>
  <c r="D809" i="274"/>
  <c r="AN808" i="274"/>
  <c r="AM808" i="274"/>
  <c r="AI808" i="274" s="1"/>
  <c r="AJ808" i="274"/>
  <c r="D808" i="274"/>
  <c r="AN807" i="274"/>
  <c r="AM807" i="274"/>
  <c r="AJ807" i="274"/>
  <c r="AI807" i="274"/>
  <c r="D807" i="274"/>
  <c r="AN802" i="274"/>
  <c r="AM802" i="274"/>
  <c r="AI802" i="274" s="1"/>
  <c r="AJ802" i="274"/>
  <c r="D802" i="274"/>
  <c r="AN801" i="274"/>
  <c r="AI801" i="274" s="1"/>
  <c r="AM801" i="274"/>
  <c r="AJ801" i="274"/>
  <c r="D801" i="274"/>
  <c r="AN800" i="274"/>
  <c r="AM800" i="274"/>
  <c r="AI800" i="274" s="1"/>
  <c r="AJ800" i="274"/>
  <c r="D800" i="274"/>
  <c r="AN799" i="274"/>
  <c r="AM799" i="274"/>
  <c r="AJ799" i="274"/>
  <c r="AI799" i="274"/>
  <c r="D799" i="274"/>
  <c r="AN797" i="274"/>
  <c r="AM797" i="274"/>
  <c r="AI797" i="274" s="1"/>
  <c r="AJ797" i="274"/>
  <c r="D797" i="274"/>
  <c r="AN796" i="274"/>
  <c r="AI796" i="274" s="1"/>
  <c r="AM796" i="274"/>
  <c r="AJ796" i="274"/>
  <c r="D796" i="274"/>
  <c r="AN795" i="274"/>
  <c r="AM795" i="274"/>
  <c r="AI795" i="274" s="1"/>
  <c r="AJ795" i="274"/>
  <c r="D795" i="274"/>
  <c r="AN794" i="274"/>
  <c r="AM794" i="274"/>
  <c r="AJ794" i="274"/>
  <c r="AI794" i="274"/>
  <c r="D794" i="274"/>
  <c r="AN792" i="274"/>
  <c r="AM792" i="274"/>
  <c r="AI792" i="274" s="1"/>
  <c r="AJ792" i="274"/>
  <c r="AN791" i="274"/>
  <c r="AM791" i="274"/>
  <c r="AI791" i="274" s="1"/>
  <c r="AJ791" i="274"/>
  <c r="D791" i="274"/>
  <c r="AN790" i="274"/>
  <c r="AM790" i="274"/>
  <c r="AJ790" i="274"/>
  <c r="AI790" i="274"/>
  <c r="D790" i="274"/>
  <c r="AN789" i="274"/>
  <c r="AI789" i="274" s="1"/>
  <c r="AM789" i="274"/>
  <c r="AJ789" i="274"/>
  <c r="D789" i="274"/>
  <c r="AN788" i="274"/>
  <c r="AI788" i="274" s="1"/>
  <c r="AM788" i="274"/>
  <c r="AJ788" i="274"/>
  <c r="D788" i="274"/>
  <c r="AN787" i="274"/>
  <c r="AM787" i="274"/>
  <c r="AI787" i="274" s="1"/>
  <c r="AJ787" i="274"/>
  <c r="D787" i="274"/>
  <c r="X782" i="274"/>
  <c r="E782" i="274" s="1"/>
  <c r="X781" i="274"/>
  <c r="E781" i="274"/>
  <c r="AG780" i="274"/>
  <c r="AN776" i="274"/>
  <c r="AM776" i="274"/>
  <c r="AI776" i="274" s="1"/>
  <c r="AJ776" i="274"/>
  <c r="D776" i="274"/>
  <c r="AN775" i="274"/>
  <c r="AI775" i="274" s="1"/>
  <c r="AM775" i="274"/>
  <c r="AJ775" i="274"/>
  <c r="D775" i="274"/>
  <c r="AN774" i="274"/>
  <c r="AM774" i="274"/>
  <c r="AI774" i="274" s="1"/>
  <c r="AJ774" i="274"/>
  <c r="D774" i="274"/>
  <c r="AN773" i="274"/>
  <c r="AM773" i="274"/>
  <c r="AJ773" i="274"/>
  <c r="AI773" i="274"/>
  <c r="D773" i="274"/>
  <c r="AN771" i="274"/>
  <c r="AM771" i="274"/>
  <c r="AI771" i="274" s="1"/>
  <c r="AJ771" i="274"/>
  <c r="D771" i="274"/>
  <c r="AN770" i="274"/>
  <c r="AI770" i="274" s="1"/>
  <c r="AM770" i="274"/>
  <c r="AJ770" i="274"/>
  <c r="D770" i="274"/>
  <c r="AN769" i="274"/>
  <c r="AM769" i="274"/>
  <c r="AI769" i="274" s="1"/>
  <c r="AJ769" i="274"/>
  <c r="D769" i="274"/>
  <c r="AN768" i="274"/>
  <c r="AM768" i="274"/>
  <c r="AJ768" i="274"/>
  <c r="AI768" i="274"/>
  <c r="D768" i="274"/>
  <c r="AN766" i="274"/>
  <c r="AM766" i="274"/>
  <c r="AI766" i="274" s="1"/>
  <c r="AJ766" i="274"/>
  <c r="AN765" i="274"/>
  <c r="AM765" i="274"/>
  <c r="AI765" i="274" s="1"/>
  <c r="AJ765" i="274"/>
  <c r="D765" i="274"/>
  <c r="AN764" i="274"/>
  <c r="AM764" i="274"/>
  <c r="AJ764" i="274"/>
  <c r="AI764" i="274"/>
  <c r="D764" i="274"/>
  <c r="AN763" i="274"/>
  <c r="AI763" i="274" s="1"/>
  <c r="AM763" i="274"/>
  <c r="AJ763" i="274"/>
  <c r="D763" i="274"/>
  <c r="AN762" i="274"/>
  <c r="AM762" i="274"/>
  <c r="AJ762" i="274"/>
  <c r="AI762" i="274"/>
  <c r="D762" i="274"/>
  <c r="AN761" i="274"/>
  <c r="AM761" i="274"/>
  <c r="AI761" i="274" s="1"/>
  <c r="AJ761" i="274"/>
  <c r="D761" i="274"/>
  <c r="AN756" i="274"/>
  <c r="AM756" i="274"/>
  <c r="AJ756" i="274"/>
  <c r="AI756" i="274"/>
  <c r="D756" i="274"/>
  <c r="AN755" i="274"/>
  <c r="AI755" i="274" s="1"/>
  <c r="AM755" i="274"/>
  <c r="AJ755" i="274"/>
  <c r="D755" i="274"/>
  <c r="AN754" i="274"/>
  <c r="AI754" i="274" s="1"/>
  <c r="AM754" i="274"/>
  <c r="AJ754" i="274"/>
  <c r="D754" i="274"/>
  <c r="AN753" i="274"/>
  <c r="AM753" i="274"/>
  <c r="AI753" i="274" s="1"/>
  <c r="AJ753" i="274"/>
  <c r="D753" i="274"/>
  <c r="AN751" i="274"/>
  <c r="AM751" i="274"/>
  <c r="AJ751" i="274"/>
  <c r="AI751" i="274"/>
  <c r="D751" i="274"/>
  <c r="AN750" i="274"/>
  <c r="AI750" i="274" s="1"/>
  <c r="AM750" i="274"/>
  <c r="AJ750" i="274"/>
  <c r="D750" i="274"/>
  <c r="AN749" i="274"/>
  <c r="AM749" i="274"/>
  <c r="AI749" i="274" s="1"/>
  <c r="AJ749" i="274"/>
  <c r="D749" i="274"/>
  <c r="AN748" i="274"/>
  <c r="AM748" i="274"/>
  <c r="AI748" i="274" s="1"/>
  <c r="AJ748" i="274"/>
  <c r="D748" i="274"/>
  <c r="AN746" i="274"/>
  <c r="AM746" i="274"/>
  <c r="AJ746" i="274"/>
  <c r="AI746" i="274"/>
  <c r="AN745" i="274"/>
  <c r="AM745" i="274"/>
  <c r="AI745" i="274" s="1"/>
  <c r="AJ745" i="274"/>
  <c r="D745" i="274"/>
  <c r="AN744" i="274"/>
  <c r="AI744" i="274" s="1"/>
  <c r="AM744" i="274"/>
  <c r="AJ744" i="274"/>
  <c r="D744" i="274"/>
  <c r="AN743" i="274"/>
  <c r="AM743" i="274"/>
  <c r="AI743" i="274" s="1"/>
  <c r="AJ743" i="274"/>
  <c r="D743" i="274"/>
  <c r="AN742" i="274"/>
  <c r="AM742" i="274"/>
  <c r="AJ742" i="274"/>
  <c r="AI742" i="274"/>
  <c r="D742" i="274"/>
  <c r="AN741" i="274"/>
  <c r="AM741" i="274"/>
  <c r="AI741" i="274" s="1"/>
  <c r="AJ741" i="274"/>
  <c r="D741" i="274"/>
  <c r="AN736" i="274"/>
  <c r="AI736" i="274" s="1"/>
  <c r="AM736" i="274"/>
  <c r="AJ736" i="274"/>
  <c r="D736" i="274"/>
  <c r="AN735" i="274"/>
  <c r="AM735" i="274"/>
  <c r="AI735" i="274" s="1"/>
  <c r="AJ735" i="274"/>
  <c r="D735" i="274"/>
  <c r="AN734" i="274"/>
  <c r="AM734" i="274"/>
  <c r="AJ734" i="274"/>
  <c r="AI734" i="274"/>
  <c r="D734" i="274"/>
  <c r="AN733" i="274"/>
  <c r="AM733" i="274"/>
  <c r="AI733" i="274" s="1"/>
  <c r="AJ733" i="274"/>
  <c r="D733" i="274"/>
  <c r="AN731" i="274"/>
  <c r="AM731" i="274"/>
  <c r="AJ731" i="274"/>
  <c r="AI731" i="274"/>
  <c r="D731" i="274"/>
  <c r="AN730" i="274"/>
  <c r="AM730" i="274"/>
  <c r="AI730" i="274" s="1"/>
  <c r="AJ730" i="274"/>
  <c r="D730" i="274"/>
  <c r="AN729" i="274"/>
  <c r="AM729" i="274"/>
  <c r="AJ729" i="274"/>
  <c r="AI729" i="274"/>
  <c r="D729" i="274"/>
  <c r="AN728" i="274"/>
  <c r="AM728" i="274"/>
  <c r="AI728" i="274" s="1"/>
  <c r="AJ728" i="274"/>
  <c r="D728" i="274"/>
  <c r="AN726" i="274"/>
  <c r="AM726" i="274"/>
  <c r="AJ726" i="274"/>
  <c r="AI726" i="274"/>
  <c r="AN725" i="274"/>
  <c r="AM725" i="274"/>
  <c r="AJ725" i="274"/>
  <c r="AI725" i="274"/>
  <c r="D725" i="274"/>
  <c r="AN724" i="274"/>
  <c r="AI724" i="274" s="1"/>
  <c r="AM724" i="274"/>
  <c r="AJ724" i="274"/>
  <c r="D724" i="274"/>
  <c r="AN723" i="274"/>
  <c r="AM723" i="274"/>
  <c r="AI723" i="274" s="1"/>
  <c r="AJ723" i="274"/>
  <c r="D723" i="274"/>
  <c r="AN722" i="274"/>
  <c r="AM722" i="274"/>
  <c r="AJ722" i="274"/>
  <c r="D722" i="274"/>
  <c r="AN721" i="274"/>
  <c r="AM721" i="274"/>
  <c r="AJ721" i="274"/>
  <c r="AI721" i="274"/>
  <c r="D721" i="274"/>
  <c r="AN716" i="274"/>
  <c r="AI716" i="274" s="1"/>
  <c r="AM716" i="274"/>
  <c r="AJ716" i="274"/>
  <c r="D716" i="274"/>
  <c r="AN715" i="274"/>
  <c r="AM715" i="274"/>
  <c r="AI715" i="274" s="1"/>
  <c r="AJ715" i="274"/>
  <c r="D715" i="274"/>
  <c r="AN714" i="274"/>
  <c r="AM714" i="274"/>
  <c r="AJ714" i="274"/>
  <c r="D714" i="274"/>
  <c r="AN713" i="274"/>
  <c r="AM713" i="274"/>
  <c r="AJ713" i="274"/>
  <c r="AI713" i="274"/>
  <c r="D713" i="274"/>
  <c r="AN711" i="274"/>
  <c r="AM711" i="274"/>
  <c r="AJ711" i="274"/>
  <c r="AI711" i="274"/>
  <c r="D711" i="274"/>
  <c r="AN710" i="274"/>
  <c r="AM710" i="274"/>
  <c r="AJ710" i="274"/>
  <c r="D710" i="274"/>
  <c r="AN709" i="274"/>
  <c r="AM709" i="274"/>
  <c r="AI709" i="274" s="1"/>
  <c r="AJ709" i="274"/>
  <c r="D709" i="274"/>
  <c r="AN708" i="274"/>
  <c r="AM708" i="274"/>
  <c r="AI708" i="274" s="1"/>
  <c r="AJ708" i="274"/>
  <c r="D708" i="274"/>
  <c r="AN706" i="274"/>
  <c r="AM706" i="274"/>
  <c r="AJ706" i="274"/>
  <c r="AI706" i="274"/>
  <c r="AN705" i="274"/>
  <c r="AM705" i="274"/>
  <c r="AI705" i="274" s="1"/>
  <c r="AJ705" i="274"/>
  <c r="D705" i="274"/>
  <c r="AN704" i="274"/>
  <c r="AM704" i="274"/>
  <c r="AI704" i="274" s="1"/>
  <c r="AJ704" i="274"/>
  <c r="D704" i="274"/>
  <c r="AN703" i="274"/>
  <c r="AM703" i="274"/>
  <c r="AI703" i="274" s="1"/>
  <c r="AJ703" i="274"/>
  <c r="D703" i="274"/>
  <c r="AN702" i="274"/>
  <c r="AM702" i="274"/>
  <c r="AI702" i="274" s="1"/>
  <c r="AJ702" i="274"/>
  <c r="D702" i="274"/>
  <c r="AN701" i="274"/>
  <c r="AI701" i="274" s="1"/>
  <c r="AM701" i="274"/>
  <c r="AJ701" i="274"/>
  <c r="D701" i="274"/>
  <c r="X696" i="274"/>
  <c r="X695" i="274"/>
  <c r="E696" i="274" s="1"/>
  <c r="E695" i="274"/>
  <c r="AG694" i="274"/>
  <c r="AN690" i="274"/>
  <c r="AI690" i="274" s="1"/>
  <c r="AM690" i="274"/>
  <c r="AJ690" i="274"/>
  <c r="D690" i="274"/>
  <c r="AN689" i="274"/>
  <c r="AM689" i="274"/>
  <c r="AJ689" i="274"/>
  <c r="D689" i="274"/>
  <c r="AN688" i="274"/>
  <c r="AM688" i="274"/>
  <c r="AJ688" i="274"/>
  <c r="AI688" i="274"/>
  <c r="D688" i="274"/>
  <c r="AN687" i="274"/>
  <c r="AM687" i="274"/>
  <c r="AI687" i="274" s="1"/>
  <c r="AJ687" i="274"/>
  <c r="D687" i="274"/>
  <c r="AN685" i="274"/>
  <c r="AM685" i="274"/>
  <c r="AJ685" i="274"/>
  <c r="AI685" i="274"/>
  <c r="D685" i="274"/>
  <c r="AN684" i="274"/>
  <c r="AM684" i="274"/>
  <c r="AJ684" i="274"/>
  <c r="D684" i="274"/>
  <c r="AN683" i="274"/>
  <c r="AM683" i="274"/>
  <c r="AJ683" i="274"/>
  <c r="AI683" i="274"/>
  <c r="D683" i="274"/>
  <c r="AN682" i="274"/>
  <c r="AM682" i="274"/>
  <c r="AI682" i="274" s="1"/>
  <c r="AJ682" i="274"/>
  <c r="D682" i="274"/>
  <c r="AN680" i="274"/>
  <c r="AM680" i="274"/>
  <c r="AI680" i="274" s="1"/>
  <c r="AJ680" i="274"/>
  <c r="AN679" i="274"/>
  <c r="AM679" i="274"/>
  <c r="AJ679" i="274"/>
  <c r="AI679" i="274"/>
  <c r="D679" i="274"/>
  <c r="AN678" i="274"/>
  <c r="AM678" i="274"/>
  <c r="AI678" i="274" s="1"/>
  <c r="AJ678" i="274"/>
  <c r="D678" i="274"/>
  <c r="AN677" i="274"/>
  <c r="AM677" i="274"/>
  <c r="AI677" i="274" s="1"/>
  <c r="AJ677" i="274"/>
  <c r="D677" i="274"/>
  <c r="AN676" i="274"/>
  <c r="AI676" i="274" s="1"/>
  <c r="AM676" i="274"/>
  <c r="AJ676" i="274"/>
  <c r="D676" i="274"/>
  <c r="AN675" i="274"/>
  <c r="AM675" i="274"/>
  <c r="AJ675" i="274"/>
  <c r="AI675" i="274"/>
  <c r="D675" i="274"/>
  <c r="AN670" i="274"/>
  <c r="AM670" i="274"/>
  <c r="AI670" i="274" s="1"/>
  <c r="AJ670" i="274"/>
  <c r="D670" i="274"/>
  <c r="AN669" i="274"/>
  <c r="AM669" i="274"/>
  <c r="AI669" i="274" s="1"/>
  <c r="AJ669" i="274"/>
  <c r="D669" i="274"/>
  <c r="AN668" i="274"/>
  <c r="AI668" i="274" s="1"/>
  <c r="AM668" i="274"/>
  <c r="AJ668" i="274"/>
  <c r="D668" i="274"/>
  <c r="AN667" i="274"/>
  <c r="AM667" i="274"/>
  <c r="AJ667" i="274"/>
  <c r="AI667" i="274"/>
  <c r="D667" i="274"/>
  <c r="AN665" i="274"/>
  <c r="AM665" i="274"/>
  <c r="AI665" i="274" s="1"/>
  <c r="AJ665" i="274"/>
  <c r="D665" i="274"/>
  <c r="AN664" i="274"/>
  <c r="AM664" i="274"/>
  <c r="AI664" i="274" s="1"/>
  <c r="AJ664" i="274"/>
  <c r="D664" i="274"/>
  <c r="AN663" i="274"/>
  <c r="AI663" i="274" s="1"/>
  <c r="AM663" i="274"/>
  <c r="AJ663" i="274"/>
  <c r="D663" i="274"/>
  <c r="AN662" i="274"/>
  <c r="AM662" i="274"/>
  <c r="AJ662" i="274"/>
  <c r="AI662" i="274"/>
  <c r="D662" i="274"/>
  <c r="AN660" i="274"/>
  <c r="AM660" i="274"/>
  <c r="AI660" i="274" s="1"/>
  <c r="AJ660" i="274"/>
  <c r="AN659" i="274"/>
  <c r="AM659" i="274"/>
  <c r="AI659" i="274" s="1"/>
  <c r="AJ659" i="274"/>
  <c r="D659" i="274"/>
  <c r="AN658" i="274"/>
  <c r="AM658" i="274"/>
  <c r="AI658" i="274" s="1"/>
  <c r="AJ658" i="274"/>
  <c r="D658" i="274"/>
  <c r="AN657" i="274"/>
  <c r="AM657" i="274"/>
  <c r="AJ657" i="274"/>
  <c r="AI657" i="274"/>
  <c r="D657" i="274"/>
  <c r="AN656" i="274"/>
  <c r="AM656" i="274"/>
  <c r="AI656" i="274" s="1"/>
  <c r="AJ656" i="274"/>
  <c r="D656" i="274"/>
  <c r="AN655" i="274"/>
  <c r="AM655" i="274"/>
  <c r="AJ655" i="274"/>
  <c r="AI655" i="274"/>
  <c r="D655" i="274"/>
  <c r="AN650" i="274"/>
  <c r="AM650" i="274"/>
  <c r="AI650" i="274" s="1"/>
  <c r="AJ650" i="274"/>
  <c r="D650" i="274"/>
  <c r="AN649" i="274"/>
  <c r="AM649" i="274"/>
  <c r="AJ649" i="274"/>
  <c r="AI649" i="274"/>
  <c r="D649" i="274"/>
  <c r="AN648" i="274"/>
  <c r="AM648" i="274"/>
  <c r="AI648" i="274" s="1"/>
  <c r="AJ648" i="274"/>
  <c r="D648" i="274"/>
  <c r="AN647" i="274"/>
  <c r="AM647" i="274"/>
  <c r="AJ647" i="274"/>
  <c r="AI647" i="274"/>
  <c r="D647" i="274"/>
  <c r="AN645" i="274"/>
  <c r="AM645" i="274"/>
  <c r="AI645" i="274" s="1"/>
  <c r="AJ645" i="274"/>
  <c r="D645" i="274"/>
  <c r="AN644" i="274"/>
  <c r="AM644" i="274"/>
  <c r="AJ644" i="274"/>
  <c r="AI644" i="274"/>
  <c r="D644" i="274"/>
  <c r="AN643" i="274"/>
  <c r="AM643" i="274"/>
  <c r="AI643" i="274" s="1"/>
  <c r="AJ643" i="274"/>
  <c r="D643" i="274"/>
  <c r="AN642" i="274"/>
  <c r="AI642" i="274" s="1"/>
  <c r="AM642" i="274"/>
  <c r="AJ642" i="274"/>
  <c r="D642" i="274"/>
  <c r="AN640" i="274"/>
  <c r="AM640" i="274"/>
  <c r="AI640" i="274" s="1"/>
  <c r="AJ640" i="274"/>
  <c r="AN639" i="274"/>
  <c r="AM639" i="274"/>
  <c r="AI639" i="274" s="1"/>
  <c r="AJ639" i="274"/>
  <c r="D639" i="274"/>
  <c r="AN638" i="274"/>
  <c r="AM638" i="274"/>
  <c r="AI638" i="274" s="1"/>
  <c r="AJ638" i="274"/>
  <c r="D638" i="274"/>
  <c r="AN637" i="274"/>
  <c r="AM637" i="274"/>
  <c r="AJ637" i="274"/>
  <c r="AI637" i="274"/>
  <c r="D637" i="274"/>
  <c r="AN636" i="274"/>
  <c r="AM636" i="274"/>
  <c r="AJ636" i="274"/>
  <c r="AI636" i="274"/>
  <c r="D636" i="274"/>
  <c r="AN635" i="274"/>
  <c r="AM635" i="274"/>
  <c r="AI635" i="274" s="1"/>
  <c r="AJ635" i="274"/>
  <c r="D635" i="274"/>
  <c r="AN630" i="274"/>
  <c r="AM630" i="274"/>
  <c r="AI630" i="274" s="1"/>
  <c r="AJ630" i="274"/>
  <c r="D630" i="274"/>
  <c r="AN629" i="274"/>
  <c r="AI629" i="274" s="1"/>
  <c r="AM629" i="274"/>
  <c r="AJ629" i="274"/>
  <c r="D629" i="274"/>
  <c r="AN628" i="274"/>
  <c r="AM628" i="274"/>
  <c r="AJ628" i="274"/>
  <c r="AI628" i="274"/>
  <c r="D628" i="274"/>
  <c r="AN627" i="274"/>
  <c r="AM627" i="274"/>
  <c r="AI627" i="274" s="1"/>
  <c r="AJ627" i="274"/>
  <c r="D627" i="274"/>
  <c r="AN625" i="274"/>
  <c r="AM625" i="274"/>
  <c r="AI625" i="274" s="1"/>
  <c r="AJ625" i="274"/>
  <c r="D625" i="274"/>
  <c r="AN624" i="274"/>
  <c r="AI624" i="274" s="1"/>
  <c r="AM624" i="274"/>
  <c r="AJ624" i="274"/>
  <c r="D624" i="274"/>
  <c r="AN623" i="274"/>
  <c r="AM623" i="274"/>
  <c r="AJ623" i="274"/>
  <c r="AI623" i="274"/>
  <c r="D623" i="274"/>
  <c r="AN622" i="274"/>
  <c r="AM622" i="274"/>
  <c r="AI622" i="274" s="1"/>
  <c r="AJ622" i="274"/>
  <c r="D622" i="274"/>
  <c r="AN620" i="274"/>
  <c r="AM620" i="274"/>
  <c r="AI620" i="274" s="1"/>
  <c r="AJ620" i="274"/>
  <c r="AN619" i="274"/>
  <c r="AM619" i="274"/>
  <c r="AJ619" i="274"/>
  <c r="AI619" i="274"/>
  <c r="D619" i="274"/>
  <c r="AN618" i="274"/>
  <c r="AM618" i="274"/>
  <c r="AJ618" i="274"/>
  <c r="AI618" i="274"/>
  <c r="D618" i="274"/>
  <c r="AN617" i="274"/>
  <c r="AM617" i="274"/>
  <c r="AI617" i="274" s="1"/>
  <c r="AJ617" i="274"/>
  <c r="D617" i="274"/>
  <c r="AN616" i="274"/>
  <c r="AM616" i="274"/>
  <c r="AJ616" i="274"/>
  <c r="AI616" i="274"/>
  <c r="D616" i="274"/>
  <c r="AN615" i="274"/>
  <c r="AM615" i="274"/>
  <c r="AI615" i="274" s="1"/>
  <c r="AJ615" i="274"/>
  <c r="D615" i="274"/>
  <c r="X610" i="274"/>
  <c r="E610" i="274" s="1"/>
  <c r="X609" i="274"/>
  <c r="E609" i="274"/>
  <c r="AG608" i="274"/>
  <c r="AN604" i="274"/>
  <c r="AM604" i="274"/>
  <c r="AI604" i="274" s="1"/>
  <c r="AJ604" i="274"/>
  <c r="D604" i="274"/>
  <c r="AN603" i="274"/>
  <c r="AM603" i="274"/>
  <c r="AI603" i="274" s="1"/>
  <c r="AJ603" i="274"/>
  <c r="D603" i="274"/>
  <c r="AN602" i="274"/>
  <c r="AM602" i="274"/>
  <c r="AJ602" i="274"/>
  <c r="AI602" i="274"/>
  <c r="D602" i="274"/>
  <c r="AN601" i="274"/>
  <c r="AM601" i="274"/>
  <c r="AI601" i="274" s="1"/>
  <c r="AJ601" i="274"/>
  <c r="D601" i="274"/>
  <c r="AN599" i="274"/>
  <c r="AM599" i="274"/>
  <c r="AI599" i="274" s="1"/>
  <c r="AJ599" i="274"/>
  <c r="D599" i="274"/>
  <c r="AN598" i="274"/>
  <c r="AM598" i="274"/>
  <c r="AI598" i="274" s="1"/>
  <c r="AJ598" i="274"/>
  <c r="D598" i="274"/>
  <c r="AN597" i="274"/>
  <c r="AM597" i="274"/>
  <c r="AJ597" i="274"/>
  <c r="AI597" i="274"/>
  <c r="D597" i="274"/>
  <c r="AN596" i="274"/>
  <c r="AM596" i="274"/>
  <c r="AJ596" i="274"/>
  <c r="AI596" i="274"/>
  <c r="D596" i="274"/>
  <c r="AN594" i="274"/>
  <c r="AM594" i="274"/>
  <c r="AI594" i="274" s="1"/>
  <c r="AJ594" i="274"/>
  <c r="AN593" i="274"/>
  <c r="AM593" i="274"/>
  <c r="AI593" i="274" s="1"/>
  <c r="AJ593" i="274"/>
  <c r="D593" i="274"/>
  <c r="AN592" i="274"/>
  <c r="AM592" i="274"/>
  <c r="AJ592" i="274"/>
  <c r="AI592" i="274"/>
  <c r="D592" i="274"/>
  <c r="AN591" i="274"/>
  <c r="AM591" i="274"/>
  <c r="AJ591" i="274"/>
  <c r="D591" i="274"/>
  <c r="AN590" i="274"/>
  <c r="AI590" i="274" s="1"/>
  <c r="AM590" i="274"/>
  <c r="AJ590" i="274"/>
  <c r="D590" i="274"/>
  <c r="AN589" i="274"/>
  <c r="AM589" i="274"/>
  <c r="AI589" i="274" s="1"/>
  <c r="AJ589" i="274"/>
  <c r="D589" i="274"/>
  <c r="AN584" i="274"/>
  <c r="AM584" i="274"/>
  <c r="AI584" i="274" s="1"/>
  <c r="AJ584" i="274"/>
  <c r="D584" i="274"/>
  <c r="AN583" i="274"/>
  <c r="AM583" i="274"/>
  <c r="AI583" i="274" s="1"/>
  <c r="AJ583" i="274"/>
  <c r="D583" i="274"/>
  <c r="AN582" i="274"/>
  <c r="AM582" i="274"/>
  <c r="AJ582" i="274"/>
  <c r="AI582" i="274"/>
  <c r="D582" i="274"/>
  <c r="AN581" i="274"/>
  <c r="AI581" i="274" s="1"/>
  <c r="AM581" i="274"/>
  <c r="AJ581" i="274"/>
  <c r="D581" i="274"/>
  <c r="AN579" i="274"/>
  <c r="AM579" i="274"/>
  <c r="AI579" i="274" s="1"/>
  <c r="AJ579" i="274"/>
  <c r="D579" i="274"/>
  <c r="AN578" i="274"/>
  <c r="AM578" i="274"/>
  <c r="AI578" i="274" s="1"/>
  <c r="AJ578" i="274"/>
  <c r="D578" i="274"/>
  <c r="AN577" i="274"/>
  <c r="AM577" i="274"/>
  <c r="AI577" i="274" s="1"/>
  <c r="AJ577" i="274"/>
  <c r="D577" i="274"/>
  <c r="AN576" i="274"/>
  <c r="AI576" i="274" s="1"/>
  <c r="AM576" i="274"/>
  <c r="AJ576" i="274"/>
  <c r="D576" i="274"/>
  <c r="AN574" i="274"/>
  <c r="AM574" i="274"/>
  <c r="AI574" i="274" s="1"/>
  <c r="AJ574" i="274"/>
  <c r="AN573" i="274"/>
  <c r="AM573" i="274"/>
  <c r="AI573" i="274" s="1"/>
  <c r="AJ573" i="274"/>
  <c r="D573" i="274"/>
  <c r="AN572" i="274"/>
  <c r="AM572" i="274"/>
  <c r="AI572" i="274" s="1"/>
  <c r="AJ572" i="274"/>
  <c r="D572" i="274"/>
  <c r="AN571" i="274"/>
  <c r="AM571" i="274"/>
  <c r="AI571" i="274" s="1"/>
  <c r="AJ571" i="274"/>
  <c r="D571" i="274"/>
  <c r="AN570" i="274"/>
  <c r="AM570" i="274"/>
  <c r="AJ570" i="274"/>
  <c r="AI570" i="274"/>
  <c r="D570" i="274"/>
  <c r="AN569" i="274"/>
  <c r="AM569" i="274"/>
  <c r="AI569" i="274" s="1"/>
  <c r="AJ569" i="274"/>
  <c r="D569" i="274"/>
  <c r="AN564" i="274"/>
  <c r="AM564" i="274"/>
  <c r="AI564" i="274" s="1"/>
  <c r="AJ564" i="274"/>
  <c r="D564" i="274"/>
  <c r="AN563" i="274"/>
  <c r="AM563" i="274"/>
  <c r="AI563" i="274" s="1"/>
  <c r="AJ563" i="274"/>
  <c r="D563" i="274"/>
  <c r="AN562" i="274"/>
  <c r="AM562" i="274"/>
  <c r="AJ562" i="274"/>
  <c r="AI562" i="274"/>
  <c r="D562" i="274"/>
  <c r="AN561" i="274"/>
  <c r="AM561" i="274"/>
  <c r="AI561" i="274" s="1"/>
  <c r="AJ561" i="274"/>
  <c r="D561" i="274"/>
  <c r="AN559" i="274"/>
  <c r="AM559" i="274"/>
  <c r="AI559" i="274" s="1"/>
  <c r="AJ559" i="274"/>
  <c r="D559" i="274"/>
  <c r="AN558" i="274"/>
  <c r="AM558" i="274"/>
  <c r="AI558" i="274" s="1"/>
  <c r="AJ558" i="274"/>
  <c r="D558" i="274"/>
  <c r="AN557" i="274"/>
  <c r="AM557" i="274"/>
  <c r="AJ557" i="274"/>
  <c r="AI557" i="274"/>
  <c r="D557" i="274"/>
  <c r="AN556" i="274"/>
  <c r="AM556" i="274"/>
  <c r="AI556" i="274" s="1"/>
  <c r="AJ556" i="274"/>
  <c r="D556" i="274"/>
  <c r="AN554" i="274"/>
  <c r="AM554" i="274"/>
  <c r="AI554" i="274" s="1"/>
  <c r="AJ554" i="274"/>
  <c r="AN553" i="274"/>
  <c r="AM553" i="274"/>
  <c r="AI553" i="274" s="1"/>
  <c r="AJ553" i="274"/>
  <c r="D553" i="274"/>
  <c r="AN552" i="274"/>
  <c r="AM552" i="274"/>
  <c r="AI552" i="274" s="1"/>
  <c r="AJ552" i="274"/>
  <c r="D552" i="274"/>
  <c r="AN551" i="274"/>
  <c r="AM551" i="274"/>
  <c r="AI551" i="274" s="1"/>
  <c r="AJ551" i="274"/>
  <c r="D551" i="274"/>
  <c r="AN550" i="274"/>
  <c r="AI550" i="274" s="1"/>
  <c r="AM550" i="274"/>
  <c r="AJ550" i="274"/>
  <c r="D550" i="274"/>
  <c r="AN549" i="274"/>
  <c r="AM549" i="274"/>
  <c r="AI549" i="274" s="1"/>
  <c r="AJ549" i="274"/>
  <c r="D549" i="274"/>
  <c r="AN544" i="274"/>
  <c r="AM544" i="274"/>
  <c r="AI544" i="274" s="1"/>
  <c r="AJ544" i="274"/>
  <c r="D544" i="274"/>
  <c r="AN543" i="274"/>
  <c r="AM543" i="274"/>
  <c r="AI543" i="274" s="1"/>
  <c r="AJ543" i="274"/>
  <c r="D543" i="274"/>
  <c r="AN542" i="274"/>
  <c r="AI542" i="274" s="1"/>
  <c r="AM542" i="274"/>
  <c r="AJ542" i="274"/>
  <c r="D542" i="274"/>
  <c r="AN541" i="274"/>
  <c r="AM541" i="274"/>
  <c r="AI541" i="274" s="1"/>
  <c r="AJ541" i="274"/>
  <c r="D541" i="274"/>
  <c r="AN539" i="274"/>
  <c r="AM539" i="274"/>
  <c r="AI539" i="274" s="1"/>
  <c r="AJ539" i="274"/>
  <c r="D539" i="274"/>
  <c r="AN538" i="274"/>
  <c r="AM538" i="274"/>
  <c r="AI538" i="274" s="1"/>
  <c r="AJ538" i="274"/>
  <c r="D538" i="274"/>
  <c r="AN537" i="274"/>
  <c r="AI537" i="274" s="1"/>
  <c r="AM537" i="274"/>
  <c r="AJ537" i="274"/>
  <c r="D537" i="274"/>
  <c r="AN536" i="274"/>
  <c r="AM536" i="274"/>
  <c r="AI536" i="274" s="1"/>
  <c r="AJ536" i="274"/>
  <c r="D536" i="274"/>
  <c r="AN534" i="274"/>
  <c r="AM534" i="274"/>
  <c r="AI534" i="274" s="1"/>
  <c r="AJ534" i="274"/>
  <c r="AN533" i="274"/>
  <c r="AM533" i="274"/>
  <c r="AJ533" i="274"/>
  <c r="AI533" i="274"/>
  <c r="D533" i="274"/>
  <c r="AN532" i="274"/>
  <c r="AM532" i="274"/>
  <c r="AI532" i="274" s="1"/>
  <c r="AJ532" i="274"/>
  <c r="D532" i="274"/>
  <c r="AN531" i="274"/>
  <c r="AM531" i="274"/>
  <c r="AJ531" i="274"/>
  <c r="AI531" i="274"/>
  <c r="D531" i="274"/>
  <c r="AN530" i="274"/>
  <c r="AM530" i="274"/>
  <c r="AI530" i="274" s="1"/>
  <c r="AJ530" i="274"/>
  <c r="D530" i="274"/>
  <c r="AN529" i="274"/>
  <c r="AM529" i="274"/>
  <c r="AJ529" i="274"/>
  <c r="AI529" i="274"/>
  <c r="D529" i="274"/>
  <c r="X524" i="274"/>
  <c r="E524" i="274"/>
  <c r="X523" i="274"/>
  <c r="E523" i="274"/>
  <c r="AG522" i="274"/>
  <c r="AN518" i="274"/>
  <c r="AM518" i="274"/>
  <c r="AI518" i="274" s="1"/>
  <c r="AJ518" i="274"/>
  <c r="D518" i="274"/>
  <c r="AN517" i="274"/>
  <c r="AM517" i="274"/>
  <c r="AI517" i="274" s="1"/>
  <c r="AJ517" i="274"/>
  <c r="D517" i="274"/>
  <c r="AN516" i="274"/>
  <c r="AI516" i="274" s="1"/>
  <c r="AM516" i="274"/>
  <c r="AJ516" i="274"/>
  <c r="D516" i="274"/>
  <c r="AN515" i="274"/>
  <c r="AM515" i="274"/>
  <c r="AI515" i="274" s="1"/>
  <c r="AJ515" i="274"/>
  <c r="D515" i="274"/>
  <c r="AN513" i="274"/>
  <c r="AM513" i="274"/>
  <c r="AI513" i="274" s="1"/>
  <c r="AJ513" i="274"/>
  <c r="D513" i="274"/>
  <c r="AN512" i="274"/>
  <c r="AM512" i="274"/>
  <c r="AI512" i="274" s="1"/>
  <c r="AJ512" i="274"/>
  <c r="D512" i="274"/>
  <c r="AN511" i="274"/>
  <c r="AI511" i="274" s="1"/>
  <c r="AM511" i="274"/>
  <c r="AJ511" i="274"/>
  <c r="D511" i="274"/>
  <c r="AN510" i="274"/>
  <c r="AM510" i="274"/>
  <c r="AI510" i="274" s="1"/>
  <c r="AJ510" i="274"/>
  <c r="D510" i="274"/>
  <c r="AN508" i="274"/>
  <c r="AM508" i="274"/>
  <c r="AI508" i="274" s="1"/>
  <c r="AJ508" i="274"/>
  <c r="AN507" i="274"/>
  <c r="AM507" i="274"/>
  <c r="AJ507" i="274"/>
  <c r="AI507" i="274"/>
  <c r="D507" i="274"/>
  <c r="AN506" i="274"/>
  <c r="AM506" i="274"/>
  <c r="AI506" i="274" s="1"/>
  <c r="AJ506" i="274"/>
  <c r="D506" i="274"/>
  <c r="AN505" i="274"/>
  <c r="AM505" i="274"/>
  <c r="AJ505" i="274"/>
  <c r="AI505" i="274"/>
  <c r="D505" i="274"/>
  <c r="AN504" i="274"/>
  <c r="AM504" i="274"/>
  <c r="AI504" i="274" s="1"/>
  <c r="AJ504" i="274"/>
  <c r="D504" i="274"/>
  <c r="AN503" i="274"/>
  <c r="AM503" i="274"/>
  <c r="AJ503" i="274"/>
  <c r="AI503" i="274"/>
  <c r="D503" i="274"/>
  <c r="AN498" i="274"/>
  <c r="AM498" i="274"/>
  <c r="AI498" i="274" s="1"/>
  <c r="AJ498" i="274"/>
  <c r="D498" i="274"/>
  <c r="AN497" i="274"/>
  <c r="AM497" i="274"/>
  <c r="AJ497" i="274"/>
  <c r="AI497" i="274"/>
  <c r="D497" i="274"/>
  <c r="AN496" i="274"/>
  <c r="AM496" i="274"/>
  <c r="AI496" i="274" s="1"/>
  <c r="AJ496" i="274"/>
  <c r="D496" i="274"/>
  <c r="AN495" i="274"/>
  <c r="AI495" i="274" s="1"/>
  <c r="AM495" i="274"/>
  <c r="AJ495" i="274"/>
  <c r="D495" i="274"/>
  <c r="AN493" i="274"/>
  <c r="AM493" i="274"/>
  <c r="AI493" i="274" s="1"/>
  <c r="AJ493" i="274"/>
  <c r="D493" i="274"/>
  <c r="AN492" i="274"/>
  <c r="AM492" i="274"/>
  <c r="AJ492" i="274"/>
  <c r="AI492" i="274"/>
  <c r="D492" i="274"/>
  <c r="AN491" i="274"/>
  <c r="AM491" i="274"/>
  <c r="AI491" i="274" s="1"/>
  <c r="AJ491" i="274"/>
  <c r="D491" i="274"/>
  <c r="AN490" i="274"/>
  <c r="AI490" i="274" s="1"/>
  <c r="AM490" i="274"/>
  <c r="AJ490" i="274"/>
  <c r="D490" i="274"/>
  <c r="AN488" i="274"/>
  <c r="AM488" i="274"/>
  <c r="AI488" i="274" s="1"/>
  <c r="AJ488" i="274"/>
  <c r="AN487" i="274"/>
  <c r="AM487" i="274"/>
  <c r="AI487" i="274" s="1"/>
  <c r="AJ487" i="274"/>
  <c r="D487" i="274"/>
  <c r="AN486" i="274"/>
  <c r="AM486" i="274"/>
  <c r="AJ486" i="274"/>
  <c r="AI486" i="274"/>
  <c r="D486" i="274"/>
  <c r="AN485" i="274"/>
  <c r="AI485" i="274" s="1"/>
  <c r="AM485" i="274"/>
  <c r="AJ485" i="274"/>
  <c r="D485" i="274"/>
  <c r="AN484" i="274"/>
  <c r="AM484" i="274"/>
  <c r="AI484" i="274" s="1"/>
  <c r="AJ484" i="274"/>
  <c r="D484" i="274"/>
  <c r="AN483" i="274"/>
  <c r="AM483" i="274"/>
  <c r="AI483" i="274" s="1"/>
  <c r="AJ483" i="274"/>
  <c r="D483" i="274"/>
  <c r="AN478" i="274"/>
  <c r="AM478" i="274"/>
  <c r="AJ478" i="274"/>
  <c r="AI478" i="274"/>
  <c r="D478" i="274"/>
  <c r="AN477" i="274"/>
  <c r="AI477" i="274" s="1"/>
  <c r="AM477" i="274"/>
  <c r="AJ477" i="274"/>
  <c r="D477" i="274"/>
  <c r="AN476" i="274"/>
  <c r="AM476" i="274"/>
  <c r="AI476" i="274" s="1"/>
  <c r="AJ476" i="274"/>
  <c r="D476" i="274"/>
  <c r="AN475" i="274"/>
  <c r="AM475" i="274"/>
  <c r="AI475" i="274" s="1"/>
  <c r="AJ475" i="274"/>
  <c r="D475" i="274"/>
  <c r="AN473" i="274"/>
  <c r="AM473" i="274"/>
  <c r="AI473" i="274" s="1"/>
  <c r="AJ473" i="274"/>
  <c r="D473" i="274"/>
  <c r="AN472" i="274"/>
  <c r="AM472" i="274"/>
  <c r="AJ472" i="274"/>
  <c r="AI472" i="274"/>
  <c r="D472" i="274"/>
  <c r="AN471" i="274"/>
  <c r="AM471" i="274"/>
  <c r="AI471" i="274" s="1"/>
  <c r="AJ471" i="274"/>
  <c r="D471" i="274"/>
  <c r="AN470" i="274"/>
  <c r="AM470" i="274"/>
  <c r="AI470" i="274" s="1"/>
  <c r="AJ470" i="274"/>
  <c r="D470" i="274"/>
  <c r="AN468" i="274"/>
  <c r="AM468" i="274"/>
  <c r="AJ468" i="274"/>
  <c r="AI468" i="274"/>
  <c r="AN467" i="274"/>
  <c r="AI467" i="274" s="1"/>
  <c r="AM467" i="274"/>
  <c r="AJ467" i="274"/>
  <c r="D467" i="274"/>
  <c r="AN466" i="274"/>
  <c r="AM466" i="274"/>
  <c r="AI466" i="274" s="1"/>
  <c r="AJ466" i="274"/>
  <c r="D466" i="274"/>
  <c r="AN465" i="274"/>
  <c r="AM465" i="274"/>
  <c r="AJ465" i="274"/>
  <c r="AI465" i="274"/>
  <c r="D465" i="274"/>
  <c r="AN464" i="274"/>
  <c r="AM464" i="274"/>
  <c r="AI464" i="274" s="1"/>
  <c r="AJ464" i="274"/>
  <c r="D464" i="274"/>
  <c r="AN463" i="274"/>
  <c r="AM463" i="274"/>
  <c r="AI463" i="274" s="1"/>
  <c r="AJ463" i="274"/>
  <c r="D463" i="274"/>
  <c r="AN458" i="274"/>
  <c r="AM458" i="274"/>
  <c r="AI458" i="274" s="1"/>
  <c r="AJ458" i="274"/>
  <c r="D458" i="274"/>
  <c r="AN457" i="274"/>
  <c r="AM457" i="274"/>
  <c r="AJ457" i="274"/>
  <c r="AI457" i="274"/>
  <c r="D457" i="274"/>
  <c r="AN456" i="274"/>
  <c r="AM456" i="274"/>
  <c r="AI456" i="274" s="1"/>
  <c r="AJ456" i="274"/>
  <c r="D456" i="274"/>
  <c r="AN455" i="274"/>
  <c r="AM455" i="274"/>
  <c r="AI455" i="274" s="1"/>
  <c r="AJ455" i="274"/>
  <c r="D455" i="274"/>
  <c r="AN453" i="274"/>
  <c r="AM453" i="274"/>
  <c r="AI453" i="274" s="1"/>
  <c r="AJ453" i="274"/>
  <c r="D453" i="274"/>
  <c r="AN452" i="274"/>
  <c r="AM452" i="274"/>
  <c r="AJ452" i="274"/>
  <c r="AI452" i="274"/>
  <c r="D452" i="274"/>
  <c r="AN451" i="274"/>
  <c r="AM451" i="274"/>
  <c r="AI451" i="274" s="1"/>
  <c r="AJ451" i="274"/>
  <c r="D451" i="274"/>
  <c r="AN450" i="274"/>
  <c r="AM450" i="274"/>
  <c r="AI450" i="274" s="1"/>
  <c r="AJ450" i="274"/>
  <c r="D450" i="274"/>
  <c r="AN448" i="274"/>
  <c r="AM448" i="274"/>
  <c r="AI448" i="274" s="1"/>
  <c r="AJ448" i="274"/>
  <c r="AN447" i="274"/>
  <c r="AM447" i="274"/>
  <c r="AI447" i="274" s="1"/>
  <c r="AJ447" i="274"/>
  <c r="D447" i="274"/>
  <c r="AN446" i="274"/>
  <c r="AI446" i="274" s="1"/>
  <c r="AM446" i="274"/>
  <c r="AJ446" i="274"/>
  <c r="D446" i="274"/>
  <c r="AN445" i="274"/>
  <c r="AM445" i="274"/>
  <c r="AJ445" i="274"/>
  <c r="D445" i="274"/>
  <c r="AN444" i="274"/>
  <c r="AM444" i="274"/>
  <c r="AJ444" i="274"/>
  <c r="AI444" i="274"/>
  <c r="D444" i="274"/>
  <c r="AN443" i="274"/>
  <c r="AM443" i="274"/>
  <c r="AI443" i="274" s="1"/>
  <c r="AJ443" i="274"/>
  <c r="D443" i="274"/>
  <c r="X438" i="274"/>
  <c r="E438" i="274" s="1"/>
  <c r="X437" i="274"/>
  <c r="E437" i="274"/>
  <c r="AG436" i="274"/>
  <c r="AN432" i="274"/>
  <c r="AM432" i="274"/>
  <c r="AI432" i="274" s="1"/>
  <c r="AJ432" i="274"/>
  <c r="D432" i="274"/>
  <c r="AN431" i="274"/>
  <c r="AM431" i="274"/>
  <c r="AJ431" i="274"/>
  <c r="AI431" i="274"/>
  <c r="D431" i="274"/>
  <c r="AN430" i="274"/>
  <c r="AM430" i="274"/>
  <c r="AI430" i="274" s="1"/>
  <c r="AJ430" i="274"/>
  <c r="D430" i="274"/>
  <c r="AN429" i="274"/>
  <c r="AM429" i="274"/>
  <c r="AI429" i="274" s="1"/>
  <c r="AJ429" i="274"/>
  <c r="D429" i="274"/>
  <c r="AN427" i="274"/>
  <c r="AM427" i="274"/>
  <c r="AI427" i="274" s="1"/>
  <c r="AJ427" i="274"/>
  <c r="D427" i="274"/>
  <c r="AN426" i="274"/>
  <c r="AM426" i="274"/>
  <c r="AJ426" i="274"/>
  <c r="AI426" i="274"/>
  <c r="D426" i="274"/>
  <c r="AN425" i="274"/>
  <c r="AM425" i="274"/>
  <c r="AI425" i="274" s="1"/>
  <c r="AJ425" i="274"/>
  <c r="D425" i="274"/>
  <c r="AN424" i="274"/>
  <c r="AM424" i="274"/>
  <c r="AI424" i="274" s="1"/>
  <c r="AJ424" i="274"/>
  <c r="D424" i="274"/>
  <c r="AN422" i="274"/>
  <c r="AM422" i="274"/>
  <c r="AI422" i="274" s="1"/>
  <c r="AJ422" i="274"/>
  <c r="AN421" i="274"/>
  <c r="AM421" i="274"/>
  <c r="AI421" i="274" s="1"/>
  <c r="AJ421" i="274"/>
  <c r="D421" i="274"/>
  <c r="AN420" i="274"/>
  <c r="AM420" i="274"/>
  <c r="AJ420" i="274"/>
  <c r="AI420" i="274"/>
  <c r="D420" i="274"/>
  <c r="AN419" i="274"/>
  <c r="AM419" i="274"/>
  <c r="AJ419" i="274"/>
  <c r="D419" i="274"/>
  <c r="AN418" i="274"/>
  <c r="AM418" i="274"/>
  <c r="AJ418" i="274"/>
  <c r="AI418" i="274"/>
  <c r="D418" i="274"/>
  <c r="AN417" i="274"/>
  <c r="AM417" i="274"/>
  <c r="AI417" i="274" s="1"/>
  <c r="AJ417" i="274"/>
  <c r="D417" i="274"/>
  <c r="AN412" i="274"/>
  <c r="AM412" i="274"/>
  <c r="AJ412" i="274"/>
  <c r="AI412" i="274"/>
  <c r="D412" i="274"/>
  <c r="AN411" i="274"/>
  <c r="AM411" i="274"/>
  <c r="AI411" i="274" s="1"/>
  <c r="AJ411" i="274"/>
  <c r="D411" i="274"/>
  <c r="AN410" i="274"/>
  <c r="AM410" i="274"/>
  <c r="AJ410" i="274"/>
  <c r="AI410" i="274"/>
  <c r="D410" i="274"/>
  <c r="AN409" i="274"/>
  <c r="AM409" i="274"/>
  <c r="AI409" i="274" s="1"/>
  <c r="AJ409" i="274"/>
  <c r="D409" i="274"/>
  <c r="AN407" i="274"/>
  <c r="AM407" i="274"/>
  <c r="AJ407" i="274"/>
  <c r="AI407" i="274"/>
  <c r="D407" i="274"/>
  <c r="AN406" i="274"/>
  <c r="AM406" i="274"/>
  <c r="AI406" i="274" s="1"/>
  <c r="AJ406" i="274"/>
  <c r="D406" i="274"/>
  <c r="AN405" i="274"/>
  <c r="AM405" i="274"/>
  <c r="AJ405" i="274"/>
  <c r="AI405" i="274"/>
  <c r="D405" i="274"/>
  <c r="AN404" i="274"/>
  <c r="AM404" i="274"/>
  <c r="AI404" i="274" s="1"/>
  <c r="AJ404" i="274"/>
  <c r="D404" i="274"/>
  <c r="AN402" i="274"/>
  <c r="AM402" i="274"/>
  <c r="AJ402" i="274"/>
  <c r="AI402" i="274"/>
  <c r="AN401" i="274"/>
  <c r="AM401" i="274"/>
  <c r="AI401" i="274" s="1"/>
  <c r="AJ401" i="274"/>
  <c r="D401" i="274"/>
  <c r="AN400" i="274"/>
  <c r="AM400" i="274"/>
  <c r="AJ400" i="274"/>
  <c r="AI400" i="274"/>
  <c r="D400" i="274"/>
  <c r="AN399" i="274"/>
  <c r="AM399" i="274"/>
  <c r="AI399" i="274" s="1"/>
  <c r="AJ399" i="274"/>
  <c r="D399" i="274"/>
  <c r="AN398" i="274"/>
  <c r="AM398" i="274"/>
  <c r="AI398" i="274" s="1"/>
  <c r="AJ398" i="274"/>
  <c r="D398" i="274"/>
  <c r="AN397" i="274"/>
  <c r="AM397" i="274"/>
  <c r="AI397" i="274" s="1"/>
  <c r="AJ397" i="274"/>
  <c r="D397" i="274"/>
  <c r="AN392" i="274"/>
  <c r="AM392" i="274"/>
  <c r="AJ392" i="274"/>
  <c r="AI392" i="274"/>
  <c r="D392" i="274"/>
  <c r="AN391" i="274"/>
  <c r="AM391" i="274"/>
  <c r="AI391" i="274" s="1"/>
  <c r="AJ391" i="274"/>
  <c r="D391" i="274"/>
  <c r="AN390" i="274"/>
  <c r="AM390" i="274"/>
  <c r="AI390" i="274" s="1"/>
  <c r="AJ390" i="274"/>
  <c r="D390" i="274"/>
  <c r="AN389" i="274"/>
  <c r="AM389" i="274"/>
  <c r="AI389" i="274" s="1"/>
  <c r="AJ389" i="274"/>
  <c r="D389" i="274"/>
  <c r="AN387" i="274"/>
  <c r="AM387" i="274"/>
  <c r="AJ387" i="274"/>
  <c r="AI387" i="274"/>
  <c r="D387" i="274"/>
  <c r="AN386" i="274"/>
  <c r="AM386" i="274"/>
  <c r="AI386" i="274" s="1"/>
  <c r="AJ386" i="274"/>
  <c r="D386" i="274"/>
  <c r="AN385" i="274"/>
  <c r="AM385" i="274"/>
  <c r="AI385" i="274" s="1"/>
  <c r="AJ385" i="274"/>
  <c r="D385" i="274"/>
  <c r="AN384" i="274"/>
  <c r="AM384" i="274"/>
  <c r="AI384" i="274" s="1"/>
  <c r="AJ384" i="274"/>
  <c r="D384" i="274"/>
  <c r="AN382" i="274"/>
  <c r="AM382" i="274"/>
  <c r="AJ382" i="274"/>
  <c r="AI382" i="274"/>
  <c r="AN381" i="274"/>
  <c r="AM381" i="274"/>
  <c r="AI381" i="274" s="1"/>
  <c r="AJ381" i="274"/>
  <c r="D381" i="274"/>
  <c r="AN380" i="274"/>
  <c r="AM380" i="274"/>
  <c r="AJ380" i="274"/>
  <c r="D380" i="274"/>
  <c r="AN379" i="274"/>
  <c r="AM379" i="274"/>
  <c r="AJ379" i="274"/>
  <c r="AI379" i="274"/>
  <c r="D379" i="274"/>
  <c r="AN378" i="274"/>
  <c r="AM378" i="274"/>
  <c r="AI378" i="274" s="1"/>
  <c r="AJ378" i="274"/>
  <c r="D378" i="274"/>
  <c r="AN377" i="274"/>
  <c r="AM377" i="274"/>
  <c r="AI377" i="274" s="1"/>
  <c r="AJ377" i="274"/>
  <c r="D377" i="274"/>
  <c r="AN372" i="274"/>
  <c r="AM372" i="274"/>
  <c r="AJ372" i="274"/>
  <c r="D372" i="274"/>
  <c r="AN371" i="274"/>
  <c r="AM371" i="274"/>
  <c r="AJ371" i="274"/>
  <c r="AI371" i="274"/>
  <c r="D371" i="274"/>
  <c r="AN370" i="274"/>
  <c r="AM370" i="274"/>
  <c r="AI370" i="274" s="1"/>
  <c r="AJ370" i="274"/>
  <c r="D370" i="274"/>
  <c r="AN369" i="274"/>
  <c r="AM369" i="274"/>
  <c r="AI369" i="274" s="1"/>
  <c r="AJ369" i="274"/>
  <c r="D369" i="274"/>
  <c r="AN367" i="274"/>
  <c r="AM367" i="274"/>
  <c r="AJ367" i="274"/>
  <c r="D367" i="274"/>
  <c r="AN366" i="274"/>
  <c r="AM366" i="274"/>
  <c r="AJ366" i="274"/>
  <c r="AI366" i="274"/>
  <c r="D366" i="274"/>
  <c r="AN365" i="274"/>
  <c r="AM365" i="274"/>
  <c r="AI365" i="274" s="1"/>
  <c r="AJ365" i="274"/>
  <c r="D365" i="274"/>
  <c r="AN364" i="274"/>
  <c r="AM364" i="274"/>
  <c r="AI364" i="274" s="1"/>
  <c r="AJ364" i="274"/>
  <c r="D364" i="274"/>
  <c r="AN362" i="274"/>
  <c r="AM362" i="274"/>
  <c r="AI362" i="274" s="1"/>
  <c r="AJ362" i="274"/>
  <c r="AN361" i="274"/>
  <c r="AM361" i="274"/>
  <c r="AJ361" i="274"/>
  <c r="AI361" i="274"/>
  <c r="D361" i="274"/>
  <c r="AN360" i="274"/>
  <c r="AM360" i="274"/>
  <c r="AI360" i="274" s="1"/>
  <c r="AJ360" i="274"/>
  <c r="D360" i="274"/>
  <c r="AN359" i="274"/>
  <c r="AM359" i="274"/>
  <c r="AI359" i="274" s="1"/>
  <c r="AJ359" i="274"/>
  <c r="D359" i="274"/>
  <c r="AN358" i="274"/>
  <c r="AM358" i="274"/>
  <c r="AI358" i="274" s="1"/>
  <c r="AJ358" i="274"/>
  <c r="D358" i="274"/>
  <c r="AN357" i="274"/>
  <c r="AM357" i="274"/>
  <c r="AJ357" i="274"/>
  <c r="AI357" i="274"/>
  <c r="D357" i="274"/>
  <c r="X352" i="274"/>
  <c r="E352" i="274" s="1"/>
  <c r="X351" i="274"/>
  <c r="E351" i="274"/>
  <c r="AG350" i="274"/>
  <c r="AN346" i="274"/>
  <c r="AM346" i="274"/>
  <c r="AJ346" i="274"/>
  <c r="D346" i="274"/>
  <c r="AN345" i="274"/>
  <c r="AM345" i="274"/>
  <c r="AJ345" i="274"/>
  <c r="AI345" i="274"/>
  <c r="D345" i="274"/>
  <c r="AN344" i="274"/>
  <c r="AM344" i="274"/>
  <c r="AI344" i="274" s="1"/>
  <c r="AJ344" i="274"/>
  <c r="D344" i="274"/>
  <c r="AN343" i="274"/>
  <c r="AM343" i="274"/>
  <c r="AI343" i="274" s="1"/>
  <c r="AJ343" i="274"/>
  <c r="D343" i="274"/>
  <c r="AN341" i="274"/>
  <c r="AM341" i="274"/>
  <c r="AJ341" i="274"/>
  <c r="D341" i="274"/>
  <c r="AN340" i="274"/>
  <c r="AM340" i="274"/>
  <c r="AJ340" i="274"/>
  <c r="AI340" i="274"/>
  <c r="D340" i="274"/>
  <c r="AN339" i="274"/>
  <c r="AM339" i="274"/>
  <c r="AI339" i="274" s="1"/>
  <c r="AJ339" i="274"/>
  <c r="D339" i="274"/>
  <c r="AN338" i="274"/>
  <c r="AM338" i="274"/>
  <c r="AI338" i="274" s="1"/>
  <c r="AJ338" i="274"/>
  <c r="D338" i="274"/>
  <c r="AN336" i="274"/>
  <c r="AM336" i="274"/>
  <c r="AI336" i="274" s="1"/>
  <c r="AJ336" i="274"/>
  <c r="AN335" i="274"/>
  <c r="AM335" i="274"/>
  <c r="AJ335" i="274"/>
  <c r="AI335" i="274"/>
  <c r="D335" i="274"/>
  <c r="AN334" i="274"/>
  <c r="AM334" i="274"/>
  <c r="AJ334" i="274"/>
  <c r="D334" i="274"/>
  <c r="AN333" i="274"/>
  <c r="AM333" i="274"/>
  <c r="AJ333" i="274"/>
  <c r="D333" i="274"/>
  <c r="AN332" i="274"/>
  <c r="AM332" i="274"/>
  <c r="AI332" i="274" s="1"/>
  <c r="AJ332" i="274"/>
  <c r="D332" i="274"/>
  <c r="AN331" i="274"/>
  <c r="AM331" i="274"/>
  <c r="AJ331" i="274"/>
  <c r="AI331" i="274"/>
  <c r="D331" i="274"/>
  <c r="AN326" i="274"/>
  <c r="AM326" i="274"/>
  <c r="AI326" i="274" s="1"/>
  <c r="AJ326" i="274"/>
  <c r="D326" i="274"/>
  <c r="AN325" i="274"/>
  <c r="AM325" i="274"/>
  <c r="AJ325" i="274"/>
  <c r="D325" i="274"/>
  <c r="AN324" i="274"/>
  <c r="AM324" i="274"/>
  <c r="AJ324" i="274"/>
  <c r="AI324" i="274"/>
  <c r="D324" i="274"/>
  <c r="AN323" i="274"/>
  <c r="AI323" i="274" s="1"/>
  <c r="AM323" i="274"/>
  <c r="AJ323" i="274"/>
  <c r="D323" i="274"/>
  <c r="AN321" i="274"/>
  <c r="AM321" i="274"/>
  <c r="AJ321" i="274"/>
  <c r="D321" i="274"/>
  <c r="AN320" i="274"/>
  <c r="AM320" i="274"/>
  <c r="AJ320" i="274"/>
  <c r="D320" i="274"/>
  <c r="AN319" i="274"/>
  <c r="AM319" i="274"/>
  <c r="AI319" i="274" s="1"/>
  <c r="AJ319" i="274"/>
  <c r="D319" i="274"/>
  <c r="AN318" i="274"/>
  <c r="AI318" i="274" s="1"/>
  <c r="AM318" i="274"/>
  <c r="AJ318" i="274"/>
  <c r="D318" i="274"/>
  <c r="AN316" i="274"/>
  <c r="AM316" i="274"/>
  <c r="AI316" i="274" s="1"/>
  <c r="AJ316" i="274"/>
  <c r="AN315" i="274"/>
  <c r="AM315" i="274"/>
  <c r="AI315" i="274" s="1"/>
  <c r="AJ315" i="274"/>
  <c r="D315" i="274"/>
  <c r="AN314" i="274"/>
  <c r="AM314" i="274"/>
  <c r="AJ314" i="274"/>
  <c r="AI314" i="274"/>
  <c r="D314" i="274"/>
  <c r="AN313" i="274"/>
  <c r="AM313" i="274"/>
  <c r="AI313" i="274" s="1"/>
  <c r="AJ313" i="274"/>
  <c r="D313" i="274"/>
  <c r="AN312" i="274"/>
  <c r="AM312" i="274"/>
  <c r="AI312" i="274" s="1"/>
  <c r="AJ312" i="274"/>
  <c r="D312" i="274"/>
  <c r="AN311" i="274"/>
  <c r="AM311" i="274"/>
  <c r="AJ311" i="274"/>
  <c r="AI311" i="274"/>
  <c r="D311" i="274"/>
  <c r="AN306" i="274"/>
  <c r="AM306" i="274"/>
  <c r="AJ306" i="274"/>
  <c r="AI306" i="274"/>
  <c r="D306" i="274"/>
  <c r="AN305" i="274"/>
  <c r="AM305" i="274"/>
  <c r="AI305" i="274" s="1"/>
  <c r="AJ305" i="274"/>
  <c r="D305" i="274"/>
  <c r="AN304" i="274"/>
  <c r="AM304" i="274"/>
  <c r="AI304" i="274" s="1"/>
  <c r="AJ304" i="274"/>
  <c r="D304" i="274"/>
  <c r="AN303" i="274"/>
  <c r="AM303" i="274"/>
  <c r="AJ303" i="274"/>
  <c r="AI303" i="274"/>
  <c r="D303" i="274"/>
  <c r="AN301" i="274"/>
  <c r="AM301" i="274"/>
  <c r="AJ301" i="274"/>
  <c r="AI301" i="274"/>
  <c r="D301" i="274"/>
  <c r="AN300" i="274"/>
  <c r="AM300" i="274"/>
  <c r="AI300" i="274" s="1"/>
  <c r="AJ300" i="274"/>
  <c r="D300" i="274"/>
  <c r="AN299" i="274"/>
  <c r="AM299" i="274"/>
  <c r="AI299" i="274" s="1"/>
  <c r="AJ299" i="274"/>
  <c r="D299" i="274"/>
  <c r="AN298" i="274"/>
  <c r="AM298" i="274"/>
  <c r="AI298" i="274" s="1"/>
  <c r="AJ298" i="274"/>
  <c r="D298" i="274"/>
  <c r="AN296" i="274"/>
  <c r="AM296" i="274"/>
  <c r="AJ296" i="274"/>
  <c r="AI296" i="274"/>
  <c r="AN295" i="274"/>
  <c r="AM295" i="274"/>
  <c r="AI295" i="274" s="1"/>
  <c r="AJ295" i="274"/>
  <c r="D295" i="274"/>
  <c r="AN294" i="274"/>
  <c r="AI294" i="274" s="1"/>
  <c r="AM294" i="274"/>
  <c r="AJ294" i="274"/>
  <c r="D294" i="274"/>
  <c r="AN293" i="274"/>
  <c r="AM293" i="274"/>
  <c r="AI293" i="274" s="1"/>
  <c r="AJ293" i="274"/>
  <c r="D293" i="274"/>
  <c r="AN292" i="274"/>
  <c r="AI292" i="274" s="1"/>
  <c r="AM292" i="274"/>
  <c r="AJ292" i="274"/>
  <c r="D292" i="274"/>
  <c r="AN291" i="274"/>
  <c r="AM291" i="274"/>
  <c r="AJ291" i="274"/>
  <c r="AI291" i="274"/>
  <c r="D291" i="274"/>
  <c r="AN286" i="274"/>
  <c r="AI286" i="274" s="1"/>
  <c r="AM286" i="274"/>
  <c r="AJ286" i="274"/>
  <c r="D286" i="274"/>
  <c r="AN285" i="274"/>
  <c r="AM285" i="274"/>
  <c r="AI285" i="274" s="1"/>
  <c r="AJ285" i="274"/>
  <c r="D285" i="274"/>
  <c r="AN284" i="274"/>
  <c r="AM284" i="274"/>
  <c r="AI284" i="274" s="1"/>
  <c r="AJ284" i="274"/>
  <c r="D284" i="274"/>
  <c r="AN283" i="274"/>
  <c r="AM283" i="274"/>
  <c r="AJ283" i="274"/>
  <c r="AI283" i="274"/>
  <c r="D283" i="274"/>
  <c r="AN281" i="274"/>
  <c r="AI281" i="274" s="1"/>
  <c r="AM281" i="274"/>
  <c r="AJ281" i="274"/>
  <c r="D281" i="274"/>
  <c r="AN280" i="274"/>
  <c r="AM280" i="274"/>
  <c r="AI280" i="274" s="1"/>
  <c r="AJ280" i="274"/>
  <c r="D280" i="274"/>
  <c r="AN279" i="274"/>
  <c r="AM279" i="274"/>
  <c r="AI279" i="274" s="1"/>
  <c r="AJ279" i="274"/>
  <c r="D279" i="274"/>
  <c r="AN278" i="274"/>
  <c r="AM278" i="274"/>
  <c r="AJ278" i="274"/>
  <c r="AI278" i="274"/>
  <c r="D278" i="274"/>
  <c r="AN276" i="274"/>
  <c r="AI276" i="274" s="1"/>
  <c r="AM276" i="274"/>
  <c r="AJ276" i="274"/>
  <c r="AN275" i="274"/>
  <c r="AI275" i="274" s="1"/>
  <c r="AM275" i="274"/>
  <c r="AJ275" i="274"/>
  <c r="D275" i="274"/>
  <c r="AN274" i="274"/>
  <c r="AM274" i="274"/>
  <c r="AJ274" i="274"/>
  <c r="AI274" i="274"/>
  <c r="D274" i="274"/>
  <c r="AN273" i="274"/>
  <c r="AM273" i="274"/>
  <c r="AI273" i="274" s="1"/>
  <c r="AJ273" i="274"/>
  <c r="D273" i="274"/>
  <c r="AN272" i="274"/>
  <c r="AM272" i="274"/>
  <c r="AI272" i="274" s="1"/>
  <c r="AJ272" i="274"/>
  <c r="D272" i="274"/>
  <c r="AN271" i="274"/>
  <c r="AI271" i="274" s="1"/>
  <c r="AM271" i="274"/>
  <c r="AJ271" i="274"/>
  <c r="D271" i="274"/>
  <c r="X266" i="274"/>
  <c r="X265" i="274"/>
  <c r="E266" i="274" s="1"/>
  <c r="E265" i="274"/>
  <c r="AG264" i="274"/>
  <c r="AN260" i="274"/>
  <c r="AI260" i="274" s="1"/>
  <c r="AM260" i="274"/>
  <c r="AJ260" i="274"/>
  <c r="D260" i="274"/>
  <c r="AN259" i="274"/>
  <c r="AM259" i="274"/>
  <c r="AI259" i="274" s="1"/>
  <c r="AJ259" i="274"/>
  <c r="D259" i="274"/>
  <c r="AN258" i="274"/>
  <c r="AM258" i="274"/>
  <c r="AI258" i="274" s="1"/>
  <c r="AJ258" i="274"/>
  <c r="D258" i="274"/>
  <c r="AN257" i="274"/>
  <c r="AM257" i="274"/>
  <c r="AJ257" i="274"/>
  <c r="AI257" i="274"/>
  <c r="D257" i="274"/>
  <c r="AN255" i="274"/>
  <c r="AI255" i="274" s="1"/>
  <c r="AM255" i="274"/>
  <c r="AJ255" i="274"/>
  <c r="D255" i="274"/>
  <c r="AN254" i="274"/>
  <c r="AM254" i="274"/>
  <c r="AI254" i="274" s="1"/>
  <c r="AJ254" i="274"/>
  <c r="D254" i="274"/>
  <c r="AN253" i="274"/>
  <c r="AM253" i="274"/>
  <c r="AI253" i="274" s="1"/>
  <c r="AJ253" i="274"/>
  <c r="D253" i="274"/>
  <c r="AN252" i="274"/>
  <c r="AM252" i="274"/>
  <c r="AJ252" i="274"/>
  <c r="AI252" i="274"/>
  <c r="D252" i="274"/>
  <c r="AN250" i="274"/>
  <c r="AI250" i="274" s="1"/>
  <c r="AM250" i="274"/>
  <c r="AJ250" i="274"/>
  <c r="AN249" i="274"/>
  <c r="AM249" i="274"/>
  <c r="AJ249" i="274"/>
  <c r="AI249" i="274"/>
  <c r="D249" i="274"/>
  <c r="AN248" i="274"/>
  <c r="AM248" i="274"/>
  <c r="AI248" i="274" s="1"/>
  <c r="AJ248" i="274"/>
  <c r="D248" i="274"/>
  <c r="AN247" i="274"/>
  <c r="AM247" i="274"/>
  <c r="AI247" i="274" s="1"/>
  <c r="AJ247" i="274"/>
  <c r="D247" i="274"/>
  <c r="AN246" i="274"/>
  <c r="AM246" i="274"/>
  <c r="AI246" i="274" s="1"/>
  <c r="AJ246" i="274"/>
  <c r="D246" i="274"/>
  <c r="AN245" i="274"/>
  <c r="AM245" i="274"/>
  <c r="AJ245" i="274"/>
  <c r="AI245" i="274"/>
  <c r="D245" i="274"/>
  <c r="AN240" i="274"/>
  <c r="AM240" i="274"/>
  <c r="AI240" i="274" s="1"/>
  <c r="AJ240" i="274"/>
  <c r="D240" i="274"/>
  <c r="AN239" i="274"/>
  <c r="AM239" i="274"/>
  <c r="AI239" i="274" s="1"/>
  <c r="AJ239" i="274"/>
  <c r="D239" i="274"/>
  <c r="AN238" i="274"/>
  <c r="AM238" i="274"/>
  <c r="AI238" i="274" s="1"/>
  <c r="AJ238" i="274"/>
  <c r="D238" i="274"/>
  <c r="AN237" i="274"/>
  <c r="AM237" i="274"/>
  <c r="AJ237" i="274"/>
  <c r="AI237" i="274"/>
  <c r="D237" i="274"/>
  <c r="AN235" i="274"/>
  <c r="AM235" i="274"/>
  <c r="AJ235" i="274"/>
  <c r="AI235" i="274"/>
  <c r="D235" i="274"/>
  <c r="AN234" i="274"/>
  <c r="AM234" i="274"/>
  <c r="AI234" i="274" s="1"/>
  <c r="AJ234" i="274"/>
  <c r="D234" i="274"/>
  <c r="AN233" i="274"/>
  <c r="AM233" i="274"/>
  <c r="AI233" i="274" s="1"/>
  <c r="AJ233" i="274"/>
  <c r="D233" i="274"/>
  <c r="AN232" i="274"/>
  <c r="AM232" i="274"/>
  <c r="AJ232" i="274"/>
  <c r="AI232" i="274"/>
  <c r="D232" i="274"/>
  <c r="AN230" i="274"/>
  <c r="AM230" i="274"/>
  <c r="AJ230" i="274"/>
  <c r="AI230" i="274"/>
  <c r="AN229" i="274"/>
  <c r="AI229" i="274" s="1"/>
  <c r="AM229" i="274"/>
  <c r="AJ229" i="274"/>
  <c r="D229" i="274"/>
  <c r="AN228" i="274"/>
  <c r="AM228" i="274"/>
  <c r="AI228" i="274" s="1"/>
  <c r="AJ228" i="274"/>
  <c r="D228" i="274"/>
  <c r="AN227" i="274"/>
  <c r="AM227" i="274"/>
  <c r="AI227" i="274" s="1"/>
  <c r="AJ227" i="274"/>
  <c r="D227" i="274"/>
  <c r="AN226" i="274"/>
  <c r="AI226" i="274" s="1"/>
  <c r="AM226" i="274"/>
  <c r="AJ226" i="274"/>
  <c r="D226" i="274"/>
  <c r="AN225" i="274"/>
  <c r="AI225" i="274" s="1"/>
  <c r="AM225" i="274"/>
  <c r="AJ225" i="274"/>
  <c r="D225" i="274"/>
  <c r="AN220" i="274"/>
  <c r="AM220" i="274"/>
  <c r="AJ220" i="274"/>
  <c r="D220" i="274"/>
  <c r="AN219" i="274"/>
  <c r="AM219" i="274"/>
  <c r="AI219" i="274" s="1"/>
  <c r="AJ219" i="274"/>
  <c r="D219" i="274"/>
  <c r="AN218" i="274"/>
  <c r="AI218" i="274" s="1"/>
  <c r="AM218" i="274"/>
  <c r="AJ218" i="274"/>
  <c r="D218" i="274"/>
  <c r="AN217" i="274"/>
  <c r="AI217" i="274" s="1"/>
  <c r="AM217" i="274"/>
  <c r="AJ217" i="274"/>
  <c r="D217" i="274"/>
  <c r="AN215" i="274"/>
  <c r="AM215" i="274"/>
  <c r="AI215" i="274" s="1"/>
  <c r="AJ215" i="274"/>
  <c r="D215" i="274"/>
  <c r="AN214" i="274"/>
  <c r="AM214" i="274"/>
  <c r="AJ214" i="274"/>
  <c r="D214" i="274"/>
  <c r="AN213" i="274"/>
  <c r="AM213" i="274"/>
  <c r="AJ213" i="274"/>
  <c r="AI213" i="274"/>
  <c r="D213" i="274"/>
  <c r="AN212" i="274"/>
  <c r="AI212" i="274" s="1"/>
  <c r="AM212" i="274"/>
  <c r="AJ212" i="274"/>
  <c r="D212" i="274"/>
  <c r="AN210" i="274"/>
  <c r="AM210" i="274"/>
  <c r="AJ210" i="274"/>
  <c r="AN209" i="274"/>
  <c r="AM209" i="274"/>
  <c r="AI209" i="274" s="1"/>
  <c r="AJ209" i="274"/>
  <c r="D209" i="274"/>
  <c r="AN208" i="274"/>
  <c r="AM208" i="274"/>
  <c r="AJ208" i="274"/>
  <c r="AI208" i="274"/>
  <c r="D208" i="274"/>
  <c r="AN207" i="274"/>
  <c r="AM207" i="274"/>
  <c r="AI207" i="274" s="1"/>
  <c r="AJ207" i="274"/>
  <c r="D207" i="274"/>
  <c r="AN206" i="274"/>
  <c r="AM206" i="274"/>
  <c r="AJ206" i="274"/>
  <c r="AI206" i="274"/>
  <c r="D206" i="274"/>
  <c r="AN205" i="274"/>
  <c r="AM205" i="274"/>
  <c r="AJ205" i="274"/>
  <c r="AI205" i="274"/>
  <c r="D205" i="274"/>
  <c r="AN200" i="274"/>
  <c r="AM200" i="274"/>
  <c r="AJ200" i="274"/>
  <c r="AI200" i="274"/>
  <c r="D200" i="274"/>
  <c r="AN199" i="274"/>
  <c r="AM199" i="274"/>
  <c r="AI199" i="274" s="1"/>
  <c r="AJ199" i="274"/>
  <c r="D199" i="274"/>
  <c r="AN198" i="274"/>
  <c r="AM198" i="274"/>
  <c r="AJ198" i="274"/>
  <c r="AI198" i="274"/>
  <c r="D198" i="274"/>
  <c r="AN197" i="274"/>
  <c r="AM197" i="274"/>
  <c r="AI197" i="274" s="1"/>
  <c r="AJ197" i="274"/>
  <c r="D197" i="274"/>
  <c r="AN195" i="274"/>
  <c r="AM195" i="274"/>
  <c r="AI195" i="274" s="1"/>
  <c r="AJ195" i="274"/>
  <c r="D195" i="274"/>
  <c r="AN194" i="274"/>
  <c r="AM194" i="274"/>
  <c r="AI194" i="274" s="1"/>
  <c r="AJ194" i="274"/>
  <c r="D194" i="274"/>
  <c r="AN193" i="274"/>
  <c r="AM193" i="274"/>
  <c r="AJ193" i="274"/>
  <c r="D193" i="274"/>
  <c r="AN192" i="274"/>
  <c r="AM192" i="274"/>
  <c r="AJ192" i="274"/>
  <c r="AI192" i="274"/>
  <c r="D192" i="274"/>
  <c r="AN190" i="274"/>
  <c r="AM190" i="274"/>
  <c r="AJ190" i="274"/>
  <c r="AI190" i="274"/>
  <c r="AN189" i="274"/>
  <c r="AM189" i="274"/>
  <c r="AI189" i="274" s="1"/>
  <c r="AJ189" i="274"/>
  <c r="D189" i="274"/>
  <c r="AN188" i="274"/>
  <c r="AM188" i="274"/>
  <c r="AJ188" i="274"/>
  <c r="AI188" i="274"/>
  <c r="D188" i="274"/>
  <c r="AN187" i="274"/>
  <c r="AM187" i="274"/>
  <c r="AI187" i="274" s="1"/>
  <c r="AJ187" i="274"/>
  <c r="D187" i="274"/>
  <c r="AN186" i="274"/>
  <c r="AM186" i="274"/>
  <c r="AI186" i="274" s="1"/>
  <c r="AJ186" i="274"/>
  <c r="D186" i="274"/>
  <c r="AN185" i="274"/>
  <c r="AM185" i="274"/>
  <c r="AJ185" i="274"/>
  <c r="D185" i="274"/>
  <c r="X180" i="274"/>
  <c r="X179" i="274"/>
  <c r="E179" i="274"/>
  <c r="AG178" i="274"/>
  <c r="AN174" i="274"/>
  <c r="AI174" i="274" s="1"/>
  <c r="AM174" i="274"/>
  <c r="AJ174" i="274"/>
  <c r="D174" i="274"/>
  <c r="AN173" i="274"/>
  <c r="AM173" i="274"/>
  <c r="AJ173" i="274"/>
  <c r="D173" i="274"/>
  <c r="AN172" i="274"/>
  <c r="AM172" i="274"/>
  <c r="AI172" i="274" s="1"/>
  <c r="AJ172" i="274"/>
  <c r="D172" i="274"/>
  <c r="AN171" i="274"/>
  <c r="AM171" i="274"/>
  <c r="AJ171" i="274"/>
  <c r="AI171" i="274"/>
  <c r="D171" i="274"/>
  <c r="AN169" i="274"/>
  <c r="AI169" i="274" s="1"/>
  <c r="AM169" i="274"/>
  <c r="AJ169" i="274"/>
  <c r="D169" i="274"/>
  <c r="AN168" i="274"/>
  <c r="AM168" i="274"/>
  <c r="AJ168" i="274"/>
  <c r="D168" i="274"/>
  <c r="AN167" i="274"/>
  <c r="AM167" i="274"/>
  <c r="AI167" i="274" s="1"/>
  <c r="AJ167" i="274"/>
  <c r="D167" i="274"/>
  <c r="AN166" i="274"/>
  <c r="AM166" i="274"/>
  <c r="AJ166" i="274"/>
  <c r="AI166" i="274"/>
  <c r="D166" i="274"/>
  <c r="AN164" i="274"/>
  <c r="AI164" i="274" s="1"/>
  <c r="AM164" i="274"/>
  <c r="AJ164" i="274"/>
  <c r="AN163" i="274"/>
  <c r="AM163" i="274"/>
  <c r="AI163" i="274" s="1"/>
  <c r="AJ163" i="274"/>
  <c r="D163" i="274"/>
  <c r="AN162" i="274"/>
  <c r="AM162" i="274"/>
  <c r="AJ162" i="274"/>
  <c r="AI162" i="274"/>
  <c r="D162" i="274"/>
  <c r="AN161" i="274"/>
  <c r="AM161" i="274"/>
  <c r="AI161" i="274" s="1"/>
  <c r="AJ161" i="274"/>
  <c r="D161" i="274"/>
  <c r="AN160" i="274"/>
  <c r="AM160" i="274"/>
  <c r="AI160" i="274" s="1"/>
  <c r="AJ160" i="274"/>
  <c r="D160" i="274"/>
  <c r="AN159" i="274"/>
  <c r="AM159" i="274"/>
  <c r="AI159" i="274" s="1"/>
  <c r="AJ159" i="274"/>
  <c r="D159" i="274"/>
  <c r="AN154" i="274"/>
  <c r="AM154" i="274"/>
  <c r="AJ154" i="274"/>
  <c r="AI154" i="274"/>
  <c r="D154" i="274"/>
  <c r="AN153" i="274"/>
  <c r="AM153" i="274"/>
  <c r="AI153" i="274" s="1"/>
  <c r="AJ153" i="274"/>
  <c r="D153" i="274"/>
  <c r="AN152" i="274"/>
  <c r="AM152" i="274"/>
  <c r="AI152" i="274" s="1"/>
  <c r="AJ152" i="274"/>
  <c r="D152" i="274"/>
  <c r="AN151" i="274"/>
  <c r="AM151" i="274"/>
  <c r="AI151" i="274" s="1"/>
  <c r="AJ151" i="274"/>
  <c r="D151" i="274"/>
  <c r="AN149" i="274"/>
  <c r="AM149" i="274"/>
  <c r="AJ149" i="274"/>
  <c r="AI149" i="274"/>
  <c r="D149" i="274"/>
  <c r="AN148" i="274"/>
  <c r="AM148" i="274"/>
  <c r="AI148" i="274" s="1"/>
  <c r="AJ148" i="274"/>
  <c r="D148" i="274"/>
  <c r="AN147" i="274"/>
  <c r="AM147" i="274"/>
  <c r="AI147" i="274" s="1"/>
  <c r="AJ147" i="274"/>
  <c r="D147" i="274"/>
  <c r="AN146" i="274"/>
  <c r="AM146" i="274"/>
  <c r="AJ146" i="274"/>
  <c r="D146" i="274"/>
  <c r="AN144" i="274"/>
  <c r="AM144" i="274"/>
  <c r="AJ144" i="274"/>
  <c r="AI144" i="274"/>
  <c r="AN143" i="274"/>
  <c r="AI143" i="274" s="1"/>
  <c r="AM143" i="274"/>
  <c r="AJ143" i="274"/>
  <c r="D143" i="274"/>
  <c r="AN142" i="274"/>
  <c r="AM142" i="274"/>
  <c r="AJ142" i="274"/>
  <c r="D142" i="274"/>
  <c r="AN141" i="274"/>
  <c r="AM141" i="274"/>
  <c r="AI141" i="274" s="1"/>
  <c r="AJ141" i="274"/>
  <c r="D141" i="274"/>
  <c r="AN140" i="274"/>
  <c r="AM140" i="274"/>
  <c r="AJ140" i="274"/>
  <c r="AI140" i="274"/>
  <c r="D140" i="274"/>
  <c r="AN139" i="274"/>
  <c r="AI139" i="274" s="1"/>
  <c r="AM139" i="274"/>
  <c r="AJ139" i="274"/>
  <c r="D139" i="274"/>
  <c r="AN134" i="274"/>
  <c r="AM134" i="274"/>
  <c r="AJ134" i="274"/>
  <c r="D134" i="274"/>
  <c r="AN133" i="274"/>
  <c r="AM133" i="274"/>
  <c r="AI133" i="274" s="1"/>
  <c r="AJ133" i="274"/>
  <c r="D133" i="274"/>
  <c r="AN132" i="274"/>
  <c r="AM132" i="274"/>
  <c r="AJ132" i="274"/>
  <c r="AI132" i="274"/>
  <c r="D132" i="274"/>
  <c r="AN131" i="274"/>
  <c r="AM131" i="274"/>
  <c r="AJ131" i="274"/>
  <c r="D131" i="274"/>
  <c r="AN129" i="274"/>
  <c r="AM129" i="274"/>
  <c r="AJ129" i="274"/>
  <c r="D129" i="274"/>
  <c r="AN128" i="274"/>
  <c r="AM128" i="274"/>
  <c r="AI128" i="274" s="1"/>
  <c r="AJ128" i="274"/>
  <c r="D128" i="274"/>
  <c r="AN127" i="274"/>
  <c r="AM127" i="274"/>
  <c r="AJ127" i="274"/>
  <c r="AI127" i="274"/>
  <c r="D127" i="274"/>
  <c r="AN126" i="274"/>
  <c r="AM126" i="274"/>
  <c r="AI126" i="274" s="1"/>
  <c r="AJ126" i="274"/>
  <c r="D126" i="274"/>
  <c r="AN124" i="274"/>
  <c r="AM124" i="274"/>
  <c r="AJ124" i="274"/>
  <c r="AN123" i="274"/>
  <c r="AM123" i="274"/>
  <c r="AJ123" i="274"/>
  <c r="AI123" i="274"/>
  <c r="D123" i="274"/>
  <c r="AN122" i="274"/>
  <c r="AM122" i="274"/>
  <c r="AI122" i="274" s="1"/>
  <c r="AJ122" i="274"/>
  <c r="D122" i="274"/>
  <c r="AN121" i="274"/>
  <c r="AM121" i="274"/>
  <c r="AI121" i="274" s="1"/>
  <c r="AJ121" i="274"/>
  <c r="D121" i="274"/>
  <c r="AN120" i="274"/>
  <c r="AM120" i="274"/>
  <c r="AI120" i="274" s="1"/>
  <c r="AJ120" i="274"/>
  <c r="D120" i="274"/>
  <c r="AN119" i="274"/>
  <c r="AM119" i="274"/>
  <c r="AJ119" i="274"/>
  <c r="AI119" i="274"/>
  <c r="D119" i="274"/>
  <c r="AN114" i="274"/>
  <c r="AM114" i="274"/>
  <c r="AI114" i="274" s="1"/>
  <c r="AJ114" i="274"/>
  <c r="D114" i="274"/>
  <c r="AN113" i="274"/>
  <c r="AM113" i="274"/>
  <c r="AI113" i="274" s="1"/>
  <c r="AJ113" i="274"/>
  <c r="D113" i="274"/>
  <c r="AN112" i="274"/>
  <c r="AM112" i="274"/>
  <c r="AI112" i="274" s="1"/>
  <c r="AJ112" i="274"/>
  <c r="D112" i="274"/>
  <c r="AN111" i="274"/>
  <c r="AM111" i="274"/>
  <c r="AJ111" i="274"/>
  <c r="AI111" i="274"/>
  <c r="D111" i="274"/>
  <c r="AN109" i="274"/>
  <c r="AM109" i="274"/>
  <c r="AI109" i="274" s="1"/>
  <c r="AJ109" i="274"/>
  <c r="D109" i="274"/>
  <c r="AN108" i="274"/>
  <c r="AM108" i="274"/>
  <c r="AI108" i="274" s="1"/>
  <c r="AJ108" i="274"/>
  <c r="D108" i="274"/>
  <c r="AN107" i="274"/>
  <c r="AM107" i="274"/>
  <c r="AI107" i="274" s="1"/>
  <c r="AJ107" i="274"/>
  <c r="D107" i="274"/>
  <c r="AN106" i="274"/>
  <c r="AM106" i="274"/>
  <c r="AJ106" i="274"/>
  <c r="AI106" i="274"/>
  <c r="D106" i="274"/>
  <c r="AN104" i="274"/>
  <c r="AM104" i="274"/>
  <c r="AI104" i="274" s="1"/>
  <c r="AJ104" i="274"/>
  <c r="AN103" i="274"/>
  <c r="AM103" i="274"/>
  <c r="AI103" i="274" s="1"/>
  <c r="AJ103" i="274"/>
  <c r="D103" i="274"/>
  <c r="AN102" i="274"/>
  <c r="AM102" i="274"/>
  <c r="AI102" i="274" s="1"/>
  <c r="AJ102" i="274"/>
  <c r="D102" i="274"/>
  <c r="AN101" i="274"/>
  <c r="AM101" i="274"/>
  <c r="AJ101" i="274"/>
  <c r="AI101" i="274"/>
  <c r="D101" i="274"/>
  <c r="AN100" i="274"/>
  <c r="AI100" i="274" s="1"/>
  <c r="AM100" i="274"/>
  <c r="AJ100" i="274"/>
  <c r="D100" i="274"/>
  <c r="AN99" i="274"/>
  <c r="AM99" i="274"/>
  <c r="AI99" i="274" s="1"/>
  <c r="AJ99" i="274"/>
  <c r="D99" i="274"/>
  <c r="X94" i="274"/>
  <c r="E94" i="274"/>
  <c r="X93" i="274"/>
  <c r="E93" i="274"/>
  <c r="AG92" i="274"/>
  <c r="AN81" i="274"/>
  <c r="AM81" i="274"/>
  <c r="AI81" i="274" s="1"/>
  <c r="AJ81" i="274"/>
  <c r="D81" i="274"/>
  <c r="AN80" i="274"/>
  <c r="AM80" i="274"/>
  <c r="AI80" i="274" s="1"/>
  <c r="AJ80" i="274"/>
  <c r="D80" i="274"/>
  <c r="AN79" i="274"/>
  <c r="AM79" i="274"/>
  <c r="AI79" i="274" s="1"/>
  <c r="AJ79" i="274"/>
  <c r="D79" i="274"/>
  <c r="AN78" i="274"/>
  <c r="AM78" i="274"/>
  <c r="AJ78" i="274"/>
  <c r="AI78" i="274"/>
  <c r="D78" i="274"/>
  <c r="AN76" i="274"/>
  <c r="AM76" i="274"/>
  <c r="AI76" i="274" s="1"/>
  <c r="AJ76" i="274"/>
  <c r="D76" i="274"/>
  <c r="AN75" i="274"/>
  <c r="AM75" i="274"/>
  <c r="AI75" i="274" s="1"/>
  <c r="AJ75" i="274"/>
  <c r="D75" i="274"/>
  <c r="AN74" i="274"/>
  <c r="AM74" i="274"/>
  <c r="AI74" i="274" s="1"/>
  <c r="AJ74" i="274"/>
  <c r="D74" i="274"/>
  <c r="AN73" i="274"/>
  <c r="AM73" i="274"/>
  <c r="AJ73" i="274"/>
  <c r="AI73" i="274"/>
  <c r="D73" i="274"/>
  <c r="AN71" i="274"/>
  <c r="AM71" i="274"/>
  <c r="AI71" i="274" s="1"/>
  <c r="AJ71" i="274"/>
  <c r="AN70" i="274"/>
  <c r="AM70" i="274"/>
  <c r="AJ70" i="274"/>
  <c r="D70" i="274"/>
  <c r="AN69" i="274"/>
  <c r="AI69" i="274" s="1"/>
  <c r="AM69" i="274"/>
  <c r="AJ69" i="274"/>
  <c r="D69" i="274"/>
  <c r="AN68" i="274"/>
  <c r="AM68" i="274"/>
  <c r="AI68" i="274" s="1"/>
  <c r="AJ68" i="274"/>
  <c r="N10" i="274" s="1"/>
  <c r="D68" i="274"/>
  <c r="AN67" i="274"/>
  <c r="AM67" i="274"/>
  <c r="AJ67" i="274"/>
  <c r="AI67" i="274"/>
  <c r="D67" i="274"/>
  <c r="AN66" i="274"/>
  <c r="AM66" i="274"/>
  <c r="AI66" i="274" s="1"/>
  <c r="AJ66" i="274"/>
  <c r="D66" i="274"/>
  <c r="AN61" i="274"/>
  <c r="AM61" i="274"/>
  <c r="AI61" i="274" s="1"/>
  <c r="AH61" i="274" s="1"/>
  <c r="AJ61" i="274"/>
  <c r="D61" i="274"/>
  <c r="AN60" i="274"/>
  <c r="AM60" i="274"/>
  <c r="AI60" i="274" s="1"/>
  <c r="AH60" i="274" s="1"/>
  <c r="AJ60" i="274"/>
  <c r="D60" i="274"/>
  <c r="AN59" i="274"/>
  <c r="AM59" i="274"/>
  <c r="AI59" i="274" s="1"/>
  <c r="AH59" i="274" s="1"/>
  <c r="AJ59" i="274"/>
  <c r="D59" i="274"/>
  <c r="AN58" i="274"/>
  <c r="AM58" i="274"/>
  <c r="AJ58" i="274"/>
  <c r="AI58" i="274"/>
  <c r="D58" i="274"/>
  <c r="AN56" i="274"/>
  <c r="AM56" i="274"/>
  <c r="AI56" i="274" s="1"/>
  <c r="AJ56" i="274"/>
  <c r="D56" i="274"/>
  <c r="AN55" i="274"/>
  <c r="AM55" i="274"/>
  <c r="AI55" i="274" s="1"/>
  <c r="AJ55" i="274"/>
  <c r="D55" i="274"/>
  <c r="AN54" i="274"/>
  <c r="AM54" i="274"/>
  <c r="AJ54" i="274"/>
  <c r="D54" i="274"/>
  <c r="AN53" i="274"/>
  <c r="AI53" i="274" s="1"/>
  <c r="AM53" i="274"/>
  <c r="AJ53" i="274"/>
  <c r="D53" i="274"/>
  <c r="AN51" i="274"/>
  <c r="AM51" i="274"/>
  <c r="AI51" i="274" s="1"/>
  <c r="AJ51" i="274"/>
  <c r="AN50" i="274"/>
  <c r="AI50" i="274" s="1"/>
  <c r="AM50" i="274"/>
  <c r="AJ50" i="274"/>
  <c r="D50" i="274"/>
  <c r="AN49" i="274"/>
  <c r="AM49" i="274"/>
  <c r="AI49" i="274" s="1"/>
  <c r="AJ49" i="274"/>
  <c r="D49" i="274"/>
  <c r="AN48" i="274"/>
  <c r="AM48" i="274"/>
  <c r="AI48" i="274" s="1"/>
  <c r="AJ48" i="274"/>
  <c r="D48" i="274"/>
  <c r="AN47" i="274"/>
  <c r="AM47" i="274"/>
  <c r="AJ47" i="274"/>
  <c r="AI47" i="274"/>
  <c r="D47" i="274"/>
  <c r="AN46" i="274"/>
  <c r="AI46" i="274" s="1"/>
  <c r="AM46" i="274"/>
  <c r="AJ46" i="274"/>
  <c r="D46" i="274"/>
  <c r="AN41" i="274"/>
  <c r="AM41" i="274"/>
  <c r="AI41" i="274" s="1"/>
  <c r="AJ41" i="274"/>
  <c r="D41" i="274"/>
  <c r="AN40" i="274"/>
  <c r="AM40" i="274"/>
  <c r="AJ40" i="274"/>
  <c r="AI40" i="274"/>
  <c r="D40" i="274"/>
  <c r="AN39" i="274"/>
  <c r="AM39" i="274"/>
  <c r="AJ39" i="274"/>
  <c r="AI39" i="274"/>
  <c r="D39" i="274"/>
  <c r="AN38" i="274"/>
  <c r="AI38" i="274" s="1"/>
  <c r="AM38" i="274"/>
  <c r="AJ38" i="274"/>
  <c r="D38" i="274"/>
  <c r="AN36" i="274"/>
  <c r="AM36" i="274"/>
  <c r="AI36" i="274" s="1"/>
  <c r="AJ36" i="274"/>
  <c r="N17" i="274" s="1"/>
  <c r="D36" i="274"/>
  <c r="AN35" i="274"/>
  <c r="AM35" i="274"/>
  <c r="AJ35" i="274"/>
  <c r="AI35" i="274"/>
  <c r="D35" i="274"/>
  <c r="AN34" i="274"/>
  <c r="AM34" i="274"/>
  <c r="AJ34" i="274"/>
  <c r="AI34" i="274"/>
  <c r="D34" i="274"/>
  <c r="AN33" i="274"/>
  <c r="AI33" i="274" s="1"/>
  <c r="AM33" i="274"/>
  <c r="AJ33" i="274"/>
  <c r="D33" i="274"/>
  <c r="AN31" i="274"/>
  <c r="AM31" i="274"/>
  <c r="AI31" i="274" s="1"/>
  <c r="AJ31" i="274"/>
  <c r="N13" i="274" s="1"/>
  <c r="D31" i="274"/>
  <c r="AN30" i="274"/>
  <c r="AM30" i="274"/>
  <c r="AJ30" i="274"/>
  <c r="AI30" i="274"/>
  <c r="D30" i="274"/>
  <c r="AN29" i="274"/>
  <c r="AM29" i="274"/>
  <c r="AJ29" i="274"/>
  <c r="AI29" i="274"/>
  <c r="D29" i="274"/>
  <c r="AN28" i="274"/>
  <c r="AI28" i="274" s="1"/>
  <c r="AM28" i="274"/>
  <c r="AJ28" i="274"/>
  <c r="D28" i="274"/>
  <c r="AN27" i="274"/>
  <c r="AM27" i="274"/>
  <c r="AI27" i="274" s="1"/>
  <c r="AJ27" i="274"/>
  <c r="D27" i="274"/>
  <c r="AN26" i="274"/>
  <c r="AM26" i="274"/>
  <c r="AJ26" i="274"/>
  <c r="N8" i="274" s="1"/>
  <c r="AI26" i="274"/>
  <c r="D26" i="274"/>
  <c r="F24" i="274"/>
  <c r="H23" i="274"/>
  <c r="G23" i="274"/>
  <c r="G24" i="274" s="1"/>
  <c r="F23" i="274"/>
  <c r="N21" i="274"/>
  <c r="N20" i="274"/>
  <c r="N19" i="274"/>
  <c r="K19" i="274"/>
  <c r="N18" i="274"/>
  <c r="N16" i="274"/>
  <c r="N15" i="274"/>
  <c r="N14" i="274"/>
  <c r="N12" i="274"/>
  <c r="N11" i="274"/>
  <c r="N9" i="274"/>
  <c r="E4" i="274"/>
  <c r="AN174" i="273"/>
  <c r="AM174" i="273"/>
  <c r="AI174" i="273" s="1"/>
  <c r="AJ174" i="273"/>
  <c r="D174" i="273"/>
  <c r="AN173" i="273"/>
  <c r="AM173" i="273"/>
  <c r="AI173" i="273" s="1"/>
  <c r="AJ173" i="273"/>
  <c r="D173" i="273"/>
  <c r="AN172" i="273"/>
  <c r="AM172" i="273"/>
  <c r="AJ172" i="273"/>
  <c r="AI172" i="273"/>
  <c r="D172" i="273"/>
  <c r="AN171" i="273"/>
  <c r="AM171" i="273"/>
  <c r="AJ171" i="273"/>
  <c r="AI171" i="273"/>
  <c r="D171" i="273"/>
  <c r="AN169" i="273"/>
  <c r="AM169" i="273"/>
  <c r="AI169" i="273" s="1"/>
  <c r="AJ169" i="273"/>
  <c r="D169" i="273"/>
  <c r="AN168" i="273"/>
  <c r="AM168" i="273"/>
  <c r="AI168" i="273" s="1"/>
  <c r="AJ168" i="273"/>
  <c r="D168" i="273"/>
  <c r="AN167" i="273"/>
  <c r="AM167" i="273"/>
  <c r="AJ167" i="273"/>
  <c r="AI167" i="273"/>
  <c r="D167" i="273"/>
  <c r="AN166" i="273"/>
  <c r="AI166" i="273" s="1"/>
  <c r="AM166" i="273"/>
  <c r="AJ166" i="273"/>
  <c r="D166" i="273"/>
  <c r="AN164" i="273"/>
  <c r="AM164" i="273"/>
  <c r="AI164" i="273" s="1"/>
  <c r="AJ164" i="273"/>
  <c r="AN163" i="273"/>
  <c r="AM163" i="273"/>
  <c r="AI163" i="273" s="1"/>
  <c r="AJ163" i="273"/>
  <c r="D163" i="273"/>
  <c r="AN162" i="273"/>
  <c r="AM162" i="273"/>
  <c r="AJ162" i="273"/>
  <c r="AI162" i="273"/>
  <c r="D162" i="273"/>
  <c r="AN161" i="273"/>
  <c r="AM161" i="273"/>
  <c r="AI161" i="273" s="1"/>
  <c r="AJ161" i="273"/>
  <c r="D161" i="273"/>
  <c r="AN160" i="273"/>
  <c r="AI160" i="273" s="1"/>
  <c r="AM160" i="273"/>
  <c r="AJ160" i="273"/>
  <c r="D160" i="273"/>
  <c r="AN159" i="273"/>
  <c r="AM159" i="273"/>
  <c r="AI159" i="273" s="1"/>
  <c r="AJ159" i="273"/>
  <c r="D159" i="273"/>
  <c r="AN154" i="273"/>
  <c r="AM154" i="273"/>
  <c r="AI154" i="273" s="1"/>
  <c r="AJ154" i="273"/>
  <c r="D154" i="273"/>
  <c r="AN153" i="273"/>
  <c r="AM153" i="273"/>
  <c r="AJ153" i="273"/>
  <c r="AI153" i="273"/>
  <c r="D153" i="273"/>
  <c r="AN152" i="273"/>
  <c r="AM152" i="273"/>
  <c r="AI152" i="273" s="1"/>
  <c r="AJ152" i="273"/>
  <c r="D152" i="273"/>
  <c r="AN151" i="273"/>
  <c r="AI151" i="273" s="1"/>
  <c r="AM151" i="273"/>
  <c r="AJ151" i="273"/>
  <c r="D151" i="273"/>
  <c r="AN149" i="273"/>
  <c r="AM149" i="273"/>
  <c r="AI149" i="273" s="1"/>
  <c r="AJ149" i="273"/>
  <c r="D149" i="273"/>
  <c r="AN148" i="273"/>
  <c r="AM148" i="273"/>
  <c r="AJ148" i="273"/>
  <c r="AI148" i="273"/>
  <c r="D148" i="273"/>
  <c r="AN147" i="273"/>
  <c r="AM147" i="273"/>
  <c r="AI147" i="273" s="1"/>
  <c r="AJ147" i="273"/>
  <c r="D147" i="273"/>
  <c r="AN146" i="273"/>
  <c r="AI146" i="273" s="1"/>
  <c r="AM146" i="273"/>
  <c r="AJ146" i="273"/>
  <c r="D146" i="273"/>
  <c r="AN144" i="273"/>
  <c r="AM144" i="273"/>
  <c r="AI144" i="273" s="1"/>
  <c r="AJ144" i="273"/>
  <c r="AN143" i="273"/>
  <c r="AM143" i="273"/>
  <c r="AJ143" i="273"/>
  <c r="AI143" i="273"/>
  <c r="D143" i="273"/>
  <c r="AN142" i="273"/>
  <c r="AM142" i="273"/>
  <c r="AI142" i="273" s="1"/>
  <c r="AJ142" i="273"/>
  <c r="D142" i="273"/>
  <c r="AN141" i="273"/>
  <c r="AM141" i="273"/>
  <c r="AI141" i="273" s="1"/>
  <c r="AJ141" i="273"/>
  <c r="D141" i="273"/>
  <c r="AN140" i="273"/>
  <c r="AM140" i="273"/>
  <c r="AJ140" i="273"/>
  <c r="AI140" i="273"/>
  <c r="D140" i="273"/>
  <c r="AN139" i="273"/>
  <c r="AM139" i="273"/>
  <c r="AJ139" i="273"/>
  <c r="AI139" i="273"/>
  <c r="D139" i="273"/>
  <c r="AN134" i="273"/>
  <c r="AM134" i="273"/>
  <c r="AI134" i="273" s="1"/>
  <c r="AJ134" i="273"/>
  <c r="D134" i="273"/>
  <c r="AN133" i="273"/>
  <c r="AM133" i="273"/>
  <c r="AI133" i="273" s="1"/>
  <c r="AJ133" i="273"/>
  <c r="D133" i="273"/>
  <c r="AN132" i="273"/>
  <c r="AM132" i="273"/>
  <c r="AJ132" i="273"/>
  <c r="AI132" i="273"/>
  <c r="D132" i="273"/>
  <c r="AN131" i="273"/>
  <c r="AI131" i="273" s="1"/>
  <c r="AM131" i="273"/>
  <c r="AJ131" i="273"/>
  <c r="D131" i="273"/>
  <c r="AN129" i="273"/>
  <c r="AM129" i="273"/>
  <c r="AI129" i="273" s="1"/>
  <c r="AJ129" i="273"/>
  <c r="D129" i="273"/>
  <c r="AN128" i="273"/>
  <c r="AM128" i="273"/>
  <c r="AI128" i="273" s="1"/>
  <c r="AJ128" i="273"/>
  <c r="D128" i="273"/>
  <c r="AN127" i="273"/>
  <c r="AM127" i="273"/>
  <c r="AJ127" i="273"/>
  <c r="AI127" i="273"/>
  <c r="D127" i="273"/>
  <c r="AN126" i="273"/>
  <c r="AI126" i="273" s="1"/>
  <c r="AM126" i="273"/>
  <c r="AJ126" i="273"/>
  <c r="D126" i="273"/>
  <c r="AN124" i="273"/>
  <c r="AI124" i="273" s="1"/>
  <c r="AM124" i="273"/>
  <c r="AJ124" i="273"/>
  <c r="AN123" i="273"/>
  <c r="AM123" i="273"/>
  <c r="AI123" i="273" s="1"/>
  <c r="AJ123" i="273"/>
  <c r="D123" i="273"/>
  <c r="AN122" i="273"/>
  <c r="AM122" i="273"/>
  <c r="AI122" i="273" s="1"/>
  <c r="AJ122" i="273"/>
  <c r="D122" i="273"/>
  <c r="AN121" i="273"/>
  <c r="AM121" i="273"/>
  <c r="AI121" i="273" s="1"/>
  <c r="AJ121" i="273"/>
  <c r="D121" i="273"/>
  <c r="AN120" i="273"/>
  <c r="AI120" i="273" s="1"/>
  <c r="AM120" i="273"/>
  <c r="AJ120" i="273"/>
  <c r="D120" i="273"/>
  <c r="AN119" i="273"/>
  <c r="AM119" i="273"/>
  <c r="AI119" i="273" s="1"/>
  <c r="AJ119" i="273"/>
  <c r="N8" i="273" s="1"/>
  <c r="D119" i="273"/>
  <c r="AN114" i="273"/>
  <c r="AM114" i="273"/>
  <c r="AI114" i="273" s="1"/>
  <c r="AJ114" i="273"/>
  <c r="D114" i="273"/>
  <c r="AN113" i="273"/>
  <c r="AM113" i="273"/>
  <c r="AI113" i="273" s="1"/>
  <c r="AJ113" i="273"/>
  <c r="D113" i="273"/>
  <c r="AN112" i="273"/>
  <c r="AI112" i="273" s="1"/>
  <c r="AM112" i="273"/>
  <c r="AJ112" i="273"/>
  <c r="D112" i="273"/>
  <c r="AN111" i="273"/>
  <c r="AM111" i="273"/>
  <c r="AI111" i="273" s="1"/>
  <c r="AJ111" i="273"/>
  <c r="D111" i="273"/>
  <c r="AN109" i="273"/>
  <c r="AM109" i="273"/>
  <c r="AI109" i="273" s="1"/>
  <c r="AJ109" i="273"/>
  <c r="D109" i="273"/>
  <c r="AN108" i="273"/>
  <c r="AM108" i="273"/>
  <c r="AI108" i="273" s="1"/>
  <c r="AJ108" i="273"/>
  <c r="D108" i="273"/>
  <c r="AN107" i="273"/>
  <c r="AI107" i="273" s="1"/>
  <c r="AM107" i="273"/>
  <c r="AJ107" i="273"/>
  <c r="D107" i="273"/>
  <c r="AN106" i="273"/>
  <c r="AI106" i="273" s="1"/>
  <c r="AM106" i="273"/>
  <c r="AJ106" i="273"/>
  <c r="D106" i="273"/>
  <c r="AN104" i="273"/>
  <c r="AM104" i="273"/>
  <c r="AI104" i="273" s="1"/>
  <c r="AJ104" i="273"/>
  <c r="AN103" i="273"/>
  <c r="AM103" i="273"/>
  <c r="AI103" i="273" s="1"/>
  <c r="AJ103" i="273"/>
  <c r="D103" i="273"/>
  <c r="AN102" i="273"/>
  <c r="AM102" i="273"/>
  <c r="AI102" i="273" s="1"/>
  <c r="AJ102" i="273"/>
  <c r="D102" i="273"/>
  <c r="AN101" i="273"/>
  <c r="AM101" i="273"/>
  <c r="AJ101" i="273"/>
  <c r="AI101" i="273"/>
  <c r="D101" i="273"/>
  <c r="AN100" i="273"/>
  <c r="AI100" i="273" s="1"/>
  <c r="AM100" i="273"/>
  <c r="AJ100" i="273"/>
  <c r="D100" i="273"/>
  <c r="AN99" i="273"/>
  <c r="AM99" i="273"/>
  <c r="AI99" i="273" s="1"/>
  <c r="AJ99" i="273"/>
  <c r="D99" i="273"/>
  <c r="X94" i="273"/>
  <c r="E94" i="273"/>
  <c r="X93" i="273"/>
  <c r="E93" i="273"/>
  <c r="AG92" i="273"/>
  <c r="AN81" i="273"/>
  <c r="AM81" i="273"/>
  <c r="AI81" i="273" s="1"/>
  <c r="AJ81" i="273"/>
  <c r="D81" i="273"/>
  <c r="AN80" i="273"/>
  <c r="AM80" i="273"/>
  <c r="AI80" i="273" s="1"/>
  <c r="AJ80" i="273"/>
  <c r="D80" i="273"/>
  <c r="AN79" i="273"/>
  <c r="AI79" i="273" s="1"/>
  <c r="AM79" i="273"/>
  <c r="AJ79" i="273"/>
  <c r="D79" i="273"/>
  <c r="AN78" i="273"/>
  <c r="AI78" i="273" s="1"/>
  <c r="AM78" i="273"/>
  <c r="AJ78" i="273"/>
  <c r="D78" i="273"/>
  <c r="AN76" i="273"/>
  <c r="AM76" i="273"/>
  <c r="AI76" i="273" s="1"/>
  <c r="AJ76" i="273"/>
  <c r="D76" i="273"/>
  <c r="AN75" i="273"/>
  <c r="AM75" i="273"/>
  <c r="AI75" i="273" s="1"/>
  <c r="AJ75" i="273"/>
  <c r="D75" i="273"/>
  <c r="AN74" i="273"/>
  <c r="AI74" i="273" s="1"/>
  <c r="AM74" i="273"/>
  <c r="AJ74" i="273"/>
  <c r="D74" i="273"/>
  <c r="AN73" i="273"/>
  <c r="AI73" i="273" s="1"/>
  <c r="AM73" i="273"/>
  <c r="AJ73" i="273"/>
  <c r="D73" i="273"/>
  <c r="AN71" i="273"/>
  <c r="AM71" i="273"/>
  <c r="AI71" i="273" s="1"/>
  <c r="AJ71" i="273"/>
  <c r="AN70" i="273"/>
  <c r="AM70" i="273"/>
  <c r="AI70" i="273" s="1"/>
  <c r="AJ70" i="273"/>
  <c r="D70" i="273"/>
  <c r="AN69" i="273"/>
  <c r="AM69" i="273"/>
  <c r="AI69" i="273" s="1"/>
  <c r="AJ69" i="273"/>
  <c r="D69" i="273"/>
  <c r="AN68" i="273"/>
  <c r="AM68" i="273"/>
  <c r="AJ68" i="273"/>
  <c r="AI68" i="273"/>
  <c r="D68" i="273"/>
  <c r="AN67" i="273"/>
  <c r="AI67" i="273" s="1"/>
  <c r="AM67" i="273"/>
  <c r="AJ67" i="273"/>
  <c r="D67" i="273"/>
  <c r="AN66" i="273"/>
  <c r="AM66" i="273"/>
  <c r="AI66" i="273" s="1"/>
  <c r="AJ66" i="273"/>
  <c r="D66" i="273"/>
  <c r="AN61" i="273"/>
  <c r="AM61" i="273"/>
  <c r="AI61" i="273" s="1"/>
  <c r="AH61" i="273" s="1"/>
  <c r="AJ61" i="273"/>
  <c r="D61" i="273"/>
  <c r="AN60" i="273"/>
  <c r="AM60" i="273"/>
  <c r="AJ60" i="273"/>
  <c r="AI60" i="273"/>
  <c r="AH60" i="273" s="1"/>
  <c r="D60" i="273"/>
  <c r="AN59" i="273"/>
  <c r="AI59" i="273" s="1"/>
  <c r="AH59" i="273" s="1"/>
  <c r="AM59" i="273"/>
  <c r="AJ59" i="273"/>
  <c r="D59" i="273"/>
  <c r="AN58" i="273"/>
  <c r="AM58" i="273"/>
  <c r="AI58" i="273" s="1"/>
  <c r="AJ58" i="273"/>
  <c r="D58" i="273"/>
  <c r="AN56" i="273"/>
  <c r="AM56" i="273"/>
  <c r="AI56" i="273" s="1"/>
  <c r="AJ56" i="273"/>
  <c r="D56" i="273"/>
  <c r="AN55" i="273"/>
  <c r="AM55" i="273"/>
  <c r="AJ55" i="273"/>
  <c r="AI55" i="273"/>
  <c r="D55" i="273"/>
  <c r="AN54" i="273"/>
  <c r="AI54" i="273" s="1"/>
  <c r="AM54" i="273"/>
  <c r="AJ54" i="273"/>
  <c r="D54" i="273"/>
  <c r="AN53" i="273"/>
  <c r="AM53" i="273"/>
  <c r="AI53" i="273" s="1"/>
  <c r="AJ53" i="273"/>
  <c r="N14" i="273" s="1"/>
  <c r="D53" i="273"/>
  <c r="AN51" i="273"/>
  <c r="AM51" i="273"/>
  <c r="AI51" i="273" s="1"/>
  <c r="AJ51" i="273"/>
  <c r="AN50" i="273"/>
  <c r="AM50" i="273"/>
  <c r="AI50" i="273" s="1"/>
  <c r="AJ50" i="273"/>
  <c r="D50" i="273"/>
  <c r="AN49" i="273"/>
  <c r="AM49" i="273"/>
  <c r="AI49" i="273" s="1"/>
  <c r="AJ49" i="273"/>
  <c r="D49" i="273"/>
  <c r="AN48" i="273"/>
  <c r="AI48" i="273" s="1"/>
  <c r="AM48" i="273"/>
  <c r="AJ48" i="273"/>
  <c r="D48" i="273"/>
  <c r="AN47" i="273"/>
  <c r="AI47" i="273" s="1"/>
  <c r="AM47" i="273"/>
  <c r="AJ47" i="273"/>
  <c r="D47" i="273"/>
  <c r="AN46" i="273"/>
  <c r="AM46" i="273"/>
  <c r="AI46" i="273" s="1"/>
  <c r="AJ46" i="273"/>
  <c r="D46" i="273"/>
  <c r="AN41" i="273"/>
  <c r="AM41" i="273"/>
  <c r="AJ41" i="273"/>
  <c r="AI41" i="273"/>
  <c r="D41" i="273"/>
  <c r="AN40" i="273"/>
  <c r="AI40" i="273" s="1"/>
  <c r="AM40" i="273"/>
  <c r="AJ40" i="273"/>
  <c r="D40" i="273"/>
  <c r="AN39" i="273"/>
  <c r="AI39" i="273" s="1"/>
  <c r="AM39" i="273"/>
  <c r="AJ39" i="273"/>
  <c r="D39" i="273"/>
  <c r="AN38" i="273"/>
  <c r="AM38" i="273"/>
  <c r="AI38" i="273" s="1"/>
  <c r="AJ38" i="273"/>
  <c r="D38" i="273"/>
  <c r="AN36" i="273"/>
  <c r="AM36" i="273"/>
  <c r="AJ36" i="273"/>
  <c r="AI36" i="273"/>
  <c r="D36" i="273"/>
  <c r="AN35" i="273"/>
  <c r="AM35" i="273"/>
  <c r="AJ35" i="273"/>
  <c r="AI35" i="273"/>
  <c r="D35" i="273"/>
  <c r="AN34" i="273"/>
  <c r="AI34" i="273" s="1"/>
  <c r="AM34" i="273"/>
  <c r="AJ34" i="273"/>
  <c r="D34" i="273"/>
  <c r="AN33" i="273"/>
  <c r="AM33" i="273"/>
  <c r="AI33" i="273" s="1"/>
  <c r="K14" i="273" s="1"/>
  <c r="AJ33" i="273"/>
  <c r="D33" i="273"/>
  <c r="AN31" i="273"/>
  <c r="AM31" i="273"/>
  <c r="AI31" i="273" s="1"/>
  <c r="AJ31" i="273"/>
  <c r="D31" i="273"/>
  <c r="AN30" i="273"/>
  <c r="AM30" i="273"/>
  <c r="AJ30" i="273"/>
  <c r="AI30" i="273"/>
  <c r="K12" i="273" s="1"/>
  <c r="D30" i="273"/>
  <c r="AN29" i="273"/>
  <c r="AI29" i="273" s="1"/>
  <c r="AM29" i="273"/>
  <c r="AJ29" i="273"/>
  <c r="N11" i="273" s="1"/>
  <c r="D29" i="273"/>
  <c r="AN28" i="273"/>
  <c r="AM28" i="273"/>
  <c r="AI28" i="273" s="1"/>
  <c r="AJ28" i="273"/>
  <c r="D28" i="273"/>
  <c r="AN27" i="273"/>
  <c r="AM27" i="273"/>
  <c r="AI27" i="273" s="1"/>
  <c r="AJ27" i="273"/>
  <c r="D27" i="273"/>
  <c r="AN26" i="273"/>
  <c r="AM26" i="273"/>
  <c r="AJ26" i="273"/>
  <c r="AI26" i="273"/>
  <c r="D26" i="273"/>
  <c r="G24" i="273"/>
  <c r="H23" i="273"/>
  <c r="G23" i="273"/>
  <c r="F23" i="273"/>
  <c r="F24" i="273" s="1"/>
  <c r="N18" i="273"/>
  <c r="N15" i="273"/>
  <c r="K15" i="273"/>
  <c r="N12" i="273"/>
  <c r="N10" i="273"/>
  <c r="N9" i="273"/>
  <c r="E4" i="273"/>
  <c r="I23" i="275" l="1"/>
  <c r="H24" i="275"/>
  <c r="K9" i="275"/>
  <c r="K11" i="275"/>
  <c r="K15" i="275"/>
  <c r="K8" i="275"/>
  <c r="K12" i="275"/>
  <c r="K10" i="275"/>
  <c r="K14" i="275"/>
  <c r="K18" i="275"/>
  <c r="AI54" i="274"/>
  <c r="K8" i="274"/>
  <c r="H24" i="274"/>
  <c r="I23" i="274"/>
  <c r="K21" i="274"/>
  <c r="K9" i="274"/>
  <c r="AI134" i="274"/>
  <c r="AI142" i="274"/>
  <c r="K11" i="274" s="1"/>
  <c r="AI131" i="274"/>
  <c r="K18" i="274" s="1"/>
  <c r="AI168" i="274"/>
  <c r="AI70" i="274"/>
  <c r="AI124" i="274"/>
  <c r="K13" i="274" s="1"/>
  <c r="AI173" i="274"/>
  <c r="K20" i="274" s="1"/>
  <c r="AI146" i="274"/>
  <c r="E180" i="274"/>
  <c r="AI129" i="274"/>
  <c r="K17" i="274" s="1"/>
  <c r="AI185" i="274"/>
  <c r="AI193" i="274"/>
  <c r="AI210" i="274"/>
  <c r="AI214" i="274"/>
  <c r="AI220" i="274"/>
  <c r="AI320" i="274"/>
  <c r="AI333" i="274"/>
  <c r="K10" i="274" s="1"/>
  <c r="AI341" i="274"/>
  <c r="AI367" i="274"/>
  <c r="AI419" i="274"/>
  <c r="AI445" i="274"/>
  <c r="AI346" i="274"/>
  <c r="AI372" i="274"/>
  <c r="AI380" i="274"/>
  <c r="AI321" i="274"/>
  <c r="AI334" i="274"/>
  <c r="AI325" i="274"/>
  <c r="AI591" i="274"/>
  <c r="AI710" i="274"/>
  <c r="AI714" i="274"/>
  <c r="AI722" i="274"/>
  <c r="AI689" i="274"/>
  <c r="AI684" i="274"/>
  <c r="K9" i="273"/>
  <c r="K10" i="273"/>
  <c r="K8" i="273"/>
  <c r="K11" i="273"/>
  <c r="I23" i="273"/>
  <c r="H24" i="273"/>
  <c r="K18" i="273"/>
  <c r="J23" i="275" l="1"/>
  <c r="I24" i="275"/>
  <c r="K14" i="274"/>
  <c r="I24" i="274"/>
  <c r="J23" i="274"/>
  <c r="K15" i="274"/>
  <c r="K12" i="274"/>
  <c r="K16" i="274"/>
  <c r="J23" i="273"/>
  <c r="I24" i="273"/>
  <c r="K23" i="275" l="1"/>
  <c r="J24" i="275"/>
  <c r="J24" i="274"/>
  <c r="K23" i="274"/>
  <c r="J24" i="273"/>
  <c r="K23" i="273"/>
  <c r="K24" i="275" l="1"/>
  <c r="L23" i="275"/>
  <c r="K24" i="274"/>
  <c r="L23" i="274"/>
  <c r="L23" i="273"/>
  <c r="K24" i="273"/>
  <c r="L24" i="275" l="1"/>
  <c r="M23" i="275"/>
  <c r="M23" i="274"/>
  <c r="L24" i="274"/>
  <c r="M23" i="273"/>
  <c r="L24" i="273"/>
  <c r="M24" i="275" l="1"/>
  <c r="N23" i="275"/>
  <c r="N23" i="274"/>
  <c r="M24" i="274"/>
  <c r="M24" i="273"/>
  <c r="N23" i="273"/>
  <c r="N24" i="275" l="1"/>
  <c r="O23" i="275"/>
  <c r="N24" i="274"/>
  <c r="O23" i="274"/>
  <c r="N24" i="273"/>
  <c r="O23" i="273"/>
  <c r="O24" i="275" l="1"/>
  <c r="P23" i="275"/>
  <c r="O24" i="274"/>
  <c r="P23" i="274"/>
  <c r="O24" i="273"/>
  <c r="P23" i="273"/>
  <c r="Q23" i="275" l="1"/>
  <c r="P24" i="275"/>
  <c r="P24" i="274"/>
  <c r="Q23" i="274"/>
  <c r="Q23" i="273"/>
  <c r="P24" i="273"/>
  <c r="R23" i="275" l="1"/>
  <c r="Q24" i="275"/>
  <c r="Q24" i="274"/>
  <c r="R23" i="274"/>
  <c r="R23" i="273"/>
  <c r="Q24" i="273"/>
  <c r="S23" i="275" l="1"/>
  <c r="R24" i="275"/>
  <c r="R24" i="274"/>
  <c r="S23" i="274"/>
  <c r="R24" i="273"/>
  <c r="S23" i="273"/>
  <c r="S24" i="275" l="1"/>
  <c r="T23" i="275"/>
  <c r="T23" i="274"/>
  <c r="S24" i="274"/>
  <c r="T23" i="273"/>
  <c r="S24" i="273"/>
  <c r="T24" i="275" l="1"/>
  <c r="U23" i="275"/>
  <c r="U23" i="274"/>
  <c r="T24" i="274"/>
  <c r="T24" i="273"/>
  <c r="U23" i="273"/>
  <c r="U24" i="275" l="1"/>
  <c r="V23" i="275"/>
  <c r="V23" i="274"/>
  <c r="U24" i="274"/>
  <c r="U24" i="273"/>
  <c r="V23" i="273"/>
  <c r="V24" i="275" l="1"/>
  <c r="W23" i="275"/>
  <c r="W23" i="274"/>
  <c r="V24" i="274"/>
  <c r="V24" i="273"/>
  <c r="W23" i="273"/>
  <c r="W24" i="275" l="1"/>
  <c r="X23" i="275"/>
  <c r="W24" i="274"/>
  <c r="X23" i="274"/>
  <c r="W24" i="273"/>
  <c r="X23" i="273"/>
  <c r="Y23" i="275" l="1"/>
  <c r="X24" i="275"/>
  <c r="X24" i="274"/>
  <c r="Y23" i="274"/>
  <c r="Y23" i="273"/>
  <c r="X24" i="273"/>
  <c r="Z23" i="275" l="1"/>
  <c r="Y24" i="275"/>
  <c r="Y24" i="274"/>
  <c r="Z23" i="274"/>
  <c r="Z23" i="273"/>
  <c r="Y24" i="273"/>
  <c r="AA23" i="275" l="1"/>
  <c r="Z24" i="275"/>
  <c r="Z24" i="274"/>
  <c r="AA23" i="274"/>
  <c r="Z24" i="273"/>
  <c r="AA23" i="273"/>
  <c r="AA24" i="275" l="1"/>
  <c r="AB23" i="275"/>
  <c r="AA24" i="274"/>
  <c r="AB23" i="274"/>
  <c r="AB23" i="273"/>
  <c r="AA24" i="273"/>
  <c r="AB24" i="275" l="1"/>
  <c r="AC23" i="275"/>
  <c r="AC23" i="274"/>
  <c r="AB24" i="274"/>
  <c r="AC23" i="273"/>
  <c r="AB24" i="273"/>
  <c r="AC24" i="275" l="1"/>
  <c r="AD23" i="275"/>
  <c r="AD23" i="274"/>
  <c r="AC24" i="274"/>
  <c r="AC24" i="273"/>
  <c r="AD23" i="273"/>
  <c r="AD24" i="275" l="1"/>
  <c r="AE23" i="275"/>
  <c r="AD24" i="274"/>
  <c r="AE23" i="274"/>
  <c r="AD24" i="273"/>
  <c r="AE23" i="273"/>
  <c r="AE24" i="275" l="1"/>
  <c r="AF23" i="275"/>
  <c r="AE24" i="274"/>
  <c r="AF23" i="274"/>
  <c r="AE24" i="273"/>
  <c r="AF23" i="273"/>
  <c r="AG23" i="275" l="1"/>
  <c r="AF24" i="275"/>
  <c r="AF24" i="274"/>
  <c r="AG23" i="274"/>
  <c r="AG23" i="273"/>
  <c r="AF24" i="273"/>
  <c r="F43" i="275" l="1"/>
  <c r="AG24" i="275"/>
  <c r="AH40" i="275"/>
  <c r="AH39" i="275"/>
  <c r="AH28" i="275"/>
  <c r="AH33" i="275"/>
  <c r="AH38" i="275"/>
  <c r="AH35" i="275"/>
  <c r="AH36" i="275"/>
  <c r="AH31" i="275"/>
  <c r="AH41" i="275"/>
  <c r="AH26" i="275"/>
  <c r="AH29" i="275"/>
  <c r="AH34" i="275"/>
  <c r="AH27" i="275"/>
  <c r="AH30" i="275"/>
  <c r="AG24" i="274"/>
  <c r="F43" i="274"/>
  <c r="AH36" i="274"/>
  <c r="AH30" i="274"/>
  <c r="AH39" i="274"/>
  <c r="AH27" i="274"/>
  <c r="AH26" i="274"/>
  <c r="AH29" i="274"/>
  <c r="AH35" i="274"/>
  <c r="AH34" i="274"/>
  <c r="AH40" i="274"/>
  <c r="AH28" i="274"/>
  <c r="AH31" i="274"/>
  <c r="AH33" i="274"/>
  <c r="AH38" i="274"/>
  <c r="AH41" i="274"/>
  <c r="F43" i="273"/>
  <c r="AG24" i="273"/>
  <c r="AH39" i="273"/>
  <c r="AH35" i="273"/>
  <c r="AH41" i="273"/>
  <c r="AH34" i="273"/>
  <c r="AH26" i="273"/>
  <c r="AH40" i="273"/>
  <c r="AH38" i="273"/>
  <c r="AH33" i="273"/>
  <c r="AH31" i="273"/>
  <c r="AH27" i="273"/>
  <c r="AH30" i="273"/>
  <c r="AH36" i="273"/>
  <c r="AH28" i="273"/>
  <c r="AH29" i="273"/>
  <c r="G43" i="275" l="1"/>
  <c r="F44" i="275"/>
  <c r="F44" i="274"/>
  <c r="G43" i="274"/>
  <c r="F44" i="273"/>
  <c r="G43" i="273"/>
  <c r="H43" i="275" l="1"/>
  <c r="G44" i="275"/>
  <c r="H43" i="274"/>
  <c r="G44" i="274"/>
  <c r="G44" i="273"/>
  <c r="H43" i="273"/>
  <c r="H44" i="275" l="1"/>
  <c r="I43" i="275"/>
  <c r="I43" i="274"/>
  <c r="H44" i="274"/>
  <c r="I43" i="273"/>
  <c r="H44" i="273"/>
  <c r="I44" i="275" l="1"/>
  <c r="J43" i="275"/>
  <c r="J43" i="274"/>
  <c r="I44" i="274"/>
  <c r="I44" i="273"/>
  <c r="J43" i="273"/>
  <c r="J44" i="275" l="1"/>
  <c r="K43" i="275"/>
  <c r="J44" i="274"/>
  <c r="K43" i="274"/>
  <c r="J44" i="273"/>
  <c r="K43" i="273"/>
  <c r="K44" i="275" l="1"/>
  <c r="L43" i="275"/>
  <c r="K44" i="274"/>
  <c r="L43" i="274"/>
  <c r="L43" i="273"/>
  <c r="K44" i="273"/>
  <c r="M43" i="275" l="1"/>
  <c r="L44" i="275"/>
  <c r="L44" i="274"/>
  <c r="M43" i="274"/>
  <c r="M43" i="273"/>
  <c r="L44" i="273"/>
  <c r="N43" i="275" l="1"/>
  <c r="M44" i="275"/>
  <c r="M44" i="274"/>
  <c r="N43" i="274"/>
  <c r="N43" i="273"/>
  <c r="M44" i="273"/>
  <c r="O43" i="275" l="1"/>
  <c r="N44" i="275"/>
  <c r="N44" i="274"/>
  <c r="O43" i="274"/>
  <c r="O43" i="273"/>
  <c r="N44" i="273"/>
  <c r="P43" i="275" l="1"/>
  <c r="O44" i="275"/>
  <c r="P43" i="274"/>
  <c r="O44" i="274"/>
  <c r="O44" i="273"/>
  <c r="P43" i="273"/>
  <c r="P44" i="275" l="1"/>
  <c r="Q43" i="275"/>
  <c r="Q43" i="274"/>
  <c r="P44" i="274"/>
  <c r="Q43" i="273"/>
  <c r="P44" i="273"/>
  <c r="Q44" i="275" l="1"/>
  <c r="R43" i="275"/>
  <c r="R43" i="274"/>
  <c r="Q44" i="274"/>
  <c r="Q44" i="273"/>
  <c r="R43" i="273"/>
  <c r="R44" i="275" l="1"/>
  <c r="S43" i="275"/>
  <c r="S43" i="274"/>
  <c r="R44" i="274"/>
  <c r="R44" i="273"/>
  <c r="S43" i="273"/>
  <c r="S44" i="275" l="1"/>
  <c r="T43" i="275"/>
  <c r="S44" i="274"/>
  <c r="T43" i="274"/>
  <c r="S44" i="273"/>
  <c r="T43" i="273"/>
  <c r="U43" i="275" l="1"/>
  <c r="T44" i="275"/>
  <c r="T44" i="274"/>
  <c r="U43" i="274"/>
  <c r="U43" i="273"/>
  <c r="T44" i="273"/>
  <c r="V43" i="275" l="1"/>
  <c r="U44" i="275"/>
  <c r="U44" i="274"/>
  <c r="V43" i="274"/>
  <c r="V43" i="273"/>
  <c r="U44" i="273"/>
  <c r="W43" i="275" l="1"/>
  <c r="V44" i="275"/>
  <c r="V44" i="274"/>
  <c r="W43" i="274"/>
  <c r="V44" i="273"/>
  <c r="W43" i="273"/>
  <c r="X43" i="275" l="1"/>
  <c r="W44" i="275"/>
  <c r="X43" i="274"/>
  <c r="W44" i="274"/>
  <c r="W44" i="273"/>
  <c r="X43" i="273"/>
  <c r="X44" i="275" l="1"/>
  <c r="Y43" i="275"/>
  <c r="Y43" i="274"/>
  <c r="X44" i="274"/>
  <c r="Y43" i="273"/>
  <c r="X44" i="273"/>
  <c r="Y44" i="275" l="1"/>
  <c r="Z43" i="275"/>
  <c r="Z43" i="274"/>
  <c r="Y44" i="274"/>
  <c r="Y44" i="273"/>
  <c r="Z43" i="273"/>
  <c r="Z44" i="275" l="1"/>
  <c r="AA43" i="275"/>
  <c r="Z44" i="274"/>
  <c r="AA43" i="274"/>
  <c r="Z44" i="273"/>
  <c r="AA43" i="273"/>
  <c r="AA44" i="275" l="1"/>
  <c r="AB43" i="275"/>
  <c r="AA44" i="274"/>
  <c r="AB43" i="274"/>
  <c r="AA44" i="273"/>
  <c r="AB43" i="273"/>
  <c r="AC43" i="275" l="1"/>
  <c r="AB44" i="275"/>
  <c r="AB44" i="274"/>
  <c r="AC43" i="274"/>
  <c r="AC43" i="273"/>
  <c r="AB44" i="273"/>
  <c r="AD43" i="275" l="1"/>
  <c r="AC44" i="275"/>
  <c r="AC44" i="274"/>
  <c r="AD43" i="274"/>
  <c r="AD43" i="273"/>
  <c r="AC44" i="273"/>
  <c r="AE43" i="275" l="1"/>
  <c r="AD44" i="275"/>
  <c r="AD44" i="274"/>
  <c r="AE43" i="274"/>
  <c r="AD44" i="273"/>
  <c r="AE43" i="273"/>
  <c r="AF43" i="275" l="1"/>
  <c r="AE44" i="275"/>
  <c r="AF43" i="274"/>
  <c r="AE44" i="274"/>
  <c r="AE44" i="273"/>
  <c r="AF43" i="273"/>
  <c r="AF44" i="275" l="1"/>
  <c r="AG43" i="275"/>
  <c r="AG43" i="274"/>
  <c r="AF44" i="274"/>
  <c r="AG43" i="273"/>
  <c r="AF44" i="273"/>
  <c r="AG44" i="275" l="1"/>
  <c r="F63" i="275"/>
  <c r="AH48" i="275"/>
  <c r="AH56" i="275"/>
  <c r="AH53" i="275"/>
  <c r="AH51" i="275"/>
  <c r="AH58" i="275"/>
  <c r="AH55" i="275"/>
  <c r="AH47" i="275"/>
  <c r="AH50" i="275"/>
  <c r="AH49" i="275"/>
  <c r="AH46" i="275"/>
  <c r="AH54" i="275"/>
  <c r="F63" i="274"/>
  <c r="AG44" i="274"/>
  <c r="AH51" i="274"/>
  <c r="AH47" i="274"/>
  <c r="AH53" i="274"/>
  <c r="AH46" i="274"/>
  <c r="AH48" i="274"/>
  <c r="AH56" i="274"/>
  <c r="AH49" i="274"/>
  <c r="AH50" i="274"/>
  <c r="AH58" i="274"/>
  <c r="AH55" i="274"/>
  <c r="AH54" i="274"/>
  <c r="AG44" i="273"/>
  <c r="F63" i="273"/>
  <c r="AH55" i="273"/>
  <c r="AH46" i="273"/>
  <c r="AH53" i="273"/>
  <c r="AH58" i="273"/>
  <c r="AH49" i="273"/>
  <c r="AH54" i="273"/>
  <c r="AH56" i="273"/>
  <c r="AH47" i="273"/>
  <c r="AH48" i="273"/>
  <c r="AH50" i="273"/>
  <c r="AH51" i="273"/>
  <c r="F64" i="275" l="1"/>
  <c r="G63" i="275"/>
  <c r="G63" i="274"/>
  <c r="F64" i="274"/>
  <c r="F64" i="273"/>
  <c r="G63" i="273"/>
  <c r="G64" i="275" l="1"/>
  <c r="H63" i="275"/>
  <c r="G64" i="274"/>
  <c r="H63" i="274"/>
  <c r="G64" i="273"/>
  <c r="H63" i="273"/>
  <c r="I63" i="275" l="1"/>
  <c r="H64" i="275"/>
  <c r="H64" i="274"/>
  <c r="I63" i="274"/>
  <c r="I63" i="273"/>
  <c r="H64" i="273"/>
  <c r="J63" i="275" l="1"/>
  <c r="I64" i="275"/>
  <c r="I64" i="274"/>
  <c r="J63" i="274"/>
  <c r="J63" i="273"/>
  <c r="I64" i="273"/>
  <c r="K63" i="275" l="1"/>
  <c r="J64" i="275"/>
  <c r="J64" i="274"/>
  <c r="K63" i="274"/>
  <c r="K63" i="273"/>
  <c r="J64" i="273"/>
  <c r="L63" i="275" l="1"/>
  <c r="K64" i="275"/>
  <c r="K64" i="274"/>
  <c r="L63" i="274"/>
  <c r="K64" i="273"/>
  <c r="L63" i="273"/>
  <c r="L64" i="275" l="1"/>
  <c r="M63" i="275"/>
  <c r="L64" i="274"/>
  <c r="M63" i="274"/>
  <c r="L64" i="273"/>
  <c r="M63" i="273"/>
  <c r="M64" i="275" l="1"/>
  <c r="N63" i="275"/>
  <c r="M64" i="274"/>
  <c r="N63" i="274"/>
  <c r="M64" i="273"/>
  <c r="N63" i="273"/>
  <c r="N64" i="275" l="1"/>
  <c r="O63" i="275"/>
  <c r="O63" i="274"/>
  <c r="N64" i="274"/>
  <c r="N64" i="273"/>
  <c r="O63" i="273"/>
  <c r="O64" i="275" l="1"/>
  <c r="P63" i="275"/>
  <c r="O64" i="274"/>
  <c r="P63" i="274"/>
  <c r="O64" i="273"/>
  <c r="P63" i="273"/>
  <c r="Q63" i="275" l="1"/>
  <c r="P64" i="275"/>
  <c r="P64" i="274"/>
  <c r="Q63" i="274"/>
  <c r="Q63" i="273"/>
  <c r="P64" i="273"/>
  <c r="R63" i="275" l="1"/>
  <c r="Q64" i="275"/>
  <c r="Q64" i="274"/>
  <c r="R63" i="274"/>
  <c r="R63" i="273"/>
  <c r="Q64" i="273"/>
  <c r="S63" i="275" l="1"/>
  <c r="R64" i="275"/>
  <c r="R64" i="274"/>
  <c r="S63" i="274"/>
  <c r="S63" i="273"/>
  <c r="R64" i="273"/>
  <c r="T63" i="275" l="1"/>
  <c r="S64" i="275"/>
  <c r="S64" i="274"/>
  <c r="T63" i="274"/>
  <c r="S64" i="273"/>
  <c r="T63" i="273"/>
  <c r="T64" i="275" l="1"/>
  <c r="U63" i="275"/>
  <c r="T64" i="274"/>
  <c r="U63" i="274"/>
  <c r="T64" i="273"/>
  <c r="U63" i="273"/>
  <c r="U64" i="275" l="1"/>
  <c r="V63" i="275"/>
  <c r="U64" i="274"/>
  <c r="V63" i="274"/>
  <c r="U64" i="273"/>
  <c r="V63" i="273"/>
  <c r="V64" i="275" l="1"/>
  <c r="W63" i="275"/>
  <c r="V64" i="274"/>
  <c r="W63" i="274"/>
  <c r="V64" i="273"/>
  <c r="W63" i="273"/>
  <c r="W64" i="275" l="1"/>
  <c r="X63" i="275"/>
  <c r="X63" i="274"/>
  <c r="W64" i="274"/>
  <c r="W64" i="273"/>
  <c r="X63" i="273"/>
  <c r="Y63" i="275" l="1"/>
  <c r="X64" i="275"/>
  <c r="X64" i="274"/>
  <c r="Y63" i="274"/>
  <c r="Y63" i="273"/>
  <c r="X64" i="273"/>
  <c r="Z63" i="275" l="1"/>
  <c r="Y64" i="275"/>
  <c r="Y64" i="274"/>
  <c r="Z63" i="274"/>
  <c r="Z63" i="273"/>
  <c r="Y64" i="273"/>
  <c r="AA63" i="275" l="1"/>
  <c r="Z64" i="275"/>
  <c r="Z64" i="274"/>
  <c r="AA63" i="274"/>
  <c r="AA63" i="273"/>
  <c r="Z64" i="273"/>
  <c r="AA64" i="275" l="1"/>
  <c r="AH74" i="275"/>
  <c r="H15" i="275" s="1"/>
  <c r="Q15" i="275" s="1"/>
  <c r="AH66" i="275"/>
  <c r="H8" i="275" s="1"/>
  <c r="Q8" i="275" s="1"/>
  <c r="AH68" i="275"/>
  <c r="H10" i="275" s="1"/>
  <c r="Q10" i="275" s="1"/>
  <c r="AH71" i="275"/>
  <c r="AH75" i="275"/>
  <c r="AH70" i="275"/>
  <c r="H12" i="275" s="1"/>
  <c r="Q12" i="275" s="1"/>
  <c r="AH67" i="275"/>
  <c r="H9" i="275" s="1"/>
  <c r="Q9" i="275" s="1"/>
  <c r="AH81" i="275"/>
  <c r="AH79" i="275"/>
  <c r="AH73" i="275"/>
  <c r="H14" i="275" s="1"/>
  <c r="Q14" i="275" s="1"/>
  <c r="AH76" i="275"/>
  <c r="AH80" i="275"/>
  <c r="AH78" i="275"/>
  <c r="H18" i="275" s="1"/>
  <c r="Q18" i="275" s="1"/>
  <c r="AH69" i="275"/>
  <c r="H11" i="275" s="1"/>
  <c r="Q11" i="275" s="1"/>
  <c r="AA64" i="274"/>
  <c r="AB63" i="274"/>
  <c r="AA64" i="273"/>
  <c r="AB63" i="273"/>
  <c r="T8" i="275" l="1"/>
  <c r="AB64" i="274"/>
  <c r="AC63" i="274"/>
  <c r="AB64" i="273"/>
  <c r="AC63" i="273"/>
  <c r="AM5" i="275" l="1"/>
  <c r="W20" i="275"/>
  <c r="AD63" i="274"/>
  <c r="AC64" i="274"/>
  <c r="AC64" i="273"/>
  <c r="AD63" i="273"/>
  <c r="AE63" i="274" l="1"/>
  <c r="AD64" i="274"/>
  <c r="AD64" i="273"/>
  <c r="AE63" i="273"/>
  <c r="AF63" i="274" l="1"/>
  <c r="AE64" i="274"/>
  <c r="AE64" i="273"/>
  <c r="AF63" i="273"/>
  <c r="AF64" i="274" l="1"/>
  <c r="AG63" i="274"/>
  <c r="AG63" i="273"/>
  <c r="AF64" i="273"/>
  <c r="F96" i="274" l="1"/>
  <c r="AG64" i="274"/>
  <c r="AH73" i="274"/>
  <c r="AH79" i="274"/>
  <c r="AH80" i="274"/>
  <c r="AH70" i="274"/>
  <c r="AH68" i="274"/>
  <c r="AH71" i="274"/>
  <c r="AH75" i="274"/>
  <c r="AH69" i="274"/>
  <c r="AH76" i="274"/>
  <c r="AH74" i="274"/>
  <c r="AH81" i="274"/>
  <c r="AH67" i="274"/>
  <c r="AH78" i="274"/>
  <c r="AH66" i="274"/>
  <c r="F96" i="273"/>
  <c r="AG64" i="273"/>
  <c r="AH74" i="273"/>
  <c r="AH81" i="273"/>
  <c r="AH80" i="273"/>
  <c r="AH71" i="273"/>
  <c r="AH68" i="273"/>
  <c r="AH73" i="273"/>
  <c r="AH69" i="273"/>
  <c r="AH70" i="273"/>
  <c r="AH78" i="273"/>
  <c r="AH67" i="273"/>
  <c r="AH66" i="273"/>
  <c r="AH75" i="273"/>
  <c r="AH79" i="273"/>
  <c r="AH76" i="273"/>
  <c r="F97" i="274" l="1"/>
  <c r="G96" i="274"/>
  <c r="F97" i="273"/>
  <c r="G96" i="273"/>
  <c r="H96" i="274" l="1"/>
  <c r="G97" i="274"/>
  <c r="G97" i="273"/>
  <c r="H96" i="273"/>
  <c r="H97" i="274" l="1"/>
  <c r="I96" i="274"/>
  <c r="I96" i="273"/>
  <c r="H97" i="273"/>
  <c r="I97" i="274" l="1"/>
  <c r="J96" i="274"/>
  <c r="J96" i="273"/>
  <c r="I97" i="273"/>
  <c r="J97" i="274" l="1"/>
  <c r="K96" i="274"/>
  <c r="K96" i="273"/>
  <c r="J97" i="273"/>
  <c r="K97" i="274" l="1"/>
  <c r="L96" i="274"/>
  <c r="K97" i="273"/>
  <c r="L96" i="273"/>
  <c r="L97" i="274" l="1"/>
  <c r="M96" i="274"/>
  <c r="L97" i="273"/>
  <c r="M96" i="273"/>
  <c r="N96" i="274" l="1"/>
  <c r="M97" i="274"/>
  <c r="M97" i="273"/>
  <c r="N96" i="273"/>
  <c r="O96" i="274" l="1"/>
  <c r="N97" i="274"/>
  <c r="N97" i="273"/>
  <c r="O96" i="273"/>
  <c r="P96" i="274" l="1"/>
  <c r="O97" i="274"/>
  <c r="O97" i="273"/>
  <c r="P96" i="273"/>
  <c r="P97" i="274" l="1"/>
  <c r="Q96" i="274"/>
  <c r="Q96" i="273"/>
  <c r="P97" i="273"/>
  <c r="Q97" i="274" l="1"/>
  <c r="R96" i="274"/>
  <c r="R96" i="273"/>
  <c r="Q97" i="273"/>
  <c r="R97" i="274" l="1"/>
  <c r="S96" i="274"/>
  <c r="S96" i="273"/>
  <c r="R97" i="273"/>
  <c r="S97" i="274" l="1"/>
  <c r="T96" i="274"/>
  <c r="S97" i="273"/>
  <c r="T96" i="273"/>
  <c r="T97" i="274" l="1"/>
  <c r="U96" i="274"/>
  <c r="T97" i="273"/>
  <c r="U96" i="273"/>
  <c r="V96" i="274" l="1"/>
  <c r="U97" i="274"/>
  <c r="U97" i="273"/>
  <c r="V96" i="273"/>
  <c r="V97" i="274" l="1"/>
  <c r="W96" i="274"/>
  <c r="V97" i="273"/>
  <c r="W96" i="273"/>
  <c r="X96" i="274" l="1"/>
  <c r="W97" i="274"/>
  <c r="W97" i="273"/>
  <c r="X96" i="273"/>
  <c r="X97" i="274" l="1"/>
  <c r="Y96" i="274"/>
  <c r="Y96" i="273"/>
  <c r="X97" i="273"/>
  <c r="Y97" i="274" l="1"/>
  <c r="Z96" i="274"/>
  <c r="Z96" i="273"/>
  <c r="Y97" i="273"/>
  <c r="Z97" i="274" l="1"/>
  <c r="AA96" i="274"/>
  <c r="AA96" i="273"/>
  <c r="Z97" i="273"/>
  <c r="AB96" i="274" l="1"/>
  <c r="AA97" i="274"/>
  <c r="AA97" i="273"/>
  <c r="AB96" i="273"/>
  <c r="AB97" i="274" l="1"/>
  <c r="AC96" i="274"/>
  <c r="AB97" i="273"/>
  <c r="AC96" i="273"/>
  <c r="AD96" i="274" l="1"/>
  <c r="AC97" i="274"/>
  <c r="AC97" i="273"/>
  <c r="AD96" i="273"/>
  <c r="AD97" i="274" l="1"/>
  <c r="AE96" i="274"/>
  <c r="AD97" i="273"/>
  <c r="AE96" i="273"/>
  <c r="AF96" i="274" l="1"/>
  <c r="AE97" i="274"/>
  <c r="AE97" i="273"/>
  <c r="AF96" i="273"/>
  <c r="AF97" i="274" l="1"/>
  <c r="AG96" i="274"/>
  <c r="AG96" i="273"/>
  <c r="AF97" i="273"/>
  <c r="AG97" i="274" l="1"/>
  <c r="F116" i="274"/>
  <c r="AH714" i="274"/>
  <c r="AH704" i="274"/>
  <c r="AH187" i="274"/>
  <c r="AH716" i="274"/>
  <c r="AH615" i="274"/>
  <c r="AH275" i="274"/>
  <c r="AH197" i="274"/>
  <c r="AH100" i="274"/>
  <c r="AH787" i="274"/>
  <c r="AH788" i="274"/>
  <c r="AH273" i="274"/>
  <c r="AH444" i="274"/>
  <c r="AH278" i="274"/>
  <c r="AH271" i="274"/>
  <c r="AH619" i="274"/>
  <c r="AH625" i="274"/>
  <c r="AH453" i="274"/>
  <c r="AH358" i="274"/>
  <c r="AH107" i="274"/>
  <c r="AH796" i="274"/>
  <c r="AH362" i="274"/>
  <c r="AH189" i="274"/>
  <c r="AH371" i="274"/>
  <c r="AH369" i="274"/>
  <c r="AH186" i="274"/>
  <c r="AH532" i="274"/>
  <c r="AH616" i="274"/>
  <c r="AH188" i="274"/>
  <c r="AH446" i="274"/>
  <c r="AH283" i="274"/>
  <c r="AH109" i="274"/>
  <c r="AH537" i="274"/>
  <c r="AH104" i="274"/>
  <c r="AH801" i="274"/>
  <c r="AH366" i="274"/>
  <c r="AH101" i="274"/>
  <c r="AH108" i="274"/>
  <c r="AH543" i="274"/>
  <c r="AH457" i="274"/>
  <c r="AH280" i="274"/>
  <c r="AH357" i="274"/>
  <c r="AH544" i="274"/>
  <c r="AH530" i="274"/>
  <c r="AH531" i="274"/>
  <c r="AH279" i="274"/>
  <c r="AH113" i="274"/>
  <c r="AH617" i="274"/>
  <c r="AH367" i="274"/>
  <c r="AH624" i="274"/>
  <c r="AH372" i="274"/>
  <c r="AH713" i="274"/>
  <c r="AH195" i="274"/>
  <c r="AH451" i="274"/>
  <c r="AH800" i="274"/>
  <c r="AH450" i="274"/>
  <c r="AH370" i="274"/>
  <c r="AH620" i="274"/>
  <c r="AH361" i="274"/>
  <c r="AH458" i="274"/>
  <c r="AH102" i="274"/>
  <c r="AH702" i="274"/>
  <c r="AH705" i="274"/>
  <c r="AH542" i="274"/>
  <c r="AH200" i="274"/>
  <c r="AH445" i="274"/>
  <c r="AH706" i="274"/>
  <c r="AH789" i="274"/>
  <c r="AH629" i="274"/>
  <c r="AH710" i="274"/>
  <c r="AH106" i="274"/>
  <c r="AH802" i="274"/>
  <c r="AH795" i="274"/>
  <c r="AH285" i="274"/>
  <c r="AH715" i="274"/>
  <c r="AH284" i="274"/>
  <c r="AH359" i="274"/>
  <c r="AH452" i="274"/>
  <c r="AH198" i="274"/>
  <c r="AH193" i="274"/>
  <c r="AH185" i="274"/>
  <c r="AH790" i="274"/>
  <c r="AH791" i="274"/>
  <c r="AH448" i="274"/>
  <c r="AH281" i="274"/>
  <c r="AH711" i="274"/>
  <c r="AH536" i="274"/>
  <c r="AH539" i="274"/>
  <c r="AH360" i="274"/>
  <c r="AH541" i="274"/>
  <c r="AH364" i="274"/>
  <c r="AH112" i="274"/>
  <c r="AH455" i="274"/>
  <c r="AH286" i="274"/>
  <c r="AH276" i="274"/>
  <c r="AH701" i="274"/>
  <c r="AH709" i="274"/>
  <c r="AH792" i="274"/>
  <c r="AH274" i="274"/>
  <c r="AH99" i="274"/>
  <c r="AH797" i="274"/>
  <c r="AH456" i="274"/>
  <c r="AH628" i="274"/>
  <c r="AH708" i="274"/>
  <c r="AH630" i="274"/>
  <c r="AH194" i="274"/>
  <c r="AH272" i="274"/>
  <c r="AH538" i="274"/>
  <c r="AH199" i="274"/>
  <c r="AH443" i="274"/>
  <c r="AH365" i="274"/>
  <c r="AH622" i="274"/>
  <c r="AH623" i="274"/>
  <c r="AH192" i="274"/>
  <c r="AH111" i="274"/>
  <c r="AH534" i="274"/>
  <c r="AH114" i="274"/>
  <c r="AH529" i="274"/>
  <c r="AH190" i="274"/>
  <c r="AH103" i="274"/>
  <c r="AH618" i="274"/>
  <c r="AH447" i="274"/>
  <c r="AH794" i="274"/>
  <c r="AH703" i="274"/>
  <c r="AH533" i="274"/>
  <c r="AH799" i="274"/>
  <c r="AH627" i="274"/>
  <c r="F116" i="273"/>
  <c r="AG97" i="273"/>
  <c r="AH113" i="273"/>
  <c r="AH109" i="273"/>
  <c r="AH104" i="273"/>
  <c r="AH103" i="273"/>
  <c r="AH111" i="273"/>
  <c r="AH101" i="273"/>
  <c r="AH100" i="273"/>
  <c r="AH107" i="273"/>
  <c r="AH99" i="273"/>
  <c r="AH102" i="273"/>
  <c r="AH108" i="273"/>
  <c r="AH106" i="273"/>
  <c r="AH112" i="273"/>
  <c r="AH114" i="273"/>
  <c r="F117" i="274" l="1"/>
  <c r="G116" i="274"/>
  <c r="G116" i="273"/>
  <c r="F117" i="273"/>
  <c r="G117" i="274" l="1"/>
  <c r="H116" i="274"/>
  <c r="H116" i="273"/>
  <c r="G117" i="273"/>
  <c r="H117" i="274" l="1"/>
  <c r="I116" i="274"/>
  <c r="H117" i="273"/>
  <c r="I116" i="273"/>
  <c r="I117" i="274" l="1"/>
  <c r="J116" i="274"/>
  <c r="I117" i="273"/>
  <c r="J116" i="273"/>
  <c r="K116" i="274" l="1"/>
  <c r="J117" i="274"/>
  <c r="J117" i="273"/>
  <c r="K116" i="273"/>
  <c r="K117" i="274" l="1"/>
  <c r="L116" i="274"/>
  <c r="K117" i="273"/>
  <c r="L116" i="273"/>
  <c r="M116" i="274" l="1"/>
  <c r="L117" i="274"/>
  <c r="L117" i="273"/>
  <c r="M116" i="273"/>
  <c r="M117" i="274" l="1"/>
  <c r="N116" i="274"/>
  <c r="N116" i="273"/>
  <c r="M117" i="273"/>
  <c r="N117" i="274" l="1"/>
  <c r="O116" i="274"/>
  <c r="O116" i="273"/>
  <c r="N117" i="273"/>
  <c r="O117" i="274" l="1"/>
  <c r="P116" i="274"/>
  <c r="P116" i="273"/>
  <c r="O117" i="273"/>
  <c r="P117" i="274" l="1"/>
  <c r="Q116" i="274"/>
  <c r="P117" i="273"/>
  <c r="Q116" i="273"/>
  <c r="Q117" i="274" l="1"/>
  <c r="R116" i="274"/>
  <c r="Q117" i="273"/>
  <c r="R116" i="273"/>
  <c r="S116" i="274" l="1"/>
  <c r="R117" i="274"/>
  <c r="R117" i="273"/>
  <c r="S116" i="273"/>
  <c r="S117" i="274" l="1"/>
  <c r="T116" i="274"/>
  <c r="S117" i="273"/>
  <c r="T116" i="273"/>
  <c r="U116" i="274" l="1"/>
  <c r="T117" i="274"/>
  <c r="T117" i="273"/>
  <c r="U116" i="273"/>
  <c r="V116" i="274" l="1"/>
  <c r="U117" i="274"/>
  <c r="V116" i="273"/>
  <c r="U117" i="273"/>
  <c r="V117" i="274" l="1"/>
  <c r="W116" i="274"/>
  <c r="W116" i="273"/>
  <c r="V117" i="273"/>
  <c r="W117" i="274" l="1"/>
  <c r="X116" i="274"/>
  <c r="X116" i="273"/>
  <c r="W117" i="273"/>
  <c r="X117" i="274" l="1"/>
  <c r="Y116" i="274"/>
  <c r="X117" i="273"/>
  <c r="Y116" i="273"/>
  <c r="Y117" i="274" l="1"/>
  <c r="Z116" i="274"/>
  <c r="Y117" i="273"/>
  <c r="Z116" i="273"/>
  <c r="AA116" i="274" l="1"/>
  <c r="Z117" i="274"/>
  <c r="Z117" i="273"/>
  <c r="AA116" i="273"/>
  <c r="AA117" i="274" l="1"/>
  <c r="AB116" i="274"/>
  <c r="AA117" i="273"/>
  <c r="AB116" i="273"/>
  <c r="AC116" i="274" l="1"/>
  <c r="AB117" i="274"/>
  <c r="AB117" i="273"/>
  <c r="AC116" i="273"/>
  <c r="AC117" i="274" l="1"/>
  <c r="AD116" i="274"/>
  <c r="AD116" i="273"/>
  <c r="AC117" i="273"/>
  <c r="AD117" i="274" l="1"/>
  <c r="AE116" i="274"/>
  <c r="AE116" i="273"/>
  <c r="AD117" i="273"/>
  <c r="AE117" i="274" l="1"/>
  <c r="AF116" i="274"/>
  <c r="AF116" i="273"/>
  <c r="AE117" i="273"/>
  <c r="AF117" i="274" l="1"/>
  <c r="AG116" i="274"/>
  <c r="AF117" i="273"/>
  <c r="AG116" i="273"/>
  <c r="AG117" i="274" l="1"/>
  <c r="F136" i="274"/>
  <c r="AH212" i="274"/>
  <c r="AH549" i="274"/>
  <c r="AH645" i="274"/>
  <c r="AH814" i="274"/>
  <c r="AH303" i="274"/>
  <c r="AH386" i="274"/>
  <c r="AH724" i="274"/>
  <c r="AH730" i="274"/>
  <c r="AH736" i="274"/>
  <c r="AH209" i="274"/>
  <c r="AH810" i="274"/>
  <c r="AH214" i="274"/>
  <c r="AH126" i="274"/>
  <c r="AH731" i="274"/>
  <c r="AH643" i="274"/>
  <c r="AH129" i="274"/>
  <c r="AH210" i="274"/>
  <c r="AH648" i="274"/>
  <c r="AH642" i="274"/>
  <c r="AH820" i="274"/>
  <c r="AH219" i="274"/>
  <c r="AH299" i="274"/>
  <c r="AH215" i="274"/>
  <c r="AH206" i="274"/>
  <c r="AH390" i="274"/>
  <c r="AH477" i="274"/>
  <c r="AH472" i="274"/>
  <c r="AH557" i="274"/>
  <c r="AH647" i="274"/>
  <c r="AH291" i="274"/>
  <c r="AH300" i="274"/>
  <c r="AH475" i="274"/>
  <c r="AH389" i="274"/>
  <c r="AH553" i="274"/>
  <c r="AH808" i="274"/>
  <c r="AH473" i="274"/>
  <c r="AH294" i="274"/>
  <c r="AH639" i="274"/>
  <c r="AH205" i="274"/>
  <c r="AH391" i="274"/>
  <c r="AH382" i="274"/>
  <c r="AH819" i="274"/>
  <c r="AH380" i="274"/>
  <c r="AH213" i="274"/>
  <c r="AH464" i="274"/>
  <c r="AH465" i="274"/>
  <c r="AH208" i="274"/>
  <c r="AH721" i="274"/>
  <c r="AH123" i="274"/>
  <c r="AH725" i="274"/>
  <c r="AH561" i="274"/>
  <c r="AH120" i="274"/>
  <c r="AH635" i="274"/>
  <c r="AH735" i="274"/>
  <c r="AH463" i="274"/>
  <c r="AH377" i="274"/>
  <c r="AH379" i="274"/>
  <c r="AH554" i="274"/>
  <c r="AH296" i="274"/>
  <c r="AH723" i="274"/>
  <c r="AH468" i="274"/>
  <c r="AH304" i="274"/>
  <c r="AH466" i="274"/>
  <c r="AH563" i="274"/>
  <c r="AH207" i="274"/>
  <c r="AH476" i="274"/>
  <c r="AH387" i="274"/>
  <c r="AH551" i="274"/>
  <c r="AH550" i="274"/>
  <c r="AH815" i="274"/>
  <c r="AH127" i="274"/>
  <c r="AH562" i="274"/>
  <c r="AH381" i="274"/>
  <c r="AH636" i="274"/>
  <c r="AH392" i="274"/>
  <c r="AH220" i="274"/>
  <c r="AH306" i="274"/>
  <c r="AH292" i="274"/>
  <c r="AH817" i="274"/>
  <c r="AH650" i="274"/>
  <c r="AH812" i="274"/>
  <c r="AH638" i="274"/>
  <c r="AH726" i="274"/>
  <c r="AH384" i="274"/>
  <c r="AH295" i="274"/>
  <c r="AH556" i="274"/>
  <c r="AH552" i="274"/>
  <c r="AH564" i="274"/>
  <c r="AH121" i="274"/>
  <c r="AH722" i="274"/>
  <c r="AH809" i="274"/>
  <c r="AH816" i="274"/>
  <c r="AH305" i="274"/>
  <c r="AH728" i="274"/>
  <c r="AH559" i="274"/>
  <c r="AH471" i="274"/>
  <c r="AH649" i="274"/>
  <c r="AH293" i="274"/>
  <c r="AH478" i="274"/>
  <c r="AH644" i="274"/>
  <c r="AH385" i="274"/>
  <c r="AH821" i="274"/>
  <c r="AH733" i="274"/>
  <c r="AH470" i="274"/>
  <c r="AH131" i="274"/>
  <c r="AH124" i="274"/>
  <c r="AH637" i="274"/>
  <c r="AH467" i="274"/>
  <c r="AH558" i="274"/>
  <c r="AH822" i="274"/>
  <c r="AH134" i="274"/>
  <c r="AH734" i="274"/>
  <c r="AH729" i="274"/>
  <c r="AH378" i="274"/>
  <c r="AH301" i="274"/>
  <c r="AH218" i="274"/>
  <c r="AH298" i="274"/>
  <c r="AH122" i="274"/>
  <c r="AH133" i="274"/>
  <c r="AH807" i="274"/>
  <c r="AH217" i="274"/>
  <c r="AH128" i="274"/>
  <c r="AH119" i="274"/>
  <c r="AH811" i="274"/>
  <c r="AH640" i="274"/>
  <c r="AH132" i="274"/>
  <c r="AG117" i="273"/>
  <c r="F136" i="273"/>
  <c r="AH121" i="273"/>
  <c r="AH128" i="273"/>
  <c r="AH123" i="273"/>
  <c r="AH133" i="273"/>
  <c r="AH134" i="273"/>
  <c r="AH119" i="273"/>
  <c r="AH132" i="273"/>
  <c r="AH120" i="273"/>
  <c r="AH126" i="273"/>
  <c r="AH129" i="273"/>
  <c r="AH131" i="273"/>
  <c r="AH124" i="273"/>
  <c r="AH127" i="273"/>
  <c r="AH122" i="273"/>
  <c r="F137" i="274" l="1"/>
  <c r="G136" i="274"/>
  <c r="F137" i="273"/>
  <c r="G136" i="273"/>
  <c r="H136" i="274" l="1"/>
  <c r="G137" i="274"/>
  <c r="G137" i="273"/>
  <c r="H136" i="273"/>
  <c r="H137" i="274" l="1"/>
  <c r="I136" i="274"/>
  <c r="H137" i="273"/>
  <c r="I136" i="273"/>
  <c r="J136" i="274" l="1"/>
  <c r="I137" i="274"/>
  <c r="I137" i="273"/>
  <c r="J136" i="273"/>
  <c r="K136" i="274" l="1"/>
  <c r="J137" i="274"/>
  <c r="K136" i="273"/>
  <c r="J137" i="273"/>
  <c r="L136" i="274" l="1"/>
  <c r="K137" i="274"/>
  <c r="L136" i="273"/>
  <c r="K137" i="273"/>
  <c r="L137" i="274" l="1"/>
  <c r="M136" i="274"/>
  <c r="M136" i="273"/>
  <c r="L137" i="273"/>
  <c r="M137" i="274" l="1"/>
  <c r="N136" i="274"/>
  <c r="M137" i="273"/>
  <c r="N136" i="273"/>
  <c r="N137" i="274" l="1"/>
  <c r="O136" i="274"/>
  <c r="N137" i="273"/>
  <c r="O136" i="273"/>
  <c r="P136" i="274" l="1"/>
  <c r="O137" i="274"/>
  <c r="O137" i="273"/>
  <c r="P136" i="273"/>
  <c r="P137" i="274" l="1"/>
  <c r="Q136" i="274"/>
  <c r="P137" i="273"/>
  <c r="Q136" i="273"/>
  <c r="R136" i="274" l="1"/>
  <c r="Q137" i="274"/>
  <c r="Q137" i="273"/>
  <c r="R136" i="273"/>
  <c r="R137" i="274" l="1"/>
  <c r="S136" i="274"/>
  <c r="S136" i="273"/>
  <c r="R137" i="273"/>
  <c r="T136" i="274" l="1"/>
  <c r="S137" i="274"/>
  <c r="T136" i="273"/>
  <c r="S137" i="273"/>
  <c r="T137" i="274" l="1"/>
  <c r="U136" i="274"/>
  <c r="U136" i="273"/>
  <c r="T137" i="273"/>
  <c r="U137" i="274" l="1"/>
  <c r="V136" i="274"/>
  <c r="U137" i="273"/>
  <c r="V136" i="273"/>
  <c r="V137" i="274" l="1"/>
  <c r="W136" i="274"/>
  <c r="V137" i="273"/>
  <c r="W136" i="273"/>
  <c r="X136" i="274" l="1"/>
  <c r="W137" i="274"/>
  <c r="W137" i="273"/>
  <c r="X136" i="273"/>
  <c r="X137" i="274" l="1"/>
  <c r="Y136" i="274"/>
  <c r="X137" i="273"/>
  <c r="Y136" i="273"/>
  <c r="Z136" i="274" l="1"/>
  <c r="Y137" i="274"/>
  <c r="Y137" i="273"/>
  <c r="Z136" i="273"/>
  <c r="Z137" i="274" l="1"/>
  <c r="AA136" i="274"/>
  <c r="AA136" i="273"/>
  <c r="Z137" i="273"/>
  <c r="AB136" i="274" l="1"/>
  <c r="AA137" i="274"/>
  <c r="AB136" i="273"/>
  <c r="AA137" i="273"/>
  <c r="AB137" i="274" l="1"/>
  <c r="AC136" i="274"/>
  <c r="AC136" i="273"/>
  <c r="AB137" i="273"/>
  <c r="AC137" i="274" l="1"/>
  <c r="AD136" i="274"/>
  <c r="AC137" i="273"/>
  <c r="AD136" i="273"/>
  <c r="AD137" i="274" l="1"/>
  <c r="AE136" i="274"/>
  <c r="AD137" i="273"/>
  <c r="AE136" i="273"/>
  <c r="AF136" i="274" l="1"/>
  <c r="AE137" i="274"/>
  <c r="AE137" i="273"/>
  <c r="AF136" i="273"/>
  <c r="AF137" i="274" l="1"/>
  <c r="AG136" i="274"/>
  <c r="AF137" i="273"/>
  <c r="AG136" i="273"/>
  <c r="F156" i="274" l="1"/>
  <c r="AG137" i="274"/>
  <c r="AH237" i="274"/>
  <c r="AH754" i="274"/>
  <c r="AH743" i="274"/>
  <c r="AH841" i="274"/>
  <c r="AH663" i="274"/>
  <c r="AH669" i="274"/>
  <c r="AH664" i="274"/>
  <c r="AH665" i="274"/>
  <c r="AH406" i="274"/>
  <c r="AH234" i="274"/>
  <c r="AH225" i="274"/>
  <c r="AH571" i="274"/>
  <c r="AH572" i="274"/>
  <c r="AH311" i="274"/>
  <c r="AH314" i="274"/>
  <c r="AH581" i="274"/>
  <c r="AH405" i="274"/>
  <c r="AH409" i="274"/>
  <c r="AH836" i="274"/>
  <c r="AH584" i="274"/>
  <c r="AH325" i="274"/>
  <c r="AH226" i="274"/>
  <c r="AH398" i="274"/>
  <c r="AH834" i="274"/>
  <c r="AH656" i="274"/>
  <c r="AH401" i="274"/>
  <c r="AH749" i="274"/>
  <c r="AH142" i="274"/>
  <c r="AH583" i="274"/>
  <c r="AH324" i="274"/>
  <c r="AH229" i="274"/>
  <c r="AH569" i="274"/>
  <c r="AH741" i="274"/>
  <c r="AH411" i="274"/>
  <c r="AH238" i="274"/>
  <c r="AH227" i="274"/>
  <c r="AH484" i="274"/>
  <c r="AH313" i="274"/>
  <c r="AH139" i="274"/>
  <c r="AH321" i="274"/>
  <c r="AH829" i="274"/>
  <c r="AH146" i="274"/>
  <c r="AH402" i="274"/>
  <c r="AH744" i="274"/>
  <c r="AH668" i="274"/>
  <c r="AH323" i="274"/>
  <c r="AH753" i="274"/>
  <c r="AH320" i="274"/>
  <c r="AH410" i="274"/>
  <c r="AH498" i="274"/>
  <c r="AH755" i="274"/>
  <c r="AH576" i="274"/>
  <c r="AH491" i="274"/>
  <c r="AH319" i="274"/>
  <c r="AH485" i="274"/>
  <c r="AH235" i="274"/>
  <c r="AH495" i="274"/>
  <c r="AH746" i="274"/>
  <c r="AH574" i="274"/>
  <c r="AH149" i="274"/>
  <c r="AH570" i="274"/>
  <c r="AH318" i="274"/>
  <c r="AH233" i="274"/>
  <c r="AH240" i="274"/>
  <c r="AH492" i="274"/>
  <c r="AH326" i="274"/>
  <c r="AH573" i="274"/>
  <c r="AH658" i="274"/>
  <c r="AH657" i="274"/>
  <c r="AH152" i="274"/>
  <c r="AH750" i="274"/>
  <c r="AH828" i="274"/>
  <c r="AH827" i="274"/>
  <c r="AH230" i="274"/>
  <c r="AH316" i="274"/>
  <c r="AH745" i="274"/>
  <c r="AH748" i="274"/>
  <c r="AH153" i="274"/>
  <c r="AH579" i="274"/>
  <c r="AH655" i="274"/>
  <c r="AH407" i="274"/>
  <c r="AH154" i="274"/>
  <c r="AH397" i="274"/>
  <c r="AH412" i="274"/>
  <c r="AH239" i="274"/>
  <c r="AH487" i="274"/>
  <c r="AH839" i="274"/>
  <c r="AH147" i="274"/>
  <c r="AH144" i="274"/>
  <c r="AH143" i="274"/>
  <c r="AH835" i="274"/>
  <c r="AH840" i="274"/>
  <c r="AH577" i="274"/>
  <c r="AH400" i="274"/>
  <c r="AH830" i="274"/>
  <c r="AH831" i="274"/>
  <c r="AH582" i="274"/>
  <c r="AH493" i="274"/>
  <c r="AH315" i="274"/>
  <c r="AH756" i="274"/>
  <c r="AH486" i="274"/>
  <c r="AH483" i="274"/>
  <c r="AH496" i="274"/>
  <c r="AH488" i="274"/>
  <c r="AH312" i="274"/>
  <c r="AH232" i="274"/>
  <c r="AH151" i="274"/>
  <c r="AH399" i="274"/>
  <c r="AH659" i="274"/>
  <c r="AH751" i="274"/>
  <c r="AH497" i="274"/>
  <c r="AH660" i="274"/>
  <c r="AH141" i="274"/>
  <c r="AH667" i="274"/>
  <c r="AH228" i="274"/>
  <c r="AH140" i="274"/>
  <c r="AH742" i="274"/>
  <c r="AH832" i="274"/>
  <c r="AH490" i="274"/>
  <c r="AH842" i="274"/>
  <c r="AH837" i="274"/>
  <c r="AH404" i="274"/>
  <c r="AH662" i="274"/>
  <c r="AH148" i="274"/>
  <c r="AH670" i="274"/>
  <c r="AH578" i="274"/>
  <c r="AG137" i="273"/>
  <c r="F156" i="273"/>
  <c r="AH141" i="273"/>
  <c r="AH142" i="273"/>
  <c r="AH152" i="273"/>
  <c r="AH151" i="273"/>
  <c r="AH146" i="273"/>
  <c r="AH154" i="273"/>
  <c r="AH144" i="273"/>
  <c r="AH139" i="273"/>
  <c r="AH147" i="273"/>
  <c r="AH140" i="273"/>
  <c r="AH143" i="273"/>
  <c r="AH149" i="273"/>
  <c r="AH153" i="273"/>
  <c r="AH148" i="273"/>
  <c r="G156" i="274" l="1"/>
  <c r="F157" i="274"/>
  <c r="F157" i="273"/>
  <c r="G156" i="273"/>
  <c r="H156" i="274" l="1"/>
  <c r="G157" i="274"/>
  <c r="G157" i="273"/>
  <c r="H156" i="273"/>
  <c r="I156" i="274" l="1"/>
  <c r="H157" i="274"/>
  <c r="H157" i="273"/>
  <c r="I156" i="273"/>
  <c r="I157" i="274" l="1"/>
  <c r="J156" i="274"/>
  <c r="I157" i="273"/>
  <c r="J156" i="273"/>
  <c r="J157" i="274" l="1"/>
  <c r="K156" i="274"/>
  <c r="J157" i="273"/>
  <c r="K156" i="273"/>
  <c r="K157" i="274" l="1"/>
  <c r="L156" i="274"/>
  <c r="K157" i="273"/>
  <c r="L156" i="273"/>
  <c r="L157" i="274" l="1"/>
  <c r="M156" i="274"/>
  <c r="L157" i="273"/>
  <c r="M156" i="273"/>
  <c r="M157" i="274" l="1"/>
  <c r="N156" i="274"/>
  <c r="M157" i="273"/>
  <c r="N156" i="273"/>
  <c r="O156" i="274" l="1"/>
  <c r="N157" i="274"/>
  <c r="N157" i="273"/>
  <c r="O156" i="273"/>
  <c r="P156" i="274" l="1"/>
  <c r="O157" i="274"/>
  <c r="O157" i="273"/>
  <c r="P156" i="273"/>
  <c r="Q156" i="274" l="1"/>
  <c r="P157" i="274"/>
  <c r="P157" i="273"/>
  <c r="Q156" i="273"/>
  <c r="Q157" i="274" l="1"/>
  <c r="R156" i="274"/>
  <c r="Q157" i="273"/>
  <c r="R156" i="273"/>
  <c r="R157" i="274" l="1"/>
  <c r="S156" i="274"/>
  <c r="R157" i="273"/>
  <c r="S156" i="273"/>
  <c r="S157" i="274" l="1"/>
  <c r="T156" i="274"/>
  <c r="S157" i="273"/>
  <c r="T156" i="273"/>
  <c r="T157" i="274" l="1"/>
  <c r="U156" i="274"/>
  <c r="T157" i="273"/>
  <c r="U156" i="273"/>
  <c r="U157" i="274" l="1"/>
  <c r="V156" i="274"/>
  <c r="U157" i="273"/>
  <c r="V156" i="273"/>
  <c r="W156" i="274" l="1"/>
  <c r="V157" i="274"/>
  <c r="V157" i="273"/>
  <c r="W156" i="273"/>
  <c r="X156" i="274" l="1"/>
  <c r="W157" i="274"/>
  <c r="W157" i="273"/>
  <c r="X156" i="273"/>
  <c r="Y156" i="274" l="1"/>
  <c r="X157" i="274"/>
  <c r="X157" i="273"/>
  <c r="Y156" i="273"/>
  <c r="Y157" i="274" l="1"/>
  <c r="Z156" i="274"/>
  <c r="Y157" i="273"/>
  <c r="Z156" i="273"/>
  <c r="Z157" i="274" l="1"/>
  <c r="AA156" i="274"/>
  <c r="Z157" i="273"/>
  <c r="AA156" i="273"/>
  <c r="AA157" i="274" l="1"/>
  <c r="AB156" i="274"/>
  <c r="AA157" i="273"/>
  <c r="AB156" i="273"/>
  <c r="AB157" i="274" l="1"/>
  <c r="AC156" i="274"/>
  <c r="AB157" i="273"/>
  <c r="AC156" i="273"/>
  <c r="AC157" i="274" l="1"/>
  <c r="AD156" i="274"/>
  <c r="AC157" i="273"/>
  <c r="AD156" i="273"/>
  <c r="AE156" i="274" l="1"/>
  <c r="AD157" i="274"/>
  <c r="AD157" i="273"/>
  <c r="AH161" i="273"/>
  <c r="H10" i="273" s="1"/>
  <c r="Q10" i="273" s="1"/>
  <c r="AH174" i="273"/>
  <c r="AH166" i="273"/>
  <c r="H14" i="273" s="1"/>
  <c r="Q14" i="273" s="1"/>
  <c r="AH164" i="273"/>
  <c r="AH173" i="273"/>
  <c r="AH163" i="273"/>
  <c r="H12" i="273" s="1"/>
  <c r="Q12" i="273" s="1"/>
  <c r="AH167" i="273"/>
  <c r="H15" i="273" s="1"/>
  <c r="Q15" i="273" s="1"/>
  <c r="AH172" i="273"/>
  <c r="AH160" i="273"/>
  <c r="H9" i="273" s="1"/>
  <c r="Q9" i="273" s="1"/>
  <c r="AH168" i="273"/>
  <c r="AH159" i="273"/>
  <c r="H8" i="273" s="1"/>
  <c r="Q8" i="273" s="1"/>
  <c r="AH169" i="273"/>
  <c r="AH171" i="273"/>
  <c r="H18" i="273" s="1"/>
  <c r="Q18" i="273" s="1"/>
  <c r="AH162" i="273"/>
  <c r="H11" i="273" s="1"/>
  <c r="Q11" i="273" s="1"/>
  <c r="AF156" i="274" l="1"/>
  <c r="AE157" i="274"/>
  <c r="T8" i="273"/>
  <c r="AG156" i="274" l="1"/>
  <c r="AF157" i="274"/>
  <c r="AM5" i="273"/>
  <c r="W20" i="273"/>
  <c r="F182" i="274" l="1"/>
  <c r="AG157" i="274"/>
  <c r="AH159" i="274"/>
  <c r="AH680" i="274"/>
  <c r="AH432" i="274"/>
  <c r="AH683" i="274"/>
  <c r="AH775" i="274"/>
  <c r="AH163" i="274"/>
  <c r="AH603" i="274"/>
  <c r="AH344" i="274"/>
  <c r="AH162" i="274"/>
  <c r="AH334" i="274"/>
  <c r="AH765" i="274"/>
  <c r="AH593" i="274"/>
  <c r="AH341" i="274"/>
  <c r="AH510" i="274"/>
  <c r="AH597" i="274"/>
  <c r="AH856" i="274"/>
  <c r="AH512" i="274"/>
  <c r="AH589" i="274"/>
  <c r="AH345" i="274"/>
  <c r="AH332" i="274"/>
  <c r="AH254" i="274"/>
  <c r="AH677" i="274"/>
  <c r="AH592" i="274"/>
  <c r="AH164" i="274"/>
  <c r="AH859" i="274"/>
  <c r="AH511" i="274"/>
  <c r="AH676" i="274"/>
  <c r="AH340" i="274"/>
  <c r="AH684" i="274"/>
  <c r="AH259" i="274"/>
  <c r="AH688" i="274"/>
  <c r="AH506" i="274"/>
  <c r="AH776" i="274"/>
  <c r="AH604" i="274"/>
  <c r="AH599" i="274"/>
  <c r="AH852" i="274"/>
  <c r="AH260" i="274"/>
  <c r="AH769" i="274"/>
  <c r="AH861" i="274"/>
  <c r="AH763" i="274"/>
  <c r="AH516" i="274"/>
  <c r="AH857" i="274"/>
  <c r="AH594" i="274"/>
  <c r="AH336" i="274"/>
  <c r="AH338" i="274"/>
  <c r="AH172" i="274"/>
  <c r="AH167" i="274"/>
  <c r="AH504" i="274"/>
  <c r="AH851" i="274"/>
  <c r="AH854" i="274"/>
  <c r="AH598" i="274"/>
  <c r="AH174" i="274"/>
  <c r="AH771" i="274"/>
  <c r="AH252" i="274"/>
  <c r="AH689" i="274"/>
  <c r="AH249" i="274"/>
  <c r="AH849" i="274"/>
  <c r="AH161" i="274"/>
  <c r="AH517" i="274"/>
  <c r="AH847" i="274"/>
  <c r="AH250" i="274"/>
  <c r="AH862" i="274"/>
  <c r="AH505" i="274"/>
  <c r="AH426" i="274"/>
  <c r="AH420" i="274"/>
  <c r="AH427" i="274"/>
  <c r="AH429" i="274"/>
  <c r="AH764" i="274"/>
  <c r="AH690" i="274"/>
  <c r="AH245" i="274"/>
  <c r="AH418" i="274"/>
  <c r="AH422" i="274"/>
  <c r="AH246" i="274"/>
  <c r="AH518" i="274"/>
  <c r="AH515" i="274"/>
  <c r="AH601" i="274"/>
  <c r="AH343" i="274"/>
  <c r="AH431" i="274"/>
  <c r="AH248" i="274"/>
  <c r="AH848" i="274"/>
  <c r="AH596" i="274"/>
  <c r="AH173" i="274"/>
  <c r="AH168" i="274"/>
  <c r="AH591" i="274"/>
  <c r="AH761" i="274"/>
  <c r="AH860" i="274"/>
  <c r="AH590" i="274"/>
  <c r="AH247" i="274"/>
  <c r="AH770" i="274"/>
  <c r="AH679" i="274"/>
  <c r="AH169" i="274"/>
  <c r="AH425" i="274"/>
  <c r="AH419" i="274"/>
  <c r="AH346" i="274"/>
  <c r="AH766" i="274"/>
  <c r="AH160" i="274"/>
  <c r="H9" i="274" s="1"/>
  <c r="Q9" i="274" s="1"/>
  <c r="AH685" i="274"/>
  <c r="AH855" i="274"/>
  <c r="AH430" i="274"/>
  <c r="AH333" i="274"/>
  <c r="AH424" i="274"/>
  <c r="AH258" i="274"/>
  <c r="AH255" i="274"/>
  <c r="AH774" i="274"/>
  <c r="AH257" i="274"/>
  <c r="AH682" i="274"/>
  <c r="AH507" i="274"/>
  <c r="AH166" i="274"/>
  <c r="H14" i="274" s="1"/>
  <c r="Q14" i="274" s="1"/>
  <c r="AH850" i="274"/>
  <c r="AH508" i="274"/>
  <c r="AH421" i="274"/>
  <c r="AH417" i="274"/>
  <c r="AH602" i="274"/>
  <c r="AH331" i="274"/>
  <c r="AH768" i="274"/>
  <c r="AH339" i="274"/>
  <c r="AH171" i="274"/>
  <c r="H18" i="274" s="1"/>
  <c r="Q18" i="274" s="1"/>
  <c r="AH253" i="274"/>
  <c r="AH762" i="274"/>
  <c r="AH678" i="274"/>
  <c r="AH503" i="274"/>
  <c r="AH335" i="274"/>
  <c r="AH773" i="274"/>
  <c r="AH513" i="274"/>
  <c r="AH687" i="274"/>
  <c r="AH675" i="274"/>
  <c r="H19" i="274" l="1"/>
  <c r="Q19" i="274" s="1"/>
  <c r="H12" i="274"/>
  <c r="Q12" i="274" s="1"/>
  <c r="H21" i="274"/>
  <c r="Q21" i="274" s="1"/>
  <c r="H17" i="274"/>
  <c r="Q17" i="274" s="1"/>
  <c r="H16" i="274"/>
  <c r="Q16" i="274" s="1"/>
  <c r="H20" i="274"/>
  <c r="Q20" i="274" s="1"/>
  <c r="H10" i="274"/>
  <c r="Q10" i="274" s="1"/>
  <c r="H11" i="274"/>
  <c r="Q11" i="274" s="1"/>
  <c r="H8" i="274"/>
  <c r="Q8" i="274" s="1"/>
  <c r="H13" i="274"/>
  <c r="Q13" i="274" s="1"/>
  <c r="H15" i="274"/>
  <c r="Q15" i="274" s="1"/>
  <c r="G182" i="274"/>
  <c r="F183" i="274"/>
  <c r="H182" i="274" l="1"/>
  <c r="G183" i="274"/>
  <c r="T8" i="274"/>
  <c r="W20" i="274" l="1"/>
  <c r="AM5" i="274"/>
  <c r="I182" i="274"/>
  <c r="H183" i="274"/>
  <c r="I183" i="274" l="1"/>
  <c r="J182" i="274"/>
  <c r="J183" i="274" l="1"/>
  <c r="K182" i="274"/>
  <c r="K183" i="274" l="1"/>
  <c r="L182" i="274"/>
  <c r="L183" i="274" l="1"/>
  <c r="M182" i="274"/>
  <c r="M183" i="274" l="1"/>
  <c r="N182" i="274"/>
  <c r="O182" i="274" l="1"/>
  <c r="N183" i="274"/>
  <c r="P182" i="274" l="1"/>
  <c r="O183" i="274"/>
  <c r="Q182" i="274" l="1"/>
  <c r="P183" i="274"/>
  <c r="Q183" i="274" l="1"/>
  <c r="R182" i="274"/>
  <c r="R183" i="274" l="1"/>
  <c r="S182" i="274"/>
  <c r="S183" i="274" l="1"/>
  <c r="T182" i="274"/>
  <c r="T183" i="274" l="1"/>
  <c r="U182" i="274"/>
  <c r="U183" i="274" l="1"/>
  <c r="V182" i="274"/>
  <c r="W182" i="274" l="1"/>
  <c r="V183" i="274"/>
  <c r="X182" i="274" l="1"/>
  <c r="W183" i="274"/>
  <c r="Y182" i="274" l="1"/>
  <c r="X183" i="274"/>
  <c r="Y183" i="274" l="1"/>
  <c r="Z182" i="274"/>
  <c r="Z183" i="274" l="1"/>
  <c r="AA182" i="274"/>
  <c r="AA183" i="274" l="1"/>
  <c r="AB182" i="274"/>
  <c r="AB183" i="274" l="1"/>
  <c r="AC182" i="274"/>
  <c r="AC183" i="274" l="1"/>
  <c r="AD182" i="274"/>
  <c r="AE182" i="274" l="1"/>
  <c r="AD183" i="274"/>
  <c r="AF182" i="274" l="1"/>
  <c r="AE183" i="274"/>
  <c r="AG182" i="274" l="1"/>
  <c r="AF183" i="274"/>
  <c r="F202" i="274" l="1"/>
  <c r="AG183" i="274"/>
  <c r="G202" i="274" l="1"/>
  <c r="F203" i="274"/>
  <c r="H202" i="274" l="1"/>
  <c r="G203" i="274"/>
  <c r="I202" i="274" l="1"/>
  <c r="H203" i="274"/>
  <c r="I203" i="274" l="1"/>
  <c r="J202" i="274"/>
  <c r="J203" i="274" l="1"/>
  <c r="K202" i="274"/>
  <c r="K203" i="274" l="1"/>
  <c r="L202" i="274"/>
  <c r="M202" i="274" l="1"/>
  <c r="L203" i="274"/>
  <c r="M203" i="274" l="1"/>
  <c r="N202" i="274"/>
  <c r="O202" i="274" l="1"/>
  <c r="N203" i="274"/>
  <c r="P202" i="274" l="1"/>
  <c r="O203" i="274"/>
  <c r="Q202" i="274" l="1"/>
  <c r="P203" i="274"/>
  <c r="Q203" i="274" l="1"/>
  <c r="R202" i="274"/>
  <c r="S202" i="274" l="1"/>
  <c r="R203" i="274"/>
  <c r="S203" i="274" l="1"/>
  <c r="T202" i="274"/>
  <c r="U202" i="274" l="1"/>
  <c r="T203" i="274"/>
  <c r="U203" i="274" l="1"/>
  <c r="V202" i="274"/>
  <c r="W202" i="274" l="1"/>
  <c r="V203" i="274"/>
  <c r="W203" i="274" l="1"/>
  <c r="X202" i="274"/>
  <c r="X203" i="274" l="1"/>
  <c r="Y202" i="274"/>
  <c r="Y203" i="274" l="1"/>
  <c r="Z202" i="274"/>
  <c r="AA202" i="274" l="1"/>
  <c r="Z203" i="274"/>
  <c r="AA203" i="274" l="1"/>
  <c r="AB202" i="274"/>
  <c r="AC202" i="274" l="1"/>
  <c r="AB203" i="274"/>
  <c r="AD202" i="274" l="1"/>
  <c r="AC203" i="274"/>
  <c r="AE202" i="274" l="1"/>
  <c r="AD203" i="274"/>
  <c r="AF202" i="274" l="1"/>
  <c r="AE203" i="274"/>
  <c r="AF203" i="274" l="1"/>
  <c r="AG202" i="274"/>
  <c r="AG203" i="274" l="1"/>
  <c r="F222" i="274"/>
  <c r="F223" i="274" l="1"/>
  <c r="G222" i="274"/>
  <c r="H222" i="274" l="1"/>
  <c r="G223" i="274"/>
  <c r="H223" i="274" l="1"/>
  <c r="I222" i="274"/>
  <c r="J222" i="274" l="1"/>
  <c r="I223" i="274"/>
  <c r="J223" i="274" l="1"/>
  <c r="K222" i="274"/>
  <c r="L222" i="274" l="1"/>
  <c r="K223" i="274"/>
  <c r="L223" i="274" l="1"/>
  <c r="M222" i="274"/>
  <c r="N222" i="274" l="1"/>
  <c r="M223" i="274"/>
  <c r="N223" i="274" l="1"/>
  <c r="O222" i="274"/>
  <c r="P222" i="274" l="1"/>
  <c r="O223" i="274"/>
  <c r="P223" i="274" l="1"/>
  <c r="Q222" i="274"/>
  <c r="R222" i="274" l="1"/>
  <c r="Q223" i="274"/>
  <c r="S222" i="274" l="1"/>
  <c r="R223" i="274"/>
  <c r="T222" i="274" l="1"/>
  <c r="S223" i="274"/>
  <c r="T223" i="274" l="1"/>
  <c r="U222" i="274"/>
  <c r="V222" i="274" l="1"/>
  <c r="U223" i="274"/>
  <c r="V223" i="274" l="1"/>
  <c r="W222" i="274"/>
  <c r="X222" i="274" l="1"/>
  <c r="W223" i="274"/>
  <c r="X223" i="274" l="1"/>
  <c r="Y222" i="274"/>
  <c r="Z222" i="274" l="1"/>
  <c r="Y223" i="274"/>
  <c r="Z223" i="274" l="1"/>
  <c r="AA222" i="274"/>
  <c r="AB222" i="274" l="1"/>
  <c r="AA223" i="274"/>
  <c r="AB223" i="274" l="1"/>
  <c r="AC222" i="274"/>
  <c r="AD222" i="274" l="1"/>
  <c r="AC223" i="274"/>
  <c r="AD223" i="274" l="1"/>
  <c r="AE222" i="274"/>
  <c r="AF222" i="274" l="1"/>
  <c r="AE223" i="274"/>
  <c r="AF223" i="274" l="1"/>
  <c r="AG222" i="274"/>
  <c r="F242" i="274" l="1"/>
  <c r="AG223" i="274"/>
  <c r="F243" i="274" l="1"/>
  <c r="G242" i="274"/>
  <c r="H242" i="274" l="1"/>
  <c r="G243" i="274"/>
  <c r="I242" i="274" l="1"/>
  <c r="H243" i="274"/>
  <c r="J242" i="274" l="1"/>
  <c r="I243" i="274"/>
  <c r="J243" i="274" l="1"/>
  <c r="K242" i="274"/>
  <c r="K243" i="274" l="1"/>
  <c r="L242" i="274"/>
  <c r="M242" i="274" l="1"/>
  <c r="L243" i="274"/>
  <c r="M243" i="274" l="1"/>
  <c r="N242" i="274"/>
  <c r="N243" i="274" l="1"/>
  <c r="O242" i="274"/>
  <c r="O243" i="274" l="1"/>
  <c r="P242" i="274"/>
  <c r="Q242" i="274" l="1"/>
  <c r="P243" i="274"/>
  <c r="R242" i="274" l="1"/>
  <c r="Q243" i="274"/>
  <c r="R243" i="274" l="1"/>
  <c r="S242" i="274"/>
  <c r="S243" i="274" l="1"/>
  <c r="T242" i="274"/>
  <c r="U242" i="274" l="1"/>
  <c r="T243" i="274"/>
  <c r="U243" i="274" l="1"/>
  <c r="V242" i="274"/>
  <c r="V243" i="274" l="1"/>
  <c r="W242" i="274"/>
  <c r="W243" i="274" l="1"/>
  <c r="X242" i="274"/>
  <c r="Y242" i="274" l="1"/>
  <c r="X243" i="274"/>
  <c r="Z242" i="274" l="1"/>
  <c r="Y243" i="274"/>
  <c r="AA242" i="274" l="1"/>
  <c r="Z243" i="274"/>
  <c r="AA243" i="274" l="1"/>
  <c r="AB242" i="274"/>
  <c r="AC242" i="274" l="1"/>
  <c r="AB243" i="274"/>
  <c r="AC243" i="274" l="1"/>
  <c r="AD242" i="274"/>
  <c r="AD243" i="274" l="1"/>
  <c r="AE242" i="274"/>
  <c r="AE243" i="274" l="1"/>
  <c r="AF242" i="274"/>
  <c r="AG242" i="274" l="1"/>
  <c r="AF243" i="274"/>
  <c r="F268" i="274" l="1"/>
  <c r="AG243" i="274"/>
  <c r="F269" i="274" l="1"/>
  <c r="G268" i="274"/>
  <c r="H268" i="274" l="1"/>
  <c r="G269" i="274"/>
  <c r="I268" i="274" l="1"/>
  <c r="H269" i="274"/>
  <c r="J268" i="274" l="1"/>
  <c r="I269" i="274"/>
  <c r="J269" i="274" l="1"/>
  <c r="K268" i="274"/>
  <c r="K269" i="274" l="1"/>
  <c r="L268" i="274"/>
  <c r="L269" i="274" l="1"/>
  <c r="M268" i="274"/>
  <c r="M269" i="274" l="1"/>
  <c r="N268" i="274"/>
  <c r="N269" i="274" l="1"/>
  <c r="O268" i="274"/>
  <c r="P268" i="274" l="1"/>
  <c r="O269" i="274"/>
  <c r="Q268" i="274" l="1"/>
  <c r="P269" i="274"/>
  <c r="R268" i="274" l="1"/>
  <c r="Q269" i="274"/>
  <c r="R269" i="274" l="1"/>
  <c r="S268" i="274"/>
  <c r="S269" i="274" l="1"/>
  <c r="T268" i="274"/>
  <c r="T269" i="274" l="1"/>
  <c r="U268" i="274"/>
  <c r="U269" i="274" l="1"/>
  <c r="V268" i="274"/>
  <c r="V269" i="274" l="1"/>
  <c r="W268" i="274"/>
  <c r="X268" i="274" l="1"/>
  <c r="W269" i="274"/>
  <c r="Y268" i="274" l="1"/>
  <c r="X269" i="274"/>
  <c r="Z268" i="274" l="1"/>
  <c r="Y269" i="274"/>
  <c r="Z269" i="274" l="1"/>
  <c r="AA268" i="274"/>
  <c r="AA269" i="274" l="1"/>
  <c r="AB268" i="274"/>
  <c r="AB269" i="274" l="1"/>
  <c r="AC268" i="274"/>
  <c r="AC269" i="274" l="1"/>
  <c r="AD268" i="274"/>
  <c r="AD269" i="274" l="1"/>
  <c r="AE268" i="274"/>
  <c r="AF268" i="274" l="1"/>
  <c r="AE269" i="274"/>
  <c r="AG268" i="274" l="1"/>
  <c r="AF269" i="274"/>
  <c r="F288" i="274" l="1"/>
  <c r="AG269" i="274"/>
  <c r="G288" i="274" l="1"/>
  <c r="F289" i="274"/>
  <c r="G289" i="274" l="1"/>
  <c r="H288" i="274"/>
  <c r="H289" i="274" l="1"/>
  <c r="I288" i="274"/>
  <c r="I289" i="274" l="1"/>
  <c r="J288" i="274"/>
  <c r="J289" i="274" l="1"/>
  <c r="K288" i="274"/>
  <c r="K289" i="274" l="1"/>
  <c r="L288" i="274"/>
  <c r="M288" i="274" l="1"/>
  <c r="L289" i="274"/>
  <c r="N288" i="274" l="1"/>
  <c r="M289" i="274"/>
  <c r="O288" i="274" l="1"/>
  <c r="N289" i="274"/>
  <c r="O289" i="274" l="1"/>
  <c r="P288" i="274"/>
  <c r="P289" i="274" l="1"/>
  <c r="Q288" i="274"/>
  <c r="Q289" i="274" l="1"/>
  <c r="R288" i="274"/>
  <c r="R289" i="274" l="1"/>
  <c r="S288" i="274"/>
  <c r="S289" i="274" l="1"/>
  <c r="T288" i="274"/>
  <c r="U288" i="274" l="1"/>
  <c r="T289" i="274"/>
  <c r="V288" i="274" l="1"/>
  <c r="U289" i="274"/>
  <c r="W288" i="274" l="1"/>
  <c r="V289" i="274"/>
  <c r="W289" i="274" l="1"/>
  <c r="X288" i="274"/>
  <c r="X289" i="274" l="1"/>
  <c r="Y288" i="274"/>
  <c r="Y289" i="274" l="1"/>
  <c r="Z288" i="274"/>
  <c r="Z289" i="274" l="1"/>
  <c r="AA288" i="274"/>
  <c r="AA289" i="274" l="1"/>
  <c r="AB288" i="274"/>
  <c r="AC288" i="274" l="1"/>
  <c r="AB289" i="274"/>
  <c r="AD288" i="274" l="1"/>
  <c r="AC289" i="274"/>
  <c r="AE288" i="274" l="1"/>
  <c r="AD289" i="274"/>
  <c r="AE289" i="274" l="1"/>
  <c r="AF288" i="274"/>
  <c r="AF289" i="274" l="1"/>
  <c r="AG288" i="274"/>
  <c r="AG289" i="274" l="1"/>
  <c r="F308" i="274"/>
  <c r="G308" i="274" l="1"/>
  <c r="F309" i="274"/>
  <c r="H308" i="274" l="1"/>
  <c r="G309" i="274"/>
  <c r="H309" i="274" l="1"/>
  <c r="I308" i="274"/>
  <c r="I309" i="274" l="1"/>
  <c r="J308" i="274"/>
  <c r="J309" i="274" l="1"/>
  <c r="K308" i="274"/>
  <c r="L308" i="274" l="1"/>
  <c r="K309" i="274"/>
  <c r="M308" i="274" l="1"/>
  <c r="L309" i="274"/>
  <c r="M309" i="274" l="1"/>
  <c r="N308" i="274"/>
  <c r="N309" i="274" l="1"/>
  <c r="O308" i="274"/>
  <c r="P308" i="274" l="1"/>
  <c r="O309" i="274"/>
  <c r="P309" i="274" l="1"/>
  <c r="Q308" i="274"/>
  <c r="Q309" i="274" l="1"/>
  <c r="R308" i="274"/>
  <c r="S308" i="274" l="1"/>
  <c r="R309" i="274"/>
  <c r="T308" i="274" l="1"/>
  <c r="S309" i="274"/>
  <c r="U308" i="274" l="1"/>
  <c r="T309" i="274"/>
  <c r="V308" i="274" l="1"/>
  <c r="U309" i="274"/>
  <c r="V309" i="274" l="1"/>
  <c r="W308" i="274"/>
  <c r="W309" i="274" l="1"/>
  <c r="X308" i="274"/>
  <c r="X309" i="274" l="1"/>
  <c r="Y308" i="274"/>
  <c r="Y309" i="274" l="1"/>
  <c r="Z308" i="274"/>
  <c r="Z309" i="274" l="1"/>
  <c r="AA308" i="274"/>
  <c r="AB308" i="274" l="1"/>
  <c r="AA309" i="274"/>
  <c r="AC308" i="274" l="1"/>
  <c r="AB309" i="274"/>
  <c r="AD308" i="274" l="1"/>
  <c r="AC309" i="274"/>
  <c r="AE308" i="274" l="1"/>
  <c r="AD309" i="274"/>
  <c r="AF308" i="274" l="1"/>
  <c r="AE309" i="274"/>
  <c r="AF309" i="274" l="1"/>
  <c r="AG308" i="274"/>
  <c r="AG309" i="274" l="1"/>
  <c r="F328" i="274"/>
  <c r="F329" i="274" l="1"/>
  <c r="G328" i="274"/>
  <c r="G329" i="274" l="1"/>
  <c r="H328" i="274"/>
  <c r="H329" i="274" l="1"/>
  <c r="I328" i="274"/>
  <c r="J328" i="274" l="1"/>
  <c r="I329" i="274"/>
  <c r="J329" i="274" l="1"/>
  <c r="K328" i="274"/>
  <c r="L328" i="274" l="1"/>
  <c r="K329" i="274"/>
  <c r="L329" i="274" l="1"/>
  <c r="M328" i="274"/>
  <c r="M329" i="274" l="1"/>
  <c r="N328" i="274"/>
  <c r="N329" i="274" l="1"/>
  <c r="O328" i="274"/>
  <c r="O329" i="274" l="1"/>
  <c r="P328" i="274"/>
  <c r="P329" i="274" l="1"/>
  <c r="Q328" i="274"/>
  <c r="R328" i="274" l="1"/>
  <c r="Q329" i="274"/>
  <c r="S328" i="274" l="1"/>
  <c r="R329" i="274"/>
  <c r="T328" i="274" l="1"/>
  <c r="S329" i="274"/>
  <c r="T329" i="274" l="1"/>
  <c r="U328" i="274"/>
  <c r="U329" i="274" l="1"/>
  <c r="V328" i="274"/>
  <c r="V329" i="274" l="1"/>
  <c r="W328" i="274"/>
  <c r="W329" i="274" l="1"/>
  <c r="X328" i="274"/>
  <c r="X329" i="274" l="1"/>
  <c r="Y328" i="274"/>
  <c r="Z328" i="274" l="1"/>
  <c r="Y329" i="274"/>
  <c r="AA328" i="274" l="1"/>
  <c r="Z329" i="274"/>
  <c r="AB328" i="274" l="1"/>
  <c r="AA329" i="274"/>
  <c r="AC328" i="274" l="1"/>
  <c r="AB329" i="274"/>
  <c r="AC329" i="274" l="1"/>
  <c r="AD328" i="274"/>
  <c r="AD329" i="274" l="1"/>
  <c r="AE328" i="274"/>
  <c r="AE329" i="274" l="1"/>
  <c r="AF328" i="274"/>
  <c r="AF329" i="274" l="1"/>
  <c r="AG328" i="274"/>
  <c r="F354" i="274" l="1"/>
  <c r="AG329" i="274"/>
  <c r="G354" i="274" l="1"/>
  <c r="F355" i="274"/>
  <c r="G355" i="274" l="1"/>
  <c r="H354" i="274"/>
  <c r="H355" i="274" l="1"/>
  <c r="I354" i="274"/>
  <c r="I355" i="274" l="1"/>
  <c r="J354" i="274"/>
  <c r="J355" i="274" l="1"/>
  <c r="K354" i="274"/>
  <c r="K355" i="274" l="1"/>
  <c r="L354" i="274"/>
  <c r="M354" i="274" l="1"/>
  <c r="L355" i="274"/>
  <c r="N354" i="274" l="1"/>
  <c r="M355" i="274"/>
  <c r="O354" i="274" l="1"/>
  <c r="N355" i="274"/>
  <c r="O355" i="274" l="1"/>
  <c r="P354" i="274"/>
  <c r="P355" i="274" l="1"/>
  <c r="Q354" i="274"/>
  <c r="Q355" i="274" l="1"/>
  <c r="R354" i="274"/>
  <c r="R355" i="274" l="1"/>
  <c r="S354" i="274"/>
  <c r="S355" i="274" l="1"/>
  <c r="T354" i="274"/>
  <c r="U354" i="274" l="1"/>
  <c r="T355" i="274"/>
  <c r="V354" i="274" l="1"/>
  <c r="U355" i="274"/>
  <c r="W354" i="274" l="1"/>
  <c r="V355" i="274"/>
  <c r="W355" i="274" l="1"/>
  <c r="X354" i="274"/>
  <c r="X355" i="274" l="1"/>
  <c r="Y354" i="274"/>
  <c r="Y355" i="274" l="1"/>
  <c r="Z354" i="274"/>
  <c r="Z355" i="274" l="1"/>
  <c r="AA354" i="274"/>
  <c r="AA355" i="274" l="1"/>
  <c r="AB354" i="274"/>
  <c r="AC354" i="274" l="1"/>
  <c r="AB355" i="274"/>
  <c r="AD354" i="274" l="1"/>
  <c r="AC355" i="274"/>
  <c r="AE354" i="274" l="1"/>
  <c r="AD355" i="274"/>
  <c r="AE355" i="274" l="1"/>
  <c r="AF354" i="274"/>
  <c r="AF355" i="274" l="1"/>
  <c r="AG354" i="274"/>
  <c r="AG355" i="274" l="1"/>
  <c r="F374" i="274"/>
  <c r="F375" i="274" l="1"/>
  <c r="G374" i="274"/>
  <c r="G375" i="274" l="1"/>
  <c r="H374" i="274"/>
  <c r="H375" i="274" l="1"/>
  <c r="I374" i="274"/>
  <c r="J374" i="274" l="1"/>
  <c r="I375" i="274"/>
  <c r="K374" i="274" l="1"/>
  <c r="J375" i="274"/>
  <c r="L374" i="274" l="1"/>
  <c r="K375" i="274"/>
  <c r="L375" i="274" l="1"/>
  <c r="M374" i="274"/>
  <c r="M375" i="274" l="1"/>
  <c r="N374" i="274"/>
  <c r="N375" i="274" l="1"/>
  <c r="O374" i="274"/>
  <c r="O375" i="274" l="1"/>
  <c r="P374" i="274"/>
  <c r="P375" i="274" l="1"/>
  <c r="Q374" i="274"/>
  <c r="R374" i="274" l="1"/>
  <c r="Q375" i="274"/>
  <c r="S374" i="274" l="1"/>
  <c r="R375" i="274"/>
  <c r="T374" i="274" l="1"/>
  <c r="S375" i="274"/>
  <c r="T375" i="274" l="1"/>
  <c r="U374" i="274"/>
  <c r="U375" i="274" l="1"/>
  <c r="V374" i="274"/>
  <c r="V375" i="274" l="1"/>
  <c r="W374" i="274"/>
  <c r="W375" i="274" l="1"/>
  <c r="X374" i="274"/>
  <c r="X375" i="274" l="1"/>
  <c r="Y374" i="274"/>
  <c r="Z374" i="274" l="1"/>
  <c r="Y375" i="274"/>
  <c r="AA374" i="274" l="1"/>
  <c r="Z375" i="274"/>
  <c r="AB374" i="274" l="1"/>
  <c r="AA375" i="274"/>
  <c r="AB375" i="274" l="1"/>
  <c r="AC374" i="274"/>
  <c r="AC375" i="274" l="1"/>
  <c r="AD374" i="274"/>
  <c r="AD375" i="274" l="1"/>
  <c r="AE374" i="274"/>
  <c r="AE375" i="274" l="1"/>
  <c r="AF374" i="274"/>
  <c r="AF375" i="274" l="1"/>
  <c r="AG374" i="274"/>
  <c r="F394" i="274" l="1"/>
  <c r="AG375" i="274"/>
  <c r="G394" i="274" l="1"/>
  <c r="F395" i="274"/>
  <c r="H394" i="274" l="1"/>
  <c r="G395" i="274"/>
  <c r="I394" i="274" l="1"/>
  <c r="H395" i="274"/>
  <c r="I395" i="274" l="1"/>
  <c r="J394" i="274"/>
  <c r="J395" i="274" l="1"/>
  <c r="K394" i="274"/>
  <c r="K395" i="274" l="1"/>
  <c r="L394" i="274"/>
  <c r="L395" i="274" l="1"/>
  <c r="M394" i="274"/>
  <c r="M395" i="274" l="1"/>
  <c r="N394" i="274"/>
  <c r="O394" i="274" l="1"/>
  <c r="N395" i="274"/>
  <c r="P394" i="274" l="1"/>
  <c r="O395" i="274"/>
  <c r="Q394" i="274" l="1"/>
  <c r="P395" i="274"/>
  <c r="Q395" i="274" l="1"/>
  <c r="R394" i="274"/>
  <c r="R395" i="274" l="1"/>
  <c r="S394" i="274"/>
  <c r="S395" i="274" l="1"/>
  <c r="T394" i="274"/>
  <c r="T395" i="274" l="1"/>
  <c r="U394" i="274"/>
  <c r="U395" i="274" l="1"/>
  <c r="V394" i="274"/>
  <c r="W394" i="274" l="1"/>
  <c r="V395" i="274"/>
  <c r="X394" i="274" l="1"/>
  <c r="W395" i="274"/>
  <c r="Y394" i="274" l="1"/>
  <c r="X395" i="274"/>
  <c r="Y395" i="274" l="1"/>
  <c r="Z394" i="274"/>
  <c r="Z395" i="274" l="1"/>
  <c r="AA394" i="274"/>
  <c r="AA395" i="274" l="1"/>
  <c r="AB394" i="274"/>
  <c r="AB395" i="274" l="1"/>
  <c r="AC394" i="274"/>
  <c r="AC395" i="274" l="1"/>
  <c r="AD394" i="274"/>
  <c r="AE394" i="274" l="1"/>
  <c r="AD395" i="274"/>
  <c r="AF394" i="274" l="1"/>
  <c r="AE395" i="274"/>
  <c r="AG394" i="274" l="1"/>
  <c r="AF395" i="274"/>
  <c r="F414" i="274" l="1"/>
  <c r="AG395" i="274"/>
  <c r="F415" i="274" l="1"/>
  <c r="G414" i="274"/>
  <c r="G415" i="274" l="1"/>
  <c r="H414" i="274"/>
  <c r="H415" i="274" l="1"/>
  <c r="I414" i="274"/>
  <c r="I415" i="274" l="1"/>
  <c r="J414" i="274"/>
  <c r="J415" i="274" l="1"/>
  <c r="K414" i="274"/>
  <c r="L414" i="274" l="1"/>
  <c r="K415" i="274"/>
  <c r="M414" i="274" l="1"/>
  <c r="L415" i="274"/>
  <c r="N414" i="274" l="1"/>
  <c r="M415" i="274"/>
  <c r="N415" i="274" l="1"/>
  <c r="O414" i="274"/>
  <c r="O415" i="274" l="1"/>
  <c r="P414" i="274"/>
  <c r="P415" i="274" l="1"/>
  <c r="Q414" i="274"/>
  <c r="Q415" i="274" l="1"/>
  <c r="R414" i="274"/>
  <c r="R415" i="274" l="1"/>
  <c r="S414" i="274"/>
  <c r="T414" i="274" l="1"/>
  <c r="S415" i="274"/>
  <c r="U414" i="274" l="1"/>
  <c r="T415" i="274"/>
  <c r="V414" i="274" l="1"/>
  <c r="U415" i="274"/>
  <c r="V415" i="274" l="1"/>
  <c r="W414" i="274"/>
  <c r="W415" i="274" l="1"/>
  <c r="X414" i="274"/>
  <c r="X415" i="274" l="1"/>
  <c r="Y414" i="274"/>
  <c r="Y415" i="274" l="1"/>
  <c r="Z414" i="274"/>
  <c r="Z415" i="274" l="1"/>
  <c r="AA414" i="274"/>
  <c r="AB414" i="274" l="1"/>
  <c r="AA415" i="274"/>
  <c r="AC414" i="274" l="1"/>
  <c r="AB415" i="274"/>
  <c r="AD414" i="274" l="1"/>
  <c r="AC415" i="274"/>
  <c r="AD415" i="274" l="1"/>
  <c r="AE414" i="274"/>
  <c r="AE415" i="274" l="1"/>
  <c r="AF414" i="274"/>
  <c r="AF415" i="274" l="1"/>
  <c r="AG414" i="274"/>
  <c r="F440" i="274" l="1"/>
  <c r="AG415" i="274"/>
  <c r="F441" i="274" l="1"/>
  <c r="G440" i="274"/>
  <c r="G441" i="274" l="1"/>
  <c r="H440" i="274"/>
  <c r="H441" i="274" l="1"/>
  <c r="I440" i="274"/>
  <c r="I441" i="274" l="1"/>
  <c r="J440" i="274"/>
  <c r="J441" i="274" l="1"/>
  <c r="K440" i="274"/>
  <c r="L440" i="274" l="1"/>
  <c r="K441" i="274"/>
  <c r="M440" i="274" l="1"/>
  <c r="L441" i="274"/>
  <c r="N440" i="274" l="1"/>
  <c r="M441" i="274"/>
  <c r="N441" i="274" l="1"/>
  <c r="O440" i="274"/>
  <c r="O441" i="274" l="1"/>
  <c r="P440" i="274"/>
  <c r="P441" i="274" l="1"/>
  <c r="Q440" i="274"/>
  <c r="Q441" i="274" l="1"/>
  <c r="R440" i="274"/>
  <c r="R441" i="274" l="1"/>
  <c r="S440" i="274"/>
  <c r="T440" i="274" l="1"/>
  <c r="S441" i="274"/>
  <c r="U440" i="274" l="1"/>
  <c r="T441" i="274"/>
  <c r="V440" i="274" l="1"/>
  <c r="U441" i="274"/>
  <c r="V441" i="274" l="1"/>
  <c r="W440" i="274"/>
  <c r="W441" i="274" l="1"/>
  <c r="X440" i="274"/>
  <c r="X441" i="274" l="1"/>
  <c r="Y440" i="274"/>
  <c r="Y441" i="274" l="1"/>
  <c r="Z440" i="274"/>
  <c r="Z441" i="274" l="1"/>
  <c r="AA440" i="274"/>
  <c r="AB440" i="274" l="1"/>
  <c r="AA441" i="274"/>
  <c r="AC440" i="274" l="1"/>
  <c r="AB441" i="274"/>
  <c r="AD440" i="274" l="1"/>
  <c r="AC441" i="274"/>
  <c r="AD441" i="274" l="1"/>
  <c r="AE440" i="274"/>
  <c r="AE441" i="274" l="1"/>
  <c r="AF440" i="274"/>
  <c r="AF441" i="274" l="1"/>
  <c r="AG440" i="274"/>
  <c r="AG441" i="274" l="1"/>
  <c r="F460" i="274"/>
  <c r="F461" i="274" l="1"/>
  <c r="G460" i="274"/>
  <c r="G461" i="274" l="1"/>
  <c r="H460" i="274"/>
  <c r="I460" i="274" l="1"/>
  <c r="H461" i="274"/>
  <c r="J460" i="274" l="1"/>
  <c r="I461" i="274"/>
  <c r="K460" i="274" l="1"/>
  <c r="J461" i="274"/>
  <c r="K461" i="274" l="1"/>
  <c r="L460" i="274"/>
  <c r="L461" i="274" l="1"/>
  <c r="M460" i="274"/>
  <c r="M461" i="274" l="1"/>
  <c r="N460" i="274"/>
  <c r="N461" i="274" l="1"/>
  <c r="O460" i="274"/>
  <c r="O461" i="274" l="1"/>
  <c r="P460" i="274"/>
  <c r="Q460" i="274" l="1"/>
  <c r="P461" i="274"/>
  <c r="R460" i="274" l="1"/>
  <c r="Q461" i="274"/>
  <c r="S460" i="274" l="1"/>
  <c r="R461" i="274"/>
  <c r="S461" i="274" l="1"/>
  <c r="T460" i="274"/>
  <c r="T461" i="274" l="1"/>
  <c r="U460" i="274"/>
  <c r="U461" i="274" l="1"/>
  <c r="V460" i="274"/>
  <c r="V461" i="274" l="1"/>
  <c r="W460" i="274"/>
  <c r="W461" i="274" l="1"/>
  <c r="X460" i="274"/>
  <c r="Y460" i="274" l="1"/>
  <c r="X461" i="274"/>
  <c r="Z460" i="274" l="1"/>
  <c r="Y461" i="274"/>
  <c r="AA460" i="274" l="1"/>
  <c r="Z461" i="274"/>
  <c r="AA461" i="274" l="1"/>
  <c r="AB460" i="274"/>
  <c r="AB461" i="274" l="1"/>
  <c r="AC460" i="274"/>
  <c r="AC461" i="274" l="1"/>
  <c r="AD460" i="274"/>
  <c r="AD461" i="274" l="1"/>
  <c r="AE460" i="274"/>
  <c r="AE461" i="274" l="1"/>
  <c r="AF460" i="274"/>
  <c r="AG460" i="274" l="1"/>
  <c r="AF461" i="274"/>
  <c r="F480" i="274" l="1"/>
  <c r="AG461" i="274"/>
  <c r="F481" i="274" l="1"/>
  <c r="G480" i="274"/>
  <c r="G481" i="274" l="1"/>
  <c r="H480" i="274"/>
  <c r="I480" i="274" l="1"/>
  <c r="H481" i="274"/>
  <c r="I481" i="274" l="1"/>
  <c r="J480" i="274"/>
  <c r="J481" i="274" l="1"/>
  <c r="K480" i="274"/>
  <c r="L480" i="274" l="1"/>
  <c r="K481" i="274"/>
  <c r="M480" i="274" l="1"/>
  <c r="L481" i="274"/>
  <c r="N480" i="274" l="1"/>
  <c r="M481" i="274"/>
  <c r="O480" i="274" l="1"/>
  <c r="N481" i="274"/>
  <c r="O481" i="274" l="1"/>
  <c r="P480" i="274"/>
  <c r="Q480" i="274" l="1"/>
  <c r="P481" i="274"/>
  <c r="Q481" i="274" l="1"/>
  <c r="R480" i="274"/>
  <c r="R481" i="274" l="1"/>
  <c r="S480" i="274"/>
  <c r="S481" i="274" l="1"/>
  <c r="T480" i="274"/>
  <c r="U480" i="274" l="1"/>
  <c r="T481" i="274"/>
  <c r="V480" i="274" l="1"/>
  <c r="U481" i="274"/>
  <c r="V481" i="274" l="1"/>
  <c r="W480" i="274"/>
  <c r="W481" i="274" l="1"/>
  <c r="X480" i="274"/>
  <c r="Y480" i="274" l="1"/>
  <c r="X481" i="274"/>
  <c r="Y481" i="274" l="1"/>
  <c r="Z480" i="274"/>
  <c r="Z481" i="274" l="1"/>
  <c r="AA480" i="274"/>
  <c r="AA481" i="274" l="1"/>
  <c r="AB480" i="274"/>
  <c r="AC480" i="274" l="1"/>
  <c r="AB481" i="274"/>
  <c r="AD480" i="274" l="1"/>
  <c r="AC481" i="274"/>
  <c r="AD481" i="274" l="1"/>
  <c r="AE480" i="274"/>
  <c r="AE481" i="274" l="1"/>
  <c r="AF480" i="274"/>
  <c r="AG480" i="274" l="1"/>
  <c r="AF481" i="274"/>
  <c r="AG481" i="274" l="1"/>
  <c r="F500" i="274"/>
  <c r="F501" i="274" l="1"/>
  <c r="G500" i="274"/>
  <c r="G501" i="274" l="1"/>
  <c r="H500" i="274"/>
  <c r="I500" i="274" l="1"/>
  <c r="H501" i="274"/>
  <c r="J500" i="274" l="1"/>
  <c r="I501" i="274"/>
  <c r="K500" i="274" l="1"/>
  <c r="J501" i="274"/>
  <c r="K501" i="274" l="1"/>
  <c r="L500" i="274"/>
  <c r="L501" i="274" l="1"/>
  <c r="M500" i="274"/>
  <c r="M501" i="274" l="1"/>
  <c r="N500" i="274"/>
  <c r="N501" i="274" l="1"/>
  <c r="O500" i="274"/>
  <c r="O501" i="274" l="1"/>
  <c r="P500" i="274"/>
  <c r="Q500" i="274" l="1"/>
  <c r="P501" i="274"/>
  <c r="R500" i="274" l="1"/>
  <c r="Q501" i="274"/>
  <c r="S500" i="274" l="1"/>
  <c r="R501" i="274"/>
  <c r="S501" i="274" l="1"/>
  <c r="T500" i="274"/>
  <c r="T501" i="274" l="1"/>
  <c r="U500" i="274"/>
  <c r="U501" i="274" l="1"/>
  <c r="V500" i="274"/>
  <c r="V501" i="274" l="1"/>
  <c r="W500" i="274"/>
  <c r="W501" i="274" l="1"/>
  <c r="X500" i="274"/>
  <c r="Y500" i="274" l="1"/>
  <c r="X501" i="274"/>
  <c r="Z500" i="274" l="1"/>
  <c r="Y501" i="274"/>
  <c r="AA500" i="274" l="1"/>
  <c r="Z501" i="274"/>
  <c r="AA501" i="274" l="1"/>
  <c r="AB500" i="274"/>
  <c r="AB501" i="274" l="1"/>
  <c r="AC500" i="274"/>
  <c r="AC501" i="274" l="1"/>
  <c r="AD500" i="274"/>
  <c r="AD501" i="274" l="1"/>
  <c r="AE500" i="274"/>
  <c r="AE501" i="274" l="1"/>
  <c r="AF500" i="274"/>
  <c r="AG500" i="274" l="1"/>
  <c r="AF501" i="274"/>
  <c r="F526" i="274" l="1"/>
  <c r="AG501" i="274"/>
  <c r="F527" i="274" l="1"/>
  <c r="G526" i="274"/>
  <c r="G527" i="274" l="1"/>
  <c r="H526" i="274"/>
  <c r="I526" i="274" l="1"/>
  <c r="H527" i="274"/>
  <c r="J526" i="274" l="1"/>
  <c r="I527" i="274"/>
  <c r="K526" i="274" l="1"/>
  <c r="J527" i="274"/>
  <c r="K527" i="274" l="1"/>
  <c r="L526" i="274"/>
  <c r="L527" i="274" l="1"/>
  <c r="M526" i="274"/>
  <c r="M527" i="274" l="1"/>
  <c r="N526" i="274"/>
  <c r="N527" i="274" l="1"/>
  <c r="O526" i="274"/>
  <c r="O527" i="274" l="1"/>
  <c r="P526" i="274"/>
  <c r="Q526" i="274" l="1"/>
  <c r="P527" i="274"/>
  <c r="R526" i="274" l="1"/>
  <c r="Q527" i="274"/>
  <c r="S526" i="274" l="1"/>
  <c r="R527" i="274"/>
  <c r="S527" i="274" l="1"/>
  <c r="T526" i="274"/>
  <c r="T527" i="274" l="1"/>
  <c r="U526" i="274"/>
  <c r="U527" i="274" l="1"/>
  <c r="V526" i="274"/>
  <c r="V527" i="274" l="1"/>
  <c r="W526" i="274"/>
  <c r="W527" i="274" l="1"/>
  <c r="X526" i="274"/>
  <c r="Y526" i="274" l="1"/>
  <c r="X527" i="274"/>
  <c r="Z526" i="274" l="1"/>
  <c r="Y527" i="274"/>
  <c r="AA526" i="274" l="1"/>
  <c r="Z527" i="274"/>
  <c r="AA527" i="274" l="1"/>
  <c r="AB526" i="274"/>
  <c r="AB527" i="274" l="1"/>
  <c r="AC526" i="274"/>
  <c r="AC527" i="274" l="1"/>
  <c r="AD526" i="274"/>
  <c r="AD527" i="274" l="1"/>
  <c r="AE526" i="274"/>
  <c r="AE527" i="274" l="1"/>
  <c r="AF526" i="274"/>
  <c r="AG526" i="274" l="1"/>
  <c r="AF527" i="274"/>
  <c r="F546" i="274" l="1"/>
  <c r="AG527" i="274"/>
  <c r="G546" i="274" l="1"/>
  <c r="F547" i="274"/>
  <c r="H546" i="274" l="1"/>
  <c r="G547" i="274"/>
  <c r="H547" i="274" l="1"/>
  <c r="I546" i="274"/>
  <c r="I547" i="274" l="1"/>
  <c r="J546" i="274"/>
  <c r="J547" i="274" l="1"/>
  <c r="K546" i="274"/>
  <c r="K547" i="274" l="1"/>
  <c r="L546" i="274"/>
  <c r="L547" i="274" l="1"/>
  <c r="M546" i="274"/>
  <c r="N546" i="274" l="1"/>
  <c r="M547" i="274"/>
  <c r="O546" i="274" l="1"/>
  <c r="N547" i="274"/>
  <c r="P546" i="274" l="1"/>
  <c r="O547" i="274"/>
  <c r="P547" i="274" l="1"/>
  <c r="Q546" i="274"/>
  <c r="Q547" i="274" l="1"/>
  <c r="R546" i="274"/>
  <c r="R547" i="274" l="1"/>
  <c r="S546" i="274"/>
  <c r="S547" i="274" l="1"/>
  <c r="T546" i="274"/>
  <c r="T547" i="274" l="1"/>
  <c r="U546" i="274"/>
  <c r="V546" i="274" l="1"/>
  <c r="U547" i="274"/>
  <c r="W546" i="274" l="1"/>
  <c r="V547" i="274"/>
  <c r="X546" i="274" l="1"/>
  <c r="W547" i="274"/>
  <c r="X547" i="274" l="1"/>
  <c r="Y546" i="274"/>
  <c r="Y547" i="274" l="1"/>
  <c r="Z546" i="274"/>
  <c r="Z547" i="274" l="1"/>
  <c r="AA546" i="274"/>
  <c r="AA547" i="274" l="1"/>
  <c r="AB546" i="274"/>
  <c r="AB547" i="274" l="1"/>
  <c r="AC546" i="274"/>
  <c r="AD546" i="274" l="1"/>
  <c r="AC547" i="274"/>
  <c r="AE546" i="274" l="1"/>
  <c r="AD547" i="274"/>
  <c r="AF546" i="274" l="1"/>
  <c r="AE547" i="274"/>
  <c r="AF547" i="274" l="1"/>
  <c r="AG546" i="274"/>
  <c r="AG547" i="274" l="1"/>
  <c r="F566" i="274"/>
  <c r="F567" i="274" l="1"/>
  <c r="G566" i="274"/>
  <c r="G567" i="274" l="1"/>
  <c r="H566" i="274"/>
  <c r="H567" i="274" l="1"/>
  <c r="I566" i="274"/>
  <c r="I567" i="274" l="1"/>
  <c r="J566" i="274"/>
  <c r="K566" i="274" l="1"/>
  <c r="J567" i="274"/>
  <c r="L566" i="274" l="1"/>
  <c r="K567" i="274"/>
  <c r="M566" i="274" l="1"/>
  <c r="L567" i="274"/>
  <c r="M567" i="274" l="1"/>
  <c r="N566" i="274"/>
  <c r="N567" i="274" l="1"/>
  <c r="O566" i="274"/>
  <c r="O567" i="274" l="1"/>
  <c r="P566" i="274"/>
  <c r="P567" i="274" l="1"/>
  <c r="Q566" i="274"/>
  <c r="Q567" i="274" l="1"/>
  <c r="R566" i="274"/>
  <c r="S566" i="274" l="1"/>
  <c r="R567" i="274"/>
  <c r="T566" i="274" l="1"/>
  <c r="S567" i="274"/>
  <c r="U566" i="274" l="1"/>
  <c r="T567" i="274"/>
  <c r="U567" i="274" l="1"/>
  <c r="V566" i="274"/>
  <c r="V567" i="274" l="1"/>
  <c r="W566" i="274"/>
  <c r="W567" i="274" l="1"/>
  <c r="X566" i="274"/>
  <c r="X567" i="274" l="1"/>
  <c r="Y566" i="274"/>
  <c r="Y567" i="274" l="1"/>
  <c r="Z566" i="274"/>
  <c r="AA566" i="274" l="1"/>
  <c r="Z567" i="274"/>
  <c r="AB566" i="274" l="1"/>
  <c r="AA567" i="274"/>
  <c r="AC566" i="274" l="1"/>
  <c r="AB567" i="274"/>
  <c r="AC567" i="274" l="1"/>
  <c r="AD566" i="274"/>
  <c r="AD567" i="274" l="1"/>
  <c r="AE566" i="274"/>
  <c r="AE567" i="274" l="1"/>
  <c r="AF566" i="274"/>
  <c r="AF567" i="274" l="1"/>
  <c r="AG566" i="274"/>
  <c r="AG567" i="274" l="1"/>
  <c r="F586" i="274"/>
  <c r="F587" i="274" l="1"/>
  <c r="G586" i="274"/>
  <c r="G587" i="274" l="1"/>
  <c r="H586" i="274"/>
  <c r="H587" i="274" l="1"/>
  <c r="I586" i="274"/>
  <c r="I587" i="274" l="1"/>
  <c r="J586" i="274"/>
  <c r="J587" i="274" l="1"/>
  <c r="K586" i="274"/>
  <c r="K587" i="274" l="1"/>
  <c r="L586" i="274"/>
  <c r="L587" i="274" l="1"/>
  <c r="M586" i="274"/>
  <c r="M587" i="274" l="1"/>
  <c r="N586" i="274"/>
  <c r="N587" i="274" l="1"/>
  <c r="O586" i="274"/>
  <c r="O587" i="274" l="1"/>
  <c r="P586" i="274"/>
  <c r="P587" i="274" l="1"/>
  <c r="Q586" i="274"/>
  <c r="R586" i="274" l="1"/>
  <c r="Q587" i="274"/>
  <c r="R587" i="274" l="1"/>
  <c r="S586" i="274"/>
  <c r="T586" i="274" l="1"/>
  <c r="S587" i="274"/>
  <c r="T587" i="274" l="1"/>
  <c r="U586" i="274"/>
  <c r="U587" i="274" l="1"/>
  <c r="V586" i="274"/>
  <c r="V587" i="274" l="1"/>
  <c r="W586" i="274"/>
  <c r="W587" i="274" l="1"/>
  <c r="X586" i="274"/>
  <c r="X587" i="274" l="1"/>
  <c r="Y586" i="274"/>
  <c r="Z586" i="274" l="1"/>
  <c r="Y587" i="274"/>
  <c r="AA586" i="274" l="1"/>
  <c r="Z587" i="274"/>
  <c r="AB586" i="274" l="1"/>
  <c r="AA587" i="274"/>
  <c r="AB587" i="274" l="1"/>
  <c r="AC586" i="274"/>
  <c r="AC587" i="274" l="1"/>
  <c r="AD586" i="274"/>
  <c r="AD587" i="274" l="1"/>
  <c r="AE586" i="274"/>
  <c r="AE587" i="274" l="1"/>
  <c r="AF586" i="274"/>
  <c r="AF587" i="274" l="1"/>
  <c r="AG586" i="274"/>
  <c r="F612" i="274" l="1"/>
  <c r="AG587" i="274"/>
  <c r="G612" i="274" l="1"/>
  <c r="F613" i="274"/>
  <c r="G613" i="274" l="1"/>
  <c r="H612" i="274"/>
  <c r="H613" i="274" l="1"/>
  <c r="I612" i="274"/>
  <c r="I613" i="274" l="1"/>
  <c r="J612" i="274"/>
  <c r="K612" i="274" l="1"/>
  <c r="J613" i="274"/>
  <c r="L612" i="274" l="1"/>
  <c r="K613" i="274"/>
  <c r="M612" i="274" l="1"/>
  <c r="L613" i="274"/>
  <c r="M613" i="274" l="1"/>
  <c r="N612" i="274"/>
  <c r="N613" i="274" l="1"/>
  <c r="O612" i="274"/>
  <c r="O613" i="274" l="1"/>
  <c r="P612" i="274"/>
  <c r="P613" i="274" l="1"/>
  <c r="Q612" i="274"/>
  <c r="Q613" i="274" l="1"/>
  <c r="R612" i="274"/>
  <c r="S612" i="274" l="1"/>
  <c r="R613" i="274"/>
  <c r="T612" i="274" l="1"/>
  <c r="S613" i="274"/>
  <c r="U612" i="274" l="1"/>
  <c r="T613" i="274"/>
  <c r="U613" i="274" l="1"/>
  <c r="V612" i="274"/>
  <c r="V613" i="274" l="1"/>
  <c r="W612" i="274"/>
  <c r="W613" i="274" l="1"/>
  <c r="X612" i="274"/>
  <c r="X613" i="274" l="1"/>
  <c r="Y612" i="274"/>
  <c r="Y613" i="274" l="1"/>
  <c r="Z612" i="274"/>
  <c r="AA612" i="274" l="1"/>
  <c r="Z613" i="274"/>
  <c r="AB612" i="274" l="1"/>
  <c r="AA613" i="274"/>
  <c r="AC612" i="274" l="1"/>
  <c r="AB613" i="274"/>
  <c r="AC613" i="274" l="1"/>
  <c r="AD612" i="274"/>
  <c r="AE612" i="274" l="1"/>
  <c r="AD613" i="274"/>
  <c r="AE613" i="274" l="1"/>
  <c r="AF612" i="274"/>
  <c r="AF613" i="274" l="1"/>
  <c r="AG612" i="274"/>
  <c r="F632" i="274" l="1"/>
  <c r="AG613" i="274"/>
  <c r="F633" i="274" l="1"/>
  <c r="G632" i="274"/>
  <c r="G633" i="274" l="1"/>
  <c r="H632" i="274"/>
  <c r="I632" i="274" l="1"/>
  <c r="H633" i="274"/>
  <c r="I633" i="274" l="1"/>
  <c r="J632" i="274"/>
  <c r="J633" i="274" l="1"/>
  <c r="K632" i="274"/>
  <c r="L632" i="274" l="1"/>
  <c r="K633" i="274"/>
  <c r="M632" i="274" l="1"/>
  <c r="L633" i="274"/>
  <c r="N632" i="274" l="1"/>
  <c r="M633" i="274"/>
  <c r="N633" i="274" l="1"/>
  <c r="O632" i="274"/>
  <c r="O633" i="274" l="1"/>
  <c r="P632" i="274"/>
  <c r="Q632" i="274" l="1"/>
  <c r="P633" i="274"/>
  <c r="Q633" i="274" l="1"/>
  <c r="R632" i="274"/>
  <c r="R633" i="274" l="1"/>
  <c r="S632" i="274"/>
  <c r="S633" i="274" l="1"/>
  <c r="T632" i="274"/>
  <c r="U632" i="274" l="1"/>
  <c r="T633" i="274"/>
  <c r="V632" i="274" l="1"/>
  <c r="U633" i="274"/>
  <c r="V633" i="274" l="1"/>
  <c r="W632" i="274"/>
  <c r="W633" i="274" l="1"/>
  <c r="X632" i="274"/>
  <c r="Y632" i="274" l="1"/>
  <c r="X633" i="274"/>
  <c r="Y633" i="274" l="1"/>
  <c r="Z632" i="274"/>
  <c r="Z633" i="274" l="1"/>
  <c r="AA632" i="274"/>
  <c r="AB632" i="274" l="1"/>
  <c r="AA633" i="274"/>
  <c r="AC632" i="274" l="1"/>
  <c r="AB633" i="274"/>
  <c r="AD632" i="274" l="1"/>
  <c r="AC633" i="274"/>
  <c r="AD633" i="274" l="1"/>
  <c r="AE632" i="274"/>
  <c r="AE633" i="274" l="1"/>
  <c r="AF632" i="274"/>
  <c r="AG632" i="274" l="1"/>
  <c r="AF633" i="274"/>
  <c r="AG633" i="274" l="1"/>
  <c r="F652" i="274"/>
  <c r="F653" i="274" l="1"/>
  <c r="G652" i="274"/>
  <c r="G653" i="274" l="1"/>
  <c r="H652" i="274"/>
  <c r="I652" i="274" l="1"/>
  <c r="H653" i="274"/>
  <c r="J652" i="274" l="1"/>
  <c r="I653" i="274"/>
  <c r="K652" i="274" l="1"/>
  <c r="J653" i="274"/>
  <c r="K653" i="274" l="1"/>
  <c r="L652" i="274"/>
  <c r="L653" i="274" l="1"/>
  <c r="M652" i="274"/>
  <c r="M653" i="274" l="1"/>
  <c r="N652" i="274"/>
  <c r="N653" i="274" l="1"/>
  <c r="O652" i="274"/>
  <c r="O653" i="274" l="1"/>
  <c r="P652" i="274"/>
  <c r="Q652" i="274" l="1"/>
  <c r="P653" i="274"/>
  <c r="R652" i="274" l="1"/>
  <c r="Q653" i="274"/>
  <c r="S652" i="274" l="1"/>
  <c r="R653" i="274"/>
  <c r="S653" i="274" l="1"/>
  <c r="T652" i="274"/>
  <c r="T653" i="274" l="1"/>
  <c r="U652" i="274"/>
  <c r="U653" i="274" l="1"/>
  <c r="V652" i="274"/>
  <c r="V653" i="274" l="1"/>
  <c r="W652" i="274"/>
  <c r="W653" i="274" l="1"/>
  <c r="X652" i="274"/>
  <c r="Y652" i="274" l="1"/>
  <c r="X653" i="274"/>
  <c r="Z652" i="274" l="1"/>
  <c r="Y653" i="274"/>
  <c r="AA652" i="274" l="1"/>
  <c r="Z653" i="274"/>
  <c r="AA653" i="274" l="1"/>
  <c r="AB652" i="274"/>
  <c r="AB653" i="274" l="1"/>
  <c r="AC652" i="274"/>
  <c r="AC653" i="274" l="1"/>
  <c r="AD652" i="274"/>
  <c r="AD653" i="274" l="1"/>
  <c r="AE652" i="274"/>
  <c r="AE653" i="274" l="1"/>
  <c r="AF652" i="274"/>
  <c r="AG652" i="274" l="1"/>
  <c r="AF653" i="274"/>
  <c r="F672" i="274" l="1"/>
  <c r="AG653" i="274"/>
  <c r="G672" i="274" l="1"/>
  <c r="F673" i="274"/>
  <c r="H672" i="274" l="1"/>
  <c r="G673" i="274"/>
  <c r="H673" i="274" l="1"/>
  <c r="I672" i="274"/>
  <c r="I673" i="274" l="1"/>
  <c r="J672" i="274"/>
  <c r="J673" i="274" l="1"/>
  <c r="K672" i="274"/>
  <c r="K673" i="274" l="1"/>
  <c r="L672" i="274"/>
  <c r="L673" i="274" l="1"/>
  <c r="M672" i="274"/>
  <c r="N672" i="274" l="1"/>
  <c r="M673" i="274"/>
  <c r="O672" i="274" l="1"/>
  <c r="N673" i="274"/>
  <c r="P672" i="274" l="1"/>
  <c r="O673" i="274"/>
  <c r="P673" i="274" l="1"/>
  <c r="Q672" i="274"/>
  <c r="Q673" i="274" l="1"/>
  <c r="R672" i="274"/>
  <c r="R673" i="274" l="1"/>
  <c r="S672" i="274"/>
  <c r="S673" i="274" l="1"/>
  <c r="T672" i="274"/>
  <c r="T673" i="274" l="1"/>
  <c r="U672" i="274"/>
  <c r="V672" i="274" l="1"/>
  <c r="U673" i="274"/>
  <c r="W672" i="274" l="1"/>
  <c r="V673" i="274"/>
  <c r="X672" i="274" l="1"/>
  <c r="W673" i="274"/>
  <c r="X673" i="274" l="1"/>
  <c r="Y672" i="274"/>
  <c r="Y673" i="274" l="1"/>
  <c r="Z672" i="274"/>
  <c r="Z673" i="274" l="1"/>
  <c r="AA672" i="274"/>
  <c r="AA673" i="274" l="1"/>
  <c r="AB672" i="274"/>
  <c r="AB673" i="274" l="1"/>
  <c r="AC672" i="274"/>
  <c r="AD672" i="274" l="1"/>
  <c r="AC673" i="274"/>
  <c r="AE672" i="274" l="1"/>
  <c r="AD673" i="274"/>
  <c r="AF672" i="274" l="1"/>
  <c r="AE673" i="274"/>
  <c r="AF673" i="274" l="1"/>
  <c r="AG672" i="274"/>
  <c r="AG673" i="274" l="1"/>
  <c r="F698" i="274"/>
  <c r="G698" i="274" l="1"/>
  <c r="F699" i="274"/>
  <c r="G699" i="274" l="1"/>
  <c r="H698" i="274"/>
  <c r="H699" i="274" l="1"/>
  <c r="I698" i="274"/>
  <c r="I699" i="274" l="1"/>
  <c r="J698" i="274"/>
  <c r="J699" i="274" l="1"/>
  <c r="K698" i="274"/>
  <c r="K699" i="274" l="1"/>
  <c r="L698" i="274"/>
  <c r="M698" i="274" l="1"/>
  <c r="L699" i="274"/>
  <c r="N698" i="274" l="1"/>
  <c r="M699" i="274"/>
  <c r="O698" i="274" l="1"/>
  <c r="N699" i="274"/>
  <c r="O699" i="274" l="1"/>
  <c r="P698" i="274"/>
  <c r="P699" i="274" l="1"/>
  <c r="Q698" i="274"/>
  <c r="Q699" i="274" l="1"/>
  <c r="R698" i="274"/>
  <c r="R699" i="274" l="1"/>
  <c r="S698" i="274"/>
  <c r="S699" i="274" l="1"/>
  <c r="T698" i="274"/>
  <c r="T699" i="274" l="1"/>
  <c r="U698" i="274"/>
  <c r="V698" i="274" l="1"/>
  <c r="U699" i="274"/>
  <c r="W698" i="274" l="1"/>
  <c r="V699" i="274"/>
  <c r="W699" i="274" l="1"/>
  <c r="X698" i="274"/>
  <c r="X699" i="274" l="1"/>
  <c r="Y698" i="274"/>
  <c r="Y699" i="274" l="1"/>
  <c r="Z698" i="274"/>
  <c r="Z699" i="274" l="1"/>
  <c r="AA698" i="274"/>
  <c r="AA699" i="274" l="1"/>
  <c r="AB698" i="274"/>
  <c r="AC698" i="274" l="1"/>
  <c r="AB699" i="274"/>
  <c r="AC699" i="274" l="1"/>
  <c r="AD698" i="274"/>
  <c r="AE698" i="274" l="1"/>
  <c r="AD699" i="274"/>
  <c r="AE699" i="274" l="1"/>
  <c r="AF698" i="274"/>
  <c r="AF699" i="274" l="1"/>
  <c r="AG698" i="274"/>
  <c r="F718" i="274" l="1"/>
  <c r="AG699" i="274"/>
  <c r="G718" i="274" l="1"/>
  <c r="F719" i="274"/>
  <c r="H718" i="274" l="1"/>
  <c r="G719" i="274"/>
  <c r="H719" i="274" l="1"/>
  <c r="I718" i="274"/>
  <c r="J718" i="274" l="1"/>
  <c r="I719" i="274"/>
  <c r="J719" i="274" l="1"/>
  <c r="K718" i="274"/>
  <c r="K719" i="274" l="1"/>
  <c r="L718" i="274"/>
  <c r="L719" i="274" l="1"/>
  <c r="M718" i="274"/>
  <c r="N718" i="274" l="1"/>
  <c r="M719" i="274"/>
  <c r="O718" i="274" l="1"/>
  <c r="N719" i="274"/>
  <c r="P718" i="274" l="1"/>
  <c r="O719" i="274"/>
  <c r="P719" i="274" l="1"/>
  <c r="Q718" i="274"/>
  <c r="R718" i="274" l="1"/>
  <c r="Q719" i="274"/>
  <c r="R719" i="274" l="1"/>
  <c r="S718" i="274"/>
  <c r="S719" i="274" l="1"/>
  <c r="T718" i="274"/>
  <c r="U718" i="274" l="1"/>
  <c r="T719" i="274"/>
  <c r="V718" i="274" l="1"/>
  <c r="U719" i="274"/>
  <c r="W718" i="274" l="1"/>
  <c r="V719" i="274"/>
  <c r="X718" i="274" l="1"/>
  <c r="W719" i="274"/>
  <c r="X719" i="274" l="1"/>
  <c r="Y718" i="274"/>
  <c r="Z718" i="274" l="1"/>
  <c r="Y719" i="274"/>
  <c r="Z719" i="274" l="1"/>
  <c r="AA718" i="274"/>
  <c r="AA719" i="274" l="1"/>
  <c r="AB718" i="274"/>
  <c r="AB719" i="274" l="1"/>
  <c r="AC718" i="274"/>
  <c r="AD718" i="274" l="1"/>
  <c r="AC719" i="274"/>
  <c r="AE718" i="274" l="1"/>
  <c r="AD719" i="274"/>
  <c r="AF718" i="274" l="1"/>
  <c r="AE719" i="274"/>
  <c r="AF719" i="274" l="1"/>
  <c r="AG718" i="274"/>
  <c r="F738" i="274" l="1"/>
  <c r="AG719" i="274"/>
  <c r="G738" i="274" l="1"/>
  <c r="F739" i="274"/>
  <c r="G739" i="274" l="1"/>
  <c r="H738" i="274"/>
  <c r="H739" i="274" l="1"/>
  <c r="I738" i="274"/>
  <c r="J738" i="274" l="1"/>
  <c r="I739" i="274"/>
  <c r="K738" i="274" l="1"/>
  <c r="J739" i="274"/>
  <c r="L738" i="274" l="1"/>
  <c r="K739" i="274"/>
  <c r="L739" i="274" l="1"/>
  <c r="M738" i="274"/>
  <c r="M739" i="274" l="1"/>
  <c r="N738" i="274"/>
  <c r="O738" i="274" l="1"/>
  <c r="N739" i="274"/>
  <c r="O739" i="274" l="1"/>
  <c r="P738" i="274"/>
  <c r="P739" i="274" l="1"/>
  <c r="Q738" i="274"/>
  <c r="Q739" i="274" l="1"/>
  <c r="R738" i="274"/>
  <c r="S738" i="274" l="1"/>
  <c r="R739" i="274"/>
  <c r="T738" i="274" l="1"/>
  <c r="S739" i="274"/>
  <c r="T739" i="274" l="1"/>
  <c r="U738" i="274"/>
  <c r="U739" i="274" l="1"/>
  <c r="V738" i="274"/>
  <c r="W738" i="274" l="1"/>
  <c r="V739" i="274"/>
  <c r="W739" i="274" l="1"/>
  <c r="X738" i="274"/>
  <c r="X739" i="274" l="1"/>
  <c r="Y738" i="274"/>
  <c r="Y739" i="274" l="1"/>
  <c r="Z738" i="274"/>
  <c r="AA738" i="274" l="1"/>
  <c r="Z739" i="274"/>
  <c r="AB738" i="274" l="1"/>
  <c r="AA739" i="274"/>
  <c r="AB739" i="274" l="1"/>
  <c r="AC738" i="274"/>
  <c r="AC739" i="274" l="1"/>
  <c r="AD738" i="274"/>
  <c r="AE738" i="274" l="1"/>
  <c r="AD739" i="274"/>
  <c r="AE739" i="274" l="1"/>
  <c r="AF738" i="274"/>
  <c r="AF739" i="274" l="1"/>
  <c r="AG738" i="274"/>
  <c r="F758" i="274" l="1"/>
  <c r="AG739" i="274"/>
  <c r="G758" i="274" l="1"/>
  <c r="F759" i="274"/>
  <c r="H758" i="274" l="1"/>
  <c r="G759" i="274"/>
  <c r="I758" i="274" l="1"/>
  <c r="H759" i="274"/>
  <c r="I759" i="274" l="1"/>
  <c r="J758" i="274"/>
  <c r="J759" i="274" l="1"/>
  <c r="K758" i="274"/>
  <c r="K759" i="274" l="1"/>
  <c r="L758" i="274"/>
  <c r="L759" i="274" l="1"/>
  <c r="M758" i="274"/>
  <c r="M759" i="274" l="1"/>
  <c r="N758" i="274"/>
  <c r="O758" i="274" l="1"/>
  <c r="N759" i="274"/>
  <c r="P758" i="274" l="1"/>
  <c r="O759" i="274"/>
  <c r="Q758" i="274" l="1"/>
  <c r="P759" i="274"/>
  <c r="Q759" i="274" l="1"/>
  <c r="R758" i="274"/>
  <c r="R759" i="274" l="1"/>
  <c r="S758" i="274"/>
  <c r="S759" i="274" l="1"/>
  <c r="T758" i="274"/>
  <c r="T759" i="274" l="1"/>
  <c r="U758" i="274"/>
  <c r="U759" i="274" l="1"/>
  <c r="V758" i="274"/>
  <c r="W758" i="274" l="1"/>
  <c r="V759" i="274"/>
  <c r="X758" i="274" l="1"/>
  <c r="W759" i="274"/>
  <c r="Y758" i="274" l="1"/>
  <c r="X759" i="274"/>
  <c r="Y759" i="274" l="1"/>
  <c r="Z758" i="274"/>
  <c r="Z759" i="274" l="1"/>
  <c r="AA758" i="274"/>
  <c r="AA759" i="274" l="1"/>
  <c r="AB758" i="274"/>
  <c r="AB759" i="274" l="1"/>
  <c r="AC758" i="274"/>
  <c r="AC759" i="274" l="1"/>
  <c r="AD758" i="274"/>
  <c r="AE758" i="274" l="1"/>
  <c r="AD759" i="274"/>
  <c r="AF758" i="274" l="1"/>
  <c r="AE759" i="274"/>
  <c r="AG758" i="274" l="1"/>
  <c r="AF759" i="274"/>
  <c r="F784" i="274" l="1"/>
  <c r="AG759" i="274"/>
  <c r="G784" i="274" l="1"/>
  <c r="F785" i="274"/>
  <c r="H784" i="274" l="1"/>
  <c r="G785" i="274"/>
  <c r="I784" i="274" l="1"/>
  <c r="H785" i="274"/>
  <c r="I785" i="274" l="1"/>
  <c r="J784" i="274"/>
  <c r="J785" i="274" l="1"/>
  <c r="K784" i="274"/>
  <c r="K785" i="274" l="1"/>
  <c r="L784" i="274"/>
  <c r="L785" i="274" l="1"/>
  <c r="M784" i="274"/>
  <c r="M785" i="274" l="1"/>
  <c r="N784" i="274"/>
  <c r="O784" i="274" l="1"/>
  <c r="N785" i="274"/>
  <c r="P784" i="274" l="1"/>
  <c r="O785" i="274"/>
  <c r="Q784" i="274" l="1"/>
  <c r="P785" i="274"/>
  <c r="Q785" i="274" l="1"/>
  <c r="R784" i="274"/>
  <c r="R785" i="274" l="1"/>
  <c r="S784" i="274"/>
  <c r="S785" i="274" l="1"/>
  <c r="T784" i="274"/>
  <c r="T785" i="274" l="1"/>
  <c r="U784" i="274"/>
  <c r="U785" i="274" l="1"/>
  <c r="V784" i="274"/>
  <c r="W784" i="274" l="1"/>
  <c r="V785" i="274"/>
  <c r="X784" i="274" l="1"/>
  <c r="W785" i="274"/>
  <c r="Y784" i="274" l="1"/>
  <c r="X785" i="274"/>
  <c r="Y785" i="274" l="1"/>
  <c r="Z784" i="274"/>
  <c r="Z785" i="274" l="1"/>
  <c r="AA784" i="274"/>
  <c r="AA785" i="274" l="1"/>
  <c r="AB784" i="274"/>
  <c r="AB785" i="274" l="1"/>
  <c r="AC784" i="274"/>
  <c r="AC785" i="274" l="1"/>
  <c r="AD784" i="274"/>
  <c r="AE784" i="274" l="1"/>
  <c r="AD785" i="274"/>
  <c r="AF784" i="274" l="1"/>
  <c r="AE785" i="274"/>
  <c r="AG784" i="274" l="1"/>
  <c r="AF785" i="274"/>
  <c r="F804" i="274" l="1"/>
  <c r="AG785" i="274"/>
  <c r="F805" i="274" l="1"/>
  <c r="G804" i="274"/>
  <c r="G805" i="274" l="1"/>
  <c r="H804" i="274"/>
  <c r="H805" i="274" l="1"/>
  <c r="I804" i="274"/>
  <c r="I805" i="274" l="1"/>
  <c r="J804" i="274"/>
  <c r="J805" i="274" l="1"/>
  <c r="K804" i="274"/>
  <c r="L804" i="274" l="1"/>
  <c r="K805" i="274"/>
  <c r="M804" i="274" l="1"/>
  <c r="L805" i="274"/>
  <c r="N804" i="274" l="1"/>
  <c r="M805" i="274"/>
  <c r="N805" i="274" l="1"/>
  <c r="O804" i="274"/>
  <c r="O805" i="274" l="1"/>
  <c r="P804" i="274"/>
  <c r="P805" i="274" l="1"/>
  <c r="Q804" i="274"/>
  <c r="Q805" i="274" l="1"/>
  <c r="R804" i="274"/>
  <c r="R805" i="274" l="1"/>
  <c r="S804" i="274"/>
  <c r="T804" i="274" l="1"/>
  <c r="S805" i="274"/>
  <c r="U804" i="274" l="1"/>
  <c r="T805" i="274"/>
  <c r="V804" i="274" l="1"/>
  <c r="U805" i="274"/>
  <c r="V805" i="274" l="1"/>
  <c r="W804" i="274"/>
  <c r="W805" i="274" l="1"/>
  <c r="X804" i="274"/>
  <c r="X805" i="274" l="1"/>
  <c r="Y804" i="274"/>
  <c r="Y805" i="274" l="1"/>
  <c r="Z804" i="274"/>
  <c r="Z805" i="274" l="1"/>
  <c r="AA804" i="274"/>
  <c r="AB804" i="274" l="1"/>
  <c r="AA805" i="274"/>
  <c r="AC804" i="274" l="1"/>
  <c r="AB805" i="274"/>
  <c r="AD804" i="274" l="1"/>
  <c r="AC805" i="274"/>
  <c r="AD805" i="274" l="1"/>
  <c r="AE804" i="274"/>
  <c r="AE805" i="274" l="1"/>
  <c r="AF804" i="274"/>
  <c r="AF805" i="274" l="1"/>
  <c r="AG804" i="274"/>
  <c r="AG805" i="274" l="1"/>
  <c r="F824" i="274"/>
  <c r="F825" i="274" l="1"/>
  <c r="G824" i="274"/>
  <c r="G825" i="274" l="1"/>
  <c r="H824" i="274"/>
  <c r="I824" i="274" l="1"/>
  <c r="H825" i="274"/>
  <c r="J824" i="274" l="1"/>
  <c r="I825" i="274"/>
  <c r="K824" i="274" l="1"/>
  <c r="J825" i="274"/>
  <c r="K825" i="274" l="1"/>
  <c r="L824" i="274"/>
  <c r="L825" i="274" l="1"/>
  <c r="M824" i="274"/>
  <c r="M825" i="274" l="1"/>
  <c r="N824" i="274"/>
  <c r="N825" i="274" l="1"/>
  <c r="O824" i="274"/>
  <c r="O825" i="274" l="1"/>
  <c r="P824" i="274"/>
  <c r="Q824" i="274" l="1"/>
  <c r="P825" i="274"/>
  <c r="R824" i="274" l="1"/>
  <c r="Q825" i="274"/>
  <c r="S824" i="274" l="1"/>
  <c r="R825" i="274"/>
  <c r="S825" i="274" l="1"/>
  <c r="T824" i="274"/>
  <c r="T825" i="274" l="1"/>
  <c r="U824" i="274"/>
  <c r="U825" i="274" l="1"/>
  <c r="V824" i="274"/>
  <c r="V825" i="274" l="1"/>
  <c r="W824" i="274"/>
  <c r="W825" i="274" l="1"/>
  <c r="X824" i="274"/>
  <c r="Y824" i="274" l="1"/>
  <c r="X825" i="274"/>
  <c r="Z824" i="274" l="1"/>
  <c r="Y825" i="274"/>
  <c r="AA824" i="274" l="1"/>
  <c r="Z825" i="274"/>
  <c r="AA825" i="274" l="1"/>
  <c r="AB824" i="274"/>
  <c r="AB825" i="274" l="1"/>
  <c r="AC824" i="274"/>
  <c r="AC825" i="274" l="1"/>
  <c r="AD824" i="274"/>
  <c r="AD825" i="274" l="1"/>
  <c r="AE824" i="274"/>
  <c r="AE825" i="274" l="1"/>
  <c r="AF824" i="274"/>
  <c r="AG824" i="274" l="1"/>
  <c r="AF825" i="274"/>
  <c r="F844" i="274" l="1"/>
  <c r="AG825" i="274"/>
  <c r="G844" i="274" l="1"/>
  <c r="F845" i="274"/>
  <c r="H844" i="274" l="1"/>
  <c r="G845" i="274"/>
  <c r="H845" i="274" l="1"/>
  <c r="I844" i="274"/>
  <c r="I845" i="274" l="1"/>
  <c r="J844" i="274"/>
  <c r="J845" i="274" l="1"/>
  <c r="K844" i="274"/>
  <c r="K845" i="274" l="1"/>
  <c r="L844" i="274"/>
  <c r="L845" i="274" l="1"/>
  <c r="M844" i="274"/>
  <c r="N844" i="274" l="1"/>
  <c r="M845" i="274"/>
  <c r="O844" i="274" l="1"/>
  <c r="N845" i="274"/>
  <c r="P844" i="274" l="1"/>
  <c r="O845" i="274"/>
  <c r="P845" i="274" l="1"/>
  <c r="Q844" i="274"/>
  <c r="Q845" i="274" l="1"/>
  <c r="R844" i="274"/>
  <c r="R845" i="274" l="1"/>
  <c r="S844" i="274"/>
  <c r="S845" i="274" l="1"/>
  <c r="T844" i="274"/>
  <c r="T845" i="274" l="1"/>
  <c r="U844" i="274"/>
  <c r="V844" i="274" l="1"/>
  <c r="U845" i="274"/>
  <c r="W844" i="274" l="1"/>
  <c r="V845" i="274"/>
  <c r="X844" i="274" l="1"/>
  <c r="W845" i="274"/>
  <c r="X845" i="274" l="1"/>
  <c r="Y844" i="274"/>
  <c r="Y845" i="274" l="1"/>
  <c r="Z844" i="274"/>
  <c r="Z845" i="274" l="1"/>
  <c r="AA844" i="274"/>
  <c r="AA845" i="274" l="1"/>
  <c r="AB844" i="274"/>
  <c r="AB845" i="274" l="1"/>
  <c r="AC844" i="274"/>
  <c r="AD844" i="274" l="1"/>
  <c r="AC845" i="274"/>
  <c r="AE844" i="274" l="1"/>
  <c r="AD845" i="274"/>
  <c r="AF844" i="274" l="1"/>
  <c r="AE845" i="274"/>
  <c r="AF845" i="274" l="1"/>
  <c r="AG844" i="274"/>
  <c r="AG845" i="274" s="1"/>
  <c r="AG85" i="265" l="1"/>
  <c r="AG83" i="265"/>
  <c r="AG81" i="265"/>
  <c r="AG76" i="265"/>
  <c r="AG74" i="265"/>
  <c r="AG72" i="265"/>
  <c r="AG67" i="265"/>
  <c r="AG65" i="265"/>
  <c r="AG63" i="265"/>
  <c r="AG58" i="265"/>
  <c r="AG56" i="265"/>
  <c r="AG54" i="265"/>
  <c r="AG49" i="265"/>
  <c r="AG47" i="265"/>
  <c r="AG45" i="265"/>
  <c r="AG40" i="265"/>
  <c r="AG38" i="265"/>
  <c r="AG36" i="265"/>
  <c r="AG31" i="265"/>
  <c r="AG29" i="265"/>
  <c r="AG27" i="265"/>
  <c r="AF26" i="265"/>
  <c r="AF35" i="265" s="1"/>
  <c r="AF44" i="265" s="1"/>
  <c r="AF53" i="265" s="1"/>
  <c r="AF62" i="265" s="1"/>
  <c r="AF71" i="265" s="1"/>
  <c r="AF80" i="265" s="1"/>
  <c r="AG22" i="265"/>
  <c r="AG20" i="265"/>
  <c r="AG18" i="265"/>
  <c r="AF17" i="265"/>
  <c r="AG13" i="265"/>
  <c r="AG11" i="265"/>
  <c r="AG9" i="265"/>
  <c r="C8" i="265"/>
  <c r="C9" i="265" s="1"/>
  <c r="P5" i="265"/>
  <c r="AG174" i="272"/>
  <c r="AG172" i="272"/>
  <c r="AG170" i="272"/>
  <c r="AG165" i="272"/>
  <c r="AG163" i="272"/>
  <c r="AG161" i="272"/>
  <c r="AG156" i="272"/>
  <c r="AG154" i="272"/>
  <c r="AG152" i="272"/>
  <c r="AG147" i="272"/>
  <c r="AG145" i="272"/>
  <c r="AG143" i="272"/>
  <c r="AG138" i="272"/>
  <c r="AG136" i="272"/>
  <c r="AG134" i="272"/>
  <c r="AG129" i="272"/>
  <c r="AG127" i="272"/>
  <c r="AG125" i="272"/>
  <c r="AG120" i="272"/>
  <c r="AG118" i="272"/>
  <c r="AG116" i="272"/>
  <c r="AG111" i="272"/>
  <c r="AG109" i="272"/>
  <c r="AG107" i="272"/>
  <c r="AG102" i="272"/>
  <c r="AG100" i="272"/>
  <c r="AG98" i="272"/>
  <c r="G94" i="272"/>
  <c r="G93" i="272"/>
  <c r="G92" i="272"/>
  <c r="AG85" i="272"/>
  <c r="AG83" i="272"/>
  <c r="AG81" i="272"/>
  <c r="AG76" i="272"/>
  <c r="AG74" i="272"/>
  <c r="AG72" i="272"/>
  <c r="AG67" i="272"/>
  <c r="AG65" i="272"/>
  <c r="AG63" i="272"/>
  <c r="AG58" i="272"/>
  <c r="AG56" i="272"/>
  <c r="AG54" i="272"/>
  <c r="AG49" i="272"/>
  <c r="AG47" i="272"/>
  <c r="AG45" i="272"/>
  <c r="AG40" i="272"/>
  <c r="AG38" i="272"/>
  <c r="AG36" i="272"/>
  <c r="AG31" i="272"/>
  <c r="AG29" i="272"/>
  <c r="AG27" i="272"/>
  <c r="AF26" i="272"/>
  <c r="AF35" i="272" s="1"/>
  <c r="AF44" i="272" s="1"/>
  <c r="AF53" i="272" s="1"/>
  <c r="AF62" i="272" s="1"/>
  <c r="AF71" i="272" s="1"/>
  <c r="AF80" i="272" s="1"/>
  <c r="AF97" i="272" s="1"/>
  <c r="AF106" i="272" s="1"/>
  <c r="AF115" i="272" s="1"/>
  <c r="AF124" i="272" s="1"/>
  <c r="AF133" i="272" s="1"/>
  <c r="AF142" i="272" s="1"/>
  <c r="AF151" i="272" s="1"/>
  <c r="AF160" i="272" s="1"/>
  <c r="AF169" i="272" s="1"/>
  <c r="AG22" i="272"/>
  <c r="AG20" i="272"/>
  <c r="AG18" i="272"/>
  <c r="AF17" i="272"/>
  <c r="AG13" i="272"/>
  <c r="AG11" i="272"/>
  <c r="AG9" i="272"/>
  <c r="D8" i="272"/>
  <c r="D9" i="272" s="1"/>
  <c r="C8" i="272"/>
  <c r="C9" i="272" s="1"/>
  <c r="P5" i="272"/>
  <c r="P94" i="272" s="1"/>
  <c r="W4" i="272"/>
  <c r="AG85" i="264"/>
  <c r="AG83" i="264"/>
  <c r="AG81" i="264"/>
  <c r="AG76" i="264"/>
  <c r="AG74" i="264"/>
  <c r="AG72" i="264"/>
  <c r="AG67" i="264"/>
  <c r="AG65" i="264"/>
  <c r="AG63" i="264"/>
  <c r="AG58" i="264"/>
  <c r="AG56" i="264"/>
  <c r="AG54" i="264"/>
  <c r="AG49" i="264"/>
  <c r="AG47" i="264"/>
  <c r="AG45" i="264"/>
  <c r="AG40" i="264"/>
  <c r="AG38" i="264"/>
  <c r="AG36" i="264"/>
  <c r="AG31" i="264"/>
  <c r="AG29" i="264"/>
  <c r="AG27" i="264"/>
  <c r="AG22" i="264"/>
  <c r="AG20" i="264"/>
  <c r="AG18" i="264"/>
  <c r="AF17" i="264"/>
  <c r="AF26" i="264" s="1"/>
  <c r="AF35" i="264" s="1"/>
  <c r="AF44" i="264" s="1"/>
  <c r="AF53" i="264" s="1"/>
  <c r="AF62" i="264" s="1"/>
  <c r="AF71" i="264" s="1"/>
  <c r="AF80" i="264" s="1"/>
  <c r="AG13" i="264"/>
  <c r="AG11" i="264"/>
  <c r="AG9" i="264"/>
  <c r="C8" i="264"/>
  <c r="P5" i="264"/>
  <c r="D8" i="265" l="1"/>
  <c r="W4" i="265"/>
  <c r="W3" i="265"/>
  <c r="E8" i="272"/>
  <c r="W3" i="272"/>
  <c r="C9" i="264"/>
  <c r="D8" i="264"/>
  <c r="W3" i="264"/>
  <c r="W4" i="264"/>
  <c r="D9" i="265" l="1"/>
  <c r="E8" i="265"/>
  <c r="E9" i="272"/>
  <c r="F8" i="272"/>
  <c r="D9" i="264"/>
  <c r="E8" i="264"/>
  <c r="F8" i="265" l="1"/>
  <c r="E9" i="265"/>
  <c r="G8" i="272"/>
  <c r="F9" i="272"/>
  <c r="E9" i="264"/>
  <c r="F8" i="264"/>
  <c r="F9" i="265" l="1"/>
  <c r="G8" i="265"/>
  <c r="H8" i="272"/>
  <c r="G9" i="272"/>
  <c r="F9" i="264"/>
  <c r="G8" i="264"/>
  <c r="H8" i="265" l="1"/>
  <c r="G9" i="265"/>
  <c r="I8" i="272"/>
  <c r="H9" i="272"/>
  <c r="G9" i="264"/>
  <c r="H8" i="264"/>
  <c r="H9" i="265" l="1"/>
  <c r="I8" i="265"/>
  <c r="I9" i="272"/>
  <c r="J8" i="272"/>
  <c r="I8" i="264"/>
  <c r="H9" i="264"/>
  <c r="J8" i="265" l="1"/>
  <c r="I9" i="265"/>
  <c r="J9" i="272"/>
  <c r="K8" i="272"/>
  <c r="J8" i="264"/>
  <c r="I9" i="264"/>
  <c r="J9" i="265" l="1"/>
  <c r="K8" i="265"/>
  <c r="K9" i="272"/>
  <c r="L8" i="272"/>
  <c r="J9" i="264"/>
  <c r="K8" i="264"/>
  <c r="K9" i="265" l="1"/>
  <c r="L8" i="265"/>
  <c r="L9" i="272"/>
  <c r="M8" i="272"/>
  <c r="L8" i="264"/>
  <c r="K9" i="264"/>
  <c r="M8" i="265" l="1"/>
  <c r="L9" i="265"/>
  <c r="M9" i="272"/>
  <c r="N8" i="272"/>
  <c r="L9" i="264"/>
  <c r="M8" i="264"/>
  <c r="N8" i="265" l="1"/>
  <c r="M9" i="265"/>
  <c r="O8" i="272"/>
  <c r="N9" i="272"/>
  <c r="N8" i="264"/>
  <c r="M9" i="264"/>
  <c r="N9" i="265" l="1"/>
  <c r="O8" i="265"/>
  <c r="P8" i="272"/>
  <c r="O9" i="272"/>
  <c r="N9" i="264"/>
  <c r="O8" i="264"/>
  <c r="O9" i="265" l="1"/>
  <c r="P8" i="265"/>
  <c r="Q8" i="272"/>
  <c r="P9" i="272"/>
  <c r="P8" i="264"/>
  <c r="O9" i="264"/>
  <c r="Q8" i="265" l="1"/>
  <c r="P9" i="265"/>
  <c r="Q9" i="272"/>
  <c r="R8" i="272"/>
  <c r="P9" i="264"/>
  <c r="Q8" i="264"/>
  <c r="R8" i="265" l="1"/>
  <c r="Q9" i="265"/>
  <c r="R9" i="272"/>
  <c r="S8" i="272"/>
  <c r="R8" i="264"/>
  <c r="Q9" i="264"/>
  <c r="R9" i="265" l="1"/>
  <c r="S8" i="265"/>
  <c r="S9" i="272"/>
  <c r="T8" i="272"/>
  <c r="R9" i="264"/>
  <c r="S8" i="264"/>
  <c r="S9" i="265" l="1"/>
  <c r="T8" i="265"/>
  <c r="T9" i="272"/>
  <c r="U8" i="272"/>
  <c r="S9" i="264"/>
  <c r="T8" i="264"/>
  <c r="U8" i="265" l="1"/>
  <c r="T9" i="265"/>
  <c r="U9" i="272"/>
  <c r="V8" i="272"/>
  <c r="T9" i="264"/>
  <c r="U8" i="264"/>
  <c r="V8" i="265" l="1"/>
  <c r="U9" i="265"/>
  <c r="W8" i="272"/>
  <c r="V9" i="272"/>
  <c r="U9" i="264"/>
  <c r="V8" i="264"/>
  <c r="V9" i="265" l="1"/>
  <c r="W8" i="265"/>
  <c r="X8" i="272"/>
  <c r="W9" i="272"/>
  <c r="V9" i="264"/>
  <c r="W8" i="264"/>
  <c r="W9" i="265" l="1"/>
  <c r="X8" i="265"/>
  <c r="Y8" i="272"/>
  <c r="X9" i="272"/>
  <c r="W9" i="264"/>
  <c r="X8" i="264"/>
  <c r="Y8" i="265" l="1"/>
  <c r="X9" i="265"/>
  <c r="Z8" i="272"/>
  <c r="Y9" i="272"/>
  <c r="Y8" i="264"/>
  <c r="X9" i="264"/>
  <c r="Z8" i="265" l="1"/>
  <c r="Y9" i="265"/>
  <c r="Z9" i="272"/>
  <c r="AA8" i="272"/>
  <c r="Z8" i="264"/>
  <c r="Y9" i="264"/>
  <c r="Z9" i="265" l="1"/>
  <c r="AA8" i="265"/>
  <c r="AA9" i="272"/>
  <c r="AB8" i="272"/>
  <c r="AA8" i="264"/>
  <c r="Z9" i="264"/>
  <c r="AA9" i="265" l="1"/>
  <c r="AB8" i="265"/>
  <c r="AB9" i="272"/>
  <c r="AC8" i="272"/>
  <c r="AA9" i="264"/>
  <c r="AB8" i="264"/>
  <c r="AB9" i="265" l="1"/>
  <c r="AC8" i="265"/>
  <c r="AC9" i="272"/>
  <c r="AD8" i="272"/>
  <c r="AB9" i="264"/>
  <c r="AC8" i="264"/>
  <c r="AD8" i="265" l="1"/>
  <c r="AC9" i="265"/>
  <c r="C17" i="272"/>
  <c r="AD9" i="272"/>
  <c r="AG10" i="272"/>
  <c r="AD8" i="264"/>
  <c r="AC9" i="264"/>
  <c r="AD9" i="265" l="1"/>
  <c r="C17" i="265"/>
  <c r="AG10" i="265"/>
  <c r="AG12" i="272"/>
  <c r="AG14" i="272"/>
  <c r="C18" i="272"/>
  <c r="D17" i="272"/>
  <c r="AD9" i="264"/>
  <c r="C17" i="264"/>
  <c r="AG10" i="264"/>
  <c r="D17" i="265" l="1"/>
  <c r="C18" i="265"/>
  <c r="AG14" i="265"/>
  <c r="AG12" i="265"/>
  <c r="D18" i="272"/>
  <c r="E17" i="272"/>
  <c r="AG12" i="264"/>
  <c r="AG14" i="264"/>
  <c r="D17" i="264"/>
  <c r="C18" i="264"/>
  <c r="D18" i="265" l="1"/>
  <c r="E17" i="265"/>
  <c r="E18" i="272"/>
  <c r="F17" i="272"/>
  <c r="D18" i="264"/>
  <c r="E17" i="264"/>
  <c r="E18" i="265" l="1"/>
  <c r="F17" i="265"/>
  <c r="F18" i="272"/>
  <c r="G17" i="272"/>
  <c r="F17" i="264"/>
  <c r="E18" i="264"/>
  <c r="G17" i="265" l="1"/>
  <c r="F18" i="265"/>
  <c r="H17" i="272"/>
  <c r="G18" i="272"/>
  <c r="G17" i="264"/>
  <c r="F18" i="264"/>
  <c r="G18" i="265" l="1"/>
  <c r="H17" i="265"/>
  <c r="I17" i="272"/>
  <c r="H18" i="272"/>
  <c r="G18" i="264"/>
  <c r="H17" i="264"/>
  <c r="I17" i="265" l="1"/>
  <c r="H18" i="265"/>
  <c r="J17" i="272"/>
  <c r="I18" i="272"/>
  <c r="H18" i="264"/>
  <c r="I17" i="264"/>
  <c r="I18" i="265" l="1"/>
  <c r="J17" i="265"/>
  <c r="K17" i="272"/>
  <c r="J18" i="272"/>
  <c r="I18" i="264"/>
  <c r="J17" i="264"/>
  <c r="K17" i="265" l="1"/>
  <c r="J18" i="265"/>
  <c r="K18" i="272"/>
  <c r="L17" i="272"/>
  <c r="J18" i="264"/>
  <c r="K17" i="264"/>
  <c r="L17" i="265" l="1"/>
  <c r="K18" i="265"/>
  <c r="L18" i="272"/>
  <c r="M17" i="272"/>
  <c r="L17" i="264"/>
  <c r="K18" i="264"/>
  <c r="L18" i="265" l="1"/>
  <c r="M17" i="265"/>
  <c r="M18" i="272"/>
  <c r="N17" i="272"/>
  <c r="M17" i="264"/>
  <c r="L18" i="264"/>
  <c r="M18" i="265" l="1"/>
  <c r="N17" i="265"/>
  <c r="N18" i="272"/>
  <c r="O17" i="272"/>
  <c r="M18" i="264"/>
  <c r="N17" i="264"/>
  <c r="O17" i="265" l="1"/>
  <c r="N18" i="265"/>
  <c r="P17" i="272"/>
  <c r="O18" i="272"/>
  <c r="O17" i="264"/>
  <c r="N18" i="264"/>
  <c r="O18" i="265" l="1"/>
  <c r="P17" i="265"/>
  <c r="Q17" i="272"/>
  <c r="P18" i="272"/>
  <c r="O18" i="264"/>
  <c r="P17" i="264"/>
  <c r="Q17" i="265" l="1"/>
  <c r="P18" i="265"/>
  <c r="R17" i="272"/>
  <c r="Q18" i="272"/>
  <c r="Q17" i="264"/>
  <c r="P18" i="264"/>
  <c r="Q18" i="265" l="1"/>
  <c r="R17" i="265"/>
  <c r="S17" i="272"/>
  <c r="R18" i="272"/>
  <c r="Q18" i="264"/>
  <c r="R17" i="264"/>
  <c r="R18" i="265" l="1"/>
  <c r="S17" i="265"/>
  <c r="S18" i="272"/>
  <c r="T17" i="272"/>
  <c r="S17" i="264"/>
  <c r="R18" i="264"/>
  <c r="T17" i="265" l="1"/>
  <c r="S18" i="265"/>
  <c r="T18" i="272"/>
  <c r="U17" i="272"/>
  <c r="T17" i="264"/>
  <c r="S18" i="264"/>
  <c r="T18" i="265" l="1"/>
  <c r="U17" i="265"/>
  <c r="U18" i="272"/>
  <c r="V17" i="272"/>
  <c r="T18" i="264"/>
  <c r="U17" i="264"/>
  <c r="U18" i="265" l="1"/>
  <c r="V17" i="265"/>
  <c r="V18" i="272"/>
  <c r="W17" i="272"/>
  <c r="V17" i="264"/>
  <c r="U18" i="264"/>
  <c r="V18" i="265" l="1"/>
  <c r="W17" i="265"/>
  <c r="X17" i="272"/>
  <c r="W18" i="272"/>
  <c r="V18" i="264"/>
  <c r="W17" i="264"/>
  <c r="W18" i="265" l="1"/>
  <c r="X17" i="265"/>
  <c r="Y17" i="272"/>
  <c r="X18" i="272"/>
  <c r="W18" i="264"/>
  <c r="X17" i="264"/>
  <c r="Y17" i="265" l="1"/>
  <c r="X18" i="265"/>
  <c r="Z17" i="272"/>
  <c r="Y18" i="272"/>
  <c r="Y17" i="264"/>
  <c r="X18" i="264"/>
  <c r="Z17" i="265" l="1"/>
  <c r="Y18" i="265"/>
  <c r="AA17" i="272"/>
  <c r="Z18" i="272"/>
  <c r="Y18" i="264"/>
  <c r="Z17" i="264"/>
  <c r="Z18" i="265" l="1"/>
  <c r="AA17" i="265"/>
  <c r="AA18" i="272"/>
  <c r="AB17" i="272"/>
  <c r="Z18" i="264"/>
  <c r="AA17" i="264"/>
  <c r="AB17" i="265" l="1"/>
  <c r="AA18" i="265"/>
  <c r="AB18" i="272"/>
  <c r="AC17" i="272"/>
  <c r="AB17" i="264"/>
  <c r="AA18" i="264"/>
  <c r="AB18" i="265" l="1"/>
  <c r="AC17" i="265"/>
  <c r="AC18" i="272"/>
  <c r="AD17" i="272"/>
  <c r="AB18" i="264"/>
  <c r="AC17" i="264"/>
  <c r="AC18" i="265" l="1"/>
  <c r="AD17" i="265"/>
  <c r="AD18" i="272"/>
  <c r="C26" i="272"/>
  <c r="AG19" i="272"/>
  <c r="AC18" i="264"/>
  <c r="AD17" i="264"/>
  <c r="AD18" i="265" l="1"/>
  <c r="C26" i="265"/>
  <c r="AG19" i="265"/>
  <c r="AG23" i="272"/>
  <c r="AG21" i="272"/>
  <c r="D26" i="272"/>
  <c r="C27" i="272"/>
  <c r="C26" i="264"/>
  <c r="AD18" i="264"/>
  <c r="AG19" i="264"/>
  <c r="AG21" i="265" l="1"/>
  <c r="AG23" i="265"/>
  <c r="C27" i="265"/>
  <c r="D26" i="265"/>
  <c r="D27" i="272"/>
  <c r="E26" i="272"/>
  <c r="AG23" i="264"/>
  <c r="AG21" i="264"/>
  <c r="D26" i="264"/>
  <c r="C27" i="264"/>
  <c r="E26" i="265" l="1"/>
  <c r="D27" i="265"/>
  <c r="F26" i="272"/>
  <c r="E27" i="272"/>
  <c r="E26" i="264"/>
  <c r="D27" i="264"/>
  <c r="E27" i="265" l="1"/>
  <c r="F26" i="265"/>
  <c r="F27" i="272"/>
  <c r="G26" i="272"/>
  <c r="F26" i="264"/>
  <c r="E27" i="264"/>
  <c r="F27" i="265" l="1"/>
  <c r="G26" i="265"/>
  <c r="H26" i="272"/>
  <c r="G27" i="272"/>
  <c r="G26" i="264"/>
  <c r="F27" i="264"/>
  <c r="G27" i="265" l="1"/>
  <c r="H26" i="265"/>
  <c r="H27" i="272"/>
  <c r="I26" i="272"/>
  <c r="G27" i="264"/>
  <c r="H26" i="264"/>
  <c r="H27" i="265" l="1"/>
  <c r="I26" i="265"/>
  <c r="I27" i="272"/>
  <c r="J26" i="272"/>
  <c r="H27" i="264"/>
  <c r="I26" i="264"/>
  <c r="J26" i="265" l="1"/>
  <c r="I27" i="265"/>
  <c r="J27" i="272"/>
  <c r="K26" i="272"/>
  <c r="J26" i="264"/>
  <c r="I27" i="264"/>
  <c r="K26" i="265" l="1"/>
  <c r="J27" i="265"/>
  <c r="K27" i="272"/>
  <c r="L26" i="272"/>
  <c r="J27" i="264"/>
  <c r="K26" i="264"/>
  <c r="K27" i="265" l="1"/>
  <c r="L26" i="265"/>
  <c r="L27" i="272"/>
  <c r="M26" i="272"/>
  <c r="K27" i="264"/>
  <c r="L26" i="264"/>
  <c r="M26" i="265" l="1"/>
  <c r="L27" i="265"/>
  <c r="N26" i="272"/>
  <c r="M27" i="272"/>
  <c r="M26" i="264"/>
  <c r="L27" i="264"/>
  <c r="M27" i="265" l="1"/>
  <c r="N26" i="265"/>
  <c r="N27" i="272"/>
  <c r="O26" i="272"/>
  <c r="M27" i="264"/>
  <c r="N26" i="264"/>
  <c r="N27" i="265" l="1"/>
  <c r="O26" i="265"/>
  <c r="P26" i="272"/>
  <c r="O27" i="272"/>
  <c r="O26" i="264"/>
  <c r="N27" i="264"/>
  <c r="O27" i="265" l="1"/>
  <c r="P26" i="265"/>
  <c r="P27" i="272"/>
  <c r="Q26" i="272"/>
  <c r="O27" i="264"/>
  <c r="P26" i="264"/>
  <c r="P27" i="265" l="1"/>
  <c r="Q26" i="265"/>
  <c r="R26" i="272"/>
  <c r="Q27" i="272"/>
  <c r="P27" i="264"/>
  <c r="Q26" i="264"/>
  <c r="R26" i="265" l="1"/>
  <c r="Q27" i="265"/>
  <c r="S26" i="272"/>
  <c r="R27" i="272"/>
  <c r="Q27" i="264"/>
  <c r="R26" i="264"/>
  <c r="R27" i="265" l="1"/>
  <c r="S26" i="265"/>
  <c r="T26" i="272"/>
  <c r="S27" i="272"/>
  <c r="R27" i="264"/>
  <c r="S26" i="264"/>
  <c r="S27" i="265" l="1"/>
  <c r="T26" i="265"/>
  <c r="U26" i="272"/>
  <c r="T27" i="272"/>
  <c r="S27" i="264"/>
  <c r="T26" i="264"/>
  <c r="U26" i="265" l="1"/>
  <c r="T27" i="265"/>
  <c r="U27" i="272"/>
  <c r="V26" i="272"/>
  <c r="U26" i="264"/>
  <c r="T27" i="264"/>
  <c r="U27" i="265" l="1"/>
  <c r="V26" i="265"/>
  <c r="V27" i="272"/>
  <c r="W26" i="272"/>
  <c r="V26" i="264"/>
  <c r="U27" i="264"/>
  <c r="W26" i="265" l="1"/>
  <c r="V27" i="265"/>
  <c r="W27" i="272"/>
  <c r="X26" i="272"/>
  <c r="V27" i="264"/>
  <c r="W26" i="264"/>
  <c r="W27" i="265" l="1"/>
  <c r="X26" i="265"/>
  <c r="X27" i="272"/>
  <c r="Y26" i="272"/>
  <c r="X26" i="264"/>
  <c r="W27" i="264"/>
  <c r="X27" i="265" l="1"/>
  <c r="Y26" i="265"/>
  <c r="Z26" i="272"/>
  <c r="Y27" i="272"/>
  <c r="X27" i="264"/>
  <c r="Y26" i="264"/>
  <c r="Z26" i="265" l="1"/>
  <c r="Y27" i="265"/>
  <c r="AA26" i="272"/>
  <c r="Z27" i="272"/>
  <c r="Z26" i="264"/>
  <c r="Y27" i="264"/>
  <c r="AA26" i="265" l="1"/>
  <c r="Z27" i="265"/>
  <c r="AB26" i="272"/>
  <c r="AA27" i="272"/>
  <c r="Z27" i="264"/>
  <c r="AA26" i="264"/>
  <c r="AA27" i="265" l="1"/>
  <c r="AB26" i="265"/>
  <c r="AC26" i="272"/>
  <c r="AB27" i="272"/>
  <c r="AB26" i="264"/>
  <c r="AA27" i="264"/>
  <c r="AC26" i="265" l="1"/>
  <c r="AB27" i="265"/>
  <c r="AD26" i="272"/>
  <c r="AC27" i="272"/>
  <c r="AC26" i="264"/>
  <c r="AB27" i="264"/>
  <c r="AC27" i="265" l="1"/>
  <c r="AD26" i="265"/>
  <c r="AD27" i="272"/>
  <c r="C35" i="272"/>
  <c r="AG28" i="272"/>
  <c r="AC27" i="264"/>
  <c r="AD26" i="264"/>
  <c r="C35" i="265" l="1"/>
  <c r="AD27" i="265"/>
  <c r="AG28" i="265"/>
  <c r="AG30" i="272"/>
  <c r="AG32" i="272"/>
  <c r="D35" i="272"/>
  <c r="C36" i="272"/>
  <c r="C35" i="264"/>
  <c r="AD27" i="264"/>
  <c r="AG28" i="264"/>
  <c r="AG30" i="265" l="1"/>
  <c r="AG32" i="265"/>
  <c r="C36" i="265"/>
  <c r="D35" i="265"/>
  <c r="E35" i="272"/>
  <c r="D36" i="272"/>
  <c r="C36" i="264"/>
  <c r="D35" i="264"/>
  <c r="AG32" i="264"/>
  <c r="AG30" i="264"/>
  <c r="D36" i="265" l="1"/>
  <c r="E35" i="265"/>
  <c r="F35" i="272"/>
  <c r="E36" i="272"/>
  <c r="D36" i="264"/>
  <c r="E35" i="264"/>
  <c r="F35" i="265" l="1"/>
  <c r="E36" i="265"/>
  <c r="G35" i="272"/>
  <c r="F36" i="272"/>
  <c r="F35" i="264"/>
  <c r="E36" i="264"/>
  <c r="F36" i="265" l="1"/>
  <c r="G35" i="265"/>
  <c r="H35" i="272"/>
  <c r="G36" i="272"/>
  <c r="G35" i="264"/>
  <c r="F36" i="264"/>
  <c r="G36" i="265" l="1"/>
  <c r="H35" i="265"/>
  <c r="I35" i="272"/>
  <c r="H36" i="272"/>
  <c r="G36" i="264"/>
  <c r="H35" i="264"/>
  <c r="H36" i="265" l="1"/>
  <c r="I35" i="265"/>
  <c r="I36" i="272"/>
  <c r="J35" i="272"/>
  <c r="H36" i="264"/>
  <c r="I35" i="264"/>
  <c r="I36" i="265" l="1"/>
  <c r="J35" i="265"/>
  <c r="J36" i="272"/>
  <c r="K35" i="272"/>
  <c r="I36" i="264"/>
  <c r="J35" i="264"/>
  <c r="K35" i="265" l="1"/>
  <c r="J36" i="265"/>
  <c r="K36" i="272"/>
  <c r="L35" i="272"/>
  <c r="J36" i="264"/>
  <c r="K35" i="264"/>
  <c r="L35" i="265" l="1"/>
  <c r="K36" i="265"/>
  <c r="L36" i="272"/>
  <c r="M35" i="272"/>
  <c r="K36" i="264"/>
  <c r="L35" i="264"/>
  <c r="L36" i="265" l="1"/>
  <c r="M35" i="265"/>
  <c r="N35" i="272"/>
  <c r="M36" i="272"/>
  <c r="L36" i="264"/>
  <c r="M35" i="264"/>
  <c r="N35" i="265" l="1"/>
  <c r="M36" i="265"/>
  <c r="O35" i="272"/>
  <c r="N36" i="272"/>
  <c r="N35" i="264"/>
  <c r="M36" i="264"/>
  <c r="N36" i="265" l="1"/>
  <c r="O35" i="265"/>
  <c r="P35" i="272"/>
  <c r="O36" i="272"/>
  <c r="N36" i="264"/>
  <c r="O35" i="264"/>
  <c r="O36" i="265" l="1"/>
  <c r="P35" i="265"/>
  <c r="Q35" i="272"/>
  <c r="P36" i="272"/>
  <c r="P35" i="264"/>
  <c r="O36" i="264"/>
  <c r="P36" i="265" l="1"/>
  <c r="Q35" i="265"/>
  <c r="Q36" i="272"/>
  <c r="R35" i="272"/>
  <c r="P36" i="264"/>
  <c r="Q35" i="264"/>
  <c r="Q36" i="265" l="1"/>
  <c r="R35" i="265"/>
  <c r="R36" i="272"/>
  <c r="S35" i="272"/>
  <c r="Q36" i="264"/>
  <c r="R35" i="264"/>
  <c r="S35" i="265" l="1"/>
  <c r="R36" i="265"/>
  <c r="T35" i="272"/>
  <c r="S36" i="272"/>
  <c r="R36" i="264"/>
  <c r="S35" i="264"/>
  <c r="T35" i="265" l="1"/>
  <c r="S36" i="265"/>
  <c r="T36" i="272"/>
  <c r="U35" i="272"/>
  <c r="S36" i="264"/>
  <c r="T35" i="264"/>
  <c r="T36" i="265" l="1"/>
  <c r="U35" i="265"/>
  <c r="V35" i="272"/>
  <c r="U36" i="272"/>
  <c r="T36" i="264"/>
  <c r="U35" i="264"/>
  <c r="V35" i="265" l="1"/>
  <c r="U36" i="265"/>
  <c r="V36" i="272"/>
  <c r="W35" i="272"/>
  <c r="V35" i="264"/>
  <c r="U36" i="264"/>
  <c r="V36" i="265" l="1"/>
  <c r="W35" i="265"/>
  <c r="W36" i="272"/>
  <c r="X35" i="272"/>
  <c r="W35" i="264"/>
  <c r="V36" i="264"/>
  <c r="X35" i="265" l="1"/>
  <c r="W36" i="265"/>
  <c r="Y35" i="272"/>
  <c r="X36" i="272"/>
  <c r="W36" i="264"/>
  <c r="X35" i="264"/>
  <c r="X36" i="265" l="1"/>
  <c r="Y35" i="265"/>
  <c r="Y36" i="272"/>
  <c r="Z35" i="272"/>
  <c r="Y35" i="264"/>
  <c r="X36" i="264"/>
  <c r="Y36" i="265" l="1"/>
  <c r="Z35" i="265"/>
  <c r="AA35" i="272"/>
  <c r="Z36" i="272"/>
  <c r="Y36" i="264"/>
  <c r="Z35" i="264"/>
  <c r="AA35" i="265" l="1"/>
  <c r="Z36" i="265"/>
  <c r="AB35" i="272"/>
  <c r="AA36" i="272"/>
  <c r="Z36" i="264"/>
  <c r="AA35" i="264"/>
  <c r="AB35" i="265" l="1"/>
  <c r="AA36" i="265"/>
  <c r="AC35" i="272"/>
  <c r="AB36" i="272"/>
  <c r="AA36" i="264"/>
  <c r="AB35" i="264"/>
  <c r="AB36" i="265" l="1"/>
  <c r="AC35" i="265"/>
  <c r="AD35" i="272"/>
  <c r="AC36" i="272"/>
  <c r="AC35" i="264"/>
  <c r="AB36" i="264"/>
  <c r="AD35" i="265" l="1"/>
  <c r="AC36" i="265"/>
  <c r="C44" i="272"/>
  <c r="AD36" i="272"/>
  <c r="AG37" i="272"/>
  <c r="AD35" i="264"/>
  <c r="AC36" i="264"/>
  <c r="AD36" i="265" l="1"/>
  <c r="C44" i="265"/>
  <c r="AG37" i="265"/>
  <c r="AG41" i="272"/>
  <c r="AG39" i="272"/>
  <c r="D44" i="272"/>
  <c r="C45" i="272"/>
  <c r="AD36" i="264"/>
  <c r="C44" i="264"/>
  <c r="AG37" i="264"/>
  <c r="AG39" i="265" l="1"/>
  <c r="AG41" i="265"/>
  <c r="D44" i="265"/>
  <c r="C45" i="265"/>
  <c r="E44" i="272"/>
  <c r="D45" i="272"/>
  <c r="C45" i="264"/>
  <c r="D44" i="264"/>
  <c r="AG39" i="264"/>
  <c r="AG41" i="264"/>
  <c r="D45" i="265" l="1"/>
  <c r="E44" i="265"/>
  <c r="F44" i="272"/>
  <c r="E45" i="272"/>
  <c r="D45" i="264"/>
  <c r="E44" i="264"/>
  <c r="F44" i="265" l="1"/>
  <c r="E45" i="265"/>
  <c r="G44" i="272"/>
  <c r="F45" i="272"/>
  <c r="E45" i="264"/>
  <c r="F44" i="264"/>
  <c r="G44" i="265" l="1"/>
  <c r="F45" i="265"/>
  <c r="H44" i="272"/>
  <c r="G45" i="272"/>
  <c r="G44" i="264"/>
  <c r="F45" i="264"/>
  <c r="G45" i="265" l="1"/>
  <c r="H44" i="265"/>
  <c r="I44" i="272"/>
  <c r="H45" i="272"/>
  <c r="G45" i="264"/>
  <c r="H44" i="264"/>
  <c r="H45" i="265" l="1"/>
  <c r="I44" i="265"/>
  <c r="I45" i="272"/>
  <c r="J44" i="272"/>
  <c r="H45" i="264"/>
  <c r="I44" i="264"/>
  <c r="J44" i="265" l="1"/>
  <c r="I45" i="265"/>
  <c r="J45" i="272"/>
  <c r="K44" i="272"/>
  <c r="J44" i="264"/>
  <c r="I45" i="264"/>
  <c r="J45" i="265" l="1"/>
  <c r="K44" i="265"/>
  <c r="K45" i="272"/>
  <c r="L44" i="272"/>
  <c r="J45" i="264"/>
  <c r="K44" i="264"/>
  <c r="L44" i="265" l="1"/>
  <c r="K45" i="265"/>
  <c r="L45" i="272"/>
  <c r="M44" i="272"/>
  <c r="K45" i="264"/>
  <c r="L44" i="264"/>
  <c r="L45" i="265" l="1"/>
  <c r="M44" i="265"/>
  <c r="N44" i="272"/>
  <c r="M45" i="272"/>
  <c r="L45" i="264"/>
  <c r="M44" i="264"/>
  <c r="N44" i="265" l="1"/>
  <c r="M45" i="265"/>
  <c r="O44" i="272"/>
  <c r="N45" i="272"/>
  <c r="M45" i="264"/>
  <c r="N44" i="264"/>
  <c r="O44" i="265" l="1"/>
  <c r="N45" i="265"/>
  <c r="P44" i="272"/>
  <c r="O45" i="272"/>
  <c r="O44" i="264"/>
  <c r="N45" i="264"/>
  <c r="O45" i="265" l="1"/>
  <c r="P44" i="265"/>
  <c r="Q44" i="272"/>
  <c r="P45" i="272"/>
  <c r="P44" i="264"/>
  <c r="O45" i="264"/>
  <c r="P45" i="265" l="1"/>
  <c r="Q44" i="265"/>
  <c r="Q45" i="272"/>
  <c r="R44" i="272"/>
  <c r="P45" i="264"/>
  <c r="Q44" i="264"/>
  <c r="R44" i="265" l="1"/>
  <c r="Q45" i="265"/>
  <c r="R45" i="272"/>
  <c r="S44" i="272"/>
  <c r="Q45" i="264"/>
  <c r="R44" i="264"/>
  <c r="R45" i="265" l="1"/>
  <c r="S44" i="265"/>
  <c r="T44" i="272"/>
  <c r="S45" i="272"/>
  <c r="R45" i="264"/>
  <c r="S44" i="264"/>
  <c r="T44" i="265" l="1"/>
  <c r="S45" i="265"/>
  <c r="T45" i="272"/>
  <c r="U44" i="272"/>
  <c r="T44" i="264"/>
  <c r="S45" i="264"/>
  <c r="T45" i="265" l="1"/>
  <c r="U44" i="265"/>
  <c r="U45" i="272"/>
  <c r="V44" i="272"/>
  <c r="T45" i="264"/>
  <c r="U44" i="264"/>
  <c r="V44" i="265" l="1"/>
  <c r="U45" i="265"/>
  <c r="W44" i="272"/>
  <c r="V45" i="272"/>
  <c r="U45" i="264"/>
  <c r="V44" i="264"/>
  <c r="W44" i="265" l="1"/>
  <c r="V45" i="265"/>
  <c r="W45" i="272"/>
  <c r="X44" i="272"/>
  <c r="W44" i="264"/>
  <c r="V45" i="264"/>
  <c r="W45" i="265" l="1"/>
  <c r="X44" i="265"/>
  <c r="Y44" i="272"/>
  <c r="X45" i="272"/>
  <c r="W45" i="264"/>
  <c r="X44" i="264"/>
  <c r="X45" i="265" l="1"/>
  <c r="Y44" i="265"/>
  <c r="Z44" i="272"/>
  <c r="Y45" i="272"/>
  <c r="Y44" i="264"/>
  <c r="X45" i="264"/>
  <c r="Z44" i="265" l="1"/>
  <c r="Y45" i="265"/>
  <c r="Z45" i="272"/>
  <c r="AA44" i="272"/>
  <c r="Y45" i="264"/>
  <c r="Z44" i="264"/>
  <c r="Z45" i="265" l="1"/>
  <c r="AA44" i="265"/>
  <c r="AB44" i="272"/>
  <c r="AA45" i="272"/>
  <c r="Z45" i="264"/>
  <c r="AA44" i="264"/>
  <c r="AB44" i="265" l="1"/>
  <c r="AA45" i="265"/>
  <c r="AC44" i="272"/>
  <c r="AB45" i="272"/>
  <c r="AA45" i="264"/>
  <c r="AB44" i="264"/>
  <c r="AB45" i="265" l="1"/>
  <c r="AC44" i="265"/>
  <c r="AD44" i="272"/>
  <c r="AC45" i="272"/>
  <c r="AB45" i="264"/>
  <c r="AC44" i="264"/>
  <c r="AC45" i="265" l="1"/>
  <c r="AD44" i="265"/>
  <c r="AD45" i="272"/>
  <c r="C53" i="272"/>
  <c r="AG46" i="272"/>
  <c r="AC45" i="264"/>
  <c r="AD44" i="264"/>
  <c r="AD45" i="265" l="1"/>
  <c r="C53" i="265"/>
  <c r="AG46" i="265"/>
  <c r="C54" i="272"/>
  <c r="D53" i="272"/>
  <c r="AG50" i="272"/>
  <c r="AG48" i="272"/>
  <c r="AD45" i="264"/>
  <c r="C53" i="264"/>
  <c r="AG46" i="264"/>
  <c r="AG50" i="265" l="1"/>
  <c r="AG48" i="265"/>
  <c r="C54" i="265"/>
  <c r="D53" i="265"/>
  <c r="D54" i="272"/>
  <c r="E53" i="272"/>
  <c r="C54" i="264"/>
  <c r="D53" i="264"/>
  <c r="AG50" i="264"/>
  <c r="AG48" i="264"/>
  <c r="E53" i="265" l="1"/>
  <c r="D54" i="265"/>
  <c r="E54" i="272"/>
  <c r="F53" i="272"/>
  <c r="D54" i="264"/>
  <c r="E53" i="264"/>
  <c r="F53" i="265" l="1"/>
  <c r="E54" i="265"/>
  <c r="F54" i="272"/>
  <c r="G53" i="272"/>
  <c r="E54" i="264"/>
  <c r="F53" i="264"/>
  <c r="F54" i="265" l="1"/>
  <c r="G53" i="265"/>
  <c r="H53" i="272"/>
  <c r="G54" i="272"/>
  <c r="F54" i="264"/>
  <c r="G53" i="264"/>
  <c r="H53" i="265" l="1"/>
  <c r="G54" i="265"/>
  <c r="H54" i="272"/>
  <c r="I53" i="272"/>
  <c r="H53" i="264"/>
  <c r="G54" i="264"/>
  <c r="H54" i="265" l="1"/>
  <c r="I53" i="265"/>
  <c r="J53" i="272"/>
  <c r="I54" i="272"/>
  <c r="H54" i="264"/>
  <c r="I53" i="264"/>
  <c r="J53" i="265" l="1"/>
  <c r="I54" i="265"/>
  <c r="J54" i="272"/>
  <c r="K53" i="272"/>
  <c r="I54" i="264"/>
  <c r="J53" i="264"/>
  <c r="K53" i="265" l="1"/>
  <c r="J54" i="265"/>
  <c r="K54" i="272"/>
  <c r="L53" i="272"/>
  <c r="K53" i="264"/>
  <c r="J54" i="264"/>
  <c r="K54" i="265" l="1"/>
  <c r="L53" i="265"/>
  <c r="L54" i="272"/>
  <c r="M53" i="272"/>
  <c r="K54" i="264"/>
  <c r="L53" i="264"/>
  <c r="M53" i="265" l="1"/>
  <c r="L54" i="265"/>
  <c r="N53" i="272"/>
  <c r="M54" i="272"/>
  <c r="L54" i="264"/>
  <c r="M53" i="264"/>
  <c r="M54" i="265" l="1"/>
  <c r="N53" i="265"/>
  <c r="N54" i="272"/>
  <c r="O53" i="272"/>
  <c r="M54" i="264"/>
  <c r="N53" i="264"/>
  <c r="N54" i="265" l="1"/>
  <c r="O53" i="265"/>
  <c r="P53" i="272"/>
  <c r="O54" i="272"/>
  <c r="N54" i="264"/>
  <c r="O53" i="264"/>
  <c r="P53" i="265" l="1"/>
  <c r="O54" i="265"/>
  <c r="P54" i="272"/>
  <c r="Q53" i="272"/>
  <c r="P53" i="264"/>
  <c r="O54" i="264"/>
  <c r="P54" i="265" l="1"/>
  <c r="Q53" i="265"/>
  <c r="R53" i="272"/>
  <c r="Q54" i="272"/>
  <c r="Q53" i="264"/>
  <c r="P54" i="264"/>
  <c r="R53" i="265" l="1"/>
  <c r="Q54" i="265"/>
  <c r="R54" i="272"/>
  <c r="S53" i="272"/>
  <c r="Q54" i="264"/>
  <c r="R53" i="264"/>
  <c r="S53" i="265" l="1"/>
  <c r="R54" i="265"/>
  <c r="S54" i="272"/>
  <c r="T53" i="272"/>
  <c r="R54" i="264"/>
  <c r="S53" i="264"/>
  <c r="S54" i="265" l="1"/>
  <c r="T53" i="265"/>
  <c r="U53" i="272"/>
  <c r="T54" i="272"/>
  <c r="S54" i="264"/>
  <c r="T53" i="264"/>
  <c r="U53" i="265" l="1"/>
  <c r="T54" i="265"/>
  <c r="V53" i="272"/>
  <c r="U54" i="272"/>
  <c r="T54" i="264"/>
  <c r="U53" i="264"/>
  <c r="V53" i="265" l="1"/>
  <c r="U54" i="265"/>
  <c r="V54" i="272"/>
  <c r="W53" i="272"/>
  <c r="U54" i="264"/>
  <c r="V53" i="264"/>
  <c r="V54" i="265" l="1"/>
  <c r="W53" i="265"/>
  <c r="X53" i="272"/>
  <c r="W54" i="272"/>
  <c r="V54" i="264"/>
  <c r="W53" i="264"/>
  <c r="X53" i="265" l="1"/>
  <c r="W54" i="265"/>
  <c r="X54" i="272"/>
  <c r="Y53" i="272"/>
  <c r="X53" i="264"/>
  <c r="W54" i="264"/>
  <c r="X54" i="265" l="1"/>
  <c r="Y53" i="265"/>
  <c r="Z53" i="272"/>
  <c r="Y54" i="272"/>
  <c r="X54" i="264"/>
  <c r="Y53" i="264"/>
  <c r="Z53" i="265" l="1"/>
  <c r="Y54" i="265"/>
  <c r="Z54" i="272"/>
  <c r="AA53" i="272"/>
  <c r="Z53" i="264"/>
  <c r="Y54" i="264"/>
  <c r="AA53" i="265" l="1"/>
  <c r="Z54" i="265"/>
  <c r="AA54" i="272"/>
  <c r="AB53" i="272"/>
  <c r="Z54" i="264"/>
  <c r="AA53" i="264"/>
  <c r="AA54" i="265" l="1"/>
  <c r="AB53" i="265"/>
  <c r="AC53" i="272"/>
  <c r="AB54" i="272"/>
  <c r="AA54" i="264"/>
  <c r="AB53" i="264"/>
  <c r="AC53" i="265" l="1"/>
  <c r="AB54" i="265"/>
  <c r="AD53" i="272"/>
  <c r="AC54" i="272"/>
  <c r="AB54" i="264"/>
  <c r="AC53" i="264"/>
  <c r="AC54" i="265" l="1"/>
  <c r="AD53" i="265"/>
  <c r="AD54" i="272"/>
  <c r="C62" i="272"/>
  <c r="AG55" i="272"/>
  <c r="AD53" i="264"/>
  <c r="AC54" i="264"/>
  <c r="AD54" i="265" l="1"/>
  <c r="C62" i="265"/>
  <c r="AG55" i="265"/>
  <c r="AG59" i="272"/>
  <c r="AG57" i="272"/>
  <c r="C63" i="272"/>
  <c r="D62" i="272"/>
  <c r="AD54" i="264"/>
  <c r="C62" i="264"/>
  <c r="AG55" i="264"/>
  <c r="AG59" i="265" l="1"/>
  <c r="AG57" i="265"/>
  <c r="D62" i="265"/>
  <c r="C63" i="265"/>
  <c r="D63" i="272"/>
  <c r="E62" i="272"/>
  <c r="C63" i="264"/>
  <c r="D62" i="264"/>
  <c r="AG59" i="264"/>
  <c r="AG57" i="264"/>
  <c r="D63" i="265" l="1"/>
  <c r="E62" i="265"/>
  <c r="F62" i="272"/>
  <c r="E63" i="272"/>
  <c r="D63" i="264"/>
  <c r="E62" i="264"/>
  <c r="F62" i="265" l="1"/>
  <c r="E63" i="265"/>
  <c r="G62" i="272"/>
  <c r="F63" i="272"/>
  <c r="E63" i="264"/>
  <c r="F62" i="264"/>
  <c r="G62" i="265" l="1"/>
  <c r="F63" i="265"/>
  <c r="H62" i="272"/>
  <c r="G63" i="272"/>
  <c r="F63" i="264"/>
  <c r="G62" i="264"/>
  <c r="G63" i="265" l="1"/>
  <c r="H62" i="265"/>
  <c r="I62" i="272"/>
  <c r="H63" i="272"/>
  <c r="H62" i="264"/>
  <c r="G63" i="264"/>
  <c r="I62" i="265" l="1"/>
  <c r="H63" i="265"/>
  <c r="I63" i="272"/>
  <c r="J62" i="272"/>
  <c r="I62" i="264"/>
  <c r="H63" i="264"/>
  <c r="I63" i="265" l="1"/>
  <c r="J62" i="265"/>
  <c r="K62" i="272"/>
  <c r="J63" i="272"/>
  <c r="I63" i="264"/>
  <c r="J62" i="264"/>
  <c r="K62" i="265" l="1"/>
  <c r="J63" i="265"/>
  <c r="K63" i="272"/>
  <c r="L62" i="272"/>
  <c r="K62" i="264"/>
  <c r="J63" i="264"/>
  <c r="L62" i="265" l="1"/>
  <c r="K63" i="265"/>
  <c r="L63" i="272"/>
  <c r="M62" i="272"/>
  <c r="K63" i="264"/>
  <c r="L62" i="264"/>
  <c r="L63" i="265" l="1"/>
  <c r="M62" i="265"/>
  <c r="N62" i="272"/>
  <c r="M63" i="272"/>
  <c r="L63" i="264"/>
  <c r="M62" i="264"/>
  <c r="N62" i="265" l="1"/>
  <c r="M63" i="265"/>
  <c r="O62" i="272"/>
  <c r="N63" i="272"/>
  <c r="M63" i="264"/>
  <c r="N62" i="264"/>
  <c r="N63" i="265" l="1"/>
  <c r="O62" i="265"/>
  <c r="P62" i="272"/>
  <c r="O63" i="272"/>
  <c r="N63" i="264"/>
  <c r="O62" i="264"/>
  <c r="O63" i="265" l="1"/>
  <c r="P62" i="265"/>
  <c r="P63" i="272"/>
  <c r="Q62" i="272"/>
  <c r="O63" i="264"/>
  <c r="P62" i="264"/>
  <c r="Q62" i="265" l="1"/>
  <c r="P63" i="265"/>
  <c r="Q63" i="272"/>
  <c r="R62" i="272"/>
  <c r="Q62" i="264"/>
  <c r="P63" i="264"/>
  <c r="Q63" i="265" l="1"/>
  <c r="R62" i="265"/>
  <c r="R63" i="272"/>
  <c r="S62" i="272"/>
  <c r="Q63" i="264"/>
  <c r="R62" i="264"/>
  <c r="S62" i="265" l="1"/>
  <c r="R63" i="265"/>
  <c r="S63" i="272"/>
  <c r="T62" i="272"/>
  <c r="R63" i="264"/>
  <c r="S62" i="264"/>
  <c r="T62" i="265" l="1"/>
  <c r="S63" i="265"/>
  <c r="U62" i="272"/>
  <c r="T63" i="272"/>
  <c r="T62" i="264"/>
  <c r="S63" i="264"/>
  <c r="T63" i="265" l="1"/>
  <c r="U62" i="265"/>
  <c r="U63" i="272"/>
  <c r="V62" i="272"/>
  <c r="T63" i="264"/>
  <c r="U62" i="264"/>
  <c r="V62" i="265" l="1"/>
  <c r="U63" i="265"/>
  <c r="V63" i="272"/>
  <c r="W62" i="272"/>
  <c r="U63" i="264"/>
  <c r="V62" i="264"/>
  <c r="W62" i="265" l="1"/>
  <c r="V63" i="265"/>
  <c r="X62" i="272"/>
  <c r="W63" i="272"/>
  <c r="V63" i="264"/>
  <c r="W62" i="264"/>
  <c r="W63" i="265" l="1"/>
  <c r="X62" i="265"/>
  <c r="X63" i="272"/>
  <c r="Y62" i="272"/>
  <c r="W63" i="264"/>
  <c r="X62" i="264"/>
  <c r="Y62" i="265" l="1"/>
  <c r="X63" i="265"/>
  <c r="Z62" i="272"/>
  <c r="Y63" i="272"/>
  <c r="Y62" i="264"/>
  <c r="X63" i="264"/>
  <c r="Y63" i="265" l="1"/>
  <c r="Z62" i="265"/>
  <c r="AA62" i="272"/>
  <c r="Z63" i="272"/>
  <c r="Z62" i="264"/>
  <c r="Y63" i="264"/>
  <c r="Z63" i="265" l="1"/>
  <c r="AA62" i="265"/>
  <c r="AA63" i="272"/>
  <c r="AB62" i="272"/>
  <c r="Z63" i="264"/>
  <c r="AA62" i="264"/>
  <c r="AB62" i="265" l="1"/>
  <c r="AA63" i="265"/>
  <c r="AB63" i="272"/>
  <c r="AC62" i="272"/>
  <c r="AA63" i="264"/>
  <c r="AB62" i="264"/>
  <c r="AB63" i="265" l="1"/>
  <c r="AC62" i="265"/>
  <c r="AC63" i="272"/>
  <c r="AD62" i="272"/>
  <c r="AB63" i="264"/>
  <c r="AC62" i="264"/>
  <c r="AD62" i="265" l="1"/>
  <c r="AC63" i="265"/>
  <c r="C71" i="272"/>
  <c r="AD63" i="272"/>
  <c r="AG64" i="272"/>
  <c r="AC63" i="264"/>
  <c r="AD62" i="264"/>
  <c r="C71" i="265" l="1"/>
  <c r="AD63" i="265"/>
  <c r="AG64" i="265"/>
  <c r="AG68" i="272"/>
  <c r="AG66" i="272"/>
  <c r="D71" i="272"/>
  <c r="C72" i="272"/>
  <c r="C71" i="264"/>
  <c r="AD63" i="264"/>
  <c r="AG64" i="264"/>
  <c r="AG66" i="265" l="1"/>
  <c r="AG68" i="265"/>
  <c r="D71" i="265"/>
  <c r="C72" i="265"/>
  <c r="D72" i="272"/>
  <c r="E71" i="272"/>
  <c r="AG66" i="264"/>
  <c r="AG68" i="264"/>
  <c r="D71" i="264"/>
  <c r="C72" i="264"/>
  <c r="D72" i="265" l="1"/>
  <c r="E71" i="265"/>
  <c r="E72" i="272"/>
  <c r="F71" i="272"/>
  <c r="D72" i="264"/>
  <c r="E71" i="264"/>
  <c r="E72" i="265" l="1"/>
  <c r="F71" i="265"/>
  <c r="F72" i="272"/>
  <c r="G71" i="272"/>
  <c r="E72" i="264"/>
  <c r="F71" i="264"/>
  <c r="G71" i="265" l="1"/>
  <c r="F72" i="265"/>
  <c r="G72" i="272"/>
  <c r="H71" i="272"/>
  <c r="G71" i="264"/>
  <c r="F72" i="264"/>
  <c r="G72" i="265" l="1"/>
  <c r="H71" i="265"/>
  <c r="I71" i="272"/>
  <c r="H72" i="272"/>
  <c r="H71" i="264"/>
  <c r="G72" i="264"/>
  <c r="H72" i="265" l="1"/>
  <c r="I71" i="265"/>
  <c r="J71" i="272"/>
  <c r="I72" i="272"/>
  <c r="I71" i="264"/>
  <c r="H72" i="264"/>
  <c r="J71" i="265" l="1"/>
  <c r="I72" i="265"/>
  <c r="K71" i="272"/>
  <c r="J72" i="272"/>
  <c r="J71" i="264"/>
  <c r="I72" i="264"/>
  <c r="J72" i="265" l="1"/>
  <c r="K71" i="265"/>
  <c r="K72" i="272"/>
  <c r="L71" i="272"/>
  <c r="K71" i="264"/>
  <c r="J72" i="264"/>
  <c r="K72" i="265" l="1"/>
  <c r="L71" i="265"/>
  <c r="L72" i="272"/>
  <c r="M71" i="272"/>
  <c r="K72" i="264"/>
  <c r="L71" i="264"/>
  <c r="L72" i="265" l="1"/>
  <c r="M71" i="265"/>
  <c r="M72" i="272"/>
  <c r="N71" i="272"/>
  <c r="L72" i="264"/>
  <c r="M71" i="264"/>
  <c r="M72" i="265" l="1"/>
  <c r="N71" i="265"/>
  <c r="N72" i="272"/>
  <c r="O71" i="272"/>
  <c r="M72" i="264"/>
  <c r="N71" i="264"/>
  <c r="O71" i="265" l="1"/>
  <c r="N72" i="265"/>
  <c r="O72" i="272"/>
  <c r="P71" i="272"/>
  <c r="N72" i="264"/>
  <c r="O71" i="264"/>
  <c r="O72" i="265" l="1"/>
  <c r="P71" i="265"/>
  <c r="Q71" i="272"/>
  <c r="P72" i="272"/>
  <c r="P71" i="264"/>
  <c r="O72" i="264"/>
  <c r="Q71" i="265" l="1"/>
  <c r="P72" i="265"/>
  <c r="R71" i="272"/>
  <c r="Q72" i="272"/>
  <c r="Q71" i="264"/>
  <c r="P72" i="264"/>
  <c r="R71" i="265" l="1"/>
  <c r="Q72" i="265"/>
  <c r="R72" i="272"/>
  <c r="S71" i="272"/>
  <c r="R71" i="264"/>
  <c r="Q72" i="264"/>
  <c r="R72" i="265" l="1"/>
  <c r="S71" i="265"/>
  <c r="S72" i="272"/>
  <c r="T71" i="272"/>
  <c r="S71" i="264"/>
  <c r="R72" i="264"/>
  <c r="T71" i="265" l="1"/>
  <c r="S72" i="265"/>
  <c r="T72" i="272"/>
  <c r="U71" i="272"/>
  <c r="T71" i="264"/>
  <c r="S72" i="264"/>
  <c r="T72" i="265" l="1"/>
  <c r="U71" i="265"/>
  <c r="U72" i="272"/>
  <c r="V71" i="272"/>
  <c r="T72" i="264"/>
  <c r="U71" i="264"/>
  <c r="U72" i="265" l="1"/>
  <c r="V71" i="265"/>
  <c r="W71" i="272"/>
  <c r="V72" i="272"/>
  <c r="U72" i="264"/>
  <c r="V71" i="264"/>
  <c r="W71" i="265" l="1"/>
  <c r="V72" i="265"/>
  <c r="W72" i="272"/>
  <c r="X71" i="272"/>
  <c r="V72" i="264"/>
  <c r="W71" i="264"/>
  <c r="X71" i="265" l="1"/>
  <c r="W72" i="265"/>
  <c r="Y71" i="272"/>
  <c r="X72" i="272"/>
  <c r="W72" i="264"/>
  <c r="X71" i="264"/>
  <c r="Y71" i="265" l="1"/>
  <c r="X72" i="265"/>
  <c r="Z71" i="272"/>
  <c r="Y72" i="272"/>
  <c r="Y71" i="264"/>
  <c r="X72" i="264"/>
  <c r="Z71" i="265" l="1"/>
  <c r="Y72" i="265"/>
  <c r="Z72" i="272"/>
  <c r="AA71" i="272"/>
  <c r="Z71" i="264"/>
  <c r="Y72" i="264"/>
  <c r="Z72" i="265" l="1"/>
  <c r="AA71" i="265"/>
  <c r="AA72" i="272"/>
  <c r="AB71" i="272"/>
  <c r="Z72" i="264"/>
  <c r="AA71" i="264"/>
  <c r="AB71" i="265" l="1"/>
  <c r="AA72" i="265"/>
  <c r="AB72" i="272"/>
  <c r="AC71" i="272"/>
  <c r="AB71" i="264"/>
  <c r="AA72" i="264"/>
  <c r="AB72" i="265" l="1"/>
  <c r="AC71" i="265"/>
  <c r="AC72" i="272"/>
  <c r="AD71" i="272"/>
  <c r="AB72" i="264"/>
  <c r="AC71" i="264"/>
  <c r="AC72" i="265" l="1"/>
  <c r="AD71" i="265"/>
  <c r="C80" i="272"/>
  <c r="AD72" i="272"/>
  <c r="AG73" i="272"/>
  <c r="AC72" i="264"/>
  <c r="AD71" i="264"/>
  <c r="C80" i="265" l="1"/>
  <c r="AD72" i="265"/>
  <c r="AG73" i="265"/>
  <c r="AG75" i="272"/>
  <c r="AG77" i="272"/>
  <c r="D80" i="272"/>
  <c r="C81" i="272"/>
  <c r="C80" i="264"/>
  <c r="AD72" i="264"/>
  <c r="AG73" i="264"/>
  <c r="AG75" i="265" l="1"/>
  <c r="AG77" i="265"/>
  <c r="C81" i="265"/>
  <c r="D80" i="265"/>
  <c r="D81" i="272"/>
  <c r="E80" i="272"/>
  <c r="AG77" i="264"/>
  <c r="AG75" i="264"/>
  <c r="C81" i="264"/>
  <c r="D80" i="264"/>
  <c r="D81" i="265" l="1"/>
  <c r="E80" i="265"/>
  <c r="E81" i="272"/>
  <c r="F80" i="272"/>
  <c r="E80" i="264"/>
  <c r="D81" i="264"/>
  <c r="E81" i="265" l="1"/>
  <c r="F80" i="265"/>
  <c r="F81" i="272"/>
  <c r="G80" i="272"/>
  <c r="E81" i="264"/>
  <c r="F80" i="264"/>
  <c r="G80" i="265" l="1"/>
  <c r="F81" i="265"/>
  <c r="G81" i="272"/>
  <c r="H80" i="272"/>
  <c r="F81" i="264"/>
  <c r="G80" i="264"/>
  <c r="G81" i="265" l="1"/>
  <c r="H80" i="265"/>
  <c r="I80" i="272"/>
  <c r="H81" i="272"/>
  <c r="H80" i="264"/>
  <c r="G81" i="264"/>
  <c r="H81" i="265" l="1"/>
  <c r="I80" i="265"/>
  <c r="J80" i="272"/>
  <c r="I81" i="272"/>
  <c r="I80" i="264"/>
  <c r="H81" i="264"/>
  <c r="J80" i="265" l="1"/>
  <c r="I81" i="265"/>
  <c r="K80" i="272"/>
  <c r="J81" i="272"/>
  <c r="J80" i="264"/>
  <c r="I81" i="264"/>
  <c r="K80" i="265" l="1"/>
  <c r="J81" i="265"/>
  <c r="L80" i="272"/>
  <c r="K81" i="272"/>
  <c r="K80" i="264"/>
  <c r="J81" i="264"/>
  <c r="K81" i="265" l="1"/>
  <c r="L80" i="265"/>
  <c r="L81" i="272"/>
  <c r="M80" i="272"/>
  <c r="L80" i="264"/>
  <c r="K81" i="264"/>
  <c r="L81" i="265" l="1"/>
  <c r="M80" i="265"/>
  <c r="M81" i="272"/>
  <c r="N80" i="272"/>
  <c r="L81" i="264"/>
  <c r="M80" i="264"/>
  <c r="M81" i="265" l="1"/>
  <c r="N80" i="265"/>
  <c r="N81" i="272"/>
  <c r="O80" i="272"/>
  <c r="M81" i="264"/>
  <c r="N80" i="264"/>
  <c r="O80" i="265" l="1"/>
  <c r="N81" i="265"/>
  <c r="O81" i="272"/>
  <c r="P80" i="272"/>
  <c r="N81" i="264"/>
  <c r="O80" i="264"/>
  <c r="O81" i="265" l="1"/>
  <c r="P80" i="265"/>
  <c r="Q80" i="272"/>
  <c r="P81" i="272"/>
  <c r="O81" i="264"/>
  <c r="P80" i="264"/>
  <c r="P81" i="265" l="1"/>
  <c r="Q80" i="265"/>
  <c r="R80" i="272"/>
  <c r="Q81" i="272"/>
  <c r="Q80" i="264"/>
  <c r="P81" i="264"/>
  <c r="R80" i="265" l="1"/>
  <c r="Q81" i="265"/>
  <c r="S80" i="272"/>
  <c r="R81" i="272"/>
  <c r="R80" i="264"/>
  <c r="Q81" i="264"/>
  <c r="S80" i="265" l="1"/>
  <c r="R81" i="265"/>
  <c r="S81" i="272"/>
  <c r="T80" i="272"/>
  <c r="S80" i="264"/>
  <c r="R81" i="264"/>
  <c r="S81" i="265" l="1"/>
  <c r="T80" i="265"/>
  <c r="U80" i="272"/>
  <c r="T81" i="272"/>
  <c r="T80" i="264"/>
  <c r="S81" i="264"/>
  <c r="T81" i="265" l="1"/>
  <c r="U80" i="265"/>
  <c r="U81" i="272"/>
  <c r="V80" i="272"/>
  <c r="U80" i="264"/>
  <c r="T81" i="264"/>
  <c r="U81" i="265" l="1"/>
  <c r="V80" i="265"/>
  <c r="V81" i="272"/>
  <c r="W80" i="272"/>
  <c r="U81" i="264"/>
  <c r="V80" i="264"/>
  <c r="W80" i="265" l="1"/>
  <c r="V81" i="265"/>
  <c r="W81" i="272"/>
  <c r="X80" i="272"/>
  <c r="V81" i="264"/>
  <c r="W80" i="264"/>
  <c r="W81" i="265" l="1"/>
  <c r="X80" i="265"/>
  <c r="Y80" i="272"/>
  <c r="X81" i="272"/>
  <c r="W81" i="264"/>
  <c r="X80" i="264"/>
  <c r="X81" i="265" l="1"/>
  <c r="Y80" i="265"/>
  <c r="Z80" i="272"/>
  <c r="Y81" i="272"/>
  <c r="X81" i="264"/>
  <c r="Y80" i="264"/>
  <c r="Z80" i="265" l="1"/>
  <c r="Y81" i="265"/>
  <c r="AA80" i="272"/>
  <c r="Z81" i="272"/>
  <c r="Z80" i="264"/>
  <c r="Y81" i="264"/>
  <c r="AA80" i="265" l="1"/>
  <c r="Z81" i="265"/>
  <c r="AA81" i="272"/>
  <c r="AB80" i="272"/>
  <c r="AA80" i="264"/>
  <c r="Z81" i="264"/>
  <c r="AA81" i="265" l="1"/>
  <c r="AB80" i="265"/>
  <c r="AC80" i="272"/>
  <c r="AB81" i="272"/>
  <c r="AA81" i="264"/>
  <c r="AB80" i="264"/>
  <c r="AB81" i="265" l="1"/>
  <c r="AG82" i="265"/>
  <c r="AC81" i="272"/>
  <c r="AD80" i="272"/>
  <c r="AC80" i="264"/>
  <c r="AB81" i="264"/>
  <c r="AG86" i="265" l="1"/>
  <c r="AG84" i="265"/>
  <c r="U3" i="265"/>
  <c r="AD81" i="272"/>
  <c r="C97" i="272"/>
  <c r="AG82" i="272"/>
  <c r="AC81" i="264"/>
  <c r="AD80" i="264"/>
  <c r="U4" i="265" l="1"/>
  <c r="Y3" i="265"/>
  <c r="AG86" i="272"/>
  <c r="AG84" i="272"/>
  <c r="C98" i="272"/>
  <c r="D97" i="272"/>
  <c r="AD81" i="264"/>
  <c r="AG82" i="264"/>
  <c r="AI5" i="265" l="1"/>
  <c r="AG5" i="265" s="1"/>
  <c r="AI3" i="265"/>
  <c r="AG3" i="265" s="1"/>
  <c r="AI4" i="265"/>
  <c r="AG4" i="265" s="1"/>
  <c r="Y4" i="265"/>
  <c r="D98" i="272"/>
  <c r="E97" i="272"/>
  <c r="AG84" i="264"/>
  <c r="AG86" i="264"/>
  <c r="U3" i="264"/>
  <c r="E98" i="272" l="1"/>
  <c r="F97" i="272"/>
  <c r="U4" i="264"/>
  <c r="Y3" i="264"/>
  <c r="G97" i="272" l="1"/>
  <c r="F98" i="272"/>
  <c r="AI5" i="264"/>
  <c r="AG5" i="264" s="1"/>
  <c r="AI3" i="264"/>
  <c r="AG3" i="264" s="1"/>
  <c r="AI4" i="264"/>
  <c r="AG4" i="264" s="1"/>
  <c r="Y4" i="264"/>
  <c r="H97" i="272" l="1"/>
  <c r="G98" i="272"/>
  <c r="H98" i="272" l="1"/>
  <c r="I97" i="272"/>
  <c r="J97" i="272" l="1"/>
  <c r="I98" i="272"/>
  <c r="J98" i="272" l="1"/>
  <c r="K97" i="272"/>
  <c r="K98" i="272" l="1"/>
  <c r="L97" i="272"/>
  <c r="L98" i="272" l="1"/>
  <c r="M97" i="272"/>
  <c r="M98" i="272" l="1"/>
  <c r="N97" i="272"/>
  <c r="O97" i="272" l="1"/>
  <c r="N98" i="272"/>
  <c r="P97" i="272" l="1"/>
  <c r="O98" i="272"/>
  <c r="Q97" i="272" l="1"/>
  <c r="P98" i="272"/>
  <c r="Q98" i="272" l="1"/>
  <c r="R97" i="272"/>
  <c r="R98" i="272" l="1"/>
  <c r="S97" i="272"/>
  <c r="S98" i="272" l="1"/>
  <c r="T97" i="272"/>
  <c r="T98" i="272" l="1"/>
  <c r="U97" i="272"/>
  <c r="U98" i="272" l="1"/>
  <c r="V97" i="272"/>
  <c r="W97" i="272" l="1"/>
  <c r="V98" i="272"/>
  <c r="X97" i="272" l="1"/>
  <c r="W98" i="272"/>
  <c r="X98" i="272" l="1"/>
  <c r="Y97" i="272"/>
  <c r="Y98" i="272" l="1"/>
  <c r="Z97" i="272"/>
  <c r="Z98" i="272" l="1"/>
  <c r="AA97" i="272"/>
  <c r="AA98" i="272" l="1"/>
  <c r="AB97" i="272"/>
  <c r="AC97" i="272" l="1"/>
  <c r="AB98" i="272"/>
  <c r="AC98" i="272" l="1"/>
  <c r="AD97" i="272"/>
  <c r="AD98" i="272" l="1"/>
  <c r="C106" i="272"/>
  <c r="AG99" i="272"/>
  <c r="C107" i="272" l="1"/>
  <c r="D106" i="272"/>
  <c r="AG103" i="272"/>
  <c r="AG101" i="272"/>
  <c r="D107" i="272" l="1"/>
  <c r="E106" i="272"/>
  <c r="E107" i="272" l="1"/>
  <c r="F106" i="272"/>
  <c r="F107" i="272" l="1"/>
  <c r="G106" i="272"/>
  <c r="H106" i="272" l="1"/>
  <c r="G107" i="272"/>
  <c r="I106" i="272" l="1"/>
  <c r="H107" i="272"/>
  <c r="I107" i="272" l="1"/>
  <c r="J106" i="272"/>
  <c r="J107" i="272" l="1"/>
  <c r="K106" i="272"/>
  <c r="K107" i="272" l="1"/>
  <c r="L106" i="272"/>
  <c r="L107" i="272" l="1"/>
  <c r="M106" i="272"/>
  <c r="N106" i="272" l="1"/>
  <c r="M107" i="272"/>
  <c r="O106" i="272" l="1"/>
  <c r="N107" i="272"/>
  <c r="P106" i="272" l="1"/>
  <c r="O107" i="272"/>
  <c r="Q106" i="272" l="1"/>
  <c r="P107" i="272"/>
  <c r="Q107" i="272" l="1"/>
  <c r="R106" i="272"/>
  <c r="R107" i="272" l="1"/>
  <c r="S106" i="272"/>
  <c r="S107" i="272" l="1"/>
  <c r="T106" i="272"/>
  <c r="T107" i="272" l="1"/>
  <c r="U106" i="272"/>
  <c r="V106" i="272" l="1"/>
  <c r="U107" i="272"/>
  <c r="V107" i="272" l="1"/>
  <c r="W106" i="272"/>
  <c r="X106" i="272" l="1"/>
  <c r="W107" i="272"/>
  <c r="Y106" i="272" l="1"/>
  <c r="X107" i="272"/>
  <c r="Z106" i="272" l="1"/>
  <c r="Y107" i="272"/>
  <c r="AA106" i="272" l="1"/>
  <c r="Z107" i="272"/>
  <c r="AA107" i="272" l="1"/>
  <c r="AB106" i="272"/>
  <c r="AB107" i="272" l="1"/>
  <c r="AC106" i="272"/>
  <c r="AC107" i="272" l="1"/>
  <c r="AD106" i="272"/>
  <c r="AD107" i="272" l="1"/>
  <c r="C115" i="272"/>
  <c r="AG108" i="272"/>
  <c r="C116" i="272" l="1"/>
  <c r="D115" i="272"/>
  <c r="AG110" i="272"/>
  <c r="AG112" i="272"/>
  <c r="D116" i="272" l="1"/>
  <c r="E115" i="272"/>
  <c r="E116" i="272" l="1"/>
  <c r="F115" i="272"/>
  <c r="F116" i="272" l="1"/>
  <c r="G115" i="272"/>
  <c r="H115" i="272" l="1"/>
  <c r="G116" i="272"/>
  <c r="I115" i="272" l="1"/>
  <c r="H116" i="272"/>
  <c r="J115" i="272" l="1"/>
  <c r="I116" i="272"/>
  <c r="J116" i="272" l="1"/>
  <c r="K115" i="272"/>
  <c r="L115" i="272" l="1"/>
  <c r="K116" i="272"/>
  <c r="L116" i="272" l="1"/>
  <c r="M115" i="272"/>
  <c r="M116" i="272" l="1"/>
  <c r="N115" i="272"/>
  <c r="N116" i="272" l="1"/>
  <c r="O115" i="272"/>
  <c r="O116" i="272" l="1"/>
  <c r="P115" i="272"/>
  <c r="Q115" i="272" l="1"/>
  <c r="P116" i="272"/>
  <c r="R115" i="272" l="1"/>
  <c r="Q116" i="272"/>
  <c r="R116" i="272" l="1"/>
  <c r="S115" i="272"/>
  <c r="T115" i="272" l="1"/>
  <c r="S116" i="272"/>
  <c r="T116" i="272" l="1"/>
  <c r="U115" i="272"/>
  <c r="U116" i="272" l="1"/>
  <c r="V115" i="272"/>
  <c r="V116" i="272" l="1"/>
  <c r="W115" i="272"/>
  <c r="W116" i="272" l="1"/>
  <c r="X115" i="272"/>
  <c r="Y115" i="272" l="1"/>
  <c r="X116" i="272"/>
  <c r="Z115" i="272" l="1"/>
  <c r="Y116" i="272"/>
  <c r="AA115" i="272" l="1"/>
  <c r="Z116" i="272"/>
  <c r="AA116" i="272" l="1"/>
  <c r="AB115" i="272"/>
  <c r="AB116" i="272" l="1"/>
  <c r="AC115" i="272"/>
  <c r="AC116" i="272" l="1"/>
  <c r="AD115" i="272"/>
  <c r="C124" i="272" l="1"/>
  <c r="AD116" i="272"/>
  <c r="AG117" i="272"/>
  <c r="AG119" i="272" l="1"/>
  <c r="AG121" i="272"/>
  <c r="C125" i="272"/>
  <c r="D124" i="272"/>
  <c r="D125" i="272" l="1"/>
  <c r="E124" i="272"/>
  <c r="E125" i="272" l="1"/>
  <c r="F124" i="272"/>
  <c r="F125" i="272" l="1"/>
  <c r="G124" i="272"/>
  <c r="H124" i="272" l="1"/>
  <c r="G125" i="272"/>
  <c r="H125" i="272" l="1"/>
  <c r="I124" i="272"/>
  <c r="J124" i="272" l="1"/>
  <c r="I125" i="272"/>
  <c r="K124" i="272" l="1"/>
  <c r="J125" i="272"/>
  <c r="L124" i="272" l="1"/>
  <c r="K125" i="272"/>
  <c r="M124" i="272" l="1"/>
  <c r="L125" i="272"/>
  <c r="M125" i="272" l="1"/>
  <c r="N124" i="272"/>
  <c r="N125" i="272" l="1"/>
  <c r="O124" i="272"/>
  <c r="O125" i="272" l="1"/>
  <c r="P124" i="272"/>
  <c r="P125" i="272" l="1"/>
  <c r="Q124" i="272"/>
  <c r="R124" i="272" l="1"/>
  <c r="Q125" i="272"/>
  <c r="S124" i="272" l="1"/>
  <c r="R125" i="272"/>
  <c r="T124" i="272" l="1"/>
  <c r="S125" i="272"/>
  <c r="T125" i="272" l="1"/>
  <c r="U124" i="272"/>
  <c r="U125" i="272" l="1"/>
  <c r="V124" i="272"/>
  <c r="V125" i="272" l="1"/>
  <c r="W124" i="272"/>
  <c r="W125" i="272" l="1"/>
  <c r="X124" i="272"/>
  <c r="Y124" i="272" l="1"/>
  <c r="X125" i="272"/>
  <c r="Z124" i="272" l="1"/>
  <c r="Y125" i="272"/>
  <c r="AA124" i="272" l="1"/>
  <c r="Z125" i="272"/>
  <c r="AB124" i="272" l="1"/>
  <c r="AA125" i="272"/>
  <c r="AB125" i="272" l="1"/>
  <c r="AC124" i="272"/>
  <c r="AC125" i="272" l="1"/>
  <c r="AD124" i="272"/>
  <c r="AD125" i="272" l="1"/>
  <c r="C133" i="272"/>
  <c r="AG126" i="272"/>
  <c r="AG130" i="272" l="1"/>
  <c r="AG128" i="272"/>
  <c r="D133" i="272"/>
  <c r="C134" i="272"/>
  <c r="D134" i="272" l="1"/>
  <c r="E133" i="272"/>
  <c r="E134" i="272" l="1"/>
  <c r="F133" i="272"/>
  <c r="F134" i="272" l="1"/>
  <c r="G133" i="272"/>
  <c r="G134" i="272" l="1"/>
  <c r="H133" i="272"/>
  <c r="I133" i="272" l="1"/>
  <c r="H134" i="272"/>
  <c r="I134" i="272" l="1"/>
  <c r="J133" i="272"/>
  <c r="K133" i="272" l="1"/>
  <c r="J134" i="272"/>
  <c r="L133" i="272" l="1"/>
  <c r="K134" i="272"/>
  <c r="M133" i="272" l="1"/>
  <c r="L134" i="272"/>
  <c r="N133" i="272" l="1"/>
  <c r="M134" i="272"/>
  <c r="N134" i="272" l="1"/>
  <c r="O133" i="272"/>
  <c r="O134" i="272" l="1"/>
  <c r="P133" i="272"/>
  <c r="P134" i="272" l="1"/>
  <c r="Q133" i="272"/>
  <c r="Q134" i="272" l="1"/>
  <c r="R133" i="272"/>
  <c r="S133" i="272" l="1"/>
  <c r="R134" i="272"/>
  <c r="T133" i="272" l="1"/>
  <c r="S134" i="272"/>
  <c r="U133" i="272" l="1"/>
  <c r="T134" i="272"/>
  <c r="U134" i="272" l="1"/>
  <c r="V133" i="272"/>
  <c r="V134" i="272" l="1"/>
  <c r="W133" i="272"/>
  <c r="W134" i="272" l="1"/>
  <c r="X133" i="272"/>
  <c r="X134" i="272" l="1"/>
  <c r="Y133" i="272"/>
  <c r="Y134" i="272" l="1"/>
  <c r="Z133" i="272"/>
  <c r="AA133" i="272" l="1"/>
  <c r="Z134" i="272"/>
  <c r="AB133" i="272" l="1"/>
  <c r="AA134" i="272"/>
  <c r="AB134" i="272" l="1"/>
  <c r="AC133" i="272"/>
  <c r="AC134" i="272" l="1"/>
  <c r="AD133" i="272"/>
  <c r="AD134" i="272" l="1"/>
  <c r="C142" i="272"/>
  <c r="AG135" i="272"/>
  <c r="AG139" i="272" l="1"/>
  <c r="AG137" i="272"/>
  <c r="D142" i="272"/>
  <c r="C143" i="272"/>
  <c r="E142" i="272" l="1"/>
  <c r="D143" i="272"/>
  <c r="E143" i="272" l="1"/>
  <c r="F142" i="272"/>
  <c r="F143" i="272" l="1"/>
  <c r="G142" i="272"/>
  <c r="G143" i="272" l="1"/>
  <c r="H142" i="272"/>
  <c r="H143" i="272" l="1"/>
  <c r="I142" i="272"/>
  <c r="I143" i="272" l="1"/>
  <c r="J142" i="272"/>
  <c r="J143" i="272" l="1"/>
  <c r="K142" i="272"/>
  <c r="L142" i="272" l="1"/>
  <c r="K143" i="272"/>
  <c r="M142" i="272" l="1"/>
  <c r="L143" i="272"/>
  <c r="N142" i="272" l="1"/>
  <c r="M143" i="272"/>
  <c r="N143" i="272" l="1"/>
  <c r="O142" i="272"/>
  <c r="O143" i="272" l="1"/>
  <c r="P142" i="272"/>
  <c r="P143" i="272" l="1"/>
  <c r="Q142" i="272"/>
  <c r="Q143" i="272" l="1"/>
  <c r="R142" i="272"/>
  <c r="R143" i="272" l="1"/>
  <c r="S142" i="272"/>
  <c r="T142" i="272" l="1"/>
  <c r="S143" i="272"/>
  <c r="U142" i="272" l="1"/>
  <c r="T143" i="272"/>
  <c r="U143" i="272" l="1"/>
  <c r="V142" i="272"/>
  <c r="V143" i="272" l="1"/>
  <c r="W142" i="272"/>
  <c r="W143" i="272" l="1"/>
  <c r="X142" i="272"/>
  <c r="X143" i="272" l="1"/>
  <c r="Y142" i="272"/>
  <c r="Z142" i="272" l="1"/>
  <c r="Y143" i="272"/>
  <c r="AA142" i="272" l="1"/>
  <c r="Z143" i="272"/>
  <c r="AB142" i="272" l="1"/>
  <c r="AA143" i="272"/>
  <c r="AC142" i="272" l="1"/>
  <c r="AB143" i="272"/>
  <c r="AC143" i="272" l="1"/>
  <c r="AD142" i="272"/>
  <c r="AD143" i="272" l="1"/>
  <c r="C151" i="272"/>
  <c r="AG144" i="272"/>
  <c r="AG146" i="272" l="1"/>
  <c r="AG148" i="272"/>
  <c r="C152" i="272"/>
  <c r="D151" i="272"/>
  <c r="E151" i="272" l="1"/>
  <c r="D152" i="272"/>
  <c r="F151" i="272" l="1"/>
  <c r="E152" i="272"/>
  <c r="F152" i="272" l="1"/>
  <c r="G151" i="272"/>
  <c r="G152" i="272" l="1"/>
  <c r="H151" i="272"/>
  <c r="H152" i="272" l="1"/>
  <c r="I151" i="272"/>
  <c r="I152" i="272" l="1"/>
  <c r="J151" i="272"/>
  <c r="J152" i="272" l="1"/>
  <c r="K151" i="272"/>
  <c r="L151" i="272" l="1"/>
  <c r="K152" i="272"/>
  <c r="M151" i="272" l="1"/>
  <c r="L152" i="272"/>
  <c r="N151" i="272" l="1"/>
  <c r="M152" i="272"/>
  <c r="N152" i="272" l="1"/>
  <c r="O151" i="272"/>
  <c r="O152" i="272" l="1"/>
  <c r="P151" i="272"/>
  <c r="P152" i="272" l="1"/>
  <c r="Q151" i="272"/>
  <c r="Q152" i="272" l="1"/>
  <c r="R151" i="272"/>
  <c r="R152" i="272" l="1"/>
  <c r="S151" i="272"/>
  <c r="S152" i="272" l="1"/>
  <c r="T151" i="272"/>
  <c r="U151" i="272" l="1"/>
  <c r="T152" i="272"/>
  <c r="V151" i="272" l="1"/>
  <c r="U152" i="272"/>
  <c r="V152" i="272" l="1"/>
  <c r="W151" i="272"/>
  <c r="X151" i="272" l="1"/>
  <c r="W152" i="272"/>
  <c r="X152" i="272" l="1"/>
  <c r="Y151" i="272"/>
  <c r="Y152" i="272" l="1"/>
  <c r="Z151" i="272"/>
  <c r="AA151" i="272" l="1"/>
  <c r="Z152" i="272"/>
  <c r="AA152" i="272" l="1"/>
  <c r="AB151" i="272"/>
  <c r="AC151" i="272" l="1"/>
  <c r="AB152" i="272"/>
  <c r="AD151" i="272" l="1"/>
  <c r="AC152" i="272"/>
  <c r="C160" i="272" l="1"/>
  <c r="AD152" i="272"/>
  <c r="AG153" i="272"/>
  <c r="AG155" i="272" l="1"/>
  <c r="AG157" i="272"/>
  <c r="C161" i="272"/>
  <c r="D160" i="272"/>
  <c r="D161" i="272" l="1"/>
  <c r="E160" i="272"/>
  <c r="F160" i="272" l="1"/>
  <c r="E161" i="272"/>
  <c r="G160" i="272" l="1"/>
  <c r="F161" i="272"/>
  <c r="H160" i="272" l="1"/>
  <c r="G161" i="272"/>
  <c r="I160" i="272" l="1"/>
  <c r="H161" i="272"/>
  <c r="I161" i="272" l="1"/>
  <c r="J160" i="272"/>
  <c r="J161" i="272" l="1"/>
  <c r="K160" i="272"/>
  <c r="L160" i="272" l="1"/>
  <c r="K161" i="272"/>
  <c r="M160" i="272" l="1"/>
  <c r="L161" i="272"/>
  <c r="N160" i="272" l="1"/>
  <c r="M161" i="272"/>
  <c r="O160" i="272" l="1"/>
  <c r="N161" i="272"/>
  <c r="P160" i="272" l="1"/>
  <c r="O161" i="272"/>
  <c r="P161" i="272" l="1"/>
  <c r="Q160" i="272"/>
  <c r="Q161" i="272" l="1"/>
  <c r="R160" i="272"/>
  <c r="R161" i="272" l="1"/>
  <c r="S160" i="272"/>
  <c r="S161" i="272" l="1"/>
  <c r="T160" i="272"/>
  <c r="T161" i="272" l="1"/>
  <c r="U160" i="272"/>
  <c r="V160" i="272" l="1"/>
  <c r="U161" i="272"/>
  <c r="W160" i="272" l="1"/>
  <c r="V161" i="272"/>
  <c r="W161" i="272" l="1"/>
  <c r="X160" i="272"/>
  <c r="X161" i="272" l="1"/>
  <c r="Y160" i="272"/>
  <c r="Y161" i="272" l="1"/>
  <c r="Z160" i="272"/>
  <c r="Z161" i="272" l="1"/>
  <c r="AA160" i="272"/>
  <c r="AB160" i="272" l="1"/>
  <c r="AA161" i="272"/>
  <c r="AC160" i="272" l="1"/>
  <c r="AB161" i="272"/>
  <c r="AD160" i="272" l="1"/>
  <c r="AC161" i="272"/>
  <c r="AD161" i="272" l="1"/>
  <c r="C169" i="272"/>
  <c r="AG162" i="272"/>
  <c r="C170" i="272" l="1"/>
  <c r="D169" i="272"/>
  <c r="AG166" i="272"/>
  <c r="AG164" i="272"/>
  <c r="E169" i="272" l="1"/>
  <c r="D170" i="272"/>
  <c r="F169" i="272" l="1"/>
  <c r="E170" i="272"/>
  <c r="G169" i="272" l="1"/>
  <c r="F170" i="272"/>
  <c r="H169" i="272" l="1"/>
  <c r="G170" i="272"/>
  <c r="I169" i="272" l="1"/>
  <c r="H170" i="272"/>
  <c r="I170" i="272" l="1"/>
  <c r="J169" i="272"/>
  <c r="J170" i="272" l="1"/>
  <c r="K169" i="272"/>
  <c r="K170" i="272" l="1"/>
  <c r="L169" i="272"/>
  <c r="L170" i="272" l="1"/>
  <c r="M169" i="272"/>
  <c r="N169" i="272" l="1"/>
  <c r="M170" i="272"/>
  <c r="O169" i="272" l="1"/>
  <c r="N170" i="272"/>
  <c r="P169" i="272" l="1"/>
  <c r="O170" i="272"/>
  <c r="P170" i="272" l="1"/>
  <c r="Q169" i="272"/>
  <c r="Q170" i="272" l="1"/>
  <c r="R169" i="272"/>
  <c r="R170" i="272" l="1"/>
  <c r="S169" i="272"/>
  <c r="S170" i="272" l="1"/>
  <c r="T169" i="272"/>
  <c r="T170" i="272" l="1"/>
  <c r="U169" i="272"/>
  <c r="V169" i="272" l="1"/>
  <c r="U170" i="272"/>
  <c r="W169" i="272" l="1"/>
  <c r="V170" i="272"/>
  <c r="X169" i="272" l="1"/>
  <c r="W170" i="272"/>
  <c r="Y169" i="272" l="1"/>
  <c r="X170" i="272"/>
  <c r="Y170" i="272" l="1"/>
  <c r="Z169" i="272"/>
  <c r="Z170" i="272" l="1"/>
  <c r="AA169" i="272"/>
  <c r="AA170" i="272" l="1"/>
  <c r="AB169" i="272"/>
  <c r="AC169" i="272" l="1"/>
  <c r="AB170" i="272"/>
  <c r="AD169" i="272" l="1"/>
  <c r="AC170" i="272"/>
  <c r="AD170" i="272" l="1"/>
  <c r="AG171" i="272"/>
  <c r="AG175" i="272" l="1"/>
  <c r="AG173" i="272"/>
  <c r="U3" i="272"/>
  <c r="U4" i="272" l="1"/>
  <c r="Y3" i="272"/>
  <c r="AI4" i="272" l="1"/>
  <c r="AG4" i="272" s="1"/>
  <c r="AI5" i="272"/>
  <c r="AG5" i="272" s="1"/>
  <c r="AI3" i="272"/>
  <c r="AG3" i="272" s="1"/>
  <c r="Y4" i="272"/>
  <c r="AN81" i="270" l="1"/>
  <c r="AM81" i="270"/>
  <c r="AI81" i="270" s="1"/>
  <c r="AJ81" i="270"/>
  <c r="D81" i="270"/>
  <c r="AN80" i="270"/>
  <c r="AM80" i="270"/>
  <c r="AI80" i="270" s="1"/>
  <c r="AJ80" i="270"/>
  <c r="D80" i="270"/>
  <c r="AN79" i="270"/>
  <c r="AM79" i="270"/>
  <c r="AJ79" i="270"/>
  <c r="AI79" i="270"/>
  <c r="D79" i="270"/>
  <c r="AN78" i="270"/>
  <c r="AM78" i="270"/>
  <c r="AJ78" i="270"/>
  <c r="AI78" i="270"/>
  <c r="D78" i="270"/>
  <c r="AN76" i="270"/>
  <c r="AM76" i="270"/>
  <c r="AI76" i="270" s="1"/>
  <c r="AJ76" i="270"/>
  <c r="D76" i="270"/>
  <c r="AN75" i="270"/>
  <c r="AM75" i="270"/>
  <c r="AI75" i="270" s="1"/>
  <c r="AJ75" i="270"/>
  <c r="D75" i="270"/>
  <c r="AN74" i="270"/>
  <c r="AM74" i="270"/>
  <c r="AJ74" i="270"/>
  <c r="AI74" i="270"/>
  <c r="D74" i="270"/>
  <c r="AN73" i="270"/>
  <c r="AM73" i="270"/>
  <c r="AJ73" i="270"/>
  <c r="AI73" i="270"/>
  <c r="D73" i="270"/>
  <c r="AN71" i="270"/>
  <c r="AM71" i="270"/>
  <c r="AI71" i="270" s="1"/>
  <c r="AJ71" i="270"/>
  <c r="AN70" i="270"/>
  <c r="AM70" i="270"/>
  <c r="AI70" i="270" s="1"/>
  <c r="AJ70" i="270"/>
  <c r="D70" i="270"/>
  <c r="AN69" i="270"/>
  <c r="AM69" i="270"/>
  <c r="AJ69" i="270"/>
  <c r="AI69" i="270"/>
  <c r="D69" i="270"/>
  <c r="AN68" i="270"/>
  <c r="AM68" i="270"/>
  <c r="AI68" i="270" s="1"/>
  <c r="AJ68" i="270"/>
  <c r="D68" i="270"/>
  <c r="AN67" i="270"/>
  <c r="AI67" i="270" s="1"/>
  <c r="AM67" i="270"/>
  <c r="AJ67" i="270"/>
  <c r="D67" i="270"/>
  <c r="AN66" i="270"/>
  <c r="AM66" i="270"/>
  <c r="AI66" i="270" s="1"/>
  <c r="AJ66" i="270"/>
  <c r="D66" i="270"/>
  <c r="AN61" i="270"/>
  <c r="AI61" i="270" s="1"/>
  <c r="AH61" i="270" s="1"/>
  <c r="AM61" i="270"/>
  <c r="AJ61" i="270"/>
  <c r="D61" i="270"/>
  <c r="AN60" i="270"/>
  <c r="AM60" i="270"/>
  <c r="AI60" i="270" s="1"/>
  <c r="AH60" i="270" s="1"/>
  <c r="AJ60" i="270"/>
  <c r="D60" i="270"/>
  <c r="AN59" i="270"/>
  <c r="AM59" i="270"/>
  <c r="AJ59" i="270"/>
  <c r="AI59" i="270"/>
  <c r="AH59" i="270"/>
  <c r="D59" i="270"/>
  <c r="AN58" i="270"/>
  <c r="AM58" i="270"/>
  <c r="AI58" i="270" s="1"/>
  <c r="AJ58" i="270"/>
  <c r="D58" i="270"/>
  <c r="AN56" i="270"/>
  <c r="AI56" i="270" s="1"/>
  <c r="AM56" i="270"/>
  <c r="AJ56" i="270"/>
  <c r="D56" i="270"/>
  <c r="AN55" i="270"/>
  <c r="AM55" i="270"/>
  <c r="AI55" i="270" s="1"/>
  <c r="AJ55" i="270"/>
  <c r="D55" i="270"/>
  <c r="AN54" i="270"/>
  <c r="AM54" i="270"/>
  <c r="AJ54" i="270"/>
  <c r="N15" i="270" s="1"/>
  <c r="AI54" i="270"/>
  <c r="D54" i="270"/>
  <c r="AN53" i="270"/>
  <c r="AM53" i="270"/>
  <c r="AI53" i="270" s="1"/>
  <c r="AJ53" i="270"/>
  <c r="D53" i="270"/>
  <c r="AN51" i="270"/>
  <c r="AI51" i="270" s="1"/>
  <c r="AM51" i="270"/>
  <c r="AJ51" i="270"/>
  <c r="AN50" i="270"/>
  <c r="AM50" i="270"/>
  <c r="AJ50" i="270"/>
  <c r="AI50" i="270"/>
  <c r="D50" i="270"/>
  <c r="AN49" i="270"/>
  <c r="AM49" i="270"/>
  <c r="AJ49" i="270"/>
  <c r="AI49" i="270"/>
  <c r="D49" i="270"/>
  <c r="AN48" i="270"/>
  <c r="AM48" i="270"/>
  <c r="AI48" i="270" s="1"/>
  <c r="AJ48" i="270"/>
  <c r="D48" i="270"/>
  <c r="AN47" i="270"/>
  <c r="AM47" i="270"/>
  <c r="AI47" i="270" s="1"/>
  <c r="AJ47" i="270"/>
  <c r="D47" i="270"/>
  <c r="AN46" i="270"/>
  <c r="AM46" i="270"/>
  <c r="AJ46" i="270"/>
  <c r="N8" i="270" s="1"/>
  <c r="AI46" i="270"/>
  <c r="D46" i="270"/>
  <c r="AN41" i="270"/>
  <c r="AM41" i="270"/>
  <c r="AJ41" i="270"/>
  <c r="AI41" i="270"/>
  <c r="D41" i="270"/>
  <c r="AN40" i="270"/>
  <c r="AM40" i="270"/>
  <c r="AI40" i="270" s="1"/>
  <c r="AJ40" i="270"/>
  <c r="D40" i="270"/>
  <c r="AN39" i="270"/>
  <c r="AM39" i="270"/>
  <c r="AI39" i="270" s="1"/>
  <c r="AJ39" i="270"/>
  <c r="D39" i="270"/>
  <c r="AN38" i="270"/>
  <c r="AM38" i="270"/>
  <c r="AJ38" i="270"/>
  <c r="N18" i="270" s="1"/>
  <c r="AI38" i="270"/>
  <c r="D38" i="270"/>
  <c r="AN36" i="270"/>
  <c r="AM36" i="270"/>
  <c r="AJ36" i="270"/>
  <c r="AI36" i="270"/>
  <c r="D36" i="270"/>
  <c r="AN35" i="270"/>
  <c r="AM35" i="270"/>
  <c r="AI35" i="270" s="1"/>
  <c r="AJ35" i="270"/>
  <c r="D35" i="270"/>
  <c r="AN34" i="270"/>
  <c r="AM34" i="270"/>
  <c r="AI34" i="270" s="1"/>
  <c r="AJ34" i="270"/>
  <c r="D34" i="270"/>
  <c r="AN33" i="270"/>
  <c r="AM33" i="270"/>
  <c r="AJ33" i="270"/>
  <c r="N14" i="270" s="1"/>
  <c r="AI33" i="270"/>
  <c r="D33" i="270"/>
  <c r="AN31" i="270"/>
  <c r="AM31" i="270"/>
  <c r="AJ31" i="270"/>
  <c r="AI31" i="270"/>
  <c r="D31" i="270"/>
  <c r="AN30" i="270"/>
  <c r="AM30" i="270"/>
  <c r="AI30" i="270" s="1"/>
  <c r="AJ30" i="270"/>
  <c r="N12" i="270" s="1"/>
  <c r="D30" i="270"/>
  <c r="AN29" i="270"/>
  <c r="AM29" i="270"/>
  <c r="AI29" i="270" s="1"/>
  <c r="AJ29" i="270"/>
  <c r="D29" i="270"/>
  <c r="AN28" i="270"/>
  <c r="AM28" i="270"/>
  <c r="AJ28" i="270"/>
  <c r="N10" i="270" s="1"/>
  <c r="AI28" i="270"/>
  <c r="D28" i="270"/>
  <c r="AN27" i="270"/>
  <c r="AM27" i="270"/>
  <c r="AJ27" i="270"/>
  <c r="AI27" i="270"/>
  <c r="D27" i="270"/>
  <c r="AN26" i="270"/>
  <c r="AM26" i="270"/>
  <c r="AI26" i="270" s="1"/>
  <c r="AJ26" i="270"/>
  <c r="D26" i="270"/>
  <c r="F23" i="270"/>
  <c r="F24" i="270" s="1"/>
  <c r="N11" i="270"/>
  <c r="N9" i="270"/>
  <c r="E4" i="270"/>
  <c r="AN862" i="271"/>
  <c r="AM862" i="271"/>
  <c r="AI862" i="271" s="1"/>
  <c r="AJ862" i="271"/>
  <c r="D862" i="271"/>
  <c r="AN861" i="271"/>
  <c r="AM861" i="271"/>
  <c r="AI861" i="271" s="1"/>
  <c r="AJ861" i="271"/>
  <c r="D861" i="271"/>
  <c r="AN860" i="271"/>
  <c r="AM860" i="271"/>
  <c r="AI860" i="271" s="1"/>
  <c r="AJ860" i="271"/>
  <c r="D860" i="271"/>
  <c r="AN859" i="271"/>
  <c r="AM859" i="271"/>
  <c r="AJ859" i="271"/>
  <c r="AI859" i="271"/>
  <c r="D859" i="271"/>
  <c r="AN857" i="271"/>
  <c r="AM857" i="271"/>
  <c r="AI857" i="271" s="1"/>
  <c r="AJ857" i="271"/>
  <c r="D857" i="271"/>
  <c r="AN856" i="271"/>
  <c r="AM856" i="271"/>
  <c r="AI856" i="271" s="1"/>
  <c r="AJ856" i="271"/>
  <c r="D856" i="271"/>
  <c r="AN855" i="271"/>
  <c r="AM855" i="271"/>
  <c r="AJ855" i="271"/>
  <c r="AI855" i="271"/>
  <c r="D855" i="271"/>
  <c r="AN854" i="271"/>
  <c r="AM854" i="271"/>
  <c r="AJ854" i="271"/>
  <c r="AI854" i="271"/>
  <c r="D854" i="271"/>
  <c r="AN852" i="271"/>
  <c r="AM852" i="271"/>
  <c r="AI852" i="271" s="1"/>
  <c r="AJ852" i="271"/>
  <c r="AN851" i="271"/>
  <c r="AM851" i="271"/>
  <c r="AJ851" i="271"/>
  <c r="D851" i="271"/>
  <c r="AN850" i="271"/>
  <c r="AM850" i="271"/>
  <c r="AJ850" i="271"/>
  <c r="AI850" i="271"/>
  <c r="D850" i="271"/>
  <c r="AN849" i="271"/>
  <c r="AM849" i="271"/>
  <c r="AI849" i="271" s="1"/>
  <c r="AJ849" i="271"/>
  <c r="D849" i="271"/>
  <c r="AN848" i="271"/>
  <c r="AI848" i="271" s="1"/>
  <c r="AM848" i="271"/>
  <c r="AJ848" i="271"/>
  <c r="D848" i="271"/>
  <c r="AN847" i="271"/>
  <c r="AM847" i="271"/>
  <c r="AI847" i="271" s="1"/>
  <c r="AJ847" i="271"/>
  <c r="D847" i="271"/>
  <c r="AN842" i="271"/>
  <c r="AM842" i="271"/>
  <c r="AJ842" i="271"/>
  <c r="AI842" i="271"/>
  <c r="D842" i="271"/>
  <c r="AN841" i="271"/>
  <c r="AM841" i="271"/>
  <c r="AI841" i="271" s="1"/>
  <c r="AJ841" i="271"/>
  <c r="D841" i="271"/>
  <c r="AN840" i="271"/>
  <c r="AI840" i="271" s="1"/>
  <c r="AM840" i="271"/>
  <c r="AJ840" i="271"/>
  <c r="D840" i="271"/>
  <c r="AN839" i="271"/>
  <c r="AM839" i="271"/>
  <c r="AJ839" i="271"/>
  <c r="D839" i="271"/>
  <c r="AN837" i="271"/>
  <c r="AM837" i="271"/>
  <c r="AJ837" i="271"/>
  <c r="AI837" i="271"/>
  <c r="D837" i="271"/>
  <c r="AN836" i="271"/>
  <c r="AM836" i="271"/>
  <c r="AI836" i="271" s="1"/>
  <c r="AJ836" i="271"/>
  <c r="D836" i="271"/>
  <c r="AN835" i="271"/>
  <c r="AI835" i="271" s="1"/>
  <c r="AM835" i="271"/>
  <c r="AJ835" i="271"/>
  <c r="D835" i="271"/>
  <c r="AN834" i="271"/>
  <c r="AM834" i="271"/>
  <c r="AI834" i="271" s="1"/>
  <c r="AJ834" i="271"/>
  <c r="D834" i="271"/>
  <c r="AN832" i="271"/>
  <c r="AM832" i="271"/>
  <c r="AJ832" i="271"/>
  <c r="AI832" i="271"/>
  <c r="AN831" i="271"/>
  <c r="AM831" i="271"/>
  <c r="AI831" i="271" s="1"/>
  <c r="AJ831" i="271"/>
  <c r="D831" i="271"/>
  <c r="AN830" i="271"/>
  <c r="AM830" i="271"/>
  <c r="AI830" i="271" s="1"/>
  <c r="AJ830" i="271"/>
  <c r="D830" i="271"/>
  <c r="AN829" i="271"/>
  <c r="AM829" i="271"/>
  <c r="AJ829" i="271"/>
  <c r="AI829" i="271"/>
  <c r="D829" i="271"/>
  <c r="AN828" i="271"/>
  <c r="AM828" i="271"/>
  <c r="AJ828" i="271"/>
  <c r="AI828" i="271"/>
  <c r="D828" i="271"/>
  <c r="AN827" i="271"/>
  <c r="AM827" i="271"/>
  <c r="AI827" i="271" s="1"/>
  <c r="AJ827" i="271"/>
  <c r="D827" i="271"/>
  <c r="AN822" i="271"/>
  <c r="AM822" i="271"/>
  <c r="AI822" i="271" s="1"/>
  <c r="AJ822" i="271"/>
  <c r="D822" i="271"/>
  <c r="AN821" i="271"/>
  <c r="AM821" i="271"/>
  <c r="AJ821" i="271"/>
  <c r="AI821" i="271"/>
  <c r="D821" i="271"/>
  <c r="AN820" i="271"/>
  <c r="AM820" i="271"/>
  <c r="AJ820" i="271"/>
  <c r="AI820" i="271"/>
  <c r="D820" i="271"/>
  <c r="AN819" i="271"/>
  <c r="AM819" i="271"/>
  <c r="AI819" i="271" s="1"/>
  <c r="AJ819" i="271"/>
  <c r="D819" i="271"/>
  <c r="AN817" i="271"/>
  <c r="AM817" i="271"/>
  <c r="AI817" i="271" s="1"/>
  <c r="AJ817" i="271"/>
  <c r="D817" i="271"/>
  <c r="AN816" i="271"/>
  <c r="AM816" i="271"/>
  <c r="AJ816" i="271"/>
  <c r="AI816" i="271"/>
  <c r="D816" i="271"/>
  <c r="AN815" i="271"/>
  <c r="AM815" i="271"/>
  <c r="AJ815" i="271"/>
  <c r="AI815" i="271"/>
  <c r="D815" i="271"/>
  <c r="AN814" i="271"/>
  <c r="AM814" i="271"/>
  <c r="AI814" i="271" s="1"/>
  <c r="AJ814" i="271"/>
  <c r="D814" i="271"/>
  <c r="AN812" i="271"/>
  <c r="AM812" i="271"/>
  <c r="AI812" i="271" s="1"/>
  <c r="AJ812" i="271"/>
  <c r="AN811" i="271"/>
  <c r="AM811" i="271"/>
  <c r="AJ811" i="271"/>
  <c r="AI811" i="271"/>
  <c r="D811" i="271"/>
  <c r="AN810" i="271"/>
  <c r="AM810" i="271"/>
  <c r="AI810" i="271" s="1"/>
  <c r="AJ810" i="271"/>
  <c r="D810" i="271"/>
  <c r="AN809" i="271"/>
  <c r="AI809" i="271" s="1"/>
  <c r="AM809" i="271"/>
  <c r="AJ809" i="271"/>
  <c r="D809" i="271"/>
  <c r="AN808" i="271"/>
  <c r="AM808" i="271"/>
  <c r="AI808" i="271" s="1"/>
  <c r="AJ808" i="271"/>
  <c r="D808" i="271"/>
  <c r="AN807" i="271"/>
  <c r="AM807" i="271"/>
  <c r="AJ807" i="271"/>
  <c r="AI807" i="271"/>
  <c r="D807" i="271"/>
  <c r="AN802" i="271"/>
  <c r="AM802" i="271"/>
  <c r="AI802" i="271" s="1"/>
  <c r="AJ802" i="271"/>
  <c r="D802" i="271"/>
  <c r="AN801" i="271"/>
  <c r="AI801" i="271" s="1"/>
  <c r="AM801" i="271"/>
  <c r="AJ801" i="271"/>
  <c r="D801" i="271"/>
  <c r="AN800" i="271"/>
  <c r="AM800" i="271"/>
  <c r="AJ800" i="271"/>
  <c r="D800" i="271"/>
  <c r="AN799" i="271"/>
  <c r="AM799" i="271"/>
  <c r="AJ799" i="271"/>
  <c r="AI799" i="271"/>
  <c r="D799" i="271"/>
  <c r="AN797" i="271"/>
  <c r="AM797" i="271"/>
  <c r="AI797" i="271" s="1"/>
  <c r="AJ797" i="271"/>
  <c r="D797" i="271"/>
  <c r="AN796" i="271"/>
  <c r="AI796" i="271" s="1"/>
  <c r="AM796" i="271"/>
  <c r="AJ796" i="271"/>
  <c r="D796" i="271"/>
  <c r="AN795" i="271"/>
  <c r="AM795" i="271"/>
  <c r="AI795" i="271" s="1"/>
  <c r="AJ795" i="271"/>
  <c r="D795" i="271"/>
  <c r="AN794" i="271"/>
  <c r="AM794" i="271"/>
  <c r="AJ794" i="271"/>
  <c r="AI794" i="271"/>
  <c r="D794" i="271"/>
  <c r="AN792" i="271"/>
  <c r="AM792" i="271"/>
  <c r="AI792" i="271" s="1"/>
  <c r="AJ792" i="271"/>
  <c r="AN791" i="271"/>
  <c r="AM791" i="271"/>
  <c r="AI791" i="271" s="1"/>
  <c r="AJ791" i="271"/>
  <c r="D791" i="271"/>
  <c r="AN790" i="271"/>
  <c r="AM790" i="271"/>
  <c r="AJ790" i="271"/>
  <c r="AI790" i="271"/>
  <c r="D790" i="271"/>
  <c r="AN789" i="271"/>
  <c r="AM789" i="271"/>
  <c r="AJ789" i="271"/>
  <c r="AI789" i="271"/>
  <c r="D789" i="271"/>
  <c r="AN788" i="271"/>
  <c r="AM788" i="271"/>
  <c r="AI788" i="271" s="1"/>
  <c r="AJ788" i="271"/>
  <c r="D788" i="271"/>
  <c r="AN787" i="271"/>
  <c r="AM787" i="271"/>
  <c r="AI787" i="271" s="1"/>
  <c r="AJ787" i="271"/>
  <c r="D787" i="271"/>
  <c r="X782" i="271"/>
  <c r="E782" i="271"/>
  <c r="X781" i="271"/>
  <c r="E781" i="271"/>
  <c r="AG780" i="271"/>
  <c r="AN776" i="271"/>
  <c r="AM776" i="271"/>
  <c r="AI776" i="271" s="1"/>
  <c r="AJ776" i="271"/>
  <c r="D776" i="271"/>
  <c r="AN775" i="271"/>
  <c r="AI775" i="271" s="1"/>
  <c r="AM775" i="271"/>
  <c r="AJ775" i="271"/>
  <c r="D775" i="271"/>
  <c r="AN774" i="271"/>
  <c r="AM774" i="271"/>
  <c r="AI774" i="271" s="1"/>
  <c r="AJ774" i="271"/>
  <c r="D774" i="271"/>
  <c r="AN773" i="271"/>
  <c r="AM773" i="271"/>
  <c r="AJ773" i="271"/>
  <c r="AI773" i="271"/>
  <c r="D773" i="271"/>
  <c r="AN771" i="271"/>
  <c r="AM771" i="271"/>
  <c r="AI771" i="271" s="1"/>
  <c r="AJ771" i="271"/>
  <c r="D771" i="271"/>
  <c r="AN770" i="271"/>
  <c r="AI770" i="271" s="1"/>
  <c r="AM770" i="271"/>
  <c r="AJ770" i="271"/>
  <c r="D770" i="271"/>
  <c r="AN769" i="271"/>
  <c r="AM769" i="271"/>
  <c r="AJ769" i="271"/>
  <c r="D769" i="271"/>
  <c r="AN768" i="271"/>
  <c r="AM768" i="271"/>
  <c r="AJ768" i="271"/>
  <c r="AI768" i="271"/>
  <c r="D768" i="271"/>
  <c r="AN766" i="271"/>
  <c r="AM766" i="271"/>
  <c r="AI766" i="271" s="1"/>
  <c r="AJ766" i="271"/>
  <c r="AN765" i="271"/>
  <c r="AM765" i="271"/>
  <c r="AJ765" i="271"/>
  <c r="D765" i="271"/>
  <c r="AN764" i="271"/>
  <c r="AM764" i="271"/>
  <c r="AJ764" i="271"/>
  <c r="AI764" i="271"/>
  <c r="D764" i="271"/>
  <c r="AN763" i="271"/>
  <c r="AM763" i="271"/>
  <c r="AJ763" i="271"/>
  <c r="AI763" i="271"/>
  <c r="D763" i="271"/>
  <c r="AN762" i="271"/>
  <c r="AM762" i="271"/>
  <c r="AI762" i="271" s="1"/>
  <c r="AJ762" i="271"/>
  <c r="D762" i="271"/>
  <c r="AN761" i="271"/>
  <c r="AM761" i="271"/>
  <c r="AI761" i="271" s="1"/>
  <c r="AJ761" i="271"/>
  <c r="D761" i="271"/>
  <c r="AN756" i="271"/>
  <c r="AM756" i="271"/>
  <c r="AI756" i="271" s="1"/>
  <c r="AJ756" i="271"/>
  <c r="D756" i="271"/>
  <c r="AN755" i="271"/>
  <c r="AM755" i="271"/>
  <c r="AJ755" i="271"/>
  <c r="AI755" i="271"/>
  <c r="D755" i="271"/>
  <c r="AN754" i="271"/>
  <c r="AM754" i="271"/>
  <c r="AI754" i="271" s="1"/>
  <c r="AJ754" i="271"/>
  <c r="D754" i="271"/>
  <c r="AN753" i="271"/>
  <c r="AM753" i="271"/>
  <c r="AI753" i="271" s="1"/>
  <c r="AJ753" i="271"/>
  <c r="D753" i="271"/>
  <c r="AN751" i="271"/>
  <c r="AM751" i="271"/>
  <c r="AI751" i="271" s="1"/>
  <c r="AJ751" i="271"/>
  <c r="D751" i="271"/>
  <c r="AN750" i="271"/>
  <c r="AM750" i="271"/>
  <c r="AJ750" i="271"/>
  <c r="AI750" i="271"/>
  <c r="D750" i="271"/>
  <c r="AN749" i="271"/>
  <c r="AM749" i="271"/>
  <c r="AI749" i="271" s="1"/>
  <c r="AJ749" i="271"/>
  <c r="D749" i="271"/>
  <c r="AN748" i="271"/>
  <c r="AM748" i="271"/>
  <c r="AJ748" i="271"/>
  <c r="D748" i="271"/>
  <c r="AN746" i="271"/>
  <c r="AM746" i="271"/>
  <c r="AJ746" i="271"/>
  <c r="AI746" i="271"/>
  <c r="AN745" i="271"/>
  <c r="AM745" i="271"/>
  <c r="AI745" i="271" s="1"/>
  <c r="AJ745" i="271"/>
  <c r="D745" i="271"/>
  <c r="AN744" i="271"/>
  <c r="AI744" i="271" s="1"/>
  <c r="AM744" i="271"/>
  <c r="AJ744" i="271"/>
  <c r="D744" i="271"/>
  <c r="AN743" i="271"/>
  <c r="AM743" i="271"/>
  <c r="AI743" i="271" s="1"/>
  <c r="AJ743" i="271"/>
  <c r="D743" i="271"/>
  <c r="AN742" i="271"/>
  <c r="AM742" i="271"/>
  <c r="AJ742" i="271"/>
  <c r="AI742" i="271"/>
  <c r="D742" i="271"/>
  <c r="AN741" i="271"/>
  <c r="AM741" i="271"/>
  <c r="AI741" i="271" s="1"/>
  <c r="AJ741" i="271"/>
  <c r="D741" i="271"/>
  <c r="AN736" i="271"/>
  <c r="AI736" i="271" s="1"/>
  <c r="AM736" i="271"/>
  <c r="AJ736" i="271"/>
  <c r="D736" i="271"/>
  <c r="AN735" i="271"/>
  <c r="AM735" i="271"/>
  <c r="AI735" i="271" s="1"/>
  <c r="AJ735" i="271"/>
  <c r="D735" i="271"/>
  <c r="AN734" i="271"/>
  <c r="AM734" i="271"/>
  <c r="AJ734" i="271"/>
  <c r="AI734" i="271"/>
  <c r="D734" i="271"/>
  <c r="AN733" i="271"/>
  <c r="AM733" i="271"/>
  <c r="AI733" i="271" s="1"/>
  <c r="AJ733" i="271"/>
  <c r="D733" i="271"/>
  <c r="AN731" i="271"/>
  <c r="AI731" i="271" s="1"/>
  <c r="AM731" i="271"/>
  <c r="AJ731" i="271"/>
  <c r="D731" i="271"/>
  <c r="AN730" i="271"/>
  <c r="AM730" i="271"/>
  <c r="AI730" i="271" s="1"/>
  <c r="AJ730" i="271"/>
  <c r="D730" i="271"/>
  <c r="AN729" i="271"/>
  <c r="AM729" i="271"/>
  <c r="AJ729" i="271"/>
  <c r="AI729" i="271"/>
  <c r="D729" i="271"/>
  <c r="AN728" i="271"/>
  <c r="AM728" i="271"/>
  <c r="AI728" i="271" s="1"/>
  <c r="AJ728" i="271"/>
  <c r="D728" i="271"/>
  <c r="AN726" i="271"/>
  <c r="AI726" i="271" s="1"/>
  <c r="AM726" i="271"/>
  <c r="AJ726" i="271"/>
  <c r="AN725" i="271"/>
  <c r="AM725" i="271"/>
  <c r="AI725" i="271" s="1"/>
  <c r="AJ725" i="271"/>
  <c r="D725" i="271"/>
  <c r="AN724" i="271"/>
  <c r="AI724" i="271" s="1"/>
  <c r="AM724" i="271"/>
  <c r="AJ724" i="271"/>
  <c r="D724" i="271"/>
  <c r="AN723" i="271"/>
  <c r="AM723" i="271"/>
  <c r="AI723" i="271" s="1"/>
  <c r="AJ723" i="271"/>
  <c r="D723" i="271"/>
  <c r="AN722" i="271"/>
  <c r="AM722" i="271"/>
  <c r="AI722" i="271" s="1"/>
  <c r="AJ722" i="271"/>
  <c r="D722" i="271"/>
  <c r="AN721" i="271"/>
  <c r="AM721" i="271"/>
  <c r="AI721" i="271" s="1"/>
  <c r="AJ721" i="271"/>
  <c r="D721" i="271"/>
  <c r="AN716" i="271"/>
  <c r="AI716" i="271" s="1"/>
  <c r="AM716" i="271"/>
  <c r="AJ716" i="271"/>
  <c r="D716" i="271"/>
  <c r="AN715" i="271"/>
  <c r="AM715" i="271"/>
  <c r="AI715" i="271" s="1"/>
  <c r="AJ715" i="271"/>
  <c r="D715" i="271"/>
  <c r="AN714" i="271"/>
  <c r="AM714" i="271"/>
  <c r="AI714" i="271" s="1"/>
  <c r="AJ714" i="271"/>
  <c r="D714" i="271"/>
  <c r="AN713" i="271"/>
  <c r="AM713" i="271"/>
  <c r="AI713" i="271" s="1"/>
  <c r="AJ713" i="271"/>
  <c r="D713" i="271"/>
  <c r="AN711" i="271"/>
  <c r="AM711" i="271"/>
  <c r="AJ711" i="271"/>
  <c r="AI711" i="271"/>
  <c r="D711" i="271"/>
  <c r="AN710" i="271"/>
  <c r="AM710" i="271"/>
  <c r="AI710" i="271" s="1"/>
  <c r="AJ710" i="271"/>
  <c r="D710" i="271"/>
  <c r="AN709" i="271"/>
  <c r="AM709" i="271"/>
  <c r="AI709" i="271" s="1"/>
  <c r="AJ709" i="271"/>
  <c r="D709" i="271"/>
  <c r="AN708" i="271"/>
  <c r="AM708" i="271"/>
  <c r="AI708" i="271" s="1"/>
  <c r="AJ708" i="271"/>
  <c r="D708" i="271"/>
  <c r="AN706" i="271"/>
  <c r="AI706" i="271" s="1"/>
  <c r="AM706" i="271"/>
  <c r="AJ706" i="271"/>
  <c r="AN705" i="271"/>
  <c r="AM705" i="271"/>
  <c r="AJ705" i="271"/>
  <c r="AI705" i="271"/>
  <c r="D705" i="271"/>
  <c r="AN704" i="271"/>
  <c r="AM704" i="271"/>
  <c r="AI704" i="271" s="1"/>
  <c r="AJ704" i="271"/>
  <c r="D704" i="271"/>
  <c r="AN703" i="271"/>
  <c r="AM703" i="271"/>
  <c r="AI703" i="271" s="1"/>
  <c r="AJ703" i="271"/>
  <c r="D703" i="271"/>
  <c r="AN702" i="271"/>
  <c r="AM702" i="271"/>
  <c r="AJ702" i="271"/>
  <c r="AI702" i="271"/>
  <c r="D702" i="271"/>
  <c r="AN701" i="271"/>
  <c r="AM701" i="271"/>
  <c r="AJ701" i="271"/>
  <c r="AI701" i="271"/>
  <c r="D701" i="271"/>
  <c r="X696" i="271"/>
  <c r="X695" i="271"/>
  <c r="E696" i="271" s="1"/>
  <c r="E695" i="271"/>
  <c r="AG694" i="271"/>
  <c r="AN690" i="271"/>
  <c r="AI690" i="271" s="1"/>
  <c r="AM690" i="271"/>
  <c r="AJ690" i="271"/>
  <c r="D690" i="271"/>
  <c r="AN689" i="271"/>
  <c r="AM689" i="271"/>
  <c r="AI689" i="271" s="1"/>
  <c r="AJ689" i="271"/>
  <c r="D689" i="271"/>
  <c r="AN688" i="271"/>
  <c r="AM688" i="271"/>
  <c r="AJ688" i="271"/>
  <c r="AI688" i="271"/>
  <c r="D688" i="271"/>
  <c r="AN687" i="271"/>
  <c r="AM687" i="271"/>
  <c r="AJ687" i="271"/>
  <c r="D687" i="271"/>
  <c r="AN685" i="271"/>
  <c r="AM685" i="271"/>
  <c r="AJ685" i="271"/>
  <c r="AI685" i="271"/>
  <c r="D685" i="271"/>
  <c r="AN684" i="271"/>
  <c r="AM684" i="271"/>
  <c r="AI684" i="271" s="1"/>
  <c r="AJ684" i="271"/>
  <c r="D684" i="271"/>
  <c r="AN683" i="271"/>
  <c r="AM683" i="271"/>
  <c r="AJ683" i="271"/>
  <c r="AI683" i="271"/>
  <c r="D683" i="271"/>
  <c r="AN682" i="271"/>
  <c r="AM682" i="271"/>
  <c r="AJ682" i="271"/>
  <c r="D682" i="271"/>
  <c r="AN680" i="271"/>
  <c r="AM680" i="271"/>
  <c r="AJ680" i="271"/>
  <c r="AI680" i="271"/>
  <c r="AN679" i="271"/>
  <c r="AM679" i="271"/>
  <c r="AJ679" i="271"/>
  <c r="AI679" i="271"/>
  <c r="D679" i="271"/>
  <c r="AN678" i="271"/>
  <c r="AI678" i="271" s="1"/>
  <c r="AM678" i="271"/>
  <c r="AJ678" i="271"/>
  <c r="D678" i="271"/>
  <c r="AN677" i="271"/>
  <c r="AM677" i="271"/>
  <c r="AI677" i="271" s="1"/>
  <c r="AJ677" i="271"/>
  <c r="D677" i="271"/>
  <c r="AN676" i="271"/>
  <c r="AM676" i="271"/>
  <c r="AJ676" i="271"/>
  <c r="AI676" i="271"/>
  <c r="D676" i="271"/>
  <c r="AN675" i="271"/>
  <c r="AM675" i="271"/>
  <c r="AJ675" i="271"/>
  <c r="AI675" i="271"/>
  <c r="D675" i="271"/>
  <c r="AN670" i="271"/>
  <c r="AI670" i="271" s="1"/>
  <c r="AM670" i="271"/>
  <c r="AJ670" i="271"/>
  <c r="D670" i="271"/>
  <c r="AN669" i="271"/>
  <c r="AM669" i="271"/>
  <c r="AI669" i="271" s="1"/>
  <c r="AJ669" i="271"/>
  <c r="D669" i="271"/>
  <c r="AN668" i="271"/>
  <c r="AM668" i="271"/>
  <c r="AJ668" i="271"/>
  <c r="AI668" i="271"/>
  <c r="D668" i="271"/>
  <c r="AN667" i="271"/>
  <c r="AM667" i="271"/>
  <c r="AJ667" i="271"/>
  <c r="AI667" i="271"/>
  <c r="D667" i="271"/>
  <c r="AN665" i="271"/>
  <c r="AI665" i="271" s="1"/>
  <c r="AM665" i="271"/>
  <c r="AJ665" i="271"/>
  <c r="D665" i="271"/>
  <c r="AN664" i="271"/>
  <c r="AM664" i="271"/>
  <c r="AI664" i="271" s="1"/>
  <c r="AJ664" i="271"/>
  <c r="D664" i="271"/>
  <c r="AN663" i="271"/>
  <c r="AI663" i="271" s="1"/>
  <c r="AM663" i="271"/>
  <c r="AJ663" i="271"/>
  <c r="D663" i="271"/>
  <c r="AN662" i="271"/>
  <c r="AM662" i="271"/>
  <c r="AJ662" i="271"/>
  <c r="AI662" i="271"/>
  <c r="D662" i="271"/>
  <c r="AN660" i="271"/>
  <c r="AI660" i="271" s="1"/>
  <c r="AM660" i="271"/>
  <c r="AJ660" i="271"/>
  <c r="AN659" i="271"/>
  <c r="AM659" i="271"/>
  <c r="AI659" i="271" s="1"/>
  <c r="AJ659" i="271"/>
  <c r="D659" i="271"/>
  <c r="AN658" i="271"/>
  <c r="AM658" i="271"/>
  <c r="AJ658" i="271"/>
  <c r="AI658" i="271"/>
  <c r="D658" i="271"/>
  <c r="AN657" i="271"/>
  <c r="AM657" i="271"/>
  <c r="AJ657" i="271"/>
  <c r="AI657" i="271"/>
  <c r="D657" i="271"/>
  <c r="AN656" i="271"/>
  <c r="AM656" i="271"/>
  <c r="AI656" i="271" s="1"/>
  <c r="AJ656" i="271"/>
  <c r="D656" i="271"/>
  <c r="AN655" i="271"/>
  <c r="AM655" i="271"/>
  <c r="AJ655" i="271"/>
  <c r="AI655" i="271"/>
  <c r="D655" i="271"/>
  <c r="AN650" i="271"/>
  <c r="AM650" i="271"/>
  <c r="AJ650" i="271"/>
  <c r="AI650" i="271"/>
  <c r="D650" i="271"/>
  <c r="AN649" i="271"/>
  <c r="AM649" i="271"/>
  <c r="AJ649" i="271"/>
  <c r="AI649" i="271"/>
  <c r="D649" i="271"/>
  <c r="AN648" i="271"/>
  <c r="AM648" i="271"/>
  <c r="AI648" i="271" s="1"/>
  <c r="AJ648" i="271"/>
  <c r="D648" i="271"/>
  <c r="AN647" i="271"/>
  <c r="AM647" i="271"/>
  <c r="AJ647" i="271"/>
  <c r="AI647" i="271"/>
  <c r="D647" i="271"/>
  <c r="AN645" i="271"/>
  <c r="AM645" i="271"/>
  <c r="AI645" i="271" s="1"/>
  <c r="AJ645" i="271"/>
  <c r="D645" i="271"/>
  <c r="AN644" i="271"/>
  <c r="AM644" i="271"/>
  <c r="AJ644" i="271"/>
  <c r="AI644" i="271"/>
  <c r="D644" i="271"/>
  <c r="AN643" i="271"/>
  <c r="AM643" i="271"/>
  <c r="AJ643" i="271"/>
  <c r="D643" i="271"/>
  <c r="AN642" i="271"/>
  <c r="AM642" i="271"/>
  <c r="AJ642" i="271"/>
  <c r="AI642" i="271"/>
  <c r="D642" i="271"/>
  <c r="AN640" i="271"/>
  <c r="AM640" i="271"/>
  <c r="AI640" i="271" s="1"/>
  <c r="AJ640" i="271"/>
  <c r="AN639" i="271"/>
  <c r="AM639" i="271"/>
  <c r="AJ639" i="271"/>
  <c r="AI639" i="271"/>
  <c r="D639" i="271"/>
  <c r="AN638" i="271"/>
  <c r="AM638" i="271"/>
  <c r="AI638" i="271" s="1"/>
  <c r="AJ638" i="271"/>
  <c r="D638" i="271"/>
  <c r="AN637" i="271"/>
  <c r="AM637" i="271"/>
  <c r="AI637" i="271" s="1"/>
  <c r="AJ637" i="271"/>
  <c r="D637" i="271"/>
  <c r="AN636" i="271"/>
  <c r="AM636" i="271"/>
  <c r="AJ636" i="271"/>
  <c r="AI636" i="271"/>
  <c r="D636" i="271"/>
  <c r="AN635" i="271"/>
  <c r="AM635" i="271"/>
  <c r="AJ635" i="271"/>
  <c r="AI635" i="271"/>
  <c r="D635" i="271"/>
  <c r="AN630" i="271"/>
  <c r="AM630" i="271"/>
  <c r="AI630" i="271" s="1"/>
  <c r="AJ630" i="271"/>
  <c r="D630" i="271"/>
  <c r="AN629" i="271"/>
  <c r="AM629" i="271"/>
  <c r="AI629" i="271" s="1"/>
  <c r="AJ629" i="271"/>
  <c r="D629" i="271"/>
  <c r="AN628" i="271"/>
  <c r="AM628" i="271"/>
  <c r="AJ628" i="271"/>
  <c r="AI628" i="271"/>
  <c r="D628" i="271"/>
  <c r="AN627" i="271"/>
  <c r="AM627" i="271"/>
  <c r="AJ627" i="271"/>
  <c r="AI627" i="271"/>
  <c r="D627" i="271"/>
  <c r="AN625" i="271"/>
  <c r="AM625" i="271"/>
  <c r="AJ625" i="271"/>
  <c r="D625" i="271"/>
  <c r="AN624" i="271"/>
  <c r="AM624" i="271"/>
  <c r="AJ624" i="271"/>
  <c r="AI624" i="271"/>
  <c r="D624" i="271"/>
  <c r="AN623" i="271"/>
  <c r="AI623" i="271" s="1"/>
  <c r="AM623" i="271"/>
  <c r="AJ623" i="271"/>
  <c r="D623" i="271"/>
  <c r="AN622" i="271"/>
  <c r="AI622" i="271" s="1"/>
  <c r="AM622" i="271"/>
  <c r="AJ622" i="271"/>
  <c r="D622" i="271"/>
  <c r="AN620" i="271"/>
  <c r="AM620" i="271"/>
  <c r="AJ620" i="271"/>
  <c r="AN619" i="271"/>
  <c r="AM619" i="271"/>
  <c r="AI619" i="271" s="1"/>
  <c r="AJ619" i="271"/>
  <c r="D619" i="271"/>
  <c r="AN618" i="271"/>
  <c r="AM618" i="271"/>
  <c r="AI618" i="271" s="1"/>
  <c r="AJ618" i="271"/>
  <c r="D618" i="271"/>
  <c r="AN617" i="271"/>
  <c r="AM617" i="271"/>
  <c r="AI617" i="271" s="1"/>
  <c r="AJ617" i="271"/>
  <c r="D617" i="271"/>
  <c r="AN616" i="271"/>
  <c r="AI616" i="271" s="1"/>
  <c r="AM616" i="271"/>
  <c r="AJ616" i="271"/>
  <c r="D616" i="271"/>
  <c r="AN615" i="271"/>
  <c r="AM615" i="271"/>
  <c r="AJ615" i="271"/>
  <c r="AI615" i="271"/>
  <c r="D615" i="271"/>
  <c r="X610" i="271"/>
  <c r="X609" i="271"/>
  <c r="E610" i="271" s="1"/>
  <c r="E609" i="271"/>
  <c r="AG608" i="271"/>
  <c r="AN604" i="271"/>
  <c r="AM604" i="271"/>
  <c r="AI604" i="271" s="1"/>
  <c r="AJ604" i="271"/>
  <c r="D604" i="271"/>
  <c r="AN603" i="271"/>
  <c r="AM603" i="271"/>
  <c r="AI603" i="271" s="1"/>
  <c r="AJ603" i="271"/>
  <c r="D603" i="271"/>
  <c r="AN602" i="271"/>
  <c r="AM602" i="271"/>
  <c r="AI602" i="271" s="1"/>
  <c r="AJ602" i="271"/>
  <c r="D602" i="271"/>
  <c r="AN601" i="271"/>
  <c r="AI601" i="271" s="1"/>
  <c r="AM601" i="271"/>
  <c r="AJ601" i="271"/>
  <c r="D601" i="271"/>
  <c r="AN599" i="271"/>
  <c r="AM599" i="271"/>
  <c r="AJ599" i="271"/>
  <c r="D599" i="271"/>
  <c r="AN598" i="271"/>
  <c r="AM598" i="271"/>
  <c r="AJ598" i="271"/>
  <c r="AI598" i="271"/>
  <c r="D598" i="271"/>
  <c r="AN597" i="271"/>
  <c r="AI597" i="271" s="1"/>
  <c r="AM597" i="271"/>
  <c r="AJ597" i="271"/>
  <c r="D597" i="271"/>
  <c r="AN596" i="271"/>
  <c r="AM596" i="271"/>
  <c r="AJ596" i="271"/>
  <c r="AI596" i="271"/>
  <c r="D596" i="271"/>
  <c r="AN594" i="271"/>
  <c r="AM594" i="271"/>
  <c r="AI594" i="271" s="1"/>
  <c r="AJ594" i="271"/>
  <c r="AN593" i="271"/>
  <c r="AI593" i="271" s="1"/>
  <c r="AM593" i="271"/>
  <c r="AJ593" i="271"/>
  <c r="D593" i="271"/>
  <c r="AN592" i="271"/>
  <c r="AM592" i="271"/>
  <c r="AI592" i="271" s="1"/>
  <c r="AJ592" i="271"/>
  <c r="D592" i="271"/>
  <c r="AN591" i="271"/>
  <c r="AM591" i="271"/>
  <c r="AJ591" i="271"/>
  <c r="AI591" i="271"/>
  <c r="D591" i="271"/>
  <c r="AN590" i="271"/>
  <c r="AM590" i="271"/>
  <c r="AJ590" i="271"/>
  <c r="AI590" i="271"/>
  <c r="D590" i="271"/>
  <c r="AN589" i="271"/>
  <c r="AM589" i="271"/>
  <c r="AJ589" i="271"/>
  <c r="D589" i="271"/>
  <c r="AN584" i="271"/>
  <c r="AM584" i="271"/>
  <c r="AI584" i="271" s="1"/>
  <c r="AJ584" i="271"/>
  <c r="D584" i="271"/>
  <c r="AN583" i="271"/>
  <c r="AM583" i="271"/>
  <c r="AJ583" i="271"/>
  <c r="D583" i="271"/>
  <c r="AN582" i="271"/>
  <c r="AI582" i="271" s="1"/>
  <c r="AM582" i="271"/>
  <c r="AJ582" i="271"/>
  <c r="D582" i="271"/>
  <c r="AN581" i="271"/>
  <c r="AM581" i="271"/>
  <c r="AI581" i="271" s="1"/>
  <c r="AJ581" i="271"/>
  <c r="D581" i="271"/>
  <c r="AN579" i="271"/>
  <c r="AM579" i="271"/>
  <c r="AI579" i="271" s="1"/>
  <c r="AJ579" i="271"/>
  <c r="D579" i="271"/>
  <c r="AN578" i="271"/>
  <c r="AM578" i="271"/>
  <c r="AI578" i="271" s="1"/>
  <c r="AJ578" i="271"/>
  <c r="D578" i="271"/>
  <c r="AN577" i="271"/>
  <c r="AM577" i="271"/>
  <c r="AJ577" i="271"/>
  <c r="AI577" i="271"/>
  <c r="D577" i="271"/>
  <c r="AN576" i="271"/>
  <c r="AM576" i="271"/>
  <c r="AI576" i="271" s="1"/>
  <c r="AJ576" i="271"/>
  <c r="D576" i="271"/>
  <c r="AN574" i="271"/>
  <c r="AM574" i="271"/>
  <c r="AI574" i="271" s="1"/>
  <c r="AJ574" i="271"/>
  <c r="AN573" i="271"/>
  <c r="AM573" i="271"/>
  <c r="AI573" i="271" s="1"/>
  <c r="AJ573" i="271"/>
  <c r="D573" i="271"/>
  <c r="AN572" i="271"/>
  <c r="AM572" i="271"/>
  <c r="AI572" i="271" s="1"/>
  <c r="AJ572" i="271"/>
  <c r="D572" i="271"/>
  <c r="AN571" i="271"/>
  <c r="AM571" i="271"/>
  <c r="AJ571" i="271"/>
  <c r="AI571" i="271"/>
  <c r="D571" i="271"/>
  <c r="AN570" i="271"/>
  <c r="AI570" i="271" s="1"/>
  <c r="AM570" i="271"/>
  <c r="AJ570" i="271"/>
  <c r="D570" i="271"/>
  <c r="AN569" i="271"/>
  <c r="AM569" i="271"/>
  <c r="AI569" i="271" s="1"/>
  <c r="AJ569" i="271"/>
  <c r="D569" i="271"/>
  <c r="AN564" i="271"/>
  <c r="AM564" i="271"/>
  <c r="AI564" i="271" s="1"/>
  <c r="AJ564" i="271"/>
  <c r="D564" i="271"/>
  <c r="AN563" i="271"/>
  <c r="AM563" i="271"/>
  <c r="AJ563" i="271"/>
  <c r="AI563" i="271"/>
  <c r="D563" i="271"/>
  <c r="AN562" i="271"/>
  <c r="AI562" i="271" s="1"/>
  <c r="AM562" i="271"/>
  <c r="AJ562" i="271"/>
  <c r="D562" i="271"/>
  <c r="AN561" i="271"/>
  <c r="AM561" i="271"/>
  <c r="AI561" i="271" s="1"/>
  <c r="AJ561" i="271"/>
  <c r="D561" i="271"/>
  <c r="AN559" i="271"/>
  <c r="AM559" i="271"/>
  <c r="AJ559" i="271"/>
  <c r="AI559" i="271"/>
  <c r="D559" i="271"/>
  <c r="AN558" i="271"/>
  <c r="AM558" i="271"/>
  <c r="AJ558" i="271"/>
  <c r="AI558" i="271"/>
  <c r="D558" i="271"/>
  <c r="AN557" i="271"/>
  <c r="AI557" i="271" s="1"/>
  <c r="AM557" i="271"/>
  <c r="AJ557" i="271"/>
  <c r="D557" i="271"/>
  <c r="AN556" i="271"/>
  <c r="AM556" i="271"/>
  <c r="AI556" i="271" s="1"/>
  <c r="AJ556" i="271"/>
  <c r="D556" i="271"/>
  <c r="AN554" i="271"/>
  <c r="AM554" i="271"/>
  <c r="AJ554" i="271"/>
  <c r="AI554" i="271"/>
  <c r="AN553" i="271"/>
  <c r="AM553" i="271"/>
  <c r="AI553" i="271" s="1"/>
  <c r="AJ553" i="271"/>
  <c r="D553" i="271"/>
  <c r="AN552" i="271"/>
  <c r="AM552" i="271"/>
  <c r="AI552" i="271" s="1"/>
  <c r="AJ552" i="271"/>
  <c r="D552" i="271"/>
  <c r="AN551" i="271"/>
  <c r="AM551" i="271"/>
  <c r="AJ551" i="271"/>
  <c r="AI551" i="271"/>
  <c r="D551" i="271"/>
  <c r="AN550" i="271"/>
  <c r="AI550" i="271" s="1"/>
  <c r="AM550" i="271"/>
  <c r="AJ550" i="271"/>
  <c r="D550" i="271"/>
  <c r="AN549" i="271"/>
  <c r="AM549" i="271"/>
  <c r="AI549" i="271" s="1"/>
  <c r="AJ549" i="271"/>
  <c r="D549" i="271"/>
  <c r="AN544" i="271"/>
  <c r="AM544" i="271"/>
  <c r="AJ544" i="271"/>
  <c r="D544" i="271"/>
  <c r="AN543" i="271"/>
  <c r="AM543" i="271"/>
  <c r="AJ543" i="271"/>
  <c r="AI543" i="271"/>
  <c r="D543" i="271"/>
  <c r="AN542" i="271"/>
  <c r="AI542" i="271" s="1"/>
  <c r="AM542" i="271"/>
  <c r="AJ542" i="271"/>
  <c r="D542" i="271"/>
  <c r="AN541" i="271"/>
  <c r="AM541" i="271"/>
  <c r="AJ541" i="271"/>
  <c r="D541" i="271"/>
  <c r="AN539" i="271"/>
  <c r="AM539" i="271"/>
  <c r="AJ539" i="271"/>
  <c r="D539" i="271"/>
  <c r="AN538" i="271"/>
  <c r="AI538" i="271" s="1"/>
  <c r="AM538" i="271"/>
  <c r="AJ538" i="271"/>
  <c r="D538" i="271"/>
  <c r="AN537" i="271"/>
  <c r="AI537" i="271" s="1"/>
  <c r="AM537" i="271"/>
  <c r="AJ537" i="271"/>
  <c r="D537" i="271"/>
  <c r="AN536" i="271"/>
  <c r="AM536" i="271"/>
  <c r="AJ536" i="271"/>
  <c r="D536" i="271"/>
  <c r="AN534" i="271"/>
  <c r="AM534" i="271"/>
  <c r="AJ534" i="271"/>
  <c r="AN533" i="271"/>
  <c r="AM533" i="271"/>
  <c r="AI533" i="271" s="1"/>
  <c r="AJ533" i="271"/>
  <c r="D533" i="271"/>
  <c r="AN532" i="271"/>
  <c r="AM532" i="271"/>
  <c r="AJ532" i="271"/>
  <c r="AI532" i="271"/>
  <c r="D532" i="271"/>
  <c r="AN531" i="271"/>
  <c r="AM531" i="271"/>
  <c r="AI531" i="271" s="1"/>
  <c r="AJ531" i="271"/>
  <c r="D531" i="271"/>
  <c r="AN530" i="271"/>
  <c r="AM530" i="271"/>
  <c r="AI530" i="271" s="1"/>
  <c r="AJ530" i="271"/>
  <c r="D530" i="271"/>
  <c r="AN529" i="271"/>
  <c r="AM529" i="271"/>
  <c r="AJ529" i="271"/>
  <c r="AI529" i="271"/>
  <c r="D529" i="271"/>
  <c r="X524" i="271"/>
  <c r="E524" i="271" s="1"/>
  <c r="X523" i="271"/>
  <c r="E523" i="271"/>
  <c r="AG522" i="271"/>
  <c r="AN518" i="271"/>
  <c r="AM518" i="271"/>
  <c r="AI518" i="271" s="1"/>
  <c r="AJ518" i="271"/>
  <c r="D518" i="271"/>
  <c r="AN517" i="271"/>
  <c r="AM517" i="271"/>
  <c r="AJ517" i="271"/>
  <c r="AI517" i="271"/>
  <c r="D517" i="271"/>
  <c r="AN516" i="271"/>
  <c r="AI516" i="271" s="1"/>
  <c r="AM516" i="271"/>
  <c r="AJ516" i="271"/>
  <c r="D516" i="271"/>
  <c r="AN515" i="271"/>
  <c r="AM515" i="271"/>
  <c r="AJ515" i="271"/>
  <c r="D515" i="271"/>
  <c r="AN513" i="271"/>
  <c r="AM513" i="271"/>
  <c r="AJ513" i="271"/>
  <c r="AI513" i="271"/>
  <c r="D513" i="271"/>
  <c r="AN512" i="271"/>
  <c r="AM512" i="271"/>
  <c r="AJ512" i="271"/>
  <c r="AI512" i="271"/>
  <c r="D512" i="271"/>
  <c r="AN511" i="271"/>
  <c r="AM511" i="271"/>
  <c r="AI511" i="271" s="1"/>
  <c r="AJ511" i="271"/>
  <c r="D511" i="271"/>
  <c r="AN510" i="271"/>
  <c r="AM510" i="271"/>
  <c r="AI510" i="271" s="1"/>
  <c r="AJ510" i="271"/>
  <c r="D510" i="271"/>
  <c r="AN508" i="271"/>
  <c r="AM508" i="271"/>
  <c r="AJ508" i="271"/>
  <c r="AI508" i="271"/>
  <c r="AN507" i="271"/>
  <c r="AM507" i="271"/>
  <c r="AJ507" i="271"/>
  <c r="AI507" i="271"/>
  <c r="D507" i="271"/>
  <c r="AN506" i="271"/>
  <c r="AM506" i="271"/>
  <c r="AJ506" i="271"/>
  <c r="D506" i="271"/>
  <c r="AN505" i="271"/>
  <c r="AI505" i="271" s="1"/>
  <c r="AM505" i="271"/>
  <c r="AJ505" i="271"/>
  <c r="D505" i="271"/>
  <c r="AN504" i="271"/>
  <c r="AM504" i="271"/>
  <c r="AI504" i="271" s="1"/>
  <c r="AJ504" i="271"/>
  <c r="D504" i="271"/>
  <c r="AN503" i="271"/>
  <c r="AM503" i="271"/>
  <c r="AJ503" i="271"/>
  <c r="AI503" i="271"/>
  <c r="D503" i="271"/>
  <c r="AN498" i="271"/>
  <c r="AM498" i="271"/>
  <c r="AJ498" i="271"/>
  <c r="D498" i="271"/>
  <c r="AN497" i="271"/>
  <c r="AI497" i="271" s="1"/>
  <c r="AM497" i="271"/>
  <c r="AJ497" i="271"/>
  <c r="D497" i="271"/>
  <c r="AN496" i="271"/>
  <c r="AM496" i="271"/>
  <c r="AI496" i="271" s="1"/>
  <c r="AJ496" i="271"/>
  <c r="D496" i="271"/>
  <c r="AN495" i="271"/>
  <c r="AM495" i="271"/>
  <c r="AJ495" i="271"/>
  <c r="AI495" i="271"/>
  <c r="D495" i="271"/>
  <c r="AN493" i="271"/>
  <c r="AM493" i="271"/>
  <c r="AJ493" i="271"/>
  <c r="D493" i="271"/>
  <c r="AN492" i="271"/>
  <c r="AI492" i="271" s="1"/>
  <c r="AM492" i="271"/>
  <c r="AJ492" i="271"/>
  <c r="D492" i="271"/>
  <c r="AN491" i="271"/>
  <c r="AM491" i="271"/>
  <c r="AI491" i="271" s="1"/>
  <c r="AJ491" i="271"/>
  <c r="D491" i="271"/>
  <c r="AN490" i="271"/>
  <c r="AI490" i="271" s="1"/>
  <c r="AM490" i="271"/>
  <c r="AJ490" i="271"/>
  <c r="D490" i="271"/>
  <c r="AN488" i="271"/>
  <c r="AM488" i="271"/>
  <c r="AJ488" i="271"/>
  <c r="AN487" i="271"/>
  <c r="AM487" i="271"/>
  <c r="AJ487" i="271"/>
  <c r="AI487" i="271"/>
  <c r="D487" i="271"/>
  <c r="AN486" i="271"/>
  <c r="AM486" i="271"/>
  <c r="AJ486" i="271"/>
  <c r="AI486" i="271"/>
  <c r="D486" i="271"/>
  <c r="AN485" i="271"/>
  <c r="AM485" i="271"/>
  <c r="AI485" i="271" s="1"/>
  <c r="AJ485" i="271"/>
  <c r="D485" i="271"/>
  <c r="AN484" i="271"/>
  <c r="AM484" i="271"/>
  <c r="AI484" i="271" s="1"/>
  <c r="AJ484" i="271"/>
  <c r="D484" i="271"/>
  <c r="AN483" i="271"/>
  <c r="AM483" i="271"/>
  <c r="AJ483" i="271"/>
  <c r="AI483" i="271"/>
  <c r="D483" i="271"/>
  <c r="AN478" i="271"/>
  <c r="AM478" i="271"/>
  <c r="AJ478" i="271"/>
  <c r="AI478" i="271"/>
  <c r="D478" i="271"/>
  <c r="AN477" i="271"/>
  <c r="AM477" i="271"/>
  <c r="AI477" i="271" s="1"/>
  <c r="AJ477" i="271"/>
  <c r="D477" i="271"/>
  <c r="AN476" i="271"/>
  <c r="AM476" i="271"/>
  <c r="AI476" i="271" s="1"/>
  <c r="AJ476" i="271"/>
  <c r="D476" i="271"/>
  <c r="AN475" i="271"/>
  <c r="AM475" i="271"/>
  <c r="AJ475" i="271"/>
  <c r="AI475" i="271"/>
  <c r="D475" i="271"/>
  <c r="AN473" i="271"/>
  <c r="AM473" i="271"/>
  <c r="AJ473" i="271"/>
  <c r="AI473" i="271"/>
  <c r="D473" i="271"/>
  <c r="AN472" i="271"/>
  <c r="AM472" i="271"/>
  <c r="AI472" i="271" s="1"/>
  <c r="AJ472" i="271"/>
  <c r="D472" i="271"/>
  <c r="AN471" i="271"/>
  <c r="AM471" i="271"/>
  <c r="AI471" i="271" s="1"/>
  <c r="AJ471" i="271"/>
  <c r="D471" i="271"/>
  <c r="AN470" i="271"/>
  <c r="AM470" i="271"/>
  <c r="AJ470" i="271"/>
  <c r="AI470" i="271"/>
  <c r="D470" i="271"/>
  <c r="AN468" i="271"/>
  <c r="AM468" i="271"/>
  <c r="AJ468" i="271"/>
  <c r="AI468" i="271"/>
  <c r="AN467" i="271"/>
  <c r="AM467" i="271"/>
  <c r="AJ467" i="271"/>
  <c r="D467" i="271"/>
  <c r="AN466" i="271"/>
  <c r="AI466" i="271" s="1"/>
  <c r="AM466" i="271"/>
  <c r="AJ466" i="271"/>
  <c r="D466" i="271"/>
  <c r="AN465" i="271"/>
  <c r="AM465" i="271"/>
  <c r="AI465" i="271" s="1"/>
  <c r="AJ465" i="271"/>
  <c r="D465" i="271"/>
  <c r="AN464" i="271"/>
  <c r="AM464" i="271"/>
  <c r="AJ464" i="271"/>
  <c r="AI464" i="271"/>
  <c r="D464" i="271"/>
  <c r="AN463" i="271"/>
  <c r="AM463" i="271"/>
  <c r="AI463" i="271" s="1"/>
  <c r="AJ463" i="271"/>
  <c r="D463" i="271"/>
  <c r="AN458" i="271"/>
  <c r="AI458" i="271" s="1"/>
  <c r="AM458" i="271"/>
  <c r="AJ458" i="271"/>
  <c r="D458" i="271"/>
  <c r="AN457" i="271"/>
  <c r="AM457" i="271"/>
  <c r="AI457" i="271" s="1"/>
  <c r="AJ457" i="271"/>
  <c r="D457" i="271"/>
  <c r="AN456" i="271"/>
  <c r="AM456" i="271"/>
  <c r="AJ456" i="271"/>
  <c r="AI456" i="271"/>
  <c r="D456" i="271"/>
  <c r="AN455" i="271"/>
  <c r="AM455" i="271"/>
  <c r="AJ455" i="271"/>
  <c r="D455" i="271"/>
  <c r="AN453" i="271"/>
  <c r="AI453" i="271" s="1"/>
  <c r="AM453" i="271"/>
  <c r="AJ453" i="271"/>
  <c r="D453" i="271"/>
  <c r="AN452" i="271"/>
  <c r="AM452" i="271"/>
  <c r="AI452" i="271" s="1"/>
  <c r="AJ452" i="271"/>
  <c r="D452" i="271"/>
  <c r="AN451" i="271"/>
  <c r="AM451" i="271"/>
  <c r="AJ451" i="271"/>
  <c r="AI451" i="271"/>
  <c r="D451" i="271"/>
  <c r="AN450" i="271"/>
  <c r="AM450" i="271"/>
  <c r="AJ450" i="271"/>
  <c r="D450" i="271"/>
  <c r="AN448" i="271"/>
  <c r="AI448" i="271" s="1"/>
  <c r="AM448" i="271"/>
  <c r="AJ448" i="271"/>
  <c r="AN447" i="271"/>
  <c r="AM447" i="271"/>
  <c r="AJ447" i="271"/>
  <c r="AI447" i="271"/>
  <c r="D447" i="271"/>
  <c r="AN446" i="271"/>
  <c r="AM446" i="271"/>
  <c r="AI446" i="271" s="1"/>
  <c r="AJ446" i="271"/>
  <c r="D446" i="271"/>
  <c r="AN445" i="271"/>
  <c r="AM445" i="271"/>
  <c r="AJ445" i="271"/>
  <c r="AI445" i="271"/>
  <c r="D445" i="271"/>
  <c r="AN444" i="271"/>
  <c r="AM444" i="271"/>
  <c r="AI444" i="271" s="1"/>
  <c r="AJ444" i="271"/>
  <c r="D444" i="271"/>
  <c r="AN443" i="271"/>
  <c r="AM443" i="271"/>
  <c r="AJ443" i="271"/>
  <c r="AI443" i="271"/>
  <c r="D443" i="271"/>
  <c r="X438" i="271"/>
  <c r="E438" i="271"/>
  <c r="X437" i="271"/>
  <c r="E437" i="271"/>
  <c r="AG436" i="271"/>
  <c r="AN432" i="271"/>
  <c r="AI432" i="271" s="1"/>
  <c r="AM432" i="271"/>
  <c r="AJ432" i="271"/>
  <c r="D432" i="271"/>
  <c r="AN431" i="271"/>
  <c r="AM431" i="271"/>
  <c r="AI431" i="271" s="1"/>
  <c r="AJ431" i="271"/>
  <c r="D431" i="271"/>
  <c r="AN430" i="271"/>
  <c r="AI430" i="271" s="1"/>
  <c r="AM430" i="271"/>
  <c r="AJ430" i="271"/>
  <c r="D430" i="271"/>
  <c r="AN429" i="271"/>
  <c r="AM429" i="271"/>
  <c r="AJ429" i="271"/>
  <c r="D429" i="271"/>
  <c r="AN427" i="271"/>
  <c r="AI427" i="271" s="1"/>
  <c r="AM427" i="271"/>
  <c r="AJ427" i="271"/>
  <c r="D427" i="271"/>
  <c r="AN426" i="271"/>
  <c r="AM426" i="271"/>
  <c r="AI426" i="271" s="1"/>
  <c r="AJ426" i="271"/>
  <c r="D426" i="271"/>
  <c r="AN425" i="271"/>
  <c r="AI425" i="271" s="1"/>
  <c r="AM425" i="271"/>
  <c r="AJ425" i="271"/>
  <c r="D425" i="271"/>
  <c r="AN424" i="271"/>
  <c r="AM424" i="271"/>
  <c r="AJ424" i="271"/>
  <c r="D424" i="271"/>
  <c r="AN422" i="271"/>
  <c r="AI422" i="271" s="1"/>
  <c r="AM422" i="271"/>
  <c r="AJ422" i="271"/>
  <c r="AN421" i="271"/>
  <c r="AM421" i="271"/>
  <c r="AJ421" i="271"/>
  <c r="AI421" i="271"/>
  <c r="D421" i="271"/>
  <c r="AN420" i="271"/>
  <c r="AM420" i="271"/>
  <c r="AJ420" i="271"/>
  <c r="D420" i="271"/>
  <c r="AN419" i="271"/>
  <c r="AM419" i="271"/>
  <c r="AJ419" i="271"/>
  <c r="AI419" i="271"/>
  <c r="D419" i="271"/>
  <c r="AN418" i="271"/>
  <c r="AI418" i="271" s="1"/>
  <c r="AM418" i="271"/>
  <c r="AJ418" i="271"/>
  <c r="D418" i="271"/>
  <c r="AN417" i="271"/>
  <c r="AM417" i="271"/>
  <c r="AJ417" i="271"/>
  <c r="AI417" i="271"/>
  <c r="D417" i="271"/>
  <c r="AN412" i="271"/>
  <c r="AM412" i="271"/>
  <c r="AI412" i="271" s="1"/>
  <c r="AJ412" i="271"/>
  <c r="D412" i="271"/>
  <c r="AN411" i="271"/>
  <c r="AM411" i="271"/>
  <c r="AI411" i="271" s="1"/>
  <c r="AJ411" i="271"/>
  <c r="D411" i="271"/>
  <c r="AN410" i="271"/>
  <c r="AI410" i="271" s="1"/>
  <c r="AM410" i="271"/>
  <c r="AJ410" i="271"/>
  <c r="D410" i="271"/>
  <c r="AN409" i="271"/>
  <c r="AI409" i="271" s="1"/>
  <c r="AM409" i="271"/>
  <c r="AJ409" i="271"/>
  <c r="D409" i="271"/>
  <c r="AN407" i="271"/>
  <c r="AM407" i="271"/>
  <c r="AJ407" i="271"/>
  <c r="D407" i="271"/>
  <c r="AN406" i="271"/>
  <c r="AM406" i="271"/>
  <c r="AJ406" i="271"/>
  <c r="AI406" i="271"/>
  <c r="D406" i="271"/>
  <c r="AN405" i="271"/>
  <c r="AM405" i="271"/>
  <c r="AI405" i="271" s="1"/>
  <c r="AJ405" i="271"/>
  <c r="D405" i="271"/>
  <c r="AN404" i="271"/>
  <c r="AI404" i="271" s="1"/>
  <c r="AM404" i="271"/>
  <c r="AJ404" i="271"/>
  <c r="D404" i="271"/>
  <c r="AN402" i="271"/>
  <c r="AM402" i="271"/>
  <c r="AI402" i="271" s="1"/>
  <c r="AJ402" i="271"/>
  <c r="AN401" i="271"/>
  <c r="AM401" i="271"/>
  <c r="AJ401" i="271"/>
  <c r="AI401" i="271"/>
  <c r="D401" i="271"/>
  <c r="AN400" i="271"/>
  <c r="AM400" i="271"/>
  <c r="AJ400" i="271"/>
  <c r="AI400" i="271"/>
  <c r="D400" i="271"/>
  <c r="AN399" i="271"/>
  <c r="AM399" i="271"/>
  <c r="AI399" i="271" s="1"/>
  <c r="AJ399" i="271"/>
  <c r="D399" i="271"/>
  <c r="AN398" i="271"/>
  <c r="AM398" i="271"/>
  <c r="AJ398" i="271"/>
  <c r="AI398" i="271"/>
  <c r="D398" i="271"/>
  <c r="AN397" i="271"/>
  <c r="AM397" i="271"/>
  <c r="AJ397" i="271"/>
  <c r="AI397" i="271"/>
  <c r="D397" i="271"/>
  <c r="AN392" i="271"/>
  <c r="AM392" i="271"/>
  <c r="AJ392" i="271"/>
  <c r="AI392" i="271"/>
  <c r="D392" i="271"/>
  <c r="AN391" i="271"/>
  <c r="AM391" i="271"/>
  <c r="AI391" i="271" s="1"/>
  <c r="AJ391" i="271"/>
  <c r="D391" i="271"/>
  <c r="AN390" i="271"/>
  <c r="AM390" i="271"/>
  <c r="AJ390" i="271"/>
  <c r="AI390" i="271"/>
  <c r="D390" i="271"/>
  <c r="AN389" i="271"/>
  <c r="AM389" i="271"/>
  <c r="AJ389" i="271"/>
  <c r="AI389" i="271"/>
  <c r="D389" i="271"/>
  <c r="AN387" i="271"/>
  <c r="AM387" i="271"/>
  <c r="AJ387" i="271"/>
  <c r="AI387" i="271"/>
  <c r="D387" i="271"/>
  <c r="AN386" i="271"/>
  <c r="AM386" i="271"/>
  <c r="AI386" i="271" s="1"/>
  <c r="AJ386" i="271"/>
  <c r="D386" i="271"/>
  <c r="AN385" i="271"/>
  <c r="AM385" i="271"/>
  <c r="AJ385" i="271"/>
  <c r="AI385" i="271"/>
  <c r="D385" i="271"/>
  <c r="AN384" i="271"/>
  <c r="AM384" i="271"/>
  <c r="AJ384" i="271"/>
  <c r="AI384" i="271"/>
  <c r="D384" i="271"/>
  <c r="AN382" i="271"/>
  <c r="AI382" i="271" s="1"/>
  <c r="AM382" i="271"/>
  <c r="AJ382" i="271"/>
  <c r="AN381" i="271"/>
  <c r="AI381" i="271" s="1"/>
  <c r="AM381" i="271"/>
  <c r="AJ381" i="271"/>
  <c r="D381" i="271"/>
  <c r="AN380" i="271"/>
  <c r="AM380" i="271"/>
  <c r="AI380" i="271" s="1"/>
  <c r="AJ380" i="271"/>
  <c r="D380" i="271"/>
  <c r="AN379" i="271"/>
  <c r="AM379" i="271"/>
  <c r="AJ379" i="271"/>
  <c r="AI379" i="271"/>
  <c r="D379" i="271"/>
  <c r="AN378" i="271"/>
  <c r="AM378" i="271"/>
  <c r="AJ378" i="271"/>
  <c r="D378" i="271"/>
  <c r="AN377" i="271"/>
  <c r="AI377" i="271" s="1"/>
  <c r="AM377" i="271"/>
  <c r="AJ377" i="271"/>
  <c r="D377" i="271"/>
  <c r="AN372" i="271"/>
  <c r="AM372" i="271"/>
  <c r="AI372" i="271" s="1"/>
  <c r="AJ372" i="271"/>
  <c r="D372" i="271"/>
  <c r="AN371" i="271"/>
  <c r="AM371" i="271"/>
  <c r="AJ371" i="271"/>
  <c r="AI371" i="271"/>
  <c r="D371" i="271"/>
  <c r="AN370" i="271"/>
  <c r="AM370" i="271"/>
  <c r="AJ370" i="271"/>
  <c r="D370" i="271"/>
  <c r="AN369" i="271"/>
  <c r="AI369" i="271" s="1"/>
  <c r="AM369" i="271"/>
  <c r="AJ369" i="271"/>
  <c r="D369" i="271"/>
  <c r="AN367" i="271"/>
  <c r="AM367" i="271"/>
  <c r="AI367" i="271" s="1"/>
  <c r="AJ367" i="271"/>
  <c r="D367" i="271"/>
  <c r="AN366" i="271"/>
  <c r="AM366" i="271"/>
  <c r="AJ366" i="271"/>
  <c r="AI366" i="271"/>
  <c r="D366" i="271"/>
  <c r="AN365" i="271"/>
  <c r="AM365" i="271"/>
  <c r="AJ365" i="271"/>
  <c r="D365" i="271"/>
  <c r="AN364" i="271"/>
  <c r="AI364" i="271" s="1"/>
  <c r="AM364" i="271"/>
  <c r="AJ364" i="271"/>
  <c r="D364" i="271"/>
  <c r="AN362" i="271"/>
  <c r="AM362" i="271"/>
  <c r="AI362" i="271" s="1"/>
  <c r="AJ362" i="271"/>
  <c r="AN361" i="271"/>
  <c r="AM361" i="271"/>
  <c r="AJ361" i="271"/>
  <c r="AI361" i="271"/>
  <c r="D361" i="271"/>
  <c r="AN360" i="271"/>
  <c r="AM360" i="271"/>
  <c r="AI360" i="271" s="1"/>
  <c r="AJ360" i="271"/>
  <c r="D360" i="271"/>
  <c r="AN359" i="271"/>
  <c r="AM359" i="271"/>
  <c r="AJ359" i="271"/>
  <c r="AI359" i="271"/>
  <c r="D359" i="271"/>
  <c r="AN358" i="271"/>
  <c r="AM358" i="271"/>
  <c r="AJ358" i="271"/>
  <c r="AI358" i="271"/>
  <c r="D358" i="271"/>
  <c r="AN357" i="271"/>
  <c r="AM357" i="271"/>
  <c r="AJ357" i="271"/>
  <c r="AI357" i="271"/>
  <c r="D357" i="271"/>
  <c r="X352" i="271"/>
  <c r="E352" i="271"/>
  <c r="X351" i="271"/>
  <c r="E351" i="271"/>
  <c r="AG350" i="271"/>
  <c r="AN346" i="271"/>
  <c r="AM346" i="271"/>
  <c r="AI346" i="271" s="1"/>
  <c r="AJ346" i="271"/>
  <c r="D346" i="271"/>
  <c r="AN345" i="271"/>
  <c r="AM345" i="271"/>
  <c r="AJ345" i="271"/>
  <c r="AI345" i="271"/>
  <c r="D345" i="271"/>
  <c r="AN344" i="271"/>
  <c r="AM344" i="271"/>
  <c r="AJ344" i="271"/>
  <c r="D344" i="271"/>
  <c r="AN343" i="271"/>
  <c r="AI343" i="271" s="1"/>
  <c r="AM343" i="271"/>
  <c r="AJ343" i="271"/>
  <c r="D343" i="271"/>
  <c r="AN341" i="271"/>
  <c r="AM341" i="271"/>
  <c r="AI341" i="271" s="1"/>
  <c r="AJ341" i="271"/>
  <c r="D341" i="271"/>
  <c r="AN340" i="271"/>
  <c r="AM340" i="271"/>
  <c r="AJ340" i="271"/>
  <c r="AI340" i="271"/>
  <c r="D340" i="271"/>
  <c r="AN339" i="271"/>
  <c r="AM339" i="271"/>
  <c r="AI339" i="271" s="1"/>
  <c r="AJ339" i="271"/>
  <c r="D339" i="271"/>
  <c r="AN338" i="271"/>
  <c r="AI338" i="271" s="1"/>
  <c r="AM338" i="271"/>
  <c r="AJ338" i="271"/>
  <c r="D338" i="271"/>
  <c r="AN336" i="271"/>
  <c r="AM336" i="271"/>
  <c r="AI336" i="271" s="1"/>
  <c r="AJ336" i="271"/>
  <c r="AN335" i="271"/>
  <c r="AM335" i="271"/>
  <c r="AJ335" i="271"/>
  <c r="AI335" i="271"/>
  <c r="D335" i="271"/>
  <c r="AN334" i="271"/>
  <c r="AM334" i="271"/>
  <c r="AI334" i="271" s="1"/>
  <c r="AJ334" i="271"/>
  <c r="D334" i="271"/>
  <c r="AN333" i="271"/>
  <c r="AM333" i="271"/>
  <c r="AI333" i="271" s="1"/>
  <c r="AJ333" i="271"/>
  <c r="D333" i="271"/>
  <c r="AN332" i="271"/>
  <c r="AM332" i="271"/>
  <c r="AJ332" i="271"/>
  <c r="AI332" i="271"/>
  <c r="D332" i="271"/>
  <c r="AN331" i="271"/>
  <c r="AM331" i="271"/>
  <c r="AJ331" i="271"/>
  <c r="AI331" i="271"/>
  <c r="D331" i="271"/>
  <c r="AN326" i="271"/>
  <c r="AM326" i="271"/>
  <c r="AI326" i="271" s="1"/>
  <c r="AJ326" i="271"/>
  <c r="D326" i="271"/>
  <c r="AN325" i="271"/>
  <c r="AM325" i="271"/>
  <c r="AJ325" i="271"/>
  <c r="AI325" i="271"/>
  <c r="D325" i="271"/>
  <c r="AN324" i="271"/>
  <c r="AM324" i="271"/>
  <c r="AJ324" i="271"/>
  <c r="AI324" i="271"/>
  <c r="D324" i="271"/>
  <c r="AN323" i="271"/>
  <c r="AI323" i="271" s="1"/>
  <c r="AM323" i="271"/>
  <c r="AJ323" i="271"/>
  <c r="D323" i="271"/>
  <c r="AN321" i="271"/>
  <c r="AM321" i="271"/>
  <c r="AI321" i="271" s="1"/>
  <c r="AJ321" i="271"/>
  <c r="D321" i="271"/>
  <c r="AN320" i="271"/>
  <c r="AM320" i="271"/>
  <c r="AI320" i="271" s="1"/>
  <c r="AJ320" i="271"/>
  <c r="D320" i="271"/>
  <c r="AN319" i="271"/>
  <c r="AM319" i="271"/>
  <c r="AJ319" i="271"/>
  <c r="AI319" i="271"/>
  <c r="D319" i="271"/>
  <c r="AN318" i="271"/>
  <c r="AI318" i="271" s="1"/>
  <c r="AM318" i="271"/>
  <c r="AJ318" i="271"/>
  <c r="D318" i="271"/>
  <c r="AN316" i="271"/>
  <c r="AM316" i="271"/>
  <c r="AI316" i="271" s="1"/>
  <c r="AJ316" i="271"/>
  <c r="AN315" i="271"/>
  <c r="AM315" i="271"/>
  <c r="AI315" i="271" s="1"/>
  <c r="AJ315" i="271"/>
  <c r="D315" i="271"/>
  <c r="AN314" i="271"/>
  <c r="AM314" i="271"/>
  <c r="AJ314" i="271"/>
  <c r="AI314" i="271"/>
  <c r="D314" i="271"/>
  <c r="AN313" i="271"/>
  <c r="AM313" i="271"/>
  <c r="AJ313" i="271"/>
  <c r="D313" i="271"/>
  <c r="AN312" i="271"/>
  <c r="AI312" i="271" s="1"/>
  <c r="AM312" i="271"/>
  <c r="AJ312" i="271"/>
  <c r="D312" i="271"/>
  <c r="AN311" i="271"/>
  <c r="AM311" i="271"/>
  <c r="AI311" i="271" s="1"/>
  <c r="AJ311" i="271"/>
  <c r="D311" i="271"/>
  <c r="AN306" i="271"/>
  <c r="AI306" i="271" s="1"/>
  <c r="AM306" i="271"/>
  <c r="AJ306" i="271"/>
  <c r="D306" i="271"/>
  <c r="AN305" i="271"/>
  <c r="AM305" i="271"/>
  <c r="AJ305" i="271"/>
  <c r="D305" i="271"/>
  <c r="AN304" i="271"/>
  <c r="AM304" i="271"/>
  <c r="AJ304" i="271"/>
  <c r="AI304" i="271"/>
  <c r="D304" i="271"/>
  <c r="AN303" i="271"/>
  <c r="AM303" i="271"/>
  <c r="AJ303" i="271"/>
  <c r="D303" i="271"/>
  <c r="AN301" i="271"/>
  <c r="AI301" i="271" s="1"/>
  <c r="AM301" i="271"/>
  <c r="AJ301" i="271"/>
  <c r="D301" i="271"/>
  <c r="AN300" i="271"/>
  <c r="AM300" i="271"/>
  <c r="AI300" i="271" s="1"/>
  <c r="AJ300" i="271"/>
  <c r="D300" i="271"/>
  <c r="AN299" i="271"/>
  <c r="AI299" i="271" s="1"/>
  <c r="AM299" i="271"/>
  <c r="AJ299" i="271"/>
  <c r="D299" i="271"/>
  <c r="AN298" i="271"/>
  <c r="AM298" i="271"/>
  <c r="AI298" i="271" s="1"/>
  <c r="AJ298" i="271"/>
  <c r="D298" i="271"/>
  <c r="AN296" i="271"/>
  <c r="AI296" i="271" s="1"/>
  <c r="AM296" i="271"/>
  <c r="AJ296" i="271"/>
  <c r="AN295" i="271"/>
  <c r="AM295" i="271"/>
  <c r="AJ295" i="271"/>
  <c r="AI295" i="271"/>
  <c r="D295" i="271"/>
  <c r="AN294" i="271"/>
  <c r="AI294" i="271" s="1"/>
  <c r="AM294" i="271"/>
  <c r="AJ294" i="271"/>
  <c r="D294" i="271"/>
  <c r="AN293" i="271"/>
  <c r="AM293" i="271"/>
  <c r="AI293" i="271" s="1"/>
  <c r="AJ293" i="271"/>
  <c r="D293" i="271"/>
  <c r="AN292" i="271"/>
  <c r="AM292" i="271"/>
  <c r="AI292" i="271" s="1"/>
  <c r="AJ292" i="271"/>
  <c r="D292" i="271"/>
  <c r="AN291" i="271"/>
  <c r="AM291" i="271"/>
  <c r="AI291" i="271" s="1"/>
  <c r="AJ291" i="271"/>
  <c r="D291" i="271"/>
  <c r="AN286" i="271"/>
  <c r="AI286" i="271" s="1"/>
  <c r="AM286" i="271"/>
  <c r="AJ286" i="271"/>
  <c r="D286" i="271"/>
  <c r="AN285" i="271"/>
  <c r="AM285" i="271"/>
  <c r="AI285" i="271" s="1"/>
  <c r="AJ285" i="271"/>
  <c r="D285" i="271"/>
  <c r="AN284" i="271"/>
  <c r="AI284" i="271" s="1"/>
  <c r="AM284" i="271"/>
  <c r="AJ284" i="271"/>
  <c r="D284" i="271"/>
  <c r="AN283" i="271"/>
  <c r="AM283" i="271"/>
  <c r="AI283" i="271" s="1"/>
  <c r="AJ283" i="271"/>
  <c r="D283" i="271"/>
  <c r="AN281" i="271"/>
  <c r="AM281" i="271"/>
  <c r="AJ281" i="271"/>
  <c r="AI281" i="271"/>
  <c r="D281" i="271"/>
  <c r="AN280" i="271"/>
  <c r="AM280" i="271"/>
  <c r="AJ280" i="271"/>
  <c r="AI280" i="271"/>
  <c r="D280" i="271"/>
  <c r="AN279" i="271"/>
  <c r="AM279" i="271"/>
  <c r="AI279" i="271" s="1"/>
  <c r="AJ279" i="271"/>
  <c r="D279" i="271"/>
  <c r="AN278" i="271"/>
  <c r="AM278" i="271"/>
  <c r="AJ278" i="271"/>
  <c r="AI278" i="271"/>
  <c r="D278" i="271"/>
  <c r="AN276" i="271"/>
  <c r="AM276" i="271"/>
  <c r="AI276" i="271" s="1"/>
  <c r="AJ276" i="271"/>
  <c r="AN275" i="271"/>
  <c r="AI275" i="271" s="1"/>
  <c r="AM275" i="271"/>
  <c r="AJ275" i="271"/>
  <c r="D275" i="271"/>
  <c r="AN274" i="271"/>
  <c r="AM274" i="271"/>
  <c r="AI274" i="271" s="1"/>
  <c r="AJ274" i="271"/>
  <c r="D274" i="271"/>
  <c r="AN273" i="271"/>
  <c r="AI273" i="271" s="1"/>
  <c r="AM273" i="271"/>
  <c r="AJ273" i="271"/>
  <c r="D273" i="271"/>
  <c r="AN272" i="271"/>
  <c r="AM272" i="271"/>
  <c r="AJ272" i="271"/>
  <c r="AI272" i="271"/>
  <c r="D272" i="271"/>
  <c r="AN271" i="271"/>
  <c r="AI271" i="271" s="1"/>
  <c r="AM271" i="271"/>
  <c r="AJ271" i="271"/>
  <c r="D271" i="271"/>
  <c r="X266" i="271"/>
  <c r="X265" i="271"/>
  <c r="E266" i="271" s="1"/>
  <c r="E265" i="271"/>
  <c r="AG264" i="271"/>
  <c r="AN260" i="271"/>
  <c r="AM260" i="271"/>
  <c r="AI260" i="271" s="1"/>
  <c r="AJ260" i="271"/>
  <c r="D260" i="271"/>
  <c r="AN259" i="271"/>
  <c r="AM259" i="271"/>
  <c r="AJ259" i="271"/>
  <c r="AI259" i="271"/>
  <c r="D259" i="271"/>
  <c r="AN258" i="271"/>
  <c r="AM258" i="271"/>
  <c r="AI258" i="271" s="1"/>
  <c r="AJ258" i="271"/>
  <c r="D258" i="271"/>
  <c r="AN257" i="271"/>
  <c r="AM257" i="271"/>
  <c r="AJ257" i="271"/>
  <c r="AI257" i="271"/>
  <c r="D257" i="271"/>
  <c r="AN255" i="271"/>
  <c r="AM255" i="271"/>
  <c r="AI255" i="271" s="1"/>
  <c r="AJ255" i="271"/>
  <c r="D255" i="271"/>
  <c r="AN254" i="271"/>
  <c r="AM254" i="271"/>
  <c r="AJ254" i="271"/>
  <c r="AI254" i="271"/>
  <c r="D254" i="271"/>
  <c r="AN253" i="271"/>
  <c r="AM253" i="271"/>
  <c r="AI253" i="271" s="1"/>
  <c r="AJ253" i="271"/>
  <c r="D253" i="271"/>
  <c r="AN252" i="271"/>
  <c r="AI252" i="271" s="1"/>
  <c r="AM252" i="271"/>
  <c r="AJ252" i="271"/>
  <c r="D252" i="271"/>
  <c r="AN250" i="271"/>
  <c r="AM250" i="271"/>
  <c r="AI250" i="271" s="1"/>
  <c r="AJ250" i="271"/>
  <c r="AN249" i="271"/>
  <c r="AM249" i="271"/>
  <c r="AI249" i="271" s="1"/>
  <c r="AJ249" i="271"/>
  <c r="D249" i="271"/>
  <c r="AN248" i="271"/>
  <c r="AM248" i="271"/>
  <c r="AI248" i="271" s="1"/>
  <c r="AJ248" i="271"/>
  <c r="D248" i="271"/>
  <c r="AN247" i="271"/>
  <c r="AI247" i="271" s="1"/>
  <c r="AM247" i="271"/>
  <c r="AJ247" i="271"/>
  <c r="D247" i="271"/>
  <c r="AN246" i="271"/>
  <c r="AM246" i="271"/>
  <c r="AJ246" i="271"/>
  <c r="AI246" i="271"/>
  <c r="D246" i="271"/>
  <c r="AN245" i="271"/>
  <c r="AI245" i="271" s="1"/>
  <c r="AM245" i="271"/>
  <c r="AJ245" i="271"/>
  <c r="D245" i="271"/>
  <c r="AN240" i="271"/>
  <c r="AM240" i="271"/>
  <c r="AI240" i="271" s="1"/>
  <c r="AJ240" i="271"/>
  <c r="D240" i="271"/>
  <c r="AN239" i="271"/>
  <c r="AI239" i="271" s="1"/>
  <c r="AM239" i="271"/>
  <c r="AJ239" i="271"/>
  <c r="D239" i="271"/>
  <c r="AN238" i="271"/>
  <c r="AM238" i="271"/>
  <c r="AJ238" i="271"/>
  <c r="AI238" i="271"/>
  <c r="D238" i="271"/>
  <c r="AN237" i="271"/>
  <c r="AI237" i="271" s="1"/>
  <c r="AM237" i="271"/>
  <c r="AJ237" i="271"/>
  <c r="D237" i="271"/>
  <c r="AN235" i="271"/>
  <c r="AM235" i="271"/>
  <c r="AI235" i="271" s="1"/>
  <c r="AJ235" i="271"/>
  <c r="D235" i="271"/>
  <c r="AN234" i="271"/>
  <c r="AI234" i="271" s="1"/>
  <c r="AM234" i="271"/>
  <c r="AJ234" i="271"/>
  <c r="D234" i="271"/>
  <c r="AN233" i="271"/>
  <c r="AM233" i="271"/>
  <c r="AJ233" i="271"/>
  <c r="AI233" i="271"/>
  <c r="D233" i="271"/>
  <c r="AN232" i="271"/>
  <c r="AI232" i="271" s="1"/>
  <c r="AM232" i="271"/>
  <c r="AJ232" i="271"/>
  <c r="D232" i="271"/>
  <c r="AN230" i="271"/>
  <c r="AM230" i="271"/>
  <c r="AI230" i="271" s="1"/>
  <c r="AJ230" i="271"/>
  <c r="AN229" i="271"/>
  <c r="AM229" i="271"/>
  <c r="AI229" i="271" s="1"/>
  <c r="AJ229" i="271"/>
  <c r="D229" i="271"/>
  <c r="AN228" i="271"/>
  <c r="AM228" i="271"/>
  <c r="AJ228" i="271"/>
  <c r="AI228" i="271"/>
  <c r="D228" i="271"/>
  <c r="AN227" i="271"/>
  <c r="AM227" i="271"/>
  <c r="AI227" i="271" s="1"/>
  <c r="AJ227" i="271"/>
  <c r="D227" i="271"/>
  <c r="AN226" i="271"/>
  <c r="AM226" i="271"/>
  <c r="AJ226" i="271"/>
  <c r="AI226" i="271"/>
  <c r="D226" i="271"/>
  <c r="AN225" i="271"/>
  <c r="AM225" i="271"/>
  <c r="AI225" i="271" s="1"/>
  <c r="AJ225" i="271"/>
  <c r="D225" i="271"/>
  <c r="AN220" i="271"/>
  <c r="AM220" i="271"/>
  <c r="AJ220" i="271"/>
  <c r="AI220" i="271"/>
  <c r="D220" i="271"/>
  <c r="AN219" i="271"/>
  <c r="AM219" i="271"/>
  <c r="AI219" i="271" s="1"/>
  <c r="AJ219" i="271"/>
  <c r="D219" i="271"/>
  <c r="AN218" i="271"/>
  <c r="AM218" i="271"/>
  <c r="AJ218" i="271"/>
  <c r="AI218" i="271"/>
  <c r="D218" i="271"/>
  <c r="AN217" i="271"/>
  <c r="AM217" i="271"/>
  <c r="AI217" i="271" s="1"/>
  <c r="AJ217" i="271"/>
  <c r="D217" i="271"/>
  <c r="AN215" i="271"/>
  <c r="AM215" i="271"/>
  <c r="AJ215" i="271"/>
  <c r="AI215" i="271"/>
  <c r="D215" i="271"/>
  <c r="AN214" i="271"/>
  <c r="AM214" i="271"/>
  <c r="AI214" i="271" s="1"/>
  <c r="AJ214" i="271"/>
  <c r="D214" i="271"/>
  <c r="AN213" i="271"/>
  <c r="AM213" i="271"/>
  <c r="AJ213" i="271"/>
  <c r="AI213" i="271"/>
  <c r="D213" i="271"/>
  <c r="AN212" i="271"/>
  <c r="AM212" i="271"/>
  <c r="AI212" i="271" s="1"/>
  <c r="AJ212" i="271"/>
  <c r="D212" i="271"/>
  <c r="AN210" i="271"/>
  <c r="AM210" i="271"/>
  <c r="AJ210" i="271"/>
  <c r="AI210" i="271"/>
  <c r="AN209" i="271"/>
  <c r="AM209" i="271"/>
  <c r="AI209" i="271" s="1"/>
  <c r="AJ209" i="271"/>
  <c r="D209" i="271"/>
  <c r="AN208" i="271"/>
  <c r="AM208" i="271"/>
  <c r="AJ208" i="271"/>
  <c r="AI208" i="271"/>
  <c r="D208" i="271"/>
  <c r="AN207" i="271"/>
  <c r="AM207" i="271"/>
  <c r="AI207" i="271" s="1"/>
  <c r="AJ207" i="271"/>
  <c r="D207" i="271"/>
  <c r="AN206" i="271"/>
  <c r="AI206" i="271" s="1"/>
  <c r="AM206" i="271"/>
  <c r="AJ206" i="271"/>
  <c r="D206" i="271"/>
  <c r="AN205" i="271"/>
  <c r="AM205" i="271"/>
  <c r="AI205" i="271" s="1"/>
  <c r="AJ205" i="271"/>
  <c r="D205" i="271"/>
  <c r="AN200" i="271"/>
  <c r="AM200" i="271"/>
  <c r="AJ200" i="271"/>
  <c r="AI200" i="271"/>
  <c r="D200" i="271"/>
  <c r="AN199" i="271"/>
  <c r="AM199" i="271"/>
  <c r="AJ199" i="271"/>
  <c r="AI199" i="271"/>
  <c r="D199" i="271"/>
  <c r="AN198" i="271"/>
  <c r="AI198" i="271" s="1"/>
  <c r="AM198" i="271"/>
  <c r="AJ198" i="271"/>
  <c r="D198" i="271"/>
  <c r="AN197" i="271"/>
  <c r="AM197" i="271"/>
  <c r="AI197" i="271" s="1"/>
  <c r="AJ197" i="271"/>
  <c r="D197" i="271"/>
  <c r="AN195" i="271"/>
  <c r="AI195" i="271" s="1"/>
  <c r="AM195" i="271"/>
  <c r="AJ195" i="271"/>
  <c r="D195" i="271"/>
  <c r="AN194" i="271"/>
  <c r="AM194" i="271"/>
  <c r="AJ194" i="271"/>
  <c r="AI194" i="271"/>
  <c r="D194" i="271"/>
  <c r="AN193" i="271"/>
  <c r="AI193" i="271" s="1"/>
  <c r="AM193" i="271"/>
  <c r="AJ193" i="271"/>
  <c r="D193" i="271"/>
  <c r="AN192" i="271"/>
  <c r="AM192" i="271"/>
  <c r="AI192" i="271" s="1"/>
  <c r="AJ192" i="271"/>
  <c r="D192" i="271"/>
  <c r="AN190" i="271"/>
  <c r="AM190" i="271"/>
  <c r="AJ190" i="271"/>
  <c r="AI190" i="271"/>
  <c r="AN189" i="271"/>
  <c r="AM189" i="271"/>
  <c r="AJ189" i="271"/>
  <c r="AI189" i="271"/>
  <c r="D189" i="271"/>
  <c r="AN188" i="271"/>
  <c r="AM188" i="271"/>
  <c r="AJ188" i="271"/>
  <c r="D188" i="271"/>
  <c r="AN187" i="271"/>
  <c r="AI187" i="271" s="1"/>
  <c r="AM187" i="271"/>
  <c r="AJ187" i="271"/>
  <c r="D187" i="271"/>
  <c r="AN186" i="271"/>
  <c r="AM186" i="271"/>
  <c r="AI186" i="271" s="1"/>
  <c r="AJ186" i="271"/>
  <c r="D186" i="271"/>
  <c r="AN185" i="271"/>
  <c r="AM185" i="271"/>
  <c r="AJ185" i="271"/>
  <c r="AI185" i="271"/>
  <c r="D185" i="271"/>
  <c r="X180" i="271"/>
  <c r="E180" i="271" s="1"/>
  <c r="X179" i="271"/>
  <c r="E179" i="271"/>
  <c r="AG178" i="271"/>
  <c r="AN174" i="271"/>
  <c r="AM174" i="271"/>
  <c r="AI174" i="271" s="1"/>
  <c r="AJ174" i="271"/>
  <c r="D174" i="271"/>
  <c r="AN173" i="271"/>
  <c r="AM173" i="271"/>
  <c r="AI173" i="271" s="1"/>
  <c r="AJ173" i="271"/>
  <c r="D173" i="271"/>
  <c r="AN172" i="271"/>
  <c r="AM172" i="271"/>
  <c r="AJ172" i="271"/>
  <c r="AI172" i="271"/>
  <c r="D172" i="271"/>
  <c r="AN171" i="271"/>
  <c r="AM171" i="271"/>
  <c r="AI171" i="271" s="1"/>
  <c r="AJ171" i="271"/>
  <c r="D171" i="271"/>
  <c r="AN169" i="271"/>
  <c r="AM169" i="271"/>
  <c r="AI169" i="271" s="1"/>
  <c r="AJ169" i="271"/>
  <c r="D169" i="271"/>
  <c r="AN168" i="271"/>
  <c r="AM168" i="271"/>
  <c r="AI168" i="271" s="1"/>
  <c r="AJ168" i="271"/>
  <c r="D168" i="271"/>
  <c r="AN167" i="271"/>
  <c r="AM167" i="271"/>
  <c r="AJ167" i="271"/>
  <c r="AI167" i="271"/>
  <c r="D167" i="271"/>
  <c r="AN166" i="271"/>
  <c r="AM166" i="271"/>
  <c r="AJ166" i="271"/>
  <c r="AI166" i="271"/>
  <c r="D166" i="271"/>
  <c r="AN164" i="271"/>
  <c r="AM164" i="271"/>
  <c r="AI164" i="271" s="1"/>
  <c r="AJ164" i="271"/>
  <c r="AN163" i="271"/>
  <c r="AM163" i="271"/>
  <c r="AI163" i="271" s="1"/>
  <c r="AJ163" i="271"/>
  <c r="D163" i="271"/>
  <c r="AN162" i="271"/>
  <c r="AM162" i="271"/>
  <c r="AJ162" i="271"/>
  <c r="AI162" i="271"/>
  <c r="D162" i="271"/>
  <c r="AN161" i="271"/>
  <c r="AM161" i="271"/>
  <c r="AI161" i="271" s="1"/>
  <c r="AJ161" i="271"/>
  <c r="D161" i="271"/>
  <c r="AN160" i="271"/>
  <c r="AI160" i="271" s="1"/>
  <c r="AM160" i="271"/>
  <c r="AJ160" i="271"/>
  <c r="D160" i="271"/>
  <c r="AN159" i="271"/>
  <c r="AM159" i="271"/>
  <c r="AI159" i="271" s="1"/>
  <c r="AJ159" i="271"/>
  <c r="D159" i="271"/>
  <c r="AN154" i="271"/>
  <c r="AI154" i="271" s="1"/>
  <c r="AM154" i="271"/>
  <c r="AJ154" i="271"/>
  <c r="D154" i="271"/>
  <c r="AN153" i="271"/>
  <c r="AM153" i="271"/>
  <c r="AI153" i="271" s="1"/>
  <c r="AJ153" i="271"/>
  <c r="D153" i="271"/>
  <c r="AN152" i="271"/>
  <c r="AI152" i="271" s="1"/>
  <c r="AM152" i="271"/>
  <c r="AJ152" i="271"/>
  <c r="D152" i="271"/>
  <c r="AN151" i="271"/>
  <c r="AM151" i="271"/>
  <c r="AI151" i="271" s="1"/>
  <c r="AJ151" i="271"/>
  <c r="D151" i="271"/>
  <c r="AN149" i="271"/>
  <c r="AI149" i="271" s="1"/>
  <c r="AM149" i="271"/>
  <c r="AJ149" i="271"/>
  <c r="D149" i="271"/>
  <c r="AN148" i="271"/>
  <c r="AM148" i="271"/>
  <c r="AI148" i="271" s="1"/>
  <c r="AJ148" i="271"/>
  <c r="D148" i="271"/>
  <c r="AN147" i="271"/>
  <c r="AI147" i="271" s="1"/>
  <c r="AM147" i="271"/>
  <c r="AJ147" i="271"/>
  <c r="D147" i="271"/>
  <c r="AN146" i="271"/>
  <c r="AM146" i="271"/>
  <c r="AI146" i="271" s="1"/>
  <c r="AJ146" i="271"/>
  <c r="D146" i="271"/>
  <c r="AN144" i="271"/>
  <c r="AI144" i="271" s="1"/>
  <c r="AM144" i="271"/>
  <c r="AJ144" i="271"/>
  <c r="AN143" i="271"/>
  <c r="AM143" i="271"/>
  <c r="AI143" i="271" s="1"/>
  <c r="AJ143" i="271"/>
  <c r="D143" i="271"/>
  <c r="AN142" i="271"/>
  <c r="AM142" i="271"/>
  <c r="AI142" i="271" s="1"/>
  <c r="AJ142" i="271"/>
  <c r="D142" i="271"/>
  <c r="AN141" i="271"/>
  <c r="AM141" i="271"/>
  <c r="AJ141" i="271"/>
  <c r="AI141" i="271"/>
  <c r="D141" i="271"/>
  <c r="AN140" i="271"/>
  <c r="AM140" i="271"/>
  <c r="AJ140" i="271"/>
  <c r="AI140" i="271"/>
  <c r="D140" i="271"/>
  <c r="AN139" i="271"/>
  <c r="AM139" i="271"/>
  <c r="AI139" i="271" s="1"/>
  <c r="AJ139" i="271"/>
  <c r="D139" i="271"/>
  <c r="AN134" i="271"/>
  <c r="AM134" i="271"/>
  <c r="AI134" i="271" s="1"/>
  <c r="AJ134" i="271"/>
  <c r="D134" i="271"/>
  <c r="AN133" i="271"/>
  <c r="AM133" i="271"/>
  <c r="AI133" i="271" s="1"/>
  <c r="AJ133" i="271"/>
  <c r="D133" i="271"/>
  <c r="AN132" i="271"/>
  <c r="AM132" i="271"/>
  <c r="AJ132" i="271"/>
  <c r="AI132" i="271"/>
  <c r="D132" i="271"/>
  <c r="AN131" i="271"/>
  <c r="AM131" i="271"/>
  <c r="AI131" i="271" s="1"/>
  <c r="AJ131" i="271"/>
  <c r="D131" i="271"/>
  <c r="AN129" i="271"/>
  <c r="AM129" i="271"/>
  <c r="AI129" i="271" s="1"/>
  <c r="AJ129" i="271"/>
  <c r="D129" i="271"/>
  <c r="AN128" i="271"/>
  <c r="AM128" i="271"/>
  <c r="AI128" i="271" s="1"/>
  <c r="AJ128" i="271"/>
  <c r="D128" i="271"/>
  <c r="AN127" i="271"/>
  <c r="AM127" i="271"/>
  <c r="AJ127" i="271"/>
  <c r="AI127" i="271"/>
  <c r="D127" i="271"/>
  <c r="AN126" i="271"/>
  <c r="AM126" i="271"/>
  <c r="AI126" i="271" s="1"/>
  <c r="AJ126" i="271"/>
  <c r="D126" i="271"/>
  <c r="AN124" i="271"/>
  <c r="AM124" i="271"/>
  <c r="AI124" i="271" s="1"/>
  <c r="AJ124" i="271"/>
  <c r="AN123" i="271"/>
  <c r="AI123" i="271" s="1"/>
  <c r="AM123" i="271"/>
  <c r="AJ123" i="271"/>
  <c r="D123" i="271"/>
  <c r="AN122" i="271"/>
  <c r="AM122" i="271"/>
  <c r="AI122" i="271" s="1"/>
  <c r="AJ122" i="271"/>
  <c r="D122" i="271"/>
  <c r="AN121" i="271"/>
  <c r="AI121" i="271" s="1"/>
  <c r="AM121" i="271"/>
  <c r="AJ121" i="271"/>
  <c r="D121" i="271"/>
  <c r="AN120" i="271"/>
  <c r="AI120" i="271" s="1"/>
  <c r="AM120" i="271"/>
  <c r="AJ120" i="271"/>
  <c r="D120" i="271"/>
  <c r="AN119" i="271"/>
  <c r="AI119" i="271" s="1"/>
  <c r="AM119" i="271"/>
  <c r="AJ119" i="271"/>
  <c r="D119" i="271"/>
  <c r="AN114" i="271"/>
  <c r="AM114" i="271"/>
  <c r="AI114" i="271" s="1"/>
  <c r="AJ114" i="271"/>
  <c r="D114" i="271"/>
  <c r="AN113" i="271"/>
  <c r="AI113" i="271" s="1"/>
  <c r="AM113" i="271"/>
  <c r="AJ113" i="271"/>
  <c r="D113" i="271"/>
  <c r="AN112" i="271"/>
  <c r="AI112" i="271" s="1"/>
  <c r="AM112" i="271"/>
  <c r="AJ112" i="271"/>
  <c r="D112" i="271"/>
  <c r="AN111" i="271"/>
  <c r="AI111" i="271" s="1"/>
  <c r="AM111" i="271"/>
  <c r="AJ111" i="271"/>
  <c r="D111" i="271"/>
  <c r="AN109" i="271"/>
  <c r="AM109" i="271"/>
  <c r="AI109" i="271" s="1"/>
  <c r="AJ109" i="271"/>
  <c r="D109" i="271"/>
  <c r="AN108" i="271"/>
  <c r="AI108" i="271" s="1"/>
  <c r="AM108" i="271"/>
  <c r="AJ108" i="271"/>
  <c r="D108" i="271"/>
  <c r="AN107" i="271"/>
  <c r="AI107" i="271" s="1"/>
  <c r="AM107" i="271"/>
  <c r="AJ107" i="271"/>
  <c r="D107" i="271"/>
  <c r="AN106" i="271"/>
  <c r="AI106" i="271" s="1"/>
  <c r="AM106" i="271"/>
  <c r="AJ106" i="271"/>
  <c r="D106" i="271"/>
  <c r="AN104" i="271"/>
  <c r="AM104" i="271"/>
  <c r="AI104" i="271" s="1"/>
  <c r="AJ104" i="271"/>
  <c r="AN103" i="271"/>
  <c r="AM103" i="271"/>
  <c r="AI103" i="271" s="1"/>
  <c r="AJ103" i="271"/>
  <c r="D103" i="271"/>
  <c r="AN102" i="271"/>
  <c r="AM102" i="271"/>
  <c r="AJ102" i="271"/>
  <c r="AI102" i="271"/>
  <c r="D102" i="271"/>
  <c r="AN101" i="271"/>
  <c r="AM101" i="271"/>
  <c r="AI101" i="271" s="1"/>
  <c r="AJ101" i="271"/>
  <c r="D101" i="271"/>
  <c r="AN100" i="271"/>
  <c r="AM100" i="271"/>
  <c r="AJ100" i="271"/>
  <c r="AI100" i="271"/>
  <c r="D100" i="271"/>
  <c r="AN99" i="271"/>
  <c r="AM99" i="271"/>
  <c r="AI99" i="271" s="1"/>
  <c r="AJ99" i="271"/>
  <c r="D99" i="271"/>
  <c r="X94" i="271"/>
  <c r="E94" i="271"/>
  <c r="X93" i="271"/>
  <c r="E93" i="271"/>
  <c r="AG92" i="271"/>
  <c r="AN81" i="271"/>
  <c r="AM81" i="271"/>
  <c r="AI81" i="271" s="1"/>
  <c r="AJ81" i="271"/>
  <c r="D81" i="271"/>
  <c r="AN80" i="271"/>
  <c r="AI80" i="271" s="1"/>
  <c r="AM80" i="271"/>
  <c r="AJ80" i="271"/>
  <c r="D80" i="271"/>
  <c r="AN79" i="271"/>
  <c r="AI79" i="271" s="1"/>
  <c r="AM79" i="271"/>
  <c r="AJ79" i="271"/>
  <c r="D79" i="271"/>
  <c r="AN78" i="271"/>
  <c r="AI78" i="271" s="1"/>
  <c r="AM78" i="271"/>
  <c r="AJ78" i="271"/>
  <c r="D78" i="271"/>
  <c r="AN76" i="271"/>
  <c r="AM76" i="271"/>
  <c r="AI76" i="271" s="1"/>
  <c r="AJ76" i="271"/>
  <c r="D76" i="271"/>
  <c r="AN75" i="271"/>
  <c r="AI75" i="271" s="1"/>
  <c r="AM75" i="271"/>
  <c r="AJ75" i="271"/>
  <c r="D75" i="271"/>
  <c r="AN74" i="271"/>
  <c r="AI74" i="271" s="1"/>
  <c r="AM74" i="271"/>
  <c r="AJ74" i="271"/>
  <c r="N15" i="271" s="1"/>
  <c r="D74" i="271"/>
  <c r="AN73" i="271"/>
  <c r="AI73" i="271" s="1"/>
  <c r="AM73" i="271"/>
  <c r="AJ73" i="271"/>
  <c r="D73" i="271"/>
  <c r="AN71" i="271"/>
  <c r="AM71" i="271"/>
  <c r="AI71" i="271" s="1"/>
  <c r="AJ71" i="271"/>
  <c r="AN70" i="271"/>
  <c r="AM70" i="271"/>
  <c r="AI70" i="271" s="1"/>
  <c r="AJ70" i="271"/>
  <c r="D70" i="271"/>
  <c r="AN69" i="271"/>
  <c r="AM69" i="271"/>
  <c r="AJ69" i="271"/>
  <c r="AI69" i="271"/>
  <c r="D69" i="271"/>
  <c r="AN68" i="271"/>
  <c r="AM68" i="271"/>
  <c r="AI68" i="271" s="1"/>
  <c r="AJ68" i="271"/>
  <c r="D68" i="271"/>
  <c r="AN67" i="271"/>
  <c r="AM67" i="271"/>
  <c r="AJ67" i="271"/>
  <c r="AI67" i="271"/>
  <c r="D67" i="271"/>
  <c r="AN66" i="271"/>
  <c r="AM66" i="271"/>
  <c r="AI66" i="271" s="1"/>
  <c r="AJ66" i="271"/>
  <c r="D66" i="271"/>
  <c r="AN61" i="271"/>
  <c r="AM61" i="271"/>
  <c r="AJ61" i="271"/>
  <c r="AI61" i="271"/>
  <c r="AH61" i="271" s="1"/>
  <c r="D61" i="271"/>
  <c r="AN60" i="271"/>
  <c r="AM60" i="271"/>
  <c r="AI60" i="271" s="1"/>
  <c r="AJ60" i="271"/>
  <c r="D60" i="271"/>
  <c r="AN59" i="271"/>
  <c r="AM59" i="271"/>
  <c r="AJ59" i="271"/>
  <c r="AI59" i="271"/>
  <c r="AH59" i="271" s="1"/>
  <c r="D59" i="271"/>
  <c r="AN58" i="271"/>
  <c r="AM58" i="271"/>
  <c r="AI58" i="271" s="1"/>
  <c r="AJ58" i="271"/>
  <c r="D58" i="271"/>
  <c r="AN56" i="271"/>
  <c r="AM56" i="271"/>
  <c r="AJ56" i="271"/>
  <c r="AI56" i="271"/>
  <c r="D56" i="271"/>
  <c r="AN55" i="271"/>
  <c r="AM55" i="271"/>
  <c r="AI55" i="271" s="1"/>
  <c r="AJ55" i="271"/>
  <c r="D55" i="271"/>
  <c r="AN54" i="271"/>
  <c r="AM54" i="271"/>
  <c r="AJ54" i="271"/>
  <c r="AI54" i="271"/>
  <c r="D54" i="271"/>
  <c r="AN53" i="271"/>
  <c r="AM53" i="271"/>
  <c r="AI53" i="271" s="1"/>
  <c r="AJ53" i="271"/>
  <c r="D53" i="271"/>
  <c r="AN51" i="271"/>
  <c r="AM51" i="271"/>
  <c r="AJ51" i="271"/>
  <c r="AI51" i="271"/>
  <c r="AN50" i="271"/>
  <c r="AM50" i="271"/>
  <c r="AI50" i="271" s="1"/>
  <c r="AJ50" i="271"/>
  <c r="D50" i="271"/>
  <c r="AN49" i="271"/>
  <c r="AM49" i="271"/>
  <c r="AI49" i="271" s="1"/>
  <c r="AJ49" i="271"/>
  <c r="N11" i="271" s="1"/>
  <c r="D49" i="271"/>
  <c r="AN48" i="271"/>
  <c r="AM48" i="271"/>
  <c r="AJ48" i="271"/>
  <c r="AI48" i="271"/>
  <c r="D48" i="271"/>
  <c r="AN47" i="271"/>
  <c r="AI47" i="271" s="1"/>
  <c r="AM47" i="271"/>
  <c r="AJ47" i="271"/>
  <c r="D47" i="271"/>
  <c r="AN46" i="271"/>
  <c r="AM46" i="271"/>
  <c r="AI46" i="271" s="1"/>
  <c r="AJ46" i="271"/>
  <c r="D46" i="271"/>
  <c r="AN41" i="271"/>
  <c r="AM41" i="271"/>
  <c r="AI41" i="271" s="1"/>
  <c r="AJ41" i="271"/>
  <c r="D41" i="271"/>
  <c r="AN40" i="271"/>
  <c r="AM40" i="271"/>
  <c r="AJ40" i="271"/>
  <c r="AI40" i="271"/>
  <c r="D40" i="271"/>
  <c r="AN39" i="271"/>
  <c r="AI39" i="271" s="1"/>
  <c r="AM39" i="271"/>
  <c r="AJ39" i="271"/>
  <c r="D39" i="271"/>
  <c r="AN38" i="271"/>
  <c r="AM38" i="271"/>
  <c r="AJ38" i="271"/>
  <c r="N18" i="271" s="1"/>
  <c r="D38" i="271"/>
  <c r="AN36" i="271"/>
  <c r="AI36" i="271" s="1"/>
  <c r="AM36" i="271"/>
  <c r="AJ36" i="271"/>
  <c r="N17" i="271" s="1"/>
  <c r="D36" i="271"/>
  <c r="AN35" i="271"/>
  <c r="AM35" i="271"/>
  <c r="AJ35" i="271"/>
  <c r="AI35" i="271"/>
  <c r="D35" i="271"/>
  <c r="AN34" i="271"/>
  <c r="AI34" i="271" s="1"/>
  <c r="AM34" i="271"/>
  <c r="AJ34" i="271"/>
  <c r="D34" i="271"/>
  <c r="AN33" i="271"/>
  <c r="AM33" i="271"/>
  <c r="AI33" i="271" s="1"/>
  <c r="AJ33" i="271"/>
  <c r="N14" i="271" s="1"/>
  <c r="D33" i="271"/>
  <c r="AN31" i="271"/>
  <c r="AI31" i="271" s="1"/>
  <c r="AM31" i="271"/>
  <c r="AJ31" i="271"/>
  <c r="N13" i="271" s="1"/>
  <c r="D31" i="271"/>
  <c r="AN30" i="271"/>
  <c r="AM30" i="271"/>
  <c r="AJ30" i="271"/>
  <c r="AI30" i="271"/>
  <c r="D30" i="271"/>
  <c r="AN29" i="271"/>
  <c r="AI29" i="271" s="1"/>
  <c r="AM29" i="271"/>
  <c r="AJ29" i="271"/>
  <c r="D29" i="271"/>
  <c r="AN28" i="271"/>
  <c r="AM28" i="271"/>
  <c r="AJ28" i="271"/>
  <c r="N10" i="271" s="1"/>
  <c r="D28" i="271"/>
  <c r="AN27" i="271"/>
  <c r="AI27" i="271" s="1"/>
  <c r="AM27" i="271"/>
  <c r="AJ27" i="271"/>
  <c r="N9" i="271" s="1"/>
  <c r="D27" i="271"/>
  <c r="AN26" i="271"/>
  <c r="AM26" i="271"/>
  <c r="AJ26" i="271"/>
  <c r="N8" i="271" s="1"/>
  <c r="AI26" i="271"/>
  <c r="D26" i="271"/>
  <c r="G23" i="271"/>
  <c r="F23" i="271"/>
  <c r="F24" i="271" s="1"/>
  <c r="N21" i="271"/>
  <c r="N20" i="271"/>
  <c r="N19" i="271"/>
  <c r="N16" i="271"/>
  <c r="N12" i="271"/>
  <c r="E4" i="271"/>
  <c r="AN174" i="269"/>
  <c r="AM174" i="269"/>
  <c r="AI174" i="269" s="1"/>
  <c r="AJ174" i="269"/>
  <c r="D174" i="269"/>
  <c r="AN173" i="269"/>
  <c r="AI173" i="269" s="1"/>
  <c r="AM173" i="269"/>
  <c r="AJ173" i="269"/>
  <c r="D173" i="269"/>
  <c r="AN172" i="269"/>
  <c r="AI172" i="269" s="1"/>
  <c r="AM172" i="269"/>
  <c r="AJ172" i="269"/>
  <c r="D172" i="269"/>
  <c r="AN171" i="269"/>
  <c r="AI171" i="269" s="1"/>
  <c r="AM171" i="269"/>
  <c r="AJ171" i="269"/>
  <c r="D171" i="269"/>
  <c r="AN169" i="269"/>
  <c r="AM169" i="269"/>
  <c r="AI169" i="269" s="1"/>
  <c r="AJ169" i="269"/>
  <c r="D169" i="269"/>
  <c r="AN168" i="269"/>
  <c r="AI168" i="269" s="1"/>
  <c r="AM168" i="269"/>
  <c r="AJ168" i="269"/>
  <c r="D168" i="269"/>
  <c r="AN167" i="269"/>
  <c r="AI167" i="269" s="1"/>
  <c r="AM167" i="269"/>
  <c r="AJ167" i="269"/>
  <c r="D167" i="269"/>
  <c r="AN166" i="269"/>
  <c r="AI166" i="269" s="1"/>
  <c r="AM166" i="269"/>
  <c r="AJ166" i="269"/>
  <c r="D166" i="269"/>
  <c r="AN164" i="269"/>
  <c r="AM164" i="269"/>
  <c r="AI164" i="269" s="1"/>
  <c r="AJ164" i="269"/>
  <c r="AN163" i="269"/>
  <c r="AM163" i="269"/>
  <c r="AI163" i="269" s="1"/>
  <c r="AJ163" i="269"/>
  <c r="D163" i="269"/>
  <c r="AN162" i="269"/>
  <c r="AM162" i="269"/>
  <c r="AJ162" i="269"/>
  <c r="AI162" i="269"/>
  <c r="D162" i="269"/>
  <c r="AN161" i="269"/>
  <c r="AM161" i="269"/>
  <c r="AI161" i="269" s="1"/>
  <c r="AJ161" i="269"/>
  <c r="D161" i="269"/>
  <c r="AN160" i="269"/>
  <c r="AM160" i="269"/>
  <c r="AJ160" i="269"/>
  <c r="AI160" i="269"/>
  <c r="D160" i="269"/>
  <c r="AN159" i="269"/>
  <c r="AM159" i="269"/>
  <c r="AI159" i="269" s="1"/>
  <c r="AJ159" i="269"/>
  <c r="D159" i="269"/>
  <c r="AN154" i="269"/>
  <c r="AM154" i="269"/>
  <c r="AI154" i="269" s="1"/>
  <c r="AJ154" i="269"/>
  <c r="D154" i="269"/>
  <c r="AN153" i="269"/>
  <c r="AM153" i="269"/>
  <c r="AJ153" i="269"/>
  <c r="AI153" i="269"/>
  <c r="D153" i="269"/>
  <c r="AN152" i="269"/>
  <c r="AM152" i="269"/>
  <c r="AI152" i="269" s="1"/>
  <c r="AJ152" i="269"/>
  <c r="D152" i="269"/>
  <c r="AN151" i="269"/>
  <c r="AM151" i="269"/>
  <c r="AJ151" i="269"/>
  <c r="AI151" i="269"/>
  <c r="D151" i="269"/>
  <c r="AN149" i="269"/>
  <c r="AM149" i="269"/>
  <c r="AI149" i="269" s="1"/>
  <c r="AJ149" i="269"/>
  <c r="D149" i="269"/>
  <c r="AN148" i="269"/>
  <c r="AM148" i="269"/>
  <c r="AJ148" i="269"/>
  <c r="AI148" i="269"/>
  <c r="D148" i="269"/>
  <c r="AN147" i="269"/>
  <c r="AM147" i="269"/>
  <c r="AI147" i="269" s="1"/>
  <c r="AJ147" i="269"/>
  <c r="D147" i="269"/>
  <c r="AN146" i="269"/>
  <c r="AI146" i="269" s="1"/>
  <c r="AM146" i="269"/>
  <c r="AJ146" i="269"/>
  <c r="D146" i="269"/>
  <c r="AN144" i="269"/>
  <c r="AM144" i="269"/>
  <c r="AI144" i="269" s="1"/>
  <c r="AJ144" i="269"/>
  <c r="AN143" i="269"/>
  <c r="AI143" i="269" s="1"/>
  <c r="AM143" i="269"/>
  <c r="AJ143" i="269"/>
  <c r="D143" i="269"/>
  <c r="AN142" i="269"/>
  <c r="AM142" i="269"/>
  <c r="AI142" i="269" s="1"/>
  <c r="AJ142" i="269"/>
  <c r="D142" i="269"/>
  <c r="AN141" i="269"/>
  <c r="AM141" i="269"/>
  <c r="AJ141" i="269"/>
  <c r="D141" i="269"/>
  <c r="AN140" i="269"/>
  <c r="AM140" i="269"/>
  <c r="AJ140" i="269"/>
  <c r="N9" i="269" s="1"/>
  <c r="AI140" i="269"/>
  <c r="D140" i="269"/>
  <c r="AN139" i="269"/>
  <c r="AI139" i="269" s="1"/>
  <c r="AM139" i="269"/>
  <c r="AJ139" i="269"/>
  <c r="D139" i="269"/>
  <c r="AN134" i="269"/>
  <c r="AM134" i="269"/>
  <c r="AI134" i="269" s="1"/>
  <c r="AJ134" i="269"/>
  <c r="D134" i="269"/>
  <c r="AN133" i="269"/>
  <c r="AM133" i="269"/>
  <c r="AI133" i="269" s="1"/>
  <c r="AJ133" i="269"/>
  <c r="D133" i="269"/>
  <c r="AN132" i="269"/>
  <c r="AM132" i="269"/>
  <c r="AJ132" i="269"/>
  <c r="AI132" i="269"/>
  <c r="D132" i="269"/>
  <c r="AN131" i="269"/>
  <c r="AI131" i="269" s="1"/>
  <c r="AM131" i="269"/>
  <c r="AJ131" i="269"/>
  <c r="D131" i="269"/>
  <c r="AN129" i="269"/>
  <c r="AM129" i="269"/>
  <c r="AI129" i="269" s="1"/>
  <c r="AJ129" i="269"/>
  <c r="D129" i="269"/>
  <c r="AN128" i="269"/>
  <c r="AM128" i="269"/>
  <c r="AJ128" i="269"/>
  <c r="D128" i="269"/>
  <c r="AN127" i="269"/>
  <c r="AM127" i="269"/>
  <c r="AJ127" i="269"/>
  <c r="AI127" i="269"/>
  <c r="D127" i="269"/>
  <c r="AN126" i="269"/>
  <c r="AI126" i="269" s="1"/>
  <c r="AM126" i="269"/>
  <c r="AJ126" i="269"/>
  <c r="D126" i="269"/>
  <c r="AN124" i="269"/>
  <c r="AM124" i="269"/>
  <c r="AI124" i="269" s="1"/>
  <c r="AJ124" i="269"/>
  <c r="AN123" i="269"/>
  <c r="AM123" i="269"/>
  <c r="AI123" i="269" s="1"/>
  <c r="AJ123" i="269"/>
  <c r="D123" i="269"/>
  <c r="AN122" i="269"/>
  <c r="AM122" i="269"/>
  <c r="AJ122" i="269"/>
  <c r="AI122" i="269"/>
  <c r="D122" i="269"/>
  <c r="AN121" i="269"/>
  <c r="AM121" i="269"/>
  <c r="AI121" i="269" s="1"/>
  <c r="AJ121" i="269"/>
  <c r="D121" i="269"/>
  <c r="AN120" i="269"/>
  <c r="AM120" i="269"/>
  <c r="AJ120" i="269"/>
  <c r="AI120" i="269"/>
  <c r="D120" i="269"/>
  <c r="AN119" i="269"/>
  <c r="AM119" i="269"/>
  <c r="AI119" i="269" s="1"/>
  <c r="AJ119" i="269"/>
  <c r="D119" i="269"/>
  <c r="AN114" i="269"/>
  <c r="AM114" i="269"/>
  <c r="AJ114" i="269"/>
  <c r="AI114" i="269"/>
  <c r="D114" i="269"/>
  <c r="AN113" i="269"/>
  <c r="AM113" i="269"/>
  <c r="AI113" i="269" s="1"/>
  <c r="AJ113" i="269"/>
  <c r="D113" i="269"/>
  <c r="AN112" i="269"/>
  <c r="AM112" i="269"/>
  <c r="AJ112" i="269"/>
  <c r="AI112" i="269"/>
  <c r="D112" i="269"/>
  <c r="AN111" i="269"/>
  <c r="AM111" i="269"/>
  <c r="AI111" i="269" s="1"/>
  <c r="AJ111" i="269"/>
  <c r="D111" i="269"/>
  <c r="AN109" i="269"/>
  <c r="AM109" i="269"/>
  <c r="AJ109" i="269"/>
  <c r="AI109" i="269"/>
  <c r="D109" i="269"/>
  <c r="AN108" i="269"/>
  <c r="AM108" i="269"/>
  <c r="AI108" i="269" s="1"/>
  <c r="AJ108" i="269"/>
  <c r="D108" i="269"/>
  <c r="AN107" i="269"/>
  <c r="AM107" i="269"/>
  <c r="AJ107" i="269"/>
  <c r="AI107" i="269"/>
  <c r="D107" i="269"/>
  <c r="AN106" i="269"/>
  <c r="AM106" i="269"/>
  <c r="AI106" i="269" s="1"/>
  <c r="AJ106" i="269"/>
  <c r="D106" i="269"/>
  <c r="AN104" i="269"/>
  <c r="AM104" i="269"/>
  <c r="AJ104" i="269"/>
  <c r="AI104" i="269"/>
  <c r="AN103" i="269"/>
  <c r="AM103" i="269"/>
  <c r="AI103" i="269" s="1"/>
  <c r="AJ103" i="269"/>
  <c r="D103" i="269"/>
  <c r="AN102" i="269"/>
  <c r="AM102" i="269"/>
  <c r="AI102" i="269" s="1"/>
  <c r="AJ102" i="269"/>
  <c r="D102" i="269"/>
  <c r="AN101" i="269"/>
  <c r="AM101" i="269"/>
  <c r="AJ101" i="269"/>
  <c r="AI101" i="269"/>
  <c r="D101" i="269"/>
  <c r="AN100" i="269"/>
  <c r="AI100" i="269" s="1"/>
  <c r="AM100" i="269"/>
  <c r="AJ100" i="269"/>
  <c r="D100" i="269"/>
  <c r="AN99" i="269"/>
  <c r="AM99" i="269"/>
  <c r="AI99" i="269" s="1"/>
  <c r="AJ99" i="269"/>
  <c r="D99" i="269"/>
  <c r="X94" i="269"/>
  <c r="E94" i="269" s="1"/>
  <c r="X93" i="269"/>
  <c r="E93" i="269"/>
  <c r="AG92" i="269"/>
  <c r="AN81" i="269"/>
  <c r="AM81" i="269"/>
  <c r="AJ81" i="269"/>
  <c r="AI81" i="269"/>
  <c r="D81" i="269"/>
  <c r="AN80" i="269"/>
  <c r="AM80" i="269"/>
  <c r="AI80" i="269" s="1"/>
  <c r="AJ80" i="269"/>
  <c r="D80" i="269"/>
  <c r="AN79" i="269"/>
  <c r="AM79" i="269"/>
  <c r="AJ79" i="269"/>
  <c r="AI79" i="269"/>
  <c r="D79" i="269"/>
  <c r="AN78" i="269"/>
  <c r="AM78" i="269"/>
  <c r="AI78" i="269" s="1"/>
  <c r="AJ78" i="269"/>
  <c r="D78" i="269"/>
  <c r="AN76" i="269"/>
  <c r="AM76" i="269"/>
  <c r="AJ76" i="269"/>
  <c r="AI76" i="269"/>
  <c r="D76" i="269"/>
  <c r="AN75" i="269"/>
  <c r="AM75" i="269"/>
  <c r="AI75" i="269" s="1"/>
  <c r="AJ75" i="269"/>
  <c r="D75" i="269"/>
  <c r="AN74" i="269"/>
  <c r="AM74" i="269"/>
  <c r="AJ74" i="269"/>
  <c r="AI74" i="269"/>
  <c r="D74" i="269"/>
  <c r="AN73" i="269"/>
  <c r="AM73" i="269"/>
  <c r="AI73" i="269" s="1"/>
  <c r="AJ73" i="269"/>
  <c r="D73" i="269"/>
  <c r="AN71" i="269"/>
  <c r="AM71" i="269"/>
  <c r="AJ71" i="269"/>
  <c r="AI71" i="269"/>
  <c r="AN70" i="269"/>
  <c r="AM70" i="269"/>
  <c r="AI70" i="269" s="1"/>
  <c r="AJ70" i="269"/>
  <c r="D70" i="269"/>
  <c r="AN69" i="269"/>
  <c r="AM69" i="269"/>
  <c r="AI69" i="269" s="1"/>
  <c r="AJ69" i="269"/>
  <c r="D69" i="269"/>
  <c r="AN68" i="269"/>
  <c r="AM68" i="269"/>
  <c r="AI68" i="269" s="1"/>
  <c r="AJ68" i="269"/>
  <c r="D68" i="269"/>
  <c r="AN67" i="269"/>
  <c r="AI67" i="269" s="1"/>
  <c r="AM67" i="269"/>
  <c r="AJ67" i="269"/>
  <c r="D67" i="269"/>
  <c r="AN66" i="269"/>
  <c r="AM66" i="269"/>
  <c r="AI66" i="269" s="1"/>
  <c r="AJ66" i="269"/>
  <c r="N8" i="269" s="1"/>
  <c r="D66" i="269"/>
  <c r="AN61" i="269"/>
  <c r="AM61" i="269"/>
  <c r="AI61" i="269" s="1"/>
  <c r="AH61" i="269" s="1"/>
  <c r="AJ61" i="269"/>
  <c r="D61" i="269"/>
  <c r="AN60" i="269"/>
  <c r="AM60" i="269"/>
  <c r="AJ60" i="269"/>
  <c r="AI60" i="269"/>
  <c r="AH60" i="269" s="1"/>
  <c r="D60" i="269"/>
  <c r="AN59" i="269"/>
  <c r="AI59" i="269" s="1"/>
  <c r="AH59" i="269" s="1"/>
  <c r="AM59" i="269"/>
  <c r="AJ59" i="269"/>
  <c r="D59" i="269"/>
  <c r="AN58" i="269"/>
  <c r="AM58" i="269"/>
  <c r="AI58" i="269" s="1"/>
  <c r="K18" i="269" s="1"/>
  <c r="AJ58" i="269"/>
  <c r="D58" i="269"/>
  <c r="AN56" i="269"/>
  <c r="AM56" i="269"/>
  <c r="AI56" i="269" s="1"/>
  <c r="AJ56" i="269"/>
  <c r="D56" i="269"/>
  <c r="AN55" i="269"/>
  <c r="AM55" i="269"/>
  <c r="AI55" i="269" s="1"/>
  <c r="AJ55" i="269"/>
  <c r="D55" i="269"/>
  <c r="AN54" i="269"/>
  <c r="AM54" i="269"/>
  <c r="AJ54" i="269"/>
  <c r="AI54" i="269"/>
  <c r="D54" i="269"/>
  <c r="AN53" i="269"/>
  <c r="AM53" i="269"/>
  <c r="AI53" i="269" s="1"/>
  <c r="AJ53" i="269"/>
  <c r="D53" i="269"/>
  <c r="AN51" i="269"/>
  <c r="AM51" i="269"/>
  <c r="AI51" i="269" s="1"/>
  <c r="AJ51" i="269"/>
  <c r="AN50" i="269"/>
  <c r="AM50" i="269"/>
  <c r="AJ50" i="269"/>
  <c r="AI50" i="269"/>
  <c r="D50" i="269"/>
  <c r="AN49" i="269"/>
  <c r="AM49" i="269"/>
  <c r="AI49" i="269" s="1"/>
  <c r="AJ49" i="269"/>
  <c r="D49" i="269"/>
  <c r="AN48" i="269"/>
  <c r="AI48" i="269" s="1"/>
  <c r="AM48" i="269"/>
  <c r="AJ48" i="269"/>
  <c r="D48" i="269"/>
  <c r="AN47" i="269"/>
  <c r="AM47" i="269"/>
  <c r="AI47" i="269" s="1"/>
  <c r="AJ47" i="269"/>
  <c r="D47" i="269"/>
  <c r="AN46" i="269"/>
  <c r="AM46" i="269"/>
  <c r="AJ46" i="269"/>
  <c r="AI46" i="269"/>
  <c r="D46" i="269"/>
  <c r="AN41" i="269"/>
  <c r="AI41" i="269" s="1"/>
  <c r="AM41" i="269"/>
  <c r="AJ41" i="269"/>
  <c r="D41" i="269"/>
  <c r="AN40" i="269"/>
  <c r="AI40" i="269" s="1"/>
  <c r="AM40" i="269"/>
  <c r="AJ40" i="269"/>
  <c r="D40" i="269"/>
  <c r="AN39" i="269"/>
  <c r="AM39" i="269"/>
  <c r="AI39" i="269" s="1"/>
  <c r="AJ39" i="269"/>
  <c r="D39" i="269"/>
  <c r="AN38" i="269"/>
  <c r="AM38" i="269"/>
  <c r="AJ38" i="269"/>
  <c r="AI38" i="269"/>
  <c r="D38" i="269"/>
  <c r="AN36" i="269"/>
  <c r="AI36" i="269" s="1"/>
  <c r="AM36" i="269"/>
  <c r="AJ36" i="269"/>
  <c r="D36" i="269"/>
  <c r="AN35" i="269"/>
  <c r="AI35" i="269" s="1"/>
  <c r="AM35" i="269"/>
  <c r="AJ35" i="269"/>
  <c r="D35" i="269"/>
  <c r="AN34" i="269"/>
  <c r="AM34" i="269"/>
  <c r="AI34" i="269" s="1"/>
  <c r="AJ34" i="269"/>
  <c r="N15" i="269" s="1"/>
  <c r="D34" i="269"/>
  <c r="AN33" i="269"/>
  <c r="AM33" i="269"/>
  <c r="AJ33" i="269"/>
  <c r="AI33" i="269"/>
  <c r="D33" i="269"/>
  <c r="AN31" i="269"/>
  <c r="AM31" i="269"/>
  <c r="AI31" i="269" s="1"/>
  <c r="AJ31" i="269"/>
  <c r="D31" i="269"/>
  <c r="AN30" i="269"/>
  <c r="AM30" i="269"/>
  <c r="AJ30" i="269"/>
  <c r="N12" i="269" s="1"/>
  <c r="AI30" i="269"/>
  <c r="K12" i="269" s="1"/>
  <c r="D30" i="269"/>
  <c r="AN29" i="269"/>
  <c r="AM29" i="269"/>
  <c r="AJ29" i="269"/>
  <c r="N11" i="269" s="1"/>
  <c r="AI29" i="269"/>
  <c r="K11" i="269" s="1"/>
  <c r="D29" i="269"/>
  <c r="AN28" i="269"/>
  <c r="AM28" i="269"/>
  <c r="AJ28" i="269"/>
  <c r="N10" i="269" s="1"/>
  <c r="AI28" i="269"/>
  <c r="D28" i="269"/>
  <c r="AN27" i="269"/>
  <c r="AM27" i="269"/>
  <c r="AI27" i="269" s="1"/>
  <c r="AJ27" i="269"/>
  <c r="D27" i="269"/>
  <c r="AN26" i="269"/>
  <c r="AM26" i="269"/>
  <c r="AJ26" i="269"/>
  <c r="AI26" i="269"/>
  <c r="K8" i="269" s="1"/>
  <c r="D26" i="269"/>
  <c r="G24" i="269"/>
  <c r="H23" i="269"/>
  <c r="F23" i="269"/>
  <c r="G23" i="269" s="1"/>
  <c r="N18" i="269"/>
  <c r="K15" i="269"/>
  <c r="N14" i="269"/>
  <c r="K14" i="269"/>
  <c r="E4" i="269"/>
  <c r="K11" i="270" l="1"/>
  <c r="K8" i="270"/>
  <c r="K15" i="270"/>
  <c r="K12" i="270"/>
  <c r="K9" i="270"/>
  <c r="G23" i="270"/>
  <c r="K10" i="270"/>
  <c r="K14" i="270"/>
  <c r="K18" i="270"/>
  <c r="K8" i="271"/>
  <c r="AI28" i="271"/>
  <c r="K16" i="271"/>
  <c r="G24" i="271"/>
  <c r="H23" i="271"/>
  <c r="AH60" i="271"/>
  <c r="AI38" i="271"/>
  <c r="K11" i="271"/>
  <c r="AI188" i="271"/>
  <c r="AI303" i="271"/>
  <c r="AI313" i="271"/>
  <c r="AI344" i="271"/>
  <c r="AI305" i="271"/>
  <c r="AI365" i="271"/>
  <c r="K15" i="271" s="1"/>
  <c r="AI370" i="271"/>
  <c r="K19" i="271" s="1"/>
  <c r="AI378" i="271"/>
  <c r="AI424" i="271"/>
  <c r="K14" i="271" s="1"/>
  <c r="AI498" i="271"/>
  <c r="AI455" i="271"/>
  <c r="AI506" i="271"/>
  <c r="AI420" i="271"/>
  <c r="AI429" i="271"/>
  <c r="AI467" i="271"/>
  <c r="K12" i="271" s="1"/>
  <c r="AI407" i="271"/>
  <c r="K17" i="271" s="1"/>
  <c r="AI488" i="271"/>
  <c r="AI450" i="271"/>
  <c r="AI493" i="271"/>
  <c r="AI541" i="271"/>
  <c r="AI544" i="271"/>
  <c r="AI583" i="271"/>
  <c r="AI536" i="271"/>
  <c r="AI539" i="271"/>
  <c r="AI620" i="271"/>
  <c r="AI515" i="271"/>
  <c r="AI534" i="271"/>
  <c r="AI589" i="271"/>
  <c r="AI599" i="271"/>
  <c r="AI643" i="271"/>
  <c r="AI682" i="271"/>
  <c r="AI687" i="271"/>
  <c r="AI625" i="271"/>
  <c r="AI765" i="271"/>
  <c r="AI748" i="271"/>
  <c r="AI839" i="271"/>
  <c r="AI800" i="271"/>
  <c r="AI769" i="271"/>
  <c r="AI851" i="271"/>
  <c r="K9" i="269"/>
  <c r="I23" i="269"/>
  <c r="H24" i="269"/>
  <c r="AI128" i="269"/>
  <c r="AI141" i="269"/>
  <c r="F24" i="269"/>
  <c r="G24" i="270" l="1"/>
  <c r="H23" i="270"/>
  <c r="H24" i="271"/>
  <c r="I23" i="271"/>
  <c r="K21" i="271"/>
  <c r="K13" i="271"/>
  <c r="K9" i="271"/>
  <c r="K10" i="271"/>
  <c r="K18" i="271"/>
  <c r="K20" i="271"/>
  <c r="I24" i="269"/>
  <c r="J23" i="269"/>
  <c r="K10" i="269"/>
  <c r="I23" i="270" l="1"/>
  <c r="H24" i="270"/>
  <c r="J23" i="271"/>
  <c r="I24" i="271"/>
  <c r="J24" i="269"/>
  <c r="K23" i="269"/>
  <c r="J23" i="270" l="1"/>
  <c r="I24" i="270"/>
  <c r="K23" i="271"/>
  <c r="J24" i="271"/>
  <c r="K24" i="269"/>
  <c r="L23" i="269"/>
  <c r="K23" i="270" l="1"/>
  <c r="J24" i="270"/>
  <c r="L23" i="271"/>
  <c r="K24" i="271"/>
  <c r="M23" i="269"/>
  <c r="L24" i="269"/>
  <c r="L23" i="270" l="1"/>
  <c r="K24" i="270"/>
  <c r="L24" i="271"/>
  <c r="M23" i="271"/>
  <c r="M24" i="269"/>
  <c r="N23" i="269"/>
  <c r="M23" i="270" l="1"/>
  <c r="L24" i="270"/>
  <c r="M24" i="271"/>
  <c r="N23" i="271"/>
  <c r="O23" i="269"/>
  <c r="N24" i="269"/>
  <c r="M24" i="270" l="1"/>
  <c r="N23" i="270"/>
  <c r="N24" i="271"/>
  <c r="O23" i="271"/>
  <c r="O24" i="269"/>
  <c r="P23" i="269"/>
  <c r="N24" i="270" l="1"/>
  <c r="O23" i="270"/>
  <c r="O24" i="271"/>
  <c r="P23" i="271"/>
  <c r="P24" i="269"/>
  <c r="Q23" i="269"/>
  <c r="O24" i="270" l="1"/>
  <c r="P23" i="270"/>
  <c r="P24" i="271"/>
  <c r="Q23" i="271"/>
  <c r="Q24" i="269"/>
  <c r="R23" i="269"/>
  <c r="Q23" i="270" l="1"/>
  <c r="P24" i="270"/>
  <c r="R23" i="271"/>
  <c r="Q24" i="271"/>
  <c r="R24" i="269"/>
  <c r="S23" i="269"/>
  <c r="R23" i="270" l="1"/>
  <c r="Q24" i="270"/>
  <c r="S23" i="271"/>
  <c r="R24" i="271"/>
  <c r="S24" i="269"/>
  <c r="T23" i="269"/>
  <c r="S23" i="270" l="1"/>
  <c r="R24" i="270"/>
  <c r="T23" i="271"/>
  <c r="S24" i="271"/>
  <c r="U23" i="269"/>
  <c r="T24" i="269"/>
  <c r="T23" i="270" l="1"/>
  <c r="S24" i="270"/>
  <c r="T24" i="271"/>
  <c r="U23" i="271"/>
  <c r="V23" i="269"/>
  <c r="U24" i="269"/>
  <c r="U23" i="270" l="1"/>
  <c r="T24" i="270"/>
  <c r="U24" i="271"/>
  <c r="V23" i="271"/>
  <c r="W23" i="269"/>
  <c r="V24" i="269"/>
  <c r="V23" i="270" l="1"/>
  <c r="U24" i="270"/>
  <c r="V24" i="271"/>
  <c r="W23" i="271"/>
  <c r="W24" i="269"/>
  <c r="X23" i="269"/>
  <c r="V24" i="270" l="1"/>
  <c r="W23" i="270"/>
  <c r="W24" i="271"/>
  <c r="X23" i="271"/>
  <c r="X24" i="269"/>
  <c r="Y23" i="269"/>
  <c r="W24" i="270" l="1"/>
  <c r="X23" i="270"/>
  <c r="X24" i="271"/>
  <c r="Y23" i="271"/>
  <c r="Y24" i="269"/>
  <c r="Z23" i="269"/>
  <c r="Y23" i="270" l="1"/>
  <c r="X24" i="270"/>
  <c r="Z23" i="271"/>
  <c r="Y24" i="271"/>
  <c r="Z24" i="269"/>
  <c r="AA23" i="269"/>
  <c r="Z23" i="270" l="1"/>
  <c r="Y24" i="270"/>
  <c r="AA23" i="271"/>
  <c r="Z24" i="271"/>
  <c r="AA24" i="269"/>
  <c r="AB23" i="269"/>
  <c r="AA23" i="270" l="1"/>
  <c r="Z24" i="270"/>
  <c r="AB23" i="271"/>
  <c r="AA24" i="271"/>
  <c r="AC23" i="269"/>
  <c r="AB24" i="269"/>
  <c r="AB23" i="270" l="1"/>
  <c r="AA24" i="270"/>
  <c r="AB24" i="271"/>
  <c r="AC23" i="271"/>
  <c r="AD23" i="269"/>
  <c r="AC24" i="269"/>
  <c r="AC23" i="270" l="1"/>
  <c r="AB24" i="270"/>
  <c r="AC24" i="271"/>
  <c r="AD23" i="271"/>
  <c r="AE23" i="269"/>
  <c r="AD24" i="269"/>
  <c r="AD23" i="270" l="1"/>
  <c r="AC24" i="270"/>
  <c r="AD24" i="271"/>
  <c r="AE23" i="271"/>
  <c r="AE24" i="269"/>
  <c r="AF23" i="269"/>
  <c r="AD24" i="270" l="1"/>
  <c r="AE23" i="270"/>
  <c r="AE24" i="271"/>
  <c r="AF23" i="271"/>
  <c r="AF24" i="269"/>
  <c r="AG23" i="269"/>
  <c r="AE24" i="270" l="1"/>
  <c r="AF23" i="270"/>
  <c r="AF24" i="271"/>
  <c r="AG23" i="271"/>
  <c r="F43" i="269"/>
  <c r="AG24" i="269"/>
  <c r="AH39" i="269"/>
  <c r="AH41" i="269"/>
  <c r="AH31" i="269"/>
  <c r="AH36" i="269"/>
  <c r="AH28" i="269"/>
  <c r="AH40" i="269"/>
  <c r="AH30" i="269"/>
  <c r="AH35" i="269"/>
  <c r="AH33" i="269"/>
  <c r="AH26" i="269"/>
  <c r="AH38" i="269"/>
  <c r="AH27" i="269"/>
  <c r="AH34" i="269"/>
  <c r="AH29" i="269"/>
  <c r="AG23" i="270" l="1"/>
  <c r="AF24" i="270"/>
  <c r="F43" i="271"/>
  <c r="AG24" i="271"/>
  <c r="AH41" i="271"/>
  <c r="AH36" i="271"/>
  <c r="AH35" i="271"/>
  <c r="AH29" i="271"/>
  <c r="AH33" i="271"/>
  <c r="AH27" i="271"/>
  <c r="AH40" i="271"/>
  <c r="AH31" i="271"/>
  <c r="AH38" i="271"/>
  <c r="AH34" i="271"/>
  <c r="AH26" i="271"/>
  <c r="AH30" i="271"/>
  <c r="AH39" i="271"/>
  <c r="AH28" i="271"/>
  <c r="F44" i="269"/>
  <c r="G43" i="269"/>
  <c r="F43" i="270" l="1"/>
  <c r="AG24" i="270"/>
  <c r="AH40" i="270"/>
  <c r="AH33" i="270"/>
  <c r="AH39" i="270"/>
  <c r="AH38" i="270"/>
  <c r="AH28" i="270"/>
  <c r="AH35" i="270"/>
  <c r="AH26" i="270"/>
  <c r="AH29" i="270"/>
  <c r="AH34" i="270"/>
  <c r="AH30" i="270"/>
  <c r="AH41" i="270"/>
  <c r="AH27" i="270"/>
  <c r="AH36" i="270"/>
  <c r="AH31" i="270"/>
  <c r="G43" i="271"/>
  <c r="F44" i="271"/>
  <c r="G44" i="269"/>
  <c r="H43" i="269"/>
  <c r="G43" i="270" l="1"/>
  <c r="F44" i="270"/>
  <c r="H43" i="271"/>
  <c r="G44" i="271"/>
  <c r="H44" i="269"/>
  <c r="I43" i="269"/>
  <c r="H43" i="270" l="1"/>
  <c r="G44" i="270"/>
  <c r="H44" i="271"/>
  <c r="I43" i="271"/>
  <c r="J43" i="269"/>
  <c r="I44" i="269"/>
  <c r="I43" i="270" l="1"/>
  <c r="H44" i="270"/>
  <c r="I44" i="271"/>
  <c r="J43" i="271"/>
  <c r="J44" i="269"/>
  <c r="K43" i="269"/>
  <c r="I44" i="270" l="1"/>
  <c r="J43" i="270"/>
  <c r="J44" i="271"/>
  <c r="K43" i="271"/>
  <c r="K44" i="269"/>
  <c r="L43" i="269"/>
  <c r="J44" i="270" l="1"/>
  <c r="K43" i="270"/>
  <c r="K44" i="271"/>
  <c r="L43" i="271"/>
  <c r="L44" i="269"/>
  <c r="M43" i="269"/>
  <c r="K44" i="270" l="1"/>
  <c r="L43" i="270"/>
  <c r="L44" i="271"/>
  <c r="M43" i="271"/>
  <c r="N43" i="269"/>
  <c r="M44" i="269"/>
  <c r="L44" i="270" l="1"/>
  <c r="M43" i="270"/>
  <c r="N43" i="271"/>
  <c r="M44" i="271"/>
  <c r="N44" i="269"/>
  <c r="O43" i="269"/>
  <c r="N43" i="270" l="1"/>
  <c r="M44" i="270"/>
  <c r="O43" i="271"/>
  <c r="N44" i="271"/>
  <c r="O44" i="269"/>
  <c r="P43" i="269"/>
  <c r="O43" i="270" l="1"/>
  <c r="N44" i="270"/>
  <c r="P43" i="271"/>
  <c r="O44" i="271"/>
  <c r="P44" i="269"/>
  <c r="Q43" i="269"/>
  <c r="P43" i="270" l="1"/>
  <c r="O44" i="270"/>
  <c r="P44" i="271"/>
  <c r="Q43" i="271"/>
  <c r="R43" i="269"/>
  <c r="Q44" i="269"/>
  <c r="Q43" i="270" l="1"/>
  <c r="P44" i="270"/>
  <c r="Q44" i="271"/>
  <c r="R43" i="271"/>
  <c r="R44" i="269"/>
  <c r="S43" i="269"/>
  <c r="Q44" i="270" l="1"/>
  <c r="R43" i="270"/>
  <c r="R44" i="271"/>
  <c r="S43" i="271"/>
  <c r="T43" i="269"/>
  <c r="S44" i="269"/>
  <c r="R44" i="270" l="1"/>
  <c r="S43" i="270"/>
  <c r="S44" i="271"/>
  <c r="T43" i="271"/>
  <c r="T44" i="269"/>
  <c r="U43" i="269"/>
  <c r="S44" i="270" l="1"/>
  <c r="T43" i="270"/>
  <c r="T44" i="271"/>
  <c r="U43" i="271"/>
  <c r="V43" i="269"/>
  <c r="U44" i="269"/>
  <c r="T44" i="270" l="1"/>
  <c r="U43" i="270"/>
  <c r="V43" i="271"/>
  <c r="U44" i="271"/>
  <c r="V44" i="269"/>
  <c r="W43" i="269"/>
  <c r="V43" i="270" l="1"/>
  <c r="U44" i="270"/>
  <c r="W43" i="271"/>
  <c r="V44" i="271"/>
  <c r="W44" i="269"/>
  <c r="X43" i="269"/>
  <c r="W43" i="270" l="1"/>
  <c r="V44" i="270"/>
  <c r="X43" i="271"/>
  <c r="W44" i="271"/>
  <c r="X44" i="269"/>
  <c r="Y43" i="269"/>
  <c r="X43" i="270" l="1"/>
  <c r="W44" i="270"/>
  <c r="X44" i="271"/>
  <c r="Y43" i="271"/>
  <c r="Z43" i="269"/>
  <c r="Y44" i="269"/>
  <c r="Y43" i="270" l="1"/>
  <c r="X44" i="270"/>
  <c r="Y44" i="271"/>
  <c r="Z43" i="271"/>
  <c r="Z44" i="269"/>
  <c r="AA43" i="269"/>
  <c r="Y44" i="270" l="1"/>
  <c r="Z43" i="270"/>
  <c r="Z44" i="271"/>
  <c r="AA43" i="271"/>
  <c r="AA44" i="269"/>
  <c r="AB43" i="269"/>
  <c r="Z44" i="270" l="1"/>
  <c r="AA43" i="270"/>
  <c r="AA44" i="271"/>
  <c r="AB43" i="271"/>
  <c r="AB44" i="269"/>
  <c r="AC43" i="269"/>
  <c r="AA44" i="270" l="1"/>
  <c r="AB43" i="270"/>
  <c r="AB44" i="271"/>
  <c r="AC43" i="271"/>
  <c r="AD43" i="269"/>
  <c r="AC44" i="269"/>
  <c r="AB44" i="270" l="1"/>
  <c r="AC43" i="270"/>
  <c r="AD43" i="271"/>
  <c r="AC44" i="271"/>
  <c r="AD44" i="269"/>
  <c r="AE43" i="269"/>
  <c r="AD43" i="270" l="1"/>
  <c r="AC44" i="270"/>
  <c r="AE43" i="271"/>
  <c r="AD44" i="271"/>
  <c r="AE44" i="269"/>
  <c r="AF43" i="269"/>
  <c r="AE43" i="270" l="1"/>
  <c r="AD44" i="270"/>
  <c r="AF43" i="271"/>
  <c r="AE44" i="271"/>
  <c r="AF44" i="269"/>
  <c r="AG43" i="269"/>
  <c r="AF43" i="270" l="1"/>
  <c r="AE44" i="270"/>
  <c r="AF44" i="271"/>
  <c r="AG43" i="271"/>
  <c r="F63" i="269"/>
  <c r="AG44" i="269"/>
  <c r="AH58" i="269"/>
  <c r="AH56" i="269"/>
  <c r="AH51" i="269"/>
  <c r="AH55" i="269"/>
  <c r="AH54" i="269"/>
  <c r="AH53" i="269"/>
  <c r="AH48" i="269"/>
  <c r="AH47" i="269"/>
  <c r="AH46" i="269"/>
  <c r="AH50" i="269"/>
  <c r="AH49" i="269"/>
  <c r="AG43" i="270" l="1"/>
  <c r="AF44" i="270"/>
  <c r="F63" i="271"/>
  <c r="AG44" i="271"/>
  <c r="AH47" i="271"/>
  <c r="AH56" i="271"/>
  <c r="AH54" i="271"/>
  <c r="AH46" i="271"/>
  <c r="AH51" i="271"/>
  <c r="AH58" i="271"/>
  <c r="AH49" i="271"/>
  <c r="AH53" i="271"/>
  <c r="AH50" i="271"/>
  <c r="AH55" i="271"/>
  <c r="AH48" i="271"/>
  <c r="F64" i="269"/>
  <c r="G63" i="269"/>
  <c r="AG44" i="270" l="1"/>
  <c r="F63" i="270"/>
  <c r="AH53" i="270"/>
  <c r="AH47" i="270"/>
  <c r="AH50" i="270"/>
  <c r="AH55" i="270"/>
  <c r="AH56" i="270"/>
  <c r="AH58" i="270"/>
  <c r="AH51" i="270"/>
  <c r="AH48" i="270"/>
  <c r="AH46" i="270"/>
  <c r="AH54" i="270"/>
  <c r="AH49" i="270"/>
  <c r="F64" i="271"/>
  <c r="G63" i="271"/>
  <c r="G64" i="269"/>
  <c r="H63" i="269"/>
  <c r="F64" i="270" l="1"/>
  <c r="G63" i="270"/>
  <c r="G64" i="271"/>
  <c r="H63" i="271"/>
  <c r="H64" i="269"/>
  <c r="I63" i="269"/>
  <c r="H63" i="270" l="1"/>
  <c r="G64" i="270"/>
  <c r="H64" i="271"/>
  <c r="I63" i="271"/>
  <c r="J63" i="269"/>
  <c r="I64" i="269"/>
  <c r="H64" i="270" l="1"/>
  <c r="I63" i="270"/>
  <c r="I64" i="271"/>
  <c r="J63" i="271"/>
  <c r="K63" i="269"/>
  <c r="J64" i="269"/>
  <c r="J63" i="270" l="1"/>
  <c r="I64" i="270"/>
  <c r="J64" i="271"/>
  <c r="K63" i="271"/>
  <c r="K64" i="269"/>
  <c r="L63" i="269"/>
  <c r="K63" i="270" l="1"/>
  <c r="J64" i="270"/>
  <c r="L63" i="271"/>
  <c r="K64" i="271"/>
  <c r="L64" i="269"/>
  <c r="M63" i="269"/>
  <c r="L63" i="270" l="1"/>
  <c r="K64" i="270"/>
  <c r="M63" i="271"/>
  <c r="L64" i="271"/>
  <c r="N63" i="269"/>
  <c r="M64" i="269"/>
  <c r="L64" i="270" l="1"/>
  <c r="M63" i="270"/>
  <c r="N63" i="271"/>
  <c r="M64" i="271"/>
  <c r="N64" i="269"/>
  <c r="O63" i="269"/>
  <c r="N63" i="270" l="1"/>
  <c r="M64" i="270"/>
  <c r="N64" i="271"/>
  <c r="O63" i="271"/>
  <c r="O64" i="269"/>
  <c r="P63" i="269"/>
  <c r="N64" i="270" l="1"/>
  <c r="O63" i="270"/>
  <c r="O64" i="271"/>
  <c r="P63" i="271"/>
  <c r="P64" i="269"/>
  <c r="Q63" i="269"/>
  <c r="P63" i="270" l="1"/>
  <c r="O64" i="270"/>
  <c r="P64" i="271"/>
  <c r="Q63" i="271"/>
  <c r="R63" i="269"/>
  <c r="Q64" i="269"/>
  <c r="P64" i="270" l="1"/>
  <c r="Q63" i="270"/>
  <c r="Q64" i="271"/>
  <c r="R63" i="271"/>
  <c r="S63" i="269"/>
  <c r="R64" i="269"/>
  <c r="R63" i="270" l="1"/>
  <c r="Q64" i="270"/>
  <c r="R64" i="271"/>
  <c r="S63" i="271"/>
  <c r="S64" i="269"/>
  <c r="T63" i="269"/>
  <c r="S63" i="270" l="1"/>
  <c r="R64" i="270"/>
  <c r="T63" i="271"/>
  <c r="S64" i="271"/>
  <c r="T64" i="269"/>
  <c r="U63" i="269"/>
  <c r="T63" i="270" l="1"/>
  <c r="S64" i="270"/>
  <c r="U63" i="271"/>
  <c r="T64" i="271"/>
  <c r="V63" i="269"/>
  <c r="U64" i="269"/>
  <c r="T64" i="270" l="1"/>
  <c r="U63" i="270"/>
  <c r="V63" i="271"/>
  <c r="U64" i="271"/>
  <c r="V64" i="269"/>
  <c r="W63" i="269"/>
  <c r="V63" i="270" l="1"/>
  <c r="U64" i="270"/>
  <c r="V64" i="271"/>
  <c r="W63" i="271"/>
  <c r="W64" i="269"/>
  <c r="X63" i="269"/>
  <c r="V64" i="270" l="1"/>
  <c r="W63" i="270"/>
  <c r="W64" i="271"/>
  <c r="X63" i="271"/>
  <c r="X64" i="269"/>
  <c r="Y63" i="269"/>
  <c r="X63" i="270" l="1"/>
  <c r="W64" i="270"/>
  <c r="X64" i="271"/>
  <c r="Y63" i="271"/>
  <c r="Z63" i="269"/>
  <c r="Y64" i="269"/>
  <c r="X64" i="270" l="1"/>
  <c r="Y63" i="270"/>
  <c r="Y64" i="271"/>
  <c r="Z63" i="271"/>
  <c r="AA63" i="269"/>
  <c r="Z64" i="269"/>
  <c r="Z63" i="270" l="1"/>
  <c r="Y64" i="270"/>
  <c r="Z64" i="271"/>
  <c r="AA63" i="271"/>
  <c r="AA64" i="269"/>
  <c r="AB63" i="269"/>
  <c r="AA63" i="270" l="1"/>
  <c r="Z64" i="270"/>
  <c r="AB63" i="271"/>
  <c r="AA64" i="271"/>
  <c r="AB64" i="269"/>
  <c r="AC63" i="269"/>
  <c r="AA64" i="270" l="1"/>
  <c r="AH70" i="270"/>
  <c r="H12" i="270" s="1"/>
  <c r="Q12" i="270" s="1"/>
  <c r="AH68" i="270"/>
  <c r="H10" i="270" s="1"/>
  <c r="Q10" i="270" s="1"/>
  <c r="AH74" i="270"/>
  <c r="H15" i="270" s="1"/>
  <c r="Q15" i="270" s="1"/>
  <c r="AH79" i="270"/>
  <c r="AH80" i="270"/>
  <c r="AH67" i="270"/>
  <c r="H9" i="270" s="1"/>
  <c r="Q9" i="270" s="1"/>
  <c r="AH81" i="270"/>
  <c r="AH75" i="270"/>
  <c r="AH73" i="270"/>
  <c r="H14" i="270" s="1"/>
  <c r="Q14" i="270" s="1"/>
  <c r="AH76" i="270"/>
  <c r="AH71" i="270"/>
  <c r="AH66" i="270"/>
  <c r="H8" i="270" s="1"/>
  <c r="Q8" i="270" s="1"/>
  <c r="T8" i="270" s="1"/>
  <c r="AH69" i="270"/>
  <c r="H11" i="270" s="1"/>
  <c r="Q11" i="270" s="1"/>
  <c r="AH78" i="270"/>
  <c r="H18" i="270" s="1"/>
  <c r="Q18" i="270" s="1"/>
  <c r="AC63" i="271"/>
  <c r="AB64" i="271"/>
  <c r="AD63" i="269"/>
  <c r="AC64" i="269"/>
  <c r="AM5" i="270" l="1"/>
  <c r="W20" i="270"/>
  <c r="AD63" i="271"/>
  <c r="AC64" i="271"/>
  <c r="AD64" i="269"/>
  <c r="AE63" i="269"/>
  <c r="AD64" i="271" l="1"/>
  <c r="AE63" i="271"/>
  <c r="AE64" i="269"/>
  <c r="AF63" i="269"/>
  <c r="AE64" i="271" l="1"/>
  <c r="AF63" i="271"/>
  <c r="AF64" i="269"/>
  <c r="AG63" i="269"/>
  <c r="AF64" i="271" l="1"/>
  <c r="AG63" i="271"/>
  <c r="F96" i="269"/>
  <c r="AG64" i="269"/>
  <c r="AH69" i="269"/>
  <c r="AH79" i="269"/>
  <c r="AH71" i="269"/>
  <c r="AH68" i="269"/>
  <c r="AH81" i="269"/>
  <c r="AH67" i="269"/>
  <c r="AH76" i="269"/>
  <c r="AH70" i="269"/>
  <c r="AH73" i="269"/>
  <c r="AH75" i="269"/>
  <c r="AH74" i="269"/>
  <c r="AH78" i="269"/>
  <c r="AH66" i="269"/>
  <c r="AH80" i="269"/>
  <c r="F96" i="271" l="1"/>
  <c r="AG64" i="271"/>
  <c r="AH68" i="271"/>
  <c r="AH79" i="271"/>
  <c r="AH81" i="271"/>
  <c r="AH78" i="271"/>
  <c r="AH69" i="271"/>
  <c r="AH71" i="271"/>
  <c r="AH67" i="271"/>
  <c r="AH74" i="271"/>
  <c r="AH76" i="271"/>
  <c r="AH70" i="271"/>
  <c r="AH75" i="271"/>
  <c r="AH73" i="271"/>
  <c r="AH66" i="271"/>
  <c r="AH80" i="271"/>
  <c r="F97" i="269"/>
  <c r="G96" i="269"/>
  <c r="F97" i="271" l="1"/>
  <c r="G96" i="271"/>
  <c r="G97" i="269"/>
  <c r="H96" i="269"/>
  <c r="G97" i="271" l="1"/>
  <c r="H96" i="271"/>
  <c r="I96" i="269"/>
  <c r="H97" i="269"/>
  <c r="H97" i="271" l="1"/>
  <c r="I96" i="271"/>
  <c r="J96" i="269"/>
  <c r="I97" i="269"/>
  <c r="I97" i="271" l="1"/>
  <c r="J96" i="271"/>
  <c r="K96" i="269"/>
  <c r="J97" i="269"/>
  <c r="J97" i="271" l="1"/>
  <c r="K96" i="271"/>
  <c r="K97" i="269"/>
  <c r="L96" i="269"/>
  <c r="L96" i="271" l="1"/>
  <c r="K97" i="271"/>
  <c r="L97" i="269"/>
  <c r="M96" i="269"/>
  <c r="M96" i="271" l="1"/>
  <c r="L97" i="271"/>
  <c r="M97" i="269"/>
  <c r="N96" i="269"/>
  <c r="N96" i="271" l="1"/>
  <c r="M97" i="271"/>
  <c r="N97" i="269"/>
  <c r="O96" i="269"/>
  <c r="N97" i="271" l="1"/>
  <c r="O96" i="271"/>
  <c r="O97" i="269"/>
  <c r="P96" i="269"/>
  <c r="O97" i="271" l="1"/>
  <c r="P96" i="271"/>
  <c r="Q96" i="269"/>
  <c r="P97" i="269"/>
  <c r="P97" i="271" l="1"/>
  <c r="Q96" i="271"/>
  <c r="R96" i="269"/>
  <c r="Q97" i="269"/>
  <c r="Q97" i="271" l="1"/>
  <c r="R96" i="271"/>
  <c r="S96" i="269"/>
  <c r="R97" i="269"/>
  <c r="R97" i="271" l="1"/>
  <c r="S96" i="271"/>
  <c r="S97" i="269"/>
  <c r="T96" i="269"/>
  <c r="T96" i="271" l="1"/>
  <c r="S97" i="271"/>
  <c r="T97" i="269"/>
  <c r="U96" i="269"/>
  <c r="U96" i="271" l="1"/>
  <c r="T97" i="271"/>
  <c r="U97" i="269"/>
  <c r="V96" i="269"/>
  <c r="V96" i="271" l="1"/>
  <c r="U97" i="271"/>
  <c r="V97" i="269"/>
  <c r="W96" i="269"/>
  <c r="V97" i="271" l="1"/>
  <c r="W96" i="271"/>
  <c r="W97" i="269"/>
  <c r="X96" i="269"/>
  <c r="W97" i="271" l="1"/>
  <c r="X96" i="271"/>
  <c r="Y96" i="269"/>
  <c r="X97" i="269"/>
  <c r="X97" i="271" l="1"/>
  <c r="Y96" i="271"/>
  <c r="Z96" i="269"/>
  <c r="Y97" i="269"/>
  <c r="Y97" i="271" l="1"/>
  <c r="Z96" i="271"/>
  <c r="AA96" i="269"/>
  <c r="Z97" i="269"/>
  <c r="Z97" i="271" l="1"/>
  <c r="AA96" i="271"/>
  <c r="AA97" i="269"/>
  <c r="AB96" i="269"/>
  <c r="AB96" i="271" l="1"/>
  <c r="AA97" i="271"/>
  <c r="AB97" i="269"/>
  <c r="AC96" i="269"/>
  <c r="AC96" i="271" l="1"/>
  <c r="AB97" i="271"/>
  <c r="AC97" i="269"/>
  <c r="AD96" i="269"/>
  <c r="AD96" i="271" l="1"/>
  <c r="AC97" i="271"/>
  <c r="AD97" i="269"/>
  <c r="AE96" i="269"/>
  <c r="AD97" i="271" l="1"/>
  <c r="AE96" i="271"/>
  <c r="AE97" i="269"/>
  <c r="AF96" i="269"/>
  <c r="AE97" i="271" l="1"/>
  <c r="AF96" i="271"/>
  <c r="AG96" i="269"/>
  <c r="AF97" i="269"/>
  <c r="AF97" i="271" l="1"/>
  <c r="AG96" i="271"/>
  <c r="F116" i="269"/>
  <c r="AG97" i="269"/>
  <c r="AH104" i="269"/>
  <c r="AH100" i="269"/>
  <c r="AH106" i="269"/>
  <c r="AH113" i="269"/>
  <c r="AH109" i="269"/>
  <c r="AH107" i="269"/>
  <c r="AH99" i="269"/>
  <c r="AH101" i="269"/>
  <c r="AH114" i="269"/>
  <c r="AH112" i="269"/>
  <c r="AH103" i="269"/>
  <c r="AH111" i="269"/>
  <c r="AH108" i="269"/>
  <c r="AH102" i="269"/>
  <c r="AG97" i="271" l="1"/>
  <c r="F116" i="271"/>
  <c r="AH112" i="271"/>
  <c r="AH539" i="271"/>
  <c r="AH192" i="271"/>
  <c r="AH113" i="271"/>
  <c r="AH197" i="271"/>
  <c r="AH624" i="271"/>
  <c r="AH532" i="271"/>
  <c r="AH365" i="271"/>
  <c r="AH622" i="271"/>
  <c r="AH458" i="271"/>
  <c r="AH195" i="271"/>
  <c r="AH104" i="271"/>
  <c r="AH285" i="271"/>
  <c r="AH359" i="271"/>
  <c r="AH703" i="271"/>
  <c r="AH283" i="271"/>
  <c r="AH199" i="271"/>
  <c r="AH716" i="271"/>
  <c r="AH114" i="271"/>
  <c r="AH106" i="271"/>
  <c r="AH541" i="271"/>
  <c r="AH278" i="271"/>
  <c r="AH198" i="271"/>
  <c r="AH713" i="271"/>
  <c r="AH111" i="271"/>
  <c r="AH273" i="271"/>
  <c r="AH538" i="271"/>
  <c r="AH445" i="271"/>
  <c r="AH280" i="271"/>
  <c r="AH447" i="271"/>
  <c r="AH443" i="271"/>
  <c r="AH615" i="271"/>
  <c r="AH701" i="271"/>
  <c r="AH370" i="271"/>
  <c r="AH790" i="271"/>
  <c r="AH627" i="271"/>
  <c r="AH542" i="271"/>
  <c r="AH711" i="271"/>
  <c r="AH534" i="271"/>
  <c r="AH358" i="271"/>
  <c r="AH194" i="271"/>
  <c r="AH444" i="271"/>
  <c r="AH629" i="271"/>
  <c r="AH533" i="271"/>
  <c r="AH448" i="271"/>
  <c r="AH705" i="271"/>
  <c r="AH625" i="271"/>
  <c r="AH275" i="271"/>
  <c r="AH190" i="271"/>
  <c r="AH364" i="271"/>
  <c r="AH102" i="271"/>
  <c r="AH710" i="271"/>
  <c r="AH101" i="271"/>
  <c r="AH795" i="271"/>
  <c r="AH616" i="271"/>
  <c r="AH360" i="271"/>
  <c r="AH357" i="271"/>
  <c r="AH789" i="271"/>
  <c r="AH531" i="271"/>
  <c r="AH281" i="271"/>
  <c r="AH186" i="271"/>
  <c r="AH109" i="271"/>
  <c r="AH185" i="271"/>
  <c r="AH617" i="271"/>
  <c r="AH369" i="271"/>
  <c r="AH188" i="271"/>
  <c r="AH791" i="271"/>
  <c r="AH271" i="271"/>
  <c r="AH367" i="271"/>
  <c r="AH709" i="271"/>
  <c r="AH787" i="271"/>
  <c r="AH537" i="271"/>
  <c r="AH100" i="271"/>
  <c r="AH455" i="271"/>
  <c r="AH103" i="271"/>
  <c r="AH107" i="271"/>
  <c r="AH276" i="271"/>
  <c r="AH453" i="271"/>
  <c r="AH361" i="271"/>
  <c r="AH800" i="271"/>
  <c r="AH536" i="271"/>
  <c r="AH284" i="271"/>
  <c r="AH628" i="271"/>
  <c r="AH706" i="271"/>
  <c r="AH274" i="271"/>
  <c r="AH715" i="271"/>
  <c r="AH451" i="271"/>
  <c r="AH450" i="271"/>
  <c r="AH788" i="271"/>
  <c r="AH623" i="271"/>
  <c r="AH187" i="271"/>
  <c r="AH279" i="271"/>
  <c r="AH796" i="271"/>
  <c r="AH708" i="271"/>
  <c r="AH372" i="271"/>
  <c r="AH704" i="271"/>
  <c r="AH630" i="271"/>
  <c r="AH714" i="271"/>
  <c r="AH543" i="271"/>
  <c r="AH456" i="271"/>
  <c r="AH108" i="271"/>
  <c r="AH544" i="271"/>
  <c r="AH620" i="271"/>
  <c r="AH801" i="271"/>
  <c r="AH99" i="271"/>
  <c r="AH286" i="271"/>
  <c r="AH272" i="271"/>
  <c r="AH200" i="271"/>
  <c r="AH366" i="271"/>
  <c r="AH794" i="271"/>
  <c r="AH802" i="271"/>
  <c r="AH530" i="271"/>
  <c r="AH799" i="271"/>
  <c r="AH452" i="271"/>
  <c r="AH189" i="271"/>
  <c r="AH193" i="271"/>
  <c r="AH792" i="271"/>
  <c r="AH618" i="271"/>
  <c r="AH797" i="271"/>
  <c r="AH529" i="271"/>
  <c r="AH446" i="271"/>
  <c r="AH371" i="271"/>
  <c r="AH457" i="271"/>
  <c r="AH362" i="271"/>
  <c r="AH619" i="271"/>
  <c r="AH702" i="271"/>
  <c r="G116" i="269"/>
  <c r="F117" i="269"/>
  <c r="F117" i="271" l="1"/>
  <c r="G116" i="271"/>
  <c r="H116" i="269"/>
  <c r="G117" i="269"/>
  <c r="G117" i="271" l="1"/>
  <c r="H116" i="271"/>
  <c r="H117" i="269"/>
  <c r="I116" i="269"/>
  <c r="I116" i="271" l="1"/>
  <c r="H117" i="271"/>
  <c r="I117" i="269"/>
  <c r="J116" i="269"/>
  <c r="J116" i="271" l="1"/>
  <c r="I117" i="271"/>
  <c r="J117" i="269"/>
  <c r="K116" i="269"/>
  <c r="K116" i="271" l="1"/>
  <c r="J117" i="271"/>
  <c r="K117" i="269"/>
  <c r="L116" i="269"/>
  <c r="K117" i="271" l="1"/>
  <c r="L116" i="271"/>
  <c r="L117" i="269"/>
  <c r="M116" i="269"/>
  <c r="L117" i="271" l="1"/>
  <c r="M116" i="271"/>
  <c r="N116" i="269"/>
  <c r="M117" i="269"/>
  <c r="M117" i="271" l="1"/>
  <c r="N116" i="271"/>
  <c r="O116" i="269"/>
  <c r="N117" i="269"/>
  <c r="N117" i="271" l="1"/>
  <c r="O116" i="271"/>
  <c r="P116" i="269"/>
  <c r="O117" i="269"/>
  <c r="O117" i="271" l="1"/>
  <c r="P116" i="271"/>
  <c r="P117" i="269"/>
  <c r="Q116" i="269"/>
  <c r="Q116" i="271" l="1"/>
  <c r="P117" i="271"/>
  <c r="Q117" i="269"/>
  <c r="R116" i="269"/>
  <c r="R116" i="271" l="1"/>
  <c r="Q117" i="271"/>
  <c r="R117" i="269"/>
  <c r="S116" i="269"/>
  <c r="S116" i="271" l="1"/>
  <c r="R117" i="271"/>
  <c r="S117" i="269"/>
  <c r="T116" i="269"/>
  <c r="S117" i="271" l="1"/>
  <c r="T116" i="271"/>
  <c r="T117" i="269"/>
  <c r="U116" i="269"/>
  <c r="T117" i="271" l="1"/>
  <c r="U116" i="271"/>
  <c r="V116" i="269"/>
  <c r="U117" i="269"/>
  <c r="U117" i="271" l="1"/>
  <c r="V116" i="271"/>
  <c r="W116" i="269"/>
  <c r="V117" i="269"/>
  <c r="V117" i="271" l="1"/>
  <c r="W116" i="271"/>
  <c r="X116" i="269"/>
  <c r="W117" i="269"/>
  <c r="W117" i="271" l="1"/>
  <c r="X116" i="271"/>
  <c r="X117" i="269"/>
  <c r="Y116" i="269"/>
  <c r="Y116" i="271" l="1"/>
  <c r="X117" i="271"/>
  <c r="Y117" i="269"/>
  <c r="Z116" i="269"/>
  <c r="Z116" i="271" l="1"/>
  <c r="Y117" i="271"/>
  <c r="Z117" i="269"/>
  <c r="AA116" i="269"/>
  <c r="AA116" i="271" l="1"/>
  <c r="Z117" i="271"/>
  <c r="AA117" i="269"/>
  <c r="AB116" i="269"/>
  <c r="AA117" i="271" l="1"/>
  <c r="AB116" i="271"/>
  <c r="AB117" i="269"/>
  <c r="AC116" i="269"/>
  <c r="AB117" i="271" l="1"/>
  <c r="AC116" i="271"/>
  <c r="AD116" i="269"/>
  <c r="AC117" i="269"/>
  <c r="AC117" i="271" l="1"/>
  <c r="AD116" i="271"/>
  <c r="AE116" i="269"/>
  <c r="AD117" i="269"/>
  <c r="AD117" i="271" l="1"/>
  <c r="AE116" i="271"/>
  <c r="AF116" i="269"/>
  <c r="AE117" i="269"/>
  <c r="AE117" i="271" l="1"/>
  <c r="AF116" i="271"/>
  <c r="AF117" i="269"/>
  <c r="AG116" i="269"/>
  <c r="AG116" i="271" l="1"/>
  <c r="AF117" i="271"/>
  <c r="AG117" i="269"/>
  <c r="F136" i="269"/>
  <c r="AH120" i="269"/>
  <c r="AH119" i="269"/>
  <c r="AH123" i="269"/>
  <c r="AH128" i="269"/>
  <c r="AH122" i="269"/>
  <c r="AH129" i="269"/>
  <c r="AH133" i="269"/>
  <c r="AH121" i="269"/>
  <c r="AH127" i="269"/>
  <c r="AH132" i="269"/>
  <c r="AH134" i="269"/>
  <c r="AH124" i="269"/>
  <c r="AH131" i="269"/>
  <c r="AH126" i="269"/>
  <c r="F136" i="271" l="1"/>
  <c r="AG117" i="271"/>
  <c r="AH470" i="271"/>
  <c r="AH215" i="271"/>
  <c r="AH816" i="271"/>
  <c r="AH128" i="271"/>
  <c r="AH736" i="271"/>
  <c r="AH478" i="271"/>
  <c r="AH208" i="271"/>
  <c r="AH377" i="271"/>
  <c r="AH734" i="271"/>
  <c r="AH301" i="271"/>
  <c r="AH463" i="271"/>
  <c r="AH299" i="271"/>
  <c r="AH808" i="271"/>
  <c r="AH466" i="271"/>
  <c r="AH722" i="271"/>
  <c r="AH821" i="271"/>
  <c r="AH822" i="271"/>
  <c r="AH384" i="271"/>
  <c r="AH212" i="271"/>
  <c r="AH386" i="271"/>
  <c r="AH554" i="271"/>
  <c r="AH721" i="271"/>
  <c r="AH812" i="271"/>
  <c r="AH126" i="271"/>
  <c r="AH127" i="271"/>
  <c r="AH728" i="271"/>
  <c r="AH294" i="271"/>
  <c r="AH293" i="271"/>
  <c r="AH563" i="271"/>
  <c r="AH134" i="271"/>
  <c r="AH305" i="271"/>
  <c r="AH561" i="271"/>
  <c r="AH468" i="271"/>
  <c r="AH209" i="271"/>
  <c r="AH220" i="271"/>
  <c r="AH562" i="271"/>
  <c r="AH637" i="271"/>
  <c r="AH471" i="271"/>
  <c r="AH817" i="271"/>
  <c r="AH551" i="271"/>
  <c r="AH735" i="271"/>
  <c r="AH219" i="271"/>
  <c r="AH385" i="271"/>
  <c r="AH639" i="271"/>
  <c r="AH120" i="271"/>
  <c r="AH306" i="271"/>
  <c r="AH387" i="271"/>
  <c r="AH292" i="271"/>
  <c r="AH210" i="271"/>
  <c r="AH472" i="271"/>
  <c r="AH382" i="271"/>
  <c r="AH213" i="271"/>
  <c r="AH467" i="271"/>
  <c r="AH218" i="271"/>
  <c r="AH475" i="271"/>
  <c r="AH476" i="271"/>
  <c r="AH464" i="271"/>
  <c r="AH550" i="271"/>
  <c r="AH643" i="271"/>
  <c r="AH557" i="271"/>
  <c r="AH648" i="271"/>
  <c r="AH477" i="271"/>
  <c r="AH645" i="271"/>
  <c r="AH205" i="271"/>
  <c r="AH129" i="271"/>
  <c r="AH729" i="271"/>
  <c r="AH726" i="271"/>
  <c r="AH640" i="271"/>
  <c r="AH723" i="271"/>
  <c r="AH731" i="271"/>
  <c r="AH564" i="271"/>
  <c r="AH132" i="271"/>
  <c r="AH814" i="271"/>
  <c r="AH559" i="271"/>
  <c r="AH381" i="271"/>
  <c r="AH392" i="271"/>
  <c r="AH389" i="271"/>
  <c r="AH391" i="271"/>
  <c r="AH214" i="271"/>
  <c r="AH647" i="271"/>
  <c r="AH730" i="271"/>
  <c r="AH300" i="271"/>
  <c r="AH552" i="271"/>
  <c r="AH295" i="271"/>
  <c r="AH636" i="271"/>
  <c r="AH124" i="271"/>
  <c r="AH725" i="271"/>
  <c r="AH303" i="271"/>
  <c r="AH207" i="271"/>
  <c r="AH638" i="271"/>
  <c r="AH133" i="271"/>
  <c r="AH121" i="271"/>
  <c r="AH123" i="271"/>
  <c r="AH119" i="271"/>
  <c r="AH390" i="271"/>
  <c r="AH298" i="271"/>
  <c r="AH635" i="271"/>
  <c r="AH556" i="271"/>
  <c r="AH820" i="271"/>
  <c r="AH122" i="271"/>
  <c r="AH815" i="271"/>
  <c r="AH131" i="271"/>
  <c r="AH642" i="271"/>
  <c r="AH217" i="271"/>
  <c r="AH304" i="271"/>
  <c r="AH558" i="271"/>
  <c r="AH809" i="271"/>
  <c r="AH296" i="271"/>
  <c r="AH473" i="271"/>
  <c r="AH819" i="271"/>
  <c r="AH291" i="271"/>
  <c r="AH378" i="271"/>
  <c r="AH724" i="271"/>
  <c r="AH644" i="271"/>
  <c r="AH379" i="271"/>
  <c r="AH650" i="271"/>
  <c r="AH649" i="271"/>
  <c r="AH810" i="271"/>
  <c r="AH811" i="271"/>
  <c r="AH380" i="271"/>
  <c r="AH206" i="271"/>
  <c r="AH549" i="271"/>
  <c r="AH733" i="271"/>
  <c r="AH553" i="271"/>
  <c r="AH807" i="271"/>
  <c r="AH465" i="271"/>
  <c r="F137" i="269"/>
  <c r="G136" i="269"/>
  <c r="G136" i="271" l="1"/>
  <c r="F137" i="271"/>
  <c r="G137" i="269"/>
  <c r="H136" i="269"/>
  <c r="H136" i="271" l="1"/>
  <c r="G137" i="271"/>
  <c r="H137" i="269"/>
  <c r="I136" i="269"/>
  <c r="H137" i="271" l="1"/>
  <c r="I136" i="271"/>
  <c r="I137" i="269"/>
  <c r="J136" i="269"/>
  <c r="I137" i="271" l="1"/>
  <c r="J136" i="271"/>
  <c r="K136" i="269"/>
  <c r="J137" i="269"/>
  <c r="J137" i="271" l="1"/>
  <c r="K136" i="271"/>
  <c r="L136" i="269"/>
  <c r="K137" i="269"/>
  <c r="K137" i="271" l="1"/>
  <c r="L136" i="271"/>
  <c r="M136" i="269"/>
  <c r="L137" i="269"/>
  <c r="L137" i="271" l="1"/>
  <c r="M136" i="271"/>
  <c r="M137" i="269"/>
  <c r="N136" i="269"/>
  <c r="N136" i="271" l="1"/>
  <c r="M137" i="271"/>
  <c r="N137" i="269"/>
  <c r="O136" i="269"/>
  <c r="O136" i="271" l="1"/>
  <c r="N137" i="271"/>
  <c r="O137" i="269"/>
  <c r="P136" i="269"/>
  <c r="P136" i="271" l="1"/>
  <c r="O137" i="271"/>
  <c r="P137" i="269"/>
  <c r="Q136" i="269"/>
  <c r="P137" i="271" l="1"/>
  <c r="Q136" i="271"/>
  <c r="Q137" i="269"/>
  <c r="R136" i="269"/>
  <c r="Q137" i="271" l="1"/>
  <c r="R136" i="271"/>
  <c r="S136" i="269"/>
  <c r="R137" i="269"/>
  <c r="R137" i="271" l="1"/>
  <c r="S136" i="271"/>
  <c r="T136" i="269"/>
  <c r="S137" i="269"/>
  <c r="S137" i="271" l="1"/>
  <c r="T136" i="271"/>
  <c r="U136" i="269"/>
  <c r="T137" i="269"/>
  <c r="T137" i="271" l="1"/>
  <c r="U136" i="271"/>
  <c r="U137" i="269"/>
  <c r="V136" i="269"/>
  <c r="V136" i="271" l="1"/>
  <c r="U137" i="271"/>
  <c r="V137" i="269"/>
  <c r="W136" i="269"/>
  <c r="W136" i="271" l="1"/>
  <c r="V137" i="271"/>
  <c r="W137" i="269"/>
  <c r="X136" i="269"/>
  <c r="X136" i="271" l="1"/>
  <c r="W137" i="271"/>
  <c r="X137" i="269"/>
  <c r="Y136" i="269"/>
  <c r="X137" i="271" l="1"/>
  <c r="Y136" i="271"/>
  <c r="Y137" i="269"/>
  <c r="Z136" i="269"/>
  <c r="Y137" i="271" l="1"/>
  <c r="Z136" i="271"/>
  <c r="AA136" i="269"/>
  <c r="Z137" i="269"/>
  <c r="Z137" i="271" l="1"/>
  <c r="AA136" i="271"/>
  <c r="AB136" i="269"/>
  <c r="AA137" i="269"/>
  <c r="AA137" i="271" l="1"/>
  <c r="AB136" i="271"/>
  <c r="AC136" i="269"/>
  <c r="AB137" i="269"/>
  <c r="AB137" i="271" l="1"/>
  <c r="AC136" i="271"/>
  <c r="AC137" i="269"/>
  <c r="AD136" i="269"/>
  <c r="AD136" i="271" l="1"/>
  <c r="AC137" i="271"/>
  <c r="AD137" i="269"/>
  <c r="AE136" i="269"/>
  <c r="AE136" i="271" l="1"/>
  <c r="AD137" i="271"/>
  <c r="AE137" i="269"/>
  <c r="AF136" i="269"/>
  <c r="AF136" i="271" l="1"/>
  <c r="AE137" i="271"/>
  <c r="AF137" i="269"/>
  <c r="AG136" i="269"/>
  <c r="AF137" i="271" l="1"/>
  <c r="AG136" i="271"/>
  <c r="AG137" i="269"/>
  <c r="F156" i="269"/>
  <c r="AH142" i="269"/>
  <c r="AH146" i="269"/>
  <c r="AH144" i="269"/>
  <c r="AH140" i="269"/>
  <c r="AH141" i="269"/>
  <c r="AH148" i="269"/>
  <c r="AH154" i="269"/>
  <c r="AH151" i="269"/>
  <c r="AH143" i="269"/>
  <c r="AH152" i="269"/>
  <c r="AH149" i="269"/>
  <c r="AH147" i="269"/>
  <c r="AH153" i="269"/>
  <c r="AH139" i="269"/>
  <c r="AG137" i="271" l="1"/>
  <c r="F156" i="271"/>
  <c r="AH744" i="271"/>
  <c r="AH227" i="271"/>
  <c r="AH240" i="271"/>
  <c r="AH232" i="271"/>
  <c r="AH486" i="271"/>
  <c r="AH665" i="271"/>
  <c r="AH311" i="271"/>
  <c r="AH488" i="271"/>
  <c r="AH577" i="271"/>
  <c r="AH829" i="271"/>
  <c r="AH239" i="271"/>
  <c r="AH146" i="271"/>
  <c r="AH325" i="271"/>
  <c r="AH840" i="271"/>
  <c r="AH659" i="271"/>
  <c r="AH147" i="271"/>
  <c r="AH409" i="271"/>
  <c r="AH411" i="271"/>
  <c r="AH326" i="271"/>
  <c r="AH148" i="271"/>
  <c r="AH756" i="271"/>
  <c r="AH497" i="271"/>
  <c r="AH140" i="271"/>
  <c r="AH144" i="271"/>
  <c r="AH742" i="271"/>
  <c r="AH314" i="271"/>
  <c r="AH237" i="271"/>
  <c r="AH657" i="271"/>
  <c r="AH143" i="271"/>
  <c r="AH406" i="271"/>
  <c r="AH751" i="271"/>
  <c r="AH755" i="271"/>
  <c r="AH484" i="271"/>
  <c r="AH151" i="271"/>
  <c r="AH323" i="271"/>
  <c r="AH149" i="271"/>
  <c r="AH401" i="271"/>
  <c r="AH828" i="271"/>
  <c r="AH404" i="271"/>
  <c r="AH655" i="271"/>
  <c r="AH582" i="271"/>
  <c r="AH321" i="271"/>
  <c r="AH835" i="271"/>
  <c r="AH746" i="271"/>
  <c r="AH230" i="271"/>
  <c r="AH407" i="271"/>
  <c r="AH573" i="271"/>
  <c r="AH485" i="271"/>
  <c r="AH569" i="271"/>
  <c r="AH487" i="271"/>
  <c r="AH579" i="271"/>
  <c r="AH229" i="271"/>
  <c r="AH313" i="271"/>
  <c r="AH491" i="271"/>
  <c r="AH319" i="271"/>
  <c r="AH493" i="271"/>
  <c r="AH660" i="271"/>
  <c r="AH571" i="271"/>
  <c r="AH154" i="271"/>
  <c r="AH570" i="271"/>
  <c r="AH225" i="271"/>
  <c r="AH490" i="271"/>
  <c r="AH316" i="271"/>
  <c r="AH410" i="271"/>
  <c r="AH153" i="271"/>
  <c r="AH235" i="271"/>
  <c r="AH827" i="271"/>
  <c r="AH142" i="271"/>
  <c r="AH320" i="271"/>
  <c r="AH233" i="271"/>
  <c r="AH754" i="271"/>
  <c r="AH483" i="271"/>
  <c r="AH399" i="271"/>
  <c r="AH495" i="271"/>
  <c r="AH669" i="271"/>
  <c r="AH492" i="271"/>
  <c r="AH831" i="271"/>
  <c r="AH226" i="271"/>
  <c r="AH584" i="271"/>
  <c r="AH572" i="271"/>
  <c r="AH574" i="271"/>
  <c r="AH581" i="271"/>
  <c r="AH139" i="271"/>
  <c r="AH583" i="271"/>
  <c r="AH664" i="271"/>
  <c r="AH498" i="271"/>
  <c r="AH836" i="271"/>
  <c r="AH663" i="271"/>
  <c r="AH749" i="271"/>
  <c r="AH830" i="271"/>
  <c r="AH839" i="271"/>
  <c r="AH578" i="271"/>
  <c r="AH228" i="271"/>
  <c r="AH397" i="271"/>
  <c r="AH743" i="271"/>
  <c r="AH402" i="271"/>
  <c r="AH400" i="271"/>
  <c r="AH656" i="271"/>
  <c r="AH834" i="271"/>
  <c r="AH398" i="271"/>
  <c r="AH324" i="271"/>
  <c r="AH667" i="271"/>
  <c r="AH234" i="271"/>
  <c r="AH670" i="271"/>
  <c r="AH312" i="271"/>
  <c r="AH152" i="271"/>
  <c r="AH238" i="271"/>
  <c r="AH141" i="271"/>
  <c r="AH748" i="271"/>
  <c r="AH753" i="271"/>
  <c r="AH658" i="271"/>
  <c r="AH668" i="271"/>
  <c r="AH837" i="271"/>
  <c r="AH741" i="271"/>
  <c r="AH405" i="271"/>
  <c r="AH496" i="271"/>
  <c r="AH841" i="271"/>
  <c r="AH576" i="271"/>
  <c r="AH318" i="271"/>
  <c r="AH832" i="271"/>
  <c r="AH412" i="271"/>
  <c r="AH662" i="271"/>
  <c r="AH750" i="271"/>
  <c r="AH745" i="271"/>
  <c r="AH315" i="271"/>
  <c r="AH842" i="271"/>
  <c r="F157" i="269"/>
  <c r="G156" i="269"/>
  <c r="F157" i="271" l="1"/>
  <c r="G156" i="271"/>
  <c r="G157" i="269"/>
  <c r="H156" i="269"/>
  <c r="G157" i="271" l="1"/>
  <c r="H156" i="271"/>
  <c r="H157" i="269"/>
  <c r="I156" i="269"/>
  <c r="H157" i="271" l="1"/>
  <c r="I156" i="271"/>
  <c r="I157" i="269"/>
  <c r="J156" i="269"/>
  <c r="I157" i="271" l="1"/>
  <c r="J156" i="271"/>
  <c r="J157" i="269"/>
  <c r="K156" i="269"/>
  <c r="K156" i="271" l="1"/>
  <c r="J157" i="271"/>
  <c r="L156" i="269"/>
  <c r="K157" i="269"/>
  <c r="L156" i="271" l="1"/>
  <c r="K157" i="271"/>
  <c r="L157" i="269"/>
  <c r="M156" i="269"/>
  <c r="M156" i="271" l="1"/>
  <c r="L157" i="271"/>
  <c r="M157" i="269"/>
  <c r="N156" i="269"/>
  <c r="M157" i="271" l="1"/>
  <c r="N156" i="271"/>
  <c r="N157" i="269"/>
  <c r="O156" i="269"/>
  <c r="N157" i="271" l="1"/>
  <c r="O156" i="271"/>
  <c r="O157" i="269"/>
  <c r="P156" i="269"/>
  <c r="O157" i="271" l="1"/>
  <c r="P156" i="271"/>
  <c r="P157" i="269"/>
  <c r="Q156" i="269"/>
  <c r="P157" i="271" l="1"/>
  <c r="Q156" i="271"/>
  <c r="Q157" i="269"/>
  <c r="R156" i="269"/>
  <c r="Q157" i="271" l="1"/>
  <c r="R156" i="271"/>
  <c r="R157" i="269"/>
  <c r="S156" i="269"/>
  <c r="S156" i="271" l="1"/>
  <c r="R157" i="271"/>
  <c r="S157" i="269"/>
  <c r="T156" i="269"/>
  <c r="T156" i="271" l="1"/>
  <c r="S157" i="271"/>
  <c r="T157" i="269"/>
  <c r="U156" i="269"/>
  <c r="U156" i="271" l="1"/>
  <c r="T157" i="271"/>
  <c r="U157" i="269"/>
  <c r="V156" i="269"/>
  <c r="U157" i="271" l="1"/>
  <c r="V156" i="271"/>
  <c r="V157" i="269"/>
  <c r="W156" i="269"/>
  <c r="V157" i="271" l="1"/>
  <c r="W156" i="271"/>
  <c r="W157" i="269"/>
  <c r="X156" i="269"/>
  <c r="W157" i="271" l="1"/>
  <c r="X156" i="271"/>
  <c r="X157" i="269"/>
  <c r="Y156" i="269"/>
  <c r="X157" i="271" l="1"/>
  <c r="Y156" i="271"/>
  <c r="Y157" i="269"/>
  <c r="Z156" i="269"/>
  <c r="Y157" i="271" l="1"/>
  <c r="Z156" i="271"/>
  <c r="Z157" i="269"/>
  <c r="AA156" i="269"/>
  <c r="AA156" i="271" l="1"/>
  <c r="Z157" i="271"/>
  <c r="AA157" i="269"/>
  <c r="AB156" i="269"/>
  <c r="AB156" i="271" l="1"/>
  <c r="AA157" i="271"/>
  <c r="AB157" i="269"/>
  <c r="AC156" i="269"/>
  <c r="AC156" i="271" l="1"/>
  <c r="AB157" i="271"/>
  <c r="AC157" i="269"/>
  <c r="AD156" i="269"/>
  <c r="AC157" i="271" l="1"/>
  <c r="AD156" i="271"/>
  <c r="AD157" i="269"/>
  <c r="AH172" i="269"/>
  <c r="AH161" i="269"/>
  <c r="H10" i="269" s="1"/>
  <c r="Q10" i="269" s="1"/>
  <c r="AH168" i="269"/>
  <c r="AH162" i="269"/>
  <c r="H11" i="269" s="1"/>
  <c r="Q11" i="269" s="1"/>
  <c r="AH163" i="269"/>
  <c r="H12" i="269" s="1"/>
  <c r="Q12" i="269" s="1"/>
  <c r="AH159" i="269"/>
  <c r="H8" i="269" s="1"/>
  <c r="Q8" i="269" s="1"/>
  <c r="T8" i="269" s="1"/>
  <c r="AH164" i="269"/>
  <c r="AH167" i="269"/>
  <c r="H15" i="269" s="1"/>
  <c r="Q15" i="269" s="1"/>
  <c r="AH160" i="269"/>
  <c r="H9" i="269" s="1"/>
  <c r="Q9" i="269" s="1"/>
  <c r="AH174" i="269"/>
  <c r="AH173" i="269"/>
  <c r="AH169" i="269"/>
  <c r="AH171" i="269"/>
  <c r="H18" i="269" s="1"/>
  <c r="Q18" i="269" s="1"/>
  <c r="AH166" i="269"/>
  <c r="H14" i="269" s="1"/>
  <c r="Q14" i="269" s="1"/>
  <c r="AD157" i="271" l="1"/>
  <c r="AE156" i="271"/>
  <c r="W20" i="269"/>
  <c r="AM5" i="269"/>
  <c r="AE157" i="271" l="1"/>
  <c r="AF156" i="271"/>
  <c r="AF157" i="271" l="1"/>
  <c r="AG156" i="271"/>
  <c r="AG157" i="271" l="1"/>
  <c r="F182" i="271"/>
  <c r="AH422" i="271"/>
  <c r="AH172" i="271"/>
  <c r="AH768" i="271"/>
  <c r="AH594" i="271"/>
  <c r="AH339" i="271"/>
  <c r="AH161" i="271"/>
  <c r="H10" i="271" s="1"/>
  <c r="Q10" i="271" s="1"/>
  <c r="AH425" i="271"/>
  <c r="AH419" i="271"/>
  <c r="AH678" i="271"/>
  <c r="AH159" i="271"/>
  <c r="AH598" i="271"/>
  <c r="AH417" i="271"/>
  <c r="AH687" i="271"/>
  <c r="AH679" i="271"/>
  <c r="AH334" i="271"/>
  <c r="AH253" i="271"/>
  <c r="AH769" i="271"/>
  <c r="AH332" i="271"/>
  <c r="AH518" i="271"/>
  <c r="AH247" i="271"/>
  <c r="AH164" i="271"/>
  <c r="AH245" i="271"/>
  <c r="AH421" i="271"/>
  <c r="AH506" i="271"/>
  <c r="AH429" i="271"/>
  <c r="AH589" i="271"/>
  <c r="AH859" i="271"/>
  <c r="AH852" i="271"/>
  <c r="AH430" i="271"/>
  <c r="AH343" i="271"/>
  <c r="AH676" i="271"/>
  <c r="AH510" i="271"/>
  <c r="AH248" i="271"/>
  <c r="AH856" i="271"/>
  <c r="AH173" i="271"/>
  <c r="AH512" i="271"/>
  <c r="AH590" i="271"/>
  <c r="AH338" i="271"/>
  <c r="AH591" i="271"/>
  <c r="AH677" i="271"/>
  <c r="AH418" i="271"/>
  <c r="AH260" i="271"/>
  <c r="AH689" i="271"/>
  <c r="AH851" i="271"/>
  <c r="AH857" i="271"/>
  <c r="AH259" i="271"/>
  <c r="AH508" i="271"/>
  <c r="AH592" i="271"/>
  <c r="AH168" i="271"/>
  <c r="AH431" i="271"/>
  <c r="AH163" i="271"/>
  <c r="AH597" i="271"/>
  <c r="AH604" i="271"/>
  <c r="AH420" i="271"/>
  <c r="AH675" i="271"/>
  <c r="AH761" i="271"/>
  <c r="AH160" i="271"/>
  <c r="AH774" i="271"/>
  <c r="AH596" i="271"/>
  <c r="AH762" i="271"/>
  <c r="AH517" i="271"/>
  <c r="AH511" i="271"/>
  <c r="AH503" i="271"/>
  <c r="AH765" i="271"/>
  <c r="AH515" i="271"/>
  <c r="AH167" i="271"/>
  <c r="AH252" i="271"/>
  <c r="AH249" i="271"/>
  <c r="AH601" i="271"/>
  <c r="AH250" i="271"/>
  <c r="AH336" i="271"/>
  <c r="AH862" i="271"/>
  <c r="AH599" i="271"/>
  <c r="AH847" i="271"/>
  <c r="AH513" i="271"/>
  <c r="AH257" i="271"/>
  <c r="AH424" i="271"/>
  <c r="AH254" i="271"/>
  <c r="AH505" i="271"/>
  <c r="AH258" i="271"/>
  <c r="AH331" i="271"/>
  <c r="AH341" i="271"/>
  <c r="AH854" i="271"/>
  <c r="AH333" i="271"/>
  <c r="AH507" i="271"/>
  <c r="AH344" i="271"/>
  <c r="AH770" i="271"/>
  <c r="AH171" i="271"/>
  <c r="AH855" i="271"/>
  <c r="AH685" i="271"/>
  <c r="AH861" i="271"/>
  <c r="AH680" i="271"/>
  <c r="AH174" i="271"/>
  <c r="AH848" i="271"/>
  <c r="AH773" i="271"/>
  <c r="AH764" i="271"/>
  <c r="AH690" i="271"/>
  <c r="AH860" i="271"/>
  <c r="AH255" i="271"/>
  <c r="AH427" i="271"/>
  <c r="AH335" i="271"/>
  <c r="AH593" i="271"/>
  <c r="AH603" i="271"/>
  <c r="AH246" i="271"/>
  <c r="AH775" i="271"/>
  <c r="AH169" i="271"/>
  <c r="H17" i="271" s="1"/>
  <c r="Q17" i="271" s="1"/>
  <c r="AH682" i="271"/>
  <c r="AH766" i="271"/>
  <c r="AH162" i="271"/>
  <c r="AH432" i="271"/>
  <c r="AH776" i="271"/>
  <c r="AH684" i="271"/>
  <c r="AH345" i="271"/>
  <c r="AH771" i="271"/>
  <c r="AH763" i="271"/>
  <c r="AH516" i="271"/>
  <c r="AH602" i="271"/>
  <c r="AH504" i="271"/>
  <c r="AH340" i="271"/>
  <c r="AH346" i="271"/>
  <c r="AH426" i="271"/>
  <c r="AH850" i="271"/>
  <c r="AH688" i="271"/>
  <c r="AH683" i="271"/>
  <c r="AH166" i="271"/>
  <c r="H14" i="271" s="1"/>
  <c r="Q14" i="271" s="1"/>
  <c r="AH849" i="271"/>
  <c r="H11" i="271" l="1"/>
  <c r="Q11" i="271" s="1"/>
  <c r="H13" i="271"/>
  <c r="Q13" i="271" s="1"/>
  <c r="H21" i="271"/>
  <c r="Q21" i="271" s="1"/>
  <c r="H12" i="271"/>
  <c r="Q12" i="271" s="1"/>
  <c r="H20" i="271"/>
  <c r="Q20" i="271" s="1"/>
  <c r="H15" i="271"/>
  <c r="Q15" i="271" s="1"/>
  <c r="H8" i="271"/>
  <c r="Q8" i="271" s="1"/>
  <c r="H19" i="271"/>
  <c r="Q19" i="271" s="1"/>
  <c r="H9" i="271"/>
  <c r="Q9" i="271" s="1"/>
  <c r="H16" i="271"/>
  <c r="Q16" i="271" s="1"/>
  <c r="H18" i="271"/>
  <c r="Q18" i="271" s="1"/>
  <c r="F183" i="271"/>
  <c r="G182" i="271"/>
  <c r="T8" i="271" l="1"/>
  <c r="G183" i="271"/>
  <c r="H182" i="271"/>
  <c r="I182" i="271" l="1"/>
  <c r="H183" i="271"/>
  <c r="AM5" i="271"/>
  <c r="W20" i="271"/>
  <c r="J182" i="271" l="1"/>
  <c r="I183" i="271"/>
  <c r="K182" i="271" l="1"/>
  <c r="J183" i="271"/>
  <c r="K183" i="271" l="1"/>
  <c r="L182" i="271"/>
  <c r="L183" i="271" l="1"/>
  <c r="M182" i="271"/>
  <c r="M183" i="271" l="1"/>
  <c r="N182" i="271"/>
  <c r="N183" i="271" l="1"/>
  <c r="O182" i="271"/>
  <c r="O183" i="271" l="1"/>
  <c r="P182" i="271"/>
  <c r="Q182" i="271" l="1"/>
  <c r="P183" i="271"/>
  <c r="R182" i="271" l="1"/>
  <c r="Q183" i="271"/>
  <c r="S182" i="271" l="1"/>
  <c r="R183" i="271"/>
  <c r="S183" i="271" l="1"/>
  <c r="T182" i="271"/>
  <c r="T183" i="271" l="1"/>
  <c r="U182" i="271"/>
  <c r="U183" i="271" l="1"/>
  <c r="V182" i="271"/>
  <c r="V183" i="271" l="1"/>
  <c r="W182" i="271"/>
  <c r="W183" i="271" l="1"/>
  <c r="X182" i="271"/>
  <c r="Y182" i="271" l="1"/>
  <c r="X183" i="271"/>
  <c r="Z182" i="271" l="1"/>
  <c r="Y183" i="271"/>
  <c r="AA182" i="271" l="1"/>
  <c r="Z183" i="271"/>
  <c r="AA183" i="271" l="1"/>
  <c r="AB182" i="271"/>
  <c r="AB183" i="271" l="1"/>
  <c r="AC182" i="271"/>
  <c r="AC183" i="271" l="1"/>
  <c r="AD182" i="271"/>
  <c r="AD183" i="271" l="1"/>
  <c r="AE182" i="271"/>
  <c r="AE183" i="271" l="1"/>
  <c r="AF182" i="271"/>
  <c r="AF183" i="271" l="1"/>
  <c r="AG182" i="271"/>
  <c r="F202" i="271" l="1"/>
  <c r="AG183" i="271"/>
  <c r="G202" i="271" l="1"/>
  <c r="F203" i="271"/>
  <c r="G203" i="271" l="1"/>
  <c r="H202" i="271"/>
  <c r="H203" i="271" l="1"/>
  <c r="I202" i="271"/>
  <c r="I203" i="271" l="1"/>
  <c r="J202" i="271"/>
  <c r="J203" i="271" l="1"/>
  <c r="K202" i="271"/>
  <c r="K203" i="271" l="1"/>
  <c r="L202" i="271"/>
  <c r="L203" i="271" l="1"/>
  <c r="M202" i="271"/>
  <c r="N202" i="271" l="1"/>
  <c r="M203" i="271"/>
  <c r="O202" i="271" l="1"/>
  <c r="N203" i="271"/>
  <c r="O203" i="271" l="1"/>
  <c r="P202" i="271"/>
  <c r="P203" i="271" l="1"/>
  <c r="Q202" i="271"/>
  <c r="Q203" i="271" l="1"/>
  <c r="R202" i="271"/>
  <c r="R203" i="271" l="1"/>
  <c r="S202" i="271"/>
  <c r="S203" i="271" l="1"/>
  <c r="T202" i="271"/>
  <c r="T203" i="271" l="1"/>
  <c r="U202" i="271"/>
  <c r="V202" i="271" l="1"/>
  <c r="U203" i="271"/>
  <c r="W202" i="271" l="1"/>
  <c r="V203" i="271"/>
  <c r="W203" i="271" l="1"/>
  <c r="X202" i="271"/>
  <c r="X203" i="271" l="1"/>
  <c r="Y202" i="271"/>
  <c r="Y203" i="271" l="1"/>
  <c r="Z202" i="271"/>
  <c r="Z203" i="271" l="1"/>
  <c r="AA202" i="271"/>
  <c r="AA203" i="271" l="1"/>
  <c r="AB202" i="271"/>
  <c r="AB203" i="271" l="1"/>
  <c r="AC202" i="271"/>
  <c r="AD202" i="271" l="1"/>
  <c r="AC203" i="271"/>
  <c r="AE202" i="271" l="1"/>
  <c r="AD203" i="271"/>
  <c r="AE203" i="271" l="1"/>
  <c r="AF202" i="271"/>
  <c r="AF203" i="271" l="1"/>
  <c r="AG202" i="271"/>
  <c r="F222" i="271" l="1"/>
  <c r="AG203" i="271"/>
  <c r="F223" i="271" l="1"/>
  <c r="G222" i="271"/>
  <c r="G223" i="271" l="1"/>
  <c r="H222" i="271"/>
  <c r="H223" i="271" l="1"/>
  <c r="I222" i="271"/>
  <c r="J222" i="271" l="1"/>
  <c r="I223" i="271"/>
  <c r="K222" i="271" l="1"/>
  <c r="J223" i="271"/>
  <c r="L222" i="271" l="1"/>
  <c r="K223" i="271"/>
  <c r="L223" i="271" l="1"/>
  <c r="M222" i="271"/>
  <c r="M223" i="271" l="1"/>
  <c r="N222" i="271"/>
  <c r="N223" i="271" l="1"/>
  <c r="O222" i="271"/>
  <c r="O223" i="271" l="1"/>
  <c r="P222" i="271"/>
  <c r="P223" i="271" l="1"/>
  <c r="Q222" i="271"/>
  <c r="R222" i="271" l="1"/>
  <c r="Q223" i="271"/>
  <c r="S222" i="271" l="1"/>
  <c r="R223" i="271"/>
  <c r="T222" i="271" l="1"/>
  <c r="S223" i="271"/>
  <c r="T223" i="271" l="1"/>
  <c r="U222" i="271"/>
  <c r="U223" i="271" l="1"/>
  <c r="V222" i="271"/>
  <c r="V223" i="271" l="1"/>
  <c r="W222" i="271"/>
  <c r="W223" i="271" l="1"/>
  <c r="X222" i="271"/>
  <c r="X223" i="271" l="1"/>
  <c r="Y222" i="271"/>
  <c r="Z222" i="271" l="1"/>
  <c r="Y223" i="271"/>
  <c r="AA222" i="271" l="1"/>
  <c r="Z223" i="271"/>
  <c r="AB222" i="271" l="1"/>
  <c r="AA223" i="271"/>
  <c r="AB223" i="271" l="1"/>
  <c r="AC222" i="271"/>
  <c r="AC223" i="271" l="1"/>
  <c r="AD222" i="271"/>
  <c r="AD223" i="271" l="1"/>
  <c r="AE222" i="271"/>
  <c r="AE223" i="271" l="1"/>
  <c r="AF222" i="271"/>
  <c r="AF223" i="271" l="1"/>
  <c r="AG222" i="271"/>
  <c r="F242" i="271" l="1"/>
  <c r="AG223" i="271"/>
  <c r="G242" i="271" l="1"/>
  <c r="F243" i="271"/>
  <c r="H242" i="271" l="1"/>
  <c r="G243" i="271"/>
  <c r="I242" i="271" l="1"/>
  <c r="H243" i="271"/>
  <c r="I243" i="271" l="1"/>
  <c r="J242" i="271"/>
  <c r="J243" i="271" l="1"/>
  <c r="K242" i="271"/>
  <c r="K243" i="271" l="1"/>
  <c r="L242" i="271"/>
  <c r="L243" i="271" l="1"/>
  <c r="M242" i="271"/>
  <c r="M243" i="271" l="1"/>
  <c r="N242" i="271"/>
  <c r="O242" i="271" l="1"/>
  <c r="N243" i="271"/>
  <c r="P242" i="271" l="1"/>
  <c r="O243" i="271"/>
  <c r="Q242" i="271" l="1"/>
  <c r="P243" i="271"/>
  <c r="Q243" i="271" l="1"/>
  <c r="R242" i="271"/>
  <c r="R243" i="271" l="1"/>
  <c r="S242" i="271"/>
  <c r="S243" i="271" l="1"/>
  <c r="T242" i="271"/>
  <c r="T243" i="271" l="1"/>
  <c r="U242" i="271"/>
  <c r="U243" i="271" l="1"/>
  <c r="V242" i="271"/>
  <c r="W242" i="271" l="1"/>
  <c r="V243" i="271"/>
  <c r="X242" i="271" l="1"/>
  <c r="W243" i="271"/>
  <c r="Y242" i="271" l="1"/>
  <c r="X243" i="271"/>
  <c r="Y243" i="271" l="1"/>
  <c r="Z242" i="271"/>
  <c r="Z243" i="271" l="1"/>
  <c r="AA242" i="271"/>
  <c r="AA243" i="271" l="1"/>
  <c r="AB242" i="271"/>
  <c r="AB243" i="271" l="1"/>
  <c r="AC242" i="271"/>
  <c r="AC243" i="271" l="1"/>
  <c r="AD242" i="271"/>
  <c r="AE242" i="271" l="1"/>
  <c r="AD243" i="271"/>
  <c r="AF242" i="271" l="1"/>
  <c r="AE243" i="271"/>
  <c r="AG242" i="271" l="1"/>
  <c r="AF243" i="271"/>
  <c r="F268" i="271" l="1"/>
  <c r="AG243" i="271"/>
  <c r="G268" i="271" l="1"/>
  <c r="F269" i="271"/>
  <c r="H268" i="271" l="1"/>
  <c r="G269" i="271"/>
  <c r="I268" i="271" l="1"/>
  <c r="H269" i="271"/>
  <c r="I269" i="271" l="1"/>
  <c r="J268" i="271"/>
  <c r="J269" i="271" l="1"/>
  <c r="K268" i="271"/>
  <c r="K269" i="271" l="1"/>
  <c r="L268" i="271"/>
  <c r="L269" i="271" l="1"/>
  <c r="M268" i="271"/>
  <c r="M269" i="271" l="1"/>
  <c r="N268" i="271"/>
  <c r="O268" i="271" l="1"/>
  <c r="N269" i="271"/>
  <c r="P268" i="271" l="1"/>
  <c r="O269" i="271"/>
  <c r="Q268" i="271" l="1"/>
  <c r="P269" i="271"/>
  <c r="Q269" i="271" l="1"/>
  <c r="R268" i="271"/>
  <c r="R269" i="271" l="1"/>
  <c r="S268" i="271"/>
  <c r="S269" i="271" l="1"/>
  <c r="T268" i="271"/>
  <c r="T269" i="271" l="1"/>
  <c r="U268" i="271"/>
  <c r="U269" i="271" l="1"/>
  <c r="V268" i="271"/>
  <c r="W268" i="271" l="1"/>
  <c r="V269" i="271"/>
  <c r="X268" i="271" l="1"/>
  <c r="W269" i="271"/>
  <c r="Y268" i="271" l="1"/>
  <c r="X269" i="271"/>
  <c r="Y269" i="271" l="1"/>
  <c r="Z268" i="271"/>
  <c r="Z269" i="271" l="1"/>
  <c r="AA268" i="271"/>
  <c r="AA269" i="271" l="1"/>
  <c r="AB268" i="271"/>
  <c r="AB269" i="271" l="1"/>
  <c r="AC268" i="271"/>
  <c r="AC269" i="271" l="1"/>
  <c r="AD268" i="271"/>
  <c r="AE268" i="271" l="1"/>
  <c r="AD269" i="271"/>
  <c r="AF268" i="271" l="1"/>
  <c r="AE269" i="271"/>
  <c r="AG268" i="271" l="1"/>
  <c r="AF269" i="271"/>
  <c r="F288" i="271" l="1"/>
  <c r="AG269" i="271"/>
  <c r="F289" i="271" l="1"/>
  <c r="G288" i="271"/>
  <c r="G289" i="271" l="1"/>
  <c r="H288" i="271"/>
  <c r="H289" i="271" l="1"/>
  <c r="I288" i="271"/>
  <c r="J288" i="271" l="1"/>
  <c r="I289" i="271"/>
  <c r="K288" i="271" l="1"/>
  <c r="J289" i="271"/>
  <c r="K289" i="271" l="1"/>
  <c r="L288" i="271"/>
  <c r="L289" i="271" l="1"/>
  <c r="M288" i="271"/>
  <c r="M289" i="271" l="1"/>
  <c r="N288" i="271"/>
  <c r="N289" i="271" l="1"/>
  <c r="O288" i="271"/>
  <c r="O289" i="271" l="1"/>
  <c r="P288" i="271"/>
  <c r="Q288" i="271" l="1"/>
  <c r="P289" i="271"/>
  <c r="Q289" i="271" l="1"/>
  <c r="R288" i="271"/>
  <c r="S288" i="271" l="1"/>
  <c r="R289" i="271"/>
  <c r="S289" i="271" l="1"/>
  <c r="T288" i="271"/>
  <c r="T289" i="271" l="1"/>
  <c r="U288" i="271"/>
  <c r="U289" i="271" l="1"/>
  <c r="V288" i="271"/>
  <c r="V289" i="271" l="1"/>
  <c r="W288" i="271"/>
  <c r="W289" i="271" l="1"/>
  <c r="X288" i="271"/>
  <c r="Y288" i="271" l="1"/>
  <c r="X289" i="271"/>
  <c r="Z288" i="271" l="1"/>
  <c r="Y289" i="271"/>
  <c r="AA288" i="271" l="1"/>
  <c r="Z289" i="271"/>
  <c r="AA289" i="271" l="1"/>
  <c r="AB288" i="271"/>
  <c r="AB289" i="271" l="1"/>
  <c r="AC288" i="271"/>
  <c r="AC289" i="271" l="1"/>
  <c r="AD288" i="271"/>
  <c r="AD289" i="271" l="1"/>
  <c r="AE288" i="271"/>
  <c r="AE289" i="271" l="1"/>
  <c r="AF288" i="271"/>
  <c r="AG288" i="271" l="1"/>
  <c r="AF289" i="271"/>
  <c r="AG289" i="271" l="1"/>
  <c r="F308" i="271"/>
  <c r="G308" i="271" l="1"/>
  <c r="F309" i="271"/>
  <c r="H308" i="271" l="1"/>
  <c r="G309" i="271"/>
  <c r="H309" i="271" l="1"/>
  <c r="I308" i="271"/>
  <c r="J308" i="271" l="1"/>
  <c r="I309" i="271"/>
  <c r="K308" i="271" l="1"/>
  <c r="J309" i="271"/>
  <c r="L308" i="271" l="1"/>
  <c r="K309" i="271"/>
  <c r="L309" i="271" l="1"/>
  <c r="M308" i="271"/>
  <c r="M309" i="271" l="1"/>
  <c r="N308" i="271"/>
  <c r="N309" i="271" l="1"/>
  <c r="O308" i="271"/>
  <c r="P308" i="271" l="1"/>
  <c r="O309" i="271"/>
  <c r="P309" i="271" l="1"/>
  <c r="Q308" i="271"/>
  <c r="R308" i="271" l="1"/>
  <c r="Q309" i="271"/>
  <c r="S308" i="271" l="1"/>
  <c r="R309" i="271"/>
  <c r="T308" i="271" l="1"/>
  <c r="S309" i="271"/>
  <c r="T309" i="271" l="1"/>
  <c r="U308" i="271"/>
  <c r="V308" i="271" l="1"/>
  <c r="U309" i="271"/>
  <c r="V309" i="271" l="1"/>
  <c r="W308" i="271"/>
  <c r="X308" i="271" l="1"/>
  <c r="W309" i="271"/>
  <c r="X309" i="271" l="1"/>
  <c r="Y308" i="271"/>
  <c r="Y309" i="271" l="1"/>
  <c r="Z308" i="271"/>
  <c r="Z309" i="271" l="1"/>
  <c r="AA308" i="271"/>
  <c r="AB308" i="271" l="1"/>
  <c r="AA309" i="271"/>
  <c r="AB309" i="271" l="1"/>
  <c r="AC308" i="271"/>
  <c r="AD308" i="271" l="1"/>
  <c r="AC309" i="271"/>
  <c r="AE308" i="271" l="1"/>
  <c r="AD309" i="271"/>
  <c r="AF308" i="271" l="1"/>
  <c r="AE309" i="271"/>
  <c r="AF309" i="271" l="1"/>
  <c r="AG308" i="271"/>
  <c r="AG309" i="271" l="1"/>
  <c r="F328" i="271"/>
  <c r="F329" i="271" l="1"/>
  <c r="G328" i="271"/>
  <c r="G329" i="271" l="1"/>
  <c r="H328" i="271"/>
  <c r="I328" i="271" l="1"/>
  <c r="H329" i="271"/>
  <c r="J328" i="271" l="1"/>
  <c r="I329" i="271"/>
  <c r="K328" i="271" l="1"/>
  <c r="J329" i="271"/>
  <c r="K329" i="271" l="1"/>
  <c r="L328" i="271"/>
  <c r="L329" i="271" l="1"/>
  <c r="M328" i="271"/>
  <c r="M329" i="271" l="1"/>
  <c r="N328" i="271"/>
  <c r="N329" i="271" l="1"/>
  <c r="O328" i="271"/>
  <c r="O329" i="271" l="1"/>
  <c r="P328" i="271"/>
  <c r="Q328" i="271" l="1"/>
  <c r="P329" i="271"/>
  <c r="R328" i="271" l="1"/>
  <c r="Q329" i="271"/>
  <c r="S328" i="271" l="1"/>
  <c r="R329" i="271"/>
  <c r="S329" i="271" l="1"/>
  <c r="T328" i="271"/>
  <c r="T329" i="271" l="1"/>
  <c r="U328" i="271"/>
  <c r="U329" i="271" l="1"/>
  <c r="V328" i="271"/>
  <c r="V329" i="271" l="1"/>
  <c r="W328" i="271"/>
  <c r="W329" i="271" l="1"/>
  <c r="X328" i="271"/>
  <c r="Y328" i="271" l="1"/>
  <c r="X329" i="271"/>
  <c r="Z328" i="271" l="1"/>
  <c r="Y329" i="271"/>
  <c r="AA328" i="271" l="1"/>
  <c r="Z329" i="271"/>
  <c r="AA329" i="271" l="1"/>
  <c r="AB328" i="271"/>
  <c r="AB329" i="271" l="1"/>
  <c r="AC328" i="271"/>
  <c r="AC329" i="271" l="1"/>
  <c r="AD328" i="271"/>
  <c r="AD329" i="271" l="1"/>
  <c r="AE328" i="271"/>
  <c r="AE329" i="271" l="1"/>
  <c r="AF328" i="271"/>
  <c r="AG328" i="271" l="1"/>
  <c r="AF329" i="271"/>
  <c r="AG329" i="271" l="1"/>
  <c r="F354" i="271"/>
  <c r="F355" i="271" l="1"/>
  <c r="G354" i="271"/>
  <c r="G355" i="271" l="1"/>
  <c r="H354" i="271"/>
  <c r="I354" i="271" l="1"/>
  <c r="H355" i="271"/>
  <c r="J354" i="271" l="1"/>
  <c r="I355" i="271"/>
  <c r="K354" i="271" l="1"/>
  <c r="J355" i="271"/>
  <c r="K355" i="271" l="1"/>
  <c r="L354" i="271"/>
  <c r="L355" i="271" l="1"/>
  <c r="M354" i="271"/>
  <c r="M355" i="271" l="1"/>
  <c r="N354" i="271"/>
  <c r="N355" i="271" l="1"/>
  <c r="O354" i="271"/>
  <c r="O355" i="271" l="1"/>
  <c r="P354" i="271"/>
  <c r="Q354" i="271" l="1"/>
  <c r="P355" i="271"/>
  <c r="R354" i="271" l="1"/>
  <c r="Q355" i="271"/>
  <c r="S354" i="271" l="1"/>
  <c r="R355" i="271"/>
  <c r="S355" i="271" l="1"/>
  <c r="T354" i="271"/>
  <c r="T355" i="271" l="1"/>
  <c r="U354" i="271"/>
  <c r="U355" i="271" l="1"/>
  <c r="V354" i="271"/>
  <c r="V355" i="271" l="1"/>
  <c r="W354" i="271"/>
  <c r="W355" i="271" l="1"/>
  <c r="X354" i="271"/>
  <c r="Y354" i="271" l="1"/>
  <c r="X355" i="271"/>
  <c r="Z354" i="271" l="1"/>
  <c r="Y355" i="271"/>
  <c r="AA354" i="271" l="1"/>
  <c r="Z355" i="271"/>
  <c r="AA355" i="271" l="1"/>
  <c r="AB354" i="271"/>
  <c r="AB355" i="271" l="1"/>
  <c r="AC354" i="271"/>
  <c r="AC355" i="271" l="1"/>
  <c r="AD354" i="271"/>
  <c r="AD355" i="271" l="1"/>
  <c r="AE354" i="271"/>
  <c r="AE355" i="271" l="1"/>
  <c r="AF354" i="271"/>
  <c r="AG354" i="271" l="1"/>
  <c r="AF355" i="271"/>
  <c r="F374" i="271" l="1"/>
  <c r="AG355" i="271"/>
  <c r="G374" i="271" l="1"/>
  <c r="F375" i="271"/>
  <c r="H374" i="271" l="1"/>
  <c r="G375" i="271"/>
  <c r="H375" i="271" l="1"/>
  <c r="I374" i="271"/>
  <c r="I375" i="271" l="1"/>
  <c r="J374" i="271"/>
  <c r="J375" i="271" l="1"/>
  <c r="K374" i="271"/>
  <c r="K375" i="271" l="1"/>
  <c r="L374" i="271"/>
  <c r="L375" i="271" l="1"/>
  <c r="M374" i="271"/>
  <c r="N374" i="271" l="1"/>
  <c r="M375" i="271"/>
  <c r="O374" i="271" l="1"/>
  <c r="N375" i="271"/>
  <c r="P374" i="271" l="1"/>
  <c r="O375" i="271"/>
  <c r="P375" i="271" l="1"/>
  <c r="Q374" i="271"/>
  <c r="Q375" i="271" l="1"/>
  <c r="R374" i="271"/>
  <c r="R375" i="271" l="1"/>
  <c r="S374" i="271"/>
  <c r="S375" i="271" l="1"/>
  <c r="T374" i="271"/>
  <c r="T375" i="271" l="1"/>
  <c r="U374" i="271"/>
  <c r="V374" i="271" l="1"/>
  <c r="U375" i="271"/>
  <c r="W374" i="271" l="1"/>
  <c r="V375" i="271"/>
  <c r="X374" i="271" l="1"/>
  <c r="W375" i="271"/>
  <c r="X375" i="271" l="1"/>
  <c r="Y374" i="271"/>
  <c r="Y375" i="271" l="1"/>
  <c r="Z374" i="271"/>
  <c r="Z375" i="271" l="1"/>
  <c r="AA374" i="271"/>
  <c r="AA375" i="271" l="1"/>
  <c r="AB374" i="271"/>
  <c r="AB375" i="271" l="1"/>
  <c r="AC374" i="271"/>
  <c r="AD374" i="271" l="1"/>
  <c r="AC375" i="271"/>
  <c r="AE374" i="271" l="1"/>
  <c r="AD375" i="271"/>
  <c r="AF374" i="271" l="1"/>
  <c r="AE375" i="271"/>
  <c r="AF375" i="271" l="1"/>
  <c r="AG374" i="271"/>
  <c r="AG375" i="271" l="1"/>
  <c r="F394" i="271"/>
  <c r="F395" i="271" l="1"/>
  <c r="G394" i="271"/>
  <c r="G395" i="271" l="1"/>
  <c r="H394" i="271"/>
  <c r="H395" i="271" l="1"/>
  <c r="I394" i="271"/>
  <c r="I395" i="271" l="1"/>
  <c r="J394" i="271"/>
  <c r="K394" i="271" l="1"/>
  <c r="J395" i="271"/>
  <c r="L394" i="271" l="1"/>
  <c r="K395" i="271"/>
  <c r="M394" i="271" l="1"/>
  <c r="L395" i="271"/>
  <c r="M395" i="271" l="1"/>
  <c r="N394" i="271"/>
  <c r="N395" i="271" l="1"/>
  <c r="O394" i="271"/>
  <c r="O395" i="271" l="1"/>
  <c r="P394" i="271"/>
  <c r="P395" i="271" l="1"/>
  <c r="Q394" i="271"/>
  <c r="Q395" i="271" l="1"/>
  <c r="R394" i="271"/>
  <c r="S394" i="271" l="1"/>
  <c r="R395" i="271"/>
  <c r="T394" i="271" l="1"/>
  <c r="S395" i="271"/>
  <c r="U394" i="271" l="1"/>
  <c r="T395" i="271"/>
  <c r="U395" i="271" l="1"/>
  <c r="V394" i="271"/>
  <c r="V395" i="271" l="1"/>
  <c r="W394" i="271"/>
  <c r="W395" i="271" l="1"/>
  <c r="X394" i="271"/>
  <c r="X395" i="271" l="1"/>
  <c r="Y394" i="271"/>
  <c r="Y395" i="271" l="1"/>
  <c r="Z394" i="271"/>
  <c r="AA394" i="271" l="1"/>
  <c r="Z395" i="271"/>
  <c r="AB394" i="271" l="1"/>
  <c r="AA395" i="271"/>
  <c r="AC394" i="271" l="1"/>
  <c r="AB395" i="271"/>
  <c r="AC395" i="271" l="1"/>
  <c r="AD394" i="271"/>
  <c r="AD395" i="271" l="1"/>
  <c r="AE394" i="271"/>
  <c r="AE395" i="271" l="1"/>
  <c r="AF394" i="271"/>
  <c r="AF395" i="271" l="1"/>
  <c r="AG394" i="271"/>
  <c r="AG395" i="271" l="1"/>
  <c r="F414" i="271"/>
  <c r="F415" i="271" l="1"/>
  <c r="G414" i="271"/>
  <c r="H414" i="271" l="1"/>
  <c r="G415" i="271"/>
  <c r="H415" i="271" l="1"/>
  <c r="I414" i="271"/>
  <c r="J414" i="271" l="1"/>
  <c r="I415" i="271"/>
  <c r="J415" i="271" l="1"/>
  <c r="K414" i="271"/>
  <c r="K415" i="271" l="1"/>
  <c r="L414" i="271"/>
  <c r="L415" i="271" l="1"/>
  <c r="M414" i="271"/>
  <c r="N414" i="271" l="1"/>
  <c r="M415" i="271"/>
  <c r="N415" i="271" l="1"/>
  <c r="O414" i="271"/>
  <c r="P414" i="271" l="1"/>
  <c r="O415" i="271"/>
  <c r="Q414" i="271" l="1"/>
  <c r="P415" i="271"/>
  <c r="R414" i="271" l="1"/>
  <c r="Q415" i="271"/>
  <c r="S414" i="271" l="1"/>
  <c r="R415" i="271"/>
  <c r="S415" i="271" l="1"/>
  <c r="T414" i="271"/>
  <c r="T415" i="271" l="1"/>
  <c r="U414" i="271"/>
  <c r="U415" i="271" l="1"/>
  <c r="V414" i="271"/>
  <c r="V415" i="271" l="1"/>
  <c r="W414" i="271"/>
  <c r="W415" i="271" l="1"/>
  <c r="X414" i="271"/>
  <c r="Y414" i="271" l="1"/>
  <c r="X415" i="271"/>
  <c r="Z414" i="271" l="1"/>
  <c r="Y415" i="271"/>
  <c r="AA414" i="271" l="1"/>
  <c r="Z415" i="271"/>
  <c r="AA415" i="271" l="1"/>
  <c r="AB414" i="271"/>
  <c r="AC414" i="271" l="1"/>
  <c r="AB415" i="271"/>
  <c r="AC415" i="271" l="1"/>
  <c r="AD414" i="271"/>
  <c r="AD415" i="271" l="1"/>
  <c r="AE414" i="271"/>
  <c r="AE415" i="271" l="1"/>
  <c r="AF414" i="271"/>
  <c r="AF415" i="271" l="1"/>
  <c r="AG414" i="271"/>
  <c r="AG415" i="271" l="1"/>
  <c r="F440" i="271"/>
  <c r="F441" i="271" l="1"/>
  <c r="G440" i="271"/>
  <c r="G441" i="271" l="1"/>
  <c r="H440" i="271"/>
  <c r="I440" i="271" l="1"/>
  <c r="H441" i="271"/>
  <c r="I441" i="271" l="1"/>
  <c r="J440" i="271"/>
  <c r="K440" i="271" l="1"/>
  <c r="J441" i="271"/>
  <c r="K441" i="271" l="1"/>
  <c r="L440" i="271"/>
  <c r="M440" i="271" l="1"/>
  <c r="L441" i="271"/>
  <c r="M441" i="271" l="1"/>
  <c r="N440" i="271"/>
  <c r="N441" i="271" l="1"/>
  <c r="O440" i="271"/>
  <c r="O441" i="271" l="1"/>
  <c r="P440" i="271"/>
  <c r="P441" i="271" l="1"/>
  <c r="Q440" i="271"/>
  <c r="Q441" i="271" l="1"/>
  <c r="R440" i="271"/>
  <c r="S440" i="271" l="1"/>
  <c r="R441" i="271"/>
  <c r="S441" i="271" l="1"/>
  <c r="T440" i="271"/>
  <c r="U440" i="271" l="1"/>
  <c r="T441" i="271"/>
  <c r="V440" i="271" l="1"/>
  <c r="U441" i="271"/>
  <c r="V441" i="271" l="1"/>
  <c r="W440" i="271"/>
  <c r="W441" i="271" l="1"/>
  <c r="X440" i="271"/>
  <c r="Y440" i="271" l="1"/>
  <c r="X441" i="271"/>
  <c r="Y441" i="271" l="1"/>
  <c r="Z440" i="271"/>
  <c r="AA440" i="271" l="1"/>
  <c r="Z441" i="271"/>
  <c r="AA441" i="271" l="1"/>
  <c r="AB440" i="271"/>
  <c r="AC440" i="271" l="1"/>
  <c r="AB441" i="271"/>
  <c r="AC441" i="271" l="1"/>
  <c r="AD440" i="271"/>
  <c r="AD441" i="271" l="1"/>
  <c r="AE440" i="271"/>
  <c r="AE441" i="271" l="1"/>
  <c r="AF440" i="271"/>
  <c r="AF441" i="271" l="1"/>
  <c r="AG440" i="271"/>
  <c r="AG441" i="271" l="1"/>
  <c r="F460" i="271"/>
  <c r="F461" i="271" l="1"/>
  <c r="G460" i="271"/>
  <c r="H460" i="271" l="1"/>
  <c r="G461" i="271"/>
  <c r="I460" i="271" l="1"/>
  <c r="H461" i="271"/>
  <c r="J460" i="271" l="1"/>
  <c r="I461" i="271"/>
  <c r="K460" i="271" l="1"/>
  <c r="J461" i="271"/>
  <c r="K461" i="271" l="1"/>
  <c r="L460" i="271"/>
  <c r="L461" i="271" l="1"/>
  <c r="M460" i="271"/>
  <c r="M461" i="271" l="1"/>
  <c r="N460" i="271"/>
  <c r="N461" i="271" l="1"/>
  <c r="O460" i="271"/>
  <c r="P460" i="271" l="1"/>
  <c r="O461" i="271"/>
  <c r="Q460" i="271" l="1"/>
  <c r="P461" i="271"/>
  <c r="R460" i="271" l="1"/>
  <c r="Q461" i="271"/>
  <c r="S460" i="271" l="1"/>
  <c r="R461" i="271"/>
  <c r="S461" i="271" l="1"/>
  <c r="T460" i="271"/>
  <c r="T461" i="271" l="1"/>
  <c r="U460" i="271"/>
  <c r="U461" i="271" l="1"/>
  <c r="V460" i="271"/>
  <c r="V461" i="271" l="1"/>
  <c r="W460" i="271"/>
  <c r="X460" i="271" l="1"/>
  <c r="W461" i="271"/>
  <c r="Y460" i="271" l="1"/>
  <c r="X461" i="271"/>
  <c r="Z460" i="271" l="1"/>
  <c r="Y461" i="271"/>
  <c r="Z461" i="271" l="1"/>
  <c r="AA460" i="271"/>
  <c r="AA461" i="271" l="1"/>
  <c r="AB460" i="271"/>
  <c r="AB461" i="271" l="1"/>
  <c r="AC460" i="271"/>
  <c r="AC461" i="271" l="1"/>
  <c r="AD460" i="271"/>
  <c r="AD461" i="271" l="1"/>
  <c r="AE460" i="271"/>
  <c r="AF460" i="271" l="1"/>
  <c r="AE461" i="271"/>
  <c r="AG460" i="271" l="1"/>
  <c r="AF461" i="271"/>
  <c r="F480" i="271" l="1"/>
  <c r="AG461" i="271"/>
  <c r="G480" i="271" l="1"/>
  <c r="F481" i="271"/>
  <c r="G481" i="271" l="1"/>
  <c r="H480" i="271"/>
  <c r="H481" i="271" l="1"/>
  <c r="I480" i="271"/>
  <c r="I481" i="271" l="1"/>
  <c r="J480" i="271"/>
  <c r="J481" i="271" l="1"/>
  <c r="K480" i="271"/>
  <c r="K481" i="271" l="1"/>
  <c r="L480" i="271"/>
  <c r="M480" i="271" l="1"/>
  <c r="L481" i="271"/>
  <c r="N480" i="271" l="1"/>
  <c r="M481" i="271"/>
  <c r="O480" i="271" l="1"/>
  <c r="N481" i="271"/>
  <c r="O481" i="271" l="1"/>
  <c r="P480" i="271"/>
  <c r="P481" i="271" l="1"/>
  <c r="Q480" i="271"/>
  <c r="Q481" i="271" l="1"/>
  <c r="R480" i="271"/>
  <c r="R481" i="271" l="1"/>
  <c r="S480" i="271"/>
  <c r="S481" i="271" l="1"/>
  <c r="T480" i="271"/>
  <c r="U480" i="271" l="1"/>
  <c r="T481" i="271"/>
  <c r="V480" i="271" l="1"/>
  <c r="U481" i="271"/>
  <c r="W480" i="271" l="1"/>
  <c r="V481" i="271"/>
  <c r="W481" i="271" l="1"/>
  <c r="X480" i="271"/>
  <c r="X481" i="271" l="1"/>
  <c r="Y480" i="271"/>
  <c r="Y481" i="271" l="1"/>
  <c r="Z480" i="271"/>
  <c r="Z481" i="271" l="1"/>
  <c r="AA480" i="271"/>
  <c r="AA481" i="271" l="1"/>
  <c r="AB480" i="271"/>
  <c r="AC480" i="271" l="1"/>
  <c r="AB481" i="271"/>
  <c r="AD480" i="271" l="1"/>
  <c r="AC481" i="271"/>
  <c r="AE480" i="271" l="1"/>
  <c r="AD481" i="271"/>
  <c r="AE481" i="271" l="1"/>
  <c r="AF480" i="271"/>
  <c r="AF481" i="271" l="1"/>
  <c r="AG480" i="271"/>
  <c r="AG481" i="271" l="1"/>
  <c r="F500" i="271"/>
  <c r="F501" i="271" l="1"/>
  <c r="G500" i="271"/>
  <c r="G501" i="271" l="1"/>
  <c r="H500" i="271"/>
  <c r="H501" i="271" l="1"/>
  <c r="I500" i="271"/>
  <c r="J500" i="271" l="1"/>
  <c r="I501" i="271"/>
  <c r="K500" i="271" l="1"/>
  <c r="J501" i="271"/>
  <c r="L500" i="271" l="1"/>
  <c r="K501" i="271"/>
  <c r="L501" i="271" l="1"/>
  <c r="M500" i="271"/>
  <c r="M501" i="271" l="1"/>
  <c r="N500" i="271"/>
  <c r="N501" i="271" l="1"/>
  <c r="O500" i="271"/>
  <c r="O501" i="271" l="1"/>
  <c r="P500" i="271"/>
  <c r="P501" i="271" l="1"/>
  <c r="Q500" i="271"/>
  <c r="R500" i="271" l="1"/>
  <c r="Q501" i="271"/>
  <c r="S500" i="271" l="1"/>
  <c r="R501" i="271"/>
  <c r="T500" i="271" l="1"/>
  <c r="S501" i="271"/>
  <c r="T501" i="271" l="1"/>
  <c r="U500" i="271"/>
  <c r="U501" i="271" l="1"/>
  <c r="V500" i="271"/>
  <c r="V501" i="271" l="1"/>
  <c r="W500" i="271"/>
  <c r="W501" i="271" l="1"/>
  <c r="X500" i="271"/>
  <c r="X501" i="271" l="1"/>
  <c r="Y500" i="271"/>
  <c r="Z500" i="271" l="1"/>
  <c r="Y501" i="271"/>
  <c r="AA500" i="271" l="1"/>
  <c r="Z501" i="271"/>
  <c r="AB500" i="271" l="1"/>
  <c r="AA501" i="271"/>
  <c r="AB501" i="271" l="1"/>
  <c r="AC500" i="271"/>
  <c r="AC501" i="271" l="1"/>
  <c r="AD500" i="271"/>
  <c r="AD501" i="271" l="1"/>
  <c r="AE500" i="271"/>
  <c r="AE501" i="271" l="1"/>
  <c r="AF500" i="271"/>
  <c r="AF501" i="271" l="1"/>
  <c r="AG500" i="271"/>
  <c r="F526" i="271" l="1"/>
  <c r="AG501" i="271"/>
  <c r="F527" i="271" l="1"/>
  <c r="G526" i="271"/>
  <c r="G527" i="271" l="1"/>
  <c r="H526" i="271"/>
  <c r="I526" i="271" l="1"/>
  <c r="H527" i="271"/>
  <c r="I527" i="271" l="1"/>
  <c r="J526" i="271"/>
  <c r="K526" i="271" l="1"/>
  <c r="J527" i="271"/>
  <c r="L526" i="271" l="1"/>
  <c r="K527" i="271"/>
  <c r="M526" i="271" l="1"/>
  <c r="L527" i="271"/>
  <c r="M527" i="271" l="1"/>
  <c r="N526" i="271"/>
  <c r="O526" i="271" l="1"/>
  <c r="N527" i="271"/>
  <c r="O527" i="271" l="1"/>
  <c r="P526" i="271"/>
  <c r="Q526" i="271" l="1"/>
  <c r="P527" i="271"/>
  <c r="Q527" i="271" l="1"/>
  <c r="R526" i="271"/>
  <c r="S526" i="271" l="1"/>
  <c r="R527" i="271"/>
  <c r="S527" i="271" l="1"/>
  <c r="T526" i="271"/>
  <c r="T527" i="271" l="1"/>
  <c r="U526" i="271"/>
  <c r="U527" i="271" l="1"/>
  <c r="V526" i="271"/>
  <c r="W526" i="271" l="1"/>
  <c r="V527" i="271"/>
  <c r="W527" i="271" l="1"/>
  <c r="X526" i="271"/>
  <c r="Y526" i="271" l="1"/>
  <c r="X527" i="271"/>
  <c r="Z526" i="271" l="1"/>
  <c r="Y527" i="271"/>
  <c r="AA526" i="271" l="1"/>
  <c r="Z527" i="271"/>
  <c r="AB526" i="271" l="1"/>
  <c r="AA527" i="271"/>
  <c r="AB527" i="271" l="1"/>
  <c r="AC526" i="271"/>
  <c r="AC527" i="271" l="1"/>
  <c r="AD526" i="271"/>
  <c r="AD527" i="271" l="1"/>
  <c r="AE526" i="271"/>
  <c r="AE527" i="271" l="1"/>
  <c r="AF526" i="271"/>
  <c r="AG526" i="271" l="1"/>
  <c r="AF527" i="271"/>
  <c r="F546" i="271" l="1"/>
  <c r="AG527" i="271"/>
  <c r="F547" i="271" l="1"/>
  <c r="G546" i="271"/>
  <c r="H546" i="271" l="1"/>
  <c r="G547" i="271"/>
  <c r="H547" i="271" l="1"/>
  <c r="I546" i="271"/>
  <c r="J546" i="271" l="1"/>
  <c r="I547" i="271"/>
  <c r="J547" i="271" l="1"/>
  <c r="K546" i="271"/>
  <c r="K547" i="271" l="1"/>
  <c r="L546" i="271"/>
  <c r="L547" i="271" l="1"/>
  <c r="M546" i="271"/>
  <c r="N546" i="271" l="1"/>
  <c r="M547" i="271"/>
  <c r="N547" i="271" l="1"/>
  <c r="O546" i="271"/>
  <c r="P546" i="271" l="1"/>
  <c r="O547" i="271"/>
  <c r="P547" i="271" l="1"/>
  <c r="Q546" i="271"/>
  <c r="R546" i="271" l="1"/>
  <c r="Q547" i="271"/>
  <c r="R547" i="271" l="1"/>
  <c r="S546" i="271"/>
  <c r="S547" i="271" l="1"/>
  <c r="T546" i="271"/>
  <c r="T547" i="271" l="1"/>
  <c r="U546" i="271"/>
  <c r="V546" i="271" l="1"/>
  <c r="U547" i="271"/>
  <c r="V547" i="271" l="1"/>
  <c r="W546" i="271"/>
  <c r="X546" i="271" l="1"/>
  <c r="W547" i="271"/>
  <c r="X547" i="271" l="1"/>
  <c r="Y546" i="271"/>
  <c r="Z546" i="271" l="1"/>
  <c r="Y547" i="271"/>
  <c r="Z547" i="271" l="1"/>
  <c r="AA546" i="271"/>
  <c r="AA547" i="271" l="1"/>
  <c r="AB546" i="271"/>
  <c r="AB547" i="271" l="1"/>
  <c r="AC546" i="271"/>
  <c r="AD546" i="271" l="1"/>
  <c r="AC547" i="271"/>
  <c r="AD547" i="271" l="1"/>
  <c r="AE546" i="271"/>
  <c r="AF546" i="271" l="1"/>
  <c r="AE547" i="271"/>
  <c r="AF547" i="271" l="1"/>
  <c r="AG546" i="271"/>
  <c r="F566" i="271" l="1"/>
  <c r="AG547" i="271"/>
  <c r="G566" i="271" l="1"/>
  <c r="F567" i="271"/>
  <c r="H566" i="271" l="1"/>
  <c r="G567" i="271"/>
  <c r="H567" i="271" l="1"/>
  <c r="I566" i="271"/>
  <c r="I567" i="271" l="1"/>
  <c r="J566" i="271"/>
  <c r="J567" i="271" l="1"/>
  <c r="K566" i="271"/>
  <c r="K567" i="271" l="1"/>
  <c r="L566" i="271"/>
  <c r="L567" i="271" l="1"/>
  <c r="M566" i="271"/>
  <c r="N566" i="271" l="1"/>
  <c r="M567" i="271"/>
  <c r="O566" i="271" l="1"/>
  <c r="N567" i="271"/>
  <c r="P566" i="271" l="1"/>
  <c r="O567" i="271"/>
  <c r="Q566" i="271" l="1"/>
  <c r="P567" i="271"/>
  <c r="Q567" i="271" l="1"/>
  <c r="R566" i="271"/>
  <c r="R567" i="271" l="1"/>
  <c r="S566" i="271"/>
  <c r="S567" i="271" l="1"/>
  <c r="T566" i="271"/>
  <c r="T567" i="271" l="1"/>
  <c r="U566" i="271"/>
  <c r="V566" i="271" l="1"/>
  <c r="U567" i="271"/>
  <c r="W566" i="271" l="1"/>
  <c r="V567" i="271"/>
  <c r="X566" i="271" l="1"/>
  <c r="W567" i="271"/>
  <c r="X567" i="271" l="1"/>
  <c r="Y566" i="271"/>
  <c r="Y567" i="271" l="1"/>
  <c r="Z566" i="271"/>
  <c r="Z567" i="271" l="1"/>
  <c r="AA566" i="271"/>
  <c r="AA567" i="271" l="1"/>
  <c r="AB566" i="271"/>
  <c r="AB567" i="271" l="1"/>
  <c r="AC566" i="271"/>
  <c r="AD566" i="271" l="1"/>
  <c r="AC567" i="271"/>
  <c r="AE566" i="271" l="1"/>
  <c r="AD567" i="271"/>
  <c r="AF566" i="271" l="1"/>
  <c r="AE567" i="271"/>
  <c r="AF567" i="271" l="1"/>
  <c r="AG566" i="271"/>
  <c r="AG567" i="271" l="1"/>
  <c r="F586" i="271"/>
  <c r="F587" i="271" l="1"/>
  <c r="G586" i="271"/>
  <c r="G587" i="271" l="1"/>
  <c r="H586" i="271"/>
  <c r="H587" i="271" l="1"/>
  <c r="I586" i="271"/>
  <c r="I587" i="271" l="1"/>
  <c r="J586" i="271"/>
  <c r="J587" i="271" l="1"/>
  <c r="K586" i="271"/>
  <c r="L586" i="271" l="1"/>
  <c r="K587" i="271"/>
  <c r="M586" i="271" l="1"/>
  <c r="L587" i="271"/>
  <c r="M587" i="271" l="1"/>
  <c r="N586" i="271"/>
  <c r="N587" i="271" l="1"/>
  <c r="O586" i="271"/>
  <c r="O587" i="271" l="1"/>
  <c r="P586" i="271"/>
  <c r="P587" i="271" l="1"/>
  <c r="Q586" i="271"/>
  <c r="Q587" i="271" l="1"/>
  <c r="R586" i="271"/>
  <c r="R587" i="271" l="1"/>
  <c r="S586" i="271"/>
  <c r="S587" i="271" l="1"/>
  <c r="T586" i="271"/>
  <c r="U586" i="271" l="1"/>
  <c r="T587" i="271"/>
  <c r="V586" i="271" l="1"/>
  <c r="U587" i="271"/>
  <c r="V587" i="271" l="1"/>
  <c r="W586" i="271"/>
  <c r="X586" i="271" l="1"/>
  <c r="W587" i="271"/>
  <c r="X587" i="271" l="1"/>
  <c r="Y586" i="271"/>
  <c r="Y587" i="271" l="1"/>
  <c r="Z586" i="271"/>
  <c r="Z587" i="271" l="1"/>
  <c r="AA586" i="271"/>
  <c r="AA587" i="271" l="1"/>
  <c r="AB586" i="271"/>
  <c r="AB587" i="271" l="1"/>
  <c r="AC586" i="271"/>
  <c r="AC587" i="271" l="1"/>
  <c r="AD586" i="271"/>
  <c r="AD587" i="271" l="1"/>
  <c r="AE586" i="271"/>
  <c r="AE587" i="271" l="1"/>
  <c r="AF586" i="271"/>
  <c r="AF587" i="271" l="1"/>
  <c r="AG586" i="271"/>
  <c r="AG587" i="271" l="1"/>
  <c r="F612" i="271"/>
  <c r="F613" i="271" l="1"/>
  <c r="G612" i="271"/>
  <c r="G613" i="271" l="1"/>
  <c r="H612" i="271"/>
  <c r="H613" i="271" l="1"/>
  <c r="I612" i="271"/>
  <c r="I613" i="271" l="1"/>
  <c r="J612" i="271"/>
  <c r="K612" i="271" l="1"/>
  <c r="J613" i="271"/>
  <c r="L612" i="271" l="1"/>
  <c r="K613" i="271"/>
  <c r="M612" i="271" l="1"/>
  <c r="L613" i="271"/>
  <c r="M613" i="271" l="1"/>
  <c r="N612" i="271"/>
  <c r="N613" i="271" l="1"/>
  <c r="O612" i="271"/>
  <c r="O613" i="271" l="1"/>
  <c r="P612" i="271"/>
  <c r="P613" i="271" l="1"/>
  <c r="Q612" i="271"/>
  <c r="Q613" i="271" l="1"/>
  <c r="R612" i="271"/>
  <c r="S612" i="271" l="1"/>
  <c r="R613" i="271"/>
  <c r="T612" i="271" l="1"/>
  <c r="S613" i="271"/>
  <c r="U612" i="271" l="1"/>
  <c r="T613" i="271"/>
  <c r="U613" i="271" l="1"/>
  <c r="V612" i="271"/>
  <c r="V613" i="271" l="1"/>
  <c r="W612" i="271"/>
  <c r="X612" i="271" l="1"/>
  <c r="W613" i="271"/>
  <c r="X613" i="271" l="1"/>
  <c r="Y612" i="271"/>
  <c r="Y613" i="271" l="1"/>
  <c r="Z612" i="271"/>
  <c r="Z613" i="271" l="1"/>
  <c r="AA612" i="271"/>
  <c r="AB612" i="271" l="1"/>
  <c r="AA613" i="271"/>
  <c r="AC612" i="271" l="1"/>
  <c r="AB613" i="271"/>
  <c r="AC613" i="271" l="1"/>
  <c r="AD612" i="271"/>
  <c r="AD613" i="271" l="1"/>
  <c r="AE612" i="271"/>
  <c r="AE613" i="271" l="1"/>
  <c r="AF612" i="271"/>
  <c r="AF613" i="271" l="1"/>
  <c r="AG612" i="271"/>
  <c r="AG613" i="271" l="1"/>
  <c r="F632" i="271"/>
  <c r="F633" i="271" l="1"/>
  <c r="G632" i="271"/>
  <c r="H632" i="271" l="1"/>
  <c r="G633" i="271"/>
  <c r="I632" i="271" l="1"/>
  <c r="H633" i="271"/>
  <c r="J632" i="271" l="1"/>
  <c r="I633" i="271"/>
  <c r="J633" i="271" l="1"/>
  <c r="K632" i="271"/>
  <c r="K633" i="271" l="1"/>
  <c r="L632" i="271"/>
  <c r="L633" i="271" l="1"/>
  <c r="M632" i="271"/>
  <c r="M633" i="271" l="1"/>
  <c r="N632" i="271"/>
  <c r="N633" i="271" l="1"/>
  <c r="O632" i="271"/>
  <c r="P632" i="271" l="1"/>
  <c r="O633" i="271"/>
  <c r="Q632" i="271" l="1"/>
  <c r="P633" i="271"/>
  <c r="R632" i="271" l="1"/>
  <c r="Q633" i="271"/>
  <c r="R633" i="271" l="1"/>
  <c r="S632" i="271"/>
  <c r="S633" i="271" l="1"/>
  <c r="T632" i="271"/>
  <c r="T633" i="271" l="1"/>
  <c r="U632" i="271"/>
  <c r="U633" i="271" l="1"/>
  <c r="V632" i="271"/>
  <c r="V633" i="271" l="1"/>
  <c r="W632" i="271"/>
  <c r="W633" i="271" l="1"/>
  <c r="X632" i="271"/>
  <c r="X633" i="271" l="1"/>
  <c r="Y632" i="271"/>
  <c r="Z632" i="271" l="1"/>
  <c r="Y633" i="271"/>
  <c r="Z633" i="271" l="1"/>
  <c r="AA632" i="271"/>
  <c r="AA633" i="271" l="1"/>
  <c r="AB632" i="271"/>
  <c r="AB633" i="271" l="1"/>
  <c r="AC632" i="271"/>
  <c r="AC633" i="271" l="1"/>
  <c r="AD632" i="271"/>
  <c r="AD633" i="271" l="1"/>
  <c r="AE632" i="271"/>
  <c r="AF632" i="271" l="1"/>
  <c r="AE633" i="271"/>
  <c r="AF633" i="271" l="1"/>
  <c r="AG632" i="271"/>
  <c r="F652" i="271" l="1"/>
  <c r="AG633" i="271"/>
  <c r="G652" i="271" l="1"/>
  <c r="F653" i="271"/>
  <c r="H652" i="271" l="1"/>
  <c r="G653" i="271"/>
  <c r="I652" i="271" l="1"/>
  <c r="H653" i="271"/>
  <c r="I653" i="271" l="1"/>
  <c r="J652" i="271"/>
  <c r="J653" i="271" l="1"/>
  <c r="K652" i="271"/>
  <c r="K653" i="271" l="1"/>
  <c r="L652" i="271"/>
  <c r="M652" i="271" l="1"/>
  <c r="L653" i="271"/>
  <c r="N652" i="271" l="1"/>
  <c r="M653" i="271"/>
  <c r="O652" i="271" l="1"/>
  <c r="N653" i="271"/>
  <c r="O653" i="271" l="1"/>
  <c r="P652" i="271"/>
  <c r="P653" i="271" l="1"/>
  <c r="Q652" i="271"/>
  <c r="Q653" i="271" l="1"/>
  <c r="R652" i="271"/>
  <c r="R653" i="271" l="1"/>
  <c r="S652" i="271"/>
  <c r="S653" i="271" l="1"/>
  <c r="T652" i="271"/>
  <c r="U652" i="271" l="1"/>
  <c r="T653" i="271"/>
  <c r="V652" i="271" l="1"/>
  <c r="U653" i="271"/>
  <c r="W652" i="271" l="1"/>
  <c r="V653" i="271"/>
  <c r="W653" i="271" l="1"/>
  <c r="X652" i="271"/>
  <c r="X653" i="271" l="1"/>
  <c r="Y652" i="271"/>
  <c r="Y653" i="271" l="1"/>
  <c r="Z652" i="271"/>
  <c r="Z653" i="271" l="1"/>
  <c r="AA652" i="271"/>
  <c r="AA653" i="271" l="1"/>
  <c r="AB652" i="271"/>
  <c r="AC652" i="271" l="1"/>
  <c r="AB653" i="271"/>
  <c r="AD652" i="271" l="1"/>
  <c r="AC653" i="271"/>
  <c r="AE652" i="271" l="1"/>
  <c r="AD653" i="271"/>
  <c r="AE653" i="271" l="1"/>
  <c r="AF652" i="271"/>
  <c r="AG652" i="271" l="1"/>
  <c r="AF653" i="271"/>
  <c r="AG653" i="271" l="1"/>
  <c r="F672" i="271"/>
  <c r="F673" i="271" l="1"/>
  <c r="G672" i="271"/>
  <c r="G673" i="271" l="1"/>
  <c r="H672" i="271"/>
  <c r="H673" i="271" l="1"/>
  <c r="I672" i="271"/>
  <c r="J672" i="271" l="1"/>
  <c r="I673" i="271"/>
  <c r="K672" i="271" l="1"/>
  <c r="J673" i="271"/>
  <c r="L672" i="271" l="1"/>
  <c r="K673" i="271"/>
  <c r="L673" i="271" l="1"/>
  <c r="M672" i="271"/>
  <c r="M673" i="271" l="1"/>
  <c r="N672" i="271"/>
  <c r="N673" i="271" l="1"/>
  <c r="O672" i="271"/>
  <c r="O673" i="271" l="1"/>
  <c r="P672" i="271"/>
  <c r="P673" i="271" l="1"/>
  <c r="Q672" i="271"/>
  <c r="R672" i="271" l="1"/>
  <c r="Q673" i="271"/>
  <c r="S672" i="271" l="1"/>
  <c r="R673" i="271"/>
  <c r="T672" i="271" l="1"/>
  <c r="S673" i="271"/>
  <c r="T673" i="271" l="1"/>
  <c r="U672" i="271"/>
  <c r="U673" i="271" l="1"/>
  <c r="V672" i="271"/>
  <c r="V673" i="271" l="1"/>
  <c r="W672" i="271"/>
  <c r="W673" i="271" l="1"/>
  <c r="X672" i="271"/>
  <c r="X673" i="271" l="1"/>
  <c r="Y672" i="271"/>
  <c r="Z672" i="271" l="1"/>
  <c r="Y673" i="271"/>
  <c r="AA672" i="271" l="1"/>
  <c r="Z673" i="271"/>
  <c r="AB672" i="271" l="1"/>
  <c r="AA673" i="271"/>
  <c r="AB673" i="271" l="1"/>
  <c r="AC672" i="271"/>
  <c r="AC673" i="271" l="1"/>
  <c r="AD672" i="271"/>
  <c r="AD673" i="271" l="1"/>
  <c r="AE672" i="271"/>
  <c r="AE673" i="271" l="1"/>
  <c r="AF672" i="271"/>
  <c r="AF673" i="271" l="1"/>
  <c r="AG672" i="271"/>
  <c r="AG673" i="271" l="1"/>
  <c r="F698" i="271"/>
  <c r="F699" i="271" l="1"/>
  <c r="G698" i="271"/>
  <c r="G699" i="271" l="1"/>
  <c r="H698" i="271"/>
  <c r="H699" i="271" l="1"/>
  <c r="I698" i="271"/>
  <c r="J698" i="271" l="1"/>
  <c r="I699" i="271"/>
  <c r="K698" i="271" l="1"/>
  <c r="J699" i="271"/>
  <c r="K699" i="271" l="1"/>
  <c r="L698" i="271"/>
  <c r="M698" i="271" l="1"/>
  <c r="L699" i="271"/>
  <c r="N698" i="271" l="1"/>
  <c r="M699" i="271"/>
  <c r="N699" i="271" l="1"/>
  <c r="O698" i="271"/>
  <c r="P698" i="271" l="1"/>
  <c r="O699" i="271"/>
  <c r="P699" i="271" l="1"/>
  <c r="Q698" i="271"/>
  <c r="R698" i="271" l="1"/>
  <c r="Q699" i="271"/>
  <c r="R699" i="271" l="1"/>
  <c r="S698" i="271"/>
  <c r="S699" i="271" l="1"/>
  <c r="T698" i="271"/>
  <c r="T699" i="271" l="1"/>
  <c r="U698" i="271"/>
  <c r="V698" i="271" l="1"/>
  <c r="U699" i="271"/>
  <c r="V699" i="271" l="1"/>
  <c r="W698" i="271"/>
  <c r="X698" i="271" l="1"/>
  <c r="W699" i="271"/>
  <c r="Y698" i="271" l="1"/>
  <c r="X699" i="271"/>
  <c r="Z698" i="271" l="1"/>
  <c r="Y699" i="271"/>
  <c r="AA698" i="271" l="1"/>
  <c r="Z699" i="271"/>
  <c r="AA699" i="271" l="1"/>
  <c r="AB698" i="271"/>
  <c r="AB699" i="271" l="1"/>
  <c r="AC698" i="271"/>
  <c r="AC699" i="271" l="1"/>
  <c r="AD698" i="271"/>
  <c r="AD699" i="271" l="1"/>
  <c r="AE698" i="271"/>
  <c r="AE699" i="271" l="1"/>
  <c r="AF698" i="271"/>
  <c r="AG698" i="271" l="1"/>
  <c r="AF699" i="271"/>
  <c r="F718" i="271" l="1"/>
  <c r="AG699" i="271"/>
  <c r="G718" i="271" l="1"/>
  <c r="F719" i="271"/>
  <c r="G719" i="271" l="1"/>
  <c r="H718" i="271"/>
  <c r="H719" i="271" l="1"/>
  <c r="I718" i="271"/>
  <c r="J718" i="271" l="1"/>
  <c r="I719" i="271"/>
  <c r="J719" i="271" l="1"/>
  <c r="K718" i="271"/>
  <c r="K719" i="271" l="1"/>
  <c r="L718" i="271"/>
  <c r="M718" i="271" l="1"/>
  <c r="L719" i="271"/>
  <c r="N718" i="271" l="1"/>
  <c r="M719" i="271"/>
  <c r="O718" i="271" l="1"/>
  <c r="N719" i="271"/>
  <c r="O719" i="271" l="1"/>
  <c r="P718" i="271"/>
  <c r="P719" i="271" l="1"/>
  <c r="Q718" i="271"/>
  <c r="R718" i="271" l="1"/>
  <c r="Q719" i="271"/>
  <c r="R719" i="271" l="1"/>
  <c r="S718" i="271"/>
  <c r="S719" i="271" l="1"/>
  <c r="T718" i="271"/>
  <c r="T719" i="271" l="1"/>
  <c r="U718" i="271"/>
  <c r="V718" i="271" l="1"/>
  <c r="U719" i="271"/>
  <c r="W718" i="271" l="1"/>
  <c r="V719" i="271"/>
  <c r="W719" i="271" l="1"/>
  <c r="X718" i="271"/>
  <c r="X719" i="271" l="1"/>
  <c r="Y718" i="271"/>
  <c r="Z718" i="271" l="1"/>
  <c r="Y719" i="271"/>
  <c r="Z719" i="271" l="1"/>
  <c r="AA718" i="271"/>
  <c r="AA719" i="271" l="1"/>
  <c r="AB718" i="271"/>
  <c r="AC718" i="271" l="1"/>
  <c r="AB719" i="271"/>
  <c r="AD718" i="271" l="1"/>
  <c r="AC719" i="271"/>
  <c r="AE718" i="271" l="1"/>
  <c r="AD719" i="271"/>
  <c r="AE719" i="271" l="1"/>
  <c r="AF718" i="271"/>
  <c r="AF719" i="271" l="1"/>
  <c r="AG718" i="271"/>
  <c r="F738" i="271" l="1"/>
  <c r="AG719" i="271"/>
  <c r="F739" i="271" l="1"/>
  <c r="G738" i="271"/>
  <c r="G739" i="271" l="1"/>
  <c r="H738" i="271"/>
  <c r="H739" i="271" l="1"/>
  <c r="I738" i="271"/>
  <c r="J738" i="271" l="1"/>
  <c r="I739" i="271"/>
  <c r="K738" i="271" l="1"/>
  <c r="J739" i="271"/>
  <c r="L738" i="271" l="1"/>
  <c r="K739" i="271"/>
  <c r="L739" i="271" l="1"/>
  <c r="M738" i="271"/>
  <c r="M739" i="271" l="1"/>
  <c r="N738" i="271"/>
  <c r="N739" i="271" l="1"/>
  <c r="O738" i="271"/>
  <c r="O739" i="271" l="1"/>
  <c r="P738" i="271"/>
  <c r="P739" i="271" l="1"/>
  <c r="Q738" i="271"/>
  <c r="R738" i="271" l="1"/>
  <c r="Q739" i="271"/>
  <c r="S738" i="271" l="1"/>
  <c r="R739" i="271"/>
  <c r="T738" i="271" l="1"/>
  <c r="S739" i="271"/>
  <c r="T739" i="271" l="1"/>
  <c r="U738" i="271"/>
  <c r="U739" i="271" l="1"/>
  <c r="V738" i="271"/>
  <c r="V739" i="271" l="1"/>
  <c r="W738" i="271"/>
  <c r="W739" i="271" l="1"/>
  <c r="X738" i="271"/>
  <c r="X739" i="271" l="1"/>
  <c r="Y738" i="271"/>
  <c r="Z738" i="271" l="1"/>
  <c r="Y739" i="271"/>
  <c r="AA738" i="271" l="1"/>
  <c r="Z739" i="271"/>
  <c r="AB738" i="271" l="1"/>
  <c r="AA739" i="271"/>
  <c r="AB739" i="271" l="1"/>
  <c r="AC738" i="271"/>
  <c r="AC739" i="271" l="1"/>
  <c r="AD738" i="271"/>
  <c r="AD739" i="271" l="1"/>
  <c r="AE738" i="271"/>
  <c r="AE739" i="271" l="1"/>
  <c r="AF738" i="271"/>
  <c r="AF739" i="271" l="1"/>
  <c r="AG738" i="271"/>
  <c r="F758" i="271" l="1"/>
  <c r="AG739" i="271"/>
  <c r="G758" i="271" l="1"/>
  <c r="F759" i="271"/>
  <c r="H758" i="271" l="1"/>
  <c r="G759" i="271"/>
  <c r="I758" i="271" l="1"/>
  <c r="H759" i="271"/>
  <c r="I759" i="271" l="1"/>
  <c r="J758" i="271"/>
  <c r="J759" i="271" l="1"/>
  <c r="K758" i="271"/>
  <c r="K759" i="271" l="1"/>
  <c r="L758" i="271"/>
  <c r="L759" i="271" l="1"/>
  <c r="M758" i="271"/>
  <c r="M759" i="271" l="1"/>
  <c r="N758" i="271"/>
  <c r="O758" i="271" l="1"/>
  <c r="N759" i="271"/>
  <c r="P758" i="271" l="1"/>
  <c r="O759" i="271"/>
  <c r="Q758" i="271" l="1"/>
  <c r="P759" i="271"/>
  <c r="Q759" i="271" l="1"/>
  <c r="R758" i="271"/>
  <c r="R759" i="271" l="1"/>
  <c r="S758" i="271"/>
  <c r="S759" i="271" l="1"/>
  <c r="T758" i="271"/>
  <c r="T759" i="271" l="1"/>
  <c r="U758" i="271"/>
  <c r="U759" i="271" l="1"/>
  <c r="V758" i="271"/>
  <c r="W758" i="271" l="1"/>
  <c r="V759" i="271"/>
  <c r="X758" i="271" l="1"/>
  <c r="W759" i="271"/>
  <c r="Y758" i="271" l="1"/>
  <c r="X759" i="271"/>
  <c r="Y759" i="271" l="1"/>
  <c r="Z758" i="271"/>
  <c r="Z759" i="271" l="1"/>
  <c r="AA758" i="271"/>
  <c r="AA759" i="271" l="1"/>
  <c r="AB758" i="271"/>
  <c r="AB759" i="271" l="1"/>
  <c r="AC758" i="271"/>
  <c r="AC759" i="271" l="1"/>
  <c r="AD758" i="271"/>
  <c r="AE758" i="271" l="1"/>
  <c r="AD759" i="271"/>
  <c r="AF758" i="271" l="1"/>
  <c r="AE759" i="271"/>
  <c r="AG758" i="271" l="1"/>
  <c r="AF759" i="271"/>
  <c r="F784" i="271" l="1"/>
  <c r="AG759" i="271"/>
  <c r="G784" i="271" l="1"/>
  <c r="F785" i="271"/>
  <c r="H784" i="271" l="1"/>
  <c r="G785" i="271"/>
  <c r="I784" i="271" l="1"/>
  <c r="H785" i="271"/>
  <c r="I785" i="271" l="1"/>
  <c r="J784" i="271"/>
  <c r="J785" i="271" l="1"/>
  <c r="K784" i="271"/>
  <c r="K785" i="271" l="1"/>
  <c r="L784" i="271"/>
  <c r="L785" i="271" l="1"/>
  <c r="M784" i="271"/>
  <c r="M785" i="271" l="1"/>
  <c r="N784" i="271"/>
  <c r="O784" i="271" l="1"/>
  <c r="N785" i="271"/>
  <c r="P784" i="271" l="1"/>
  <c r="O785" i="271"/>
  <c r="Q784" i="271" l="1"/>
  <c r="P785" i="271"/>
  <c r="Q785" i="271" l="1"/>
  <c r="R784" i="271"/>
  <c r="R785" i="271" l="1"/>
  <c r="S784" i="271"/>
  <c r="S785" i="271" l="1"/>
  <c r="T784" i="271"/>
  <c r="T785" i="271" l="1"/>
  <c r="U784" i="271"/>
  <c r="U785" i="271" l="1"/>
  <c r="V784" i="271"/>
  <c r="W784" i="271" l="1"/>
  <c r="V785" i="271"/>
  <c r="X784" i="271" l="1"/>
  <c r="W785" i="271"/>
  <c r="Y784" i="271" l="1"/>
  <c r="X785" i="271"/>
  <c r="Y785" i="271" l="1"/>
  <c r="Z784" i="271"/>
  <c r="Z785" i="271" l="1"/>
  <c r="AA784" i="271"/>
  <c r="AA785" i="271" l="1"/>
  <c r="AB784" i="271"/>
  <c r="AB785" i="271" l="1"/>
  <c r="AC784" i="271"/>
  <c r="AC785" i="271" l="1"/>
  <c r="AD784" i="271"/>
  <c r="AE784" i="271" l="1"/>
  <c r="AD785" i="271"/>
  <c r="AF784" i="271" l="1"/>
  <c r="AE785" i="271"/>
  <c r="AG784" i="271" l="1"/>
  <c r="AF785" i="271"/>
  <c r="F804" i="271" l="1"/>
  <c r="AG785" i="271"/>
  <c r="F805" i="271" l="1"/>
  <c r="G804" i="271"/>
  <c r="G805" i="271" l="1"/>
  <c r="H804" i="271"/>
  <c r="H805" i="271" l="1"/>
  <c r="I804" i="271"/>
  <c r="I805" i="271" l="1"/>
  <c r="J804" i="271"/>
  <c r="J805" i="271" l="1"/>
  <c r="K804" i="271"/>
  <c r="L804" i="271" l="1"/>
  <c r="K805" i="271"/>
  <c r="M804" i="271" l="1"/>
  <c r="L805" i="271"/>
  <c r="N804" i="271" l="1"/>
  <c r="M805" i="271"/>
  <c r="N805" i="271" l="1"/>
  <c r="O804" i="271"/>
  <c r="O805" i="271" l="1"/>
  <c r="P804" i="271"/>
  <c r="P805" i="271" l="1"/>
  <c r="Q804" i="271"/>
  <c r="Q805" i="271" l="1"/>
  <c r="R804" i="271"/>
  <c r="R805" i="271" l="1"/>
  <c r="S804" i="271"/>
  <c r="T804" i="271" l="1"/>
  <c r="S805" i="271"/>
  <c r="U804" i="271" l="1"/>
  <c r="T805" i="271"/>
  <c r="V804" i="271" l="1"/>
  <c r="U805" i="271"/>
  <c r="V805" i="271" l="1"/>
  <c r="W804" i="271"/>
  <c r="W805" i="271" l="1"/>
  <c r="X804" i="271"/>
  <c r="X805" i="271" l="1"/>
  <c r="Y804" i="271"/>
  <c r="Y805" i="271" l="1"/>
  <c r="Z804" i="271"/>
  <c r="Z805" i="271" l="1"/>
  <c r="AA804" i="271"/>
  <c r="AB804" i="271" l="1"/>
  <c r="AA805" i="271"/>
  <c r="AC804" i="271" l="1"/>
  <c r="AB805" i="271"/>
  <c r="AD804" i="271" l="1"/>
  <c r="AC805" i="271"/>
  <c r="AD805" i="271" l="1"/>
  <c r="AE804" i="271"/>
  <c r="AE805" i="271" l="1"/>
  <c r="AF804" i="271"/>
  <c r="AF805" i="271" l="1"/>
  <c r="AG804" i="271"/>
  <c r="AG805" i="271" l="1"/>
  <c r="F824" i="271"/>
  <c r="F825" i="271" l="1"/>
  <c r="G824" i="271"/>
  <c r="G825" i="271" l="1"/>
  <c r="H824" i="271"/>
  <c r="I824" i="271" l="1"/>
  <c r="H825" i="271"/>
  <c r="J824" i="271" l="1"/>
  <c r="I825" i="271"/>
  <c r="K824" i="271" l="1"/>
  <c r="J825" i="271"/>
  <c r="K825" i="271" l="1"/>
  <c r="L824" i="271"/>
  <c r="L825" i="271" l="1"/>
  <c r="M824" i="271"/>
  <c r="M825" i="271" l="1"/>
  <c r="N824" i="271"/>
  <c r="N825" i="271" l="1"/>
  <c r="O824" i="271"/>
  <c r="O825" i="271" l="1"/>
  <c r="P824" i="271"/>
  <c r="Q824" i="271" l="1"/>
  <c r="P825" i="271"/>
  <c r="R824" i="271" l="1"/>
  <c r="Q825" i="271"/>
  <c r="S824" i="271" l="1"/>
  <c r="R825" i="271"/>
  <c r="S825" i="271" l="1"/>
  <c r="T824" i="271"/>
  <c r="T825" i="271" l="1"/>
  <c r="U824" i="271"/>
  <c r="U825" i="271" l="1"/>
  <c r="V824" i="271"/>
  <c r="V825" i="271" l="1"/>
  <c r="W824" i="271"/>
  <c r="W825" i="271" l="1"/>
  <c r="X824" i="271"/>
  <c r="Y824" i="271" l="1"/>
  <c r="X825" i="271"/>
  <c r="Z824" i="271" l="1"/>
  <c r="Y825" i="271"/>
  <c r="AA824" i="271" l="1"/>
  <c r="Z825" i="271"/>
  <c r="AA825" i="271" l="1"/>
  <c r="AB824" i="271"/>
  <c r="AB825" i="271" l="1"/>
  <c r="AC824" i="271"/>
  <c r="AC825" i="271" l="1"/>
  <c r="AD824" i="271"/>
  <c r="AD825" i="271" l="1"/>
  <c r="AE824" i="271"/>
  <c r="AE825" i="271" l="1"/>
  <c r="AF824" i="271"/>
  <c r="AG824" i="271" l="1"/>
  <c r="AF825" i="271"/>
  <c r="F844" i="271" l="1"/>
  <c r="AG825" i="271"/>
  <c r="G844" i="271" l="1"/>
  <c r="F845" i="271"/>
  <c r="H844" i="271" l="1"/>
  <c r="G845" i="271"/>
  <c r="H845" i="271" l="1"/>
  <c r="I844" i="271"/>
  <c r="I845" i="271" l="1"/>
  <c r="J844" i="271"/>
  <c r="J845" i="271" l="1"/>
  <c r="K844" i="271"/>
  <c r="K845" i="271" l="1"/>
  <c r="L844" i="271"/>
  <c r="L845" i="271" l="1"/>
  <c r="M844" i="271"/>
  <c r="N844" i="271" l="1"/>
  <c r="M845" i="271"/>
  <c r="O844" i="271" l="1"/>
  <c r="N845" i="271"/>
  <c r="P844" i="271" l="1"/>
  <c r="O845" i="271"/>
  <c r="P845" i="271" l="1"/>
  <c r="Q844" i="271"/>
  <c r="Q845" i="271" l="1"/>
  <c r="R844" i="271"/>
  <c r="R845" i="271" l="1"/>
  <c r="S844" i="271"/>
  <c r="S845" i="271" l="1"/>
  <c r="T844" i="271"/>
  <c r="T845" i="271" l="1"/>
  <c r="U844" i="271"/>
  <c r="V844" i="271" l="1"/>
  <c r="U845" i="271"/>
  <c r="W844" i="271" l="1"/>
  <c r="V845" i="271"/>
  <c r="X844" i="271" l="1"/>
  <c r="W845" i="271"/>
  <c r="X845" i="271" l="1"/>
  <c r="Y844" i="271"/>
  <c r="Y845" i="271" l="1"/>
  <c r="Z844" i="271"/>
  <c r="Z845" i="271" l="1"/>
  <c r="AA844" i="271"/>
  <c r="AA845" i="271" l="1"/>
  <c r="AB844" i="271"/>
  <c r="AB845" i="271" l="1"/>
  <c r="AC844" i="271"/>
  <c r="AD844" i="271" l="1"/>
  <c r="AC845" i="271"/>
  <c r="AE844" i="271" l="1"/>
  <c r="AD845" i="271"/>
  <c r="AF844" i="271" l="1"/>
  <c r="AE845" i="271"/>
  <c r="AF845" i="271" l="1"/>
  <c r="AG844" i="271"/>
  <c r="AG845" i="271" s="1"/>
  <c r="AG85" i="263" l="1"/>
  <c r="AG83" i="263"/>
  <c r="AG81" i="263"/>
  <c r="AG76" i="263"/>
  <c r="AG74" i="263"/>
  <c r="AG72" i="263"/>
  <c r="AG67" i="263"/>
  <c r="AG65" i="263"/>
  <c r="AG63" i="263"/>
  <c r="AG58" i="263"/>
  <c r="AG56" i="263"/>
  <c r="AG54" i="263"/>
  <c r="AG49" i="263"/>
  <c r="AG47" i="263"/>
  <c r="AG45" i="263"/>
  <c r="AG40" i="263"/>
  <c r="AG38" i="263"/>
  <c r="AG36" i="263"/>
  <c r="AG31" i="263"/>
  <c r="AG29" i="263"/>
  <c r="AG27" i="263"/>
  <c r="AG22" i="263"/>
  <c r="AG20" i="263"/>
  <c r="AG18" i="263"/>
  <c r="AF17" i="263"/>
  <c r="AF26" i="263" s="1"/>
  <c r="AF35" i="263" s="1"/>
  <c r="AF44" i="263" s="1"/>
  <c r="AF53" i="263" s="1"/>
  <c r="AF62" i="263" s="1"/>
  <c r="AF71" i="263" s="1"/>
  <c r="AF80" i="263" s="1"/>
  <c r="AG13" i="263"/>
  <c r="AG11" i="263"/>
  <c r="AG9" i="263"/>
  <c r="C8" i="263"/>
  <c r="P5" i="263"/>
  <c r="AG174" i="268"/>
  <c r="AG172" i="268"/>
  <c r="AG170" i="268"/>
  <c r="AG165" i="268"/>
  <c r="AG163" i="268"/>
  <c r="AG161" i="268"/>
  <c r="AG156" i="268"/>
  <c r="AG154" i="268"/>
  <c r="AG152" i="268"/>
  <c r="AG147" i="268"/>
  <c r="AG145" i="268"/>
  <c r="AG143" i="268"/>
  <c r="AG138" i="268"/>
  <c r="AG136" i="268"/>
  <c r="AG134" i="268"/>
  <c r="AG129" i="268"/>
  <c r="AG127" i="268"/>
  <c r="AG125" i="268"/>
  <c r="AG120" i="268"/>
  <c r="AG118" i="268"/>
  <c r="AG116" i="268"/>
  <c r="AG111" i="268"/>
  <c r="AG109" i="268"/>
  <c r="AG107" i="268"/>
  <c r="AG102" i="268"/>
  <c r="AG100" i="268"/>
  <c r="AG98" i="268"/>
  <c r="G94" i="268"/>
  <c r="G93" i="268"/>
  <c r="G92" i="268"/>
  <c r="AG85" i="268"/>
  <c r="AG83" i="268"/>
  <c r="AG81" i="268"/>
  <c r="AG76" i="268"/>
  <c r="AG74" i="268"/>
  <c r="AG72" i="268"/>
  <c r="AG67" i="268"/>
  <c r="AG65" i="268"/>
  <c r="AG63" i="268"/>
  <c r="AG58" i="268"/>
  <c r="AG56" i="268"/>
  <c r="AG54" i="268"/>
  <c r="AG49" i="268"/>
  <c r="AG47" i="268"/>
  <c r="AG45" i="268"/>
  <c r="AG40" i="268"/>
  <c r="AG38" i="268"/>
  <c r="AG36" i="268"/>
  <c r="AG31" i="268"/>
  <c r="AG29" i="268"/>
  <c r="AG27" i="268"/>
  <c r="AF26" i="268"/>
  <c r="AF35" i="268" s="1"/>
  <c r="AF44" i="268" s="1"/>
  <c r="AF53" i="268" s="1"/>
  <c r="AF62" i="268" s="1"/>
  <c r="AF71" i="268" s="1"/>
  <c r="AF80" i="268" s="1"/>
  <c r="AF97" i="268" s="1"/>
  <c r="AF106" i="268" s="1"/>
  <c r="AF115" i="268" s="1"/>
  <c r="AF124" i="268" s="1"/>
  <c r="AF133" i="268" s="1"/>
  <c r="AF142" i="268" s="1"/>
  <c r="AF151" i="268" s="1"/>
  <c r="AF160" i="268" s="1"/>
  <c r="AF169" i="268" s="1"/>
  <c r="AG22" i="268"/>
  <c r="AG20" i="268"/>
  <c r="AG18" i="268"/>
  <c r="AF17" i="268"/>
  <c r="AG13" i="268"/>
  <c r="AG11" i="268"/>
  <c r="AG9" i="268"/>
  <c r="C9" i="268"/>
  <c r="C8" i="268"/>
  <c r="P5" i="268"/>
  <c r="P94" i="268" s="1"/>
  <c r="W3" i="268"/>
  <c r="W3" i="263" l="1"/>
  <c r="W4" i="263"/>
  <c r="D8" i="263"/>
  <c r="C9" i="263"/>
  <c r="W4" i="268"/>
  <c r="D8" i="268"/>
  <c r="D9" i="263" l="1"/>
  <c r="E8" i="263"/>
  <c r="E8" i="268"/>
  <c r="D9" i="268"/>
  <c r="E9" i="263" l="1"/>
  <c r="F8" i="263"/>
  <c r="F8" i="268"/>
  <c r="E9" i="268"/>
  <c r="G8" i="263" l="1"/>
  <c r="F9" i="263"/>
  <c r="F9" i="268"/>
  <c r="G8" i="268"/>
  <c r="H8" i="263" l="1"/>
  <c r="G9" i="263"/>
  <c r="G9" i="268"/>
  <c r="H8" i="268"/>
  <c r="H9" i="263" l="1"/>
  <c r="I8" i="263"/>
  <c r="I8" i="268"/>
  <c r="H9" i="268"/>
  <c r="J8" i="263" l="1"/>
  <c r="I9" i="263"/>
  <c r="I9" i="268"/>
  <c r="J8" i="268"/>
  <c r="J9" i="263" l="1"/>
  <c r="K8" i="263"/>
  <c r="J9" i="268"/>
  <c r="K8" i="268"/>
  <c r="L8" i="263" l="1"/>
  <c r="K9" i="263"/>
  <c r="L8" i="268"/>
  <c r="K9" i="268"/>
  <c r="L9" i="263" l="1"/>
  <c r="M8" i="263"/>
  <c r="M8" i="268"/>
  <c r="L9" i="268"/>
  <c r="M9" i="263" l="1"/>
  <c r="N8" i="263"/>
  <c r="N8" i="268"/>
  <c r="M9" i="268"/>
  <c r="O8" i="263" l="1"/>
  <c r="N9" i="263"/>
  <c r="N9" i="268"/>
  <c r="O8" i="268"/>
  <c r="P8" i="263" l="1"/>
  <c r="O9" i="263"/>
  <c r="O9" i="268"/>
  <c r="P8" i="268"/>
  <c r="P9" i="263" l="1"/>
  <c r="Q8" i="263"/>
  <c r="P9" i="268"/>
  <c r="Q8" i="268"/>
  <c r="Q9" i="263" l="1"/>
  <c r="R8" i="263"/>
  <c r="Q9" i="268"/>
  <c r="R8" i="268"/>
  <c r="R9" i="263" l="1"/>
  <c r="S8" i="263"/>
  <c r="R9" i="268"/>
  <c r="S8" i="268"/>
  <c r="T8" i="263" l="1"/>
  <c r="S9" i="263"/>
  <c r="T8" i="268"/>
  <c r="S9" i="268"/>
  <c r="T9" i="263" l="1"/>
  <c r="U8" i="263"/>
  <c r="U8" i="268"/>
  <c r="T9" i="268"/>
  <c r="U9" i="263" l="1"/>
  <c r="V8" i="263"/>
  <c r="V8" i="268"/>
  <c r="U9" i="268"/>
  <c r="W8" i="263" l="1"/>
  <c r="V9" i="263"/>
  <c r="V9" i="268"/>
  <c r="W8" i="268"/>
  <c r="X8" i="263" l="1"/>
  <c r="W9" i="263"/>
  <c r="W9" i="268"/>
  <c r="X8" i="268"/>
  <c r="X9" i="263" l="1"/>
  <c r="Y8" i="263"/>
  <c r="Y8" i="268"/>
  <c r="X9" i="268"/>
  <c r="Z8" i="263" l="1"/>
  <c r="Y9" i="263"/>
  <c r="Y9" i="268"/>
  <c r="Z8" i="268"/>
  <c r="Z9" i="263" l="1"/>
  <c r="AA8" i="263"/>
  <c r="Z9" i="268"/>
  <c r="AA8" i="268"/>
  <c r="AB8" i="263" l="1"/>
  <c r="AA9" i="263"/>
  <c r="AB8" i="268"/>
  <c r="AA9" i="268"/>
  <c r="AB9" i="263" l="1"/>
  <c r="AC8" i="263"/>
  <c r="AC8" i="268"/>
  <c r="AB9" i="268"/>
  <c r="AC9" i="263" l="1"/>
  <c r="AD8" i="263"/>
  <c r="AD8" i="268"/>
  <c r="AC9" i="268"/>
  <c r="C17" i="263" l="1"/>
  <c r="AD9" i="263"/>
  <c r="AG10" i="263"/>
  <c r="C17" i="268"/>
  <c r="AD9" i="268"/>
  <c r="AG10" i="268"/>
  <c r="AG14" i="263" l="1"/>
  <c r="AG12" i="263"/>
  <c r="C18" i="263"/>
  <c r="D17" i="263"/>
  <c r="AG14" i="268"/>
  <c r="AG12" i="268"/>
  <c r="C18" i="268"/>
  <c r="D17" i="268"/>
  <c r="D18" i="263" l="1"/>
  <c r="E17" i="263"/>
  <c r="E17" i="268"/>
  <c r="D18" i="268"/>
  <c r="F17" i="263" l="1"/>
  <c r="E18" i="263"/>
  <c r="F17" i="268"/>
  <c r="E18" i="268"/>
  <c r="F18" i="263" l="1"/>
  <c r="G17" i="263"/>
  <c r="G17" i="268"/>
  <c r="F18" i="268"/>
  <c r="H17" i="263" l="1"/>
  <c r="G18" i="263"/>
  <c r="H17" i="268"/>
  <c r="G18" i="268"/>
  <c r="I17" i="263" l="1"/>
  <c r="H18" i="263"/>
  <c r="H18" i="268"/>
  <c r="I17" i="268"/>
  <c r="I18" i="263" l="1"/>
  <c r="J17" i="263"/>
  <c r="I18" i="268"/>
  <c r="J17" i="268"/>
  <c r="K17" i="263" l="1"/>
  <c r="J18" i="263"/>
  <c r="J18" i="268"/>
  <c r="K17" i="268"/>
  <c r="K18" i="263" l="1"/>
  <c r="L17" i="263"/>
  <c r="K18" i="268"/>
  <c r="L17" i="268"/>
  <c r="L18" i="263" l="1"/>
  <c r="M17" i="263"/>
  <c r="M17" i="268"/>
  <c r="L18" i="268"/>
  <c r="N17" i="263" l="1"/>
  <c r="M18" i="263"/>
  <c r="N17" i="268"/>
  <c r="M18" i="268"/>
  <c r="N18" i="263" l="1"/>
  <c r="O17" i="263"/>
  <c r="O17" i="268"/>
  <c r="N18" i="268"/>
  <c r="P17" i="263" l="1"/>
  <c r="O18" i="263"/>
  <c r="P17" i="268"/>
  <c r="O18" i="268"/>
  <c r="Q17" i="263" l="1"/>
  <c r="P18" i="263"/>
  <c r="P18" i="268"/>
  <c r="Q17" i="268"/>
  <c r="Q18" i="263" l="1"/>
  <c r="R17" i="263"/>
  <c r="Q18" i="268"/>
  <c r="R17" i="268"/>
  <c r="S17" i="263" l="1"/>
  <c r="R18" i="263"/>
  <c r="S17" i="268"/>
  <c r="R18" i="268"/>
  <c r="S18" i="263" l="1"/>
  <c r="T17" i="263"/>
  <c r="S18" i="268"/>
  <c r="T17" i="268"/>
  <c r="T18" i="263" l="1"/>
  <c r="U17" i="263"/>
  <c r="U17" i="268"/>
  <c r="T18" i="268"/>
  <c r="V17" i="263" l="1"/>
  <c r="U18" i="263"/>
  <c r="V17" i="268"/>
  <c r="U18" i="268"/>
  <c r="V18" i="263" l="1"/>
  <c r="W17" i="263"/>
  <c r="W17" i="268"/>
  <c r="V18" i="268"/>
  <c r="X17" i="263" l="1"/>
  <c r="W18" i="263"/>
  <c r="X17" i="268"/>
  <c r="W18" i="268"/>
  <c r="Y17" i="263" l="1"/>
  <c r="X18" i="263"/>
  <c r="X18" i="268"/>
  <c r="Y17" i="268"/>
  <c r="Y18" i="263" l="1"/>
  <c r="Z17" i="263"/>
  <c r="Y18" i="268"/>
  <c r="Z17" i="268"/>
  <c r="AA17" i="263" l="1"/>
  <c r="Z18" i="263"/>
  <c r="Z18" i="268"/>
  <c r="AA17" i="268"/>
  <c r="AA18" i="263" l="1"/>
  <c r="AB17" i="263"/>
  <c r="AA18" i="268"/>
  <c r="AB17" i="268"/>
  <c r="AB18" i="263" l="1"/>
  <c r="AC17" i="263"/>
  <c r="AC17" i="268"/>
  <c r="AB18" i="268"/>
  <c r="AD17" i="263" l="1"/>
  <c r="AC18" i="263"/>
  <c r="AD17" i="268"/>
  <c r="AC18" i="268"/>
  <c r="AD18" i="263" l="1"/>
  <c r="C26" i="263"/>
  <c r="AG19" i="263"/>
  <c r="AD18" i="268"/>
  <c r="C26" i="268"/>
  <c r="AG19" i="268"/>
  <c r="AG21" i="263" l="1"/>
  <c r="AG23" i="263"/>
  <c r="D26" i="263"/>
  <c r="C27" i="263"/>
  <c r="AG23" i="268"/>
  <c r="AG21" i="268"/>
  <c r="C27" i="268"/>
  <c r="D26" i="268"/>
  <c r="D27" i="263" l="1"/>
  <c r="E26" i="263"/>
  <c r="D27" i="268"/>
  <c r="E26" i="268"/>
  <c r="E27" i="263" l="1"/>
  <c r="F26" i="263"/>
  <c r="F26" i="268"/>
  <c r="E27" i="268"/>
  <c r="G26" i="263" l="1"/>
  <c r="F27" i="263"/>
  <c r="G26" i="268"/>
  <c r="F27" i="268"/>
  <c r="G27" i="263" l="1"/>
  <c r="H26" i="263"/>
  <c r="H26" i="268"/>
  <c r="G27" i="268"/>
  <c r="I26" i="263" l="1"/>
  <c r="H27" i="263"/>
  <c r="I26" i="268"/>
  <c r="H27" i="268"/>
  <c r="J26" i="263" l="1"/>
  <c r="I27" i="263"/>
  <c r="I27" i="268"/>
  <c r="J26" i="268"/>
  <c r="J27" i="263" l="1"/>
  <c r="K26" i="263"/>
  <c r="J27" i="268"/>
  <c r="K26" i="268"/>
  <c r="L26" i="263" l="1"/>
  <c r="K27" i="263"/>
  <c r="K27" i="268"/>
  <c r="L26" i="268"/>
  <c r="L27" i="263" l="1"/>
  <c r="M26" i="263"/>
  <c r="L27" i="268"/>
  <c r="M26" i="268"/>
  <c r="M27" i="263" l="1"/>
  <c r="N26" i="263"/>
  <c r="N26" i="268"/>
  <c r="M27" i="268"/>
  <c r="O26" i="263" l="1"/>
  <c r="N27" i="263"/>
  <c r="O26" i="268"/>
  <c r="N27" i="268"/>
  <c r="O27" i="263" l="1"/>
  <c r="P26" i="263"/>
  <c r="P26" i="268"/>
  <c r="O27" i="268"/>
  <c r="Q26" i="263" l="1"/>
  <c r="P27" i="263"/>
  <c r="Q26" i="268"/>
  <c r="P27" i="268"/>
  <c r="R26" i="263" l="1"/>
  <c r="Q27" i="263"/>
  <c r="Q27" i="268"/>
  <c r="R26" i="268"/>
  <c r="R27" i="263" l="1"/>
  <c r="S26" i="263"/>
  <c r="R27" i="268"/>
  <c r="S26" i="268"/>
  <c r="T26" i="263" l="1"/>
  <c r="S27" i="263"/>
  <c r="S27" i="268"/>
  <c r="T26" i="268"/>
  <c r="T27" i="263" l="1"/>
  <c r="U26" i="263"/>
  <c r="T27" i="268"/>
  <c r="U26" i="268"/>
  <c r="U27" i="263" l="1"/>
  <c r="V26" i="263"/>
  <c r="V26" i="268"/>
  <c r="U27" i="268"/>
  <c r="W26" i="263" l="1"/>
  <c r="V27" i="263"/>
  <c r="W26" i="268"/>
  <c r="V27" i="268"/>
  <c r="W27" i="263" l="1"/>
  <c r="X26" i="263"/>
  <c r="X26" i="268"/>
  <c r="W27" i="268"/>
  <c r="Y26" i="263" l="1"/>
  <c r="X27" i="263"/>
  <c r="Y26" i="268"/>
  <c r="X27" i="268"/>
  <c r="Z26" i="263" l="1"/>
  <c r="Y27" i="263"/>
  <c r="Y27" i="268"/>
  <c r="Z26" i="268"/>
  <c r="Z27" i="263" l="1"/>
  <c r="AA26" i="263"/>
  <c r="Z27" i="268"/>
  <c r="AA26" i="268"/>
  <c r="AB26" i="263" l="1"/>
  <c r="AA27" i="263"/>
  <c r="AA27" i="268"/>
  <c r="AB26" i="268"/>
  <c r="AB27" i="263" l="1"/>
  <c r="AC26" i="263"/>
  <c r="AB27" i="268"/>
  <c r="AC26" i="268"/>
  <c r="AC27" i="263" l="1"/>
  <c r="AD26" i="263"/>
  <c r="AD26" i="268"/>
  <c r="AC27" i="268"/>
  <c r="AD27" i="263" l="1"/>
  <c r="C35" i="263"/>
  <c r="AG28" i="263"/>
  <c r="AD27" i="268"/>
  <c r="C35" i="268"/>
  <c r="AG28" i="268"/>
  <c r="AG30" i="263" l="1"/>
  <c r="AG32" i="263"/>
  <c r="C36" i="263"/>
  <c r="D35" i="263"/>
  <c r="AG30" i="268"/>
  <c r="AG32" i="268"/>
  <c r="C36" i="268"/>
  <c r="D35" i="268"/>
  <c r="E35" i="263" l="1"/>
  <c r="D36" i="263"/>
  <c r="D36" i="268"/>
  <c r="E35" i="268"/>
  <c r="E36" i="263" l="1"/>
  <c r="F35" i="263"/>
  <c r="E36" i="268"/>
  <c r="F35" i="268"/>
  <c r="F36" i="263" l="1"/>
  <c r="G35" i="263"/>
  <c r="G35" i="268"/>
  <c r="F36" i="268"/>
  <c r="H35" i="263" l="1"/>
  <c r="G36" i="263"/>
  <c r="H35" i="268"/>
  <c r="G36" i="268"/>
  <c r="H36" i="263" l="1"/>
  <c r="I35" i="263"/>
  <c r="I35" i="268"/>
  <c r="H36" i="268"/>
  <c r="J35" i="263" l="1"/>
  <c r="I36" i="263"/>
  <c r="J35" i="268"/>
  <c r="I36" i="268"/>
  <c r="K35" i="263" l="1"/>
  <c r="J36" i="263"/>
  <c r="J36" i="268"/>
  <c r="K35" i="268"/>
  <c r="K36" i="263" l="1"/>
  <c r="L35" i="263"/>
  <c r="K36" i="268"/>
  <c r="L35" i="268"/>
  <c r="M35" i="263" l="1"/>
  <c r="L36" i="263"/>
  <c r="L36" i="268"/>
  <c r="M35" i="268"/>
  <c r="M36" i="263" l="1"/>
  <c r="N35" i="263"/>
  <c r="M36" i="268"/>
  <c r="N35" i="268"/>
  <c r="N36" i="263" l="1"/>
  <c r="O35" i="263"/>
  <c r="O35" i="268"/>
  <c r="N36" i="268"/>
  <c r="P35" i="263" l="1"/>
  <c r="O36" i="263"/>
  <c r="P35" i="268"/>
  <c r="O36" i="268"/>
  <c r="P36" i="263" l="1"/>
  <c r="Q35" i="263"/>
  <c r="Q35" i="268"/>
  <c r="P36" i="268"/>
  <c r="R35" i="263" l="1"/>
  <c r="Q36" i="263"/>
  <c r="R35" i="268"/>
  <c r="Q36" i="268"/>
  <c r="S35" i="263" l="1"/>
  <c r="R36" i="263"/>
  <c r="R36" i="268"/>
  <c r="S35" i="268"/>
  <c r="S36" i="263" l="1"/>
  <c r="T35" i="263"/>
  <c r="S36" i="268"/>
  <c r="T35" i="268"/>
  <c r="U35" i="263" l="1"/>
  <c r="T36" i="263"/>
  <c r="T36" i="268"/>
  <c r="U35" i="268"/>
  <c r="U36" i="263" l="1"/>
  <c r="V35" i="263"/>
  <c r="U36" i="268"/>
  <c r="V35" i="268"/>
  <c r="V36" i="263" l="1"/>
  <c r="W35" i="263"/>
  <c r="W35" i="268"/>
  <c r="V36" i="268"/>
  <c r="X35" i="263" l="1"/>
  <c r="W36" i="263"/>
  <c r="X35" i="268"/>
  <c r="W36" i="268"/>
  <c r="X36" i="263" l="1"/>
  <c r="Y35" i="263"/>
  <c r="X36" i="268"/>
  <c r="Y35" i="268"/>
  <c r="Z35" i="263" l="1"/>
  <c r="Y36" i="263"/>
  <c r="Z35" i="268"/>
  <c r="Y36" i="268"/>
  <c r="AA35" i="263" l="1"/>
  <c r="Z36" i="263"/>
  <c r="Z36" i="268"/>
  <c r="AA35" i="268"/>
  <c r="AA36" i="263" l="1"/>
  <c r="AB35" i="263"/>
  <c r="AA36" i="268"/>
  <c r="AB35" i="268"/>
  <c r="AC35" i="263" l="1"/>
  <c r="AB36" i="263"/>
  <c r="AC35" i="268"/>
  <c r="AB36" i="268"/>
  <c r="AC36" i="263" l="1"/>
  <c r="AD35" i="263"/>
  <c r="AC36" i="268"/>
  <c r="AD35" i="268"/>
  <c r="AD36" i="263" l="1"/>
  <c r="C44" i="263"/>
  <c r="AG37" i="263"/>
  <c r="C44" i="268"/>
  <c r="AD36" i="268"/>
  <c r="AG37" i="268"/>
  <c r="AG41" i="263" l="1"/>
  <c r="AG39" i="263"/>
  <c r="D44" i="263"/>
  <c r="C45" i="263"/>
  <c r="AG41" i="268"/>
  <c r="AG39" i="268"/>
  <c r="C45" i="268"/>
  <c r="D44" i="268"/>
  <c r="D45" i="263" l="1"/>
  <c r="E44" i="263"/>
  <c r="D45" i="268"/>
  <c r="E44" i="268"/>
  <c r="F44" i="263" l="1"/>
  <c r="E45" i="263"/>
  <c r="E45" i="268"/>
  <c r="F44" i="268"/>
  <c r="F45" i="263" l="1"/>
  <c r="G44" i="263"/>
  <c r="F45" i="268"/>
  <c r="G44" i="268"/>
  <c r="G45" i="263" l="1"/>
  <c r="H44" i="263"/>
  <c r="G45" i="268"/>
  <c r="H44" i="268"/>
  <c r="I44" i="263" l="1"/>
  <c r="H45" i="263"/>
  <c r="I44" i="268"/>
  <c r="H45" i="268"/>
  <c r="I45" i="263" l="1"/>
  <c r="J44" i="263"/>
  <c r="J44" i="268"/>
  <c r="I45" i="268"/>
  <c r="K44" i="263" l="1"/>
  <c r="J45" i="263"/>
  <c r="K44" i="268"/>
  <c r="J45" i="268"/>
  <c r="L44" i="263" l="1"/>
  <c r="K45" i="263"/>
  <c r="L44" i="268"/>
  <c r="K45" i="268"/>
  <c r="L45" i="263" l="1"/>
  <c r="M44" i="263"/>
  <c r="M44" i="268"/>
  <c r="L45" i="268"/>
  <c r="N44" i="263" l="1"/>
  <c r="M45" i="263"/>
  <c r="M45" i="268"/>
  <c r="N44" i="268"/>
  <c r="N45" i="263" l="1"/>
  <c r="O44" i="263"/>
  <c r="N45" i="268"/>
  <c r="O44" i="268"/>
  <c r="O45" i="263" l="1"/>
  <c r="P44" i="263"/>
  <c r="P44" i="268"/>
  <c r="O45" i="268"/>
  <c r="Q44" i="263" l="1"/>
  <c r="P45" i="263"/>
  <c r="P45" i="268"/>
  <c r="Q44" i="268"/>
  <c r="Q45" i="263" l="1"/>
  <c r="R44" i="263"/>
  <c r="R44" i="268"/>
  <c r="Q45" i="268"/>
  <c r="S44" i="263" l="1"/>
  <c r="R45" i="263"/>
  <c r="S44" i="268"/>
  <c r="R45" i="268"/>
  <c r="T44" i="263" l="1"/>
  <c r="S45" i="263"/>
  <c r="S45" i="268"/>
  <c r="T44" i="268"/>
  <c r="T45" i="263" l="1"/>
  <c r="U44" i="263"/>
  <c r="U44" i="268"/>
  <c r="T45" i="268"/>
  <c r="V44" i="263" l="1"/>
  <c r="U45" i="263"/>
  <c r="U45" i="268"/>
  <c r="V44" i="268"/>
  <c r="V45" i="263" l="1"/>
  <c r="W44" i="263"/>
  <c r="V45" i="268"/>
  <c r="W44" i="268"/>
  <c r="W45" i="263" l="1"/>
  <c r="X44" i="263"/>
  <c r="W45" i="268"/>
  <c r="X44" i="268"/>
  <c r="Y44" i="263" l="1"/>
  <c r="X45" i="263"/>
  <c r="X45" i="268"/>
  <c r="Y44" i="268"/>
  <c r="Y45" i="263" l="1"/>
  <c r="Z44" i="263"/>
  <c r="Z44" i="268"/>
  <c r="Y45" i="268"/>
  <c r="AA44" i="263" l="1"/>
  <c r="Z45" i="263"/>
  <c r="AA44" i="268"/>
  <c r="Z45" i="268"/>
  <c r="AB44" i="263" l="1"/>
  <c r="AA45" i="263"/>
  <c r="AB44" i="268"/>
  <c r="AA45" i="268"/>
  <c r="AB45" i="263" l="1"/>
  <c r="AC44" i="263"/>
  <c r="AC44" i="268"/>
  <c r="AB45" i="268"/>
  <c r="AD44" i="263" l="1"/>
  <c r="AC45" i="263"/>
  <c r="AC45" i="268"/>
  <c r="AD44" i="268"/>
  <c r="C53" i="263" l="1"/>
  <c r="AD45" i="263"/>
  <c r="AG46" i="263"/>
  <c r="AD45" i="268"/>
  <c r="C53" i="268"/>
  <c r="AG46" i="268"/>
  <c r="AG48" i="263" l="1"/>
  <c r="AG50" i="263"/>
  <c r="D53" i="263"/>
  <c r="C54" i="263"/>
  <c r="AG48" i="268"/>
  <c r="AG50" i="268"/>
  <c r="D53" i="268"/>
  <c r="C54" i="268"/>
  <c r="E53" i="263" l="1"/>
  <c r="D54" i="263"/>
  <c r="E53" i="268"/>
  <c r="D54" i="268"/>
  <c r="E54" i="263" l="1"/>
  <c r="F53" i="263"/>
  <c r="E54" i="268"/>
  <c r="F53" i="268"/>
  <c r="G53" i="263" l="1"/>
  <c r="F54" i="263"/>
  <c r="F54" i="268"/>
  <c r="G53" i="268"/>
  <c r="G54" i="263" l="1"/>
  <c r="H53" i="263"/>
  <c r="G54" i="268"/>
  <c r="H53" i="268"/>
  <c r="H54" i="263" l="1"/>
  <c r="I53" i="263"/>
  <c r="H54" i="268"/>
  <c r="I53" i="268"/>
  <c r="J53" i="263" l="1"/>
  <c r="I54" i="263"/>
  <c r="I54" i="268"/>
  <c r="J53" i="268"/>
  <c r="J54" i="263" l="1"/>
  <c r="K53" i="263"/>
  <c r="K53" i="268"/>
  <c r="J54" i="268"/>
  <c r="L53" i="263" l="1"/>
  <c r="K54" i="263"/>
  <c r="L53" i="268"/>
  <c r="K54" i="268"/>
  <c r="M53" i="263" l="1"/>
  <c r="L54" i="263"/>
  <c r="M53" i="268"/>
  <c r="L54" i="268"/>
  <c r="M54" i="263" l="1"/>
  <c r="N53" i="263"/>
  <c r="M54" i="268"/>
  <c r="N53" i="268"/>
  <c r="O53" i="263" l="1"/>
  <c r="N54" i="263"/>
  <c r="N54" i="268"/>
  <c r="O53" i="268"/>
  <c r="O54" i="263" l="1"/>
  <c r="P53" i="263"/>
  <c r="O54" i="268"/>
  <c r="P53" i="268"/>
  <c r="P54" i="263" l="1"/>
  <c r="Q53" i="263"/>
  <c r="Q53" i="268"/>
  <c r="P54" i="268"/>
  <c r="R53" i="263" l="1"/>
  <c r="Q54" i="263"/>
  <c r="R53" i="268"/>
  <c r="Q54" i="268"/>
  <c r="R54" i="263" l="1"/>
  <c r="S53" i="263"/>
  <c r="S53" i="268"/>
  <c r="R54" i="268"/>
  <c r="T53" i="263" l="1"/>
  <c r="S54" i="263"/>
  <c r="T53" i="268"/>
  <c r="S54" i="268"/>
  <c r="U53" i="263" l="1"/>
  <c r="T54" i="263"/>
  <c r="T54" i="268"/>
  <c r="U53" i="268"/>
  <c r="U54" i="263" l="1"/>
  <c r="V53" i="263"/>
  <c r="U54" i="268"/>
  <c r="V53" i="268"/>
  <c r="W53" i="263" l="1"/>
  <c r="V54" i="263"/>
  <c r="V54" i="268"/>
  <c r="W53" i="268"/>
  <c r="W54" i="263" l="1"/>
  <c r="X53" i="263"/>
  <c r="W54" i="268"/>
  <c r="X53" i="268"/>
  <c r="X54" i="263" l="1"/>
  <c r="Y53" i="263"/>
  <c r="X54" i="268"/>
  <c r="Y53" i="268"/>
  <c r="Z53" i="263" l="1"/>
  <c r="Y54" i="263"/>
  <c r="Z53" i="268"/>
  <c r="Y54" i="268"/>
  <c r="Z54" i="263" l="1"/>
  <c r="AA53" i="263"/>
  <c r="AA53" i="268"/>
  <c r="Z54" i="268"/>
  <c r="AB53" i="263" l="1"/>
  <c r="AA54" i="263"/>
  <c r="AB53" i="268"/>
  <c r="AA54" i="268"/>
  <c r="AC53" i="263" l="1"/>
  <c r="AB54" i="263"/>
  <c r="AC53" i="268"/>
  <c r="AB54" i="268"/>
  <c r="AC54" i="263" l="1"/>
  <c r="AD53" i="263"/>
  <c r="AC54" i="268"/>
  <c r="AD53" i="268"/>
  <c r="C62" i="263" l="1"/>
  <c r="AD54" i="263"/>
  <c r="AG55" i="263"/>
  <c r="AD54" i="268"/>
  <c r="C62" i="268"/>
  <c r="AG55" i="268"/>
  <c r="AG59" i="263" l="1"/>
  <c r="AG57" i="263"/>
  <c r="C63" i="263"/>
  <c r="D62" i="263"/>
  <c r="AG59" i="268"/>
  <c r="AG57" i="268"/>
  <c r="D62" i="268"/>
  <c r="C63" i="268"/>
  <c r="E62" i="263" l="1"/>
  <c r="D63" i="263"/>
  <c r="E62" i="268"/>
  <c r="D63" i="268"/>
  <c r="F62" i="263" l="1"/>
  <c r="E63" i="263"/>
  <c r="E63" i="268"/>
  <c r="F62" i="268"/>
  <c r="F63" i="263" l="1"/>
  <c r="G62" i="263"/>
  <c r="F63" i="268"/>
  <c r="G62" i="268"/>
  <c r="H62" i="263" l="1"/>
  <c r="G63" i="263"/>
  <c r="G63" i="268"/>
  <c r="H62" i="268"/>
  <c r="H63" i="263" l="1"/>
  <c r="I62" i="263"/>
  <c r="H63" i="268"/>
  <c r="I62" i="268"/>
  <c r="I63" i="263" l="1"/>
  <c r="J62" i="263"/>
  <c r="J62" i="268"/>
  <c r="I63" i="268"/>
  <c r="K62" i="263" l="1"/>
  <c r="J63" i="263"/>
  <c r="K62" i="268"/>
  <c r="J63" i="268"/>
  <c r="K63" i="263" l="1"/>
  <c r="L62" i="263"/>
  <c r="L62" i="268"/>
  <c r="K63" i="268"/>
  <c r="M62" i="263" l="1"/>
  <c r="L63" i="263"/>
  <c r="M62" i="268"/>
  <c r="L63" i="268"/>
  <c r="N62" i="263" l="1"/>
  <c r="M63" i="263"/>
  <c r="M63" i="268"/>
  <c r="N62" i="268"/>
  <c r="N63" i="263" l="1"/>
  <c r="O62" i="263"/>
  <c r="N63" i="268"/>
  <c r="O62" i="268"/>
  <c r="P62" i="263" l="1"/>
  <c r="O63" i="263"/>
  <c r="O63" i="268"/>
  <c r="P62" i="268"/>
  <c r="P63" i="263" l="1"/>
  <c r="Q62" i="263"/>
  <c r="P63" i="268"/>
  <c r="Q62" i="268"/>
  <c r="Q63" i="263" l="1"/>
  <c r="R62" i="263"/>
  <c r="R62" i="268"/>
  <c r="Q63" i="268"/>
  <c r="S62" i="263" l="1"/>
  <c r="R63" i="263"/>
  <c r="S62" i="268"/>
  <c r="R63" i="268"/>
  <c r="S63" i="263" l="1"/>
  <c r="T62" i="263"/>
  <c r="T62" i="268"/>
  <c r="S63" i="268"/>
  <c r="U62" i="263" l="1"/>
  <c r="T63" i="263"/>
  <c r="U62" i="268"/>
  <c r="T63" i="268"/>
  <c r="V62" i="263" l="1"/>
  <c r="U63" i="263"/>
  <c r="U63" i="268"/>
  <c r="V62" i="268"/>
  <c r="V63" i="263" l="1"/>
  <c r="W62" i="263"/>
  <c r="V63" i="268"/>
  <c r="W62" i="268"/>
  <c r="X62" i="263" l="1"/>
  <c r="W63" i="263"/>
  <c r="W63" i="268"/>
  <c r="X62" i="268"/>
  <c r="X63" i="263" l="1"/>
  <c r="Y62" i="263"/>
  <c r="X63" i="268"/>
  <c r="Y62" i="268"/>
  <c r="Y63" i="263" l="1"/>
  <c r="Z62" i="263"/>
  <c r="Y63" i="268"/>
  <c r="Z62" i="268"/>
  <c r="AA62" i="263" l="1"/>
  <c r="Z63" i="263"/>
  <c r="AA62" i="268"/>
  <c r="Z63" i="268"/>
  <c r="AA63" i="263" l="1"/>
  <c r="AB62" i="263"/>
  <c r="AB62" i="268"/>
  <c r="AA63" i="268"/>
  <c r="AC62" i="263" l="1"/>
  <c r="AB63" i="263"/>
  <c r="AC62" i="268"/>
  <c r="AB63" i="268"/>
  <c r="AC63" i="263" l="1"/>
  <c r="AD62" i="263"/>
  <c r="AC63" i="268"/>
  <c r="AD62" i="268"/>
  <c r="AD63" i="263" l="1"/>
  <c r="C71" i="263"/>
  <c r="AG64" i="263"/>
  <c r="AD63" i="268"/>
  <c r="C71" i="268"/>
  <c r="AG64" i="268"/>
  <c r="AG66" i="263" l="1"/>
  <c r="AG68" i="263"/>
  <c r="D71" i="263"/>
  <c r="C72" i="263"/>
  <c r="AG68" i="268"/>
  <c r="AG66" i="268"/>
  <c r="D71" i="268"/>
  <c r="C72" i="268"/>
  <c r="D72" i="263" l="1"/>
  <c r="E71" i="263"/>
  <c r="E71" i="268"/>
  <c r="D72" i="268"/>
  <c r="F71" i="263" l="1"/>
  <c r="E72" i="263"/>
  <c r="E72" i="268"/>
  <c r="F71" i="268"/>
  <c r="F72" i="263" l="1"/>
  <c r="G71" i="263"/>
  <c r="G71" i="268"/>
  <c r="F72" i="268"/>
  <c r="G72" i="263" l="1"/>
  <c r="H71" i="263"/>
  <c r="G72" i="268"/>
  <c r="H71" i="268"/>
  <c r="I71" i="263" l="1"/>
  <c r="H72" i="263"/>
  <c r="H72" i="268"/>
  <c r="I71" i="268"/>
  <c r="I72" i="263" l="1"/>
  <c r="J71" i="263"/>
  <c r="J71" i="268"/>
  <c r="I72" i="268"/>
  <c r="K71" i="263" l="1"/>
  <c r="J72" i="263"/>
  <c r="J72" i="268"/>
  <c r="K71" i="268"/>
  <c r="L71" i="263" l="1"/>
  <c r="K72" i="263"/>
  <c r="L71" i="268"/>
  <c r="K72" i="268"/>
  <c r="L72" i="263" l="1"/>
  <c r="M71" i="263"/>
  <c r="M71" i="268"/>
  <c r="L72" i="268"/>
  <c r="N71" i="263" l="1"/>
  <c r="M72" i="263"/>
  <c r="M72" i="268"/>
  <c r="N71" i="268"/>
  <c r="N72" i="263" l="1"/>
  <c r="O71" i="263"/>
  <c r="N72" i="268"/>
  <c r="O71" i="268"/>
  <c r="O72" i="263" l="1"/>
  <c r="P71" i="263"/>
  <c r="O72" i="268"/>
  <c r="P71" i="268"/>
  <c r="Q71" i="263" l="1"/>
  <c r="P72" i="263"/>
  <c r="P72" i="268"/>
  <c r="Q71" i="268"/>
  <c r="Q72" i="263" l="1"/>
  <c r="R71" i="263"/>
  <c r="R71" i="268"/>
  <c r="Q72" i="268"/>
  <c r="S71" i="263" l="1"/>
  <c r="R72" i="263"/>
  <c r="S71" i="268"/>
  <c r="R72" i="268"/>
  <c r="T71" i="263" l="1"/>
  <c r="S72" i="263"/>
  <c r="T71" i="268"/>
  <c r="S72" i="268"/>
  <c r="T72" i="263" l="1"/>
  <c r="U71" i="263"/>
  <c r="U71" i="268"/>
  <c r="T72" i="268"/>
  <c r="V71" i="263" l="1"/>
  <c r="U72" i="263"/>
  <c r="V71" i="268"/>
  <c r="U72" i="268"/>
  <c r="V72" i="263" l="1"/>
  <c r="W71" i="263"/>
  <c r="V72" i="268"/>
  <c r="W71" i="268"/>
  <c r="W72" i="263" l="1"/>
  <c r="X71" i="263"/>
  <c r="W72" i="268"/>
  <c r="X71" i="268"/>
  <c r="Y71" i="263" l="1"/>
  <c r="X72" i="263"/>
  <c r="X72" i="268"/>
  <c r="Y71" i="268"/>
  <c r="Y72" i="263" l="1"/>
  <c r="Z71" i="263"/>
  <c r="Y72" i="268"/>
  <c r="Z71" i="268"/>
  <c r="AA71" i="263" l="1"/>
  <c r="Z72" i="263"/>
  <c r="AA71" i="268"/>
  <c r="Z72" i="268"/>
  <c r="AB71" i="263" l="1"/>
  <c r="AA72" i="263"/>
  <c r="AB71" i="268"/>
  <c r="AA72" i="268"/>
  <c r="AB72" i="263" l="1"/>
  <c r="AC71" i="263"/>
  <c r="AC71" i="268"/>
  <c r="AB72" i="268"/>
  <c r="AD71" i="263" l="1"/>
  <c r="AC72" i="263"/>
  <c r="AD71" i="268"/>
  <c r="AC72" i="268"/>
  <c r="AD72" i="263" l="1"/>
  <c r="C80" i="263"/>
  <c r="AG73" i="263"/>
  <c r="AD72" i="268"/>
  <c r="C80" i="268"/>
  <c r="AG73" i="268"/>
  <c r="AG75" i="263" l="1"/>
  <c r="AG77" i="263"/>
  <c r="D80" i="263"/>
  <c r="C81" i="263"/>
  <c r="C81" i="268"/>
  <c r="D80" i="268"/>
  <c r="AG77" i="268"/>
  <c r="AG75" i="268"/>
  <c r="E80" i="263" l="1"/>
  <c r="D81" i="263"/>
  <c r="E80" i="268"/>
  <c r="D81" i="268"/>
  <c r="F80" i="263" l="1"/>
  <c r="E81" i="263"/>
  <c r="F80" i="268"/>
  <c r="E81" i="268"/>
  <c r="F81" i="263" l="1"/>
  <c r="G80" i="263"/>
  <c r="G80" i="268"/>
  <c r="F81" i="268"/>
  <c r="G81" i="263" l="1"/>
  <c r="H80" i="263"/>
  <c r="H80" i="268"/>
  <c r="G81" i="268"/>
  <c r="I80" i="263" l="1"/>
  <c r="H81" i="263"/>
  <c r="H81" i="268"/>
  <c r="I80" i="268"/>
  <c r="I81" i="263" l="1"/>
  <c r="J80" i="263"/>
  <c r="I81" i="268"/>
  <c r="J80" i="268"/>
  <c r="J81" i="263" l="1"/>
  <c r="K80" i="263"/>
  <c r="J81" i="268"/>
  <c r="K80" i="268"/>
  <c r="L80" i="263" l="1"/>
  <c r="K81" i="263"/>
  <c r="K81" i="268"/>
  <c r="L80" i="268"/>
  <c r="M80" i="263" l="1"/>
  <c r="L81" i="263"/>
  <c r="M80" i="268"/>
  <c r="L81" i="268"/>
  <c r="M81" i="263" l="1"/>
  <c r="N80" i="263"/>
  <c r="N80" i="268"/>
  <c r="M81" i="268"/>
  <c r="N81" i="263" l="1"/>
  <c r="O80" i="263"/>
  <c r="N81" i="268"/>
  <c r="O80" i="268"/>
  <c r="O81" i="263" l="1"/>
  <c r="P80" i="263"/>
  <c r="O81" i="268"/>
  <c r="P80" i="268"/>
  <c r="Q80" i="263" l="1"/>
  <c r="P81" i="263"/>
  <c r="P81" i="268"/>
  <c r="Q80" i="268"/>
  <c r="Q81" i="263" l="1"/>
  <c r="R80" i="263"/>
  <c r="Q81" i="268"/>
  <c r="R80" i="268"/>
  <c r="R81" i="263" l="1"/>
  <c r="S80" i="263"/>
  <c r="S80" i="268"/>
  <c r="R81" i="268"/>
  <c r="T80" i="263" l="1"/>
  <c r="S81" i="263"/>
  <c r="T80" i="268"/>
  <c r="S81" i="268"/>
  <c r="U80" i="263" l="1"/>
  <c r="T81" i="263"/>
  <c r="U80" i="268"/>
  <c r="T81" i="268"/>
  <c r="V80" i="263" l="1"/>
  <c r="U81" i="263"/>
  <c r="V80" i="268"/>
  <c r="U81" i="268"/>
  <c r="V81" i="263" l="1"/>
  <c r="W80" i="263"/>
  <c r="V81" i="268"/>
  <c r="W80" i="268"/>
  <c r="W81" i="263" l="1"/>
  <c r="X80" i="263"/>
  <c r="W81" i="268"/>
  <c r="X80" i="268"/>
  <c r="Y80" i="263" l="1"/>
  <c r="X81" i="263"/>
  <c r="X81" i="268"/>
  <c r="Y80" i="268"/>
  <c r="Y81" i="263" l="1"/>
  <c r="Z80" i="263"/>
  <c r="Y81" i="268"/>
  <c r="Z80" i="268"/>
  <c r="Z81" i="263" l="1"/>
  <c r="AA80" i="263"/>
  <c r="AA80" i="268"/>
  <c r="Z81" i="268"/>
  <c r="AB80" i="263" l="1"/>
  <c r="AA81" i="263"/>
  <c r="AB80" i="268"/>
  <c r="AA81" i="268"/>
  <c r="AB81" i="263" l="1"/>
  <c r="AG82" i="263"/>
  <c r="AC80" i="268"/>
  <c r="AB81" i="268"/>
  <c r="AG84" i="263" l="1"/>
  <c r="AG86" i="263"/>
  <c r="U3" i="263"/>
  <c r="AD80" i="268"/>
  <c r="AC81" i="268"/>
  <c r="U4" i="263" l="1"/>
  <c r="Y3" i="263"/>
  <c r="C97" i="268"/>
  <c r="AD81" i="268"/>
  <c r="AG82" i="268"/>
  <c r="AI4" i="263" l="1"/>
  <c r="AG4" i="263" s="1"/>
  <c r="AI5" i="263"/>
  <c r="AG5" i="263" s="1"/>
  <c r="AI3" i="263"/>
  <c r="AG3" i="263" s="1"/>
  <c r="Y4" i="263"/>
  <c r="AG84" i="268"/>
  <c r="AG86" i="268"/>
  <c r="D97" i="268"/>
  <c r="C98" i="268"/>
  <c r="E97" i="268" l="1"/>
  <c r="D98" i="268"/>
  <c r="E98" i="268" l="1"/>
  <c r="F97" i="268"/>
  <c r="F98" i="268" l="1"/>
  <c r="G97" i="268"/>
  <c r="G98" i="268" l="1"/>
  <c r="H97" i="268"/>
  <c r="H98" i="268" l="1"/>
  <c r="I97" i="268"/>
  <c r="J97" i="268" l="1"/>
  <c r="I98" i="268"/>
  <c r="K97" i="268" l="1"/>
  <c r="J98" i="268"/>
  <c r="L97" i="268" l="1"/>
  <c r="K98" i="268"/>
  <c r="M97" i="268" l="1"/>
  <c r="L98" i="268"/>
  <c r="M98" i="268" l="1"/>
  <c r="N97" i="268"/>
  <c r="N98" i="268" l="1"/>
  <c r="O97" i="268"/>
  <c r="P97" i="268" l="1"/>
  <c r="O98" i="268"/>
  <c r="P98" i="268" l="1"/>
  <c r="Q97" i="268"/>
  <c r="R97" i="268" l="1"/>
  <c r="Q98" i="268"/>
  <c r="S97" i="268" l="1"/>
  <c r="R98" i="268"/>
  <c r="S98" i="268" l="1"/>
  <c r="T97" i="268"/>
  <c r="T98" i="268" l="1"/>
  <c r="U97" i="268"/>
  <c r="U98" i="268" l="1"/>
  <c r="V97" i="268"/>
  <c r="V98" i="268" l="1"/>
  <c r="W97" i="268"/>
  <c r="X97" i="268" l="1"/>
  <c r="W98" i="268"/>
  <c r="Y97" i="268" l="1"/>
  <c r="X98" i="268"/>
  <c r="Z97" i="268" l="1"/>
  <c r="Y98" i="268"/>
  <c r="AA97" i="268" l="1"/>
  <c r="Z98" i="268"/>
  <c r="AB97" i="268" l="1"/>
  <c r="AA98" i="268"/>
  <c r="AB98" i="268" l="1"/>
  <c r="AC97" i="268"/>
  <c r="AC98" i="268" l="1"/>
  <c r="AD97" i="268"/>
  <c r="AD98" i="268" l="1"/>
  <c r="C106" i="268"/>
  <c r="AG99" i="268"/>
  <c r="D106" i="268" l="1"/>
  <c r="C107" i="268"/>
  <c r="AG101" i="268"/>
  <c r="AG103" i="268"/>
  <c r="E106" i="268" l="1"/>
  <c r="D107" i="268"/>
  <c r="F106" i="268" l="1"/>
  <c r="E107" i="268"/>
  <c r="F107" i="268" l="1"/>
  <c r="G106" i="268"/>
  <c r="G107" i="268" l="1"/>
  <c r="H106" i="268"/>
  <c r="H107" i="268" l="1"/>
  <c r="I106" i="268"/>
  <c r="I107" i="268" l="1"/>
  <c r="J106" i="268"/>
  <c r="K106" i="268" l="1"/>
  <c r="J107" i="268"/>
  <c r="L106" i="268" l="1"/>
  <c r="K107" i="268"/>
  <c r="M106" i="268" l="1"/>
  <c r="L107" i="268"/>
  <c r="N106" i="268" l="1"/>
  <c r="M107" i="268"/>
  <c r="N107" i="268" l="1"/>
  <c r="O106" i="268"/>
  <c r="O107" i="268" l="1"/>
  <c r="P106" i="268"/>
  <c r="Q106" i="268" l="1"/>
  <c r="P107" i="268"/>
  <c r="Q107" i="268" l="1"/>
  <c r="R106" i="268"/>
  <c r="S106" i="268" l="1"/>
  <c r="R107" i="268"/>
  <c r="T106" i="268" l="1"/>
  <c r="S107" i="268"/>
  <c r="T107" i="268" l="1"/>
  <c r="U106" i="268"/>
  <c r="U107" i="268" l="1"/>
  <c r="V106" i="268"/>
  <c r="V107" i="268" l="1"/>
  <c r="W106" i="268"/>
  <c r="W107" i="268" l="1"/>
  <c r="X106" i="268"/>
  <c r="Y106" i="268" l="1"/>
  <c r="X107" i="268"/>
  <c r="Z106" i="268" l="1"/>
  <c r="Y107" i="268"/>
  <c r="AA106" i="268" l="1"/>
  <c r="Z107" i="268"/>
  <c r="AB106" i="268" l="1"/>
  <c r="AA107" i="268"/>
  <c r="AC106" i="268" l="1"/>
  <c r="AB107" i="268"/>
  <c r="AC107" i="268" l="1"/>
  <c r="AD106" i="268"/>
  <c r="AD107" i="268" l="1"/>
  <c r="C115" i="268"/>
  <c r="AG108" i="268"/>
  <c r="D115" i="268" l="1"/>
  <c r="C116" i="268"/>
  <c r="AG110" i="268"/>
  <c r="AG112" i="268"/>
  <c r="E115" i="268" l="1"/>
  <c r="D116" i="268"/>
  <c r="F115" i="268" l="1"/>
  <c r="E116" i="268"/>
  <c r="G115" i="268" l="1"/>
  <c r="F116" i="268"/>
  <c r="G116" i="268" l="1"/>
  <c r="H115" i="268"/>
  <c r="H116" i="268" l="1"/>
  <c r="I115" i="268"/>
  <c r="I116" i="268" l="1"/>
  <c r="J115" i="268"/>
  <c r="J116" i="268" l="1"/>
  <c r="K115" i="268"/>
  <c r="L115" i="268" l="1"/>
  <c r="K116" i="268"/>
  <c r="M115" i="268" l="1"/>
  <c r="L116" i="268"/>
  <c r="N115" i="268" l="1"/>
  <c r="M116" i="268"/>
  <c r="O115" i="268" l="1"/>
  <c r="N116" i="268"/>
  <c r="O116" i="268" l="1"/>
  <c r="P115" i="268"/>
  <c r="P116" i="268" l="1"/>
  <c r="Q115" i="268"/>
  <c r="Q116" i="268" l="1"/>
  <c r="R115" i="268"/>
  <c r="R116" i="268" l="1"/>
  <c r="S115" i="268"/>
  <c r="T115" i="268" l="1"/>
  <c r="S116" i="268"/>
  <c r="U115" i="268" l="1"/>
  <c r="T116" i="268"/>
  <c r="U116" i="268" l="1"/>
  <c r="V115" i="268"/>
  <c r="W115" i="268" l="1"/>
  <c r="V116" i="268"/>
  <c r="W116" i="268" l="1"/>
  <c r="X115" i="268"/>
  <c r="X116" i="268" l="1"/>
  <c r="Y115" i="268"/>
  <c r="Z115" i="268" l="1"/>
  <c r="Y116" i="268"/>
  <c r="AA115" i="268" l="1"/>
  <c r="Z116" i="268"/>
  <c r="AB115" i="268" l="1"/>
  <c r="AA116" i="268"/>
  <c r="AC115" i="268" l="1"/>
  <c r="AB116" i="268"/>
  <c r="AC116" i="268" l="1"/>
  <c r="AD115" i="268"/>
  <c r="AD116" i="268" l="1"/>
  <c r="C124" i="268"/>
  <c r="AG117" i="268"/>
  <c r="AG119" i="268" l="1"/>
  <c r="AG121" i="268"/>
  <c r="D124" i="268"/>
  <c r="C125" i="268"/>
  <c r="E124" i="268" l="1"/>
  <c r="D125" i="268"/>
  <c r="F124" i="268" l="1"/>
  <c r="E125" i="268"/>
  <c r="G124" i="268" l="1"/>
  <c r="F125" i="268"/>
  <c r="G125" i="268" l="1"/>
  <c r="H124" i="268"/>
  <c r="H125" i="268" l="1"/>
  <c r="I124" i="268"/>
  <c r="I125" i="268" l="1"/>
  <c r="J124" i="268"/>
  <c r="J125" i="268" l="1"/>
  <c r="K124" i="268"/>
  <c r="L124" i="268" l="1"/>
  <c r="K125" i="268"/>
  <c r="M124" i="268" l="1"/>
  <c r="L125" i="268"/>
  <c r="N124" i="268" l="1"/>
  <c r="M125" i="268"/>
  <c r="O124" i="268" l="1"/>
  <c r="N125" i="268"/>
  <c r="P124" i="268" l="1"/>
  <c r="O125" i="268"/>
  <c r="P125" i="268" l="1"/>
  <c r="Q124" i="268"/>
  <c r="Q125" i="268" l="1"/>
  <c r="R124" i="268"/>
  <c r="R125" i="268" l="1"/>
  <c r="S124" i="268"/>
  <c r="S125" i="268" l="1"/>
  <c r="T124" i="268"/>
  <c r="U124" i="268" l="1"/>
  <c r="T125" i="268"/>
  <c r="V124" i="268" l="1"/>
  <c r="U125" i="268"/>
  <c r="W124" i="268" l="1"/>
  <c r="V125" i="268"/>
  <c r="X124" i="268" l="1"/>
  <c r="W125" i="268"/>
  <c r="X125" i="268" l="1"/>
  <c r="Y124" i="268"/>
  <c r="Y125" i="268" l="1"/>
  <c r="Z124" i="268"/>
  <c r="AA124" i="268" l="1"/>
  <c r="Z125" i="268"/>
  <c r="AA125" i="268" l="1"/>
  <c r="AB124" i="268"/>
  <c r="AC124" i="268" l="1"/>
  <c r="AB125" i="268"/>
  <c r="AD124" i="268" l="1"/>
  <c r="AC125" i="268"/>
  <c r="AD125" i="268" l="1"/>
  <c r="C133" i="268"/>
  <c r="AG126" i="268"/>
  <c r="AG128" i="268" l="1"/>
  <c r="AG130" i="268"/>
  <c r="D133" i="268"/>
  <c r="C134" i="268"/>
  <c r="E133" i="268" l="1"/>
  <c r="D134" i="268"/>
  <c r="F133" i="268" l="1"/>
  <c r="E134" i="268"/>
  <c r="G133" i="268" l="1"/>
  <c r="F134" i="268"/>
  <c r="G134" i="268" l="1"/>
  <c r="H133" i="268"/>
  <c r="H134" i="268" l="1"/>
  <c r="I133" i="268"/>
  <c r="I134" i="268" l="1"/>
  <c r="J133" i="268"/>
  <c r="J134" i="268" l="1"/>
  <c r="K133" i="268"/>
  <c r="L133" i="268" l="1"/>
  <c r="K134" i="268"/>
  <c r="M133" i="268" l="1"/>
  <c r="L134" i="268"/>
  <c r="N133" i="268" l="1"/>
  <c r="M134" i="268"/>
  <c r="O133" i="268" l="1"/>
  <c r="N134" i="268"/>
  <c r="P133" i="268" l="1"/>
  <c r="O134" i="268"/>
  <c r="Q133" i="268" l="1"/>
  <c r="P134" i="268"/>
  <c r="Q134" i="268" l="1"/>
  <c r="R133" i="268"/>
  <c r="R134" i="268" l="1"/>
  <c r="S133" i="268"/>
  <c r="S134" i="268" l="1"/>
  <c r="T133" i="268"/>
  <c r="T134" i="268" l="1"/>
  <c r="U133" i="268"/>
  <c r="V133" i="268" l="1"/>
  <c r="U134" i="268"/>
  <c r="W133" i="268" l="1"/>
  <c r="V134" i="268"/>
  <c r="X133" i="268" l="1"/>
  <c r="W134" i="268"/>
  <c r="Y133" i="268" l="1"/>
  <c r="X134" i="268"/>
  <c r="Y134" i="268" l="1"/>
  <c r="Z133" i="268"/>
  <c r="Z134" i="268" l="1"/>
  <c r="AA133" i="268"/>
  <c r="AA134" i="268" l="1"/>
  <c r="AB133" i="268"/>
  <c r="AB134" i="268" l="1"/>
  <c r="AC133" i="268"/>
  <c r="AD133" i="268" l="1"/>
  <c r="AC134" i="268"/>
  <c r="AD134" i="268" l="1"/>
  <c r="C142" i="268"/>
  <c r="AG135" i="268"/>
  <c r="AG137" i="268" l="1"/>
  <c r="AG139" i="268"/>
  <c r="C143" i="268"/>
  <c r="D142" i="268"/>
  <c r="E142" i="268" l="1"/>
  <c r="D143" i="268"/>
  <c r="E143" i="268" l="1"/>
  <c r="F142" i="268"/>
  <c r="G142" i="268" l="1"/>
  <c r="F143" i="268"/>
  <c r="H142" i="268" l="1"/>
  <c r="G143" i="268"/>
  <c r="H143" i="268" l="1"/>
  <c r="I142" i="268"/>
  <c r="J142" i="268" l="1"/>
  <c r="I143" i="268"/>
  <c r="J143" i="268" l="1"/>
  <c r="K142" i="268"/>
  <c r="K143" i="268" l="1"/>
  <c r="L142" i="268"/>
  <c r="M142" i="268" l="1"/>
  <c r="L143" i="268"/>
  <c r="N142" i="268" l="1"/>
  <c r="M143" i="268"/>
  <c r="O142" i="268" l="1"/>
  <c r="N143" i="268"/>
  <c r="P142" i="268" l="1"/>
  <c r="O143" i="268"/>
  <c r="Q142" i="268" l="1"/>
  <c r="P143" i="268"/>
  <c r="Q143" i="268" l="1"/>
  <c r="R142" i="268"/>
  <c r="R143" i="268" l="1"/>
  <c r="S142" i="268"/>
  <c r="S143" i="268" l="1"/>
  <c r="T142" i="268"/>
  <c r="T143" i="268" l="1"/>
  <c r="U142" i="268"/>
  <c r="V142" i="268" l="1"/>
  <c r="U143" i="268"/>
  <c r="W142" i="268" l="1"/>
  <c r="V143" i="268"/>
  <c r="X142" i="268" l="1"/>
  <c r="W143" i="268"/>
  <c r="Y142" i="268" l="1"/>
  <c r="X143" i="268"/>
  <c r="Z142" i="268" l="1"/>
  <c r="Y143" i="268"/>
  <c r="Z143" i="268" l="1"/>
  <c r="AA142" i="268"/>
  <c r="AA143" i="268" l="1"/>
  <c r="AB142" i="268"/>
  <c r="AB143" i="268" l="1"/>
  <c r="AC142" i="268"/>
  <c r="AC143" i="268" l="1"/>
  <c r="AD142" i="268"/>
  <c r="AD143" i="268" l="1"/>
  <c r="C151" i="268"/>
  <c r="AG144" i="268"/>
  <c r="AG148" i="268" l="1"/>
  <c r="AG146" i="268"/>
  <c r="C152" i="268"/>
  <c r="D151" i="268"/>
  <c r="D152" i="268" l="1"/>
  <c r="E151" i="268"/>
  <c r="E152" i="268" l="1"/>
  <c r="F151" i="268"/>
  <c r="F152" i="268" l="1"/>
  <c r="G151" i="268"/>
  <c r="H151" i="268" l="1"/>
  <c r="G152" i="268"/>
  <c r="I151" i="268" l="1"/>
  <c r="H152" i="268"/>
  <c r="J151" i="268" l="1"/>
  <c r="I152" i="268"/>
  <c r="K151" i="268" l="1"/>
  <c r="J152" i="268"/>
  <c r="K152" i="268" l="1"/>
  <c r="L151" i="268"/>
  <c r="L152" i="268" l="1"/>
  <c r="M151" i="268"/>
  <c r="N151" i="268" l="1"/>
  <c r="M152" i="268"/>
  <c r="O151" i="268" l="1"/>
  <c r="N152" i="268"/>
  <c r="P151" i="268" l="1"/>
  <c r="O152" i="268"/>
  <c r="Q151" i="268" l="1"/>
  <c r="P152" i="268"/>
  <c r="Q152" i="268" l="1"/>
  <c r="R151" i="268"/>
  <c r="R152" i="268" l="1"/>
  <c r="S151" i="268"/>
  <c r="S152" i="268" l="1"/>
  <c r="T151" i="268"/>
  <c r="T152" i="268" l="1"/>
  <c r="U151" i="268"/>
  <c r="V151" i="268" l="1"/>
  <c r="U152" i="268"/>
  <c r="W151" i="268" l="1"/>
  <c r="V152" i="268"/>
  <c r="X151" i="268" l="1"/>
  <c r="W152" i="268"/>
  <c r="Y151" i="268" l="1"/>
  <c r="X152" i="268"/>
  <c r="Z151" i="268" l="1"/>
  <c r="Y152" i="268"/>
  <c r="AA151" i="268" l="1"/>
  <c r="Z152" i="268"/>
  <c r="AA152" i="268" l="1"/>
  <c r="AB151" i="268"/>
  <c r="AB152" i="268" l="1"/>
  <c r="AC151" i="268"/>
  <c r="AC152" i="268" l="1"/>
  <c r="AD151" i="268"/>
  <c r="AD152" i="268" l="1"/>
  <c r="C160" i="268"/>
  <c r="AG153" i="268"/>
  <c r="AG157" i="268" l="1"/>
  <c r="AG155" i="268"/>
  <c r="D160" i="268"/>
  <c r="C161" i="268"/>
  <c r="D161" i="268" l="1"/>
  <c r="E160" i="268"/>
  <c r="E161" i="268" l="1"/>
  <c r="F160" i="268"/>
  <c r="F161" i="268" l="1"/>
  <c r="G160" i="268"/>
  <c r="G161" i="268" l="1"/>
  <c r="H160" i="268"/>
  <c r="I160" i="268" l="1"/>
  <c r="H161" i="268"/>
  <c r="J160" i="268" l="1"/>
  <c r="I161" i="268"/>
  <c r="J161" i="268" l="1"/>
  <c r="K160" i="268"/>
  <c r="K161" i="268" l="1"/>
  <c r="L160" i="268"/>
  <c r="L161" i="268" l="1"/>
  <c r="M160" i="268"/>
  <c r="M161" i="268" l="1"/>
  <c r="N160" i="268"/>
  <c r="N161" i="268" l="1"/>
  <c r="O160" i="268"/>
  <c r="O161" i="268" l="1"/>
  <c r="P160" i="268"/>
  <c r="Q160" i="268" l="1"/>
  <c r="P161" i="268"/>
  <c r="R160" i="268" l="1"/>
  <c r="Q161" i="268"/>
  <c r="S160" i="268" l="1"/>
  <c r="R161" i="268"/>
  <c r="S161" i="268" l="1"/>
  <c r="T160" i="268"/>
  <c r="T161" i="268" l="1"/>
  <c r="U160" i="268"/>
  <c r="U161" i="268" l="1"/>
  <c r="V160" i="268"/>
  <c r="V161" i="268" l="1"/>
  <c r="W160" i="268"/>
  <c r="W161" i="268" l="1"/>
  <c r="X160" i="268"/>
  <c r="Y160" i="268" l="1"/>
  <c r="X161" i="268"/>
  <c r="Z160" i="268" l="1"/>
  <c r="Y161" i="268"/>
  <c r="AA160" i="268" l="1"/>
  <c r="Z161" i="268"/>
  <c r="AB160" i="268" l="1"/>
  <c r="AA161" i="268"/>
  <c r="AB161" i="268" l="1"/>
  <c r="AC160" i="268"/>
  <c r="AC161" i="268" l="1"/>
  <c r="AD160" i="268"/>
  <c r="AD161" i="268" l="1"/>
  <c r="C169" i="268"/>
  <c r="AG162" i="268"/>
  <c r="D169" i="268" l="1"/>
  <c r="C170" i="268"/>
  <c r="AG164" i="268"/>
  <c r="AG166" i="268"/>
  <c r="E169" i="268" l="1"/>
  <c r="D170" i="268"/>
  <c r="E170" i="268" l="1"/>
  <c r="F169" i="268"/>
  <c r="F170" i="268" l="1"/>
  <c r="G169" i="268"/>
  <c r="G170" i="268" l="1"/>
  <c r="H169" i="268"/>
  <c r="H170" i="268" l="1"/>
  <c r="I169" i="268"/>
  <c r="J169" i="268" l="1"/>
  <c r="I170" i="268"/>
  <c r="K169" i="268" l="1"/>
  <c r="J170" i="268"/>
  <c r="L169" i="268" l="1"/>
  <c r="K170" i="268"/>
  <c r="L170" i="268" l="1"/>
  <c r="M169" i="268"/>
  <c r="M170" i="268" l="1"/>
  <c r="N169" i="268"/>
  <c r="N170" i="268" l="1"/>
  <c r="O169" i="268"/>
  <c r="O170" i="268" l="1"/>
  <c r="P169" i="268"/>
  <c r="P170" i="268" l="1"/>
  <c r="Q169" i="268"/>
  <c r="R169" i="268" l="1"/>
  <c r="Q170" i="268"/>
  <c r="S169" i="268" l="1"/>
  <c r="R170" i="268"/>
  <c r="T169" i="268" l="1"/>
  <c r="S170" i="268"/>
  <c r="T170" i="268" l="1"/>
  <c r="U169" i="268"/>
  <c r="U170" i="268" l="1"/>
  <c r="V169" i="268"/>
  <c r="V170" i="268" l="1"/>
  <c r="W169" i="268"/>
  <c r="W170" i="268" l="1"/>
  <c r="X169" i="268"/>
  <c r="X170" i="268" l="1"/>
  <c r="Y169" i="268"/>
  <c r="Z169" i="268" l="1"/>
  <c r="Y170" i="268"/>
  <c r="AA169" i="268" l="1"/>
  <c r="Z170" i="268"/>
  <c r="AB169" i="268" l="1"/>
  <c r="AA170" i="268"/>
  <c r="AC169" i="268" l="1"/>
  <c r="AB170" i="268"/>
  <c r="AC170" i="268" l="1"/>
  <c r="AD169" i="268"/>
  <c r="AD170" i="268" l="1"/>
  <c r="AG171" i="268"/>
  <c r="AG175" i="268" l="1"/>
  <c r="AG173" i="268"/>
  <c r="U3" i="268"/>
  <c r="U4" i="268" l="1"/>
  <c r="Y3" i="268"/>
  <c r="AI5" i="268" l="1"/>
  <c r="AG5" i="268" s="1"/>
  <c r="AI3" i="268"/>
  <c r="AG3" i="268" s="1"/>
  <c r="AI4" i="268"/>
  <c r="AG4" i="268" s="1"/>
  <c r="Y4" i="268"/>
  <c r="AG85" i="262" l="1"/>
  <c r="AG83" i="262"/>
  <c r="AG81" i="262"/>
  <c r="AG76" i="262"/>
  <c r="AG74" i="262"/>
  <c r="AG72" i="262"/>
  <c r="AG67" i="262"/>
  <c r="AG65" i="262"/>
  <c r="AG63" i="262"/>
  <c r="AG58" i="262"/>
  <c r="AG56" i="262"/>
  <c r="AG54" i="262"/>
  <c r="AG49" i="262"/>
  <c r="AG47" i="262"/>
  <c r="AG45" i="262"/>
  <c r="AG40" i="262"/>
  <c r="AG38" i="262"/>
  <c r="AG36" i="262"/>
  <c r="AG31" i="262"/>
  <c r="AG29" i="262"/>
  <c r="AG27" i="262"/>
  <c r="AG22" i="262"/>
  <c r="AG20" i="262"/>
  <c r="AG18" i="262"/>
  <c r="AF17" i="262"/>
  <c r="AF26" i="262" s="1"/>
  <c r="AF35" i="262" s="1"/>
  <c r="AF44" i="262" s="1"/>
  <c r="AF53" i="262" s="1"/>
  <c r="AF62" i="262" s="1"/>
  <c r="AF71" i="262" s="1"/>
  <c r="AF80" i="262" s="1"/>
  <c r="AG13" i="262"/>
  <c r="W4" i="262" s="1"/>
  <c r="AG11" i="262"/>
  <c r="AG9" i="262"/>
  <c r="C9" i="262"/>
  <c r="C8" i="262"/>
  <c r="D8" i="262" s="1"/>
  <c r="E8" i="262" s="1"/>
  <c r="P5" i="262"/>
  <c r="W3" i="262"/>
  <c r="E9" i="262" l="1"/>
  <c r="F8" i="262"/>
  <c r="D9" i="262"/>
  <c r="F9" i="262" l="1"/>
  <c r="G8" i="262"/>
  <c r="G9" i="262" l="1"/>
  <c r="H8" i="262"/>
  <c r="H9" i="262" l="1"/>
  <c r="I8" i="262"/>
  <c r="J8" i="262" l="1"/>
  <c r="I9" i="262"/>
  <c r="K8" i="262" l="1"/>
  <c r="J9" i="262"/>
  <c r="L8" i="262" l="1"/>
  <c r="K9" i="262"/>
  <c r="M8" i="262" l="1"/>
  <c r="L9" i="262"/>
  <c r="M9" i="262" l="1"/>
  <c r="N8" i="262"/>
  <c r="N9" i="262" l="1"/>
  <c r="O8" i="262"/>
  <c r="O9" i="262" l="1"/>
  <c r="P8" i="262"/>
  <c r="P9" i="262" l="1"/>
  <c r="Q8" i="262"/>
  <c r="R8" i="262" l="1"/>
  <c r="Q9" i="262"/>
  <c r="S8" i="262" l="1"/>
  <c r="R9" i="262"/>
  <c r="T8" i="262" l="1"/>
  <c r="S9" i="262"/>
  <c r="T9" i="262" l="1"/>
  <c r="U8" i="262"/>
  <c r="U9" i="262" l="1"/>
  <c r="V8" i="262"/>
  <c r="V9" i="262" l="1"/>
  <c r="W8" i="262"/>
  <c r="W9" i="262" l="1"/>
  <c r="X8" i="262"/>
  <c r="X9" i="262" l="1"/>
  <c r="Y8" i="262"/>
  <c r="Z8" i="262" l="1"/>
  <c r="Y9" i="262"/>
  <c r="AA8" i="262" l="1"/>
  <c r="Z9" i="262"/>
  <c r="AB8" i="262" l="1"/>
  <c r="AA9" i="262"/>
  <c r="AC8" i="262" l="1"/>
  <c r="AB9" i="262"/>
  <c r="AC9" i="262" l="1"/>
  <c r="AD8" i="262"/>
  <c r="AD9" i="262" l="1"/>
  <c r="C17" i="262"/>
  <c r="AG10" i="262"/>
  <c r="AG14" i="262" l="1"/>
  <c r="AG12" i="262"/>
  <c r="D17" i="262"/>
  <c r="C18" i="262"/>
  <c r="E17" i="262" l="1"/>
  <c r="D18" i="262"/>
  <c r="F17" i="262" l="1"/>
  <c r="E18" i="262"/>
  <c r="F18" i="262" l="1"/>
  <c r="G17" i="262"/>
  <c r="G18" i="262" l="1"/>
  <c r="H17" i="262"/>
  <c r="H18" i="262" l="1"/>
  <c r="I17" i="262"/>
  <c r="I18" i="262" l="1"/>
  <c r="J17" i="262"/>
  <c r="J18" i="262" l="1"/>
  <c r="K17" i="262"/>
  <c r="L17" i="262" l="1"/>
  <c r="K18" i="262"/>
  <c r="M17" i="262" l="1"/>
  <c r="L18" i="262"/>
  <c r="N17" i="262" l="1"/>
  <c r="M18" i="262"/>
  <c r="N18" i="262" l="1"/>
  <c r="O17" i="262"/>
  <c r="O18" i="262" l="1"/>
  <c r="P17" i="262"/>
  <c r="P18" i="262" l="1"/>
  <c r="Q17" i="262"/>
  <c r="Q18" i="262" l="1"/>
  <c r="R17" i="262"/>
  <c r="R18" i="262" l="1"/>
  <c r="S17" i="262"/>
  <c r="T17" i="262" l="1"/>
  <c r="S18" i="262"/>
  <c r="U17" i="262" l="1"/>
  <c r="T18" i="262"/>
  <c r="V17" i="262" l="1"/>
  <c r="U18" i="262"/>
  <c r="V18" i="262" l="1"/>
  <c r="W17" i="262"/>
  <c r="W18" i="262" l="1"/>
  <c r="X17" i="262"/>
  <c r="X18" i="262" l="1"/>
  <c r="Y17" i="262"/>
  <c r="Y18" i="262" l="1"/>
  <c r="Z17" i="262"/>
  <c r="Z18" i="262" l="1"/>
  <c r="AA17" i="262"/>
  <c r="AB17" i="262" l="1"/>
  <c r="AA18" i="262"/>
  <c r="AC17" i="262" l="1"/>
  <c r="AB18" i="262"/>
  <c r="AD17" i="262" l="1"/>
  <c r="AC18" i="262"/>
  <c r="AD18" i="262" l="1"/>
  <c r="C26" i="262"/>
  <c r="AG19" i="262"/>
  <c r="C27" i="262" l="1"/>
  <c r="D26" i="262"/>
  <c r="AG21" i="262"/>
  <c r="AG23" i="262"/>
  <c r="E26" i="262" l="1"/>
  <c r="D27" i="262"/>
  <c r="F26" i="262" l="1"/>
  <c r="E27" i="262"/>
  <c r="G26" i="262" l="1"/>
  <c r="F27" i="262"/>
  <c r="H26" i="262" l="1"/>
  <c r="G27" i="262"/>
  <c r="H27" i="262" l="1"/>
  <c r="I26" i="262"/>
  <c r="I27" i="262" l="1"/>
  <c r="J26" i="262"/>
  <c r="J27" i="262" l="1"/>
  <c r="K26" i="262"/>
  <c r="K27" i="262" l="1"/>
  <c r="L26" i="262"/>
  <c r="M26" i="262" l="1"/>
  <c r="L27" i="262"/>
  <c r="N26" i="262" l="1"/>
  <c r="M27" i="262"/>
  <c r="O26" i="262" l="1"/>
  <c r="N27" i="262"/>
  <c r="P26" i="262" l="1"/>
  <c r="O27" i="262"/>
  <c r="P27" i="262" l="1"/>
  <c r="Q26" i="262"/>
  <c r="Q27" i="262" l="1"/>
  <c r="R26" i="262"/>
  <c r="R27" i="262" l="1"/>
  <c r="S26" i="262"/>
  <c r="S27" i="262" l="1"/>
  <c r="T26" i="262"/>
  <c r="U26" i="262" l="1"/>
  <c r="T27" i="262"/>
  <c r="V26" i="262" l="1"/>
  <c r="U27" i="262"/>
  <c r="W26" i="262" l="1"/>
  <c r="V27" i="262"/>
  <c r="X26" i="262" l="1"/>
  <c r="W27" i="262"/>
  <c r="X27" i="262" l="1"/>
  <c r="Y26" i="262"/>
  <c r="Y27" i="262" l="1"/>
  <c r="Z26" i="262"/>
  <c r="Z27" i="262" l="1"/>
  <c r="AA26" i="262"/>
  <c r="AA27" i="262" l="1"/>
  <c r="AB26" i="262"/>
  <c r="AC26" i="262" l="1"/>
  <c r="AB27" i="262"/>
  <c r="AD26" i="262" l="1"/>
  <c r="AC27" i="262"/>
  <c r="AD27" i="262" l="1"/>
  <c r="C35" i="262"/>
  <c r="AG28" i="262"/>
  <c r="AG32" i="262" l="1"/>
  <c r="AG30" i="262"/>
  <c r="C36" i="262"/>
  <c r="D35" i="262"/>
  <c r="D36" i="262" l="1"/>
  <c r="E35" i="262"/>
  <c r="F35" i="262" l="1"/>
  <c r="E36" i="262"/>
  <c r="G35" i="262" l="1"/>
  <c r="F36" i="262"/>
  <c r="H35" i="262" l="1"/>
  <c r="G36" i="262"/>
  <c r="I35" i="262" l="1"/>
  <c r="H36" i="262"/>
  <c r="I36" i="262" l="1"/>
  <c r="J35" i="262"/>
  <c r="J36" i="262" l="1"/>
  <c r="K35" i="262"/>
  <c r="K36" i="262" l="1"/>
  <c r="L35" i="262"/>
  <c r="L36" i="262" l="1"/>
  <c r="M35" i="262"/>
  <c r="N35" i="262" l="1"/>
  <c r="M36" i="262"/>
  <c r="O35" i="262" l="1"/>
  <c r="N36" i="262"/>
  <c r="P35" i="262" l="1"/>
  <c r="O36" i="262"/>
  <c r="Q35" i="262" l="1"/>
  <c r="P36" i="262"/>
  <c r="Q36" i="262" l="1"/>
  <c r="R35" i="262"/>
  <c r="R36" i="262" l="1"/>
  <c r="S35" i="262"/>
  <c r="S36" i="262" l="1"/>
  <c r="T35" i="262"/>
  <c r="T36" i="262" l="1"/>
  <c r="U35" i="262"/>
  <c r="V35" i="262" l="1"/>
  <c r="U36" i="262"/>
  <c r="W35" i="262" l="1"/>
  <c r="V36" i="262"/>
  <c r="X35" i="262" l="1"/>
  <c r="W36" i="262"/>
  <c r="Y35" i="262" l="1"/>
  <c r="X36" i="262"/>
  <c r="Y36" i="262" l="1"/>
  <c r="Z35" i="262"/>
  <c r="Z36" i="262" l="1"/>
  <c r="AA35" i="262"/>
  <c r="AA36" i="262" l="1"/>
  <c r="AB35" i="262"/>
  <c r="AB36" i="262" l="1"/>
  <c r="AC35" i="262"/>
  <c r="AD35" i="262" l="1"/>
  <c r="AC36" i="262"/>
  <c r="AD36" i="262" l="1"/>
  <c r="C44" i="262"/>
  <c r="AG37" i="262"/>
  <c r="AG41" i="262" l="1"/>
  <c r="AG39" i="262"/>
  <c r="C45" i="262"/>
  <c r="D44" i="262"/>
  <c r="D45" i="262" l="1"/>
  <c r="E44" i="262"/>
  <c r="E45" i="262" l="1"/>
  <c r="F44" i="262"/>
  <c r="G44" i="262" l="1"/>
  <c r="F45" i="262"/>
  <c r="H44" i="262" l="1"/>
  <c r="G45" i="262"/>
  <c r="I44" i="262" l="1"/>
  <c r="H45" i="262"/>
  <c r="J44" i="262" l="1"/>
  <c r="I45" i="262"/>
  <c r="J45" i="262" l="1"/>
  <c r="K44" i="262"/>
  <c r="K45" i="262" l="1"/>
  <c r="L44" i="262"/>
  <c r="L45" i="262" l="1"/>
  <c r="M44" i="262"/>
  <c r="M45" i="262" l="1"/>
  <c r="N44" i="262"/>
  <c r="O44" i="262" l="1"/>
  <c r="N45" i="262"/>
  <c r="P44" i="262" l="1"/>
  <c r="O45" i="262"/>
  <c r="Q44" i="262" l="1"/>
  <c r="P45" i="262"/>
  <c r="R44" i="262" l="1"/>
  <c r="Q45" i="262"/>
  <c r="R45" i="262" l="1"/>
  <c r="S44" i="262"/>
  <c r="S45" i="262" l="1"/>
  <c r="T44" i="262"/>
  <c r="T45" i="262" l="1"/>
  <c r="U44" i="262"/>
  <c r="U45" i="262" l="1"/>
  <c r="V44" i="262"/>
  <c r="W44" i="262" l="1"/>
  <c r="V45" i="262"/>
  <c r="X44" i="262" l="1"/>
  <c r="W45" i="262"/>
  <c r="Y44" i="262" l="1"/>
  <c r="X45" i="262"/>
  <c r="Z44" i="262" l="1"/>
  <c r="Y45" i="262"/>
  <c r="Z45" i="262" l="1"/>
  <c r="AA44" i="262"/>
  <c r="AA45" i="262" l="1"/>
  <c r="AB44" i="262"/>
  <c r="AB45" i="262" l="1"/>
  <c r="AC44" i="262"/>
  <c r="AC45" i="262" l="1"/>
  <c r="AD44" i="262"/>
  <c r="C53" i="262" l="1"/>
  <c r="AD45" i="262"/>
  <c r="AG46" i="262"/>
  <c r="AG48" i="262" l="1"/>
  <c r="AG50" i="262"/>
  <c r="C54" i="262"/>
  <c r="D53" i="262"/>
  <c r="D54" i="262" l="1"/>
  <c r="E53" i="262"/>
  <c r="E54" i="262" l="1"/>
  <c r="F53" i="262"/>
  <c r="F54" i="262" l="1"/>
  <c r="G53" i="262"/>
  <c r="H53" i="262" l="1"/>
  <c r="G54" i="262"/>
  <c r="I53" i="262" l="1"/>
  <c r="H54" i="262"/>
  <c r="J53" i="262" l="1"/>
  <c r="I54" i="262"/>
  <c r="K53" i="262" l="1"/>
  <c r="J54" i="262"/>
  <c r="K54" i="262" l="1"/>
  <c r="L53" i="262"/>
  <c r="L54" i="262" l="1"/>
  <c r="M53" i="262"/>
  <c r="M54" i="262" l="1"/>
  <c r="N53" i="262"/>
  <c r="N54" i="262" l="1"/>
  <c r="O53" i="262"/>
  <c r="P53" i="262" l="1"/>
  <c r="O54" i="262"/>
  <c r="Q53" i="262" l="1"/>
  <c r="P54" i="262"/>
  <c r="R53" i="262" l="1"/>
  <c r="Q54" i="262"/>
  <c r="S53" i="262" l="1"/>
  <c r="R54" i="262"/>
  <c r="S54" i="262" l="1"/>
  <c r="T53" i="262"/>
  <c r="T54" i="262" l="1"/>
  <c r="U53" i="262"/>
  <c r="U54" i="262" l="1"/>
  <c r="V53" i="262"/>
  <c r="V54" i="262" l="1"/>
  <c r="W53" i="262"/>
  <c r="X53" i="262" l="1"/>
  <c r="W54" i="262"/>
  <c r="Y53" i="262" l="1"/>
  <c r="X54" i="262"/>
  <c r="Z53" i="262" l="1"/>
  <c r="Y54" i="262"/>
  <c r="AA53" i="262" l="1"/>
  <c r="Z54" i="262"/>
  <c r="AA54" i="262" l="1"/>
  <c r="AB53" i="262"/>
  <c r="AB54" i="262" l="1"/>
  <c r="AC53" i="262"/>
  <c r="AC54" i="262" l="1"/>
  <c r="AD53" i="262"/>
  <c r="AD54" i="262" l="1"/>
  <c r="C62" i="262"/>
  <c r="AG55" i="262"/>
  <c r="AG59" i="262" l="1"/>
  <c r="AG57" i="262"/>
  <c r="D62" i="262"/>
  <c r="C63" i="262"/>
  <c r="D63" i="262" l="1"/>
  <c r="E62" i="262"/>
  <c r="E63" i="262" l="1"/>
  <c r="F62" i="262"/>
  <c r="F63" i="262" l="1"/>
  <c r="G62" i="262"/>
  <c r="G63" i="262" l="1"/>
  <c r="H62" i="262"/>
  <c r="I62" i="262" l="1"/>
  <c r="H63" i="262"/>
  <c r="J62" i="262" l="1"/>
  <c r="I63" i="262"/>
  <c r="K62" i="262" l="1"/>
  <c r="J63" i="262"/>
  <c r="L62" i="262" l="1"/>
  <c r="K63" i="262"/>
  <c r="L63" i="262" l="1"/>
  <c r="M62" i="262"/>
  <c r="M63" i="262" l="1"/>
  <c r="N62" i="262"/>
  <c r="N63" i="262" l="1"/>
  <c r="O62" i="262"/>
  <c r="O63" i="262" l="1"/>
  <c r="P62" i="262"/>
  <c r="Q62" i="262" l="1"/>
  <c r="P63" i="262"/>
  <c r="R62" i="262" l="1"/>
  <c r="Q63" i="262"/>
  <c r="S62" i="262" l="1"/>
  <c r="R63" i="262"/>
  <c r="T62" i="262" l="1"/>
  <c r="S63" i="262"/>
  <c r="T63" i="262" l="1"/>
  <c r="U62" i="262"/>
  <c r="U63" i="262" l="1"/>
  <c r="V62" i="262"/>
  <c r="V63" i="262" l="1"/>
  <c r="W62" i="262"/>
  <c r="W63" i="262" l="1"/>
  <c r="X62" i="262"/>
  <c r="Y62" i="262" l="1"/>
  <c r="X63" i="262"/>
  <c r="Z62" i="262" l="1"/>
  <c r="Y63" i="262"/>
  <c r="AA62" i="262" l="1"/>
  <c r="Z63" i="262"/>
  <c r="AB62" i="262" l="1"/>
  <c r="AA63" i="262"/>
  <c r="AB63" i="262" l="1"/>
  <c r="AC62" i="262"/>
  <c r="AC63" i="262" l="1"/>
  <c r="AD62" i="262"/>
  <c r="AD63" i="262" l="1"/>
  <c r="C71" i="262"/>
  <c r="AG64" i="262"/>
  <c r="AG66" i="262" l="1"/>
  <c r="AG68" i="262"/>
  <c r="D71" i="262"/>
  <c r="C72" i="262"/>
  <c r="E71" i="262" l="1"/>
  <c r="D72" i="262"/>
  <c r="E72" i="262" l="1"/>
  <c r="F71" i="262"/>
  <c r="F72" i="262" l="1"/>
  <c r="G71" i="262"/>
  <c r="G72" i="262" l="1"/>
  <c r="H71" i="262"/>
  <c r="H72" i="262" l="1"/>
  <c r="I71" i="262"/>
  <c r="I72" i="262" l="1"/>
  <c r="J71" i="262"/>
  <c r="K71" i="262" l="1"/>
  <c r="J72" i="262"/>
  <c r="L71" i="262" l="1"/>
  <c r="K72" i="262"/>
  <c r="M71" i="262" l="1"/>
  <c r="L72" i="262"/>
  <c r="M72" i="262" l="1"/>
  <c r="N71" i="262"/>
  <c r="N72" i="262" l="1"/>
  <c r="O71" i="262"/>
  <c r="O72" i="262" l="1"/>
  <c r="P71" i="262"/>
  <c r="P72" i="262" l="1"/>
  <c r="Q71" i="262"/>
  <c r="Q72" i="262" l="1"/>
  <c r="R71" i="262"/>
  <c r="S71" i="262" l="1"/>
  <c r="R72" i="262"/>
  <c r="T71" i="262" l="1"/>
  <c r="S72" i="262"/>
  <c r="U71" i="262" l="1"/>
  <c r="T72" i="262"/>
  <c r="U72" i="262" l="1"/>
  <c r="V71" i="262"/>
  <c r="V72" i="262" l="1"/>
  <c r="W71" i="262"/>
  <c r="W72" i="262" l="1"/>
  <c r="X71" i="262"/>
  <c r="X72" i="262" l="1"/>
  <c r="Y71" i="262"/>
  <c r="Y72" i="262" l="1"/>
  <c r="Z71" i="262"/>
  <c r="AA71" i="262" l="1"/>
  <c r="Z72" i="262"/>
  <c r="AB71" i="262" l="1"/>
  <c r="AA72" i="262"/>
  <c r="AC71" i="262" l="1"/>
  <c r="AB72" i="262"/>
  <c r="AD71" i="262" l="1"/>
  <c r="AC72" i="262"/>
  <c r="AD72" i="262" l="1"/>
  <c r="C80" i="262"/>
  <c r="AG73" i="262"/>
  <c r="D80" i="262" l="1"/>
  <c r="C81" i="262"/>
  <c r="AG75" i="262"/>
  <c r="AG77" i="262"/>
  <c r="E80" i="262" l="1"/>
  <c r="D81" i="262"/>
  <c r="F80" i="262" l="1"/>
  <c r="E81" i="262"/>
  <c r="G80" i="262" l="1"/>
  <c r="F81" i="262"/>
  <c r="G81" i="262" l="1"/>
  <c r="H80" i="262"/>
  <c r="H81" i="262" l="1"/>
  <c r="I80" i="262"/>
  <c r="I81" i="262" l="1"/>
  <c r="J80" i="262"/>
  <c r="J81" i="262" l="1"/>
  <c r="K80" i="262"/>
  <c r="L80" i="262" l="1"/>
  <c r="K81" i="262"/>
  <c r="M80" i="262" l="1"/>
  <c r="L81" i="262"/>
  <c r="N80" i="262" l="1"/>
  <c r="M81" i="262"/>
  <c r="O80" i="262" l="1"/>
  <c r="N81" i="262"/>
  <c r="O81" i="262" l="1"/>
  <c r="P80" i="262"/>
  <c r="P81" i="262" l="1"/>
  <c r="Q80" i="262"/>
  <c r="Q81" i="262" l="1"/>
  <c r="R80" i="262"/>
  <c r="R81" i="262" l="1"/>
  <c r="S80" i="262"/>
  <c r="T80" i="262" l="1"/>
  <c r="S81" i="262"/>
  <c r="U80" i="262" l="1"/>
  <c r="T81" i="262"/>
  <c r="V80" i="262" l="1"/>
  <c r="U81" i="262"/>
  <c r="W80" i="262" l="1"/>
  <c r="V81" i="262"/>
  <c r="W81" i="262" l="1"/>
  <c r="X80" i="262"/>
  <c r="X81" i="262" l="1"/>
  <c r="Y80" i="262"/>
  <c r="Y81" i="262" l="1"/>
  <c r="Z80" i="262"/>
  <c r="Z81" i="262" l="1"/>
  <c r="AA80" i="262"/>
  <c r="AB80" i="262" l="1"/>
  <c r="AA81" i="262"/>
  <c r="AC80" i="262" l="1"/>
  <c r="AB81" i="262"/>
  <c r="AD80" i="262" l="1"/>
  <c r="AC81" i="262"/>
  <c r="AD81" i="262" l="1"/>
  <c r="AG82" i="262"/>
  <c r="AG84" i="262" l="1"/>
  <c r="AG86" i="262"/>
  <c r="U3" i="262"/>
  <c r="U4" i="262" l="1"/>
  <c r="Y3" i="262"/>
  <c r="AI5" i="262" l="1"/>
  <c r="AG5" i="262" s="1"/>
  <c r="AI3" i="262"/>
  <c r="AG3" i="262" s="1"/>
  <c r="AI4" i="262"/>
  <c r="AG4" i="262" s="1"/>
  <c r="Y4" i="262"/>
  <c r="AR524" i="266" l="1"/>
  <c r="AQ524" i="266"/>
  <c r="AN524" i="266"/>
  <c r="AM524" i="266"/>
  <c r="AL524" i="266"/>
  <c r="AK524" i="266"/>
  <c r="AR523" i="266"/>
  <c r="AQ523" i="266"/>
  <c r="AN523" i="266"/>
  <c r="AM523" i="266"/>
  <c r="AL523" i="266"/>
  <c r="AK523" i="266"/>
  <c r="AR522" i="266"/>
  <c r="AQ522" i="266"/>
  <c r="AN522" i="266"/>
  <c r="AM522" i="266"/>
  <c r="AL522" i="266"/>
  <c r="AK522" i="266"/>
  <c r="AR521" i="266"/>
  <c r="AQ521" i="266"/>
  <c r="AM521" i="266"/>
  <c r="AL521" i="266"/>
  <c r="AR519" i="266"/>
  <c r="AQ519" i="266"/>
  <c r="AN519" i="266"/>
  <c r="AM519" i="266"/>
  <c r="AL519" i="266"/>
  <c r="AK519" i="266"/>
  <c r="AR518" i="266"/>
  <c r="AQ518" i="266"/>
  <c r="AN518" i="266"/>
  <c r="AM518" i="266"/>
  <c r="AL518" i="266"/>
  <c r="AK518" i="266"/>
  <c r="AR517" i="266"/>
  <c r="AQ517" i="266"/>
  <c r="AM517" i="266"/>
  <c r="AL517" i="266"/>
  <c r="AR516" i="266"/>
  <c r="AQ516" i="266"/>
  <c r="AM516" i="266"/>
  <c r="AL516" i="266"/>
  <c r="AR514" i="266"/>
  <c r="AQ514" i="266"/>
  <c r="D514" i="266"/>
  <c r="AR513" i="266"/>
  <c r="AQ513" i="266"/>
  <c r="AL513" i="266" s="1"/>
  <c r="AM513" i="266"/>
  <c r="AR512" i="266"/>
  <c r="AQ512" i="266"/>
  <c r="AL512" i="266" s="1"/>
  <c r="AM512" i="266"/>
  <c r="AR511" i="266"/>
  <c r="AL511" i="266" s="1"/>
  <c r="AQ511" i="266"/>
  <c r="AM511" i="266"/>
  <c r="AR510" i="266"/>
  <c r="AQ510" i="266"/>
  <c r="AL510" i="266" s="1"/>
  <c r="AM510" i="266"/>
  <c r="AR509" i="266"/>
  <c r="AQ509" i="266"/>
  <c r="AL509" i="266" s="1"/>
  <c r="AM509" i="266"/>
  <c r="AR500" i="266"/>
  <c r="AQ500" i="266"/>
  <c r="AN500" i="266"/>
  <c r="AM500" i="266"/>
  <c r="AL500" i="266"/>
  <c r="AK500" i="266"/>
  <c r="AR499" i="266"/>
  <c r="AQ499" i="266"/>
  <c r="AN499" i="266"/>
  <c r="AM499" i="266"/>
  <c r="AL499" i="266"/>
  <c r="AK499" i="266"/>
  <c r="AR498" i="266"/>
  <c r="AQ498" i="266"/>
  <c r="AN498" i="266"/>
  <c r="AM498" i="266"/>
  <c r="AL498" i="266"/>
  <c r="AK498" i="266"/>
  <c r="AR497" i="266"/>
  <c r="AQ497" i="266"/>
  <c r="AL497" i="266" s="1"/>
  <c r="AM497" i="266"/>
  <c r="AR495" i="266"/>
  <c r="AQ495" i="266"/>
  <c r="AN495" i="266"/>
  <c r="AM495" i="266"/>
  <c r="AL495" i="266"/>
  <c r="AK495" i="266"/>
  <c r="AR494" i="266"/>
  <c r="AQ494" i="266"/>
  <c r="AN494" i="266"/>
  <c r="AM494" i="266"/>
  <c r="AL494" i="266"/>
  <c r="AK494" i="266"/>
  <c r="AR493" i="266"/>
  <c r="AQ493" i="266"/>
  <c r="AL493" i="266" s="1"/>
  <c r="AM493" i="266"/>
  <c r="AR492" i="266"/>
  <c r="AQ492" i="266"/>
  <c r="AL492" i="266" s="1"/>
  <c r="AM492" i="266"/>
  <c r="AR490" i="266"/>
  <c r="AQ490" i="266"/>
  <c r="AL490" i="266" s="1"/>
  <c r="AM490" i="266"/>
  <c r="D490" i="266"/>
  <c r="AR489" i="266"/>
  <c r="AL489" i="266" s="1"/>
  <c r="AQ489" i="266"/>
  <c r="AM489" i="266"/>
  <c r="AR488" i="266"/>
  <c r="AQ488" i="266"/>
  <c r="AM488" i="266"/>
  <c r="AL488" i="266"/>
  <c r="AR487" i="266"/>
  <c r="AQ487" i="266"/>
  <c r="AM487" i="266"/>
  <c r="AL487" i="266"/>
  <c r="AR486" i="266"/>
  <c r="AL486" i="266" s="1"/>
  <c r="AQ486" i="266"/>
  <c r="AM486" i="266"/>
  <c r="AR485" i="266"/>
  <c r="AL485" i="266" s="1"/>
  <c r="AQ485" i="266"/>
  <c r="AM485" i="266"/>
  <c r="AR476" i="266"/>
  <c r="AQ476" i="266"/>
  <c r="AN476" i="266"/>
  <c r="AM476" i="266"/>
  <c r="AL476" i="266"/>
  <c r="AK476" i="266"/>
  <c r="AR475" i="266"/>
  <c r="AQ475" i="266"/>
  <c r="AN475" i="266"/>
  <c r="AM475" i="266"/>
  <c r="AL475" i="266"/>
  <c r="AK475" i="266"/>
  <c r="AR474" i="266"/>
  <c r="AQ474" i="266"/>
  <c r="AN474" i="266"/>
  <c r="AM474" i="266"/>
  <c r="AL474" i="266"/>
  <c r="AK474" i="266"/>
  <c r="AR473" i="266"/>
  <c r="AL473" i="266" s="1"/>
  <c r="AQ473" i="266"/>
  <c r="AM473" i="266"/>
  <c r="AR471" i="266"/>
  <c r="AQ471" i="266"/>
  <c r="AN471" i="266"/>
  <c r="AM471" i="266"/>
  <c r="AL471" i="266"/>
  <c r="AK471" i="266"/>
  <c r="AR470" i="266"/>
  <c r="AQ470" i="266"/>
  <c r="AN470" i="266"/>
  <c r="AM470" i="266"/>
  <c r="AL470" i="266"/>
  <c r="AK470" i="266"/>
  <c r="AR469" i="266"/>
  <c r="AQ469" i="266"/>
  <c r="AM469" i="266"/>
  <c r="AL469" i="266"/>
  <c r="AR468" i="266"/>
  <c r="AL468" i="266" s="1"/>
  <c r="AQ468" i="266"/>
  <c r="AM468" i="266"/>
  <c r="AR466" i="266"/>
  <c r="AL466" i="266" s="1"/>
  <c r="AQ466" i="266"/>
  <c r="D466" i="266"/>
  <c r="AM466" i="266" s="1"/>
  <c r="AR465" i="266"/>
  <c r="AQ465" i="266"/>
  <c r="AL465" i="266" s="1"/>
  <c r="AM465" i="266"/>
  <c r="AR464" i="266"/>
  <c r="AL464" i="266" s="1"/>
  <c r="AQ464" i="266"/>
  <c r="AM464" i="266"/>
  <c r="AR463" i="266"/>
  <c r="AQ463" i="266"/>
  <c r="AL463" i="266" s="1"/>
  <c r="AM463" i="266"/>
  <c r="AR462" i="266"/>
  <c r="AQ462" i="266"/>
  <c r="AL462" i="266" s="1"/>
  <c r="AM462" i="266"/>
  <c r="AR461" i="266"/>
  <c r="AQ461" i="266"/>
  <c r="AL461" i="266" s="1"/>
  <c r="AM461" i="266"/>
  <c r="AR452" i="266"/>
  <c r="AQ452" i="266"/>
  <c r="AN452" i="266"/>
  <c r="AM452" i="266"/>
  <c r="AL452" i="266"/>
  <c r="AK452" i="266"/>
  <c r="AR451" i="266"/>
  <c r="AQ451" i="266"/>
  <c r="AN451" i="266"/>
  <c r="AM451" i="266"/>
  <c r="AL451" i="266"/>
  <c r="AK451" i="266"/>
  <c r="AR450" i="266"/>
  <c r="AQ450" i="266"/>
  <c r="AN450" i="266"/>
  <c r="AM450" i="266"/>
  <c r="AL450" i="266"/>
  <c r="AK450" i="266"/>
  <c r="AR449" i="266"/>
  <c r="AQ449" i="266"/>
  <c r="AL449" i="266" s="1"/>
  <c r="AM449" i="266"/>
  <c r="AR447" i="266"/>
  <c r="AQ447" i="266"/>
  <c r="AN447" i="266"/>
  <c r="AM447" i="266"/>
  <c r="AL447" i="266"/>
  <c r="AK447" i="266"/>
  <c r="AR446" i="266"/>
  <c r="AQ446" i="266"/>
  <c r="AN446" i="266"/>
  <c r="AM446" i="266"/>
  <c r="AL446" i="266"/>
  <c r="AK446" i="266"/>
  <c r="AR445" i="266"/>
  <c r="AQ445" i="266"/>
  <c r="AL445" i="266" s="1"/>
  <c r="AM445" i="266"/>
  <c r="AR444" i="266"/>
  <c r="AQ444" i="266"/>
  <c r="AL444" i="266" s="1"/>
  <c r="AM444" i="266"/>
  <c r="AR442" i="266"/>
  <c r="AQ442" i="266"/>
  <c r="AM442" i="266"/>
  <c r="D442" i="266"/>
  <c r="AR441" i="266"/>
  <c r="AQ441" i="266"/>
  <c r="AM441" i="266"/>
  <c r="AL441" i="266"/>
  <c r="AR440" i="266"/>
  <c r="AQ440" i="266"/>
  <c r="AL440" i="266" s="1"/>
  <c r="AM440" i="266"/>
  <c r="AR439" i="266"/>
  <c r="AL439" i="266" s="1"/>
  <c r="AQ439" i="266"/>
  <c r="AM439" i="266"/>
  <c r="AR438" i="266"/>
  <c r="AQ438" i="266"/>
  <c r="AM438" i="266"/>
  <c r="AL438" i="266"/>
  <c r="AR437" i="266"/>
  <c r="AQ437" i="266"/>
  <c r="AL437" i="266" s="1"/>
  <c r="AM437" i="266"/>
  <c r="AR428" i="266"/>
  <c r="AQ428" i="266"/>
  <c r="AN428" i="266"/>
  <c r="AM428" i="266"/>
  <c r="AL428" i="266"/>
  <c r="AK428" i="266"/>
  <c r="AR427" i="266"/>
  <c r="AQ427" i="266"/>
  <c r="AN427" i="266"/>
  <c r="AM427" i="266"/>
  <c r="AL427" i="266"/>
  <c r="AK427" i="266"/>
  <c r="AR426" i="266"/>
  <c r="AQ426" i="266"/>
  <c r="AN426" i="266"/>
  <c r="AM426" i="266"/>
  <c r="AL426" i="266"/>
  <c r="AK426" i="266"/>
  <c r="AR425" i="266"/>
  <c r="AL425" i="266" s="1"/>
  <c r="AQ425" i="266"/>
  <c r="AM425" i="266"/>
  <c r="AR423" i="266"/>
  <c r="AQ423" i="266"/>
  <c r="AN423" i="266"/>
  <c r="AM423" i="266"/>
  <c r="AL423" i="266"/>
  <c r="AK423" i="266"/>
  <c r="AR422" i="266"/>
  <c r="AQ422" i="266"/>
  <c r="AN422" i="266"/>
  <c r="AM422" i="266"/>
  <c r="AL422" i="266"/>
  <c r="AK422" i="266"/>
  <c r="AR421" i="266"/>
  <c r="AL421" i="266" s="1"/>
  <c r="AQ421" i="266"/>
  <c r="AM421" i="266"/>
  <c r="AR420" i="266"/>
  <c r="AL420" i="266" s="1"/>
  <c r="AQ420" i="266"/>
  <c r="AM420" i="266"/>
  <c r="AR418" i="266"/>
  <c r="AQ418" i="266"/>
  <c r="D418" i="266"/>
  <c r="AR417" i="266"/>
  <c r="AQ417" i="266"/>
  <c r="AL417" i="266" s="1"/>
  <c r="AM417" i="266"/>
  <c r="AR416" i="266"/>
  <c r="AQ416" i="266"/>
  <c r="AL416" i="266" s="1"/>
  <c r="AM416" i="266"/>
  <c r="AR415" i="266"/>
  <c r="AQ415" i="266"/>
  <c r="AL415" i="266" s="1"/>
  <c r="AM415" i="266"/>
  <c r="AR414" i="266"/>
  <c r="AQ414" i="266"/>
  <c r="AL414" i="266" s="1"/>
  <c r="AM414" i="266"/>
  <c r="AR413" i="266"/>
  <c r="AQ413" i="266"/>
  <c r="AM413" i="266"/>
  <c r="AL413" i="266"/>
  <c r="AR404" i="266"/>
  <c r="AQ404" i="266"/>
  <c r="AN404" i="266"/>
  <c r="AM404" i="266"/>
  <c r="AL404" i="266"/>
  <c r="AK404" i="266"/>
  <c r="AR403" i="266"/>
  <c r="AQ403" i="266"/>
  <c r="AN403" i="266"/>
  <c r="AM403" i="266"/>
  <c r="AL403" i="266"/>
  <c r="AK403" i="266"/>
  <c r="AR402" i="266"/>
  <c r="AQ402" i="266"/>
  <c r="AN402" i="266"/>
  <c r="AM402" i="266"/>
  <c r="AL402" i="266"/>
  <c r="AK402" i="266"/>
  <c r="AR401" i="266"/>
  <c r="AQ401" i="266"/>
  <c r="AL401" i="266" s="1"/>
  <c r="AM401" i="266"/>
  <c r="AR399" i="266"/>
  <c r="AQ399" i="266"/>
  <c r="AN399" i="266"/>
  <c r="AM399" i="266"/>
  <c r="AL399" i="266"/>
  <c r="AK399" i="266"/>
  <c r="AR398" i="266"/>
  <c r="AQ398" i="266"/>
  <c r="AN398" i="266"/>
  <c r="AM398" i="266"/>
  <c r="AL398" i="266"/>
  <c r="AK398" i="266"/>
  <c r="AR397" i="266"/>
  <c r="AQ397" i="266"/>
  <c r="AL397" i="266" s="1"/>
  <c r="AM397" i="266"/>
  <c r="AR396" i="266"/>
  <c r="AQ396" i="266"/>
  <c r="AL396" i="266" s="1"/>
  <c r="AM396" i="266"/>
  <c r="AR394" i="266"/>
  <c r="AQ394" i="266"/>
  <c r="AM394" i="266"/>
  <c r="D394" i="266"/>
  <c r="AR393" i="266"/>
  <c r="AQ393" i="266"/>
  <c r="AL393" i="266" s="1"/>
  <c r="AM393" i="266"/>
  <c r="AR392" i="266"/>
  <c r="AL392" i="266" s="1"/>
  <c r="AQ392" i="266"/>
  <c r="AM392" i="266"/>
  <c r="AR391" i="266"/>
  <c r="AQ391" i="266"/>
  <c r="AM391" i="266"/>
  <c r="AL391" i="266"/>
  <c r="AR390" i="266"/>
  <c r="AQ390" i="266"/>
  <c r="AM390" i="266"/>
  <c r="AL390" i="266"/>
  <c r="AR389" i="266"/>
  <c r="AQ389" i="266"/>
  <c r="AL389" i="266" s="1"/>
  <c r="AM389" i="266"/>
  <c r="AR380" i="266"/>
  <c r="AQ380" i="266"/>
  <c r="AN380" i="266"/>
  <c r="AM380" i="266"/>
  <c r="AL380" i="266"/>
  <c r="AK380" i="266"/>
  <c r="AR379" i="266"/>
  <c r="AQ379" i="266"/>
  <c r="AN379" i="266"/>
  <c r="AM379" i="266"/>
  <c r="AL379" i="266"/>
  <c r="AK379" i="266"/>
  <c r="AR378" i="266"/>
  <c r="AQ378" i="266"/>
  <c r="AN378" i="266"/>
  <c r="AM378" i="266"/>
  <c r="AL378" i="266"/>
  <c r="AK378" i="266"/>
  <c r="AR377" i="266"/>
  <c r="AQ377" i="266"/>
  <c r="AM377" i="266"/>
  <c r="AL377" i="266"/>
  <c r="AR375" i="266"/>
  <c r="AQ375" i="266"/>
  <c r="AN375" i="266"/>
  <c r="AM375" i="266"/>
  <c r="AL375" i="266"/>
  <c r="AK375" i="266"/>
  <c r="AR374" i="266"/>
  <c r="AQ374" i="266"/>
  <c r="AN374" i="266"/>
  <c r="AM374" i="266"/>
  <c r="AL374" i="266"/>
  <c r="AK374" i="266"/>
  <c r="AR373" i="266"/>
  <c r="AQ373" i="266"/>
  <c r="AL373" i="266" s="1"/>
  <c r="AM373" i="266"/>
  <c r="AR372" i="266"/>
  <c r="AQ372" i="266"/>
  <c r="AM372" i="266"/>
  <c r="AL372" i="266"/>
  <c r="AR370" i="266"/>
  <c r="AQ370" i="266"/>
  <c r="D370" i="266"/>
  <c r="AR369" i="266"/>
  <c r="AQ369" i="266"/>
  <c r="AL369" i="266" s="1"/>
  <c r="AM369" i="266"/>
  <c r="AR368" i="266"/>
  <c r="AQ368" i="266"/>
  <c r="AM368" i="266"/>
  <c r="AL368" i="266"/>
  <c r="AR367" i="266"/>
  <c r="AQ367" i="266"/>
  <c r="AL367" i="266" s="1"/>
  <c r="AM367" i="266"/>
  <c r="AR366" i="266"/>
  <c r="AQ366" i="266"/>
  <c r="AM366" i="266"/>
  <c r="AL366" i="266"/>
  <c r="AR365" i="266"/>
  <c r="AQ365" i="266"/>
  <c r="AL365" i="266" s="1"/>
  <c r="AM365" i="266"/>
  <c r="AR356" i="266"/>
  <c r="AQ356" i="266"/>
  <c r="AN356" i="266"/>
  <c r="AM356" i="266"/>
  <c r="AL356" i="266"/>
  <c r="AK356" i="266"/>
  <c r="AR355" i="266"/>
  <c r="AQ355" i="266"/>
  <c r="AN355" i="266"/>
  <c r="AM355" i="266"/>
  <c r="AL355" i="266"/>
  <c r="AK355" i="266"/>
  <c r="AR354" i="266"/>
  <c r="AQ354" i="266"/>
  <c r="AN354" i="266"/>
  <c r="AM354" i="266"/>
  <c r="AL354" i="266"/>
  <c r="AK354" i="266"/>
  <c r="AR353" i="266"/>
  <c r="AQ353" i="266"/>
  <c r="AM353" i="266"/>
  <c r="AL353" i="266"/>
  <c r="AR351" i="266"/>
  <c r="AQ351" i="266"/>
  <c r="AN351" i="266"/>
  <c r="AM351" i="266"/>
  <c r="AL351" i="266"/>
  <c r="AK351" i="266"/>
  <c r="AR350" i="266"/>
  <c r="AQ350" i="266"/>
  <c r="AN350" i="266"/>
  <c r="AM350" i="266"/>
  <c r="AL350" i="266"/>
  <c r="AK350" i="266"/>
  <c r="AR349" i="266"/>
  <c r="AQ349" i="266"/>
  <c r="AL349" i="266" s="1"/>
  <c r="AM349" i="266"/>
  <c r="AR348" i="266"/>
  <c r="AQ348" i="266"/>
  <c r="AM348" i="266"/>
  <c r="AL348" i="266"/>
  <c r="AR346" i="266"/>
  <c r="AQ346" i="266"/>
  <c r="D346" i="266"/>
  <c r="AR345" i="266"/>
  <c r="AL345" i="266" s="1"/>
  <c r="AQ345" i="266"/>
  <c r="AM345" i="266"/>
  <c r="AR344" i="266"/>
  <c r="AQ344" i="266"/>
  <c r="AL344" i="266" s="1"/>
  <c r="AM344" i="266"/>
  <c r="AR343" i="266"/>
  <c r="AQ343" i="266"/>
  <c r="AM343" i="266"/>
  <c r="AL343" i="266"/>
  <c r="AR342" i="266"/>
  <c r="AQ342" i="266"/>
  <c r="AM342" i="266"/>
  <c r="AL342" i="266"/>
  <c r="AR341" i="266"/>
  <c r="AL341" i="266" s="1"/>
  <c r="AQ341" i="266"/>
  <c r="AM341" i="266"/>
  <c r="AR332" i="266"/>
  <c r="AQ332" i="266"/>
  <c r="AN332" i="266"/>
  <c r="AM332" i="266"/>
  <c r="AL332" i="266"/>
  <c r="AK332" i="266"/>
  <c r="AR331" i="266"/>
  <c r="AQ331" i="266"/>
  <c r="AN331" i="266"/>
  <c r="AM331" i="266"/>
  <c r="AL331" i="266"/>
  <c r="AK331" i="266"/>
  <c r="AR330" i="266"/>
  <c r="AQ330" i="266"/>
  <c r="AN330" i="266"/>
  <c r="AM330" i="266"/>
  <c r="AL330" i="266"/>
  <c r="AK330" i="266"/>
  <c r="AR329" i="266"/>
  <c r="AQ329" i="266"/>
  <c r="AM329" i="266"/>
  <c r="AL329" i="266"/>
  <c r="AR327" i="266"/>
  <c r="AQ327" i="266"/>
  <c r="AN327" i="266"/>
  <c r="AM327" i="266"/>
  <c r="AL327" i="266"/>
  <c r="AK327" i="266"/>
  <c r="AR326" i="266"/>
  <c r="AQ326" i="266"/>
  <c r="AN326" i="266"/>
  <c r="AM326" i="266"/>
  <c r="AL326" i="266"/>
  <c r="AK326" i="266"/>
  <c r="AR325" i="266"/>
  <c r="AQ325" i="266"/>
  <c r="AM325" i="266"/>
  <c r="AL325" i="266"/>
  <c r="AR324" i="266"/>
  <c r="AQ324" i="266"/>
  <c r="AM324" i="266"/>
  <c r="AL324" i="266"/>
  <c r="AR322" i="266"/>
  <c r="AQ322" i="266"/>
  <c r="D322" i="266"/>
  <c r="AR321" i="266"/>
  <c r="AQ321" i="266"/>
  <c r="AM321" i="266"/>
  <c r="AL321" i="266"/>
  <c r="AR320" i="266"/>
  <c r="AQ320" i="266"/>
  <c r="AM320" i="266"/>
  <c r="AR319" i="266"/>
  <c r="AL319" i="266" s="1"/>
  <c r="AQ319" i="266"/>
  <c r="AM319" i="266"/>
  <c r="AR318" i="266"/>
  <c r="AQ318" i="266"/>
  <c r="AM318" i="266"/>
  <c r="AL318" i="266"/>
  <c r="AR317" i="266"/>
  <c r="AQ317" i="266"/>
  <c r="AM317" i="266"/>
  <c r="AR308" i="266"/>
  <c r="AQ308" i="266"/>
  <c r="AN308" i="266"/>
  <c r="AM308" i="266"/>
  <c r="AL308" i="266"/>
  <c r="AK308" i="266"/>
  <c r="AR307" i="266"/>
  <c r="AQ307" i="266"/>
  <c r="AN307" i="266"/>
  <c r="AM307" i="266"/>
  <c r="AL307" i="266"/>
  <c r="AK307" i="266"/>
  <c r="AR306" i="266"/>
  <c r="AQ306" i="266"/>
  <c r="AN306" i="266"/>
  <c r="AM306" i="266"/>
  <c r="AL306" i="266"/>
  <c r="AK306" i="266"/>
  <c r="AR305" i="266"/>
  <c r="AQ305" i="266"/>
  <c r="AL305" i="266" s="1"/>
  <c r="AM305" i="266"/>
  <c r="AR303" i="266"/>
  <c r="AQ303" i="266"/>
  <c r="AN303" i="266"/>
  <c r="AM303" i="266"/>
  <c r="AL303" i="266"/>
  <c r="AK303" i="266"/>
  <c r="AR302" i="266"/>
  <c r="AQ302" i="266"/>
  <c r="AN302" i="266"/>
  <c r="AM302" i="266"/>
  <c r="AL302" i="266"/>
  <c r="AK302" i="266"/>
  <c r="AR301" i="266"/>
  <c r="AQ301" i="266"/>
  <c r="AL301" i="266" s="1"/>
  <c r="AM301" i="266"/>
  <c r="AR300" i="266"/>
  <c r="AQ300" i="266"/>
  <c r="AL300" i="266" s="1"/>
  <c r="AM300" i="266"/>
  <c r="AR298" i="266"/>
  <c r="AQ298" i="266"/>
  <c r="AM298" i="266"/>
  <c r="AL298" i="266"/>
  <c r="D298" i="266"/>
  <c r="AR297" i="266"/>
  <c r="AQ297" i="266"/>
  <c r="AM297" i="266"/>
  <c r="AL297" i="266"/>
  <c r="AR296" i="266"/>
  <c r="AL296" i="266" s="1"/>
  <c r="AQ296" i="266"/>
  <c r="AM296" i="266"/>
  <c r="AR295" i="266"/>
  <c r="AQ295" i="266"/>
  <c r="AL295" i="266" s="1"/>
  <c r="AM295" i="266"/>
  <c r="AR294" i="266"/>
  <c r="AQ294" i="266"/>
  <c r="AM294" i="266"/>
  <c r="AL294" i="266"/>
  <c r="AR293" i="266"/>
  <c r="AQ293" i="266"/>
  <c r="AM293" i="266"/>
  <c r="AL293" i="266"/>
  <c r="AR284" i="266"/>
  <c r="AQ284" i="266"/>
  <c r="AN284" i="266"/>
  <c r="AM284" i="266"/>
  <c r="AL284" i="266"/>
  <c r="AK284" i="266"/>
  <c r="AR283" i="266"/>
  <c r="AQ283" i="266"/>
  <c r="AN283" i="266"/>
  <c r="AM283" i="266"/>
  <c r="AL283" i="266"/>
  <c r="AK283" i="266"/>
  <c r="AR282" i="266"/>
  <c r="AQ282" i="266"/>
  <c r="AN282" i="266"/>
  <c r="AM282" i="266"/>
  <c r="AL282" i="266"/>
  <c r="AK282" i="266"/>
  <c r="AR281" i="266"/>
  <c r="AQ281" i="266"/>
  <c r="AM281" i="266"/>
  <c r="AL281" i="266"/>
  <c r="AR279" i="266"/>
  <c r="AQ279" i="266"/>
  <c r="AN279" i="266"/>
  <c r="AM279" i="266"/>
  <c r="AL279" i="266"/>
  <c r="AK279" i="266"/>
  <c r="AR278" i="266"/>
  <c r="AQ278" i="266"/>
  <c r="AN278" i="266"/>
  <c r="AM278" i="266"/>
  <c r="AL278" i="266"/>
  <c r="AK278" i="266"/>
  <c r="AR277" i="266"/>
  <c r="AQ277" i="266"/>
  <c r="AL277" i="266" s="1"/>
  <c r="AM277" i="266"/>
  <c r="AR276" i="266"/>
  <c r="AQ276" i="266"/>
  <c r="AM276" i="266"/>
  <c r="AL276" i="266"/>
  <c r="AR274" i="266"/>
  <c r="AQ274" i="266"/>
  <c r="D274" i="266"/>
  <c r="AR273" i="266"/>
  <c r="AQ273" i="266"/>
  <c r="AM273" i="266"/>
  <c r="AL273" i="266"/>
  <c r="AR272" i="266"/>
  <c r="AQ272" i="266"/>
  <c r="AL272" i="266" s="1"/>
  <c r="AM272" i="266"/>
  <c r="AR271" i="266"/>
  <c r="AL271" i="266" s="1"/>
  <c r="AQ271" i="266"/>
  <c r="AM271" i="266"/>
  <c r="AR270" i="266"/>
  <c r="AQ270" i="266"/>
  <c r="AM270" i="266"/>
  <c r="AL270" i="266"/>
  <c r="AR269" i="266"/>
  <c r="AL269" i="266" s="1"/>
  <c r="AQ269" i="266"/>
  <c r="AM269" i="266"/>
  <c r="AR260" i="266"/>
  <c r="AQ260" i="266"/>
  <c r="AN260" i="266"/>
  <c r="AM260" i="266"/>
  <c r="AL260" i="266"/>
  <c r="AK260" i="266"/>
  <c r="AR259" i="266"/>
  <c r="AQ259" i="266"/>
  <c r="AN259" i="266"/>
  <c r="AM259" i="266"/>
  <c r="AL259" i="266"/>
  <c r="AK259" i="266"/>
  <c r="AR258" i="266"/>
  <c r="AQ258" i="266"/>
  <c r="AN258" i="266"/>
  <c r="AM258" i="266"/>
  <c r="AL258" i="266"/>
  <c r="AK258" i="266"/>
  <c r="AR257" i="266"/>
  <c r="AQ257" i="266"/>
  <c r="AM257" i="266"/>
  <c r="AL257" i="266"/>
  <c r="AR255" i="266"/>
  <c r="AQ255" i="266"/>
  <c r="AN255" i="266"/>
  <c r="AM255" i="266"/>
  <c r="AL255" i="266"/>
  <c r="AK255" i="266"/>
  <c r="AR254" i="266"/>
  <c r="AQ254" i="266"/>
  <c r="AN254" i="266"/>
  <c r="AM254" i="266"/>
  <c r="AL254" i="266"/>
  <c r="AK254" i="266"/>
  <c r="AR253" i="266"/>
  <c r="AQ253" i="266"/>
  <c r="AM253" i="266"/>
  <c r="AL253" i="266"/>
  <c r="AR252" i="266"/>
  <c r="AQ252" i="266"/>
  <c r="AM252" i="266"/>
  <c r="AL252" i="266"/>
  <c r="AR250" i="266"/>
  <c r="AQ250" i="266"/>
  <c r="D250" i="266"/>
  <c r="AR249" i="266"/>
  <c r="AQ249" i="266"/>
  <c r="AL249" i="266" s="1"/>
  <c r="AM249" i="266"/>
  <c r="AR248" i="266"/>
  <c r="AQ248" i="266"/>
  <c r="AL248" i="266" s="1"/>
  <c r="AM248" i="266"/>
  <c r="AR247" i="266"/>
  <c r="AQ247" i="266"/>
  <c r="AL247" i="266" s="1"/>
  <c r="AM247" i="266"/>
  <c r="AR246" i="266"/>
  <c r="AQ246" i="266"/>
  <c r="AM246" i="266"/>
  <c r="AL246" i="266"/>
  <c r="AR245" i="266"/>
  <c r="AQ245" i="266"/>
  <c r="AM245" i="266"/>
  <c r="AL245" i="266"/>
  <c r="AR236" i="266"/>
  <c r="AQ236" i="266"/>
  <c r="AN236" i="266"/>
  <c r="AM236" i="266"/>
  <c r="AL236" i="266"/>
  <c r="AK236" i="266"/>
  <c r="AR235" i="266"/>
  <c r="AQ235" i="266"/>
  <c r="AN235" i="266"/>
  <c r="AM235" i="266"/>
  <c r="AL235" i="266"/>
  <c r="AK235" i="266"/>
  <c r="AR234" i="266"/>
  <c r="AQ234" i="266"/>
  <c r="AN234" i="266"/>
  <c r="AM234" i="266"/>
  <c r="AL234" i="266"/>
  <c r="AK234" i="266"/>
  <c r="AR233" i="266"/>
  <c r="AQ233" i="266"/>
  <c r="AM233" i="266"/>
  <c r="AL233" i="266"/>
  <c r="AR231" i="266"/>
  <c r="AQ231" i="266"/>
  <c r="AN231" i="266"/>
  <c r="AM231" i="266"/>
  <c r="AL231" i="266"/>
  <c r="AK231" i="266"/>
  <c r="AR230" i="266"/>
  <c r="AQ230" i="266"/>
  <c r="AN230" i="266"/>
  <c r="AM230" i="266"/>
  <c r="AL230" i="266"/>
  <c r="AK230" i="266"/>
  <c r="AR229" i="266"/>
  <c r="AQ229" i="266"/>
  <c r="AL229" i="266" s="1"/>
  <c r="AM229" i="266"/>
  <c r="AR228" i="266"/>
  <c r="AQ228" i="266"/>
  <c r="AM228" i="266"/>
  <c r="AL228" i="266"/>
  <c r="AR226" i="266"/>
  <c r="AQ226" i="266"/>
  <c r="D226" i="266"/>
  <c r="AR225" i="266"/>
  <c r="AQ225" i="266"/>
  <c r="AL225" i="266" s="1"/>
  <c r="AM225" i="266"/>
  <c r="AR224" i="266"/>
  <c r="AQ224" i="266"/>
  <c r="AM224" i="266"/>
  <c r="AL224" i="266"/>
  <c r="AR223" i="266"/>
  <c r="AQ223" i="266"/>
  <c r="AL223" i="266" s="1"/>
  <c r="AM223" i="266"/>
  <c r="AR222" i="266"/>
  <c r="AL222" i="266" s="1"/>
  <c r="AQ222" i="266"/>
  <c r="AM222" i="266"/>
  <c r="AR221" i="266"/>
  <c r="AQ221" i="266"/>
  <c r="AM221" i="266"/>
  <c r="AL221" i="266"/>
  <c r="AR212" i="266"/>
  <c r="AQ212" i="266"/>
  <c r="AN212" i="266"/>
  <c r="AM212" i="266"/>
  <c r="AL212" i="266"/>
  <c r="AK212" i="266"/>
  <c r="AR211" i="266"/>
  <c r="AQ211" i="266"/>
  <c r="AN211" i="266"/>
  <c r="AM211" i="266"/>
  <c r="AL211" i="266"/>
  <c r="AK211" i="266"/>
  <c r="AR210" i="266"/>
  <c r="AQ210" i="266"/>
  <c r="AN210" i="266"/>
  <c r="AM210" i="266"/>
  <c r="AL210" i="266"/>
  <c r="AK210" i="266"/>
  <c r="AR209" i="266"/>
  <c r="AQ209" i="266"/>
  <c r="AL209" i="266" s="1"/>
  <c r="AM209" i="266"/>
  <c r="AR207" i="266"/>
  <c r="AQ207" i="266"/>
  <c r="AN207" i="266"/>
  <c r="AM207" i="266"/>
  <c r="AL207" i="266"/>
  <c r="AK207" i="266"/>
  <c r="AR206" i="266"/>
  <c r="AQ206" i="266"/>
  <c r="AN206" i="266"/>
  <c r="AM206" i="266"/>
  <c r="AL206" i="266"/>
  <c r="AK206" i="266"/>
  <c r="AR205" i="266"/>
  <c r="AL205" i="266" s="1"/>
  <c r="AQ205" i="266"/>
  <c r="AM205" i="266"/>
  <c r="AR204" i="266"/>
  <c r="AQ204" i="266"/>
  <c r="AL204" i="266" s="1"/>
  <c r="AM204" i="266"/>
  <c r="AR202" i="266"/>
  <c r="AQ202" i="266"/>
  <c r="AM202" i="266"/>
  <c r="AL202" i="266"/>
  <c r="D202" i="266"/>
  <c r="AR201" i="266"/>
  <c r="AQ201" i="266"/>
  <c r="AL201" i="266" s="1"/>
  <c r="AM201" i="266"/>
  <c r="AR200" i="266"/>
  <c r="AQ200" i="266"/>
  <c r="AM200" i="266"/>
  <c r="AL200" i="266"/>
  <c r="AR199" i="266"/>
  <c r="AQ199" i="266"/>
  <c r="AL199" i="266" s="1"/>
  <c r="AM199" i="266"/>
  <c r="AR198" i="266"/>
  <c r="AQ198" i="266"/>
  <c r="AL198" i="266" s="1"/>
  <c r="AM198" i="266"/>
  <c r="AR197" i="266"/>
  <c r="AQ197" i="266"/>
  <c r="AM197" i="266"/>
  <c r="AL197" i="266"/>
  <c r="AR188" i="266"/>
  <c r="AQ188" i="266"/>
  <c r="AN188" i="266"/>
  <c r="AM188" i="266"/>
  <c r="AL188" i="266"/>
  <c r="AK188" i="266"/>
  <c r="AR187" i="266"/>
  <c r="AQ187" i="266"/>
  <c r="AN187" i="266"/>
  <c r="AM187" i="266"/>
  <c r="AL187" i="266"/>
  <c r="AK187" i="266"/>
  <c r="AR186" i="266"/>
  <c r="AQ186" i="266"/>
  <c r="AN186" i="266"/>
  <c r="AM186" i="266"/>
  <c r="AL186" i="266"/>
  <c r="AK186" i="266"/>
  <c r="AR185" i="266"/>
  <c r="AQ185" i="266"/>
  <c r="AL185" i="266" s="1"/>
  <c r="AM185" i="266"/>
  <c r="AR183" i="266"/>
  <c r="AQ183" i="266"/>
  <c r="AN183" i="266"/>
  <c r="AM183" i="266"/>
  <c r="AL183" i="266"/>
  <c r="AK183" i="266"/>
  <c r="AR182" i="266"/>
  <c r="AQ182" i="266"/>
  <c r="AN182" i="266"/>
  <c r="AM182" i="266"/>
  <c r="AL182" i="266"/>
  <c r="AK182" i="266"/>
  <c r="AR181" i="266"/>
  <c r="AQ181" i="266"/>
  <c r="AL181" i="266" s="1"/>
  <c r="AM181" i="266"/>
  <c r="AR180" i="266"/>
  <c r="AQ180" i="266"/>
  <c r="AL180" i="266" s="1"/>
  <c r="AM180" i="266"/>
  <c r="AR178" i="266"/>
  <c r="AQ178" i="266"/>
  <c r="AM178" i="266"/>
  <c r="D178" i="266"/>
  <c r="AL178" i="266" s="1"/>
  <c r="AR177" i="266"/>
  <c r="AQ177" i="266"/>
  <c r="AM177" i="266"/>
  <c r="AL177" i="266"/>
  <c r="AR176" i="266"/>
  <c r="AL176" i="266" s="1"/>
  <c r="AQ176" i="266"/>
  <c r="AM176" i="266"/>
  <c r="AR175" i="266"/>
  <c r="AQ175" i="266"/>
  <c r="AL175" i="266" s="1"/>
  <c r="AM175" i="266"/>
  <c r="AR174" i="266"/>
  <c r="AL174" i="266" s="1"/>
  <c r="AQ174" i="266"/>
  <c r="AM174" i="266"/>
  <c r="AR173" i="266"/>
  <c r="AL173" i="266" s="1"/>
  <c r="AQ173" i="266"/>
  <c r="AM173" i="266"/>
  <c r="AR164" i="266"/>
  <c r="AQ164" i="266"/>
  <c r="AN164" i="266"/>
  <c r="AM164" i="266"/>
  <c r="AL164" i="266"/>
  <c r="AK164" i="266"/>
  <c r="AR163" i="266"/>
  <c r="AQ163" i="266"/>
  <c r="AN163" i="266"/>
  <c r="AM163" i="266"/>
  <c r="AL163" i="266"/>
  <c r="AK163" i="266"/>
  <c r="AR162" i="266"/>
  <c r="AQ162" i="266"/>
  <c r="AN162" i="266"/>
  <c r="AM162" i="266"/>
  <c r="AL162" i="266"/>
  <c r="AK162" i="266"/>
  <c r="AR161" i="266"/>
  <c r="AQ161" i="266"/>
  <c r="AL161" i="266" s="1"/>
  <c r="AM161" i="266"/>
  <c r="AR159" i="266"/>
  <c r="AQ159" i="266"/>
  <c r="AN159" i="266"/>
  <c r="AM159" i="266"/>
  <c r="AL159" i="266"/>
  <c r="AK159" i="266"/>
  <c r="AR158" i="266"/>
  <c r="AQ158" i="266"/>
  <c r="AN158" i="266"/>
  <c r="AM158" i="266"/>
  <c r="AL158" i="266"/>
  <c r="AK158" i="266"/>
  <c r="AR157" i="266"/>
  <c r="AQ157" i="266"/>
  <c r="AL157" i="266" s="1"/>
  <c r="AM157" i="266"/>
  <c r="AR156" i="266"/>
  <c r="AQ156" i="266"/>
  <c r="AL156" i="266" s="1"/>
  <c r="AM156" i="266"/>
  <c r="AR154" i="266"/>
  <c r="AQ154" i="266"/>
  <c r="D154" i="266"/>
  <c r="AR153" i="266"/>
  <c r="AL153" i="266" s="1"/>
  <c r="AQ153" i="266"/>
  <c r="AM153" i="266"/>
  <c r="AR152" i="266"/>
  <c r="AQ152" i="266"/>
  <c r="AL152" i="266" s="1"/>
  <c r="AM152" i="266"/>
  <c r="AR151" i="266"/>
  <c r="AQ151" i="266"/>
  <c r="AM151" i="266"/>
  <c r="AL151" i="266"/>
  <c r="AR150" i="266"/>
  <c r="AQ150" i="266"/>
  <c r="AL150" i="266" s="1"/>
  <c r="AM150" i="266"/>
  <c r="AR149" i="266"/>
  <c r="AL149" i="266" s="1"/>
  <c r="AQ149" i="266"/>
  <c r="AM149" i="266"/>
  <c r="AR140" i="266"/>
  <c r="AQ140" i="266"/>
  <c r="AN140" i="266"/>
  <c r="AM140" i="266"/>
  <c r="AL140" i="266"/>
  <c r="AK140" i="266"/>
  <c r="AR139" i="266"/>
  <c r="AQ139" i="266"/>
  <c r="AN139" i="266"/>
  <c r="AM139" i="266"/>
  <c r="AL139" i="266"/>
  <c r="AK139" i="266"/>
  <c r="AR138" i="266"/>
  <c r="AQ138" i="266"/>
  <c r="AN138" i="266"/>
  <c r="AM138" i="266"/>
  <c r="AL138" i="266"/>
  <c r="AK138" i="266"/>
  <c r="AR137" i="266"/>
  <c r="AQ137" i="266"/>
  <c r="AL137" i="266" s="1"/>
  <c r="AM137" i="266"/>
  <c r="AR135" i="266"/>
  <c r="AQ135" i="266"/>
  <c r="AN135" i="266"/>
  <c r="AM135" i="266"/>
  <c r="AL135" i="266"/>
  <c r="AK135" i="266"/>
  <c r="AR134" i="266"/>
  <c r="AQ134" i="266"/>
  <c r="AN134" i="266"/>
  <c r="AM134" i="266"/>
  <c r="AL134" i="266"/>
  <c r="AK134" i="266"/>
  <c r="AR133" i="266"/>
  <c r="AQ133" i="266"/>
  <c r="AM133" i="266"/>
  <c r="AL133" i="266"/>
  <c r="AR132" i="266"/>
  <c r="AQ132" i="266"/>
  <c r="AL132" i="266" s="1"/>
  <c r="AM132" i="266"/>
  <c r="AR130" i="266"/>
  <c r="AQ130" i="266"/>
  <c r="AL130" i="266" s="1"/>
  <c r="AM130" i="266"/>
  <c r="D130" i="266"/>
  <c r="AR129" i="266"/>
  <c r="AQ129" i="266"/>
  <c r="AL129" i="266" s="1"/>
  <c r="AM129" i="266"/>
  <c r="AR128" i="266"/>
  <c r="AQ128" i="266"/>
  <c r="AM128" i="266"/>
  <c r="AL128" i="266"/>
  <c r="AR127" i="266"/>
  <c r="AQ127" i="266"/>
  <c r="AL127" i="266" s="1"/>
  <c r="AM127" i="266"/>
  <c r="AR126" i="266"/>
  <c r="AL126" i="266" s="1"/>
  <c r="AQ126" i="266"/>
  <c r="AM126" i="266"/>
  <c r="AR125" i="266"/>
  <c r="AQ125" i="266"/>
  <c r="AL125" i="266" s="1"/>
  <c r="AM125" i="266"/>
  <c r="AR116" i="266"/>
  <c r="AQ116" i="266"/>
  <c r="AN116" i="266"/>
  <c r="AM116" i="266"/>
  <c r="AL116" i="266"/>
  <c r="AK116" i="266"/>
  <c r="AR115" i="266"/>
  <c r="AQ115" i="266"/>
  <c r="AN115" i="266"/>
  <c r="AM115" i="266"/>
  <c r="AL115" i="266"/>
  <c r="AK115" i="266"/>
  <c r="AR114" i="266"/>
  <c r="AQ114" i="266"/>
  <c r="AN114" i="266"/>
  <c r="AM114" i="266"/>
  <c r="AL114" i="266"/>
  <c r="AK114" i="266"/>
  <c r="AR113" i="266"/>
  <c r="AL113" i="266" s="1"/>
  <c r="AQ113" i="266"/>
  <c r="AM113" i="266"/>
  <c r="AR111" i="266"/>
  <c r="AQ111" i="266"/>
  <c r="AN111" i="266"/>
  <c r="AM111" i="266"/>
  <c r="AL111" i="266"/>
  <c r="AK111" i="266"/>
  <c r="AR110" i="266"/>
  <c r="AQ110" i="266"/>
  <c r="AN110" i="266"/>
  <c r="AM110" i="266"/>
  <c r="AL110" i="266"/>
  <c r="AK110" i="266"/>
  <c r="AR109" i="266"/>
  <c r="AQ109" i="266"/>
  <c r="AL109" i="266" s="1"/>
  <c r="AM109" i="266"/>
  <c r="AR108" i="266"/>
  <c r="AL108" i="266" s="1"/>
  <c r="AQ108" i="266"/>
  <c r="AM108" i="266"/>
  <c r="AR106" i="266"/>
  <c r="AQ106" i="266"/>
  <c r="AL106" i="266" s="1"/>
  <c r="D106" i="266"/>
  <c r="AM106" i="266" s="1"/>
  <c r="AR105" i="266"/>
  <c r="AQ105" i="266"/>
  <c r="AL105" i="266" s="1"/>
  <c r="AM105" i="266"/>
  <c r="AR104" i="266"/>
  <c r="AL104" i="266" s="1"/>
  <c r="AQ104" i="266"/>
  <c r="AM104" i="266"/>
  <c r="AR103" i="266"/>
  <c r="AQ103" i="266"/>
  <c r="AL103" i="266" s="1"/>
  <c r="AM103" i="266"/>
  <c r="AR102" i="266"/>
  <c r="AQ102" i="266"/>
  <c r="AL102" i="266" s="1"/>
  <c r="AM102" i="266"/>
  <c r="AR101" i="266"/>
  <c r="AQ101" i="266"/>
  <c r="AL101" i="266" s="1"/>
  <c r="AM101" i="266"/>
  <c r="AR92" i="266"/>
  <c r="AQ92" i="266"/>
  <c r="AN92" i="266"/>
  <c r="AM92" i="266"/>
  <c r="AL92" i="266"/>
  <c r="AK92" i="266"/>
  <c r="AR91" i="266"/>
  <c r="AQ91" i="266"/>
  <c r="AN91" i="266"/>
  <c r="AM91" i="266"/>
  <c r="AL91" i="266"/>
  <c r="AK91" i="266"/>
  <c r="AR90" i="266"/>
  <c r="AQ90" i="266"/>
  <c r="AN90" i="266"/>
  <c r="AM90" i="266"/>
  <c r="AL90" i="266"/>
  <c r="AK90" i="266"/>
  <c r="AR89" i="266"/>
  <c r="AQ89" i="266"/>
  <c r="AL89" i="266" s="1"/>
  <c r="AM89" i="266"/>
  <c r="AR87" i="266"/>
  <c r="AQ87" i="266"/>
  <c r="AN87" i="266"/>
  <c r="AM87" i="266"/>
  <c r="AL87" i="266"/>
  <c r="AK87" i="266"/>
  <c r="AR86" i="266"/>
  <c r="AQ86" i="266"/>
  <c r="AN86" i="266"/>
  <c r="AM86" i="266"/>
  <c r="AL86" i="266"/>
  <c r="AK86" i="266"/>
  <c r="AR85" i="266"/>
  <c r="AQ85" i="266"/>
  <c r="AL85" i="266" s="1"/>
  <c r="AM85" i="266"/>
  <c r="AR84" i="266"/>
  <c r="AQ84" i="266"/>
  <c r="AL84" i="266" s="1"/>
  <c r="AM84" i="266"/>
  <c r="AR82" i="266"/>
  <c r="AQ82" i="266"/>
  <c r="AM82" i="266"/>
  <c r="AL82" i="266"/>
  <c r="D82" i="266"/>
  <c r="AR81" i="266"/>
  <c r="AQ81" i="266"/>
  <c r="AM81" i="266"/>
  <c r="AL81" i="266"/>
  <c r="AR80" i="266"/>
  <c r="AQ80" i="266"/>
  <c r="AL80" i="266" s="1"/>
  <c r="AM80" i="266"/>
  <c r="AR79" i="266"/>
  <c r="AQ79" i="266"/>
  <c r="AM79" i="266"/>
  <c r="AR78" i="266"/>
  <c r="AQ78" i="266"/>
  <c r="AL78" i="266" s="1"/>
  <c r="AM78" i="266"/>
  <c r="AR77" i="266"/>
  <c r="AQ77" i="266"/>
  <c r="AM77" i="266"/>
  <c r="AL77" i="266"/>
  <c r="AR68" i="266"/>
  <c r="AQ68" i="266"/>
  <c r="AN68" i="266"/>
  <c r="AM68" i="266"/>
  <c r="AL68" i="266"/>
  <c r="AK68" i="266"/>
  <c r="AR67" i="266"/>
  <c r="AQ67" i="266"/>
  <c r="AN67" i="266"/>
  <c r="AM67" i="266"/>
  <c r="AL67" i="266"/>
  <c r="AK67" i="266"/>
  <c r="AR66" i="266"/>
  <c r="AQ66" i="266"/>
  <c r="AN66" i="266"/>
  <c r="AM66" i="266"/>
  <c r="AL66" i="266"/>
  <c r="AK66" i="266"/>
  <c r="AR65" i="266"/>
  <c r="AQ65" i="266"/>
  <c r="AL65" i="266" s="1"/>
  <c r="AL18" i="266" s="1"/>
  <c r="AM65" i="266"/>
  <c r="AR63" i="266"/>
  <c r="AQ63" i="266"/>
  <c r="AN63" i="266"/>
  <c r="AM63" i="266"/>
  <c r="AL63" i="266"/>
  <c r="AK63" i="266"/>
  <c r="AR62" i="266"/>
  <c r="AQ62" i="266"/>
  <c r="AN62" i="266"/>
  <c r="AM62" i="266"/>
  <c r="AL62" i="266"/>
  <c r="AK62" i="266"/>
  <c r="AR61" i="266"/>
  <c r="AQ61" i="266"/>
  <c r="AL61" i="266" s="1"/>
  <c r="AM61" i="266"/>
  <c r="AR60" i="266"/>
  <c r="AQ60" i="266"/>
  <c r="AL60" i="266" s="1"/>
  <c r="AM60" i="266"/>
  <c r="AR58" i="266"/>
  <c r="AQ58" i="266"/>
  <c r="AM58" i="266"/>
  <c r="AL58" i="266"/>
  <c r="D58" i="266"/>
  <c r="AR57" i="266"/>
  <c r="AL57" i="266" s="1"/>
  <c r="AQ57" i="266"/>
  <c r="AM57" i="266"/>
  <c r="AR56" i="266"/>
  <c r="AQ56" i="266"/>
  <c r="AL56" i="266" s="1"/>
  <c r="AM56" i="266"/>
  <c r="AR55" i="266"/>
  <c r="AQ55" i="266"/>
  <c r="AL55" i="266" s="1"/>
  <c r="AM55" i="266"/>
  <c r="AR54" i="266"/>
  <c r="AQ54" i="266"/>
  <c r="AM54" i="266"/>
  <c r="AM9" i="266" s="1"/>
  <c r="AL54" i="266"/>
  <c r="AR53" i="266"/>
  <c r="AL53" i="266" s="1"/>
  <c r="AQ53" i="266"/>
  <c r="AM53" i="266"/>
  <c r="AR44" i="266"/>
  <c r="AQ44" i="266"/>
  <c r="AN44" i="266"/>
  <c r="AM44" i="266"/>
  <c r="AL44" i="266"/>
  <c r="AL21" i="266" s="1"/>
  <c r="AK44" i="266"/>
  <c r="AR43" i="266"/>
  <c r="AQ43" i="266"/>
  <c r="AN43" i="266"/>
  <c r="AM43" i="266"/>
  <c r="AL43" i="266"/>
  <c r="AK43" i="266"/>
  <c r="AR42" i="266"/>
  <c r="AQ42" i="266"/>
  <c r="AN42" i="266"/>
  <c r="AM42" i="266"/>
  <c r="AL42" i="266"/>
  <c r="AK42" i="266"/>
  <c r="AR41" i="266"/>
  <c r="AQ41" i="266"/>
  <c r="AM41" i="266"/>
  <c r="AL41" i="266"/>
  <c r="AR39" i="266"/>
  <c r="AQ39" i="266"/>
  <c r="AN39" i="266"/>
  <c r="AM39" i="266"/>
  <c r="AL39" i="266"/>
  <c r="AK39" i="266"/>
  <c r="AK17" i="266" s="1"/>
  <c r="AN17" i="266" s="1"/>
  <c r="AR38" i="266"/>
  <c r="AQ38" i="266"/>
  <c r="AN38" i="266"/>
  <c r="AM38" i="266"/>
  <c r="AL38" i="266"/>
  <c r="AK38" i="266"/>
  <c r="AR37" i="266"/>
  <c r="AQ37" i="266"/>
  <c r="AL37" i="266" s="1"/>
  <c r="AL15" i="266" s="1"/>
  <c r="AM37" i="266"/>
  <c r="AR36" i="266"/>
  <c r="AQ36" i="266"/>
  <c r="AM36" i="266"/>
  <c r="AM14" i="266" s="1"/>
  <c r="AL36" i="266"/>
  <c r="AL14" i="266" s="1"/>
  <c r="AR34" i="266"/>
  <c r="AQ34" i="266"/>
  <c r="AN34" i="266"/>
  <c r="AM34" i="266"/>
  <c r="AL34" i="266"/>
  <c r="AK34" i="266"/>
  <c r="AR33" i="266"/>
  <c r="AQ33" i="266"/>
  <c r="AL33" i="266" s="1"/>
  <c r="AL12" i="266" s="1"/>
  <c r="AM33" i="266"/>
  <c r="AR32" i="266"/>
  <c r="AQ32" i="266"/>
  <c r="AL32" i="266" s="1"/>
  <c r="AM32" i="266"/>
  <c r="AR31" i="266"/>
  <c r="AQ31" i="266"/>
  <c r="AM31" i="266"/>
  <c r="AM10" i="266" s="1"/>
  <c r="AL31" i="266"/>
  <c r="AR30" i="266"/>
  <c r="AQ30" i="266"/>
  <c r="AL30" i="266" s="1"/>
  <c r="AL9" i="266" s="1"/>
  <c r="AM30" i="266"/>
  <c r="AR29" i="266"/>
  <c r="AL29" i="266" s="1"/>
  <c r="AQ29" i="266"/>
  <c r="AM29" i="266"/>
  <c r="G23" i="266"/>
  <c r="F23" i="266"/>
  <c r="F25" i="266" s="1"/>
  <c r="AN21" i="266"/>
  <c r="AM21" i="266"/>
  <c r="AK21" i="266"/>
  <c r="AM20" i="266"/>
  <c r="AN20" i="266" s="1"/>
  <c r="AL20" i="266"/>
  <c r="AK20" i="266"/>
  <c r="AN19" i="266"/>
  <c r="AM19" i="266"/>
  <c r="AL19" i="266"/>
  <c r="AK19" i="266"/>
  <c r="AM18" i="266"/>
  <c r="AM17" i="266"/>
  <c r="AL17" i="266"/>
  <c r="AM16" i="266"/>
  <c r="AN16" i="266" s="1"/>
  <c r="AL16" i="266"/>
  <c r="AK16" i="266"/>
  <c r="AM15" i="266"/>
  <c r="AM12" i="266"/>
  <c r="AM11" i="266"/>
  <c r="F9" i="266"/>
  <c r="AM8" i="266"/>
  <c r="AR524" i="267"/>
  <c r="AQ524" i="267"/>
  <c r="AN524" i="267"/>
  <c r="AM524" i="267"/>
  <c r="AL524" i="267"/>
  <c r="AK524" i="267"/>
  <c r="AR523" i="267"/>
  <c r="AQ523" i="267"/>
  <c r="AN523" i="267"/>
  <c r="AM523" i="267"/>
  <c r="AL523" i="267"/>
  <c r="AK523" i="267"/>
  <c r="AR522" i="267"/>
  <c r="AQ522" i="267"/>
  <c r="AN522" i="267"/>
  <c r="AM522" i="267"/>
  <c r="AL522" i="267"/>
  <c r="AK522" i="267"/>
  <c r="AR521" i="267"/>
  <c r="AQ521" i="267"/>
  <c r="AM521" i="267"/>
  <c r="AR519" i="267"/>
  <c r="AQ519" i="267"/>
  <c r="AN519" i="267"/>
  <c r="AM519" i="267"/>
  <c r="AL519" i="267"/>
  <c r="AK519" i="267"/>
  <c r="AR518" i="267"/>
  <c r="AQ518" i="267"/>
  <c r="AN518" i="267"/>
  <c r="AM518" i="267"/>
  <c r="AL518" i="267"/>
  <c r="AK518" i="267"/>
  <c r="AR517" i="267"/>
  <c r="AQ517" i="267"/>
  <c r="AL517" i="267" s="1"/>
  <c r="AM517" i="267"/>
  <c r="AR516" i="267"/>
  <c r="AQ516" i="267"/>
  <c r="AM516" i="267"/>
  <c r="AR514" i="267"/>
  <c r="AQ514" i="267"/>
  <c r="AM514" i="267"/>
  <c r="D514" i="267"/>
  <c r="AL514" i="267" s="1"/>
  <c r="AR513" i="267"/>
  <c r="AQ513" i="267"/>
  <c r="AM513" i="267"/>
  <c r="AL513" i="267"/>
  <c r="AR512" i="267"/>
  <c r="AQ512" i="267"/>
  <c r="AM512" i="267"/>
  <c r="AL512" i="267"/>
  <c r="AR511" i="267"/>
  <c r="AL511" i="267" s="1"/>
  <c r="AQ511" i="267"/>
  <c r="AM511" i="267"/>
  <c r="AR510" i="267"/>
  <c r="AQ510" i="267"/>
  <c r="AL510" i="267" s="1"/>
  <c r="AM510" i="267"/>
  <c r="AR509" i="267"/>
  <c r="AQ509" i="267"/>
  <c r="AL509" i="267" s="1"/>
  <c r="AM509" i="267"/>
  <c r="AR500" i="267"/>
  <c r="AQ500" i="267"/>
  <c r="AN500" i="267"/>
  <c r="AM500" i="267"/>
  <c r="AL500" i="267"/>
  <c r="AK500" i="267"/>
  <c r="AR499" i="267"/>
  <c r="AQ499" i="267"/>
  <c r="AN499" i="267"/>
  <c r="AM499" i="267"/>
  <c r="AL499" i="267"/>
  <c r="AK499" i="267"/>
  <c r="AR498" i="267"/>
  <c r="AQ498" i="267"/>
  <c r="AN498" i="267"/>
  <c r="AM498" i="267"/>
  <c r="AL498" i="267"/>
  <c r="AK498" i="267"/>
  <c r="AR497" i="267"/>
  <c r="AQ497" i="267"/>
  <c r="AL497" i="267" s="1"/>
  <c r="AM497" i="267"/>
  <c r="AR495" i="267"/>
  <c r="AQ495" i="267"/>
  <c r="AN495" i="267"/>
  <c r="AM495" i="267"/>
  <c r="AL495" i="267"/>
  <c r="AK495" i="267"/>
  <c r="AR494" i="267"/>
  <c r="AQ494" i="267"/>
  <c r="AN494" i="267"/>
  <c r="AM494" i="267"/>
  <c r="AL494" i="267"/>
  <c r="AK494" i="267"/>
  <c r="AR493" i="267"/>
  <c r="AL493" i="267" s="1"/>
  <c r="AQ493" i="267"/>
  <c r="AM493" i="267"/>
  <c r="AR492" i="267"/>
  <c r="AQ492" i="267"/>
  <c r="AL492" i="267" s="1"/>
  <c r="AM492" i="267"/>
  <c r="AR490" i="267"/>
  <c r="AQ490" i="267"/>
  <c r="AM490" i="267"/>
  <c r="AL490" i="267"/>
  <c r="D490" i="267"/>
  <c r="AR489" i="267"/>
  <c r="AQ489" i="267"/>
  <c r="AM489" i="267"/>
  <c r="AL489" i="267"/>
  <c r="AR488" i="267"/>
  <c r="AL488" i="267" s="1"/>
  <c r="AQ488" i="267"/>
  <c r="AM488" i="267"/>
  <c r="AR487" i="267"/>
  <c r="AQ487" i="267"/>
  <c r="AL487" i="267" s="1"/>
  <c r="AM487" i="267"/>
  <c r="AR486" i="267"/>
  <c r="AQ486" i="267"/>
  <c r="AL486" i="267" s="1"/>
  <c r="AM486" i="267"/>
  <c r="AR485" i="267"/>
  <c r="AQ485" i="267"/>
  <c r="AM485" i="267"/>
  <c r="AL485" i="267"/>
  <c r="AR476" i="267"/>
  <c r="AQ476" i="267"/>
  <c r="AN476" i="267"/>
  <c r="AM476" i="267"/>
  <c r="AL476" i="267"/>
  <c r="AK476" i="267"/>
  <c r="AR475" i="267"/>
  <c r="AQ475" i="267"/>
  <c r="AN475" i="267"/>
  <c r="AM475" i="267"/>
  <c r="AL475" i="267"/>
  <c r="AK475" i="267"/>
  <c r="AR474" i="267"/>
  <c r="AQ474" i="267"/>
  <c r="AN474" i="267"/>
  <c r="AM474" i="267"/>
  <c r="AL474" i="267"/>
  <c r="AK474" i="267"/>
  <c r="AR473" i="267"/>
  <c r="AQ473" i="267"/>
  <c r="AL473" i="267" s="1"/>
  <c r="AM473" i="267"/>
  <c r="AR471" i="267"/>
  <c r="AQ471" i="267"/>
  <c r="AN471" i="267"/>
  <c r="AM471" i="267"/>
  <c r="AL471" i="267"/>
  <c r="AK471" i="267"/>
  <c r="AR470" i="267"/>
  <c r="AQ470" i="267"/>
  <c r="AN470" i="267"/>
  <c r="AM470" i="267"/>
  <c r="AL470" i="267"/>
  <c r="AK470" i="267"/>
  <c r="AR469" i="267"/>
  <c r="AQ469" i="267"/>
  <c r="AM469" i="267"/>
  <c r="AR468" i="267"/>
  <c r="AQ468" i="267"/>
  <c r="AL468" i="267" s="1"/>
  <c r="AM468" i="267"/>
  <c r="AR466" i="267"/>
  <c r="AQ466" i="267"/>
  <c r="AM466" i="267"/>
  <c r="AL466" i="267"/>
  <c r="D466" i="267"/>
  <c r="AR465" i="267"/>
  <c r="AQ465" i="267"/>
  <c r="AM465" i="267"/>
  <c r="AL465" i="267"/>
  <c r="AR464" i="267"/>
  <c r="AL464" i="267" s="1"/>
  <c r="AQ464" i="267"/>
  <c r="AM464" i="267"/>
  <c r="AR463" i="267"/>
  <c r="AQ463" i="267"/>
  <c r="AL463" i="267" s="1"/>
  <c r="AM463" i="267"/>
  <c r="AR462" i="267"/>
  <c r="AQ462" i="267"/>
  <c r="AM462" i="267"/>
  <c r="AL462" i="267"/>
  <c r="AR461" i="267"/>
  <c r="AQ461" i="267"/>
  <c r="AM461" i="267"/>
  <c r="AL461" i="267"/>
  <c r="AR452" i="267"/>
  <c r="AQ452" i="267"/>
  <c r="AN452" i="267"/>
  <c r="AM452" i="267"/>
  <c r="AL452" i="267"/>
  <c r="AK452" i="267"/>
  <c r="AR451" i="267"/>
  <c r="AQ451" i="267"/>
  <c r="AN451" i="267"/>
  <c r="AM451" i="267"/>
  <c r="AL451" i="267"/>
  <c r="AK451" i="267"/>
  <c r="AR450" i="267"/>
  <c r="AQ450" i="267"/>
  <c r="AN450" i="267"/>
  <c r="AM450" i="267"/>
  <c r="AL450" i="267"/>
  <c r="AK450" i="267"/>
  <c r="AR449" i="267"/>
  <c r="AQ449" i="267"/>
  <c r="AM449" i="267"/>
  <c r="AL449" i="267"/>
  <c r="AR447" i="267"/>
  <c r="AQ447" i="267"/>
  <c r="AN447" i="267"/>
  <c r="AM447" i="267"/>
  <c r="AL447" i="267"/>
  <c r="AK447" i="267"/>
  <c r="AR446" i="267"/>
  <c r="AQ446" i="267"/>
  <c r="AN446" i="267"/>
  <c r="AM446" i="267"/>
  <c r="AL446" i="267"/>
  <c r="AK446" i="267"/>
  <c r="AR445" i="267"/>
  <c r="AQ445" i="267"/>
  <c r="AL445" i="267" s="1"/>
  <c r="AM445" i="267"/>
  <c r="AR444" i="267"/>
  <c r="AQ444" i="267"/>
  <c r="AM444" i="267"/>
  <c r="AL444" i="267"/>
  <c r="AR442" i="267"/>
  <c r="AQ442" i="267"/>
  <c r="D442" i="267"/>
  <c r="AR441" i="267"/>
  <c r="AQ441" i="267"/>
  <c r="AL441" i="267" s="1"/>
  <c r="AM441" i="267"/>
  <c r="AR440" i="267"/>
  <c r="AQ440" i="267"/>
  <c r="AM440" i="267"/>
  <c r="AR439" i="267"/>
  <c r="AQ439" i="267"/>
  <c r="AL439" i="267" s="1"/>
  <c r="AM439" i="267"/>
  <c r="AR438" i="267"/>
  <c r="AQ438" i="267"/>
  <c r="AL438" i="267" s="1"/>
  <c r="AM438" i="267"/>
  <c r="AR437" i="267"/>
  <c r="AQ437" i="267"/>
  <c r="AM437" i="267"/>
  <c r="AL437" i="267"/>
  <c r="AR428" i="267"/>
  <c r="AQ428" i="267"/>
  <c r="AN428" i="267"/>
  <c r="AM428" i="267"/>
  <c r="AL428" i="267"/>
  <c r="AK428" i="267"/>
  <c r="AR427" i="267"/>
  <c r="AQ427" i="267"/>
  <c r="AN427" i="267"/>
  <c r="AM427" i="267"/>
  <c r="AL427" i="267"/>
  <c r="AK427" i="267"/>
  <c r="AR426" i="267"/>
  <c r="AQ426" i="267"/>
  <c r="AN426" i="267"/>
  <c r="AM426" i="267"/>
  <c r="AL426" i="267"/>
  <c r="AK426" i="267"/>
  <c r="AR425" i="267"/>
  <c r="AQ425" i="267"/>
  <c r="AL425" i="267" s="1"/>
  <c r="AM425" i="267"/>
  <c r="AR423" i="267"/>
  <c r="AQ423" i="267"/>
  <c r="AN423" i="267"/>
  <c r="AM423" i="267"/>
  <c r="AL423" i="267"/>
  <c r="AK423" i="267"/>
  <c r="AR422" i="267"/>
  <c r="AQ422" i="267"/>
  <c r="AN422" i="267"/>
  <c r="AM422" i="267"/>
  <c r="AL422" i="267"/>
  <c r="AK422" i="267"/>
  <c r="AR421" i="267"/>
  <c r="AQ421" i="267"/>
  <c r="AL421" i="267" s="1"/>
  <c r="AM421" i="267"/>
  <c r="AR420" i="267"/>
  <c r="AQ420" i="267"/>
  <c r="AL420" i="267" s="1"/>
  <c r="AM420" i="267"/>
  <c r="AR418" i="267"/>
  <c r="AQ418" i="267"/>
  <c r="AM418" i="267"/>
  <c r="D418" i="267"/>
  <c r="AR417" i="267"/>
  <c r="AQ417" i="267"/>
  <c r="AM417" i="267"/>
  <c r="AL417" i="267"/>
  <c r="AR416" i="267"/>
  <c r="AQ416" i="267"/>
  <c r="AM416" i="267"/>
  <c r="AR415" i="267"/>
  <c r="AL415" i="267" s="1"/>
  <c r="AQ415" i="267"/>
  <c r="AM415" i="267"/>
  <c r="AR414" i="267"/>
  <c r="AQ414" i="267"/>
  <c r="AM414" i="267"/>
  <c r="AL414" i="267"/>
  <c r="AR413" i="267"/>
  <c r="AQ413" i="267"/>
  <c r="AM413" i="267"/>
  <c r="AR404" i="267"/>
  <c r="AQ404" i="267"/>
  <c r="AN404" i="267"/>
  <c r="AM404" i="267"/>
  <c r="AL404" i="267"/>
  <c r="AK404" i="267"/>
  <c r="AR403" i="267"/>
  <c r="AQ403" i="267"/>
  <c r="AN403" i="267"/>
  <c r="AM403" i="267"/>
  <c r="AL403" i="267"/>
  <c r="AK403" i="267"/>
  <c r="AR402" i="267"/>
  <c r="AQ402" i="267"/>
  <c r="AN402" i="267"/>
  <c r="AM402" i="267"/>
  <c r="AL402" i="267"/>
  <c r="AK402" i="267"/>
  <c r="AR401" i="267"/>
  <c r="AQ401" i="267"/>
  <c r="AM401" i="267"/>
  <c r="AL401" i="267"/>
  <c r="AR399" i="267"/>
  <c r="AQ399" i="267"/>
  <c r="AN399" i="267"/>
  <c r="AM399" i="267"/>
  <c r="AL399" i="267"/>
  <c r="AK399" i="267"/>
  <c r="AR398" i="267"/>
  <c r="AQ398" i="267"/>
  <c r="AN398" i="267"/>
  <c r="AM398" i="267"/>
  <c r="AL398" i="267"/>
  <c r="AK398" i="267"/>
  <c r="AR397" i="267"/>
  <c r="AL397" i="267" s="1"/>
  <c r="AQ397" i="267"/>
  <c r="AM397" i="267"/>
  <c r="AR396" i="267"/>
  <c r="AQ396" i="267"/>
  <c r="AM396" i="267"/>
  <c r="AL396" i="267"/>
  <c r="AR394" i="267"/>
  <c r="AQ394" i="267"/>
  <c r="AL394" i="267" s="1"/>
  <c r="AM394" i="267"/>
  <c r="D394" i="267"/>
  <c r="AR393" i="267"/>
  <c r="AQ393" i="267"/>
  <c r="AM393" i="267"/>
  <c r="AL393" i="267"/>
  <c r="AR392" i="267"/>
  <c r="AQ392" i="267"/>
  <c r="AL392" i="267" s="1"/>
  <c r="AM392" i="267"/>
  <c r="AR391" i="267"/>
  <c r="AQ391" i="267"/>
  <c r="AM391" i="267"/>
  <c r="AR390" i="267"/>
  <c r="AQ390" i="267"/>
  <c r="AM390" i="267"/>
  <c r="AR389" i="267"/>
  <c r="AQ389" i="267"/>
  <c r="AL389" i="267" s="1"/>
  <c r="AM389" i="267"/>
  <c r="AR380" i="267"/>
  <c r="AQ380" i="267"/>
  <c r="AN380" i="267"/>
  <c r="AM380" i="267"/>
  <c r="AL380" i="267"/>
  <c r="AK380" i="267"/>
  <c r="AR379" i="267"/>
  <c r="AQ379" i="267"/>
  <c r="AN379" i="267"/>
  <c r="AM379" i="267"/>
  <c r="AL379" i="267"/>
  <c r="AK379" i="267"/>
  <c r="AR378" i="267"/>
  <c r="AQ378" i="267"/>
  <c r="AN378" i="267"/>
  <c r="AM378" i="267"/>
  <c r="AL378" i="267"/>
  <c r="AK378" i="267"/>
  <c r="AR377" i="267"/>
  <c r="AQ377" i="267"/>
  <c r="AL377" i="267" s="1"/>
  <c r="AM377" i="267"/>
  <c r="AR375" i="267"/>
  <c r="AQ375" i="267"/>
  <c r="AN375" i="267"/>
  <c r="AM375" i="267"/>
  <c r="AL375" i="267"/>
  <c r="AK375" i="267"/>
  <c r="AR374" i="267"/>
  <c r="AQ374" i="267"/>
  <c r="AN374" i="267"/>
  <c r="AM374" i="267"/>
  <c r="AL374" i="267"/>
  <c r="AK374" i="267"/>
  <c r="AR373" i="267"/>
  <c r="AQ373" i="267"/>
  <c r="AL373" i="267" s="1"/>
  <c r="AM373" i="267"/>
  <c r="AR372" i="267"/>
  <c r="AQ372" i="267"/>
  <c r="AL372" i="267" s="1"/>
  <c r="AM372" i="267"/>
  <c r="AR370" i="267"/>
  <c r="AQ370" i="267"/>
  <c r="AM370" i="267"/>
  <c r="AL370" i="267"/>
  <c r="D370" i="267"/>
  <c r="AR369" i="267"/>
  <c r="AQ369" i="267"/>
  <c r="AM369" i="267"/>
  <c r="AL369" i="267"/>
  <c r="AR368" i="267"/>
  <c r="AQ368" i="267"/>
  <c r="AM368" i="267"/>
  <c r="AR367" i="267"/>
  <c r="AQ367" i="267"/>
  <c r="AL367" i="267" s="1"/>
  <c r="AM367" i="267"/>
  <c r="AR366" i="267"/>
  <c r="AQ366" i="267"/>
  <c r="AM366" i="267"/>
  <c r="AL366" i="267"/>
  <c r="AR365" i="267"/>
  <c r="AQ365" i="267"/>
  <c r="AL365" i="267" s="1"/>
  <c r="AM365" i="267"/>
  <c r="AR356" i="267"/>
  <c r="AQ356" i="267"/>
  <c r="AN356" i="267"/>
  <c r="AM356" i="267"/>
  <c r="AL356" i="267"/>
  <c r="AK356" i="267"/>
  <c r="AR355" i="267"/>
  <c r="AQ355" i="267"/>
  <c r="AN355" i="267"/>
  <c r="AM355" i="267"/>
  <c r="AL355" i="267"/>
  <c r="AK355" i="267"/>
  <c r="AR354" i="267"/>
  <c r="AQ354" i="267"/>
  <c r="AN354" i="267"/>
  <c r="AM354" i="267"/>
  <c r="AL354" i="267"/>
  <c r="AK354" i="267"/>
  <c r="AR353" i="267"/>
  <c r="AQ353" i="267"/>
  <c r="AM353" i="267"/>
  <c r="AL353" i="267"/>
  <c r="AR351" i="267"/>
  <c r="AQ351" i="267"/>
  <c r="AN351" i="267"/>
  <c r="AM351" i="267"/>
  <c r="AL351" i="267"/>
  <c r="AK351" i="267"/>
  <c r="AR350" i="267"/>
  <c r="AQ350" i="267"/>
  <c r="AN350" i="267"/>
  <c r="AM350" i="267"/>
  <c r="AL350" i="267"/>
  <c r="AK350" i="267"/>
  <c r="AR349" i="267"/>
  <c r="AQ349" i="267"/>
  <c r="AL349" i="267" s="1"/>
  <c r="AM349" i="267"/>
  <c r="AR348" i="267"/>
  <c r="AQ348" i="267"/>
  <c r="AM348" i="267"/>
  <c r="AL348" i="267"/>
  <c r="AR346" i="267"/>
  <c r="AQ346" i="267"/>
  <c r="D346" i="267"/>
  <c r="AR345" i="267"/>
  <c r="AQ345" i="267"/>
  <c r="AM345" i="267"/>
  <c r="AR344" i="267"/>
  <c r="AQ344" i="267"/>
  <c r="AM344" i="267"/>
  <c r="AL344" i="267"/>
  <c r="AR343" i="267"/>
  <c r="AQ343" i="267"/>
  <c r="AM343" i="267"/>
  <c r="AL343" i="267"/>
  <c r="AR342" i="267"/>
  <c r="AL342" i="267" s="1"/>
  <c r="AQ342" i="267"/>
  <c r="AM342" i="267"/>
  <c r="AR341" i="267"/>
  <c r="AQ341" i="267"/>
  <c r="AM341" i="267"/>
  <c r="AL341" i="267"/>
  <c r="AR332" i="267"/>
  <c r="AQ332" i="267"/>
  <c r="AN332" i="267"/>
  <c r="AM332" i="267"/>
  <c r="AL332" i="267"/>
  <c r="AK332" i="267"/>
  <c r="AR331" i="267"/>
  <c r="AQ331" i="267"/>
  <c r="AN331" i="267"/>
  <c r="AM331" i="267"/>
  <c r="AL331" i="267"/>
  <c r="AK331" i="267"/>
  <c r="AR330" i="267"/>
  <c r="AQ330" i="267"/>
  <c r="AN330" i="267"/>
  <c r="AM330" i="267"/>
  <c r="AL330" i="267"/>
  <c r="AK330" i="267"/>
  <c r="AR329" i="267"/>
  <c r="AQ329" i="267"/>
  <c r="AM329" i="267"/>
  <c r="AL329" i="267"/>
  <c r="AR327" i="267"/>
  <c r="AQ327" i="267"/>
  <c r="AN327" i="267"/>
  <c r="AM327" i="267"/>
  <c r="AL327" i="267"/>
  <c r="AK327" i="267"/>
  <c r="AR326" i="267"/>
  <c r="AQ326" i="267"/>
  <c r="AN326" i="267"/>
  <c r="AM326" i="267"/>
  <c r="AL326" i="267"/>
  <c r="AK326" i="267"/>
  <c r="AR325" i="267"/>
  <c r="AQ325" i="267"/>
  <c r="AM325" i="267"/>
  <c r="AR324" i="267"/>
  <c r="AQ324" i="267"/>
  <c r="AM324" i="267"/>
  <c r="AL324" i="267"/>
  <c r="AR322" i="267"/>
  <c r="AQ322" i="267"/>
  <c r="D322" i="267"/>
  <c r="AR321" i="267"/>
  <c r="AQ321" i="267"/>
  <c r="AM321" i="267"/>
  <c r="AR320" i="267"/>
  <c r="AQ320" i="267"/>
  <c r="AL320" i="267" s="1"/>
  <c r="AM320" i="267"/>
  <c r="AR319" i="267"/>
  <c r="AQ319" i="267"/>
  <c r="AM319" i="267"/>
  <c r="AL319" i="267"/>
  <c r="AR318" i="267"/>
  <c r="AQ318" i="267"/>
  <c r="AL318" i="267" s="1"/>
  <c r="AM318" i="267"/>
  <c r="AR317" i="267"/>
  <c r="AQ317" i="267"/>
  <c r="AM317" i="267"/>
  <c r="AR308" i="267"/>
  <c r="AQ308" i="267"/>
  <c r="AN308" i="267"/>
  <c r="AM308" i="267"/>
  <c r="AL308" i="267"/>
  <c r="AK308" i="267"/>
  <c r="AR307" i="267"/>
  <c r="AQ307" i="267"/>
  <c r="AN307" i="267"/>
  <c r="AM307" i="267"/>
  <c r="AL307" i="267"/>
  <c r="AK307" i="267"/>
  <c r="AR306" i="267"/>
  <c r="AQ306" i="267"/>
  <c r="AN306" i="267"/>
  <c r="AM306" i="267"/>
  <c r="AL306" i="267"/>
  <c r="AK306" i="267"/>
  <c r="AR305" i="267"/>
  <c r="AQ305" i="267"/>
  <c r="AM305" i="267"/>
  <c r="AL305" i="267"/>
  <c r="AR303" i="267"/>
  <c r="AQ303" i="267"/>
  <c r="AN303" i="267"/>
  <c r="AM303" i="267"/>
  <c r="AL303" i="267"/>
  <c r="AK303" i="267"/>
  <c r="AR302" i="267"/>
  <c r="AQ302" i="267"/>
  <c r="AN302" i="267"/>
  <c r="AM302" i="267"/>
  <c r="AL302" i="267"/>
  <c r="AK302" i="267"/>
  <c r="AR301" i="267"/>
  <c r="AQ301" i="267"/>
  <c r="AM301" i="267"/>
  <c r="AR300" i="267"/>
  <c r="AQ300" i="267"/>
  <c r="AM300" i="267"/>
  <c r="AL300" i="267"/>
  <c r="AR298" i="267"/>
  <c r="AQ298" i="267"/>
  <c r="AL298" i="267"/>
  <c r="D298" i="267"/>
  <c r="AR297" i="267"/>
  <c r="AQ297" i="267"/>
  <c r="AL297" i="267" s="1"/>
  <c r="AM297" i="267"/>
  <c r="AR296" i="267"/>
  <c r="AL296" i="267" s="1"/>
  <c r="AQ296" i="267"/>
  <c r="AM296" i="267"/>
  <c r="AR295" i="267"/>
  <c r="AQ295" i="267"/>
  <c r="AL295" i="267" s="1"/>
  <c r="AM295" i="267"/>
  <c r="AR294" i="267"/>
  <c r="AQ294" i="267"/>
  <c r="AM294" i="267"/>
  <c r="AL294" i="267"/>
  <c r="AR293" i="267"/>
  <c r="AQ293" i="267"/>
  <c r="AM293" i="267"/>
  <c r="AL293" i="267"/>
  <c r="AR284" i="267"/>
  <c r="AQ284" i="267"/>
  <c r="AN284" i="267"/>
  <c r="AM284" i="267"/>
  <c r="AL284" i="267"/>
  <c r="AK284" i="267"/>
  <c r="AR283" i="267"/>
  <c r="AQ283" i="267"/>
  <c r="AN283" i="267"/>
  <c r="AM283" i="267"/>
  <c r="AL283" i="267"/>
  <c r="AK283" i="267"/>
  <c r="AR282" i="267"/>
  <c r="AQ282" i="267"/>
  <c r="AN282" i="267"/>
  <c r="AM282" i="267"/>
  <c r="AL282" i="267"/>
  <c r="AK282" i="267"/>
  <c r="AR281" i="267"/>
  <c r="AQ281" i="267"/>
  <c r="AM281" i="267"/>
  <c r="AL281" i="267"/>
  <c r="AR279" i="267"/>
  <c r="AQ279" i="267"/>
  <c r="AN279" i="267"/>
  <c r="AM279" i="267"/>
  <c r="AL279" i="267"/>
  <c r="AK279" i="267"/>
  <c r="AR278" i="267"/>
  <c r="AQ278" i="267"/>
  <c r="AN278" i="267"/>
  <c r="AM278" i="267"/>
  <c r="AL278" i="267"/>
  <c r="AK278" i="267"/>
  <c r="AR277" i="267"/>
  <c r="AQ277" i="267"/>
  <c r="AL277" i="267" s="1"/>
  <c r="AM277" i="267"/>
  <c r="AR276" i="267"/>
  <c r="AQ276" i="267"/>
  <c r="AM276" i="267"/>
  <c r="AL276" i="267"/>
  <c r="AR274" i="267"/>
  <c r="AQ274" i="267"/>
  <c r="D274" i="267"/>
  <c r="AR273" i="267"/>
  <c r="AQ273" i="267"/>
  <c r="AL273" i="267" s="1"/>
  <c r="AM273" i="267"/>
  <c r="AR272" i="267"/>
  <c r="AL272" i="267" s="1"/>
  <c r="AQ272" i="267"/>
  <c r="AM272" i="267"/>
  <c r="AR271" i="267"/>
  <c r="AQ271" i="267"/>
  <c r="AM271" i="267"/>
  <c r="AL271" i="267"/>
  <c r="AR270" i="267"/>
  <c r="AQ270" i="267"/>
  <c r="AL270" i="267" s="1"/>
  <c r="AM270" i="267"/>
  <c r="AR269" i="267"/>
  <c r="AQ269" i="267"/>
  <c r="AL269" i="267" s="1"/>
  <c r="AM269" i="267"/>
  <c r="AR260" i="267"/>
  <c r="AQ260" i="267"/>
  <c r="AN260" i="267"/>
  <c r="AM260" i="267"/>
  <c r="AL260" i="267"/>
  <c r="AK260" i="267"/>
  <c r="AR259" i="267"/>
  <c r="AQ259" i="267"/>
  <c r="AN259" i="267"/>
  <c r="AM259" i="267"/>
  <c r="AL259" i="267"/>
  <c r="AK259" i="267"/>
  <c r="AR258" i="267"/>
  <c r="AQ258" i="267"/>
  <c r="AN258" i="267"/>
  <c r="AM258" i="267"/>
  <c r="AL258" i="267"/>
  <c r="AK258" i="267"/>
  <c r="AR257" i="267"/>
  <c r="AQ257" i="267"/>
  <c r="AM257" i="267"/>
  <c r="AL257" i="267"/>
  <c r="AR255" i="267"/>
  <c r="AQ255" i="267"/>
  <c r="AN255" i="267"/>
  <c r="AM255" i="267"/>
  <c r="AL255" i="267"/>
  <c r="AK255" i="267"/>
  <c r="AR254" i="267"/>
  <c r="AQ254" i="267"/>
  <c r="AN254" i="267"/>
  <c r="AM254" i="267"/>
  <c r="AL254" i="267"/>
  <c r="AK254" i="267"/>
  <c r="AR253" i="267"/>
  <c r="AL253" i="267" s="1"/>
  <c r="AQ253" i="267"/>
  <c r="AM253" i="267"/>
  <c r="AR252" i="267"/>
  <c r="AQ252" i="267"/>
  <c r="AM252" i="267"/>
  <c r="AL252" i="267"/>
  <c r="AR250" i="267"/>
  <c r="AQ250" i="267"/>
  <c r="AL250" i="267" s="1"/>
  <c r="AM250" i="267"/>
  <c r="D250" i="267"/>
  <c r="AR249" i="267"/>
  <c r="AL249" i="267" s="1"/>
  <c r="AQ249" i="267"/>
  <c r="AM249" i="267"/>
  <c r="AR248" i="267"/>
  <c r="AQ248" i="267"/>
  <c r="AM248" i="267"/>
  <c r="AL248" i="267"/>
  <c r="AR247" i="267"/>
  <c r="AQ247" i="267"/>
  <c r="AL247" i="267" s="1"/>
  <c r="AM247" i="267"/>
  <c r="AR246" i="267"/>
  <c r="AQ246" i="267"/>
  <c r="AM246" i="267"/>
  <c r="AR245" i="267"/>
  <c r="AQ245" i="267"/>
  <c r="AM245" i="267"/>
  <c r="AL245" i="267"/>
  <c r="AR236" i="267"/>
  <c r="AQ236" i="267"/>
  <c r="AN236" i="267"/>
  <c r="AM236" i="267"/>
  <c r="AL236" i="267"/>
  <c r="AK236" i="267"/>
  <c r="AR235" i="267"/>
  <c r="AQ235" i="267"/>
  <c r="AN235" i="267"/>
  <c r="AM235" i="267"/>
  <c r="AL235" i="267"/>
  <c r="AK235" i="267"/>
  <c r="AR234" i="267"/>
  <c r="AQ234" i="267"/>
  <c r="AN234" i="267"/>
  <c r="AM234" i="267"/>
  <c r="AL234" i="267"/>
  <c r="AK234" i="267"/>
  <c r="AR233" i="267"/>
  <c r="AL233" i="267" s="1"/>
  <c r="AQ233" i="267"/>
  <c r="AM233" i="267"/>
  <c r="AR231" i="267"/>
  <c r="AQ231" i="267"/>
  <c r="AN231" i="267"/>
  <c r="AM231" i="267"/>
  <c r="AL231" i="267"/>
  <c r="AK231" i="267"/>
  <c r="AR230" i="267"/>
  <c r="AQ230" i="267"/>
  <c r="AN230" i="267"/>
  <c r="AM230" i="267"/>
  <c r="AL230" i="267"/>
  <c r="AK230" i="267"/>
  <c r="AR229" i="267"/>
  <c r="AQ229" i="267"/>
  <c r="AL229" i="267" s="1"/>
  <c r="AM229" i="267"/>
  <c r="AR228" i="267"/>
  <c r="AL228" i="267" s="1"/>
  <c r="AQ228" i="267"/>
  <c r="AM228" i="267"/>
  <c r="AR226" i="267"/>
  <c r="AQ226" i="267"/>
  <c r="AL226" i="267"/>
  <c r="D226" i="267"/>
  <c r="AM226" i="267" s="1"/>
  <c r="AR225" i="267"/>
  <c r="AQ225" i="267"/>
  <c r="AM225" i="267"/>
  <c r="AR224" i="267"/>
  <c r="AL224" i="267" s="1"/>
  <c r="AQ224" i="267"/>
  <c r="AM224" i="267"/>
  <c r="AR223" i="267"/>
  <c r="AQ223" i="267"/>
  <c r="AM223" i="267"/>
  <c r="AL223" i="267"/>
  <c r="AR222" i="267"/>
  <c r="AQ222" i="267"/>
  <c r="AL222" i="267" s="1"/>
  <c r="AM222" i="267"/>
  <c r="AR221" i="267"/>
  <c r="AL221" i="267" s="1"/>
  <c r="AQ221" i="267"/>
  <c r="AM221" i="267"/>
  <c r="AR212" i="267"/>
  <c r="AQ212" i="267"/>
  <c r="AN212" i="267"/>
  <c r="AM212" i="267"/>
  <c r="AL212" i="267"/>
  <c r="AK212" i="267"/>
  <c r="AR211" i="267"/>
  <c r="AQ211" i="267"/>
  <c r="AN211" i="267"/>
  <c r="AM211" i="267"/>
  <c r="AL211" i="267"/>
  <c r="AK211" i="267"/>
  <c r="AR210" i="267"/>
  <c r="AQ210" i="267"/>
  <c r="AN210" i="267"/>
  <c r="AM210" i="267"/>
  <c r="AL210" i="267"/>
  <c r="AK210" i="267"/>
  <c r="AR209" i="267"/>
  <c r="AQ209" i="267"/>
  <c r="AM209" i="267"/>
  <c r="AL209" i="267"/>
  <c r="AR207" i="267"/>
  <c r="AQ207" i="267"/>
  <c r="AN207" i="267"/>
  <c r="AM207" i="267"/>
  <c r="AL207" i="267"/>
  <c r="AK207" i="267"/>
  <c r="AR206" i="267"/>
  <c r="AQ206" i="267"/>
  <c r="AN206" i="267"/>
  <c r="AM206" i="267"/>
  <c r="AL206" i="267"/>
  <c r="AK206" i="267"/>
  <c r="AR205" i="267"/>
  <c r="AQ205" i="267"/>
  <c r="AL205" i="267" s="1"/>
  <c r="AM205" i="267"/>
  <c r="AR204" i="267"/>
  <c r="AQ204" i="267"/>
  <c r="AL204" i="267" s="1"/>
  <c r="AM204" i="267"/>
  <c r="AR202" i="267"/>
  <c r="AQ202" i="267"/>
  <c r="AM202" i="267"/>
  <c r="D202" i="267"/>
  <c r="AR201" i="267"/>
  <c r="AQ201" i="267"/>
  <c r="AL201" i="267" s="1"/>
  <c r="AM201" i="267"/>
  <c r="AR200" i="267"/>
  <c r="AQ200" i="267"/>
  <c r="AM200" i="267"/>
  <c r="AR199" i="267"/>
  <c r="AL199" i="267" s="1"/>
  <c r="AQ199" i="267"/>
  <c r="AM199" i="267"/>
  <c r="AR198" i="267"/>
  <c r="AQ198" i="267"/>
  <c r="AL198" i="267" s="1"/>
  <c r="AM198" i="267"/>
  <c r="AR197" i="267"/>
  <c r="AQ197" i="267"/>
  <c r="AM197" i="267"/>
  <c r="AR188" i="267"/>
  <c r="AQ188" i="267"/>
  <c r="AN188" i="267"/>
  <c r="AM188" i="267"/>
  <c r="AL188" i="267"/>
  <c r="AK188" i="267"/>
  <c r="AR187" i="267"/>
  <c r="AQ187" i="267"/>
  <c r="AN187" i="267"/>
  <c r="AM187" i="267"/>
  <c r="AL187" i="267"/>
  <c r="AK187" i="267"/>
  <c r="AR186" i="267"/>
  <c r="AQ186" i="267"/>
  <c r="AN186" i="267"/>
  <c r="AM186" i="267"/>
  <c r="AL186" i="267"/>
  <c r="AK186" i="267"/>
  <c r="AR185" i="267"/>
  <c r="AQ185" i="267"/>
  <c r="AL185" i="267" s="1"/>
  <c r="AM185" i="267"/>
  <c r="AR183" i="267"/>
  <c r="AQ183" i="267"/>
  <c r="AN183" i="267"/>
  <c r="AM183" i="267"/>
  <c r="AL183" i="267"/>
  <c r="AK183" i="267"/>
  <c r="AR182" i="267"/>
  <c r="AQ182" i="267"/>
  <c r="AN182" i="267"/>
  <c r="AM182" i="267"/>
  <c r="AL182" i="267"/>
  <c r="AK182" i="267"/>
  <c r="AR181" i="267"/>
  <c r="AL181" i="267" s="1"/>
  <c r="AQ181" i="267"/>
  <c r="AM181" i="267"/>
  <c r="AR180" i="267"/>
  <c r="AQ180" i="267"/>
  <c r="AL180" i="267" s="1"/>
  <c r="AM180" i="267"/>
  <c r="AR178" i="267"/>
  <c r="AQ178" i="267"/>
  <c r="AL178" i="267" s="1"/>
  <c r="D178" i="267"/>
  <c r="AR177" i="267"/>
  <c r="AQ177" i="267"/>
  <c r="AL177" i="267" s="1"/>
  <c r="AM177" i="267"/>
  <c r="AR176" i="267"/>
  <c r="AQ176" i="267"/>
  <c r="AL176" i="267" s="1"/>
  <c r="AM176" i="267"/>
  <c r="AR175" i="267"/>
  <c r="AQ175" i="267"/>
  <c r="AM175" i="267"/>
  <c r="AL175" i="267"/>
  <c r="AR174" i="267"/>
  <c r="AQ174" i="267"/>
  <c r="AL174" i="267" s="1"/>
  <c r="AM174" i="267"/>
  <c r="AR173" i="267"/>
  <c r="AQ173" i="267"/>
  <c r="AM173" i="267"/>
  <c r="AL173" i="267"/>
  <c r="AR164" i="267"/>
  <c r="AQ164" i="267"/>
  <c r="AN164" i="267"/>
  <c r="AM164" i="267"/>
  <c r="AL164" i="267"/>
  <c r="AK164" i="267"/>
  <c r="AR163" i="267"/>
  <c r="AQ163" i="267"/>
  <c r="AN163" i="267"/>
  <c r="AM163" i="267"/>
  <c r="AL163" i="267"/>
  <c r="AK163" i="267"/>
  <c r="AR162" i="267"/>
  <c r="AQ162" i="267"/>
  <c r="AN162" i="267"/>
  <c r="AM162" i="267"/>
  <c r="AL162" i="267"/>
  <c r="AK162" i="267"/>
  <c r="AR161" i="267"/>
  <c r="AQ161" i="267"/>
  <c r="AM161" i="267"/>
  <c r="AR159" i="267"/>
  <c r="AQ159" i="267"/>
  <c r="AN159" i="267"/>
  <c r="AM159" i="267"/>
  <c r="AL159" i="267"/>
  <c r="AK159" i="267"/>
  <c r="AR158" i="267"/>
  <c r="AQ158" i="267"/>
  <c r="AN158" i="267"/>
  <c r="AM158" i="267"/>
  <c r="AL158" i="267"/>
  <c r="AK158" i="267"/>
  <c r="AR157" i="267"/>
  <c r="AQ157" i="267"/>
  <c r="AM157" i="267"/>
  <c r="AL157" i="267"/>
  <c r="AR156" i="267"/>
  <c r="AQ156" i="267"/>
  <c r="AL156" i="267" s="1"/>
  <c r="AM156" i="267"/>
  <c r="AR154" i="267"/>
  <c r="AL154" i="267" s="1"/>
  <c r="AQ154" i="267"/>
  <c r="AM154" i="267"/>
  <c r="D154" i="267"/>
  <c r="AR153" i="267"/>
  <c r="AQ153" i="267"/>
  <c r="AL153" i="267" s="1"/>
  <c r="AM153" i="267"/>
  <c r="AR152" i="267"/>
  <c r="AL152" i="267" s="1"/>
  <c r="AQ152" i="267"/>
  <c r="AM152" i="267"/>
  <c r="AR151" i="267"/>
  <c r="AQ151" i="267"/>
  <c r="AL151" i="267" s="1"/>
  <c r="AM151" i="267"/>
  <c r="AR150" i="267"/>
  <c r="AQ150" i="267"/>
  <c r="AM150" i="267"/>
  <c r="AL150" i="267"/>
  <c r="AR149" i="267"/>
  <c r="AQ149" i="267"/>
  <c r="AL149" i="267" s="1"/>
  <c r="AM149" i="267"/>
  <c r="AR140" i="267"/>
  <c r="AQ140" i="267"/>
  <c r="AN140" i="267"/>
  <c r="AM140" i="267"/>
  <c r="AL140" i="267"/>
  <c r="AK140" i="267"/>
  <c r="AR139" i="267"/>
  <c r="AQ139" i="267"/>
  <c r="AN139" i="267"/>
  <c r="AM139" i="267"/>
  <c r="AL139" i="267"/>
  <c r="AK139" i="267"/>
  <c r="AR138" i="267"/>
  <c r="AQ138" i="267"/>
  <c r="AN138" i="267"/>
  <c r="AM138" i="267"/>
  <c r="AL138" i="267"/>
  <c r="AK138" i="267"/>
  <c r="AR137" i="267"/>
  <c r="AQ137" i="267"/>
  <c r="AM137" i="267"/>
  <c r="AL137" i="267"/>
  <c r="AR135" i="267"/>
  <c r="AQ135" i="267"/>
  <c r="AN135" i="267"/>
  <c r="AM135" i="267"/>
  <c r="AL135" i="267"/>
  <c r="AK135" i="267"/>
  <c r="AR134" i="267"/>
  <c r="AQ134" i="267"/>
  <c r="AN134" i="267"/>
  <c r="AM134" i="267"/>
  <c r="AL134" i="267"/>
  <c r="AK134" i="267"/>
  <c r="AR133" i="267"/>
  <c r="AQ133" i="267"/>
  <c r="AL133" i="267" s="1"/>
  <c r="AM133" i="267"/>
  <c r="AR132" i="267"/>
  <c r="AQ132" i="267"/>
  <c r="AM132" i="267"/>
  <c r="AL132" i="267"/>
  <c r="AR130" i="267"/>
  <c r="AQ130" i="267"/>
  <c r="D130" i="267"/>
  <c r="AR129" i="267"/>
  <c r="AQ129" i="267"/>
  <c r="AL129" i="267" s="1"/>
  <c r="AM129" i="267"/>
  <c r="AR128" i="267"/>
  <c r="AQ128" i="267"/>
  <c r="AL128" i="267" s="1"/>
  <c r="AM128" i="267"/>
  <c r="AR127" i="267"/>
  <c r="AQ127" i="267"/>
  <c r="AL127" i="267" s="1"/>
  <c r="AM127" i="267"/>
  <c r="AR126" i="267"/>
  <c r="AL126" i="267" s="1"/>
  <c r="AQ126" i="267"/>
  <c r="AM126" i="267"/>
  <c r="AR125" i="267"/>
  <c r="AQ125" i="267"/>
  <c r="AM125" i="267"/>
  <c r="AL125" i="267"/>
  <c r="AR116" i="267"/>
  <c r="AQ116" i="267"/>
  <c r="AN116" i="267"/>
  <c r="AM116" i="267"/>
  <c r="AL116" i="267"/>
  <c r="AK116" i="267"/>
  <c r="AR115" i="267"/>
  <c r="AQ115" i="267"/>
  <c r="AN115" i="267"/>
  <c r="AM115" i="267"/>
  <c r="AL115" i="267"/>
  <c r="AK115" i="267"/>
  <c r="AR114" i="267"/>
  <c r="AQ114" i="267"/>
  <c r="AN114" i="267"/>
  <c r="AM114" i="267"/>
  <c r="AL114" i="267"/>
  <c r="AK114" i="267"/>
  <c r="AR113" i="267"/>
  <c r="AQ113" i="267"/>
  <c r="AL113" i="267" s="1"/>
  <c r="AM113" i="267"/>
  <c r="AR111" i="267"/>
  <c r="AQ111" i="267"/>
  <c r="AN111" i="267"/>
  <c r="AM111" i="267"/>
  <c r="AL111" i="267"/>
  <c r="AK111" i="267"/>
  <c r="AR110" i="267"/>
  <c r="AQ110" i="267"/>
  <c r="AN110" i="267"/>
  <c r="AM110" i="267"/>
  <c r="AL110" i="267"/>
  <c r="AK110" i="267"/>
  <c r="AR109" i="267"/>
  <c r="AQ109" i="267"/>
  <c r="AM109" i="267"/>
  <c r="AL109" i="267"/>
  <c r="AR108" i="267"/>
  <c r="AQ108" i="267"/>
  <c r="AM108" i="267"/>
  <c r="AR106" i="267"/>
  <c r="AQ106" i="267"/>
  <c r="AM106" i="267"/>
  <c r="D106" i="267"/>
  <c r="AR105" i="267"/>
  <c r="AQ105" i="267"/>
  <c r="AL105" i="267" s="1"/>
  <c r="AM105" i="267"/>
  <c r="AR104" i="267"/>
  <c r="AQ104" i="267"/>
  <c r="AM104" i="267"/>
  <c r="AR103" i="267"/>
  <c r="AL103" i="267" s="1"/>
  <c r="AQ103" i="267"/>
  <c r="AM103" i="267"/>
  <c r="AR102" i="267"/>
  <c r="AQ102" i="267"/>
  <c r="AM102" i="267"/>
  <c r="AL102" i="267"/>
  <c r="AR101" i="267"/>
  <c r="AQ101" i="267"/>
  <c r="AL101" i="267" s="1"/>
  <c r="AM101" i="267"/>
  <c r="AR92" i="267"/>
  <c r="AQ92" i="267"/>
  <c r="AN92" i="267"/>
  <c r="AM92" i="267"/>
  <c r="AL92" i="267"/>
  <c r="AK92" i="267"/>
  <c r="AR91" i="267"/>
  <c r="AQ91" i="267"/>
  <c r="AN91" i="267"/>
  <c r="AM91" i="267"/>
  <c r="AL91" i="267"/>
  <c r="AK91" i="267"/>
  <c r="AR90" i="267"/>
  <c r="AQ90" i="267"/>
  <c r="AN90" i="267"/>
  <c r="AM90" i="267"/>
  <c r="AL90" i="267"/>
  <c r="AK90" i="267"/>
  <c r="AR89" i="267"/>
  <c r="AL89" i="267" s="1"/>
  <c r="AQ89" i="267"/>
  <c r="AM89" i="267"/>
  <c r="AR87" i="267"/>
  <c r="AQ87" i="267"/>
  <c r="AN87" i="267"/>
  <c r="AM87" i="267"/>
  <c r="AL87" i="267"/>
  <c r="AK87" i="267"/>
  <c r="AR86" i="267"/>
  <c r="AQ86" i="267"/>
  <c r="AN86" i="267"/>
  <c r="AM86" i="267"/>
  <c r="AL86" i="267"/>
  <c r="AK86" i="267"/>
  <c r="AR85" i="267"/>
  <c r="AQ85" i="267"/>
  <c r="AM85" i="267"/>
  <c r="AR84" i="267"/>
  <c r="AL84" i="267" s="1"/>
  <c r="AQ84" i="267"/>
  <c r="AM84" i="267"/>
  <c r="AR82" i="267"/>
  <c r="AQ82" i="267"/>
  <c r="AL82" i="267"/>
  <c r="D82" i="267"/>
  <c r="AM82" i="267" s="1"/>
  <c r="AR81" i="267"/>
  <c r="AQ81" i="267"/>
  <c r="AL81" i="267" s="1"/>
  <c r="AM81" i="267"/>
  <c r="AR80" i="267"/>
  <c r="AL80" i="267" s="1"/>
  <c r="AQ80" i="267"/>
  <c r="AM80" i="267"/>
  <c r="AR79" i="267"/>
  <c r="AQ79" i="267"/>
  <c r="AL79" i="267" s="1"/>
  <c r="AM79" i="267"/>
  <c r="AR78" i="267"/>
  <c r="AQ78" i="267"/>
  <c r="AM78" i="267"/>
  <c r="AL78" i="267"/>
  <c r="AR77" i="267"/>
  <c r="AQ77" i="267"/>
  <c r="AM77" i="267"/>
  <c r="AL77" i="267"/>
  <c r="AR68" i="267"/>
  <c r="AQ68" i="267"/>
  <c r="AN68" i="267"/>
  <c r="AM68" i="267"/>
  <c r="AL68" i="267"/>
  <c r="AK68" i="267"/>
  <c r="AR67" i="267"/>
  <c r="AQ67" i="267"/>
  <c r="AN67" i="267"/>
  <c r="AM67" i="267"/>
  <c r="AL67" i="267"/>
  <c r="AK67" i="267"/>
  <c r="AR66" i="267"/>
  <c r="AQ66" i="267"/>
  <c r="AN66" i="267"/>
  <c r="AM66" i="267"/>
  <c r="AL66" i="267"/>
  <c r="AK66" i="267"/>
  <c r="AR65" i="267"/>
  <c r="AQ65" i="267"/>
  <c r="AM65" i="267"/>
  <c r="AL65" i="267"/>
  <c r="AR63" i="267"/>
  <c r="AQ63" i="267"/>
  <c r="AN63" i="267"/>
  <c r="AM63" i="267"/>
  <c r="AL63" i="267"/>
  <c r="AK63" i="267"/>
  <c r="AR62" i="267"/>
  <c r="AQ62" i="267"/>
  <c r="AN62" i="267"/>
  <c r="AM62" i="267"/>
  <c r="AL62" i="267"/>
  <c r="AK62" i="267"/>
  <c r="AR61" i="267"/>
  <c r="AQ61" i="267"/>
  <c r="AL61" i="267" s="1"/>
  <c r="AM61" i="267"/>
  <c r="AR60" i="267"/>
  <c r="AQ60" i="267"/>
  <c r="AM60" i="267"/>
  <c r="AL60" i="267"/>
  <c r="AR58" i="267"/>
  <c r="AQ58" i="267"/>
  <c r="D58" i="267"/>
  <c r="AR57" i="267"/>
  <c r="AQ57" i="267"/>
  <c r="AL57" i="267" s="1"/>
  <c r="AM57" i="267"/>
  <c r="AR56" i="267"/>
  <c r="AQ56" i="267"/>
  <c r="AM56" i="267"/>
  <c r="AR55" i="267"/>
  <c r="AL55" i="267" s="1"/>
  <c r="AQ55" i="267"/>
  <c r="AM55" i="267"/>
  <c r="AM10" i="267" s="1"/>
  <c r="AR54" i="267"/>
  <c r="AQ54" i="267"/>
  <c r="AM54" i="267"/>
  <c r="AL54" i="267"/>
  <c r="AR53" i="267"/>
  <c r="AQ53" i="267"/>
  <c r="AL53" i="267" s="1"/>
  <c r="AM53" i="267"/>
  <c r="AR44" i="267"/>
  <c r="AQ44" i="267"/>
  <c r="AN44" i="267"/>
  <c r="AM44" i="267"/>
  <c r="AL44" i="267"/>
  <c r="AL21" i="267" s="1"/>
  <c r="AK44" i="267"/>
  <c r="AR43" i="267"/>
  <c r="AQ43" i="267"/>
  <c r="AN43" i="267"/>
  <c r="AM43" i="267"/>
  <c r="AL43" i="267"/>
  <c r="AK43" i="267"/>
  <c r="AK20" i="267" s="1"/>
  <c r="AR42" i="267"/>
  <c r="AQ42" i="267"/>
  <c r="AN42" i="267"/>
  <c r="AM42" i="267"/>
  <c r="AL42" i="267"/>
  <c r="AK42" i="267"/>
  <c r="AK19" i="267" s="1"/>
  <c r="AR41" i="267"/>
  <c r="AQ41" i="267"/>
  <c r="AM41" i="267"/>
  <c r="AL41" i="267"/>
  <c r="AR39" i="267"/>
  <c r="AQ39" i="267"/>
  <c r="AN39" i="267"/>
  <c r="AM39" i="267"/>
  <c r="AL39" i="267"/>
  <c r="AK39" i="267"/>
  <c r="AR38" i="267"/>
  <c r="AQ38" i="267"/>
  <c r="AN38" i="267"/>
  <c r="AM38" i="267"/>
  <c r="AL38" i="267"/>
  <c r="AK38" i="267"/>
  <c r="AK16" i="267" s="1"/>
  <c r="AR37" i="267"/>
  <c r="AL37" i="267" s="1"/>
  <c r="AQ37" i="267"/>
  <c r="AM37" i="267"/>
  <c r="AM15" i="267" s="1"/>
  <c r="AR36" i="267"/>
  <c r="AQ36" i="267"/>
  <c r="AM36" i="267"/>
  <c r="AL36" i="267"/>
  <c r="AR34" i="267"/>
  <c r="AQ34" i="267"/>
  <c r="AN34" i="267"/>
  <c r="AM34" i="267"/>
  <c r="AL34" i="267"/>
  <c r="AK34" i="267"/>
  <c r="AR33" i="267"/>
  <c r="AQ33" i="267"/>
  <c r="AL33" i="267" s="1"/>
  <c r="AM33" i="267"/>
  <c r="AR32" i="267"/>
  <c r="AL32" i="267" s="1"/>
  <c r="AQ32" i="267"/>
  <c r="AM32" i="267"/>
  <c r="AM11" i="267" s="1"/>
  <c r="AR31" i="267"/>
  <c r="AQ31" i="267"/>
  <c r="AL31" i="267" s="1"/>
  <c r="AM31" i="267"/>
  <c r="AR30" i="267"/>
  <c r="AQ30" i="267"/>
  <c r="AM30" i="267"/>
  <c r="AM9" i="267" s="1"/>
  <c r="AL30" i="267"/>
  <c r="AR29" i="267"/>
  <c r="AQ29" i="267"/>
  <c r="AL29" i="267" s="1"/>
  <c r="AM29" i="267"/>
  <c r="AM8" i="267" s="1"/>
  <c r="F25" i="267"/>
  <c r="F50" i="267" s="1"/>
  <c r="G23" i="267"/>
  <c r="I23" i="267" s="1"/>
  <c r="F23" i="267"/>
  <c r="AM21" i="267"/>
  <c r="AK21" i="267"/>
  <c r="AM20" i="267"/>
  <c r="AL20" i="267"/>
  <c r="AM19" i="267"/>
  <c r="AL19" i="267"/>
  <c r="AM18" i="267"/>
  <c r="AM17" i="267"/>
  <c r="AK17" i="267"/>
  <c r="AN17" i="267" s="1"/>
  <c r="AM16" i="267"/>
  <c r="AL16" i="267"/>
  <c r="AM12" i="267"/>
  <c r="F9" i="267"/>
  <c r="AN16" i="267" l="1"/>
  <c r="AN20" i="267"/>
  <c r="AN21" i="267"/>
  <c r="G25" i="266"/>
  <c r="F50" i="266"/>
  <c r="F26" i="266"/>
  <c r="F24" i="266"/>
  <c r="AL10" i="266"/>
  <c r="I23" i="266"/>
  <c r="AL79" i="266"/>
  <c r="AL154" i="266"/>
  <c r="AL13" i="266" s="1"/>
  <c r="AM154" i="266"/>
  <c r="AL274" i="266"/>
  <c r="AM226" i="266"/>
  <c r="AM274" i="266"/>
  <c r="AL250" i="266"/>
  <c r="AL226" i="266"/>
  <c r="AM250" i="266"/>
  <c r="AM370" i="266"/>
  <c r="AL370" i="266"/>
  <c r="AL322" i="266"/>
  <c r="AL317" i="266"/>
  <c r="AL8" i="266" s="1"/>
  <c r="AL320" i="266"/>
  <c r="AL11" i="266" s="1"/>
  <c r="AM322" i="266"/>
  <c r="AM346" i="266"/>
  <c r="AL346" i="266"/>
  <c r="AL394" i="266"/>
  <c r="AL442" i="266"/>
  <c r="AM514" i="266"/>
  <c r="AL514" i="266"/>
  <c r="AM418" i="266"/>
  <c r="AL418" i="266"/>
  <c r="F51" i="267"/>
  <c r="G47" i="267"/>
  <c r="F47" i="267"/>
  <c r="F49" i="267" s="1"/>
  <c r="F48" i="267"/>
  <c r="AN19" i="267"/>
  <c r="AL17" i="267"/>
  <c r="AM58" i="267"/>
  <c r="AL58" i="267"/>
  <c r="AL104" i="267"/>
  <c r="AL108" i="267"/>
  <c r="AL14" i="267" s="1"/>
  <c r="AL56" i="267"/>
  <c r="AL11" i="267" s="1"/>
  <c r="AM14" i="267"/>
  <c r="G25" i="267"/>
  <c r="F26" i="267"/>
  <c r="F24" i="267"/>
  <c r="AL85" i="267"/>
  <c r="AL15" i="267" s="1"/>
  <c r="AM130" i="267"/>
  <c r="AL130" i="267"/>
  <c r="AL106" i="267"/>
  <c r="AL161" i="267"/>
  <c r="AL18" i="267" s="1"/>
  <c r="AL202" i="267"/>
  <c r="AL197" i="267"/>
  <c r="AL8" i="267" s="1"/>
  <c r="AL225" i="267"/>
  <c r="AL12" i="267" s="1"/>
  <c r="AL200" i="267"/>
  <c r="AM178" i="267"/>
  <c r="AL325" i="267"/>
  <c r="AL246" i="267"/>
  <c r="AL9" i="267" s="1"/>
  <c r="AL301" i="267"/>
  <c r="AM274" i="267"/>
  <c r="AL274" i="267"/>
  <c r="AL317" i="267"/>
  <c r="AM322" i="267"/>
  <c r="AL322" i="267"/>
  <c r="AM298" i="267"/>
  <c r="AM346" i="267"/>
  <c r="AL346" i="267"/>
  <c r="AL391" i="267"/>
  <c r="AL10" i="267" s="1"/>
  <c r="AL321" i="267"/>
  <c r="AL368" i="267"/>
  <c r="AL345" i="267"/>
  <c r="AM442" i="267"/>
  <c r="AL442" i="267"/>
  <c r="AL390" i="267"/>
  <c r="AL516" i="267"/>
  <c r="AL440" i="267"/>
  <c r="AL418" i="267"/>
  <c r="AL521" i="267"/>
  <c r="AL413" i="267"/>
  <c r="AL416" i="267"/>
  <c r="AL469" i="267"/>
  <c r="F27" i="266" l="1"/>
  <c r="AM13" i="266"/>
  <c r="F48" i="266"/>
  <c r="F51" i="266"/>
  <c r="G47" i="266"/>
  <c r="F47" i="266"/>
  <c r="F49" i="266" s="1"/>
  <c r="H25" i="266"/>
  <c r="G26" i="266"/>
  <c r="G27" i="266" s="1"/>
  <c r="G49" i="267"/>
  <c r="F74" i="267"/>
  <c r="F27" i="267"/>
  <c r="H25" i="267"/>
  <c r="G26" i="267"/>
  <c r="G27" i="267" s="1"/>
  <c r="AL13" i="267"/>
  <c r="AM13" i="267"/>
  <c r="I25" i="266" l="1"/>
  <c r="H26" i="266"/>
  <c r="G49" i="266"/>
  <c r="F74" i="266"/>
  <c r="F72" i="267"/>
  <c r="F75" i="267"/>
  <c r="G71" i="267"/>
  <c r="F71" i="267"/>
  <c r="F73" i="267" s="1"/>
  <c r="H26" i="267"/>
  <c r="I25" i="267"/>
  <c r="G50" i="267"/>
  <c r="H49" i="267"/>
  <c r="H27" i="266" l="1"/>
  <c r="F71" i="266"/>
  <c r="F73" i="266" s="1"/>
  <c r="F72" i="266"/>
  <c r="F75" i="266"/>
  <c r="G71" i="266"/>
  <c r="H49" i="266"/>
  <c r="G50" i="266"/>
  <c r="J25" i="266"/>
  <c r="I26" i="266"/>
  <c r="G73" i="267"/>
  <c r="F98" i="267"/>
  <c r="J25" i="267"/>
  <c r="I26" i="267"/>
  <c r="I49" i="267"/>
  <c r="H50" i="267"/>
  <c r="H51" i="267" s="1"/>
  <c r="G51" i="267"/>
  <c r="H27" i="267"/>
  <c r="F98" i="266" l="1"/>
  <c r="G73" i="266"/>
  <c r="G51" i="266"/>
  <c r="J26" i="266"/>
  <c r="J27" i="266" s="1"/>
  <c r="K25" i="266"/>
  <c r="H50" i="266"/>
  <c r="H51" i="266" s="1"/>
  <c r="I49" i="266"/>
  <c r="I27" i="266"/>
  <c r="I27" i="267"/>
  <c r="J26" i="267"/>
  <c r="K25" i="267"/>
  <c r="J49" i="267"/>
  <c r="I50" i="267"/>
  <c r="F99" i="267"/>
  <c r="F95" i="267"/>
  <c r="G95" i="267"/>
  <c r="F96" i="267"/>
  <c r="H73" i="267"/>
  <c r="G74" i="267"/>
  <c r="K26" i="266" l="1"/>
  <c r="K27" i="266" s="1"/>
  <c r="L25" i="266"/>
  <c r="H73" i="266"/>
  <c r="G74" i="266"/>
  <c r="F96" i="266"/>
  <c r="F99" i="266"/>
  <c r="G95" i="266"/>
  <c r="F95" i="266"/>
  <c r="F97" i="266" s="1"/>
  <c r="J49" i="266"/>
  <c r="I50" i="266"/>
  <c r="I51" i="266" s="1"/>
  <c r="K26" i="267"/>
  <c r="L25" i="267"/>
  <c r="I51" i="267"/>
  <c r="I73" i="267"/>
  <c r="H74" i="267"/>
  <c r="H75" i="267" s="1"/>
  <c r="J27" i="267"/>
  <c r="J50" i="267"/>
  <c r="J51" i="267" s="1"/>
  <c r="K49" i="267"/>
  <c r="F97" i="267"/>
  <c r="G75" i="267"/>
  <c r="G75" i="266" l="1"/>
  <c r="I73" i="266"/>
  <c r="H74" i="266"/>
  <c r="H75" i="266" s="1"/>
  <c r="F122" i="266"/>
  <c r="G97" i="266"/>
  <c r="J50" i="266"/>
  <c r="K49" i="266"/>
  <c r="M25" i="266"/>
  <c r="L26" i="266"/>
  <c r="F122" i="267"/>
  <c r="G97" i="267"/>
  <c r="J73" i="267"/>
  <c r="I74" i="267"/>
  <c r="M25" i="267"/>
  <c r="L26" i="267"/>
  <c r="L49" i="267"/>
  <c r="K50" i="267"/>
  <c r="K27" i="267"/>
  <c r="H97" i="266" l="1"/>
  <c r="G98" i="266"/>
  <c r="F120" i="266"/>
  <c r="F123" i="266"/>
  <c r="G119" i="266"/>
  <c r="F119" i="266"/>
  <c r="F121" i="266" s="1"/>
  <c r="J51" i="266"/>
  <c r="J73" i="266"/>
  <c r="I74" i="266"/>
  <c r="L27" i="266"/>
  <c r="N25" i="266"/>
  <c r="M26" i="266"/>
  <c r="M27" i="266" s="1"/>
  <c r="K50" i="266"/>
  <c r="K51" i="266" s="1"/>
  <c r="L49" i="266"/>
  <c r="L27" i="267"/>
  <c r="M26" i="267"/>
  <c r="N25" i="267"/>
  <c r="I75" i="267"/>
  <c r="J74" i="267"/>
  <c r="K73" i="267"/>
  <c r="K51" i="267"/>
  <c r="H97" i="267"/>
  <c r="G98" i="267"/>
  <c r="M49" i="267"/>
  <c r="L50" i="267"/>
  <c r="F120" i="267"/>
  <c r="F123" i="267"/>
  <c r="G119" i="267"/>
  <c r="F119" i="267"/>
  <c r="F121" i="267" s="1"/>
  <c r="O25" i="266" l="1"/>
  <c r="N26" i="266"/>
  <c r="N27" i="266" s="1"/>
  <c r="G121" i="266"/>
  <c r="F146" i="266"/>
  <c r="G99" i="266"/>
  <c r="I97" i="266"/>
  <c r="H98" i="266"/>
  <c r="H99" i="266" s="1"/>
  <c r="I75" i="266"/>
  <c r="K73" i="266"/>
  <c r="J74" i="266"/>
  <c r="J75" i="266" s="1"/>
  <c r="L50" i="266"/>
  <c r="L51" i="266" s="1"/>
  <c r="M49" i="266"/>
  <c r="I97" i="267"/>
  <c r="H98" i="267"/>
  <c r="H99" i="267" s="1"/>
  <c r="O25" i="267"/>
  <c r="N26" i="267"/>
  <c r="N27" i="267" s="1"/>
  <c r="M27" i="267"/>
  <c r="L51" i="267"/>
  <c r="K74" i="267"/>
  <c r="L73" i="267"/>
  <c r="G99" i="267"/>
  <c r="F146" i="267"/>
  <c r="G121" i="267"/>
  <c r="N49" i="267"/>
  <c r="M50" i="267"/>
  <c r="J75" i="267"/>
  <c r="G122" i="266" l="1"/>
  <c r="H121" i="266"/>
  <c r="J97" i="266"/>
  <c r="I98" i="266"/>
  <c r="I99" i="266" s="1"/>
  <c r="P25" i="266"/>
  <c r="O26" i="266"/>
  <c r="O27" i="266" s="1"/>
  <c r="M50" i="266"/>
  <c r="M51" i="266" s="1"/>
  <c r="N49" i="266"/>
  <c r="K74" i="266"/>
  <c r="K75" i="266" s="1"/>
  <c r="L73" i="266"/>
  <c r="F143" i="266"/>
  <c r="F145" i="266" s="1"/>
  <c r="F144" i="266"/>
  <c r="F147" i="266"/>
  <c r="G143" i="266"/>
  <c r="O49" i="267"/>
  <c r="N50" i="267"/>
  <c r="N51" i="267" s="1"/>
  <c r="J97" i="267"/>
  <c r="I98" i="267"/>
  <c r="F144" i="267"/>
  <c r="F147" i="267"/>
  <c r="G143" i="267"/>
  <c r="F143" i="267"/>
  <c r="F145" i="267" s="1"/>
  <c r="G122" i="267"/>
  <c r="H121" i="267"/>
  <c r="M73" i="267"/>
  <c r="L74" i="267"/>
  <c r="K75" i="267"/>
  <c r="P25" i="267"/>
  <c r="O26" i="267"/>
  <c r="O27" i="267" s="1"/>
  <c r="M51" i="267"/>
  <c r="K97" i="266" l="1"/>
  <c r="J98" i="266"/>
  <c r="G145" i="266"/>
  <c r="F170" i="266"/>
  <c r="O49" i="266"/>
  <c r="N50" i="266"/>
  <c r="N51" i="266" s="1"/>
  <c r="H122" i="266"/>
  <c r="H123" i="266" s="1"/>
  <c r="I121" i="266"/>
  <c r="G123" i="266"/>
  <c r="L74" i="266"/>
  <c r="M73" i="266"/>
  <c r="Q25" i="266"/>
  <c r="P26" i="266"/>
  <c r="P27" i="266" s="1"/>
  <c r="G123" i="267"/>
  <c r="G145" i="267"/>
  <c r="F170" i="267"/>
  <c r="L75" i="267"/>
  <c r="N73" i="267"/>
  <c r="M74" i="267"/>
  <c r="I99" i="267"/>
  <c r="O50" i="267"/>
  <c r="O51" i="267" s="1"/>
  <c r="P49" i="267"/>
  <c r="P26" i="267"/>
  <c r="P27" i="267" s="1"/>
  <c r="Q25" i="267"/>
  <c r="I121" i="267"/>
  <c r="H122" i="267"/>
  <c r="H123" i="267" s="1"/>
  <c r="K97" i="267"/>
  <c r="J98" i="267"/>
  <c r="J99" i="267" s="1"/>
  <c r="P49" i="266" l="1"/>
  <c r="O50" i="266"/>
  <c r="O51" i="266" s="1"/>
  <c r="F168" i="266"/>
  <c r="F171" i="266"/>
  <c r="G167" i="266"/>
  <c r="F167" i="266"/>
  <c r="F169" i="266" s="1"/>
  <c r="H145" i="266"/>
  <c r="G146" i="266"/>
  <c r="Q26" i="266"/>
  <c r="Q27" i="266" s="1"/>
  <c r="R25" i="266"/>
  <c r="N73" i="266"/>
  <c r="M74" i="266"/>
  <c r="M75" i="266" s="1"/>
  <c r="J99" i="266"/>
  <c r="L75" i="266"/>
  <c r="J121" i="266"/>
  <c r="I122" i="266"/>
  <c r="L97" i="266"/>
  <c r="K98" i="266"/>
  <c r="O73" i="267"/>
  <c r="N74" i="267"/>
  <c r="N75" i="267" s="1"/>
  <c r="Q49" i="267"/>
  <c r="P50" i="267"/>
  <c r="P51" i="267" s="1"/>
  <c r="G146" i="267"/>
  <c r="H145" i="267"/>
  <c r="R25" i="267"/>
  <c r="Q26" i="267"/>
  <c r="Q27" i="267" s="1"/>
  <c r="K98" i="267"/>
  <c r="L97" i="267"/>
  <c r="F167" i="267"/>
  <c r="F168" i="267"/>
  <c r="F171" i="267"/>
  <c r="G167" i="267"/>
  <c r="J121" i="267"/>
  <c r="I122" i="267"/>
  <c r="M75" i="267"/>
  <c r="H146" i="266" l="1"/>
  <c r="H147" i="266" s="1"/>
  <c r="I145" i="266"/>
  <c r="K99" i="266"/>
  <c r="M97" i="266"/>
  <c r="L98" i="266"/>
  <c r="I123" i="266"/>
  <c r="O73" i="266"/>
  <c r="N74" i="266"/>
  <c r="N75" i="266" s="1"/>
  <c r="F194" i="266"/>
  <c r="G169" i="266"/>
  <c r="K121" i="266"/>
  <c r="J122" i="266"/>
  <c r="J123" i="266" s="1"/>
  <c r="R26" i="266"/>
  <c r="R27" i="266" s="1"/>
  <c r="S25" i="266"/>
  <c r="G147" i="266"/>
  <c r="P50" i="266"/>
  <c r="P51" i="266" s="1"/>
  <c r="Q49" i="266"/>
  <c r="L98" i="267"/>
  <c r="M97" i="267"/>
  <c r="I123" i="267"/>
  <c r="S25" i="267"/>
  <c r="R26" i="267"/>
  <c r="R27" i="267" s="1"/>
  <c r="P73" i="267"/>
  <c r="O74" i="267"/>
  <c r="O75" i="267" s="1"/>
  <c r="J122" i="267"/>
  <c r="J123" i="267" s="1"/>
  <c r="K121" i="267"/>
  <c r="F169" i="267"/>
  <c r="G147" i="267"/>
  <c r="R49" i="267"/>
  <c r="Q50" i="267"/>
  <c r="Q51" i="267" s="1"/>
  <c r="K99" i="267"/>
  <c r="I145" i="267"/>
  <c r="H146" i="267"/>
  <c r="H147" i="267" s="1"/>
  <c r="P73" i="266" l="1"/>
  <c r="O74" i="266"/>
  <c r="O75" i="266" s="1"/>
  <c r="R49" i="266"/>
  <c r="Q50" i="266"/>
  <c r="Q51" i="266" s="1"/>
  <c r="S26" i="266"/>
  <c r="S27" i="266" s="1"/>
  <c r="T25" i="266"/>
  <c r="H169" i="266"/>
  <c r="G170" i="266"/>
  <c r="F191" i="266"/>
  <c r="F192" i="266"/>
  <c r="F195" i="266"/>
  <c r="G191" i="266"/>
  <c r="L99" i="266"/>
  <c r="J145" i="266"/>
  <c r="I146" i="266"/>
  <c r="L121" i="266"/>
  <c r="K122" i="266"/>
  <c r="M98" i="266"/>
  <c r="M99" i="266" s="1"/>
  <c r="N97" i="266"/>
  <c r="R50" i="267"/>
  <c r="R51" i="267" s="1"/>
  <c r="S49" i="267"/>
  <c r="Q73" i="267"/>
  <c r="P74" i="267"/>
  <c r="P75" i="267" s="1"/>
  <c r="G169" i="267"/>
  <c r="F194" i="267"/>
  <c r="L99" i="267"/>
  <c r="J145" i="267"/>
  <c r="I146" i="267"/>
  <c r="S26" i="267"/>
  <c r="S27" i="267" s="1"/>
  <c r="T25" i="267"/>
  <c r="L121" i="267"/>
  <c r="K122" i="267"/>
  <c r="K123" i="267" s="1"/>
  <c r="N97" i="267"/>
  <c r="M98" i="267"/>
  <c r="M99" i="267" s="1"/>
  <c r="U25" i="266" l="1"/>
  <c r="T26" i="266"/>
  <c r="T27" i="266" s="1"/>
  <c r="K123" i="266"/>
  <c r="M121" i="266"/>
  <c r="L122" i="266"/>
  <c r="I147" i="266"/>
  <c r="F193" i="266"/>
  <c r="K145" i="266"/>
  <c r="J146" i="266"/>
  <c r="J147" i="266" s="1"/>
  <c r="S49" i="266"/>
  <c r="R50" i="266"/>
  <c r="R51" i="266" s="1"/>
  <c r="G171" i="266"/>
  <c r="N98" i="266"/>
  <c r="N99" i="266" s="1"/>
  <c r="O97" i="266"/>
  <c r="I169" i="266"/>
  <c r="H170" i="266"/>
  <c r="H171" i="266" s="1"/>
  <c r="Q73" i="266"/>
  <c r="P74" i="266"/>
  <c r="P75" i="266" s="1"/>
  <c r="I147" i="267"/>
  <c r="G170" i="267"/>
  <c r="H169" i="267"/>
  <c r="R73" i="267"/>
  <c r="Q74" i="267"/>
  <c r="Q75" i="267" s="1"/>
  <c r="T49" i="267"/>
  <c r="S50" i="267"/>
  <c r="S51" i="267" s="1"/>
  <c r="O97" i="267"/>
  <c r="N98" i="267"/>
  <c r="N99" i="267" s="1"/>
  <c r="M121" i="267"/>
  <c r="L122" i="267"/>
  <c r="J146" i="267"/>
  <c r="K145" i="267"/>
  <c r="F195" i="267"/>
  <c r="G191" i="267"/>
  <c r="F192" i="267"/>
  <c r="F191" i="267"/>
  <c r="U25" i="267"/>
  <c r="T26" i="267"/>
  <c r="T27" i="267" s="1"/>
  <c r="G193" i="266" l="1"/>
  <c r="F218" i="266"/>
  <c r="J169" i="266"/>
  <c r="I170" i="266"/>
  <c r="I171" i="266" s="1"/>
  <c r="P97" i="266"/>
  <c r="O98" i="266"/>
  <c r="O99" i="266" s="1"/>
  <c r="L145" i="266"/>
  <c r="K146" i="266"/>
  <c r="L123" i="266"/>
  <c r="N121" i="266"/>
  <c r="M122" i="266"/>
  <c r="S50" i="266"/>
  <c r="S51" i="266" s="1"/>
  <c r="T49" i="266"/>
  <c r="R73" i="266"/>
  <c r="Q74" i="266"/>
  <c r="Q75" i="266" s="1"/>
  <c r="V25" i="266"/>
  <c r="U26" i="266"/>
  <c r="U27" i="266" s="1"/>
  <c r="G171" i="267"/>
  <c r="F193" i="267"/>
  <c r="T50" i="267"/>
  <c r="T51" i="267" s="1"/>
  <c r="U49" i="267"/>
  <c r="L145" i="267"/>
  <c r="K146" i="267"/>
  <c r="P97" i="267"/>
  <c r="O98" i="267"/>
  <c r="O99" i="267" s="1"/>
  <c r="U26" i="267"/>
  <c r="U27" i="267" s="1"/>
  <c r="V25" i="267"/>
  <c r="L123" i="267"/>
  <c r="R74" i="267"/>
  <c r="R75" i="267" s="1"/>
  <c r="S73" i="267"/>
  <c r="J147" i="267"/>
  <c r="N121" i="267"/>
  <c r="M122" i="267"/>
  <c r="M123" i="267" s="1"/>
  <c r="H170" i="267"/>
  <c r="H171" i="267" s="1"/>
  <c r="I169" i="267"/>
  <c r="S73" i="266" l="1"/>
  <c r="R74" i="266"/>
  <c r="R75" i="266" s="1"/>
  <c r="J170" i="266"/>
  <c r="K169" i="266"/>
  <c r="K147" i="266"/>
  <c r="L146" i="266"/>
  <c r="M145" i="266"/>
  <c r="F219" i="266"/>
  <c r="G215" i="266"/>
  <c r="F215" i="266"/>
  <c r="F217" i="266" s="1"/>
  <c r="F216" i="266"/>
  <c r="H193" i="266"/>
  <c r="G194" i="266"/>
  <c r="O121" i="266"/>
  <c r="N122" i="266"/>
  <c r="N123" i="266" s="1"/>
  <c r="T50" i="266"/>
  <c r="T51" i="266" s="1"/>
  <c r="U49" i="266"/>
  <c r="W25" i="266"/>
  <c r="V26" i="266"/>
  <c r="V27" i="266" s="1"/>
  <c r="M123" i="266"/>
  <c r="Q97" i="266"/>
  <c r="P98" i="266"/>
  <c r="P99" i="266" s="1"/>
  <c r="M145" i="267"/>
  <c r="L146" i="267"/>
  <c r="V49" i="267"/>
  <c r="U50" i="267"/>
  <c r="U51" i="267" s="1"/>
  <c r="I170" i="267"/>
  <c r="J169" i="267"/>
  <c r="F218" i="267"/>
  <c r="G193" i="267"/>
  <c r="Q97" i="267"/>
  <c r="P98" i="267"/>
  <c r="P99" i="267" s="1"/>
  <c r="W25" i="267"/>
  <c r="V26" i="267"/>
  <c r="V27" i="267" s="1"/>
  <c r="S74" i="267"/>
  <c r="S75" i="267" s="1"/>
  <c r="T73" i="267"/>
  <c r="N122" i="267"/>
  <c r="N123" i="267" s="1"/>
  <c r="O121" i="267"/>
  <c r="K147" i="267"/>
  <c r="I193" i="266" l="1"/>
  <c r="H194" i="266"/>
  <c r="H195" i="266" s="1"/>
  <c r="X25" i="266"/>
  <c r="W26" i="266"/>
  <c r="W27" i="266" s="1"/>
  <c r="M146" i="266"/>
  <c r="N145" i="266"/>
  <c r="U50" i="266"/>
  <c r="U51" i="266" s="1"/>
  <c r="V49" i="266"/>
  <c r="L147" i="266"/>
  <c r="K170" i="266"/>
  <c r="L169" i="266"/>
  <c r="J171" i="266"/>
  <c r="G195" i="266"/>
  <c r="R97" i="266"/>
  <c r="Q98" i="266"/>
  <c r="Q99" i="266" s="1"/>
  <c r="O122" i="266"/>
  <c r="O123" i="266" s="1"/>
  <c r="P121" i="266"/>
  <c r="F242" i="266"/>
  <c r="G217" i="266"/>
  <c r="S74" i="266"/>
  <c r="S75" i="266" s="1"/>
  <c r="T73" i="266"/>
  <c r="P121" i="267"/>
  <c r="O122" i="267"/>
  <c r="O123" i="267" s="1"/>
  <c r="K169" i="267"/>
  <c r="J170" i="267"/>
  <c r="R97" i="267"/>
  <c r="Q98" i="267"/>
  <c r="Q99" i="267" s="1"/>
  <c r="U73" i="267"/>
  <c r="T74" i="267"/>
  <c r="T75" i="267" s="1"/>
  <c r="W49" i="267"/>
  <c r="V50" i="267"/>
  <c r="V51" i="267" s="1"/>
  <c r="G194" i="267"/>
  <c r="H193" i="267"/>
  <c r="L147" i="267"/>
  <c r="W26" i="267"/>
  <c r="W27" i="267" s="1"/>
  <c r="X25" i="267"/>
  <c r="I171" i="267"/>
  <c r="F216" i="267"/>
  <c r="F219" i="267"/>
  <c r="G215" i="267"/>
  <c r="F215" i="267"/>
  <c r="N145" i="267"/>
  <c r="M146" i="267"/>
  <c r="M147" i="267" s="1"/>
  <c r="F217" i="267" l="1"/>
  <c r="T74" i="266"/>
  <c r="T75" i="266" s="1"/>
  <c r="U73" i="266"/>
  <c r="S97" i="266"/>
  <c r="R98" i="266"/>
  <c r="R99" i="266" s="1"/>
  <c r="W49" i="266"/>
  <c r="V50" i="266"/>
  <c r="V51" i="266" s="1"/>
  <c r="M169" i="266"/>
  <c r="L170" i="266"/>
  <c r="O145" i="266"/>
  <c r="N146" i="266"/>
  <c r="N147" i="266" s="1"/>
  <c r="H217" i="266"/>
  <c r="G218" i="266"/>
  <c r="K171" i="266"/>
  <c r="M147" i="266"/>
  <c r="F240" i="266"/>
  <c r="F243" i="266"/>
  <c r="G238" i="266"/>
  <c r="F238" i="266"/>
  <c r="P122" i="266"/>
  <c r="P123" i="266" s="1"/>
  <c r="Q121" i="266"/>
  <c r="Y25" i="266"/>
  <c r="X26" i="266"/>
  <c r="X27" i="266" s="1"/>
  <c r="J193" i="266"/>
  <c r="I194" i="266"/>
  <c r="S97" i="267"/>
  <c r="R98" i="267"/>
  <c r="R99" i="267" s="1"/>
  <c r="H194" i="267"/>
  <c r="H195" i="267" s="1"/>
  <c r="I193" i="267"/>
  <c r="G195" i="267"/>
  <c r="K170" i="267"/>
  <c r="K171" i="267" s="1"/>
  <c r="L169" i="267"/>
  <c r="W50" i="267"/>
  <c r="W51" i="267" s="1"/>
  <c r="X49" i="267"/>
  <c r="Q121" i="267"/>
  <c r="P122" i="267"/>
  <c r="P123" i="267" s="1"/>
  <c r="J171" i="267"/>
  <c r="G217" i="267"/>
  <c r="F242" i="267"/>
  <c r="V73" i="267"/>
  <c r="U74" i="267"/>
  <c r="U75" i="267" s="1"/>
  <c r="O145" i="267"/>
  <c r="N146" i="267"/>
  <c r="N147" i="267" s="1"/>
  <c r="X26" i="267"/>
  <c r="X27" i="267" s="1"/>
  <c r="Y25" i="267"/>
  <c r="K193" i="266" l="1"/>
  <c r="J194" i="266"/>
  <c r="J195" i="266" s="1"/>
  <c r="L171" i="266"/>
  <c r="P145" i="266"/>
  <c r="O146" i="266"/>
  <c r="O147" i="266" s="1"/>
  <c r="N169" i="266"/>
  <c r="M170" i="266"/>
  <c r="M171" i="266" s="1"/>
  <c r="F241" i="266"/>
  <c r="X49" i="266"/>
  <c r="W50" i="266"/>
  <c r="W51" i="266" s="1"/>
  <c r="Z25" i="266"/>
  <c r="Y26" i="266"/>
  <c r="Y27" i="266" s="1"/>
  <c r="R121" i="266"/>
  <c r="Q122" i="266"/>
  <c r="Q123" i="266" s="1"/>
  <c r="G219" i="266"/>
  <c r="I217" i="266"/>
  <c r="H218" i="266"/>
  <c r="H219" i="266" s="1"/>
  <c r="T97" i="266"/>
  <c r="S98" i="266"/>
  <c r="S99" i="266" s="1"/>
  <c r="I195" i="266"/>
  <c r="V73" i="266"/>
  <c r="U74" i="266"/>
  <c r="U75" i="266" s="1"/>
  <c r="W73" i="267"/>
  <c r="V74" i="267"/>
  <c r="V75" i="267" s="1"/>
  <c r="F243" i="267"/>
  <c r="F240" i="267"/>
  <c r="G238" i="267"/>
  <c r="F238" i="267"/>
  <c r="F241" i="267" s="1"/>
  <c r="I194" i="267"/>
  <c r="J193" i="267"/>
  <c r="R121" i="267"/>
  <c r="Q122" i="267"/>
  <c r="Q123" i="267" s="1"/>
  <c r="Y49" i="267"/>
  <c r="X50" i="267"/>
  <c r="X51" i="267" s="1"/>
  <c r="Z25" i="267"/>
  <c r="Y26" i="267"/>
  <c r="Y27" i="267" s="1"/>
  <c r="H217" i="267"/>
  <c r="G218" i="267"/>
  <c r="L170" i="267"/>
  <c r="M169" i="267"/>
  <c r="S98" i="267"/>
  <c r="S99" i="267" s="1"/>
  <c r="T97" i="267"/>
  <c r="O146" i="267"/>
  <c r="O147" i="267" s="1"/>
  <c r="P145" i="267"/>
  <c r="P146" i="266" l="1"/>
  <c r="P147" i="266" s="1"/>
  <c r="Q145" i="266"/>
  <c r="U97" i="266"/>
  <c r="T98" i="266"/>
  <c r="T99" i="266" s="1"/>
  <c r="Z26" i="266"/>
  <c r="Z27" i="266" s="1"/>
  <c r="AA25" i="266"/>
  <c r="J217" i="266"/>
  <c r="I218" i="266"/>
  <c r="X50" i="266"/>
  <c r="X51" i="266" s="1"/>
  <c r="Y49" i="266"/>
  <c r="G241" i="266"/>
  <c r="F266" i="266"/>
  <c r="W73" i="266"/>
  <c r="V74" i="266"/>
  <c r="V75" i="266" s="1"/>
  <c r="N170" i="266"/>
  <c r="N171" i="266" s="1"/>
  <c r="O169" i="266"/>
  <c r="K194" i="266"/>
  <c r="L193" i="266"/>
  <c r="S121" i="266"/>
  <c r="R122" i="266"/>
  <c r="R123" i="266" s="1"/>
  <c r="Q145" i="267"/>
  <c r="P146" i="267"/>
  <c r="P147" i="267" s="1"/>
  <c r="H218" i="267"/>
  <c r="H219" i="267" s="1"/>
  <c r="I217" i="267"/>
  <c r="I195" i="267"/>
  <c r="Z49" i="267"/>
  <c r="Y50" i="267"/>
  <c r="Y51" i="267" s="1"/>
  <c r="G241" i="267"/>
  <c r="F266" i="267"/>
  <c r="T98" i="267"/>
  <c r="T99" i="267" s="1"/>
  <c r="U97" i="267"/>
  <c r="Z26" i="267"/>
  <c r="Z27" i="267" s="1"/>
  <c r="AA25" i="267"/>
  <c r="L171" i="267"/>
  <c r="R122" i="267"/>
  <c r="R123" i="267" s="1"/>
  <c r="S121" i="267"/>
  <c r="N169" i="267"/>
  <c r="M170" i="267"/>
  <c r="M171" i="267" s="1"/>
  <c r="G219" i="267"/>
  <c r="J194" i="267"/>
  <c r="J195" i="267" s="1"/>
  <c r="K193" i="267"/>
  <c r="X73" i="267"/>
  <c r="W74" i="267"/>
  <c r="W75" i="267" s="1"/>
  <c r="F267" i="266" l="1"/>
  <c r="G263" i="266"/>
  <c r="F264" i="266"/>
  <c r="F263" i="266"/>
  <c r="AA26" i="266"/>
  <c r="AA27" i="266" s="1"/>
  <c r="AB25" i="266"/>
  <c r="K195" i="266"/>
  <c r="X73" i="266"/>
  <c r="W74" i="266"/>
  <c r="W75" i="266" s="1"/>
  <c r="T121" i="266"/>
  <c r="S122" i="266"/>
  <c r="S123" i="266" s="1"/>
  <c r="G242" i="266"/>
  <c r="H241" i="266"/>
  <c r="L194" i="266"/>
  <c r="L195" i="266" s="1"/>
  <c r="M193" i="266"/>
  <c r="Z49" i="266"/>
  <c r="Y50" i="266"/>
  <c r="Y51" i="266" s="1"/>
  <c r="P169" i="266"/>
  <c r="O170" i="266"/>
  <c r="O171" i="266" s="1"/>
  <c r="U98" i="266"/>
  <c r="U99" i="266" s="1"/>
  <c r="V97" i="266"/>
  <c r="I219" i="266"/>
  <c r="R145" i="266"/>
  <c r="Q146" i="266"/>
  <c r="Q147" i="266" s="1"/>
  <c r="K217" i="266"/>
  <c r="J218" i="266"/>
  <c r="H241" i="267"/>
  <c r="G242" i="267"/>
  <c r="Z50" i="267"/>
  <c r="Z51" i="267" s="1"/>
  <c r="AA49" i="267"/>
  <c r="AA26" i="267"/>
  <c r="AA27" i="267" s="1"/>
  <c r="AB25" i="267"/>
  <c r="J217" i="267"/>
  <c r="I218" i="267"/>
  <c r="O169" i="267"/>
  <c r="N170" i="267"/>
  <c r="N171" i="267" s="1"/>
  <c r="V97" i="267"/>
  <c r="U98" i="267"/>
  <c r="U99" i="267" s="1"/>
  <c r="Y73" i="267"/>
  <c r="X74" i="267"/>
  <c r="X75" i="267" s="1"/>
  <c r="S122" i="267"/>
  <c r="S123" i="267" s="1"/>
  <c r="T121" i="267"/>
  <c r="L193" i="267"/>
  <c r="K194" i="267"/>
  <c r="K195" i="267" s="1"/>
  <c r="F267" i="267"/>
  <c r="G263" i="267"/>
  <c r="F264" i="267"/>
  <c r="F263" i="267"/>
  <c r="R145" i="267"/>
  <c r="Q146" i="267"/>
  <c r="Q147" i="267" s="1"/>
  <c r="L217" i="266" l="1"/>
  <c r="K218" i="266"/>
  <c r="AC25" i="266"/>
  <c r="AB26" i="266"/>
  <c r="AB27" i="266" s="1"/>
  <c r="N193" i="266"/>
  <c r="M194" i="266"/>
  <c r="S145" i="266"/>
  <c r="R146" i="266"/>
  <c r="R147" i="266" s="1"/>
  <c r="G243" i="266"/>
  <c r="H242" i="266"/>
  <c r="H243" i="266" s="1"/>
  <c r="I241" i="266"/>
  <c r="F265" i="266"/>
  <c r="Q169" i="266"/>
  <c r="P170" i="266"/>
  <c r="P171" i="266" s="1"/>
  <c r="U121" i="266"/>
  <c r="T122" i="266"/>
  <c r="T123" i="266" s="1"/>
  <c r="V98" i="266"/>
  <c r="V99" i="266" s="1"/>
  <c r="W97" i="266"/>
  <c r="J219" i="266"/>
  <c r="Z50" i="266"/>
  <c r="Z51" i="266" s="1"/>
  <c r="AA49" i="266"/>
  <c r="Y73" i="266"/>
  <c r="X74" i="266"/>
  <c r="X75" i="266" s="1"/>
  <c r="U121" i="267"/>
  <c r="T122" i="267"/>
  <c r="T123" i="267" s="1"/>
  <c r="O170" i="267"/>
  <c r="O171" i="267" s="1"/>
  <c r="P169" i="267"/>
  <c r="AB49" i="267"/>
  <c r="AA50" i="267"/>
  <c r="AA51" i="267" s="1"/>
  <c r="I219" i="267"/>
  <c r="Z73" i="267"/>
  <c r="Y74" i="267"/>
  <c r="Y75" i="267" s="1"/>
  <c r="K217" i="267"/>
  <c r="J218" i="267"/>
  <c r="L194" i="267"/>
  <c r="M193" i="267"/>
  <c r="G243" i="267"/>
  <c r="F265" i="267"/>
  <c r="R146" i="267"/>
  <c r="R147" i="267" s="1"/>
  <c r="S145" i="267"/>
  <c r="W97" i="267"/>
  <c r="V98" i="267"/>
  <c r="V99" i="267" s="1"/>
  <c r="AC25" i="267"/>
  <c r="AB26" i="267"/>
  <c r="AB27" i="267" s="1"/>
  <c r="H242" i="267"/>
  <c r="H243" i="267" s="1"/>
  <c r="I241" i="267"/>
  <c r="O193" i="266" l="1"/>
  <c r="N194" i="266"/>
  <c r="N195" i="266" s="1"/>
  <c r="AA50" i="266"/>
  <c r="AA51" i="266" s="1"/>
  <c r="AB49" i="266"/>
  <c r="X97" i="266"/>
  <c r="W98" i="266"/>
  <c r="W99" i="266" s="1"/>
  <c r="AD25" i="266"/>
  <c r="AC26" i="266"/>
  <c r="AC27" i="266" s="1"/>
  <c r="V121" i="266"/>
  <c r="U122" i="266"/>
  <c r="U123" i="266" s="1"/>
  <c r="K219" i="266"/>
  <c r="I242" i="266"/>
  <c r="J241" i="266"/>
  <c r="L218" i="266"/>
  <c r="M217" i="266"/>
  <c r="M195" i="266"/>
  <c r="R169" i="266"/>
  <c r="Q170" i="266"/>
  <c r="Q171" i="266" s="1"/>
  <c r="Z73" i="266"/>
  <c r="Y74" i="266"/>
  <c r="Y75" i="266" s="1"/>
  <c r="G265" i="266"/>
  <c r="F290" i="266"/>
  <c r="T145" i="266"/>
  <c r="S146" i="266"/>
  <c r="S147" i="266" s="1"/>
  <c r="I242" i="267"/>
  <c r="I243" i="267" s="1"/>
  <c r="J241" i="267"/>
  <c r="F290" i="267"/>
  <c r="G265" i="267"/>
  <c r="Z74" i="267"/>
  <c r="Z75" i="267" s="1"/>
  <c r="AA73" i="267"/>
  <c r="AD25" i="267"/>
  <c r="AC26" i="267"/>
  <c r="AC27" i="267" s="1"/>
  <c r="M194" i="267"/>
  <c r="M195" i="267" s="1"/>
  <c r="N193" i="267"/>
  <c r="AC49" i="267"/>
  <c r="AB50" i="267"/>
  <c r="AB51" i="267" s="1"/>
  <c r="L195" i="267"/>
  <c r="P170" i="267"/>
  <c r="P171" i="267" s="1"/>
  <c r="Q169" i="267"/>
  <c r="X97" i="267"/>
  <c r="W98" i="267"/>
  <c r="W99" i="267" s="1"/>
  <c r="T145" i="267"/>
  <c r="S146" i="267"/>
  <c r="S147" i="267" s="1"/>
  <c r="K218" i="267"/>
  <c r="L217" i="267"/>
  <c r="J219" i="267"/>
  <c r="V121" i="267"/>
  <c r="U122" i="267"/>
  <c r="U123" i="267" s="1"/>
  <c r="AA73" i="266" l="1"/>
  <c r="Z74" i="266"/>
  <c r="Z75" i="266" s="1"/>
  <c r="AE25" i="266"/>
  <c r="AD26" i="266"/>
  <c r="AD27" i="266" s="1"/>
  <c r="H265" i="266"/>
  <c r="G266" i="266"/>
  <c r="M218" i="266"/>
  <c r="N217" i="266"/>
  <c r="I243" i="266"/>
  <c r="F288" i="266"/>
  <c r="F291" i="266"/>
  <c r="G287" i="266"/>
  <c r="F287" i="266"/>
  <c r="L219" i="266"/>
  <c r="Y97" i="266"/>
  <c r="X98" i="266"/>
  <c r="X99" i="266" s="1"/>
  <c r="T146" i="266"/>
  <c r="T147" i="266" s="1"/>
  <c r="U145" i="266"/>
  <c r="W121" i="266"/>
  <c r="V122" i="266"/>
  <c r="V123" i="266" s="1"/>
  <c r="P193" i="266"/>
  <c r="O194" i="266"/>
  <c r="O195" i="266" s="1"/>
  <c r="J242" i="266"/>
  <c r="K241" i="266"/>
  <c r="AC49" i="266"/>
  <c r="AB50" i="266"/>
  <c r="AB51" i="266" s="1"/>
  <c r="R170" i="266"/>
  <c r="R171" i="266" s="1"/>
  <c r="S169" i="266"/>
  <c r="K219" i="267"/>
  <c r="Q170" i="267"/>
  <c r="Q171" i="267" s="1"/>
  <c r="R169" i="267"/>
  <c r="AA74" i="267"/>
  <c r="AA75" i="267" s="1"/>
  <c r="AB73" i="267"/>
  <c r="U145" i="267"/>
  <c r="T146" i="267"/>
  <c r="T147" i="267" s="1"/>
  <c r="AE25" i="267"/>
  <c r="AD26" i="267"/>
  <c r="AD27" i="267" s="1"/>
  <c r="G266" i="267"/>
  <c r="H265" i="267"/>
  <c r="V122" i="267"/>
  <c r="V123" i="267" s="1"/>
  <c r="W121" i="267"/>
  <c r="F288" i="267"/>
  <c r="F291" i="267"/>
  <c r="G287" i="267"/>
  <c r="F287" i="267"/>
  <c r="F289" i="267" s="1"/>
  <c r="J242" i="267"/>
  <c r="K241" i="267"/>
  <c r="AD49" i="267"/>
  <c r="AC50" i="267"/>
  <c r="AC51" i="267" s="1"/>
  <c r="Y97" i="267"/>
  <c r="X98" i="267"/>
  <c r="X99" i="267" s="1"/>
  <c r="M217" i="267"/>
  <c r="L218" i="267"/>
  <c r="L219" i="267" s="1"/>
  <c r="O193" i="267"/>
  <c r="N194" i="267"/>
  <c r="N195" i="267" s="1"/>
  <c r="Q193" i="266" l="1"/>
  <c r="P194" i="266"/>
  <c r="P195" i="266" s="1"/>
  <c r="O217" i="266"/>
  <c r="N218" i="266"/>
  <c r="N219" i="266" s="1"/>
  <c r="M219" i="266"/>
  <c r="W122" i="266"/>
  <c r="W123" i="266" s="1"/>
  <c r="X121" i="266"/>
  <c r="G267" i="266"/>
  <c r="I265" i="266"/>
  <c r="H266" i="266"/>
  <c r="H267" i="266" s="1"/>
  <c r="AD49" i="266"/>
  <c r="AC50" i="266"/>
  <c r="AC51" i="266" s="1"/>
  <c r="V145" i="266"/>
  <c r="U146" i="266"/>
  <c r="U147" i="266" s="1"/>
  <c r="S170" i="266"/>
  <c r="S171" i="266" s="1"/>
  <c r="T169" i="266"/>
  <c r="L241" i="266"/>
  <c r="K242" i="266"/>
  <c r="F289" i="266"/>
  <c r="AF25" i="266"/>
  <c r="AE26" i="266"/>
  <c r="AE27" i="266" s="1"/>
  <c r="J243" i="266"/>
  <c r="Z97" i="266"/>
  <c r="Y98" i="266"/>
  <c r="Y99" i="266" s="1"/>
  <c r="AA74" i="266"/>
  <c r="AA75" i="266" s="1"/>
  <c r="AB73" i="266"/>
  <c r="M218" i="267"/>
  <c r="M219" i="267" s="1"/>
  <c r="N217" i="267"/>
  <c r="K242" i="267"/>
  <c r="K243" i="267" s="1"/>
  <c r="L241" i="267"/>
  <c r="X121" i="267"/>
  <c r="W122" i="267"/>
  <c r="W123" i="267" s="1"/>
  <c r="Z97" i="267"/>
  <c r="Y98" i="267"/>
  <c r="Y99" i="267" s="1"/>
  <c r="H266" i="267"/>
  <c r="H267" i="267" s="1"/>
  <c r="I265" i="267"/>
  <c r="AC73" i="267"/>
  <c r="AB74" i="267"/>
  <c r="AB75" i="267" s="1"/>
  <c r="J243" i="267"/>
  <c r="F314" i="267"/>
  <c r="G289" i="267"/>
  <c r="G267" i="267"/>
  <c r="AE49" i="267"/>
  <c r="AD50" i="267"/>
  <c r="AD51" i="267" s="1"/>
  <c r="S169" i="267"/>
  <c r="R170" i="267"/>
  <c r="R171" i="267" s="1"/>
  <c r="AF25" i="267"/>
  <c r="AE26" i="267"/>
  <c r="AE27" i="267" s="1"/>
  <c r="P193" i="267"/>
  <c r="O194" i="267"/>
  <c r="O195" i="267" s="1"/>
  <c r="V145" i="267"/>
  <c r="U146" i="267"/>
  <c r="U147" i="267" s="1"/>
  <c r="AB74" i="266" l="1"/>
  <c r="AB75" i="266" s="1"/>
  <c r="AC73" i="266"/>
  <c r="AG25" i="266"/>
  <c r="AF26" i="266"/>
  <c r="AF27" i="266" s="1"/>
  <c r="W145" i="266"/>
  <c r="V146" i="266"/>
  <c r="V147" i="266" s="1"/>
  <c r="P217" i="266"/>
  <c r="O218" i="266"/>
  <c r="O219" i="266" s="1"/>
  <c r="AA97" i="266"/>
  <c r="Z98" i="266"/>
  <c r="Z99" i="266" s="1"/>
  <c r="M241" i="266"/>
  <c r="L242" i="266"/>
  <c r="L243" i="266" s="1"/>
  <c r="I266" i="266"/>
  <c r="J265" i="266"/>
  <c r="U169" i="266"/>
  <c r="T170" i="266"/>
  <c r="T171" i="266" s="1"/>
  <c r="K243" i="266"/>
  <c r="AE49" i="266"/>
  <c r="AD50" i="266"/>
  <c r="AD51" i="266" s="1"/>
  <c r="R193" i="266"/>
  <c r="Q194" i="266"/>
  <c r="Q195" i="266" s="1"/>
  <c r="G289" i="266"/>
  <c r="F314" i="266"/>
  <c r="X122" i="266"/>
  <c r="X123" i="266" s="1"/>
  <c r="Y121" i="266"/>
  <c r="P194" i="267"/>
  <c r="P195" i="267" s="1"/>
  <c r="Q193" i="267"/>
  <c r="H289" i="267"/>
  <c r="G290" i="267"/>
  <c r="AA97" i="267"/>
  <c r="Z98" i="267"/>
  <c r="Z99" i="267" s="1"/>
  <c r="AF26" i="267"/>
  <c r="AF27" i="267" s="1"/>
  <c r="AG25" i="267"/>
  <c r="F312" i="267"/>
  <c r="F311" i="267"/>
  <c r="G311" i="267"/>
  <c r="F315" i="267"/>
  <c r="Y121" i="267"/>
  <c r="X122" i="267"/>
  <c r="X123" i="267" s="1"/>
  <c r="S170" i="267"/>
  <c r="S171" i="267" s="1"/>
  <c r="T169" i="267"/>
  <c r="L242" i="267"/>
  <c r="M241" i="267"/>
  <c r="AD73" i="267"/>
  <c r="AC74" i="267"/>
  <c r="AC75" i="267" s="1"/>
  <c r="AE50" i="267"/>
  <c r="AE51" i="267" s="1"/>
  <c r="AF49" i="267"/>
  <c r="I266" i="267"/>
  <c r="J265" i="267"/>
  <c r="O217" i="267"/>
  <c r="N218" i="267"/>
  <c r="N219" i="267" s="1"/>
  <c r="W145" i="267"/>
  <c r="V146" i="267"/>
  <c r="V147" i="267" s="1"/>
  <c r="Z121" i="266" l="1"/>
  <c r="Y122" i="266"/>
  <c r="Y123" i="266" s="1"/>
  <c r="Q217" i="266"/>
  <c r="P218" i="266"/>
  <c r="P219" i="266" s="1"/>
  <c r="W146" i="266"/>
  <c r="W147" i="266" s="1"/>
  <c r="X145" i="266"/>
  <c r="S193" i="266"/>
  <c r="R194" i="266"/>
  <c r="R195" i="266" s="1"/>
  <c r="V169" i="266"/>
  <c r="U170" i="266"/>
  <c r="U171" i="266" s="1"/>
  <c r="N241" i="266"/>
  <c r="M242" i="266"/>
  <c r="M243" i="266" s="1"/>
  <c r="AG26" i="266"/>
  <c r="AG27" i="266" s="1"/>
  <c r="AH25" i="266"/>
  <c r="AD73" i="266"/>
  <c r="AC74" i="266"/>
  <c r="AC75" i="266" s="1"/>
  <c r="AF49" i="266"/>
  <c r="AE50" i="266"/>
  <c r="AE51" i="266" s="1"/>
  <c r="F315" i="266"/>
  <c r="F311" i="266"/>
  <c r="F312" i="266"/>
  <c r="G311" i="266"/>
  <c r="J266" i="266"/>
  <c r="K265" i="266"/>
  <c r="AB97" i="266"/>
  <c r="AA98" i="266"/>
  <c r="AA99" i="266" s="1"/>
  <c r="H289" i="266"/>
  <c r="G290" i="266"/>
  <c r="I267" i="266"/>
  <c r="AH25" i="267"/>
  <c r="AG26" i="267"/>
  <c r="AG27" i="267" s="1"/>
  <c r="AG49" i="267"/>
  <c r="AF50" i="267"/>
  <c r="AF51" i="267" s="1"/>
  <c r="Z121" i="267"/>
  <c r="Y122" i="267"/>
  <c r="Y123" i="267" s="1"/>
  <c r="W146" i="267"/>
  <c r="W147" i="267" s="1"/>
  <c r="X145" i="267"/>
  <c r="AA98" i="267"/>
  <c r="AA99" i="267" s="1"/>
  <c r="AB97" i="267"/>
  <c r="I289" i="267"/>
  <c r="H290" i="267"/>
  <c r="H291" i="267" s="1"/>
  <c r="AE73" i="267"/>
  <c r="AD74" i="267"/>
  <c r="AD75" i="267" s="1"/>
  <c r="F313" i="267"/>
  <c r="J266" i="267"/>
  <c r="J267" i="267" s="1"/>
  <c r="K265" i="267"/>
  <c r="L243" i="267"/>
  <c r="Q194" i="267"/>
  <c r="Q195" i="267" s="1"/>
  <c r="R193" i="267"/>
  <c r="G291" i="267"/>
  <c r="P217" i="267"/>
  <c r="O218" i="267"/>
  <c r="O219" i="267" s="1"/>
  <c r="N241" i="267"/>
  <c r="M242" i="267"/>
  <c r="M243" i="267" s="1"/>
  <c r="I267" i="267"/>
  <c r="T170" i="267"/>
  <c r="T171" i="267" s="1"/>
  <c r="U169" i="267"/>
  <c r="AC97" i="266" l="1"/>
  <c r="AB98" i="266"/>
  <c r="AB99" i="266" s="1"/>
  <c r="G291" i="266"/>
  <c r="F313" i="266"/>
  <c r="AE73" i="266"/>
  <c r="AD74" i="266"/>
  <c r="AD75" i="266" s="1"/>
  <c r="S194" i="266"/>
  <c r="S195" i="266" s="1"/>
  <c r="T193" i="266"/>
  <c r="L265" i="266"/>
  <c r="K266" i="266"/>
  <c r="AF50" i="266"/>
  <c r="AF51" i="266" s="1"/>
  <c r="AG49" i="266"/>
  <c r="V170" i="266"/>
  <c r="V171" i="266" s="1"/>
  <c r="W169" i="266"/>
  <c r="AA121" i="266"/>
  <c r="Z122" i="266"/>
  <c r="Z123" i="266" s="1"/>
  <c r="J267" i="266"/>
  <c r="AH26" i="266"/>
  <c r="AH27" i="266" s="1"/>
  <c r="AI25" i="266"/>
  <c r="X146" i="266"/>
  <c r="X147" i="266" s="1"/>
  <c r="Y145" i="266"/>
  <c r="O241" i="266"/>
  <c r="N242" i="266"/>
  <c r="N243" i="266" s="1"/>
  <c r="R217" i="266"/>
  <c r="Q218" i="266"/>
  <c r="Q219" i="266" s="1"/>
  <c r="I289" i="266"/>
  <c r="H290" i="266"/>
  <c r="H291" i="266" s="1"/>
  <c r="Y145" i="267"/>
  <c r="X146" i="267"/>
  <c r="X147" i="267" s="1"/>
  <c r="O241" i="267"/>
  <c r="N242" i="267"/>
  <c r="N243" i="267" s="1"/>
  <c r="F338" i="267"/>
  <c r="G313" i="267"/>
  <c r="P218" i="267"/>
  <c r="P219" i="267" s="1"/>
  <c r="Q217" i="267"/>
  <c r="AF73" i="267"/>
  <c r="AE74" i="267"/>
  <c r="AE75" i="267" s="1"/>
  <c r="Z122" i="267"/>
  <c r="Z123" i="267" s="1"/>
  <c r="AA121" i="267"/>
  <c r="J289" i="267"/>
  <c r="I290" i="267"/>
  <c r="AH49" i="267"/>
  <c r="AG50" i="267"/>
  <c r="AG51" i="267" s="1"/>
  <c r="R194" i="267"/>
  <c r="R195" i="267" s="1"/>
  <c r="S193" i="267"/>
  <c r="AB98" i="267"/>
  <c r="AB99" i="267" s="1"/>
  <c r="AC97" i="267"/>
  <c r="U170" i="267"/>
  <c r="U171" i="267" s="1"/>
  <c r="V169" i="267"/>
  <c r="L265" i="267"/>
  <c r="K266" i="267"/>
  <c r="AH26" i="267"/>
  <c r="AH27" i="267" s="1"/>
  <c r="AI25" i="267"/>
  <c r="M265" i="266" l="1"/>
  <c r="L266" i="266"/>
  <c r="AI26" i="266"/>
  <c r="AI27" i="266" s="1"/>
  <c r="AJ25" i="266"/>
  <c r="J289" i="266"/>
  <c r="I290" i="266"/>
  <c r="AF73" i="266"/>
  <c r="AE74" i="266"/>
  <c r="AE75" i="266" s="1"/>
  <c r="AH49" i="266"/>
  <c r="AG50" i="266"/>
  <c r="AG51" i="266" s="1"/>
  <c r="F338" i="266"/>
  <c r="G313" i="266"/>
  <c r="AB121" i="266"/>
  <c r="AA122" i="266"/>
  <c r="AA123" i="266" s="1"/>
  <c r="X169" i="266"/>
  <c r="W170" i="266"/>
  <c r="W171" i="266" s="1"/>
  <c r="S217" i="266"/>
  <c r="R218" i="266"/>
  <c r="R219" i="266" s="1"/>
  <c r="O242" i="266"/>
  <c r="O243" i="266" s="1"/>
  <c r="P241" i="266"/>
  <c r="Z145" i="266"/>
  <c r="Y146" i="266"/>
  <c r="Y147" i="266" s="1"/>
  <c r="K267" i="266"/>
  <c r="T194" i="266"/>
  <c r="T195" i="266" s="1"/>
  <c r="U193" i="266"/>
  <c r="AC98" i="266"/>
  <c r="AC99" i="266" s="1"/>
  <c r="AD97" i="266"/>
  <c r="F336" i="267"/>
  <c r="F339" i="267"/>
  <c r="G335" i="267"/>
  <c r="F335" i="267"/>
  <c r="F337" i="267" s="1"/>
  <c r="AG73" i="267"/>
  <c r="AF74" i="267"/>
  <c r="AF75" i="267" s="1"/>
  <c r="T193" i="267"/>
  <c r="S194" i="267"/>
  <c r="S195" i="267" s="1"/>
  <c r="P241" i="267"/>
  <c r="O242" i="267"/>
  <c r="O243" i="267" s="1"/>
  <c r="G314" i="267"/>
  <c r="H313" i="267"/>
  <c r="AH50" i="267"/>
  <c r="AH51" i="267" s="1"/>
  <c r="AI49" i="267"/>
  <c r="R217" i="267"/>
  <c r="Q218" i="267"/>
  <c r="Q219" i="267" s="1"/>
  <c r="K267" i="267"/>
  <c r="AC98" i="267"/>
  <c r="AC99" i="267" s="1"/>
  <c r="AD97" i="267"/>
  <c r="I291" i="267"/>
  <c r="Z145" i="267"/>
  <c r="Y146" i="267"/>
  <c r="Y147" i="267" s="1"/>
  <c r="AB121" i="267"/>
  <c r="AA122" i="267"/>
  <c r="AA123" i="267" s="1"/>
  <c r="L266" i="267"/>
  <c r="L267" i="267" s="1"/>
  <c r="M265" i="267"/>
  <c r="W169" i="267"/>
  <c r="V170" i="267"/>
  <c r="V171" i="267" s="1"/>
  <c r="AI26" i="267"/>
  <c r="AI27" i="267" s="1"/>
  <c r="AJ25" i="267"/>
  <c r="AJ26" i="267" s="1"/>
  <c r="J290" i="267"/>
  <c r="K289" i="267"/>
  <c r="V193" i="266" l="1"/>
  <c r="U194" i="266"/>
  <c r="U195" i="266" s="1"/>
  <c r="T217" i="266"/>
  <c r="S218" i="266"/>
  <c r="S219" i="266" s="1"/>
  <c r="H313" i="266"/>
  <c r="G314" i="266"/>
  <c r="I291" i="266"/>
  <c r="Y169" i="266"/>
  <c r="X170" i="266"/>
  <c r="X171" i="266" s="1"/>
  <c r="F336" i="266"/>
  <c r="F339" i="266"/>
  <c r="G335" i="266"/>
  <c r="F335" i="266"/>
  <c r="F337" i="266" s="1"/>
  <c r="J290" i="266"/>
  <c r="K289" i="266"/>
  <c r="AJ26" i="266"/>
  <c r="AA145" i="266"/>
  <c r="Z146" i="266"/>
  <c r="Z147" i="266" s="1"/>
  <c r="AH50" i="266"/>
  <c r="AH51" i="266" s="1"/>
  <c r="AI49" i="266"/>
  <c r="P242" i="266"/>
  <c r="P243" i="266" s="1"/>
  <c r="Q241" i="266"/>
  <c r="L267" i="266"/>
  <c r="N265" i="266"/>
  <c r="M266" i="266"/>
  <c r="AD98" i="266"/>
  <c r="AD99" i="266" s="1"/>
  <c r="AE97" i="266"/>
  <c r="AC121" i="266"/>
  <c r="AB122" i="266"/>
  <c r="AB123" i="266" s="1"/>
  <c r="AG73" i="266"/>
  <c r="AF74" i="266"/>
  <c r="AF75" i="266" s="1"/>
  <c r="X169" i="267"/>
  <c r="W170" i="267"/>
  <c r="W171" i="267" s="1"/>
  <c r="AJ49" i="267"/>
  <c r="AJ50" i="267" s="1"/>
  <c r="AI50" i="267"/>
  <c r="AI51" i="267" s="1"/>
  <c r="T194" i="267"/>
  <c r="T195" i="267" s="1"/>
  <c r="U193" i="267"/>
  <c r="M266" i="267"/>
  <c r="N265" i="267"/>
  <c r="AH73" i="267"/>
  <c r="AG74" i="267"/>
  <c r="AG75" i="267" s="1"/>
  <c r="AE97" i="267"/>
  <c r="AD98" i="267"/>
  <c r="AD99" i="267" s="1"/>
  <c r="H314" i="267"/>
  <c r="H315" i="267" s="1"/>
  <c r="I313" i="267"/>
  <c r="F362" i="267"/>
  <c r="G337" i="267"/>
  <c r="G315" i="267"/>
  <c r="J291" i="267"/>
  <c r="AC121" i="267"/>
  <c r="AB122" i="267"/>
  <c r="AB123" i="267" s="1"/>
  <c r="R218" i="267"/>
  <c r="R219" i="267" s="1"/>
  <c r="S217" i="267"/>
  <c r="AJ27" i="267"/>
  <c r="AK30" i="267"/>
  <c r="AK32" i="267"/>
  <c r="AK37" i="267"/>
  <c r="AK41" i="267"/>
  <c r="AK33" i="267"/>
  <c r="AK36" i="267"/>
  <c r="AK29" i="267"/>
  <c r="AK31" i="267"/>
  <c r="P242" i="267"/>
  <c r="P243" i="267" s="1"/>
  <c r="Q241" i="267"/>
  <c r="K290" i="267"/>
  <c r="L289" i="267"/>
  <c r="Z146" i="267"/>
  <c r="Z147" i="267" s="1"/>
  <c r="AA145" i="267"/>
  <c r="O265" i="266" l="1"/>
  <c r="N266" i="266"/>
  <c r="N267" i="266" s="1"/>
  <c r="R241" i="266"/>
  <c r="Q242" i="266"/>
  <c r="Q243" i="266" s="1"/>
  <c r="J291" i="266"/>
  <c r="F362" i="266"/>
  <c r="G337" i="266"/>
  <c r="AH73" i="266"/>
  <c r="AG74" i="266"/>
  <c r="AG75" i="266" s="1"/>
  <c r="AI50" i="266"/>
  <c r="AI51" i="266" s="1"/>
  <c r="AJ49" i="266"/>
  <c r="AJ50" i="266" s="1"/>
  <c r="G315" i="266"/>
  <c r="I313" i="266"/>
  <c r="H314" i="266"/>
  <c r="H315" i="266" s="1"/>
  <c r="AD121" i="266"/>
  <c r="AC122" i="266"/>
  <c r="AC123" i="266" s="1"/>
  <c r="AF97" i="266"/>
  <c r="AE98" i="266"/>
  <c r="AE99" i="266" s="1"/>
  <c r="AB145" i="266"/>
  <c r="AA146" i="266"/>
  <c r="AA147" i="266" s="1"/>
  <c r="T218" i="266"/>
  <c r="T219" i="266" s="1"/>
  <c r="U217" i="266"/>
  <c r="AJ27" i="266"/>
  <c r="AK33" i="266"/>
  <c r="AK37" i="266"/>
  <c r="AK36" i="266"/>
  <c r="AK32" i="266"/>
  <c r="AK31" i="266"/>
  <c r="AK30" i="266"/>
  <c r="AK29" i="266"/>
  <c r="AK41" i="266"/>
  <c r="M267" i="266"/>
  <c r="K290" i="266"/>
  <c r="K291" i="266" s="1"/>
  <c r="L289" i="266"/>
  <c r="Z169" i="266"/>
  <c r="Y170" i="266"/>
  <c r="Y171" i="266" s="1"/>
  <c r="W193" i="266"/>
  <c r="V194" i="266"/>
  <c r="V195" i="266" s="1"/>
  <c r="O265" i="267"/>
  <c r="N266" i="267"/>
  <c r="N267" i="267" s="1"/>
  <c r="AB145" i="267"/>
  <c r="AA146" i="267"/>
  <c r="AA147" i="267" s="1"/>
  <c r="AN29" i="267"/>
  <c r="S218" i="267"/>
  <c r="S219" i="267" s="1"/>
  <c r="T217" i="267"/>
  <c r="I314" i="267"/>
  <c r="J313" i="267"/>
  <c r="M267" i="267"/>
  <c r="U194" i="267"/>
  <c r="U195" i="267" s="1"/>
  <c r="V193" i="267"/>
  <c r="M289" i="267"/>
  <c r="L290" i="267"/>
  <c r="F360" i="267"/>
  <c r="F363" i="267"/>
  <c r="G359" i="267"/>
  <c r="F359" i="267"/>
  <c r="AN33" i="267"/>
  <c r="AN37" i="267"/>
  <c r="AF97" i="267"/>
  <c r="AE98" i="267"/>
  <c r="AE99" i="267" s="1"/>
  <c r="AJ51" i="267"/>
  <c r="AK54" i="267"/>
  <c r="AN54" i="267" s="1"/>
  <c r="AK61" i="267"/>
  <c r="AN61" i="267" s="1"/>
  <c r="AK53" i="267"/>
  <c r="AN53" i="267" s="1"/>
  <c r="AK58" i="267"/>
  <c r="AK56" i="267"/>
  <c r="AN56" i="267" s="1"/>
  <c r="AK60" i="267"/>
  <c r="AN60" i="267" s="1"/>
  <c r="AK65" i="267"/>
  <c r="AN65" i="267" s="1"/>
  <c r="AK57" i="267"/>
  <c r="AN57" i="267" s="1"/>
  <c r="AK55" i="267"/>
  <c r="AN55" i="267" s="1"/>
  <c r="AN41" i="267"/>
  <c r="AN32" i="267"/>
  <c r="AC122" i="267"/>
  <c r="AC123" i="267" s="1"/>
  <c r="AD121" i="267"/>
  <c r="AN31" i="267"/>
  <c r="AN36" i="267"/>
  <c r="K291" i="267"/>
  <c r="Q242" i="267"/>
  <c r="Q243" i="267" s="1"/>
  <c r="R241" i="267"/>
  <c r="AN30" i="267"/>
  <c r="G338" i="267"/>
  <c r="H337" i="267"/>
  <c r="AH74" i="267"/>
  <c r="AH75" i="267" s="1"/>
  <c r="AI73" i="267"/>
  <c r="X170" i="267"/>
  <c r="X171" i="267" s="1"/>
  <c r="Y169" i="267"/>
  <c r="Z170" i="266" l="1"/>
  <c r="Z171" i="266" s="1"/>
  <c r="AA169" i="266"/>
  <c r="AN29" i="266"/>
  <c r="AE121" i="266"/>
  <c r="AD122" i="266"/>
  <c r="AD123" i="266" s="1"/>
  <c r="AI73" i="266"/>
  <c r="AH74" i="266"/>
  <c r="AH75" i="266" s="1"/>
  <c r="M289" i="266"/>
  <c r="L290" i="266"/>
  <c r="AN30" i="266"/>
  <c r="U218" i="266"/>
  <c r="U219" i="266" s="1"/>
  <c r="V217" i="266"/>
  <c r="H337" i="266"/>
  <c r="G338" i="266"/>
  <c r="AN41" i="266"/>
  <c r="AN31" i="266"/>
  <c r="J313" i="266"/>
  <c r="I314" i="266"/>
  <c r="F360" i="266"/>
  <c r="F363" i="266"/>
  <c r="G359" i="266"/>
  <c r="F359" i="266"/>
  <c r="F361" i="266" s="1"/>
  <c r="AN32" i="266"/>
  <c r="AN36" i="266"/>
  <c r="AB146" i="266"/>
  <c r="AB147" i="266" s="1"/>
  <c r="AC145" i="266"/>
  <c r="S241" i="266"/>
  <c r="R242" i="266"/>
  <c r="R243" i="266" s="1"/>
  <c r="AJ51" i="266"/>
  <c r="AK60" i="266"/>
  <c r="AN60" i="266" s="1"/>
  <c r="AK57" i="266"/>
  <c r="AN57" i="266" s="1"/>
  <c r="AK53" i="266"/>
  <c r="AN53" i="266" s="1"/>
  <c r="AK65" i="266"/>
  <c r="AN65" i="266" s="1"/>
  <c r="AK54" i="266"/>
  <c r="AN54" i="266" s="1"/>
  <c r="AK56" i="266"/>
  <c r="AN56" i="266" s="1"/>
  <c r="AK61" i="266"/>
  <c r="AN61" i="266" s="1"/>
  <c r="AK58" i="266"/>
  <c r="AK55" i="266"/>
  <c r="AN55" i="266" s="1"/>
  <c r="AN37" i="266"/>
  <c r="X193" i="266"/>
  <c r="W194" i="266"/>
  <c r="W195" i="266" s="1"/>
  <c r="AN33" i="266"/>
  <c r="AG97" i="266"/>
  <c r="AF98" i="266"/>
  <c r="AF99" i="266" s="1"/>
  <c r="P265" i="266"/>
  <c r="O266" i="266"/>
  <c r="O267" i="266" s="1"/>
  <c r="AN58" i="267"/>
  <c r="AO53" i="267" s="1"/>
  <c r="AO69" i="267" s="1"/>
  <c r="R242" i="267"/>
  <c r="R243" i="267" s="1"/>
  <c r="S241" i="267"/>
  <c r="AO29" i="267"/>
  <c r="N289" i="267"/>
  <c r="M290" i="267"/>
  <c r="M291" i="267" s="1"/>
  <c r="V194" i="267"/>
  <c r="V195" i="267" s="1"/>
  <c r="W193" i="267"/>
  <c r="K313" i="267"/>
  <c r="J314" i="267"/>
  <c r="AC145" i="267"/>
  <c r="AB146" i="267"/>
  <c r="AB147" i="267" s="1"/>
  <c r="L291" i="267"/>
  <c r="I337" i="267"/>
  <c r="H338" i="267"/>
  <c r="H339" i="267" s="1"/>
  <c r="AD122" i="267"/>
  <c r="AD123" i="267" s="1"/>
  <c r="AE121" i="267"/>
  <c r="F361" i="267"/>
  <c r="I315" i="267"/>
  <c r="AG97" i="267"/>
  <c r="AF98" i="267"/>
  <c r="AF99" i="267" s="1"/>
  <c r="P265" i="267"/>
  <c r="O266" i="267"/>
  <c r="O267" i="267" s="1"/>
  <c r="AI74" i="267"/>
  <c r="AI75" i="267" s="1"/>
  <c r="AJ73" i="267"/>
  <c r="AJ74" i="267" s="1"/>
  <c r="G339" i="267"/>
  <c r="Y170" i="267"/>
  <c r="Y171" i="267" s="1"/>
  <c r="Z169" i="267"/>
  <c r="U217" i="267"/>
  <c r="T218" i="267"/>
  <c r="T219" i="267" s="1"/>
  <c r="S242" i="266" l="1"/>
  <c r="S243" i="266" s="1"/>
  <c r="T241" i="266"/>
  <c r="K313" i="266"/>
  <c r="J314" i="266"/>
  <c r="Y193" i="266"/>
  <c r="X194" i="266"/>
  <c r="X195" i="266" s="1"/>
  <c r="W217" i="266"/>
  <c r="V218" i="266"/>
  <c r="V219" i="266" s="1"/>
  <c r="AI74" i="266"/>
  <c r="AI75" i="266" s="1"/>
  <c r="AJ73" i="266"/>
  <c r="Q265" i="266"/>
  <c r="P266" i="266"/>
  <c r="P267" i="266" s="1"/>
  <c r="AO29" i="266"/>
  <c r="AO53" i="266"/>
  <c r="AO69" i="266" s="1"/>
  <c r="AD145" i="266"/>
  <c r="AC146" i="266"/>
  <c r="AC147" i="266" s="1"/>
  <c r="L291" i="266"/>
  <c r="F386" i="266"/>
  <c r="G361" i="266"/>
  <c r="AE122" i="266"/>
  <c r="AE123" i="266" s="1"/>
  <c r="AF121" i="266"/>
  <c r="AH97" i="266"/>
  <c r="AG98" i="266"/>
  <c r="AG99" i="266" s="1"/>
  <c r="AN58" i="266"/>
  <c r="G339" i="266"/>
  <c r="N289" i="266"/>
  <c r="M290" i="266"/>
  <c r="M291" i="266" s="1"/>
  <c r="AA170" i="266"/>
  <c r="AA171" i="266" s="1"/>
  <c r="AB169" i="266"/>
  <c r="I315" i="266"/>
  <c r="H338" i="266"/>
  <c r="H339" i="266" s="1"/>
  <c r="I337" i="266"/>
  <c r="O289" i="267"/>
  <c r="N290" i="267"/>
  <c r="N291" i="267" s="1"/>
  <c r="AO45" i="267"/>
  <c r="AD145" i="267"/>
  <c r="AC146" i="267"/>
  <c r="AC147" i="267" s="1"/>
  <c r="AJ75" i="267"/>
  <c r="AK85" i="267"/>
  <c r="AK79" i="267"/>
  <c r="AK80" i="267"/>
  <c r="AK84" i="267"/>
  <c r="AK78" i="267"/>
  <c r="AK89" i="267"/>
  <c r="AK77" i="267"/>
  <c r="AK82" i="267"/>
  <c r="AK81" i="267"/>
  <c r="J315" i="267"/>
  <c r="S242" i="267"/>
  <c r="S243" i="267" s="1"/>
  <c r="T241" i="267"/>
  <c r="L313" i="267"/>
  <c r="K314" i="267"/>
  <c r="J337" i="267"/>
  <c r="I338" i="267"/>
  <c r="X193" i="267"/>
  <c r="W194" i="267"/>
  <c r="W195" i="267" s="1"/>
  <c r="AA169" i="267"/>
  <c r="Z170" i="267"/>
  <c r="Z171" i="267" s="1"/>
  <c r="F386" i="267"/>
  <c r="G361" i="267"/>
  <c r="V217" i="267"/>
  <c r="U218" i="267"/>
  <c r="U219" i="267" s="1"/>
  <c r="P266" i="267"/>
  <c r="P267" i="267" s="1"/>
  <c r="Q265" i="267"/>
  <c r="AH97" i="267"/>
  <c r="AG98" i="267"/>
  <c r="AG99" i="267" s="1"/>
  <c r="AF121" i="267"/>
  <c r="AE122" i="267"/>
  <c r="AE123" i="267" s="1"/>
  <c r="G362" i="266" l="1"/>
  <c r="H361" i="266"/>
  <c r="AO45" i="266"/>
  <c r="F384" i="266"/>
  <c r="F387" i="266"/>
  <c r="G383" i="266"/>
  <c r="F383" i="266"/>
  <c r="X217" i="266"/>
  <c r="W218" i="266"/>
  <c r="W219" i="266" s="1"/>
  <c r="I338" i="266"/>
  <c r="J337" i="266"/>
  <c r="AC169" i="266"/>
  <c r="AB170" i="266"/>
  <c r="AB171" i="266" s="1"/>
  <c r="J315" i="266"/>
  <c r="Q266" i="266"/>
  <c r="Q267" i="266" s="1"/>
  <c r="R265" i="266"/>
  <c r="K314" i="266"/>
  <c r="L313" i="266"/>
  <c r="Z193" i="266"/>
  <c r="Y194" i="266"/>
  <c r="Y195" i="266" s="1"/>
  <c r="O289" i="266"/>
  <c r="N290" i="266"/>
  <c r="N291" i="266" s="1"/>
  <c r="AI97" i="266"/>
  <c r="AH98" i="266"/>
  <c r="AH99" i="266" s="1"/>
  <c r="AF122" i="266"/>
  <c r="AF123" i="266" s="1"/>
  <c r="AG121" i="266"/>
  <c r="AE145" i="266"/>
  <c r="AD146" i="266"/>
  <c r="AD147" i="266" s="1"/>
  <c r="AJ74" i="266"/>
  <c r="T242" i="266"/>
  <c r="T243" i="266" s="1"/>
  <c r="U241" i="266"/>
  <c r="F384" i="267"/>
  <c r="G383" i="267"/>
  <c r="F387" i="267"/>
  <c r="F383" i="267"/>
  <c r="F385" i="267" s="1"/>
  <c r="M313" i="267"/>
  <c r="L314" i="267"/>
  <c r="AN81" i="267"/>
  <c r="AN85" i="267"/>
  <c r="T242" i="267"/>
  <c r="T243" i="267" s="1"/>
  <c r="U241" i="267"/>
  <c r="AA170" i="267"/>
  <c r="AA171" i="267" s="1"/>
  <c r="AB169" i="267"/>
  <c r="AN77" i="267"/>
  <c r="AN82" i="267"/>
  <c r="Q266" i="267"/>
  <c r="Q267" i="267" s="1"/>
  <c r="R265" i="267"/>
  <c r="AN89" i="267"/>
  <c r="AE145" i="267"/>
  <c r="AD146" i="267"/>
  <c r="AD147" i="267" s="1"/>
  <c r="AI97" i="267"/>
  <c r="AH98" i="267"/>
  <c r="AH99" i="267" s="1"/>
  <c r="Y193" i="267"/>
  <c r="X194" i="267"/>
  <c r="X195" i="267" s="1"/>
  <c r="AN78" i="267"/>
  <c r="W217" i="267"/>
  <c r="V218" i="267"/>
  <c r="V219" i="267" s="1"/>
  <c r="K337" i="267"/>
  <c r="J338" i="267"/>
  <c r="AN80" i="267"/>
  <c r="I339" i="267"/>
  <c r="AN84" i="267"/>
  <c r="AG121" i="267"/>
  <c r="AF122" i="267"/>
  <c r="AF123" i="267" s="1"/>
  <c r="G362" i="267"/>
  <c r="H361" i="267"/>
  <c r="K315" i="267"/>
  <c r="AN79" i="267"/>
  <c r="P289" i="267"/>
  <c r="O290" i="267"/>
  <c r="O291" i="267" s="1"/>
  <c r="I339" i="266" l="1"/>
  <c r="K315" i="266"/>
  <c r="AF145" i="266"/>
  <c r="AE146" i="266"/>
  <c r="AE147" i="266" s="1"/>
  <c r="R266" i="266"/>
  <c r="R267" i="266" s="1"/>
  <c r="S265" i="266"/>
  <c r="AJ75" i="266"/>
  <c r="AK82" i="266"/>
  <c r="AK84" i="266"/>
  <c r="AK77" i="266"/>
  <c r="AK78" i="266"/>
  <c r="AK89" i="266"/>
  <c r="AK80" i="266"/>
  <c r="AK79" i="266"/>
  <c r="AK81" i="266"/>
  <c r="AK85" i="266"/>
  <c r="AJ97" i="266"/>
  <c r="AI98" i="266"/>
  <c r="AI99" i="266" s="1"/>
  <c r="L314" i="266"/>
  <c r="M313" i="266"/>
  <c r="G363" i="266"/>
  <c r="AD169" i="266"/>
  <c r="AC170" i="266"/>
  <c r="AC171" i="266" s="1"/>
  <c r="AH121" i="266"/>
  <c r="AG122" i="266"/>
  <c r="AG123" i="266" s="1"/>
  <c r="P289" i="266"/>
  <c r="O290" i="266"/>
  <c r="O291" i="266" s="1"/>
  <c r="J338" i="266"/>
  <c r="K337" i="266"/>
  <c r="Y217" i="266"/>
  <c r="X218" i="266"/>
  <c r="X219" i="266" s="1"/>
  <c r="V241" i="266"/>
  <c r="U242" i="266"/>
  <c r="U243" i="266" s="1"/>
  <c r="AA193" i="266"/>
  <c r="Z194" i="266"/>
  <c r="Z195" i="266" s="1"/>
  <c r="F385" i="266"/>
  <c r="I361" i="266"/>
  <c r="H362" i="266"/>
  <c r="H363" i="266" s="1"/>
  <c r="AB170" i="267"/>
  <c r="AB171" i="267" s="1"/>
  <c r="AC169" i="267"/>
  <c r="L315" i="267"/>
  <c r="F410" i="267"/>
  <c r="G385" i="267"/>
  <c r="M314" i="267"/>
  <c r="N313" i="267"/>
  <c r="Q289" i="267"/>
  <c r="P290" i="267"/>
  <c r="P291" i="267" s="1"/>
  <c r="R266" i="267"/>
  <c r="R267" i="267" s="1"/>
  <c r="S265" i="267"/>
  <c r="U242" i="267"/>
  <c r="U243" i="267" s="1"/>
  <c r="V241" i="267"/>
  <c r="J339" i="267"/>
  <c r="I361" i="267"/>
  <c r="H362" i="267"/>
  <c r="H363" i="267" s="1"/>
  <c r="Y194" i="267"/>
  <c r="Y195" i="267" s="1"/>
  <c r="Z193" i="267"/>
  <c r="G363" i="267"/>
  <c r="L337" i="267"/>
  <c r="K338" i="267"/>
  <c r="K339" i="267" s="1"/>
  <c r="AH121" i="267"/>
  <c r="AG122" i="267"/>
  <c r="AG123" i="267" s="1"/>
  <c r="AI98" i="267"/>
  <c r="AI99" i="267" s="1"/>
  <c r="AJ97" i="267"/>
  <c r="AJ98" i="267" s="1"/>
  <c r="X217" i="267"/>
  <c r="W218" i="267"/>
  <c r="W219" i="267" s="1"/>
  <c r="AE146" i="267"/>
  <c r="AE147" i="267" s="1"/>
  <c r="AF145" i="267"/>
  <c r="AO77" i="267"/>
  <c r="L315" i="266" l="1"/>
  <c r="AN78" i="266"/>
  <c r="L337" i="266"/>
  <c r="K338" i="266"/>
  <c r="AA194" i="266"/>
  <c r="AA195" i="266" s="1"/>
  <c r="AB193" i="266"/>
  <c r="AN80" i="266"/>
  <c r="T265" i="266"/>
  <c r="S266" i="266"/>
  <c r="S267" i="266" s="1"/>
  <c r="J339" i="266"/>
  <c r="AN79" i="266"/>
  <c r="Q289" i="266"/>
  <c r="P290" i="266"/>
  <c r="P291" i="266" s="1"/>
  <c r="N313" i="266"/>
  <c r="M314" i="266"/>
  <c r="M315" i="266" s="1"/>
  <c r="AN89" i="266"/>
  <c r="AN77" i="266"/>
  <c r="AF146" i="266"/>
  <c r="AF147" i="266" s="1"/>
  <c r="AG145" i="266"/>
  <c r="AJ98" i="266"/>
  <c r="AN84" i="266"/>
  <c r="I362" i="266"/>
  <c r="I363" i="266" s="1"/>
  <c r="J361" i="266"/>
  <c r="AI121" i="266"/>
  <c r="AH122" i="266"/>
  <c r="AH123" i="266" s="1"/>
  <c r="F410" i="266"/>
  <c r="G385" i="266"/>
  <c r="Z217" i="266"/>
  <c r="Y218" i="266"/>
  <c r="Y219" i="266" s="1"/>
  <c r="AD170" i="266"/>
  <c r="AD171" i="266" s="1"/>
  <c r="AE169" i="266"/>
  <c r="AN85" i="266"/>
  <c r="AN82" i="266"/>
  <c r="W241" i="266"/>
  <c r="V242" i="266"/>
  <c r="V243" i="266" s="1"/>
  <c r="AN81" i="266"/>
  <c r="X218" i="267"/>
  <c r="X219" i="267" s="1"/>
  <c r="Y217" i="267"/>
  <c r="J361" i="267"/>
  <c r="I362" i="267"/>
  <c r="R289" i="267"/>
  <c r="Q290" i="267"/>
  <c r="Q291" i="267" s="1"/>
  <c r="AJ99" i="267"/>
  <c r="AK113" i="267"/>
  <c r="AK106" i="267"/>
  <c r="AK103" i="267"/>
  <c r="AK108" i="267"/>
  <c r="AK101" i="267"/>
  <c r="AK104" i="267"/>
  <c r="AK102" i="267"/>
  <c r="AK105" i="267"/>
  <c r="AK109" i="267"/>
  <c r="M337" i="267"/>
  <c r="L338" i="267"/>
  <c r="N314" i="267"/>
  <c r="N315" i="267" s="1"/>
  <c r="O313" i="267"/>
  <c r="AC170" i="267"/>
  <c r="AC171" i="267" s="1"/>
  <c r="AD169" i="267"/>
  <c r="Z194" i="267"/>
  <c r="Z195" i="267" s="1"/>
  <c r="AA193" i="267"/>
  <c r="AH122" i="267"/>
  <c r="AH123" i="267" s="1"/>
  <c r="AI121" i="267"/>
  <c r="AO93" i="267"/>
  <c r="W241" i="267"/>
  <c r="V242" i="267"/>
  <c r="V243" i="267" s="1"/>
  <c r="M315" i="267"/>
  <c r="AG145" i="267"/>
  <c r="AF146" i="267"/>
  <c r="AF147" i="267" s="1"/>
  <c r="H385" i="267"/>
  <c r="G386" i="267"/>
  <c r="T265" i="267"/>
  <c r="S266" i="267"/>
  <c r="S267" i="267" s="1"/>
  <c r="F411" i="267"/>
  <c r="G407" i="267"/>
  <c r="F408" i="267"/>
  <c r="F407" i="267"/>
  <c r="F409" i="267" s="1"/>
  <c r="W242" i="266" l="1"/>
  <c r="W243" i="266" s="1"/>
  <c r="X241" i="266"/>
  <c r="AF169" i="266"/>
  <c r="AE170" i="266"/>
  <c r="AE171" i="266" s="1"/>
  <c r="AJ121" i="266"/>
  <c r="AI122" i="266"/>
  <c r="AI123" i="266" s="1"/>
  <c r="K339" i="266"/>
  <c r="T266" i="266"/>
  <c r="T267" i="266" s="1"/>
  <c r="U265" i="266"/>
  <c r="AJ99" i="266"/>
  <c r="AK108" i="266"/>
  <c r="AK113" i="266"/>
  <c r="AK103" i="266"/>
  <c r="AK106" i="266"/>
  <c r="AK109" i="266"/>
  <c r="AK104" i="266"/>
  <c r="AK102" i="266"/>
  <c r="AK101" i="266"/>
  <c r="AK105" i="266"/>
  <c r="M337" i="266"/>
  <c r="L338" i="266"/>
  <c r="AA217" i="266"/>
  <c r="Z218" i="266"/>
  <c r="Z219" i="266" s="1"/>
  <c r="J362" i="266"/>
  <c r="J363" i="266" s="1"/>
  <c r="K361" i="266"/>
  <c r="O313" i="266"/>
  <c r="N314" i="266"/>
  <c r="N315" i="266" s="1"/>
  <c r="AG146" i="266"/>
  <c r="AG147" i="266" s="1"/>
  <c r="AH145" i="266"/>
  <c r="G386" i="266"/>
  <c r="H385" i="266"/>
  <c r="F408" i="266"/>
  <c r="F407" i="266"/>
  <c r="G407" i="266"/>
  <c r="F411" i="266"/>
  <c r="AO77" i="266"/>
  <c r="R289" i="266"/>
  <c r="Q290" i="266"/>
  <c r="Q291" i="266" s="1"/>
  <c r="AB194" i="266"/>
  <c r="AB195" i="266" s="1"/>
  <c r="AC193" i="266"/>
  <c r="AH145" i="267"/>
  <c r="AG146" i="267"/>
  <c r="AG147" i="267" s="1"/>
  <c r="AN102" i="267"/>
  <c r="AN101" i="267"/>
  <c r="R290" i="267"/>
  <c r="R291" i="267" s="1"/>
  <c r="S289" i="267"/>
  <c r="AN108" i="267"/>
  <c r="I363" i="267"/>
  <c r="AN104" i="267"/>
  <c r="AD170" i="267"/>
  <c r="AD171" i="267" s="1"/>
  <c r="AE169" i="267"/>
  <c r="L339" i="267"/>
  <c r="AN103" i="267"/>
  <c r="J362" i="267"/>
  <c r="K361" i="267"/>
  <c r="F434" i="267"/>
  <c r="G409" i="267"/>
  <c r="G387" i="267"/>
  <c r="AJ121" i="267"/>
  <c r="AJ122" i="267" s="1"/>
  <c r="AI122" i="267"/>
  <c r="AI123" i="267" s="1"/>
  <c r="N337" i="267"/>
  <c r="M338" i="267"/>
  <c r="M339" i="267" s="1"/>
  <c r="AN106" i="267"/>
  <c r="T266" i="267"/>
  <c r="T267" i="267" s="1"/>
  <c r="U265" i="267"/>
  <c r="X241" i="267"/>
  <c r="W242" i="267"/>
  <c r="W243" i="267" s="1"/>
  <c r="H386" i="267"/>
  <c r="H387" i="267" s="1"/>
  <c r="I385" i="267"/>
  <c r="O314" i="267"/>
  <c r="O315" i="267" s="1"/>
  <c r="P313" i="267"/>
  <c r="AN109" i="267"/>
  <c r="AN113" i="267"/>
  <c r="Z217" i="267"/>
  <c r="Y218" i="267"/>
  <c r="Y219" i="267" s="1"/>
  <c r="AB193" i="267"/>
  <c r="AA194" i="267"/>
  <c r="AA195" i="267" s="1"/>
  <c r="AN105" i="267"/>
  <c r="R290" i="266" l="1"/>
  <c r="R291" i="266" s="1"/>
  <c r="S289" i="266"/>
  <c r="AB217" i="266"/>
  <c r="AA218" i="266"/>
  <c r="AA219" i="266" s="1"/>
  <c r="AN106" i="266"/>
  <c r="AN104" i="266"/>
  <c r="AO93" i="266"/>
  <c r="P313" i="266"/>
  <c r="O314" i="266"/>
  <c r="O315" i="266" s="1"/>
  <c r="AN108" i="266"/>
  <c r="AN109" i="266"/>
  <c r="H386" i="266"/>
  <c r="H387" i="266" s="1"/>
  <c r="I385" i="266"/>
  <c r="L339" i="266"/>
  <c r="AN103" i="266"/>
  <c r="G387" i="266"/>
  <c r="M338" i="266"/>
  <c r="M339" i="266" s="1"/>
  <c r="N337" i="266"/>
  <c r="AN113" i="266"/>
  <c r="AJ122" i="266"/>
  <c r="AD193" i="266"/>
  <c r="AC194" i="266"/>
  <c r="AC195" i="266" s="1"/>
  <c r="AN105" i="266"/>
  <c r="AI145" i="266"/>
  <c r="AH146" i="266"/>
  <c r="AH147" i="266" s="1"/>
  <c r="AN101" i="266"/>
  <c r="AG169" i="266"/>
  <c r="AF170" i="266"/>
  <c r="AF171" i="266" s="1"/>
  <c r="F409" i="266"/>
  <c r="L361" i="266"/>
  <c r="K362" i="266"/>
  <c r="AN102" i="266"/>
  <c r="V265" i="266"/>
  <c r="U266" i="266"/>
  <c r="U267" i="266" s="1"/>
  <c r="X242" i="266"/>
  <c r="X243" i="266" s="1"/>
  <c r="Y241" i="266"/>
  <c r="K362" i="267"/>
  <c r="L361" i="267"/>
  <c r="N338" i="267"/>
  <c r="N339" i="267" s="1"/>
  <c r="O337" i="267"/>
  <c r="J363" i="267"/>
  <c r="AA217" i="267"/>
  <c r="Z218" i="267"/>
  <c r="Z219" i="267" s="1"/>
  <c r="AO101" i="267"/>
  <c r="X242" i="267"/>
  <c r="X243" i="267" s="1"/>
  <c r="Y241" i="267"/>
  <c r="U266" i="267"/>
  <c r="U267" i="267" s="1"/>
  <c r="V265" i="267"/>
  <c r="AJ123" i="267"/>
  <c r="AK137" i="267"/>
  <c r="AK127" i="267"/>
  <c r="AK130" i="267"/>
  <c r="AK126" i="267"/>
  <c r="AK129" i="267"/>
  <c r="AK133" i="267"/>
  <c r="AK128" i="267"/>
  <c r="AK132" i="267"/>
  <c r="AK125" i="267"/>
  <c r="AB194" i="267"/>
  <c r="AB195" i="267" s="1"/>
  <c r="AC193" i="267"/>
  <c r="H409" i="267"/>
  <c r="G410" i="267"/>
  <c r="AH146" i="267"/>
  <c r="AH147" i="267" s="1"/>
  <c r="AI145" i="267"/>
  <c r="P314" i="267"/>
  <c r="P315" i="267" s="1"/>
  <c r="Q313" i="267"/>
  <c r="J385" i="267"/>
  <c r="I386" i="267"/>
  <c r="I387" i="267" s="1"/>
  <c r="F432" i="267"/>
  <c r="F435" i="267"/>
  <c r="G431" i="267"/>
  <c r="F431" i="267"/>
  <c r="F433" i="267" s="1"/>
  <c r="AF169" i="267"/>
  <c r="AE170" i="267"/>
  <c r="AE171" i="267" s="1"/>
  <c r="S290" i="267"/>
  <c r="S291" i="267" s="1"/>
  <c r="T289" i="267"/>
  <c r="S290" i="266" l="1"/>
  <c r="S291" i="266" s="1"/>
  <c r="T289" i="266"/>
  <c r="K363" i="266"/>
  <c r="M361" i="266"/>
  <c r="L362" i="266"/>
  <c r="L363" i="266" s="1"/>
  <c r="AJ145" i="266"/>
  <c r="AI146" i="266"/>
  <c r="AI147" i="266" s="1"/>
  <c r="N338" i="266"/>
  <c r="N339" i="266" s="1"/>
  <c r="O337" i="266"/>
  <c r="Z241" i="266"/>
  <c r="Y242" i="266"/>
  <c r="Y243" i="266" s="1"/>
  <c r="Q313" i="266"/>
  <c r="P314" i="266"/>
  <c r="P315" i="266" s="1"/>
  <c r="W265" i="266"/>
  <c r="V266" i="266"/>
  <c r="V267" i="266" s="1"/>
  <c r="AH169" i="266"/>
  <c r="AG170" i="266"/>
  <c r="AG171" i="266" s="1"/>
  <c r="J385" i="266"/>
  <c r="I386" i="266"/>
  <c r="AB218" i="266"/>
  <c r="AB219" i="266" s="1"/>
  <c r="AC217" i="266"/>
  <c r="AE193" i="266"/>
  <c r="AD194" i="266"/>
  <c r="AD195" i="266" s="1"/>
  <c r="AO101" i="266"/>
  <c r="AJ123" i="266"/>
  <c r="AK125" i="266"/>
  <c r="AK133" i="266"/>
  <c r="AK130" i="266"/>
  <c r="AK129" i="266"/>
  <c r="AK132" i="266"/>
  <c r="AK128" i="266"/>
  <c r="AK127" i="266"/>
  <c r="AK137" i="266"/>
  <c r="AK126" i="266"/>
  <c r="G409" i="266"/>
  <c r="F434" i="266"/>
  <c r="F458" i="267"/>
  <c r="G433" i="267"/>
  <c r="G411" i="267"/>
  <c r="AN130" i="267"/>
  <c r="AO117" i="267"/>
  <c r="H410" i="267"/>
  <c r="H411" i="267" s="1"/>
  <c r="I409" i="267"/>
  <c r="AN127" i="267"/>
  <c r="U289" i="267"/>
  <c r="T290" i="267"/>
  <c r="T291" i="267" s="1"/>
  <c r="AN125" i="267"/>
  <c r="AN137" i="267"/>
  <c r="AC194" i="267"/>
  <c r="AC195" i="267" s="1"/>
  <c r="AD193" i="267"/>
  <c r="AG169" i="267"/>
  <c r="AF170" i="267"/>
  <c r="AF171" i="267" s="1"/>
  <c r="K385" i="267"/>
  <c r="J386" i="267"/>
  <c r="AN132" i="267"/>
  <c r="AA218" i="267"/>
  <c r="AA219" i="267" s="1"/>
  <c r="AB217" i="267"/>
  <c r="O338" i="267"/>
  <c r="O339" i="267" s="1"/>
  <c r="P337" i="267"/>
  <c r="V266" i="267"/>
  <c r="V267" i="267" s="1"/>
  <c r="W265" i="267"/>
  <c r="AN133" i="267"/>
  <c r="M361" i="267"/>
  <c r="L362" i="267"/>
  <c r="Q314" i="267"/>
  <c r="Q315" i="267" s="1"/>
  <c r="R313" i="267"/>
  <c r="AJ145" i="267"/>
  <c r="AJ146" i="267" s="1"/>
  <c r="AI146" i="267"/>
  <c r="AI147" i="267" s="1"/>
  <c r="AN129" i="267"/>
  <c r="Y242" i="267"/>
  <c r="Y243" i="267" s="1"/>
  <c r="Z241" i="267"/>
  <c r="K363" i="267"/>
  <c r="AN128" i="267"/>
  <c r="AN126" i="267"/>
  <c r="H409" i="266" l="1"/>
  <c r="G410" i="266"/>
  <c r="AN130" i="266"/>
  <c r="R313" i="266"/>
  <c r="Q314" i="266"/>
  <c r="Q315" i="266" s="1"/>
  <c r="AJ146" i="266"/>
  <c r="AN128" i="266"/>
  <c r="AN129" i="266"/>
  <c r="AC218" i="266"/>
  <c r="AC219" i="266" s="1"/>
  <c r="AD217" i="266"/>
  <c r="AN133" i="266"/>
  <c r="I387" i="266"/>
  <c r="AN126" i="266"/>
  <c r="AN125" i="266"/>
  <c r="J386" i="266"/>
  <c r="K385" i="266"/>
  <c r="N361" i="266"/>
  <c r="M362" i="266"/>
  <c r="M363" i="266" s="1"/>
  <c r="F435" i="266"/>
  <c r="G431" i="266"/>
  <c r="F432" i="266"/>
  <c r="F431" i="266"/>
  <c r="F433" i="266" s="1"/>
  <c r="AN137" i="266"/>
  <c r="AA241" i="266"/>
  <c r="Z242" i="266"/>
  <c r="Z243" i="266" s="1"/>
  <c r="AN127" i="266"/>
  <c r="AO117" i="266"/>
  <c r="AH170" i="266"/>
  <c r="AH171" i="266" s="1"/>
  <c r="AI169" i="266"/>
  <c r="P337" i="266"/>
  <c r="O338" i="266"/>
  <c r="O339" i="266" s="1"/>
  <c r="AN132" i="266"/>
  <c r="AF193" i="266"/>
  <c r="AE194" i="266"/>
  <c r="AE195" i="266" s="1"/>
  <c r="X265" i="266"/>
  <c r="W266" i="266"/>
  <c r="W267" i="266" s="1"/>
  <c r="U289" i="266"/>
  <c r="T290" i="266"/>
  <c r="T291" i="266" s="1"/>
  <c r="N361" i="267"/>
  <c r="M362" i="267"/>
  <c r="M363" i="267" s="1"/>
  <c r="AD194" i="267"/>
  <c r="AD195" i="267" s="1"/>
  <c r="AE193" i="267"/>
  <c r="V289" i="267"/>
  <c r="U290" i="267"/>
  <c r="U291" i="267" s="1"/>
  <c r="AC217" i="267"/>
  <c r="AB218" i="267"/>
  <c r="AB219" i="267" s="1"/>
  <c r="X265" i="267"/>
  <c r="W266" i="267"/>
  <c r="W267" i="267" s="1"/>
  <c r="J387" i="267"/>
  <c r="L363" i="267"/>
  <c r="AJ147" i="267"/>
  <c r="AK156" i="267"/>
  <c r="AK149" i="267"/>
  <c r="AK151" i="267"/>
  <c r="AK153" i="267"/>
  <c r="AK154" i="267"/>
  <c r="AK152" i="267"/>
  <c r="AK157" i="267"/>
  <c r="AK150" i="267"/>
  <c r="AK161" i="267"/>
  <c r="R314" i="267"/>
  <c r="R315" i="267" s="1"/>
  <c r="S313" i="267"/>
  <c r="P338" i="267"/>
  <c r="P339" i="267" s="1"/>
  <c r="Q337" i="267"/>
  <c r="L385" i="267"/>
  <c r="K386" i="267"/>
  <c r="I410" i="267"/>
  <c r="J409" i="267"/>
  <c r="H433" i="267"/>
  <c r="G434" i="267"/>
  <c r="AG170" i="267"/>
  <c r="AG171" i="267" s="1"/>
  <c r="AH169" i="267"/>
  <c r="AA241" i="267"/>
  <c r="Z242" i="267"/>
  <c r="Z243" i="267" s="1"/>
  <c r="AO125" i="267"/>
  <c r="F456" i="267"/>
  <c r="F455" i="267"/>
  <c r="F459" i="267"/>
  <c r="G455" i="267"/>
  <c r="F457" i="267" l="1"/>
  <c r="P338" i="266"/>
  <c r="P339" i="266" s="1"/>
  <c r="Q337" i="266"/>
  <c r="V289" i="266"/>
  <c r="U290" i="266"/>
  <c r="U291" i="266" s="1"/>
  <c r="AJ147" i="266"/>
  <c r="AK154" i="266"/>
  <c r="AK157" i="266"/>
  <c r="AK161" i="266"/>
  <c r="AK149" i="266"/>
  <c r="AK150" i="266"/>
  <c r="AK156" i="266"/>
  <c r="AK152" i="266"/>
  <c r="AK153" i="266"/>
  <c r="AK151" i="266"/>
  <c r="Y265" i="266"/>
  <c r="X266" i="266"/>
  <c r="X267" i="266" s="1"/>
  <c r="AB241" i="266"/>
  <c r="AA242" i="266"/>
  <c r="AA243" i="266" s="1"/>
  <c r="AI170" i="266"/>
  <c r="AI171" i="266" s="1"/>
  <c r="AJ169" i="266"/>
  <c r="AJ170" i="266" s="1"/>
  <c r="N362" i="266"/>
  <c r="N363" i="266" s="1"/>
  <c r="O361" i="266"/>
  <c r="AE217" i="266"/>
  <c r="AD218" i="266"/>
  <c r="AD219" i="266" s="1"/>
  <c r="S313" i="266"/>
  <c r="R314" i="266"/>
  <c r="R315" i="266" s="1"/>
  <c r="L385" i="266"/>
  <c r="K386" i="266"/>
  <c r="F458" i="266"/>
  <c r="G433" i="266"/>
  <c r="J387" i="266"/>
  <c r="G411" i="266"/>
  <c r="AG193" i="266"/>
  <c r="AF194" i="266"/>
  <c r="AF195" i="266" s="1"/>
  <c r="AO125" i="266"/>
  <c r="H410" i="266"/>
  <c r="H411" i="266" s="1"/>
  <c r="I409" i="266"/>
  <c r="G435" i="267"/>
  <c r="T313" i="267"/>
  <c r="S314" i="267"/>
  <c r="S315" i="267" s="1"/>
  <c r="AN151" i="267"/>
  <c r="AC218" i="267"/>
  <c r="AC219" i="267" s="1"/>
  <c r="AD217" i="267"/>
  <c r="I433" i="267"/>
  <c r="H434" i="267"/>
  <c r="H435" i="267" s="1"/>
  <c r="AN149" i="267"/>
  <c r="J410" i="267"/>
  <c r="K409" i="267"/>
  <c r="AN161" i="267"/>
  <c r="AN156" i="267"/>
  <c r="W289" i="267"/>
  <c r="V290" i="267"/>
  <c r="V291" i="267" s="1"/>
  <c r="AO141" i="267"/>
  <c r="I411" i="267"/>
  <c r="AN150" i="267"/>
  <c r="AE194" i="267"/>
  <c r="AE195" i="267" s="1"/>
  <c r="AF193" i="267"/>
  <c r="AN153" i="267"/>
  <c r="K387" i="267"/>
  <c r="AN157" i="267"/>
  <c r="AA242" i="267"/>
  <c r="AA243" i="267" s="1"/>
  <c r="AB241" i="267"/>
  <c r="M385" i="267"/>
  <c r="L386" i="267"/>
  <c r="L387" i="267" s="1"/>
  <c r="AN152" i="267"/>
  <c r="G457" i="267"/>
  <c r="F482" i="267"/>
  <c r="AI169" i="267"/>
  <c r="AH170" i="267"/>
  <c r="AH171" i="267" s="1"/>
  <c r="Q338" i="267"/>
  <c r="Q339" i="267" s="1"/>
  <c r="R337" i="267"/>
  <c r="AN154" i="267"/>
  <c r="Y265" i="267"/>
  <c r="X266" i="267"/>
  <c r="X267" i="267" s="1"/>
  <c r="O361" i="267"/>
  <c r="N362" i="267"/>
  <c r="N363" i="267" s="1"/>
  <c r="F456" i="266" l="1"/>
  <c r="F459" i="266"/>
  <c r="G455" i="266"/>
  <c r="F455" i="266"/>
  <c r="F457" i="266" s="1"/>
  <c r="AN153" i="266"/>
  <c r="O362" i="266"/>
  <c r="O363" i="266" s="1"/>
  <c r="P361" i="266"/>
  <c r="K387" i="266"/>
  <c r="AJ171" i="266"/>
  <c r="AK174" i="266"/>
  <c r="AN174" i="266" s="1"/>
  <c r="AK175" i="266"/>
  <c r="AN175" i="266" s="1"/>
  <c r="AK185" i="266"/>
  <c r="AN185" i="266" s="1"/>
  <c r="AK176" i="266"/>
  <c r="AN176" i="266" s="1"/>
  <c r="AK180" i="266"/>
  <c r="AN180" i="266" s="1"/>
  <c r="AK177" i="266"/>
  <c r="AN177" i="266" s="1"/>
  <c r="AK181" i="266"/>
  <c r="AN181" i="266" s="1"/>
  <c r="AK178" i="266"/>
  <c r="AN178" i="266" s="1"/>
  <c r="AK173" i="266"/>
  <c r="AN173" i="266" s="1"/>
  <c r="AO173" i="266" s="1"/>
  <c r="AO189" i="266" s="1"/>
  <c r="AN152" i="266"/>
  <c r="AN156" i="266"/>
  <c r="W289" i="266"/>
  <c r="V290" i="266"/>
  <c r="V291" i="266" s="1"/>
  <c r="AN157" i="266"/>
  <c r="G434" i="266"/>
  <c r="H433" i="266"/>
  <c r="I410" i="266"/>
  <c r="J409" i="266"/>
  <c r="AN150" i="266"/>
  <c r="Q338" i="266"/>
  <c r="Q339" i="266" s="1"/>
  <c r="R337" i="266"/>
  <c r="AO141" i="266"/>
  <c r="AF217" i="266"/>
  <c r="AE218" i="266"/>
  <c r="AE219" i="266" s="1"/>
  <c r="AN154" i="266"/>
  <c r="S314" i="266"/>
  <c r="S315" i="266" s="1"/>
  <c r="T313" i="266"/>
  <c r="AC241" i="266"/>
  <c r="AB242" i="266"/>
  <c r="AB243" i="266" s="1"/>
  <c r="AN149" i="266"/>
  <c r="Y266" i="266"/>
  <c r="Y267" i="266" s="1"/>
  <c r="Z265" i="266"/>
  <c r="AN151" i="266"/>
  <c r="AH193" i="266"/>
  <c r="AG194" i="266"/>
  <c r="AG195" i="266" s="1"/>
  <c r="M385" i="266"/>
  <c r="L386" i="266"/>
  <c r="L387" i="266" s="1"/>
  <c r="AN161" i="266"/>
  <c r="Y266" i="267"/>
  <c r="Y267" i="267" s="1"/>
  <c r="Z265" i="267"/>
  <c r="G458" i="267"/>
  <c r="H457" i="267"/>
  <c r="L409" i="267"/>
  <c r="K410" i="267"/>
  <c r="F483" i="267"/>
  <c r="G479" i="267"/>
  <c r="F479" i="267"/>
  <c r="F481" i="267" s="1"/>
  <c r="F480" i="267"/>
  <c r="J411" i="267"/>
  <c r="AG193" i="267"/>
  <c r="AF194" i="267"/>
  <c r="AF195" i="267" s="1"/>
  <c r="X289" i="267"/>
  <c r="W290" i="267"/>
  <c r="W291" i="267" s="1"/>
  <c r="S337" i="267"/>
  <c r="R338" i="267"/>
  <c r="R339" i="267" s="1"/>
  <c r="AO149" i="267"/>
  <c r="U313" i="267"/>
  <c r="T314" i="267"/>
  <c r="T315" i="267" s="1"/>
  <c r="M386" i="267"/>
  <c r="M387" i="267" s="1"/>
  <c r="N385" i="267"/>
  <c r="AB242" i="267"/>
  <c r="AB243" i="267" s="1"/>
  <c r="AC241" i="267"/>
  <c r="I434" i="267"/>
  <c r="J433" i="267"/>
  <c r="O362" i="267"/>
  <c r="O363" i="267" s="1"/>
  <c r="P361" i="267"/>
  <c r="AI170" i="267"/>
  <c r="AI171" i="267" s="1"/>
  <c r="AJ169" i="267"/>
  <c r="AJ170" i="267" s="1"/>
  <c r="AE217" i="267"/>
  <c r="AD218" i="267"/>
  <c r="AD219" i="267" s="1"/>
  <c r="N385" i="266" l="1"/>
  <c r="M386" i="266"/>
  <c r="M387" i="266" s="1"/>
  <c r="AO149" i="266"/>
  <c r="X289" i="266"/>
  <c r="W290" i="266"/>
  <c r="W291" i="266" s="1"/>
  <c r="AI193" i="266"/>
  <c r="AH194" i="266"/>
  <c r="AH195" i="266" s="1"/>
  <c r="AD241" i="266"/>
  <c r="AC242" i="266"/>
  <c r="AC243" i="266" s="1"/>
  <c r="AG217" i="266"/>
  <c r="AF218" i="266"/>
  <c r="AF219" i="266" s="1"/>
  <c r="K409" i="266"/>
  <c r="J410" i="266"/>
  <c r="I411" i="266"/>
  <c r="G457" i="266"/>
  <c r="F482" i="266"/>
  <c r="T314" i="266"/>
  <c r="T315" i="266" s="1"/>
  <c r="U313" i="266"/>
  <c r="I433" i="266"/>
  <c r="H434" i="266"/>
  <c r="H435" i="266" s="1"/>
  <c r="Z266" i="266"/>
  <c r="Z267" i="266" s="1"/>
  <c r="AA265" i="266"/>
  <c r="R338" i="266"/>
  <c r="R339" i="266" s="1"/>
  <c r="S337" i="266"/>
  <c r="G435" i="266"/>
  <c r="Q361" i="266"/>
  <c r="P362" i="266"/>
  <c r="P363" i="266" s="1"/>
  <c r="AJ171" i="267"/>
  <c r="AK178" i="267"/>
  <c r="AK185" i="267"/>
  <c r="AK181" i="267"/>
  <c r="AK175" i="267"/>
  <c r="AK174" i="267"/>
  <c r="AK177" i="267"/>
  <c r="AK176" i="267"/>
  <c r="AK173" i="267"/>
  <c r="AK180" i="267"/>
  <c r="G481" i="267"/>
  <c r="F506" i="267"/>
  <c r="V313" i="267"/>
  <c r="U314" i="267"/>
  <c r="U315" i="267" s="1"/>
  <c r="K411" i="267"/>
  <c r="Q361" i="267"/>
  <c r="P362" i="267"/>
  <c r="P363" i="267" s="1"/>
  <c r="AO165" i="267"/>
  <c r="M409" i="267"/>
  <c r="L410" i="267"/>
  <c r="L411" i="267" s="1"/>
  <c r="H458" i="267"/>
  <c r="H459" i="267" s="1"/>
  <c r="I457" i="267"/>
  <c r="AC242" i="267"/>
  <c r="AC243" i="267" s="1"/>
  <c r="AD241" i="267"/>
  <c r="AH193" i="267"/>
  <c r="AG194" i="267"/>
  <c r="AG195" i="267" s="1"/>
  <c r="T337" i="267"/>
  <c r="S338" i="267"/>
  <c r="S339" i="267" s="1"/>
  <c r="G459" i="267"/>
  <c r="AF217" i="267"/>
  <c r="AE218" i="267"/>
  <c r="AE219" i="267" s="1"/>
  <c r="Y289" i="267"/>
  <c r="X290" i="267"/>
  <c r="X291" i="267" s="1"/>
  <c r="J434" i="267"/>
  <c r="K433" i="267"/>
  <c r="N386" i="267"/>
  <c r="N387" i="267" s="1"/>
  <c r="O385" i="267"/>
  <c r="Z266" i="267"/>
  <c r="Z267" i="267" s="1"/>
  <c r="AA265" i="267"/>
  <c r="I435" i="267"/>
  <c r="AI194" i="266" l="1"/>
  <c r="AI195" i="266" s="1"/>
  <c r="AJ193" i="266"/>
  <c r="AJ194" i="266" s="1"/>
  <c r="J411" i="266"/>
  <c r="L409" i="266"/>
  <c r="K410" i="266"/>
  <c r="Y289" i="266"/>
  <c r="X290" i="266"/>
  <c r="X291" i="266" s="1"/>
  <c r="Q362" i="266"/>
  <c r="Q363" i="266" s="1"/>
  <c r="R361" i="266"/>
  <c r="I434" i="266"/>
  <c r="J433" i="266"/>
  <c r="AO165" i="266"/>
  <c r="U314" i="266"/>
  <c r="U315" i="266" s="1"/>
  <c r="V313" i="266"/>
  <c r="AH217" i="266"/>
  <c r="AG218" i="266"/>
  <c r="AG219" i="266" s="1"/>
  <c r="T337" i="266"/>
  <c r="S338" i="266"/>
  <c r="S339" i="266" s="1"/>
  <c r="O385" i="266"/>
  <c r="N386" i="266"/>
  <c r="N387" i="266" s="1"/>
  <c r="F480" i="266"/>
  <c r="F483" i="266"/>
  <c r="G479" i="266"/>
  <c r="F479" i="266"/>
  <c r="AE241" i="266"/>
  <c r="AD242" i="266"/>
  <c r="AD243" i="266" s="1"/>
  <c r="AB265" i="266"/>
  <c r="AA266" i="266"/>
  <c r="AA267" i="266" s="1"/>
  <c r="H457" i="266"/>
  <c r="G458" i="266"/>
  <c r="M410" i="267"/>
  <c r="N409" i="267"/>
  <c r="AN176" i="267"/>
  <c r="AN174" i="267"/>
  <c r="Z289" i="267"/>
  <c r="Y290" i="267"/>
  <c r="Y291" i="267" s="1"/>
  <c r="AB265" i="267"/>
  <c r="AA266" i="267"/>
  <c r="AA267" i="267" s="1"/>
  <c r="AH194" i="267"/>
  <c r="AH195" i="267" s="1"/>
  <c r="AI193" i="267"/>
  <c r="AF218" i="267"/>
  <c r="AF219" i="267" s="1"/>
  <c r="AG217" i="267"/>
  <c r="AD242" i="267"/>
  <c r="AD243" i="267" s="1"/>
  <c r="AE241" i="267"/>
  <c r="V314" i="267"/>
  <c r="V315" i="267" s="1"/>
  <c r="W313" i="267"/>
  <c r="AN175" i="267"/>
  <c r="AN177" i="267"/>
  <c r="P385" i="267"/>
  <c r="O386" i="267"/>
  <c r="O387" i="267" s="1"/>
  <c r="F504" i="267"/>
  <c r="F507" i="267"/>
  <c r="G503" i="267"/>
  <c r="F503" i="267"/>
  <c r="AN181" i="267"/>
  <c r="H481" i="267"/>
  <c r="G482" i="267"/>
  <c r="L433" i="267"/>
  <c r="K434" i="267"/>
  <c r="AN180" i="267"/>
  <c r="AN178" i="267"/>
  <c r="J457" i="267"/>
  <c r="I458" i="267"/>
  <c r="R361" i="267"/>
  <c r="Q362" i="267"/>
  <c r="Q363" i="267" s="1"/>
  <c r="AN185" i="267"/>
  <c r="J435" i="267"/>
  <c r="U337" i="267"/>
  <c r="T338" i="267"/>
  <c r="T339" i="267" s="1"/>
  <c r="AN173" i="267"/>
  <c r="AO173" i="267" l="1"/>
  <c r="AO189" i="267" s="1"/>
  <c r="H458" i="266"/>
  <c r="H459" i="266" s="1"/>
  <c r="I457" i="266"/>
  <c r="AB266" i="266"/>
  <c r="AB267" i="266" s="1"/>
  <c r="AC265" i="266"/>
  <c r="F481" i="266"/>
  <c r="AI217" i="266"/>
  <c r="AH218" i="266"/>
  <c r="AH219" i="266" s="1"/>
  <c r="J434" i="266"/>
  <c r="J435" i="266" s="1"/>
  <c r="K433" i="266"/>
  <c r="K411" i="266"/>
  <c r="AE242" i="266"/>
  <c r="AE243" i="266" s="1"/>
  <c r="AF241" i="266"/>
  <c r="W313" i="266"/>
  <c r="V314" i="266"/>
  <c r="V315" i="266" s="1"/>
  <c r="G459" i="266"/>
  <c r="I435" i="266"/>
  <c r="O386" i="266"/>
  <c r="O387" i="266" s="1"/>
  <c r="P385" i="266"/>
  <c r="M409" i="266"/>
  <c r="L410" i="266"/>
  <c r="R362" i="266"/>
  <c r="R363" i="266" s="1"/>
  <c r="S361" i="266"/>
  <c r="AJ195" i="266"/>
  <c r="AK200" i="266"/>
  <c r="AK204" i="266"/>
  <c r="AK198" i="266"/>
  <c r="AK199" i="266"/>
  <c r="AK209" i="266"/>
  <c r="AK197" i="266"/>
  <c r="AK202" i="266"/>
  <c r="AK205" i="266"/>
  <c r="AK201" i="266"/>
  <c r="U337" i="266"/>
  <c r="T338" i="266"/>
  <c r="T339" i="266" s="1"/>
  <c r="Z289" i="266"/>
  <c r="Y290" i="266"/>
  <c r="Y291" i="266" s="1"/>
  <c r="H482" i="267"/>
  <c r="H483" i="267" s="1"/>
  <c r="I481" i="267"/>
  <c r="AF241" i="267"/>
  <c r="AE242" i="267"/>
  <c r="AE243" i="267" s="1"/>
  <c r="P386" i="267"/>
  <c r="P387" i="267" s="1"/>
  <c r="Q385" i="267"/>
  <c r="Z290" i="267"/>
  <c r="Z291" i="267" s="1"/>
  <c r="AA289" i="267"/>
  <c r="AH217" i="267"/>
  <c r="AG218" i="267"/>
  <c r="AG219" i="267" s="1"/>
  <c r="V337" i="267"/>
  <c r="U338" i="267"/>
  <c r="U339" i="267" s="1"/>
  <c r="K435" i="267"/>
  <c r="AJ193" i="267"/>
  <c r="AJ194" i="267" s="1"/>
  <c r="AI194" i="267"/>
  <c r="AI195" i="267" s="1"/>
  <c r="R362" i="267"/>
  <c r="R363" i="267" s="1"/>
  <c r="S361" i="267"/>
  <c r="I459" i="267"/>
  <c r="M433" i="267"/>
  <c r="L434" i="267"/>
  <c r="W314" i="267"/>
  <c r="W315" i="267" s="1"/>
  <c r="X313" i="267"/>
  <c r="O409" i="267"/>
  <c r="N410" i="267"/>
  <c r="N411" i="267" s="1"/>
  <c r="F505" i="267"/>
  <c r="G505" i="267" s="1"/>
  <c r="K457" i="267"/>
  <c r="J458" i="267"/>
  <c r="J459" i="267" s="1"/>
  <c r="G483" i="267"/>
  <c r="AB266" i="267"/>
  <c r="AB267" i="267" s="1"/>
  <c r="AC265" i="267"/>
  <c r="M411" i="267"/>
  <c r="N409" i="266" l="1"/>
  <c r="M410" i="266"/>
  <c r="M411" i="266" s="1"/>
  <c r="Z290" i="266"/>
  <c r="Z291" i="266" s="1"/>
  <c r="AA289" i="266"/>
  <c r="AN199" i="266"/>
  <c r="L411" i="266"/>
  <c r="X313" i="266"/>
  <c r="W314" i="266"/>
  <c r="W315" i="266" s="1"/>
  <c r="AN198" i="266"/>
  <c r="AF242" i="266"/>
  <c r="AF243" i="266" s="1"/>
  <c r="AG241" i="266"/>
  <c r="U338" i="266"/>
  <c r="U339" i="266" s="1"/>
  <c r="V337" i="266"/>
  <c r="AN204" i="266"/>
  <c r="F506" i="266"/>
  <c r="G481" i="266"/>
  <c r="AJ217" i="266"/>
  <c r="AJ218" i="266" s="1"/>
  <c r="AI218" i="266"/>
  <c r="AI219" i="266" s="1"/>
  <c r="AN201" i="266"/>
  <c r="AN200" i="266"/>
  <c r="AD265" i="266"/>
  <c r="AC266" i="266"/>
  <c r="AC267" i="266" s="1"/>
  <c r="P386" i="266"/>
  <c r="P387" i="266" s="1"/>
  <c r="Q385" i="266"/>
  <c r="AN202" i="266"/>
  <c r="T361" i="266"/>
  <c r="S362" i="266"/>
  <c r="S363" i="266" s="1"/>
  <c r="J457" i="266"/>
  <c r="I458" i="266"/>
  <c r="AN205" i="266"/>
  <c r="AN197" i="266"/>
  <c r="L433" i="266"/>
  <c r="K434" i="266"/>
  <c r="AN209" i="266"/>
  <c r="AA290" i="267"/>
  <c r="AA291" i="267" s="1"/>
  <c r="AB289" i="267"/>
  <c r="S362" i="267"/>
  <c r="S363" i="267" s="1"/>
  <c r="T361" i="267"/>
  <c r="R385" i="267"/>
  <c r="Q386" i="267"/>
  <c r="Q387" i="267" s="1"/>
  <c r="X314" i="267"/>
  <c r="X315" i="267" s="1"/>
  <c r="Y313" i="267"/>
  <c r="H505" i="267"/>
  <c r="G506" i="267"/>
  <c r="L435" i="267"/>
  <c r="AG241" i="267"/>
  <c r="AF242" i="267"/>
  <c r="AF243" i="267" s="1"/>
  <c r="P409" i="267"/>
  <c r="O410" i="267"/>
  <c r="O411" i="267" s="1"/>
  <c r="V338" i="267"/>
  <c r="V339" i="267" s="1"/>
  <c r="W337" i="267"/>
  <c r="K458" i="267"/>
  <c r="L457" i="267"/>
  <c r="M434" i="267"/>
  <c r="N433" i="267"/>
  <c r="I482" i="267"/>
  <c r="J481" i="267"/>
  <c r="AC266" i="267"/>
  <c r="AC267" i="267" s="1"/>
  <c r="AD265" i="267"/>
  <c r="AJ195" i="267"/>
  <c r="AK202" i="267"/>
  <c r="AK205" i="267"/>
  <c r="AK204" i="267"/>
  <c r="AK209" i="267"/>
  <c r="AK197" i="267"/>
  <c r="AK199" i="267"/>
  <c r="AK200" i="267"/>
  <c r="AK201" i="267"/>
  <c r="AK198" i="267"/>
  <c r="AI217" i="267"/>
  <c r="AH218" i="267"/>
  <c r="AH219" i="267" s="1"/>
  <c r="I459" i="266" l="1"/>
  <c r="AJ219" i="266"/>
  <c r="AK222" i="266"/>
  <c r="AK226" i="266"/>
  <c r="AK225" i="266"/>
  <c r="AK233" i="266"/>
  <c r="AK223" i="266"/>
  <c r="AK229" i="266"/>
  <c r="AK224" i="266"/>
  <c r="AK228" i="266"/>
  <c r="AK221" i="266"/>
  <c r="K435" i="266"/>
  <c r="AE265" i="266"/>
  <c r="AD266" i="266"/>
  <c r="AD267" i="266" s="1"/>
  <c r="F504" i="266"/>
  <c r="F507" i="266"/>
  <c r="G503" i="266"/>
  <c r="F503" i="266"/>
  <c r="H481" i="266"/>
  <c r="G482" i="266"/>
  <c r="M433" i="266"/>
  <c r="L434" i="266"/>
  <c r="L435" i="266" s="1"/>
  <c r="U361" i="266"/>
  <c r="T362" i="266"/>
  <c r="T363" i="266" s="1"/>
  <c r="Y313" i="266"/>
  <c r="X314" i="266"/>
  <c r="X315" i="266" s="1"/>
  <c r="AA290" i="266"/>
  <c r="AA291" i="266" s="1"/>
  <c r="AB289" i="266"/>
  <c r="AO197" i="266"/>
  <c r="AO213" i="266" s="1"/>
  <c r="V338" i="266"/>
  <c r="V339" i="266" s="1"/>
  <c r="W337" i="266"/>
  <c r="K457" i="266"/>
  <c r="J458" i="266"/>
  <c r="J459" i="266" s="1"/>
  <c r="R385" i="266"/>
  <c r="Q386" i="266"/>
  <c r="Q387" i="266" s="1"/>
  <c r="AH241" i="266"/>
  <c r="AG242" i="266"/>
  <c r="AG243" i="266" s="1"/>
  <c r="N410" i="266"/>
  <c r="N411" i="266" s="1"/>
  <c r="O409" i="266"/>
  <c r="AN201" i="267"/>
  <c r="AN198" i="267"/>
  <c r="AN202" i="267"/>
  <c r="N434" i="267"/>
  <c r="N435" i="267" s="1"/>
  <c r="O433" i="267"/>
  <c r="P410" i="267"/>
  <c r="P411" i="267" s="1"/>
  <c r="Q409" i="267"/>
  <c r="Y314" i="267"/>
  <c r="Y315" i="267" s="1"/>
  <c r="Z313" i="267"/>
  <c r="AD266" i="267"/>
  <c r="AD267" i="267" s="1"/>
  <c r="AE265" i="267"/>
  <c r="AG242" i="267"/>
  <c r="AG243" i="267" s="1"/>
  <c r="AH241" i="267"/>
  <c r="M435" i="267"/>
  <c r="M457" i="267"/>
  <c r="L458" i="267"/>
  <c r="AN199" i="267"/>
  <c r="K459" i="267"/>
  <c r="S385" i="267"/>
  <c r="R386" i="267"/>
  <c r="R387" i="267" s="1"/>
  <c r="K481" i="267"/>
  <c r="J482" i="267"/>
  <c r="J483" i="267" s="1"/>
  <c r="W338" i="267"/>
  <c r="W339" i="267" s="1"/>
  <c r="X337" i="267"/>
  <c r="U361" i="267"/>
  <c r="T362" i="267"/>
  <c r="T363" i="267" s="1"/>
  <c r="AN209" i="267"/>
  <c r="I483" i="267"/>
  <c r="AN197" i="267"/>
  <c r="AN204" i="267"/>
  <c r="G507" i="267"/>
  <c r="AC289" i="267"/>
  <c r="AB290" i="267"/>
  <c r="AB291" i="267" s="1"/>
  <c r="AN200" i="267"/>
  <c r="AI218" i="267"/>
  <c r="AI219" i="267" s="1"/>
  <c r="AJ217" i="267"/>
  <c r="AJ218" i="267" s="1"/>
  <c r="AN205" i="267"/>
  <c r="I505" i="267"/>
  <c r="H506" i="267"/>
  <c r="H507" i="267" s="1"/>
  <c r="AN223" i="266" l="1"/>
  <c r="N433" i="266"/>
  <c r="M434" i="266"/>
  <c r="M435" i="266" s="1"/>
  <c r="AN233" i="266"/>
  <c r="AI241" i="266"/>
  <c r="AH242" i="266"/>
  <c r="AH243" i="266" s="1"/>
  <c r="AC289" i="266"/>
  <c r="AB290" i="266"/>
  <c r="AB291" i="266" s="1"/>
  <c r="G483" i="266"/>
  <c r="AF265" i="266"/>
  <c r="AE266" i="266"/>
  <c r="AE267" i="266" s="1"/>
  <c r="AN225" i="266"/>
  <c r="H482" i="266"/>
  <c r="H483" i="266" s="1"/>
  <c r="I481" i="266"/>
  <c r="AN226" i="266"/>
  <c r="R386" i="266"/>
  <c r="R387" i="266" s="1"/>
  <c r="S385" i="266"/>
  <c r="AN221" i="266"/>
  <c r="AN222" i="266"/>
  <c r="Z313" i="266"/>
  <c r="Y314" i="266"/>
  <c r="Y315" i="266" s="1"/>
  <c r="AN228" i="266"/>
  <c r="F505" i="266"/>
  <c r="G505" i="266" s="1"/>
  <c r="AN224" i="266"/>
  <c r="L457" i="266"/>
  <c r="K458" i="266"/>
  <c r="K459" i="266" s="1"/>
  <c r="P409" i="266"/>
  <c r="O410" i="266"/>
  <c r="O411" i="266" s="1"/>
  <c r="X337" i="266"/>
  <c r="W338" i="266"/>
  <c r="W339" i="266" s="1"/>
  <c r="V361" i="266"/>
  <c r="U362" i="266"/>
  <c r="U363" i="266" s="1"/>
  <c r="AN229" i="266"/>
  <c r="L481" i="267"/>
  <c r="K482" i="267"/>
  <c r="AI241" i="267"/>
  <c r="AH242" i="267"/>
  <c r="AH243" i="267" s="1"/>
  <c r="P433" i="267"/>
  <c r="O434" i="267"/>
  <c r="O435" i="267" s="1"/>
  <c r="AJ219" i="267"/>
  <c r="AK222" i="267"/>
  <c r="AK233" i="267"/>
  <c r="AK221" i="267"/>
  <c r="AK225" i="267"/>
  <c r="AK229" i="267"/>
  <c r="AK223" i="267"/>
  <c r="AK224" i="267"/>
  <c r="AK228" i="267"/>
  <c r="AK226" i="267"/>
  <c r="T385" i="267"/>
  <c r="S386" i="267"/>
  <c r="S387" i="267" s="1"/>
  <c r="AE266" i="267"/>
  <c r="AE267" i="267" s="1"/>
  <c r="AF265" i="267"/>
  <c r="L459" i="267"/>
  <c r="V361" i="267"/>
  <c r="U362" i="267"/>
  <c r="U363" i="267" s="1"/>
  <c r="N457" i="267"/>
  <c r="M458" i="267"/>
  <c r="Z314" i="267"/>
  <c r="Z315" i="267" s="1"/>
  <c r="AA313" i="267"/>
  <c r="Y337" i="267"/>
  <c r="X338" i="267"/>
  <c r="X339" i="267" s="1"/>
  <c r="I506" i="267"/>
  <c r="J505" i="267"/>
  <c r="AO197" i="267"/>
  <c r="AO213" i="267" s="1"/>
  <c r="R409" i="267"/>
  <c r="Q410" i="267"/>
  <c r="Q411" i="267" s="1"/>
  <c r="AD289" i="267"/>
  <c r="AC290" i="267"/>
  <c r="AC291" i="267" s="1"/>
  <c r="P410" i="266" l="1"/>
  <c r="P411" i="266" s="1"/>
  <c r="Q409" i="266"/>
  <c r="AG265" i="266"/>
  <c r="AF266" i="266"/>
  <c r="AF267" i="266" s="1"/>
  <c r="M457" i="266"/>
  <c r="L458" i="266"/>
  <c r="AO221" i="266"/>
  <c r="AO237" i="266" s="1"/>
  <c r="T385" i="266"/>
  <c r="S386" i="266"/>
  <c r="S387" i="266" s="1"/>
  <c r="N434" i="266"/>
  <c r="N435" i="266" s="1"/>
  <c r="O433" i="266"/>
  <c r="AA313" i="266"/>
  <c r="Z314" i="266"/>
  <c r="Z315" i="266" s="1"/>
  <c r="G506" i="266"/>
  <c r="H505" i="266"/>
  <c r="I482" i="266"/>
  <c r="J481" i="266"/>
  <c r="V362" i="266"/>
  <c r="V363" i="266" s="1"/>
  <c r="W361" i="266"/>
  <c r="AD289" i="266"/>
  <c r="AC290" i="266"/>
  <c r="AC291" i="266" s="1"/>
  <c r="Y337" i="266"/>
  <c r="X338" i="266"/>
  <c r="X339" i="266" s="1"/>
  <c r="AJ241" i="266"/>
  <c r="AJ242" i="266" s="1"/>
  <c r="AI242" i="266"/>
  <c r="AI243" i="266" s="1"/>
  <c r="AN228" i="267"/>
  <c r="AN224" i="267"/>
  <c r="J506" i="267"/>
  <c r="K505" i="267"/>
  <c r="O457" i="267"/>
  <c r="N458" i="267"/>
  <c r="N459" i="267" s="1"/>
  <c r="AG265" i="267"/>
  <c r="AF266" i="267"/>
  <c r="AF267" i="267" s="1"/>
  <c r="AN223" i="267"/>
  <c r="Q433" i="267"/>
  <c r="P434" i="267"/>
  <c r="P435" i="267" s="1"/>
  <c r="AN229" i="267"/>
  <c r="AE289" i="267"/>
  <c r="AD290" i="267"/>
  <c r="AD291" i="267" s="1"/>
  <c r="AN225" i="267"/>
  <c r="AI242" i="267"/>
  <c r="AI243" i="267" s="1"/>
  <c r="AJ241" i="267"/>
  <c r="AJ242" i="267" s="1"/>
  <c r="Z337" i="267"/>
  <c r="Y338" i="267"/>
  <c r="Y339" i="267" s="1"/>
  <c r="U385" i="267"/>
  <c r="T386" i="267"/>
  <c r="T387" i="267" s="1"/>
  <c r="AN221" i="267"/>
  <c r="K483" i="267"/>
  <c r="S409" i="267"/>
  <c r="R410" i="267"/>
  <c r="R411" i="267" s="1"/>
  <c r="AN233" i="267"/>
  <c r="L482" i="267"/>
  <c r="L483" i="267" s="1"/>
  <c r="M481" i="267"/>
  <c r="M459" i="267"/>
  <c r="I507" i="267"/>
  <c r="W361" i="267"/>
  <c r="V362" i="267"/>
  <c r="V363" i="267" s="1"/>
  <c r="AA314" i="267"/>
  <c r="AA315" i="267" s="1"/>
  <c r="AB313" i="267"/>
  <c r="AN226" i="267"/>
  <c r="AN222" i="267"/>
  <c r="I483" i="266" l="1"/>
  <c r="K481" i="266"/>
  <c r="J482" i="266"/>
  <c r="I505" i="266"/>
  <c r="H506" i="266"/>
  <c r="H507" i="266" s="1"/>
  <c r="Y338" i="266"/>
  <c r="Y339" i="266" s="1"/>
  <c r="Z337" i="266"/>
  <c r="M458" i="266"/>
  <c r="M459" i="266" s="1"/>
  <c r="N457" i="266"/>
  <c r="AE289" i="266"/>
  <c r="AD290" i="266"/>
  <c r="AD291" i="266" s="1"/>
  <c r="G507" i="266"/>
  <c r="U385" i="266"/>
  <c r="T386" i="266"/>
  <c r="T387" i="266" s="1"/>
  <c r="AG266" i="266"/>
  <c r="AG267" i="266" s="1"/>
  <c r="AH265" i="266"/>
  <c r="AA314" i="266"/>
  <c r="AA315" i="266" s="1"/>
  <c r="AB313" i="266"/>
  <c r="Q410" i="266"/>
  <c r="Q411" i="266" s="1"/>
  <c r="R409" i="266"/>
  <c r="AJ243" i="266"/>
  <c r="AK250" i="266"/>
  <c r="AK257" i="266"/>
  <c r="AK249" i="266"/>
  <c r="AK248" i="266"/>
  <c r="AK247" i="266"/>
  <c r="AK252" i="266"/>
  <c r="AK246" i="266"/>
  <c r="AK245" i="266"/>
  <c r="AK253" i="266"/>
  <c r="W362" i="266"/>
  <c r="W363" i="266" s="1"/>
  <c r="X361" i="266"/>
  <c r="O434" i="266"/>
  <c r="O435" i="266" s="1"/>
  <c r="P433" i="266"/>
  <c r="L459" i="266"/>
  <c r="Z338" i="267"/>
  <c r="Z339" i="267" s="1"/>
  <c r="AA337" i="267"/>
  <c r="O458" i="267"/>
  <c r="O459" i="267" s="1"/>
  <c r="P457" i="267"/>
  <c r="W362" i="267"/>
  <c r="W363" i="267" s="1"/>
  <c r="X361" i="267"/>
  <c r="AJ243" i="267"/>
  <c r="AK250" i="267"/>
  <c r="AK248" i="267"/>
  <c r="AK245" i="267"/>
  <c r="AK253" i="267"/>
  <c r="AK252" i="267"/>
  <c r="AK247" i="267"/>
  <c r="AK257" i="267"/>
  <c r="AK246" i="267"/>
  <c r="AK249" i="267"/>
  <c r="L505" i="267"/>
  <c r="K506" i="267"/>
  <c r="Q434" i="267"/>
  <c r="Q435" i="267" s="1"/>
  <c r="R433" i="267"/>
  <c r="J507" i="267"/>
  <c r="N481" i="267"/>
  <c r="M482" i="267"/>
  <c r="AO221" i="267"/>
  <c r="AO237" i="267" s="1"/>
  <c r="U386" i="267"/>
  <c r="U387" i="267" s="1"/>
  <c r="V385" i="267"/>
  <c r="AC313" i="267"/>
  <c r="AB314" i="267"/>
  <c r="AB315" i="267" s="1"/>
  <c r="AF289" i="267"/>
  <c r="AE290" i="267"/>
  <c r="AE291" i="267" s="1"/>
  <c r="AH265" i="267"/>
  <c r="AG266" i="267"/>
  <c r="AG267" i="267" s="1"/>
  <c r="T409" i="267"/>
  <c r="S410" i="267"/>
  <c r="S411" i="267" s="1"/>
  <c r="J483" i="266" l="1"/>
  <c r="AN257" i="266"/>
  <c r="AF289" i="266"/>
  <c r="AE290" i="266"/>
  <c r="AE291" i="266" s="1"/>
  <c r="L481" i="266"/>
  <c r="K482" i="266"/>
  <c r="K483" i="266" s="1"/>
  <c r="AN253" i="266"/>
  <c r="AN250" i="266"/>
  <c r="AH266" i="266"/>
  <c r="AH267" i="266" s="1"/>
  <c r="AI265" i="266"/>
  <c r="O457" i="266"/>
  <c r="N458" i="266"/>
  <c r="N459" i="266" s="1"/>
  <c r="AN245" i="266"/>
  <c r="AN246" i="266"/>
  <c r="S409" i="266"/>
  <c r="R410" i="266"/>
  <c r="R411" i="266" s="1"/>
  <c r="AA337" i="266"/>
  <c r="Z338" i="266"/>
  <c r="Z339" i="266" s="1"/>
  <c r="AN252" i="266"/>
  <c r="V385" i="266"/>
  <c r="U386" i="266"/>
  <c r="U387" i="266" s="1"/>
  <c r="AN249" i="266"/>
  <c r="Q433" i="266"/>
  <c r="P434" i="266"/>
  <c r="P435" i="266" s="1"/>
  <c r="AN247" i="266"/>
  <c r="Y361" i="266"/>
  <c r="X362" i="266"/>
  <c r="X363" i="266" s="1"/>
  <c r="AN248" i="266"/>
  <c r="AB314" i="266"/>
  <c r="AB315" i="266" s="1"/>
  <c r="AC313" i="266"/>
  <c r="J505" i="266"/>
  <c r="I506" i="266"/>
  <c r="AN257" i="267"/>
  <c r="Y361" i="267"/>
  <c r="X362" i="267"/>
  <c r="X363" i="267" s="1"/>
  <c r="AG289" i="267"/>
  <c r="AF290" i="267"/>
  <c r="AF291" i="267" s="1"/>
  <c r="AN252" i="267"/>
  <c r="P458" i="267"/>
  <c r="P459" i="267" s="1"/>
  <c r="Q457" i="267"/>
  <c r="AN246" i="267"/>
  <c r="R434" i="267"/>
  <c r="R435" i="267" s="1"/>
  <c r="S433" i="267"/>
  <c r="AH266" i="267"/>
  <c r="AH267" i="267" s="1"/>
  <c r="AI265" i="267"/>
  <c r="M483" i="267"/>
  <c r="O481" i="267"/>
  <c r="N482" i="267"/>
  <c r="N483" i="267" s="1"/>
  <c r="AN253" i="267"/>
  <c r="K507" i="267"/>
  <c r="AA338" i="267"/>
  <c r="AA339" i="267" s="1"/>
  <c r="AB337" i="267"/>
  <c r="T410" i="267"/>
  <c r="T411" i="267" s="1"/>
  <c r="U409" i="267"/>
  <c r="AD313" i="267"/>
  <c r="AC314" i="267"/>
  <c r="AC315" i="267" s="1"/>
  <c r="M505" i="267"/>
  <c r="L506" i="267"/>
  <c r="AN248" i="267"/>
  <c r="AN247" i="267"/>
  <c r="AN245" i="267"/>
  <c r="V386" i="267"/>
  <c r="V387" i="267" s="1"/>
  <c r="W385" i="267"/>
  <c r="AN249" i="267"/>
  <c r="AN250" i="267"/>
  <c r="AJ265" i="266" l="1"/>
  <c r="AJ266" i="266" s="1"/>
  <c r="AI266" i="266"/>
  <c r="AI267" i="266" s="1"/>
  <c r="Q434" i="266"/>
  <c r="Q435" i="266" s="1"/>
  <c r="R433" i="266"/>
  <c r="AO245" i="266"/>
  <c r="AO261" i="266" s="1"/>
  <c r="I507" i="266"/>
  <c r="Y362" i="266"/>
  <c r="Y363" i="266" s="1"/>
  <c r="Z361" i="266"/>
  <c r="AB337" i="266"/>
  <c r="AA338" i="266"/>
  <c r="AA339" i="266" s="1"/>
  <c r="AG289" i="266"/>
  <c r="AF290" i="266"/>
  <c r="AF291" i="266" s="1"/>
  <c r="J506" i="266"/>
  <c r="J507" i="266" s="1"/>
  <c r="K505" i="266"/>
  <c r="AC314" i="266"/>
  <c r="AC315" i="266" s="1"/>
  <c r="AD313" i="266"/>
  <c r="W385" i="266"/>
  <c r="V386" i="266"/>
  <c r="V387" i="266" s="1"/>
  <c r="S410" i="266"/>
  <c r="S411" i="266" s="1"/>
  <c r="T409" i="266"/>
  <c r="P457" i="266"/>
  <c r="O458" i="266"/>
  <c r="O459" i="266" s="1"/>
  <c r="M481" i="266"/>
  <c r="L482" i="266"/>
  <c r="AC337" i="267"/>
  <c r="AB338" i="267"/>
  <c r="AB339" i="267" s="1"/>
  <c r="T433" i="267"/>
  <c r="S434" i="267"/>
  <c r="S435" i="267" s="1"/>
  <c r="L507" i="267"/>
  <c r="M506" i="267"/>
  <c r="M507" i="267" s="1"/>
  <c r="N505" i="267"/>
  <c r="P481" i="267"/>
  <c r="O482" i="267"/>
  <c r="O483" i="267" s="1"/>
  <c r="AH289" i="267"/>
  <c r="AG290" i="267"/>
  <c r="AG291" i="267" s="1"/>
  <c r="Z361" i="267"/>
  <c r="Y362" i="267"/>
  <c r="Y363" i="267" s="1"/>
  <c r="AJ265" i="267"/>
  <c r="AJ266" i="267" s="1"/>
  <c r="AI266" i="267"/>
  <c r="AI267" i="267" s="1"/>
  <c r="X385" i="267"/>
  <c r="W386" i="267"/>
  <c r="W387" i="267" s="1"/>
  <c r="AD314" i="267"/>
  <c r="AD315" i="267" s="1"/>
  <c r="AE313" i="267"/>
  <c r="R457" i="267"/>
  <c r="Q458" i="267"/>
  <c r="Q459" i="267" s="1"/>
  <c r="AO245" i="267"/>
  <c r="AO261" i="267" s="1"/>
  <c r="U410" i="267"/>
  <c r="U411" i="267" s="1"/>
  <c r="V409" i="267"/>
  <c r="AC337" i="266" l="1"/>
  <c r="AB338" i="266"/>
  <c r="AB339" i="266" s="1"/>
  <c r="AJ267" i="266"/>
  <c r="AK277" i="266"/>
  <c r="AK269" i="266"/>
  <c r="AK274" i="266"/>
  <c r="AK276" i="266"/>
  <c r="AK271" i="266"/>
  <c r="AK273" i="266"/>
  <c r="AK281" i="266"/>
  <c r="AK272" i="266"/>
  <c r="AK270" i="266"/>
  <c r="P458" i="266"/>
  <c r="P459" i="266" s="1"/>
  <c r="Q457" i="266"/>
  <c r="Z362" i="266"/>
  <c r="Z363" i="266" s="1"/>
  <c r="AA361" i="266"/>
  <c r="U409" i="266"/>
  <c r="T410" i="266"/>
  <c r="T411" i="266" s="1"/>
  <c r="L505" i="266"/>
  <c r="K506" i="266"/>
  <c r="AH289" i="266"/>
  <c r="AG290" i="266"/>
  <c r="AG291" i="266" s="1"/>
  <c r="R434" i="266"/>
  <c r="R435" i="266" s="1"/>
  <c r="S433" i="266"/>
  <c r="L483" i="266"/>
  <c r="W386" i="266"/>
  <c r="W387" i="266" s="1"/>
  <c r="X385" i="266"/>
  <c r="N481" i="266"/>
  <c r="M482" i="266"/>
  <c r="M483" i="266" s="1"/>
  <c r="AD314" i="266"/>
  <c r="AD315" i="266" s="1"/>
  <c r="AE313" i="266"/>
  <c r="O505" i="267"/>
  <c r="N506" i="267"/>
  <c r="N507" i="267" s="1"/>
  <c r="AE314" i="267"/>
  <c r="AE315" i="267" s="1"/>
  <c r="AF313" i="267"/>
  <c r="AH290" i="267"/>
  <c r="AH291" i="267" s="1"/>
  <c r="AI289" i="267"/>
  <c r="Z362" i="267"/>
  <c r="Z363" i="267" s="1"/>
  <c r="AA361" i="267"/>
  <c r="W409" i="267"/>
  <c r="V410" i="267"/>
  <c r="V411" i="267" s="1"/>
  <c r="X386" i="267"/>
  <c r="X387" i="267" s="1"/>
  <c r="Y385" i="267"/>
  <c r="U433" i="267"/>
  <c r="T434" i="267"/>
  <c r="T435" i="267" s="1"/>
  <c r="P482" i="267"/>
  <c r="P483" i="267" s="1"/>
  <c r="Q481" i="267"/>
  <c r="S457" i="267"/>
  <c r="R458" i="267"/>
  <c r="R459" i="267" s="1"/>
  <c r="AJ267" i="267"/>
  <c r="AK277" i="267"/>
  <c r="AK271" i="267"/>
  <c r="AK272" i="267"/>
  <c r="AK273" i="267"/>
  <c r="AK270" i="267"/>
  <c r="AK276" i="267"/>
  <c r="AK281" i="267"/>
  <c r="AK274" i="267"/>
  <c r="AK269" i="267"/>
  <c r="AD337" i="267"/>
  <c r="AC338" i="267"/>
  <c r="AC339" i="267" s="1"/>
  <c r="X386" i="266" l="1"/>
  <c r="X387" i="266" s="1"/>
  <c r="Y385" i="266"/>
  <c r="V409" i="266"/>
  <c r="U410" i="266"/>
  <c r="U411" i="266" s="1"/>
  <c r="AC338" i="266"/>
  <c r="AC339" i="266" s="1"/>
  <c r="AD337" i="266"/>
  <c r="AN271" i="266"/>
  <c r="AH290" i="266"/>
  <c r="AH291" i="266" s="1"/>
  <c r="AI289" i="266"/>
  <c r="AN276" i="266"/>
  <c r="K507" i="266"/>
  <c r="AN281" i="266"/>
  <c r="AN273" i="266"/>
  <c r="AB361" i="266"/>
  <c r="AA362" i="266"/>
  <c r="AA363" i="266" s="1"/>
  <c r="AF313" i="266"/>
  <c r="AE314" i="266"/>
  <c r="AE315" i="266" s="1"/>
  <c r="R457" i="266"/>
  <c r="Q458" i="266"/>
  <c r="Q459" i="266" s="1"/>
  <c r="AN274" i="266"/>
  <c r="AN269" i="266"/>
  <c r="AO269" i="266" s="1"/>
  <c r="AO285" i="266" s="1"/>
  <c r="M505" i="266"/>
  <c r="L506" i="266"/>
  <c r="L507" i="266" s="1"/>
  <c r="AN270" i="266"/>
  <c r="AN277" i="266"/>
  <c r="N482" i="266"/>
  <c r="N483" i="266" s="1"/>
  <c r="O481" i="266"/>
  <c r="T433" i="266"/>
  <c r="S434" i="266"/>
  <c r="S435" i="266" s="1"/>
  <c r="AN272" i="266"/>
  <c r="AN270" i="267"/>
  <c r="Q482" i="267"/>
  <c r="Q483" i="267" s="1"/>
  <c r="R481" i="267"/>
  <c r="AA362" i="267"/>
  <c r="AA363" i="267" s="1"/>
  <c r="AB361" i="267"/>
  <c r="AI290" i="267"/>
  <c r="AI291" i="267" s="1"/>
  <c r="AJ289" i="267"/>
  <c r="AJ290" i="267" s="1"/>
  <c r="AN273" i="267"/>
  <c r="AN271" i="267"/>
  <c r="U434" i="267"/>
  <c r="U435" i="267" s="1"/>
  <c r="V433" i="267"/>
  <c r="AN269" i="267"/>
  <c r="AN277" i="267"/>
  <c r="Z385" i="267"/>
  <c r="Y386" i="267"/>
  <c r="Y387" i="267" s="1"/>
  <c r="AF314" i="267"/>
  <c r="AF315" i="267" s="1"/>
  <c r="AG313" i="267"/>
  <c r="AN274" i="267"/>
  <c r="AN272" i="267"/>
  <c r="AD338" i="267"/>
  <c r="AD339" i="267" s="1"/>
  <c r="AE337" i="267"/>
  <c r="AN281" i="267"/>
  <c r="AN276" i="267"/>
  <c r="S458" i="267"/>
  <c r="S459" i="267" s="1"/>
  <c r="T457" i="267"/>
  <c r="X409" i="267"/>
  <c r="W410" i="267"/>
  <c r="W411" i="267" s="1"/>
  <c r="P505" i="267"/>
  <c r="O506" i="267"/>
  <c r="O507" i="267" s="1"/>
  <c r="AD338" i="266" l="1"/>
  <c r="AD339" i="266" s="1"/>
  <c r="AE337" i="266"/>
  <c r="S457" i="266"/>
  <c r="R458" i="266"/>
  <c r="R459" i="266" s="1"/>
  <c r="AI290" i="266"/>
  <c r="AI291" i="266" s="1"/>
  <c r="AJ289" i="266"/>
  <c r="AJ290" i="266" s="1"/>
  <c r="U433" i="266"/>
  <c r="T434" i="266"/>
  <c r="T435" i="266" s="1"/>
  <c r="N505" i="266"/>
  <c r="M506" i="266"/>
  <c r="M507" i="266" s="1"/>
  <c r="AG313" i="266"/>
  <c r="AF314" i="266"/>
  <c r="AF315" i="266" s="1"/>
  <c r="V410" i="266"/>
  <c r="V411" i="266" s="1"/>
  <c r="W409" i="266"/>
  <c r="P481" i="266"/>
  <c r="O482" i="266"/>
  <c r="O483" i="266" s="1"/>
  <c r="Z385" i="266"/>
  <c r="Y386" i="266"/>
  <c r="Y387" i="266" s="1"/>
  <c r="AC361" i="266"/>
  <c r="AB362" i="266"/>
  <c r="AB363" i="266" s="1"/>
  <c r="AJ291" i="267"/>
  <c r="AK298" i="267"/>
  <c r="AK305" i="267"/>
  <c r="AK301" i="267"/>
  <c r="AK293" i="267"/>
  <c r="AK300" i="267"/>
  <c r="AK297" i="267"/>
  <c r="AK296" i="267"/>
  <c r="AK295" i="267"/>
  <c r="AK294" i="267"/>
  <c r="AO269" i="267"/>
  <c r="AO285" i="267" s="1"/>
  <c r="AG314" i="267"/>
  <c r="AG315" i="267" s="1"/>
  <c r="AH313" i="267"/>
  <c r="V434" i="267"/>
  <c r="V435" i="267" s="1"/>
  <c r="W433" i="267"/>
  <c r="AC361" i="267"/>
  <c r="AB362" i="267"/>
  <c r="AB363" i="267" s="1"/>
  <c r="Q505" i="267"/>
  <c r="P506" i="267"/>
  <c r="P507" i="267" s="1"/>
  <c r="S481" i="267"/>
  <c r="R482" i="267"/>
  <c r="R483" i="267" s="1"/>
  <c r="X410" i="267"/>
  <c r="X411" i="267" s="1"/>
  <c r="Y409" i="267"/>
  <c r="AA385" i="267"/>
  <c r="Z386" i="267"/>
  <c r="Z387" i="267" s="1"/>
  <c r="AE338" i="267"/>
  <c r="AE339" i="267" s="1"/>
  <c r="AF337" i="267"/>
  <c r="U457" i="267"/>
  <c r="T458" i="267"/>
  <c r="T459" i="267" s="1"/>
  <c r="X409" i="266" l="1"/>
  <c r="W410" i="266"/>
  <c r="W411" i="266" s="1"/>
  <c r="AJ291" i="266"/>
  <c r="AK305" i="266"/>
  <c r="AK295" i="266"/>
  <c r="AK296" i="266"/>
  <c r="AK298" i="266"/>
  <c r="AK300" i="266"/>
  <c r="AK293" i="266"/>
  <c r="AK297" i="266"/>
  <c r="AK294" i="266"/>
  <c r="AK301" i="266"/>
  <c r="AD361" i="266"/>
  <c r="AC362" i="266"/>
  <c r="AC363" i="266" s="1"/>
  <c r="V433" i="266"/>
  <c r="U434" i="266"/>
  <c r="U435" i="266" s="1"/>
  <c r="Z386" i="266"/>
  <c r="Z387" i="266" s="1"/>
  <c r="AA385" i="266"/>
  <c r="AH313" i="266"/>
  <c r="AG314" i="266"/>
  <c r="AG315" i="266" s="1"/>
  <c r="O505" i="266"/>
  <c r="N506" i="266"/>
  <c r="N507" i="266" s="1"/>
  <c r="AF337" i="266"/>
  <c r="AE338" i="266"/>
  <c r="AE339" i="266" s="1"/>
  <c r="T457" i="266"/>
  <c r="S458" i="266"/>
  <c r="S459" i="266" s="1"/>
  <c r="Q481" i="266"/>
  <c r="P482" i="266"/>
  <c r="P483" i="266" s="1"/>
  <c r="AB385" i="267"/>
  <c r="AA386" i="267"/>
  <c r="AA387" i="267" s="1"/>
  <c r="AD361" i="267"/>
  <c r="AC362" i="267"/>
  <c r="AC363" i="267" s="1"/>
  <c r="AN296" i="267"/>
  <c r="X433" i="267"/>
  <c r="W434" i="267"/>
  <c r="W435" i="267" s="1"/>
  <c r="AN297" i="267"/>
  <c r="AN300" i="267"/>
  <c r="AH314" i="267"/>
  <c r="AH315" i="267" s="1"/>
  <c r="AI313" i="267"/>
  <c r="AN293" i="267"/>
  <c r="T481" i="267"/>
  <c r="S482" i="267"/>
  <c r="S483" i="267" s="1"/>
  <c r="AN301" i="267"/>
  <c r="AG337" i="267"/>
  <c r="AF338" i="267"/>
  <c r="AF339" i="267" s="1"/>
  <c r="AN305" i="267"/>
  <c r="Z409" i="267"/>
  <c r="Y410" i="267"/>
  <c r="Y411" i="267" s="1"/>
  <c r="V457" i="267"/>
  <c r="U458" i="267"/>
  <c r="U459" i="267" s="1"/>
  <c r="Q506" i="267"/>
  <c r="Q507" i="267" s="1"/>
  <c r="R505" i="267"/>
  <c r="AN294" i="267"/>
  <c r="AN298" i="267"/>
  <c r="AN295" i="267"/>
  <c r="AN300" i="266" l="1"/>
  <c r="AF338" i="266"/>
  <c r="AF339" i="266" s="1"/>
  <c r="AG337" i="266"/>
  <c r="W433" i="266"/>
  <c r="V434" i="266"/>
  <c r="V435" i="266" s="1"/>
  <c r="AN298" i="266"/>
  <c r="AN296" i="266"/>
  <c r="O506" i="266"/>
  <c r="O507" i="266" s="1"/>
  <c r="P505" i="266"/>
  <c r="AD362" i="266"/>
  <c r="AD363" i="266" s="1"/>
  <c r="AE361" i="266"/>
  <c r="AN295" i="266"/>
  <c r="AN301" i="266"/>
  <c r="AN305" i="266"/>
  <c r="Q482" i="266"/>
  <c r="Q483" i="266" s="1"/>
  <c r="R481" i="266"/>
  <c r="AI313" i="266"/>
  <c r="AH314" i="266"/>
  <c r="AH315" i="266" s="1"/>
  <c r="AB385" i="266"/>
  <c r="AA386" i="266"/>
  <c r="AA387" i="266" s="1"/>
  <c r="AN297" i="266"/>
  <c r="AN294" i="266"/>
  <c r="U457" i="266"/>
  <c r="T458" i="266"/>
  <c r="T459" i="266" s="1"/>
  <c r="AN293" i="266"/>
  <c r="X410" i="266"/>
  <c r="X411" i="266" s="1"/>
  <c r="Y409" i="266"/>
  <c r="AO293" i="267"/>
  <c r="AO309" i="267" s="1"/>
  <c r="Y433" i="267"/>
  <c r="X434" i="267"/>
  <c r="X435" i="267" s="1"/>
  <c r="AI314" i="267"/>
  <c r="AI315" i="267" s="1"/>
  <c r="AJ313" i="267"/>
  <c r="AJ314" i="267" s="1"/>
  <c r="R506" i="267"/>
  <c r="R507" i="267" s="1"/>
  <c r="S505" i="267"/>
  <c r="AH337" i="267"/>
  <c r="AG338" i="267"/>
  <c r="AG339" i="267" s="1"/>
  <c r="W457" i="267"/>
  <c r="V458" i="267"/>
  <c r="V459" i="267" s="1"/>
  <c r="AE361" i="267"/>
  <c r="AD362" i="267"/>
  <c r="AD363" i="267" s="1"/>
  <c r="AA409" i="267"/>
  <c r="Z410" i="267"/>
  <c r="Z411" i="267" s="1"/>
  <c r="T482" i="267"/>
  <c r="T483" i="267" s="1"/>
  <c r="U481" i="267"/>
  <c r="AC385" i="267"/>
  <c r="AB386" i="267"/>
  <c r="AB387" i="267" s="1"/>
  <c r="AO293" i="266" l="1"/>
  <c r="AO309" i="266" s="1"/>
  <c r="U458" i="266"/>
  <c r="U459" i="266" s="1"/>
  <c r="V457" i="266"/>
  <c r="AI314" i="266"/>
  <c r="AI315" i="266" s="1"/>
  <c r="AJ313" i="266"/>
  <c r="AJ314" i="266" s="1"/>
  <c r="AC385" i="266"/>
  <c r="AB386" i="266"/>
  <c r="AB387" i="266" s="1"/>
  <c r="S481" i="266"/>
  <c r="R482" i="266"/>
  <c r="R483" i="266" s="1"/>
  <c r="AE362" i="266"/>
  <c r="AE363" i="266" s="1"/>
  <c r="AF361" i="266"/>
  <c r="W434" i="266"/>
  <c r="W435" i="266" s="1"/>
  <c r="X433" i="266"/>
  <c r="Y410" i="266"/>
  <c r="Y411" i="266" s="1"/>
  <c r="Z409" i="266"/>
  <c r="Q505" i="266"/>
  <c r="P506" i="266"/>
  <c r="P507" i="266" s="1"/>
  <c r="AG338" i="266"/>
  <c r="AG339" i="266" s="1"/>
  <c r="AH337" i="266"/>
  <c r="AI337" i="267"/>
  <c r="AH338" i="267"/>
  <c r="AH339" i="267" s="1"/>
  <c r="T505" i="267"/>
  <c r="S506" i="267"/>
  <c r="S507" i="267" s="1"/>
  <c r="AB409" i="267"/>
  <c r="AA410" i="267"/>
  <c r="AA411" i="267" s="1"/>
  <c r="AJ315" i="267"/>
  <c r="AK317" i="267"/>
  <c r="AK321" i="267"/>
  <c r="AK320" i="267"/>
  <c r="AK324" i="267"/>
  <c r="AK318" i="267"/>
  <c r="AK329" i="267"/>
  <c r="AK325" i="267"/>
  <c r="AK319" i="267"/>
  <c r="AK322" i="267"/>
  <c r="AC386" i="267"/>
  <c r="AC387" i="267" s="1"/>
  <c r="AD385" i="267"/>
  <c r="W458" i="267"/>
  <c r="W459" i="267" s="1"/>
  <c r="X457" i="267"/>
  <c r="Y434" i="267"/>
  <c r="Y435" i="267" s="1"/>
  <c r="Z433" i="267"/>
  <c r="AE362" i="267"/>
  <c r="AE363" i="267" s="1"/>
  <c r="AF361" i="267"/>
  <c r="V481" i="267"/>
  <c r="U482" i="267"/>
  <c r="U483" i="267" s="1"/>
  <c r="AH338" i="266" l="1"/>
  <c r="AH339" i="266" s="1"/>
  <c r="AI337" i="266"/>
  <c r="T481" i="266"/>
  <c r="S482" i="266"/>
  <c r="S483" i="266" s="1"/>
  <c r="AA409" i="266"/>
  <c r="Z410" i="266"/>
  <c r="Z411" i="266" s="1"/>
  <c r="W457" i="266"/>
  <c r="V458" i="266"/>
  <c r="V459" i="266" s="1"/>
  <c r="R505" i="266"/>
  <c r="Q506" i="266"/>
  <c r="Q507" i="266" s="1"/>
  <c r="AD385" i="266"/>
  <c r="AC386" i="266"/>
  <c r="AC387" i="266" s="1"/>
  <c r="AG361" i="266"/>
  <c r="AF362" i="266"/>
  <c r="AF363" i="266" s="1"/>
  <c r="Y433" i="266"/>
  <c r="X434" i="266"/>
  <c r="X435" i="266" s="1"/>
  <c r="AJ315" i="266"/>
  <c r="AK322" i="266"/>
  <c r="AK318" i="266"/>
  <c r="AK324" i="266"/>
  <c r="AK320" i="266"/>
  <c r="AK317" i="266"/>
  <c r="AK325" i="266"/>
  <c r="AK319" i="266"/>
  <c r="AK329" i="266"/>
  <c r="AK321" i="266"/>
  <c r="AG361" i="267"/>
  <c r="AF362" i="267"/>
  <c r="AF363" i="267" s="1"/>
  <c r="AN322" i="267"/>
  <c r="AN317" i="267"/>
  <c r="AN319" i="267"/>
  <c r="AN329" i="267"/>
  <c r="AC409" i="267"/>
  <c r="AB410" i="267"/>
  <c r="AB411" i="267" s="1"/>
  <c r="AN318" i="267"/>
  <c r="AN324" i="267"/>
  <c r="U505" i="267"/>
  <c r="T506" i="267"/>
  <c r="T507" i="267" s="1"/>
  <c r="Z434" i="267"/>
  <c r="Z435" i="267" s="1"/>
  <c r="AA433" i="267"/>
  <c r="AD386" i="267"/>
  <c r="AD387" i="267" s="1"/>
  <c r="AE385" i="267"/>
  <c r="AN320" i="267"/>
  <c r="AN325" i="267"/>
  <c r="X458" i="267"/>
  <c r="X459" i="267" s="1"/>
  <c r="Y457" i="267"/>
  <c r="W481" i="267"/>
  <c r="V482" i="267"/>
  <c r="V483" i="267" s="1"/>
  <c r="AN321" i="267"/>
  <c r="AJ337" i="267"/>
  <c r="AJ338" i="267" s="1"/>
  <c r="AI338" i="267"/>
  <c r="AI339" i="267" s="1"/>
  <c r="AN325" i="266" l="1"/>
  <c r="Y434" i="266"/>
  <c r="Y435" i="266" s="1"/>
  <c r="Z433" i="266"/>
  <c r="X457" i="266"/>
  <c r="W458" i="266"/>
  <c r="W459" i="266" s="1"/>
  <c r="AN329" i="266"/>
  <c r="AN319" i="266"/>
  <c r="AN317" i="266"/>
  <c r="R506" i="266"/>
  <c r="R507" i="266" s="1"/>
  <c r="S505" i="266"/>
  <c r="AN320" i="266"/>
  <c r="AB409" i="266"/>
  <c r="AA410" i="266"/>
  <c r="AA411" i="266" s="1"/>
  <c r="AN324" i="266"/>
  <c r="AN318" i="266"/>
  <c r="AE385" i="266"/>
  <c r="AD386" i="266"/>
  <c r="AD387" i="266" s="1"/>
  <c r="U481" i="266"/>
  <c r="T482" i="266"/>
  <c r="T483" i="266" s="1"/>
  <c r="AG362" i="266"/>
  <c r="AG363" i="266" s="1"/>
  <c r="AH361" i="266"/>
  <c r="AN321" i="266"/>
  <c r="AN322" i="266"/>
  <c r="AJ337" i="266"/>
  <c r="AJ338" i="266" s="1"/>
  <c r="AI338" i="266"/>
  <c r="AI339" i="266" s="1"/>
  <c r="AF385" i="267"/>
  <c r="AE386" i="267"/>
  <c r="AE387" i="267" s="1"/>
  <c r="AO317" i="267"/>
  <c r="AO333" i="267" s="1"/>
  <c r="AB433" i="267"/>
  <c r="AA434" i="267"/>
  <c r="AA435" i="267" s="1"/>
  <c r="AC410" i="267"/>
  <c r="AC411" i="267" s="1"/>
  <c r="AD409" i="267"/>
  <c r="X481" i="267"/>
  <c r="W482" i="267"/>
  <c r="W483" i="267" s="1"/>
  <c r="Z457" i="267"/>
  <c r="Y458" i="267"/>
  <c r="Y459" i="267" s="1"/>
  <c r="AJ339" i="267"/>
  <c r="AK353" i="267"/>
  <c r="AK342" i="267"/>
  <c r="AK348" i="267"/>
  <c r="AK344" i="267"/>
  <c r="AK341" i="267"/>
  <c r="AK349" i="267"/>
  <c r="AK346" i="267"/>
  <c r="AK345" i="267"/>
  <c r="AK343" i="267"/>
  <c r="U506" i="267"/>
  <c r="U507" i="267" s="1"/>
  <c r="V505" i="267"/>
  <c r="AH361" i="267"/>
  <c r="AG362" i="267"/>
  <c r="AG363" i="267" s="1"/>
  <c r="AE386" i="266" l="1"/>
  <c r="AE387" i="266" s="1"/>
  <c r="AF385" i="266"/>
  <c r="T505" i="266"/>
  <c r="S506" i="266"/>
  <c r="S507" i="266" s="1"/>
  <c r="X458" i="266"/>
  <c r="X459" i="266" s="1"/>
  <c r="Y457" i="266"/>
  <c r="AH362" i="266"/>
  <c r="AH363" i="266" s="1"/>
  <c r="AI361" i="266"/>
  <c r="Z434" i="266"/>
  <c r="Z435" i="266" s="1"/>
  <c r="AA433" i="266"/>
  <c r="AO317" i="266"/>
  <c r="AO333" i="266" s="1"/>
  <c r="AJ339" i="266"/>
  <c r="AK346" i="266"/>
  <c r="AK353" i="266"/>
  <c r="AK342" i="266"/>
  <c r="AK344" i="266"/>
  <c r="AK349" i="266"/>
  <c r="AK348" i="266"/>
  <c r="AK341" i="266"/>
  <c r="AK343" i="266"/>
  <c r="AK345" i="266"/>
  <c r="V481" i="266"/>
  <c r="U482" i="266"/>
  <c r="U483" i="266" s="1"/>
  <c r="AC409" i="266"/>
  <c r="AB410" i="266"/>
  <c r="AB411" i="266" s="1"/>
  <c r="W505" i="267"/>
  <c r="V506" i="267"/>
  <c r="V507" i="267" s="1"/>
  <c r="AN343" i="267"/>
  <c r="AN353" i="267"/>
  <c r="AN345" i="267"/>
  <c r="AC433" i="267"/>
  <c r="AB434" i="267"/>
  <c r="AB435" i="267" s="1"/>
  <c r="AN344" i="267"/>
  <c r="AE409" i="267"/>
  <c r="AD410" i="267"/>
  <c r="AD411" i="267" s="1"/>
  <c r="AH362" i="267"/>
  <c r="AH363" i="267" s="1"/>
  <c r="AI361" i="267"/>
  <c r="AN348" i="267"/>
  <c r="AN346" i="267"/>
  <c r="AN349" i="267"/>
  <c r="AA457" i="267"/>
  <c r="Z458" i="267"/>
  <c r="Z459" i="267" s="1"/>
  <c r="X482" i="267"/>
  <c r="X483" i="267" s="1"/>
  <c r="Y481" i="267"/>
  <c r="AN342" i="267"/>
  <c r="AN341" i="267"/>
  <c r="AF386" i="267"/>
  <c r="AF387" i="267" s="1"/>
  <c r="AG385" i="267"/>
  <c r="AO341" i="267" l="1"/>
  <c r="AO357" i="267" s="1"/>
  <c r="AN342" i="266"/>
  <c r="V482" i="266"/>
  <c r="V483" i="266" s="1"/>
  <c r="W481" i="266"/>
  <c r="AN353" i="266"/>
  <c r="Z457" i="266"/>
  <c r="Y458" i="266"/>
  <c r="Y459" i="266" s="1"/>
  <c r="AD409" i="266"/>
  <c r="AC410" i="266"/>
  <c r="AC411" i="266" s="1"/>
  <c r="AN345" i="266"/>
  <c r="AN346" i="266"/>
  <c r="AN344" i="266"/>
  <c r="AN343" i="266"/>
  <c r="AJ361" i="266"/>
  <c r="AJ362" i="266" s="1"/>
  <c r="AI362" i="266"/>
  <c r="AI363" i="266" s="1"/>
  <c r="AN341" i="266"/>
  <c r="AO341" i="266" s="1"/>
  <c r="AO357" i="266" s="1"/>
  <c r="U505" i="266"/>
  <c r="T506" i="266"/>
  <c r="T507" i="266" s="1"/>
  <c r="AN348" i="266"/>
  <c r="AB433" i="266"/>
  <c r="AA434" i="266"/>
  <c r="AA435" i="266" s="1"/>
  <c r="AF386" i="266"/>
  <c r="AF387" i="266" s="1"/>
  <c r="AG385" i="266"/>
  <c r="AN349" i="266"/>
  <c r="AI362" i="267"/>
  <c r="AI363" i="267" s="1"/>
  <c r="AJ361" i="267"/>
  <c r="AJ362" i="267" s="1"/>
  <c r="AA458" i="267"/>
  <c r="AA459" i="267" s="1"/>
  <c r="AB457" i="267"/>
  <c r="Y482" i="267"/>
  <c r="Y483" i="267" s="1"/>
  <c r="Z481" i="267"/>
  <c r="AH385" i="267"/>
  <c r="AG386" i="267"/>
  <c r="AG387" i="267" s="1"/>
  <c r="AE410" i="267"/>
  <c r="AE411" i="267" s="1"/>
  <c r="AF409" i="267"/>
  <c r="AC434" i="267"/>
  <c r="AC435" i="267" s="1"/>
  <c r="AD433" i="267"/>
  <c r="X505" i="267"/>
  <c r="W506" i="267"/>
  <c r="W507" i="267" s="1"/>
  <c r="AD410" i="266" l="1"/>
  <c r="AD411" i="266" s="1"/>
  <c r="AE409" i="266"/>
  <c r="AA457" i="266"/>
  <c r="Z458" i="266"/>
  <c r="Z459" i="266" s="1"/>
  <c r="V505" i="266"/>
  <c r="U506" i="266"/>
  <c r="U507" i="266" s="1"/>
  <c r="AH385" i="266"/>
  <c r="AG386" i="266"/>
  <c r="AG387" i="266" s="1"/>
  <c r="X481" i="266"/>
  <c r="W482" i="266"/>
  <c r="W483" i="266" s="1"/>
  <c r="AC433" i="266"/>
  <c r="AB434" i="266"/>
  <c r="AB435" i="266" s="1"/>
  <c r="AJ363" i="266"/>
  <c r="AK370" i="266"/>
  <c r="AK369" i="266"/>
  <c r="AK365" i="266"/>
  <c r="AK372" i="266"/>
  <c r="AK366" i="266"/>
  <c r="AK377" i="266"/>
  <c r="AK373" i="266"/>
  <c r="AK367" i="266"/>
  <c r="AK368" i="266"/>
  <c r="AI385" i="267"/>
  <c r="AH386" i="267"/>
  <c r="AH387" i="267" s="1"/>
  <c r="AD434" i="267"/>
  <c r="AD435" i="267" s="1"/>
  <c r="AE433" i="267"/>
  <c r="AC457" i="267"/>
  <c r="AB458" i="267"/>
  <c r="AB459" i="267" s="1"/>
  <c r="Y505" i="267"/>
  <c r="X506" i="267"/>
  <c r="X507" i="267" s="1"/>
  <c r="AF410" i="267"/>
  <c r="AF411" i="267" s="1"/>
  <c r="AG409" i="267"/>
  <c r="AJ363" i="267"/>
  <c r="AK365" i="267"/>
  <c r="AK370" i="267"/>
  <c r="AK373" i="267"/>
  <c r="AK366" i="267"/>
  <c r="AK367" i="267"/>
  <c r="AK369" i="267"/>
  <c r="AK377" i="267"/>
  <c r="AK368" i="267"/>
  <c r="AK372" i="267"/>
  <c r="AA481" i="267"/>
  <c r="Z482" i="267"/>
  <c r="Z483" i="267" s="1"/>
  <c r="AF409" i="266" l="1"/>
  <c r="AE410" i="266"/>
  <c r="AE411" i="266" s="1"/>
  <c r="AN372" i="266"/>
  <c r="Y481" i="266"/>
  <c r="X482" i="266"/>
  <c r="X483" i="266" s="1"/>
  <c r="AN365" i="266"/>
  <c r="AN369" i="266"/>
  <c r="AH386" i="266"/>
  <c r="AH387" i="266" s="1"/>
  <c r="AI385" i="266"/>
  <c r="AN368" i="266"/>
  <c r="AN370" i="266"/>
  <c r="AN366" i="266"/>
  <c r="AN367" i="266"/>
  <c r="W505" i="266"/>
  <c r="V506" i="266"/>
  <c r="V507" i="266" s="1"/>
  <c r="AN373" i="266"/>
  <c r="AN377" i="266"/>
  <c r="AD433" i="266"/>
  <c r="AC434" i="266"/>
  <c r="AC435" i="266" s="1"/>
  <c r="AB457" i="266"/>
  <c r="AA458" i="266"/>
  <c r="AA459" i="266" s="1"/>
  <c r="AB481" i="267"/>
  <c r="AA482" i="267"/>
  <c r="AA483" i="267" s="1"/>
  <c r="AN370" i="267"/>
  <c r="AD457" i="267"/>
  <c r="AC458" i="267"/>
  <c r="AC459" i="267" s="1"/>
  <c r="Y506" i="267"/>
  <c r="Y507" i="267" s="1"/>
  <c r="Z505" i="267"/>
  <c r="AN365" i="267"/>
  <c r="AF433" i="267"/>
  <c r="AE434" i="267"/>
  <c r="AE435" i="267" s="1"/>
  <c r="AN367" i="267"/>
  <c r="AN368" i="267"/>
  <c r="AN372" i="267"/>
  <c r="AN377" i="267"/>
  <c r="AH409" i="267"/>
  <c r="AG410" i="267"/>
  <c r="AG411" i="267" s="1"/>
  <c r="AN366" i="267"/>
  <c r="AN373" i="267"/>
  <c r="AN369" i="267"/>
  <c r="AJ385" i="267"/>
  <c r="AJ386" i="267" s="1"/>
  <c r="AI386" i="267"/>
  <c r="AI387" i="267" s="1"/>
  <c r="AO365" i="266" l="1"/>
  <c r="AO381" i="266" s="1"/>
  <c r="AC457" i="266"/>
  <c r="AB458" i="266"/>
  <c r="AB459" i="266" s="1"/>
  <c r="W506" i="266"/>
  <c r="W507" i="266" s="1"/>
  <c r="X505" i="266"/>
  <c r="Y482" i="266"/>
  <c r="Y483" i="266" s="1"/>
  <c r="Z481" i="266"/>
  <c r="AJ385" i="266"/>
  <c r="AJ386" i="266" s="1"/>
  <c r="AI386" i="266"/>
  <c r="AI387" i="266" s="1"/>
  <c r="AD434" i="266"/>
  <c r="AD435" i="266" s="1"/>
  <c r="AE433" i="266"/>
  <c r="AF410" i="266"/>
  <c r="AF411" i="266" s="1"/>
  <c r="AG409" i="266"/>
  <c r="Z506" i="267"/>
  <c r="Z507" i="267" s="1"/>
  <c r="AA505" i="267"/>
  <c r="AJ387" i="267"/>
  <c r="AK394" i="267"/>
  <c r="AK390" i="267"/>
  <c r="AK392" i="267"/>
  <c r="AK396" i="267"/>
  <c r="AK397" i="267"/>
  <c r="AK393" i="267"/>
  <c r="AK389" i="267"/>
  <c r="AK401" i="267"/>
  <c r="AK391" i="267"/>
  <c r="AI409" i="267"/>
  <c r="AH410" i="267"/>
  <c r="AH411" i="267" s="1"/>
  <c r="AE457" i="267"/>
  <c r="AD458" i="267"/>
  <c r="AD459" i="267" s="1"/>
  <c r="AG433" i="267"/>
  <c r="AF434" i="267"/>
  <c r="AF435" i="267" s="1"/>
  <c r="AO365" i="267"/>
  <c r="AO381" i="267" s="1"/>
  <c r="AB482" i="267"/>
  <c r="AB483" i="267" s="1"/>
  <c r="AC481" i="267"/>
  <c r="AJ387" i="266" l="1"/>
  <c r="AK394" i="266"/>
  <c r="AK392" i="266"/>
  <c r="AK390" i="266"/>
  <c r="AK391" i="266"/>
  <c r="AK401" i="266"/>
  <c r="AK393" i="266"/>
  <c r="AK396" i="266"/>
  <c r="AK389" i="266"/>
  <c r="AK397" i="266"/>
  <c r="AA481" i="266"/>
  <c r="Z482" i="266"/>
  <c r="Z483" i="266" s="1"/>
  <c r="AG410" i="266"/>
  <c r="AG411" i="266" s="1"/>
  <c r="AH409" i="266"/>
  <c r="Y505" i="266"/>
  <c r="X506" i="266"/>
  <c r="X507" i="266" s="1"/>
  <c r="AE434" i="266"/>
  <c r="AE435" i="266" s="1"/>
  <c r="AF433" i="266"/>
  <c r="AC458" i="266"/>
  <c r="AC459" i="266" s="1"/>
  <c r="AD457" i="266"/>
  <c r="AN397" i="267"/>
  <c r="AN396" i="267"/>
  <c r="AE458" i="267"/>
  <c r="AE459" i="267" s="1"/>
  <c r="AF457" i="267"/>
  <c r="AN392" i="267"/>
  <c r="AD481" i="267"/>
  <c r="AC482" i="267"/>
  <c r="AC483" i="267" s="1"/>
  <c r="AJ409" i="267"/>
  <c r="AJ410" i="267" s="1"/>
  <c r="AI410" i="267"/>
  <c r="AI411" i="267" s="1"/>
  <c r="AN390" i="267"/>
  <c r="AN401" i="267"/>
  <c r="AN391" i="267"/>
  <c r="AN389" i="267"/>
  <c r="AB505" i="267"/>
  <c r="AA506" i="267"/>
  <c r="AA507" i="267" s="1"/>
  <c r="AN394" i="267"/>
  <c r="AG434" i="267"/>
  <c r="AG435" i="267" s="1"/>
  <c r="AH433" i="267"/>
  <c r="AN393" i="267"/>
  <c r="AN396" i="266" l="1"/>
  <c r="Z505" i="266"/>
  <c r="Y506" i="266"/>
  <c r="Y507" i="266" s="1"/>
  <c r="AN393" i="266"/>
  <c r="AI409" i="266"/>
  <c r="AH410" i="266"/>
  <c r="AH411" i="266" s="1"/>
  <c r="AN401" i="266"/>
  <c r="AN391" i="266"/>
  <c r="AN390" i="266"/>
  <c r="AB481" i="266"/>
  <c r="AA482" i="266"/>
  <c r="AA483" i="266" s="1"/>
  <c r="AN392" i="266"/>
  <c r="AE457" i="266"/>
  <c r="AD458" i="266"/>
  <c r="AD459" i="266" s="1"/>
  <c r="AG433" i="266"/>
  <c r="AF434" i="266"/>
  <c r="AF435" i="266" s="1"/>
  <c r="AN397" i="266"/>
  <c r="AN394" i="266"/>
  <c r="AN389" i="266"/>
  <c r="AF458" i="267"/>
  <c r="AF459" i="267" s="1"/>
  <c r="AG457" i="267"/>
  <c r="AC505" i="267"/>
  <c r="AB506" i="267"/>
  <c r="AB507" i="267" s="1"/>
  <c r="AO389" i="267"/>
  <c r="AO405" i="267" s="1"/>
  <c r="AJ411" i="267"/>
  <c r="AK413" i="267"/>
  <c r="AK415" i="267"/>
  <c r="AK417" i="267"/>
  <c r="AK421" i="267"/>
  <c r="AK414" i="267"/>
  <c r="AK425" i="267"/>
  <c r="AK418" i="267"/>
  <c r="AK420" i="267"/>
  <c r="AK416" i="267"/>
  <c r="AH434" i="267"/>
  <c r="AH435" i="267" s="1"/>
  <c r="AI433" i="267"/>
  <c r="AE481" i="267"/>
  <c r="AD482" i="267"/>
  <c r="AD483" i="267" s="1"/>
  <c r="AC481" i="266" l="1"/>
  <c r="AB482" i="266"/>
  <c r="AB483" i="266" s="1"/>
  <c r="AI410" i="266"/>
  <c r="AI411" i="266" s="1"/>
  <c r="AJ409" i="266"/>
  <c r="AJ410" i="266" s="1"/>
  <c r="AG434" i="266"/>
  <c r="AG435" i="266" s="1"/>
  <c r="AH433" i="266"/>
  <c r="AO389" i="266"/>
  <c r="AO405" i="266" s="1"/>
  <c r="AE458" i="266"/>
  <c r="AE459" i="266" s="1"/>
  <c r="AF457" i="266"/>
  <c r="Z506" i="266"/>
  <c r="Z507" i="266" s="1"/>
  <c r="AA505" i="266"/>
  <c r="AN413" i="267"/>
  <c r="AN418" i="267"/>
  <c r="AN414" i="267"/>
  <c r="AC506" i="267"/>
  <c r="AC507" i="267" s="1"/>
  <c r="AD505" i="267"/>
  <c r="AN416" i="267"/>
  <c r="AF481" i="267"/>
  <c r="AE482" i="267"/>
  <c r="AE483" i="267" s="1"/>
  <c r="AN421" i="267"/>
  <c r="AH457" i="267"/>
  <c r="AG458" i="267"/>
  <c r="AG459" i="267" s="1"/>
  <c r="AN415" i="267"/>
  <c r="AN420" i="267"/>
  <c r="AN425" i="267"/>
  <c r="AJ433" i="267"/>
  <c r="AJ434" i="267" s="1"/>
  <c r="AI434" i="267"/>
  <c r="AI435" i="267" s="1"/>
  <c r="AN417" i="267"/>
  <c r="AH434" i="266" l="1"/>
  <c r="AH435" i="266" s="1"/>
  <c r="AI433" i="266"/>
  <c r="AJ411" i="266"/>
  <c r="AK414" i="266"/>
  <c r="AK418" i="266"/>
  <c r="AK415" i="266"/>
  <c r="AK425" i="266"/>
  <c r="AK413" i="266"/>
  <c r="AK417" i="266"/>
  <c r="AK421" i="266"/>
  <c r="AK420" i="266"/>
  <c r="AK416" i="266"/>
  <c r="AB505" i="266"/>
  <c r="AA506" i="266"/>
  <c r="AA507" i="266" s="1"/>
  <c r="AF458" i="266"/>
  <c r="AF459" i="266" s="1"/>
  <c r="AG457" i="266"/>
  <c r="AD481" i="266"/>
  <c r="AC482" i="266"/>
  <c r="AC483" i="266" s="1"/>
  <c r="AE505" i="267"/>
  <c r="AD506" i="267"/>
  <c r="AD507" i="267" s="1"/>
  <c r="AI457" i="267"/>
  <c r="AH458" i="267"/>
  <c r="AH459" i="267" s="1"/>
  <c r="AJ435" i="267"/>
  <c r="AK437" i="267"/>
  <c r="AK444" i="267"/>
  <c r="AK442" i="267"/>
  <c r="AK439" i="267"/>
  <c r="AK438" i="267"/>
  <c r="AK441" i="267"/>
  <c r="AK445" i="267"/>
  <c r="AK449" i="267"/>
  <c r="AK440" i="267"/>
  <c r="AF482" i="267"/>
  <c r="AF483" i="267" s="1"/>
  <c r="AG481" i="267"/>
  <c r="AO413" i="267"/>
  <c r="AO429" i="267" s="1"/>
  <c r="AN413" i="266" l="1"/>
  <c r="AN415" i="266"/>
  <c r="AC505" i="266"/>
  <c r="AB506" i="266"/>
  <c r="AB507" i="266" s="1"/>
  <c r="AN418" i="266"/>
  <c r="AN425" i="266"/>
  <c r="AN416" i="266"/>
  <c r="AN414" i="266"/>
  <c r="AH457" i="266"/>
  <c r="AG458" i="266"/>
  <c r="AG459" i="266" s="1"/>
  <c r="AN420" i="266"/>
  <c r="AN421" i="266"/>
  <c r="AJ433" i="266"/>
  <c r="AJ434" i="266" s="1"/>
  <c r="AI434" i="266"/>
  <c r="AI435" i="266" s="1"/>
  <c r="AD482" i="266"/>
  <c r="AD483" i="266" s="1"/>
  <c r="AE481" i="266"/>
  <c r="AN417" i="266"/>
  <c r="AN442" i="267"/>
  <c r="AN440" i="267"/>
  <c r="AN449" i="267"/>
  <c r="AN445" i="267"/>
  <c r="AN441" i="267"/>
  <c r="AI458" i="267"/>
  <c r="AI459" i="267" s="1"/>
  <c r="AJ457" i="267"/>
  <c r="AJ458" i="267" s="1"/>
  <c r="AN444" i="267"/>
  <c r="AN438" i="267"/>
  <c r="AG482" i="267"/>
  <c r="AG483" i="267" s="1"/>
  <c r="AH481" i="267"/>
  <c r="AN437" i="267"/>
  <c r="AN439" i="267"/>
  <c r="AF505" i="267"/>
  <c r="AE506" i="267"/>
  <c r="AE507" i="267" s="1"/>
  <c r="AJ435" i="266" l="1"/>
  <c r="AK440" i="266"/>
  <c r="AK442" i="266"/>
  <c r="AK439" i="266"/>
  <c r="AK441" i="266"/>
  <c r="AK437" i="266"/>
  <c r="AK444" i="266"/>
  <c r="AK438" i="266"/>
  <c r="AK445" i="266"/>
  <c r="AK449" i="266"/>
  <c r="AD505" i="266"/>
  <c r="AC506" i="266"/>
  <c r="AC507" i="266" s="1"/>
  <c r="AF481" i="266"/>
  <c r="AE482" i="266"/>
  <c r="AE483" i="266" s="1"/>
  <c r="AI457" i="266"/>
  <c r="AH458" i="266"/>
  <c r="AH459" i="266" s="1"/>
  <c r="AO413" i="266"/>
  <c r="AO429" i="266" s="1"/>
  <c r="AG505" i="267"/>
  <c r="AF506" i="267"/>
  <c r="AF507" i="267" s="1"/>
  <c r="AJ459" i="267"/>
  <c r="AK464" i="267"/>
  <c r="AK465" i="267"/>
  <c r="AK462" i="267"/>
  <c r="AK466" i="267"/>
  <c r="AK473" i="267"/>
  <c r="AK469" i="267"/>
  <c r="AK461" i="267"/>
  <c r="AK463" i="267"/>
  <c r="AK468" i="267"/>
  <c r="AO437" i="267"/>
  <c r="AO453" i="267" s="1"/>
  <c r="AI481" i="267"/>
  <c r="AH482" i="267"/>
  <c r="AH483" i="267" s="1"/>
  <c r="AN437" i="266" l="1"/>
  <c r="AG481" i="266"/>
  <c r="AF482" i="266"/>
  <c r="AF483" i="266" s="1"/>
  <c r="AN441" i="266"/>
  <c r="AN439" i="266"/>
  <c r="AN438" i="266"/>
  <c r="AE505" i="266"/>
  <c r="AD506" i="266"/>
  <c r="AD507" i="266" s="1"/>
  <c r="AN442" i="266"/>
  <c r="AJ457" i="266"/>
  <c r="AJ458" i="266" s="1"/>
  <c r="AI458" i="266"/>
  <c r="AI459" i="266" s="1"/>
  <c r="AN449" i="266"/>
  <c r="AN440" i="266"/>
  <c r="AN444" i="266"/>
  <c r="AN445" i="266"/>
  <c r="AN462" i="267"/>
  <c r="AJ481" i="267"/>
  <c r="AJ482" i="267" s="1"/>
  <c r="AI482" i="267"/>
  <c r="AI483" i="267" s="1"/>
  <c r="AN465" i="267"/>
  <c r="AN473" i="267"/>
  <c r="AN464" i="267"/>
  <c r="AN466" i="267"/>
  <c r="AN468" i="267"/>
  <c r="AN463" i="267"/>
  <c r="AN461" i="267"/>
  <c r="AN469" i="267"/>
  <c r="AG506" i="267"/>
  <c r="AG507" i="267" s="1"/>
  <c r="AH505" i="267"/>
  <c r="AE506" i="266" l="1"/>
  <c r="AE507" i="266" s="1"/>
  <c r="AF505" i="266"/>
  <c r="AG482" i="266"/>
  <c r="AG483" i="266" s="1"/>
  <c r="AH481" i="266"/>
  <c r="AJ459" i="266"/>
  <c r="AK461" i="266"/>
  <c r="AK463" i="266"/>
  <c r="AK468" i="266"/>
  <c r="AK465" i="266"/>
  <c r="AK464" i="266"/>
  <c r="AK469" i="266"/>
  <c r="AK462" i="266"/>
  <c r="AK466" i="266"/>
  <c r="AK473" i="266"/>
  <c r="AO437" i="266"/>
  <c r="AO453" i="266" s="1"/>
  <c r="AJ483" i="267"/>
  <c r="AK488" i="267"/>
  <c r="AK485" i="267"/>
  <c r="AK490" i="267"/>
  <c r="AK486" i="267"/>
  <c r="AK492" i="267"/>
  <c r="AK489" i="267"/>
  <c r="AK497" i="267"/>
  <c r="AK487" i="267"/>
  <c r="AK493" i="267"/>
  <c r="AH506" i="267"/>
  <c r="AH507" i="267" s="1"/>
  <c r="AI505" i="267"/>
  <c r="AO461" i="267"/>
  <c r="AO477" i="267" s="1"/>
  <c r="AN461" i="266" l="1"/>
  <c r="AN466" i="266"/>
  <c r="AN468" i="266"/>
  <c r="AI481" i="266"/>
  <c r="AH482" i="266"/>
  <c r="AH483" i="266" s="1"/>
  <c r="AN469" i="266"/>
  <c r="AN463" i="266"/>
  <c r="AN464" i="266"/>
  <c r="AG505" i="266"/>
  <c r="AF506" i="266"/>
  <c r="AF507" i="266" s="1"/>
  <c r="AN473" i="266"/>
  <c r="AN462" i="266"/>
  <c r="AN465" i="266"/>
  <c r="AN497" i="267"/>
  <c r="AJ505" i="267"/>
  <c r="AJ506" i="267" s="1"/>
  <c r="AI506" i="267"/>
  <c r="AI507" i="267" s="1"/>
  <c r="AN489" i="267"/>
  <c r="AN485" i="267"/>
  <c r="AN486" i="267"/>
  <c r="AN490" i="267"/>
  <c r="AN493" i="267"/>
  <c r="AN488" i="267"/>
  <c r="AN492" i="267"/>
  <c r="AN487" i="267"/>
  <c r="AO485" i="267" l="1"/>
  <c r="AO501" i="267" s="1"/>
  <c r="AH505" i="266"/>
  <c r="AG506" i="266"/>
  <c r="AG507" i="266" s="1"/>
  <c r="AJ481" i="266"/>
  <c r="AJ482" i="266" s="1"/>
  <c r="AI482" i="266"/>
  <c r="AI483" i="266" s="1"/>
  <c r="AO461" i="266"/>
  <c r="AO477" i="266" s="1"/>
  <c r="AJ507" i="267"/>
  <c r="AK517" i="267"/>
  <c r="AK509" i="267"/>
  <c r="AK521" i="267"/>
  <c r="AK516" i="267"/>
  <c r="AK514" i="267"/>
  <c r="AK510" i="267"/>
  <c r="AK513" i="267"/>
  <c r="AK511" i="267"/>
  <c r="AK512" i="267"/>
  <c r="AJ483" i="266" l="1"/>
  <c r="AK487" i="266"/>
  <c r="AK486" i="266"/>
  <c r="AK493" i="266"/>
  <c r="AK490" i="266"/>
  <c r="AK497" i="266"/>
  <c r="AK489" i="266"/>
  <c r="AK485" i="266"/>
  <c r="AK488" i="266"/>
  <c r="AK492" i="266"/>
  <c r="AH506" i="266"/>
  <c r="AH507" i="266" s="1"/>
  <c r="AI505" i="266"/>
  <c r="AN516" i="267"/>
  <c r="AK14" i="267"/>
  <c r="AN14" i="267" s="1"/>
  <c r="AN510" i="267"/>
  <c r="AK9" i="267"/>
  <c r="AN9" i="267" s="1"/>
  <c r="AN513" i="267"/>
  <c r="AK12" i="267"/>
  <c r="AN12" i="267" s="1"/>
  <c r="AN514" i="267"/>
  <c r="AK13" i="267"/>
  <c r="AN13" i="267" s="1"/>
  <c r="AN521" i="267"/>
  <c r="AK18" i="267"/>
  <c r="AN18" i="267" s="1"/>
  <c r="AN509" i="267"/>
  <c r="AK8" i="267"/>
  <c r="AN8" i="267" s="1"/>
  <c r="AN512" i="267"/>
  <c r="AK11" i="267"/>
  <c r="AN11" i="267" s="1"/>
  <c r="AN517" i="267"/>
  <c r="AK15" i="267"/>
  <c r="AN15" i="267" s="1"/>
  <c r="AN511" i="267"/>
  <c r="AK10" i="267"/>
  <c r="AN10" i="267" s="1"/>
  <c r="AN493" i="266" l="1"/>
  <c r="AN486" i="266"/>
  <c r="AN485" i="266"/>
  <c r="AO485" i="266" s="1"/>
  <c r="AO501" i="266" s="1"/>
  <c r="AN497" i="266"/>
  <c r="AJ505" i="266"/>
  <c r="AJ506" i="266" s="1"/>
  <c r="AI506" i="266"/>
  <c r="AI507" i="266" s="1"/>
  <c r="AN492" i="266"/>
  <c r="AN487" i="266"/>
  <c r="AN489" i="266"/>
  <c r="AN490" i="266"/>
  <c r="AN488" i="266"/>
  <c r="AO8" i="267"/>
  <c r="AO509" i="267"/>
  <c r="AO525" i="267" s="1"/>
  <c r="U7" i="267" s="1"/>
  <c r="U5" i="267" s="1"/>
  <c r="AJ507" i="266" l="1"/>
  <c r="AK514" i="266"/>
  <c r="AK517" i="266"/>
  <c r="AK521" i="266"/>
  <c r="AK510" i="266"/>
  <c r="AK513" i="266"/>
  <c r="AK512" i="266"/>
  <c r="AK511" i="266"/>
  <c r="AK509" i="266"/>
  <c r="AK516" i="266"/>
  <c r="AN509" i="266" l="1"/>
  <c r="AK8" i="266"/>
  <c r="AN8" i="266" s="1"/>
  <c r="AN511" i="266"/>
  <c r="AK10" i="266"/>
  <c r="AN10" i="266" s="1"/>
  <c r="AN510" i="266"/>
  <c r="AK9" i="266"/>
  <c r="AN9" i="266" s="1"/>
  <c r="AN512" i="266"/>
  <c r="AK11" i="266"/>
  <c r="AN11" i="266" s="1"/>
  <c r="AN517" i="266"/>
  <c r="AK15" i="266"/>
  <c r="AN15" i="266" s="1"/>
  <c r="AN513" i="266"/>
  <c r="AK12" i="266"/>
  <c r="AN12" i="266" s="1"/>
  <c r="AN521" i="266"/>
  <c r="AK18" i="266"/>
  <c r="AN18" i="266" s="1"/>
  <c r="AN516" i="266"/>
  <c r="AK14" i="266"/>
  <c r="AN14" i="266" s="1"/>
  <c r="AN514" i="266"/>
  <c r="AK13" i="266"/>
  <c r="AN13" i="266" s="1"/>
  <c r="AO8" i="266" l="1"/>
  <c r="AO509" i="266"/>
  <c r="AO525" i="266" s="1"/>
  <c r="U7" i="266" s="1"/>
  <c r="U5" i="266" s="1"/>
  <c r="AI295" i="261" l="1"/>
  <c r="AI293" i="261"/>
  <c r="AI291" i="261"/>
  <c r="AI281" i="261"/>
  <c r="AI279" i="261"/>
  <c r="AI277" i="261"/>
  <c r="AI267" i="261"/>
  <c r="AI265" i="261"/>
  <c r="AI263" i="261"/>
  <c r="AI253" i="261"/>
  <c r="AI251" i="261"/>
  <c r="AI249" i="261"/>
  <c r="AI239" i="261"/>
  <c r="AI237" i="261"/>
  <c r="AI235" i="261"/>
  <c r="AI225" i="261"/>
  <c r="AI223" i="261"/>
  <c r="AI221" i="261"/>
  <c r="AI211" i="261"/>
  <c r="AI209" i="261"/>
  <c r="AI207" i="261"/>
  <c r="AI197" i="261"/>
  <c r="AI195" i="261"/>
  <c r="AI193" i="261"/>
  <c r="AI183" i="261"/>
  <c r="AI181" i="261"/>
  <c r="AI179" i="261"/>
  <c r="AI169" i="261"/>
  <c r="AI167" i="261"/>
  <c r="AI165" i="261"/>
  <c r="AI155" i="261"/>
  <c r="AI153" i="261"/>
  <c r="AI151" i="261"/>
  <c r="AI141" i="261"/>
  <c r="AI139" i="261"/>
  <c r="AI137" i="261"/>
  <c r="AI127" i="261"/>
  <c r="AI125" i="261"/>
  <c r="AI123" i="261"/>
  <c r="AI113" i="261"/>
  <c r="AI111" i="261"/>
  <c r="AI109" i="261"/>
  <c r="AI99" i="261"/>
  <c r="AI97" i="261"/>
  <c r="AI95" i="261"/>
  <c r="AI85" i="261"/>
  <c r="AI83" i="261"/>
  <c r="AI81" i="261"/>
  <c r="AI71" i="261"/>
  <c r="AI69" i="261"/>
  <c r="AI67" i="261"/>
  <c r="AI57" i="261"/>
  <c r="AI55" i="261"/>
  <c r="AI53" i="261"/>
  <c r="AI43" i="261"/>
  <c r="AI41" i="261"/>
  <c r="AI39" i="261"/>
  <c r="AI29" i="261"/>
  <c r="AI27" i="261"/>
  <c r="AI25" i="261"/>
  <c r="AI15" i="261"/>
  <c r="AI13" i="261"/>
  <c r="AI11" i="261"/>
  <c r="D7" i="261"/>
  <c r="C7" i="261"/>
  <c r="C9" i="261" s="1"/>
  <c r="P5" i="261"/>
  <c r="AI295" i="260"/>
  <c r="AI293" i="260"/>
  <c r="AI291" i="260"/>
  <c r="AI281" i="260"/>
  <c r="AI279" i="260"/>
  <c r="AI277" i="260"/>
  <c r="AI267" i="260"/>
  <c r="AI265" i="260"/>
  <c r="AI263" i="260"/>
  <c r="AI253" i="260"/>
  <c r="AI251" i="260"/>
  <c r="AI249" i="260"/>
  <c r="AI239" i="260"/>
  <c r="AI237" i="260"/>
  <c r="AI235" i="260"/>
  <c r="AI225" i="260"/>
  <c r="AI223" i="260"/>
  <c r="AI221" i="260"/>
  <c r="AI211" i="260"/>
  <c r="AI209" i="260"/>
  <c r="AI207" i="260"/>
  <c r="AI197" i="260"/>
  <c r="AI195" i="260"/>
  <c r="AI193" i="260"/>
  <c r="AI183" i="260"/>
  <c r="AI181" i="260"/>
  <c r="AI179" i="260"/>
  <c r="AI169" i="260"/>
  <c r="AI167" i="260"/>
  <c r="AI165" i="260"/>
  <c r="AI155" i="260"/>
  <c r="AI153" i="260"/>
  <c r="AI151" i="260"/>
  <c r="AI141" i="260"/>
  <c r="AI139" i="260"/>
  <c r="AI137" i="260"/>
  <c r="AI127" i="260"/>
  <c r="AI125" i="260"/>
  <c r="AI123" i="260"/>
  <c r="AI113" i="260"/>
  <c r="AI111" i="260"/>
  <c r="AI109" i="260"/>
  <c r="AI99" i="260"/>
  <c r="AI97" i="260"/>
  <c r="AI95" i="260"/>
  <c r="AI85" i="260"/>
  <c r="AI83" i="260"/>
  <c r="AI81" i="260"/>
  <c r="AI71" i="260"/>
  <c r="AI69" i="260"/>
  <c r="AI67" i="260"/>
  <c r="AI57" i="260"/>
  <c r="AI55" i="260"/>
  <c r="AI53" i="260"/>
  <c r="AI43" i="260"/>
  <c r="AI41" i="260"/>
  <c r="AI39" i="260"/>
  <c r="AI29" i="260"/>
  <c r="AI27" i="260"/>
  <c r="AI25" i="260"/>
  <c r="AI15" i="260"/>
  <c r="AI13" i="260"/>
  <c r="AI11" i="260"/>
  <c r="C11" i="260"/>
  <c r="C10" i="260"/>
  <c r="C19" i="260" s="1"/>
  <c r="D9" i="260"/>
  <c r="C8" i="260"/>
  <c r="F7" i="260"/>
  <c r="D7" i="260"/>
  <c r="C7" i="260"/>
  <c r="C9" i="260" s="1"/>
  <c r="C24" i="260" s="1"/>
  <c r="P5" i="260"/>
  <c r="W4" i="261" l="1"/>
  <c r="F7" i="261"/>
  <c r="W3" i="261"/>
  <c r="C24" i="261"/>
  <c r="D9" i="261"/>
  <c r="C10" i="261"/>
  <c r="C8" i="261"/>
  <c r="D21" i="260"/>
  <c r="C21" i="260"/>
  <c r="C25" i="260"/>
  <c r="C33" i="260" s="1"/>
  <c r="C22" i="260"/>
  <c r="E9" i="260"/>
  <c r="D10" i="260"/>
  <c r="C18" i="260"/>
  <c r="W4" i="260"/>
  <c r="W3" i="260"/>
  <c r="C23" i="260" l="1"/>
  <c r="C11" i="261"/>
  <c r="C18" i="261" s="1"/>
  <c r="D10" i="261"/>
  <c r="E9" i="261"/>
  <c r="C22" i="261"/>
  <c r="D21" i="261"/>
  <c r="C25" i="261"/>
  <c r="C32" i="261" s="1"/>
  <c r="C21" i="261"/>
  <c r="C23" i="261" s="1"/>
  <c r="C38" i="260"/>
  <c r="D23" i="260"/>
  <c r="C32" i="260"/>
  <c r="D11" i="260"/>
  <c r="F9" i="260"/>
  <c r="E10" i="260"/>
  <c r="C33" i="261" l="1"/>
  <c r="E10" i="261"/>
  <c r="F9" i="261"/>
  <c r="D11" i="261"/>
  <c r="D19" i="261" s="1"/>
  <c r="C38" i="261"/>
  <c r="D23" i="261"/>
  <c r="C19" i="261"/>
  <c r="D35" i="260"/>
  <c r="C36" i="260"/>
  <c r="C39" i="260"/>
  <c r="C46" i="260" s="1"/>
  <c r="C35" i="260"/>
  <c r="E19" i="260"/>
  <c r="E11" i="260"/>
  <c r="E18" i="260" s="1"/>
  <c r="E23" i="260"/>
  <c r="D24" i="260"/>
  <c r="D18" i="260"/>
  <c r="G9" i="260"/>
  <c r="F10" i="260"/>
  <c r="D19" i="260"/>
  <c r="C37" i="260" l="1"/>
  <c r="C47" i="260"/>
  <c r="G9" i="261"/>
  <c r="F10" i="261"/>
  <c r="D18" i="261"/>
  <c r="E23" i="261"/>
  <c r="D24" i="261"/>
  <c r="E19" i="261"/>
  <c r="E11" i="261"/>
  <c r="E18" i="261" s="1"/>
  <c r="C39" i="261"/>
  <c r="C46" i="261" s="1"/>
  <c r="C36" i="261"/>
  <c r="D35" i="261"/>
  <c r="C35" i="261"/>
  <c r="C37" i="261" s="1"/>
  <c r="F11" i="260"/>
  <c r="D37" i="260"/>
  <c r="C52" i="260"/>
  <c r="H9" i="260"/>
  <c r="G10" i="260"/>
  <c r="D25" i="260"/>
  <c r="F23" i="260"/>
  <c r="E24" i="260"/>
  <c r="F11" i="261" l="1"/>
  <c r="F19" i="261" s="1"/>
  <c r="D37" i="261"/>
  <c r="C52" i="261"/>
  <c r="C47" i="261"/>
  <c r="E24" i="261"/>
  <c r="F23" i="261"/>
  <c r="D25" i="261"/>
  <c r="D32" i="261" s="1"/>
  <c r="H9" i="261"/>
  <c r="G10" i="261"/>
  <c r="D32" i="260"/>
  <c r="D33" i="260"/>
  <c r="F18" i="260"/>
  <c r="E25" i="260"/>
  <c r="H10" i="260"/>
  <c r="I9" i="260"/>
  <c r="F24" i="260"/>
  <c r="G23" i="260"/>
  <c r="C53" i="260"/>
  <c r="C60" i="260" s="1"/>
  <c r="C50" i="260"/>
  <c r="D49" i="260"/>
  <c r="C49" i="260"/>
  <c r="C51" i="260" s="1"/>
  <c r="D38" i="260"/>
  <c r="E37" i="260"/>
  <c r="F19" i="260"/>
  <c r="G19" i="260"/>
  <c r="G18" i="260"/>
  <c r="G11" i="260"/>
  <c r="C53" i="261" l="1"/>
  <c r="C49" i="261"/>
  <c r="C50" i="261"/>
  <c r="D49" i="261"/>
  <c r="E37" i="261"/>
  <c r="D38" i="261"/>
  <c r="F18" i="261"/>
  <c r="D33" i="261"/>
  <c r="G11" i="261"/>
  <c r="G18" i="261" s="1"/>
  <c r="H10" i="261"/>
  <c r="I9" i="261"/>
  <c r="F24" i="261"/>
  <c r="G23" i="261"/>
  <c r="E25" i="261"/>
  <c r="E32" i="261" s="1"/>
  <c r="E32" i="260"/>
  <c r="E38" i="260"/>
  <c r="F37" i="260"/>
  <c r="C61" i="260"/>
  <c r="E33" i="260"/>
  <c r="D39" i="260"/>
  <c r="D47" i="260" s="1"/>
  <c r="G24" i="260"/>
  <c r="H23" i="260"/>
  <c r="D51" i="260"/>
  <c r="C66" i="260"/>
  <c r="F25" i="260"/>
  <c r="F33" i="260" s="1"/>
  <c r="I10" i="260"/>
  <c r="J9" i="260"/>
  <c r="H19" i="260"/>
  <c r="H18" i="260"/>
  <c r="H11" i="260"/>
  <c r="C51" i="261" l="1"/>
  <c r="D46" i="260"/>
  <c r="G19" i="261"/>
  <c r="E33" i="261"/>
  <c r="C60" i="261"/>
  <c r="D39" i="261"/>
  <c r="D46" i="261" s="1"/>
  <c r="C61" i="261"/>
  <c r="D51" i="261"/>
  <c r="C66" i="261"/>
  <c r="H23" i="261"/>
  <c r="G24" i="261"/>
  <c r="F25" i="261"/>
  <c r="F33" i="261" s="1"/>
  <c r="J9" i="261"/>
  <c r="I10" i="261"/>
  <c r="H11" i="261"/>
  <c r="H19" i="261" s="1"/>
  <c r="F37" i="261"/>
  <c r="E38" i="261"/>
  <c r="G25" i="260"/>
  <c r="G33" i="260" s="1"/>
  <c r="G37" i="260"/>
  <c r="F38" i="260"/>
  <c r="C67" i="260"/>
  <c r="C74" i="260" s="1"/>
  <c r="C64" i="260"/>
  <c r="D63" i="260"/>
  <c r="C63" i="260"/>
  <c r="E51" i="260"/>
  <c r="D52" i="260"/>
  <c r="I23" i="260"/>
  <c r="H24" i="260"/>
  <c r="K9" i="260"/>
  <c r="J10" i="260"/>
  <c r="I19" i="260"/>
  <c r="I18" i="260"/>
  <c r="I11" i="260"/>
  <c r="F32" i="260"/>
  <c r="E39" i="260"/>
  <c r="E46" i="260" s="1"/>
  <c r="C75" i="260" l="1"/>
  <c r="E47" i="260"/>
  <c r="H18" i="261"/>
  <c r="G25" i="261"/>
  <c r="G32" i="261" s="1"/>
  <c r="D47" i="261"/>
  <c r="E39" i="261"/>
  <c r="E47" i="261" s="1"/>
  <c r="F38" i="261"/>
  <c r="G37" i="261"/>
  <c r="I11" i="261"/>
  <c r="I18" i="261" s="1"/>
  <c r="F32" i="261"/>
  <c r="I23" i="261"/>
  <c r="H24" i="261"/>
  <c r="C63" i="261"/>
  <c r="D63" i="261"/>
  <c r="C67" i="261"/>
  <c r="C74" i="261" s="1"/>
  <c r="C64" i="261"/>
  <c r="K9" i="261"/>
  <c r="J10" i="261"/>
  <c r="D52" i="261"/>
  <c r="E51" i="261"/>
  <c r="J11" i="260"/>
  <c r="J19" i="260" s="1"/>
  <c r="J18" i="260"/>
  <c r="H37" i="260"/>
  <c r="G38" i="260"/>
  <c r="K10" i="260"/>
  <c r="L9" i="260"/>
  <c r="C65" i="260"/>
  <c r="H25" i="260"/>
  <c r="H32" i="260" s="1"/>
  <c r="J23" i="260"/>
  <c r="I24" i="260"/>
  <c r="G32" i="260"/>
  <c r="D53" i="260"/>
  <c r="D60" i="260" s="1"/>
  <c r="F51" i="260"/>
  <c r="E52" i="260"/>
  <c r="F39" i="260"/>
  <c r="F46" i="260" s="1"/>
  <c r="F47" i="260"/>
  <c r="D61" i="260" l="1"/>
  <c r="H33" i="260"/>
  <c r="D53" i="261"/>
  <c r="D60" i="261" s="1"/>
  <c r="I19" i="261"/>
  <c r="J11" i="261"/>
  <c r="J19" i="261" s="1"/>
  <c r="C65" i="261"/>
  <c r="G33" i="261"/>
  <c r="C75" i="261"/>
  <c r="L9" i="261"/>
  <c r="K10" i="261"/>
  <c r="H25" i="261"/>
  <c r="H32" i="261" s="1"/>
  <c r="J23" i="261"/>
  <c r="I24" i="261"/>
  <c r="G38" i="261"/>
  <c r="H37" i="261"/>
  <c r="F51" i="261"/>
  <c r="E52" i="261"/>
  <c r="F39" i="261"/>
  <c r="F47" i="261" s="1"/>
  <c r="E46" i="261"/>
  <c r="F52" i="260"/>
  <c r="G51" i="260"/>
  <c r="I25" i="260"/>
  <c r="I32" i="260" s="1"/>
  <c r="K23" i="260"/>
  <c r="J24" i="260"/>
  <c r="G39" i="260"/>
  <c r="G47" i="260" s="1"/>
  <c r="I37" i="260"/>
  <c r="H38" i="260"/>
  <c r="C80" i="260"/>
  <c r="D65" i="260"/>
  <c r="M9" i="260"/>
  <c r="L10" i="260"/>
  <c r="E53" i="260"/>
  <c r="E60" i="260" s="1"/>
  <c r="K11" i="260"/>
  <c r="K18" i="260" s="1"/>
  <c r="H33" i="261" l="1"/>
  <c r="E61" i="260"/>
  <c r="G46" i="260"/>
  <c r="E53" i="261"/>
  <c r="E61" i="261" s="1"/>
  <c r="H38" i="261"/>
  <c r="I37" i="261"/>
  <c r="L10" i="261"/>
  <c r="M9" i="261"/>
  <c r="G51" i="261"/>
  <c r="F52" i="261"/>
  <c r="K11" i="261"/>
  <c r="K19" i="261" s="1"/>
  <c r="G39" i="261"/>
  <c r="G47" i="261" s="1"/>
  <c r="I25" i="261"/>
  <c r="I33" i="261" s="1"/>
  <c r="J18" i="261"/>
  <c r="D61" i="261"/>
  <c r="J24" i="261"/>
  <c r="K23" i="261"/>
  <c r="C80" i="261"/>
  <c r="D65" i="261"/>
  <c r="F46" i="261"/>
  <c r="L23" i="260"/>
  <c r="K24" i="260"/>
  <c r="H39" i="260"/>
  <c r="H47" i="260" s="1"/>
  <c r="I33" i="260"/>
  <c r="I38" i="260"/>
  <c r="J37" i="260"/>
  <c r="G52" i="260"/>
  <c r="H51" i="260"/>
  <c r="K19" i="260"/>
  <c r="N9" i="260"/>
  <c r="M10" i="260"/>
  <c r="F53" i="260"/>
  <c r="L11" i="260"/>
  <c r="L19" i="260" s="1"/>
  <c r="E65" i="260"/>
  <c r="D66" i="260"/>
  <c r="C81" i="260"/>
  <c r="C88" i="260" s="1"/>
  <c r="C78" i="260"/>
  <c r="D77" i="260"/>
  <c r="C77" i="260"/>
  <c r="J25" i="260"/>
  <c r="J32" i="260" s="1"/>
  <c r="C79" i="260" l="1"/>
  <c r="K18" i="261"/>
  <c r="J37" i="261"/>
  <c r="I38" i="261"/>
  <c r="I32" i="261"/>
  <c r="H39" i="261"/>
  <c r="H47" i="261" s="1"/>
  <c r="D66" i="261"/>
  <c r="E65" i="261"/>
  <c r="C81" i="261"/>
  <c r="C89" i="261" s="1"/>
  <c r="C78" i="261"/>
  <c r="D77" i="261"/>
  <c r="C77" i="261"/>
  <c r="C79" i="261" s="1"/>
  <c r="J25" i="261"/>
  <c r="J33" i="261" s="1"/>
  <c r="G46" i="261"/>
  <c r="H51" i="261"/>
  <c r="G52" i="261"/>
  <c r="E60" i="261"/>
  <c r="K24" i="261"/>
  <c r="L23" i="261"/>
  <c r="F53" i="261"/>
  <c r="F61" i="261" s="1"/>
  <c r="M10" i="261"/>
  <c r="N9" i="261"/>
  <c r="L11" i="261"/>
  <c r="L18" i="261" s="1"/>
  <c r="C89" i="260"/>
  <c r="F60" i="260"/>
  <c r="J33" i="260"/>
  <c r="D67" i="260"/>
  <c r="D75" i="260" s="1"/>
  <c r="M18" i="260"/>
  <c r="M11" i="260"/>
  <c r="M19" i="260"/>
  <c r="H46" i="260"/>
  <c r="E66" i="260"/>
  <c r="F65" i="260"/>
  <c r="O9" i="260"/>
  <c r="N10" i="260"/>
  <c r="I39" i="260"/>
  <c r="I46" i="260" s="1"/>
  <c r="C94" i="260"/>
  <c r="D79" i="260"/>
  <c r="L18" i="260"/>
  <c r="I51" i="260"/>
  <c r="H52" i="260"/>
  <c r="K25" i="260"/>
  <c r="K32" i="260" s="1"/>
  <c r="G53" i="260"/>
  <c r="G61" i="260" s="1"/>
  <c r="M23" i="260"/>
  <c r="L24" i="260"/>
  <c r="F61" i="260"/>
  <c r="K37" i="260"/>
  <c r="J38" i="260"/>
  <c r="F60" i="261" l="1"/>
  <c r="K33" i="260"/>
  <c r="D74" i="260"/>
  <c r="L19" i="261"/>
  <c r="K25" i="261"/>
  <c r="K32" i="261" s="1"/>
  <c r="D67" i="261"/>
  <c r="D74" i="261" s="1"/>
  <c r="O9" i="261"/>
  <c r="N10" i="261"/>
  <c r="C94" i="261"/>
  <c r="D79" i="261"/>
  <c r="H46" i="261"/>
  <c r="M11" i="261"/>
  <c r="M19" i="261" s="1"/>
  <c r="G53" i="261"/>
  <c r="G61" i="261" s="1"/>
  <c r="H52" i="261"/>
  <c r="I51" i="261"/>
  <c r="I39" i="261"/>
  <c r="I46" i="261" s="1"/>
  <c r="J32" i="261"/>
  <c r="C88" i="261"/>
  <c r="K37" i="261"/>
  <c r="J38" i="261"/>
  <c r="M23" i="261"/>
  <c r="L24" i="261"/>
  <c r="F65" i="261"/>
  <c r="E66" i="261"/>
  <c r="N23" i="260"/>
  <c r="M24" i="260"/>
  <c r="I52" i="260"/>
  <c r="J51" i="260"/>
  <c r="P9" i="260"/>
  <c r="O10" i="260"/>
  <c r="F66" i="260"/>
  <c r="G65" i="260"/>
  <c r="L37" i="260"/>
  <c r="K38" i="260"/>
  <c r="I47" i="260"/>
  <c r="G60" i="260"/>
  <c r="D80" i="260"/>
  <c r="E79" i="260"/>
  <c r="E67" i="260"/>
  <c r="E74" i="260" s="1"/>
  <c r="J39" i="260"/>
  <c r="J47" i="260" s="1"/>
  <c r="C91" i="260"/>
  <c r="C95" i="260"/>
  <c r="C92" i="260"/>
  <c r="D91" i="260"/>
  <c r="L25" i="260"/>
  <c r="L32" i="260" s="1"/>
  <c r="H53" i="260"/>
  <c r="H60" i="260" s="1"/>
  <c r="N11" i="260"/>
  <c r="N19" i="260" s="1"/>
  <c r="H61" i="260" l="1"/>
  <c r="M18" i="261"/>
  <c r="G60" i="261"/>
  <c r="I47" i="261"/>
  <c r="C93" i="260"/>
  <c r="C108" i="260" s="1"/>
  <c r="E75" i="260"/>
  <c r="H53" i="261"/>
  <c r="H61" i="261" s="1"/>
  <c r="D75" i="261"/>
  <c r="N23" i="261"/>
  <c r="M24" i="261"/>
  <c r="K38" i="261"/>
  <c r="L37" i="261"/>
  <c r="D80" i="261"/>
  <c r="E79" i="261"/>
  <c r="K33" i="261"/>
  <c r="E67" i="261"/>
  <c r="E74" i="261" s="1"/>
  <c r="F66" i="261"/>
  <c r="G65" i="261"/>
  <c r="I52" i="261"/>
  <c r="J51" i="261"/>
  <c r="C95" i="261"/>
  <c r="C103" i="261" s="1"/>
  <c r="C92" i="261"/>
  <c r="D91" i="261"/>
  <c r="C91" i="261"/>
  <c r="L25" i="261"/>
  <c r="L33" i="261" s="1"/>
  <c r="N11" i="261"/>
  <c r="N19" i="261" s="1"/>
  <c r="P9" i="261"/>
  <c r="O10" i="261"/>
  <c r="J39" i="261"/>
  <c r="J46" i="261" s="1"/>
  <c r="C102" i="260"/>
  <c r="L33" i="260"/>
  <c r="F67" i="260"/>
  <c r="F74" i="260" s="1"/>
  <c r="N18" i="260"/>
  <c r="J46" i="260"/>
  <c r="O19" i="260"/>
  <c r="O18" i="260"/>
  <c r="O11" i="260"/>
  <c r="F79" i="260"/>
  <c r="E80" i="260"/>
  <c r="D93" i="260"/>
  <c r="P10" i="260"/>
  <c r="Q9" i="260"/>
  <c r="J52" i="260"/>
  <c r="K51" i="260"/>
  <c r="K39" i="260"/>
  <c r="K47" i="260" s="1"/>
  <c r="I53" i="260"/>
  <c r="I61" i="260" s="1"/>
  <c r="I60" i="260"/>
  <c r="G66" i="260"/>
  <c r="H65" i="260"/>
  <c r="D81" i="260"/>
  <c r="D89" i="260" s="1"/>
  <c r="C103" i="260"/>
  <c r="L38" i="260"/>
  <c r="M37" i="260"/>
  <c r="M25" i="260"/>
  <c r="M33" i="260" s="1"/>
  <c r="N24" i="260"/>
  <c r="O23" i="260"/>
  <c r="D88" i="260" l="1"/>
  <c r="L32" i="261"/>
  <c r="C102" i="261"/>
  <c r="E75" i="261"/>
  <c r="M25" i="261"/>
  <c r="M32" i="261" s="1"/>
  <c r="N24" i="261"/>
  <c r="O23" i="261"/>
  <c r="J47" i="261"/>
  <c r="K51" i="261"/>
  <c r="J52" i="261"/>
  <c r="E80" i="261"/>
  <c r="F79" i="261"/>
  <c r="K39" i="261"/>
  <c r="K47" i="261" s="1"/>
  <c r="I53" i="261"/>
  <c r="I61" i="261" s="1"/>
  <c r="D81" i="261"/>
  <c r="D88" i="261" s="1"/>
  <c r="P10" i="261"/>
  <c r="Q9" i="261"/>
  <c r="C93" i="261"/>
  <c r="G66" i="261"/>
  <c r="H65" i="261"/>
  <c r="H60" i="261"/>
  <c r="O11" i="261"/>
  <c r="O19" i="261" s="1"/>
  <c r="N18" i="261"/>
  <c r="F67" i="261"/>
  <c r="M37" i="261"/>
  <c r="L38" i="261"/>
  <c r="D94" i="260"/>
  <c r="E93" i="260"/>
  <c r="K46" i="260"/>
  <c r="E81" i="260"/>
  <c r="E89" i="260" s="1"/>
  <c r="M32" i="260"/>
  <c r="G79" i="260"/>
  <c r="F80" i="260"/>
  <c r="F75" i="260"/>
  <c r="H66" i="260"/>
  <c r="I65" i="260"/>
  <c r="L51" i="260"/>
  <c r="K52" i="260"/>
  <c r="N25" i="260"/>
  <c r="N33" i="260" s="1"/>
  <c r="M38" i="260"/>
  <c r="N37" i="260"/>
  <c r="G67" i="260"/>
  <c r="G75" i="260" s="1"/>
  <c r="J53" i="260"/>
  <c r="J61" i="260" s="1"/>
  <c r="L39" i="260"/>
  <c r="L46" i="260" s="1"/>
  <c r="P11" i="260"/>
  <c r="P19" i="260" s="1"/>
  <c r="Q10" i="260"/>
  <c r="R9" i="260"/>
  <c r="O24" i="260"/>
  <c r="P23" i="260"/>
  <c r="C109" i="260"/>
  <c r="C105" i="260"/>
  <c r="C106" i="260"/>
  <c r="D105" i="260"/>
  <c r="J60" i="260" l="1"/>
  <c r="D89" i="261"/>
  <c r="E88" i="260"/>
  <c r="G74" i="260"/>
  <c r="I65" i="261"/>
  <c r="H66" i="261"/>
  <c r="M33" i="261"/>
  <c r="M38" i="261"/>
  <c r="N37" i="261"/>
  <c r="F75" i="261"/>
  <c r="F74" i="261"/>
  <c r="D93" i="261"/>
  <c r="C108" i="261"/>
  <c r="I60" i="261"/>
  <c r="E81" i="261"/>
  <c r="E89" i="261" s="1"/>
  <c r="L39" i="261"/>
  <c r="L47" i="261" s="1"/>
  <c r="G67" i="261"/>
  <c r="G75" i="261" s="1"/>
  <c r="J53" i="261"/>
  <c r="J61" i="261" s="1"/>
  <c r="K52" i="261"/>
  <c r="L51" i="261"/>
  <c r="G79" i="261"/>
  <c r="F80" i="261"/>
  <c r="R9" i="261"/>
  <c r="Q10" i="261"/>
  <c r="O18" i="261"/>
  <c r="P11" i="261"/>
  <c r="P19" i="261" s="1"/>
  <c r="K46" i="261"/>
  <c r="P23" i="261"/>
  <c r="O24" i="261"/>
  <c r="N25" i="261"/>
  <c r="N32" i="261" s="1"/>
  <c r="O25" i="260"/>
  <c r="O33" i="260" s="1"/>
  <c r="S9" i="260"/>
  <c r="R10" i="260"/>
  <c r="L47" i="260"/>
  <c r="N38" i="260"/>
  <c r="O37" i="260"/>
  <c r="H67" i="260"/>
  <c r="H75" i="260" s="1"/>
  <c r="I66" i="260"/>
  <c r="J65" i="260"/>
  <c r="Q18" i="260"/>
  <c r="Q11" i="260"/>
  <c r="Q19" i="260" s="1"/>
  <c r="M39" i="260"/>
  <c r="M46" i="260" s="1"/>
  <c r="P18" i="260"/>
  <c r="F81" i="260"/>
  <c r="F88" i="260" s="1"/>
  <c r="Q23" i="260"/>
  <c r="P24" i="260"/>
  <c r="M51" i="260"/>
  <c r="L52" i="260"/>
  <c r="C107" i="260"/>
  <c r="C116" i="260"/>
  <c r="N32" i="260"/>
  <c r="F93" i="260"/>
  <c r="E94" i="260"/>
  <c r="C117" i="260"/>
  <c r="G80" i="260"/>
  <c r="H79" i="260"/>
  <c r="D95" i="260"/>
  <c r="D103" i="260" s="1"/>
  <c r="K53" i="260"/>
  <c r="K61" i="260" s="1"/>
  <c r="J60" i="261" l="1"/>
  <c r="M47" i="260"/>
  <c r="Q11" i="261"/>
  <c r="Q19" i="261" s="1"/>
  <c r="S9" i="261"/>
  <c r="R10" i="261"/>
  <c r="E88" i="261"/>
  <c r="M39" i="261"/>
  <c r="M47" i="261" s="1"/>
  <c r="Q23" i="261"/>
  <c r="P24" i="261"/>
  <c r="N38" i="261"/>
  <c r="O37" i="261"/>
  <c r="F81" i="261"/>
  <c r="F89" i="261" s="1"/>
  <c r="N33" i="261"/>
  <c r="G80" i="261"/>
  <c r="H79" i="261"/>
  <c r="G74" i="261"/>
  <c r="H67" i="261"/>
  <c r="H74" i="261" s="1"/>
  <c r="O25" i="261"/>
  <c r="O32" i="261" s="1"/>
  <c r="C105" i="261"/>
  <c r="C106" i="261"/>
  <c r="D105" i="261"/>
  <c r="C109" i="261"/>
  <c r="C117" i="261" s="1"/>
  <c r="I66" i="261"/>
  <c r="J65" i="261"/>
  <c r="P18" i="261"/>
  <c r="L52" i="261"/>
  <c r="M51" i="261"/>
  <c r="L46" i="261"/>
  <c r="E93" i="261"/>
  <c r="D94" i="261"/>
  <c r="K53" i="261"/>
  <c r="K60" i="261" s="1"/>
  <c r="I67" i="260"/>
  <c r="I74" i="260" s="1"/>
  <c r="R11" i="260"/>
  <c r="R18" i="260" s="1"/>
  <c r="R19" i="260"/>
  <c r="L53" i="260"/>
  <c r="L60" i="260" s="1"/>
  <c r="T9" i="260"/>
  <c r="S10" i="260"/>
  <c r="G81" i="260"/>
  <c r="G88" i="260" s="1"/>
  <c r="N51" i="260"/>
  <c r="M52" i="260"/>
  <c r="K65" i="260"/>
  <c r="J66" i="260"/>
  <c r="C122" i="260"/>
  <c r="D107" i="260"/>
  <c r="P25" i="260"/>
  <c r="P32" i="260" s="1"/>
  <c r="H74" i="260"/>
  <c r="O32" i="260"/>
  <c r="I79" i="260"/>
  <c r="H80" i="260"/>
  <c r="K60" i="260"/>
  <c r="E95" i="260"/>
  <c r="E103" i="260" s="1"/>
  <c r="Q24" i="260"/>
  <c r="R23" i="260"/>
  <c r="G93" i="260"/>
  <c r="F94" i="260"/>
  <c r="P37" i="260"/>
  <c r="O38" i="260"/>
  <c r="D102" i="260"/>
  <c r="F89" i="260"/>
  <c r="N39" i="260"/>
  <c r="N46" i="260" s="1"/>
  <c r="K61" i="261" l="1"/>
  <c r="C107" i="261"/>
  <c r="O33" i="261"/>
  <c r="F88" i="261"/>
  <c r="H75" i="261"/>
  <c r="E102" i="260"/>
  <c r="L53" i="261"/>
  <c r="L61" i="261" s="1"/>
  <c r="P37" i="261"/>
  <c r="O38" i="261"/>
  <c r="R11" i="261"/>
  <c r="R19" i="261" s="1"/>
  <c r="J66" i="261"/>
  <c r="K65" i="261"/>
  <c r="N51" i="261"/>
  <c r="M52" i="261"/>
  <c r="N39" i="261"/>
  <c r="N47" i="261" s="1"/>
  <c r="T9" i="261"/>
  <c r="S10" i="261"/>
  <c r="D107" i="261"/>
  <c r="C122" i="261"/>
  <c r="H80" i="261"/>
  <c r="I79" i="261"/>
  <c r="I67" i="261"/>
  <c r="I74" i="261" s="1"/>
  <c r="G81" i="261"/>
  <c r="G88" i="261" s="1"/>
  <c r="R23" i="261"/>
  <c r="Q24" i="261"/>
  <c r="Q18" i="261"/>
  <c r="D95" i="261"/>
  <c r="D103" i="261" s="1"/>
  <c r="P25" i="261"/>
  <c r="P33" i="261" s="1"/>
  <c r="F93" i="261"/>
  <c r="E94" i="261"/>
  <c r="M46" i="261"/>
  <c r="C116" i="261"/>
  <c r="N47" i="260"/>
  <c r="F95" i="260"/>
  <c r="F102" i="260" s="1"/>
  <c r="H81" i="260"/>
  <c r="H89" i="260" s="1"/>
  <c r="G89" i="260"/>
  <c r="L61" i="260"/>
  <c r="C123" i="260"/>
  <c r="C130" i="260" s="1"/>
  <c r="C120" i="260"/>
  <c r="D119" i="260"/>
  <c r="C119" i="260"/>
  <c r="Q25" i="260"/>
  <c r="Q32" i="260" s="1"/>
  <c r="Q33" i="260"/>
  <c r="J67" i="260"/>
  <c r="J74" i="260" s="1"/>
  <c r="Q37" i="260"/>
  <c r="P38" i="260"/>
  <c r="N52" i="260"/>
  <c r="O51" i="260"/>
  <c r="H93" i="260"/>
  <c r="G94" i="260"/>
  <c r="J79" i="260"/>
  <c r="I80" i="260"/>
  <c r="L65" i="260"/>
  <c r="K66" i="260"/>
  <c r="S11" i="260"/>
  <c r="S18" i="260" s="1"/>
  <c r="E107" i="260"/>
  <c r="D108" i="260"/>
  <c r="S23" i="260"/>
  <c r="R24" i="260"/>
  <c r="P33" i="260"/>
  <c r="U9" i="260"/>
  <c r="T10" i="260"/>
  <c r="I75" i="260"/>
  <c r="O39" i="260"/>
  <c r="O47" i="260" s="1"/>
  <c r="M53" i="260"/>
  <c r="M61" i="260" s="1"/>
  <c r="I75" i="261" l="1"/>
  <c r="N46" i="261"/>
  <c r="M60" i="260"/>
  <c r="H88" i="260"/>
  <c r="Q25" i="261"/>
  <c r="Q32" i="261" s="1"/>
  <c r="I80" i="261"/>
  <c r="J79" i="261"/>
  <c r="O39" i="261"/>
  <c r="O46" i="261" s="1"/>
  <c r="P32" i="261"/>
  <c r="R24" i="261"/>
  <c r="S23" i="261"/>
  <c r="H81" i="261"/>
  <c r="H89" i="261" s="1"/>
  <c r="H88" i="261"/>
  <c r="M53" i="261"/>
  <c r="M61" i="261" s="1"/>
  <c r="P38" i="261"/>
  <c r="Q37" i="261"/>
  <c r="E95" i="261"/>
  <c r="E103" i="261" s="1"/>
  <c r="C120" i="261"/>
  <c r="D119" i="261"/>
  <c r="C123" i="261"/>
  <c r="C130" i="261" s="1"/>
  <c r="C119" i="261"/>
  <c r="C121" i="261" s="1"/>
  <c r="G89" i="261"/>
  <c r="D108" i="261"/>
  <c r="E107" i="261"/>
  <c r="L65" i="261"/>
  <c r="K66" i="261"/>
  <c r="L60" i="261"/>
  <c r="F94" i="261"/>
  <c r="G93" i="261"/>
  <c r="O51" i="261"/>
  <c r="N52" i="261"/>
  <c r="D102" i="261"/>
  <c r="S11" i="261"/>
  <c r="S18" i="261" s="1"/>
  <c r="J67" i="261"/>
  <c r="J75" i="261" s="1"/>
  <c r="T10" i="261"/>
  <c r="U9" i="261"/>
  <c r="R18" i="261"/>
  <c r="D109" i="260"/>
  <c r="D117" i="260" s="1"/>
  <c r="I81" i="260"/>
  <c r="I89" i="260" s="1"/>
  <c r="O46" i="260"/>
  <c r="F107" i="260"/>
  <c r="E108" i="260"/>
  <c r="K79" i="260"/>
  <c r="J80" i="260"/>
  <c r="J75" i="260"/>
  <c r="H94" i="260"/>
  <c r="I93" i="260"/>
  <c r="C131" i="260"/>
  <c r="G95" i="260"/>
  <c r="G103" i="260" s="1"/>
  <c r="T19" i="260"/>
  <c r="T18" i="260"/>
  <c r="T11" i="260"/>
  <c r="K67" i="260"/>
  <c r="K75" i="260" s="1"/>
  <c r="N53" i="260"/>
  <c r="N60" i="260" s="1"/>
  <c r="F103" i="260"/>
  <c r="S19" i="260"/>
  <c r="V9" i="260"/>
  <c r="U10" i="260"/>
  <c r="O52" i="260"/>
  <c r="P51" i="260"/>
  <c r="R25" i="260"/>
  <c r="R32" i="260" s="1"/>
  <c r="M65" i="260"/>
  <c r="L66" i="260"/>
  <c r="P39" i="260"/>
  <c r="P47" i="260" s="1"/>
  <c r="T23" i="260"/>
  <c r="S24" i="260"/>
  <c r="Q38" i="260"/>
  <c r="R37" i="260"/>
  <c r="C121" i="260"/>
  <c r="J74" i="261" l="1"/>
  <c r="E102" i="261"/>
  <c r="R33" i="260"/>
  <c r="N61" i="260"/>
  <c r="P46" i="260"/>
  <c r="D116" i="260"/>
  <c r="K67" i="261"/>
  <c r="K75" i="261" s="1"/>
  <c r="D109" i="261"/>
  <c r="D117" i="261" s="1"/>
  <c r="G94" i="261"/>
  <c r="H93" i="261"/>
  <c r="M60" i="261"/>
  <c r="O47" i="261"/>
  <c r="C136" i="261"/>
  <c r="D121" i="261"/>
  <c r="K79" i="261"/>
  <c r="J80" i="261"/>
  <c r="F95" i="261"/>
  <c r="F102" i="261" s="1"/>
  <c r="I81" i="261"/>
  <c r="I89" i="261" s="1"/>
  <c r="S19" i="261"/>
  <c r="Q38" i="261"/>
  <c r="R37" i="261"/>
  <c r="S24" i="261"/>
  <c r="T23" i="261"/>
  <c r="M65" i="261"/>
  <c r="L66" i="261"/>
  <c r="U10" i="261"/>
  <c r="V9" i="261"/>
  <c r="E108" i="261"/>
  <c r="F107" i="261"/>
  <c r="P39" i="261"/>
  <c r="P47" i="261" s="1"/>
  <c r="R25" i="261"/>
  <c r="R33" i="261" s="1"/>
  <c r="Q33" i="261"/>
  <c r="N53" i="261"/>
  <c r="N61" i="261" s="1"/>
  <c r="T11" i="261"/>
  <c r="T19" i="261" s="1"/>
  <c r="O52" i="261"/>
  <c r="P51" i="261"/>
  <c r="C131" i="261"/>
  <c r="I88" i="260"/>
  <c r="S25" i="260"/>
  <c r="S33" i="260" s="1"/>
  <c r="U23" i="260"/>
  <c r="T24" i="260"/>
  <c r="P52" i="260"/>
  <c r="Q51" i="260"/>
  <c r="O53" i="260"/>
  <c r="O61" i="260" s="1"/>
  <c r="G102" i="260"/>
  <c r="J81" i="260"/>
  <c r="J89" i="260" s="1"/>
  <c r="U11" i="260"/>
  <c r="U18" i="260"/>
  <c r="U19" i="260"/>
  <c r="K74" i="260"/>
  <c r="K80" i="260"/>
  <c r="L79" i="260"/>
  <c r="C136" i="260"/>
  <c r="D121" i="260"/>
  <c r="M66" i="260"/>
  <c r="N65" i="260"/>
  <c r="L67" i="260"/>
  <c r="L74" i="260" s="1"/>
  <c r="W9" i="260"/>
  <c r="V10" i="260"/>
  <c r="E109" i="260"/>
  <c r="E117" i="260" s="1"/>
  <c r="S37" i="260"/>
  <c r="R38" i="260"/>
  <c r="I94" i="260"/>
  <c r="J93" i="260"/>
  <c r="F108" i="260"/>
  <c r="G107" i="260"/>
  <c r="Q39" i="260"/>
  <c r="Q47" i="260" s="1"/>
  <c r="H95" i="260"/>
  <c r="H102" i="260" s="1"/>
  <c r="T18" i="261" l="1"/>
  <c r="I88" i="261"/>
  <c r="F103" i="261"/>
  <c r="P46" i="261"/>
  <c r="D116" i="261"/>
  <c r="L75" i="260"/>
  <c r="S32" i="260"/>
  <c r="H103" i="260"/>
  <c r="U11" i="261"/>
  <c r="U19" i="261" s="1"/>
  <c r="L67" i="261"/>
  <c r="L75" i="261" s="1"/>
  <c r="D122" i="261"/>
  <c r="E121" i="261"/>
  <c r="K74" i="261"/>
  <c r="L79" i="261"/>
  <c r="K80" i="261"/>
  <c r="N60" i="261"/>
  <c r="F108" i="261"/>
  <c r="G107" i="261"/>
  <c r="U23" i="261"/>
  <c r="T24" i="261"/>
  <c r="N65" i="261"/>
  <c r="M66" i="261"/>
  <c r="D133" i="261"/>
  <c r="C134" i="261"/>
  <c r="C137" i="261"/>
  <c r="C144" i="261" s="1"/>
  <c r="C133" i="261"/>
  <c r="P52" i="261"/>
  <c r="Q51" i="261"/>
  <c r="E109" i="261"/>
  <c r="E117" i="261" s="1"/>
  <c r="S25" i="261"/>
  <c r="S33" i="261" s="1"/>
  <c r="H94" i="261"/>
  <c r="I93" i="261"/>
  <c r="G95" i="261"/>
  <c r="G102" i="261" s="1"/>
  <c r="O53" i="261"/>
  <c r="O61" i="261" s="1"/>
  <c r="R32" i="261"/>
  <c r="S37" i="261"/>
  <c r="R38" i="261"/>
  <c r="W9" i="261"/>
  <c r="V10" i="261"/>
  <c r="Q39" i="261"/>
  <c r="Q46" i="261" s="1"/>
  <c r="J81" i="261"/>
  <c r="J89" i="261" s="1"/>
  <c r="J88" i="260"/>
  <c r="T25" i="260"/>
  <c r="T33" i="260" s="1"/>
  <c r="L80" i="260"/>
  <c r="M79" i="260"/>
  <c r="V23" i="260"/>
  <c r="U24" i="260"/>
  <c r="P53" i="260"/>
  <c r="P60" i="260" s="1"/>
  <c r="T37" i="260"/>
  <c r="S38" i="260"/>
  <c r="Q46" i="260"/>
  <c r="E116" i="260"/>
  <c r="O65" i="260"/>
  <c r="N66" i="260"/>
  <c r="K81" i="260"/>
  <c r="K89" i="260" s="1"/>
  <c r="R39" i="260"/>
  <c r="R46" i="260" s="1"/>
  <c r="F109" i="260"/>
  <c r="V11" i="260"/>
  <c r="V19" i="260" s="1"/>
  <c r="O60" i="260"/>
  <c r="J94" i="260"/>
  <c r="K93" i="260"/>
  <c r="G108" i="260"/>
  <c r="H107" i="260"/>
  <c r="M67" i="260"/>
  <c r="M74" i="260" s="1"/>
  <c r="X9" i="260"/>
  <c r="W10" i="260"/>
  <c r="D122" i="260"/>
  <c r="E121" i="260"/>
  <c r="I95" i="260"/>
  <c r="I103" i="260" s="1"/>
  <c r="C137" i="260"/>
  <c r="C145" i="260" s="1"/>
  <c r="C134" i="260"/>
  <c r="C133" i="260"/>
  <c r="D133" i="260"/>
  <c r="R51" i="260"/>
  <c r="Q52" i="260"/>
  <c r="S32" i="261" l="1"/>
  <c r="J88" i="261"/>
  <c r="E116" i="261"/>
  <c r="Q47" i="261"/>
  <c r="G103" i="261"/>
  <c r="R47" i="260"/>
  <c r="O60" i="261"/>
  <c r="H95" i="261"/>
  <c r="H102" i="261" s="1"/>
  <c r="P53" i="261"/>
  <c r="P61" i="261" s="1"/>
  <c r="M67" i="261"/>
  <c r="M74" i="261" s="1"/>
  <c r="K81" i="261"/>
  <c r="K88" i="261" s="1"/>
  <c r="L74" i="261"/>
  <c r="J93" i="261"/>
  <c r="I94" i="261"/>
  <c r="R51" i="261"/>
  <c r="Q52" i="261"/>
  <c r="N66" i="261"/>
  <c r="O65" i="261"/>
  <c r="L80" i="261"/>
  <c r="M79" i="261"/>
  <c r="T25" i="261"/>
  <c r="T32" i="261" s="1"/>
  <c r="T37" i="261"/>
  <c r="S38" i="261"/>
  <c r="V11" i="261"/>
  <c r="V19" i="261" s="1"/>
  <c r="C135" i="261"/>
  <c r="U24" i="261"/>
  <c r="V23" i="261"/>
  <c r="U18" i="261"/>
  <c r="H107" i="261"/>
  <c r="G108" i="261"/>
  <c r="X9" i="261"/>
  <c r="W10" i="261"/>
  <c r="R39" i="261"/>
  <c r="R47" i="261" s="1"/>
  <c r="F109" i="261"/>
  <c r="F116" i="261" s="1"/>
  <c r="F121" i="261"/>
  <c r="E122" i="261"/>
  <c r="C145" i="261"/>
  <c r="D123" i="261"/>
  <c r="D130" i="261" s="1"/>
  <c r="J95" i="260"/>
  <c r="J103" i="260" s="1"/>
  <c r="C144" i="260"/>
  <c r="M80" i="260"/>
  <c r="N79" i="260"/>
  <c r="L81" i="260"/>
  <c r="L89" i="260" s="1"/>
  <c r="S51" i="260"/>
  <c r="R52" i="260"/>
  <c r="V18" i="260"/>
  <c r="T38" i="260"/>
  <c r="U37" i="260"/>
  <c r="X10" i="260"/>
  <c r="Y9" i="260"/>
  <c r="S39" i="260"/>
  <c r="S47" i="260" s="1"/>
  <c r="I102" i="260"/>
  <c r="M75" i="260"/>
  <c r="K88" i="260"/>
  <c r="T32" i="260"/>
  <c r="P61" i="260"/>
  <c r="V24" i="260"/>
  <c r="W23" i="260"/>
  <c r="E122" i="260"/>
  <c r="F121" i="260"/>
  <c r="G109" i="260"/>
  <c r="G116" i="260" s="1"/>
  <c r="F117" i="260"/>
  <c r="N67" i="260"/>
  <c r="N75" i="260" s="1"/>
  <c r="N74" i="260"/>
  <c r="W11" i="260"/>
  <c r="W18" i="260" s="1"/>
  <c r="Q53" i="260"/>
  <c r="Q60" i="260" s="1"/>
  <c r="H108" i="260"/>
  <c r="I107" i="260"/>
  <c r="C135" i="260"/>
  <c r="D123" i="260"/>
  <c r="D130" i="260" s="1"/>
  <c r="K94" i="260"/>
  <c r="L93" i="260"/>
  <c r="F116" i="260"/>
  <c r="P65" i="260"/>
  <c r="O66" i="260"/>
  <c r="U25" i="260"/>
  <c r="U32" i="260" s="1"/>
  <c r="Q61" i="260" l="1"/>
  <c r="V18" i="261"/>
  <c r="K89" i="261"/>
  <c r="D131" i="261"/>
  <c r="P60" i="261"/>
  <c r="U33" i="260"/>
  <c r="D131" i="260"/>
  <c r="S46" i="260"/>
  <c r="L88" i="260"/>
  <c r="G117" i="260"/>
  <c r="F117" i="261"/>
  <c r="I107" i="261"/>
  <c r="H108" i="261"/>
  <c r="O66" i="261"/>
  <c r="P65" i="261"/>
  <c r="H103" i="261"/>
  <c r="N67" i="261"/>
  <c r="N74" i="261" s="1"/>
  <c r="Q53" i="261"/>
  <c r="Q61" i="261" s="1"/>
  <c r="L81" i="261"/>
  <c r="L88" i="261" s="1"/>
  <c r="R46" i="261"/>
  <c r="U37" i="261"/>
  <c r="T38" i="261"/>
  <c r="V24" i="261"/>
  <c r="W23" i="261"/>
  <c r="T33" i="261"/>
  <c r="S51" i="261"/>
  <c r="R52" i="261"/>
  <c r="M75" i="261"/>
  <c r="G109" i="261"/>
  <c r="G116" i="261" s="1"/>
  <c r="S39" i="261"/>
  <c r="S47" i="261" s="1"/>
  <c r="E123" i="261"/>
  <c r="W11" i="261"/>
  <c r="W19" i="261" s="1"/>
  <c r="I95" i="261"/>
  <c r="I103" i="261" s="1"/>
  <c r="U25" i="261"/>
  <c r="U33" i="261" s="1"/>
  <c r="F122" i="261"/>
  <c r="G121" i="261"/>
  <c r="X10" i="261"/>
  <c r="Y9" i="261"/>
  <c r="D135" i="261"/>
  <c r="C150" i="261"/>
  <c r="K93" i="261"/>
  <c r="J94" i="261"/>
  <c r="M80" i="261"/>
  <c r="N79" i="261"/>
  <c r="D135" i="260"/>
  <c r="C150" i="260"/>
  <c r="W19" i="260"/>
  <c r="F122" i="260"/>
  <c r="G121" i="260"/>
  <c r="J107" i="260"/>
  <c r="I108" i="260"/>
  <c r="E123" i="260"/>
  <c r="E130" i="260" s="1"/>
  <c r="U38" i="260"/>
  <c r="V37" i="260"/>
  <c r="N80" i="260"/>
  <c r="O79" i="260"/>
  <c r="O67" i="260"/>
  <c r="O74" i="260" s="1"/>
  <c r="L94" i="260"/>
  <c r="M93" i="260"/>
  <c r="W24" i="260"/>
  <c r="X23" i="260"/>
  <c r="T39" i="260"/>
  <c r="T46" i="260" s="1"/>
  <c r="M81" i="260"/>
  <c r="M89" i="260" s="1"/>
  <c r="Q65" i="260"/>
  <c r="P66" i="260"/>
  <c r="H109" i="260"/>
  <c r="H116" i="260" s="1"/>
  <c r="K95" i="260"/>
  <c r="K102" i="260" s="1"/>
  <c r="V25" i="260"/>
  <c r="V32" i="260" s="1"/>
  <c r="R53" i="260"/>
  <c r="R60" i="260" s="1"/>
  <c r="J102" i="260"/>
  <c r="S52" i="260"/>
  <c r="T51" i="260"/>
  <c r="Y10" i="260"/>
  <c r="Z9" i="260"/>
  <c r="X11" i="260"/>
  <c r="X19" i="260" s="1"/>
  <c r="K103" i="260" l="1"/>
  <c r="I102" i="261"/>
  <c r="L89" i="261"/>
  <c r="R61" i="260"/>
  <c r="E131" i="260"/>
  <c r="O75" i="260"/>
  <c r="T47" i="260"/>
  <c r="X11" i="261"/>
  <c r="X19" i="261" s="1"/>
  <c r="G122" i="261"/>
  <c r="H121" i="261"/>
  <c r="X23" i="261"/>
  <c r="W24" i="261"/>
  <c r="M81" i="261"/>
  <c r="M88" i="261" s="1"/>
  <c r="F123" i="261"/>
  <c r="F131" i="261" s="1"/>
  <c r="W18" i="261"/>
  <c r="V25" i="261"/>
  <c r="V33" i="261" s="1"/>
  <c r="J95" i="261"/>
  <c r="J103" i="261" s="1"/>
  <c r="U32" i="261"/>
  <c r="G117" i="261"/>
  <c r="Q65" i="261"/>
  <c r="P66" i="261"/>
  <c r="N80" i="261"/>
  <c r="O79" i="261"/>
  <c r="N75" i="261"/>
  <c r="O67" i="261"/>
  <c r="O75" i="261" s="1"/>
  <c r="S46" i="261"/>
  <c r="U38" i="261"/>
  <c r="V37" i="261"/>
  <c r="Q60" i="261"/>
  <c r="H109" i="261"/>
  <c r="H116" i="261" s="1"/>
  <c r="K94" i="261"/>
  <c r="L93" i="261"/>
  <c r="T39" i="261"/>
  <c r="T47" i="261" s="1"/>
  <c r="C147" i="261"/>
  <c r="D147" i="261"/>
  <c r="C151" i="261"/>
  <c r="C159" i="261" s="1"/>
  <c r="C148" i="261"/>
  <c r="D136" i="261"/>
  <c r="E135" i="261"/>
  <c r="E131" i="261"/>
  <c r="R53" i="261"/>
  <c r="R61" i="261" s="1"/>
  <c r="I108" i="261"/>
  <c r="J107" i="261"/>
  <c r="E130" i="261"/>
  <c r="Z9" i="261"/>
  <c r="Y10" i="261"/>
  <c r="S52" i="261"/>
  <c r="T51" i="261"/>
  <c r="U51" i="260"/>
  <c r="T52" i="260"/>
  <c r="S53" i="260"/>
  <c r="S61" i="260" s="1"/>
  <c r="Y23" i="260"/>
  <c r="X24" i="260"/>
  <c r="P79" i="260"/>
  <c r="O80" i="260"/>
  <c r="K107" i="260"/>
  <c r="J108" i="260"/>
  <c r="Y11" i="260"/>
  <c r="Y19" i="260" s="1"/>
  <c r="V33" i="260"/>
  <c r="W25" i="260"/>
  <c r="W33" i="260" s="1"/>
  <c r="G122" i="260"/>
  <c r="H121" i="260"/>
  <c r="I109" i="260"/>
  <c r="I116" i="260" s="1"/>
  <c r="P67" i="260"/>
  <c r="P74" i="260" s="1"/>
  <c r="Q66" i="260"/>
  <c r="R65" i="260"/>
  <c r="N81" i="260"/>
  <c r="N88" i="260" s="1"/>
  <c r="X18" i="260"/>
  <c r="M88" i="260"/>
  <c r="N93" i="260"/>
  <c r="M94" i="260"/>
  <c r="V38" i="260"/>
  <c r="W37" i="260"/>
  <c r="F123" i="260"/>
  <c r="L95" i="260"/>
  <c r="L103" i="260" s="1"/>
  <c r="U39" i="260"/>
  <c r="U47" i="260" s="1"/>
  <c r="C147" i="260"/>
  <c r="C151" i="260"/>
  <c r="C159" i="260" s="1"/>
  <c r="D147" i="260"/>
  <c r="C148" i="260"/>
  <c r="H117" i="260"/>
  <c r="AA9" i="260"/>
  <c r="Z10" i="260"/>
  <c r="E135" i="260"/>
  <c r="D136" i="260"/>
  <c r="V32" i="261" l="1"/>
  <c r="M89" i="261"/>
  <c r="I117" i="260"/>
  <c r="U46" i="260"/>
  <c r="L102" i="260"/>
  <c r="W25" i="261"/>
  <c r="W32" i="261" s="1"/>
  <c r="S53" i="261"/>
  <c r="S60" i="261" s="1"/>
  <c r="R60" i="261"/>
  <c r="O74" i="261"/>
  <c r="X24" i="261"/>
  <c r="Y23" i="261"/>
  <c r="H117" i="261"/>
  <c r="J102" i="261"/>
  <c r="H122" i="261"/>
  <c r="I121" i="261"/>
  <c r="K95" i="261"/>
  <c r="K103" i="261" s="1"/>
  <c r="Y11" i="261"/>
  <c r="Y19" i="261" s="1"/>
  <c r="AA9" i="261"/>
  <c r="Z10" i="261"/>
  <c r="E136" i="261"/>
  <c r="F135" i="261"/>
  <c r="C149" i="261"/>
  <c r="F130" i="261"/>
  <c r="G123" i="261"/>
  <c r="G131" i="261" s="1"/>
  <c r="T52" i="261"/>
  <c r="U51" i="261"/>
  <c r="D137" i="261"/>
  <c r="D145" i="261" s="1"/>
  <c r="P79" i="261"/>
  <c r="O80" i="261"/>
  <c r="V38" i="261"/>
  <c r="W37" i="261"/>
  <c r="N81" i="261"/>
  <c r="N88" i="261" s="1"/>
  <c r="X18" i="261"/>
  <c r="J108" i="261"/>
  <c r="K107" i="261"/>
  <c r="T46" i="261"/>
  <c r="I109" i="261"/>
  <c r="I117" i="261" s="1"/>
  <c r="C158" i="261"/>
  <c r="U39" i="261"/>
  <c r="U46" i="261" s="1"/>
  <c r="P67" i="261"/>
  <c r="P75" i="261" s="1"/>
  <c r="L94" i="261"/>
  <c r="M93" i="261"/>
  <c r="R65" i="261"/>
  <c r="Q66" i="261"/>
  <c r="W38" i="260"/>
  <c r="X37" i="260"/>
  <c r="N89" i="260"/>
  <c r="Y18" i="260"/>
  <c r="S60" i="260"/>
  <c r="V39" i="260"/>
  <c r="V47" i="260" s="1"/>
  <c r="M95" i="260"/>
  <c r="M102" i="260" s="1"/>
  <c r="Q67" i="260"/>
  <c r="Q74" i="260" s="1"/>
  <c r="G123" i="260"/>
  <c r="G131" i="260" s="1"/>
  <c r="G130" i="260"/>
  <c r="J109" i="260"/>
  <c r="J116" i="260" s="1"/>
  <c r="Y24" i="260"/>
  <c r="Z23" i="260"/>
  <c r="R66" i="260"/>
  <c r="S65" i="260"/>
  <c r="H122" i="260"/>
  <c r="I121" i="260"/>
  <c r="D137" i="260"/>
  <c r="D145" i="260" s="1"/>
  <c r="F135" i="260"/>
  <c r="E136" i="260"/>
  <c r="C158" i="260"/>
  <c r="O93" i="260"/>
  <c r="N94" i="260"/>
  <c r="P75" i="260"/>
  <c r="L107" i="260"/>
  <c r="K108" i="260"/>
  <c r="T53" i="260"/>
  <c r="T61" i="260" s="1"/>
  <c r="W32" i="260"/>
  <c r="O81" i="260"/>
  <c r="O89" i="260" s="1"/>
  <c r="V51" i="260"/>
  <c r="U52" i="260"/>
  <c r="Z11" i="260"/>
  <c r="Z19" i="260" s="1"/>
  <c r="AA10" i="260"/>
  <c r="AB9" i="260"/>
  <c r="C149" i="260"/>
  <c r="F130" i="260"/>
  <c r="P80" i="260"/>
  <c r="Q79" i="260"/>
  <c r="F131" i="260"/>
  <c r="X25" i="260"/>
  <c r="X33" i="260" s="1"/>
  <c r="V46" i="260" l="1"/>
  <c r="J117" i="260"/>
  <c r="Y18" i="261"/>
  <c r="P74" i="261"/>
  <c r="S61" i="261"/>
  <c r="G130" i="261"/>
  <c r="U47" i="261"/>
  <c r="O88" i="260"/>
  <c r="X32" i="260"/>
  <c r="D144" i="260"/>
  <c r="R66" i="261"/>
  <c r="S65" i="261"/>
  <c r="P80" i="261"/>
  <c r="Q79" i="261"/>
  <c r="N89" i="261"/>
  <c r="W33" i="261"/>
  <c r="I116" i="261"/>
  <c r="D144" i="261"/>
  <c r="K102" i="261"/>
  <c r="Z23" i="261"/>
  <c r="Y24" i="261"/>
  <c r="C164" i="261"/>
  <c r="D149" i="261"/>
  <c r="W38" i="261"/>
  <c r="X37" i="261"/>
  <c r="G135" i="261"/>
  <c r="F136" i="261"/>
  <c r="V39" i="261"/>
  <c r="V47" i="261" s="1"/>
  <c r="V51" i="261"/>
  <c r="U52" i="261"/>
  <c r="E137" i="261"/>
  <c r="E145" i="261" s="1"/>
  <c r="X25" i="261"/>
  <c r="X33" i="261" s="1"/>
  <c r="L107" i="261"/>
  <c r="K108" i="261"/>
  <c r="T53" i="261"/>
  <c r="T61" i="261" s="1"/>
  <c r="Z11" i="261"/>
  <c r="Z19" i="261" s="1"/>
  <c r="I122" i="261"/>
  <c r="J121" i="261"/>
  <c r="M94" i="261"/>
  <c r="N93" i="261"/>
  <c r="L95" i="261"/>
  <c r="L103" i="261" s="1"/>
  <c r="Q67" i="261"/>
  <c r="Q75" i="261" s="1"/>
  <c r="J109" i="261"/>
  <c r="J116" i="261" s="1"/>
  <c r="O81" i="261"/>
  <c r="O88" i="261" s="1"/>
  <c r="AB9" i="261"/>
  <c r="AA10" i="261"/>
  <c r="H123" i="261"/>
  <c r="H130" i="261" s="1"/>
  <c r="AA11" i="260"/>
  <c r="AA19" i="260" s="1"/>
  <c r="C164" i="260"/>
  <c r="D149" i="260"/>
  <c r="K109" i="260"/>
  <c r="K117" i="260" s="1"/>
  <c r="AA23" i="260"/>
  <c r="Z24" i="260"/>
  <c r="Q75" i="260"/>
  <c r="N95" i="260"/>
  <c r="N102" i="260" s="1"/>
  <c r="Z18" i="260"/>
  <c r="P93" i="260"/>
  <c r="O94" i="260"/>
  <c r="J121" i="260"/>
  <c r="I122" i="260"/>
  <c r="M103" i="260"/>
  <c r="AC9" i="260"/>
  <c r="AB10" i="260"/>
  <c r="Y25" i="260"/>
  <c r="Y33" i="260" s="1"/>
  <c r="R79" i="260"/>
  <c r="Q80" i="260"/>
  <c r="T60" i="260"/>
  <c r="H123" i="260"/>
  <c r="H130" i="260" s="1"/>
  <c r="Y37" i="260"/>
  <c r="X38" i="260"/>
  <c r="M107" i="260"/>
  <c r="L108" i="260"/>
  <c r="P81" i="260"/>
  <c r="P89" i="260" s="1"/>
  <c r="U53" i="260"/>
  <c r="U61" i="260" s="1"/>
  <c r="E137" i="260"/>
  <c r="E145" i="260" s="1"/>
  <c r="T65" i="260"/>
  <c r="S66" i="260"/>
  <c r="V52" i="260"/>
  <c r="W51" i="260"/>
  <c r="F136" i="260"/>
  <c r="G135" i="260"/>
  <c r="R67" i="260"/>
  <c r="R75" i="260" s="1"/>
  <c r="W39" i="260"/>
  <c r="W46" i="260" s="1"/>
  <c r="R74" i="260" l="1"/>
  <c r="Y32" i="260"/>
  <c r="Z18" i="261"/>
  <c r="Q74" i="261"/>
  <c r="E144" i="261"/>
  <c r="H131" i="261"/>
  <c r="E144" i="260"/>
  <c r="U60" i="260"/>
  <c r="W47" i="260"/>
  <c r="P88" i="260"/>
  <c r="H131" i="260"/>
  <c r="AA11" i="261"/>
  <c r="AA19" i="261" s="1"/>
  <c r="AB10" i="261"/>
  <c r="AC9" i="261"/>
  <c r="I123" i="261"/>
  <c r="I130" i="261" s="1"/>
  <c r="M107" i="261"/>
  <c r="L108" i="261"/>
  <c r="W51" i="261"/>
  <c r="V52" i="261"/>
  <c r="D150" i="261"/>
  <c r="E149" i="261"/>
  <c r="X32" i="261"/>
  <c r="V46" i="261"/>
  <c r="Y25" i="261"/>
  <c r="Y33" i="261" s="1"/>
  <c r="Q80" i="261"/>
  <c r="R79" i="261"/>
  <c r="O89" i="261"/>
  <c r="L102" i="261"/>
  <c r="J117" i="261"/>
  <c r="F137" i="261"/>
  <c r="F144" i="261" s="1"/>
  <c r="Z24" i="261"/>
  <c r="AA23" i="261"/>
  <c r="P81" i="261"/>
  <c r="P89" i="261" s="1"/>
  <c r="C165" i="261"/>
  <c r="C172" i="261" s="1"/>
  <c r="C162" i="261"/>
  <c r="C161" i="261"/>
  <c r="D161" i="261"/>
  <c r="T60" i="261"/>
  <c r="O93" i="261"/>
  <c r="N94" i="261"/>
  <c r="H135" i="261"/>
  <c r="G136" i="261"/>
  <c r="S66" i="261"/>
  <c r="T65" i="261"/>
  <c r="M95" i="261"/>
  <c r="M103" i="261" s="1"/>
  <c r="Y37" i="261"/>
  <c r="X38" i="261"/>
  <c r="R67" i="261"/>
  <c r="R74" i="261" s="1"/>
  <c r="J122" i="261"/>
  <c r="K121" i="261"/>
  <c r="K109" i="261"/>
  <c r="K116" i="261" s="1"/>
  <c r="U53" i="261"/>
  <c r="U61" i="261" s="1"/>
  <c r="W39" i="261"/>
  <c r="W47" i="261" s="1"/>
  <c r="K116" i="260"/>
  <c r="N103" i="260"/>
  <c r="H135" i="260"/>
  <c r="G136" i="260"/>
  <c r="N107" i="260"/>
  <c r="M108" i="260"/>
  <c r="X39" i="260"/>
  <c r="X47" i="260" s="1"/>
  <c r="Q81" i="260"/>
  <c r="Q89" i="260" s="1"/>
  <c r="I123" i="260"/>
  <c r="I130" i="260" s="1"/>
  <c r="E149" i="260"/>
  <c r="D150" i="260"/>
  <c r="F137" i="260"/>
  <c r="F145" i="260" s="1"/>
  <c r="W52" i="260"/>
  <c r="X51" i="260"/>
  <c r="Y38" i="260"/>
  <c r="Z37" i="260"/>
  <c r="R80" i="260"/>
  <c r="S79" i="260"/>
  <c r="K121" i="260"/>
  <c r="J122" i="260"/>
  <c r="C165" i="260"/>
  <c r="C173" i="260" s="1"/>
  <c r="C162" i="260"/>
  <c r="C161" i="260"/>
  <c r="D161" i="260"/>
  <c r="AD9" i="260"/>
  <c r="AC10" i="260"/>
  <c r="O95" i="260"/>
  <c r="O103" i="260" s="1"/>
  <c r="AB19" i="260"/>
  <c r="AB11" i="260"/>
  <c r="AB18" i="260" s="1"/>
  <c r="L109" i="260"/>
  <c r="L116" i="260" s="1"/>
  <c r="S67" i="260"/>
  <c r="S74" i="260" s="1"/>
  <c r="P94" i="260"/>
  <c r="Q93" i="260"/>
  <c r="Z25" i="260"/>
  <c r="Z33" i="260" s="1"/>
  <c r="AA18" i="260"/>
  <c r="V53" i="260"/>
  <c r="V61" i="260" s="1"/>
  <c r="U65" i="260"/>
  <c r="T66" i="260"/>
  <c r="AB23" i="260"/>
  <c r="AA24" i="260"/>
  <c r="C163" i="260" l="1"/>
  <c r="V60" i="260"/>
  <c r="Y32" i="261"/>
  <c r="W46" i="261"/>
  <c r="R75" i="261"/>
  <c r="U60" i="261"/>
  <c r="K117" i="261"/>
  <c r="I131" i="260"/>
  <c r="Z32" i="260"/>
  <c r="F144" i="260"/>
  <c r="U65" i="261"/>
  <c r="T66" i="261"/>
  <c r="S67" i="261"/>
  <c r="S74" i="261" s="1"/>
  <c r="C163" i="261"/>
  <c r="AA24" i="261"/>
  <c r="AB23" i="261"/>
  <c r="E150" i="261"/>
  <c r="F149" i="261"/>
  <c r="I131" i="261"/>
  <c r="G137" i="261"/>
  <c r="G145" i="261" s="1"/>
  <c r="Z25" i="261"/>
  <c r="Z33" i="261" s="1"/>
  <c r="S79" i="261"/>
  <c r="R80" i="261"/>
  <c r="D151" i="261"/>
  <c r="D158" i="261" s="1"/>
  <c r="AC10" i="261"/>
  <c r="AD9" i="261"/>
  <c r="Q81" i="261"/>
  <c r="Q88" i="261" s="1"/>
  <c r="V53" i="261"/>
  <c r="V60" i="261" s="1"/>
  <c r="AB11" i="261"/>
  <c r="AB19" i="261" s="1"/>
  <c r="N95" i="261"/>
  <c r="N103" i="261" s="1"/>
  <c r="X51" i="261"/>
  <c r="W52" i="261"/>
  <c r="X39" i="261"/>
  <c r="X46" i="261" s="1"/>
  <c r="H136" i="261"/>
  <c r="I135" i="261"/>
  <c r="Y38" i="261"/>
  <c r="Z37" i="261"/>
  <c r="L121" i="261"/>
  <c r="K122" i="261"/>
  <c r="M102" i="261"/>
  <c r="O94" i="261"/>
  <c r="P93" i="261"/>
  <c r="C173" i="261"/>
  <c r="L109" i="261"/>
  <c r="L117" i="261" s="1"/>
  <c r="AA18" i="261"/>
  <c r="J123" i="261"/>
  <c r="J130" i="261" s="1"/>
  <c r="P88" i="261"/>
  <c r="F145" i="261"/>
  <c r="N107" i="261"/>
  <c r="M108" i="261"/>
  <c r="AC23" i="260"/>
  <c r="AB24" i="260"/>
  <c r="L117" i="260"/>
  <c r="AC11" i="260"/>
  <c r="AC19" i="260" s="1"/>
  <c r="W53" i="260"/>
  <c r="W60" i="260" s="1"/>
  <c r="M109" i="260"/>
  <c r="M117" i="260" s="1"/>
  <c r="Q94" i="260"/>
  <c r="R93" i="260"/>
  <c r="G137" i="260"/>
  <c r="G145" i="260" s="1"/>
  <c r="T67" i="260"/>
  <c r="T75" i="260" s="1"/>
  <c r="N108" i="260"/>
  <c r="O107" i="260"/>
  <c r="U66" i="260"/>
  <c r="V65" i="260"/>
  <c r="K122" i="260"/>
  <c r="L121" i="260"/>
  <c r="P95" i="260"/>
  <c r="P103" i="260" s="1"/>
  <c r="S80" i="260"/>
  <c r="T79" i="260"/>
  <c r="Q88" i="260"/>
  <c r="H136" i="260"/>
  <c r="I135" i="260"/>
  <c r="AE9" i="260"/>
  <c r="AD10" i="260"/>
  <c r="J123" i="260"/>
  <c r="J131" i="260" s="1"/>
  <c r="S75" i="260"/>
  <c r="AA37" i="260"/>
  <c r="Z38" i="260"/>
  <c r="D151" i="260"/>
  <c r="D158" i="260" s="1"/>
  <c r="Y39" i="260"/>
  <c r="Y47" i="260" s="1"/>
  <c r="F149" i="260"/>
  <c r="E150" i="260"/>
  <c r="X46" i="260"/>
  <c r="C178" i="260"/>
  <c r="D163" i="260"/>
  <c r="R81" i="260"/>
  <c r="R89" i="260" s="1"/>
  <c r="O102" i="260"/>
  <c r="AA25" i="260"/>
  <c r="AA32" i="260" s="1"/>
  <c r="C172" i="260"/>
  <c r="Y51" i="260"/>
  <c r="X52" i="260"/>
  <c r="D159" i="260" l="1"/>
  <c r="D159" i="261"/>
  <c r="V61" i="261"/>
  <c r="Q89" i="261"/>
  <c r="Z32" i="261"/>
  <c r="G144" i="261"/>
  <c r="T74" i="260"/>
  <c r="W61" i="260"/>
  <c r="J130" i="260"/>
  <c r="Y39" i="261"/>
  <c r="Y47" i="261" s="1"/>
  <c r="AA25" i="261"/>
  <c r="AA33" i="261" s="1"/>
  <c r="J131" i="261"/>
  <c r="Q93" i="261"/>
  <c r="P94" i="261"/>
  <c r="H137" i="261"/>
  <c r="H145" i="261" s="1"/>
  <c r="N102" i="261"/>
  <c r="S75" i="261"/>
  <c r="J135" i="261"/>
  <c r="I136" i="261"/>
  <c r="O95" i="261"/>
  <c r="O103" i="261" s="1"/>
  <c r="R81" i="261"/>
  <c r="R88" i="261" s="1"/>
  <c r="T79" i="261"/>
  <c r="S80" i="261"/>
  <c r="F150" i="261"/>
  <c r="G149" i="261"/>
  <c r="T67" i="261"/>
  <c r="T74" i="261" s="1"/>
  <c r="D163" i="261"/>
  <c r="C178" i="261"/>
  <c r="M109" i="261"/>
  <c r="M117" i="261" s="1"/>
  <c r="K123" i="261"/>
  <c r="K131" i="261" s="1"/>
  <c r="X47" i="261"/>
  <c r="AB18" i="261"/>
  <c r="N108" i="261"/>
  <c r="O107" i="261"/>
  <c r="L116" i="261"/>
  <c r="M121" i="261"/>
  <c r="L122" i="261"/>
  <c r="W53" i="261"/>
  <c r="W61" i="261" s="1"/>
  <c r="AE9" i="261"/>
  <c r="AD10" i="261"/>
  <c r="E151" i="261"/>
  <c r="E159" i="261" s="1"/>
  <c r="V65" i="261"/>
  <c r="U66" i="261"/>
  <c r="Z38" i="261"/>
  <c r="AA37" i="261"/>
  <c r="X52" i="261"/>
  <c r="Y51" i="261"/>
  <c r="AC11" i="261"/>
  <c r="AC19" i="261" s="1"/>
  <c r="AC23" i="261"/>
  <c r="AB24" i="261"/>
  <c r="D164" i="260"/>
  <c r="E163" i="260"/>
  <c r="AA33" i="260"/>
  <c r="C179" i="260"/>
  <c r="C176" i="260"/>
  <c r="C175" i="260"/>
  <c r="D175" i="260"/>
  <c r="U79" i="260"/>
  <c r="T80" i="260"/>
  <c r="U67" i="260"/>
  <c r="U75" i="260" s="1"/>
  <c r="AD11" i="260"/>
  <c r="AD19" i="260" s="1"/>
  <c r="N109" i="260"/>
  <c r="N116" i="260" s="1"/>
  <c r="Q95" i="260"/>
  <c r="Q103" i="260" s="1"/>
  <c r="AF9" i="260"/>
  <c r="AE10" i="260"/>
  <c r="P102" i="260"/>
  <c r="AC18" i="260"/>
  <c r="M116" i="260"/>
  <c r="E151" i="260"/>
  <c r="E158" i="260" s="1"/>
  <c r="E159" i="260"/>
  <c r="X53" i="260"/>
  <c r="X60" i="260" s="1"/>
  <c r="R88" i="260"/>
  <c r="Y46" i="260"/>
  <c r="AB37" i="260"/>
  <c r="AA38" i="260"/>
  <c r="J135" i="260"/>
  <c r="I136" i="260"/>
  <c r="M121" i="260"/>
  <c r="L122" i="260"/>
  <c r="S81" i="260"/>
  <c r="S89" i="260" s="1"/>
  <c r="O108" i="260"/>
  <c r="P107" i="260"/>
  <c r="R94" i="260"/>
  <c r="S93" i="260"/>
  <c r="G149" i="260"/>
  <c r="F150" i="260"/>
  <c r="Z39" i="260"/>
  <c r="Z47" i="260" s="1"/>
  <c r="Z51" i="260"/>
  <c r="Y52" i="260"/>
  <c r="H137" i="260"/>
  <c r="H145" i="260" s="1"/>
  <c r="K123" i="260"/>
  <c r="K130" i="260" s="1"/>
  <c r="G144" i="260"/>
  <c r="AB25" i="260"/>
  <c r="AB32" i="260" s="1"/>
  <c r="V66" i="260"/>
  <c r="W65" i="260"/>
  <c r="AD23" i="260"/>
  <c r="AC24" i="260"/>
  <c r="AC18" i="261" l="1"/>
  <c r="H144" i="261"/>
  <c r="R89" i="261"/>
  <c r="T75" i="261"/>
  <c r="H144" i="260"/>
  <c r="N117" i="260"/>
  <c r="U74" i="260"/>
  <c r="Z46" i="260"/>
  <c r="E158" i="261"/>
  <c r="N121" i="261"/>
  <c r="M122" i="261"/>
  <c r="K130" i="261"/>
  <c r="O102" i="261"/>
  <c r="Y52" i="261"/>
  <c r="Z51" i="261"/>
  <c r="M116" i="261"/>
  <c r="H149" i="261"/>
  <c r="G150" i="261"/>
  <c r="AA32" i="261"/>
  <c r="L123" i="261"/>
  <c r="L131" i="261" s="1"/>
  <c r="X53" i="261"/>
  <c r="X61" i="261" s="1"/>
  <c r="AD11" i="261"/>
  <c r="AD19" i="261" s="1"/>
  <c r="P107" i="261"/>
  <c r="O108" i="261"/>
  <c r="F151" i="261"/>
  <c r="F159" i="261" s="1"/>
  <c r="N109" i="261"/>
  <c r="N117" i="261" s="1"/>
  <c r="S81" i="261"/>
  <c r="S88" i="261" s="1"/>
  <c r="I137" i="261"/>
  <c r="I145" i="261" s="1"/>
  <c r="AB25" i="261"/>
  <c r="AB33" i="261" s="1"/>
  <c r="Z39" i="261"/>
  <c r="Z47" i="261" s="1"/>
  <c r="W60" i="261"/>
  <c r="C175" i="261"/>
  <c r="C179" i="261"/>
  <c r="C187" i="261" s="1"/>
  <c r="C176" i="261"/>
  <c r="D175" i="261"/>
  <c r="U79" i="261"/>
  <c r="T80" i="261"/>
  <c r="K135" i="261"/>
  <c r="J136" i="261"/>
  <c r="AF9" i="261"/>
  <c r="AE10" i="261"/>
  <c r="AD23" i="261"/>
  <c r="AC24" i="261"/>
  <c r="D164" i="261"/>
  <c r="E163" i="261"/>
  <c r="P95" i="261"/>
  <c r="P102" i="261" s="1"/>
  <c r="Y46" i="261"/>
  <c r="AB37" i="261"/>
  <c r="AA38" i="261"/>
  <c r="U67" i="261"/>
  <c r="U74" i="261" s="1"/>
  <c r="W65" i="261"/>
  <c r="V66" i="261"/>
  <c r="R93" i="261"/>
  <c r="Q94" i="261"/>
  <c r="AB33" i="260"/>
  <c r="R95" i="260"/>
  <c r="R102" i="260" s="1"/>
  <c r="M122" i="260"/>
  <c r="N121" i="260"/>
  <c r="X61" i="260"/>
  <c r="AE19" i="260"/>
  <c r="AE18" i="260"/>
  <c r="AE11" i="260"/>
  <c r="T81" i="260"/>
  <c r="T88" i="260" s="1"/>
  <c r="C186" i="260"/>
  <c r="H149" i="260"/>
  <c r="G150" i="260"/>
  <c r="Y53" i="260"/>
  <c r="Y60" i="260" s="1"/>
  <c r="Z52" i="260"/>
  <c r="AA51" i="260"/>
  <c r="Q107" i="260"/>
  <c r="P108" i="260"/>
  <c r="I137" i="260"/>
  <c r="I144" i="260" s="1"/>
  <c r="AF10" i="260"/>
  <c r="AG9" i="260"/>
  <c r="AG10" i="260" s="1"/>
  <c r="V79" i="260"/>
  <c r="U80" i="260"/>
  <c r="AD18" i="260"/>
  <c r="F163" i="260"/>
  <c r="E164" i="260"/>
  <c r="T93" i="260"/>
  <c r="S94" i="260"/>
  <c r="J136" i="260"/>
  <c r="K135" i="260"/>
  <c r="D165" i="260"/>
  <c r="D173" i="260" s="1"/>
  <c r="L123" i="260"/>
  <c r="L130" i="260" s="1"/>
  <c r="L131" i="260"/>
  <c r="W66" i="260"/>
  <c r="X65" i="260"/>
  <c r="K131" i="260"/>
  <c r="S88" i="260"/>
  <c r="AC37" i="260"/>
  <c r="AB38" i="260"/>
  <c r="Q102" i="260"/>
  <c r="C177" i="260"/>
  <c r="AC25" i="260"/>
  <c r="AC33" i="260" s="1"/>
  <c r="O109" i="260"/>
  <c r="O116" i="260" s="1"/>
  <c r="AD24" i="260"/>
  <c r="AE23" i="260"/>
  <c r="AA39" i="260"/>
  <c r="AA46" i="260" s="1"/>
  <c r="V67" i="260"/>
  <c r="V75" i="260" s="1"/>
  <c r="F151" i="260"/>
  <c r="F159" i="260" s="1"/>
  <c r="C187" i="260"/>
  <c r="I145" i="260" l="1"/>
  <c r="R103" i="260"/>
  <c r="AD18" i="261"/>
  <c r="F158" i="261"/>
  <c r="I144" i="261"/>
  <c r="C186" i="261"/>
  <c r="X60" i="261"/>
  <c r="L130" i="261"/>
  <c r="S89" i="261"/>
  <c r="Z46" i="261"/>
  <c r="C177" i="261"/>
  <c r="D177" i="261" s="1"/>
  <c r="O117" i="260"/>
  <c r="F158" i="260"/>
  <c r="AC32" i="260"/>
  <c r="O109" i="261"/>
  <c r="O117" i="261" s="1"/>
  <c r="Y53" i="261"/>
  <c r="Y61" i="261" s="1"/>
  <c r="W66" i="261"/>
  <c r="X65" i="261"/>
  <c r="P103" i="261"/>
  <c r="J137" i="261"/>
  <c r="J144" i="261" s="1"/>
  <c r="AB32" i="261"/>
  <c r="N116" i="261"/>
  <c r="P108" i="261"/>
  <c r="Q107" i="261"/>
  <c r="V67" i="261"/>
  <c r="V75" i="261" s="1"/>
  <c r="T81" i="261"/>
  <c r="T88" i="261" s="1"/>
  <c r="M123" i="261"/>
  <c r="M130" i="261" s="1"/>
  <c r="C192" i="261"/>
  <c r="U75" i="261"/>
  <c r="D165" i="261"/>
  <c r="D173" i="261" s="1"/>
  <c r="U80" i="261"/>
  <c r="V79" i="261"/>
  <c r="G151" i="261"/>
  <c r="G158" i="261" s="1"/>
  <c r="O121" i="261"/>
  <c r="N122" i="261"/>
  <c r="L135" i="261"/>
  <c r="K136" i="261"/>
  <c r="F163" i="261"/>
  <c r="E164" i="261"/>
  <c r="AA39" i="261"/>
  <c r="AA46" i="261" s="1"/>
  <c r="AC25" i="261"/>
  <c r="AC32" i="261" s="1"/>
  <c r="I149" i="261"/>
  <c r="H150" i="261"/>
  <c r="AF10" i="261"/>
  <c r="AG9" i="261"/>
  <c r="Q95" i="261"/>
  <c r="Q103" i="261" s="1"/>
  <c r="AC37" i="261"/>
  <c r="AB38" i="261"/>
  <c r="AD24" i="261"/>
  <c r="AE23" i="261"/>
  <c r="R94" i="261"/>
  <c r="S93" i="261"/>
  <c r="AE11" i="261"/>
  <c r="AE19" i="261" s="1"/>
  <c r="AA51" i="261"/>
  <c r="Z52" i="261"/>
  <c r="AA47" i="260"/>
  <c r="Y65" i="260"/>
  <c r="X66" i="260"/>
  <c r="U81" i="260"/>
  <c r="U88" i="260" s="1"/>
  <c r="Q108" i="260"/>
  <c r="R107" i="260"/>
  <c r="N122" i="260"/>
  <c r="O121" i="260"/>
  <c r="D177" i="260"/>
  <c r="C192" i="260"/>
  <c r="J137" i="260"/>
  <c r="J144" i="260" s="1"/>
  <c r="AG11" i="260"/>
  <c r="AI10" i="260" s="1"/>
  <c r="AI12" i="260"/>
  <c r="Z53" i="260"/>
  <c r="Z60" i="260" s="1"/>
  <c r="T89" i="260"/>
  <c r="W67" i="260"/>
  <c r="W75" i="260" s="1"/>
  <c r="V80" i="260"/>
  <c r="W79" i="260"/>
  <c r="AB51" i="260"/>
  <c r="AA52" i="260"/>
  <c r="M123" i="260"/>
  <c r="M130" i="260" s="1"/>
  <c r="AE24" i="260"/>
  <c r="AF23" i="260"/>
  <c r="S95" i="260"/>
  <c r="S103" i="260" s="1"/>
  <c r="AD25" i="260"/>
  <c r="AD33" i="260" s="1"/>
  <c r="AF18" i="260"/>
  <c r="AF11" i="260"/>
  <c r="AF19" i="260" s="1"/>
  <c r="V74" i="260"/>
  <c r="AB39" i="260"/>
  <c r="AB46" i="260" s="1"/>
  <c r="U93" i="260"/>
  <c r="T94" i="260"/>
  <c r="Y61" i="260"/>
  <c r="AC38" i="260"/>
  <c r="AD37" i="260"/>
  <c r="E165" i="260"/>
  <c r="E172" i="260" s="1"/>
  <c r="K136" i="260"/>
  <c r="L135" i="260"/>
  <c r="F164" i="260"/>
  <c r="G163" i="260"/>
  <c r="G151" i="260"/>
  <c r="G159" i="260" s="1"/>
  <c r="D172" i="260"/>
  <c r="P109" i="260"/>
  <c r="P116" i="260" s="1"/>
  <c r="H150" i="260"/>
  <c r="I149" i="260"/>
  <c r="AC33" i="261" l="1"/>
  <c r="Q102" i="261"/>
  <c r="T89" i="261"/>
  <c r="J145" i="261"/>
  <c r="E173" i="260"/>
  <c r="P117" i="260"/>
  <c r="AB47" i="260"/>
  <c r="W74" i="260"/>
  <c r="J145" i="260"/>
  <c r="M131" i="260"/>
  <c r="Z61" i="260"/>
  <c r="Z53" i="261"/>
  <c r="Z60" i="261" s="1"/>
  <c r="AB51" i="261"/>
  <c r="AA52" i="261"/>
  <c r="E165" i="261"/>
  <c r="E172" i="261" s="1"/>
  <c r="Y60" i="261"/>
  <c r="AE24" i="261"/>
  <c r="AF23" i="261"/>
  <c r="AB39" i="261"/>
  <c r="AB47" i="261" s="1"/>
  <c r="H151" i="261"/>
  <c r="H158" i="261" s="1"/>
  <c r="G159" i="261"/>
  <c r="AE18" i="261"/>
  <c r="AD37" i="261"/>
  <c r="AC38" i="261"/>
  <c r="I150" i="261"/>
  <c r="J149" i="261"/>
  <c r="G163" i="261"/>
  <c r="F164" i="261"/>
  <c r="D178" i="261"/>
  <c r="E177" i="261"/>
  <c r="V74" i="261"/>
  <c r="K137" i="261"/>
  <c r="K144" i="261" s="1"/>
  <c r="V80" i="261"/>
  <c r="W79" i="261"/>
  <c r="D189" i="261"/>
  <c r="C189" i="261"/>
  <c r="C191" i="261" s="1"/>
  <c r="C190" i="261"/>
  <c r="C193" i="261"/>
  <c r="C201" i="261" s="1"/>
  <c r="W67" i="261"/>
  <c r="W75" i="261" s="1"/>
  <c r="L136" i="261"/>
  <c r="M135" i="261"/>
  <c r="U81" i="261"/>
  <c r="U89" i="261" s="1"/>
  <c r="O116" i="261"/>
  <c r="AF11" i="261"/>
  <c r="AF19" i="261" s="1"/>
  <c r="AA47" i="261"/>
  <c r="O122" i="261"/>
  <c r="P121" i="261"/>
  <c r="S94" i="261"/>
  <c r="T93" i="261"/>
  <c r="P109" i="261"/>
  <c r="P117" i="261" s="1"/>
  <c r="AD25" i="261"/>
  <c r="AD33" i="261" s="1"/>
  <c r="M131" i="261"/>
  <c r="R95" i="261"/>
  <c r="R102" i="261" s="1"/>
  <c r="AG10" i="261"/>
  <c r="N123" i="261"/>
  <c r="N131" i="261" s="1"/>
  <c r="D172" i="261"/>
  <c r="Q108" i="261"/>
  <c r="R107" i="261"/>
  <c r="X66" i="261"/>
  <c r="Y65" i="261"/>
  <c r="M135" i="260"/>
  <c r="L136" i="260"/>
  <c r="AC39" i="260"/>
  <c r="AC46" i="260" s="1"/>
  <c r="S102" i="260"/>
  <c r="AC51" i="260"/>
  <c r="AB52" i="260"/>
  <c r="U89" i="260"/>
  <c r="K137" i="260"/>
  <c r="K145" i="260" s="1"/>
  <c r="C189" i="260"/>
  <c r="C190" i="260"/>
  <c r="D189" i="260"/>
  <c r="C193" i="260"/>
  <c r="C201" i="260" s="1"/>
  <c r="T95" i="260"/>
  <c r="T103" i="260" s="1"/>
  <c r="AG23" i="260"/>
  <c r="AG24" i="260" s="1"/>
  <c r="AF24" i="260"/>
  <c r="V81" i="260"/>
  <c r="V89" i="260" s="1"/>
  <c r="AI17" i="260"/>
  <c r="AJ17" i="260" s="1"/>
  <c r="AI16" i="260"/>
  <c r="AI14" i="260"/>
  <c r="AJ13" i="260" s="1"/>
  <c r="E177" i="260"/>
  <c r="D178" i="260"/>
  <c r="P121" i="260"/>
  <c r="O122" i="260"/>
  <c r="X67" i="260"/>
  <c r="X75" i="260" s="1"/>
  <c r="V93" i="260"/>
  <c r="U94" i="260"/>
  <c r="AE25" i="260"/>
  <c r="AE33" i="260" s="1"/>
  <c r="G158" i="260"/>
  <c r="AD32" i="260"/>
  <c r="AG18" i="260"/>
  <c r="AI18" i="260" s="1"/>
  <c r="N123" i="260"/>
  <c r="N130" i="260" s="1"/>
  <c r="Z65" i="260"/>
  <c r="Y66" i="260"/>
  <c r="W80" i="260"/>
  <c r="X79" i="260"/>
  <c r="AG19" i="260"/>
  <c r="AI19" i="260" s="1"/>
  <c r="R108" i="260"/>
  <c r="S107" i="260"/>
  <c r="I150" i="260"/>
  <c r="J149" i="260"/>
  <c r="H151" i="260"/>
  <c r="H158" i="260" s="1"/>
  <c r="G164" i="260"/>
  <c r="H163" i="260"/>
  <c r="F165" i="260"/>
  <c r="F172" i="260" s="1"/>
  <c r="AD38" i="260"/>
  <c r="AE37" i="260"/>
  <c r="AA53" i="260"/>
  <c r="AA61" i="260" s="1"/>
  <c r="Q109" i="260"/>
  <c r="Q117" i="260" s="1"/>
  <c r="AE32" i="260" l="1"/>
  <c r="H159" i="260"/>
  <c r="F173" i="260"/>
  <c r="V88" i="260"/>
  <c r="E173" i="261"/>
  <c r="U88" i="261"/>
  <c r="C191" i="260"/>
  <c r="C206" i="260" s="1"/>
  <c r="AA60" i="260"/>
  <c r="AD32" i="261"/>
  <c r="O123" i="261"/>
  <c r="O131" i="261" s="1"/>
  <c r="J150" i="261"/>
  <c r="K149" i="261"/>
  <c r="Y66" i="261"/>
  <c r="Z65" i="261"/>
  <c r="AG11" i="261"/>
  <c r="AI10" i="261" s="1"/>
  <c r="AI12" i="261"/>
  <c r="M136" i="261"/>
  <c r="N135" i="261"/>
  <c r="C206" i="261"/>
  <c r="D191" i="261"/>
  <c r="K145" i="261"/>
  <c r="I151" i="261"/>
  <c r="I159" i="261" s="1"/>
  <c r="P116" i="261"/>
  <c r="L137" i="261"/>
  <c r="L145" i="261" s="1"/>
  <c r="AC39" i="261"/>
  <c r="AC47" i="261" s="1"/>
  <c r="AB46" i="261"/>
  <c r="AA53" i="261"/>
  <c r="AA60" i="261" s="1"/>
  <c r="N130" i="261"/>
  <c r="Q121" i="261"/>
  <c r="P122" i="261"/>
  <c r="R108" i="261"/>
  <c r="S107" i="261"/>
  <c r="R103" i="261"/>
  <c r="AF18" i="261"/>
  <c r="C200" i="261"/>
  <c r="AD38" i="261"/>
  <c r="AE37" i="261"/>
  <c r="AC51" i="261"/>
  <c r="AB52" i="261"/>
  <c r="W74" i="261"/>
  <c r="E178" i="261"/>
  <c r="F177" i="261"/>
  <c r="AF24" i="261"/>
  <c r="AG23" i="261"/>
  <c r="X67" i="261"/>
  <c r="X74" i="261" s="1"/>
  <c r="T94" i="261"/>
  <c r="U93" i="261"/>
  <c r="W80" i="261"/>
  <c r="X79" i="261"/>
  <c r="D179" i="261"/>
  <c r="D186" i="261" s="1"/>
  <c r="AE25" i="261"/>
  <c r="AE33" i="261" s="1"/>
  <c r="Z61" i="261"/>
  <c r="Q109" i="261"/>
  <c r="Q117" i="261" s="1"/>
  <c r="S95" i="261"/>
  <c r="S103" i="261" s="1"/>
  <c r="V81" i="261"/>
  <c r="V88" i="261" s="1"/>
  <c r="F165" i="261"/>
  <c r="F172" i="261" s="1"/>
  <c r="H159" i="261"/>
  <c r="G164" i="261"/>
  <c r="H163" i="261"/>
  <c r="AE38" i="260"/>
  <c r="AF37" i="260"/>
  <c r="X74" i="260"/>
  <c r="AG25" i="260"/>
  <c r="AI24" i="260" s="1"/>
  <c r="AI26" i="260"/>
  <c r="AD51" i="260"/>
  <c r="AC52" i="260"/>
  <c r="T102" i="260"/>
  <c r="Q116" i="260"/>
  <c r="W81" i="260"/>
  <c r="W89" i="260" s="1"/>
  <c r="K149" i="260"/>
  <c r="J150" i="260"/>
  <c r="Y67" i="260"/>
  <c r="Y74" i="260" s="1"/>
  <c r="O123" i="260"/>
  <c r="O130" i="260" s="1"/>
  <c r="AC47" i="260"/>
  <c r="K144" i="260"/>
  <c r="AD39" i="260"/>
  <c r="AD46" i="260" s="1"/>
  <c r="X80" i="260"/>
  <c r="Y79" i="260"/>
  <c r="L137" i="260"/>
  <c r="L144" i="260" s="1"/>
  <c r="I151" i="260"/>
  <c r="I159" i="260" s="1"/>
  <c r="Z66" i="260"/>
  <c r="AA65" i="260"/>
  <c r="P122" i="260"/>
  <c r="Q121" i="260"/>
  <c r="H164" i="260"/>
  <c r="I163" i="260"/>
  <c r="N131" i="260"/>
  <c r="U95" i="260"/>
  <c r="U102" i="260" s="1"/>
  <c r="D179" i="260"/>
  <c r="D186" i="260" s="1"/>
  <c r="N135" i="260"/>
  <c r="M136" i="260"/>
  <c r="T107" i="260"/>
  <c r="S108" i="260"/>
  <c r="G165" i="260"/>
  <c r="G172" i="260" s="1"/>
  <c r="R109" i="260"/>
  <c r="R117" i="260" s="1"/>
  <c r="W93" i="260"/>
  <c r="V94" i="260"/>
  <c r="E178" i="260"/>
  <c r="F177" i="260"/>
  <c r="AF25" i="260"/>
  <c r="AF32" i="260" s="1"/>
  <c r="C200" i="260"/>
  <c r="AB53" i="260"/>
  <c r="AB61" i="260" s="1"/>
  <c r="D191" i="260" l="1"/>
  <c r="U103" i="260"/>
  <c r="V89" i="261"/>
  <c r="AA61" i="261"/>
  <c r="Q116" i="261"/>
  <c r="I158" i="261"/>
  <c r="L144" i="261"/>
  <c r="F173" i="261"/>
  <c r="X75" i="261"/>
  <c r="D187" i="261"/>
  <c r="L145" i="260"/>
  <c r="G173" i="260"/>
  <c r="R116" i="260"/>
  <c r="AD47" i="260"/>
  <c r="U94" i="261"/>
  <c r="V93" i="261"/>
  <c r="O135" i="261"/>
  <c r="N136" i="261"/>
  <c r="L149" i="261"/>
  <c r="K150" i="261"/>
  <c r="S102" i="261"/>
  <c r="AE32" i="261"/>
  <c r="T95" i="261"/>
  <c r="T102" i="261" s="1"/>
  <c r="E179" i="261"/>
  <c r="E187" i="261" s="1"/>
  <c r="M137" i="261"/>
  <c r="M144" i="261" s="1"/>
  <c r="J151" i="261"/>
  <c r="J159" i="261" s="1"/>
  <c r="F178" i="261"/>
  <c r="G177" i="261"/>
  <c r="S108" i="261"/>
  <c r="T107" i="261"/>
  <c r="AI17" i="261"/>
  <c r="AJ17" i="261" s="1"/>
  <c r="AI14" i="261"/>
  <c r="AJ13" i="261" s="1"/>
  <c r="AI16" i="261"/>
  <c r="AB53" i="261"/>
  <c r="AB60" i="261" s="1"/>
  <c r="R109" i="261"/>
  <c r="R117" i="261" s="1"/>
  <c r="AC46" i="261"/>
  <c r="AG19" i="261"/>
  <c r="AI19" i="261" s="1"/>
  <c r="O130" i="261"/>
  <c r="AC52" i="261"/>
  <c r="AD51" i="261"/>
  <c r="P123" i="261"/>
  <c r="P131" i="261" s="1"/>
  <c r="AG18" i="261"/>
  <c r="AI18" i="261" s="1"/>
  <c r="H164" i="261"/>
  <c r="I163" i="261"/>
  <c r="Y79" i="261"/>
  <c r="X80" i="261"/>
  <c r="AG24" i="261"/>
  <c r="AD39" i="261"/>
  <c r="AD46" i="261" s="1"/>
  <c r="E191" i="261"/>
  <c r="D192" i="261"/>
  <c r="AA65" i="261"/>
  <c r="Z66" i="261"/>
  <c r="AF37" i="261"/>
  <c r="AE38" i="261"/>
  <c r="Q122" i="261"/>
  <c r="R121" i="261"/>
  <c r="G165" i="261"/>
  <c r="G172" i="261" s="1"/>
  <c r="W81" i="261"/>
  <c r="W88" i="261" s="1"/>
  <c r="AF25" i="261"/>
  <c r="AF33" i="261" s="1"/>
  <c r="C203" i="261"/>
  <c r="C204" i="261"/>
  <c r="C207" i="261"/>
  <c r="C215" i="261" s="1"/>
  <c r="D203" i="261"/>
  <c r="Y67" i="261"/>
  <c r="Y75" i="261" s="1"/>
  <c r="AB60" i="260"/>
  <c r="E179" i="260"/>
  <c r="E186" i="260" s="1"/>
  <c r="R121" i="260"/>
  <c r="Q122" i="260"/>
  <c r="Y75" i="260"/>
  <c r="C207" i="260"/>
  <c r="C204" i="260"/>
  <c r="D203" i="260"/>
  <c r="C203" i="260"/>
  <c r="AG32" i="260"/>
  <c r="AI32" i="260" s="1"/>
  <c r="J151" i="260"/>
  <c r="J159" i="260" s="1"/>
  <c r="L149" i="260"/>
  <c r="K150" i="260"/>
  <c r="Z67" i="260"/>
  <c r="Z74" i="260" s="1"/>
  <c r="Z79" i="260"/>
  <c r="Y80" i="260"/>
  <c r="O131" i="260"/>
  <c r="W88" i="260"/>
  <c r="AC53" i="260"/>
  <c r="AC60" i="260" s="1"/>
  <c r="S109" i="260"/>
  <c r="S117" i="260" s="1"/>
  <c r="D187" i="260"/>
  <c r="X81" i="260"/>
  <c r="X89" i="260" s="1"/>
  <c r="AD52" i="260"/>
  <c r="AE51" i="260"/>
  <c r="AF38" i="260"/>
  <c r="AG37" i="260"/>
  <c r="AG38" i="260" s="1"/>
  <c r="H165" i="260"/>
  <c r="H173" i="260" s="1"/>
  <c r="X93" i="260"/>
  <c r="W94" i="260"/>
  <c r="U107" i="260"/>
  <c r="T108" i="260"/>
  <c r="AB65" i="260"/>
  <c r="AA66" i="260"/>
  <c r="O135" i="260"/>
  <c r="N136" i="260"/>
  <c r="I158" i="260"/>
  <c r="AI31" i="260"/>
  <c r="AJ31" i="260" s="1"/>
  <c r="AI30" i="260"/>
  <c r="AI28" i="260"/>
  <c r="AJ27" i="260" s="1"/>
  <c r="AE39" i="260"/>
  <c r="AE47" i="260" s="1"/>
  <c r="G177" i="260"/>
  <c r="F178" i="260"/>
  <c r="E191" i="260"/>
  <c r="D192" i="260"/>
  <c r="V95" i="260"/>
  <c r="V103" i="260" s="1"/>
  <c r="P123" i="260"/>
  <c r="P131" i="260" s="1"/>
  <c r="M137" i="260"/>
  <c r="M145" i="260" s="1"/>
  <c r="AF33" i="260"/>
  <c r="J163" i="260"/>
  <c r="I164" i="260"/>
  <c r="AG33" i="260"/>
  <c r="AC61" i="260" l="1"/>
  <c r="X88" i="260"/>
  <c r="AF32" i="261"/>
  <c r="E186" i="261"/>
  <c r="AB61" i="261"/>
  <c r="J158" i="261"/>
  <c r="M145" i="261"/>
  <c r="G173" i="261"/>
  <c r="P130" i="260"/>
  <c r="E187" i="260"/>
  <c r="H172" i="260"/>
  <c r="AE46" i="260"/>
  <c r="S116" i="260"/>
  <c r="V102" i="260"/>
  <c r="Q123" i="261"/>
  <c r="Q130" i="261" s="1"/>
  <c r="H177" i="261"/>
  <c r="G178" i="261"/>
  <c r="F179" i="261"/>
  <c r="F187" i="261" s="1"/>
  <c r="M149" i="261"/>
  <c r="L150" i="261"/>
  <c r="R122" i="261"/>
  <c r="S121" i="261"/>
  <c r="AD47" i="261"/>
  <c r="C205" i="261"/>
  <c r="W89" i="261"/>
  <c r="AF38" i="261"/>
  <c r="AG37" i="261"/>
  <c r="N137" i="261"/>
  <c r="N145" i="261" s="1"/>
  <c r="AG25" i="261"/>
  <c r="AI24" i="261" s="1"/>
  <c r="AI26" i="261"/>
  <c r="Z67" i="261"/>
  <c r="Z74" i="261" s="1"/>
  <c r="X81" i="261"/>
  <c r="X89" i="261" s="1"/>
  <c r="P130" i="261"/>
  <c r="R116" i="261"/>
  <c r="T103" i="261"/>
  <c r="P135" i="261"/>
  <c r="O136" i="261"/>
  <c r="C214" i="261"/>
  <c r="Y74" i="261"/>
  <c r="AB65" i="261"/>
  <c r="AA66" i="261"/>
  <c r="Y80" i="261"/>
  <c r="Z79" i="261"/>
  <c r="W93" i="261"/>
  <c r="V94" i="261"/>
  <c r="K151" i="261"/>
  <c r="K159" i="261" s="1"/>
  <c r="D193" i="261"/>
  <c r="D201" i="261" s="1"/>
  <c r="J163" i="261"/>
  <c r="I164" i="261"/>
  <c r="AE51" i="261"/>
  <c r="AD52" i="261"/>
  <c r="U95" i="261"/>
  <c r="U103" i="261" s="1"/>
  <c r="AE39" i="261"/>
  <c r="AE46" i="261" s="1"/>
  <c r="F191" i="261"/>
  <c r="E192" i="261"/>
  <c r="H165" i="261"/>
  <c r="H173" i="261" s="1"/>
  <c r="AC53" i="261"/>
  <c r="AC61" i="261" s="1"/>
  <c r="T108" i="261"/>
  <c r="U107" i="261"/>
  <c r="S109" i="261"/>
  <c r="S116" i="261" s="1"/>
  <c r="Q123" i="260"/>
  <c r="Q131" i="260" s="1"/>
  <c r="N137" i="260"/>
  <c r="N144" i="260" s="1"/>
  <c r="Z75" i="260"/>
  <c r="C205" i="260"/>
  <c r="R122" i="260"/>
  <c r="S121" i="260"/>
  <c r="I165" i="260"/>
  <c r="I173" i="260" s="1"/>
  <c r="W95" i="260"/>
  <c r="W102" i="260" s="1"/>
  <c r="P135" i="260"/>
  <c r="O136" i="260"/>
  <c r="K151" i="260"/>
  <c r="K158" i="260" s="1"/>
  <c r="AA75" i="260"/>
  <c r="AA67" i="260"/>
  <c r="AA74" i="260" s="1"/>
  <c r="M149" i="260"/>
  <c r="L150" i="260"/>
  <c r="AD53" i="260"/>
  <c r="AD61" i="260" s="1"/>
  <c r="F179" i="260"/>
  <c r="F187" i="260" s="1"/>
  <c r="K163" i="260"/>
  <c r="J164" i="260"/>
  <c r="AC65" i="260"/>
  <c r="AB66" i="260"/>
  <c r="AG39" i="260"/>
  <c r="AI38" i="260" s="1"/>
  <c r="AI40" i="260"/>
  <c r="M144" i="260"/>
  <c r="D193" i="260"/>
  <c r="D201" i="260" s="1"/>
  <c r="T109" i="260"/>
  <c r="T117" i="260" s="1"/>
  <c r="AF39" i="260"/>
  <c r="AF47" i="260" s="1"/>
  <c r="Y81" i="260"/>
  <c r="Y89" i="260" s="1"/>
  <c r="J158" i="260"/>
  <c r="C214" i="260"/>
  <c r="H177" i="260"/>
  <c r="G178" i="260"/>
  <c r="X94" i="260"/>
  <c r="Y93" i="260"/>
  <c r="AI33" i="260"/>
  <c r="E192" i="260"/>
  <c r="F191" i="260"/>
  <c r="U108" i="260"/>
  <c r="V107" i="260"/>
  <c r="AE52" i="260"/>
  <c r="AF51" i="260"/>
  <c r="AA79" i="260"/>
  <c r="Z80" i="260"/>
  <c r="C215" i="260"/>
  <c r="Z75" i="261" l="1"/>
  <c r="Q130" i="260"/>
  <c r="AD60" i="260"/>
  <c r="X88" i="261"/>
  <c r="AC60" i="261"/>
  <c r="AE47" i="261"/>
  <c r="K158" i="261"/>
  <c r="F186" i="261"/>
  <c r="S117" i="261"/>
  <c r="H172" i="261"/>
  <c r="W103" i="260"/>
  <c r="AG47" i="260"/>
  <c r="AI47" i="260" s="1"/>
  <c r="Y88" i="260"/>
  <c r="R123" i="261"/>
  <c r="R131" i="261" s="1"/>
  <c r="G179" i="261"/>
  <c r="G187" i="261" s="1"/>
  <c r="Z80" i="261"/>
  <c r="AA79" i="261"/>
  <c r="N144" i="261"/>
  <c r="L151" i="261"/>
  <c r="L159" i="261" s="1"/>
  <c r="H178" i="261"/>
  <c r="I177" i="261"/>
  <c r="Y81" i="261"/>
  <c r="Y89" i="261" s="1"/>
  <c r="AI31" i="261"/>
  <c r="AJ31" i="261" s="1"/>
  <c r="AI28" i="261"/>
  <c r="AJ27" i="261" s="1"/>
  <c r="AI30" i="261"/>
  <c r="AG38" i="261"/>
  <c r="M150" i="261"/>
  <c r="N149" i="261"/>
  <c r="Q131" i="261"/>
  <c r="U102" i="261"/>
  <c r="V107" i="261"/>
  <c r="U108" i="261"/>
  <c r="E193" i="261"/>
  <c r="E200" i="261" s="1"/>
  <c r="D200" i="261"/>
  <c r="AA67" i="261"/>
  <c r="AA75" i="261" s="1"/>
  <c r="AG33" i="261"/>
  <c r="AI33" i="261" s="1"/>
  <c r="AF39" i="261"/>
  <c r="AF46" i="261" s="1"/>
  <c r="T109" i="261"/>
  <c r="T116" i="261" s="1"/>
  <c r="F192" i="261"/>
  <c r="G191" i="261"/>
  <c r="AD53" i="261"/>
  <c r="AD60" i="261" s="1"/>
  <c r="AB66" i="261"/>
  <c r="AC65" i="261"/>
  <c r="AE52" i="261"/>
  <c r="AF51" i="261"/>
  <c r="AG32" i="261"/>
  <c r="AI32" i="261" s="1"/>
  <c r="D205" i="261"/>
  <c r="C220" i="261"/>
  <c r="Q135" i="261"/>
  <c r="P136" i="261"/>
  <c r="I165" i="261"/>
  <c r="I173" i="261" s="1"/>
  <c r="X93" i="261"/>
  <c r="W94" i="261"/>
  <c r="J164" i="261"/>
  <c r="K163" i="261"/>
  <c r="V95" i="261"/>
  <c r="V103" i="261" s="1"/>
  <c r="O137" i="261"/>
  <c r="O145" i="261" s="1"/>
  <c r="S122" i="261"/>
  <c r="T121" i="261"/>
  <c r="F192" i="260"/>
  <c r="G191" i="260"/>
  <c r="AF52" i="260"/>
  <c r="AG51" i="260"/>
  <c r="AG52" i="260" s="1"/>
  <c r="AC66" i="260"/>
  <c r="AD65" i="260"/>
  <c r="N145" i="260"/>
  <c r="AA80" i="260"/>
  <c r="AB79" i="260"/>
  <c r="Y94" i="260"/>
  <c r="Z93" i="260"/>
  <c r="AB67" i="260"/>
  <c r="AB75" i="260" s="1"/>
  <c r="X95" i="260"/>
  <c r="X103" i="260" s="1"/>
  <c r="AE53" i="260"/>
  <c r="AE61" i="260" s="1"/>
  <c r="G179" i="260"/>
  <c r="G187" i="260" s="1"/>
  <c r="AF46" i="260"/>
  <c r="J165" i="260"/>
  <c r="J173" i="260" s="1"/>
  <c r="K159" i="260"/>
  <c r="I172" i="260"/>
  <c r="D200" i="260"/>
  <c r="V108" i="260"/>
  <c r="W107" i="260"/>
  <c r="H178" i="260"/>
  <c r="I177" i="260"/>
  <c r="L163" i="260"/>
  <c r="K164" i="260"/>
  <c r="L151" i="260"/>
  <c r="L159" i="260" s="1"/>
  <c r="Z81" i="260"/>
  <c r="Z89" i="260" s="1"/>
  <c r="U109" i="260"/>
  <c r="U116" i="260" s="1"/>
  <c r="T116" i="260"/>
  <c r="AI45" i="260"/>
  <c r="AJ45" i="260" s="1"/>
  <c r="AI42" i="260"/>
  <c r="AJ41" i="260" s="1"/>
  <c r="AI44" i="260"/>
  <c r="N149" i="260"/>
  <c r="M150" i="260"/>
  <c r="O137" i="260"/>
  <c r="O144" i="260" s="1"/>
  <c r="S122" i="260"/>
  <c r="T121" i="260"/>
  <c r="Q135" i="260"/>
  <c r="P136" i="260"/>
  <c r="R123" i="260"/>
  <c r="R130" i="260" s="1"/>
  <c r="E193" i="260"/>
  <c r="E201" i="260" s="1"/>
  <c r="AG46" i="260"/>
  <c r="F186" i="260"/>
  <c r="C220" i="260"/>
  <c r="D205" i="260"/>
  <c r="AI46" i="260" l="1"/>
  <c r="AF47" i="261"/>
  <c r="AD61" i="261"/>
  <c r="E201" i="261"/>
  <c r="L158" i="261"/>
  <c r="I172" i="261"/>
  <c r="O144" i="261"/>
  <c r="AE60" i="260"/>
  <c r="R131" i="260"/>
  <c r="AB74" i="260"/>
  <c r="U117" i="260"/>
  <c r="E200" i="260"/>
  <c r="E205" i="261"/>
  <c r="D206" i="261"/>
  <c r="I178" i="261"/>
  <c r="J177" i="261"/>
  <c r="Z81" i="261"/>
  <c r="Z88" i="261" s="1"/>
  <c r="U109" i="261"/>
  <c r="U116" i="261" s="1"/>
  <c r="H179" i="261"/>
  <c r="H187" i="261" s="1"/>
  <c r="G186" i="261"/>
  <c r="AG51" i="261"/>
  <c r="AF52" i="261"/>
  <c r="G192" i="261"/>
  <c r="H191" i="261"/>
  <c r="V102" i="261"/>
  <c r="AE53" i="261"/>
  <c r="AE60" i="261" s="1"/>
  <c r="F193" i="261"/>
  <c r="F200" i="261" s="1"/>
  <c r="AA74" i="261"/>
  <c r="W107" i="261"/>
  <c r="V108" i="261"/>
  <c r="AG39" i="261"/>
  <c r="AI38" i="261" s="1"/>
  <c r="AI40" i="261"/>
  <c r="R130" i="261"/>
  <c r="S123" i="261"/>
  <c r="S131" i="261" s="1"/>
  <c r="P137" i="261"/>
  <c r="P144" i="261" s="1"/>
  <c r="AD65" i="261"/>
  <c r="AC66" i="261"/>
  <c r="T117" i="261"/>
  <c r="U121" i="261"/>
  <c r="T122" i="261"/>
  <c r="K164" i="261"/>
  <c r="L163" i="261"/>
  <c r="J165" i="261"/>
  <c r="J172" i="261" s="1"/>
  <c r="W95" i="261"/>
  <c r="W103" i="261" s="1"/>
  <c r="R135" i="261"/>
  <c r="Q136" i="261"/>
  <c r="AB67" i="261"/>
  <c r="AB74" i="261" s="1"/>
  <c r="N150" i="261"/>
  <c r="O149" i="261"/>
  <c r="Y88" i="261"/>
  <c r="X94" i="261"/>
  <c r="Y93" i="261"/>
  <c r="C217" i="261"/>
  <c r="C221" i="261"/>
  <c r="C228" i="261" s="1"/>
  <c r="C218" i="261"/>
  <c r="D217" i="261"/>
  <c r="M151" i="261"/>
  <c r="M159" i="261" s="1"/>
  <c r="AB79" i="261"/>
  <c r="AA80" i="261"/>
  <c r="M163" i="260"/>
  <c r="L164" i="260"/>
  <c r="AC67" i="260"/>
  <c r="AC75" i="260" s="1"/>
  <c r="U121" i="260"/>
  <c r="T122" i="260"/>
  <c r="Z88" i="260"/>
  <c r="H179" i="260"/>
  <c r="H187" i="260" s="1"/>
  <c r="J172" i="260"/>
  <c r="Y95" i="260"/>
  <c r="Y103" i="260" s="1"/>
  <c r="AF53" i="260"/>
  <c r="AF60" i="260" s="1"/>
  <c r="AG53" i="260"/>
  <c r="AI52" i="260" s="1"/>
  <c r="AI54" i="260"/>
  <c r="W108" i="260"/>
  <c r="X107" i="260"/>
  <c r="AC79" i="260"/>
  <c r="AB80" i="260"/>
  <c r="Z94" i="260"/>
  <c r="AA93" i="260"/>
  <c r="S123" i="260"/>
  <c r="S130" i="260" s="1"/>
  <c r="D206" i="260"/>
  <c r="E205" i="260"/>
  <c r="O145" i="260"/>
  <c r="C218" i="260"/>
  <c r="C217" i="260"/>
  <c r="D217" i="260"/>
  <c r="C221" i="260"/>
  <c r="C229" i="260" s="1"/>
  <c r="L158" i="260"/>
  <c r="V109" i="260"/>
  <c r="V117" i="260" s="1"/>
  <c r="X102" i="260"/>
  <c r="AA81" i="260"/>
  <c r="AA89" i="260" s="1"/>
  <c r="H191" i="260"/>
  <c r="G192" i="260"/>
  <c r="G186" i="260"/>
  <c r="F193" i="260"/>
  <c r="J177" i="260"/>
  <c r="I178" i="260"/>
  <c r="P137" i="260"/>
  <c r="P144" i="260" s="1"/>
  <c r="M151" i="260"/>
  <c r="M159" i="260" s="1"/>
  <c r="R135" i="260"/>
  <c r="Q136" i="260"/>
  <c r="O149" i="260"/>
  <c r="N150" i="260"/>
  <c r="K165" i="260"/>
  <c r="K172" i="260" s="1"/>
  <c r="AE65" i="260"/>
  <c r="AD66" i="260"/>
  <c r="K173" i="260" l="1"/>
  <c r="AE61" i="261"/>
  <c r="J173" i="261"/>
  <c r="Z89" i="261"/>
  <c r="P145" i="261"/>
  <c r="S130" i="261"/>
  <c r="W102" i="261"/>
  <c r="AA88" i="260"/>
  <c r="Y102" i="260"/>
  <c r="S131" i="260"/>
  <c r="C228" i="260"/>
  <c r="P145" i="260"/>
  <c r="N151" i="261"/>
  <c r="N159" i="261" s="1"/>
  <c r="V121" i="261"/>
  <c r="U122" i="261"/>
  <c r="X107" i="261"/>
  <c r="W108" i="261"/>
  <c r="H186" i="261"/>
  <c r="T123" i="261"/>
  <c r="T130" i="261" s="1"/>
  <c r="K177" i="261"/>
  <c r="J178" i="261"/>
  <c r="I179" i="261"/>
  <c r="I186" i="261" s="1"/>
  <c r="S135" i="261"/>
  <c r="R136" i="261"/>
  <c r="AB80" i="261"/>
  <c r="AC79" i="261"/>
  <c r="G193" i="261"/>
  <c r="G200" i="261" s="1"/>
  <c r="U117" i="261"/>
  <c r="K165" i="261"/>
  <c r="K173" i="261" s="1"/>
  <c r="O150" i="261"/>
  <c r="P149" i="261"/>
  <c r="V109" i="261"/>
  <c r="V116" i="261" s="1"/>
  <c r="I191" i="261"/>
  <c r="H192" i="261"/>
  <c r="C219" i="261"/>
  <c r="AB75" i="261"/>
  <c r="AD66" i="261"/>
  <c r="AE65" i="261"/>
  <c r="AG47" i="261"/>
  <c r="AI47" i="261" s="1"/>
  <c r="AF53" i="261"/>
  <c r="AF61" i="261" s="1"/>
  <c r="D207" i="261"/>
  <c r="D214" i="261" s="1"/>
  <c r="AA81" i="261"/>
  <c r="AA89" i="261" s="1"/>
  <c r="AC67" i="261"/>
  <c r="AC74" i="261" s="1"/>
  <c r="M158" i="261"/>
  <c r="AI45" i="261"/>
  <c r="AJ45" i="261" s="1"/>
  <c r="AI42" i="261"/>
  <c r="AJ41" i="261" s="1"/>
  <c r="AI44" i="261"/>
  <c r="Z93" i="261"/>
  <c r="Y94" i="261"/>
  <c r="C229" i="261"/>
  <c r="X95" i="261"/>
  <c r="X103" i="261" s="1"/>
  <c r="Q137" i="261"/>
  <c r="Q145" i="261" s="1"/>
  <c r="M163" i="261"/>
  <c r="L164" i="261"/>
  <c r="AG46" i="261"/>
  <c r="AI46" i="261" s="1"/>
  <c r="F201" i="261"/>
  <c r="AG52" i="261"/>
  <c r="E206" i="261"/>
  <c r="F205" i="261"/>
  <c r="V121" i="260"/>
  <c r="U122" i="260"/>
  <c r="AG61" i="260"/>
  <c r="AC74" i="260"/>
  <c r="C219" i="260"/>
  <c r="V116" i="260"/>
  <c r="AB93" i="260"/>
  <c r="AA94" i="260"/>
  <c r="AD67" i="260"/>
  <c r="AD74" i="260" s="1"/>
  <c r="R136" i="260"/>
  <c r="S135" i="260"/>
  <c r="I179" i="260"/>
  <c r="I187" i="260" s="1"/>
  <c r="G193" i="260"/>
  <c r="G200" i="260" s="1"/>
  <c r="Z95" i="260"/>
  <c r="Z103" i="260" s="1"/>
  <c r="AG60" i="260"/>
  <c r="AI60" i="260" s="1"/>
  <c r="N151" i="260"/>
  <c r="N159" i="260" s="1"/>
  <c r="P149" i="260"/>
  <c r="O150" i="260"/>
  <c r="Q137" i="260"/>
  <c r="Q144" i="260" s="1"/>
  <c r="AE66" i="260"/>
  <c r="AF65" i="260"/>
  <c r="K177" i="260"/>
  <c r="J178" i="260"/>
  <c r="I191" i="260"/>
  <c r="H192" i="260"/>
  <c r="AB81" i="260"/>
  <c r="AB89" i="260" s="1"/>
  <c r="AF61" i="260"/>
  <c r="H186" i="260"/>
  <c r="L165" i="260"/>
  <c r="L173" i="260" s="1"/>
  <c r="F200" i="260"/>
  <c r="M158" i="260"/>
  <c r="F205" i="260"/>
  <c r="E206" i="260"/>
  <c r="AC80" i="260"/>
  <c r="AD79" i="260"/>
  <c r="N163" i="260"/>
  <c r="M164" i="260"/>
  <c r="AI59" i="260"/>
  <c r="AJ59" i="260" s="1"/>
  <c r="AI58" i="260"/>
  <c r="AI56" i="260"/>
  <c r="AJ55" i="260" s="1"/>
  <c r="F201" i="260"/>
  <c r="D207" i="260"/>
  <c r="D215" i="260" s="1"/>
  <c r="X108" i="260"/>
  <c r="Y107" i="260"/>
  <c r="W109" i="260"/>
  <c r="W117" i="260" s="1"/>
  <c r="T123" i="260"/>
  <c r="T130" i="260" s="1"/>
  <c r="N158" i="260" l="1"/>
  <c r="Q144" i="261"/>
  <c r="N158" i="261"/>
  <c r="I187" i="261"/>
  <c r="G201" i="261"/>
  <c r="AD75" i="260"/>
  <c r="I186" i="260"/>
  <c r="W116" i="260"/>
  <c r="Z102" i="260"/>
  <c r="AB88" i="260"/>
  <c r="G201" i="260"/>
  <c r="Y107" i="261"/>
  <c r="X108" i="261"/>
  <c r="O151" i="261"/>
  <c r="O158" i="261" s="1"/>
  <c r="M164" i="261"/>
  <c r="N163" i="261"/>
  <c r="Y95" i="261"/>
  <c r="Y102" i="261" s="1"/>
  <c r="AC75" i="261"/>
  <c r="D215" i="261"/>
  <c r="D219" i="261"/>
  <c r="C234" i="261"/>
  <c r="AC80" i="261"/>
  <c r="AD79" i="261"/>
  <c r="J179" i="261"/>
  <c r="J187" i="261" s="1"/>
  <c r="U123" i="261"/>
  <c r="U131" i="261" s="1"/>
  <c r="H193" i="261"/>
  <c r="H201" i="261" s="1"/>
  <c r="K172" i="261"/>
  <c r="AB81" i="261"/>
  <c r="AB88" i="261" s="1"/>
  <c r="K178" i="261"/>
  <c r="L177" i="261"/>
  <c r="V122" i="261"/>
  <c r="W121" i="261"/>
  <c r="F206" i="261"/>
  <c r="G205" i="261"/>
  <c r="AD67" i="261"/>
  <c r="AD74" i="261" s="1"/>
  <c r="Q149" i="261"/>
  <c r="P150" i="261"/>
  <c r="W109" i="261"/>
  <c r="W116" i="261" s="1"/>
  <c r="L165" i="261"/>
  <c r="L173" i="261" s="1"/>
  <c r="AF60" i="261"/>
  <c r="J191" i="261"/>
  <c r="I192" i="261"/>
  <c r="R137" i="261"/>
  <c r="R144" i="261" s="1"/>
  <c r="E207" i="261"/>
  <c r="E215" i="261" s="1"/>
  <c r="AA88" i="261"/>
  <c r="V117" i="261"/>
  <c r="T135" i="261"/>
  <c r="S136" i="261"/>
  <c r="T131" i="261"/>
  <c r="Z94" i="261"/>
  <c r="AA93" i="261"/>
  <c r="AG53" i="261"/>
  <c r="AI52" i="261" s="1"/>
  <c r="AI54" i="261"/>
  <c r="X102" i="261"/>
  <c r="AE66" i="261"/>
  <c r="AF65" i="261"/>
  <c r="M165" i="260"/>
  <c r="M173" i="260" s="1"/>
  <c r="D214" i="260"/>
  <c r="O163" i="260"/>
  <c r="N164" i="260"/>
  <c r="L172" i="260"/>
  <c r="I192" i="260"/>
  <c r="J191" i="260"/>
  <c r="O151" i="260"/>
  <c r="O159" i="260" s="1"/>
  <c r="S136" i="260"/>
  <c r="T135" i="260"/>
  <c r="C234" i="260"/>
  <c r="D219" i="260"/>
  <c r="X109" i="260"/>
  <c r="X116" i="260" s="1"/>
  <c r="T131" i="260"/>
  <c r="AE79" i="260"/>
  <c r="AD80" i="260"/>
  <c r="J179" i="260"/>
  <c r="J187" i="260" s="1"/>
  <c r="Q149" i="260"/>
  <c r="P150" i="260"/>
  <c r="R137" i="260"/>
  <c r="R145" i="260" s="1"/>
  <c r="H193" i="260"/>
  <c r="H201" i="260" s="1"/>
  <c r="Q145" i="260"/>
  <c r="AC81" i="260"/>
  <c r="AC89" i="260" s="1"/>
  <c r="L177" i="260"/>
  <c r="K178" i="260"/>
  <c r="AI61" i="260"/>
  <c r="E207" i="260"/>
  <c r="E214" i="260" s="1"/>
  <c r="AF66" i="260"/>
  <c r="AG65" i="260"/>
  <c r="AG66" i="260" s="1"/>
  <c r="Y108" i="260"/>
  <c r="Z107" i="260"/>
  <c r="G205" i="260"/>
  <c r="F206" i="260"/>
  <c r="AE67" i="260"/>
  <c r="AE74" i="260" s="1"/>
  <c r="U123" i="260"/>
  <c r="U130" i="260" s="1"/>
  <c r="AA95" i="260"/>
  <c r="AA102" i="260" s="1"/>
  <c r="V122" i="260"/>
  <c r="W121" i="260"/>
  <c r="AC93" i="260"/>
  <c r="AB94" i="260"/>
  <c r="W117" i="261" l="1"/>
  <c r="U130" i="261"/>
  <c r="L172" i="261"/>
  <c r="E214" i="261"/>
  <c r="R145" i="261"/>
  <c r="J186" i="261"/>
  <c r="J186" i="260"/>
  <c r="U131" i="260"/>
  <c r="H205" i="261"/>
  <c r="G206" i="261"/>
  <c r="C235" i="261"/>
  <c r="C242" i="261" s="1"/>
  <c r="C232" i="261"/>
  <c r="C231" i="261"/>
  <c r="D231" i="261"/>
  <c r="M165" i="261"/>
  <c r="M173" i="261" s="1"/>
  <c r="O159" i="261"/>
  <c r="AI59" i="261"/>
  <c r="AJ59" i="261" s="1"/>
  <c r="AI56" i="261"/>
  <c r="AJ55" i="261" s="1"/>
  <c r="AI58" i="261"/>
  <c r="AG60" i="261"/>
  <c r="AI60" i="261" s="1"/>
  <c r="AG65" i="261"/>
  <c r="AF66" i="261"/>
  <c r="AG61" i="261"/>
  <c r="AI61" i="261" s="1"/>
  <c r="K191" i="261"/>
  <c r="J192" i="261"/>
  <c r="P151" i="261"/>
  <c r="P158" i="261" s="1"/>
  <c r="W122" i="261"/>
  <c r="X121" i="261"/>
  <c r="AB89" i="261"/>
  <c r="R149" i="261"/>
  <c r="Q150" i="261"/>
  <c r="E219" i="261"/>
  <c r="D220" i="261"/>
  <c r="AE67" i="261"/>
  <c r="AE75" i="261" s="1"/>
  <c r="AA94" i="261"/>
  <c r="AB93" i="261"/>
  <c r="M177" i="261"/>
  <c r="L178" i="261"/>
  <c r="H200" i="261"/>
  <c r="Y103" i="261"/>
  <c r="X109" i="261"/>
  <c r="X117" i="261" s="1"/>
  <c r="F207" i="261"/>
  <c r="F215" i="261" s="1"/>
  <c r="Z95" i="261"/>
  <c r="Z102" i="261" s="1"/>
  <c r="AD75" i="261"/>
  <c r="K179" i="261"/>
  <c r="K187" i="261" s="1"/>
  <c r="AD80" i="261"/>
  <c r="AE79" i="261"/>
  <c r="Y108" i="261"/>
  <c r="Z107" i="261"/>
  <c r="S137" i="261"/>
  <c r="S144" i="261" s="1"/>
  <c r="T136" i="261"/>
  <c r="U135" i="261"/>
  <c r="I193" i="261"/>
  <c r="I201" i="261" s="1"/>
  <c r="V123" i="261"/>
  <c r="V130" i="261" s="1"/>
  <c r="AC81" i="261"/>
  <c r="AC89" i="261" s="1"/>
  <c r="N164" i="261"/>
  <c r="O163" i="261"/>
  <c r="W122" i="260"/>
  <c r="X121" i="260"/>
  <c r="AE75" i="260"/>
  <c r="AG67" i="260"/>
  <c r="AI66" i="260" s="1"/>
  <c r="AI68" i="260"/>
  <c r="AC88" i="260"/>
  <c r="R144" i="260"/>
  <c r="AD81" i="260"/>
  <c r="AD89" i="260" s="1"/>
  <c r="T136" i="260"/>
  <c r="U135" i="260"/>
  <c r="N165" i="260"/>
  <c r="N173" i="260" s="1"/>
  <c r="V123" i="260"/>
  <c r="V131" i="260" s="1"/>
  <c r="AF67" i="260"/>
  <c r="AF75" i="260" s="1"/>
  <c r="AF79" i="260"/>
  <c r="AE80" i="260"/>
  <c r="S137" i="260"/>
  <c r="S145" i="260" s="1"/>
  <c r="O164" i="260"/>
  <c r="P163" i="260"/>
  <c r="L178" i="260"/>
  <c r="M177" i="260"/>
  <c r="C235" i="260"/>
  <c r="C243" i="260" s="1"/>
  <c r="C232" i="260"/>
  <c r="C231" i="260"/>
  <c r="D231" i="260"/>
  <c r="P151" i="260"/>
  <c r="P158" i="260" s="1"/>
  <c r="O158" i="260"/>
  <c r="AA103" i="260"/>
  <c r="AB95" i="260"/>
  <c r="AB102" i="260" s="1"/>
  <c r="G206" i="260"/>
  <c r="H205" i="260"/>
  <c r="E215" i="260"/>
  <c r="Q150" i="260"/>
  <c r="R149" i="260"/>
  <c r="X117" i="260"/>
  <c r="M172" i="260"/>
  <c r="F207" i="260"/>
  <c r="F215" i="260" s="1"/>
  <c r="AD93" i="260"/>
  <c r="AC94" i="260"/>
  <c r="Z108" i="260"/>
  <c r="AA107" i="260"/>
  <c r="H200" i="260"/>
  <c r="J192" i="260"/>
  <c r="K191" i="260"/>
  <c r="Y109" i="260"/>
  <c r="Y116" i="260" s="1"/>
  <c r="K179" i="260"/>
  <c r="K187" i="260" s="1"/>
  <c r="D220" i="260"/>
  <c r="E219" i="260"/>
  <c r="I193" i="260"/>
  <c r="I200" i="260" s="1"/>
  <c r="K186" i="260" l="1"/>
  <c r="M172" i="261"/>
  <c r="S145" i="261"/>
  <c r="F214" i="261"/>
  <c r="C233" i="261"/>
  <c r="C243" i="261"/>
  <c r="P159" i="260"/>
  <c r="V130" i="260"/>
  <c r="C242" i="260"/>
  <c r="AD88" i="260"/>
  <c r="S144" i="260"/>
  <c r="N172" i="260"/>
  <c r="AF74" i="260"/>
  <c r="AA95" i="261"/>
  <c r="AA103" i="261" s="1"/>
  <c r="X116" i="261"/>
  <c r="Y121" i="261"/>
  <c r="X122" i="261"/>
  <c r="AF67" i="261"/>
  <c r="AF74" i="261" s="1"/>
  <c r="AA107" i="261"/>
  <c r="Z108" i="261"/>
  <c r="AE74" i="261"/>
  <c r="W123" i="261"/>
  <c r="W131" i="261" s="1"/>
  <c r="AG66" i="261"/>
  <c r="V131" i="261"/>
  <c r="I200" i="261"/>
  <c r="AE80" i="261"/>
  <c r="AF79" i="261"/>
  <c r="Z103" i="261"/>
  <c r="D221" i="261"/>
  <c r="D229" i="261" s="1"/>
  <c r="P159" i="261"/>
  <c r="G207" i="261"/>
  <c r="G214" i="261" s="1"/>
  <c r="P163" i="261"/>
  <c r="O164" i="261"/>
  <c r="N165" i="261"/>
  <c r="N173" i="261" s="1"/>
  <c r="AC88" i="261"/>
  <c r="U136" i="261"/>
  <c r="V135" i="261"/>
  <c r="AD81" i="261"/>
  <c r="AD88" i="261" s="1"/>
  <c r="L179" i="261"/>
  <c r="L187" i="261" s="1"/>
  <c r="E220" i="261"/>
  <c r="F219" i="261"/>
  <c r="I205" i="261"/>
  <c r="H206" i="261"/>
  <c r="Y109" i="261"/>
  <c r="Y116" i="261" s="1"/>
  <c r="T137" i="261"/>
  <c r="T144" i="261" s="1"/>
  <c r="K186" i="261"/>
  <c r="M178" i="261"/>
  <c r="N177" i="261"/>
  <c r="Q151" i="261"/>
  <c r="Q158" i="261" s="1"/>
  <c r="J193" i="261"/>
  <c r="J201" i="261" s="1"/>
  <c r="C248" i="261"/>
  <c r="D233" i="261"/>
  <c r="AC93" i="261"/>
  <c r="AB94" i="261"/>
  <c r="R150" i="261"/>
  <c r="S149" i="261"/>
  <c r="K192" i="261"/>
  <c r="L191" i="261"/>
  <c r="D221" i="260"/>
  <c r="J193" i="260"/>
  <c r="J201" i="260" s="1"/>
  <c r="AB103" i="260"/>
  <c r="M178" i="260"/>
  <c r="N177" i="260"/>
  <c r="AG79" i="260"/>
  <c r="AG80" i="260" s="1"/>
  <c r="AF80" i="260"/>
  <c r="AB107" i="260"/>
  <c r="AA108" i="260"/>
  <c r="L179" i="260"/>
  <c r="L186" i="260" s="1"/>
  <c r="Z109" i="260"/>
  <c r="Z116" i="260" s="1"/>
  <c r="P164" i="260"/>
  <c r="Q163" i="260"/>
  <c r="U136" i="260"/>
  <c r="V135" i="260"/>
  <c r="AG74" i="260"/>
  <c r="AI73" i="260"/>
  <c r="AJ73" i="260" s="1"/>
  <c r="AI72" i="260"/>
  <c r="AI70" i="260"/>
  <c r="AJ69" i="260" s="1"/>
  <c r="I201" i="260"/>
  <c r="Y117" i="260"/>
  <c r="R150" i="260"/>
  <c r="S149" i="260"/>
  <c r="O165" i="260"/>
  <c r="O173" i="260" s="1"/>
  <c r="T137" i="260"/>
  <c r="T145" i="260" s="1"/>
  <c r="AE93" i="260"/>
  <c r="AD94" i="260"/>
  <c r="Q151" i="260"/>
  <c r="Q159" i="260" s="1"/>
  <c r="C233" i="260"/>
  <c r="AG75" i="260"/>
  <c r="AI75" i="260" s="1"/>
  <c r="AC95" i="260"/>
  <c r="AC102" i="260" s="1"/>
  <c r="AC103" i="260"/>
  <c r="E220" i="260"/>
  <c r="F219" i="260"/>
  <c r="L191" i="260"/>
  <c r="K192" i="260"/>
  <c r="Y121" i="260"/>
  <c r="X122" i="260"/>
  <c r="I205" i="260"/>
  <c r="H206" i="260"/>
  <c r="F214" i="260"/>
  <c r="G207" i="260"/>
  <c r="G215" i="260" s="1"/>
  <c r="AE81" i="260"/>
  <c r="AE88" i="260" s="1"/>
  <c r="W123" i="260"/>
  <c r="W131" i="260" s="1"/>
  <c r="AI74" i="260" l="1"/>
  <c r="J200" i="261"/>
  <c r="W130" i="261"/>
  <c r="W130" i="260"/>
  <c r="T145" i="261"/>
  <c r="G215" i="261"/>
  <c r="AD89" i="261"/>
  <c r="D228" i="261"/>
  <c r="L186" i="261"/>
  <c r="Y117" i="261"/>
  <c r="L187" i="260"/>
  <c r="T144" i="260"/>
  <c r="X123" i="261"/>
  <c r="X131" i="261" s="1"/>
  <c r="AE81" i="261"/>
  <c r="AE88" i="261" s="1"/>
  <c r="Z121" i="261"/>
  <c r="Y122" i="261"/>
  <c r="Q159" i="261"/>
  <c r="D234" i="261"/>
  <c r="E233" i="261"/>
  <c r="O177" i="261"/>
  <c r="N178" i="261"/>
  <c r="N172" i="261"/>
  <c r="AC94" i="261"/>
  <c r="AD93" i="261"/>
  <c r="E221" i="261"/>
  <c r="E228" i="261" s="1"/>
  <c r="L192" i="261"/>
  <c r="M191" i="261"/>
  <c r="C249" i="261"/>
  <c r="C257" i="261" s="1"/>
  <c r="C246" i="261"/>
  <c r="D245" i="261"/>
  <c r="C245" i="261"/>
  <c r="M179" i="261"/>
  <c r="M187" i="261" s="1"/>
  <c r="Z109" i="261"/>
  <c r="Z117" i="261" s="1"/>
  <c r="AB107" i="261"/>
  <c r="AA108" i="261"/>
  <c r="AA102" i="261"/>
  <c r="K193" i="261"/>
  <c r="K201" i="261" s="1"/>
  <c r="H207" i="261"/>
  <c r="H215" i="261" s="1"/>
  <c r="O165" i="261"/>
  <c r="O173" i="261" s="1"/>
  <c r="AF75" i="261"/>
  <c r="U137" i="261"/>
  <c r="U144" i="261" s="1"/>
  <c r="T149" i="261"/>
  <c r="S150" i="261"/>
  <c r="R151" i="261"/>
  <c r="R159" i="261" s="1"/>
  <c r="I206" i="261"/>
  <c r="J205" i="261"/>
  <c r="P164" i="261"/>
  <c r="Q163" i="261"/>
  <c r="AG67" i="261"/>
  <c r="AI66" i="261" s="1"/>
  <c r="AI68" i="261"/>
  <c r="AG79" i="261"/>
  <c r="AF80" i="261"/>
  <c r="AB95" i="261"/>
  <c r="AB103" i="261" s="1"/>
  <c r="F220" i="261"/>
  <c r="G219" i="261"/>
  <c r="V136" i="261"/>
  <c r="W135" i="261"/>
  <c r="K193" i="260"/>
  <c r="K201" i="260" s="1"/>
  <c r="R163" i="260"/>
  <c r="Q164" i="260"/>
  <c r="H207" i="260"/>
  <c r="H215" i="260" s="1"/>
  <c r="H214" i="260"/>
  <c r="L192" i="260"/>
  <c r="M191" i="260"/>
  <c r="P165" i="260"/>
  <c r="P172" i="260" s="1"/>
  <c r="AA109" i="260"/>
  <c r="AA116" i="260" s="1"/>
  <c r="Z121" i="260"/>
  <c r="Y122" i="260"/>
  <c r="C248" i="260"/>
  <c r="D233" i="260"/>
  <c r="J205" i="260"/>
  <c r="I206" i="260"/>
  <c r="G219" i="260"/>
  <c r="F220" i="260"/>
  <c r="Q158" i="260"/>
  <c r="O172" i="260"/>
  <c r="AC107" i="260"/>
  <c r="AB108" i="260"/>
  <c r="J200" i="260"/>
  <c r="E221" i="260"/>
  <c r="E228" i="260" s="1"/>
  <c r="Z117" i="260"/>
  <c r="AF81" i="260"/>
  <c r="AF88" i="260" s="1"/>
  <c r="AE89" i="260"/>
  <c r="X123" i="260"/>
  <c r="X130" i="260" s="1"/>
  <c r="AD95" i="260"/>
  <c r="AD103" i="260" s="1"/>
  <c r="AG81" i="260"/>
  <c r="AI80" i="260" s="1"/>
  <c r="AI82" i="260"/>
  <c r="R151" i="260"/>
  <c r="R158" i="260" s="1"/>
  <c r="W135" i="260"/>
  <c r="V136" i="260"/>
  <c r="M179" i="260"/>
  <c r="M186" i="260" s="1"/>
  <c r="M187" i="260"/>
  <c r="D228" i="260"/>
  <c r="AF93" i="260"/>
  <c r="AE94" i="260"/>
  <c r="S150" i="260"/>
  <c r="T149" i="260"/>
  <c r="O177" i="260"/>
  <c r="N178" i="260"/>
  <c r="G214" i="260"/>
  <c r="U137" i="260"/>
  <c r="U145" i="260" s="1"/>
  <c r="D229" i="260"/>
  <c r="R158" i="261" l="1"/>
  <c r="U145" i="261"/>
  <c r="AB102" i="261"/>
  <c r="O172" i="261"/>
  <c r="K200" i="261"/>
  <c r="X130" i="261"/>
  <c r="H214" i="261"/>
  <c r="C247" i="261"/>
  <c r="C262" i="261" s="1"/>
  <c r="K200" i="260"/>
  <c r="E229" i="260"/>
  <c r="AD102" i="260"/>
  <c r="AA117" i="260"/>
  <c r="AF89" i="260"/>
  <c r="AD94" i="261"/>
  <c r="AE93" i="261"/>
  <c r="Y123" i="261"/>
  <c r="Y131" i="261" s="1"/>
  <c r="S151" i="261"/>
  <c r="S159" i="261" s="1"/>
  <c r="M186" i="261"/>
  <c r="C256" i="261"/>
  <c r="AC95" i="261"/>
  <c r="AC103" i="261" s="1"/>
  <c r="AA121" i="261"/>
  <c r="Z122" i="261"/>
  <c r="R163" i="261"/>
  <c r="Q164" i="261"/>
  <c r="T150" i="261"/>
  <c r="U149" i="261"/>
  <c r="AA109" i="261"/>
  <c r="AA117" i="261" s="1"/>
  <c r="AE89" i="261"/>
  <c r="P165" i="261"/>
  <c r="P172" i="261" s="1"/>
  <c r="F221" i="261"/>
  <c r="F229" i="261" s="1"/>
  <c r="AG75" i="261"/>
  <c r="AI75" i="261" s="1"/>
  <c r="AF81" i="261"/>
  <c r="AF88" i="261" s="1"/>
  <c r="AB108" i="261"/>
  <c r="AC107" i="261"/>
  <c r="N191" i="261"/>
  <c r="M192" i="261"/>
  <c r="N179" i="261"/>
  <c r="N187" i="261" s="1"/>
  <c r="W136" i="261"/>
  <c r="X135" i="261"/>
  <c r="AG80" i="261"/>
  <c r="K205" i="261"/>
  <c r="J206" i="261"/>
  <c r="L193" i="261"/>
  <c r="L200" i="261" s="1"/>
  <c r="P177" i="261"/>
  <c r="O178" i="261"/>
  <c r="V137" i="261"/>
  <c r="V145" i="261" s="1"/>
  <c r="AI73" i="261"/>
  <c r="AJ73" i="261" s="1"/>
  <c r="AI72" i="261"/>
  <c r="AI70" i="261"/>
  <c r="AJ69" i="261" s="1"/>
  <c r="I207" i="261"/>
  <c r="I214" i="261" s="1"/>
  <c r="I215" i="261"/>
  <c r="Z116" i="261"/>
  <c r="D247" i="261"/>
  <c r="E229" i="261"/>
  <c r="F233" i="261"/>
  <c r="E234" i="261"/>
  <c r="H219" i="261"/>
  <c r="G220" i="261"/>
  <c r="AG74" i="261"/>
  <c r="AI74" i="261" s="1"/>
  <c r="D235" i="261"/>
  <c r="D243" i="261" s="1"/>
  <c r="AI87" i="260"/>
  <c r="AJ87" i="260" s="1"/>
  <c r="AI84" i="260"/>
  <c r="AJ83" i="260" s="1"/>
  <c r="AI86" i="260"/>
  <c r="X131" i="260"/>
  <c r="F221" i="260"/>
  <c r="F229" i="260" s="1"/>
  <c r="U144" i="260"/>
  <c r="V137" i="260"/>
  <c r="V145" i="260" s="1"/>
  <c r="S151" i="260"/>
  <c r="S159" i="260" s="1"/>
  <c r="X135" i="260"/>
  <c r="W136" i="260"/>
  <c r="AG88" i="260"/>
  <c r="AI88" i="260" s="1"/>
  <c r="J206" i="260"/>
  <c r="K205" i="260"/>
  <c r="Q165" i="260"/>
  <c r="Q173" i="260" s="1"/>
  <c r="U149" i="260"/>
  <c r="T150" i="260"/>
  <c r="H219" i="260"/>
  <c r="G220" i="260"/>
  <c r="I207" i="260"/>
  <c r="I214" i="260" s="1"/>
  <c r="AE95" i="260"/>
  <c r="AE102" i="260" s="1"/>
  <c r="R159" i="260"/>
  <c r="AG89" i="260"/>
  <c r="AF94" i="260"/>
  <c r="AG93" i="260"/>
  <c r="AG94" i="260" s="1"/>
  <c r="AB109" i="260"/>
  <c r="AB116" i="260" s="1"/>
  <c r="E233" i="260"/>
  <c r="D234" i="260"/>
  <c r="P173" i="260"/>
  <c r="R164" i="260"/>
  <c r="S163" i="260"/>
  <c r="AC108" i="260"/>
  <c r="AD107" i="260"/>
  <c r="C249" i="260"/>
  <c r="C256" i="260" s="1"/>
  <c r="C246" i="260"/>
  <c r="D245" i="260"/>
  <c r="C245" i="260"/>
  <c r="Y123" i="260"/>
  <c r="Y131" i="260" s="1"/>
  <c r="M192" i="260"/>
  <c r="N191" i="260"/>
  <c r="N179" i="260"/>
  <c r="N187" i="260" s="1"/>
  <c r="P177" i="260"/>
  <c r="O178" i="260"/>
  <c r="Z122" i="260"/>
  <c r="AA121" i="260"/>
  <c r="L193" i="260"/>
  <c r="L201" i="260" s="1"/>
  <c r="AI89" i="260" l="1"/>
  <c r="C247" i="260"/>
  <c r="AA116" i="261"/>
  <c r="AC102" i="261"/>
  <c r="D242" i="261"/>
  <c r="F228" i="261"/>
  <c r="L201" i="261"/>
  <c r="I215" i="260"/>
  <c r="L200" i="260"/>
  <c r="AE103" i="260"/>
  <c r="N186" i="260"/>
  <c r="S158" i="260"/>
  <c r="L205" i="261"/>
  <c r="K206" i="261"/>
  <c r="I219" i="261"/>
  <c r="H220" i="261"/>
  <c r="V144" i="261"/>
  <c r="AG81" i="261"/>
  <c r="AI80" i="261" s="1"/>
  <c r="AI82" i="261"/>
  <c r="AD107" i="261"/>
  <c r="AC108" i="261"/>
  <c r="Y130" i="261"/>
  <c r="N192" i="261"/>
  <c r="O191" i="261"/>
  <c r="E243" i="261"/>
  <c r="E242" i="261"/>
  <c r="E235" i="261"/>
  <c r="O179" i="261"/>
  <c r="O187" i="261" s="1"/>
  <c r="X136" i="261"/>
  <c r="Y135" i="261"/>
  <c r="AB109" i="261"/>
  <c r="AB116" i="261" s="1"/>
  <c r="U150" i="261"/>
  <c r="V149" i="261"/>
  <c r="G221" i="261"/>
  <c r="G228" i="261" s="1"/>
  <c r="G233" i="261"/>
  <c r="F234" i="261"/>
  <c r="P178" i="261"/>
  <c r="Q177" i="261"/>
  <c r="W137" i="261"/>
  <c r="W145" i="261" s="1"/>
  <c r="P173" i="261"/>
  <c r="T151" i="261"/>
  <c r="T158" i="261" s="1"/>
  <c r="AE94" i="261"/>
  <c r="AF93" i="261"/>
  <c r="N186" i="261"/>
  <c r="AF89" i="261"/>
  <c r="Q165" i="261"/>
  <c r="Q173" i="261" s="1"/>
  <c r="AD95" i="261"/>
  <c r="AD102" i="261" s="1"/>
  <c r="E247" i="261"/>
  <c r="D248" i="261"/>
  <c r="R164" i="261"/>
  <c r="S163" i="261"/>
  <c r="S158" i="261"/>
  <c r="C263" i="261"/>
  <c r="C271" i="261" s="1"/>
  <c r="C260" i="261"/>
  <c r="C259" i="261"/>
  <c r="D259" i="261"/>
  <c r="Z123" i="261"/>
  <c r="Z130" i="261" s="1"/>
  <c r="J207" i="261"/>
  <c r="J214" i="261" s="1"/>
  <c r="M193" i="261"/>
  <c r="M201" i="261" s="1"/>
  <c r="AA122" i="261"/>
  <c r="AB121" i="261"/>
  <c r="AE107" i="260"/>
  <c r="AD108" i="260"/>
  <c r="AB117" i="260"/>
  <c r="Q172" i="260"/>
  <c r="AG95" i="260"/>
  <c r="AI94" i="260" s="1"/>
  <c r="AI96" i="260"/>
  <c r="AC109" i="260"/>
  <c r="AC117" i="260" s="1"/>
  <c r="AA122" i="260"/>
  <c r="AB121" i="260"/>
  <c r="R165" i="260"/>
  <c r="R173" i="260" s="1"/>
  <c r="AF95" i="260"/>
  <c r="AF103" i="260" s="1"/>
  <c r="K206" i="260"/>
  <c r="L205" i="260"/>
  <c r="V144" i="260"/>
  <c r="Z123" i="260"/>
  <c r="Z130" i="260" s="1"/>
  <c r="O191" i="260"/>
  <c r="N192" i="260"/>
  <c r="G221" i="260"/>
  <c r="G229" i="260" s="1"/>
  <c r="J207" i="260"/>
  <c r="J215" i="260" s="1"/>
  <c r="C262" i="260"/>
  <c r="D247" i="260"/>
  <c r="M193" i="260"/>
  <c r="M201" i="260" s="1"/>
  <c r="D235" i="260"/>
  <c r="D242" i="260" s="1"/>
  <c r="T163" i="260"/>
  <c r="S164" i="260"/>
  <c r="Y130" i="260"/>
  <c r="E234" i="260"/>
  <c r="F233" i="260"/>
  <c r="H220" i="260"/>
  <c r="I219" i="260"/>
  <c r="O179" i="260"/>
  <c r="O187" i="260" s="1"/>
  <c r="T151" i="260"/>
  <c r="T159" i="260" s="1"/>
  <c r="W137" i="260"/>
  <c r="W145" i="260" s="1"/>
  <c r="P178" i="260"/>
  <c r="Q177" i="260"/>
  <c r="C257" i="260"/>
  <c r="V149" i="260"/>
  <c r="U150" i="260"/>
  <c r="Y135" i="260"/>
  <c r="X136" i="260"/>
  <c r="F228" i="260"/>
  <c r="G228" i="260" l="1"/>
  <c r="W144" i="261"/>
  <c r="Q172" i="261"/>
  <c r="O186" i="261"/>
  <c r="AB117" i="261"/>
  <c r="AG89" i="261"/>
  <c r="AI89" i="261" s="1"/>
  <c r="C270" i="261"/>
  <c r="T159" i="261"/>
  <c r="Z131" i="261"/>
  <c r="W144" i="260"/>
  <c r="T158" i="260"/>
  <c r="O186" i="260"/>
  <c r="AG102" i="260"/>
  <c r="D243" i="260"/>
  <c r="R172" i="260"/>
  <c r="AG103" i="260"/>
  <c r="AI103" i="260" s="1"/>
  <c r="G234" i="261"/>
  <c r="H233" i="261"/>
  <c r="G229" i="261"/>
  <c r="Z135" i="261"/>
  <c r="Y136" i="261"/>
  <c r="O192" i="261"/>
  <c r="P191" i="261"/>
  <c r="AG88" i="261"/>
  <c r="AI88" i="261" s="1"/>
  <c r="M200" i="261"/>
  <c r="AD103" i="261"/>
  <c r="AF94" i="261"/>
  <c r="AG93" i="261"/>
  <c r="X137" i="261"/>
  <c r="X145" i="261" s="1"/>
  <c r="N193" i="261"/>
  <c r="N201" i="261" s="1"/>
  <c r="S164" i="261"/>
  <c r="T163" i="261"/>
  <c r="AE95" i="261"/>
  <c r="AE102" i="261" s="1"/>
  <c r="H221" i="261"/>
  <c r="H228" i="261" s="1"/>
  <c r="J215" i="261"/>
  <c r="AC121" i="261"/>
  <c r="AB122" i="261"/>
  <c r="C261" i="261"/>
  <c r="R165" i="261"/>
  <c r="R173" i="261" s="1"/>
  <c r="Q178" i="261"/>
  <c r="R177" i="261"/>
  <c r="W149" i="261"/>
  <c r="V150" i="261"/>
  <c r="AC109" i="261"/>
  <c r="AC116" i="261" s="1"/>
  <c r="I220" i="261"/>
  <c r="J219" i="261"/>
  <c r="AA123" i="261"/>
  <c r="AA130" i="261" s="1"/>
  <c r="D249" i="261"/>
  <c r="D257" i="261" s="1"/>
  <c r="P179" i="261"/>
  <c r="P187" i="261" s="1"/>
  <c r="U151" i="261"/>
  <c r="U159" i="261" s="1"/>
  <c r="AE107" i="261"/>
  <c r="AD108" i="261"/>
  <c r="K207" i="261"/>
  <c r="K215" i="261" s="1"/>
  <c r="F247" i="261"/>
  <c r="E248" i="261"/>
  <c r="F235" i="261"/>
  <c r="F242" i="261" s="1"/>
  <c r="AI87" i="261"/>
  <c r="AJ87" i="261" s="1"/>
  <c r="AI84" i="261"/>
  <c r="AJ83" i="261" s="1"/>
  <c r="AI86" i="261"/>
  <c r="M205" i="261"/>
  <c r="L206" i="261"/>
  <c r="P179" i="260"/>
  <c r="P186" i="260" s="1"/>
  <c r="T164" i="260"/>
  <c r="U163" i="260"/>
  <c r="M200" i="260"/>
  <c r="X137" i="260"/>
  <c r="X145" i="260" s="1"/>
  <c r="L206" i="260"/>
  <c r="M205" i="260"/>
  <c r="AB122" i="260"/>
  <c r="AC121" i="260"/>
  <c r="E247" i="260"/>
  <c r="D248" i="260"/>
  <c r="K207" i="260"/>
  <c r="K215" i="260" s="1"/>
  <c r="AA123" i="260"/>
  <c r="AA130" i="260" s="1"/>
  <c r="Z135" i="260"/>
  <c r="Y136" i="260"/>
  <c r="H221" i="260"/>
  <c r="H229" i="260" s="1"/>
  <c r="U151" i="260"/>
  <c r="U159" i="260" s="1"/>
  <c r="C263" i="260"/>
  <c r="C260" i="260"/>
  <c r="C259" i="260"/>
  <c r="D259" i="260"/>
  <c r="N193" i="260"/>
  <c r="N201" i="260" s="1"/>
  <c r="V150" i="260"/>
  <c r="W149" i="260"/>
  <c r="F234" i="260"/>
  <c r="G233" i="260"/>
  <c r="J214" i="260"/>
  <c r="O192" i="260"/>
  <c r="P191" i="260"/>
  <c r="AF102" i="260"/>
  <c r="AC116" i="260"/>
  <c r="AD109" i="260"/>
  <c r="AD116" i="260" s="1"/>
  <c r="Z131" i="260"/>
  <c r="AE108" i="260"/>
  <c r="AF107" i="260"/>
  <c r="S165" i="260"/>
  <c r="S173" i="260" s="1"/>
  <c r="J219" i="260"/>
  <c r="I220" i="260"/>
  <c r="E235" i="260"/>
  <c r="E242" i="260" s="1"/>
  <c r="E243" i="260"/>
  <c r="R177" i="260"/>
  <c r="Q178" i="260"/>
  <c r="AI101" i="260"/>
  <c r="AJ101" i="260" s="1"/>
  <c r="AI98" i="260"/>
  <c r="AJ97" i="260" s="1"/>
  <c r="AI100" i="260"/>
  <c r="AI102" i="260" l="1"/>
  <c r="AC117" i="261"/>
  <c r="AG94" i="261"/>
  <c r="D256" i="261"/>
  <c r="H229" i="261"/>
  <c r="R172" i="261"/>
  <c r="F243" i="261"/>
  <c r="X144" i="261"/>
  <c r="AA131" i="260"/>
  <c r="AD117" i="260"/>
  <c r="C261" i="260"/>
  <c r="C276" i="260" s="1"/>
  <c r="X144" i="260"/>
  <c r="W150" i="261"/>
  <c r="X149" i="261"/>
  <c r="AD121" i="261"/>
  <c r="AC122" i="261"/>
  <c r="U163" i="261"/>
  <c r="T164" i="261"/>
  <c r="Y137" i="261"/>
  <c r="Y145" i="261" s="1"/>
  <c r="K214" i="261"/>
  <c r="P186" i="261"/>
  <c r="AA131" i="261"/>
  <c r="R178" i="261"/>
  <c r="S177" i="261"/>
  <c r="S165" i="261"/>
  <c r="S173" i="261" s="1"/>
  <c r="AF95" i="261"/>
  <c r="AF102" i="261" s="1"/>
  <c r="AA135" i="261"/>
  <c r="Z136" i="261"/>
  <c r="AG95" i="261"/>
  <c r="AI94" i="261" s="1"/>
  <c r="AI96" i="261"/>
  <c r="J220" i="261"/>
  <c r="K219" i="261"/>
  <c r="Q179" i="261"/>
  <c r="Q186" i="261" s="1"/>
  <c r="AD109" i="261"/>
  <c r="AD117" i="261" s="1"/>
  <c r="I221" i="261"/>
  <c r="I229" i="261" s="1"/>
  <c r="N200" i="261"/>
  <c r="H234" i="261"/>
  <c r="I233" i="261"/>
  <c r="L207" i="261"/>
  <c r="L215" i="261" s="1"/>
  <c r="AF107" i="261"/>
  <c r="AE108" i="261"/>
  <c r="G235" i="261"/>
  <c r="G243" i="261" s="1"/>
  <c r="M206" i="261"/>
  <c r="N205" i="261"/>
  <c r="E249" i="261"/>
  <c r="E257" i="261" s="1"/>
  <c r="F248" i="261"/>
  <c r="G247" i="261"/>
  <c r="U158" i="261"/>
  <c r="C276" i="261"/>
  <c r="D261" i="261"/>
  <c r="AE103" i="261"/>
  <c r="P192" i="261"/>
  <c r="Q191" i="261"/>
  <c r="V151" i="261"/>
  <c r="V159" i="261" s="1"/>
  <c r="AB123" i="261"/>
  <c r="AB130" i="261" s="1"/>
  <c r="O193" i="261"/>
  <c r="O201" i="261" s="1"/>
  <c r="F235" i="260"/>
  <c r="AB123" i="260"/>
  <c r="AB131" i="260" s="1"/>
  <c r="V163" i="260"/>
  <c r="U164" i="260"/>
  <c r="H228" i="260"/>
  <c r="L207" i="260"/>
  <c r="L214" i="260" s="1"/>
  <c r="V151" i="260"/>
  <c r="V159" i="260" s="1"/>
  <c r="AF108" i="260"/>
  <c r="AG107" i="260"/>
  <c r="AG108" i="260" s="1"/>
  <c r="N200" i="260"/>
  <c r="C270" i="260"/>
  <c r="K214" i="260"/>
  <c r="P187" i="260"/>
  <c r="AE109" i="260"/>
  <c r="AE117" i="260" s="1"/>
  <c r="P192" i="260"/>
  <c r="Q191" i="260"/>
  <c r="C271" i="260"/>
  <c r="Y137" i="260"/>
  <c r="Y145" i="260" s="1"/>
  <c r="Q179" i="260"/>
  <c r="Q187" i="260" s="1"/>
  <c r="S172" i="260"/>
  <c r="X149" i="260"/>
  <c r="W150" i="260"/>
  <c r="T165" i="260"/>
  <c r="T173" i="260" s="1"/>
  <c r="O193" i="260"/>
  <c r="O201" i="260" s="1"/>
  <c r="U158" i="260"/>
  <c r="AA135" i="260"/>
  <c r="Z136" i="260"/>
  <c r="D249" i="260"/>
  <c r="D256" i="260" s="1"/>
  <c r="E248" i="260"/>
  <c r="F247" i="260"/>
  <c r="R178" i="260"/>
  <c r="S177" i="260"/>
  <c r="M206" i="260"/>
  <c r="N205" i="260"/>
  <c r="I221" i="260"/>
  <c r="I228" i="260" s="1"/>
  <c r="K219" i="260"/>
  <c r="J220" i="260"/>
  <c r="G234" i="260"/>
  <c r="H233" i="260"/>
  <c r="AC122" i="260"/>
  <c r="AD121" i="260"/>
  <c r="D261" i="260" l="1"/>
  <c r="D257" i="260"/>
  <c r="V158" i="261"/>
  <c r="AG103" i="261"/>
  <c r="G242" i="261"/>
  <c r="V158" i="260"/>
  <c r="O200" i="260"/>
  <c r="Y144" i="260"/>
  <c r="E261" i="261"/>
  <c r="D262" i="261"/>
  <c r="AB131" i="261"/>
  <c r="Z137" i="261"/>
  <c r="Z145" i="261" s="1"/>
  <c r="T177" i="261"/>
  <c r="S178" i="261"/>
  <c r="T165" i="261"/>
  <c r="T172" i="261" s="1"/>
  <c r="O205" i="261"/>
  <c r="N206" i="261"/>
  <c r="AF108" i="261"/>
  <c r="AG107" i="261"/>
  <c r="I228" i="261"/>
  <c r="Q187" i="261"/>
  <c r="AB135" i="261"/>
  <c r="AA136" i="261"/>
  <c r="R179" i="261"/>
  <c r="R187" i="261" s="1"/>
  <c r="V163" i="261"/>
  <c r="U164" i="261"/>
  <c r="C277" i="261"/>
  <c r="C274" i="261"/>
  <c r="C273" i="261"/>
  <c r="D273" i="261"/>
  <c r="E256" i="261"/>
  <c r="AC123" i="261"/>
  <c r="AC130" i="261" s="1"/>
  <c r="AE109" i="261"/>
  <c r="AE116" i="261" s="1"/>
  <c r="G248" i="261"/>
  <c r="H247" i="261"/>
  <c r="M207" i="261"/>
  <c r="M214" i="261" s="1"/>
  <c r="O200" i="261"/>
  <c r="F249" i="261"/>
  <c r="F256" i="261"/>
  <c r="L214" i="261"/>
  <c r="AD116" i="261"/>
  <c r="J221" i="261"/>
  <c r="J228" i="261" s="1"/>
  <c r="AF103" i="261"/>
  <c r="AI103" i="261" s="1"/>
  <c r="AE121" i="261"/>
  <c r="AD122" i="261"/>
  <c r="K220" i="261"/>
  <c r="L219" i="261"/>
  <c r="R191" i="261"/>
  <c r="Q192" i="261"/>
  <c r="P193" i="261"/>
  <c r="P200" i="261" s="1"/>
  <c r="AI101" i="261"/>
  <c r="AJ101" i="261" s="1"/>
  <c r="AI98" i="261"/>
  <c r="AJ97" i="261" s="1"/>
  <c r="AI100" i="261"/>
  <c r="X150" i="261"/>
  <c r="Y149" i="261"/>
  <c r="I234" i="261"/>
  <c r="J233" i="261"/>
  <c r="W151" i="261"/>
  <c r="W158" i="261" s="1"/>
  <c r="H235" i="261"/>
  <c r="H242" i="261" s="1"/>
  <c r="AG102" i="261"/>
  <c r="AI102" i="261" s="1"/>
  <c r="S172" i="261"/>
  <c r="Y144" i="261"/>
  <c r="AC123" i="260"/>
  <c r="AC131" i="260" s="1"/>
  <c r="O205" i="260"/>
  <c r="N206" i="260"/>
  <c r="P193" i="260"/>
  <c r="P201" i="260" s="1"/>
  <c r="AE121" i="260"/>
  <c r="AD122" i="260"/>
  <c r="R191" i="260"/>
  <c r="Q192" i="260"/>
  <c r="D262" i="260"/>
  <c r="E261" i="260"/>
  <c r="AG109" i="260"/>
  <c r="AI108" i="260" s="1"/>
  <c r="AI110" i="260"/>
  <c r="Q186" i="260"/>
  <c r="AE116" i="260"/>
  <c r="U165" i="260"/>
  <c r="U173" i="260" s="1"/>
  <c r="F242" i="260"/>
  <c r="T172" i="260"/>
  <c r="W163" i="260"/>
  <c r="V164" i="260"/>
  <c r="F243" i="260"/>
  <c r="AB130" i="260"/>
  <c r="H234" i="260"/>
  <c r="I233" i="260"/>
  <c r="AF109" i="260"/>
  <c r="AF116" i="260" s="1"/>
  <c r="G235" i="260"/>
  <c r="G242" i="260" s="1"/>
  <c r="T177" i="260"/>
  <c r="S178" i="260"/>
  <c r="J221" i="260"/>
  <c r="J229" i="260" s="1"/>
  <c r="R179" i="260"/>
  <c r="R186" i="260" s="1"/>
  <c r="K220" i="260"/>
  <c r="L219" i="260"/>
  <c r="Z137" i="260"/>
  <c r="Z145" i="260" s="1"/>
  <c r="I229" i="260"/>
  <c r="F248" i="260"/>
  <c r="G247" i="260"/>
  <c r="AA136" i="260"/>
  <c r="AB135" i="260"/>
  <c r="W151" i="260"/>
  <c r="W159" i="260" s="1"/>
  <c r="L215" i="260"/>
  <c r="C277" i="260"/>
  <c r="C284" i="260" s="1"/>
  <c r="C274" i="260"/>
  <c r="C273" i="260"/>
  <c r="D273" i="260"/>
  <c r="M207" i="260"/>
  <c r="M215" i="260" s="1"/>
  <c r="E249" i="260"/>
  <c r="E256" i="260" s="1"/>
  <c r="Y149" i="260"/>
  <c r="X150" i="260"/>
  <c r="H243" i="261" l="1"/>
  <c r="M215" i="261"/>
  <c r="J229" i="261"/>
  <c r="AC131" i="261"/>
  <c r="R186" i="261"/>
  <c r="P201" i="261"/>
  <c r="Z144" i="261"/>
  <c r="C275" i="260"/>
  <c r="D275" i="260" s="1"/>
  <c r="U172" i="260"/>
  <c r="C285" i="260"/>
  <c r="AG116" i="260"/>
  <c r="E257" i="260"/>
  <c r="AE117" i="261"/>
  <c r="C275" i="261"/>
  <c r="N207" i="261"/>
  <c r="N215" i="261" s="1"/>
  <c r="AE122" i="261"/>
  <c r="AF121" i="261"/>
  <c r="Z149" i="261"/>
  <c r="Y150" i="261"/>
  <c r="P205" i="261"/>
  <c r="O206" i="261"/>
  <c r="W159" i="261"/>
  <c r="S191" i="261"/>
  <c r="R192" i="261"/>
  <c r="C284" i="261"/>
  <c r="AB136" i="261"/>
  <c r="AC135" i="261"/>
  <c r="T173" i="261"/>
  <c r="D263" i="261"/>
  <c r="D270" i="261" s="1"/>
  <c r="AF109" i="261"/>
  <c r="AF116" i="261" s="1"/>
  <c r="I235" i="261"/>
  <c r="I243" i="261" s="1"/>
  <c r="AA137" i="261"/>
  <c r="AA145" i="261" s="1"/>
  <c r="M219" i="261"/>
  <c r="L220" i="261"/>
  <c r="C285" i="261"/>
  <c r="E262" i="261"/>
  <c r="F261" i="261"/>
  <c r="K233" i="261"/>
  <c r="J234" i="261"/>
  <c r="X151" i="261"/>
  <c r="X159" i="261" s="1"/>
  <c r="Q193" i="261"/>
  <c r="Q201" i="261" s="1"/>
  <c r="K221" i="261"/>
  <c r="K228" i="261" s="1"/>
  <c r="H248" i="261"/>
  <c r="I247" i="261"/>
  <c r="U165" i="261"/>
  <c r="U172" i="261" s="1"/>
  <c r="S179" i="261"/>
  <c r="S186" i="261" s="1"/>
  <c r="AD123" i="261"/>
  <c r="AD130" i="261" s="1"/>
  <c r="F257" i="261"/>
  <c r="G249" i="261"/>
  <c r="G257" i="261" s="1"/>
  <c r="V164" i="261"/>
  <c r="W163" i="261"/>
  <c r="AG108" i="261"/>
  <c r="T178" i="261"/>
  <c r="U177" i="261"/>
  <c r="M214" i="260"/>
  <c r="F249" i="260"/>
  <c r="R187" i="260"/>
  <c r="G243" i="260"/>
  <c r="AI116" i="260"/>
  <c r="P200" i="260"/>
  <c r="Z144" i="260"/>
  <c r="W164" i="260"/>
  <c r="X163" i="260"/>
  <c r="E262" i="260"/>
  <c r="F261" i="260"/>
  <c r="H247" i="260"/>
  <c r="G248" i="260"/>
  <c r="V165" i="260"/>
  <c r="V173" i="260" s="1"/>
  <c r="X151" i="260"/>
  <c r="X158" i="260" s="1"/>
  <c r="Y150" i="260"/>
  <c r="Z149" i="260"/>
  <c r="W158" i="260"/>
  <c r="J228" i="260"/>
  <c r="AF117" i="260"/>
  <c r="D263" i="260"/>
  <c r="N207" i="260"/>
  <c r="N215" i="260" s="1"/>
  <c r="Q193" i="260"/>
  <c r="Q200" i="260" s="1"/>
  <c r="P205" i="260"/>
  <c r="O206" i="260"/>
  <c r="C290" i="260"/>
  <c r="AB136" i="260"/>
  <c r="AC135" i="260"/>
  <c r="M219" i="260"/>
  <c r="L220" i="260"/>
  <c r="S179" i="260"/>
  <c r="S186" i="260" s="1"/>
  <c r="I234" i="260"/>
  <c r="J233" i="260"/>
  <c r="AI112" i="260"/>
  <c r="AJ111" i="260" s="1"/>
  <c r="AI114" i="260"/>
  <c r="AI115" i="260"/>
  <c r="AJ115" i="260" s="1"/>
  <c r="R192" i="260"/>
  <c r="S191" i="260"/>
  <c r="AA137" i="260"/>
  <c r="AA144" i="260" s="1"/>
  <c r="K221" i="260"/>
  <c r="K228" i="260" s="1"/>
  <c r="U177" i="260"/>
  <c r="T178" i="260"/>
  <c r="H235" i="260"/>
  <c r="H243" i="260" s="1"/>
  <c r="AG117" i="260"/>
  <c r="AD123" i="260"/>
  <c r="AD131" i="260" s="1"/>
  <c r="AC130" i="260"/>
  <c r="AE122" i="260"/>
  <c r="AF121" i="260"/>
  <c r="K229" i="260" l="1"/>
  <c r="D271" i="261"/>
  <c r="I242" i="261"/>
  <c r="U173" i="261"/>
  <c r="AD131" i="261"/>
  <c r="S187" i="261"/>
  <c r="Q200" i="261"/>
  <c r="N214" i="261"/>
  <c r="X158" i="261"/>
  <c r="AA144" i="261"/>
  <c r="AD130" i="260"/>
  <c r="Q201" i="260"/>
  <c r="AI117" i="260"/>
  <c r="V172" i="260"/>
  <c r="N214" i="260"/>
  <c r="X159" i="260"/>
  <c r="V177" i="261"/>
  <c r="U178" i="261"/>
  <c r="G261" i="261"/>
  <c r="F262" i="261"/>
  <c r="AE123" i="261"/>
  <c r="AE131" i="261" s="1"/>
  <c r="AG109" i="261"/>
  <c r="AI108" i="261" s="1"/>
  <c r="AI110" i="261"/>
  <c r="X163" i="261"/>
  <c r="W164" i="261"/>
  <c r="I248" i="261"/>
  <c r="J247" i="261"/>
  <c r="L221" i="261"/>
  <c r="L228" i="261" s="1"/>
  <c r="AF117" i="261"/>
  <c r="AC136" i="261"/>
  <c r="AD135" i="261"/>
  <c r="O207" i="261"/>
  <c r="O215" i="261" s="1"/>
  <c r="E263" i="261"/>
  <c r="E271" i="261" s="1"/>
  <c r="V165" i="261"/>
  <c r="V173" i="261" s="1"/>
  <c r="H249" i="261"/>
  <c r="H257" i="261" s="1"/>
  <c r="N219" i="261"/>
  <c r="M220" i="261"/>
  <c r="AB137" i="261"/>
  <c r="AB144" i="261" s="1"/>
  <c r="P206" i="261"/>
  <c r="Q205" i="261"/>
  <c r="C290" i="261"/>
  <c r="D275" i="261"/>
  <c r="Y151" i="261"/>
  <c r="Y158" i="261" s="1"/>
  <c r="G256" i="261"/>
  <c r="K229" i="261"/>
  <c r="J235" i="261"/>
  <c r="J242" i="261" s="1"/>
  <c r="R193" i="261"/>
  <c r="R200" i="261" s="1"/>
  <c r="AA149" i="261"/>
  <c r="Z150" i="261"/>
  <c r="T179" i="261"/>
  <c r="T186" i="261" s="1"/>
  <c r="L233" i="261"/>
  <c r="K234" i="261"/>
  <c r="T191" i="261"/>
  <c r="S192" i="261"/>
  <c r="AF122" i="261"/>
  <c r="AG121" i="261"/>
  <c r="AA145" i="260"/>
  <c r="W165" i="260"/>
  <c r="W173" i="260" s="1"/>
  <c r="F256" i="260"/>
  <c r="I235" i="260"/>
  <c r="I243" i="260" s="1"/>
  <c r="E275" i="260"/>
  <c r="D276" i="260"/>
  <c r="F257" i="260"/>
  <c r="M220" i="260"/>
  <c r="N219" i="260"/>
  <c r="E263" i="260"/>
  <c r="E270" i="260" s="1"/>
  <c r="H242" i="260"/>
  <c r="AC136" i="260"/>
  <c r="AD135" i="260"/>
  <c r="D270" i="260"/>
  <c r="AE123" i="260"/>
  <c r="AE131" i="260" s="1"/>
  <c r="AB137" i="260"/>
  <c r="AB145" i="260" s="1"/>
  <c r="T179" i="260"/>
  <c r="T187" i="260" s="1"/>
  <c r="U178" i="260"/>
  <c r="V177" i="260"/>
  <c r="T191" i="260"/>
  <c r="S192" i="260"/>
  <c r="S187" i="260"/>
  <c r="C287" i="260"/>
  <c r="C291" i="260"/>
  <c r="C298" i="260" s="1"/>
  <c r="C288" i="260"/>
  <c r="D287" i="260"/>
  <c r="Y163" i="260"/>
  <c r="X164" i="260"/>
  <c r="AA149" i="260"/>
  <c r="Z150" i="260"/>
  <c r="G249" i="260"/>
  <c r="G257" i="260" s="1"/>
  <c r="AF122" i="260"/>
  <c r="AG121" i="260"/>
  <c r="AG122" i="260" s="1"/>
  <c r="K233" i="260"/>
  <c r="J234" i="260"/>
  <c r="R193" i="260"/>
  <c r="R200" i="260" s="1"/>
  <c r="O207" i="260"/>
  <c r="O215" i="260" s="1"/>
  <c r="Y151" i="260"/>
  <c r="Y159" i="260" s="1"/>
  <c r="I247" i="260"/>
  <c r="H248" i="260"/>
  <c r="L221" i="260"/>
  <c r="L228" i="260" s="1"/>
  <c r="Q205" i="260"/>
  <c r="P206" i="260"/>
  <c r="D271" i="260"/>
  <c r="G261" i="260"/>
  <c r="F262" i="260"/>
  <c r="AG122" i="261" l="1"/>
  <c r="AB145" i="261"/>
  <c r="E270" i="261"/>
  <c r="J243" i="261"/>
  <c r="Y159" i="261"/>
  <c r="R201" i="261"/>
  <c r="V172" i="261"/>
  <c r="L229" i="260"/>
  <c r="T186" i="260"/>
  <c r="M233" i="261"/>
  <c r="L234" i="261"/>
  <c r="W165" i="261"/>
  <c r="W173" i="261" s="1"/>
  <c r="AC137" i="261"/>
  <c r="AC144" i="261" s="1"/>
  <c r="Y163" i="261"/>
  <c r="X164" i="261"/>
  <c r="AE130" i="261"/>
  <c r="AG123" i="261"/>
  <c r="AI122" i="261" s="1"/>
  <c r="AI124" i="261"/>
  <c r="T187" i="261"/>
  <c r="M221" i="261"/>
  <c r="M229" i="261" s="1"/>
  <c r="F263" i="261"/>
  <c r="F270" i="261" s="1"/>
  <c r="O214" i="261"/>
  <c r="L229" i="261"/>
  <c r="AG116" i="261"/>
  <c r="AI116" i="261" s="1"/>
  <c r="H261" i="261"/>
  <c r="G262" i="261"/>
  <c r="P207" i="261"/>
  <c r="P214" i="261" s="1"/>
  <c r="H256" i="261"/>
  <c r="J248" i="261"/>
  <c r="K247" i="261"/>
  <c r="AG117" i="261"/>
  <c r="AI117" i="261" s="1"/>
  <c r="U179" i="261"/>
  <c r="U187" i="261" s="1"/>
  <c r="AE135" i="261"/>
  <c r="AD136" i="261"/>
  <c r="AF123" i="261"/>
  <c r="AF130" i="261" s="1"/>
  <c r="E275" i="261"/>
  <c r="D276" i="261"/>
  <c r="N220" i="261"/>
  <c r="O219" i="261"/>
  <c r="AI115" i="261"/>
  <c r="AJ115" i="261" s="1"/>
  <c r="AI112" i="261"/>
  <c r="AJ111" i="261" s="1"/>
  <c r="AI114" i="261"/>
  <c r="S193" i="261"/>
  <c r="S200" i="261" s="1"/>
  <c r="Z151" i="261"/>
  <c r="Z159" i="261" s="1"/>
  <c r="C287" i="261"/>
  <c r="C291" i="261"/>
  <c r="C288" i="261"/>
  <c r="D287" i="261"/>
  <c r="U191" i="261"/>
  <c r="T192" i="261"/>
  <c r="AB149" i="261"/>
  <c r="AA150" i="261"/>
  <c r="Q206" i="261"/>
  <c r="R205" i="261"/>
  <c r="K235" i="261"/>
  <c r="K243" i="261" s="1"/>
  <c r="I249" i="261"/>
  <c r="I256" i="261" s="1"/>
  <c r="W177" i="261"/>
  <c r="V178" i="261"/>
  <c r="T192" i="260"/>
  <c r="U191" i="260"/>
  <c r="G256" i="260"/>
  <c r="Y158" i="260"/>
  <c r="AE130" i="260"/>
  <c r="J235" i="260"/>
  <c r="J242" i="260" s="1"/>
  <c r="Z151" i="260"/>
  <c r="Z159" i="260" s="1"/>
  <c r="N220" i="260"/>
  <c r="O219" i="260"/>
  <c r="M221" i="260"/>
  <c r="M228" i="260" s="1"/>
  <c r="P207" i="260"/>
  <c r="P214" i="260" s="1"/>
  <c r="R201" i="260"/>
  <c r="I242" i="260"/>
  <c r="X165" i="260"/>
  <c r="X173" i="260" s="1"/>
  <c r="C289" i="260"/>
  <c r="D289" i="260" s="1"/>
  <c r="AE135" i="260"/>
  <c r="AD136" i="260"/>
  <c r="W172" i="260"/>
  <c r="E271" i="260"/>
  <c r="AG123" i="260"/>
  <c r="AI122" i="260" s="1"/>
  <c r="AI124" i="260"/>
  <c r="F263" i="260"/>
  <c r="F271" i="260" s="1"/>
  <c r="O214" i="260"/>
  <c r="AF123" i="260"/>
  <c r="AF130" i="260" s="1"/>
  <c r="Z163" i="260"/>
  <c r="Y164" i="260"/>
  <c r="AB144" i="260"/>
  <c r="AC137" i="260"/>
  <c r="AC145" i="260" s="1"/>
  <c r="D277" i="260"/>
  <c r="D284" i="260" s="1"/>
  <c r="R205" i="260"/>
  <c r="Q206" i="260"/>
  <c r="U179" i="260"/>
  <c r="U186" i="260" s="1"/>
  <c r="U187" i="260"/>
  <c r="K234" i="260"/>
  <c r="L233" i="260"/>
  <c r="AB149" i="260"/>
  <c r="AA150" i="260"/>
  <c r="C299" i="260"/>
  <c r="H261" i="260"/>
  <c r="G262" i="260"/>
  <c r="H249" i="260"/>
  <c r="H257" i="260" s="1"/>
  <c r="S193" i="260"/>
  <c r="S201" i="260" s="1"/>
  <c r="F275" i="260"/>
  <c r="E276" i="260"/>
  <c r="I248" i="260"/>
  <c r="J247" i="260"/>
  <c r="W177" i="260"/>
  <c r="V178" i="260"/>
  <c r="S200" i="260" l="1"/>
  <c r="S201" i="261"/>
  <c r="F271" i="261"/>
  <c r="Z158" i="261"/>
  <c r="K242" i="261"/>
  <c r="X172" i="260"/>
  <c r="Z158" i="260"/>
  <c r="J243" i="260"/>
  <c r="V179" i="261"/>
  <c r="V187" i="261" s="1"/>
  <c r="R206" i="261"/>
  <c r="S205" i="261"/>
  <c r="N221" i="261"/>
  <c r="N228" i="261" s="1"/>
  <c r="U186" i="261"/>
  <c r="P215" i="261"/>
  <c r="AG130" i="261"/>
  <c r="AI130" i="261" s="1"/>
  <c r="W172" i="261"/>
  <c r="AG131" i="261"/>
  <c r="Q207" i="261"/>
  <c r="Q215" i="261" s="1"/>
  <c r="D277" i="261"/>
  <c r="D285" i="261" s="1"/>
  <c r="I261" i="261"/>
  <c r="H262" i="261"/>
  <c r="M228" i="261"/>
  <c r="X165" i="261"/>
  <c r="X173" i="261" s="1"/>
  <c r="L235" i="261"/>
  <c r="L243" i="261" s="1"/>
  <c r="AB150" i="261"/>
  <c r="AC149" i="261"/>
  <c r="I257" i="261"/>
  <c r="T193" i="261"/>
  <c r="T200" i="261" s="1"/>
  <c r="C289" i="261"/>
  <c r="D289" i="261" s="1"/>
  <c r="AF131" i="261"/>
  <c r="L247" i="261"/>
  <c r="K248" i="261"/>
  <c r="Z163" i="261"/>
  <c r="Y164" i="261"/>
  <c r="N233" i="261"/>
  <c r="M234" i="261"/>
  <c r="P219" i="261"/>
  <c r="O220" i="261"/>
  <c r="AF135" i="261"/>
  <c r="AE136" i="261"/>
  <c r="X177" i="261"/>
  <c r="W178" i="261"/>
  <c r="V191" i="261"/>
  <c r="U192" i="261"/>
  <c r="J249" i="261"/>
  <c r="J256" i="261" s="1"/>
  <c r="AC145" i="261"/>
  <c r="AA151" i="261"/>
  <c r="AA158" i="261" s="1"/>
  <c r="C298" i="261"/>
  <c r="F275" i="261"/>
  <c r="E276" i="261"/>
  <c r="G263" i="261"/>
  <c r="G271" i="261" s="1"/>
  <c r="C299" i="261"/>
  <c r="AD137" i="261"/>
  <c r="AD144" i="261" s="1"/>
  <c r="AI128" i="261"/>
  <c r="AI129" i="261"/>
  <c r="AJ129" i="261" s="1"/>
  <c r="AI126" i="261"/>
  <c r="AJ125" i="261" s="1"/>
  <c r="R206" i="260"/>
  <c r="S205" i="260"/>
  <c r="F270" i="260"/>
  <c r="X177" i="260"/>
  <c r="W178" i="260"/>
  <c r="AB150" i="260"/>
  <c r="AC149" i="260"/>
  <c r="Y165" i="260"/>
  <c r="Y173" i="260" s="1"/>
  <c r="AD137" i="260"/>
  <c r="AD145" i="260" s="1"/>
  <c r="P219" i="260"/>
  <c r="O220" i="260"/>
  <c r="Z164" i="260"/>
  <c r="AA163" i="260"/>
  <c r="AI128" i="260"/>
  <c r="AI129" i="260"/>
  <c r="AJ129" i="260" s="1"/>
  <c r="AI126" i="260"/>
  <c r="AJ125" i="260" s="1"/>
  <c r="AF135" i="260"/>
  <c r="AE136" i="260"/>
  <c r="P215" i="260"/>
  <c r="N221" i="260"/>
  <c r="N228" i="260" s="1"/>
  <c r="D290" i="260"/>
  <c r="E289" i="260"/>
  <c r="AA151" i="260"/>
  <c r="AA159" i="260" s="1"/>
  <c r="M233" i="260"/>
  <c r="L234" i="260"/>
  <c r="J248" i="260"/>
  <c r="K247" i="260"/>
  <c r="H256" i="260"/>
  <c r="K235" i="260"/>
  <c r="K242" i="260" s="1"/>
  <c r="I249" i="260"/>
  <c r="I256" i="260" s="1"/>
  <c r="D285" i="260"/>
  <c r="AF131" i="260"/>
  <c r="AG131" i="260"/>
  <c r="U192" i="260"/>
  <c r="V191" i="260"/>
  <c r="Q207" i="260"/>
  <c r="Q215" i="260" s="1"/>
  <c r="V179" i="260"/>
  <c r="V186" i="260" s="1"/>
  <c r="E277" i="260"/>
  <c r="E285" i="260" s="1"/>
  <c r="G263" i="260"/>
  <c r="G270" i="260" s="1"/>
  <c r="AC144" i="260"/>
  <c r="AG130" i="260"/>
  <c r="AI130" i="260" s="1"/>
  <c r="M229" i="260"/>
  <c r="T193" i="260"/>
  <c r="T201" i="260" s="1"/>
  <c r="G275" i="260"/>
  <c r="F276" i="260"/>
  <c r="I261" i="260"/>
  <c r="H262" i="260"/>
  <c r="AA158" i="260" l="1"/>
  <c r="AD145" i="261"/>
  <c r="T201" i="261"/>
  <c r="G270" i="261"/>
  <c r="J257" i="261"/>
  <c r="AA159" i="261"/>
  <c r="D284" i="261"/>
  <c r="N229" i="261"/>
  <c r="K243" i="260"/>
  <c r="AI131" i="260"/>
  <c r="N229" i="260"/>
  <c r="J261" i="261"/>
  <c r="I262" i="261"/>
  <c r="U193" i="261"/>
  <c r="U201" i="261" s="1"/>
  <c r="M235" i="261"/>
  <c r="M242" i="261" s="1"/>
  <c r="E289" i="261"/>
  <c r="D290" i="261"/>
  <c r="L242" i="261"/>
  <c r="AI131" i="261"/>
  <c r="T205" i="261"/>
  <c r="S206" i="261"/>
  <c r="G275" i="261"/>
  <c r="F276" i="261"/>
  <c r="Q219" i="261"/>
  <c r="P220" i="261"/>
  <c r="W179" i="261"/>
  <c r="W186" i="261" s="1"/>
  <c r="X178" i="261"/>
  <c r="Y177" i="261"/>
  <c r="Z164" i="261"/>
  <c r="AA163" i="261"/>
  <c r="X172" i="261"/>
  <c r="R207" i="261"/>
  <c r="R214" i="261" s="1"/>
  <c r="N234" i="261"/>
  <c r="O233" i="261"/>
  <c r="AE137" i="261"/>
  <c r="AE145" i="261" s="1"/>
  <c r="AG135" i="261"/>
  <c r="AF136" i="261"/>
  <c r="AC150" i="261"/>
  <c r="AD149" i="261"/>
  <c r="Q214" i="261"/>
  <c r="V186" i="261"/>
  <c r="W191" i="261"/>
  <c r="V192" i="261"/>
  <c r="Y165" i="261"/>
  <c r="Y172" i="261" s="1"/>
  <c r="K249" i="261"/>
  <c r="K257" i="261" s="1"/>
  <c r="E277" i="261"/>
  <c r="O221" i="261"/>
  <c r="O228" i="261" s="1"/>
  <c r="L248" i="261"/>
  <c r="M247" i="261"/>
  <c r="AB151" i="261"/>
  <c r="AB159" i="261" s="1"/>
  <c r="H263" i="261"/>
  <c r="H271" i="261" s="1"/>
  <c r="J261" i="260"/>
  <c r="I262" i="260"/>
  <c r="AG135" i="260"/>
  <c r="AG136" i="260" s="1"/>
  <c r="AF136" i="260"/>
  <c r="O221" i="260"/>
  <c r="O228" i="260" s="1"/>
  <c r="AD149" i="260"/>
  <c r="AC150" i="260"/>
  <c r="V187" i="260"/>
  <c r="D291" i="260"/>
  <c r="W179" i="260"/>
  <c r="W186" i="260" s="1"/>
  <c r="H275" i="260"/>
  <c r="G276" i="260"/>
  <c r="Q214" i="260"/>
  <c r="AD144" i="260"/>
  <c r="X178" i="260"/>
  <c r="Y177" i="260"/>
  <c r="L247" i="260"/>
  <c r="K248" i="260"/>
  <c r="G271" i="260"/>
  <c r="I257" i="260"/>
  <c r="L235" i="260"/>
  <c r="L242" i="260" s="1"/>
  <c r="AE137" i="260"/>
  <c r="AE145" i="260" s="1"/>
  <c r="F289" i="260"/>
  <c r="E290" i="260"/>
  <c r="P220" i="260"/>
  <c r="Q219" i="260"/>
  <c r="J249" i="260"/>
  <c r="J257" i="260" s="1"/>
  <c r="T200" i="260"/>
  <c r="E284" i="260"/>
  <c r="M234" i="260"/>
  <c r="N233" i="260"/>
  <c r="AB163" i="260"/>
  <c r="AA164" i="260"/>
  <c r="Y172" i="260"/>
  <c r="S206" i="260"/>
  <c r="T205" i="260"/>
  <c r="U193" i="260"/>
  <c r="U201" i="260" s="1"/>
  <c r="F277" i="260"/>
  <c r="F284" i="260" s="1"/>
  <c r="AB151" i="260"/>
  <c r="AB159" i="260" s="1"/>
  <c r="H263" i="260"/>
  <c r="H270" i="260" s="1"/>
  <c r="V192" i="260"/>
  <c r="W191" i="260"/>
  <c r="Z165" i="260"/>
  <c r="Z173" i="260" s="1"/>
  <c r="R207" i="260"/>
  <c r="R215" i="260" s="1"/>
  <c r="Y173" i="261" l="1"/>
  <c r="AB158" i="261"/>
  <c r="AG136" i="261"/>
  <c r="O229" i="261"/>
  <c r="R215" i="261"/>
  <c r="H270" i="261"/>
  <c r="AB158" i="260"/>
  <c r="W187" i="260"/>
  <c r="L243" i="260"/>
  <c r="O229" i="260"/>
  <c r="J256" i="260"/>
  <c r="U200" i="260"/>
  <c r="H271" i="260"/>
  <c r="E284" i="261"/>
  <c r="AG137" i="261"/>
  <c r="AI136" i="261" s="1"/>
  <c r="AI138" i="261"/>
  <c r="W187" i="261"/>
  <c r="T206" i="261"/>
  <c r="U205" i="261"/>
  <c r="U200" i="261"/>
  <c r="AF137" i="261"/>
  <c r="AF145" i="261" s="1"/>
  <c r="V193" i="261"/>
  <c r="V200" i="261" s="1"/>
  <c r="W192" i="261"/>
  <c r="X191" i="261"/>
  <c r="AE144" i="261"/>
  <c r="L249" i="261"/>
  <c r="L256" i="261" s="1"/>
  <c r="K256" i="261"/>
  <c r="AA164" i="261"/>
  <c r="AB163" i="261"/>
  <c r="P221" i="261"/>
  <c r="P228" i="261" s="1"/>
  <c r="D291" i="261"/>
  <c r="D299" i="261" s="1"/>
  <c r="O234" i="261"/>
  <c r="P233" i="261"/>
  <c r="Z165" i="261"/>
  <c r="Z173" i="261" s="1"/>
  <c r="Q220" i="261"/>
  <c r="R219" i="261"/>
  <c r="F289" i="261"/>
  <c r="E290" i="261"/>
  <c r="I263" i="261"/>
  <c r="I271" i="261" s="1"/>
  <c r="S207" i="261"/>
  <c r="S215" i="261" s="1"/>
  <c r="E285" i="261"/>
  <c r="N247" i="261"/>
  <c r="M248" i="261"/>
  <c r="AE149" i="261"/>
  <c r="AD150" i="261"/>
  <c r="N235" i="261"/>
  <c r="N242" i="261" s="1"/>
  <c r="Y178" i="261"/>
  <c r="Z177" i="261"/>
  <c r="F277" i="261"/>
  <c r="F285" i="261" s="1"/>
  <c r="M243" i="261"/>
  <c r="J262" i="261"/>
  <c r="K261" i="261"/>
  <c r="AC151" i="261"/>
  <c r="AC159" i="261" s="1"/>
  <c r="X179" i="261"/>
  <c r="X186" i="261" s="1"/>
  <c r="H275" i="261"/>
  <c r="G276" i="261"/>
  <c r="N234" i="260"/>
  <c r="O233" i="260"/>
  <c r="AB164" i="260"/>
  <c r="AC163" i="260"/>
  <c r="R219" i="260"/>
  <c r="Q220" i="260"/>
  <c r="X179" i="260"/>
  <c r="X186" i="260" s="1"/>
  <c r="E291" i="260"/>
  <c r="E299" i="260" s="1"/>
  <c r="G289" i="260"/>
  <c r="F290" i="260"/>
  <c r="D298" i="260"/>
  <c r="AF137" i="260"/>
  <c r="AF144" i="260" s="1"/>
  <c r="P221" i="260"/>
  <c r="P229" i="260" s="1"/>
  <c r="Z172" i="260"/>
  <c r="U205" i="260"/>
  <c r="T206" i="260"/>
  <c r="G277" i="260"/>
  <c r="G285" i="260" s="1"/>
  <c r="D299" i="260"/>
  <c r="AG137" i="260"/>
  <c r="AI136" i="260" s="1"/>
  <c r="AI138" i="260"/>
  <c r="V193" i="260"/>
  <c r="V201" i="260" s="1"/>
  <c r="S207" i="260"/>
  <c r="S215" i="260" s="1"/>
  <c r="AE144" i="260"/>
  <c r="K249" i="260"/>
  <c r="K256" i="260" s="1"/>
  <c r="I275" i="260"/>
  <c r="H276" i="260"/>
  <c r="M235" i="260"/>
  <c r="M243" i="260" s="1"/>
  <c r="X191" i="260"/>
  <c r="W192" i="260"/>
  <c r="R214" i="260"/>
  <c r="L248" i="260"/>
  <c r="M247" i="260"/>
  <c r="AC151" i="260"/>
  <c r="AC158" i="260" s="1"/>
  <c r="I263" i="260"/>
  <c r="I270" i="260" s="1"/>
  <c r="F285" i="260"/>
  <c r="AA165" i="260"/>
  <c r="AA173" i="260" s="1"/>
  <c r="Z177" i="260"/>
  <c r="Y178" i="260"/>
  <c r="AE149" i="260"/>
  <c r="AD150" i="260"/>
  <c r="K261" i="260"/>
  <c r="J262" i="260"/>
  <c r="S214" i="260" l="1"/>
  <c r="AG144" i="260"/>
  <c r="AG145" i="260"/>
  <c r="Z172" i="261"/>
  <c r="P229" i="261"/>
  <c r="F284" i="261"/>
  <c r="N243" i="261"/>
  <c r="L257" i="261"/>
  <c r="AG145" i="261"/>
  <c r="AI145" i="261" s="1"/>
  <c r="AC158" i="261"/>
  <c r="AC159" i="260"/>
  <c r="I271" i="260"/>
  <c r="AF145" i="260"/>
  <c r="AI145" i="260" s="1"/>
  <c r="K257" i="260"/>
  <c r="X187" i="260"/>
  <c r="L261" i="261"/>
  <c r="K262" i="261"/>
  <c r="T207" i="261"/>
  <c r="T214" i="261" s="1"/>
  <c r="X187" i="261"/>
  <c r="S214" i="261"/>
  <c r="Q221" i="261"/>
  <c r="Q229" i="261" s="1"/>
  <c r="D298" i="261"/>
  <c r="V201" i="261"/>
  <c r="AI140" i="261"/>
  <c r="AJ139" i="261" s="1"/>
  <c r="AI143" i="261"/>
  <c r="AJ143" i="261" s="1"/>
  <c r="AI142" i="261"/>
  <c r="J263" i="261"/>
  <c r="J271" i="261" s="1"/>
  <c r="AD151" i="261"/>
  <c r="AD159" i="261" s="1"/>
  <c r="AE150" i="261"/>
  <c r="AF149" i="261"/>
  <c r="I270" i="261"/>
  <c r="AF144" i="261"/>
  <c r="AG144" i="261"/>
  <c r="G277" i="261"/>
  <c r="G285" i="261" s="1"/>
  <c r="H276" i="261"/>
  <c r="I275" i="261"/>
  <c r="S219" i="261"/>
  <c r="R220" i="261"/>
  <c r="M249" i="261"/>
  <c r="M257" i="261" s="1"/>
  <c r="Q233" i="261"/>
  <c r="P234" i="261"/>
  <c r="X192" i="261"/>
  <c r="Y191" i="261"/>
  <c r="AA177" i="261"/>
  <c r="Z178" i="261"/>
  <c r="O247" i="261"/>
  <c r="N248" i="261"/>
  <c r="E291" i="261"/>
  <c r="E298" i="261" s="1"/>
  <c r="O235" i="261"/>
  <c r="O243" i="261" s="1"/>
  <c r="AB164" i="261"/>
  <c r="AC163" i="261"/>
  <c r="W193" i="261"/>
  <c r="W200" i="261" s="1"/>
  <c r="Y179" i="261"/>
  <c r="Y186" i="261" s="1"/>
  <c r="G289" i="261"/>
  <c r="F290" i="261"/>
  <c r="AA165" i="261"/>
  <c r="AA173" i="261" s="1"/>
  <c r="U206" i="261"/>
  <c r="V205" i="261"/>
  <c r="X192" i="260"/>
  <c r="Y191" i="260"/>
  <c r="AA172" i="260"/>
  <c r="M242" i="260"/>
  <c r="AI144" i="260"/>
  <c r="F291" i="260"/>
  <c r="F299" i="260" s="1"/>
  <c r="AI143" i="260"/>
  <c r="AJ143" i="260" s="1"/>
  <c r="AI142" i="260"/>
  <c r="AI140" i="260"/>
  <c r="AJ139" i="260" s="1"/>
  <c r="L261" i="260"/>
  <c r="K262" i="260"/>
  <c r="H277" i="260"/>
  <c r="H285" i="260" s="1"/>
  <c r="P228" i="260"/>
  <c r="Q221" i="260"/>
  <c r="Q229" i="260" s="1"/>
  <c r="J275" i="260"/>
  <c r="I276" i="260"/>
  <c r="S219" i="260"/>
  <c r="R220" i="260"/>
  <c r="H289" i="260"/>
  <c r="G290" i="260"/>
  <c r="V200" i="260"/>
  <c r="G284" i="260"/>
  <c r="E298" i="260"/>
  <c r="AD163" i="260"/>
  <c r="AC164" i="260"/>
  <c r="AA177" i="260"/>
  <c r="Z178" i="260"/>
  <c r="J263" i="260"/>
  <c r="J271" i="260" s="1"/>
  <c r="M248" i="260"/>
  <c r="N247" i="260"/>
  <c r="AD151" i="260"/>
  <c r="AD158" i="260" s="1"/>
  <c r="L249" i="260"/>
  <c r="L257" i="260" s="1"/>
  <c r="AF149" i="260"/>
  <c r="AE150" i="260"/>
  <c r="Y179" i="260"/>
  <c r="Y186" i="260" s="1"/>
  <c r="Y187" i="260"/>
  <c r="W193" i="260"/>
  <c r="W200" i="260" s="1"/>
  <c r="AB165" i="260"/>
  <c r="AB173" i="260" s="1"/>
  <c r="T207" i="260"/>
  <c r="T214" i="260" s="1"/>
  <c r="O234" i="260"/>
  <c r="P233" i="260"/>
  <c r="U206" i="260"/>
  <c r="V205" i="260"/>
  <c r="N235" i="260"/>
  <c r="N242" i="260" s="1"/>
  <c r="AI144" i="261" l="1"/>
  <c r="T215" i="261"/>
  <c r="AD158" i="261"/>
  <c r="G284" i="261"/>
  <c r="E299" i="261"/>
  <c r="W201" i="261"/>
  <c r="L256" i="260"/>
  <c r="W201" i="260"/>
  <c r="AB172" i="260"/>
  <c r="O248" i="261"/>
  <c r="P247" i="261"/>
  <c r="M256" i="261"/>
  <c r="V206" i="261"/>
  <c r="W205" i="261"/>
  <c r="AB165" i="261"/>
  <c r="AB172" i="261" s="1"/>
  <c r="U207" i="261"/>
  <c r="U215" i="261" s="1"/>
  <c r="Y187" i="261"/>
  <c r="O242" i="261"/>
  <c r="AA178" i="261"/>
  <c r="AB177" i="261"/>
  <c r="R221" i="261"/>
  <c r="R229" i="261" s="1"/>
  <c r="H289" i="261"/>
  <c r="G290" i="261"/>
  <c r="S220" i="261"/>
  <c r="T219" i="261"/>
  <c r="AD163" i="261"/>
  <c r="AC164" i="261"/>
  <c r="Z179" i="261"/>
  <c r="Z187" i="261" s="1"/>
  <c r="AA172" i="261"/>
  <c r="Y192" i="261"/>
  <c r="Z191" i="261"/>
  <c r="J275" i="261"/>
  <c r="I276" i="261"/>
  <c r="AF150" i="261"/>
  <c r="AG149" i="261"/>
  <c r="AG150" i="261" s="1"/>
  <c r="J270" i="261"/>
  <c r="K263" i="261"/>
  <c r="K270" i="261" s="1"/>
  <c r="N249" i="261"/>
  <c r="N257" i="261" s="1"/>
  <c r="X193" i="261"/>
  <c r="X201" i="261" s="1"/>
  <c r="F291" i="261"/>
  <c r="P235" i="261"/>
  <c r="P242" i="261" s="1"/>
  <c r="H277" i="261"/>
  <c r="H284" i="261" s="1"/>
  <c r="AE151" i="261"/>
  <c r="AE158" i="261" s="1"/>
  <c r="Q228" i="261"/>
  <c r="L262" i="261"/>
  <c r="M261" i="261"/>
  <c r="Q234" i="261"/>
  <c r="R233" i="261"/>
  <c r="O235" i="260"/>
  <c r="O242" i="260" s="1"/>
  <c r="I277" i="260"/>
  <c r="I285" i="260" s="1"/>
  <c r="J270" i="260"/>
  <c r="J276" i="260"/>
  <c r="K275" i="260"/>
  <c r="K263" i="260"/>
  <c r="K271" i="260" s="1"/>
  <c r="F298" i="260"/>
  <c r="L262" i="260"/>
  <c r="M261" i="260"/>
  <c r="N243" i="260"/>
  <c r="T215" i="260"/>
  <c r="AD159" i="260"/>
  <c r="Z179" i="260"/>
  <c r="Z187" i="260" s="1"/>
  <c r="G291" i="260"/>
  <c r="G298" i="260" s="1"/>
  <c r="Q228" i="260"/>
  <c r="AB177" i="260"/>
  <c r="AA178" i="260"/>
  <c r="H290" i="260"/>
  <c r="I289" i="260"/>
  <c r="AE151" i="260"/>
  <c r="AE158" i="260" s="1"/>
  <c r="O247" i="260"/>
  <c r="N248" i="260"/>
  <c r="AC165" i="260"/>
  <c r="AC172" i="260" s="1"/>
  <c r="U207" i="260"/>
  <c r="U215" i="260" s="1"/>
  <c r="AG149" i="260"/>
  <c r="AG150" i="260" s="1"/>
  <c r="AF150" i="260"/>
  <c r="M249" i="260"/>
  <c r="M257" i="260" s="1"/>
  <c r="AD164" i="260"/>
  <c r="AE163" i="260"/>
  <c r="R221" i="260"/>
  <c r="R229" i="260" s="1"/>
  <c r="H284" i="260"/>
  <c r="Y192" i="260"/>
  <c r="Z191" i="260"/>
  <c r="V206" i="260"/>
  <c r="W205" i="260"/>
  <c r="Q233" i="260"/>
  <c r="P234" i="260"/>
  <c r="S220" i="260"/>
  <c r="T219" i="260"/>
  <c r="X193" i="260"/>
  <c r="X200" i="260" s="1"/>
  <c r="R228" i="261" l="1"/>
  <c r="K271" i="261"/>
  <c r="U214" i="261"/>
  <c r="N256" i="261"/>
  <c r="H285" i="261"/>
  <c r="G299" i="260"/>
  <c r="AE159" i="260"/>
  <c r="R228" i="260"/>
  <c r="U214" i="260"/>
  <c r="X200" i="261"/>
  <c r="Z186" i="261"/>
  <c r="G291" i="261"/>
  <c r="G299" i="261" s="1"/>
  <c r="V207" i="261"/>
  <c r="V214" i="261" s="1"/>
  <c r="AG151" i="261"/>
  <c r="AI150" i="261" s="1"/>
  <c r="AI152" i="261"/>
  <c r="H290" i="261"/>
  <c r="I289" i="261"/>
  <c r="AE159" i="261"/>
  <c r="P243" i="261"/>
  <c r="AF151" i="261"/>
  <c r="AF159" i="261" s="1"/>
  <c r="S221" i="261"/>
  <c r="S228" i="261" s="1"/>
  <c r="S229" i="261"/>
  <c r="I277" i="261"/>
  <c r="I284" i="261" s="1"/>
  <c r="AC165" i="261"/>
  <c r="AC172" i="261" s="1"/>
  <c r="Q247" i="261"/>
  <c r="P248" i="261"/>
  <c r="J276" i="261"/>
  <c r="K275" i="261"/>
  <c r="AE163" i="261"/>
  <c r="AD164" i="261"/>
  <c r="O249" i="261"/>
  <c r="O257" i="261" s="1"/>
  <c r="L263" i="261"/>
  <c r="L270" i="261" s="1"/>
  <c r="R234" i="261"/>
  <c r="S233" i="261"/>
  <c r="F298" i="261"/>
  <c r="AA191" i="261"/>
  <c r="Z192" i="261"/>
  <c r="AB178" i="261"/>
  <c r="AC177" i="261"/>
  <c r="AB173" i="261"/>
  <c r="M262" i="261"/>
  <c r="N261" i="261"/>
  <c r="X205" i="261"/>
  <c r="W206" i="261"/>
  <c r="Q235" i="261"/>
  <c r="Q242" i="261" s="1"/>
  <c r="F299" i="261"/>
  <c r="Y193" i="261"/>
  <c r="Y201" i="261" s="1"/>
  <c r="T220" i="261"/>
  <c r="U219" i="261"/>
  <c r="AA179" i="261"/>
  <c r="AA186" i="261" s="1"/>
  <c r="X201" i="260"/>
  <c r="Y193" i="260"/>
  <c r="Y201" i="260" s="1"/>
  <c r="M256" i="260"/>
  <c r="M262" i="260"/>
  <c r="N261" i="260"/>
  <c r="I284" i="260"/>
  <c r="T220" i="260"/>
  <c r="U219" i="260"/>
  <c r="AF151" i="260"/>
  <c r="AF159" i="260" s="1"/>
  <c r="AG151" i="260"/>
  <c r="AI150" i="260" s="1"/>
  <c r="AI152" i="260"/>
  <c r="AC173" i="260"/>
  <c r="AA179" i="260"/>
  <c r="AA186" i="260" s="1"/>
  <c r="Z186" i="260"/>
  <c r="P235" i="260"/>
  <c r="P243" i="260" s="1"/>
  <c r="Q234" i="260"/>
  <c r="R233" i="260"/>
  <c r="N249" i="260"/>
  <c r="N257" i="260" s="1"/>
  <c r="AB178" i="260"/>
  <c r="AC177" i="260"/>
  <c r="K270" i="260"/>
  <c r="AA191" i="260"/>
  <c r="Z192" i="260"/>
  <c r="L263" i="260"/>
  <c r="L270" i="260" s="1"/>
  <c r="S221" i="260"/>
  <c r="S228" i="260" s="1"/>
  <c r="AE164" i="260"/>
  <c r="AF163" i="260"/>
  <c r="P247" i="260"/>
  <c r="O248" i="260"/>
  <c r="O243" i="260"/>
  <c r="I290" i="260"/>
  <c r="J289" i="260"/>
  <c r="H291" i="260"/>
  <c r="H299" i="260" s="1"/>
  <c r="W206" i="260"/>
  <c r="X205" i="260"/>
  <c r="V207" i="260"/>
  <c r="V215" i="260" s="1"/>
  <c r="V214" i="260"/>
  <c r="AD165" i="260"/>
  <c r="AD173" i="260" s="1"/>
  <c r="K276" i="260"/>
  <c r="L275" i="260"/>
  <c r="J277" i="260"/>
  <c r="J285" i="260" s="1"/>
  <c r="J284" i="260"/>
  <c r="AG158" i="260" l="1"/>
  <c r="AA187" i="260"/>
  <c r="Q243" i="261"/>
  <c r="AF158" i="261"/>
  <c r="I285" i="261"/>
  <c r="AG159" i="260"/>
  <c r="AI159" i="260" s="1"/>
  <c r="H298" i="260"/>
  <c r="AF158" i="260"/>
  <c r="AI158" i="260" s="1"/>
  <c r="AD172" i="260"/>
  <c r="V215" i="261"/>
  <c r="Z193" i="261"/>
  <c r="Z201" i="261" s="1"/>
  <c r="P249" i="261"/>
  <c r="P257" i="261" s="1"/>
  <c r="I290" i="261"/>
  <c r="J289" i="261"/>
  <c r="T221" i="261"/>
  <c r="T228" i="261" s="1"/>
  <c r="H291" i="261"/>
  <c r="H299" i="261" s="1"/>
  <c r="AB179" i="261"/>
  <c r="AB186" i="261" s="1"/>
  <c r="V219" i="261"/>
  <c r="U220" i="261"/>
  <c r="W207" i="261"/>
  <c r="W214" i="261" s="1"/>
  <c r="AB191" i="261"/>
  <c r="AA192" i="261"/>
  <c r="O256" i="261"/>
  <c r="R247" i="261"/>
  <c r="Q248" i="261"/>
  <c r="Y200" i="261"/>
  <c r="Y205" i="261"/>
  <c r="X206" i="261"/>
  <c r="AC173" i="261"/>
  <c r="AI157" i="261"/>
  <c r="AJ157" i="261" s="1"/>
  <c r="AI156" i="261"/>
  <c r="AI154" i="261"/>
  <c r="AJ153" i="261" s="1"/>
  <c r="G298" i="261"/>
  <c r="AD177" i="261"/>
  <c r="AC178" i="261"/>
  <c r="J277" i="261"/>
  <c r="J285" i="261" s="1"/>
  <c r="AA187" i="261"/>
  <c r="O261" i="261"/>
  <c r="N262" i="261"/>
  <c r="AD165" i="261"/>
  <c r="AD172" i="261" s="1"/>
  <c r="M263" i="261"/>
  <c r="M271" i="261" s="1"/>
  <c r="R235" i="261"/>
  <c r="R242" i="261" s="1"/>
  <c r="AE164" i="261"/>
  <c r="AF163" i="261"/>
  <c r="AG159" i="261"/>
  <c r="AI159" i="261" s="1"/>
  <c r="L271" i="261"/>
  <c r="T233" i="261"/>
  <c r="S234" i="261"/>
  <c r="K276" i="261"/>
  <c r="L275" i="261"/>
  <c r="AG158" i="261"/>
  <c r="AI158" i="261" s="1"/>
  <c r="I291" i="260"/>
  <c r="I299" i="260" s="1"/>
  <c r="S229" i="260"/>
  <c r="AB179" i="260"/>
  <c r="AB186" i="260" s="1"/>
  <c r="P242" i="260"/>
  <c r="J290" i="260"/>
  <c r="K289" i="260"/>
  <c r="M275" i="260"/>
  <c r="L276" i="260"/>
  <c r="N256" i="260"/>
  <c r="M263" i="260"/>
  <c r="M271" i="260" s="1"/>
  <c r="O249" i="260"/>
  <c r="O257" i="260" s="1"/>
  <c r="K277" i="260"/>
  <c r="K284" i="260" s="1"/>
  <c r="W207" i="260"/>
  <c r="W215" i="260" s="1"/>
  <c r="L271" i="260"/>
  <c r="N262" i="260"/>
  <c r="O261" i="260"/>
  <c r="Q247" i="260"/>
  <c r="P248" i="260"/>
  <c r="AF164" i="260"/>
  <c r="AG163" i="260"/>
  <c r="AG164" i="260" s="1"/>
  <c r="Z193" i="260"/>
  <c r="Z201" i="260" s="1"/>
  <c r="S233" i="260"/>
  <c r="R234" i="260"/>
  <c r="Y200" i="260"/>
  <c r="Y205" i="260"/>
  <c r="X206" i="260"/>
  <c r="AB191" i="260"/>
  <c r="AA192" i="260"/>
  <c r="V219" i="260"/>
  <c r="U220" i="260"/>
  <c r="AC178" i="260"/>
  <c r="AD177" i="260"/>
  <c r="AE165" i="260"/>
  <c r="AE173" i="260" s="1"/>
  <c r="Q235" i="260"/>
  <c r="Q242" i="260" s="1"/>
  <c r="AI157" i="260"/>
  <c r="AJ157" i="260" s="1"/>
  <c r="AI156" i="260"/>
  <c r="AI154" i="260"/>
  <c r="AJ153" i="260" s="1"/>
  <c r="T221" i="260"/>
  <c r="T228" i="260" s="1"/>
  <c r="T229" i="260" l="1"/>
  <c r="J284" i="261"/>
  <c r="R243" i="261"/>
  <c r="Q243" i="260"/>
  <c r="M270" i="260"/>
  <c r="AB187" i="260"/>
  <c r="AD173" i="261"/>
  <c r="AE177" i="261"/>
  <c r="AD178" i="261"/>
  <c r="X207" i="261"/>
  <c r="X214" i="261" s="1"/>
  <c r="W215" i="261"/>
  <c r="AB192" i="261"/>
  <c r="AC191" i="261"/>
  <c r="K277" i="261"/>
  <c r="K285" i="261" s="1"/>
  <c r="Y206" i="261"/>
  <c r="Z205" i="261"/>
  <c r="H298" i="261"/>
  <c r="P256" i="261"/>
  <c r="AE165" i="261"/>
  <c r="AE172" i="261" s="1"/>
  <c r="Q249" i="261"/>
  <c r="Q257" i="261" s="1"/>
  <c r="U221" i="261"/>
  <c r="U229" i="261" s="1"/>
  <c r="I291" i="261"/>
  <c r="I299" i="261" s="1"/>
  <c r="N263" i="261"/>
  <c r="N270" i="261" s="1"/>
  <c r="S235" i="261"/>
  <c r="S242" i="261" s="1"/>
  <c r="P261" i="261"/>
  <c r="O262" i="261"/>
  <c r="U233" i="261"/>
  <c r="T234" i="261"/>
  <c r="M270" i="261"/>
  <c r="R248" i="261"/>
  <c r="S247" i="261"/>
  <c r="V220" i="261"/>
  <c r="W219" i="261"/>
  <c r="T229" i="261"/>
  <c r="Z200" i="261"/>
  <c r="AC179" i="261"/>
  <c r="AC187" i="261" s="1"/>
  <c r="M275" i="261"/>
  <c r="L276" i="261"/>
  <c r="AB187" i="261"/>
  <c r="AF164" i="261"/>
  <c r="AG163" i="261"/>
  <c r="AA193" i="261"/>
  <c r="AA201" i="261" s="1"/>
  <c r="J290" i="261"/>
  <c r="K289" i="261"/>
  <c r="AF165" i="260"/>
  <c r="AF172" i="260" s="1"/>
  <c r="R247" i="260"/>
  <c r="Q248" i="260"/>
  <c r="V220" i="260"/>
  <c r="W219" i="260"/>
  <c r="T233" i="260"/>
  <c r="S234" i="260"/>
  <c r="P261" i="260"/>
  <c r="O262" i="260"/>
  <c r="K285" i="260"/>
  <c r="L277" i="260"/>
  <c r="L285" i="260" s="1"/>
  <c r="AE177" i="260"/>
  <c r="AD178" i="260"/>
  <c r="AC179" i="260"/>
  <c r="AC186" i="260" s="1"/>
  <c r="AA193" i="260"/>
  <c r="AA200" i="260" s="1"/>
  <c r="N263" i="260"/>
  <c r="N271" i="260" s="1"/>
  <c r="N275" i="260"/>
  <c r="M276" i="260"/>
  <c r="P249" i="260"/>
  <c r="P257" i="260" s="1"/>
  <c r="AB192" i="260"/>
  <c r="AC191" i="260"/>
  <c r="Z200" i="260"/>
  <c r="O256" i="260"/>
  <c r="L289" i="260"/>
  <c r="K290" i="260"/>
  <c r="U221" i="260"/>
  <c r="U229" i="260" s="1"/>
  <c r="AE172" i="260"/>
  <c r="X207" i="260"/>
  <c r="X215" i="260" s="1"/>
  <c r="W214" i="260"/>
  <c r="J291" i="260"/>
  <c r="J299" i="260" s="1"/>
  <c r="I298" i="260"/>
  <c r="R235" i="260"/>
  <c r="R242" i="260" s="1"/>
  <c r="Z205" i="260"/>
  <c r="Y206" i="260"/>
  <c r="AG165" i="260"/>
  <c r="AI164" i="260" s="1"/>
  <c r="AI166" i="260"/>
  <c r="AC187" i="260" l="1"/>
  <c r="AG164" i="261"/>
  <c r="U228" i="261"/>
  <c r="AA200" i="261"/>
  <c r="AC186" i="261"/>
  <c r="S243" i="261"/>
  <c r="AG172" i="260"/>
  <c r="AI172" i="260" s="1"/>
  <c r="U228" i="260"/>
  <c r="P256" i="260"/>
  <c r="AF173" i="260"/>
  <c r="J298" i="260"/>
  <c r="AG173" i="260"/>
  <c r="AI173" i="260" s="1"/>
  <c r="N270" i="260"/>
  <c r="L284" i="260"/>
  <c r="T235" i="261"/>
  <c r="T243" i="261" s="1"/>
  <c r="N271" i="261"/>
  <c r="Z206" i="261"/>
  <c r="AA205" i="261"/>
  <c r="AF165" i="261"/>
  <c r="AF172" i="261" s="1"/>
  <c r="Q256" i="261"/>
  <c r="Y207" i="261"/>
  <c r="Y214" i="261" s="1"/>
  <c r="X215" i="261"/>
  <c r="V233" i="261"/>
  <c r="U234" i="261"/>
  <c r="L289" i="261"/>
  <c r="K290" i="261"/>
  <c r="X219" i="261"/>
  <c r="W220" i="261"/>
  <c r="P262" i="261"/>
  <c r="Q261" i="261"/>
  <c r="I298" i="261"/>
  <c r="AE173" i="261"/>
  <c r="K284" i="261"/>
  <c r="AG165" i="261"/>
  <c r="AI164" i="261" s="1"/>
  <c r="AI166" i="261"/>
  <c r="J291" i="261"/>
  <c r="J299" i="261" s="1"/>
  <c r="L277" i="261"/>
  <c r="L285" i="261" s="1"/>
  <c r="V221" i="261"/>
  <c r="V229" i="261" s="1"/>
  <c r="AD179" i="261"/>
  <c r="AD186" i="261" s="1"/>
  <c r="O263" i="261"/>
  <c r="O270" i="261" s="1"/>
  <c r="N275" i="261"/>
  <c r="M276" i="261"/>
  <c r="T247" i="261"/>
  <c r="S248" i="261"/>
  <c r="AD191" i="261"/>
  <c r="AC192" i="261"/>
  <c r="AF177" i="261"/>
  <c r="AE178" i="261"/>
  <c r="R249" i="261"/>
  <c r="R256" i="261" s="1"/>
  <c r="AB193" i="261"/>
  <c r="AB200" i="261" s="1"/>
  <c r="AA201" i="260"/>
  <c r="V221" i="260"/>
  <c r="V229" i="260" s="1"/>
  <c r="Q249" i="260"/>
  <c r="Q256" i="260" s="1"/>
  <c r="L290" i="260"/>
  <c r="M289" i="260"/>
  <c r="M277" i="260"/>
  <c r="M285" i="260" s="1"/>
  <c r="R248" i="260"/>
  <c r="S247" i="260"/>
  <c r="Y207" i="260"/>
  <c r="Y214" i="260" s="1"/>
  <c r="R243" i="260"/>
  <c r="X214" i="260"/>
  <c r="N276" i="260"/>
  <c r="O275" i="260"/>
  <c r="O270" i="260"/>
  <c r="O263" i="260"/>
  <c r="O271" i="260" s="1"/>
  <c r="X219" i="260"/>
  <c r="W220" i="260"/>
  <c r="Z206" i="260"/>
  <c r="AA205" i="260"/>
  <c r="AI171" i="260"/>
  <c r="AJ171" i="260" s="1"/>
  <c r="AI170" i="260"/>
  <c r="AI168" i="260"/>
  <c r="AJ167" i="260" s="1"/>
  <c r="P262" i="260"/>
  <c r="Q261" i="260"/>
  <c r="K291" i="260"/>
  <c r="K299" i="260" s="1"/>
  <c r="AC192" i="260"/>
  <c r="AD191" i="260"/>
  <c r="AD179" i="260"/>
  <c r="AD186" i="260" s="1"/>
  <c r="S235" i="260"/>
  <c r="S242" i="260" s="1"/>
  <c r="AB193" i="260"/>
  <c r="AB200" i="260" s="1"/>
  <c r="AF177" i="260"/>
  <c r="AE178" i="260"/>
  <c r="U233" i="260"/>
  <c r="T234" i="260"/>
  <c r="S243" i="260" l="1"/>
  <c r="AD187" i="261"/>
  <c r="AB201" i="261"/>
  <c r="AG172" i="261"/>
  <c r="AF173" i="261"/>
  <c r="AD187" i="260"/>
  <c r="Y215" i="260"/>
  <c r="AB201" i="260"/>
  <c r="Q257" i="260"/>
  <c r="S249" i="261"/>
  <c r="S257" i="261" s="1"/>
  <c r="T248" i="261"/>
  <c r="U247" i="261"/>
  <c r="J298" i="261"/>
  <c r="V234" i="261"/>
  <c r="W233" i="261"/>
  <c r="U235" i="261"/>
  <c r="U243" i="261" s="1"/>
  <c r="R261" i="261"/>
  <c r="Q262" i="261"/>
  <c r="AB205" i="261"/>
  <c r="AA206" i="261"/>
  <c r="R257" i="261"/>
  <c r="V228" i="261"/>
  <c r="Z207" i="261"/>
  <c r="Z215" i="261" s="1"/>
  <c r="AI172" i="261"/>
  <c r="W221" i="261"/>
  <c r="W228" i="261" s="1"/>
  <c r="Y215" i="261"/>
  <c r="X220" i="261"/>
  <c r="Y219" i="261"/>
  <c r="O275" i="261"/>
  <c r="N276" i="261"/>
  <c r="P263" i="261"/>
  <c r="P270" i="261" s="1"/>
  <c r="AC193" i="261"/>
  <c r="AC201" i="261" s="1"/>
  <c r="O271" i="261"/>
  <c r="L284" i="261"/>
  <c r="AG173" i="261"/>
  <c r="K291" i="261"/>
  <c r="K298" i="261" s="1"/>
  <c r="T242" i="261"/>
  <c r="M277" i="261"/>
  <c r="M285" i="261" s="1"/>
  <c r="AI171" i="261"/>
  <c r="AJ171" i="261" s="1"/>
  <c r="AI168" i="261"/>
  <c r="AJ167" i="261" s="1"/>
  <c r="AI170" i="261"/>
  <c r="AE179" i="261"/>
  <c r="AE187" i="261" s="1"/>
  <c r="AF178" i="261"/>
  <c r="AG177" i="261"/>
  <c r="AE191" i="261"/>
  <c r="AD192" i="261"/>
  <c r="M289" i="261"/>
  <c r="L290" i="261"/>
  <c r="R249" i="260"/>
  <c r="R256" i="260" s="1"/>
  <c r="K298" i="260"/>
  <c r="AA206" i="260"/>
  <c r="AB205" i="260"/>
  <c r="N277" i="260"/>
  <c r="N285" i="260" s="1"/>
  <c r="V228" i="260"/>
  <c r="P275" i="260"/>
  <c r="O276" i="260"/>
  <c r="V233" i="260"/>
  <c r="U234" i="260"/>
  <c r="AE179" i="260"/>
  <c r="AE187" i="260" s="1"/>
  <c r="Z207" i="260"/>
  <c r="Z215" i="260" s="1"/>
  <c r="M284" i="260"/>
  <c r="W221" i="260"/>
  <c r="W228" i="260" s="1"/>
  <c r="AF178" i="260"/>
  <c r="AG177" i="260"/>
  <c r="AG178" i="260" s="1"/>
  <c r="P263" i="260"/>
  <c r="P271" i="260" s="1"/>
  <c r="X220" i="260"/>
  <c r="Y219" i="260"/>
  <c r="N289" i="260"/>
  <c r="M290" i="260"/>
  <c r="AC193" i="260"/>
  <c r="AC200" i="260" s="1"/>
  <c r="T247" i="260"/>
  <c r="S248" i="260"/>
  <c r="T235" i="260"/>
  <c r="T242" i="260" s="1"/>
  <c r="R261" i="260"/>
  <c r="Q262" i="260"/>
  <c r="AD192" i="260"/>
  <c r="AE191" i="260"/>
  <c r="L291" i="260"/>
  <c r="L298" i="260" s="1"/>
  <c r="AI173" i="261" l="1"/>
  <c r="AE186" i="261"/>
  <c r="AG178" i="261"/>
  <c r="AG179" i="261" s="1"/>
  <c r="AI178" i="261" s="1"/>
  <c r="P271" i="261"/>
  <c r="K299" i="261"/>
  <c r="W229" i="261"/>
  <c r="T243" i="260"/>
  <c r="R257" i="260"/>
  <c r="Z214" i="260"/>
  <c r="AE186" i="260"/>
  <c r="N284" i="260"/>
  <c r="AC201" i="260"/>
  <c r="W229" i="260"/>
  <c r="AE192" i="261"/>
  <c r="AF191" i="261"/>
  <c r="AA207" i="261"/>
  <c r="AA215" i="261" s="1"/>
  <c r="V235" i="261"/>
  <c r="V242" i="261" s="1"/>
  <c r="AI180" i="261"/>
  <c r="AC205" i="261"/>
  <c r="AB206" i="261"/>
  <c r="Q263" i="261"/>
  <c r="Q271" i="261" s="1"/>
  <c r="V247" i="261"/>
  <c r="U248" i="261"/>
  <c r="W234" i="261"/>
  <c r="X233" i="261"/>
  <c r="M284" i="261"/>
  <c r="P275" i="261"/>
  <c r="O276" i="261"/>
  <c r="Z214" i="261"/>
  <c r="S261" i="261"/>
  <c r="R262" i="261"/>
  <c r="T249" i="261"/>
  <c r="T256" i="261" s="1"/>
  <c r="AF179" i="261"/>
  <c r="AF187" i="261" s="1"/>
  <c r="N277" i="261"/>
  <c r="N285" i="261" s="1"/>
  <c r="Y220" i="261"/>
  <c r="Z219" i="261"/>
  <c r="L291" i="261"/>
  <c r="L299" i="261" s="1"/>
  <c r="AC200" i="261"/>
  <c r="X221" i="261"/>
  <c r="X229" i="261" s="1"/>
  <c r="U242" i="261"/>
  <c r="S256" i="261"/>
  <c r="AD193" i="261"/>
  <c r="AD201" i="261" s="1"/>
  <c r="N289" i="261"/>
  <c r="M290" i="261"/>
  <c r="S249" i="260"/>
  <c r="S257" i="260" s="1"/>
  <c r="U235" i="260"/>
  <c r="U243" i="260" s="1"/>
  <c r="AB206" i="260"/>
  <c r="AC205" i="260"/>
  <c r="Z219" i="260"/>
  <c r="Y220" i="260"/>
  <c r="AE192" i="260"/>
  <c r="AF191" i="260"/>
  <c r="P270" i="260"/>
  <c r="V234" i="260"/>
  <c r="W233" i="260"/>
  <c r="AA207" i="260"/>
  <c r="AA214" i="260" s="1"/>
  <c r="L299" i="260"/>
  <c r="X221" i="260"/>
  <c r="X228" i="260" s="1"/>
  <c r="U247" i="260"/>
  <c r="T248" i="260"/>
  <c r="AD193" i="260"/>
  <c r="AD201" i="260" s="1"/>
  <c r="Q263" i="260"/>
  <c r="Q270" i="260" s="1"/>
  <c r="O277" i="260"/>
  <c r="O285" i="260" s="1"/>
  <c r="S261" i="260"/>
  <c r="R262" i="260"/>
  <c r="AG179" i="260"/>
  <c r="AI178" i="260" s="1"/>
  <c r="AI180" i="260"/>
  <c r="P276" i="260"/>
  <c r="Q275" i="260"/>
  <c r="M291" i="260"/>
  <c r="M299" i="260" s="1"/>
  <c r="AF179" i="260"/>
  <c r="AF187" i="260" s="1"/>
  <c r="O289" i="260"/>
  <c r="N290" i="260"/>
  <c r="V243" i="261" l="1"/>
  <c r="Q270" i="261"/>
  <c r="AF186" i="261"/>
  <c r="X228" i="261"/>
  <c r="T257" i="261"/>
  <c r="U242" i="260"/>
  <c r="AG186" i="260"/>
  <c r="AF186" i="260"/>
  <c r="AI186" i="260" s="1"/>
  <c r="O284" i="260"/>
  <c r="AA215" i="260"/>
  <c r="AA219" i="261"/>
  <c r="Z220" i="261"/>
  <c r="P276" i="261"/>
  <c r="Q275" i="261"/>
  <c r="AB207" i="261"/>
  <c r="AB215" i="261" s="1"/>
  <c r="N284" i="261"/>
  <c r="W235" i="261"/>
  <c r="W243" i="261" s="1"/>
  <c r="AI185" i="261"/>
  <c r="AJ185" i="261" s="1"/>
  <c r="AI184" i="261"/>
  <c r="AI182" i="261"/>
  <c r="AJ181" i="261" s="1"/>
  <c r="AA214" i="261"/>
  <c r="AC206" i="261"/>
  <c r="AD205" i="261"/>
  <c r="AD200" i="261"/>
  <c r="R263" i="261"/>
  <c r="R270" i="261" s="1"/>
  <c r="U249" i="261"/>
  <c r="U256" i="261" s="1"/>
  <c r="L298" i="261"/>
  <c r="T261" i="261"/>
  <c r="S262" i="261"/>
  <c r="V248" i="261"/>
  <c r="W247" i="261"/>
  <c r="AG186" i="261"/>
  <c r="AI186" i="261" s="1"/>
  <c r="AG191" i="261"/>
  <c r="AG192" i="261" s="1"/>
  <c r="AF192" i="261"/>
  <c r="O277" i="261"/>
  <c r="O285" i="261" s="1"/>
  <c r="M291" i="261"/>
  <c r="M299" i="261" s="1"/>
  <c r="Y221" i="261"/>
  <c r="Y228" i="261" s="1"/>
  <c r="O289" i="261"/>
  <c r="N290" i="261"/>
  <c r="Y233" i="261"/>
  <c r="X234" i="261"/>
  <c r="AG187" i="261"/>
  <c r="AI187" i="261" s="1"/>
  <c r="AE193" i="261"/>
  <c r="AE200" i="261" s="1"/>
  <c r="W234" i="260"/>
  <c r="X233" i="260"/>
  <c r="P277" i="260"/>
  <c r="P285" i="260" s="1"/>
  <c r="U248" i="260"/>
  <c r="V247" i="260"/>
  <c r="AB207" i="260"/>
  <c r="AB214" i="260" s="1"/>
  <c r="AG187" i="260"/>
  <c r="AI187" i="260" s="1"/>
  <c r="Q271" i="260"/>
  <c r="X229" i="260"/>
  <c r="AG191" i="260"/>
  <c r="AG192" i="260" s="1"/>
  <c r="AF192" i="260"/>
  <c r="P289" i="260"/>
  <c r="O290" i="260"/>
  <c r="T249" i="260"/>
  <c r="T257" i="260" s="1"/>
  <c r="AC206" i="260"/>
  <c r="AD205" i="260"/>
  <c r="V235" i="260"/>
  <c r="V242" i="260" s="1"/>
  <c r="M298" i="260"/>
  <c r="R263" i="260"/>
  <c r="R271" i="260" s="1"/>
  <c r="AE193" i="260"/>
  <c r="AE201" i="260" s="1"/>
  <c r="AI185" i="260"/>
  <c r="AJ185" i="260" s="1"/>
  <c r="AI182" i="260"/>
  <c r="AJ181" i="260" s="1"/>
  <c r="AI184" i="260"/>
  <c r="Y221" i="260"/>
  <c r="Y228" i="260" s="1"/>
  <c r="S256" i="260"/>
  <c r="T261" i="260"/>
  <c r="S262" i="260"/>
  <c r="AD200" i="260"/>
  <c r="N291" i="260"/>
  <c r="N299" i="260" s="1"/>
  <c r="R275" i="260"/>
  <c r="Q276" i="260"/>
  <c r="Z220" i="260"/>
  <c r="AA219" i="260"/>
  <c r="Y229" i="260" l="1"/>
  <c r="R270" i="260"/>
  <c r="AE200" i="260"/>
  <c r="U257" i="261"/>
  <c r="Y229" i="261"/>
  <c r="AE201" i="261"/>
  <c r="T256" i="260"/>
  <c r="AB215" i="260"/>
  <c r="V243" i="260"/>
  <c r="AG193" i="261"/>
  <c r="AI192" i="261" s="1"/>
  <c r="AI194" i="261"/>
  <c r="AB214" i="261"/>
  <c r="V249" i="261"/>
  <c r="V256" i="261" s="1"/>
  <c r="W248" i="261"/>
  <c r="X247" i="261"/>
  <c r="R275" i="261"/>
  <c r="Q276" i="261"/>
  <c r="R271" i="261"/>
  <c r="P289" i="261"/>
  <c r="O290" i="261"/>
  <c r="O284" i="261"/>
  <c r="U261" i="261"/>
  <c r="T262" i="261"/>
  <c r="P277" i="261"/>
  <c r="P285" i="261" s="1"/>
  <c r="X235" i="261"/>
  <c r="X243" i="261" s="1"/>
  <c r="Z233" i="261"/>
  <c r="Y234" i="261"/>
  <c r="AD206" i="261"/>
  <c r="AE205" i="261"/>
  <c r="W242" i="261"/>
  <c r="Z221" i="261"/>
  <c r="Z229" i="261" s="1"/>
  <c r="M298" i="261"/>
  <c r="N291" i="261"/>
  <c r="N299" i="261" s="1"/>
  <c r="S263" i="261"/>
  <c r="S270" i="261" s="1"/>
  <c r="AF193" i="261"/>
  <c r="AF201" i="261" s="1"/>
  <c r="AC207" i="261"/>
  <c r="AC215" i="261" s="1"/>
  <c r="AB219" i="261"/>
  <c r="AA220" i="261"/>
  <c r="P290" i="260"/>
  <c r="Q289" i="260"/>
  <c r="AF193" i="260"/>
  <c r="AF200" i="260" s="1"/>
  <c r="AG193" i="260"/>
  <c r="AI192" i="260" s="1"/>
  <c r="AI194" i="260"/>
  <c r="N298" i="260"/>
  <c r="AC207" i="260"/>
  <c r="AC214" i="260" s="1"/>
  <c r="P284" i="260"/>
  <c r="W247" i="260"/>
  <c r="V248" i="260"/>
  <c r="S263" i="260"/>
  <c r="S271" i="260" s="1"/>
  <c r="X234" i="260"/>
  <c r="Y233" i="260"/>
  <c r="R276" i="260"/>
  <c r="S275" i="260"/>
  <c r="AD206" i="260"/>
  <c r="AE205" i="260"/>
  <c r="U249" i="260"/>
  <c r="U256" i="260" s="1"/>
  <c r="AA220" i="260"/>
  <c r="AB219" i="260"/>
  <c r="Z221" i="260"/>
  <c r="Z229" i="260" s="1"/>
  <c r="U261" i="260"/>
  <c r="T262" i="260"/>
  <c r="Q277" i="260"/>
  <c r="Q285" i="260" s="1"/>
  <c r="O291" i="260"/>
  <c r="O299" i="260" s="1"/>
  <c r="W235" i="260"/>
  <c r="W243" i="260" s="1"/>
  <c r="AC214" i="261" l="1"/>
  <c r="Z228" i="261"/>
  <c r="S271" i="261"/>
  <c r="AF200" i="261"/>
  <c r="V257" i="261"/>
  <c r="AG200" i="260"/>
  <c r="AB220" i="261"/>
  <c r="AC219" i="261"/>
  <c r="P290" i="261"/>
  <c r="Q289" i="261"/>
  <c r="AF205" i="261"/>
  <c r="AE206" i="261"/>
  <c r="AD207" i="261"/>
  <c r="AD215" i="261" s="1"/>
  <c r="P284" i="261"/>
  <c r="O291" i="261"/>
  <c r="O299" i="261" s="1"/>
  <c r="N298" i="261"/>
  <c r="Y235" i="261"/>
  <c r="Y243" i="261" s="1"/>
  <c r="Q277" i="261"/>
  <c r="Q285" i="261" s="1"/>
  <c r="AI199" i="261"/>
  <c r="AJ199" i="261" s="1"/>
  <c r="AI198" i="261"/>
  <c r="AI196" i="261"/>
  <c r="AJ195" i="261" s="1"/>
  <c r="Z234" i="261"/>
  <c r="AA233" i="261"/>
  <c r="T263" i="261"/>
  <c r="T271" i="261" s="1"/>
  <c r="R276" i="261"/>
  <c r="S275" i="261"/>
  <c r="AG201" i="261"/>
  <c r="AI201" i="261" s="1"/>
  <c r="X242" i="261"/>
  <c r="U262" i="261"/>
  <c r="V261" i="261"/>
  <c r="X248" i="261"/>
  <c r="Y247" i="261"/>
  <c r="AA221" i="261"/>
  <c r="AA228" i="261" s="1"/>
  <c r="W249" i="261"/>
  <c r="W257" i="261" s="1"/>
  <c r="AG200" i="261"/>
  <c r="AI200" i="261" s="1"/>
  <c r="S276" i="260"/>
  <c r="T275" i="260"/>
  <c r="AA221" i="260"/>
  <c r="AA229" i="260" s="1"/>
  <c r="R277" i="260"/>
  <c r="R285" i="260" s="1"/>
  <c r="AG201" i="260"/>
  <c r="W248" i="260"/>
  <c r="X247" i="260"/>
  <c r="W242" i="260"/>
  <c r="AF201" i="260"/>
  <c r="Q284" i="260"/>
  <c r="AC219" i="260"/>
  <c r="AB220" i="260"/>
  <c r="X235" i="260"/>
  <c r="X242" i="260" s="1"/>
  <c r="U257" i="260"/>
  <c r="AF205" i="260"/>
  <c r="AE206" i="260"/>
  <c r="S270" i="260"/>
  <c r="AC215" i="260"/>
  <c r="AI200" i="260"/>
  <c r="O298" i="260"/>
  <c r="Z228" i="260"/>
  <c r="AD207" i="260"/>
  <c r="AD214" i="260" s="1"/>
  <c r="Q290" i="260"/>
  <c r="R289" i="260"/>
  <c r="Y234" i="260"/>
  <c r="Z233" i="260"/>
  <c r="T263" i="260"/>
  <c r="T270" i="260" s="1"/>
  <c r="U262" i="260"/>
  <c r="V261" i="260"/>
  <c r="V249" i="260"/>
  <c r="V256" i="260" s="1"/>
  <c r="AI196" i="260"/>
  <c r="AJ195" i="260" s="1"/>
  <c r="AI199" i="260"/>
  <c r="AJ199" i="260" s="1"/>
  <c r="AI198" i="260"/>
  <c r="P291" i="260"/>
  <c r="P299" i="260" s="1"/>
  <c r="AD214" i="261" l="1"/>
  <c r="W256" i="261"/>
  <c r="P298" i="260"/>
  <c r="R284" i="260"/>
  <c r="V257" i="260"/>
  <c r="AD215" i="260"/>
  <c r="S276" i="261"/>
  <c r="T275" i="261"/>
  <c r="Y242" i="261"/>
  <c r="AA229" i="261"/>
  <c r="AE207" i="261"/>
  <c r="AE215" i="261" s="1"/>
  <c r="Z247" i="261"/>
  <c r="Y248" i="261"/>
  <c r="AF206" i="261"/>
  <c r="AG205" i="261"/>
  <c r="AG206" i="261" s="1"/>
  <c r="X249" i="261"/>
  <c r="X257" i="261" s="1"/>
  <c r="O298" i="261"/>
  <c r="Q290" i="261"/>
  <c r="R289" i="261"/>
  <c r="R277" i="261"/>
  <c r="R285" i="261" s="1"/>
  <c r="T270" i="261"/>
  <c r="W261" i="261"/>
  <c r="V262" i="261"/>
  <c r="Q284" i="261"/>
  <c r="P291" i="261"/>
  <c r="P299" i="261" s="1"/>
  <c r="U263" i="261"/>
  <c r="U271" i="261" s="1"/>
  <c r="AA234" i="261"/>
  <c r="AB233" i="261"/>
  <c r="AC220" i="261"/>
  <c r="AD219" i="261"/>
  <c r="Z235" i="261"/>
  <c r="Z243" i="261" s="1"/>
  <c r="AB221" i="261"/>
  <c r="AB229" i="261" s="1"/>
  <c r="V262" i="260"/>
  <c r="W261" i="260"/>
  <c r="Q291" i="260"/>
  <c r="Q299" i="260" s="1"/>
  <c r="AC220" i="260"/>
  <c r="AD219" i="260"/>
  <c r="AE207" i="260"/>
  <c r="AE215" i="260" s="1"/>
  <c r="AB221" i="260"/>
  <c r="AB229" i="260" s="1"/>
  <c r="U263" i="260"/>
  <c r="U270" i="260" s="1"/>
  <c r="AF206" i="260"/>
  <c r="AG205" i="260"/>
  <c r="AG206" i="260" s="1"/>
  <c r="AA228" i="260"/>
  <c r="T271" i="260"/>
  <c r="Y247" i="260"/>
  <c r="X248" i="260"/>
  <c r="Z234" i="260"/>
  <c r="AA233" i="260"/>
  <c r="X243" i="260"/>
  <c r="W249" i="260"/>
  <c r="W257" i="260" s="1"/>
  <c r="T276" i="260"/>
  <c r="U275" i="260"/>
  <c r="S289" i="260"/>
  <c r="R290" i="260"/>
  <c r="Y235" i="260"/>
  <c r="Y242" i="260" s="1"/>
  <c r="AI201" i="260"/>
  <c r="S277" i="260"/>
  <c r="S284" i="260" s="1"/>
  <c r="AE214" i="261" l="1"/>
  <c r="AB228" i="260"/>
  <c r="AE214" i="260"/>
  <c r="Z242" i="261"/>
  <c r="X256" i="261"/>
  <c r="X261" i="261"/>
  <c r="W262" i="261"/>
  <c r="U270" i="261"/>
  <c r="P298" i="261"/>
  <c r="AG207" i="261"/>
  <c r="AI206" i="261" s="1"/>
  <c r="AI208" i="261"/>
  <c r="AC221" i="261"/>
  <c r="AC228" i="261" s="1"/>
  <c r="AF207" i="261"/>
  <c r="AF214" i="261" s="1"/>
  <c r="S289" i="261"/>
  <c r="R290" i="261"/>
  <c r="Y249" i="261"/>
  <c r="Y257" i="261" s="1"/>
  <c r="U275" i="261"/>
  <c r="T276" i="261"/>
  <c r="AE219" i="261"/>
  <c r="AD220" i="261"/>
  <c r="R284" i="261"/>
  <c r="AB228" i="261"/>
  <c r="AC233" i="261"/>
  <c r="AB234" i="261"/>
  <c r="AA235" i="261"/>
  <c r="AA243" i="261" s="1"/>
  <c r="V263" i="261"/>
  <c r="V270" i="261" s="1"/>
  <c r="Q291" i="261"/>
  <c r="Q298" i="261" s="1"/>
  <c r="Z248" i="261"/>
  <c r="AA247" i="261"/>
  <c r="S277" i="261"/>
  <c r="S285" i="261" s="1"/>
  <c r="AC221" i="260"/>
  <c r="AC229" i="260" s="1"/>
  <c r="Z235" i="260"/>
  <c r="Z243" i="260" s="1"/>
  <c r="AB233" i="260"/>
  <c r="AA234" i="260"/>
  <c r="AE219" i="260"/>
  <c r="AD220" i="260"/>
  <c r="X249" i="260"/>
  <c r="X256" i="260" s="1"/>
  <c r="T277" i="260"/>
  <c r="T285" i="260" s="1"/>
  <c r="Q298" i="260"/>
  <c r="T289" i="260"/>
  <c r="S290" i="260"/>
  <c r="S285" i="260"/>
  <c r="U271" i="260"/>
  <c r="Z247" i="260"/>
  <c r="Y248" i="260"/>
  <c r="W256" i="260"/>
  <c r="Y243" i="260"/>
  <c r="AG207" i="260"/>
  <c r="AI206" i="260" s="1"/>
  <c r="AI208" i="260"/>
  <c r="X261" i="260"/>
  <c r="W262" i="260"/>
  <c r="R291" i="260"/>
  <c r="R298" i="260" s="1"/>
  <c r="V275" i="260"/>
  <c r="U276" i="260"/>
  <c r="AF207" i="260"/>
  <c r="AF214" i="260" s="1"/>
  <c r="V263" i="260"/>
  <c r="V271" i="260" s="1"/>
  <c r="AA242" i="261" l="1"/>
  <c r="AG214" i="261"/>
  <c r="AI214" i="261" s="1"/>
  <c r="X257" i="260"/>
  <c r="R299" i="260"/>
  <c r="V270" i="260"/>
  <c r="T284" i="260"/>
  <c r="Z242" i="260"/>
  <c r="AG215" i="260"/>
  <c r="AF215" i="260"/>
  <c r="V275" i="261"/>
  <c r="U276" i="261"/>
  <c r="AF215" i="261"/>
  <c r="AB235" i="261"/>
  <c r="AB243" i="261" s="1"/>
  <c r="AF219" i="261"/>
  <c r="AE220" i="261"/>
  <c r="T277" i="261"/>
  <c r="T285" i="261" s="1"/>
  <c r="Q299" i="261"/>
  <c r="AD233" i="261"/>
  <c r="AC234" i="261"/>
  <c r="Y256" i="261"/>
  <c r="AC229" i="261"/>
  <c r="W263" i="261"/>
  <c r="W271" i="261" s="1"/>
  <c r="Y261" i="261"/>
  <c r="X262" i="261"/>
  <c r="AB247" i="261"/>
  <c r="AA248" i="261"/>
  <c r="Z249" i="261"/>
  <c r="Z257" i="261" s="1"/>
  <c r="S284" i="261"/>
  <c r="V271" i="261"/>
  <c r="R291" i="261"/>
  <c r="R299" i="261" s="1"/>
  <c r="AI212" i="261"/>
  <c r="AI213" i="261"/>
  <c r="AJ213" i="261" s="1"/>
  <c r="AI210" i="261"/>
  <c r="AJ209" i="261" s="1"/>
  <c r="U3" i="261"/>
  <c r="AD221" i="261"/>
  <c r="AD228" i="261" s="1"/>
  <c r="T289" i="261"/>
  <c r="S290" i="261"/>
  <c r="AG215" i="261"/>
  <c r="AI215" i="261" s="1"/>
  <c r="W263" i="260"/>
  <c r="W271" i="260" s="1"/>
  <c r="Y249" i="260"/>
  <c r="Y256" i="260" s="1"/>
  <c r="AA235" i="260"/>
  <c r="AA242" i="260" s="1"/>
  <c r="AI213" i="260"/>
  <c r="AJ213" i="260" s="1"/>
  <c r="AI210" i="260"/>
  <c r="AJ209" i="260" s="1"/>
  <c r="AI212" i="260"/>
  <c r="U3" i="260"/>
  <c r="AA247" i="260"/>
  <c r="Z248" i="260"/>
  <c r="W275" i="260"/>
  <c r="V276" i="260"/>
  <c r="AG214" i="260"/>
  <c r="AI214" i="260" s="1"/>
  <c r="X262" i="260"/>
  <c r="Y261" i="260"/>
  <c r="S291" i="260"/>
  <c r="S298" i="260" s="1"/>
  <c r="T290" i="260"/>
  <c r="U289" i="260"/>
  <c r="AD221" i="260"/>
  <c r="AD228" i="260" s="1"/>
  <c r="AC228" i="260"/>
  <c r="AC233" i="260"/>
  <c r="AB234" i="260"/>
  <c r="U277" i="260"/>
  <c r="U285" i="260" s="1"/>
  <c r="AE220" i="260"/>
  <c r="AF219" i="260"/>
  <c r="Z256" i="261" l="1"/>
  <c r="T284" i="261"/>
  <c r="AI215" i="260"/>
  <c r="Y257" i="260"/>
  <c r="AA243" i="260"/>
  <c r="R298" i="261"/>
  <c r="AC247" i="261"/>
  <c r="AB248" i="261"/>
  <c r="AC235" i="261"/>
  <c r="AC242" i="261" s="1"/>
  <c r="X263" i="261"/>
  <c r="X270" i="261" s="1"/>
  <c r="AE233" i="261"/>
  <c r="AD234" i="261"/>
  <c r="AB242" i="261"/>
  <c r="AA249" i="261"/>
  <c r="AA257" i="261" s="1"/>
  <c r="U289" i="261"/>
  <c r="T290" i="261"/>
  <c r="U4" i="261"/>
  <c r="Y4" i="261" s="1"/>
  <c r="Y3" i="261"/>
  <c r="AF220" i="261"/>
  <c r="AG219" i="261"/>
  <c r="AG220" i="261" s="1"/>
  <c r="W270" i="261"/>
  <c r="U277" i="261"/>
  <c r="U285" i="261" s="1"/>
  <c r="AD229" i="261"/>
  <c r="Z261" i="261"/>
  <c r="Y262" i="261"/>
  <c r="S291" i="261"/>
  <c r="S299" i="261" s="1"/>
  <c r="AE221" i="261"/>
  <c r="AE228" i="261" s="1"/>
  <c r="W275" i="261"/>
  <c r="V276" i="261"/>
  <c r="Z261" i="260"/>
  <c r="Y262" i="260"/>
  <c r="AB235" i="260"/>
  <c r="AB243" i="260" s="1"/>
  <c r="U4" i="260"/>
  <c r="Y4" i="260" s="1"/>
  <c r="Y3" i="260"/>
  <c r="AE221" i="260"/>
  <c r="AE229" i="260" s="1"/>
  <c r="AE228" i="260"/>
  <c r="AD229" i="260"/>
  <c r="X263" i="260"/>
  <c r="X270" i="260" s="1"/>
  <c r="Z249" i="260"/>
  <c r="Z256" i="260" s="1"/>
  <c r="S299" i="260"/>
  <c r="AF220" i="260"/>
  <c r="AG219" i="260"/>
  <c r="AG220" i="260" s="1"/>
  <c r="AB247" i="260"/>
  <c r="AA248" i="260"/>
  <c r="U284" i="260"/>
  <c r="W270" i="260"/>
  <c r="AD233" i="260"/>
  <c r="AC234" i="260"/>
  <c r="V289" i="260"/>
  <c r="U290" i="260"/>
  <c r="V277" i="260"/>
  <c r="V285" i="260" s="1"/>
  <c r="T291" i="260"/>
  <c r="T299" i="260" s="1"/>
  <c r="X275" i="260"/>
  <c r="W276" i="260"/>
  <c r="X271" i="261" l="1"/>
  <c r="AC243" i="261"/>
  <c r="S298" i="261"/>
  <c r="V284" i="260"/>
  <c r="AB242" i="260"/>
  <c r="X271" i="260"/>
  <c r="AG221" i="261"/>
  <c r="AI220" i="261" s="1"/>
  <c r="AI222" i="261"/>
  <c r="AA256" i="261"/>
  <c r="Z262" i="261"/>
  <c r="AA261" i="261"/>
  <c r="Y263" i="261"/>
  <c r="Y270" i="261" s="1"/>
  <c r="AF221" i="261"/>
  <c r="AF228" i="261" s="1"/>
  <c r="AF229" i="261"/>
  <c r="AE229" i="261"/>
  <c r="AD235" i="261"/>
  <c r="AD243" i="261" s="1"/>
  <c r="AB249" i="261"/>
  <c r="AB257" i="261" s="1"/>
  <c r="AE234" i="261"/>
  <c r="AF233" i="261"/>
  <c r="AD247" i="261"/>
  <c r="AC248" i="261"/>
  <c r="V289" i="261"/>
  <c r="U290" i="261"/>
  <c r="V277" i="261"/>
  <c r="V285" i="261" s="1"/>
  <c r="X275" i="261"/>
  <c r="W276" i="261"/>
  <c r="U284" i="261"/>
  <c r="T291" i="261"/>
  <c r="T299" i="261" s="1"/>
  <c r="Y275" i="260"/>
  <c r="X276" i="260"/>
  <c r="W277" i="260"/>
  <c r="W285" i="260" s="1"/>
  <c r="AC247" i="260"/>
  <c r="AB248" i="260"/>
  <c r="AF221" i="260"/>
  <c r="AF228" i="260" s="1"/>
  <c r="AG221" i="260"/>
  <c r="AI220" i="260" s="1"/>
  <c r="AI222" i="260"/>
  <c r="Y263" i="260"/>
  <c r="Y271" i="260" s="1"/>
  <c r="AC235" i="260"/>
  <c r="AC243" i="260" s="1"/>
  <c r="T298" i="260"/>
  <c r="AD234" i="260"/>
  <c r="AE233" i="260"/>
  <c r="Z257" i="260"/>
  <c r="Z262" i="260"/>
  <c r="AA261" i="260"/>
  <c r="AA249" i="260"/>
  <c r="AA257" i="260" s="1"/>
  <c r="U291" i="260"/>
  <c r="U298" i="260" s="1"/>
  <c r="W289" i="260"/>
  <c r="V290" i="260"/>
  <c r="Y271" i="261" l="1"/>
  <c r="AD242" i="261"/>
  <c r="Y270" i="260"/>
  <c r="AF229" i="260"/>
  <c r="AB261" i="261"/>
  <c r="AA262" i="261"/>
  <c r="AF234" i="261"/>
  <c r="AG233" i="261"/>
  <c r="AG234" i="261" s="1"/>
  <c r="Z263" i="261"/>
  <c r="Z271" i="261" s="1"/>
  <c r="V284" i="261"/>
  <c r="AI227" i="261"/>
  <c r="AJ227" i="261" s="1"/>
  <c r="AI226" i="261"/>
  <c r="AI224" i="261"/>
  <c r="AJ223" i="261" s="1"/>
  <c r="AC249" i="261"/>
  <c r="AC256" i="261" s="1"/>
  <c r="AD248" i="261"/>
  <c r="AE247" i="261"/>
  <c r="X276" i="261"/>
  <c r="Y275" i="261"/>
  <c r="AE235" i="261"/>
  <c r="AE243" i="261" s="1"/>
  <c r="U291" i="261"/>
  <c r="U298" i="261" s="1"/>
  <c r="AG228" i="261"/>
  <c r="AI228" i="261" s="1"/>
  <c r="W277" i="261"/>
  <c r="W285" i="261" s="1"/>
  <c r="AB256" i="261"/>
  <c r="T298" i="261"/>
  <c r="W289" i="261"/>
  <c r="V290" i="261"/>
  <c r="AG229" i="261"/>
  <c r="AI229" i="261" s="1"/>
  <c r="AB249" i="260"/>
  <c r="AB257" i="260" s="1"/>
  <c r="U299" i="260"/>
  <c r="AI227" i="260"/>
  <c r="AJ227" i="260" s="1"/>
  <c r="AI224" i="260"/>
  <c r="AJ223" i="260" s="1"/>
  <c r="AI226" i="260"/>
  <c r="AA256" i="260"/>
  <c r="AC242" i="260"/>
  <c r="AG229" i="260"/>
  <c r="AI229" i="260" s="1"/>
  <c r="W284" i="260"/>
  <c r="AF233" i="260"/>
  <c r="AE234" i="260"/>
  <c r="AC248" i="260"/>
  <c r="AD247" i="260"/>
  <c r="AG228" i="260"/>
  <c r="AI228" i="260" s="1"/>
  <c r="AD235" i="260"/>
  <c r="AD243" i="260" s="1"/>
  <c r="X277" i="260"/>
  <c r="X284" i="260" s="1"/>
  <c r="X285" i="260"/>
  <c r="V291" i="260"/>
  <c r="V298" i="260" s="1"/>
  <c r="AB261" i="260"/>
  <c r="AA262" i="260"/>
  <c r="X289" i="260"/>
  <c r="W290" i="260"/>
  <c r="Z263" i="260"/>
  <c r="Z270" i="260" s="1"/>
  <c r="Z275" i="260"/>
  <c r="Y276" i="260"/>
  <c r="AE248" i="261" l="1"/>
  <c r="AF247" i="261"/>
  <c r="U299" i="261"/>
  <c r="Z270" i="261"/>
  <c r="AD249" i="261"/>
  <c r="AD257" i="261" s="1"/>
  <c r="V291" i="261"/>
  <c r="V298" i="261" s="1"/>
  <c r="AE242" i="261"/>
  <c r="AC257" i="261"/>
  <c r="AG235" i="261"/>
  <c r="AI234" i="261" s="1"/>
  <c r="AI236" i="261"/>
  <c r="W284" i="261"/>
  <c r="AF235" i="261"/>
  <c r="AF243" i="261" s="1"/>
  <c r="X289" i="261"/>
  <c r="W290" i="261"/>
  <c r="Z275" i="261"/>
  <c r="Y276" i="261"/>
  <c r="AA263" i="261"/>
  <c r="AA271" i="261" s="1"/>
  <c r="X277" i="261"/>
  <c r="X285" i="261" s="1"/>
  <c r="AB262" i="261"/>
  <c r="AC261" i="261"/>
  <c r="V299" i="260"/>
  <c r="AD248" i="260"/>
  <c r="AE247" i="260"/>
  <c r="Z271" i="260"/>
  <c r="AC249" i="260"/>
  <c r="AC257" i="260" s="1"/>
  <c r="AF234" i="260"/>
  <c r="AG233" i="260"/>
  <c r="AG234" i="260" s="1"/>
  <c r="AA263" i="260"/>
  <c r="AA271" i="260" s="1"/>
  <c r="X290" i="260"/>
  <c r="Y289" i="260"/>
  <c r="AB256" i="260"/>
  <c r="W291" i="260"/>
  <c r="W299" i="260" s="1"/>
  <c r="AE235" i="260"/>
  <c r="AE243" i="260" s="1"/>
  <c r="Y277" i="260"/>
  <c r="Y284" i="260" s="1"/>
  <c r="AB262" i="260"/>
  <c r="AC261" i="260"/>
  <c r="AD242" i="260"/>
  <c r="Z276" i="260"/>
  <c r="AA275" i="260"/>
  <c r="AD256" i="261" l="1"/>
  <c r="V299" i="261"/>
  <c r="AG242" i="261"/>
  <c r="AE242" i="260"/>
  <c r="Y285" i="260"/>
  <c r="X290" i="261"/>
  <c r="Y289" i="261"/>
  <c r="Y277" i="261"/>
  <c r="Y285" i="261" s="1"/>
  <c r="X284" i="261"/>
  <c r="AI240" i="261"/>
  <c r="AI241" i="261"/>
  <c r="AJ241" i="261" s="1"/>
  <c r="AI238" i="261"/>
  <c r="AJ237" i="261" s="1"/>
  <c r="AA275" i="261"/>
  <c r="Z276" i="261"/>
  <c r="W291" i="261"/>
  <c r="W298" i="261" s="1"/>
  <c r="AF242" i="261"/>
  <c r="AI242" i="261" s="1"/>
  <c r="AC262" i="261"/>
  <c r="AD261" i="261"/>
  <c r="AF248" i="261"/>
  <c r="AG247" i="261"/>
  <c r="AG248" i="261" s="1"/>
  <c r="AG243" i="261"/>
  <c r="AI243" i="261" s="1"/>
  <c r="AA270" i="261"/>
  <c r="AB263" i="261"/>
  <c r="AB270" i="261" s="1"/>
  <c r="AE249" i="261"/>
  <c r="AE257" i="261" s="1"/>
  <c r="AC256" i="260"/>
  <c r="Z277" i="260"/>
  <c r="Z285" i="260" s="1"/>
  <c r="X291" i="260"/>
  <c r="X298" i="260" s="1"/>
  <c r="AA270" i="260"/>
  <c r="AB263" i="260"/>
  <c r="AB271" i="260" s="1"/>
  <c r="W298" i="260"/>
  <c r="AF247" i="260"/>
  <c r="AE248" i="260"/>
  <c r="AA276" i="260"/>
  <c r="AB275" i="260"/>
  <c r="AG235" i="260"/>
  <c r="AI234" i="260" s="1"/>
  <c r="AI236" i="260"/>
  <c r="AD249" i="260"/>
  <c r="AD256" i="260" s="1"/>
  <c r="Y290" i="260"/>
  <c r="Z289" i="260"/>
  <c r="AC262" i="260"/>
  <c r="AD261" i="260"/>
  <c r="AF235" i="260"/>
  <c r="AF243" i="260" s="1"/>
  <c r="Z284" i="260" l="1"/>
  <c r="W299" i="261"/>
  <c r="Y284" i="261"/>
  <c r="AE256" i="261"/>
  <c r="AG249" i="261"/>
  <c r="AI248" i="261" s="1"/>
  <c r="AI250" i="261"/>
  <c r="Z277" i="261"/>
  <c r="Z285" i="261" s="1"/>
  <c r="AB271" i="261"/>
  <c r="AF249" i="261"/>
  <c r="AF256" i="261" s="1"/>
  <c r="AA276" i="261"/>
  <c r="AB275" i="261"/>
  <c r="Y290" i="261"/>
  <c r="Z289" i="261"/>
  <c r="AC263" i="261"/>
  <c r="AC271" i="261" s="1"/>
  <c r="AE261" i="261"/>
  <c r="AD262" i="261"/>
  <c r="X291" i="261"/>
  <c r="X299" i="261" s="1"/>
  <c r="AC275" i="260"/>
  <c r="AB276" i="260"/>
  <c r="AF242" i="260"/>
  <c r="AF248" i="260"/>
  <c r="AG247" i="260"/>
  <c r="AG248" i="260" s="1"/>
  <c r="X299" i="260"/>
  <c r="Y291" i="260"/>
  <c r="Y298" i="260" s="1"/>
  <c r="AA277" i="260"/>
  <c r="AA285" i="260" s="1"/>
  <c r="AD257" i="260"/>
  <c r="AE249" i="260"/>
  <c r="AE256" i="260" s="1"/>
  <c r="AI241" i="260"/>
  <c r="AJ241" i="260" s="1"/>
  <c r="AI238" i="260"/>
  <c r="AJ237" i="260" s="1"/>
  <c r="AI240" i="260"/>
  <c r="AE261" i="260"/>
  <c r="AD262" i="260"/>
  <c r="AC263" i="260"/>
  <c r="AC271" i="260" s="1"/>
  <c r="AG242" i="260"/>
  <c r="AB270" i="260"/>
  <c r="AA289" i="260"/>
  <c r="Z290" i="260"/>
  <c r="AG243" i="260"/>
  <c r="AI243" i="260" s="1"/>
  <c r="AI242" i="260" l="1"/>
  <c r="AF257" i="261"/>
  <c r="Y299" i="260"/>
  <c r="AF261" i="261"/>
  <c r="AE262" i="261"/>
  <c r="AG256" i="261"/>
  <c r="AI256" i="261" s="1"/>
  <c r="AG257" i="261"/>
  <c r="AI257" i="261" s="1"/>
  <c r="AC270" i="261"/>
  <c r="X298" i="261"/>
  <c r="Z284" i="261"/>
  <c r="AA289" i="261"/>
  <c r="Z290" i="261"/>
  <c r="AB276" i="261"/>
  <c r="AC275" i="261"/>
  <c r="Y291" i="261"/>
  <c r="Y298" i="261" s="1"/>
  <c r="AD263" i="261"/>
  <c r="AD271" i="261" s="1"/>
  <c r="AA277" i="261"/>
  <c r="AA285" i="261" s="1"/>
  <c r="AI255" i="261"/>
  <c r="AJ255" i="261" s="1"/>
  <c r="AI254" i="261"/>
  <c r="AI252" i="261"/>
  <c r="AJ251" i="261" s="1"/>
  <c r="AE257" i="260"/>
  <c r="AC270" i="260"/>
  <c r="AG249" i="260"/>
  <c r="AI248" i="260" s="1"/>
  <c r="AI250" i="260"/>
  <c r="AF261" i="260"/>
  <c r="AE262" i="260"/>
  <c r="AF249" i="260"/>
  <c r="AF256" i="260" s="1"/>
  <c r="AB289" i="260"/>
  <c r="AA290" i="260"/>
  <c r="AA284" i="260"/>
  <c r="AD263" i="260"/>
  <c r="AD270" i="260" s="1"/>
  <c r="Z291" i="260"/>
  <c r="Z299" i="260" s="1"/>
  <c r="AB277" i="260"/>
  <c r="AB285" i="260" s="1"/>
  <c r="AD275" i="260"/>
  <c r="AC276" i="260"/>
  <c r="AD270" i="261" l="1"/>
  <c r="AD271" i="260"/>
  <c r="AB289" i="261"/>
  <c r="AA290" i="261"/>
  <c r="Y299" i="261"/>
  <c r="AA284" i="261"/>
  <c r="AD275" i="261"/>
  <c r="AC276" i="261"/>
  <c r="AB277" i="261"/>
  <c r="AB285" i="261" s="1"/>
  <c r="AE263" i="261"/>
  <c r="AE270" i="261" s="1"/>
  <c r="Z291" i="261"/>
  <c r="Z299" i="261" s="1"/>
  <c r="AF262" i="261"/>
  <c r="AG261" i="261"/>
  <c r="AG262" i="261" s="1"/>
  <c r="AF262" i="260"/>
  <c r="AG261" i="260"/>
  <c r="AG262" i="260" s="1"/>
  <c r="AG257" i="260"/>
  <c r="AB284" i="260"/>
  <c r="AA291" i="260"/>
  <c r="AA298" i="260" s="1"/>
  <c r="Z298" i="260"/>
  <c r="AC277" i="260"/>
  <c r="AC285" i="260" s="1"/>
  <c r="AF257" i="260"/>
  <c r="AG256" i="260"/>
  <c r="AI256" i="260" s="1"/>
  <c r="AI254" i="260"/>
  <c r="AI255" i="260"/>
  <c r="AJ255" i="260" s="1"/>
  <c r="AI252" i="260"/>
  <c r="AJ251" i="260" s="1"/>
  <c r="AD276" i="260"/>
  <c r="AE275" i="260"/>
  <c r="AB290" i="260"/>
  <c r="AC289" i="260"/>
  <c r="AE263" i="260"/>
  <c r="AE271" i="260" s="1"/>
  <c r="Z298" i="261" l="1"/>
  <c r="AB284" i="261"/>
  <c r="AC277" i="261"/>
  <c r="AC285" i="261" s="1"/>
  <c r="AE271" i="261"/>
  <c r="AG263" i="261"/>
  <c r="AI262" i="261" s="1"/>
  <c r="AI264" i="261"/>
  <c r="AF263" i="261"/>
  <c r="AF271" i="261" s="1"/>
  <c r="AA291" i="261"/>
  <c r="AA299" i="261" s="1"/>
  <c r="AE275" i="261"/>
  <c r="AD276" i="261"/>
  <c r="AC289" i="261"/>
  <c r="AB290" i="261"/>
  <c r="AA299" i="260"/>
  <c r="AE270" i="260"/>
  <c r="AD289" i="260"/>
  <c r="AC290" i="260"/>
  <c r="AB291" i="260"/>
  <c r="AB299" i="260" s="1"/>
  <c r="AF275" i="260"/>
  <c r="AE276" i="260"/>
  <c r="AG263" i="260"/>
  <c r="AI262" i="260" s="1"/>
  <c r="AI264" i="260"/>
  <c r="AI257" i="260"/>
  <c r="AC284" i="260"/>
  <c r="AD277" i="260"/>
  <c r="AD285" i="260" s="1"/>
  <c r="AF263" i="260"/>
  <c r="AF271" i="260" s="1"/>
  <c r="AF270" i="261" l="1"/>
  <c r="AD277" i="261"/>
  <c r="AD285" i="261" s="1"/>
  <c r="AG271" i="261"/>
  <c r="AI271" i="261" s="1"/>
  <c r="AF275" i="261"/>
  <c r="AE276" i="261"/>
  <c r="AI269" i="261"/>
  <c r="AJ269" i="261" s="1"/>
  <c r="AI268" i="261"/>
  <c r="AI266" i="261"/>
  <c r="AJ265" i="261" s="1"/>
  <c r="AA298" i="261"/>
  <c r="AB291" i="261"/>
  <c r="AB298" i="261" s="1"/>
  <c r="AC284" i="261"/>
  <c r="AG270" i="261"/>
  <c r="AI270" i="261" s="1"/>
  <c r="AD289" i="261"/>
  <c r="AC290" i="261"/>
  <c r="AB298" i="260"/>
  <c r="AC291" i="260"/>
  <c r="AC299" i="260" s="1"/>
  <c r="AG270" i="260"/>
  <c r="AE289" i="260"/>
  <c r="AD290" i="260"/>
  <c r="AF270" i="260"/>
  <c r="AI269" i="260"/>
  <c r="AJ269" i="260" s="1"/>
  <c r="AI268" i="260"/>
  <c r="AI266" i="260"/>
  <c r="AJ265" i="260" s="1"/>
  <c r="AG271" i="260"/>
  <c r="AI271" i="260" s="1"/>
  <c r="AD284" i="260"/>
  <c r="AE277" i="260"/>
  <c r="AE285" i="260" s="1"/>
  <c r="AG275" i="260"/>
  <c r="AG276" i="260" s="1"/>
  <c r="AF276" i="260"/>
  <c r="AI270" i="260" l="1"/>
  <c r="AE284" i="260"/>
  <c r="AE289" i="261"/>
  <c r="AD290" i="261"/>
  <c r="AB299" i="261"/>
  <c r="AD284" i="261"/>
  <c r="AE277" i="261"/>
  <c r="AE285" i="261" s="1"/>
  <c r="AF276" i="261"/>
  <c r="AG275" i="261"/>
  <c r="AG276" i="261" s="1"/>
  <c r="AC291" i="261"/>
  <c r="AC298" i="261" s="1"/>
  <c r="AC298" i="260"/>
  <c r="AF277" i="260"/>
  <c r="AF285" i="260" s="1"/>
  <c r="AD291" i="260"/>
  <c r="AD299" i="260" s="1"/>
  <c r="AF289" i="260"/>
  <c r="AE290" i="260"/>
  <c r="AG277" i="260"/>
  <c r="AI276" i="260" s="1"/>
  <c r="AI278" i="260"/>
  <c r="AE284" i="261" l="1"/>
  <c r="AD298" i="260"/>
  <c r="AC299" i="261"/>
  <c r="AG277" i="261"/>
  <c r="AI276" i="261" s="1"/>
  <c r="AI278" i="261"/>
  <c r="AD291" i="261"/>
  <c r="AD299" i="261" s="1"/>
  <c r="AF277" i="261"/>
  <c r="AF285" i="261" s="1"/>
  <c r="AF289" i="261"/>
  <c r="AE290" i="261"/>
  <c r="AF284" i="260"/>
  <c r="AI283" i="260"/>
  <c r="AJ283" i="260" s="1"/>
  <c r="AI282" i="260"/>
  <c r="AI280" i="260"/>
  <c r="AJ279" i="260" s="1"/>
  <c r="AG284" i="260"/>
  <c r="AI284" i="260" s="1"/>
  <c r="AF290" i="260"/>
  <c r="AG289" i="260"/>
  <c r="AG290" i="260" s="1"/>
  <c r="AG285" i="260"/>
  <c r="AI285" i="260" s="1"/>
  <c r="AE291" i="260"/>
  <c r="AE299" i="260" s="1"/>
  <c r="AD298" i="261" l="1"/>
  <c r="AF290" i="261"/>
  <c r="AG289" i="261"/>
  <c r="AG290" i="261" s="1"/>
  <c r="AE291" i="261"/>
  <c r="AE299" i="261" s="1"/>
  <c r="AG284" i="261"/>
  <c r="AF284" i="261"/>
  <c r="AG285" i="261"/>
  <c r="AI285" i="261" s="1"/>
  <c r="AI283" i="261"/>
  <c r="AJ283" i="261" s="1"/>
  <c r="AI280" i="261"/>
  <c r="AJ279" i="261" s="1"/>
  <c r="AI282" i="261"/>
  <c r="AG291" i="260"/>
  <c r="AI290" i="260" s="1"/>
  <c r="AI292" i="260"/>
  <c r="AF291" i="260"/>
  <c r="AF299" i="260" s="1"/>
  <c r="AE298" i="260"/>
  <c r="AI284" i="261" l="1"/>
  <c r="AE298" i="261"/>
  <c r="AG291" i="261"/>
  <c r="AI290" i="261" s="1"/>
  <c r="AI292" i="261"/>
  <c r="AF291" i="261"/>
  <c r="AF299" i="261" s="1"/>
  <c r="AI297" i="260"/>
  <c r="AJ297" i="260" s="1"/>
  <c r="AI296" i="260"/>
  <c r="AI294" i="260"/>
  <c r="AJ293" i="260" s="1"/>
  <c r="AG298" i="260"/>
  <c r="AF298" i="260"/>
  <c r="AG299" i="260"/>
  <c r="AI299" i="260" s="1"/>
  <c r="AI298" i="260" l="1"/>
  <c r="U5" i="260" s="1"/>
  <c r="AF298" i="261"/>
  <c r="AI297" i="261"/>
  <c r="AJ297" i="261" s="1"/>
  <c r="AI296" i="261"/>
  <c r="AI294" i="261"/>
  <c r="AJ293" i="261" s="1"/>
  <c r="AG298" i="261"/>
  <c r="AI298" i="261" s="1"/>
  <c r="U5" i="261" s="1"/>
  <c r="AG299" i="261"/>
  <c r="AI299" i="261" s="1"/>
  <c r="AG4" i="260"/>
  <c r="AG2" i="260" s="1"/>
  <c r="W5" i="260"/>
  <c r="Y5" i="260" s="1"/>
  <c r="AG4" i="261" l="1"/>
  <c r="AG2" i="261" s="1"/>
  <c r="W5" i="261"/>
  <c r="Y5" i="261" s="1"/>
  <c r="F21" i="242" l="1"/>
  <c r="F27" i="216"/>
  <c r="E25" i="216"/>
  <c r="E24" i="216"/>
  <c r="E26" i="217"/>
  <c r="S103" i="221" l="1"/>
  <c r="B102" i="221" s="1"/>
  <c r="S8" i="221"/>
  <c r="C7" i="221" s="1"/>
  <c r="S100" i="220"/>
  <c r="B99" i="220" s="1"/>
  <c r="S8" i="220"/>
  <c r="C7" i="220" s="1"/>
  <c r="E19" i="106" l="1"/>
  <c r="E16" i="239" l="1"/>
  <c r="D17" i="244" l="1"/>
  <c r="F21" i="230"/>
  <c r="D2" i="214" l="1"/>
  <c r="D2" i="213"/>
  <c r="D6" i="259" l="1"/>
  <c r="D4" i="259"/>
  <c r="C3" i="258" l="1"/>
  <c r="D3" i="257"/>
  <c r="I28" i="256"/>
  <c r="I29" i="256"/>
  <c r="I30" i="256"/>
  <c r="I31" i="256"/>
  <c r="I32" i="256"/>
  <c r="I33" i="256"/>
  <c r="I34" i="256"/>
  <c r="I35" i="256"/>
  <c r="I27" i="256"/>
  <c r="D32" i="256" l="1"/>
  <c r="C31" i="256"/>
  <c r="D31" i="256" s="1"/>
  <c r="B31" i="256"/>
  <c r="C30" i="256"/>
  <c r="D30" i="256" s="1"/>
  <c r="C29" i="256"/>
  <c r="D29" i="256" s="1"/>
  <c r="D33" i="255"/>
  <c r="D30" i="255"/>
  <c r="C30" i="255"/>
  <c r="D31" i="255"/>
  <c r="C31" i="255"/>
  <c r="B31" i="255"/>
  <c r="D29" i="255"/>
  <c r="C29" i="255"/>
  <c r="D28" i="255"/>
  <c r="C28" i="255"/>
  <c r="B28" i="255"/>
  <c r="D32" i="255"/>
  <c r="N28" i="255"/>
  <c r="N29" i="255"/>
  <c r="N27" i="255"/>
  <c r="I28" i="255"/>
  <c r="I29" i="255"/>
  <c r="I30" i="255"/>
  <c r="I31" i="255"/>
  <c r="I32" i="255"/>
  <c r="I33" i="255"/>
  <c r="I34" i="255"/>
  <c r="I35" i="255"/>
  <c r="I36" i="255"/>
  <c r="I27" i="255"/>
  <c r="B28" i="256" l="1"/>
  <c r="C28" i="256"/>
  <c r="D28" i="256" s="1"/>
  <c r="F5" i="253"/>
  <c r="F4" i="252"/>
  <c r="M4" i="252"/>
  <c r="C79" i="220" l="1"/>
  <c r="C83" i="221"/>
  <c r="C11" i="221"/>
  <c r="A5" i="118" l="1"/>
  <c r="I25" i="248" l="1"/>
  <c r="F22" i="248"/>
  <c r="E32" i="251" l="1"/>
  <c r="E31" i="251"/>
  <c r="E30" i="251"/>
  <c r="B14" i="251"/>
  <c r="B12" i="251"/>
  <c r="B10" i="251"/>
  <c r="A8" i="251"/>
  <c r="B12" i="138"/>
  <c r="B14" i="138"/>
  <c r="B14" i="250"/>
  <c r="B12" i="250"/>
  <c r="E32" i="250"/>
  <c r="E31" i="250"/>
  <c r="E30" i="250"/>
  <c r="B10" i="250"/>
  <c r="A8" i="250"/>
  <c r="I25" i="249" l="1"/>
  <c r="F25" i="247"/>
  <c r="F22" i="249"/>
  <c r="F21" i="247"/>
  <c r="S9" i="249"/>
  <c r="S8" i="249"/>
  <c r="U8" i="247"/>
  <c r="S10" i="249"/>
  <c r="U10" i="247"/>
  <c r="E3" i="249"/>
  <c r="E3" i="247"/>
  <c r="S6" i="249"/>
  <c r="U6" i="247"/>
  <c r="U10" i="248"/>
  <c r="U6" i="248"/>
  <c r="U9" i="248"/>
  <c r="U8" i="248"/>
  <c r="E3" i="248"/>
  <c r="U9" i="247"/>
  <c r="F19" i="245"/>
  <c r="F20" i="245"/>
  <c r="L16" i="245"/>
  <c r="L15" i="245"/>
  <c r="L13" i="245"/>
  <c r="E19" i="244"/>
  <c r="I18" i="244"/>
  <c r="D18" i="244"/>
  <c r="D16" i="244"/>
  <c r="I10" i="244"/>
  <c r="I9" i="244"/>
  <c r="I8" i="244"/>
  <c r="B5" i="244"/>
  <c r="I9" i="243"/>
  <c r="I8" i="243"/>
  <c r="I7" i="243"/>
  <c r="I22" i="243"/>
  <c r="I23" i="243"/>
  <c r="I24" i="243"/>
  <c r="I25" i="243"/>
  <c r="I26" i="243"/>
  <c r="I27" i="243"/>
  <c r="I28" i="243"/>
  <c r="I29" i="243"/>
  <c r="I30" i="243"/>
  <c r="I31" i="243"/>
  <c r="I32" i="243"/>
  <c r="I21" i="243"/>
  <c r="I18" i="243"/>
  <c r="D18" i="243"/>
  <c r="E29" i="236"/>
  <c r="D17" i="243"/>
  <c r="D16" i="243"/>
  <c r="B5" i="243"/>
  <c r="D20" i="242"/>
  <c r="D19" i="242"/>
  <c r="F4" i="242"/>
  <c r="G15" i="242"/>
  <c r="G14" i="242"/>
  <c r="G13" i="242"/>
  <c r="G12" i="242"/>
  <c r="I8" i="227"/>
  <c r="B10" i="242"/>
  <c r="C4" i="242"/>
  <c r="C13" i="218"/>
  <c r="J17" i="241"/>
  <c r="D17" i="241"/>
  <c r="E23" i="241"/>
  <c r="E21" i="241"/>
  <c r="E22" i="241"/>
  <c r="F20" i="241"/>
  <c r="F19" i="241"/>
  <c r="D18" i="241"/>
  <c r="I9" i="241"/>
  <c r="I8" i="241"/>
  <c r="I7" i="241"/>
  <c r="B4" i="241"/>
  <c r="E15" i="239"/>
  <c r="E14" i="239"/>
  <c r="I12" i="239"/>
  <c r="I11" i="239"/>
  <c r="I10" i="239"/>
  <c r="B7" i="239"/>
  <c r="J18" i="238"/>
  <c r="D18" i="238"/>
  <c r="E23" i="238"/>
  <c r="E22" i="238"/>
  <c r="I11" i="238"/>
  <c r="E6" i="233"/>
  <c r="F21" i="238"/>
  <c r="F20" i="238"/>
  <c r="D19" i="238"/>
  <c r="I12" i="238"/>
  <c r="I10" i="238"/>
  <c r="B7" i="238"/>
  <c r="F19" i="228" l="1"/>
  <c r="I15" i="234"/>
  <c r="E27" i="236"/>
  <c r="I16" i="236"/>
  <c r="E25" i="236"/>
  <c r="E30" i="236"/>
  <c r="F28" i="236"/>
  <c r="E26" i="236"/>
  <c r="I18" i="236"/>
  <c r="I17" i="236"/>
  <c r="I15" i="236"/>
  <c r="C12" i="236"/>
  <c r="D2" i="236"/>
  <c r="I18" i="234"/>
  <c r="I17" i="234"/>
  <c r="I16" i="234"/>
  <c r="D2" i="234"/>
  <c r="D2" i="216"/>
  <c r="F27" i="234"/>
  <c r="E26" i="234"/>
  <c r="E25" i="234"/>
  <c r="B11" i="233"/>
  <c r="E29" i="234"/>
  <c r="E28" i="234"/>
  <c r="C12" i="233"/>
  <c r="C12" i="234"/>
  <c r="A4" i="233"/>
  <c r="B9" i="217"/>
  <c r="B14" i="233"/>
  <c r="C13" i="233"/>
  <c r="E25" i="217"/>
  <c r="C25" i="233"/>
  <c r="C24" i="233"/>
  <c r="D22" i="217"/>
  <c r="E8" i="233"/>
  <c r="E7" i="233"/>
  <c r="E5" i="233"/>
  <c r="I12" i="217"/>
  <c r="D17" i="106"/>
  <c r="A36" i="136"/>
  <c r="I24" i="231"/>
  <c r="F22" i="231"/>
  <c r="Q14" i="231"/>
  <c r="Q13" i="231"/>
  <c r="Q11" i="231"/>
  <c r="Q15" i="231"/>
  <c r="A8" i="231"/>
  <c r="F25" i="230" l="1"/>
  <c r="U10" i="230"/>
  <c r="U9" i="230"/>
  <c r="U8" i="230"/>
  <c r="U6" i="230"/>
  <c r="E3" i="230"/>
  <c r="F20" i="228"/>
  <c r="L16" i="228"/>
  <c r="L15" i="228"/>
  <c r="L13" i="228"/>
  <c r="C14" i="227"/>
  <c r="C16" i="227"/>
  <c r="C15" i="227"/>
  <c r="I10" i="227"/>
  <c r="I9" i="227"/>
  <c r="A7" i="227"/>
  <c r="B1" i="227"/>
  <c r="C15" i="226"/>
  <c r="C16" i="226"/>
  <c r="C14" i="226"/>
  <c r="I10" i="226"/>
  <c r="I9" i="226"/>
  <c r="I8" i="226"/>
  <c r="A7" i="226"/>
  <c r="B1" i="226"/>
  <c r="R4" i="225"/>
  <c r="C4" i="225"/>
  <c r="BU4" i="225"/>
  <c r="BU3" i="225"/>
  <c r="BU2" i="225"/>
  <c r="U2" i="225"/>
  <c r="I29" i="222"/>
  <c r="F27" i="222"/>
  <c r="Q17" i="222"/>
  <c r="Q16" i="222"/>
  <c r="Q15" i="222"/>
  <c r="B11" i="222"/>
  <c r="B6" i="218"/>
  <c r="F131" i="221"/>
  <c r="F130" i="221"/>
  <c r="F129" i="221"/>
  <c r="B110" i="220"/>
  <c r="B115" i="221"/>
  <c r="F112" i="221"/>
  <c r="F97" i="221"/>
  <c r="F96" i="221"/>
  <c r="F95" i="221"/>
  <c r="F127" i="221"/>
  <c r="F126" i="221"/>
  <c r="F125" i="221"/>
  <c r="I119" i="221"/>
  <c r="A117" i="221"/>
  <c r="F110" i="221"/>
  <c r="F108" i="221"/>
  <c r="F106" i="221"/>
  <c r="F93" i="221"/>
  <c r="F92" i="221"/>
  <c r="F91" i="221"/>
  <c r="C37" i="221"/>
  <c r="F26" i="221"/>
  <c r="F89" i="221" s="1"/>
  <c r="F25" i="221"/>
  <c r="F88" i="221" s="1"/>
  <c r="F24" i="221"/>
  <c r="F87" i="221" s="1"/>
  <c r="K31" i="213"/>
  <c r="K28" i="213"/>
  <c r="K34" i="214"/>
  <c r="K31" i="214"/>
  <c r="F31" i="214"/>
  <c r="A112" i="220"/>
  <c r="F122" i="220"/>
  <c r="F121" i="220"/>
  <c r="F120" i="220"/>
  <c r="I114" i="220"/>
  <c r="F105" i="220"/>
  <c r="F103" i="220"/>
  <c r="C11" i="220"/>
  <c r="F107" i="220"/>
  <c r="F24" i="220"/>
  <c r="F83" i="220" s="1"/>
  <c r="F26" i="220"/>
  <c r="F85" i="220" s="1"/>
  <c r="F25" i="220"/>
  <c r="F84" i="220" s="1"/>
  <c r="J12" i="213"/>
  <c r="F89" i="220"/>
  <c r="F88" i="220"/>
  <c r="F87" i="220"/>
  <c r="C33" i="220"/>
  <c r="H8" i="219"/>
  <c r="C20" i="219"/>
  <c r="E35" i="214"/>
  <c r="E32" i="214"/>
  <c r="E32" i="213"/>
  <c r="E29" i="213"/>
  <c r="F28" i="213"/>
  <c r="E38" i="219"/>
  <c r="E41" i="219"/>
  <c r="D22" i="219"/>
  <c r="D22" i="218"/>
  <c r="D19" i="218"/>
  <c r="I17" i="219"/>
  <c r="E40" i="219" s="1"/>
  <c r="D17" i="219"/>
  <c r="E39" i="219" s="1"/>
  <c r="C21" i="219"/>
  <c r="B5" i="219"/>
  <c r="C23" i="219"/>
  <c r="D25" i="219"/>
  <c r="D24" i="219"/>
  <c r="D14" i="218"/>
  <c r="C12" i="218"/>
  <c r="H10" i="219"/>
  <c r="H9" i="219"/>
  <c r="H7" i="219"/>
  <c r="G7" i="218"/>
  <c r="E22" i="213"/>
  <c r="E21" i="213"/>
  <c r="D15" i="218"/>
  <c r="F24" i="213"/>
  <c r="F23" i="213"/>
  <c r="D16" i="218"/>
  <c r="E25" i="213"/>
  <c r="D21" i="218"/>
  <c r="F31" i="213"/>
  <c r="D18" i="218"/>
  <c r="G10" i="218"/>
  <c r="G9" i="218"/>
  <c r="G8" i="218"/>
  <c r="J11" i="213"/>
  <c r="B10" i="213"/>
  <c r="F23" i="217"/>
  <c r="F24" i="217"/>
  <c r="E28" i="214"/>
  <c r="E23" i="216"/>
  <c r="F26" i="216"/>
  <c r="I13" i="217"/>
  <c r="I16" i="216"/>
  <c r="I14" i="216"/>
  <c r="C12" i="216"/>
  <c r="F121" i="221" l="1"/>
  <c r="F122" i="221"/>
  <c r="F123" i="221"/>
  <c r="F117" i="220"/>
  <c r="F116" i="220"/>
  <c r="F118" i="220"/>
  <c r="I17" i="216"/>
  <c r="I15" i="216"/>
  <c r="B4" i="215"/>
  <c r="E24" i="214"/>
  <c r="G60" i="214"/>
  <c r="G62" i="214"/>
  <c r="G61" i="214"/>
  <c r="F34" i="214"/>
  <c r="F58" i="214"/>
  <c r="E25" i="214"/>
  <c r="F57" i="214"/>
  <c r="J50" i="214"/>
  <c r="J14" i="214"/>
  <c r="J51" i="214"/>
  <c r="J16" i="214"/>
  <c r="J43" i="214"/>
  <c r="F27" i="214"/>
  <c r="F26" i="214"/>
  <c r="J17" i="214"/>
  <c r="J15" i="214"/>
  <c r="B10" i="214"/>
  <c r="E15" i="58" l="1"/>
  <c r="J14" i="213"/>
  <c r="J13" i="213"/>
  <c r="G17" i="206" l="1"/>
  <c r="G15" i="206" l="1"/>
  <c r="C9" i="194"/>
  <c r="C3" i="194"/>
  <c r="A18" i="201" l="1"/>
  <c r="G13" i="2" l="1"/>
  <c r="C19" i="189" l="1"/>
  <c r="K49" i="189"/>
  <c r="A9" i="189"/>
  <c r="K47" i="189"/>
  <c r="A7" i="189"/>
  <c r="O7" i="72"/>
  <c r="H10" i="207"/>
  <c r="H9" i="207"/>
  <c r="H8" i="207"/>
  <c r="H6" i="207"/>
  <c r="H5" i="207"/>
  <c r="E6" i="118"/>
  <c r="A15" i="118"/>
  <c r="L22" i="117"/>
  <c r="G21" i="117" s="1"/>
  <c r="G24" i="117"/>
  <c r="G30" i="117"/>
  <c r="G33" i="117"/>
  <c r="G36" i="117"/>
  <c r="G39" i="117"/>
  <c r="L40" i="117"/>
  <c r="L37" i="117"/>
  <c r="L34" i="117"/>
  <c r="L31" i="117"/>
  <c r="L25" i="117"/>
  <c r="D21" i="117"/>
  <c r="D27" i="117"/>
  <c r="D30" i="117"/>
  <c r="D33" i="117"/>
  <c r="D36" i="117"/>
  <c r="D39" i="117"/>
  <c r="D24" i="117"/>
  <c r="E24" i="117"/>
  <c r="E27" i="117"/>
  <c r="L28" i="117" s="1"/>
  <c r="G27" i="117" s="1"/>
  <c r="E30" i="117"/>
  <c r="E33" i="117"/>
  <c r="E36" i="117"/>
  <c r="E39" i="117"/>
  <c r="E21" i="117"/>
  <c r="C24" i="117"/>
  <c r="C27" i="117"/>
  <c r="C30" i="117"/>
  <c r="C33" i="117"/>
  <c r="C36" i="117"/>
  <c r="C39" i="117"/>
  <c r="C21" i="117"/>
  <c r="A24" i="117"/>
  <c r="A27" i="117"/>
  <c r="A30" i="117"/>
  <c r="A33" i="117"/>
  <c r="A36" i="117"/>
  <c r="A39" i="117"/>
  <c r="A21" i="117"/>
  <c r="B18" i="117"/>
  <c r="A7" i="117"/>
  <c r="B20" i="116"/>
  <c r="A7" i="116"/>
  <c r="E7" i="74"/>
  <c r="M15" i="58"/>
  <c r="M15" i="67"/>
  <c r="E15" i="67"/>
  <c r="J5" i="65"/>
  <c r="G5" i="65"/>
  <c r="M3" i="194"/>
  <c r="M2" i="194"/>
  <c r="E16" i="201"/>
  <c r="B16" i="201"/>
  <c r="D19" i="206"/>
  <c r="G19" i="206"/>
  <c r="D17" i="206"/>
  <c r="D15" i="206"/>
  <c r="F10" i="206"/>
  <c r="F9" i="206"/>
  <c r="F8" i="206"/>
  <c r="C6" i="206"/>
  <c r="AF44" i="205"/>
  <c r="AJ42" i="205"/>
  <c r="AF45" i="205" s="1"/>
  <c r="AF47" i="205" s="1"/>
  <c r="H7" i="205"/>
  <c r="AB3" i="205"/>
  <c r="H3" i="205"/>
  <c r="AB3" i="202"/>
  <c r="H7" i="202"/>
  <c r="H3" i="202"/>
  <c r="AJ42" i="202"/>
  <c r="AF45" i="202" s="1"/>
  <c r="B15" i="201"/>
  <c r="B14" i="201"/>
  <c r="F8" i="201"/>
  <c r="F10" i="201"/>
  <c r="F9" i="201"/>
  <c r="A7" i="201"/>
  <c r="F5" i="104"/>
  <c r="B10" i="138"/>
  <c r="A8" i="138"/>
  <c r="C10" i="200"/>
  <c r="C9" i="200"/>
  <c r="C8" i="200"/>
  <c r="B6" i="200"/>
  <c r="B5" i="200"/>
  <c r="B2" i="129"/>
  <c r="T31" i="198"/>
  <c r="T31" i="192"/>
  <c r="S13" i="192"/>
  <c r="J35" i="198"/>
  <c r="J36" i="198"/>
  <c r="J37" i="198"/>
  <c r="J38" i="198"/>
  <c r="J39" i="198"/>
  <c r="J40" i="198"/>
  <c r="J41" i="198"/>
  <c r="J34" i="198"/>
  <c r="F35" i="198"/>
  <c r="F36" i="198"/>
  <c r="F37" i="198"/>
  <c r="F38" i="198"/>
  <c r="F39" i="198"/>
  <c r="F40" i="198"/>
  <c r="F41" i="198"/>
  <c r="F34" i="198"/>
  <c r="B35" i="198"/>
  <c r="B36" i="198"/>
  <c r="B37" i="198"/>
  <c r="B38" i="198"/>
  <c r="B39" i="198"/>
  <c r="B40" i="198"/>
  <c r="B41" i="198"/>
  <c r="B34" i="198"/>
  <c r="S13" i="198"/>
  <c r="D12" i="198"/>
  <c r="S11" i="198"/>
  <c r="D11" i="198"/>
  <c r="H20" i="197"/>
  <c r="U12" i="197"/>
  <c r="U10" i="197"/>
  <c r="U8" i="197"/>
  <c r="B4" i="197"/>
  <c r="C6" i="194"/>
  <c r="C2" i="194"/>
  <c r="B20" i="193"/>
  <c r="B18" i="193"/>
  <c r="A9" i="193"/>
  <c r="A23" i="188"/>
  <c r="A24" i="188" s="1"/>
  <c r="A25" i="188" s="1"/>
  <c r="A26" i="188" s="1"/>
  <c r="A27" i="188" s="1"/>
  <c r="A28" i="188" s="1"/>
  <c r="A29" i="188" s="1"/>
  <c r="A30" i="188" s="1"/>
  <c r="A31" i="188" s="1"/>
  <c r="A32" i="188" s="1"/>
  <c r="B4" i="65"/>
  <c r="M12" i="58"/>
  <c r="E12" i="58"/>
  <c r="A5" i="58"/>
  <c r="AF46" i="205" l="1"/>
  <c r="AF46" i="202"/>
  <c r="T4" i="191"/>
  <c r="G14" i="191"/>
  <c r="E12" i="191"/>
  <c r="E11" i="191"/>
  <c r="E10" i="191"/>
  <c r="S11" i="192"/>
  <c r="D12" i="192"/>
  <c r="D11" i="192"/>
  <c r="D4" i="188" l="1"/>
  <c r="D3" i="188"/>
  <c r="C25" i="189"/>
  <c r="A55" i="188" l="1"/>
  <c r="A56" i="188" s="1"/>
  <c r="A57" i="188" s="1"/>
  <c r="A58" i="188" s="1"/>
  <c r="A59" i="188" s="1"/>
  <c r="A60" i="188" s="1"/>
  <c r="D49" i="188"/>
  <c r="D48" i="188"/>
  <c r="D47" i="188"/>
  <c r="A17" i="188"/>
  <c r="A18" i="188" s="1"/>
  <c r="A19" i="188" s="1"/>
  <c r="A20" i="188" s="1"/>
  <c r="A21" i="188" s="1"/>
  <c r="A22" i="188" s="1"/>
  <c r="D11" i="188"/>
  <c r="D10" i="188"/>
  <c r="D9" i="188"/>
  <c r="B5" i="65" l="1"/>
  <c r="G35" i="138" l="1"/>
  <c r="G34" i="138"/>
  <c r="G33" i="138"/>
  <c r="V6" i="74" l="1"/>
  <c r="V7" i="74" l="1"/>
  <c r="B3" i="129" l="1"/>
  <c r="F6" i="104" l="1"/>
  <c r="E10" i="118"/>
  <c r="E9" i="118"/>
  <c r="E8" i="118"/>
  <c r="H18" i="117"/>
  <c r="H12" i="117"/>
  <c r="H11" i="117"/>
  <c r="H10" i="117"/>
  <c r="H8" i="117"/>
  <c r="J20" i="116"/>
  <c r="H14" i="116"/>
  <c r="H13" i="116"/>
  <c r="H12" i="116"/>
  <c r="H10" i="116"/>
  <c r="D21" i="106"/>
  <c r="A5" i="72" l="1"/>
  <c r="K19" i="106" l="1"/>
  <c r="E4" i="65" l="1"/>
  <c r="B6" i="65"/>
  <c r="G6" i="65"/>
  <c r="B7" i="65"/>
  <c r="G7" i="65"/>
  <c r="E9" i="74"/>
  <c r="E8" i="74"/>
  <c r="Q4" i="74"/>
  <c r="M15" i="72"/>
  <c r="E15" i="72"/>
  <c r="M13" i="72"/>
  <c r="E13" i="72"/>
  <c r="M12" i="72"/>
  <c r="E12" i="72"/>
  <c r="O8" i="72"/>
  <c r="O6" i="72"/>
  <c r="M13" i="67"/>
  <c r="E13" i="67"/>
  <c r="M12" i="67"/>
  <c r="E12" i="67"/>
  <c r="O8" i="67"/>
  <c r="O7" i="67"/>
  <c r="O6" i="67"/>
  <c r="A5" i="67"/>
  <c r="M13" i="58"/>
  <c r="E13" i="58"/>
  <c r="O8" i="58"/>
  <c r="O7" i="58"/>
  <c r="O6" i="58"/>
</calcChain>
</file>

<file path=xl/sharedStrings.xml><?xml version="1.0" encoding="utf-8"?>
<sst xmlns="http://schemas.openxmlformats.org/spreadsheetml/2006/main" count="18121" uniqueCount="2589">
  <si>
    <t>処分業者（中間処理または最終処分）</t>
    <rPh sb="0" eb="2">
      <t>ショブン</t>
    </rPh>
    <rPh sb="2" eb="4">
      <t>ギョウシャ</t>
    </rPh>
    <rPh sb="5" eb="7">
      <t>チュウカン</t>
    </rPh>
    <rPh sb="7" eb="9">
      <t>ショリ</t>
    </rPh>
    <rPh sb="12" eb="14">
      <t>サイシュウ</t>
    </rPh>
    <rPh sb="14" eb="16">
      <t>ショブン</t>
    </rPh>
    <phoneticPr fontId="14"/>
  </si>
  <si>
    <t>許可期限</t>
    <rPh sb="0" eb="2">
      <t>キョカ</t>
    </rPh>
    <rPh sb="2" eb="4">
      <t>キゲン</t>
    </rPh>
    <phoneticPr fontId="14"/>
  </si>
  <si>
    <t>　中間処理　①脱水　②乾燥　③焼却　④破砕　⑤選別　⑥その他</t>
    <rPh sb="1" eb="3">
      <t>チュウカン</t>
    </rPh>
    <rPh sb="3" eb="5">
      <t>ショリ</t>
    </rPh>
    <phoneticPr fontId="1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</si>
  <si>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4"/>
  </si>
  <si>
    <t>工　事　名</t>
  </si>
  <si>
    <t>年</t>
    <rPh sb="0" eb="1">
      <t>ネン</t>
    </rPh>
    <phoneticPr fontId="14"/>
  </si>
  <si>
    <t>月</t>
    <rPh sb="0" eb="1">
      <t>ガツ</t>
    </rPh>
    <phoneticPr fontId="14"/>
  </si>
  <si>
    <t>日</t>
    <rPh sb="0" eb="1">
      <t>ニチ</t>
    </rPh>
    <phoneticPr fontId="14"/>
  </si>
  <si>
    <t>記</t>
  </si>
  <si>
    <t>事務所電話番号</t>
    <rPh sb="0" eb="2">
      <t>ジム</t>
    </rPh>
    <rPh sb="2" eb="3">
      <t>ショ</t>
    </rPh>
    <rPh sb="3" eb="5">
      <t>デンワ</t>
    </rPh>
    <rPh sb="5" eb="7">
      <t>バンゴウ</t>
    </rPh>
    <phoneticPr fontId="14"/>
  </si>
  <si>
    <t>会社名</t>
    <rPh sb="0" eb="3">
      <t>カイシャメイ</t>
    </rPh>
    <phoneticPr fontId="14"/>
  </si>
  <si>
    <t>代表者</t>
    <rPh sb="0" eb="3">
      <t>ダイヒョウシャ</t>
    </rPh>
    <phoneticPr fontId="14"/>
  </si>
  <si>
    <t>電話</t>
    <rPh sb="0" eb="2">
      <t>デンワ</t>
    </rPh>
    <phoneticPr fontId="14"/>
  </si>
  <si>
    <t>ファックス</t>
    <phoneticPr fontId="14"/>
  </si>
  <si>
    <t>～</t>
    <phoneticPr fontId="14"/>
  </si>
  <si>
    <t>安全・訓練等の活動計画書</t>
    <rPh sb="0" eb="2">
      <t>アンゼン</t>
    </rPh>
    <rPh sb="3" eb="5">
      <t>クンレン</t>
    </rPh>
    <rPh sb="5" eb="6">
      <t>トウ</t>
    </rPh>
    <rPh sb="7" eb="9">
      <t>カツドウ</t>
    </rPh>
    <rPh sb="9" eb="12">
      <t>ケイカクショ</t>
    </rPh>
    <phoneticPr fontId="14"/>
  </si>
  <si>
    <t>実施
年月日</t>
    <rPh sb="0" eb="2">
      <t>ジッシ</t>
    </rPh>
    <rPh sb="3" eb="6">
      <t>ネンガッピ</t>
    </rPh>
    <phoneticPr fontId="14"/>
  </si>
  <si>
    <t>記</t>
    <rPh sb="0" eb="1">
      <t>キ</t>
    </rPh>
    <phoneticPr fontId="14"/>
  </si>
  <si>
    <t>単位</t>
    <rPh sb="0" eb="2">
      <t>タンイ</t>
    </rPh>
    <phoneticPr fontId="14"/>
  </si>
  <si>
    <t>備考欄</t>
    <rPh sb="0" eb="2">
      <t>ビコウ</t>
    </rPh>
    <rPh sb="2" eb="3">
      <t>ラン</t>
    </rPh>
    <phoneticPr fontId="14"/>
  </si>
  <si>
    <t>項目</t>
    <rPh sb="0" eb="2">
      <t>コウモク</t>
    </rPh>
    <phoneticPr fontId="14"/>
  </si>
  <si>
    <t>入力欄</t>
    <rPh sb="0" eb="2">
      <t>ニュウリョク</t>
    </rPh>
    <rPh sb="2" eb="3">
      <t>ラン</t>
    </rPh>
    <phoneticPr fontId="14"/>
  </si>
  <si>
    <t>小項目</t>
    <rPh sb="0" eb="3">
      <t>ショウコウモク</t>
    </rPh>
    <phoneticPr fontId="14"/>
  </si>
  <si>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4"/>
  </si>
  <si>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4"/>
  </si>
  <si>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4"/>
  </si>
  <si>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4"/>
  </si>
  <si>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4"/>
  </si>
  <si>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4"/>
  </si>
  <si>
    <t>書   類   名</t>
    <rPh sb="0" eb="1">
      <t>ショ</t>
    </rPh>
    <rPh sb="4" eb="5">
      <t>タグイ</t>
    </rPh>
    <rPh sb="8" eb="9">
      <t>メイ</t>
    </rPh>
    <phoneticPr fontId="14"/>
  </si>
  <si>
    <t>摘          要</t>
    <rPh sb="0" eb="1">
      <t>チャク</t>
    </rPh>
    <rPh sb="11" eb="12">
      <t>ヨウ</t>
    </rPh>
    <phoneticPr fontId="14"/>
  </si>
  <si>
    <t>参     照   ( * 2 )</t>
    <rPh sb="0" eb="1">
      <t>サン</t>
    </rPh>
    <rPh sb="6" eb="7">
      <t>アキラ</t>
    </rPh>
    <phoneticPr fontId="14"/>
  </si>
  <si>
    <t>工程表</t>
    <rPh sb="0" eb="3">
      <t>コウテイヒョウ</t>
    </rPh>
    <phoneticPr fontId="14"/>
  </si>
  <si>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4"/>
  </si>
  <si>
    <t>様式-1</t>
    <rPh sb="0" eb="2">
      <t>ヨウシキ</t>
    </rPh>
    <phoneticPr fontId="14"/>
  </si>
  <si>
    <t>発注者</t>
    <rPh sb="0" eb="3">
      <t>ハッチュウシャ</t>
    </rPh>
    <phoneticPr fontId="14"/>
  </si>
  <si>
    <t>各種試験成績表（公的試験機関）</t>
    <rPh sb="0" eb="2">
      <t>カクシュ</t>
    </rPh>
    <rPh sb="2" eb="4">
      <t>シケン</t>
    </rPh>
    <rPh sb="4" eb="7">
      <t>セイセキヒョウ</t>
    </rPh>
    <rPh sb="8" eb="10">
      <t>コウテキ</t>
    </rPh>
    <rPh sb="10" eb="12">
      <t>シケン</t>
    </rPh>
    <rPh sb="12" eb="14">
      <t>キカン</t>
    </rPh>
    <phoneticPr fontId="14"/>
  </si>
  <si>
    <t>建設発生土処分地確認書</t>
    <rPh sb="0" eb="2">
      <t>ケンセツ</t>
    </rPh>
    <rPh sb="2" eb="4">
      <t>ハッセイ</t>
    </rPh>
    <rPh sb="4" eb="5">
      <t>ド</t>
    </rPh>
    <rPh sb="5" eb="7">
      <t>ショブン</t>
    </rPh>
    <rPh sb="7" eb="8">
      <t>チ</t>
    </rPh>
    <rPh sb="8" eb="11">
      <t>カクニンショ</t>
    </rPh>
    <phoneticPr fontId="14"/>
  </si>
  <si>
    <t>番号</t>
    <rPh sb="0" eb="2">
      <t>バンゴウ</t>
    </rPh>
    <phoneticPr fontId="14"/>
  </si>
  <si>
    <t>建設発生土処分地計画書</t>
    <rPh sb="0" eb="2">
      <t>ケンセツ</t>
    </rPh>
    <rPh sb="2" eb="5">
      <t>ハッセイド</t>
    </rPh>
    <rPh sb="5" eb="8">
      <t>ショブンチ</t>
    </rPh>
    <rPh sb="8" eb="11">
      <t>ケイカクショ</t>
    </rPh>
    <phoneticPr fontId="14"/>
  </si>
  <si>
    <t>建設発生土量</t>
    <rPh sb="0" eb="2">
      <t>ケンセツ</t>
    </rPh>
    <rPh sb="2" eb="5">
      <t>ハッセイド</t>
    </rPh>
    <rPh sb="5" eb="6">
      <t>リョウ</t>
    </rPh>
    <phoneticPr fontId="14"/>
  </si>
  <si>
    <t>運搬距離</t>
    <rPh sb="0" eb="2">
      <t>ウンパン</t>
    </rPh>
    <rPh sb="2" eb="4">
      <t>キョリ</t>
    </rPh>
    <phoneticPr fontId="14"/>
  </si>
  <si>
    <t>建設発生土処分地</t>
    <rPh sb="0" eb="2">
      <t>ケンセツ</t>
    </rPh>
    <rPh sb="2" eb="5">
      <t>ハッセイド</t>
    </rPh>
    <rPh sb="5" eb="8">
      <t>ショブンチ</t>
    </rPh>
    <phoneticPr fontId="14"/>
  </si>
  <si>
    <t>処分地面積</t>
    <rPh sb="0" eb="3">
      <t>ショブンチ</t>
    </rPh>
    <rPh sb="3" eb="5">
      <t>メンセキ</t>
    </rPh>
    <phoneticPr fontId="14"/>
  </si>
  <si>
    <t>㎡</t>
    <phoneticPr fontId="14"/>
  </si>
  <si>
    <t>㎥</t>
    <phoneticPr fontId="14"/>
  </si>
  <si>
    <t>建設発生土処分地確認書</t>
    <rPh sb="0" eb="2">
      <t>ケンセツ</t>
    </rPh>
    <rPh sb="2" eb="5">
      <t>ハッセイド</t>
    </rPh>
    <rPh sb="5" eb="8">
      <t>ショブンチ</t>
    </rPh>
    <rPh sb="8" eb="11">
      <t>カクニンショ</t>
    </rPh>
    <phoneticPr fontId="14"/>
  </si>
  <si>
    <t>共通項目入力シート</t>
    <rPh sb="0" eb="2">
      <t>キョウツウ</t>
    </rPh>
    <rPh sb="2" eb="4">
      <t>コウモク</t>
    </rPh>
    <rPh sb="4" eb="6">
      <t>ニュウリョク</t>
    </rPh>
    <phoneticPr fontId="14"/>
  </si>
  <si>
    <t>住所</t>
    <rPh sb="0" eb="2">
      <t>ジュウショ</t>
    </rPh>
    <phoneticPr fontId="14"/>
  </si>
  <si>
    <t>氏名</t>
    <rPh sb="0" eb="2">
      <t>シメイ</t>
    </rPh>
    <phoneticPr fontId="14"/>
  </si>
  <si>
    <t>生年月日</t>
    <rPh sb="0" eb="2">
      <t>セイネン</t>
    </rPh>
    <rPh sb="2" eb="4">
      <t>ガッピ</t>
    </rPh>
    <phoneticPr fontId="14"/>
  </si>
  <si>
    <t>資格</t>
    <rPh sb="0" eb="2">
      <t>シカク</t>
    </rPh>
    <phoneticPr fontId="14"/>
  </si>
  <si>
    <t>工事名</t>
    <rPh sb="0" eb="3">
      <t>コウジメイ</t>
    </rPh>
    <phoneticPr fontId="14"/>
  </si>
  <si>
    <t>工期</t>
    <rPh sb="0" eb="2">
      <t>コウキ</t>
    </rPh>
    <phoneticPr fontId="14"/>
  </si>
  <si>
    <t>現場代理人</t>
    <rPh sb="0" eb="2">
      <t>ゲンバ</t>
    </rPh>
    <rPh sb="2" eb="5">
      <t>ダイリニン</t>
    </rPh>
    <phoneticPr fontId="14"/>
  </si>
  <si>
    <t>主任技術者</t>
    <rPh sb="0" eb="2">
      <t>シュニン</t>
    </rPh>
    <rPh sb="2" eb="5">
      <t>ギジュツシャ</t>
    </rPh>
    <phoneticPr fontId="14"/>
  </si>
  <si>
    <t>請負代金</t>
    <rPh sb="0" eb="2">
      <t>ウケオイ</t>
    </rPh>
    <rPh sb="2" eb="4">
      <t>ダイキン</t>
    </rPh>
    <phoneticPr fontId="14"/>
  </si>
  <si>
    <t>事業名</t>
    <rPh sb="0" eb="2">
      <t>ジギョウ</t>
    </rPh>
    <rPh sb="2" eb="3">
      <t>メイ</t>
    </rPh>
    <phoneticPr fontId="14"/>
  </si>
  <si>
    <t>税込み</t>
    <rPh sb="0" eb="2">
      <t>ゼイコ</t>
    </rPh>
    <phoneticPr fontId="14"/>
  </si>
  <si>
    <t>起工番号</t>
    <rPh sb="0" eb="2">
      <t>キコウ</t>
    </rPh>
    <rPh sb="2" eb="4">
      <t>バンゴウ</t>
    </rPh>
    <phoneticPr fontId="14"/>
  </si>
  <si>
    <t>商号</t>
    <rPh sb="0" eb="2">
      <t>ショウゴウ</t>
    </rPh>
    <phoneticPr fontId="14"/>
  </si>
  <si>
    <t>路線</t>
    <rPh sb="0" eb="2">
      <t>ロセン</t>
    </rPh>
    <phoneticPr fontId="14"/>
  </si>
  <si>
    <t>河川</t>
    <rPh sb="0" eb="2">
      <t>カセン</t>
    </rPh>
    <phoneticPr fontId="14"/>
  </si>
  <si>
    <t>名</t>
    <rPh sb="0" eb="1">
      <t>メイ</t>
    </rPh>
    <phoneticPr fontId="14"/>
  </si>
  <si>
    <t>安全教育活動の内容</t>
    <rPh sb="0" eb="2">
      <t>アンゼン</t>
    </rPh>
    <rPh sb="2" eb="4">
      <t>キョウイク</t>
    </rPh>
    <rPh sb="4" eb="6">
      <t>カツドウ</t>
    </rPh>
    <rPh sb="7" eb="9">
      <t>ナイヨウ</t>
    </rPh>
    <phoneticPr fontId="14"/>
  </si>
  <si>
    <t>路線・河川名</t>
    <rPh sb="0" eb="2">
      <t>ロセン</t>
    </rPh>
    <rPh sb="3" eb="5">
      <t>カセン</t>
    </rPh>
    <rPh sb="5" eb="6">
      <t>メイ</t>
    </rPh>
    <phoneticPr fontId="14"/>
  </si>
  <si>
    <t>発議年月日</t>
    <rPh sb="0" eb="2">
      <t>ハツギ</t>
    </rPh>
    <rPh sb="2" eb="5">
      <t>ネンガッピ</t>
    </rPh>
    <phoneticPr fontId="14"/>
  </si>
  <si>
    <t>発議事項</t>
    <rPh sb="0" eb="2">
      <t>ハツギ</t>
    </rPh>
    <rPh sb="2" eb="4">
      <t>ジコウ</t>
    </rPh>
    <phoneticPr fontId="14"/>
  </si>
  <si>
    <t>上記について</t>
    <rPh sb="0" eb="2">
      <t>ジョウキ</t>
    </rPh>
    <phoneticPr fontId="14"/>
  </si>
  <si>
    <t>　　　　　　　　　</t>
  </si>
  <si>
    <t>材　料　名</t>
  </si>
  <si>
    <t>理　　　　　　　　　　由</t>
  </si>
  <si>
    <t>起 工 番 号</t>
    <phoneticPr fontId="14"/>
  </si>
  <si>
    <t>工   事   名</t>
    <phoneticPr fontId="14"/>
  </si>
  <si>
    <t>路        線</t>
    <phoneticPr fontId="14"/>
  </si>
  <si>
    <t>河   川   名</t>
    <phoneticPr fontId="14"/>
  </si>
  <si>
    <t>建設廃棄物処理計画書</t>
    <rPh sb="0" eb="2">
      <t>ケンセツ</t>
    </rPh>
    <rPh sb="2" eb="5">
      <t>ハイキブツ</t>
    </rPh>
    <rPh sb="5" eb="7">
      <t>ショリ</t>
    </rPh>
    <rPh sb="7" eb="10">
      <t>ケイカクショ</t>
    </rPh>
    <phoneticPr fontId="14"/>
  </si>
  <si>
    <t>工事場所</t>
    <rPh sb="0" eb="2">
      <t>コウジ</t>
    </rPh>
    <rPh sb="2" eb="4">
      <t>バショ</t>
    </rPh>
    <phoneticPr fontId="14"/>
  </si>
  <si>
    <t>工　期</t>
    <rPh sb="0" eb="1">
      <t>コウ</t>
    </rPh>
    <rPh sb="2" eb="3">
      <t>キ</t>
    </rPh>
    <phoneticPr fontId="14"/>
  </si>
  <si>
    <t>事務所名</t>
    <rPh sb="0" eb="2">
      <t>ジム</t>
    </rPh>
    <rPh sb="2" eb="3">
      <t>ショ</t>
    </rPh>
    <rPh sb="3" eb="4">
      <t>メイ</t>
    </rPh>
    <phoneticPr fontId="14"/>
  </si>
  <si>
    <t>請負業者名</t>
    <rPh sb="0" eb="2">
      <t>ウケオイ</t>
    </rPh>
    <rPh sb="2" eb="4">
      <t>ギョウシャ</t>
    </rPh>
    <rPh sb="4" eb="5">
      <t>メイ</t>
    </rPh>
    <phoneticPr fontId="14"/>
  </si>
  <si>
    <t>監督員名</t>
    <rPh sb="0" eb="3">
      <t>カントクイン</t>
    </rPh>
    <rPh sb="3" eb="4">
      <t>メイ</t>
    </rPh>
    <phoneticPr fontId="14"/>
  </si>
  <si>
    <t>建設廃棄物の種類</t>
    <rPh sb="0" eb="2">
      <t>ケンセツ</t>
    </rPh>
    <rPh sb="2" eb="5">
      <t>ハイキブツ</t>
    </rPh>
    <rPh sb="6" eb="8">
      <t>シュルイ</t>
    </rPh>
    <phoneticPr fontId="14"/>
  </si>
  <si>
    <r>
      <t>処分方法</t>
    </r>
    <r>
      <rPr>
        <sz val="8"/>
        <rFont val="ＭＳ Ｐ明朝"/>
        <family val="1"/>
        <charset val="128"/>
      </rPr>
      <t>※１</t>
    </r>
    <rPh sb="0" eb="2">
      <t>ショブン</t>
    </rPh>
    <rPh sb="2" eb="4">
      <t>ホウホウ</t>
    </rPh>
    <phoneticPr fontId="1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</si>
  <si>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</si>
  <si>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4"/>
  </si>
  <si>
    <t>処理期間</t>
    <rPh sb="0" eb="2">
      <t>ショリ</t>
    </rPh>
    <rPh sb="2" eb="4">
      <t>キカン</t>
    </rPh>
    <phoneticPr fontId="14"/>
  </si>
  <si>
    <t>処分先（都道府県政令市名）</t>
    <rPh sb="0" eb="2">
      <t>ショブン</t>
    </rPh>
    <rPh sb="2" eb="3">
      <t>サキ</t>
    </rPh>
    <rPh sb="4" eb="8">
      <t>トドウフケン</t>
    </rPh>
    <rPh sb="8" eb="10">
      <t>セイレイ</t>
    </rPh>
    <rPh sb="10" eb="11">
      <t>シ</t>
    </rPh>
    <rPh sb="11" eb="12">
      <t>メイ</t>
    </rPh>
    <phoneticPr fontId="14"/>
  </si>
  <si>
    <t>処理単価</t>
    <rPh sb="0" eb="2">
      <t>ショリ</t>
    </rPh>
    <rPh sb="2" eb="4">
      <t>タンカ</t>
    </rPh>
    <phoneticPr fontId="14"/>
  </si>
  <si>
    <t>収集・運搬業者</t>
    <rPh sb="0" eb="2">
      <t>シュウシュウ</t>
    </rPh>
    <rPh sb="3" eb="5">
      <t>ウンパン</t>
    </rPh>
    <rPh sb="5" eb="7">
      <t>ギョウシャ</t>
    </rPh>
    <phoneticPr fontId="14"/>
  </si>
  <si>
    <t>業者名</t>
    <rPh sb="0" eb="3">
      <t>ギョウシャメイ</t>
    </rPh>
    <phoneticPr fontId="14"/>
  </si>
  <si>
    <t>許可番号等</t>
    <rPh sb="0" eb="2">
      <t>キョカ</t>
    </rPh>
    <rPh sb="2" eb="4">
      <t>バンゴウ</t>
    </rPh>
    <rPh sb="4" eb="5">
      <t>トウ</t>
    </rPh>
    <phoneticPr fontId="14"/>
  </si>
  <si>
    <r>
      <t>２つの地域にまたがる場合</t>
    </r>
    <r>
      <rPr>
        <sz val="8"/>
        <rFont val="ＭＳ Ｐ明朝"/>
        <family val="1"/>
        <charset val="128"/>
      </rPr>
      <t>※２</t>
    </r>
    <rPh sb="3" eb="5">
      <t>チイキ</t>
    </rPh>
    <rPh sb="10" eb="12">
      <t>バアイ</t>
    </rPh>
    <phoneticPr fontId="14"/>
  </si>
  <si>
    <t>備考</t>
    <rPh sb="0" eb="2">
      <t>ビコウ</t>
    </rPh>
    <phoneticPr fontId="14"/>
  </si>
  <si>
    <t>都道府県
・特定市</t>
    <rPh sb="0" eb="4">
      <t>トドウフケン</t>
    </rPh>
    <rPh sb="6" eb="8">
      <t>トクテイ</t>
    </rPh>
    <rPh sb="8" eb="9">
      <t>シ</t>
    </rPh>
    <phoneticPr fontId="14"/>
  </si>
  <si>
    <t>許可番号</t>
    <rPh sb="0" eb="2">
      <t>キョカ</t>
    </rPh>
    <rPh sb="2" eb="4">
      <t>バンゴウ</t>
    </rPh>
    <phoneticPr fontId="14"/>
  </si>
  <si>
    <t>取扱う
建設廃棄物の種類</t>
    <rPh sb="0" eb="1">
      <t>ト</t>
    </rPh>
    <rPh sb="1" eb="2">
      <t>アツカ</t>
    </rPh>
    <rPh sb="4" eb="6">
      <t>ケンセツ</t>
    </rPh>
    <rPh sb="6" eb="9">
      <t>ハイキブツ</t>
    </rPh>
    <rPh sb="10" eb="12">
      <t>シュルイ</t>
    </rPh>
    <phoneticPr fontId="14"/>
  </si>
  <si>
    <t>段階確認書</t>
    <rPh sb="0" eb="2">
      <t>ダンカイ</t>
    </rPh>
    <rPh sb="2" eb="5">
      <t>カクニンショ</t>
    </rPh>
    <phoneticPr fontId="14"/>
  </si>
  <si>
    <t>工事安全対策自己点検チェックリスト</t>
    <rPh sb="0" eb="2">
      <t>コウジ</t>
    </rPh>
    <rPh sb="2" eb="4">
      <t>アンゼン</t>
    </rPh>
    <rPh sb="4" eb="6">
      <t>タイサク</t>
    </rPh>
    <rPh sb="6" eb="8">
      <t>ジコ</t>
    </rPh>
    <rPh sb="8" eb="10">
      <t>テンケン</t>
    </rPh>
    <phoneticPr fontId="14"/>
  </si>
  <si>
    <t>点 検 日：</t>
    <rPh sb="0" eb="1">
      <t>テン</t>
    </rPh>
    <rPh sb="2" eb="3">
      <t>ケン</t>
    </rPh>
    <rPh sb="4" eb="5">
      <t>ビ</t>
    </rPh>
    <phoneticPr fontId="14"/>
  </si>
  <si>
    <t>点 検 者：</t>
    <rPh sb="0" eb="1">
      <t>テン</t>
    </rPh>
    <rPh sb="2" eb="3">
      <t>ケン</t>
    </rPh>
    <rPh sb="4" eb="5">
      <t>シャ</t>
    </rPh>
    <phoneticPr fontId="14"/>
  </si>
  <si>
    <t>起工番号：</t>
    <rPh sb="0" eb="2">
      <t>キコウ</t>
    </rPh>
    <rPh sb="2" eb="4">
      <t>バンゴウ</t>
    </rPh>
    <phoneticPr fontId="14"/>
  </si>
  <si>
    <t>工 事 名：</t>
    <rPh sb="0" eb="1">
      <t>コウ</t>
    </rPh>
    <rPh sb="2" eb="3">
      <t>コト</t>
    </rPh>
    <rPh sb="4" eb="5">
      <t>メイ</t>
    </rPh>
    <phoneticPr fontId="14"/>
  </si>
  <si>
    <t>請負業者：</t>
    <rPh sb="0" eb="2">
      <t>ウケオイ</t>
    </rPh>
    <rPh sb="2" eb="4">
      <t>ギョウシャ</t>
    </rPh>
    <phoneticPr fontId="14"/>
  </si>
  <si>
    <t>主任(監理)技術者：</t>
    <rPh sb="0" eb="2">
      <t>シュニン</t>
    </rPh>
    <rPh sb="3" eb="5">
      <t>カンリ</t>
    </rPh>
    <rPh sb="6" eb="9">
      <t>ギジュツシャ</t>
    </rPh>
    <phoneticPr fontId="14"/>
  </si>
  <si>
    <t>細　　別</t>
    <rPh sb="0" eb="1">
      <t>ホソ</t>
    </rPh>
    <rPh sb="3" eb="4">
      <t>ベツ</t>
    </rPh>
    <phoneticPr fontId="14"/>
  </si>
  <si>
    <t>チェック項目</t>
    <rPh sb="4" eb="6">
      <t>コウモク</t>
    </rPh>
    <phoneticPr fontId="14"/>
  </si>
  <si>
    <t>チェック　欄</t>
    <rPh sb="5" eb="6">
      <t>ラン</t>
    </rPh>
    <phoneticPr fontId="14"/>
  </si>
  <si>
    <t>安全点検項目</t>
    <phoneticPr fontId="14"/>
  </si>
  <si>
    <t>立入り禁止措置</t>
    <rPh sb="0" eb="2">
      <t>タチイ</t>
    </rPh>
    <rPh sb="3" eb="5">
      <t>キンシ</t>
    </rPh>
    <rPh sb="5" eb="7">
      <t>ソチ</t>
    </rPh>
    <phoneticPr fontId="14"/>
  </si>
  <si>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4"/>
  </si>
  <si>
    <t>関係者以外立入禁止の表示をしているか</t>
    <rPh sb="0" eb="3">
      <t>カンケイシャ</t>
    </rPh>
    <rPh sb="3" eb="5">
      <t>イガイ</t>
    </rPh>
    <rPh sb="5" eb="7">
      <t>タチイリ</t>
    </rPh>
    <rPh sb="7" eb="9">
      <t>キンシ</t>
    </rPh>
    <rPh sb="10" eb="12">
      <t>ヒョウジ</t>
    </rPh>
    <phoneticPr fontId="14"/>
  </si>
  <si>
    <t>資材置場はさく等で囲っているか</t>
    <rPh sb="0" eb="2">
      <t>シザイ</t>
    </rPh>
    <rPh sb="2" eb="4">
      <t>オキバ</t>
    </rPh>
    <rPh sb="7" eb="8">
      <t>ナド</t>
    </rPh>
    <rPh sb="9" eb="10">
      <t>カコ</t>
    </rPh>
    <phoneticPr fontId="14"/>
  </si>
  <si>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4"/>
  </si>
  <si>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4"/>
  </si>
  <si>
    <t>服装・保護具</t>
    <rPh sb="0" eb="2">
      <t>フクソウ</t>
    </rPh>
    <rPh sb="3" eb="5">
      <t>ホゴ</t>
    </rPh>
    <rPh sb="5" eb="6">
      <t>グ</t>
    </rPh>
    <phoneticPr fontId="14"/>
  </si>
  <si>
    <t>作業に応じた安全靴を着用しているか</t>
    <rPh sb="0" eb="2">
      <t>サギョウ</t>
    </rPh>
    <rPh sb="3" eb="4">
      <t>オウ</t>
    </rPh>
    <rPh sb="6" eb="8">
      <t>アンゼン</t>
    </rPh>
    <rPh sb="8" eb="9">
      <t>クツ</t>
    </rPh>
    <rPh sb="10" eb="12">
      <t>チャクヨウ</t>
    </rPh>
    <phoneticPr fontId="14"/>
  </si>
  <si>
    <t>ヘルメット未着用、袖まくり等の服装のみだれはないか</t>
    <rPh sb="5" eb="8">
      <t>ミチャクヨウ</t>
    </rPh>
    <rPh sb="9" eb="10">
      <t>ソデ</t>
    </rPh>
    <rPh sb="13" eb="14">
      <t>ナド</t>
    </rPh>
    <rPh sb="15" eb="17">
      <t>フクソウ</t>
    </rPh>
    <phoneticPr fontId="14"/>
  </si>
  <si>
    <t>全般</t>
    <rPh sb="0" eb="2">
      <t>ゼンパン</t>
    </rPh>
    <phoneticPr fontId="14"/>
  </si>
  <si>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4"/>
  </si>
  <si>
    <t>掘削は安全な勾配か。</t>
    <rPh sb="0" eb="2">
      <t>クッサク</t>
    </rPh>
    <rPh sb="3" eb="5">
      <t>アンゼン</t>
    </rPh>
    <rPh sb="6" eb="8">
      <t>コウバイ</t>
    </rPh>
    <phoneticPr fontId="14"/>
  </si>
  <si>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4"/>
  </si>
  <si>
    <t>掘削肩付近に物を置いていないか。</t>
    <phoneticPr fontId="14"/>
  </si>
  <si>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4"/>
  </si>
  <si>
    <t>公衆災害防止項目</t>
    <rPh sb="0" eb="2">
      <t>コウシュウ</t>
    </rPh>
    <rPh sb="2" eb="4">
      <t>サイガイ</t>
    </rPh>
    <rPh sb="4" eb="6">
      <t>ボウシ</t>
    </rPh>
    <rPh sb="6" eb="8">
      <t>コウモク</t>
    </rPh>
    <phoneticPr fontId="14"/>
  </si>
  <si>
    <t>車両</t>
    <rPh sb="0" eb="2">
      <t>シャリョウ</t>
    </rPh>
    <phoneticPr fontId="14"/>
  </si>
  <si>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4"/>
  </si>
  <si>
    <t>ガードマンは適切に配置しているか</t>
    <rPh sb="6" eb="8">
      <t>テキセツ</t>
    </rPh>
    <rPh sb="9" eb="11">
      <t>ハイチ</t>
    </rPh>
    <phoneticPr fontId="14"/>
  </si>
  <si>
    <t>運搬車両の過積載は行っていないか</t>
    <rPh sb="0" eb="2">
      <t>ウンパン</t>
    </rPh>
    <rPh sb="2" eb="4">
      <t>シャリョウ</t>
    </rPh>
    <rPh sb="5" eb="8">
      <t>カセキサイ</t>
    </rPh>
    <rPh sb="9" eb="10">
      <t>オコナ</t>
    </rPh>
    <phoneticPr fontId="14"/>
  </si>
  <si>
    <t>歩行者</t>
    <rPh sb="0" eb="3">
      <t>ホコウシャ</t>
    </rPh>
    <phoneticPr fontId="14"/>
  </si>
  <si>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4"/>
  </si>
  <si>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4"/>
  </si>
  <si>
    <t>バス停利用者等の安全を確保しているか</t>
    <rPh sb="2" eb="3">
      <t>テイ</t>
    </rPh>
    <rPh sb="3" eb="6">
      <t>リヨウシャ</t>
    </rPh>
    <rPh sb="6" eb="7">
      <t>トウ</t>
    </rPh>
    <rPh sb="8" eb="10">
      <t>アンゼン</t>
    </rPh>
    <rPh sb="11" eb="13">
      <t>カクホ</t>
    </rPh>
    <phoneticPr fontId="14"/>
  </si>
  <si>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4"/>
  </si>
  <si>
    <t>架空線・埋設管</t>
    <rPh sb="0" eb="2">
      <t>カクウ</t>
    </rPh>
    <rPh sb="2" eb="3">
      <t>セン</t>
    </rPh>
    <rPh sb="4" eb="6">
      <t>マイセツ</t>
    </rPh>
    <rPh sb="6" eb="7">
      <t>カン</t>
    </rPh>
    <phoneticPr fontId="14"/>
  </si>
  <si>
    <t>架空電線の保護（カバー）はなされているか</t>
    <phoneticPr fontId="14"/>
  </si>
  <si>
    <t>電気ケーブルが車両通行区間を横断する箇所はカバー等による防護を行っているか</t>
    <phoneticPr fontId="14"/>
  </si>
  <si>
    <t>電線の接地（アース）工事を確実に行なっているか</t>
    <rPh sb="0" eb="2">
      <t>デンセン</t>
    </rPh>
    <rPh sb="3" eb="5">
      <t>セッチ</t>
    </rPh>
    <rPh sb="10" eb="12">
      <t>コウジ</t>
    </rPh>
    <rPh sb="13" eb="15">
      <t>カクジツ</t>
    </rPh>
    <rPh sb="16" eb="17">
      <t>オコ</t>
    </rPh>
    <phoneticPr fontId="14"/>
  </si>
  <si>
    <t>埋設管等の確認・協議は行っているか</t>
    <rPh sb="0" eb="2">
      <t>マイセツ</t>
    </rPh>
    <rPh sb="2" eb="3">
      <t>カン</t>
    </rPh>
    <rPh sb="3" eb="4">
      <t>トウ</t>
    </rPh>
    <rPh sb="5" eb="7">
      <t>カクニン</t>
    </rPh>
    <rPh sb="8" eb="10">
      <t>キョウギ</t>
    </rPh>
    <rPh sb="11" eb="12">
      <t>オコナ</t>
    </rPh>
    <phoneticPr fontId="14"/>
  </si>
  <si>
    <t>事務所意見欄</t>
    <rPh sb="0" eb="2">
      <t>ジム</t>
    </rPh>
    <rPh sb="2" eb="3">
      <t>ショ</t>
    </rPh>
    <rPh sb="3" eb="5">
      <t>イケン</t>
    </rPh>
    <rPh sb="5" eb="6">
      <t>ラン</t>
    </rPh>
    <phoneticPr fontId="14"/>
  </si>
  <si>
    <t>※記入例　　特によい：◎　　良：○　　否：×　　該当なし：―　　　</t>
    <rPh sb="1" eb="3">
      <t>キニュウ</t>
    </rPh>
    <rPh sb="3" eb="4">
      <t>レイ</t>
    </rPh>
    <rPh sb="6" eb="7">
      <t>トク</t>
    </rPh>
    <rPh sb="14" eb="15">
      <t>リョウ</t>
    </rPh>
    <rPh sb="19" eb="20">
      <t>ヒ</t>
    </rPh>
    <rPh sb="24" eb="26">
      <t>ガイトウ</t>
    </rPh>
    <phoneticPr fontId="14"/>
  </si>
  <si>
    <t>　良：○　　否：×　　該当なし：―　　　</t>
    <rPh sb="1" eb="2">
      <t>リョウ</t>
    </rPh>
    <rPh sb="6" eb="7">
      <t>ヒ</t>
    </rPh>
    <rPh sb="11" eb="13">
      <t>ガイトウ</t>
    </rPh>
    <phoneticPr fontId="14"/>
  </si>
  <si>
    <t>※行が足りない場合追加してください。</t>
    <rPh sb="1" eb="2">
      <t>ギョウ</t>
    </rPh>
    <rPh sb="3" eb="4">
      <t>タ</t>
    </rPh>
    <rPh sb="7" eb="9">
      <t>バアイ</t>
    </rPh>
    <rPh sb="9" eb="11">
      <t>ツイカ</t>
    </rPh>
    <phoneticPr fontId="14"/>
  </si>
  <si>
    <t>（記入方法）</t>
    <rPh sb="1" eb="3">
      <t>キニュウ</t>
    </rPh>
    <rPh sb="3" eb="5">
      <t>ホウホウ</t>
    </rPh>
    <phoneticPr fontId="14"/>
  </si>
  <si>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4"/>
  </si>
  <si>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4"/>
  </si>
  <si>
    <t>　　　を作成してください。</t>
    <phoneticPr fontId="14"/>
  </si>
  <si>
    <t>　【手順】</t>
    <rPh sb="2" eb="4">
      <t>テジュン</t>
    </rPh>
    <phoneticPr fontId="14"/>
  </si>
  <si>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4"/>
  </si>
  <si>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4"/>
  </si>
  <si>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4"/>
  </si>
  <si>
    <t>　　　　場合、細別チェック項目にその対象工種を記入し、チェック項目には別紙と記入する。　</t>
    <rPh sb="4" eb="6">
      <t>バアイ</t>
    </rPh>
    <rPh sb="7" eb="9">
      <t>サイベツ</t>
    </rPh>
    <rPh sb="13" eb="15">
      <t>コウモク</t>
    </rPh>
    <phoneticPr fontId="14"/>
  </si>
  <si>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4"/>
  </si>
  <si>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4"/>
  </si>
  <si>
    <t>電話番号</t>
    <phoneticPr fontId="14"/>
  </si>
  <si>
    <t>工事打合せ簿</t>
    <rPh sb="0" eb="2">
      <t>コウジ</t>
    </rPh>
    <rPh sb="2" eb="4">
      <t>ウチアワ</t>
    </rPh>
    <rPh sb="5" eb="6">
      <t>ボ</t>
    </rPh>
    <phoneticPr fontId="14"/>
  </si>
  <si>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4"/>
  </si>
  <si>
    <t>工事名</t>
    <rPh sb="0" eb="2">
      <t>コウジ</t>
    </rPh>
    <rPh sb="2" eb="3">
      <t>メイ</t>
    </rPh>
    <phoneticPr fontId="14"/>
  </si>
  <si>
    <t>処理能力
（t・㎥/日）</t>
    <rPh sb="0" eb="2">
      <t>ショリ</t>
    </rPh>
    <rPh sb="2" eb="4">
      <t>ノウリョク</t>
    </rPh>
    <rPh sb="10" eb="11">
      <t>ニチ</t>
    </rPh>
    <phoneticPr fontId="14"/>
  </si>
  <si>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4"/>
  </si>
  <si>
    <t>年月日：</t>
    <rPh sb="0" eb="3">
      <t>ネンガッピ</t>
    </rPh>
    <phoneticPr fontId="14"/>
  </si>
  <si>
    <t>工事名</t>
    <rPh sb="0" eb="2">
      <t>コウジ</t>
    </rPh>
    <rPh sb="2" eb="3">
      <t>メイ</t>
    </rPh>
    <phoneticPr fontId="64"/>
  </si>
  <si>
    <t>変更工程表</t>
    <rPh sb="0" eb="2">
      <t>ヘンコウ</t>
    </rPh>
    <rPh sb="2" eb="5">
      <t>コウテイヒョウ</t>
    </rPh>
    <phoneticPr fontId="14"/>
  </si>
  <si>
    <t>年月日：</t>
    <rPh sb="0" eb="3">
      <t>ネンガッピ</t>
    </rPh>
    <phoneticPr fontId="70"/>
  </si>
  <si>
    <t>工事名</t>
  </si>
  <si>
    <t>契約年月日</t>
  </si>
  <si>
    <t>単位</t>
  </si>
  <si>
    <t>添付図</t>
    <rPh sb="0" eb="2">
      <t>テンプ</t>
    </rPh>
    <rPh sb="2" eb="3">
      <t>ズ</t>
    </rPh>
    <phoneticPr fontId="14"/>
  </si>
  <si>
    <t>受注者</t>
    <rPh sb="0" eb="3">
      <t>ジュチュウシャシャ</t>
    </rPh>
    <phoneticPr fontId="14"/>
  </si>
  <si>
    <t>現　場
代理人</t>
    <rPh sb="0" eb="1">
      <t>ウツツ</t>
    </rPh>
    <rPh sb="2" eb="3">
      <t>バ</t>
    </rPh>
    <rPh sb="4" eb="7">
      <t>ダイリニン</t>
    </rPh>
    <phoneticPr fontId="14"/>
  </si>
  <si>
    <t>品質規格</t>
    <rPh sb="0" eb="2">
      <t>ヒンシツ</t>
    </rPh>
    <rPh sb="2" eb="4">
      <t>キカク</t>
    </rPh>
    <phoneticPr fontId="14"/>
  </si>
  <si>
    <r>
      <t xml:space="preserve">総　括
</t>
    </r>
    <r>
      <rPr>
        <sz val="11"/>
        <rFont val="ＭＳ Ｐ明朝"/>
        <family val="1"/>
        <charset val="128"/>
      </rPr>
      <t>監督員</t>
    </r>
    <rPh sb="0" eb="1">
      <t>ソウ</t>
    </rPh>
    <rPh sb="2" eb="3">
      <t>カツ</t>
    </rPh>
    <rPh sb="4" eb="7">
      <t>カントクイン</t>
    </rPh>
    <phoneticPr fontId="14"/>
  </si>
  <si>
    <r>
      <t xml:space="preserve">主　任
</t>
    </r>
    <r>
      <rPr>
        <sz val="11"/>
        <rFont val="ＭＳ Ｐ明朝"/>
        <family val="1"/>
        <charset val="128"/>
      </rPr>
      <t>監督員</t>
    </r>
    <rPh sb="0" eb="1">
      <t>シュ</t>
    </rPh>
    <rPh sb="2" eb="3">
      <t>ニン</t>
    </rPh>
    <rPh sb="4" eb="7">
      <t>カントクイン</t>
    </rPh>
    <phoneticPr fontId="14"/>
  </si>
  <si>
    <t>段　階　確　認　書</t>
    <rPh sb="0" eb="1">
      <t>ダン</t>
    </rPh>
    <rPh sb="2" eb="3">
      <t>カイ</t>
    </rPh>
    <rPh sb="4" eb="5">
      <t>アキラ</t>
    </rPh>
    <rPh sb="6" eb="7">
      <t>シノブ</t>
    </rPh>
    <rPh sb="8" eb="9">
      <t>ショ</t>
    </rPh>
    <phoneticPr fontId="64"/>
  </si>
  <si>
    <t>施　工　予　定　表</t>
    <rPh sb="0" eb="1">
      <t>シ</t>
    </rPh>
    <rPh sb="2" eb="3">
      <t>コウ</t>
    </rPh>
    <rPh sb="4" eb="5">
      <t>ヨ</t>
    </rPh>
    <rPh sb="6" eb="7">
      <t>サダム</t>
    </rPh>
    <rPh sb="8" eb="9">
      <t>ヒョウ</t>
    </rPh>
    <phoneticPr fontId="64"/>
  </si>
  <si>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64"/>
  </si>
  <si>
    <t>受注者名：</t>
    <rPh sb="0" eb="3">
      <t>ジュチュウシャ</t>
    </rPh>
    <rPh sb="3" eb="4">
      <t>メイ</t>
    </rPh>
    <phoneticPr fontId="64"/>
  </si>
  <si>
    <t>現場代理人名等：</t>
    <rPh sb="0" eb="2">
      <t>ゲンバ</t>
    </rPh>
    <rPh sb="2" eb="5">
      <t>ダイリニン</t>
    </rPh>
    <rPh sb="5" eb="6">
      <t>ナ</t>
    </rPh>
    <rPh sb="6" eb="7">
      <t>ナド</t>
    </rPh>
    <phoneticPr fontId="64"/>
  </si>
  <si>
    <t>種　　　別</t>
    <rPh sb="0" eb="1">
      <t>タネ</t>
    </rPh>
    <rPh sb="4" eb="5">
      <t>ベツ</t>
    </rPh>
    <phoneticPr fontId="64"/>
  </si>
  <si>
    <t>細　　　別</t>
    <rPh sb="0" eb="1">
      <t>ホソ</t>
    </rPh>
    <rPh sb="4" eb="5">
      <t>ベツ</t>
    </rPh>
    <phoneticPr fontId="64"/>
  </si>
  <si>
    <t>確認時期項目</t>
    <rPh sb="0" eb="2">
      <t>カクニン</t>
    </rPh>
    <rPh sb="2" eb="4">
      <t>ジキ</t>
    </rPh>
    <rPh sb="4" eb="6">
      <t>コウモク</t>
    </rPh>
    <phoneticPr fontId="64"/>
  </si>
  <si>
    <t>施工予定時期</t>
    <rPh sb="0" eb="2">
      <t>セコウ</t>
    </rPh>
    <rPh sb="2" eb="4">
      <t>ヨテイ</t>
    </rPh>
    <rPh sb="4" eb="6">
      <t>ジキ</t>
    </rPh>
    <phoneticPr fontId="64"/>
  </si>
  <si>
    <t>記　　　事</t>
    <rPh sb="0" eb="1">
      <t>キ</t>
    </rPh>
    <rPh sb="4" eb="5">
      <t>コト</t>
    </rPh>
    <phoneticPr fontId="64"/>
  </si>
  <si>
    <t>通　　知　　書</t>
    <rPh sb="0" eb="1">
      <t>ツウ</t>
    </rPh>
    <rPh sb="3" eb="4">
      <t>チ</t>
    </rPh>
    <rPh sb="6" eb="7">
      <t>ショ</t>
    </rPh>
    <phoneticPr fontId="64"/>
  </si>
  <si>
    <t>監督職員名：</t>
    <rPh sb="0" eb="2">
      <t>カントク</t>
    </rPh>
    <rPh sb="2" eb="4">
      <t>ショクイン</t>
    </rPh>
    <rPh sb="4" eb="5">
      <t>ナ</t>
    </rPh>
    <phoneticPr fontId="64"/>
  </si>
  <si>
    <t>確 認 種 別</t>
    <rPh sb="0" eb="1">
      <t>アキラ</t>
    </rPh>
    <rPh sb="2" eb="3">
      <t>シノブ</t>
    </rPh>
    <rPh sb="4" eb="5">
      <t>タネ</t>
    </rPh>
    <rPh sb="6" eb="7">
      <t>ベツ</t>
    </rPh>
    <phoneticPr fontId="64"/>
  </si>
  <si>
    <t>確 認 細 別</t>
    <rPh sb="0" eb="1">
      <t>アキラ</t>
    </rPh>
    <rPh sb="2" eb="3">
      <t>シノブ</t>
    </rPh>
    <rPh sb="4" eb="5">
      <t>ホソ</t>
    </rPh>
    <rPh sb="6" eb="7">
      <t>ベツ</t>
    </rPh>
    <phoneticPr fontId="64"/>
  </si>
  <si>
    <t>確認時期予定日</t>
    <rPh sb="0" eb="2">
      <t>カクニン</t>
    </rPh>
    <rPh sb="2" eb="4">
      <t>ジキ</t>
    </rPh>
    <rPh sb="4" eb="6">
      <t>ヨテイ</t>
    </rPh>
    <rPh sb="6" eb="7">
      <t>ヒ</t>
    </rPh>
    <phoneticPr fontId="64"/>
  </si>
  <si>
    <t>確認実施日等</t>
    <rPh sb="0" eb="2">
      <t>カクニン</t>
    </rPh>
    <rPh sb="2" eb="5">
      <t>ジッシビ</t>
    </rPh>
    <rPh sb="5" eb="6">
      <t>ナド</t>
    </rPh>
    <phoneticPr fontId="64"/>
  </si>
  <si>
    <t>確　　認　　書</t>
    <rPh sb="0" eb="1">
      <t>アキラ</t>
    </rPh>
    <rPh sb="3" eb="4">
      <t>シノブ</t>
    </rPh>
    <rPh sb="6" eb="7">
      <t>ショ</t>
    </rPh>
    <phoneticPr fontId="64"/>
  </si>
  <si>
    <t>上記について、段階確認を実施し確認した。</t>
    <rPh sb="0" eb="2">
      <t>ジョウキ</t>
    </rPh>
    <rPh sb="7" eb="9">
      <t>ダンカイ</t>
    </rPh>
    <rPh sb="9" eb="11">
      <t>カクニン</t>
    </rPh>
    <rPh sb="12" eb="14">
      <t>ジッシ</t>
    </rPh>
    <rPh sb="15" eb="17">
      <t>カクニン</t>
    </rPh>
    <phoneticPr fontId="64"/>
  </si>
  <si>
    <t>様式－１３</t>
    <rPh sb="0" eb="2">
      <t>ヨウシキ</t>
    </rPh>
    <phoneticPr fontId="14"/>
  </si>
  <si>
    <t>事　　故　　速　　報　　（第　　報）</t>
    <phoneticPr fontId="14"/>
  </si>
  <si>
    <t>情報の通報者名</t>
    <rPh sb="3" eb="6">
      <t>ツウホウシャ</t>
    </rPh>
    <rPh sb="6" eb="7">
      <t>メイ</t>
    </rPh>
    <phoneticPr fontId="14"/>
  </si>
  <si>
    <t>（受注者名、第三者名等）</t>
    <rPh sb="1" eb="4">
      <t>ジュチュウシャ</t>
    </rPh>
    <rPh sb="4" eb="5">
      <t>メイ</t>
    </rPh>
    <rPh sb="6" eb="9">
      <t>ダイサンシャ</t>
    </rPh>
    <rPh sb="9" eb="10">
      <t>メイ</t>
    </rPh>
    <rPh sb="10" eb="11">
      <t>トウ</t>
    </rPh>
    <phoneticPr fontId="14"/>
  </si>
  <si>
    <t>受信者</t>
  </si>
  <si>
    <t>事故発生月日</t>
    <phoneticPr fontId="14"/>
  </si>
  <si>
    <t>天候（温度）</t>
    <rPh sb="3" eb="5">
      <t>オンド</t>
    </rPh>
    <phoneticPr fontId="14"/>
  </si>
  <si>
    <t>事故発生場所</t>
  </si>
  <si>
    <t>工期</t>
    <phoneticPr fontId="14"/>
  </si>
  <si>
    <t>から</t>
  </si>
  <si>
    <t>受注者名</t>
    <rPh sb="0" eb="3">
      <t>ジュチュウシャ</t>
    </rPh>
    <phoneticPr fontId="14"/>
  </si>
  <si>
    <t>事故の内訳</t>
    <rPh sb="0" eb="2">
      <t>ジコ</t>
    </rPh>
    <rPh sb="3" eb="5">
      <t>ウチワケ</t>
    </rPh>
    <phoneticPr fontId="14"/>
  </si>
  <si>
    <t>氏　　名</t>
    <phoneticPr fontId="14"/>
  </si>
  <si>
    <t>職　　種　</t>
    <phoneticPr fontId="14"/>
  </si>
  <si>
    <t>被害の程度　</t>
    <phoneticPr fontId="14"/>
  </si>
  <si>
    <t>備　　考（病院名等）</t>
    <phoneticPr fontId="14"/>
  </si>
  <si>
    <t>事 故 の 概 要</t>
    <rPh sb="0" eb="1">
      <t>ジ</t>
    </rPh>
    <rPh sb="2" eb="3">
      <t>ユエ</t>
    </rPh>
    <rPh sb="6" eb="7">
      <t>オオムネ</t>
    </rPh>
    <rPh sb="8" eb="9">
      <t>ヨウ</t>
    </rPh>
    <phoneticPr fontId="14"/>
  </si>
  <si>
    <t>※事故の原因、経緯、処置等</t>
    <rPh sb="1" eb="3">
      <t>ジコ</t>
    </rPh>
    <rPh sb="4" eb="6">
      <t>ゲンイン</t>
    </rPh>
    <rPh sb="7" eb="9">
      <t>ケイイ</t>
    </rPh>
    <rPh sb="10" eb="12">
      <t>ショチ</t>
    </rPh>
    <rPh sb="12" eb="13">
      <t>トウ</t>
    </rPh>
    <phoneticPr fontId="14"/>
  </si>
  <si>
    <t>備　考</t>
    <rPh sb="0" eb="1">
      <t>ソノウ</t>
    </rPh>
    <rPh sb="2" eb="3">
      <t>コウ</t>
    </rPh>
    <phoneticPr fontId="14"/>
  </si>
  <si>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4"/>
  </si>
  <si>
    <t>　 ・被災者の装備、自然環境の状況（河川水位等）</t>
    <rPh sb="10" eb="12">
      <t>シゼン</t>
    </rPh>
    <rPh sb="12" eb="14">
      <t>カンキョウ</t>
    </rPh>
    <rPh sb="15" eb="17">
      <t>ジョウキョウ</t>
    </rPh>
    <rPh sb="18" eb="20">
      <t>カセン</t>
    </rPh>
    <rPh sb="20" eb="22">
      <t>スイイ</t>
    </rPh>
    <rPh sb="22" eb="23">
      <t>トウ</t>
    </rPh>
    <phoneticPr fontId="14"/>
  </si>
  <si>
    <t xml:space="preserve">   ・下請負人等の商号又は名称</t>
    <rPh sb="4" eb="8">
      <t>シタウケオイニン</t>
    </rPh>
    <rPh sb="8" eb="9">
      <t>トウ</t>
    </rPh>
    <rPh sb="10" eb="12">
      <t>ショウゴウ</t>
    </rPh>
    <rPh sb="12" eb="13">
      <t>マタ</t>
    </rPh>
    <rPh sb="14" eb="16">
      <t>メイショウ</t>
    </rPh>
    <phoneticPr fontId="14"/>
  </si>
  <si>
    <t xml:space="preserve"> 　・物的被害の場合は、規模、被害額等</t>
    <phoneticPr fontId="14"/>
  </si>
  <si>
    <t>　 ・連絡先等</t>
    <rPh sb="3" eb="5">
      <t>レンラク</t>
    </rPh>
    <rPh sb="5" eb="6">
      <t>サキ</t>
    </rPh>
    <rPh sb="6" eb="7">
      <t>トウ</t>
    </rPh>
    <phoneticPr fontId="14"/>
  </si>
  <si>
    <t>※</t>
    <phoneticPr fontId="14"/>
  </si>
  <si>
    <t>①この様式はＡ４で使用し、事故現場の平面図及び簡単な状況図を添付すること。</t>
    <phoneticPr fontId="14"/>
  </si>
  <si>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4"/>
  </si>
  <si>
    <t>主　任
（監理）
技術者</t>
    <rPh sb="0" eb="1">
      <t>シュ</t>
    </rPh>
    <rPh sb="2" eb="3">
      <t>ニン</t>
    </rPh>
    <rPh sb="5" eb="6">
      <t>ラン</t>
    </rPh>
    <rPh sb="6" eb="7">
      <t>リ</t>
    </rPh>
    <rPh sb="9" eb="12">
      <t>ギジュツシャ</t>
    </rPh>
    <phoneticPr fontId="14"/>
  </si>
  <si>
    <t>工期延期届</t>
    <rPh sb="0" eb="2">
      <t>コウキ</t>
    </rPh>
    <rPh sb="2" eb="4">
      <t>エンキ</t>
    </rPh>
    <rPh sb="4" eb="5">
      <t>トドケ</t>
    </rPh>
    <phoneticPr fontId="14"/>
  </si>
  <si>
    <t>支給品受領書</t>
    <rPh sb="0" eb="2">
      <t>シキュウ</t>
    </rPh>
    <rPh sb="2" eb="3">
      <t>ヒン</t>
    </rPh>
    <rPh sb="3" eb="6">
      <t>ジュリョウショ</t>
    </rPh>
    <phoneticPr fontId="14"/>
  </si>
  <si>
    <t>支　　給　　品　　受　　領　　書</t>
  </si>
  <si>
    <t>（氏名）</t>
    <rPh sb="1" eb="3">
      <t>シメイ</t>
    </rPh>
    <phoneticPr fontId="70"/>
  </si>
  <si>
    <t>（現場代理人氏名）</t>
    <rPh sb="1" eb="3">
      <t>ゲンバ</t>
    </rPh>
    <rPh sb="3" eb="5">
      <t>ダイリ</t>
    </rPh>
    <rPh sb="5" eb="6">
      <t>ニン</t>
    </rPh>
    <rPh sb="6" eb="8">
      <t>シメイ</t>
    </rPh>
    <phoneticPr fontId="70"/>
  </si>
  <si>
    <t>　　　下記のとおり支給品を受領しました。</t>
  </si>
  <si>
    <t>工 事 名</t>
  </si>
  <si>
    <t>単　位</t>
  </si>
  <si>
    <t>前回まで</t>
    <phoneticPr fontId="70"/>
  </si>
  <si>
    <t>支給品清算書（支給材料清算書）</t>
    <rPh sb="0" eb="2">
      <t>シキュウ</t>
    </rPh>
    <rPh sb="2" eb="3">
      <t>ヒン</t>
    </rPh>
    <rPh sb="3" eb="6">
      <t>セイサンショ</t>
    </rPh>
    <rPh sb="7" eb="9">
      <t>シキュウ</t>
    </rPh>
    <rPh sb="9" eb="11">
      <t>ザイリョウ</t>
    </rPh>
    <rPh sb="11" eb="14">
      <t>セイサンショ</t>
    </rPh>
    <phoneticPr fontId="14"/>
  </si>
  <si>
    <t>支給品精算書（支給材料清算書）</t>
    <rPh sb="7" eb="9">
      <t>シキュウ</t>
    </rPh>
    <rPh sb="9" eb="11">
      <t>ザイリョウ</t>
    </rPh>
    <rPh sb="11" eb="14">
      <t>セイサンショ</t>
    </rPh>
    <phoneticPr fontId="75"/>
  </si>
  <si>
    <t>（現場代理人氏名）</t>
    <phoneticPr fontId="70"/>
  </si>
  <si>
    <t>　下記のとおり支給品を精算します。</t>
  </si>
  <si>
    <t>支給数量</t>
  </si>
  <si>
    <t>使用数量</t>
  </si>
  <si>
    <t>※</t>
  </si>
  <si>
    <t>※物品管理簿登記</t>
    <phoneticPr fontId="70"/>
  </si>
  <si>
    <t>主任監督員</t>
  </si>
  <si>
    <t>　　　　　　　</t>
  </si>
  <si>
    <t>（官職氏名）</t>
    <phoneticPr fontId="70"/>
  </si>
  <si>
    <t>現場発生品調書</t>
    <rPh sb="0" eb="2">
      <t>ゲンバ</t>
    </rPh>
    <rPh sb="2" eb="4">
      <t>ハッセイ</t>
    </rPh>
    <rPh sb="4" eb="5">
      <t>ヒン</t>
    </rPh>
    <rPh sb="5" eb="7">
      <t>チョウショ</t>
    </rPh>
    <phoneticPr fontId="14"/>
  </si>
  <si>
    <t>（現場代理人氏名）</t>
    <rPh sb="6" eb="8">
      <t>シメイ</t>
    </rPh>
    <phoneticPr fontId="70"/>
  </si>
  <si>
    <t>現　場　発　生　品　調　書</t>
  </si>
  <si>
    <t>品　　　　名</t>
  </si>
  <si>
    <t>規　　　　格</t>
  </si>
  <si>
    <t>数　　　　量</t>
  </si>
  <si>
    <t>摘　　　　　　要</t>
  </si>
  <si>
    <t>材　料　確　認　書</t>
    <rPh sb="8" eb="9">
      <t>ショ</t>
    </rPh>
    <phoneticPr fontId="14"/>
  </si>
  <si>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4"/>
  </si>
  <si>
    <t>材料名</t>
    <rPh sb="0" eb="2">
      <t>ザイリョウ</t>
    </rPh>
    <rPh sb="2" eb="3">
      <t>メイ</t>
    </rPh>
    <phoneticPr fontId="14"/>
  </si>
  <si>
    <t>搬入数量</t>
    <rPh sb="0" eb="2">
      <t>ハンニュウ</t>
    </rPh>
    <rPh sb="2" eb="4">
      <t>スウリョウ</t>
    </rPh>
    <phoneticPr fontId="14"/>
  </si>
  <si>
    <t>確　　認　　欄</t>
    <rPh sb="0" eb="1">
      <t>アキラ</t>
    </rPh>
    <rPh sb="3" eb="4">
      <t>シノブ</t>
    </rPh>
    <rPh sb="6" eb="7">
      <t>ラン</t>
    </rPh>
    <phoneticPr fontId="14"/>
  </si>
  <si>
    <t>確認年月日</t>
    <rPh sb="0" eb="2">
      <t>カクニン</t>
    </rPh>
    <rPh sb="2" eb="5">
      <t>ネンガッピ</t>
    </rPh>
    <phoneticPr fontId="14"/>
  </si>
  <si>
    <t>確認方法</t>
    <rPh sb="0" eb="2">
      <t>カクニン</t>
    </rPh>
    <rPh sb="2" eb="4">
      <t>ホウホウ</t>
    </rPh>
    <phoneticPr fontId="14"/>
  </si>
  <si>
    <t>合格数量</t>
    <rPh sb="0" eb="2">
      <t>ゴウカク</t>
    </rPh>
    <rPh sb="2" eb="4">
      <t>スウリョウ</t>
    </rPh>
    <phoneticPr fontId="14"/>
  </si>
  <si>
    <t>確認印</t>
    <rPh sb="0" eb="3">
      <t>カクニンイン</t>
    </rPh>
    <phoneticPr fontId="14"/>
  </si>
  <si>
    <t>発信者</t>
    <phoneticPr fontId="14"/>
  </si>
  <si>
    <t>まで</t>
    <phoneticPr fontId="14"/>
  </si>
  <si>
    <t>年　齢</t>
    <phoneticPr fontId="14"/>
  </si>
  <si>
    <t>性　別</t>
    <phoneticPr fontId="14"/>
  </si>
  <si>
    <t>　　(注)　※は主任監督員が記入する。</t>
    <phoneticPr fontId="14"/>
  </si>
  <si>
    <t>　　　　　</t>
    <phoneticPr fontId="70"/>
  </si>
  <si>
    <t>㎞</t>
    <phoneticPr fontId="14"/>
  </si>
  <si>
    <t>㎞</t>
    <phoneticPr fontId="14"/>
  </si>
  <si>
    <t>材料確認書</t>
    <rPh sb="0" eb="2">
      <t>ザイリョウ</t>
    </rPh>
    <rPh sb="2" eb="5">
      <t>カクニンショ</t>
    </rPh>
    <phoneticPr fontId="14"/>
  </si>
  <si>
    <t>下記種別について、段階確認を行う予定であるので通知します。</t>
    <phoneticPr fontId="14"/>
  </si>
  <si>
    <t xml:space="preserve">受入地確認書
  上記建設発生土を引き受けました。
          　住　所
         　 氏　名
</t>
    <rPh sb="0" eb="1">
      <t>ウ</t>
    </rPh>
    <rPh sb="1" eb="2">
      <t>イ</t>
    </rPh>
    <rPh sb="2" eb="3">
      <t>チ</t>
    </rPh>
    <phoneticPr fontId="14"/>
  </si>
  <si>
    <t>再資源化等報告</t>
    <rPh sb="0" eb="1">
      <t>サイ</t>
    </rPh>
    <rPh sb="1" eb="4">
      <t>シゲンカ</t>
    </rPh>
    <rPh sb="4" eb="5">
      <t>トウ</t>
    </rPh>
    <rPh sb="5" eb="7">
      <t>ホウコク</t>
    </rPh>
    <phoneticPr fontId="14"/>
  </si>
  <si>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4"/>
  </si>
  <si>
    <t>経歴書</t>
    <rPh sb="0" eb="3">
      <t>ケイレキショ</t>
    </rPh>
    <phoneticPr fontId="14"/>
  </si>
  <si>
    <t>現場発生品がある場合に提出</t>
    <rPh sb="0" eb="2">
      <t>ゲンバ</t>
    </rPh>
    <rPh sb="2" eb="4">
      <t>ハッセイ</t>
    </rPh>
    <rPh sb="4" eb="5">
      <t>ヒン</t>
    </rPh>
    <rPh sb="8" eb="10">
      <t>バアイ</t>
    </rPh>
    <rPh sb="11" eb="13">
      <t>テイシュツ</t>
    </rPh>
    <phoneticPr fontId="14"/>
  </si>
  <si>
    <t>受注者（住所）</t>
    <rPh sb="0" eb="2">
      <t>ジュチュウ</t>
    </rPh>
    <rPh sb="2" eb="3">
      <t>シャ</t>
    </rPh>
    <phoneticPr fontId="70"/>
  </si>
  <si>
    <t>品目</t>
    <phoneticPr fontId="14"/>
  </si>
  <si>
    <t>規格</t>
    <phoneticPr fontId="14"/>
  </si>
  <si>
    <t>数量</t>
    <phoneticPr fontId="14"/>
  </si>
  <si>
    <t>残数量</t>
    <phoneticPr fontId="14"/>
  </si>
  <si>
    <t>備考</t>
    <phoneticPr fontId="14"/>
  </si>
  <si>
    <t>証明欄</t>
    <phoneticPr fontId="14"/>
  </si>
  <si>
    <t>上記精算について調査したところ事実に相違ないことを</t>
    <phoneticPr fontId="14"/>
  </si>
  <si>
    <t>証明する。</t>
    <phoneticPr fontId="14"/>
  </si>
  <si>
    <t>品目</t>
    <phoneticPr fontId="14"/>
  </si>
  <si>
    <t>単位</t>
    <phoneticPr fontId="14"/>
  </si>
  <si>
    <t>今回</t>
    <phoneticPr fontId="14"/>
  </si>
  <si>
    <t>累計</t>
    <phoneticPr fontId="14"/>
  </si>
  <si>
    <t>備考</t>
    <phoneticPr fontId="14"/>
  </si>
  <si>
    <t>支給品を受領した場合に提出</t>
    <rPh sb="0" eb="2">
      <t>シキュウ</t>
    </rPh>
    <rPh sb="2" eb="3">
      <t>ヒン</t>
    </rPh>
    <rPh sb="4" eb="6">
      <t>ジュリョウ</t>
    </rPh>
    <rPh sb="8" eb="10">
      <t>バアイ</t>
    </rPh>
    <rPh sb="11" eb="13">
      <t>テイシュツ</t>
    </rPh>
    <phoneticPr fontId="14"/>
  </si>
  <si>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4"/>
  </si>
  <si>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4"/>
  </si>
  <si>
    <t>支給品がある場合に提出</t>
    <rPh sb="0" eb="2">
      <t>シキュウ</t>
    </rPh>
    <rPh sb="2" eb="3">
      <t>ヒン</t>
    </rPh>
    <rPh sb="6" eb="8">
      <t>バアイ</t>
    </rPh>
    <rPh sb="9" eb="11">
      <t>テイシュツ</t>
    </rPh>
    <phoneticPr fontId="14"/>
  </si>
  <si>
    <t>最終学歴</t>
    <rPh sb="0" eb="2">
      <t>サイシュウ</t>
    </rPh>
    <rPh sb="2" eb="4">
      <t>ガクレキ</t>
    </rPh>
    <phoneticPr fontId="14"/>
  </si>
  <si>
    <t>契約後
1ヶ月以内</t>
    <rPh sb="0" eb="2">
      <t>ケイヤク</t>
    </rPh>
    <rPh sb="2" eb="3">
      <t>ゴ</t>
    </rPh>
    <rPh sb="6" eb="7">
      <t>ゲツ</t>
    </rPh>
    <rPh sb="7" eb="9">
      <t>イナイ</t>
    </rPh>
    <phoneticPr fontId="14"/>
  </si>
  <si>
    <t>昭和46年1月1日であれば「1971/1/1」と記入して下さい</t>
    <rPh sb="0" eb="2">
      <t>ショウワ</t>
    </rPh>
    <rPh sb="4" eb="5">
      <t>ネン</t>
    </rPh>
    <rPh sb="6" eb="7">
      <t>ガツ</t>
    </rPh>
    <rPh sb="8" eb="9">
      <t>ニチ</t>
    </rPh>
    <rPh sb="24" eb="26">
      <t>キニュウ</t>
    </rPh>
    <rPh sb="28" eb="29">
      <t>クダ</t>
    </rPh>
    <phoneticPr fontId="14"/>
  </si>
  <si>
    <t>予算年度</t>
    <rPh sb="0" eb="2">
      <t>ヨサン</t>
    </rPh>
    <rPh sb="2" eb="4">
      <t>ネンド</t>
    </rPh>
    <phoneticPr fontId="14"/>
  </si>
  <si>
    <t>材　料　承　認　願</t>
    <rPh sb="4" eb="5">
      <t>ショウ</t>
    </rPh>
    <rPh sb="6" eb="7">
      <t>ニン</t>
    </rPh>
    <rPh sb="8" eb="9">
      <t>ネガイ</t>
    </rPh>
    <phoneticPr fontId="14"/>
  </si>
  <si>
    <t>　　　　年　　　月　　　日</t>
    <rPh sb="4" eb="5">
      <t>ネン</t>
    </rPh>
    <rPh sb="8" eb="9">
      <t>ガツ</t>
    </rPh>
    <rPh sb="12" eb="13">
      <t>ニチ</t>
    </rPh>
    <phoneticPr fontId="14"/>
  </si>
  <si>
    <t>福岡県立企画高校卒業</t>
    <rPh sb="0" eb="2">
      <t>フクオカ</t>
    </rPh>
    <rPh sb="2" eb="4">
      <t>ケンリツ</t>
    </rPh>
    <rPh sb="4" eb="6">
      <t>キカク</t>
    </rPh>
    <rPh sb="6" eb="8">
      <t>コウコウ</t>
    </rPh>
    <rPh sb="8" eb="10">
      <t>ソツギョウ</t>
    </rPh>
    <phoneticPr fontId="14"/>
  </si>
  <si>
    <t>提出先</t>
    <rPh sb="0" eb="3">
      <t>テイシュツサキ</t>
    </rPh>
    <phoneticPr fontId="14"/>
  </si>
  <si>
    <t>○</t>
    <phoneticPr fontId="14"/>
  </si>
  <si>
    <t>○</t>
    <phoneticPr fontId="14"/>
  </si>
  <si>
    <t>建設資材調達不能証明書</t>
    <rPh sb="0" eb="2">
      <t>ケンセツ</t>
    </rPh>
    <rPh sb="2" eb="4">
      <t>シザイ</t>
    </rPh>
    <rPh sb="4" eb="6">
      <t>チョウタツ</t>
    </rPh>
    <rPh sb="6" eb="8">
      <t>フノウ</t>
    </rPh>
    <rPh sb="8" eb="11">
      <t>ショウメイショ</t>
    </rPh>
    <phoneticPr fontId="14"/>
  </si>
  <si>
    <t>「三者協議会」開催依頼書</t>
    <rPh sb="1" eb="3">
      <t>サンシャ</t>
    </rPh>
    <rPh sb="3" eb="6">
      <t>キョウギカイ</t>
    </rPh>
    <rPh sb="7" eb="9">
      <t>カイサイ</t>
    </rPh>
    <rPh sb="9" eb="12">
      <t>イライショ</t>
    </rPh>
    <phoneticPr fontId="14"/>
  </si>
  <si>
    <t>三者協議会に対する質問書</t>
    <rPh sb="0" eb="2">
      <t>サンシャ</t>
    </rPh>
    <rPh sb="2" eb="5">
      <t>キョウギカイ</t>
    </rPh>
    <rPh sb="6" eb="7">
      <t>タイ</t>
    </rPh>
    <rPh sb="9" eb="11">
      <t>シツモン</t>
    </rPh>
    <rPh sb="11" eb="12">
      <t>ショ</t>
    </rPh>
    <phoneticPr fontId="14"/>
  </si>
  <si>
    <t>代表者名</t>
    <phoneticPr fontId="14"/>
  </si>
  <si>
    <t>印</t>
    <phoneticPr fontId="14"/>
  </si>
  <si>
    <t>下記の出荷については、福岡県産緑化木であることを証明します。</t>
  </si>
  <si>
    <t>樹種</t>
  </si>
  <si>
    <t>規格</t>
  </si>
  <si>
    <t>数量</t>
  </si>
  <si>
    <t>出荷日</t>
  </si>
  <si>
    <t>備考</t>
  </si>
  <si>
    <t>殿</t>
    <phoneticPr fontId="14"/>
  </si>
  <si>
    <t>〔生産者〕</t>
    <phoneticPr fontId="14"/>
  </si>
  <si>
    <t>住所</t>
  </si>
  <si>
    <t>氏名</t>
    <phoneticPr fontId="14"/>
  </si>
  <si>
    <t>連絡先</t>
  </si>
  <si>
    <t xml:space="preserve">    TEL／</t>
    <phoneticPr fontId="14"/>
  </si>
  <si>
    <t>　　</t>
    <phoneticPr fontId="14"/>
  </si>
  <si>
    <t xml:space="preserve">    FAX／　　　</t>
    <phoneticPr fontId="14"/>
  </si>
  <si>
    <r>
      <t>様式</t>
    </r>
    <r>
      <rPr>
        <sz val="11"/>
        <rFont val="Century"/>
        <family val="1"/>
      </rPr>
      <t>2</t>
    </r>
    <r>
      <rPr>
        <sz val="11"/>
        <rFont val="ＭＳ 明朝"/>
        <family val="1"/>
        <charset val="128"/>
      </rPr>
      <t>号</t>
    </r>
  </si>
  <si>
    <t>起工番号</t>
  </si>
  <si>
    <t>　樹種</t>
  </si>
  <si>
    <t>記</t>
    <phoneticPr fontId="14"/>
  </si>
  <si>
    <t>　理由</t>
  </si>
  <si>
    <t>住所</t>
    <phoneticPr fontId="14"/>
  </si>
  <si>
    <t>商号</t>
    <phoneticPr fontId="14"/>
  </si>
  <si>
    <t>JACIC
所定様式</t>
    <rPh sb="6" eb="8">
      <t>ショテイ</t>
    </rPh>
    <rPh sb="8" eb="10">
      <t>ヨウシキ</t>
    </rPh>
    <phoneticPr fontId="14"/>
  </si>
  <si>
    <t>任意
様式</t>
    <rPh sb="0" eb="2">
      <t>ニンイ</t>
    </rPh>
    <rPh sb="3" eb="5">
      <t>ヨウシキ</t>
    </rPh>
    <phoneticPr fontId="14"/>
  </si>
  <si>
    <t>コブリス
所定様式</t>
    <phoneticPr fontId="14"/>
  </si>
  <si>
    <t>（</t>
    <phoneticPr fontId="14"/>
  </si>
  <si>
    <t>）</t>
    <phoneticPr fontId="14"/>
  </si>
  <si>
    <t>します。</t>
    <phoneticPr fontId="14"/>
  </si>
  <si>
    <t>または</t>
    <phoneticPr fontId="14"/>
  </si>
  <si>
    <t>その他</t>
    <rPh sb="2" eb="3">
      <t>タ</t>
    </rPh>
    <phoneticPr fontId="14"/>
  </si>
  <si>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4"/>
  </si>
  <si>
    <t>三者協議会に対する質問がある場合、提出</t>
    <rPh sb="0" eb="2">
      <t>サンシャ</t>
    </rPh>
    <rPh sb="2" eb="5">
      <t>キョウギカイ</t>
    </rPh>
    <rPh sb="6" eb="7">
      <t>タイ</t>
    </rPh>
    <rPh sb="9" eb="11">
      <t>シツモン</t>
    </rPh>
    <rPh sb="14" eb="16">
      <t>バアイ</t>
    </rPh>
    <rPh sb="17" eb="19">
      <t>テイシュツ</t>
    </rPh>
    <phoneticPr fontId="14"/>
  </si>
  <si>
    <t>建設資材のひっ迫が懸念される地域において、工事実施段階で当初の調達条件によりがたい場合に提出</t>
    <rPh sb="44" eb="46">
      <t>テイシュツ</t>
    </rPh>
    <phoneticPr fontId="14"/>
  </si>
  <si>
    <t>m3</t>
    <phoneticPr fontId="14"/>
  </si>
  <si>
    <t>m2</t>
    <phoneticPr fontId="14"/>
  </si>
  <si>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4"/>
  </si>
  <si>
    <t>　　年　　　月　　　日</t>
    <rPh sb="2" eb="3">
      <t>ネン</t>
    </rPh>
    <rPh sb="6" eb="7">
      <t>ツキ</t>
    </rPh>
    <rPh sb="10" eb="11">
      <t>ニチ</t>
    </rPh>
    <phoneticPr fontId="14"/>
  </si>
  <si>
    <t>　　　年　　　月　　　日　　　時　　　分受信</t>
    <phoneticPr fontId="14"/>
  </si>
  <si>
    <t>　　上記工事において、以下の樹種については下記理由により、設計図書に示された
「福岡県産緑化木」を調達できません。</t>
    <phoneticPr fontId="14"/>
  </si>
  <si>
    <t>福岡県産緑化木　調達不可能理由書</t>
    <phoneticPr fontId="14"/>
  </si>
  <si>
    <t>予定数量</t>
    <rPh sb="0" eb="2">
      <t>ヨテイ</t>
    </rPh>
    <rPh sb="2" eb="4">
      <t>スウリョウ</t>
    </rPh>
    <phoneticPr fontId="14"/>
  </si>
  <si>
    <t>品名</t>
    <rPh sb="0" eb="2">
      <t>ヒンメイ</t>
    </rPh>
    <phoneticPr fontId="14"/>
  </si>
  <si>
    <t>規格</t>
    <rPh sb="0" eb="2">
      <t>キカク</t>
    </rPh>
    <phoneticPr fontId="14"/>
  </si>
  <si>
    <t>摘要</t>
    <rPh sb="0" eb="2">
      <t>テキヨウ</t>
    </rPh>
    <phoneticPr fontId="14"/>
  </si>
  <si>
    <t>添付
資料</t>
    <rPh sb="0" eb="2">
      <t>テンプ</t>
    </rPh>
    <rPh sb="3" eb="5">
      <t>シリョウ</t>
    </rPh>
    <phoneticPr fontId="14"/>
  </si>
  <si>
    <t>生コンクリート</t>
    <rPh sb="0" eb="1">
      <t>ナマ</t>
    </rPh>
    <phoneticPr fontId="14"/>
  </si>
  <si>
    <t>№</t>
    <phoneticPr fontId="14"/>
  </si>
  <si>
    <t>m3</t>
  </si>
  <si>
    <t>m2</t>
  </si>
  <si>
    <t>t</t>
  </si>
  <si>
    <t>t</t>
    <phoneticPr fontId="14"/>
  </si>
  <si>
    <t>個</t>
    <rPh sb="0" eb="1">
      <t>コ</t>
    </rPh>
    <phoneticPr fontId="14"/>
  </si>
  <si>
    <t>式</t>
    <rPh sb="0" eb="1">
      <t>シキ</t>
    </rPh>
    <phoneticPr fontId="14"/>
  </si>
  <si>
    <t>本</t>
    <rPh sb="0" eb="1">
      <t>ホン</t>
    </rPh>
    <phoneticPr fontId="14"/>
  </si>
  <si>
    <t>kg</t>
    <phoneticPr fontId="14"/>
  </si>
  <si>
    <t>L</t>
    <phoneticPr fontId="14"/>
  </si>
  <si>
    <t>添付資料</t>
    <rPh sb="0" eb="4">
      <t>テンプシリョウ</t>
    </rPh>
    <phoneticPr fontId="14"/>
  </si>
  <si>
    <t>有</t>
    <rPh sb="0" eb="1">
      <t>アリ</t>
    </rPh>
    <phoneticPr fontId="14"/>
  </si>
  <si>
    <t>無</t>
    <rPh sb="0" eb="1">
      <t>ナ</t>
    </rPh>
    <phoneticPr fontId="14"/>
  </si>
  <si>
    <t>21-8-40BB</t>
    <phoneticPr fontId="14"/>
  </si>
  <si>
    <t>24-8-20BB</t>
  </si>
  <si>
    <t>24-8-20BB</t>
    <phoneticPr fontId="14"/>
  </si>
  <si>
    <t>21-8-20BB</t>
    <phoneticPr fontId="14"/>
  </si>
  <si>
    <t>均しコン</t>
    <rPh sb="0" eb="1">
      <t>ナラ</t>
    </rPh>
    <phoneticPr fontId="14"/>
  </si>
  <si>
    <t>胴込、裏込、天端</t>
    <rPh sb="0" eb="1">
      <t>ドウ</t>
    </rPh>
    <rPh sb="1" eb="2">
      <t>コ</t>
    </rPh>
    <rPh sb="3" eb="5">
      <t>ウラゴ</t>
    </rPh>
    <rPh sb="6" eb="8">
      <t>テンバ</t>
    </rPh>
    <phoneticPr fontId="14"/>
  </si>
  <si>
    <t>再生クラッシャーラン</t>
    <rPh sb="0" eb="2">
      <t>サイセイ</t>
    </rPh>
    <phoneticPr fontId="14"/>
  </si>
  <si>
    <t>再生粒度調整砕石</t>
    <rPh sb="0" eb="2">
      <t>サイセイ</t>
    </rPh>
    <rPh sb="2" eb="8">
      <t>リュウドチョウセイサイセキ</t>
    </rPh>
    <phoneticPr fontId="14"/>
  </si>
  <si>
    <t>異形棒鋼</t>
    <rPh sb="0" eb="4">
      <t>イケイボウコウ</t>
    </rPh>
    <phoneticPr fontId="14"/>
  </si>
  <si>
    <t>鋼矢板</t>
    <rPh sb="0" eb="3">
      <t>コウヤイタ</t>
    </rPh>
    <phoneticPr fontId="14"/>
  </si>
  <si>
    <t>積ブロック</t>
    <rPh sb="0" eb="1">
      <t>ツミ</t>
    </rPh>
    <phoneticPr fontId="14"/>
  </si>
  <si>
    <t>目地材</t>
    <rPh sb="0" eb="3">
      <t>メジザイ</t>
    </rPh>
    <phoneticPr fontId="14"/>
  </si>
  <si>
    <t>塩ビ管</t>
    <rPh sb="0" eb="1">
      <t>エン</t>
    </rPh>
    <rPh sb="2" eb="3">
      <t>カン</t>
    </rPh>
    <phoneticPr fontId="14"/>
  </si>
  <si>
    <t>RC-40</t>
  </si>
  <si>
    <t>RC-40</t>
    <phoneticPr fontId="14"/>
  </si>
  <si>
    <t>RM-25</t>
    <phoneticPr fontId="14"/>
  </si>
  <si>
    <t>D13～25</t>
    <phoneticPr fontId="14"/>
  </si>
  <si>
    <t>○○生コン（株）</t>
    <rPh sb="2" eb="3">
      <t>ナマ</t>
    </rPh>
    <rPh sb="5" eb="8">
      <t>カブ</t>
    </rPh>
    <phoneticPr fontId="14"/>
  </si>
  <si>
    <t>凸凹製鋼（株）</t>
    <rPh sb="0" eb="2">
      <t>デコボコ</t>
    </rPh>
    <rPh sb="2" eb="4">
      <t>セイコウ</t>
    </rPh>
    <rPh sb="4" eb="7">
      <t>カブ</t>
    </rPh>
    <phoneticPr fontId="14"/>
  </si>
  <si>
    <t>□□産業（株）</t>
    <rPh sb="2" eb="4">
      <t>サンギョウ</t>
    </rPh>
    <rPh sb="4" eb="7">
      <t>カブ</t>
    </rPh>
    <phoneticPr fontId="14"/>
  </si>
  <si>
    <t>改良土</t>
    <rPh sb="0" eb="2">
      <t>カイリョウ</t>
    </rPh>
    <rPh sb="2" eb="3">
      <t>ド</t>
    </rPh>
    <phoneticPr fontId="14"/>
  </si>
  <si>
    <t>□□リサイクル（株）</t>
    <rPh sb="7" eb="10">
      <t>カブ</t>
    </rPh>
    <phoneticPr fontId="14"/>
  </si>
  <si>
    <t>SD345</t>
  </si>
  <si>
    <t>SD345</t>
    <phoneticPr fontId="14"/>
  </si>
  <si>
    <t>Ⅲ型</t>
    <rPh sb="0" eb="1">
      <t>ガタ</t>
    </rPh>
    <phoneticPr fontId="14"/>
  </si>
  <si>
    <t>福岡統一型</t>
    <rPh sb="0" eb="1">
      <t>フクオカ</t>
    </rPh>
    <rPh sb="1" eb="4">
      <t>トウイツガタ</t>
    </rPh>
    <phoneticPr fontId="14"/>
  </si>
  <si>
    <t>Ⅱ-1型</t>
    <rPh sb="2" eb="3">
      <t>ガタ</t>
    </rPh>
    <phoneticPr fontId="14"/>
  </si>
  <si>
    <t>福岡統一型</t>
    <rPh sb="0" eb="3">
      <t>トウイツガタ</t>
    </rPh>
    <phoneticPr fontId="14"/>
  </si>
  <si>
    <t>基礎ブロック</t>
    <rPh sb="0" eb="2">
      <t>キソ</t>
    </rPh>
    <phoneticPr fontId="14"/>
  </si>
  <si>
    <t>管渠型側溝</t>
    <rPh sb="0" eb="3">
      <t>カンキョガタ</t>
    </rPh>
    <rPh sb="3" eb="5">
      <t>ソッコウ</t>
    </rPh>
    <phoneticPr fontId="14"/>
  </si>
  <si>
    <t>歩車道境界ブロック</t>
    <rPh sb="0" eb="5">
      <t>ホシャドウキョウカイ</t>
    </rPh>
    <phoneticPr fontId="14"/>
  </si>
  <si>
    <t>新○○製鉄（株）</t>
    <rPh sb="0" eb="1">
      <t>シン</t>
    </rPh>
    <rPh sb="3" eb="5">
      <t>セイテツ</t>
    </rPh>
    <rPh sb="5" eb="8">
      <t>カブ</t>
    </rPh>
    <phoneticPr fontId="14"/>
  </si>
  <si>
    <t>○○コンクリート（株）</t>
    <rPh sb="8" eb="11">
      <t>カブ</t>
    </rPh>
    <phoneticPr fontId="14"/>
  </si>
  <si>
    <t>枚</t>
    <rPh sb="0" eb="1">
      <t>マイ</t>
    </rPh>
    <phoneticPr fontId="14"/>
  </si>
  <si>
    <t>いいえ</t>
    <phoneticPr fontId="14"/>
  </si>
  <si>
    <t>全て県産資材</t>
    <rPh sb="0" eb="1">
      <t>スベ</t>
    </rPh>
    <rPh sb="2" eb="3">
      <t>ケン</t>
    </rPh>
    <rPh sb="3" eb="4">
      <t>サン</t>
    </rPh>
    <rPh sb="4" eb="6">
      <t>シザイ</t>
    </rPh>
    <phoneticPr fontId="14"/>
  </si>
  <si>
    <t>は　い</t>
    <phoneticPr fontId="14"/>
  </si>
  <si>
    <t>JISマーク表示品</t>
    <rPh sb="6" eb="9">
      <t>ヒョウジヒン</t>
    </rPh>
    <phoneticPr fontId="14"/>
  </si>
  <si>
    <t>指定仮設</t>
    <rPh sb="0" eb="4">
      <t>シテイカセツ</t>
    </rPh>
    <phoneticPr fontId="14"/>
  </si>
  <si>
    <t>リース材</t>
    <rPh sb="3" eb="4">
      <t>ザイ</t>
    </rPh>
    <phoneticPr fontId="14"/>
  </si>
  <si>
    <t>認定リサイクル製品</t>
    <rPh sb="0" eb="2">
      <t>ニンテイ</t>
    </rPh>
    <rPh sb="7" eb="9">
      <t>セイヒン</t>
    </rPh>
    <phoneticPr fontId="14"/>
  </si>
  <si>
    <t>県立会検査製品</t>
    <rPh sb="0" eb="1">
      <t>ケン</t>
    </rPh>
    <rPh sb="1" eb="7">
      <t>リッカイケンサセイヒン</t>
    </rPh>
    <phoneticPr fontId="14"/>
  </si>
  <si>
    <t>アスファルト混合物</t>
    <rPh sb="6" eb="9">
      <t>コンゴウブツ</t>
    </rPh>
    <phoneticPr fontId="14"/>
  </si>
  <si>
    <t>いいえ</t>
  </si>
  <si>
    <t>監</t>
    <rPh sb="0" eb="1">
      <t>カン</t>
    </rPh>
    <phoneticPr fontId="14"/>
  </si>
  <si>
    <t>契</t>
    <rPh sb="0" eb="1">
      <t>ケイ</t>
    </rPh>
    <phoneticPr fontId="14"/>
  </si>
  <si>
    <t>提出
時期</t>
    <rPh sb="0" eb="2">
      <t>テイシュツ</t>
    </rPh>
    <rPh sb="3" eb="5">
      <t>ジキ</t>
    </rPh>
    <phoneticPr fontId="14"/>
  </si>
  <si>
    <t>◇安全・訓練等の活動計画書</t>
    <rPh sb="1" eb="3">
      <t>アンゼン</t>
    </rPh>
    <rPh sb="4" eb="7">
      <t>クンレンナド</t>
    </rPh>
    <rPh sb="8" eb="10">
      <t>カツドウ</t>
    </rPh>
    <rPh sb="10" eb="13">
      <t>ケイカクショ</t>
    </rPh>
    <phoneticPr fontId="14"/>
  </si>
  <si>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4"/>
  </si>
  <si>
    <t>岩石採取計画認可証（写）</t>
    <rPh sb="0" eb="2">
      <t>ガンセキ</t>
    </rPh>
    <rPh sb="2" eb="4">
      <t>サイシュ</t>
    </rPh>
    <rPh sb="4" eb="6">
      <t>ケイカク</t>
    </rPh>
    <rPh sb="6" eb="8">
      <t>ニンカ</t>
    </rPh>
    <rPh sb="8" eb="9">
      <t>アカシ</t>
    </rPh>
    <rPh sb="10" eb="11">
      <t>シャ</t>
    </rPh>
    <phoneticPr fontId="14"/>
  </si>
  <si>
    <t>◇建設廃棄物処理計画書</t>
    <rPh sb="1" eb="3">
      <t>ケンセツ</t>
    </rPh>
    <rPh sb="3" eb="6">
      <t>ハイキブツ</t>
    </rPh>
    <rPh sb="6" eb="8">
      <t>ショリ</t>
    </rPh>
    <rPh sb="8" eb="10">
      <t>ケイカク</t>
    </rPh>
    <rPh sb="10" eb="11">
      <t>ショ</t>
    </rPh>
    <phoneticPr fontId="14"/>
  </si>
  <si>
    <t>コリンズ「登録内容確認書」
（変更登録）</t>
    <rPh sb="15" eb="17">
      <t>ヘンコウ</t>
    </rPh>
    <phoneticPr fontId="14"/>
  </si>
  <si>
    <t>産業廃棄物集計表</t>
    <rPh sb="0" eb="5">
      <t>サンギョウハイキブツ</t>
    </rPh>
    <rPh sb="5" eb="8">
      <t>シュウケイヒョウ</t>
    </rPh>
    <phoneticPr fontId="14"/>
  </si>
  <si>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4"/>
  </si>
  <si>
    <t>黄本</t>
    <phoneticPr fontId="14"/>
  </si>
  <si>
    <t>手引き</t>
  </si>
  <si>
    <t>手引き</t>
    <rPh sb="0" eb="2">
      <t>テビ</t>
    </rPh>
    <phoneticPr fontId="14"/>
  </si>
  <si>
    <t>手引き</t>
    <phoneticPr fontId="14"/>
  </si>
  <si>
    <t>共仕</t>
    <phoneticPr fontId="14"/>
  </si>
  <si>
    <t>提出日
等メモ</t>
    <rPh sb="0" eb="2">
      <t>テイシュツ</t>
    </rPh>
    <rPh sb="2" eb="3">
      <t>ビ</t>
    </rPh>
    <rPh sb="4" eb="5">
      <t>トウ</t>
    </rPh>
    <phoneticPr fontId="14"/>
  </si>
  <si>
    <t>伝票を用いた伝票管理</t>
    <rPh sb="0" eb="2">
      <t>デンピョウ</t>
    </rPh>
    <rPh sb="3" eb="4">
      <t>モチ</t>
    </rPh>
    <rPh sb="6" eb="10">
      <t>デンピョウカンリ</t>
    </rPh>
    <phoneticPr fontId="14"/>
  </si>
  <si>
    <t>施工中</t>
    <phoneticPr fontId="14"/>
  </si>
  <si>
    <t>コリンズ「登録内容確認書」
（受注登録）</t>
    <rPh sb="5" eb="9">
      <t>トウロクナイヨウ</t>
    </rPh>
    <rPh sb="9" eb="12">
      <t>カクニンショ</t>
    </rPh>
    <rPh sb="15" eb="19">
      <t>ジュチュウトウロク</t>
    </rPh>
    <phoneticPr fontId="14"/>
  </si>
  <si>
    <t>コリンズ「登録内容確認書」
（竣工登録）</t>
    <rPh sb="15" eb="17">
      <t>シュンコウ</t>
    </rPh>
    <phoneticPr fontId="14"/>
  </si>
  <si>
    <t>受注者の請求による工期の延長</t>
    <rPh sb="0" eb="3">
      <t>ジュチュウシャ</t>
    </rPh>
    <rPh sb="4" eb="6">
      <t>セイキュウ</t>
    </rPh>
    <rPh sb="9" eb="11">
      <t>コウキ</t>
    </rPh>
    <rPh sb="12" eb="14">
      <t>エンチョウ</t>
    </rPh>
    <phoneticPr fontId="14"/>
  </si>
  <si>
    <t>安全・訓練等の活動報告</t>
    <rPh sb="0" eb="2">
      <t>アンゼン</t>
    </rPh>
    <rPh sb="3" eb="6">
      <t>クンレンナド</t>
    </rPh>
    <rPh sb="7" eb="9">
      <t>カツドウ</t>
    </rPh>
    <rPh sb="9" eb="11">
      <t>ホウコク</t>
    </rPh>
    <phoneticPr fontId="14"/>
  </si>
  <si>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4"/>
  </si>
  <si>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4"/>
  </si>
  <si>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4"/>
  </si>
  <si>
    <t>区分</t>
    <rPh sb="0" eb="2">
      <t>クブン</t>
    </rPh>
    <phoneticPr fontId="14"/>
  </si>
  <si>
    <t>発注者名</t>
    <rPh sb="0" eb="3">
      <t>ハッチュウシャ</t>
    </rPh>
    <rPh sb="3" eb="4">
      <t>メイ</t>
    </rPh>
    <phoneticPr fontId="14"/>
  </si>
  <si>
    <t>工事名称</t>
    <rPh sb="0" eb="2">
      <t>コウジ</t>
    </rPh>
    <rPh sb="2" eb="4">
      <t>メイショウ</t>
    </rPh>
    <phoneticPr fontId="14"/>
  </si>
  <si>
    <t>（１次下請）</t>
    <rPh sb="2" eb="3">
      <t>ジ</t>
    </rPh>
    <rPh sb="3" eb="5">
      <t>シタウケ</t>
    </rPh>
    <phoneticPr fontId="14"/>
  </si>
  <si>
    <t>（２次下請）</t>
    <rPh sb="2" eb="3">
      <t>ジ</t>
    </rPh>
    <rPh sb="3" eb="5">
      <t>シタウケ</t>
    </rPh>
    <phoneticPr fontId="14"/>
  </si>
  <si>
    <t>（３次下請）</t>
    <rPh sb="2" eb="3">
      <t>ジ</t>
    </rPh>
    <rPh sb="3" eb="5">
      <t>シタウケ</t>
    </rPh>
    <phoneticPr fontId="14"/>
  </si>
  <si>
    <t>（４次下請）</t>
    <rPh sb="2" eb="3">
      <t>ジ</t>
    </rPh>
    <rPh sb="3" eb="5">
      <t>シタウケ</t>
    </rPh>
    <phoneticPr fontId="14"/>
  </si>
  <si>
    <t>所在地</t>
    <rPh sb="0" eb="3">
      <t>ショザイチ</t>
    </rPh>
    <phoneticPr fontId="14"/>
  </si>
  <si>
    <t>代表者名</t>
    <rPh sb="0" eb="3">
      <t>ダイヒョウシャ</t>
    </rPh>
    <rPh sb="3" eb="4">
      <t>メイ</t>
    </rPh>
    <phoneticPr fontId="14"/>
  </si>
  <si>
    <t>監理技術者補佐名</t>
    <rPh sb="0" eb="2">
      <t>カンリ</t>
    </rPh>
    <rPh sb="2" eb="5">
      <t>ギジュツシャ</t>
    </rPh>
    <rPh sb="5" eb="7">
      <t>ホサ</t>
    </rPh>
    <rPh sb="7" eb="8">
      <t>メイ</t>
    </rPh>
    <phoneticPr fontId="14"/>
  </si>
  <si>
    <t>専門技術者名</t>
    <rPh sb="0" eb="2">
      <t>センモン</t>
    </rPh>
    <rPh sb="2" eb="5">
      <t>ギジュツシャ</t>
    </rPh>
    <rPh sb="5" eb="6">
      <t>メイ</t>
    </rPh>
    <phoneticPr fontId="14"/>
  </si>
  <si>
    <t>一般 / 特定</t>
    <rPh sb="0" eb="2">
      <t>イッパン</t>
    </rPh>
    <rPh sb="5" eb="7">
      <t>トクテイ</t>
    </rPh>
    <phoneticPr fontId="13"/>
  </si>
  <si>
    <t>担当工事内容</t>
    <rPh sb="0" eb="2">
      <t>タントウ</t>
    </rPh>
    <rPh sb="2" eb="4">
      <t>コウジ</t>
    </rPh>
    <rPh sb="4" eb="6">
      <t>ナイヨウ</t>
    </rPh>
    <phoneticPr fontId="14"/>
  </si>
  <si>
    <t>工事</t>
    <rPh sb="0" eb="2">
      <t>コウジ</t>
    </rPh>
    <phoneticPr fontId="14"/>
  </si>
  <si>
    <t>専門技術者</t>
    <rPh sb="0" eb="2">
      <t>センモン</t>
    </rPh>
    <rPh sb="2" eb="5">
      <t>ギジュツシャ</t>
    </rPh>
    <phoneticPr fontId="14"/>
  </si>
  <si>
    <t>会          長</t>
    <rPh sb="0" eb="12">
      <t>カイチョウ</t>
    </rPh>
    <phoneticPr fontId="14"/>
  </si>
  <si>
    <t>統括安全衛生責任者</t>
    <rPh sb="0" eb="2">
      <t>トウカツ</t>
    </rPh>
    <rPh sb="2" eb="4">
      <t>アンゼン</t>
    </rPh>
    <rPh sb="4" eb="6">
      <t>エイセイ</t>
    </rPh>
    <rPh sb="6" eb="9">
      <t>セキニンシャ</t>
    </rPh>
    <phoneticPr fontId="14"/>
  </si>
  <si>
    <t>元方安全衛生管理者</t>
    <rPh sb="0" eb="1">
      <t>モト</t>
    </rPh>
    <rPh sb="1" eb="2">
      <t>カタ</t>
    </rPh>
    <rPh sb="2" eb="4">
      <t>アンゼン</t>
    </rPh>
    <rPh sb="4" eb="6">
      <t>エイセイ</t>
    </rPh>
    <rPh sb="6" eb="8">
      <t>カンリ</t>
    </rPh>
    <rPh sb="8" eb="9">
      <t>シャ</t>
    </rPh>
    <phoneticPr fontId="14"/>
  </si>
  <si>
    <t>担当工事　　　　　　　　　　　　　　　　　　　　　　　　　　　　　　　　　　　　　　　　　　　　　　　　　　　　　　　　　　　　　　　　　　　　　　　　　　　　　　内　　　容</t>
    <phoneticPr fontId="14"/>
  </si>
  <si>
    <t>副    会    長</t>
    <rPh sb="0" eb="11">
      <t>フクカイチョウ</t>
    </rPh>
    <phoneticPr fontId="14"/>
  </si>
  <si>
    <t>《下請負人に関する事項》</t>
    <rPh sb="1" eb="2">
      <t>シタ</t>
    </rPh>
    <rPh sb="2" eb="4">
      <t>ウケオ</t>
    </rPh>
    <rPh sb="4" eb="5">
      <t>ヒト</t>
    </rPh>
    <rPh sb="6" eb="7">
      <t>カン</t>
    </rPh>
    <rPh sb="9" eb="11">
      <t>ジコウ</t>
    </rPh>
    <phoneticPr fontId="14"/>
  </si>
  <si>
    <t>会社名・
事業者ID</t>
    <rPh sb="0" eb="3">
      <t>カイシャメイ</t>
    </rPh>
    <rPh sb="5" eb="8">
      <t>ジギョウシャ</t>
    </rPh>
    <phoneticPr fontId="14"/>
  </si>
  <si>
    <t>代表者名</t>
    <rPh sb="0" eb="2">
      <t>ダイヒョウ</t>
    </rPh>
    <rPh sb="2" eb="3">
      <t>シャ</t>
    </rPh>
    <rPh sb="3" eb="4">
      <t>メイ</t>
    </rPh>
    <phoneticPr fontId="14"/>
  </si>
  <si>
    <t>［会社名・事業者ID］</t>
    <phoneticPr fontId="14"/>
  </si>
  <si>
    <t>［事業所名・現場ID］</t>
    <phoneticPr fontId="14"/>
  </si>
  <si>
    <r>
      <t xml:space="preserve">住    所
電話番号
</t>
    </r>
    <r>
      <rPr>
        <sz val="9"/>
        <rFont val="ＭＳ 明朝"/>
        <family val="1"/>
        <charset val="128"/>
      </rPr>
      <t>（※１）</t>
    </r>
    <rPh sb="0" eb="1">
      <t>ジュウ</t>
    </rPh>
    <rPh sb="5" eb="6">
      <t>ショ</t>
    </rPh>
    <rPh sb="7" eb="9">
      <t>デンワ</t>
    </rPh>
    <rPh sb="9" eb="11">
      <t>バンゴウ</t>
    </rPh>
    <phoneticPr fontId="14"/>
  </si>
  <si>
    <t>建設業の
許可</t>
    <rPh sb="0" eb="3">
      <t>ケンセツギョウ</t>
    </rPh>
    <rPh sb="5" eb="7">
      <t>キョカ</t>
    </rPh>
    <phoneticPr fontId="14"/>
  </si>
  <si>
    <t>許　可　業　種</t>
    <rPh sb="0" eb="1">
      <t>モト</t>
    </rPh>
    <rPh sb="2" eb="3">
      <t>カ</t>
    </rPh>
    <rPh sb="4" eb="5">
      <t>ギョウ</t>
    </rPh>
    <rPh sb="6" eb="7">
      <t>シュ</t>
    </rPh>
    <phoneticPr fontId="14"/>
  </si>
  <si>
    <t>許　可　番　号</t>
    <rPh sb="0" eb="3">
      <t>キョカ</t>
    </rPh>
    <rPh sb="4" eb="7">
      <t>バンゴウ</t>
    </rPh>
    <phoneticPr fontId="14"/>
  </si>
  <si>
    <t>許可（更新）年月日</t>
    <rPh sb="0" eb="2">
      <t>キョカ</t>
    </rPh>
    <rPh sb="3" eb="5">
      <t>コウシン</t>
    </rPh>
    <rPh sb="6" eb="9">
      <t>ネンガッピ</t>
    </rPh>
    <phoneticPr fontId="14"/>
  </si>
  <si>
    <t xml:space="preserve">TEL          (          )             </t>
    <phoneticPr fontId="14"/>
  </si>
  <si>
    <t>工事名称
及び
工事内容</t>
    <rPh sb="0" eb="2">
      <t>コウジ</t>
    </rPh>
    <rPh sb="2" eb="4">
      <t>メイショウ</t>
    </rPh>
    <rPh sb="5" eb="6">
      <t>オヨ</t>
    </rPh>
    <rPh sb="8" eb="10">
      <t>コウジ</t>
    </rPh>
    <rPh sb="10" eb="12">
      <t>ナイヨウ</t>
    </rPh>
    <phoneticPr fontId="14"/>
  </si>
  <si>
    <t>工事業</t>
    <rPh sb="0" eb="2">
      <t>コウジ</t>
    </rPh>
    <rPh sb="2" eb="3">
      <t>ギョウ</t>
    </rPh>
    <phoneticPr fontId="14"/>
  </si>
  <si>
    <t>大臣　特定</t>
    <rPh sb="0" eb="2">
      <t>ダイジン</t>
    </rPh>
    <rPh sb="3" eb="5">
      <t>トクテイ</t>
    </rPh>
    <phoneticPr fontId="14"/>
  </si>
  <si>
    <t xml:space="preserve">        第　　　　号</t>
    <rPh sb="8" eb="9">
      <t>ダイ</t>
    </rPh>
    <rPh sb="13" eb="14">
      <t>ゴウ</t>
    </rPh>
    <phoneticPr fontId="14"/>
  </si>
  <si>
    <t>　　年　　月　　日</t>
    <rPh sb="2" eb="3">
      <t>ネン</t>
    </rPh>
    <rPh sb="5" eb="6">
      <t>ガツ</t>
    </rPh>
    <rPh sb="8" eb="9">
      <t>ニチ</t>
    </rPh>
    <phoneticPr fontId="14"/>
  </si>
  <si>
    <t>知事　一般</t>
    <rPh sb="0" eb="2">
      <t>チジ</t>
    </rPh>
    <rPh sb="3" eb="5">
      <t>イッパン</t>
    </rPh>
    <phoneticPr fontId="14"/>
  </si>
  <si>
    <t>契約日</t>
    <rPh sb="0" eb="3">
      <t>ケイヤクビ</t>
    </rPh>
    <phoneticPr fontId="14"/>
  </si>
  <si>
    <t>年　　　月　　　日　</t>
    <rPh sb="0" eb="1">
      <t>ネン</t>
    </rPh>
    <rPh sb="4" eb="5">
      <t>ガツ</t>
    </rPh>
    <rPh sb="8" eb="9">
      <t>ニチ</t>
    </rPh>
    <phoneticPr fontId="14"/>
  </si>
  <si>
    <t>自　　　　　年　　　月　　　日</t>
    <rPh sb="0" eb="1">
      <t>ジ</t>
    </rPh>
    <rPh sb="6" eb="7">
      <t>ネン</t>
    </rPh>
    <rPh sb="10" eb="11">
      <t>ガツ</t>
    </rPh>
    <rPh sb="14" eb="15">
      <t>ニチ</t>
    </rPh>
    <phoneticPr fontId="14"/>
  </si>
  <si>
    <t>至　　　　　年　　　月　　　日</t>
    <rPh sb="0" eb="1">
      <t>イタ</t>
    </rPh>
    <rPh sb="6" eb="7">
      <t>ネン</t>
    </rPh>
    <rPh sb="10" eb="11">
      <t>ガツ</t>
    </rPh>
    <rPh sb="14" eb="15">
      <t>ニチ</t>
    </rPh>
    <phoneticPr fontId="14"/>
  </si>
  <si>
    <r>
      <t xml:space="preserve">下請契約額
</t>
    </r>
    <r>
      <rPr>
        <sz val="9"/>
        <rFont val="ＭＳ 明朝"/>
        <family val="1"/>
        <charset val="128"/>
      </rPr>
      <t>(※２）</t>
    </r>
    <rPh sb="0" eb="2">
      <t>シタウケ</t>
    </rPh>
    <rPh sb="2" eb="4">
      <t>ケイヤク</t>
    </rPh>
    <rPh sb="4" eb="5">
      <t>ガク</t>
    </rPh>
    <phoneticPr fontId="14"/>
  </si>
  <si>
    <t>円　　　　　　　　　　　　</t>
    <rPh sb="0" eb="1">
      <t>エン</t>
    </rPh>
    <phoneticPr fontId="14"/>
  </si>
  <si>
    <r>
      <t xml:space="preserve">契約形式
</t>
    </r>
    <r>
      <rPr>
        <sz val="9"/>
        <rFont val="ＭＳ 明朝"/>
        <family val="1"/>
        <charset val="128"/>
      </rPr>
      <t>（※３）</t>
    </r>
    <rPh sb="0" eb="2">
      <t>ケイヤク</t>
    </rPh>
    <rPh sb="2" eb="4">
      <t>ケイシキ</t>
    </rPh>
    <phoneticPr fontId="14"/>
  </si>
  <si>
    <t>・契約書</t>
    <rPh sb="1" eb="4">
      <t>ケイヤクショ</t>
    </rPh>
    <phoneticPr fontId="14"/>
  </si>
  <si>
    <t>・注文書
　及び請書</t>
    <rPh sb="1" eb="4">
      <t>チュウモンショ</t>
    </rPh>
    <rPh sb="6" eb="7">
      <t>オヨ</t>
    </rPh>
    <rPh sb="8" eb="10">
      <t>ウケショ</t>
    </rPh>
    <phoneticPr fontId="14"/>
  </si>
  <si>
    <t>・毎月払</t>
    <rPh sb="1" eb="3">
      <t>マイツキ</t>
    </rPh>
    <rPh sb="2" eb="4">
      <t>ツキバライ</t>
    </rPh>
    <rPh sb="3" eb="4">
      <t>ハラ</t>
    </rPh>
    <phoneticPr fontId="14"/>
  </si>
  <si>
    <t>代金支払</t>
    <rPh sb="0" eb="2">
      <t>ダイキン</t>
    </rPh>
    <rPh sb="2" eb="4">
      <t>シハラ</t>
    </rPh>
    <phoneticPr fontId="14"/>
  </si>
  <si>
    <t>・前払</t>
    <rPh sb="1" eb="3">
      <t>マエバラ</t>
    </rPh>
    <phoneticPr fontId="14"/>
  </si>
  <si>
    <t>・部分払</t>
    <rPh sb="1" eb="3">
      <t>ブブン</t>
    </rPh>
    <rPh sb="3" eb="4">
      <t>ハラ</t>
    </rPh>
    <phoneticPr fontId="14"/>
  </si>
  <si>
    <t>・完成払</t>
    <rPh sb="1" eb="3">
      <t>カンセイ</t>
    </rPh>
    <rPh sb="3" eb="4">
      <t>ハラ</t>
    </rPh>
    <phoneticPr fontId="14"/>
  </si>
  <si>
    <t>・隔月払</t>
    <rPh sb="1" eb="2">
      <t>カク</t>
    </rPh>
    <rPh sb="2" eb="4">
      <t>ツキバライ</t>
    </rPh>
    <rPh sb="3" eb="4">
      <t>ハラ</t>
    </rPh>
    <phoneticPr fontId="14"/>
  </si>
  <si>
    <t>・現金　　％</t>
    <rPh sb="1" eb="3">
      <t>ゲンキンツキバライ</t>
    </rPh>
    <phoneticPr fontId="14"/>
  </si>
  <si>
    <t>発注者名
及び
住所</t>
    <rPh sb="0" eb="2">
      <t>ハッチュウ</t>
    </rPh>
    <rPh sb="2" eb="3">
      <t>シャ</t>
    </rPh>
    <rPh sb="3" eb="4">
      <t>メイ</t>
    </rPh>
    <rPh sb="5" eb="6">
      <t>オヨ</t>
    </rPh>
    <rPh sb="8" eb="10">
      <t>ジュウショ</t>
    </rPh>
    <phoneticPr fontId="14"/>
  </si>
  <si>
    <t>方法等</t>
    <rPh sb="0" eb="2">
      <t>ホウホウ</t>
    </rPh>
    <rPh sb="2" eb="3">
      <t>トウ</t>
    </rPh>
    <phoneticPr fontId="14"/>
  </si>
  <si>
    <t>(      )%</t>
    <phoneticPr fontId="14"/>
  </si>
  <si>
    <t>(      )%</t>
  </si>
  <si>
    <t>・その他</t>
    <rPh sb="3" eb="4">
      <t>ホカツキバライ</t>
    </rPh>
    <phoneticPr fontId="14"/>
  </si>
  <si>
    <t>・手形　　％</t>
    <rPh sb="1" eb="3">
      <t>テガタツキバライ</t>
    </rPh>
    <phoneticPr fontId="14"/>
  </si>
  <si>
    <t>（　回／月）</t>
    <rPh sb="2" eb="3">
      <t>カイ</t>
    </rPh>
    <rPh sb="4" eb="5">
      <t>ツキ</t>
    </rPh>
    <phoneticPr fontId="14"/>
  </si>
  <si>
    <t>　　手形期間　　　日間</t>
    <rPh sb="2" eb="4">
      <t>テガタ</t>
    </rPh>
    <rPh sb="4" eb="6">
      <t>キカン</t>
    </rPh>
    <rPh sb="9" eb="11">
      <t>ニチカン</t>
    </rPh>
    <phoneticPr fontId="14"/>
  </si>
  <si>
    <t>施工に必要な許可業種</t>
    <rPh sb="0" eb="2">
      <t>セコウ</t>
    </rPh>
    <rPh sb="3" eb="5">
      <t>ヒツヨウ</t>
    </rPh>
    <rPh sb="6" eb="8">
      <t>キョカ</t>
    </rPh>
    <rPh sb="8" eb="10">
      <t>ギョウシュ</t>
    </rPh>
    <phoneticPr fontId="14"/>
  </si>
  <si>
    <t>契約金額</t>
    <rPh sb="0" eb="2">
      <t>ケイヤク</t>
    </rPh>
    <rPh sb="2" eb="4">
      <t>キンガク</t>
    </rPh>
    <phoneticPr fontId="14"/>
  </si>
  <si>
    <t>契約
営業所</t>
    <rPh sb="0" eb="2">
      <t>ケイヤク</t>
    </rPh>
    <rPh sb="3" eb="6">
      <t>エイギョウショ</t>
    </rPh>
    <phoneticPr fontId="14"/>
  </si>
  <si>
    <t>　</t>
    <phoneticPr fontId="14"/>
  </si>
  <si>
    <t>名　　　　　　　　　称</t>
    <rPh sb="0" eb="11">
      <t>メイショウ</t>
    </rPh>
    <phoneticPr fontId="14"/>
  </si>
  <si>
    <t>住　　　　　　　　　所</t>
    <rPh sb="0" eb="11">
      <t>ジュウショ</t>
    </rPh>
    <phoneticPr fontId="14"/>
  </si>
  <si>
    <t>元請契約</t>
    <rPh sb="0" eb="2">
      <t>モトウケ</t>
    </rPh>
    <rPh sb="2" eb="4">
      <t>ケイヤク</t>
    </rPh>
    <phoneticPr fontId="14"/>
  </si>
  <si>
    <t>健康保険等の加入状況
（ ※４ ）</t>
    <rPh sb="0" eb="2">
      <t>ケンコウ</t>
    </rPh>
    <rPh sb="2" eb="4">
      <t>ホケン</t>
    </rPh>
    <rPh sb="4" eb="5">
      <t>トウ</t>
    </rPh>
    <rPh sb="6" eb="8">
      <t>カニュウ</t>
    </rPh>
    <rPh sb="8" eb="10">
      <t>ジョウキョウ</t>
    </rPh>
    <phoneticPr fontId="14"/>
  </si>
  <si>
    <t>保険加入の有無</t>
    <rPh sb="0" eb="2">
      <t>ホケン</t>
    </rPh>
    <rPh sb="2" eb="4">
      <t>カニュウ</t>
    </rPh>
    <rPh sb="5" eb="7">
      <t>ウム</t>
    </rPh>
    <phoneticPr fontId="14"/>
  </si>
  <si>
    <t>健康保険</t>
    <rPh sb="0" eb="2">
      <t>ケンコウ</t>
    </rPh>
    <rPh sb="2" eb="4">
      <t>ホケン</t>
    </rPh>
    <phoneticPr fontId="14"/>
  </si>
  <si>
    <t>厚生年金保険</t>
    <rPh sb="0" eb="2">
      <t>コウセイ</t>
    </rPh>
    <rPh sb="2" eb="4">
      <t>ネンキン</t>
    </rPh>
    <rPh sb="4" eb="6">
      <t>ホケン</t>
    </rPh>
    <phoneticPr fontId="14"/>
  </si>
  <si>
    <t>雇用保険</t>
    <rPh sb="0" eb="2">
      <t>コヨウ</t>
    </rPh>
    <rPh sb="2" eb="4">
      <t>ホケン</t>
    </rPh>
    <phoneticPr fontId="14"/>
  </si>
  <si>
    <t>下請契約</t>
    <rPh sb="0" eb="2">
      <t>シタウケ</t>
    </rPh>
    <rPh sb="2" eb="4">
      <t>ケイヤク</t>
    </rPh>
    <phoneticPr fontId="14"/>
  </si>
  <si>
    <t>加入　　未加入
適用除外</t>
    <rPh sb="0" eb="2">
      <t>カニュウ</t>
    </rPh>
    <rPh sb="4" eb="7">
      <t>ミカニュウ</t>
    </rPh>
    <rPh sb="8" eb="10">
      <t>テキヨウ</t>
    </rPh>
    <rPh sb="10" eb="12">
      <t>ジョガイ</t>
    </rPh>
    <phoneticPr fontId="14"/>
  </si>
  <si>
    <t>事業所
整理記号等</t>
    <rPh sb="0" eb="3">
      <t>ジギョウショ</t>
    </rPh>
    <rPh sb="4" eb="6">
      <t>セイリ</t>
    </rPh>
    <rPh sb="6" eb="8">
      <t>キゴウ</t>
    </rPh>
    <rPh sb="8" eb="9">
      <t>トウ</t>
    </rPh>
    <phoneticPr fontId="14"/>
  </si>
  <si>
    <t>営業所の名称</t>
    <rPh sb="0" eb="3">
      <t>エイギョウショ</t>
    </rPh>
    <rPh sb="4" eb="6">
      <t>メイショウ</t>
    </rPh>
    <phoneticPr fontId="14"/>
  </si>
  <si>
    <t>健康保険等の加入状況</t>
    <rPh sb="0" eb="2">
      <t>ケンコウ</t>
    </rPh>
    <rPh sb="2" eb="4">
      <t>ホケン</t>
    </rPh>
    <rPh sb="4" eb="5">
      <t>トウ</t>
    </rPh>
    <rPh sb="6" eb="8">
      <t>カニュウ</t>
    </rPh>
    <rPh sb="8" eb="10">
      <t>ジョウキョウ</t>
    </rPh>
    <phoneticPr fontId="14"/>
  </si>
  <si>
    <t>現場代理人名</t>
    <rPh sb="0" eb="2">
      <t>ゲンバ</t>
    </rPh>
    <rPh sb="2" eb="4">
      <t>ダイリ</t>
    </rPh>
    <rPh sb="4" eb="5">
      <t>ニン</t>
    </rPh>
    <rPh sb="5" eb="6">
      <t>メイ</t>
    </rPh>
    <phoneticPr fontId="14"/>
  </si>
  <si>
    <t>安全衛生責任者名</t>
    <rPh sb="0" eb="2">
      <t>アンゼン</t>
    </rPh>
    <rPh sb="2" eb="4">
      <t>エイセイ</t>
    </rPh>
    <rPh sb="4" eb="7">
      <t>セキニンシャ</t>
    </rPh>
    <rPh sb="7" eb="8">
      <t>メイ</t>
    </rPh>
    <phoneticPr fontId="14"/>
  </si>
  <si>
    <t>権限及び
意見申出方法</t>
    <rPh sb="0" eb="2">
      <t>ケンゲン</t>
    </rPh>
    <rPh sb="2" eb="3">
      <t>オヨ</t>
    </rPh>
    <rPh sb="5" eb="7">
      <t>イケン</t>
    </rPh>
    <rPh sb="7" eb="9">
      <t>モウシデ</t>
    </rPh>
    <rPh sb="9" eb="11">
      <t>ホウホウ</t>
    </rPh>
    <phoneticPr fontId="14"/>
  </si>
  <si>
    <t>安全衛生推進者名</t>
    <rPh sb="0" eb="2">
      <t>アンゼン</t>
    </rPh>
    <rPh sb="2" eb="4">
      <t>エイセイ</t>
    </rPh>
    <rPh sb="4" eb="6">
      <t>スイシン</t>
    </rPh>
    <rPh sb="6" eb="7">
      <t>セキニンシャ</t>
    </rPh>
    <rPh sb="7" eb="8">
      <t>メイ</t>
    </rPh>
    <phoneticPr fontId="14"/>
  </si>
  <si>
    <t>主任技術者名</t>
    <rPh sb="0" eb="2">
      <t>シュニン</t>
    </rPh>
    <rPh sb="2" eb="5">
      <t>ギジュツシャ</t>
    </rPh>
    <rPh sb="5" eb="6">
      <t>メイ</t>
    </rPh>
    <phoneticPr fontId="14"/>
  </si>
  <si>
    <t>専　任
非専任</t>
    <rPh sb="0" eb="3">
      <t>センニン</t>
    </rPh>
    <rPh sb="4" eb="5">
      <t>ヒ</t>
    </rPh>
    <rPh sb="5" eb="7">
      <t>センニン</t>
    </rPh>
    <phoneticPr fontId="14"/>
  </si>
  <si>
    <t>雇用管理責任者名</t>
    <rPh sb="0" eb="2">
      <t>コヨウ</t>
    </rPh>
    <rPh sb="2" eb="4">
      <t>カンリ</t>
    </rPh>
    <rPh sb="4" eb="7">
      <t>セキニンシャ</t>
    </rPh>
    <rPh sb="7" eb="8">
      <t>メイ</t>
    </rPh>
    <phoneticPr fontId="14"/>
  </si>
  <si>
    <t>資格内容</t>
    <rPh sb="0" eb="2">
      <t>シカク</t>
    </rPh>
    <rPh sb="2" eb="4">
      <t>ナイヨウ</t>
    </rPh>
    <phoneticPr fontId="14"/>
  </si>
  <si>
    <t>発注者の
監督員名</t>
    <rPh sb="0" eb="3">
      <t>ハッチュウシャ</t>
    </rPh>
    <rPh sb="5" eb="7">
      <t>カントク</t>
    </rPh>
    <rPh sb="7" eb="8">
      <t>イン</t>
    </rPh>
    <rPh sb="8" eb="9">
      <t>メイ</t>
    </rPh>
    <phoneticPr fontId="14"/>
  </si>
  <si>
    <t>権限及び意見申出方法</t>
    <rPh sb="0" eb="2">
      <t>ケンゲン</t>
    </rPh>
    <rPh sb="2" eb="3">
      <t>オヨ</t>
    </rPh>
    <rPh sb="4" eb="6">
      <t>イケン</t>
    </rPh>
    <rPh sb="6" eb="7">
      <t>モウ</t>
    </rPh>
    <rPh sb="7" eb="8">
      <t>デ</t>
    </rPh>
    <rPh sb="8" eb="10">
      <t>ホウホウ</t>
    </rPh>
    <phoneticPr fontId="14"/>
  </si>
  <si>
    <t>監督員名</t>
    <rPh sb="0" eb="2">
      <t>カントク</t>
    </rPh>
    <rPh sb="2" eb="3">
      <t>イン</t>
    </rPh>
    <rPh sb="3" eb="4">
      <t>メイ</t>
    </rPh>
    <phoneticPr fontId="14"/>
  </si>
  <si>
    <t>現場
代理人名</t>
    <rPh sb="0" eb="2">
      <t>ゲンバ</t>
    </rPh>
    <rPh sb="3" eb="5">
      <t>ダイリ</t>
    </rPh>
    <rPh sb="5" eb="6">
      <t>ニン</t>
    </rPh>
    <rPh sb="6" eb="7">
      <t>メイ</t>
    </rPh>
    <phoneticPr fontId="14"/>
  </si>
  <si>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4"/>
  </si>
  <si>
    <t>有　 無</t>
    <rPh sb="0" eb="1">
      <t>ユウ</t>
    </rPh>
    <rPh sb="3" eb="4">
      <t>ム</t>
    </rPh>
    <phoneticPr fontId="14"/>
  </si>
  <si>
    <t>外国人建設就労者の従事の状況(有無)</t>
    <phoneticPr fontId="14"/>
  </si>
  <si>
    <t>外国人技能実習生の従事状況(有無)</t>
    <phoneticPr fontId="14"/>
  </si>
  <si>
    <t>監理技術者名　
主任技術者名</t>
    <rPh sb="0" eb="2">
      <t>カンリ</t>
    </rPh>
    <rPh sb="2" eb="5">
      <t>ギジュツシャ</t>
    </rPh>
    <rPh sb="5" eb="6">
      <t>メイ</t>
    </rPh>
    <rPh sb="8" eb="10">
      <t>シュニン</t>
    </rPh>
    <rPh sb="10" eb="13">
      <t>ギジュツシャ</t>
    </rPh>
    <rPh sb="13" eb="14">
      <t>メイ</t>
    </rPh>
    <phoneticPr fontId="14"/>
  </si>
  <si>
    <t>監理技術者
補佐名</t>
    <rPh sb="0" eb="2">
      <t>カンリ</t>
    </rPh>
    <rPh sb="2" eb="5">
      <t>ギジュツシャ</t>
    </rPh>
    <rPh sb="6" eb="8">
      <t>ホサ</t>
    </rPh>
    <rPh sb="8" eb="9">
      <t>メイ</t>
    </rPh>
    <phoneticPr fontId="14"/>
  </si>
  <si>
    <t>（※１）</t>
    <phoneticPr fontId="14"/>
  </si>
  <si>
    <t>専門
技術者名</t>
    <rPh sb="0" eb="2">
      <t>センモン</t>
    </rPh>
    <rPh sb="3" eb="6">
      <t>ギジュツシャ</t>
    </rPh>
    <rPh sb="6" eb="7">
      <t>メイ</t>
    </rPh>
    <phoneticPr fontId="14"/>
  </si>
  <si>
    <t>（※２）</t>
    <phoneticPr fontId="14"/>
  </si>
  <si>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4"/>
  </si>
  <si>
    <t>（※３）</t>
    <phoneticPr fontId="14"/>
  </si>
  <si>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4"/>
  </si>
  <si>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4"/>
  </si>
  <si>
    <t>担当
工事内容</t>
    <rPh sb="0" eb="2">
      <t>タントウ</t>
    </rPh>
    <rPh sb="3" eb="5">
      <t>コウジ</t>
    </rPh>
    <rPh sb="5" eb="7">
      <t>ナイヨウ</t>
    </rPh>
    <phoneticPr fontId="14"/>
  </si>
  <si>
    <t>（※４）</t>
    <phoneticPr fontId="14"/>
  </si>
  <si>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4"/>
  </si>
  <si>
    <t>※　色つきセルは入力必須項目。</t>
    <rPh sb="2" eb="3">
      <t>イロ</t>
    </rPh>
    <rPh sb="8" eb="10">
      <t>ニュウリョク</t>
    </rPh>
    <rPh sb="10" eb="12">
      <t>ヒッス</t>
    </rPh>
    <rPh sb="12" eb="14">
      <t>コウモク</t>
    </rPh>
    <phoneticPr fontId="14"/>
  </si>
  <si>
    <t>《再下請負関係》</t>
    <rPh sb="1" eb="2">
      <t>サイ</t>
    </rPh>
    <rPh sb="2" eb="3">
      <t>シタ</t>
    </rPh>
    <rPh sb="3" eb="5">
      <t>ウケオ</t>
    </rPh>
    <rPh sb="5" eb="7">
      <t>カンケイ</t>
    </rPh>
    <phoneticPr fontId="1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</si>
  <si>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4"/>
  </si>
  <si>
    <t>会社名
・事業者ID</t>
    <rPh sb="0" eb="3">
      <t>カイシャメイ</t>
    </rPh>
    <rPh sb="5" eb="8">
      <t>ジギョウシャ</t>
    </rPh>
    <phoneticPr fontId="14"/>
  </si>
  <si>
    <t>直近上位
注文者名</t>
    <rPh sb="0" eb="1">
      <t>チョク</t>
    </rPh>
    <rPh sb="1" eb="2">
      <t>チカ</t>
    </rPh>
    <rPh sb="2" eb="4">
      <t>ジョウイ</t>
    </rPh>
    <rPh sb="5" eb="7">
      <t>チュウモン</t>
    </rPh>
    <rPh sb="7" eb="8">
      <t>シャ</t>
    </rPh>
    <rPh sb="8" eb="9">
      <t>メイ</t>
    </rPh>
    <phoneticPr fontId="14"/>
  </si>
  <si>
    <t>住所
電話番号</t>
    <rPh sb="0" eb="2">
      <t>ジュウショ</t>
    </rPh>
    <rPh sb="3" eb="5">
      <t>デンワ</t>
    </rPh>
    <rPh sb="5" eb="7">
      <t>バンゴウ</t>
    </rPh>
    <phoneticPr fontId="14"/>
  </si>
  <si>
    <t>【報告下請負業者】</t>
    <rPh sb="1" eb="3">
      <t>ホウコク</t>
    </rPh>
    <rPh sb="3" eb="4">
      <t>シタ</t>
    </rPh>
    <rPh sb="4" eb="6">
      <t>ウケオ</t>
    </rPh>
    <rPh sb="6" eb="8">
      <t>ギョウシャ</t>
    </rPh>
    <phoneticPr fontId="14"/>
  </si>
  <si>
    <t>元請名称・事業者ID</t>
    <rPh sb="0" eb="2">
      <t>モトウケ</t>
    </rPh>
    <rPh sb="2" eb="4">
      <t>メイショウ</t>
    </rPh>
    <rPh sb="5" eb="7">
      <t>ジギョウ</t>
    </rPh>
    <rPh sb="7" eb="8">
      <t>シャ</t>
    </rPh>
    <phoneticPr fontId="14"/>
  </si>
  <si>
    <t>自　　　　　年　　　月　　　日
至　　　　　年　　　月　　　日</t>
    <rPh sb="0" eb="1">
      <t>ジ</t>
    </rPh>
    <rPh sb="6" eb="7">
      <t>ネン</t>
    </rPh>
    <rPh sb="10" eb="11">
      <t>ガツ</t>
    </rPh>
    <rPh sb="14" eb="15">
      <t>ニチ</t>
    </rPh>
    <rPh sb="16" eb="17">
      <t>イタ</t>
    </rPh>
    <phoneticPr fontId="14"/>
  </si>
  <si>
    <t>会社名・事業者ID</t>
    <rPh sb="0" eb="2">
      <t>カイシャ</t>
    </rPh>
    <rPh sb="2" eb="3">
      <t>メイ</t>
    </rPh>
    <rPh sb="4" eb="7">
      <t>ジギョウシャ</t>
    </rPh>
    <phoneticPr fontId="14"/>
  </si>
  <si>
    <r>
      <t xml:space="preserve">下請契約額
</t>
    </r>
    <r>
      <rPr>
        <sz val="9"/>
        <rFont val="ＭＳ 明朝"/>
        <family val="1"/>
        <charset val="128"/>
      </rPr>
      <t>(※１）</t>
    </r>
    <rPh sb="0" eb="2">
      <t>シタウケ</t>
    </rPh>
    <rPh sb="2" eb="4">
      <t>ケイヤク</t>
    </rPh>
    <rPh sb="4" eb="5">
      <t>ガク</t>
    </rPh>
    <phoneticPr fontId="14"/>
  </si>
  <si>
    <t>《自社に関する事項》</t>
    <rPh sb="1" eb="3">
      <t>ジシャ</t>
    </rPh>
    <phoneticPr fontId="14"/>
  </si>
  <si>
    <t>作　　業　　員　　名　　簿</t>
  </si>
  <si>
    <t>（　　年　　月　　日作成)</t>
    <phoneticPr fontId="14"/>
  </si>
  <si>
    <t>元請
確認欄</t>
    <phoneticPr fontId="14"/>
  </si>
  <si>
    <t>事業所の名称
・現場ID</t>
    <rPh sb="8" eb="10">
      <t>ゲンバ</t>
    </rPh>
    <phoneticPr fontId="14"/>
  </si>
  <si>
    <t>所長名</t>
  </si>
  <si>
    <t>提出日　　　　　年　　　月　　　日</t>
    <rPh sb="0" eb="2">
      <t>テイシュツ</t>
    </rPh>
    <rPh sb="2" eb="3">
      <t>ビ</t>
    </rPh>
    <rPh sb="8" eb="9">
      <t>ネン</t>
    </rPh>
    <rPh sb="12" eb="13">
      <t>ガツ</t>
    </rPh>
    <rPh sb="16" eb="17">
      <t>ヒ</t>
    </rPh>
    <phoneticPr fontId="14"/>
  </si>
  <si>
    <t>本書面に記載した内容は、作業員名簿として安全衛生管理や労働災害発生時の緊急連絡・対応のために元請負業者に提示することについて、記載者本人は同意しています。</t>
    <phoneticPr fontId="14"/>
  </si>
  <si>
    <t>一次会社名
・事業者ID</t>
    <rPh sb="0" eb="1">
      <t>イチ</t>
    </rPh>
    <rPh sb="7" eb="9">
      <t>ジギョウ</t>
    </rPh>
    <rPh sb="9" eb="10">
      <t>シャ</t>
    </rPh>
    <phoneticPr fontId="14"/>
  </si>
  <si>
    <t>（　次)会社名
・事業者ID</t>
    <rPh sb="9" eb="12">
      <t>ジギョウシャ</t>
    </rPh>
    <phoneticPr fontId="14"/>
  </si>
  <si>
    <t>番号</t>
    <rPh sb="0" eb="1">
      <t>バン</t>
    </rPh>
    <rPh sb="1" eb="2">
      <t>ゴウ</t>
    </rPh>
    <phoneticPr fontId="14"/>
  </si>
  <si>
    <t>ふりがな</t>
    <phoneticPr fontId="14"/>
  </si>
  <si>
    <t>職種</t>
  </si>
  <si>
    <t>※</t>
    <phoneticPr fontId="14"/>
  </si>
  <si>
    <t>生年月日</t>
    <phoneticPr fontId="14"/>
  </si>
  <si>
    <t>建設業退職金
共済制度</t>
    <rPh sb="0" eb="3">
      <t>ケンセツギョウ</t>
    </rPh>
    <rPh sb="3" eb="6">
      <t>タイショクキン</t>
    </rPh>
    <rPh sb="7" eb="9">
      <t>キョウサイ</t>
    </rPh>
    <rPh sb="9" eb="11">
      <t>セイド</t>
    </rPh>
    <phoneticPr fontId="14"/>
  </si>
  <si>
    <t>教　育・資　格・免　許</t>
    <rPh sb="0" eb="1">
      <t>キョウ</t>
    </rPh>
    <rPh sb="2" eb="3">
      <t>イク</t>
    </rPh>
    <rPh sb="4" eb="5">
      <t>シ</t>
    </rPh>
    <rPh sb="6" eb="7">
      <t>カク</t>
    </rPh>
    <rPh sb="8" eb="9">
      <t>メン</t>
    </rPh>
    <rPh sb="10" eb="11">
      <t>モト</t>
    </rPh>
    <phoneticPr fontId="14"/>
  </si>
  <si>
    <t>入場年月日</t>
  </si>
  <si>
    <t>氏名</t>
  </si>
  <si>
    <t>年金保険</t>
    <rPh sb="0" eb="2">
      <t>ネンキン</t>
    </rPh>
    <rPh sb="2" eb="4">
      <t>ホケン</t>
    </rPh>
    <phoneticPr fontId="14"/>
  </si>
  <si>
    <t>年齢</t>
  </si>
  <si>
    <t>中小企業退職金
共済制度</t>
    <rPh sb="0" eb="2">
      <t>チュウショウ</t>
    </rPh>
    <rPh sb="2" eb="4">
      <t>キギョウ</t>
    </rPh>
    <rPh sb="4" eb="6">
      <t>タイショク</t>
    </rPh>
    <rPh sb="6" eb="7">
      <t>キン</t>
    </rPh>
    <rPh sb="8" eb="10">
      <t>キョウサイ</t>
    </rPh>
    <rPh sb="10" eb="12">
      <t>セイド</t>
    </rPh>
    <phoneticPr fontId="14"/>
  </si>
  <si>
    <t>雇入・職長
特別教育</t>
    <rPh sb="0" eb="1">
      <t>ヤトイ</t>
    </rPh>
    <rPh sb="1" eb="2">
      <t>ニュウ</t>
    </rPh>
    <rPh sb="3" eb="5">
      <t>ショクチョウ</t>
    </rPh>
    <rPh sb="6" eb="8">
      <t>トクベツ</t>
    </rPh>
    <rPh sb="8" eb="10">
      <t>キョウイク</t>
    </rPh>
    <phoneticPr fontId="14"/>
  </si>
  <si>
    <t>技能講習</t>
  </si>
  <si>
    <t>免　許</t>
    <phoneticPr fontId="14"/>
  </si>
  <si>
    <t>受入教育
実施年月日</t>
    <phoneticPr fontId="14"/>
  </si>
  <si>
    <t>技能者ID</t>
    <rPh sb="0" eb="3">
      <t>ギノウシャ</t>
    </rPh>
    <phoneticPr fontId="14"/>
  </si>
  <si>
    <t>年　月　日</t>
  </si>
  <si>
    <t>歳</t>
  </si>
  <si>
    <t>（注)１．※印欄には次の略称を入れる。</t>
    <rPh sb="1" eb="2">
      <t>チュウ</t>
    </rPh>
    <rPh sb="6" eb="7">
      <t>ジルシ</t>
    </rPh>
    <rPh sb="7" eb="8">
      <t>ラン</t>
    </rPh>
    <rPh sb="10" eb="11">
      <t>ツギ</t>
    </rPh>
    <rPh sb="12" eb="14">
      <t>リャクショウ</t>
    </rPh>
    <rPh sb="15" eb="16">
      <t>イ</t>
    </rPh>
    <phoneticPr fontId="14"/>
  </si>
  <si>
    <t>（注）６．年金保険欄には、左欄に年金保険の名称（厚生年金、国民年金）を記載。
　　　　　各年金の受給者である場合は、左欄に「受給者」と記載。</t>
    <phoneticPr fontId="14"/>
  </si>
  <si>
    <t>　　現 … 現場代理人</t>
    <rPh sb="2" eb="3">
      <t>ゲン</t>
    </rPh>
    <phoneticPr fontId="14"/>
  </si>
  <si>
    <t>作 … 作業主任者（（注）2.)</t>
    <rPh sb="0" eb="1">
      <t>サク</t>
    </rPh>
    <phoneticPr fontId="14"/>
  </si>
  <si>
    <t>　　女 … 女性作業員</t>
    <rPh sb="2" eb="3">
      <t>オンナ</t>
    </rPh>
    <phoneticPr fontId="14"/>
  </si>
  <si>
    <t>未 … 18歳未満の作業員</t>
    <rPh sb="0" eb="1">
      <t>ミ</t>
    </rPh>
    <rPh sb="6" eb="7">
      <t>サイ</t>
    </rPh>
    <rPh sb="7" eb="9">
      <t>ミマン</t>
    </rPh>
    <rPh sb="10" eb="13">
      <t>サギョウイン</t>
    </rPh>
    <phoneticPr fontId="14"/>
  </si>
  <si>
    <t>　　主 … 主任技術者</t>
    <rPh sb="2" eb="3">
      <t>シュ</t>
    </rPh>
    <phoneticPr fontId="14"/>
  </si>
  <si>
    <t>職 … 職　長</t>
    <rPh sb="0" eb="1">
      <t>ショク</t>
    </rPh>
    <phoneticPr fontId="14"/>
  </si>
  <si>
    <t>安 … 安全衛生責任者</t>
    <rPh sb="0" eb="1">
      <t>アン</t>
    </rPh>
    <phoneticPr fontId="14"/>
  </si>
  <si>
    <t xml:space="preserve"> 能 … 能力向上教育</t>
    <rPh sb="1" eb="2">
      <t>ノウ</t>
    </rPh>
    <rPh sb="5" eb="7">
      <t>ノウリョク</t>
    </rPh>
    <rPh sb="7" eb="9">
      <t>コウジョウ</t>
    </rPh>
    <rPh sb="9" eb="11">
      <t>キョウイク</t>
    </rPh>
    <phoneticPr fontId="14"/>
  </si>
  <si>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4"/>
  </si>
  <si>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4"/>
  </si>
  <si>
    <t>　　習 … 外国人技能実習生</t>
    <rPh sb="2" eb="3">
      <t>シュウ</t>
    </rPh>
    <phoneticPr fontId="14"/>
  </si>
  <si>
    <t>就 … 外国人建設就労者</t>
    <rPh sb="0" eb="1">
      <t>シュウ</t>
    </rPh>
    <phoneticPr fontId="14"/>
  </si>
  <si>
    <t>　　 １特 …１号特定技能外国人</t>
    <rPh sb="4" eb="5">
      <t>トク</t>
    </rPh>
    <phoneticPr fontId="14"/>
  </si>
  <si>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4"/>
  </si>
  <si>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4"/>
  </si>
  <si>
    <t>（注）３．各社別に作成するのが原則だが、リース機械等の運転者は一緒でもよい。</t>
    <rPh sb="1" eb="2">
      <t>チュウ</t>
    </rPh>
    <phoneticPr fontId="14"/>
  </si>
  <si>
    <t>（注）９．安全衛生に関する教育の内容（例：雇入時教育、職長教育、建設用リフトの運転の業務
          に係る特別教育）については「雇入・職長特別教育」欄に記載。</t>
    <phoneticPr fontId="14"/>
  </si>
  <si>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4"/>
  </si>
  <si>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4"/>
  </si>
  <si>
    <t>（注）10．建設工事に係る知識及び技術又は技能に関する資格（例：登録○○基幹技能者、○級○
          ○施工管理技士）を有する場合は、「免許」欄に記載。</t>
    <rPh sb="57" eb="59">
      <t>セコウ</t>
    </rPh>
    <rPh sb="59" eb="61">
      <t>カンリ</t>
    </rPh>
    <phoneticPr fontId="14"/>
  </si>
  <si>
    <t>（注）11．記載事項の一部について、別紙を用いて記載しても差し支えない。</t>
    <phoneticPr fontId="14"/>
  </si>
  <si>
    <t>円</t>
    <rPh sb="0" eb="1">
      <t>エン</t>
    </rPh>
    <phoneticPr fontId="14"/>
  </si>
  <si>
    <t>適正な労働条件に係る
「誓約書」の日付</t>
    <rPh sb="0" eb="2">
      <t>テキセイ</t>
    </rPh>
    <rPh sb="3" eb="7">
      <t>ロウドウジョウケン</t>
    </rPh>
    <rPh sb="8" eb="9">
      <t>カカ</t>
    </rPh>
    <rPh sb="12" eb="15">
      <t>セイヤクショ</t>
    </rPh>
    <rPh sb="17" eb="19">
      <t>ヒヅケ</t>
    </rPh>
    <phoneticPr fontId="75"/>
  </si>
  <si>
    <t>年　　月　　日</t>
    <rPh sb="0" eb="1">
      <t>ネン</t>
    </rPh>
    <rPh sb="3" eb="4">
      <t>ツキ</t>
    </rPh>
    <rPh sb="6" eb="7">
      <t>ヒ</t>
    </rPh>
    <phoneticPr fontId="75"/>
  </si>
  <si>
    <t>○</t>
  </si>
  <si>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4"/>
  </si>
  <si>
    <t>各様式</t>
    <rPh sb="0" eb="1">
      <t>カク</t>
    </rPh>
    <rPh sb="1" eb="3">
      <t>ヨウシキ</t>
    </rPh>
    <phoneticPr fontId="14"/>
  </si>
  <si>
    <t>技術提案履行報告書</t>
    <rPh sb="0" eb="2">
      <t>ギジュツ</t>
    </rPh>
    <rPh sb="2" eb="4">
      <t>テイアン</t>
    </rPh>
    <rPh sb="4" eb="6">
      <t>リコウ</t>
    </rPh>
    <rPh sb="6" eb="9">
      <t>ホウコクショ</t>
    </rPh>
    <phoneticPr fontId="14"/>
  </si>
  <si>
    <t>総合評価の場合</t>
    <rPh sb="0" eb="2">
      <t>ソウゴウ</t>
    </rPh>
    <rPh sb="2" eb="4">
      <t>ヒョウカ</t>
    </rPh>
    <rPh sb="5" eb="7">
      <t>バアイ</t>
    </rPh>
    <phoneticPr fontId="14"/>
  </si>
  <si>
    <t>Ｌ型擁壁</t>
    <rPh sb="1" eb="2">
      <t>ガタ</t>
    </rPh>
    <rPh sb="2" eb="4">
      <t>ヨウヘキ</t>
    </rPh>
    <phoneticPr fontId="8"/>
  </si>
  <si>
    <t>1200×1500</t>
  </si>
  <si>
    <t>1400×1500</t>
  </si>
  <si>
    <t>1800×1500</t>
  </si>
  <si>
    <t>2000×1500</t>
  </si>
  <si>
    <t>本</t>
    <rPh sb="0" eb="1">
      <t>ホン</t>
    </rPh>
    <phoneticPr fontId="14"/>
  </si>
  <si>
    <t>曇り（10℃）</t>
    <rPh sb="0" eb="1">
      <t>クモ</t>
    </rPh>
    <phoneticPr fontId="14"/>
  </si>
  <si>
    <t>(株）福岡企画技調　現場代理人　福岡次郎</t>
    <rPh sb="10" eb="12">
      <t>ゲンバ</t>
    </rPh>
    <rPh sb="12" eb="15">
      <t>ダイリニン</t>
    </rPh>
    <rPh sb="16" eb="18">
      <t>フクオカ</t>
    </rPh>
    <rPh sb="18" eb="20">
      <t>ジロウ</t>
    </rPh>
    <phoneticPr fontId="14"/>
  </si>
  <si>
    <t>○○　○○</t>
    <phoneticPr fontId="14"/>
  </si>
  <si>
    <t>○○歳</t>
    <rPh sb="2" eb="3">
      <t>サイ</t>
    </rPh>
    <phoneticPr fontId="14"/>
  </si>
  <si>
    <t>男性</t>
    <rPh sb="0" eb="2">
      <t>ダンセイ</t>
    </rPh>
    <phoneticPr fontId="14"/>
  </si>
  <si>
    <t>交通誘導員</t>
    <rPh sb="0" eb="2">
      <t>コウツウ</t>
    </rPh>
    <rPh sb="2" eb="5">
      <t>ユウドウイン</t>
    </rPh>
    <phoneticPr fontId="14"/>
  </si>
  <si>
    <t>右足骨折</t>
    <rPh sb="0" eb="2">
      <t>ミギアシ</t>
    </rPh>
    <rPh sb="2" eb="4">
      <t>コッセツ</t>
    </rPh>
    <phoneticPr fontId="14"/>
  </si>
  <si>
    <t>○○○病院</t>
    <rPh sb="3" eb="5">
      <t>ビョウイン</t>
    </rPh>
    <phoneticPr fontId="14"/>
  </si>
  <si>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4"/>
  </si>
  <si>
    <t>高密度ポリエチレン管</t>
    <rPh sb="0" eb="3">
      <t>コウミツド</t>
    </rPh>
    <rPh sb="9" eb="10">
      <t>カン</t>
    </rPh>
    <phoneticPr fontId="14"/>
  </si>
  <si>
    <t>φ600</t>
    <phoneticPr fontId="14"/>
  </si>
  <si>
    <t>ｍ</t>
    <phoneticPr fontId="14"/>
  </si>
  <si>
    <t>鋼矢板</t>
    <rPh sb="0" eb="3">
      <t>コウヤイタ</t>
    </rPh>
    <phoneticPr fontId="14"/>
  </si>
  <si>
    <t>〇型〇ｍ</t>
    <rPh sb="1" eb="2">
      <t>ガタ</t>
    </rPh>
    <phoneticPr fontId="14"/>
  </si>
  <si>
    <t>枚</t>
    <rPh sb="0" eb="1">
      <t>マイ</t>
    </rPh>
    <phoneticPr fontId="14"/>
  </si>
  <si>
    <t>適マーク使用承諾工場</t>
    <rPh sb="0" eb="1">
      <t>テキ</t>
    </rPh>
    <rPh sb="4" eb="6">
      <t>シヨウ</t>
    </rPh>
    <rPh sb="6" eb="8">
      <t>ショウダク</t>
    </rPh>
    <rPh sb="8" eb="10">
      <t>コウジョウ</t>
    </rPh>
    <phoneticPr fontId="14"/>
  </si>
  <si>
    <t>再生資源利用促進計画の作成に伴う確認結果票</t>
    <rPh sb="16" eb="18">
      <t>カクニン</t>
    </rPh>
    <rPh sb="18" eb="20">
      <t>ケッカ</t>
    </rPh>
    <rPh sb="20" eb="21">
      <t>ヒョウ</t>
    </rPh>
    <phoneticPr fontId="14"/>
  </si>
  <si>
    <t>元請建設工事事業者等</t>
  </si>
  <si>
    <t>作成・更新年月日</t>
  </si>
  <si>
    <t>工事責任者</t>
    <rPh sb="0" eb="2">
      <t>コウジ</t>
    </rPh>
    <rPh sb="2" eb="5">
      <t>セキニンシャ</t>
    </rPh>
    <phoneticPr fontId="14"/>
  </si>
  <si>
    <t>土砂の搬出に係わる土壌汚染対策法等の手続確認結果</t>
    <rPh sb="22" eb="24">
      <t>ケッカ</t>
    </rPh>
    <phoneticPr fontId="14"/>
  </si>
  <si>
    <t>工区等</t>
    <rPh sb="0" eb="2">
      <t>コウク</t>
    </rPh>
    <rPh sb="2" eb="3">
      <t>トウ</t>
    </rPh>
    <phoneticPr fontId="14"/>
  </si>
  <si>
    <t>結果
区分</t>
    <phoneticPr fontId="14"/>
  </si>
  <si>
    <t>確認結果</t>
    <rPh sb="0" eb="2">
      <t>カクニン</t>
    </rPh>
    <rPh sb="2" eb="4">
      <t>ケッカ</t>
    </rPh>
    <phoneticPr fontId="14"/>
  </si>
  <si>
    <t>注）　結果区分が①の場合には、建設発生土ではなく汚染土としての取扱いとなる</t>
    <rPh sb="0" eb="1">
      <t>チュウ</t>
    </rPh>
    <rPh sb="3" eb="5">
      <t>ケッカ</t>
    </rPh>
    <rPh sb="5" eb="7">
      <t>クブン</t>
    </rPh>
    <phoneticPr fontId="14"/>
  </si>
  <si>
    <t>建設発生土の搬出先確認結果</t>
    <rPh sb="11" eb="13">
      <t>ケッカ</t>
    </rPh>
    <phoneticPr fontId="14"/>
  </si>
  <si>
    <t>Ｎｏ</t>
    <phoneticPr fontId="14"/>
  </si>
  <si>
    <t>搬出先名称</t>
    <phoneticPr fontId="14"/>
  </si>
  <si>
    <t>確認結果</t>
    <phoneticPr fontId="14"/>
  </si>
  <si>
    <t>詳細</t>
    <phoneticPr fontId="14"/>
  </si>
  <si>
    <t>●●●●●●工事</t>
    <rPh sb="6" eb="8">
      <t>コウジ</t>
    </rPh>
    <phoneticPr fontId="14"/>
  </si>
  <si>
    <t>（株）○○建設</t>
    <rPh sb="0" eb="3">
      <t>カブ</t>
    </rPh>
    <rPh sb="5" eb="7">
      <t>ケンセツ</t>
    </rPh>
    <phoneticPr fontId="14"/>
  </si>
  <si>
    <t>○○　○○</t>
  </si>
  <si>
    <t>工事区域</t>
    <rPh sb="0" eb="2">
      <t>コウジ</t>
    </rPh>
    <rPh sb="2" eb="4">
      <t>クイキ</t>
    </rPh>
    <phoneticPr fontId="14"/>
  </si>
  <si>
    <t>②</t>
  </si>
  <si>
    <t>▲▲工区</t>
    <rPh sb="2" eb="4">
      <t>コウク</t>
    </rPh>
    <phoneticPr fontId="14"/>
  </si>
  <si>
    <t>①</t>
  </si>
  <si>
    <t>●●●●●●道路改良工事</t>
    <rPh sb="6" eb="8">
      <t>ドウロ</t>
    </rPh>
    <rPh sb="8" eb="10">
      <t>カイリョウ</t>
    </rPh>
    <phoneticPr fontId="14"/>
  </si>
  <si>
    <t>規制未指定</t>
    <phoneticPr fontId="110"/>
  </si>
  <si>
    <t>事業名：一般国道●●号●●●道路
事業機関名：九州地方整備局●●国道事務所</t>
    <phoneticPr fontId="14"/>
  </si>
  <si>
    <t>■■建材株式会社</t>
    <rPh sb="2" eb="4">
      <t>ケンザイ</t>
    </rPh>
    <rPh sb="4" eb="8">
      <t>カブシキガイシャ</t>
    </rPh>
    <phoneticPr fontId="14"/>
  </si>
  <si>
    <t>規制未指定</t>
  </si>
  <si>
    <t>岩石採取計画認可●●法
登録番号●●県第0000000号</t>
    <rPh sb="0" eb="2">
      <t>ガンセキ</t>
    </rPh>
    <rPh sb="10" eb="11">
      <t>ホウ</t>
    </rPh>
    <phoneticPr fontId="14"/>
  </si>
  <si>
    <t>●●●●リサイクルプラント</t>
    <phoneticPr fontId="14"/>
  </si>
  <si>
    <t>盛土許可等</t>
    <phoneticPr fontId="110"/>
  </si>
  <si>
    <t>●●県土砂埋立て●●制度に関する条例許可
許可番号0000000</t>
    <rPh sb="2" eb="3">
      <t>ケン</t>
    </rPh>
    <rPh sb="13" eb="14">
      <t>カン</t>
    </rPh>
    <rPh sb="16" eb="18">
      <t>ジョウレイ</t>
    </rPh>
    <rPh sb="18" eb="20">
      <t>キョカ</t>
    </rPh>
    <rPh sb="21" eb="23">
      <t>キョカ</t>
    </rPh>
    <rPh sb="23" eb="25">
      <t>バンゴウ</t>
    </rPh>
    <phoneticPr fontId="14"/>
  </si>
  <si>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</si>
  <si>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4"/>
  </si>
  <si>
    <t>●●●●仮置場</t>
    <rPh sb="4" eb="6">
      <t>カリオ</t>
    </rPh>
    <rPh sb="6" eb="7">
      <t>バ</t>
    </rPh>
    <phoneticPr fontId="14"/>
  </si>
  <si>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4"/>
  </si>
  <si>
    <t>●●●●●採石場跡地</t>
    <rPh sb="5" eb="8">
      <t>サイセキジョウ</t>
    </rPh>
    <rPh sb="8" eb="10">
      <t>アトチ</t>
    </rPh>
    <phoneticPr fontId="14"/>
  </si>
  <si>
    <t>他法令許可等</t>
  </si>
  <si>
    <t>岩石採取計画認可●●法
登録番号●●県第0000000号</t>
    <phoneticPr fontId="14"/>
  </si>
  <si>
    <t>●●●●●災害復旧工事</t>
    <rPh sb="5" eb="7">
      <t>サイガイ</t>
    </rPh>
    <rPh sb="7" eb="9">
      <t>フッキュウ</t>
    </rPh>
    <rPh sb="9" eb="11">
      <t>コウジ</t>
    </rPh>
    <phoneticPr fontId="14"/>
  </si>
  <si>
    <t>許可不要工事等</t>
    <rPh sb="0" eb="2">
      <t>キョカ</t>
    </rPh>
    <rPh sb="2" eb="4">
      <t>フヨウ</t>
    </rPh>
    <rPh sb="4" eb="6">
      <t>コウジ</t>
    </rPh>
    <rPh sb="6" eb="7">
      <t>トウ</t>
    </rPh>
    <phoneticPr fontId="14"/>
  </si>
  <si>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4"/>
  </si>
  <si>
    <t>令和</t>
    <rPh sb="0" eb="2">
      <t>レイワ</t>
    </rPh>
    <phoneticPr fontId="14"/>
  </si>
  <si>
    <t>（搬出元）</t>
    <rPh sb="1" eb="3">
      <t>ハンシュツ</t>
    </rPh>
    <rPh sb="3" eb="4">
      <t>モト</t>
    </rPh>
    <phoneticPr fontId="14"/>
  </si>
  <si>
    <t>責任者　</t>
    <rPh sb="0" eb="3">
      <t>セキニンシャ</t>
    </rPh>
    <phoneticPr fontId="14"/>
  </si>
  <si>
    <t>　殿</t>
    <rPh sb="1" eb="2">
      <t>ドノ</t>
    </rPh>
    <phoneticPr fontId="14"/>
  </si>
  <si>
    <t>（受領先）</t>
    <rPh sb="1" eb="3">
      <t>ジュリョウ</t>
    </rPh>
    <rPh sb="3" eb="4">
      <t>サキ</t>
    </rPh>
    <phoneticPr fontId="14"/>
  </si>
  <si>
    <t>責任者</t>
    <rPh sb="0" eb="3">
      <t>セキニンシャ</t>
    </rPh>
    <phoneticPr fontId="14"/>
  </si>
  <si>
    <t>土砂受領書</t>
    <rPh sb="0" eb="2">
      <t>ドシャ</t>
    </rPh>
    <rPh sb="2" eb="5">
      <t>ジュリョウショ</t>
    </rPh>
    <phoneticPr fontId="14"/>
  </si>
  <si>
    <t>受領先の名称及び所在地</t>
    <rPh sb="0" eb="2">
      <t>ジュリョウ</t>
    </rPh>
    <rPh sb="2" eb="3">
      <t>サキ</t>
    </rPh>
    <rPh sb="4" eb="6">
      <t>メイショウ</t>
    </rPh>
    <rPh sb="6" eb="7">
      <t>オヨ</t>
    </rPh>
    <rPh sb="8" eb="11">
      <t>ショザイチ</t>
    </rPh>
    <phoneticPr fontId="14"/>
  </si>
  <si>
    <t>：</t>
    <phoneticPr fontId="14"/>
  </si>
  <si>
    <t>受領した管理者の商号</t>
    <rPh sb="0" eb="2">
      <t>ジュリョウ</t>
    </rPh>
    <rPh sb="4" eb="7">
      <t>カンリシャ</t>
    </rPh>
    <rPh sb="8" eb="10">
      <t>ショウゴウ</t>
    </rPh>
    <phoneticPr fontId="14"/>
  </si>
  <si>
    <t>搬出元の名称及び所在地</t>
    <rPh sb="0" eb="2">
      <t>ハンシュツ</t>
    </rPh>
    <rPh sb="2" eb="3">
      <t>モト</t>
    </rPh>
    <rPh sb="4" eb="6">
      <t>メイショウ</t>
    </rPh>
    <rPh sb="6" eb="7">
      <t>オヨ</t>
    </rPh>
    <rPh sb="8" eb="11">
      <t>ショザイチ</t>
    </rPh>
    <phoneticPr fontId="14"/>
  </si>
  <si>
    <t>：</t>
    <phoneticPr fontId="14"/>
  </si>
  <si>
    <t>土砂の搬出量</t>
    <rPh sb="0" eb="2">
      <t>ドシャ</t>
    </rPh>
    <rPh sb="3" eb="5">
      <t>ハンシュツ</t>
    </rPh>
    <rPh sb="5" eb="6">
      <t>リョウ</t>
    </rPh>
    <phoneticPr fontId="14"/>
  </si>
  <si>
    <t>m3</t>
    <phoneticPr fontId="14"/>
  </si>
  <si>
    <t>盛土利用等</t>
    <rPh sb="0" eb="2">
      <t>モリド</t>
    </rPh>
    <rPh sb="2" eb="4">
      <t>リヨウ</t>
    </rPh>
    <rPh sb="4" eb="5">
      <t>トウ</t>
    </rPh>
    <phoneticPr fontId="14"/>
  </si>
  <si>
    <t>第１種建設発生土</t>
    <rPh sb="0" eb="1">
      <t>ダイ</t>
    </rPh>
    <rPh sb="2" eb="3">
      <t>シュ</t>
    </rPh>
    <rPh sb="3" eb="5">
      <t>ケンセツ</t>
    </rPh>
    <rPh sb="5" eb="8">
      <t>ハッセイド</t>
    </rPh>
    <phoneticPr fontId="14"/>
  </si>
  <si>
    <t>（地山量）</t>
    <rPh sb="1" eb="3">
      <t>ジヤマ</t>
    </rPh>
    <rPh sb="3" eb="4">
      <t>リョウ</t>
    </rPh>
    <phoneticPr fontId="14"/>
  </si>
  <si>
    <t>一時堆積</t>
    <rPh sb="0" eb="2">
      <t>イチジ</t>
    </rPh>
    <rPh sb="2" eb="4">
      <t>タイセキ</t>
    </rPh>
    <phoneticPr fontId="14"/>
  </si>
  <si>
    <t>第２種建設発生土</t>
    <rPh sb="0" eb="1">
      <t>ダイ</t>
    </rPh>
    <rPh sb="2" eb="3">
      <t>シュ</t>
    </rPh>
    <rPh sb="3" eb="5">
      <t>ケンセツ</t>
    </rPh>
    <rPh sb="5" eb="8">
      <t>ハッセイド</t>
    </rPh>
    <phoneticPr fontId="14"/>
  </si>
  <si>
    <t>（締固め量）</t>
    <rPh sb="1" eb="3">
      <t>シメカタ</t>
    </rPh>
    <rPh sb="4" eb="5">
      <t>リョウ</t>
    </rPh>
    <phoneticPr fontId="14"/>
  </si>
  <si>
    <t>m3</t>
    <phoneticPr fontId="14"/>
  </si>
  <si>
    <t>第３種建設発生土</t>
    <rPh sb="0" eb="1">
      <t>ダイ</t>
    </rPh>
    <rPh sb="2" eb="3">
      <t>シュ</t>
    </rPh>
    <rPh sb="3" eb="5">
      <t>ケンセツ</t>
    </rPh>
    <rPh sb="5" eb="8">
      <t>ハッセイド</t>
    </rPh>
    <phoneticPr fontId="14"/>
  </si>
  <si>
    <t>（ほぐし土量）</t>
    <rPh sb="4" eb="6">
      <t>ドリョウ</t>
    </rPh>
    <phoneticPr fontId="14"/>
  </si>
  <si>
    <t>第４種建設発生土</t>
    <rPh sb="0" eb="1">
      <t>ダイ</t>
    </rPh>
    <rPh sb="2" eb="3">
      <t>シュ</t>
    </rPh>
    <rPh sb="3" eb="5">
      <t>ケンセツ</t>
    </rPh>
    <rPh sb="5" eb="8">
      <t>ハッセイド</t>
    </rPh>
    <phoneticPr fontId="14"/>
  </si>
  <si>
    <t>搬入が完了した日</t>
    <rPh sb="0" eb="2">
      <t>ハンニュウ</t>
    </rPh>
    <rPh sb="3" eb="5">
      <t>カンリョウ</t>
    </rPh>
    <rPh sb="7" eb="8">
      <t>ヒ</t>
    </rPh>
    <phoneticPr fontId="14"/>
  </si>
  <si>
    <t>泥土</t>
    <rPh sb="0" eb="2">
      <t>デイド</t>
    </rPh>
    <phoneticPr fontId="14"/>
  </si>
  <si>
    <t>●</t>
    <phoneticPr fontId="14"/>
  </si>
  <si>
    <t>●●●●●建設工事</t>
    <rPh sb="5" eb="7">
      <t>ケンセツ</t>
    </rPh>
    <rPh sb="7" eb="9">
      <t>コウジ</t>
    </rPh>
    <phoneticPr fontId="14"/>
  </si>
  <si>
    <t>　●●●●</t>
    <phoneticPr fontId="14"/>
  </si>
  <si>
    <t>■■■■■建設工事</t>
    <rPh sb="5" eb="7">
      <t>ケンセツ</t>
    </rPh>
    <rPh sb="7" eb="9">
      <t>コウジ</t>
    </rPh>
    <phoneticPr fontId="14"/>
  </si>
  <si>
    <t>■■■■</t>
    <phoneticPr fontId="14"/>
  </si>
  <si>
    <t>■■県■■市■■町■丁目■番地■地内</t>
    <rPh sb="2" eb="3">
      <t>ケン</t>
    </rPh>
    <rPh sb="5" eb="6">
      <t>シ</t>
    </rPh>
    <rPh sb="8" eb="9">
      <t>マチ</t>
    </rPh>
    <rPh sb="10" eb="12">
      <t>チョウメ</t>
    </rPh>
    <rPh sb="13" eb="15">
      <t>バンチ</t>
    </rPh>
    <rPh sb="16" eb="17">
      <t>チ</t>
    </rPh>
    <rPh sb="17" eb="18">
      <t>ナイ</t>
    </rPh>
    <phoneticPr fontId="14"/>
  </si>
  <si>
    <t>■■■■建設（株）</t>
    <rPh sb="4" eb="6">
      <t>ケンセツ</t>
    </rPh>
    <rPh sb="6" eb="9">
      <t>カブ</t>
    </rPh>
    <phoneticPr fontId="14"/>
  </si>
  <si>
    <t>●●県●●市●●町●丁目●番地●地内</t>
    <rPh sb="2" eb="3">
      <t>ケン</t>
    </rPh>
    <rPh sb="5" eb="6">
      <t>シ</t>
    </rPh>
    <rPh sb="8" eb="9">
      <t>マチ</t>
    </rPh>
    <rPh sb="10" eb="12">
      <t>チョウメ</t>
    </rPh>
    <rPh sb="13" eb="15">
      <t>バンチ</t>
    </rPh>
    <rPh sb="16" eb="17">
      <t>チ</t>
    </rPh>
    <rPh sb="17" eb="18">
      <t>ナイ</t>
    </rPh>
    <phoneticPr fontId="14"/>
  </si>
  <si>
    <t>●●●●</t>
    <phoneticPr fontId="14"/>
  </si>
  <si>
    <t>●●●</t>
    <phoneticPr fontId="14"/>
  </si>
  <si>
    <t>土砂搬出及び受領証明書</t>
    <rPh sb="0" eb="2">
      <t>ドシャ</t>
    </rPh>
    <rPh sb="2" eb="4">
      <t>ハンシュツ</t>
    </rPh>
    <rPh sb="4" eb="5">
      <t>オヨ</t>
    </rPh>
    <rPh sb="6" eb="8">
      <t>ジュリョウ</t>
    </rPh>
    <rPh sb="8" eb="11">
      <t>ショウメイショ</t>
    </rPh>
    <phoneticPr fontId="14"/>
  </si>
  <si>
    <t>：</t>
    <phoneticPr fontId="14"/>
  </si>
  <si>
    <t>m3</t>
    <phoneticPr fontId="14"/>
  </si>
  <si>
    <t>●●●●●建設工事</t>
    <phoneticPr fontId="14"/>
  </si>
  <si>
    <t>■■■■資材置場</t>
    <rPh sb="4" eb="6">
      <t>シザイ</t>
    </rPh>
    <rPh sb="6" eb="8">
      <t>オキバ</t>
    </rPh>
    <phoneticPr fontId="14"/>
  </si>
  <si>
    <t>●●●●●(株)</t>
    <rPh sb="5" eb="8">
      <t>カブ</t>
    </rPh>
    <phoneticPr fontId="14"/>
  </si>
  <si>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4"/>
  </si>
  <si>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4"/>
  </si>
  <si>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4"/>
  </si>
  <si>
    <t>受注者</t>
    <phoneticPr fontId="14"/>
  </si>
  <si>
    <t>受注者</t>
    <rPh sb="0" eb="3">
      <t>ジュチュウシャ</t>
    </rPh>
    <phoneticPr fontId="14"/>
  </si>
  <si>
    <r>
      <t>〔</t>
    </r>
    <r>
      <rPr>
        <sz val="10.5"/>
        <color rgb="FFFF0000"/>
        <rFont val="ＭＳ 明朝"/>
        <family val="1"/>
        <charset val="128"/>
      </rPr>
      <t>受注者</t>
    </r>
    <r>
      <rPr>
        <sz val="10.5"/>
        <rFont val="ＭＳ 明朝"/>
        <family val="1"/>
        <charset val="128"/>
      </rPr>
      <t>〕</t>
    </r>
    <rPh sb="1" eb="3">
      <t>ジュチュウ</t>
    </rPh>
    <phoneticPr fontId="14"/>
  </si>
  <si>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4"/>
  </si>
  <si>
    <t>令和5年9月27日であれば「2023/9/27」と記入して下さい</t>
    <rPh sb="0" eb="2">
      <t>レイワ</t>
    </rPh>
    <rPh sb="3" eb="4">
      <t>ネン</t>
    </rPh>
    <rPh sb="5" eb="6">
      <t>ガツ</t>
    </rPh>
    <rPh sb="8" eb="9">
      <t>ニチ</t>
    </rPh>
    <rPh sb="25" eb="27">
      <t>キニュウ</t>
    </rPh>
    <rPh sb="29" eb="30">
      <t>クダ</t>
    </rPh>
    <phoneticPr fontId="14"/>
  </si>
  <si>
    <t>令和5年7月2日であれば「2023/7/2」と記入して下さい</t>
    <rPh sb="0" eb="2">
      <t>レイワ</t>
    </rPh>
    <rPh sb="3" eb="4">
      <t>ネン</t>
    </rPh>
    <rPh sb="5" eb="6">
      <t>ガツ</t>
    </rPh>
    <rPh sb="7" eb="8">
      <t>ニチ</t>
    </rPh>
    <rPh sb="23" eb="25">
      <t>キニュウ</t>
    </rPh>
    <rPh sb="27" eb="28">
      <t>クダ</t>
    </rPh>
    <phoneticPr fontId="14"/>
  </si>
  <si>
    <t>令和5年7月1日であれば「2023/7/1」と記入して下さい</t>
    <rPh sb="0" eb="2">
      <t>レイワ</t>
    </rPh>
    <rPh sb="3" eb="4">
      <t>ネン</t>
    </rPh>
    <rPh sb="5" eb="6">
      <t>ガツ</t>
    </rPh>
    <rPh sb="7" eb="8">
      <t>ニチ</t>
    </rPh>
    <rPh sb="23" eb="25">
      <t>キニュウ</t>
    </rPh>
    <rPh sb="27" eb="28">
      <t>クダ</t>
    </rPh>
    <phoneticPr fontId="14"/>
  </si>
  <si>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4"/>
  </si>
  <si>
    <t>手引き</t>
    <rPh sb="0" eb="2">
      <t>テビ</t>
    </rPh>
    <phoneticPr fontId="14"/>
  </si>
  <si>
    <t>○</t>
    <phoneticPr fontId="14"/>
  </si>
  <si>
    <t>契約後
10営業日以内</t>
    <rPh sb="0" eb="3">
      <t>ケイヤクゴ</t>
    </rPh>
    <rPh sb="6" eb="8">
      <t>エイギョウ</t>
    </rPh>
    <rPh sb="8" eb="9">
      <t>ヒ</t>
    </rPh>
    <rPh sb="9" eb="11">
      <t>イナイ</t>
    </rPh>
    <phoneticPr fontId="14"/>
  </si>
  <si>
    <t>施工体系図</t>
    <rPh sb="0" eb="2">
      <t>セコウ</t>
    </rPh>
    <rPh sb="2" eb="5">
      <t>タイケイズ</t>
    </rPh>
    <phoneticPr fontId="14"/>
  </si>
  <si>
    <t>施工体制台帳</t>
    <rPh sb="0" eb="2">
      <t>セコウ</t>
    </rPh>
    <rPh sb="2" eb="4">
      <t>タイセイ</t>
    </rPh>
    <rPh sb="4" eb="6">
      <t>ダイチョウ</t>
    </rPh>
    <phoneticPr fontId="14"/>
  </si>
  <si>
    <t>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phoneticPr fontId="14"/>
  </si>
  <si>
    <t>再下請通知書</t>
    <rPh sb="0" eb="1">
      <t>サイ</t>
    </rPh>
    <rPh sb="1" eb="3">
      <t>シタウケ</t>
    </rPh>
    <rPh sb="3" eb="6">
      <t>ツウチショ</t>
    </rPh>
    <phoneticPr fontId="14"/>
  </si>
  <si>
    <t>Ⅱ-17</t>
    <phoneticPr fontId="14"/>
  </si>
  <si>
    <t>作業員名簿</t>
    <rPh sb="0" eb="3">
      <t>サギョウイン</t>
    </rPh>
    <rPh sb="3" eb="5">
      <t>メイボ</t>
    </rPh>
    <phoneticPr fontId="14"/>
  </si>
  <si>
    <t>選定理由書（市外下請業者）</t>
    <rPh sb="0" eb="2">
      <t>センテイ</t>
    </rPh>
    <rPh sb="2" eb="5">
      <t>リユウショ</t>
    </rPh>
    <rPh sb="6" eb="8">
      <t>シガイ</t>
    </rPh>
    <rPh sb="8" eb="10">
      <t>シタウ</t>
    </rPh>
    <rPh sb="10" eb="12">
      <t>ギョウシャ</t>
    </rPh>
    <phoneticPr fontId="14"/>
  </si>
  <si>
    <t>市外業者と下請契約を締結する場合必須
（下請契約締結後、遅滞なく）</t>
    <rPh sb="0" eb="2">
      <t>シガイ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4"/>
  </si>
  <si>
    <t>材料承認願</t>
    <rPh sb="0" eb="5">
      <t>ザイリョウショウニンネガ</t>
    </rPh>
    <phoneticPr fontId="14"/>
  </si>
  <si>
    <t>使用している材料(中等品以上)は全て必要(但し、指定仮設の鋼矢板、鋼管杭は別)、設計変更分の追加の有無</t>
    <rPh sb="0" eb="2">
      <t>シヨウ</t>
    </rPh>
    <rPh sb="6" eb="8">
      <t>ザイリョウ</t>
    </rPh>
    <rPh sb="9" eb="11">
      <t>チュウトウ</t>
    </rPh>
    <rPh sb="11" eb="12">
      <t>ヒン</t>
    </rPh>
    <rPh sb="12" eb="14">
      <t>イジョウ</t>
    </rPh>
    <rPh sb="16" eb="17">
      <t>スベ</t>
    </rPh>
    <rPh sb="18" eb="20">
      <t>ヒツヨウ</t>
    </rPh>
    <rPh sb="21" eb="22">
      <t>タダ</t>
    </rPh>
    <rPh sb="24" eb="26">
      <t>シテイ</t>
    </rPh>
    <rPh sb="26" eb="28">
      <t>カセツ</t>
    </rPh>
    <rPh sb="29" eb="32">
      <t>コウヤイタ</t>
    </rPh>
    <rPh sb="33" eb="36">
      <t>コウカングイ</t>
    </rPh>
    <rPh sb="37" eb="38">
      <t>ベツ</t>
    </rPh>
    <rPh sb="40" eb="42">
      <t>セッケイ</t>
    </rPh>
    <rPh sb="42" eb="44">
      <t>ヘンコウ</t>
    </rPh>
    <rPh sb="44" eb="45">
      <t>ブン</t>
    </rPh>
    <rPh sb="46" eb="48">
      <t>ツイカ</t>
    </rPh>
    <rPh sb="49" eb="51">
      <t>ウム</t>
    </rPh>
    <phoneticPr fontId="14"/>
  </si>
  <si>
    <t>市内購入資材不使用理由書</t>
    <rPh sb="0" eb="2">
      <t>シナイ</t>
    </rPh>
    <rPh sb="2" eb="4">
      <t>コウニュウ</t>
    </rPh>
    <rPh sb="4" eb="6">
      <t>シザイ</t>
    </rPh>
    <rPh sb="6" eb="9">
      <t>フシヨウ</t>
    </rPh>
    <rPh sb="9" eb="12">
      <t>リユウショ</t>
    </rPh>
    <phoneticPr fontId="14"/>
  </si>
  <si>
    <t>市外購入の場合は理由書が必要</t>
    <rPh sb="0" eb="2">
      <t>シガイ</t>
    </rPh>
    <rPh sb="2" eb="4">
      <t>コウニュウ</t>
    </rPh>
    <rPh sb="5" eb="7">
      <t>バアイ</t>
    </rPh>
    <rPh sb="8" eb="11">
      <t>リユウショ</t>
    </rPh>
    <rPh sb="12" eb="14">
      <t>ヒツヨウ</t>
    </rPh>
    <phoneticPr fontId="14"/>
  </si>
  <si>
    <t>特記仕様書で指示されている場合、または、工事施工箇所に地下埋設物件等が予想される場合、提出</t>
    <rPh sb="0" eb="5">
      <t>トッキシヨウショ</t>
    </rPh>
    <rPh sb="6" eb="8">
      <t>シジ</t>
    </rPh>
    <rPh sb="13" eb="15">
      <t>バアイ</t>
    </rPh>
    <rPh sb="20" eb="22">
      <t>コウジ</t>
    </rPh>
    <rPh sb="22" eb="24">
      <t>セコウ</t>
    </rPh>
    <rPh sb="24" eb="26">
      <t>カショ</t>
    </rPh>
    <rPh sb="27" eb="29">
      <t>チカ</t>
    </rPh>
    <rPh sb="29" eb="31">
      <t>マイセツ</t>
    </rPh>
    <rPh sb="31" eb="33">
      <t>ブッケン</t>
    </rPh>
    <rPh sb="33" eb="34">
      <t>トウ</t>
    </rPh>
    <rPh sb="35" eb="37">
      <t>ヨソウ</t>
    </rPh>
    <rPh sb="40" eb="42">
      <t>バアイ</t>
    </rPh>
    <rPh sb="43" eb="45">
      <t>テイシュツ</t>
    </rPh>
    <phoneticPr fontId="14"/>
  </si>
  <si>
    <t>指名停止業者との資材、原材料購入契約等承認申請書</t>
    <phoneticPr fontId="14"/>
  </si>
  <si>
    <t>指名停止期間中の建設業者の資材・原材料を使用しなければ市発注工事に影響を及ぼすおそれがある等やむを得ない特別の事由がある場合、「材料承認願」に添付</t>
    <phoneticPr fontId="14"/>
  </si>
  <si>
    <t>監督職員と日程調整が可能なタイミングで、確認日毎に作成する</t>
    <rPh sb="0" eb="2">
      <t>カントク</t>
    </rPh>
    <rPh sb="2" eb="4">
      <t>ショクイン</t>
    </rPh>
    <rPh sb="5" eb="7">
      <t>ニッテイ</t>
    </rPh>
    <rPh sb="7" eb="9">
      <t>チョウセイ</t>
    </rPh>
    <rPh sb="10" eb="12">
      <t>カノウ</t>
    </rPh>
    <rPh sb="20" eb="22">
      <t>カクニン</t>
    </rPh>
    <rPh sb="22" eb="24">
      <t>ヒゴト</t>
    </rPh>
    <rPh sb="25" eb="27">
      <t>サクセイ</t>
    </rPh>
    <phoneticPr fontId="14"/>
  </si>
  <si>
    <t>各段階確認写真</t>
    <rPh sb="0" eb="1">
      <t>カク</t>
    </rPh>
    <rPh sb="1" eb="5">
      <t>ダンカイカクニン</t>
    </rPh>
    <rPh sb="5" eb="7">
      <t>シャシン</t>
    </rPh>
    <phoneticPr fontId="14"/>
  </si>
  <si>
    <t>任意
様式</t>
    <phoneticPr fontId="14"/>
  </si>
  <si>
    <t>監督職員が臨場した写真は不要</t>
    <rPh sb="0" eb="4">
      <t>カントクショクイン</t>
    </rPh>
    <rPh sb="5" eb="7">
      <t>リンジョウ</t>
    </rPh>
    <rPh sb="9" eb="11">
      <t>シャシン</t>
    </rPh>
    <rPh sb="12" eb="14">
      <t>フヨウ</t>
    </rPh>
    <phoneticPr fontId="14"/>
  </si>
  <si>
    <t>監督職員への書類提出は、原則として工事打合せ簿によること
変更等の場合は、現場着手前に都度打合せ簿にて協議すること</t>
    <rPh sb="0" eb="2">
      <t>カントク</t>
    </rPh>
    <rPh sb="2" eb="4">
      <t>ショクイン</t>
    </rPh>
    <rPh sb="6" eb="8">
      <t>ショルイ</t>
    </rPh>
    <rPh sb="8" eb="10">
      <t>テイシュツ</t>
    </rPh>
    <rPh sb="12" eb="14">
      <t>ゲンソク</t>
    </rPh>
    <rPh sb="17" eb="19">
      <t>コウジ</t>
    </rPh>
    <rPh sb="19" eb="21">
      <t>ウチアワ</t>
    </rPh>
    <rPh sb="22" eb="23">
      <t>ボ</t>
    </rPh>
    <rPh sb="29" eb="31">
      <t>ヘンコウ</t>
    </rPh>
    <rPh sb="31" eb="32">
      <t>ナド</t>
    </rPh>
    <rPh sb="33" eb="35">
      <t>バアイ</t>
    </rPh>
    <rPh sb="37" eb="39">
      <t>ゲンバ</t>
    </rPh>
    <rPh sb="39" eb="41">
      <t>チャクシュ</t>
    </rPh>
    <rPh sb="41" eb="42">
      <t>マエ</t>
    </rPh>
    <rPh sb="43" eb="45">
      <t>ツド</t>
    </rPh>
    <rPh sb="45" eb="47">
      <t>ウチアワ</t>
    </rPh>
    <rPh sb="48" eb="49">
      <t>ボ</t>
    </rPh>
    <rPh sb="51" eb="53">
      <t>キョウギ</t>
    </rPh>
    <phoneticPr fontId="14"/>
  </si>
  <si>
    <t>Ⅵ-7</t>
    <phoneticPr fontId="14"/>
  </si>
  <si>
    <t>実施工程表</t>
    <rPh sb="0" eb="5">
      <t>ジッシコウテイヒョウ</t>
    </rPh>
    <phoneticPr fontId="14"/>
  </si>
  <si>
    <t>Ⅲ-81</t>
    <phoneticPr fontId="14"/>
  </si>
  <si>
    <t>公的試験機関での品質管理試験の実施が必要な場合</t>
    <rPh sb="0" eb="2">
      <t>コウテキ</t>
    </rPh>
    <rPh sb="2" eb="4">
      <t>シケン</t>
    </rPh>
    <rPh sb="4" eb="6">
      <t>キカン</t>
    </rPh>
    <rPh sb="8" eb="10">
      <t>ヒンシツ</t>
    </rPh>
    <rPh sb="10" eb="12">
      <t>カンリ</t>
    </rPh>
    <rPh sb="12" eb="14">
      <t>シケン</t>
    </rPh>
    <rPh sb="15" eb="17">
      <t>ジッシ</t>
    </rPh>
    <rPh sb="18" eb="20">
      <t>ヒツヨウ</t>
    </rPh>
    <rPh sb="21" eb="23">
      <t>バアイ</t>
    </rPh>
    <phoneticPr fontId="14"/>
  </si>
  <si>
    <t>Ⅳ-282</t>
    <phoneticPr fontId="14"/>
  </si>
  <si>
    <t>Ⅵ-1</t>
    <phoneticPr fontId="14"/>
  </si>
  <si>
    <t>福岡県内の処分地か確認</t>
    <rPh sb="0" eb="2">
      <t>フクオカ</t>
    </rPh>
    <rPh sb="2" eb="4">
      <t>ケンナイ</t>
    </rPh>
    <rPh sb="5" eb="7">
      <t>ショブン</t>
    </rPh>
    <rPh sb="7" eb="8">
      <t>チ</t>
    </rPh>
    <rPh sb="9" eb="11">
      <t>カクニン</t>
    </rPh>
    <phoneticPr fontId="14"/>
  </si>
  <si>
    <t>有効期限に注意</t>
    <rPh sb="0" eb="4">
      <t>ユウコウキゲン</t>
    </rPh>
    <rPh sb="5" eb="7">
      <t>チュウイ</t>
    </rPh>
    <phoneticPr fontId="14"/>
  </si>
  <si>
    <t>マニュフェストＥ表の収集運搬車両番号が確認できればよい</t>
    <rPh sb="8" eb="9">
      <t>オモテ</t>
    </rPh>
    <rPh sb="10" eb="12">
      <t>シュウシュウ</t>
    </rPh>
    <rPh sb="12" eb="14">
      <t>ウンパン</t>
    </rPh>
    <rPh sb="14" eb="16">
      <t>シャリョウ</t>
    </rPh>
    <rPh sb="16" eb="18">
      <t>バンゴウ</t>
    </rPh>
    <rPh sb="19" eb="21">
      <t>カクニン</t>
    </rPh>
    <phoneticPr fontId="14"/>
  </si>
  <si>
    <t>下記①または②に該当する工事の場合、システムにて証明書を出力し「再生資源利用（促進）実施書」と併せて提出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rPh sb="8" eb="10">
      <t>ガイトウ</t>
    </rPh>
    <phoneticPr fontId="14"/>
  </si>
  <si>
    <t xml:space="preserve">下記①または②に該当する工事の場合、「COBRISｼｽﾃﾑ」にて証明書を出力し「再生資源利用（促進）計画書」と併せて工事着手前に速やかに提出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
</t>
    <phoneticPr fontId="14"/>
  </si>
  <si>
    <t>特記仕様書の記載事項を確認し漏れなく実施すること
上空、地下、仮ＢＭ、中心線・縦横断測量、官民境界等</t>
    <rPh sb="0" eb="5">
      <t>トッキシヨウショ</t>
    </rPh>
    <rPh sb="6" eb="8">
      <t>キサイ</t>
    </rPh>
    <rPh sb="8" eb="10">
      <t>ジコウ</t>
    </rPh>
    <rPh sb="11" eb="13">
      <t>カクニン</t>
    </rPh>
    <rPh sb="14" eb="15">
      <t>モ</t>
    </rPh>
    <rPh sb="18" eb="20">
      <t>ジッシ</t>
    </rPh>
    <rPh sb="25" eb="27">
      <t>ジョウクウ</t>
    </rPh>
    <rPh sb="28" eb="30">
      <t>チカ</t>
    </rPh>
    <rPh sb="31" eb="32">
      <t>カリ</t>
    </rPh>
    <rPh sb="35" eb="38">
      <t>チュウシンセン</t>
    </rPh>
    <rPh sb="39" eb="42">
      <t>ジュウオウダン</t>
    </rPh>
    <rPh sb="42" eb="44">
      <t>ソクリョウ</t>
    </rPh>
    <rPh sb="45" eb="47">
      <t>カンミン</t>
    </rPh>
    <rPh sb="47" eb="49">
      <t>キョウカイ</t>
    </rPh>
    <rPh sb="49" eb="50">
      <t>トウ</t>
    </rPh>
    <phoneticPr fontId="14"/>
  </si>
  <si>
    <t>Ⅰ-10</t>
    <phoneticPr fontId="14"/>
  </si>
  <si>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は提出</t>
    <phoneticPr fontId="14"/>
  </si>
  <si>
    <t>「再生資源利用促進実施書」提出の場合に提出</t>
    <rPh sb="1" eb="3">
      <t>サイセイ</t>
    </rPh>
    <rPh sb="3" eb="5">
      <t>シゲン</t>
    </rPh>
    <rPh sb="5" eb="7">
      <t>リヨウ</t>
    </rPh>
    <rPh sb="7" eb="9">
      <t>ソクシン</t>
    </rPh>
    <rPh sb="9" eb="11">
      <t>ジッシ</t>
    </rPh>
    <rPh sb="11" eb="12">
      <t>ショ</t>
    </rPh>
    <rPh sb="13" eb="15">
      <t>テイシュツ</t>
    </rPh>
    <rPh sb="16" eb="18">
      <t>バアイ</t>
    </rPh>
    <rPh sb="19" eb="21">
      <t>テイシュツ</t>
    </rPh>
    <phoneticPr fontId="14"/>
  </si>
  <si>
    <t>Ⅴ-5</t>
    <phoneticPr fontId="14"/>
  </si>
  <si>
    <t>ミルシート</t>
    <phoneticPr fontId="14"/>
  </si>
  <si>
    <t>鋼材使用の場合は提出</t>
    <rPh sb="0" eb="2">
      <t>コウザイ</t>
    </rPh>
    <rPh sb="2" eb="4">
      <t>シヨウ</t>
    </rPh>
    <rPh sb="5" eb="7">
      <t>バアイ</t>
    </rPh>
    <rPh sb="8" eb="10">
      <t>テイシュツ</t>
    </rPh>
    <phoneticPr fontId="14"/>
  </si>
  <si>
    <t>工事場所、工期、請負代金、工事内容等</t>
    <rPh sb="0" eb="2">
      <t>コウジ</t>
    </rPh>
    <rPh sb="2" eb="4">
      <t>バショ</t>
    </rPh>
    <rPh sb="5" eb="7">
      <t>コウキ</t>
    </rPh>
    <rPh sb="8" eb="10">
      <t>ウケオイ</t>
    </rPh>
    <rPh sb="10" eb="12">
      <t>ダイキン</t>
    </rPh>
    <rPh sb="13" eb="15">
      <t>コウジ</t>
    </rPh>
    <rPh sb="15" eb="17">
      <t>ナイヨウ</t>
    </rPh>
    <rPh sb="17" eb="18">
      <t>トウ</t>
    </rPh>
    <phoneticPr fontId="14"/>
  </si>
  <si>
    <t>Ⅲ-2・5</t>
    <phoneticPr fontId="14"/>
  </si>
  <si>
    <t>契約金額500万円未満はバーチャート式でも可
組合せ工種が多い工事については、ネットワーク式で記載</t>
    <rPh sb="0" eb="2">
      <t>ケイヤク</t>
    </rPh>
    <rPh sb="2" eb="4">
      <t>キンガク</t>
    </rPh>
    <rPh sb="7" eb="8">
      <t>マン</t>
    </rPh>
    <rPh sb="8" eb="9">
      <t>エン</t>
    </rPh>
    <rPh sb="9" eb="11">
      <t>ミマン</t>
    </rPh>
    <rPh sb="18" eb="19">
      <t>シキ</t>
    </rPh>
    <rPh sb="21" eb="22">
      <t>カ</t>
    </rPh>
    <rPh sb="23" eb="25">
      <t>クミアワ</t>
    </rPh>
    <rPh sb="26" eb="28">
      <t>コウシュ</t>
    </rPh>
    <rPh sb="29" eb="30">
      <t>オオ</t>
    </rPh>
    <rPh sb="31" eb="33">
      <t>コウジ</t>
    </rPh>
    <rPh sb="45" eb="46">
      <t>シキ</t>
    </rPh>
    <rPh sb="47" eb="49">
      <t>キサイ</t>
    </rPh>
    <phoneticPr fontId="14"/>
  </si>
  <si>
    <t>工期の変更時は、その都度提出
組合せ工種が多い工事については、ネットワーク式で記載</t>
    <rPh sb="0" eb="2">
      <t>コウキ</t>
    </rPh>
    <rPh sb="3" eb="5">
      <t>ヘンコウ</t>
    </rPh>
    <rPh sb="5" eb="6">
      <t>ドキ</t>
    </rPh>
    <rPh sb="10" eb="12">
      <t>ツド</t>
    </rPh>
    <rPh sb="12" eb="14">
      <t>テイシュツ</t>
    </rPh>
    <rPh sb="15" eb="17">
      <t>クミアワ</t>
    </rPh>
    <rPh sb="18" eb="20">
      <t>コウシュ</t>
    </rPh>
    <rPh sb="21" eb="22">
      <t>オオ</t>
    </rPh>
    <rPh sb="23" eb="25">
      <t>コウジ</t>
    </rPh>
    <rPh sb="37" eb="38">
      <t>シキ</t>
    </rPh>
    <rPh sb="39" eb="41">
      <t>キサイ</t>
    </rPh>
    <phoneticPr fontId="14"/>
  </si>
  <si>
    <t>下請け業者の漏れや誤記に注意</t>
    <rPh sb="0" eb="2">
      <t>シタウ</t>
    </rPh>
    <rPh sb="3" eb="5">
      <t>ギョウシャ</t>
    </rPh>
    <rPh sb="6" eb="7">
      <t>モ</t>
    </rPh>
    <rPh sb="9" eb="11">
      <t>ゴキ</t>
    </rPh>
    <rPh sb="12" eb="14">
      <t>チュウイ</t>
    </rPh>
    <phoneticPr fontId="14"/>
  </si>
  <si>
    <t>Ⅲ-7</t>
    <phoneticPr fontId="14"/>
  </si>
  <si>
    <t>施工フロー、施工手順、施工上の留意事項等
計画書と実施工が一致しているか</t>
    <phoneticPr fontId="14"/>
  </si>
  <si>
    <t>Ⅲ-10</t>
    <phoneticPr fontId="14"/>
  </si>
  <si>
    <t>管理基準に無いものは監督職員と協議</t>
    <phoneticPr fontId="14"/>
  </si>
  <si>
    <t>Ⅲ-20</t>
    <phoneticPr fontId="14"/>
  </si>
  <si>
    <t>不明な点等あれば監督職員に確認すること</t>
    <phoneticPr fontId="14"/>
  </si>
  <si>
    <t>建設副産物情報交換ｼｽﾃﾑ工事登録証明書（変更）</t>
    <rPh sb="0" eb="2">
      <t>ケンセツ</t>
    </rPh>
    <rPh sb="2" eb="5">
      <t>フクサンブツ</t>
    </rPh>
    <rPh sb="5" eb="7">
      <t>ジョウホウ</t>
    </rPh>
    <rPh sb="7" eb="9">
      <t>コウカン</t>
    </rPh>
    <rPh sb="13" eb="15">
      <t>コウジ</t>
    </rPh>
    <rPh sb="15" eb="17">
      <t>トウロク</t>
    </rPh>
    <rPh sb="17" eb="20">
      <t>ショウメイショ</t>
    </rPh>
    <rPh sb="21" eb="23">
      <t>ヘンコウ</t>
    </rPh>
    <phoneticPr fontId="14"/>
  </si>
  <si>
    <t>下請契約報告書</t>
    <rPh sb="0" eb="2">
      <t>シタウ</t>
    </rPh>
    <rPh sb="2" eb="7">
      <t>ケイヤクホウコクショ</t>
    </rPh>
    <phoneticPr fontId="14"/>
  </si>
  <si>
    <t>注文書・注文請書or契約書</t>
    <rPh sb="0" eb="3">
      <t>チュウモンショ</t>
    </rPh>
    <rPh sb="4" eb="6">
      <t>チュウモン</t>
    </rPh>
    <rPh sb="6" eb="8">
      <t>ウケショ</t>
    </rPh>
    <rPh sb="10" eb="13">
      <t>ケイヤクショ</t>
    </rPh>
    <phoneticPr fontId="14"/>
  </si>
  <si>
    <t>注文請書のみでも契約内容が確認できれば可</t>
    <rPh sb="0" eb="2">
      <t>チュウモン</t>
    </rPh>
    <rPh sb="2" eb="4">
      <t>ウケショ</t>
    </rPh>
    <rPh sb="8" eb="10">
      <t>ケイヤク</t>
    </rPh>
    <rPh sb="10" eb="12">
      <t>ナイヨウ</t>
    </rPh>
    <rPh sb="13" eb="15">
      <t>カクニン</t>
    </rPh>
    <rPh sb="19" eb="20">
      <t>カ</t>
    </rPh>
    <phoneticPr fontId="14"/>
  </si>
  <si>
    <t>誓約書（下請負人用）</t>
    <rPh sb="0" eb="3">
      <t>セイヤクショ</t>
    </rPh>
    <rPh sb="4" eb="5">
      <t>シタ</t>
    </rPh>
    <rPh sb="5" eb="7">
      <t>ウケオイ</t>
    </rPh>
    <rPh sb="7" eb="8">
      <t>ニン</t>
    </rPh>
    <rPh sb="8" eb="9">
      <t>ヨウ</t>
    </rPh>
    <phoneticPr fontId="14"/>
  </si>
  <si>
    <t>提出先が契約相手になっていることの確認</t>
    <rPh sb="0" eb="2">
      <t>テイシュツ</t>
    </rPh>
    <rPh sb="2" eb="3">
      <t>サキ</t>
    </rPh>
    <rPh sb="4" eb="6">
      <t>ケイヤク</t>
    </rPh>
    <rPh sb="6" eb="8">
      <t>アイテ</t>
    </rPh>
    <rPh sb="17" eb="19">
      <t>カクニン</t>
    </rPh>
    <phoneticPr fontId="14"/>
  </si>
  <si>
    <t>品質管理総括表</t>
    <rPh sb="0" eb="4">
      <t>ヒンシツカンリ</t>
    </rPh>
    <rPh sb="4" eb="7">
      <t>ソウカツヒョウ</t>
    </rPh>
    <phoneticPr fontId="14"/>
  </si>
  <si>
    <t>Ⅳ-185</t>
    <phoneticPr fontId="14"/>
  </si>
  <si>
    <t>品質管理図表</t>
    <rPh sb="0" eb="6">
      <t>ヒンシツカンリズヒョウ</t>
    </rPh>
    <phoneticPr fontId="14"/>
  </si>
  <si>
    <t>Ⅳ-186</t>
    <phoneticPr fontId="14"/>
  </si>
  <si>
    <t>Ⅴ-4</t>
    <phoneticPr fontId="14"/>
  </si>
  <si>
    <t>Ⅳ-8</t>
    <phoneticPr fontId="14"/>
  </si>
  <si>
    <t>Ⅳ-9</t>
    <phoneticPr fontId="14"/>
  </si>
  <si>
    <t>Ⅳ-11</t>
    <phoneticPr fontId="14"/>
  </si>
  <si>
    <t>数量対比表</t>
    <rPh sb="0" eb="5">
      <t>スウリョウタイヒヒョウ</t>
    </rPh>
    <phoneticPr fontId="14"/>
  </si>
  <si>
    <t>出来高数量を満足しているか確認</t>
    <rPh sb="0" eb="3">
      <t>デキダカ</t>
    </rPh>
    <rPh sb="3" eb="5">
      <t>スウリョウ</t>
    </rPh>
    <rPh sb="6" eb="8">
      <t>マンゾク</t>
    </rPh>
    <rPh sb="13" eb="15">
      <t>カクニン</t>
    </rPh>
    <phoneticPr fontId="14"/>
  </si>
  <si>
    <t>工事着工届</t>
    <rPh sb="0" eb="2">
      <t>コウジ</t>
    </rPh>
    <rPh sb="2" eb="5">
      <t>チャッコウトドケ</t>
    </rPh>
    <phoneticPr fontId="14"/>
  </si>
  <si>
    <t>「工事着工届」に添付</t>
    <rPh sb="1" eb="3">
      <t>コウジ</t>
    </rPh>
    <rPh sb="3" eb="5">
      <t>チャッコウ</t>
    </rPh>
    <rPh sb="5" eb="6">
      <t>トドケ</t>
    </rPh>
    <rPh sb="8" eb="10">
      <t>テンプ</t>
    </rPh>
    <phoneticPr fontId="14"/>
  </si>
  <si>
    <t>○</t>
    <phoneticPr fontId="14"/>
  </si>
  <si>
    <t>建設リサイクル法に伴う書類(12条)
分別解体等の計画等（別表３）</t>
    <rPh sb="0" eb="2">
      <t>ケンセツ</t>
    </rPh>
    <rPh sb="7" eb="8">
      <t>ホウ</t>
    </rPh>
    <rPh sb="9" eb="10">
      <t>トモナ</t>
    </rPh>
    <rPh sb="11" eb="13">
      <t>ショルイ</t>
    </rPh>
    <rPh sb="16" eb="17">
      <t>ジョウ</t>
    </rPh>
    <rPh sb="29" eb="31">
      <t>ベッピョウ</t>
    </rPh>
    <phoneticPr fontId="14"/>
  </si>
  <si>
    <t>建設リサイクル法に伴う書類（13条）
契約にかかる書面（別紙2-3）</t>
    <rPh sb="0" eb="2">
      <t>ケンセツ</t>
    </rPh>
    <rPh sb="7" eb="8">
      <t>ホウ</t>
    </rPh>
    <rPh sb="9" eb="10">
      <t>トモナ</t>
    </rPh>
    <rPh sb="11" eb="13">
      <t>ショルイ</t>
    </rPh>
    <rPh sb="16" eb="17">
      <t>ジョウ</t>
    </rPh>
    <phoneticPr fontId="14"/>
  </si>
  <si>
    <t>その他の工作物に関する工事（土木工事等）において 請負代金の額が500万円以上の工事が提出対象
１部提出（施工担当課で確認印を押印）</t>
    <rPh sb="37" eb="39">
      <t>イジョウ</t>
    </rPh>
    <rPh sb="40" eb="42">
      <t>コウジ</t>
    </rPh>
    <rPh sb="43" eb="45">
      <t>テイシュツ</t>
    </rPh>
    <rPh sb="45" eb="47">
      <t>タイショウ</t>
    </rPh>
    <rPh sb="49" eb="50">
      <t>ブ</t>
    </rPh>
    <rPh sb="50" eb="52">
      <t>テイシュツ</t>
    </rPh>
    <phoneticPr fontId="14"/>
  </si>
  <si>
    <t>その他の工作物に関する工事（土木工事等）において 請負代金の額が500万円以上の工事が提出対象
１部提出</t>
    <phoneticPr fontId="14"/>
  </si>
  <si>
    <t>建設リサイクル法に伴う書類（12条）
説明書（別紙１）</t>
    <rPh sb="0" eb="2">
      <t>ケンセツ</t>
    </rPh>
    <rPh sb="7" eb="8">
      <t>ホウ</t>
    </rPh>
    <rPh sb="9" eb="10">
      <t>トモナ</t>
    </rPh>
    <rPh sb="11" eb="13">
      <t>ショルイ</t>
    </rPh>
    <rPh sb="16" eb="17">
      <t>ジョウ</t>
    </rPh>
    <rPh sb="19" eb="22">
      <t>セツメイショ</t>
    </rPh>
    <rPh sb="24" eb="25">
      <t>カミ</t>
    </rPh>
    <phoneticPr fontId="14"/>
  </si>
  <si>
    <t>特例監理技術者兼務申請書</t>
    <rPh sb="0" eb="2">
      <t>トクレイ</t>
    </rPh>
    <rPh sb="2" eb="4">
      <t>カンリ</t>
    </rPh>
    <rPh sb="4" eb="7">
      <t>ギジュツシャ</t>
    </rPh>
    <rPh sb="7" eb="9">
      <t>ケンム</t>
    </rPh>
    <rPh sb="9" eb="12">
      <t>シンセイショ</t>
    </rPh>
    <phoneticPr fontId="14"/>
  </si>
  <si>
    <t>「工事着工届」に添付して提出</t>
    <rPh sb="1" eb="3">
      <t>コウジ</t>
    </rPh>
    <rPh sb="3" eb="5">
      <t>チャッコウ</t>
    </rPh>
    <rPh sb="5" eb="6">
      <t>トドケ</t>
    </rPh>
    <rPh sb="8" eb="10">
      <t>テンプ</t>
    </rPh>
    <rPh sb="12" eb="14">
      <t>テイシュツ</t>
    </rPh>
    <phoneticPr fontId="14"/>
  </si>
  <si>
    <t>(1) 工事概要</t>
    <rPh sb="4" eb="8">
      <t>コウジガイヨウ</t>
    </rPh>
    <phoneticPr fontId="14"/>
  </si>
  <si>
    <t>(2) 計画工程表</t>
    <rPh sb="4" eb="9">
      <t>ケイカクコウテイヒョウ</t>
    </rPh>
    <phoneticPr fontId="14"/>
  </si>
  <si>
    <t>(3) 現場組織表</t>
    <rPh sb="4" eb="6">
      <t>ゲンバ</t>
    </rPh>
    <rPh sb="6" eb="8">
      <t>ソシキ</t>
    </rPh>
    <rPh sb="8" eb="9">
      <t>ヒョウ</t>
    </rPh>
    <phoneticPr fontId="14"/>
  </si>
  <si>
    <t>(4) 指定機械</t>
    <rPh sb="4" eb="8">
      <t>シテイキカイ</t>
    </rPh>
    <phoneticPr fontId="14"/>
  </si>
  <si>
    <t>(6) 主要資材</t>
    <rPh sb="4" eb="8">
      <t>シュヨウシザイ</t>
    </rPh>
    <phoneticPr fontId="14"/>
  </si>
  <si>
    <t>Ⅲ-9</t>
    <phoneticPr fontId="14"/>
  </si>
  <si>
    <t>(5) 主要船舶・機械</t>
    <rPh sb="4" eb="6">
      <t>シュヨウ</t>
    </rPh>
    <rPh sb="6" eb="8">
      <t>センパク</t>
    </rPh>
    <rPh sb="9" eb="11">
      <t>キカイ</t>
    </rPh>
    <phoneticPr fontId="14"/>
  </si>
  <si>
    <t>工事に使用する機械で、設計図書で指定されている機械（騒音振動、排ガス規制、標準操作等）について記載する</t>
    <rPh sb="0" eb="2">
      <t>コウジ</t>
    </rPh>
    <rPh sb="3" eb="5">
      <t>シヨウ</t>
    </rPh>
    <rPh sb="7" eb="9">
      <t>キカイ</t>
    </rPh>
    <rPh sb="11" eb="15">
      <t>セッケイトショ</t>
    </rPh>
    <rPh sb="16" eb="18">
      <t>シテイ</t>
    </rPh>
    <rPh sb="23" eb="25">
      <t>キカイ</t>
    </rPh>
    <rPh sb="26" eb="28">
      <t>ソウオン</t>
    </rPh>
    <rPh sb="28" eb="30">
      <t>シンドウ</t>
    </rPh>
    <rPh sb="31" eb="32">
      <t>ハイ</t>
    </rPh>
    <rPh sb="34" eb="36">
      <t>キセイ</t>
    </rPh>
    <rPh sb="37" eb="41">
      <t>ヒョウジュンソウサ</t>
    </rPh>
    <rPh sb="41" eb="42">
      <t>ナド</t>
    </rPh>
    <rPh sb="47" eb="49">
      <t>キサイ</t>
    </rPh>
    <phoneticPr fontId="14"/>
  </si>
  <si>
    <t>工事に使用する機械で、設計図書で指定されている機械以外の主要なものについて記載する。</t>
    <rPh sb="0" eb="2">
      <t>コウジ</t>
    </rPh>
    <rPh sb="3" eb="5">
      <t>シヨウ</t>
    </rPh>
    <rPh sb="7" eb="9">
      <t>キカイ</t>
    </rPh>
    <rPh sb="11" eb="15">
      <t>セッケイトショ</t>
    </rPh>
    <rPh sb="16" eb="18">
      <t>シテイ</t>
    </rPh>
    <rPh sb="23" eb="25">
      <t>キカイ</t>
    </rPh>
    <rPh sb="25" eb="27">
      <t>イガイ</t>
    </rPh>
    <rPh sb="28" eb="30">
      <t>シュヨウ</t>
    </rPh>
    <rPh sb="37" eb="39">
      <t>キサイ</t>
    </rPh>
    <phoneticPr fontId="14"/>
  </si>
  <si>
    <t>工事に使用する指定材料および主要資材について、品質証明方法及び材料確認時期について記載する。なお、資材搬入時期と計画工程表が整合していること。</t>
    <rPh sb="0" eb="2">
      <t>コウジ</t>
    </rPh>
    <rPh sb="3" eb="5">
      <t>シヨウ</t>
    </rPh>
    <rPh sb="7" eb="11">
      <t>シテイザイリョウ</t>
    </rPh>
    <rPh sb="14" eb="18">
      <t>シュヨウシザイ</t>
    </rPh>
    <rPh sb="23" eb="25">
      <t>ヒンシツ</t>
    </rPh>
    <rPh sb="25" eb="27">
      <t>ショウメイ</t>
    </rPh>
    <rPh sb="27" eb="29">
      <t>ホウホウ</t>
    </rPh>
    <rPh sb="29" eb="30">
      <t>オヨ</t>
    </rPh>
    <rPh sb="31" eb="33">
      <t>ザイリョウ</t>
    </rPh>
    <rPh sb="33" eb="35">
      <t>カクニン</t>
    </rPh>
    <rPh sb="35" eb="37">
      <t>ジキ</t>
    </rPh>
    <rPh sb="41" eb="43">
      <t>キサイ</t>
    </rPh>
    <rPh sb="49" eb="51">
      <t>シザイ</t>
    </rPh>
    <rPh sb="51" eb="53">
      <t>ハンニュウ</t>
    </rPh>
    <rPh sb="53" eb="55">
      <t>ジキ</t>
    </rPh>
    <rPh sb="56" eb="58">
      <t>ケイカク</t>
    </rPh>
    <rPh sb="58" eb="61">
      <t>コウテイヒョウ</t>
    </rPh>
    <rPh sb="62" eb="64">
      <t>セイゴウ</t>
    </rPh>
    <phoneticPr fontId="14"/>
  </si>
  <si>
    <r>
      <t xml:space="preserve">(7) 施工方法
</t>
    </r>
    <r>
      <rPr>
        <sz val="9"/>
        <rFont val="ＭＳ Ｐゴシック"/>
        <family val="3"/>
        <charset val="128"/>
      </rPr>
      <t>（主要機械、仮設備計画、工事用地等を含む）</t>
    </r>
    <rPh sb="4" eb="8">
      <t>セコウホウホウ</t>
    </rPh>
    <rPh sb="10" eb="14">
      <t>シュヨウキカイ</t>
    </rPh>
    <rPh sb="15" eb="18">
      <t>カリセツビ</t>
    </rPh>
    <rPh sb="18" eb="20">
      <t>ケイカク</t>
    </rPh>
    <rPh sb="21" eb="25">
      <t>コウジヨウチ</t>
    </rPh>
    <rPh sb="25" eb="26">
      <t>ナド</t>
    </rPh>
    <rPh sb="27" eb="28">
      <t>フク</t>
    </rPh>
    <phoneticPr fontId="14"/>
  </si>
  <si>
    <t>計画工程に対する、実施管理方法を記載する</t>
    <rPh sb="0" eb="4">
      <t>ケイカクコウテイ</t>
    </rPh>
    <rPh sb="5" eb="6">
      <t>タイ</t>
    </rPh>
    <rPh sb="9" eb="15">
      <t>ジッシカンリホウホウ</t>
    </rPh>
    <rPh sb="16" eb="18">
      <t>キサイ</t>
    </rPh>
    <phoneticPr fontId="14"/>
  </si>
  <si>
    <t>(8)-1 工程管理計画書</t>
    <rPh sb="6" eb="8">
      <t>コウテイ</t>
    </rPh>
    <rPh sb="8" eb="10">
      <t>カンリ</t>
    </rPh>
    <rPh sb="10" eb="12">
      <t>ケイカク</t>
    </rPh>
    <rPh sb="12" eb="13">
      <t>ショ</t>
    </rPh>
    <phoneticPr fontId="14"/>
  </si>
  <si>
    <t>(8)-4 写真管理計画</t>
    <rPh sb="6" eb="8">
      <t>シャシン</t>
    </rPh>
    <rPh sb="8" eb="10">
      <t>カンリ</t>
    </rPh>
    <rPh sb="10" eb="12">
      <t>ケイカク</t>
    </rPh>
    <phoneticPr fontId="14"/>
  </si>
  <si>
    <t>◇(8)-2 品質管理計画書</t>
    <rPh sb="7" eb="9">
      <t>ヒンシツ</t>
    </rPh>
    <rPh sb="9" eb="11">
      <t>カンリ</t>
    </rPh>
    <rPh sb="11" eb="13">
      <t>ケイカク</t>
    </rPh>
    <rPh sb="13" eb="14">
      <t>ショ</t>
    </rPh>
    <phoneticPr fontId="14"/>
  </si>
  <si>
    <t>◇(8)-3 出来形管理計画書</t>
    <rPh sb="7" eb="10">
      <t>デキガタ</t>
    </rPh>
    <rPh sb="10" eb="12">
      <t>カンリ</t>
    </rPh>
    <rPh sb="12" eb="14">
      <t>ケイカク</t>
    </rPh>
    <rPh sb="14" eb="15">
      <t>ショ</t>
    </rPh>
    <phoneticPr fontId="14"/>
  </si>
  <si>
    <t>(8)-6 品質証明（社内検査）計画</t>
    <rPh sb="6" eb="8">
      <t>ヒンシツ</t>
    </rPh>
    <rPh sb="8" eb="10">
      <t>ショウメイ</t>
    </rPh>
    <rPh sb="11" eb="15">
      <t>シャナイケンサ</t>
    </rPh>
    <rPh sb="16" eb="18">
      <t>ケイカク</t>
    </rPh>
    <phoneticPr fontId="14"/>
  </si>
  <si>
    <t>Ⅲ-12</t>
    <phoneticPr fontId="14"/>
  </si>
  <si>
    <t>Ⅲ-13</t>
    <phoneticPr fontId="14"/>
  </si>
  <si>
    <t>Ⅲ-14</t>
    <phoneticPr fontId="14"/>
  </si>
  <si>
    <t>Ⅲ-16</t>
    <phoneticPr fontId="14"/>
  </si>
  <si>
    <t>施工管理を参照して、出来形、品質、関係書類等について品質証明計画を記載する。</t>
    <rPh sb="0" eb="4">
      <t>セコウカンリ</t>
    </rPh>
    <rPh sb="5" eb="7">
      <t>サンショウ</t>
    </rPh>
    <rPh sb="10" eb="13">
      <t>デキガタ</t>
    </rPh>
    <rPh sb="14" eb="16">
      <t>ヒンシツ</t>
    </rPh>
    <rPh sb="17" eb="21">
      <t>カンケイショルイ</t>
    </rPh>
    <rPh sb="21" eb="22">
      <t>ナド</t>
    </rPh>
    <rPh sb="26" eb="32">
      <t>ヒンシツショウメイケイカク</t>
    </rPh>
    <rPh sb="33" eb="35">
      <t>キサイ</t>
    </rPh>
    <phoneticPr fontId="14"/>
  </si>
  <si>
    <t>◇(8) 施工管理計画</t>
    <rPh sb="5" eb="7">
      <t>セコウ</t>
    </rPh>
    <rPh sb="7" eb="9">
      <t>カンリ</t>
    </rPh>
    <rPh sb="9" eb="11">
      <t>ケイカク</t>
    </rPh>
    <phoneticPr fontId="14"/>
  </si>
  <si>
    <t>◇(9) 安全管理</t>
    <rPh sb="5" eb="9">
      <t>アンゼンカンリ</t>
    </rPh>
    <phoneticPr fontId="14"/>
  </si>
  <si>
    <t>(10) 緊急時の体制及び対応</t>
    <rPh sb="5" eb="8">
      <t>キンキュウジ</t>
    </rPh>
    <rPh sb="9" eb="11">
      <t>タイセイ</t>
    </rPh>
    <rPh sb="11" eb="12">
      <t>オヨ</t>
    </rPh>
    <rPh sb="13" eb="15">
      <t>タイオウ</t>
    </rPh>
    <phoneticPr fontId="14"/>
  </si>
  <si>
    <t>(11) 交通管理</t>
    <rPh sb="5" eb="9">
      <t>コウツウカンリ</t>
    </rPh>
    <phoneticPr fontId="14"/>
  </si>
  <si>
    <t>(12) 環境対策</t>
    <rPh sb="5" eb="9">
      <t>カンキョウタイサク</t>
    </rPh>
    <phoneticPr fontId="14"/>
  </si>
  <si>
    <t>(13) 現場作業環境の整備</t>
    <rPh sb="5" eb="11">
      <t>ゲンバサギョウカンキョウ</t>
    </rPh>
    <rPh sb="12" eb="14">
      <t>セイビ</t>
    </rPh>
    <phoneticPr fontId="14"/>
  </si>
  <si>
    <t>◇(14) 再生資源の利用の促進と建設副産物の適正処理方法</t>
    <rPh sb="6" eb="10">
      <t>サイセイシゲン</t>
    </rPh>
    <rPh sb="11" eb="13">
      <t>リヨウ</t>
    </rPh>
    <rPh sb="14" eb="16">
      <t>ソクシン</t>
    </rPh>
    <rPh sb="17" eb="22">
      <t>ケンセツフクサンブツ</t>
    </rPh>
    <rPh sb="23" eb="25">
      <t>テキセイ</t>
    </rPh>
    <rPh sb="25" eb="29">
      <t>ショリホウホウ</t>
    </rPh>
    <phoneticPr fontId="14"/>
  </si>
  <si>
    <t>共仕</t>
  </si>
  <si>
    <t>Ⅵ-1</t>
  </si>
  <si>
    <t>◇建設発生土処分地計画書</t>
    <rPh sb="1" eb="3">
      <t>ケンセツ</t>
    </rPh>
    <rPh sb="3" eb="6">
      <t>ハッセイド</t>
    </rPh>
    <rPh sb="6" eb="8">
      <t>ショブン</t>
    </rPh>
    <rPh sb="8" eb="9">
      <t>チ</t>
    </rPh>
    <rPh sb="9" eb="11">
      <t>ケイカク</t>
    </rPh>
    <rPh sb="11" eb="12">
      <t>ショ</t>
    </rPh>
    <phoneticPr fontId="14"/>
  </si>
  <si>
    <t>◇(15) その他</t>
    <rPh sb="8" eb="9">
      <t>タ</t>
    </rPh>
    <phoneticPr fontId="14"/>
  </si>
  <si>
    <t>◇特記仕様書に記載れれている注意事項</t>
    <rPh sb="1" eb="6">
      <t>トッキシヨウショ</t>
    </rPh>
    <rPh sb="7" eb="9">
      <t>キサイ</t>
    </rPh>
    <rPh sb="14" eb="18">
      <t>チュウイジコウ</t>
    </rPh>
    <phoneticPr fontId="14"/>
  </si>
  <si>
    <t>◇第三者保険</t>
    <rPh sb="1" eb="4">
      <t>ダイサンシャ</t>
    </rPh>
    <rPh sb="4" eb="6">
      <t>ホケン</t>
    </rPh>
    <phoneticPr fontId="14"/>
  </si>
  <si>
    <t>◇法定外労災保険</t>
    <rPh sb="1" eb="4">
      <t>ホウテイガイ</t>
    </rPh>
    <rPh sb="4" eb="6">
      <t>ロウサイ</t>
    </rPh>
    <rPh sb="6" eb="8">
      <t>ホケン</t>
    </rPh>
    <phoneticPr fontId="14"/>
  </si>
  <si>
    <t>コブリス
所定様式</t>
    <phoneticPr fontId="14"/>
  </si>
  <si>
    <t>道路使用許可証は着工前測量までに許可を受けること</t>
    <phoneticPr fontId="14"/>
  </si>
  <si>
    <t>下請、再下請契約を締結した場合、公衆掲示も必要
（各契約締結後、遅滞なく、変更時も）
下請けが無い場合は不要</t>
    <rPh sb="43" eb="45">
      <t>シタウ</t>
    </rPh>
    <rPh sb="47" eb="48">
      <t>ナ</t>
    </rPh>
    <rPh sb="49" eb="51">
      <t>バアイ</t>
    </rPh>
    <rPh sb="52" eb="54">
      <t>フヨウ</t>
    </rPh>
    <phoneticPr fontId="14"/>
  </si>
  <si>
    <t>下請契約を締結した場合、施工体系図と共に提出
（下請契約締結後、遅滞なく、変更時も）
下請けごとに作成</t>
    <rPh sb="0" eb="2">
      <t>シタウケ</t>
    </rPh>
    <rPh sb="2" eb="4">
      <t>ケイヤク</t>
    </rPh>
    <rPh sb="5" eb="7">
      <t>テイケツ</t>
    </rPh>
    <rPh sb="9" eb="11">
      <t>バアイ</t>
    </rPh>
    <rPh sb="12" eb="14">
      <t>セコウ</t>
    </rPh>
    <rPh sb="14" eb="17">
      <t>タイケイズ</t>
    </rPh>
    <rPh sb="18" eb="19">
      <t>トモ</t>
    </rPh>
    <rPh sb="20" eb="22">
      <t>テイシュツ</t>
    </rPh>
    <rPh sb="24" eb="26">
      <t>シタウケ</t>
    </rPh>
    <rPh sb="26" eb="28">
      <t>ケイヤク</t>
    </rPh>
    <rPh sb="28" eb="30">
      <t>テイケツ</t>
    </rPh>
    <rPh sb="30" eb="31">
      <t>ゴ</t>
    </rPh>
    <rPh sb="32" eb="34">
      <t>チタイ</t>
    </rPh>
    <rPh sb="37" eb="39">
      <t>ヘンコウ</t>
    </rPh>
    <rPh sb="39" eb="40">
      <t>ドキ</t>
    </rPh>
    <rPh sb="43" eb="45">
      <t>シタウ</t>
    </rPh>
    <rPh sb="49" eb="51">
      <t>サクセイ</t>
    </rPh>
    <phoneticPr fontId="14"/>
  </si>
  <si>
    <t>着工前
又は
行為前</t>
    <rPh sb="0" eb="3">
      <t>チャッコウマエ</t>
    </rPh>
    <rPh sb="4" eb="5">
      <t>マタ</t>
    </rPh>
    <rPh sb="7" eb="10">
      <t>コウイマエ</t>
    </rPh>
    <phoneticPr fontId="14"/>
  </si>
  <si>
    <t>手引き</t>
    <rPh sb="0" eb="2">
      <t>テビ</t>
    </rPh>
    <phoneticPr fontId="14"/>
  </si>
  <si>
    <t>福岡県産緑化木調達が不可場合は理由書を「材料承認願」に添付</t>
    <rPh sb="0" eb="2">
      <t>フクオカ</t>
    </rPh>
    <rPh sb="2" eb="3">
      <t>ケン</t>
    </rPh>
    <rPh sb="3" eb="4">
      <t>サン</t>
    </rPh>
    <rPh sb="4" eb="6">
      <t>リョッカ</t>
    </rPh>
    <rPh sb="6" eb="7">
      <t>キ</t>
    </rPh>
    <rPh sb="7" eb="9">
      <t>チョウタツ</t>
    </rPh>
    <rPh sb="10" eb="12">
      <t>フカ</t>
    </rPh>
    <rPh sb="12" eb="14">
      <t>バアイ</t>
    </rPh>
    <rPh sb="15" eb="18">
      <t>リユウショ</t>
    </rPh>
    <rPh sb="20" eb="22">
      <t>ザイリョウ</t>
    </rPh>
    <rPh sb="22" eb="24">
      <t>ショウニン</t>
    </rPh>
    <rPh sb="24" eb="25">
      <t>ネガイ</t>
    </rPh>
    <rPh sb="27" eb="29">
      <t>テンプ</t>
    </rPh>
    <phoneticPr fontId="14"/>
  </si>
  <si>
    <t>完成前までに集計表を作成し打合せ簿にて提出すること。監督職員がA票・E票の原本と照合し確認する。マニフェストは提示とし、写しは不要。</t>
    <rPh sb="0" eb="2">
      <t>カンセイ</t>
    </rPh>
    <rPh sb="2" eb="3">
      <t>マエ</t>
    </rPh>
    <rPh sb="6" eb="8">
      <t>シュウケイ</t>
    </rPh>
    <rPh sb="8" eb="9">
      <t>ヒョウ</t>
    </rPh>
    <rPh sb="10" eb="12">
      <t>サクセイ</t>
    </rPh>
    <rPh sb="13" eb="15">
      <t>ウチアワ</t>
    </rPh>
    <rPh sb="16" eb="17">
      <t>ボ</t>
    </rPh>
    <rPh sb="19" eb="21">
      <t>テイシュツ</t>
    </rPh>
    <rPh sb="26" eb="28">
      <t>カントク</t>
    </rPh>
    <rPh sb="28" eb="30">
      <t>ショクイン</t>
    </rPh>
    <rPh sb="32" eb="33">
      <t>ヒョウ</t>
    </rPh>
    <rPh sb="35" eb="36">
      <t>ヒョウ</t>
    </rPh>
    <rPh sb="37" eb="39">
      <t>ゲンポン</t>
    </rPh>
    <rPh sb="40" eb="42">
      <t>ショウゴウ</t>
    </rPh>
    <rPh sb="43" eb="45">
      <t>カクニン</t>
    </rPh>
    <rPh sb="55" eb="57">
      <t>テイジ</t>
    </rPh>
    <rPh sb="60" eb="61">
      <t>ウツ</t>
    </rPh>
    <rPh sb="63" eb="65">
      <t>フヨウ</t>
    </rPh>
    <phoneticPr fontId="14"/>
  </si>
  <si>
    <t>現場代理人、主任技術者変更届</t>
    <rPh sb="0" eb="2">
      <t>ゲンバ</t>
    </rPh>
    <rPh sb="2" eb="5">
      <t>ダイリニン</t>
    </rPh>
    <rPh sb="6" eb="8">
      <t>シュニン</t>
    </rPh>
    <rPh sb="8" eb="11">
      <t>ギジュツシャ</t>
    </rPh>
    <rPh sb="11" eb="14">
      <t>ヘンコウトドケ</t>
    </rPh>
    <phoneticPr fontId="14"/>
  </si>
  <si>
    <t>契約の翌日から
30日以内</t>
    <rPh sb="0" eb="2">
      <t>ケイヤク</t>
    </rPh>
    <rPh sb="3" eb="5">
      <t>ヨクジツ</t>
    </rPh>
    <rPh sb="10" eb="11">
      <t>ニチ</t>
    </rPh>
    <rPh sb="11" eb="13">
      <t>イナイ</t>
    </rPh>
    <phoneticPr fontId="14"/>
  </si>
  <si>
    <t>建設業退職金共済制度共済証紙購入状況報告書</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phoneticPr fontId="14"/>
  </si>
  <si>
    <t>○</t>
    <phoneticPr fontId="14"/>
  </si>
  <si>
    <t>監理技術者補佐（変更・解除）届</t>
    <rPh sb="0" eb="2">
      <t>カンリ</t>
    </rPh>
    <rPh sb="2" eb="5">
      <t>ギジュツシャ</t>
    </rPh>
    <rPh sb="5" eb="7">
      <t>ホサ</t>
    </rPh>
    <rPh sb="8" eb="10">
      <t>ヘンコウ</t>
    </rPh>
    <rPh sb="11" eb="13">
      <t>カイジョ</t>
    </rPh>
    <rPh sb="14" eb="15">
      <t>トドケ</t>
    </rPh>
    <phoneticPr fontId="14"/>
  </si>
  <si>
    <t>工事完成届</t>
    <rPh sb="0" eb="2">
      <t>コウジ</t>
    </rPh>
    <rPh sb="2" eb="5">
      <t>カンセイトドケ</t>
    </rPh>
    <phoneticPr fontId="14"/>
  </si>
  <si>
    <t>工事が完成した時点で施工課（監督職員）確認のうえ、契約課へ提出
（工期末尾が土日祝日の場合は、次営業日の午前中までに提出）</t>
    <rPh sb="0" eb="2">
      <t>コウジ</t>
    </rPh>
    <rPh sb="3" eb="5">
      <t>カンセイ</t>
    </rPh>
    <rPh sb="7" eb="9">
      <t>ジテン</t>
    </rPh>
    <rPh sb="29" eb="31">
      <t>テイシュツ</t>
    </rPh>
    <rPh sb="33" eb="35">
      <t>コウキ</t>
    </rPh>
    <rPh sb="35" eb="37">
      <t>マツビ</t>
    </rPh>
    <rPh sb="38" eb="40">
      <t>ドニチ</t>
    </rPh>
    <rPh sb="40" eb="42">
      <t>シュクジツ</t>
    </rPh>
    <rPh sb="43" eb="45">
      <t>バアイ</t>
    </rPh>
    <rPh sb="47" eb="48">
      <t>ジ</t>
    </rPh>
    <rPh sb="48" eb="51">
      <t>エイギョウビ</t>
    </rPh>
    <rPh sb="52" eb="55">
      <t>ゴゼンチュウ</t>
    </rPh>
    <rPh sb="58" eb="60">
      <t>テイシュツ</t>
    </rPh>
    <phoneticPr fontId="14"/>
  </si>
  <si>
    <t>Ⅳ-3、14、Ⅴ-3</t>
    <phoneticPr fontId="14"/>
  </si>
  <si>
    <t>Ⅳ-4、14、Ⅴ-3</t>
    <phoneticPr fontId="14"/>
  </si>
  <si>
    <t>各機関
様式</t>
    <phoneticPr fontId="14"/>
  </si>
  <si>
    <t>工事出来形検査願書</t>
    <rPh sb="0" eb="2">
      <t>コウジ</t>
    </rPh>
    <rPh sb="2" eb="5">
      <t>デキガタ</t>
    </rPh>
    <rPh sb="5" eb="7">
      <t>ケンサ</t>
    </rPh>
    <rPh sb="7" eb="9">
      <t>ガンショ</t>
    </rPh>
    <phoneticPr fontId="14"/>
  </si>
  <si>
    <t>随時検査願書</t>
    <rPh sb="0" eb="2">
      <t>ズイジ</t>
    </rPh>
    <rPh sb="2" eb="4">
      <t>ケンサ</t>
    </rPh>
    <rPh sb="4" eb="6">
      <t>ガンショ</t>
    </rPh>
    <phoneticPr fontId="14"/>
  </si>
  <si>
    <t>手直し工事完成届</t>
    <rPh sb="0" eb="2">
      <t>テナオ</t>
    </rPh>
    <rPh sb="3" eb="5">
      <t>コウジ</t>
    </rPh>
    <rPh sb="5" eb="7">
      <t>カンセイ</t>
    </rPh>
    <rPh sb="7" eb="8">
      <t>トドケ</t>
    </rPh>
    <phoneticPr fontId="14"/>
  </si>
  <si>
    <t>手直しがある場合に提出</t>
    <rPh sb="0" eb="2">
      <t>テナオ</t>
    </rPh>
    <rPh sb="6" eb="8">
      <t>バアイ</t>
    </rPh>
    <rPh sb="9" eb="11">
      <t>テイシュツ</t>
    </rPh>
    <phoneticPr fontId="14"/>
  </si>
  <si>
    <t>◇産業廃棄物収集運搬業許可証</t>
    <rPh sb="1" eb="6">
      <t>サンギョウハイキブツ</t>
    </rPh>
    <rPh sb="6" eb="11">
      <t>シュウシュウウンパンギョウ</t>
    </rPh>
    <rPh sb="11" eb="14">
      <t>キョカショウ</t>
    </rPh>
    <phoneticPr fontId="14"/>
  </si>
  <si>
    <t>◇産業廃棄物収集運搬業
　許可車両一覧</t>
    <rPh sb="1" eb="6">
      <t>サンギョウハイキブツ</t>
    </rPh>
    <rPh sb="6" eb="11">
      <t>シュウシュウウンパンギョウ</t>
    </rPh>
    <rPh sb="13" eb="15">
      <t>キョカ</t>
    </rPh>
    <rPh sb="15" eb="17">
      <t>シャリョウ</t>
    </rPh>
    <rPh sb="17" eb="19">
      <t>イチラン</t>
    </rPh>
    <phoneticPr fontId="14"/>
  </si>
  <si>
    <t>◇産業廃棄物処分業許可証</t>
    <rPh sb="1" eb="6">
      <t>サンギョウハイキブツ</t>
    </rPh>
    <rPh sb="6" eb="9">
      <t>ショブンギョウ</t>
    </rPh>
    <rPh sb="9" eb="12">
      <t>キョカショウ</t>
    </rPh>
    <phoneticPr fontId="14"/>
  </si>
  <si>
    <t>◇建設副産物情報交換ｼｽﾃﾑ工事登録証明書（計画）</t>
    <rPh sb="1" eb="3">
      <t>ケンセツ</t>
    </rPh>
    <rPh sb="3" eb="6">
      <t>フクサンブツ</t>
    </rPh>
    <rPh sb="6" eb="8">
      <t>ジョウホウ</t>
    </rPh>
    <rPh sb="8" eb="10">
      <t>コウカン</t>
    </rPh>
    <rPh sb="14" eb="16">
      <t>コウジ</t>
    </rPh>
    <rPh sb="16" eb="18">
      <t>トウロク</t>
    </rPh>
    <rPh sb="18" eb="21">
      <t>ショウメイショ</t>
    </rPh>
    <rPh sb="22" eb="24">
      <t>ケイカク</t>
    </rPh>
    <phoneticPr fontId="14"/>
  </si>
  <si>
    <t>◇再生資源利用計画書</t>
    <rPh sb="1" eb="3">
      <t>サイセイ</t>
    </rPh>
    <rPh sb="3" eb="5">
      <t>シゲン</t>
    </rPh>
    <rPh sb="5" eb="7">
      <t>リヨウ</t>
    </rPh>
    <rPh sb="7" eb="10">
      <t>ケイカクショ</t>
    </rPh>
    <phoneticPr fontId="14"/>
  </si>
  <si>
    <t>◇再生資源利用促進計画書</t>
    <rPh sb="1" eb="3">
      <t>サイセイ</t>
    </rPh>
    <rPh sb="3" eb="5">
      <t>シゲン</t>
    </rPh>
    <rPh sb="5" eb="7">
      <t>リヨウ</t>
    </rPh>
    <rPh sb="7" eb="9">
      <t>ソクシン</t>
    </rPh>
    <rPh sb="9" eb="12">
      <t>ケイカクショ</t>
    </rPh>
    <phoneticPr fontId="14"/>
  </si>
  <si>
    <t>◇地下埋設物確認書</t>
    <rPh sb="1" eb="3">
      <t>チカ</t>
    </rPh>
    <rPh sb="3" eb="6">
      <t>マイセツブツ</t>
    </rPh>
    <rPh sb="6" eb="9">
      <t>カクニンショ</t>
    </rPh>
    <phoneticPr fontId="14"/>
  </si>
  <si>
    <t>事前調査
（着工前測量成果簿等）
※施工計画書とは別冊</t>
    <rPh sb="0" eb="4">
      <t>ジゼンチョウサ</t>
    </rPh>
    <rPh sb="6" eb="9">
      <t>チャッコウマエ</t>
    </rPh>
    <rPh sb="9" eb="11">
      <t>ソクリョウ</t>
    </rPh>
    <rPh sb="11" eb="14">
      <t>セイカボ</t>
    </rPh>
    <rPh sb="14" eb="15">
      <t>ナド</t>
    </rPh>
    <rPh sb="18" eb="23">
      <t>セコウケイカクショ</t>
    </rPh>
    <rPh sb="25" eb="27">
      <t>ベッサツ</t>
    </rPh>
    <phoneticPr fontId="14"/>
  </si>
  <si>
    <t>事故等報告書</t>
    <rPh sb="0" eb="2">
      <t>ジコ</t>
    </rPh>
    <rPh sb="2" eb="3">
      <t>ナド</t>
    </rPh>
    <rPh sb="3" eb="6">
      <t>ホウコクショ</t>
    </rPh>
    <phoneticPr fontId="14"/>
  </si>
  <si>
    <t>材料確認が必要な場合（塗料一般・樹木類・支給品）</t>
    <rPh sb="0" eb="2">
      <t>ザイリョウ</t>
    </rPh>
    <rPh sb="2" eb="4">
      <t>カクニン</t>
    </rPh>
    <rPh sb="5" eb="7">
      <t>ヒツヨウ</t>
    </rPh>
    <rPh sb="8" eb="10">
      <t>バアイ</t>
    </rPh>
    <rPh sb="11" eb="13">
      <t>トリョウ</t>
    </rPh>
    <rPh sb="13" eb="15">
      <t>イッパン</t>
    </rPh>
    <rPh sb="16" eb="19">
      <t>ジュモクルイ</t>
    </rPh>
    <rPh sb="20" eb="23">
      <t>シキュウヒン</t>
    </rPh>
    <phoneticPr fontId="14"/>
  </si>
  <si>
    <t>月毎、実施最終日から7日以内に提出
1か月1回（半日以上）
実施状況写真は写真台帳で管理（毎月の提出は不要）</t>
    <rPh sb="30" eb="34">
      <t>ジッシジョウキョウ</t>
    </rPh>
    <rPh sb="34" eb="36">
      <t>シャシン</t>
    </rPh>
    <rPh sb="37" eb="41">
      <t>シャシンダイチョウ</t>
    </rPh>
    <rPh sb="42" eb="44">
      <t>カンリ</t>
    </rPh>
    <rPh sb="45" eb="47">
      <t>マイツキ</t>
    </rPh>
    <rPh sb="48" eb="50">
      <t>テイシュツ</t>
    </rPh>
    <rPh sb="51" eb="53">
      <t>フヨウ</t>
    </rPh>
    <phoneticPr fontId="14"/>
  </si>
  <si>
    <t>集計表を作成し打合せ簿にて提出すること。監督職員が伝票等の原本と照合し確認を行う。伝票等は提示とし、写しは不要。</t>
    <rPh sb="0" eb="3">
      <t>シュウケイヒョウ</t>
    </rPh>
    <rPh sb="4" eb="6">
      <t>サクセイ</t>
    </rPh>
    <rPh sb="7" eb="9">
      <t>ウチアワ</t>
    </rPh>
    <rPh sb="10" eb="11">
      <t>ボ</t>
    </rPh>
    <rPh sb="13" eb="15">
      <t>テイシュツ</t>
    </rPh>
    <rPh sb="20" eb="22">
      <t>カントク</t>
    </rPh>
    <rPh sb="22" eb="24">
      <t>ショクイン</t>
    </rPh>
    <rPh sb="25" eb="27">
      <t>デンピョウ</t>
    </rPh>
    <rPh sb="27" eb="28">
      <t>トウ</t>
    </rPh>
    <rPh sb="29" eb="31">
      <t>ゲンポン</t>
    </rPh>
    <rPh sb="32" eb="34">
      <t>ショウゴウ</t>
    </rPh>
    <rPh sb="35" eb="37">
      <t>カクニン</t>
    </rPh>
    <rPh sb="38" eb="39">
      <t>オコナ</t>
    </rPh>
    <rPh sb="41" eb="43">
      <t>デンピョウ</t>
    </rPh>
    <rPh sb="43" eb="44">
      <t>ラ</t>
    </rPh>
    <rPh sb="45" eb="47">
      <t>テイジ</t>
    </rPh>
    <rPh sb="50" eb="51">
      <t>ウツ</t>
    </rPh>
    <rPh sb="53" eb="55">
      <t>フヨウ</t>
    </rPh>
    <phoneticPr fontId="14"/>
  </si>
  <si>
    <t>完成時
契約課
提出</t>
    <rPh sb="0" eb="3">
      <t>カンセイジ</t>
    </rPh>
    <rPh sb="4" eb="7">
      <t>ケイヤクカ</t>
    </rPh>
    <rPh sb="8" eb="10">
      <t>テイシュツ</t>
    </rPh>
    <phoneticPr fontId="14"/>
  </si>
  <si>
    <t>工事完成図（契約課提出）</t>
    <rPh sb="0" eb="2">
      <t>コウジ</t>
    </rPh>
    <rPh sb="2" eb="4">
      <t>カンセイ</t>
    </rPh>
    <rPh sb="4" eb="5">
      <t>ズ</t>
    </rPh>
    <rPh sb="6" eb="8">
      <t>ケイヤク</t>
    </rPh>
    <rPh sb="8" eb="9">
      <t>カ</t>
    </rPh>
    <rPh sb="9" eb="11">
      <t>テイシュツ</t>
    </rPh>
    <phoneticPr fontId="14"/>
  </si>
  <si>
    <t>完成時
施工課
提出</t>
    <rPh sb="0" eb="3">
      <t>カンセイジ</t>
    </rPh>
    <rPh sb="4" eb="6">
      <t>セコウ</t>
    </rPh>
    <rPh sb="6" eb="7">
      <t>カ</t>
    </rPh>
    <rPh sb="8" eb="10">
      <t>テイシュツ</t>
    </rPh>
    <phoneticPr fontId="14"/>
  </si>
  <si>
    <t>1.出来高数量総括表</t>
    <rPh sb="2" eb="5">
      <t>デキダカ</t>
    </rPh>
    <rPh sb="5" eb="7">
      <t>スウリョウ</t>
    </rPh>
    <rPh sb="7" eb="10">
      <t>ソウカツヒョウ</t>
    </rPh>
    <phoneticPr fontId="14"/>
  </si>
  <si>
    <t>○</t>
    <phoneticPr fontId="14"/>
  </si>
  <si>
    <t>3.出来形展開図</t>
    <rPh sb="2" eb="5">
      <t>デキガタ</t>
    </rPh>
    <rPh sb="5" eb="8">
      <t>テンカイズ</t>
    </rPh>
    <phoneticPr fontId="14"/>
  </si>
  <si>
    <t>4.出来形数量計算表</t>
    <rPh sb="2" eb="5">
      <t>デキガタ</t>
    </rPh>
    <rPh sb="5" eb="7">
      <t>スウリョウ</t>
    </rPh>
    <rPh sb="7" eb="9">
      <t>ケイサン</t>
    </rPh>
    <rPh sb="9" eb="10">
      <t>ヒョウ</t>
    </rPh>
    <phoneticPr fontId="14"/>
  </si>
  <si>
    <t>5.出来形管理総括表</t>
    <rPh sb="2" eb="5">
      <t>デキガタ</t>
    </rPh>
    <rPh sb="5" eb="7">
      <t>カンリ</t>
    </rPh>
    <rPh sb="7" eb="10">
      <t>ソウカツヒョウ</t>
    </rPh>
    <phoneticPr fontId="14"/>
  </si>
  <si>
    <t>6.出来形管理図表</t>
    <rPh sb="2" eb="9">
      <t>デキガタカンリズヒョウ</t>
    </rPh>
    <phoneticPr fontId="14"/>
  </si>
  <si>
    <t>7.出来形管理工程能力表</t>
    <rPh sb="2" eb="5">
      <t>デキガタ</t>
    </rPh>
    <rPh sb="5" eb="7">
      <t>カンリ</t>
    </rPh>
    <rPh sb="7" eb="9">
      <t>コウテイ</t>
    </rPh>
    <rPh sb="9" eb="11">
      <t>ノウリョク</t>
    </rPh>
    <rPh sb="11" eb="12">
      <t>ヒョウ</t>
    </rPh>
    <phoneticPr fontId="14"/>
  </si>
  <si>
    <t>2.設計図利用出来形管理図</t>
    <rPh sb="2" eb="5">
      <t>セッケイズ</t>
    </rPh>
    <rPh sb="5" eb="7">
      <t>リヨウ</t>
    </rPh>
    <rPh sb="7" eb="10">
      <t>デキガタ</t>
    </rPh>
    <rPh sb="10" eb="12">
      <t>カンリ</t>
    </rPh>
    <rPh sb="12" eb="13">
      <t>ズ</t>
    </rPh>
    <phoneticPr fontId="14"/>
  </si>
  <si>
    <t>Ⅳ-7</t>
    <phoneticPr fontId="14"/>
  </si>
  <si>
    <t>最新契約（設計）数量と出来高数量及びその差分を記入</t>
    <rPh sb="0" eb="4">
      <t>サイシンケイヤク</t>
    </rPh>
    <rPh sb="5" eb="7">
      <t>セッケイ</t>
    </rPh>
    <rPh sb="8" eb="10">
      <t>スウリョウ</t>
    </rPh>
    <rPh sb="11" eb="14">
      <t>デキダカ</t>
    </rPh>
    <rPh sb="14" eb="16">
      <t>スウリョウ</t>
    </rPh>
    <rPh sb="16" eb="17">
      <t>オヨ</t>
    </rPh>
    <rPh sb="20" eb="22">
      <t>サブン</t>
    </rPh>
    <rPh sb="23" eb="25">
      <t>キニュウ</t>
    </rPh>
    <phoneticPr fontId="14"/>
  </si>
  <si>
    <t>出来高数量の根拠資料として作成</t>
    <rPh sb="6" eb="10">
      <t>コンキョシリョウ</t>
    </rPh>
    <rPh sb="13" eb="15">
      <t>サクセイ</t>
    </rPh>
    <phoneticPr fontId="14"/>
  </si>
  <si>
    <t>出来高数量の根拠資料として作成、出来形寸法によって計算。</t>
    <rPh sb="16" eb="21">
      <t>デキガタスンポウ</t>
    </rPh>
    <rPh sb="25" eb="27">
      <t>ケイサン</t>
    </rPh>
    <phoneticPr fontId="14"/>
  </si>
  <si>
    <t>出来形管理全項目の結果を一覧表示する。</t>
    <rPh sb="0" eb="5">
      <t>デキガタカンリ</t>
    </rPh>
    <rPh sb="5" eb="8">
      <t>ゼンコウモク</t>
    </rPh>
    <rPh sb="9" eb="11">
      <t>ケッカ</t>
    </rPh>
    <rPh sb="12" eb="16">
      <t>イチランヒョウジ</t>
    </rPh>
    <phoneticPr fontId="14"/>
  </si>
  <si>
    <t>施設台帳</t>
    <rPh sb="0" eb="2">
      <t>シセツ</t>
    </rPh>
    <rPh sb="2" eb="4">
      <t>ダイチョウ</t>
    </rPh>
    <phoneticPr fontId="14"/>
  </si>
  <si>
    <t>必要に応じて作成・提出（各発注課と協議）</t>
    <rPh sb="0" eb="2">
      <t>ヒツヨウ</t>
    </rPh>
    <rPh sb="3" eb="4">
      <t>オウ</t>
    </rPh>
    <rPh sb="6" eb="8">
      <t>サクセイ</t>
    </rPh>
    <rPh sb="9" eb="11">
      <t>テイシュツ</t>
    </rPh>
    <phoneticPr fontId="14"/>
  </si>
  <si>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4"/>
  </si>
  <si>
    <t>特定建設工事共同企業体（JV）協定書（2者JV用）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4"/>
  </si>
  <si>
    <t>特定建設工事共同企業体（JV）協定書（3者JV用）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4"/>
  </si>
  <si>
    <t>2者JV発注案件を落札した場合、契約時に契約課へ1部提出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4"/>
  </si>
  <si>
    <t>3者JV発注案件を落札した場合、契約時に契約課へ1部提出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4"/>
  </si>
  <si>
    <t>工事着工届JV用</t>
    <rPh sb="0" eb="2">
      <t>コウジ</t>
    </rPh>
    <rPh sb="2" eb="4">
      <t>チャッコウ</t>
    </rPh>
    <rPh sb="4" eb="5">
      <t>トドケ</t>
    </rPh>
    <rPh sb="7" eb="8">
      <t>ヨウ</t>
    </rPh>
    <phoneticPr fontId="14"/>
  </si>
  <si>
    <t>雇用確認書類（保険証等）の写し及び主任（監理）技術者については、資格確認書類の写しを添付。</t>
    <rPh sb="0" eb="2">
      <t>コヨウ</t>
    </rPh>
    <rPh sb="2" eb="4">
      <t>カクニン</t>
    </rPh>
    <rPh sb="4" eb="6">
      <t>ショルイ</t>
    </rPh>
    <rPh sb="7" eb="10">
      <t>ホケンショウ</t>
    </rPh>
    <rPh sb="10" eb="11">
      <t>ナド</t>
    </rPh>
    <rPh sb="13" eb="14">
      <t>ウツ</t>
    </rPh>
    <rPh sb="15" eb="16">
      <t>オヨ</t>
    </rPh>
    <rPh sb="17" eb="19">
      <t>シュニン</t>
    </rPh>
    <rPh sb="20" eb="22">
      <t>カンリ</t>
    </rPh>
    <rPh sb="23" eb="26">
      <t>ギジュツシャ</t>
    </rPh>
    <rPh sb="32" eb="34">
      <t>シカク</t>
    </rPh>
    <rPh sb="34" eb="36">
      <t>カクニン</t>
    </rPh>
    <rPh sb="36" eb="38">
      <t>ショルイ</t>
    </rPh>
    <rPh sb="39" eb="40">
      <t>ウツ</t>
    </rPh>
    <rPh sb="42" eb="44">
      <t>テンプ</t>
    </rPh>
    <phoneticPr fontId="14"/>
  </si>
  <si>
    <t>前払金請求書（市長部局）</t>
    <rPh sb="0" eb="3">
      <t>マエバライキン</t>
    </rPh>
    <rPh sb="3" eb="6">
      <t>セイキュウショ</t>
    </rPh>
    <rPh sb="7" eb="9">
      <t>シチョウ</t>
    </rPh>
    <rPh sb="9" eb="11">
      <t>ブキョク</t>
    </rPh>
    <phoneticPr fontId="14"/>
  </si>
  <si>
    <t>前払金請求書（企業局）</t>
    <rPh sb="0" eb="3">
      <t>マエバライキン</t>
    </rPh>
    <rPh sb="3" eb="6">
      <t>セイキュウショ</t>
    </rPh>
    <rPh sb="7" eb="9">
      <t>キギョウ</t>
    </rPh>
    <rPh sb="9" eb="10">
      <t>キョク</t>
    </rPh>
    <phoneticPr fontId="14"/>
  </si>
  <si>
    <t>保証事業会社の保証書を２部（正本・写本）契約課へ提出</t>
    <rPh sb="0" eb="2">
      <t>ホショウ</t>
    </rPh>
    <rPh sb="2" eb="4">
      <t>ジギョウ</t>
    </rPh>
    <rPh sb="4" eb="6">
      <t>ガイシャ</t>
    </rPh>
    <rPh sb="7" eb="10">
      <t>ホショウショ</t>
    </rPh>
    <rPh sb="12" eb="13">
      <t>ブ</t>
    </rPh>
    <rPh sb="14" eb="16">
      <t>ショウホン</t>
    </rPh>
    <rPh sb="17" eb="19">
      <t>シャホン</t>
    </rPh>
    <rPh sb="20" eb="23">
      <t>ケイヤクカ</t>
    </rPh>
    <rPh sb="24" eb="26">
      <t>テイシュツ</t>
    </rPh>
    <phoneticPr fontId="14"/>
  </si>
  <si>
    <t>部分払は出来形部分等確認検査結果の通知受領後、完了払は工事完成検査合格後</t>
    <phoneticPr fontId="14"/>
  </si>
  <si>
    <t>出来形部分等確認検査結果の通知受領後</t>
    <phoneticPr fontId="14"/>
  </si>
  <si>
    <t>工事完成検査合格後</t>
    <phoneticPr fontId="14"/>
  </si>
  <si>
    <t>中間前金払認定請求書（第1号様式）</t>
    <phoneticPr fontId="14"/>
  </si>
  <si>
    <t>既に請負代金額の４割以内の前払金を受け、追加して２割以内の前払金（中間前払金）を請求する場合。
部分払との併用不可。</t>
    <phoneticPr fontId="14"/>
  </si>
  <si>
    <t>工事履行報告書（第2号様式）</t>
    <phoneticPr fontId="14"/>
  </si>
  <si>
    <t>中間前払認定請求書と合わせて提出。</t>
    <phoneticPr fontId="14"/>
  </si>
  <si>
    <t>工期の
2分の1を経過後</t>
    <phoneticPr fontId="14"/>
  </si>
  <si>
    <t>中間前金払請求書（市長部局）</t>
    <phoneticPr fontId="14"/>
  </si>
  <si>
    <t>中間前金払請求書（企業局）</t>
    <phoneticPr fontId="14"/>
  </si>
  <si>
    <t>保証事業会社の保証書（正本・写本両方）を添付して提出。</t>
    <phoneticPr fontId="14"/>
  </si>
  <si>
    <t>監理技術者補佐の変更や解除を行う場合。</t>
    <rPh sb="0" eb="2">
      <t>カンリ</t>
    </rPh>
    <rPh sb="2" eb="5">
      <t>ギジュツシャ</t>
    </rPh>
    <rPh sb="5" eb="7">
      <t>ホサ</t>
    </rPh>
    <rPh sb="8" eb="10">
      <t>ヘンコウ</t>
    </rPh>
    <rPh sb="11" eb="13">
      <t>カイジョ</t>
    </rPh>
    <rPh sb="14" eb="15">
      <t>オコナ</t>
    </rPh>
    <rPh sb="16" eb="18">
      <t>バアイ</t>
    </rPh>
    <phoneticPr fontId="14"/>
  </si>
  <si>
    <t>出来形
中間
検査時</t>
    <phoneticPr fontId="14"/>
  </si>
  <si>
    <t>認定調書により認定結果の通知受領後</t>
    <phoneticPr fontId="14"/>
  </si>
  <si>
    <t>工事完成検査合格後</t>
    <rPh sb="0" eb="6">
      <t>コウジカンセイケンサ</t>
    </rPh>
    <rPh sb="6" eb="9">
      <t>ゴウカクゴ</t>
    </rPh>
    <phoneticPr fontId="14"/>
  </si>
  <si>
    <t>その他</t>
    <rPh sb="2" eb="3">
      <t>タ</t>
    </rPh>
    <phoneticPr fontId="14"/>
  </si>
  <si>
    <t>品質管理書類</t>
    <rPh sb="4" eb="6">
      <t>ショルイ</t>
    </rPh>
    <phoneticPr fontId="14"/>
  </si>
  <si>
    <t>品質管理がある場合</t>
    <rPh sb="0" eb="2">
      <t>ヒンシツ</t>
    </rPh>
    <rPh sb="2" eb="4">
      <t>カンリ</t>
    </rPh>
    <rPh sb="7" eb="9">
      <t>バアイ</t>
    </rPh>
    <phoneticPr fontId="14"/>
  </si>
  <si>
    <t>契約担当者へ提出（特に期限は設けていない）
※工事名の後に（第○回変更）等を記載</t>
    <rPh sb="0" eb="2">
      <t>ケイヤク</t>
    </rPh>
    <rPh sb="2" eb="5">
      <t>タントウシャ</t>
    </rPh>
    <rPh sb="6" eb="8">
      <t>テイシュツ</t>
    </rPh>
    <rPh sb="9" eb="10">
      <t>トク</t>
    </rPh>
    <rPh sb="11" eb="13">
      <t>キゲン</t>
    </rPh>
    <rPh sb="14" eb="15">
      <t>モウ</t>
    </rPh>
    <rPh sb="23" eb="26">
      <t>コウジメイ</t>
    </rPh>
    <rPh sb="27" eb="28">
      <t>アト</t>
    </rPh>
    <rPh sb="30" eb="31">
      <t>ダイ</t>
    </rPh>
    <rPh sb="32" eb="33">
      <t>カイ</t>
    </rPh>
    <rPh sb="33" eb="35">
      <t>ヘンコウ</t>
    </rPh>
    <rPh sb="36" eb="37">
      <t>ナド</t>
    </rPh>
    <rPh sb="38" eb="40">
      <t>キサイ</t>
    </rPh>
    <phoneticPr fontId="14"/>
  </si>
  <si>
    <t>建設業退職金共済制度共済証紙購入状況報告書（契約変更時）</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rPh sb="22" eb="27">
      <t>ケイヤクヘンコウジ</t>
    </rPh>
    <phoneticPr fontId="14"/>
  </si>
  <si>
    <r>
      <t>契約書鏡の左上に記載　　（例）「令和</t>
    </r>
    <r>
      <rPr>
        <sz val="11"/>
        <color rgb="FFFF0000"/>
        <rFont val="ＭＳ Ｐゴシック"/>
        <family val="3"/>
        <charset val="128"/>
      </rPr>
      <t>5</t>
    </r>
    <r>
      <rPr>
        <sz val="11"/>
        <rFont val="ＭＳ Ｐゴシック"/>
        <family val="3"/>
        <charset val="128"/>
      </rPr>
      <t>年度」</t>
    </r>
    <rPh sb="0" eb="3">
      <t>ケイヤクショ</t>
    </rPh>
    <rPh sb="3" eb="4">
      <t>カガミ</t>
    </rPh>
    <rPh sb="5" eb="7">
      <t>ヒダリウエ</t>
    </rPh>
    <rPh sb="8" eb="10">
      <t>キサイ</t>
    </rPh>
    <rPh sb="13" eb="14">
      <t>レイ</t>
    </rPh>
    <rPh sb="16" eb="18">
      <t>レイワ</t>
    </rPh>
    <rPh sb="19" eb="21">
      <t>ネンド</t>
    </rPh>
    <phoneticPr fontId="14"/>
  </si>
  <si>
    <t>契約書鏡の左上に記載　　（例）「街第5号」</t>
    <rPh sb="0" eb="3">
      <t>ケイヤクショ</t>
    </rPh>
    <rPh sb="3" eb="4">
      <t>カガミ</t>
    </rPh>
    <rPh sb="5" eb="7">
      <t>ヒダリウエ</t>
    </rPh>
    <rPh sb="8" eb="10">
      <t>キサイ</t>
    </rPh>
    <rPh sb="13" eb="14">
      <t>レイ</t>
    </rPh>
    <rPh sb="16" eb="17">
      <t>マチ</t>
    </rPh>
    <rPh sb="17" eb="18">
      <t>ダイ</t>
    </rPh>
    <rPh sb="19" eb="20">
      <t>ゴウ</t>
    </rPh>
    <phoneticPr fontId="14"/>
  </si>
  <si>
    <t>担当監督職員</t>
    <rPh sb="0" eb="2">
      <t>タントウ</t>
    </rPh>
    <rPh sb="2" eb="4">
      <t>カントク</t>
    </rPh>
    <rPh sb="4" eb="6">
      <t>ショクイン</t>
    </rPh>
    <phoneticPr fontId="14"/>
  </si>
  <si>
    <t>久留米太郎</t>
    <rPh sb="0" eb="3">
      <t>クルメ</t>
    </rPh>
    <rPh sb="3" eb="5">
      <t>タロウ</t>
    </rPh>
    <phoneticPr fontId="14"/>
  </si>
  <si>
    <t>〇〇整備事業</t>
    <rPh sb="2" eb="4">
      <t>セイビ</t>
    </rPh>
    <rPh sb="4" eb="6">
      <t>ジギョウ</t>
    </rPh>
    <phoneticPr fontId="14"/>
  </si>
  <si>
    <t>久留米次郎</t>
    <rPh sb="0" eb="3">
      <t>クルメ</t>
    </rPh>
    <rPh sb="3" eb="5">
      <t>ジロウ</t>
    </rPh>
    <phoneticPr fontId="14"/>
  </si>
  <si>
    <t>久留米三郎</t>
    <rPh sb="0" eb="3">
      <t>クルメ</t>
    </rPh>
    <rPh sb="3" eb="5">
      <t>サブロウ</t>
    </rPh>
    <phoneticPr fontId="14"/>
  </si>
  <si>
    <t>久留米市〇〇町１２３</t>
    <rPh sb="0" eb="4">
      <t>クルメシ</t>
    </rPh>
    <rPh sb="6" eb="7">
      <t>マチ</t>
    </rPh>
    <phoneticPr fontId="14"/>
  </si>
  <si>
    <t>代表取締役　久留米一郎</t>
    <rPh sb="0" eb="2">
      <t>ダイヒョウ</t>
    </rPh>
    <rPh sb="2" eb="5">
      <t>トリシマリヤク</t>
    </rPh>
    <rPh sb="6" eb="9">
      <t>クルメ</t>
    </rPh>
    <rPh sb="9" eb="11">
      <t>イチロウ</t>
    </rPh>
    <phoneticPr fontId="14"/>
  </si>
  <si>
    <t>久留米市長</t>
  </si>
  <si>
    <t>契約時</t>
    <phoneticPr fontId="14"/>
  </si>
  <si>
    <t>-</t>
    <phoneticPr fontId="14"/>
  </si>
  <si>
    <t>任意
様式</t>
    <rPh sb="0" eb="2">
      <t>ニンイ</t>
    </rPh>
    <rPh sb="3" eb="5">
      <t>ヨウシキ</t>
    </rPh>
    <phoneticPr fontId="14"/>
  </si>
  <si>
    <t>福岡県産緑化木出荷証明書</t>
    <phoneticPr fontId="14"/>
  </si>
  <si>
    <t>◇(8)-5 段階確認計画
（農整発注工事以外）</t>
    <rPh sb="7" eb="11">
      <t>ダンカイカクニン</t>
    </rPh>
    <rPh sb="11" eb="13">
      <t>ケイカク</t>
    </rPh>
    <rPh sb="15" eb="16">
      <t>ノウ</t>
    </rPh>
    <rPh sb="16" eb="17">
      <t>セイ</t>
    </rPh>
    <rPh sb="17" eb="19">
      <t>ハッチュウ</t>
    </rPh>
    <rPh sb="19" eb="21">
      <t>コウジ</t>
    </rPh>
    <rPh sb="21" eb="23">
      <t>イガイ</t>
    </rPh>
    <phoneticPr fontId="14"/>
  </si>
  <si>
    <t>◇(8)-5 段階確認計画
（農整発注工事）</t>
    <rPh sb="7" eb="11">
      <t>ダンカイカクニン</t>
    </rPh>
    <rPh sb="11" eb="13">
      <t>ケイカク</t>
    </rPh>
    <rPh sb="15" eb="16">
      <t>ノウ</t>
    </rPh>
    <rPh sb="16" eb="17">
      <t>セイ</t>
    </rPh>
    <rPh sb="17" eb="19">
      <t>ハッチュウ</t>
    </rPh>
    <rPh sb="19" eb="21">
      <t>コウジ</t>
    </rPh>
    <phoneticPr fontId="14"/>
  </si>
  <si>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14"/>
  </si>
  <si>
    <t>段　階　確　認　書  （ 農 業 農 村 整 備 ・ 水 産 関 係 ）</t>
    <rPh sb="0" eb="1">
      <t>ダン</t>
    </rPh>
    <rPh sb="2" eb="3">
      <t>カイ</t>
    </rPh>
    <rPh sb="4" eb="5">
      <t>アキラ</t>
    </rPh>
    <rPh sb="6" eb="7">
      <t>ニン</t>
    </rPh>
    <rPh sb="8" eb="9">
      <t>ショ</t>
    </rPh>
    <phoneticPr fontId="14"/>
  </si>
  <si>
    <t>殿</t>
    <rPh sb="0" eb="1">
      <t>ドノ</t>
    </rPh>
    <phoneticPr fontId="14"/>
  </si>
  <si>
    <t>請負者</t>
    <rPh sb="0" eb="2">
      <t>ウケオイ</t>
    </rPh>
    <rPh sb="2" eb="3">
      <t>シャ</t>
    </rPh>
    <phoneticPr fontId="1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</si>
  <si>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14"/>
  </si>
  <si>
    <t>を報告します。</t>
    <phoneticPr fontId="14"/>
  </si>
  <si>
    <t>令和　　年　　月　　日</t>
    <rPh sb="0" eb="2">
      <t>レイワ</t>
    </rPh>
    <rPh sb="4" eb="5">
      <t>ネン</t>
    </rPh>
    <rPh sb="7" eb="8">
      <t>ガツ</t>
    </rPh>
    <rPh sb="10" eb="11">
      <t>ニチ</t>
    </rPh>
    <phoneticPr fontId="14"/>
  </si>
  <si>
    <t>令和　　　年　　　月　　　日</t>
    <rPh sb="0" eb="2">
      <t>レイワ</t>
    </rPh>
    <rPh sb="5" eb="6">
      <t>ネン</t>
    </rPh>
    <rPh sb="9" eb="10">
      <t>ガツ</t>
    </rPh>
    <rPh sb="13" eb="14">
      <t>ニチ</t>
    </rPh>
    <phoneticPr fontId="14"/>
  </si>
  <si>
    <t>起工番号</t>
    <rPh sb="0" eb="1">
      <t>オキ</t>
    </rPh>
    <rPh sb="1" eb="2">
      <t>コウ</t>
    </rPh>
    <rPh sb="2" eb="4">
      <t>バンゴウ</t>
    </rPh>
    <phoneticPr fontId="14"/>
  </si>
  <si>
    <t>事　業　名</t>
    <rPh sb="0" eb="1">
      <t>コト</t>
    </rPh>
    <rPh sb="2" eb="3">
      <t>ギョウ</t>
    </rPh>
    <rPh sb="4" eb="5">
      <t>メイ</t>
    </rPh>
    <phoneticPr fontId="14"/>
  </si>
  <si>
    <t>担当者</t>
    <rPh sb="0" eb="3">
      <t>タントウシャ</t>
    </rPh>
    <phoneticPr fontId="14"/>
  </si>
  <si>
    <t>主査</t>
    <rPh sb="0" eb="2">
      <t>シュサ</t>
    </rPh>
    <phoneticPr fontId="14"/>
  </si>
  <si>
    <t>課長補佐</t>
    <rPh sb="0" eb="4">
      <t>カチョウホサ</t>
    </rPh>
    <phoneticPr fontId="14"/>
  </si>
  <si>
    <t>課長</t>
    <rPh sb="0" eb="2">
      <t>カチョウ</t>
    </rPh>
    <phoneticPr fontId="14"/>
  </si>
  <si>
    <t>工　事　名</t>
    <rPh sb="0" eb="1">
      <t>コウ</t>
    </rPh>
    <rPh sb="2" eb="3">
      <t>コト</t>
    </rPh>
    <rPh sb="4" eb="5">
      <t>メイ</t>
    </rPh>
    <phoneticPr fontId="14"/>
  </si>
  <si>
    <t>工　　　　　　種</t>
    <rPh sb="0" eb="1">
      <t>コウ</t>
    </rPh>
    <rPh sb="7" eb="8">
      <t>シュ</t>
    </rPh>
    <phoneticPr fontId="14"/>
  </si>
  <si>
    <t>細　　別　　等</t>
    <rPh sb="0" eb="1">
      <t>ホソ</t>
    </rPh>
    <rPh sb="3" eb="4">
      <t>ベツ</t>
    </rPh>
    <rPh sb="6" eb="7">
      <t>トウ</t>
    </rPh>
    <phoneticPr fontId="14"/>
  </si>
  <si>
    <t>確認予定場所</t>
    <rPh sb="0" eb="2">
      <t>カクニン</t>
    </rPh>
    <rPh sb="2" eb="4">
      <t>ヨテイ</t>
    </rPh>
    <rPh sb="4" eb="6">
      <t>バショ</t>
    </rPh>
    <phoneticPr fontId="14"/>
  </si>
  <si>
    <t>確認予定日</t>
    <rPh sb="0" eb="2">
      <t>カクニン</t>
    </rPh>
    <rPh sb="2" eb="5">
      <t>ヨテイビ</t>
    </rPh>
    <phoneticPr fontId="14"/>
  </si>
  <si>
    <t>確認場所</t>
    <rPh sb="0" eb="2">
      <t>カクニン</t>
    </rPh>
    <rPh sb="2" eb="4">
      <t>バショ</t>
    </rPh>
    <phoneticPr fontId="14"/>
  </si>
  <si>
    <t>確認日</t>
    <rPh sb="0" eb="2">
      <t>カクニン</t>
    </rPh>
    <rPh sb="2" eb="3">
      <t>ビ</t>
    </rPh>
    <phoneticPr fontId="14"/>
  </si>
  <si>
    <t>確認者</t>
    <rPh sb="0" eb="3">
      <t>カクニンシャ</t>
    </rPh>
    <phoneticPr fontId="14"/>
  </si>
  <si>
    <t>サイン</t>
    <phoneticPr fontId="14"/>
  </si>
  <si>
    <t>監督職員</t>
    <rPh sb="0" eb="4">
      <t>カントクショクイン</t>
    </rPh>
    <phoneticPr fontId="14"/>
  </si>
  <si>
    <t>主査以上</t>
    <rPh sb="0" eb="2">
      <t>シュサ</t>
    </rPh>
    <rPh sb="2" eb="4">
      <t>イジョウ</t>
    </rPh>
    <phoneticPr fontId="14"/>
  </si>
  <si>
    <t>現　　場
工　　場</t>
    <rPh sb="0" eb="1">
      <t>ゲン</t>
    </rPh>
    <rPh sb="3" eb="4">
      <t>ジョウ</t>
    </rPh>
    <rPh sb="5" eb="6">
      <t>コウ</t>
    </rPh>
    <rPh sb="8" eb="9">
      <t>ジョウ</t>
    </rPh>
    <phoneticPr fontId="14"/>
  </si>
  <si>
    <t>・　　　・</t>
    <phoneticPr fontId="14"/>
  </si>
  <si>
    <t>現場　・　工場
机上・遠隔臨場</t>
    <rPh sb="0" eb="2">
      <t>ゲンバ</t>
    </rPh>
    <rPh sb="5" eb="7">
      <t>コウジョウ</t>
    </rPh>
    <rPh sb="8" eb="9">
      <t>ツクエ</t>
    </rPh>
    <rPh sb="9" eb="10">
      <t>カミ</t>
    </rPh>
    <rPh sb="11" eb="13">
      <t>エンカク</t>
    </rPh>
    <rPh sb="13" eb="15">
      <t>リンジョウ</t>
    </rPh>
    <phoneticPr fontId="14"/>
  </si>
  <si>
    <t>□　□
□　□</t>
    <phoneticPr fontId="14"/>
  </si>
  <si>
    <t>□</t>
    <phoneticPr fontId="14"/>
  </si>
  <si>
    <t>提出書類一覧</t>
    <rPh sb="0" eb="2">
      <t>テイシュツ</t>
    </rPh>
    <rPh sb="2" eb="4">
      <t>ショルイ</t>
    </rPh>
    <rPh sb="4" eb="6">
      <t>イチラン</t>
    </rPh>
    <phoneticPr fontId="14"/>
  </si>
  <si>
    <t>農村森林整備課発注の工事のみこの様式を使用すること</t>
    <rPh sb="0" eb="2">
      <t>ノウソン</t>
    </rPh>
    <rPh sb="2" eb="4">
      <t>シンリン</t>
    </rPh>
    <rPh sb="4" eb="6">
      <t>セイビ</t>
    </rPh>
    <rPh sb="6" eb="7">
      <t>カ</t>
    </rPh>
    <rPh sb="7" eb="9">
      <t>ハッチュウ</t>
    </rPh>
    <rPh sb="10" eb="12">
      <t>コウジ</t>
    </rPh>
    <rPh sb="16" eb="18">
      <t>ヨウシキ</t>
    </rPh>
    <rPh sb="19" eb="21">
      <t>シヨウ</t>
    </rPh>
    <phoneticPr fontId="14"/>
  </si>
  <si>
    <t>-</t>
    <phoneticPr fontId="14"/>
  </si>
  <si>
    <t>108</t>
    <phoneticPr fontId="14"/>
  </si>
  <si>
    <t>109</t>
    <phoneticPr fontId="14"/>
  </si>
  <si>
    <t>110</t>
    <phoneticPr fontId="14"/>
  </si>
  <si>
    <t>112</t>
    <phoneticPr fontId="14"/>
  </si>
  <si>
    <t>113</t>
    <phoneticPr fontId="14"/>
  </si>
  <si>
    <t>114</t>
    <phoneticPr fontId="14"/>
  </si>
  <si>
    <t>201-1</t>
    <phoneticPr fontId="14"/>
  </si>
  <si>
    <t>201-2</t>
    <phoneticPr fontId="14"/>
  </si>
  <si>
    <t>202</t>
    <phoneticPr fontId="14"/>
  </si>
  <si>
    <t>203</t>
    <phoneticPr fontId="14"/>
  </si>
  <si>
    <t>204</t>
    <phoneticPr fontId="14"/>
  </si>
  <si>
    <t>205</t>
    <phoneticPr fontId="14"/>
  </si>
  <si>
    <t>207</t>
    <phoneticPr fontId="14"/>
  </si>
  <si>
    <t>208</t>
    <phoneticPr fontId="14"/>
  </si>
  <si>
    <t>209</t>
    <phoneticPr fontId="14"/>
  </si>
  <si>
    <t>211</t>
    <phoneticPr fontId="14"/>
  </si>
  <si>
    <t>213</t>
    <phoneticPr fontId="14"/>
  </si>
  <si>
    <t>214</t>
    <phoneticPr fontId="14"/>
  </si>
  <si>
    <t>215</t>
    <phoneticPr fontId="14"/>
  </si>
  <si>
    <t>-</t>
    <phoneticPr fontId="14"/>
  </si>
  <si>
    <t>206</t>
    <phoneticPr fontId="14"/>
  </si>
  <si>
    <t>自</t>
    <rPh sb="0" eb="1">
      <t>ジ</t>
    </rPh>
    <phoneticPr fontId="14"/>
  </si>
  <si>
    <t>至</t>
    <rPh sb="0" eb="1">
      <t>イタ</t>
    </rPh>
    <phoneticPr fontId="14"/>
  </si>
  <si>
    <t>契約日</t>
    <rPh sb="0" eb="2">
      <t>ケイヤク</t>
    </rPh>
    <rPh sb="2" eb="3">
      <t>ビ</t>
    </rPh>
    <phoneticPr fontId="14"/>
  </si>
  <si>
    <t>◇再生資源利用促進計画の作成に伴う確認結果票</t>
    <rPh sb="1" eb="3">
      <t>サイセイ</t>
    </rPh>
    <rPh sb="3" eb="5">
      <t>シゲン</t>
    </rPh>
    <rPh sb="5" eb="7">
      <t>リヨウ</t>
    </rPh>
    <rPh sb="7" eb="9">
      <t>ソクシン</t>
    </rPh>
    <rPh sb="9" eb="11">
      <t>ケイカク</t>
    </rPh>
    <rPh sb="12" eb="14">
      <t>サクセイ</t>
    </rPh>
    <rPh sb="15" eb="16">
      <t>トモナ</t>
    </rPh>
    <rPh sb="17" eb="19">
      <t>カクニン</t>
    </rPh>
    <rPh sb="19" eb="21">
      <t>ケッカ</t>
    </rPh>
    <rPh sb="21" eb="22">
      <t>ヒョウ</t>
    </rPh>
    <phoneticPr fontId="14"/>
  </si>
  <si>
    <t>地下埋設物確認書</t>
  </si>
  <si>
    <t xml:space="preserve">                               受注者  住 所</t>
  </si>
  <si>
    <t xml:space="preserve">                                       名称(商号)</t>
  </si>
  <si>
    <t xml:space="preserve">                                       代表者  　　　　　　　　　　　</t>
  </si>
  <si>
    <t>地下埋設物を確認しましたので報告します。</t>
  </si>
  <si>
    <t>　工事名：</t>
    <phoneticPr fontId="14"/>
  </si>
  <si>
    <t>　工事場所：</t>
    <phoneticPr fontId="14"/>
  </si>
  <si>
    <t>確認結果：裏面のとおり</t>
  </si>
  <si>
    <t>＜確認に関する注意事項＞</t>
  </si>
  <si>
    <t>　地下埋設物の確認にあたっては、以下のことに注意をして行うこと。</t>
  </si>
  <si>
    <t>・管理者が有する資料（台帳、竣工図等）については、現地と異なる場合があるため、資料を基に現地と照合して確認を行うこと。</t>
  </si>
  <si>
    <t>・破損による影響が広範囲に及ぶ重要な地下埋設物については、管理者との協議を行い詳細な確認を行うこと。</t>
  </si>
  <si>
    <t>・工事に近接する地下埋設物については、詳細な確認を行い、工事による影響について管理者と協議のうえ検討を行うこと。</t>
  </si>
  <si>
    <t>・本様式には、主な地下埋設物のみを表示しているため、現場に応じて予想される地下埋設物を追加して確認すること。</t>
  </si>
  <si>
    <t>（裏面）</t>
  </si>
  <si>
    <t>確認結果</t>
  </si>
  <si>
    <t>埋設物</t>
  </si>
  <si>
    <t>確認年月日</t>
  </si>
  <si>
    <t>掘削時の</t>
  </si>
  <si>
    <t>現地立会</t>
  </si>
  <si>
    <t>上水道</t>
  </si>
  <si>
    <t>要・不要</t>
  </si>
  <si>
    <t>（企業局）</t>
  </si>
  <si>
    <t>（県南企業団）</t>
  </si>
  <si>
    <t>（三井企業団）</t>
  </si>
  <si>
    <t>下水道</t>
  </si>
  <si>
    <t>ガス</t>
  </si>
  <si>
    <t>NTT</t>
  </si>
  <si>
    <t>九州電力</t>
  </si>
  <si>
    <t>配電課</t>
  </si>
  <si>
    <t>送電課</t>
  </si>
  <si>
    <t>照　　明</t>
  </si>
  <si>
    <t>ケーブル</t>
  </si>
  <si>
    <t>（道路管理者）</t>
  </si>
  <si>
    <t>県　　　警</t>
  </si>
  <si>
    <t>信号ケーブル</t>
  </si>
  <si>
    <t>その他</t>
  </si>
  <si>
    <t>[その他]</t>
  </si>
  <si>
    <t>国土交通省（光ケーブル・情報ボックス等）</t>
  </si>
  <si>
    <t>電線共同溝</t>
  </si>
  <si>
    <t>農業用水　など</t>
  </si>
  <si>
    <r>
      <t>※</t>
    </r>
    <r>
      <rPr>
        <sz val="7"/>
        <color rgb="FF000000"/>
        <rFont val="ＭＳ 明朝"/>
        <family val="1"/>
        <charset val="128"/>
      </rPr>
      <t xml:space="preserve">   </t>
    </r>
    <r>
      <rPr>
        <sz val="10"/>
        <color rgb="FF000000"/>
        <rFont val="ＭＳ 明朝"/>
        <family val="1"/>
        <charset val="128"/>
      </rPr>
      <t>項目が不足する場合は、適宜追加すること。</t>
    </r>
  </si>
  <si>
    <t>施工体系図</t>
    <phoneticPr fontId="14"/>
  </si>
  <si>
    <t>至</t>
    <rPh sb="0" eb="1">
      <t>イタル</t>
    </rPh>
    <phoneticPr fontId="14"/>
  </si>
  <si>
    <t>（久留米市発注工事用様式）</t>
    <rPh sb="1" eb="5">
      <t>クルメシ</t>
    </rPh>
    <phoneticPr fontId="14"/>
  </si>
  <si>
    <t>元請名</t>
    <rPh sb="0" eb="1">
      <t>モト</t>
    </rPh>
    <rPh sb="1" eb="2">
      <t>ウ</t>
    </rPh>
    <rPh sb="2" eb="3">
      <t>メイ</t>
    </rPh>
    <phoneticPr fontId="13"/>
  </si>
  <si>
    <t>○○○○</t>
    <phoneticPr fontId="14"/>
  </si>
  <si>
    <t>会社名</t>
    <rPh sb="0" eb="3">
      <t>カイシャメイ</t>
    </rPh>
    <phoneticPr fontId="13"/>
  </si>
  <si>
    <t>あいうえおかきく</t>
  </si>
  <si>
    <t>事業者ID</t>
    <rPh sb="0" eb="2">
      <t>ジギョウ</t>
    </rPh>
    <rPh sb="2" eb="3">
      <t>シャ</t>
    </rPh>
    <phoneticPr fontId="13"/>
  </si>
  <si>
    <t>事業者ID</t>
    <phoneticPr fontId="14"/>
  </si>
  <si>
    <t>（1次下請に対する）監督員名</t>
    <rPh sb="2" eb="3">
      <t>ジ</t>
    </rPh>
    <rPh sb="3" eb="5">
      <t>シタウ</t>
    </rPh>
    <rPh sb="6" eb="7">
      <t>タイ</t>
    </rPh>
    <rPh sb="10" eb="14">
      <t>カントクインメイ</t>
    </rPh>
    <phoneticPr fontId="13"/>
  </si>
  <si>
    <t>あいうえおかきく</t>
    <phoneticPr fontId="14"/>
  </si>
  <si>
    <t>福岡県○○○市○○○○１－２－３</t>
    <rPh sb="0" eb="3">
      <t>フクオカケン</t>
    </rPh>
    <rPh sb="6" eb="7">
      <t>シ</t>
    </rPh>
    <phoneticPr fontId="14"/>
  </si>
  <si>
    <t>主任/監理技術者名</t>
    <rPh sb="0" eb="2">
      <t>シュニン</t>
    </rPh>
    <rPh sb="3" eb="5">
      <t>カンリ</t>
    </rPh>
    <rPh sb="5" eb="8">
      <t>ギジュツシャ</t>
    </rPh>
    <rPh sb="8" eb="9">
      <t>メイ</t>
    </rPh>
    <phoneticPr fontId="14"/>
  </si>
  <si>
    <t>一般 / 特定
の別</t>
    <rPh sb="0" eb="2">
      <t>イッパン</t>
    </rPh>
    <rPh sb="5" eb="7">
      <t>トクテイ</t>
    </rPh>
    <rPh sb="9" eb="10">
      <t>ベツ</t>
    </rPh>
    <phoneticPr fontId="13"/>
  </si>
  <si>
    <t>安全衛生
責任者</t>
    <rPh sb="0" eb="2">
      <t>アンゼン</t>
    </rPh>
    <rPh sb="2" eb="4">
      <t>エイセイ</t>
    </rPh>
    <rPh sb="5" eb="8">
      <t>セキニンシャ</t>
    </rPh>
    <phoneticPr fontId="14"/>
  </si>
  <si>
    <t>特定専門
工事の該当</t>
    <rPh sb="0" eb="2">
      <t>トクテイ</t>
    </rPh>
    <rPh sb="2" eb="4">
      <t>センモン</t>
    </rPh>
    <rPh sb="5" eb="7">
      <t>コウジ</t>
    </rPh>
    <rPh sb="8" eb="10">
      <t>ガイトウ</t>
    </rPh>
    <phoneticPr fontId="14"/>
  </si>
  <si>
    <t>有　　・　　無</t>
    <rPh sb="0" eb="1">
      <t>ア</t>
    </rPh>
    <rPh sb="6" eb="7">
      <t>ナ</t>
    </rPh>
    <phoneticPr fontId="14"/>
  </si>
  <si>
    <t>○○年○○月○○日～○○年○○月○○日</t>
    <rPh sb="2" eb="3">
      <t>ネン</t>
    </rPh>
    <rPh sb="5" eb="6">
      <t>ツキ</t>
    </rPh>
    <rPh sb="8" eb="9">
      <t>ヒ</t>
    </rPh>
    <rPh sb="12" eb="13">
      <t>ネン</t>
    </rPh>
    <rPh sb="15" eb="16">
      <t>ツキ</t>
    </rPh>
    <rPh sb="18" eb="19">
      <t>ヒ</t>
    </rPh>
    <phoneticPr fontId="14"/>
  </si>
  <si>
    <t>施工体制台帳（久留米市発注工事用様式）</t>
    <rPh sb="0" eb="1">
      <t>シ</t>
    </rPh>
    <rPh sb="1" eb="2">
      <t>コウ</t>
    </rPh>
    <rPh sb="2" eb="3">
      <t>カラダ</t>
    </rPh>
    <rPh sb="3" eb="4">
      <t>セイ</t>
    </rPh>
    <rPh sb="4" eb="6">
      <t>ダイチョウ</t>
    </rPh>
    <rPh sb="7" eb="11">
      <t>クルメシ</t>
    </rPh>
    <rPh sb="11" eb="13">
      <t>ハッチュウ</t>
    </rPh>
    <rPh sb="13" eb="15">
      <t>コウジ</t>
    </rPh>
    <rPh sb="15" eb="16">
      <t>ヨウ</t>
    </rPh>
    <rPh sb="16" eb="18">
      <t>ヨウシキ</t>
    </rPh>
    <phoneticPr fontId="14"/>
  </si>
  <si>
    <t>市外業者と下請契約を締結する場合は、「選定理由書」を添付すること。</t>
    <rPh sb="0" eb="2">
      <t>シガイ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4"/>
  </si>
  <si>
    <t>再下請負通知書（久留米市発注工事用様式）</t>
    <rPh sb="0" eb="1">
      <t>サイ</t>
    </rPh>
    <rPh sb="1" eb="2">
      <t>シタ</t>
    </rPh>
    <rPh sb="2" eb="3">
      <t>ショウ</t>
    </rPh>
    <rPh sb="3" eb="4">
      <t>オ</t>
    </rPh>
    <rPh sb="4" eb="6">
      <t>ツウチ</t>
    </rPh>
    <rPh sb="6" eb="7">
      <t>ショ</t>
    </rPh>
    <rPh sb="8" eb="12">
      <t>クルメシ</t>
    </rPh>
    <rPh sb="12" eb="14">
      <t>ハッチュウ</t>
    </rPh>
    <rPh sb="14" eb="16">
      <t>コウジ</t>
    </rPh>
    <rPh sb="16" eb="17">
      <t>ヨウ</t>
    </rPh>
    <rPh sb="17" eb="19">
      <t>ヨウシキ</t>
    </rPh>
    <phoneticPr fontId="14"/>
  </si>
  <si>
    <t>※　色つきセルは入力必須項目。</t>
    <phoneticPr fontId="14"/>
  </si>
  <si>
    <t>○次下請業者を市外業者とする理由について（報告）</t>
  </si>
  <si>
    <t>工事名：</t>
    <rPh sb="0" eb="3">
      <t>コウジメイ</t>
    </rPh>
    <phoneticPr fontId="14"/>
  </si>
  <si>
    <t>　上記につきまして、○次下請け業者の「○○建設」への聞き取りにおいて下記の理由から、市外業者を下請業者として選定することを報告いたします。</t>
    <phoneticPr fontId="14"/>
  </si>
  <si>
    <t xml:space="preserve">　弊社が契約した本工事におきましては、下請業者【材料・資材納入業者】の選定の際には、久留米市内業者の優先的な選定を心がけており、下請業者に対しても協力を要請しているところでございます。
　このたび、○次下請け業者と●次下請け業者間においては、長年に渡る取引関係により築き上げた極めて厚い信頼関係があり、このことから経済的にも有利であり、さらに人員配置、工期、【納期】等の面におきましても本工事に有益であると考えます。
　以上のことから、本工事の○次下請け業者である「○○建設」の●次下請業者として、市外業者ではありますが「●●建設」を選定することを報告いたします。
</t>
    <phoneticPr fontId="14"/>
  </si>
  <si>
    <t>201-3</t>
    <phoneticPr fontId="14"/>
  </si>
  <si>
    <t>212</t>
    <phoneticPr fontId="14"/>
  </si>
  <si>
    <t>適宜追加→</t>
    <rPh sb="0" eb="2">
      <t>テキギ</t>
    </rPh>
    <rPh sb="2" eb="4">
      <t>ツイカ</t>
    </rPh>
    <phoneticPr fontId="14"/>
  </si>
  <si>
    <t>誓　約　書（下請負人用）</t>
  </si>
  <si>
    <t>令和　　年　　月　　日</t>
  </si>
  <si>
    <t>（元請業者）</t>
  </si>
  <si>
    <t>様</t>
    <rPh sb="0" eb="1">
      <t>サマ</t>
    </rPh>
    <phoneticPr fontId="14"/>
  </si>
  <si>
    <t>住　　所</t>
    <phoneticPr fontId="14"/>
  </si>
  <si>
    <t>氏名又は名称</t>
  </si>
  <si>
    <t>及び代表者名</t>
  </si>
  <si>
    <t>印</t>
    <rPh sb="0" eb="1">
      <t>イン</t>
    </rPh>
    <phoneticPr fontId="14"/>
  </si>
  <si>
    <t>　貴社の発注工事の下請施工に当たっては、久留米市が久留米市暴力団排除条例に基づき、公共工事その他の市の事務又は事業により暴力団を利することとならないように、暴力団員はもとより、暴力団若しくは暴力団員と密接な関係を有する者を入札、契約から排除していることを認識したうえで、下記事項について、誓約いたします。</t>
    <phoneticPr fontId="14"/>
  </si>
  <si>
    <t>　なお、これらの事項に反する場合、契約の解除等、貴社が行う一切の措置について異議の申し立てを行いません。</t>
    <phoneticPr fontId="14"/>
  </si>
  <si>
    <t>１　次の各号のいずれにも該当しません。</t>
  </si>
  <si>
    <t>(1)</t>
  </si>
  <si>
    <t>暴力団（暴力団員による不当な行為の防止等に関する法律（平成３年法律第７７号。（以下「暴対法」という。）第２条第２号の暴力団をいう。以下同じ。）又は暴力団員等（暴対法第２条第６号の暴力団員及び暴力団の構成員とみなされる者をいう。以下同じ。）であるとき。</t>
    <phoneticPr fontId="14"/>
  </si>
  <si>
    <t>(2)</t>
  </si>
  <si>
    <t>暴力団又は暴力団員等が経営に実質的に関与していると認められるとき。</t>
    <phoneticPr fontId="14"/>
  </si>
  <si>
    <t>(3)</t>
    <phoneticPr fontId="14"/>
  </si>
  <si>
    <t>役員等（役員として登記又は届出がされていないが、事実上経営に参画しているものを含む。以下同じ。）が暴力団員等であると認められるとき。</t>
    <phoneticPr fontId="14"/>
  </si>
  <si>
    <t>(4)</t>
    <phoneticPr fontId="14"/>
  </si>
  <si>
    <t>暴力団員等であることを知りながら、暴力団員等を雇用し、又は使用しているとき。</t>
  </si>
  <si>
    <t>(5)</t>
    <phoneticPr fontId="14"/>
  </si>
  <si>
    <t>暴力団又は暴力団員等であることを知りながら、その者から諸機械、器具、道具、薬剤、物品等を購入し、又は再委託、下請契約その他の契約を締結したとき。</t>
    <phoneticPr fontId="14"/>
  </si>
  <si>
    <t>(6)</t>
    <phoneticPr fontId="14"/>
  </si>
  <si>
    <t>暴力団又は暴力団員等である事実を知らずに、前２号に定める行為を行っていた場合であって、当該事実の判明後速やかに、解雇に係る手続や契約の解除など発注者が求めた是正措置を行わないとき。</t>
    <phoneticPr fontId="14"/>
  </si>
  <si>
    <t>(7)</t>
    <phoneticPr fontId="14"/>
  </si>
  <si>
    <t>自社、自己若しくは第三者の不正の利益を図る目的又は第三者に損害を与える目的をもって、暴力団又は暴力団員等を利用したとき。</t>
  </si>
  <si>
    <t>(8)</t>
    <phoneticPr fontId="14"/>
  </si>
  <si>
    <t>暴力団又は暴力団員等に経済上の利益又は便宜を供与したとき。</t>
  </si>
  <si>
    <t>(9)</t>
    <phoneticPr fontId="14"/>
  </si>
  <si>
    <t>役員等又は使用人が、個人の私生活上において、自己若しくは第三者の不正の利益を図る目的若しくは第三者に損害を与える目的をもって、暴力団若しくは暴力団員等を利用したとき、又は暴力団若しくは暴力団員等に経済上の利益若しくは便宜を供与したとき。</t>
    <phoneticPr fontId="14"/>
  </si>
  <si>
    <t>(10)</t>
    <phoneticPr fontId="14"/>
  </si>
  <si>
    <t>役員等又は使用人が、暴力団又は暴力団員等と密接な交際を有し、又は社会的に非難される関係を有しているとき。</t>
  </si>
  <si>
    <t>２　再下請に出す場合は、前項各号のいずれにも該当しないことを確認し、新たに誓約書を徴します。</t>
    <phoneticPr fontId="14"/>
  </si>
  <si>
    <t>３　久留米市が元請業者に対して第１項各号に該当するものを下請負人としているとして、当該下請契約の解除を求めた場合におきましては、貴社からの契約の解除の求めに従います。</t>
  </si>
  <si>
    <t>※　第１項第１０号の解釈について</t>
    <phoneticPr fontId="14"/>
  </si>
  <si>
    <t>「密接な交際」とは、例えば友人又は知人として、会食、遊技、旅行、スポーツ等を共にするなどの交遊をしていることである。「社会的に非難される関係」とは、例えば暴力団員等を自らが主催するパーティその他の会合に招待するような関係又は暴力団員等が主催するパーティその他の会合に出席するような関係である。</t>
  </si>
  <si>
    <t>市内購入資材不使用理由書</t>
    <rPh sb="0" eb="2">
      <t>シナイ</t>
    </rPh>
    <rPh sb="2" eb="4">
      <t>コウニュウ</t>
    </rPh>
    <phoneticPr fontId="14"/>
  </si>
  <si>
    <t xml:space="preserve">       標記工事において、以下の理由により、市内購入資材を使用出来ません。</t>
    <rPh sb="25" eb="27">
      <t>シナイ</t>
    </rPh>
    <rPh sb="27" eb="29">
      <t>コウニュウ</t>
    </rPh>
    <phoneticPr fontId="14"/>
  </si>
  <si>
    <t xml:space="preserve">（注）１.　材料承認の必要な材料のうち、市内購入資材を使用しない材料（材料承認願の会社
　　　　　（工場）名の記入欄で「市外」とした材料）を記入。
　　　　　なお、市内購入資材とは市内の会社の製品又は市内の購入店で取扱いがある製品とする。
</t>
    <rPh sb="20" eb="22">
      <t>シナイ</t>
    </rPh>
    <rPh sb="22" eb="24">
      <t>コウニュウ</t>
    </rPh>
    <rPh sb="35" eb="37">
      <t>ザイリョウ</t>
    </rPh>
    <rPh sb="37" eb="39">
      <t>ショウニン</t>
    </rPh>
    <rPh sb="39" eb="40">
      <t>ネガ</t>
    </rPh>
    <rPh sb="60" eb="61">
      <t>シ</t>
    </rPh>
    <phoneticPr fontId="14"/>
  </si>
  <si>
    <t>請負者　　</t>
  </si>
  <si>
    <t>工事名</t>
    <phoneticPr fontId="14"/>
  </si>
  <si>
    <t>工　　期</t>
    <phoneticPr fontId="14"/>
  </si>
  <si>
    <t>期間中の建設業者から購入契約等の相手方にする必要がありますので、承認願います。</t>
    <phoneticPr fontId="14"/>
  </si>
  <si>
    <t>１．購入予定先（指名停止期間中の建設業者）</t>
  </si>
  <si>
    <t>資材・原材料の名称</t>
    <phoneticPr fontId="14"/>
  </si>
  <si>
    <t xml:space="preserve"> 申請の</t>
    <phoneticPr fontId="14"/>
  </si>
  <si>
    <t>住　　　　所</t>
    <phoneticPr fontId="14"/>
  </si>
  <si>
    <t xml:space="preserve"> 相手方</t>
    <phoneticPr fontId="14"/>
  </si>
  <si>
    <t>会社（工場）名</t>
  </si>
  <si>
    <t>２．指名停止期間中の建設業者以外から購入できない理由</t>
  </si>
  <si>
    <t>①指名停止期間中の建設業者以外から購入ができないため</t>
  </si>
  <si>
    <t xml:space="preserve"> 確認した</t>
    <phoneticPr fontId="14"/>
  </si>
  <si>
    <t>住　　　　所</t>
  </si>
  <si>
    <t>（注）原則指名停止期間中の建設業者以外からの聞き取りを行う。</t>
  </si>
  <si>
    <t>②その他（①の理由でない場合に記入）</t>
  </si>
  <si>
    <t>（注）品質の確保等やむを得ない場合のみ記入。（取引がない等の理由は認められない。）</t>
  </si>
  <si>
    <t>住　所</t>
    <phoneticPr fontId="14"/>
  </si>
  <si>
    <t>から</t>
    <phoneticPr fontId="14"/>
  </si>
  <si>
    <t>工 事 打 合 せ 簿</t>
    <rPh sb="0" eb="1">
      <t>コウ</t>
    </rPh>
    <rPh sb="2" eb="3">
      <t>コト</t>
    </rPh>
    <rPh sb="4" eb="5">
      <t>ダ</t>
    </rPh>
    <rPh sb="6" eb="7">
      <t>ゴウ</t>
    </rPh>
    <rPh sb="10" eb="11">
      <t>ボ</t>
    </rPh>
    <phoneticPr fontId="14"/>
  </si>
  <si>
    <t>発議者</t>
    <rPh sb="0" eb="1">
      <t>ハツ</t>
    </rPh>
    <rPh sb="1" eb="2">
      <t>ギ</t>
    </rPh>
    <rPh sb="2" eb="3">
      <t>シャ</t>
    </rPh>
    <phoneticPr fontId="14"/>
  </si>
  <si>
    <t>■</t>
  </si>
  <si>
    <t>発注者</t>
    <phoneticPr fontId="14"/>
  </si>
  <si>
    <t>□</t>
  </si>
  <si>
    <t>指示</t>
    <phoneticPr fontId="14"/>
  </si>
  <si>
    <t>協議</t>
    <rPh sb="0" eb="2">
      <t>キョウギ</t>
    </rPh>
    <phoneticPr fontId="14"/>
  </si>
  <si>
    <t>通知</t>
    <rPh sb="0" eb="2">
      <t>ツウチ</t>
    </rPh>
    <phoneticPr fontId="14"/>
  </si>
  <si>
    <t>報告</t>
    <rPh sb="0" eb="2">
      <t>ホウコク</t>
    </rPh>
    <phoneticPr fontId="14"/>
  </si>
  <si>
    <t>提出</t>
    <rPh sb="0" eb="2">
      <t>テイシュツ</t>
    </rPh>
    <phoneticPr fontId="14"/>
  </si>
  <si>
    <t>工事名</t>
    <rPh sb="0" eb="1">
      <t>コウ</t>
    </rPh>
    <rPh sb="1" eb="2">
      <t>コト</t>
    </rPh>
    <rPh sb="2" eb="3">
      <t>メイ</t>
    </rPh>
    <phoneticPr fontId="14"/>
  </si>
  <si>
    <t>（発議内容）</t>
    <rPh sb="1" eb="3">
      <t>ハツギ</t>
    </rPh>
    <rPh sb="3" eb="5">
      <t>ナイヨウ</t>
    </rPh>
    <phoneticPr fontId="14"/>
  </si>
  <si>
    <t>処　理　・　回　答</t>
    <rPh sb="0" eb="1">
      <t>トコロ</t>
    </rPh>
    <rPh sb="2" eb="3">
      <t>リ</t>
    </rPh>
    <rPh sb="6" eb="7">
      <t>カイ</t>
    </rPh>
    <rPh sb="8" eb="9">
      <t>コタエ</t>
    </rPh>
    <phoneticPr fontId="14"/>
  </si>
  <si>
    <t>発　注　者</t>
    <rPh sb="0" eb="1">
      <t>ハツ</t>
    </rPh>
    <rPh sb="2" eb="3">
      <t>チュウ</t>
    </rPh>
    <rPh sb="4" eb="5">
      <t>シャ</t>
    </rPh>
    <phoneticPr fontId="14"/>
  </si>
  <si>
    <t>指示</t>
    <rPh sb="0" eb="2">
      <t>シジ</t>
    </rPh>
    <phoneticPr fontId="14"/>
  </si>
  <si>
    <t>承諾</t>
    <rPh sb="0" eb="2">
      <t>ショウダク</t>
    </rPh>
    <phoneticPr fontId="14"/>
  </si>
  <si>
    <t>受理</t>
    <rPh sb="0" eb="2">
      <t>ジュリ</t>
    </rPh>
    <phoneticPr fontId="14"/>
  </si>
  <si>
    <t>【指示事項等】</t>
    <rPh sb="1" eb="3">
      <t>シジ</t>
    </rPh>
    <rPh sb="3" eb="5">
      <t>ジコウ</t>
    </rPh>
    <rPh sb="5" eb="6">
      <t>トウ</t>
    </rPh>
    <phoneticPr fontId="14"/>
  </si>
  <si>
    <t>指示日：</t>
    <phoneticPr fontId="14"/>
  </si>
  <si>
    <t>月</t>
    <rPh sb="0" eb="1">
      <t>ツキ</t>
    </rPh>
    <phoneticPr fontId="14"/>
  </si>
  <si>
    <t>日</t>
    <rPh sb="0" eb="1">
      <t>ヒ</t>
    </rPh>
    <phoneticPr fontId="14"/>
  </si>
  <si>
    <t>【変更概要】</t>
    <rPh sb="1" eb="3">
      <t>ヘンコウ</t>
    </rPh>
    <rPh sb="3" eb="5">
      <t>ガイヨウ</t>
    </rPh>
    <phoneticPr fontId="14"/>
  </si>
  <si>
    <t>工　　種</t>
    <rPh sb="0" eb="1">
      <t>コウ</t>
    </rPh>
    <rPh sb="3" eb="4">
      <t>シュ</t>
    </rPh>
    <phoneticPr fontId="14"/>
  </si>
  <si>
    <t>種　　別</t>
    <rPh sb="0" eb="1">
      <t>タネ</t>
    </rPh>
    <rPh sb="3" eb="4">
      <t>ベツ</t>
    </rPh>
    <phoneticPr fontId="14"/>
  </si>
  <si>
    <t>数　　量</t>
    <rPh sb="0" eb="1">
      <t>カズ</t>
    </rPh>
    <rPh sb="3" eb="4">
      <t>リョウ</t>
    </rPh>
    <phoneticPr fontId="14"/>
  </si>
  <si>
    <t>概算増減金額</t>
    <rPh sb="0" eb="2">
      <t>ガイサン</t>
    </rPh>
    <rPh sb="2" eb="4">
      <t>ゾウゲン</t>
    </rPh>
    <rPh sb="4" eb="5">
      <t>キン</t>
    </rPh>
    <rPh sb="5" eb="6">
      <t>ガク</t>
    </rPh>
    <phoneticPr fontId="14"/>
  </si>
  <si>
    <t>当　初</t>
    <rPh sb="0" eb="1">
      <t>トウ</t>
    </rPh>
    <rPh sb="2" eb="3">
      <t>ショ</t>
    </rPh>
    <phoneticPr fontId="14"/>
  </si>
  <si>
    <t>変更予定</t>
    <rPh sb="0" eb="2">
      <t>ヘンコウ</t>
    </rPh>
    <rPh sb="2" eb="4">
      <t>ヨテイ</t>
    </rPh>
    <phoneticPr fontId="14"/>
  </si>
  <si>
    <t>計</t>
    <rPh sb="0" eb="1">
      <t>ケイ</t>
    </rPh>
    <phoneticPr fontId="14"/>
  </si>
  <si>
    <t>現契約金額</t>
    <rPh sb="0" eb="1">
      <t>ゲン</t>
    </rPh>
    <rPh sb="1" eb="3">
      <t>ケイヤク</t>
    </rPh>
    <rPh sb="3" eb="5">
      <t>キンガク</t>
    </rPh>
    <phoneticPr fontId="14"/>
  </si>
  <si>
    <t>概算増減金額</t>
    <rPh sb="0" eb="2">
      <t>ガイサン</t>
    </rPh>
    <rPh sb="2" eb="4">
      <t>ゾウゲン</t>
    </rPh>
    <rPh sb="4" eb="6">
      <t>キンガク</t>
    </rPh>
    <phoneticPr fontId="14"/>
  </si>
  <si>
    <t>概算変更予定請負金額</t>
    <rPh sb="0" eb="2">
      <t>ガイサン</t>
    </rPh>
    <rPh sb="2" eb="4">
      <t>ヘンコウ</t>
    </rPh>
    <rPh sb="4" eb="6">
      <t>ヨテイ</t>
    </rPh>
    <rPh sb="6" eb="8">
      <t>ウケオイ</t>
    </rPh>
    <rPh sb="8" eb="10">
      <t>キンガク</t>
    </rPh>
    <phoneticPr fontId="14"/>
  </si>
  <si>
    <t>①＋②</t>
    <phoneticPr fontId="14"/>
  </si>
  <si>
    <t>当初契約金額に対する増減率（②／①）</t>
    <rPh sb="0" eb="2">
      <t>トウショ</t>
    </rPh>
    <rPh sb="2" eb="4">
      <t>ケイヤク</t>
    </rPh>
    <rPh sb="4" eb="6">
      <t>キンガク</t>
    </rPh>
    <rPh sb="7" eb="8">
      <t>タイ</t>
    </rPh>
    <rPh sb="10" eb="12">
      <t>ゾウゲン</t>
    </rPh>
    <rPh sb="12" eb="13">
      <t>リツ</t>
    </rPh>
    <phoneticPr fontId="14"/>
  </si>
  <si>
    <t>％</t>
    <phoneticPr fontId="14"/>
  </si>
  <si>
    <t>なお、数量及び概算変更予定請負金額は、変更契約を担保するものではありません</t>
    <rPh sb="3" eb="5">
      <t>スウリョウ</t>
    </rPh>
    <rPh sb="5" eb="6">
      <t>オヨ</t>
    </rPh>
    <rPh sb="19" eb="21">
      <t>ヘンコウ</t>
    </rPh>
    <rPh sb="21" eb="23">
      <t>ケイヤク</t>
    </rPh>
    <rPh sb="24" eb="26">
      <t>タンポ</t>
    </rPh>
    <phoneticPr fontId="14"/>
  </si>
  <si>
    <t>上記について</t>
    <phoneticPr fontId="14"/>
  </si>
  <si>
    <t>確認</t>
    <rPh sb="0" eb="2">
      <t>カクニン</t>
    </rPh>
    <phoneticPr fontId="14"/>
  </si>
  <si>
    <t>しました。</t>
    <phoneticPr fontId="14"/>
  </si>
  <si>
    <t>現場代理人</t>
    <rPh sb="0" eb="2">
      <t>ゲンバ</t>
    </rPh>
    <rPh sb="2" eb="4">
      <t>ダイリ</t>
    </rPh>
    <rPh sb="4" eb="5">
      <t>ニン</t>
    </rPh>
    <phoneticPr fontId="14"/>
  </si>
  <si>
    <t>現場代理人</t>
    <rPh sb="0" eb="1">
      <t>ウツツ</t>
    </rPh>
    <rPh sb="1" eb="2">
      <t>バ</t>
    </rPh>
    <rPh sb="2" eb="5">
      <t>ダイリニン</t>
    </rPh>
    <phoneticPr fontId="14"/>
  </si>
  <si>
    <t>主任技術者</t>
    <phoneticPr fontId="14"/>
  </si>
  <si>
    <t>監督職員</t>
    <rPh sb="0" eb="2">
      <t>カントク</t>
    </rPh>
    <rPh sb="2" eb="4">
      <t>ショクイン</t>
    </rPh>
    <phoneticPr fontId="14"/>
  </si>
  <si>
    <t>主任監督員</t>
    <rPh sb="0" eb="2">
      <t>シュニン</t>
    </rPh>
    <rPh sb="2" eb="4">
      <t>カントク</t>
    </rPh>
    <rPh sb="4" eb="5">
      <t>イン</t>
    </rPh>
    <phoneticPr fontId="14"/>
  </si>
  <si>
    <t>総括監督員</t>
    <rPh sb="0" eb="2">
      <t>ソウカツ</t>
    </rPh>
    <rPh sb="2" eb="5">
      <t>カントクイン</t>
    </rPh>
    <phoneticPr fontId="14"/>
  </si>
  <si>
    <t>(監理技術者)</t>
    <phoneticPr fontId="14"/>
  </si>
  <si>
    <t>休日取得計画・実績表（現場閉所による週休２日工事）</t>
    <rPh sb="0" eb="2">
      <t>キュウジツ</t>
    </rPh>
    <rPh sb="2" eb="4">
      <t>シュトク</t>
    </rPh>
    <rPh sb="4" eb="6">
      <t>ケイカク</t>
    </rPh>
    <rPh sb="7" eb="9">
      <t>ジッセキ</t>
    </rPh>
    <rPh sb="9" eb="10">
      <t>ヒョウ</t>
    </rPh>
    <phoneticPr fontId="75"/>
  </si>
  <si>
    <t>(別紙１-１)</t>
    <rPh sb="1" eb="3">
      <t>ベッシ</t>
    </rPh>
    <phoneticPr fontId="75"/>
  </si>
  <si>
    <t>対象日数</t>
    <rPh sb="0" eb="2">
      <t>タイショウ</t>
    </rPh>
    <rPh sb="2" eb="4">
      <t>ニッスウ</t>
    </rPh>
    <phoneticPr fontId="75"/>
  </si>
  <si>
    <t>閉所日数</t>
    <rPh sb="0" eb="2">
      <t>ヘイショ</t>
    </rPh>
    <rPh sb="2" eb="4">
      <t>ニッスウ</t>
    </rPh>
    <phoneticPr fontId="75"/>
  </si>
  <si>
    <t>閉所率</t>
    <rPh sb="0" eb="2">
      <t>ヘイショ</t>
    </rPh>
    <rPh sb="2" eb="3">
      <t>リツ</t>
    </rPh>
    <phoneticPr fontId="75"/>
  </si>
  <si>
    <t>休日相当</t>
    <rPh sb="0" eb="2">
      <t>キュウジツ</t>
    </rPh>
    <rPh sb="2" eb="4">
      <t>ソウトウ</t>
    </rPh>
    <phoneticPr fontId="75"/>
  </si>
  <si>
    <t>残数</t>
    <rPh sb="0" eb="1">
      <t>ノコ</t>
    </rPh>
    <rPh sb="1" eb="2">
      <t>スウ</t>
    </rPh>
    <phoneticPr fontId="75"/>
  </si>
  <si>
    <t>工事名</t>
    <rPh sb="0" eb="3">
      <t>コウジメイ</t>
    </rPh>
    <phoneticPr fontId="75"/>
  </si>
  <si>
    <t>：</t>
    <phoneticPr fontId="75"/>
  </si>
  <si>
    <t>計画</t>
    <rPh sb="0" eb="2">
      <t>ケイカク</t>
    </rPh>
    <phoneticPr fontId="75"/>
  </si>
  <si>
    <t>28.5%以上：4週8休</t>
    <rPh sb="5" eb="7">
      <t>イジョウ</t>
    </rPh>
    <rPh sb="9" eb="10">
      <t>シュウ</t>
    </rPh>
    <rPh sb="11" eb="12">
      <t>キュウ</t>
    </rPh>
    <phoneticPr fontId="75"/>
  </si>
  <si>
    <t>工事着手日</t>
    <rPh sb="0" eb="2">
      <t>コウジ</t>
    </rPh>
    <rPh sb="2" eb="4">
      <t>チャクシュ</t>
    </rPh>
    <rPh sb="4" eb="5">
      <t>ビ</t>
    </rPh>
    <phoneticPr fontId="75"/>
  </si>
  <si>
    <t>実績</t>
    <rPh sb="0" eb="2">
      <t>ジッセキ</t>
    </rPh>
    <phoneticPr fontId="75"/>
  </si>
  <si>
    <t>25.0%以上：4週7休</t>
    <rPh sb="5" eb="7">
      <t>イジョウ</t>
    </rPh>
    <rPh sb="9" eb="10">
      <t>シュウ</t>
    </rPh>
    <rPh sb="11" eb="12">
      <t>キュウ</t>
    </rPh>
    <phoneticPr fontId="75"/>
  </si>
  <si>
    <t>工事完成日(予定)</t>
    <rPh sb="0" eb="2">
      <t>コウジ</t>
    </rPh>
    <rPh sb="2" eb="4">
      <t>カンセイ</t>
    </rPh>
    <rPh sb="4" eb="5">
      <t>ビ</t>
    </rPh>
    <rPh sb="6" eb="8">
      <t>ヨテイ</t>
    </rPh>
    <phoneticPr fontId="75"/>
  </si>
  <si>
    <t>工事期間</t>
    <rPh sb="0" eb="2">
      <t>コウジ</t>
    </rPh>
    <rPh sb="2" eb="4">
      <t>キカン</t>
    </rPh>
    <phoneticPr fontId="75"/>
  </si>
  <si>
    <t>21.4%以上：4週6休</t>
    <rPh sb="5" eb="7">
      <t>イジョウ</t>
    </rPh>
    <rPh sb="9" eb="10">
      <t>シュウ</t>
    </rPh>
    <rPh sb="11" eb="12">
      <t>キュウ</t>
    </rPh>
    <phoneticPr fontId="75"/>
  </si>
  <si>
    <t>月日</t>
    <rPh sb="0" eb="1">
      <t>ツキ</t>
    </rPh>
    <rPh sb="1" eb="2">
      <t>ヒ</t>
    </rPh>
    <phoneticPr fontId="75"/>
  </si>
  <si>
    <t>曜日</t>
    <rPh sb="0" eb="2">
      <t>ヨウビ</t>
    </rPh>
    <phoneticPr fontId="75"/>
  </si>
  <si>
    <t>対象期間外</t>
    <rPh sb="0" eb="4">
      <t>タイショウキカン</t>
    </rPh>
    <rPh sb="4" eb="5">
      <t>ガイ</t>
    </rPh>
    <phoneticPr fontId="75"/>
  </si>
  <si>
    <t>対象期間外
(夏季休暇等)</t>
    <rPh sb="0" eb="5">
      <t>タイショウキカンガイ</t>
    </rPh>
    <rPh sb="7" eb="9">
      <t>カキ</t>
    </rPh>
    <rPh sb="9" eb="11">
      <t>キュウカ</t>
    </rPh>
    <rPh sb="11" eb="12">
      <t>ナド</t>
    </rPh>
    <phoneticPr fontId="75"/>
  </si>
  <si>
    <t>対象期間</t>
    <rPh sb="0" eb="2">
      <t>タイショウ</t>
    </rPh>
    <rPh sb="2" eb="4">
      <t>キカン</t>
    </rPh>
    <phoneticPr fontId="75"/>
  </si>
  <si>
    <t>計画日数</t>
    <rPh sb="0" eb="2">
      <t>ケイカク</t>
    </rPh>
    <rPh sb="2" eb="4">
      <t>ニッスウ</t>
    </rPh>
    <phoneticPr fontId="75"/>
  </si>
  <si>
    <t>計画率</t>
    <rPh sb="0" eb="2">
      <t>ケイカク</t>
    </rPh>
    <rPh sb="2" eb="3">
      <t>リツ</t>
    </rPh>
    <phoneticPr fontId="75"/>
  </si>
  <si>
    <t>現場閉所率</t>
    <rPh sb="0" eb="2">
      <t>ゲンバ</t>
    </rPh>
    <rPh sb="2" eb="4">
      <t>ヘイショ</t>
    </rPh>
    <rPh sb="4" eb="5">
      <t>リツ</t>
    </rPh>
    <phoneticPr fontId="75"/>
  </si>
  <si>
    <t>休日取得計画・実績表</t>
    <rPh sb="0" eb="2">
      <t>キュウジツ</t>
    </rPh>
    <rPh sb="2" eb="4">
      <t>シュトク</t>
    </rPh>
    <rPh sb="4" eb="6">
      <t>ケイカク</t>
    </rPh>
    <rPh sb="7" eb="9">
      <t>ジッセキ</t>
    </rPh>
    <rPh sb="9" eb="10">
      <t>ヒョウ</t>
    </rPh>
    <phoneticPr fontId="75"/>
  </si>
  <si>
    <t>(別紙１-２)</t>
    <rPh sb="1" eb="3">
      <t>ベッシ</t>
    </rPh>
    <phoneticPr fontId="75"/>
  </si>
  <si>
    <t>工事開始日</t>
    <rPh sb="0" eb="2">
      <t>コウジ</t>
    </rPh>
    <rPh sb="2" eb="4">
      <t>カイシ</t>
    </rPh>
    <rPh sb="4" eb="5">
      <t>ビ</t>
    </rPh>
    <phoneticPr fontId="75"/>
  </si>
  <si>
    <t>:</t>
    <phoneticPr fontId="75"/>
  </si>
  <si>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75"/>
  </si>
  <si>
    <t>(別紙１)</t>
    <rPh sb="1" eb="3">
      <t>ベッシ</t>
    </rPh>
    <phoneticPr fontId="75"/>
  </si>
  <si>
    <t>○○○○工事(○○○○工区)</t>
    <rPh sb="4" eb="6">
      <t>コウジ</t>
    </rPh>
    <rPh sb="11" eb="13">
      <t>コウク</t>
    </rPh>
    <phoneticPr fontId="75"/>
  </si>
  <si>
    <t>夏休</t>
  </si>
  <si>
    <t>休</t>
  </si>
  <si>
    <t>雨</t>
  </si>
  <si>
    <t>冬休</t>
  </si>
  <si>
    <t>住　所</t>
    <rPh sb="0" eb="1">
      <t>ジュウ</t>
    </rPh>
    <rPh sb="2" eb="3">
      <t>トコロ</t>
    </rPh>
    <phoneticPr fontId="14"/>
  </si>
  <si>
    <t>商　号</t>
    <rPh sb="0" eb="1">
      <t>ショウ</t>
    </rPh>
    <rPh sb="2" eb="3">
      <t>ゴウ</t>
    </rPh>
    <phoneticPr fontId="14"/>
  </si>
  <si>
    <t>氏　名</t>
    <rPh sb="0" eb="1">
      <t>シ</t>
    </rPh>
    <rPh sb="2" eb="3">
      <t>メイ</t>
    </rPh>
    <phoneticPr fontId="14"/>
  </si>
  <si>
    <t>安全・訓練等の活動報告書</t>
    <rPh sb="0" eb="2">
      <t>アンゼン</t>
    </rPh>
    <rPh sb="3" eb="5">
      <t>クンレン</t>
    </rPh>
    <rPh sb="5" eb="6">
      <t>トウ</t>
    </rPh>
    <rPh sb="7" eb="9">
      <t>カツドウ</t>
    </rPh>
    <rPh sb="9" eb="11">
      <t>ホウコク</t>
    </rPh>
    <rPh sb="11" eb="12">
      <t>ショ</t>
    </rPh>
    <phoneticPr fontId="14"/>
  </si>
  <si>
    <t>　事　業　名</t>
    <rPh sb="1" eb="2">
      <t>コト</t>
    </rPh>
    <rPh sb="3" eb="4">
      <t>ギョウ</t>
    </rPh>
    <rPh sb="5" eb="6">
      <t>メイ</t>
    </rPh>
    <phoneticPr fontId="14"/>
  </si>
  <si>
    <t>　路　線</t>
    <rPh sb="1" eb="2">
      <t>ミチ</t>
    </rPh>
    <rPh sb="3" eb="4">
      <t>セン</t>
    </rPh>
    <phoneticPr fontId="14"/>
  </si>
  <si>
    <t>　河　川　名</t>
    <rPh sb="1" eb="2">
      <t>カワ</t>
    </rPh>
    <rPh sb="3" eb="4">
      <t>カワ</t>
    </rPh>
    <rPh sb="5" eb="6">
      <t>メイ</t>
    </rPh>
    <phoneticPr fontId="14"/>
  </si>
  <si>
    <t>　工　　　期</t>
    <rPh sb="1" eb="2">
      <t>コウ</t>
    </rPh>
    <rPh sb="5" eb="6">
      <t>キ</t>
    </rPh>
    <phoneticPr fontId="14"/>
  </si>
  <si>
    <t>実施年月日</t>
    <rPh sb="0" eb="2">
      <t>ジッシ</t>
    </rPh>
    <rPh sb="2" eb="5">
      <t>ネンガッピ</t>
    </rPh>
    <phoneticPr fontId="14"/>
  </si>
  <si>
    <t>発注者：</t>
    <rPh sb="0" eb="3">
      <t>ハッチュウシャ</t>
    </rPh>
    <phoneticPr fontId="14"/>
  </si>
  <si>
    <t>（労働災害防止項目）
各作業災害防止関係</t>
    <rPh sb="1" eb="3">
      <t>ロウドウ</t>
    </rPh>
    <rPh sb="3" eb="5">
      <t>サイガイ</t>
    </rPh>
    <rPh sb="5" eb="7">
      <t>ボウシ</t>
    </rPh>
    <rPh sb="7" eb="9">
      <t>コウモク</t>
    </rPh>
    <phoneticPr fontId="14"/>
  </si>
  <si>
    <t>304-1</t>
    <phoneticPr fontId="14"/>
  </si>
  <si>
    <t>304-2</t>
    <phoneticPr fontId="14"/>
  </si>
  <si>
    <t>218</t>
    <phoneticPr fontId="14"/>
  </si>
  <si>
    <t>219-1</t>
    <phoneticPr fontId="14"/>
  </si>
  <si>
    <t>219-2</t>
    <phoneticPr fontId="14"/>
  </si>
  <si>
    <t>ひびわれ調査票（１）</t>
    <rPh sb="4" eb="7">
      <t>チョウサヒョウ</t>
    </rPh>
    <phoneticPr fontId="149"/>
  </si>
  <si>
    <t>工事名</t>
    <rPh sb="0" eb="3">
      <t>コウジメイ</t>
    </rPh>
    <phoneticPr fontId="149"/>
  </si>
  <si>
    <t>受注者名</t>
    <rPh sb="0" eb="2">
      <t>ジュチュウ</t>
    </rPh>
    <rPh sb="2" eb="3">
      <t>シャ</t>
    </rPh>
    <rPh sb="3" eb="4">
      <t>メイ</t>
    </rPh>
    <phoneticPr fontId="149"/>
  </si>
  <si>
    <t>構造物名</t>
    <rPh sb="0" eb="3">
      <t>コウゾウブツ</t>
    </rPh>
    <rPh sb="3" eb="4">
      <t>メイ</t>
    </rPh>
    <phoneticPr fontId="149"/>
  </si>
  <si>
    <t>（工種・種別・細別等構造物が判断出来る名称）</t>
    <rPh sb="1" eb="3">
      <t>コウシュ</t>
    </rPh>
    <rPh sb="4" eb="6">
      <t>シュベツ</t>
    </rPh>
    <rPh sb="7" eb="9">
      <t>サイベツ</t>
    </rPh>
    <rPh sb="9" eb="10">
      <t>ナド</t>
    </rPh>
    <rPh sb="10" eb="13">
      <t>コウゾウブツ</t>
    </rPh>
    <rPh sb="14" eb="16">
      <t>ハンダン</t>
    </rPh>
    <rPh sb="16" eb="18">
      <t>デキ</t>
    </rPh>
    <rPh sb="19" eb="21">
      <t>メイショウ</t>
    </rPh>
    <phoneticPr fontId="149"/>
  </si>
  <si>
    <t>現場代理人名</t>
    <rPh sb="0" eb="2">
      <t>ゲンバ</t>
    </rPh>
    <rPh sb="2" eb="4">
      <t>ダイリ</t>
    </rPh>
    <rPh sb="4" eb="5">
      <t>ニン</t>
    </rPh>
    <rPh sb="5" eb="6">
      <t>メイ</t>
    </rPh>
    <phoneticPr fontId="149"/>
  </si>
  <si>
    <t>主任技術者名</t>
    <rPh sb="0" eb="2">
      <t>シュニン</t>
    </rPh>
    <rPh sb="2" eb="5">
      <t>ギジュツシャ</t>
    </rPh>
    <rPh sb="5" eb="6">
      <t>メイ</t>
    </rPh>
    <phoneticPr fontId="149"/>
  </si>
  <si>
    <t>監理技術者名</t>
    <rPh sb="0" eb="2">
      <t>カンリ</t>
    </rPh>
    <rPh sb="2" eb="5">
      <t>ギジュツシャ</t>
    </rPh>
    <rPh sb="5" eb="6">
      <t>メイ</t>
    </rPh>
    <phoneticPr fontId="149"/>
  </si>
  <si>
    <t>測定者名</t>
    <rPh sb="0" eb="3">
      <t>ソクテイシャ</t>
    </rPh>
    <rPh sb="3" eb="4">
      <t>メイ</t>
    </rPh>
    <phoneticPr fontId="149"/>
  </si>
  <si>
    <t>位置</t>
    <rPh sb="0" eb="2">
      <t>イチ</t>
    </rPh>
    <phoneticPr fontId="149"/>
  </si>
  <si>
    <t>測定ＮＯ</t>
    <rPh sb="0" eb="2">
      <t>ソクテイ</t>
    </rPh>
    <phoneticPr fontId="149"/>
  </si>
  <si>
    <t>構造物形式</t>
    <rPh sb="0" eb="3">
      <t>コウゾウブツ</t>
    </rPh>
    <rPh sb="3" eb="5">
      <t>ケイシキ</t>
    </rPh>
    <phoneticPr fontId="149"/>
  </si>
  <si>
    <t>構造物寸法</t>
    <rPh sb="0" eb="3">
      <t>コウゾウブツ</t>
    </rPh>
    <rPh sb="3" eb="5">
      <t>スンポウ</t>
    </rPh>
    <phoneticPr fontId="149"/>
  </si>
  <si>
    <t>竣工年月日</t>
    <rPh sb="0" eb="2">
      <t>シュンコウ</t>
    </rPh>
    <rPh sb="2" eb="5">
      <t>ネンガッピ</t>
    </rPh>
    <phoneticPr fontId="149"/>
  </si>
  <si>
    <t>令和</t>
    <rPh sb="0" eb="2">
      <t>レイワ</t>
    </rPh>
    <phoneticPr fontId="149"/>
  </si>
  <si>
    <t>年</t>
    <rPh sb="0" eb="1">
      <t>ネン</t>
    </rPh>
    <phoneticPr fontId="149"/>
  </si>
  <si>
    <t>月</t>
    <rPh sb="0" eb="1">
      <t>ガツ</t>
    </rPh>
    <phoneticPr fontId="149"/>
  </si>
  <si>
    <t>日</t>
    <rPh sb="0" eb="1">
      <t>ヒ</t>
    </rPh>
    <phoneticPr fontId="149"/>
  </si>
  <si>
    <t>適用仕様書</t>
    <rPh sb="0" eb="2">
      <t>テキヨウ</t>
    </rPh>
    <rPh sb="2" eb="5">
      <t>シヨウショ</t>
    </rPh>
    <phoneticPr fontId="149"/>
  </si>
  <si>
    <t>コンクリートの種類</t>
    <rPh sb="7" eb="9">
      <t>シュルイ</t>
    </rPh>
    <phoneticPr fontId="149"/>
  </si>
  <si>
    <t>コンクリートの</t>
    <phoneticPr fontId="149"/>
  </si>
  <si>
    <t>コンクリート</t>
    <phoneticPr fontId="149"/>
  </si>
  <si>
    <t>　設計基準強度</t>
    <rPh sb="1" eb="3">
      <t>セッケイ</t>
    </rPh>
    <rPh sb="3" eb="5">
      <t>キジュン</t>
    </rPh>
    <rPh sb="5" eb="7">
      <t>キョウド</t>
    </rPh>
    <phoneticPr fontId="149"/>
  </si>
  <si>
    <t>N/mm2</t>
    <phoneticPr fontId="149"/>
  </si>
  <si>
    <t>　　　の呼び強度</t>
    <rPh sb="4" eb="5">
      <t>ヨ</t>
    </rPh>
    <rPh sb="6" eb="8">
      <t>キョウド</t>
    </rPh>
    <phoneticPr fontId="149"/>
  </si>
  <si>
    <t>海岸からの距離</t>
    <rPh sb="0" eb="2">
      <t>カイガン</t>
    </rPh>
    <rPh sb="5" eb="7">
      <t>キョリ</t>
    </rPh>
    <phoneticPr fontId="149"/>
  </si>
  <si>
    <t>海上、海岸沿い、海岸から</t>
    <rPh sb="0" eb="2">
      <t>カイジョウ</t>
    </rPh>
    <rPh sb="3" eb="5">
      <t>カイガン</t>
    </rPh>
    <rPh sb="5" eb="6">
      <t>ゾ</t>
    </rPh>
    <rPh sb="8" eb="10">
      <t>カイガン</t>
    </rPh>
    <phoneticPr fontId="149"/>
  </si>
  <si>
    <t>ｋｍ</t>
    <phoneticPr fontId="149"/>
  </si>
  <si>
    <t>周辺環境①</t>
    <rPh sb="0" eb="2">
      <t>シュウヘン</t>
    </rPh>
    <rPh sb="2" eb="4">
      <t>カンキョウ</t>
    </rPh>
    <phoneticPr fontId="149"/>
  </si>
  <si>
    <t>工場、住宅、商業地、農地、山地、その他（</t>
    <rPh sb="0" eb="2">
      <t>コウジョウ</t>
    </rPh>
    <rPh sb="3" eb="5">
      <t>ジュウタク</t>
    </rPh>
    <rPh sb="6" eb="9">
      <t>ショウギョウチ</t>
    </rPh>
    <rPh sb="10" eb="12">
      <t>ノウチ</t>
    </rPh>
    <rPh sb="13" eb="15">
      <t>サンチ</t>
    </rPh>
    <rPh sb="18" eb="19">
      <t>タ</t>
    </rPh>
    <phoneticPr fontId="149"/>
  </si>
  <si>
    <t>）</t>
    <phoneticPr fontId="149"/>
  </si>
  <si>
    <t>周辺環境②</t>
    <rPh sb="0" eb="2">
      <t>シュウヘン</t>
    </rPh>
    <rPh sb="2" eb="4">
      <t>カンキョウ</t>
    </rPh>
    <phoneticPr fontId="149"/>
  </si>
  <si>
    <t>普通地、雪寒地、その他（</t>
    <rPh sb="0" eb="2">
      <t>フツウ</t>
    </rPh>
    <rPh sb="2" eb="3">
      <t>チ</t>
    </rPh>
    <rPh sb="4" eb="5">
      <t>ユキ</t>
    </rPh>
    <rPh sb="5" eb="6">
      <t>サム</t>
    </rPh>
    <rPh sb="6" eb="7">
      <t>チ</t>
    </rPh>
    <rPh sb="10" eb="11">
      <t>タ</t>
    </rPh>
    <phoneticPr fontId="149"/>
  </si>
  <si>
    <t>直下周辺環境</t>
    <rPh sb="0" eb="2">
      <t>チョッカ</t>
    </rPh>
    <rPh sb="2" eb="4">
      <t>シュウヘン</t>
    </rPh>
    <rPh sb="4" eb="6">
      <t>カンキョウ</t>
    </rPh>
    <phoneticPr fontId="149"/>
  </si>
  <si>
    <t>河川・海、道路、その他（</t>
    <rPh sb="0" eb="2">
      <t>カセン</t>
    </rPh>
    <rPh sb="3" eb="4">
      <t>ウミ</t>
    </rPh>
    <rPh sb="5" eb="7">
      <t>ドウロ</t>
    </rPh>
    <rPh sb="10" eb="11">
      <t>タ</t>
    </rPh>
    <phoneticPr fontId="149"/>
  </si>
  <si>
    <t>構造物位置図（１／５００００）を標準とする。</t>
    <rPh sb="0" eb="3">
      <t>コウゾウブツ</t>
    </rPh>
    <rPh sb="3" eb="5">
      <t>イチ</t>
    </rPh>
    <rPh sb="5" eb="6">
      <t>ズ</t>
    </rPh>
    <rPh sb="16" eb="18">
      <t>ヒョウジュン</t>
    </rPh>
    <phoneticPr fontId="149"/>
  </si>
  <si>
    <t>添付しない場合は</t>
    <rPh sb="0" eb="2">
      <t>テンプ</t>
    </rPh>
    <rPh sb="5" eb="7">
      <t>バアイ</t>
    </rPh>
    <phoneticPr fontId="149"/>
  </si>
  <si>
    <t>（別添資料－○参照）と記入し、資料提出</t>
    <rPh sb="1" eb="3">
      <t>ベッテン</t>
    </rPh>
    <rPh sb="3" eb="5">
      <t>シリョウ</t>
    </rPh>
    <rPh sb="7" eb="9">
      <t>サンショウ</t>
    </rPh>
    <rPh sb="11" eb="13">
      <t>キニュウ</t>
    </rPh>
    <rPh sb="15" eb="17">
      <t>シリョウ</t>
    </rPh>
    <rPh sb="17" eb="19">
      <t>テイシュツ</t>
    </rPh>
    <phoneticPr fontId="149"/>
  </si>
  <si>
    <t>ひびわれ調査票（２）</t>
    <rPh sb="4" eb="7">
      <t>チョウサヒョウ</t>
    </rPh>
    <phoneticPr fontId="149"/>
  </si>
  <si>
    <t>（工種・種別・細別等構造物が判断できる名称）</t>
    <rPh sb="1" eb="3">
      <t>コウシュ</t>
    </rPh>
    <rPh sb="4" eb="6">
      <t>シュベツ</t>
    </rPh>
    <rPh sb="7" eb="9">
      <t>サイベツ</t>
    </rPh>
    <rPh sb="9" eb="10">
      <t>ナド</t>
    </rPh>
    <rPh sb="10" eb="13">
      <t>コウゾウブツ</t>
    </rPh>
    <rPh sb="14" eb="16">
      <t>ハンダン</t>
    </rPh>
    <rPh sb="19" eb="21">
      <t>メイショウ</t>
    </rPh>
    <phoneticPr fontId="149"/>
  </si>
  <si>
    <t>構造物一般図</t>
    <rPh sb="0" eb="3">
      <t>コウゾウブツ</t>
    </rPh>
    <rPh sb="3" eb="5">
      <t>イッパン</t>
    </rPh>
    <rPh sb="5" eb="6">
      <t>ズ</t>
    </rPh>
    <phoneticPr fontId="149"/>
  </si>
  <si>
    <t>ひびわれ調査票（３）</t>
    <rPh sb="4" eb="7">
      <t>チョウサヒョウ</t>
    </rPh>
    <phoneticPr fontId="149"/>
  </si>
  <si>
    <t>本数：１～２本、３～５本、多数</t>
    <rPh sb="0" eb="2">
      <t>ホンスウ</t>
    </rPh>
    <rPh sb="6" eb="7">
      <t>ホン</t>
    </rPh>
    <rPh sb="11" eb="12">
      <t>ホン</t>
    </rPh>
    <rPh sb="13" eb="15">
      <t>タスウ</t>
    </rPh>
    <phoneticPr fontId="149"/>
  </si>
  <si>
    <t>ひびわれ</t>
    <phoneticPr fontId="149"/>
  </si>
  <si>
    <t>有</t>
    <rPh sb="0" eb="1">
      <t>ア</t>
    </rPh>
    <phoneticPr fontId="149"/>
  </si>
  <si>
    <t>，</t>
    <phoneticPr fontId="149"/>
  </si>
  <si>
    <t>無</t>
    <rPh sb="0" eb="1">
      <t>ナ</t>
    </rPh>
    <phoneticPr fontId="149"/>
  </si>
  <si>
    <t>ひび割れ総延長</t>
    <rPh sb="2" eb="3">
      <t>ワ</t>
    </rPh>
    <rPh sb="4" eb="7">
      <t>ソウエンチョウ</t>
    </rPh>
    <phoneticPr fontId="149"/>
  </si>
  <si>
    <t>約</t>
    <rPh sb="0" eb="1">
      <t>ヤク</t>
    </rPh>
    <phoneticPr fontId="149"/>
  </si>
  <si>
    <t>ｍ</t>
    <phoneticPr fontId="149"/>
  </si>
  <si>
    <t>最大ひび割れ幅（○で囲む）</t>
    <rPh sb="0" eb="2">
      <t>サイダイ</t>
    </rPh>
    <rPh sb="4" eb="5">
      <t>ワ</t>
    </rPh>
    <rPh sb="6" eb="7">
      <t>ハバ</t>
    </rPh>
    <rPh sb="10" eb="11">
      <t>カコ</t>
    </rPh>
    <phoneticPr fontId="149"/>
  </si>
  <si>
    <t>０．２ｍｍ以下、０．３ｍｍ以下、</t>
    <rPh sb="5" eb="7">
      <t>イカ</t>
    </rPh>
    <rPh sb="13" eb="15">
      <t>イカ</t>
    </rPh>
    <phoneticPr fontId="149"/>
  </si>
  <si>
    <t>０．４ｍｍ以下、０．５ｍｍ以下、</t>
    <rPh sb="5" eb="7">
      <t>イカ</t>
    </rPh>
    <rPh sb="13" eb="15">
      <t>イカ</t>
    </rPh>
    <phoneticPr fontId="149"/>
  </si>
  <si>
    <t>０．６ｍｍ以下、０．８ｍｍ以下、</t>
    <rPh sb="5" eb="7">
      <t>イカ</t>
    </rPh>
    <rPh sb="13" eb="15">
      <t>イカ</t>
    </rPh>
    <phoneticPr fontId="149"/>
  </si>
  <si>
    <t>ｍｍ</t>
    <phoneticPr fontId="149"/>
  </si>
  <si>
    <t>発生時期（○で囲む）</t>
    <rPh sb="0" eb="2">
      <t>ハッセイ</t>
    </rPh>
    <rPh sb="2" eb="4">
      <t>ジキ</t>
    </rPh>
    <rPh sb="7" eb="8">
      <t>カコ</t>
    </rPh>
    <phoneticPr fontId="149"/>
  </si>
  <si>
    <t>数時間～１日、数日、数１０日以上、不明</t>
    <rPh sb="0" eb="3">
      <t>スウジカン</t>
    </rPh>
    <rPh sb="5" eb="6">
      <t>ニチ</t>
    </rPh>
    <rPh sb="7" eb="9">
      <t>スウジツ</t>
    </rPh>
    <rPh sb="10" eb="11">
      <t>スウ</t>
    </rPh>
    <rPh sb="13" eb="14">
      <t>ニチ</t>
    </rPh>
    <rPh sb="14" eb="16">
      <t>イジョウ</t>
    </rPh>
    <rPh sb="17" eb="19">
      <t>フメイ</t>
    </rPh>
    <phoneticPr fontId="149"/>
  </si>
  <si>
    <t>規則性：有、無</t>
    <rPh sb="0" eb="3">
      <t>キソクセイ</t>
    </rPh>
    <rPh sb="4" eb="5">
      <t>ア</t>
    </rPh>
    <rPh sb="6" eb="7">
      <t>ナ</t>
    </rPh>
    <phoneticPr fontId="149"/>
  </si>
  <si>
    <t>形態：網状、表層、貫通、表層ｏｒ貫通</t>
    <rPh sb="0" eb="2">
      <t>ケイタイ</t>
    </rPh>
    <rPh sb="3" eb="4">
      <t>アミ</t>
    </rPh>
    <rPh sb="4" eb="5">
      <t>ジョウ</t>
    </rPh>
    <rPh sb="6" eb="8">
      <t>ヒョウソウ</t>
    </rPh>
    <rPh sb="9" eb="11">
      <t>カンツウ</t>
    </rPh>
    <rPh sb="12" eb="14">
      <t>ヒョウソウ</t>
    </rPh>
    <rPh sb="16" eb="18">
      <t>カンツウ</t>
    </rPh>
    <phoneticPr fontId="149"/>
  </si>
  <si>
    <t>方向：主鉄筋方向、直角方向、両方向、鉄筋とは無関係</t>
    <rPh sb="0" eb="2">
      <t>ホウコウ</t>
    </rPh>
    <rPh sb="3" eb="4">
      <t>シュ</t>
    </rPh>
    <rPh sb="4" eb="6">
      <t>テッキン</t>
    </rPh>
    <rPh sb="6" eb="8">
      <t>ホウコウ</t>
    </rPh>
    <rPh sb="9" eb="11">
      <t>チョッカク</t>
    </rPh>
    <rPh sb="11" eb="13">
      <t>ホウコウ</t>
    </rPh>
    <rPh sb="14" eb="17">
      <t>リョウホウコウ</t>
    </rPh>
    <rPh sb="18" eb="20">
      <t>テッキン</t>
    </rPh>
    <rPh sb="22" eb="25">
      <t>ムカンケイ</t>
    </rPh>
    <phoneticPr fontId="149"/>
  </si>
  <si>
    <t>ひびわれ調査票（４）</t>
    <rPh sb="4" eb="7">
      <t>チョウサヒョウ</t>
    </rPh>
    <phoneticPr fontId="149"/>
  </si>
  <si>
    <t>ひび割れ発生状況のスケッチ図</t>
    <rPh sb="2" eb="3">
      <t>ワ</t>
    </rPh>
    <rPh sb="4" eb="6">
      <t>ハッセイ</t>
    </rPh>
    <rPh sb="6" eb="8">
      <t>ジョウキョウ</t>
    </rPh>
    <rPh sb="13" eb="14">
      <t>ズ</t>
    </rPh>
    <phoneticPr fontId="149"/>
  </si>
  <si>
    <t>ひびわれ調査票（５）</t>
    <rPh sb="4" eb="7">
      <t>チョウサヒョウ</t>
    </rPh>
    <phoneticPr fontId="149"/>
  </si>
  <si>
    <t>ひび割れ発生箇所の写真</t>
    <rPh sb="2" eb="3">
      <t>ワ</t>
    </rPh>
    <rPh sb="4" eb="6">
      <t>ハッセイ</t>
    </rPh>
    <rPh sb="6" eb="8">
      <t>カショ</t>
    </rPh>
    <rPh sb="9" eb="11">
      <t>シャシン</t>
    </rPh>
    <phoneticPr fontId="149"/>
  </si>
  <si>
    <t>ひび割れ調査票（1）</t>
    <rPh sb="2" eb="3">
      <t>ワ</t>
    </rPh>
    <rPh sb="4" eb="7">
      <t>チョウサヒョウ</t>
    </rPh>
    <phoneticPr fontId="14"/>
  </si>
  <si>
    <t>ひび割れ調査票（2）</t>
    <rPh sb="2" eb="3">
      <t>ワ</t>
    </rPh>
    <rPh sb="4" eb="7">
      <t>チョウサヒョウ</t>
    </rPh>
    <phoneticPr fontId="14"/>
  </si>
  <si>
    <t>306-1</t>
    <phoneticPr fontId="14"/>
  </si>
  <si>
    <t>306-2</t>
    <phoneticPr fontId="14"/>
  </si>
  <si>
    <t>306-3</t>
    <phoneticPr fontId="14"/>
  </si>
  <si>
    <t>306-4</t>
    <phoneticPr fontId="14"/>
  </si>
  <si>
    <t>306-5</t>
    <phoneticPr fontId="14"/>
  </si>
  <si>
    <t>ひび割れ調査票（3）</t>
    <rPh sb="2" eb="3">
      <t>ワ</t>
    </rPh>
    <rPh sb="4" eb="7">
      <t>チョウサヒョウ</t>
    </rPh>
    <phoneticPr fontId="14"/>
  </si>
  <si>
    <t>ひび割れ調査票（4）</t>
    <rPh sb="2" eb="3">
      <t>ワ</t>
    </rPh>
    <rPh sb="4" eb="7">
      <t>チョウサヒョウ</t>
    </rPh>
    <phoneticPr fontId="14"/>
  </si>
  <si>
    <t>ひび割れ調査票（5）</t>
    <rPh sb="2" eb="3">
      <t>ワ</t>
    </rPh>
    <rPh sb="4" eb="7">
      <t>チョウサヒョウ</t>
    </rPh>
    <phoneticPr fontId="14"/>
  </si>
  <si>
    <t>コブリス
所定様式</t>
    <phoneticPr fontId="14"/>
  </si>
  <si>
    <t>←所在地住所</t>
    <rPh sb="1" eb="4">
      <t>ショザイチ</t>
    </rPh>
    <rPh sb="4" eb="6">
      <t>ジュウショ</t>
    </rPh>
    <phoneticPr fontId="14"/>
  </si>
  <si>
    <t>←所在地名称</t>
    <rPh sb="1" eb="4">
      <t>ショザイチ</t>
    </rPh>
    <rPh sb="4" eb="6">
      <t>メイショウ</t>
    </rPh>
    <phoneticPr fontId="14"/>
  </si>
  <si>
    <t>担当者</t>
  </si>
  <si>
    <t>主査</t>
  </si>
  <si>
    <t>課長補佐</t>
  </si>
  <si>
    <t>課長</t>
  </si>
  <si>
    <t>検査番号</t>
  </si>
  <si>
    <t>　　</t>
  </si>
  <si>
    <r>
      <t>工</t>
    </r>
    <r>
      <rPr>
        <sz val="20"/>
        <color theme="1"/>
        <rFont val="Times New Roman"/>
        <family val="1"/>
      </rPr>
      <t xml:space="preserve">  </t>
    </r>
    <r>
      <rPr>
        <sz val="20"/>
        <color theme="1"/>
        <rFont val="ＭＳ Ｐゴシック"/>
        <family val="3"/>
        <charset val="128"/>
      </rPr>
      <t>事</t>
    </r>
    <r>
      <rPr>
        <sz val="20"/>
        <color theme="1"/>
        <rFont val="Times New Roman"/>
        <family val="1"/>
      </rPr>
      <t xml:space="preserve">  </t>
    </r>
    <r>
      <rPr>
        <sz val="20"/>
        <color theme="1"/>
        <rFont val="ＭＳ Ｐゴシック"/>
        <family val="3"/>
        <charset val="128"/>
      </rPr>
      <t>着</t>
    </r>
    <r>
      <rPr>
        <sz val="20"/>
        <color theme="1"/>
        <rFont val="Times New Roman"/>
        <family val="1"/>
      </rPr>
      <t xml:space="preserve">  </t>
    </r>
    <r>
      <rPr>
        <sz val="20"/>
        <color theme="1"/>
        <rFont val="ＭＳ Ｐゴシック"/>
        <family val="3"/>
        <charset val="128"/>
      </rPr>
      <t>工</t>
    </r>
    <r>
      <rPr>
        <sz val="20"/>
        <color theme="1"/>
        <rFont val="Times New Roman"/>
        <family val="1"/>
      </rPr>
      <t xml:space="preserve">  </t>
    </r>
    <r>
      <rPr>
        <sz val="20"/>
        <color theme="1"/>
        <rFont val="ＭＳ Ｐゴシック"/>
        <family val="3"/>
        <charset val="128"/>
      </rPr>
      <t>届</t>
    </r>
    <phoneticPr fontId="75"/>
  </si>
  <si>
    <t>㊞</t>
    <phoneticPr fontId="75"/>
  </si>
  <si>
    <t xml:space="preserve">     貴市と工事請負契約を締結した下記工事の現場代理人、主任技術者（監理技術者）をこのとおり定めましたのでお届けします。</t>
    <phoneticPr fontId="75"/>
  </si>
  <si>
    <t>工     事     名</t>
    <phoneticPr fontId="75"/>
  </si>
  <si>
    <t>工  事  場　所</t>
    <rPh sb="6" eb="7">
      <t>バ</t>
    </rPh>
    <rPh sb="8" eb="9">
      <t>ショ</t>
    </rPh>
    <phoneticPr fontId="75"/>
  </si>
  <si>
    <t>工     期</t>
    <phoneticPr fontId="75"/>
  </si>
  <si>
    <t>から</t>
    <phoneticPr fontId="75"/>
  </si>
  <si>
    <t>まで</t>
    <phoneticPr fontId="75"/>
  </si>
  <si>
    <t>請 負 代 金 額</t>
    <phoneticPr fontId="75"/>
  </si>
  <si>
    <t>現 場 代 理 人</t>
    <phoneticPr fontId="75"/>
  </si>
  <si>
    <t>住所</t>
    <phoneticPr fontId="75"/>
  </si>
  <si>
    <t>免許等または経歴</t>
    <phoneticPr fontId="75"/>
  </si>
  <si>
    <t>氏名</t>
    <rPh sb="0" eb="2">
      <t>シメイ</t>
    </rPh>
    <phoneticPr fontId="75"/>
  </si>
  <si>
    <t>主 任 技 術 者
（監理技術者）</t>
    <rPh sb="0" eb="1">
      <t>シュ</t>
    </rPh>
    <rPh sb="2" eb="3">
      <t>ニン</t>
    </rPh>
    <rPh sb="4" eb="5">
      <t>ワザ</t>
    </rPh>
    <rPh sb="6" eb="7">
      <t>ジュツ</t>
    </rPh>
    <rPh sb="8" eb="9">
      <t>モノ</t>
    </rPh>
    <rPh sb="11" eb="13">
      <t>カンリ</t>
    </rPh>
    <rPh sb="13" eb="16">
      <t>ギジュツシャ</t>
    </rPh>
    <phoneticPr fontId="75"/>
  </si>
  <si>
    <t xml:space="preserve">※推進工事の場合、摘要欄に配置する推進工事技士の氏名及び必要事項を記載し、資格者証等の写しを添付すること。
</t>
    <phoneticPr fontId="75"/>
  </si>
  <si>
    <t xml:space="preserve">請負者  </t>
    <phoneticPr fontId="14"/>
  </si>
  <si>
    <t>名称(商号)</t>
    <phoneticPr fontId="14"/>
  </si>
  <si>
    <t>代表者</t>
    <phoneticPr fontId="14"/>
  </si>
  <si>
    <t>法令による免許等（資格者証の番号）
または経歴</t>
    <phoneticPr fontId="75"/>
  </si>
  <si>
    <t>工　事　着　工　届　添　付　書　類　</t>
  </si>
  <si>
    <t>（共同企業体技術者届）</t>
  </si>
  <si>
    <t xml:space="preserve"> (請負者)</t>
  </si>
  <si>
    <t>代表者</t>
    <rPh sb="0" eb="3">
      <t>ダイヒョウシャ</t>
    </rPh>
    <phoneticPr fontId="75"/>
  </si>
  <si>
    <t>住所</t>
    <rPh sb="0" eb="2">
      <t>ジュウショ</t>
    </rPh>
    <phoneticPr fontId="75"/>
  </si>
  <si>
    <t>工事着工届の添付書類として、主任（監理）技術者を下記のとおり報告します。</t>
  </si>
  <si>
    <t>代表者</t>
  </si>
  <si>
    <t>主任技術者
（監理技術者）</t>
    <phoneticPr fontId="75"/>
  </si>
  <si>
    <t>法令による免許等（資格者証の番号）または経歴</t>
    <phoneticPr fontId="75"/>
  </si>
  <si>
    <t>生年月日</t>
    <rPh sb="0" eb="4">
      <t>セイネンガッピ</t>
    </rPh>
    <phoneticPr fontId="75"/>
  </si>
  <si>
    <t>構成員</t>
    <phoneticPr fontId="75"/>
  </si>
  <si>
    <r>
      <t>※</t>
    </r>
    <r>
      <rPr>
        <sz val="7"/>
        <color theme="1"/>
        <rFont val="Times New Roman"/>
        <family val="1"/>
      </rPr>
      <t xml:space="preserve">   </t>
    </r>
    <r>
      <rPr>
        <sz val="10.5"/>
        <color theme="1"/>
        <rFont val="ＭＳ Ｐゴシック"/>
        <family val="3"/>
        <charset val="128"/>
      </rPr>
      <t>注）着工届の添付書類として提出すること。</t>
    </r>
  </si>
  <si>
    <t>特定建設工事共同企業体</t>
    <phoneticPr fontId="14"/>
  </si>
  <si>
    <t>㊞</t>
    <phoneticPr fontId="14"/>
  </si>
  <si>
    <t>工　　事　　名</t>
    <phoneticPr fontId="14"/>
  </si>
  <si>
    <t>工　事　場　所</t>
    <phoneticPr fontId="14"/>
  </si>
  <si>
    <t>法令による免許等（資格者証の番号）または
経歴</t>
    <phoneticPr fontId="75"/>
  </si>
  <si>
    <t>所属事務所</t>
    <rPh sb="0" eb="2">
      <t>ショゾク</t>
    </rPh>
    <rPh sb="2" eb="5">
      <t>ジムショ</t>
    </rPh>
    <phoneticPr fontId="14"/>
  </si>
  <si>
    <t>○△建設</t>
    <rPh sb="2" eb="4">
      <t>ケンセツ</t>
    </rPh>
    <phoneticPr fontId="14"/>
  </si>
  <si>
    <t>実　務　経　験　証　明　書</t>
  </si>
  <si>
    <t>技術者の氏名</t>
  </si>
  <si>
    <t>生年月日</t>
  </si>
  <si>
    <t>職名</t>
  </si>
  <si>
    <t>実務経験の内容</t>
  </si>
  <si>
    <t>合計　　満　　　　年　　　　月</t>
  </si>
  <si>
    <t>証明者</t>
    <phoneticPr fontId="14"/>
  </si>
  <si>
    <t>使用者の商号
又は名称</t>
    <phoneticPr fontId="14"/>
  </si>
  <si>
    <t>実　務　経　験　年　数</t>
    <phoneticPr fontId="14"/>
  </si>
  <si>
    <t>　年　　月から　　年　　月まで</t>
    <phoneticPr fontId="14"/>
  </si>
  <si>
    <t>記載要領</t>
    <phoneticPr fontId="14"/>
  </si>
  <si>
    <t>この証明書は、許可を受けようとする建設業に係る建設工事の種類ごとに、被証明者１人について、証明者別に作成すること。</t>
    <phoneticPr fontId="14"/>
  </si>
  <si>
    <t>「実務経験の内容」の欄は、従事した主な工事名等を具体的に記載すること。</t>
    <phoneticPr fontId="14"/>
  </si>
  <si>
    <t>1.</t>
    <phoneticPr fontId="14"/>
  </si>
  <si>
    <t>2.</t>
    <phoneticPr fontId="14"/>
  </si>
  <si>
    <t>様式第　12　号</t>
    <phoneticPr fontId="14"/>
  </si>
  <si>
    <t>（用紙A4）</t>
    <phoneticPr fontId="14"/>
  </si>
  <si>
    <t>　　年　　月から</t>
    <phoneticPr fontId="14"/>
  </si>
  <si>
    <t>　　年　　月まで</t>
    <phoneticPr fontId="14"/>
  </si>
  <si>
    <t>検査番号</t>
    <rPh sb="0" eb="4">
      <t>ケンサバンゴウ</t>
    </rPh>
    <phoneticPr fontId="75"/>
  </si>
  <si>
    <t>工  事  完　成  届</t>
    <rPh sb="6" eb="7">
      <t>カン</t>
    </rPh>
    <rPh sb="8" eb="9">
      <t>シゲル</t>
    </rPh>
    <phoneticPr fontId="75"/>
  </si>
  <si>
    <t>殿</t>
    <rPh sb="0" eb="1">
      <t>ドノ</t>
    </rPh>
    <phoneticPr fontId="75"/>
  </si>
  <si>
    <t xml:space="preserve">請負者  </t>
    <phoneticPr fontId="75"/>
  </si>
  <si>
    <t>名称(商号)</t>
    <rPh sb="0" eb="2">
      <t>メイショウ</t>
    </rPh>
    <rPh sb="3" eb="5">
      <t>ショウゴウ</t>
    </rPh>
    <phoneticPr fontId="75"/>
  </si>
  <si>
    <t>電話番号</t>
    <rPh sb="0" eb="4">
      <t>デンワバンゴウ</t>
    </rPh>
    <phoneticPr fontId="75"/>
  </si>
  <si>
    <t xml:space="preserve">     下記のとおり工事が完成しましたので、お届けします｡</t>
    <phoneticPr fontId="75"/>
  </si>
  <si>
    <t>工事完成年月日</t>
    <rPh sb="0" eb="5">
      <t>コウジカンセイネン</t>
    </rPh>
    <rPh sb="5" eb="7">
      <t>ガッピ</t>
    </rPh>
    <phoneticPr fontId="75"/>
  </si>
  <si>
    <t>監督職員確認</t>
    <rPh sb="0" eb="6">
      <t>カントクショクインカクニン</t>
    </rPh>
    <phoneticPr fontId="14"/>
  </si>
  <si>
    <t>起工番号</t>
    <rPh sb="0" eb="4">
      <t>キコウバンゴウ</t>
    </rPh>
    <phoneticPr fontId="14"/>
  </si>
  <si>
    <t>部</t>
    <rPh sb="0" eb="1">
      <t>ブ</t>
    </rPh>
    <phoneticPr fontId="14"/>
  </si>
  <si>
    <t>課</t>
    <rPh sb="0" eb="1">
      <t>カ</t>
    </rPh>
    <phoneticPr fontId="14"/>
  </si>
  <si>
    <t>　（内線　　　　　　　　　）</t>
    <rPh sb="2" eb="4">
      <t>ナイセン</t>
    </rPh>
    <phoneticPr fontId="14"/>
  </si>
  <si>
    <t>令和   * 年   * 月   * 日</t>
    <phoneticPr fontId="14"/>
  </si>
  <si>
    <t>（請負者）</t>
    <rPh sb="1" eb="4">
      <t>ウケオイシャ</t>
    </rPh>
    <phoneticPr fontId="14"/>
  </si>
  <si>
    <t>特定建設工事共同企業体</t>
    <phoneticPr fontId="14"/>
  </si>
  <si>
    <t>代表者</t>
    <phoneticPr fontId="14"/>
  </si>
  <si>
    <t>（ 現場代理人 ・ 主任技術者 ）変更届</t>
    <phoneticPr fontId="75"/>
  </si>
  <si>
    <t>印</t>
    <rPh sb="0" eb="1">
      <t>イン</t>
    </rPh>
    <phoneticPr fontId="75"/>
  </si>
  <si>
    <t>旧</t>
    <rPh sb="0" eb="1">
      <t>キュウ</t>
    </rPh>
    <phoneticPr fontId="75"/>
  </si>
  <si>
    <t>現場代理人</t>
    <rPh sb="0" eb="5">
      <t>ゲンバダイリニン</t>
    </rPh>
    <phoneticPr fontId="75"/>
  </si>
  <si>
    <t>主任技術者</t>
    <rPh sb="0" eb="5">
      <t>シュニンギジュツシャ</t>
    </rPh>
    <phoneticPr fontId="75"/>
  </si>
  <si>
    <t>新</t>
    <rPh sb="0" eb="1">
      <t>シン</t>
    </rPh>
    <phoneticPr fontId="75"/>
  </si>
  <si>
    <t>変更理由</t>
    <rPh sb="0" eb="4">
      <t>ヘンコウリユウ</t>
    </rPh>
    <phoneticPr fontId="75"/>
  </si>
  <si>
    <t>円</t>
    <phoneticPr fontId="14"/>
  </si>
  <si>
    <t>地内</t>
    <rPh sb="0" eb="2">
      <t>チナイ</t>
    </rPh>
    <phoneticPr fontId="14"/>
  </si>
  <si>
    <t>工　事　名</t>
    <phoneticPr fontId="75"/>
  </si>
  <si>
    <t>該当する方に○をつけること</t>
    <phoneticPr fontId="14"/>
  </si>
  <si>
    <t xml:space="preserve"> （現場代理人 ・ 主任技術者 ）を下記のとおり変更しましたのでお届けします。</t>
    <phoneticPr fontId="75"/>
  </si>
  <si>
    <t>(様式１)</t>
    <rPh sb="1" eb="3">
      <t>ヨウシキ</t>
    </rPh>
    <phoneticPr fontId="75"/>
  </si>
  <si>
    <t>専任を要する主任技術者（現場代理人）の兼務申請書</t>
    <phoneticPr fontId="75"/>
  </si>
  <si>
    <t>請負者</t>
    <rPh sb="0" eb="3">
      <t>ウケオイシャ</t>
    </rPh>
    <phoneticPr fontId="75"/>
  </si>
  <si>
    <t>名称(商号)</t>
    <rPh sb="0" eb="2">
      <t>メイショウ</t>
    </rPh>
    <phoneticPr fontId="75"/>
  </si>
  <si>
    <t>１. 新たに兼務させたい工事</t>
    <rPh sb="3" eb="4">
      <t>アラ</t>
    </rPh>
    <rPh sb="6" eb="8">
      <t>ケンム</t>
    </rPh>
    <rPh sb="12" eb="14">
      <t>コウジ</t>
    </rPh>
    <phoneticPr fontId="75"/>
  </si>
  <si>
    <t>　特記仕様書に示された条件に従い、上記工事に配置する専任を要する主任技術者（現場代理人）</t>
    <phoneticPr fontId="75"/>
  </si>
  <si>
    <t>について、下記の工事と兼務させたいので申請します。</t>
    <phoneticPr fontId="75"/>
  </si>
  <si>
    <t>２. 既に主任技術者（現場代理人）として配置されている工事</t>
    <phoneticPr fontId="75"/>
  </si>
  <si>
    <t>先発工事１</t>
    <rPh sb="0" eb="4">
      <t>センパツコウジ</t>
    </rPh>
    <phoneticPr fontId="75"/>
  </si>
  <si>
    <t>先発工事２</t>
    <rPh sb="0" eb="4">
      <t>センパツコウジ</t>
    </rPh>
    <phoneticPr fontId="75"/>
  </si>
  <si>
    <t>発　注　者</t>
    <rPh sb="0" eb="1">
      <t>ハッ</t>
    </rPh>
    <rPh sb="2" eb="3">
      <t>チュウ</t>
    </rPh>
    <rPh sb="4" eb="5">
      <t>モノ</t>
    </rPh>
    <phoneticPr fontId="75"/>
  </si>
  <si>
    <t>工　事　名</t>
    <rPh sb="0" eb="1">
      <t>コウ</t>
    </rPh>
    <rPh sb="2" eb="3">
      <t>コト</t>
    </rPh>
    <rPh sb="4" eb="5">
      <t>ナ</t>
    </rPh>
    <phoneticPr fontId="75"/>
  </si>
  <si>
    <t>工事場所</t>
    <rPh sb="0" eb="4">
      <t>コウジバショ</t>
    </rPh>
    <phoneticPr fontId="75"/>
  </si>
  <si>
    <t>工　　期</t>
    <rPh sb="0" eb="1">
      <t>コウ</t>
    </rPh>
    <rPh sb="3" eb="4">
      <t>キ</t>
    </rPh>
    <phoneticPr fontId="75"/>
  </si>
  <si>
    <t>住　　所</t>
    <rPh sb="0" eb="1">
      <t>ジュウ</t>
    </rPh>
    <rPh sb="3" eb="4">
      <t>ショ</t>
    </rPh>
    <phoneticPr fontId="75"/>
  </si>
  <si>
    <t>代 表 者</t>
    <rPh sb="0" eb="1">
      <t>ダイ</t>
    </rPh>
    <rPh sb="2" eb="3">
      <t>オモテ</t>
    </rPh>
    <rPh sb="4" eb="5">
      <t>シャ</t>
    </rPh>
    <phoneticPr fontId="75"/>
  </si>
  <si>
    <t>年　　　月　　　日</t>
    <phoneticPr fontId="14"/>
  </si>
  <si>
    <t>　　年　　月　　日</t>
    <phoneticPr fontId="14"/>
  </si>
  <si>
    <t>特例監理技術者兼務申請書</t>
    <phoneticPr fontId="75"/>
  </si>
  <si>
    <t>他工事との兼務を予定しておりますので申請いたします。</t>
    <phoneticPr fontId="75"/>
  </si>
  <si>
    <t>１. 特例管理技術者</t>
    <rPh sb="3" eb="5">
      <t>トクレイ</t>
    </rPh>
    <rPh sb="5" eb="7">
      <t>カンリ</t>
    </rPh>
    <rPh sb="7" eb="10">
      <t>ギジュツシャ</t>
    </rPh>
    <phoneticPr fontId="75"/>
  </si>
  <si>
    <t>特例管理技術者</t>
    <rPh sb="0" eb="4">
      <t>トクレイカンリ</t>
    </rPh>
    <rPh sb="4" eb="7">
      <t>ギジュツシャ</t>
    </rPh>
    <phoneticPr fontId="75"/>
  </si>
  <si>
    <t>２. 新たに兼務させたい工事</t>
    <rPh sb="3" eb="4">
      <t>アラ</t>
    </rPh>
    <rPh sb="6" eb="8">
      <t>ケンム</t>
    </rPh>
    <rPh sb="12" eb="14">
      <t>コウジ</t>
    </rPh>
    <phoneticPr fontId="75"/>
  </si>
  <si>
    <t>請負代金額</t>
    <phoneticPr fontId="75"/>
  </si>
  <si>
    <t>工 事 場 所</t>
    <rPh sb="0" eb="1">
      <t>コウ</t>
    </rPh>
    <rPh sb="2" eb="3">
      <t>コト</t>
    </rPh>
    <rPh sb="4" eb="5">
      <t>バ</t>
    </rPh>
    <rPh sb="6" eb="7">
      <t>ショ</t>
    </rPh>
    <phoneticPr fontId="75"/>
  </si>
  <si>
    <t>監理技術者補佐</t>
    <rPh sb="0" eb="2">
      <t>カンリ</t>
    </rPh>
    <rPh sb="2" eb="5">
      <t>ギジュツシャ</t>
    </rPh>
    <rPh sb="5" eb="7">
      <t>ホサ</t>
    </rPh>
    <phoneticPr fontId="75"/>
  </si>
  <si>
    <t>３．既に（特例）監理技術者として配置されている工事</t>
    <phoneticPr fontId="75"/>
  </si>
  <si>
    <t>請負代金額</t>
    <rPh sb="0" eb="5">
      <t>ウケオイダイキンガク</t>
    </rPh>
    <phoneticPr fontId="75"/>
  </si>
  <si>
    <t>※１）建設業法第２６条第３項ただし書の規定の適用を受ける監理技術者（以下、「特例監理技術者」という。）</t>
    <phoneticPr fontId="75"/>
  </si>
  <si>
    <t>※２）建設業法第２６条第３項ただし書による監理技術者の職務を補佐する者（以下　、「監理技術者補佐」という）</t>
    <phoneticPr fontId="75"/>
  </si>
  <si>
    <t>※３）新たに配置する監理技術者補佐の雇用関係、資格等を確認できる公的機関が発行した書類の写しを添付すること。</t>
    <phoneticPr fontId="75"/>
  </si>
  <si>
    <t>　　１．本工事において、特例監理技術者の配置を行う場合は以下の（１）～（９）の要件を全て満たさなけれ</t>
    <phoneticPr fontId="75"/>
  </si>
  <si>
    <t>　　　　ばならない。</t>
    <phoneticPr fontId="75"/>
  </si>
  <si>
    <t>　　　　ただし、当初予定価格が３億円以上の工事、または、低入札調査基準価格を下回る価格で契約を締</t>
    <phoneticPr fontId="75"/>
  </si>
  <si>
    <t>　　　　結する場合は、特例監理技術者の配置は認めない。</t>
    <phoneticPr fontId="75"/>
  </si>
  <si>
    <t>　　　　（１）　監理技術者補佐を専任で配置すること。</t>
    <phoneticPr fontId="75"/>
  </si>
  <si>
    <t>　　　　（２）　監理技術者補佐は、一級施工管理技士補（令和３年４月１日施行）又は一級施工管理技士等</t>
    <phoneticPr fontId="75"/>
  </si>
  <si>
    <t>　　　　　の国家資格者、学歴や実務経験により監理技術者の資格を有する者であること。なお、監理技術者</t>
    <phoneticPr fontId="75"/>
  </si>
  <si>
    <t>　　　　　補佐の建設業法第２７条の規定に基づく技術検定種目は、特例監理技術者に求める技術検定種目</t>
    <phoneticPr fontId="75"/>
  </si>
  <si>
    <t>　　　　　と同じであること。</t>
    <phoneticPr fontId="75"/>
  </si>
  <si>
    <t>　　　　（３）　監理技術者補佐は対象工事の受注者と直接的かつ恒常的な雇用関係にあること。</t>
    <phoneticPr fontId="75"/>
  </si>
  <si>
    <t>　　　　（４）　同一の特例監理技術者が配置できる工事の数は、本工事を含め同時に２件までとする。ただし、</t>
    <phoneticPr fontId="75"/>
  </si>
  <si>
    <t>　　　　　同一あるいは別々の発注者が、同一の建設業者と締結する契約工期の重複する複数の請負契約</t>
    <phoneticPr fontId="75"/>
  </si>
  <si>
    <t>　　　　　に係る工事であって、かつ、それぞれの工事の対象となる工作物等に一体性が認められるもの（当</t>
    <phoneticPr fontId="75"/>
  </si>
  <si>
    <t>　　　　　初の請負契約以外の請負契約が随意契約により締結される場合に限る。）については、これら複数</t>
    <rPh sb="5" eb="6">
      <t>ハツ</t>
    </rPh>
    <phoneticPr fontId="75"/>
  </si>
  <si>
    <t>　　　　　の工事を一の工事とみなす。</t>
    <phoneticPr fontId="75"/>
  </si>
  <si>
    <t>　　　　（５）　特例監理技術者が兼務できる工事は、久留米市内又は久留米市の隣接自治体内の工事でな</t>
    <phoneticPr fontId="75"/>
  </si>
  <si>
    <t>　　　　　ければならない。</t>
    <phoneticPr fontId="75"/>
  </si>
  <si>
    <t>　　　　（６）　特例監理技術者は、施工における主要な会議への参加、現場の巡回及び主要な工程の立会</t>
    <phoneticPr fontId="75"/>
  </si>
  <si>
    <t>　　　　　等の職務を適正に遂行しなければならない。</t>
    <rPh sb="5" eb="6">
      <t>トウ</t>
    </rPh>
    <phoneticPr fontId="75"/>
  </si>
  <si>
    <t>　　　　（７）　特例監理技術者と監理技術者補佐との間で常に連絡が取れる体制であること。</t>
    <phoneticPr fontId="75"/>
  </si>
  <si>
    <t>　　　　（８）　監理技術者補佐が担う業務等について、明らかにすること</t>
    <phoneticPr fontId="75"/>
  </si>
  <si>
    <t>　　　　（９）　本市以外の機関が発注する工事との兼務は、いずれの発注者も認めるものであること。</t>
    <phoneticPr fontId="75"/>
  </si>
  <si>
    <t>　　　２．特例監理技術者が兼務する工事が既契約の場合は契約が確認できる書類を添付すること。</t>
    <phoneticPr fontId="75"/>
  </si>
  <si>
    <t>　　　　　例）契約書の写し（発注機関、工期、工事箇所、請負代金額が確認できるもの）</t>
    <phoneticPr fontId="75"/>
  </si>
  <si>
    <t>　　　　　　　ＣＯＲＩＮＳの写し</t>
    <phoneticPr fontId="75"/>
  </si>
  <si>
    <t>　　　３．　別紙（業務分担、連絡体制等）を添付すること。</t>
    <phoneticPr fontId="75"/>
  </si>
  <si>
    <t>　　　４．届出した技術者は真にやむをえない場合を除き変更できない。（監理技術者の兼務を止め、監理技</t>
    <phoneticPr fontId="75"/>
  </si>
  <si>
    <t>　　　　　術者補佐を解除する場合を除く）</t>
    <phoneticPr fontId="75"/>
  </si>
  <si>
    <t>　　　５．工事の途中で監理技術者補佐の変更・解除がある場合は、予め監督職員等と協議を行い、技術者</t>
    <phoneticPr fontId="75"/>
  </si>
  <si>
    <t>　　　　　の配置、変更等を行う前に「監理技術者補佐変更・解除届」を提出し承認をえること。なお、「監理技</t>
    <phoneticPr fontId="75"/>
  </si>
  <si>
    <t>　　　　　術者補佐変更・解除届」は発注者が受理したことをもって承認したものとみなす。</t>
    <rPh sb="5" eb="6">
      <t>ジュツ</t>
    </rPh>
    <phoneticPr fontId="75"/>
  </si>
  <si>
    <t>別紙</t>
    <rPh sb="0" eb="2">
      <t>ベッシ</t>
    </rPh>
    <phoneticPr fontId="75"/>
  </si>
  <si>
    <t>業務分担、連絡体制等</t>
    <rPh sb="0" eb="4">
      <t>ギョウムブンタン</t>
    </rPh>
    <rPh sb="5" eb="9">
      <t>レンラクタイセイ</t>
    </rPh>
    <rPh sb="9" eb="10">
      <t>トウ</t>
    </rPh>
    <phoneticPr fontId="75"/>
  </si>
  <si>
    <t>○監理技術者</t>
    <phoneticPr fontId="75"/>
  </si>
  <si>
    <t>（例）</t>
    <rPh sb="1" eb="2">
      <t>レイ</t>
    </rPh>
    <phoneticPr fontId="75"/>
  </si>
  <si>
    <t>　・施工における主要な会議への参加</t>
    <phoneticPr fontId="75"/>
  </si>
  <si>
    <t>　・現場の巡回及び主要な工程の立ち合い</t>
    <phoneticPr fontId="75"/>
  </si>
  <si>
    <t>　・主要な機材の受け入れ、検査</t>
    <phoneticPr fontId="75"/>
  </si>
  <si>
    <t>　・施工計画書、承諾図、施工図の作成</t>
    <phoneticPr fontId="75"/>
  </si>
  <si>
    <t>　・工程管理</t>
    <phoneticPr fontId="75"/>
  </si>
  <si>
    <t>　・品質管理その他の技術上の管理</t>
    <phoneticPr fontId="75"/>
  </si>
  <si>
    <t>　・本工事の施工に従事する者の技術上の指導監督</t>
    <phoneticPr fontId="75"/>
  </si>
  <si>
    <t>○監理技術者補佐</t>
    <phoneticPr fontId="75"/>
  </si>
  <si>
    <t>　・会議への参加</t>
    <phoneticPr fontId="75"/>
  </si>
  <si>
    <t>　・施工計画書、承諾図、施工図の作成補佐</t>
    <phoneticPr fontId="75"/>
  </si>
  <si>
    <t>　・工程進捗状況の監理技術者への報告</t>
    <phoneticPr fontId="75"/>
  </si>
  <si>
    <t>　・品質管理その他の技術上の管理の補佐</t>
    <phoneticPr fontId="75"/>
  </si>
  <si>
    <t>　・本工事の施工に従事する者の技術上の指導監督の補佐</t>
    <phoneticPr fontId="75"/>
  </si>
  <si>
    <t>住　所</t>
    <rPh sb="0" eb="1">
      <t>ジュウ</t>
    </rPh>
    <rPh sb="2" eb="3">
      <t>ショ</t>
    </rPh>
    <phoneticPr fontId="75"/>
  </si>
  <si>
    <t>氏　名</t>
    <rPh sb="0" eb="1">
      <t>ウジ</t>
    </rPh>
    <rPh sb="2" eb="3">
      <t>ナ</t>
    </rPh>
    <phoneticPr fontId="75"/>
  </si>
  <si>
    <t>氏　　名</t>
    <rPh sb="0" eb="1">
      <t>ウジ</t>
    </rPh>
    <rPh sb="3" eb="4">
      <t>ナ</t>
    </rPh>
    <phoneticPr fontId="75"/>
  </si>
  <si>
    <t>資 格 等</t>
    <rPh sb="0" eb="1">
      <t>シ</t>
    </rPh>
    <rPh sb="2" eb="3">
      <t>カク</t>
    </rPh>
    <rPh sb="4" eb="5">
      <t>トウ</t>
    </rPh>
    <phoneticPr fontId="75"/>
  </si>
  <si>
    <t>　特例監理技術者（※１）の配置について、下記のとおり監理技術者補佐（※２）を専任で配置し、</t>
    <phoneticPr fontId="75"/>
  </si>
  <si>
    <t>　　年　　　月　　　日</t>
    <phoneticPr fontId="14"/>
  </si>
  <si>
    <t>発　注　課</t>
    <rPh sb="0" eb="1">
      <t>ハッ</t>
    </rPh>
    <rPh sb="2" eb="3">
      <t>チュウ</t>
    </rPh>
    <rPh sb="4" eb="5">
      <t>カ</t>
    </rPh>
    <phoneticPr fontId="75"/>
  </si>
  <si>
    <t>発注課</t>
    <rPh sb="0" eb="2">
      <t>ハッチュウ</t>
    </rPh>
    <rPh sb="2" eb="3">
      <t>カ</t>
    </rPh>
    <phoneticPr fontId="14"/>
  </si>
  <si>
    <t>　生</t>
    <rPh sb="1" eb="2">
      <t>ウ</t>
    </rPh>
    <phoneticPr fontId="14"/>
  </si>
  <si>
    <t>生</t>
    <rPh sb="0" eb="1">
      <t>ウ</t>
    </rPh>
    <phoneticPr fontId="14"/>
  </si>
  <si>
    <t xml:space="preserve"> 連絡体制</t>
    <rPh sb="1" eb="5">
      <t>レンラクタイセイ</t>
    </rPh>
    <phoneticPr fontId="75"/>
  </si>
  <si>
    <t xml:space="preserve"> 業務分担</t>
    <rPh sb="1" eb="5">
      <t>ギョウムブンタン</t>
    </rPh>
    <phoneticPr fontId="75"/>
  </si>
  <si>
    <t>（第２号様式）</t>
  </si>
  <si>
    <t>特定建設工事共同企業体協定書</t>
  </si>
  <si>
    <t>住　　　　所</t>
    <rPh sb="0" eb="1">
      <t>ジュウ</t>
    </rPh>
    <rPh sb="5" eb="6">
      <t>ショ</t>
    </rPh>
    <phoneticPr fontId="75"/>
  </si>
  <si>
    <t>商号又は名称</t>
    <rPh sb="0" eb="2">
      <t>ショウゴウ</t>
    </rPh>
    <rPh sb="2" eb="3">
      <t>マタ</t>
    </rPh>
    <rPh sb="4" eb="6">
      <t>メイショウ</t>
    </rPh>
    <phoneticPr fontId="75"/>
  </si>
  <si>
    <t>代表者職氏名</t>
    <rPh sb="0" eb="3">
      <t>ダイヒョウシャ</t>
    </rPh>
    <rPh sb="3" eb="4">
      <t>ショク</t>
    </rPh>
    <rPh sb="4" eb="6">
      <t>シメイ</t>
    </rPh>
    <phoneticPr fontId="75"/>
  </si>
  <si>
    <t>特定建設工事共同企業体協定書第8条に基づく協定書</t>
  </si>
  <si>
    <t>1　工事の名称</t>
    <phoneticPr fontId="75"/>
  </si>
  <si>
    <t>2　出資の割合</t>
    <phoneticPr fontId="75"/>
  </si>
  <si>
    <t>％</t>
    <phoneticPr fontId="75"/>
  </si>
  <si>
    <t>（目的）</t>
    <phoneticPr fontId="14"/>
  </si>
  <si>
    <t>第１条　</t>
    <phoneticPr fontId="14"/>
  </si>
  <si>
    <t>　前号に附帯する事業</t>
    <phoneticPr fontId="14"/>
  </si>
  <si>
    <t>一</t>
    <phoneticPr fontId="14"/>
  </si>
  <si>
    <t>二</t>
    <phoneticPr fontId="14"/>
  </si>
  <si>
    <t>（名称）</t>
    <rPh sb="1" eb="3">
      <t>メイショウ</t>
    </rPh>
    <phoneticPr fontId="14"/>
  </si>
  <si>
    <t>　当共同企業体は、次の事業を共同連帯して営むことを目的とする。</t>
    <phoneticPr fontId="14"/>
  </si>
  <si>
    <t>第２条　</t>
    <phoneticPr fontId="14"/>
  </si>
  <si>
    <t>（事務所の所在地）</t>
    <phoneticPr fontId="14"/>
  </si>
  <si>
    <t>第３条　</t>
    <phoneticPr fontId="14"/>
  </si>
  <si>
    <t>　当企業体は、事務所を代表者の住所に置く。</t>
    <phoneticPr fontId="14"/>
  </si>
  <si>
    <t>（成立の時期及び解散の時期）</t>
    <phoneticPr fontId="14"/>
  </si>
  <si>
    <t>第４条　</t>
    <phoneticPr fontId="14"/>
  </si>
  <si>
    <t>２</t>
    <phoneticPr fontId="14"/>
  </si>
  <si>
    <t>　前項の存続期間は、構成員全員の同意を得て、これを延長することができる。</t>
    <phoneticPr fontId="14"/>
  </si>
  <si>
    <t>３</t>
    <phoneticPr fontId="14"/>
  </si>
  <si>
    <t>　建設工事を請け負うことができなかったときは、当企業体は、前２項の規定にかかわらず、当該建設工事に係る請負契約が締結された日に解散するものとする。</t>
    <phoneticPr fontId="14"/>
  </si>
  <si>
    <t>　　</t>
    <phoneticPr fontId="75"/>
  </si>
  <si>
    <t>（構成員の住所及び名称）</t>
    <phoneticPr fontId="14"/>
  </si>
  <si>
    <t>第５条　</t>
    <phoneticPr fontId="14"/>
  </si>
  <si>
    <t>　当企業体の構成員は、次のとおりとする。</t>
    <phoneticPr fontId="14"/>
  </si>
  <si>
    <t>（代表者の名称）</t>
    <phoneticPr fontId="14"/>
  </si>
  <si>
    <t>第６条　</t>
    <phoneticPr fontId="14"/>
  </si>
  <si>
    <t>　当企業体は、令和○年○月○日に成立し、建設工事の請負契約の履行後3か月を経過するまでの間は解散することができない。</t>
    <rPh sb="7" eb="9">
      <t>レイワ</t>
    </rPh>
    <phoneticPr fontId="14"/>
  </si>
  <si>
    <t>（代表者の権限）</t>
    <phoneticPr fontId="14"/>
  </si>
  <si>
    <t>第７条　</t>
    <phoneticPr fontId="14"/>
  </si>
  <si>
    <t>　当企業体の代表者は、建設工事の施工に関し、当企業体を代表してその権限を行なうことを名義上明らかにした上で、発注者及び監督官庁等と折衝する権限並びに請負代金（前払金及び部分払金を含む。）の請求、受領及び当企業体に属する財産を管理する権限を有するものとする。</t>
    <phoneticPr fontId="14"/>
  </si>
  <si>
    <t>（構成員の出資の割合等）</t>
    <phoneticPr fontId="14"/>
  </si>
  <si>
    <t>第８条　</t>
    <phoneticPr fontId="14"/>
  </si>
  <si>
    <t>　当企業体の構成員の出資の割合は別に定めるところによるものとする。</t>
    <phoneticPr fontId="14"/>
  </si>
  <si>
    <t>　金銭以外のものによる出資については、時価を参しゃくのうえ構成員が協議して評価するものとする。</t>
    <phoneticPr fontId="14"/>
  </si>
  <si>
    <t>（運営委員会）</t>
    <phoneticPr fontId="14"/>
  </si>
  <si>
    <t>第９条　</t>
    <phoneticPr fontId="14"/>
  </si>
  <si>
    <t>　当企業体は、構成員全員をもって運営委員会を設け、組織及び編成並びに工事の施工の基本に関する事項、資金管理方法、下請企業の決定その他の当企業体の運営に関する基本的かつ重要な事項について協議の上決定し、建設工事の完成に当るものとする。</t>
    <phoneticPr fontId="14"/>
  </si>
  <si>
    <t>（構成員の責任）</t>
    <phoneticPr fontId="14"/>
  </si>
  <si>
    <t>第10条　</t>
    <phoneticPr fontId="14"/>
  </si>
  <si>
    <t>　各構成員は、建設工事の請負契約の履行及び下請契約その他の建設工事の実施の伴い当企業体が負担する債務の履行に関し、連帯して責任を負うものとする。</t>
    <phoneticPr fontId="14"/>
  </si>
  <si>
    <t>第11条　</t>
    <phoneticPr fontId="14"/>
  </si>
  <si>
    <t>　当企業体の取引金融機関は、○○銀行△△支店とし、共同企業体の名称を冠した代表者名義の別口預金口座によって取引するものとする。</t>
    <phoneticPr fontId="14"/>
  </si>
  <si>
    <t>←金融機関名を編集</t>
    <rPh sb="1" eb="5">
      <t>キンユウキカン</t>
    </rPh>
    <rPh sb="5" eb="6">
      <t>メイ</t>
    </rPh>
    <rPh sb="7" eb="9">
      <t>ヘンシュウ</t>
    </rPh>
    <phoneticPr fontId="14"/>
  </si>
  <si>
    <t>（取引金融機関）</t>
    <phoneticPr fontId="14"/>
  </si>
  <si>
    <t>（決算）</t>
    <phoneticPr fontId="14"/>
  </si>
  <si>
    <t>　当企業体は、工事竣工の都度当該工事について決算するものとする。</t>
    <phoneticPr fontId="14"/>
  </si>
  <si>
    <t>第12条　</t>
    <phoneticPr fontId="14"/>
  </si>
  <si>
    <t>（利益金の配当の割合）</t>
    <phoneticPr fontId="14"/>
  </si>
  <si>
    <t>第13条　</t>
    <phoneticPr fontId="14"/>
  </si>
  <si>
    <t>　決算の結果利益を生じた場合には、第8条に基づく協定書に規定する出資の割合により構成員に利益金を配当するものとする。</t>
    <phoneticPr fontId="14"/>
  </si>
  <si>
    <t>（欠損金の負担の割合）</t>
    <phoneticPr fontId="14"/>
  </si>
  <si>
    <t>第14条　</t>
    <phoneticPr fontId="14"/>
  </si>
  <si>
    <t>　決算の結果欠損金を生じた場合には、第8条に基づく協定書に規定する出資の割合により構成員が欠損金を負担するものとする。</t>
    <phoneticPr fontId="14"/>
  </si>
  <si>
    <t>（権利義務の譲渡の制限）</t>
    <phoneticPr fontId="14"/>
  </si>
  <si>
    <t>第15条　</t>
    <phoneticPr fontId="14"/>
  </si>
  <si>
    <t>　本協定書に基づく権利義務は他人に譲渡することはできない。</t>
    <phoneticPr fontId="14"/>
  </si>
  <si>
    <t>（工事途中における構成員の脱退に対する処置）</t>
    <phoneticPr fontId="14"/>
  </si>
  <si>
    <t>第16条　</t>
    <phoneticPr fontId="14"/>
  </si>
  <si>
    <t>　構成員は、発注者及び構成員全員の承認がなければ、当企業体が建設工事を完成する日までは脱退することができない。</t>
    <phoneticPr fontId="14"/>
  </si>
  <si>
    <t>　構成員のうち工事途中において前項の規定により脱退した者がある場合においては、残存構成員が共同連帯して建設工事を完成する。</t>
    <phoneticPr fontId="14"/>
  </si>
  <si>
    <t>４</t>
    <phoneticPr fontId="14"/>
  </si>
  <si>
    <t>　第１項の規定により構成員のうち脱退した者があるときは、残存構成員の出資の割合は、脱退構成員が脱退前に有していたところの出資の割合を、残存構成員が有している出資の割合により分割し、これを第８条に基づく協定書に規定する割合に加えた割合とする。</t>
    <phoneticPr fontId="14"/>
  </si>
  <si>
    <t>　脱退した構成員の出資金の返還は、決算の際行うものとする。ただし、決算の結果欠損金を生じた場合には、脱退した構成員の出資金から構成員が脱退しなかった場合に負担すべき金額を控除した金額を返還するものとする。</t>
    <phoneticPr fontId="14"/>
  </si>
  <si>
    <t>５</t>
    <phoneticPr fontId="14"/>
  </si>
  <si>
    <t>　決算の結果利益を生じた場合において、脱退構成員には利益金の配当は行わない。</t>
    <phoneticPr fontId="14"/>
  </si>
  <si>
    <t>（工事途中における構成員の破産又は解散に関する処置）</t>
    <phoneticPr fontId="14"/>
  </si>
  <si>
    <t>第17条　</t>
    <phoneticPr fontId="14"/>
  </si>
  <si>
    <t>　構成員のうちいずれかが工事途中において破産又は解散した場合においては、前条第2項から第5項までを準用するものとする。</t>
    <phoneticPr fontId="14"/>
  </si>
  <si>
    <t>（解散後の契約不適合責任）</t>
    <phoneticPr fontId="14"/>
  </si>
  <si>
    <t>第18条　</t>
    <phoneticPr fontId="14"/>
  </si>
  <si>
    <t>（協定書に定めのない事項）</t>
    <phoneticPr fontId="14"/>
  </si>
  <si>
    <t>第19条　</t>
    <phoneticPr fontId="14"/>
  </si>
  <si>
    <t>　この協定書に定めのない事項については、運営委員会において定めるものとする。</t>
    <phoneticPr fontId="14"/>
  </si>
  <si>
    <t>　　　　　　　　　　　　　　</t>
    <phoneticPr fontId="75"/>
  </si>
  <si>
    <t>共同企業体名</t>
    <phoneticPr fontId="14"/>
  </si>
  <si>
    <t>不要な場合は空欄（スペースキーを打つことで、「0」等の表示が消えます）</t>
    <phoneticPr fontId="14"/>
  </si>
  <si>
    <t>○○建設△△土木特定建設工事共同企業体</t>
    <phoneticPr fontId="14"/>
  </si>
  <si>
    <t>△△土木</t>
    <rPh sb="2" eb="4">
      <t>ドボク</t>
    </rPh>
    <phoneticPr fontId="14"/>
  </si>
  <si>
    <t>←入札公告日から入札締切日の間で共同企業体を結成した日付を記載すること</t>
    <rPh sb="1" eb="3">
      <t>ニュウサツ</t>
    </rPh>
    <rPh sb="3" eb="6">
      <t>コウコクビ</t>
    </rPh>
    <rPh sb="8" eb="11">
      <t>ニュウサツシ</t>
    </rPh>
    <rPh sb="11" eb="12">
      <t>キ</t>
    </rPh>
    <rPh sb="12" eb="13">
      <t>ビ</t>
    </rPh>
    <rPh sb="14" eb="15">
      <t>アイダ</t>
    </rPh>
    <rPh sb="16" eb="18">
      <t>キョウドウ</t>
    </rPh>
    <rPh sb="18" eb="21">
      <t>キギョウタイ</t>
    </rPh>
    <rPh sb="22" eb="24">
      <t>ケッセイ</t>
    </rPh>
    <rPh sb="26" eb="28">
      <t>ヒヅケ</t>
    </rPh>
    <rPh sb="29" eb="31">
      <t>キサイ</t>
    </rPh>
    <phoneticPr fontId="14"/>
  </si>
  <si>
    <t>←第４条で記載した日付を記入</t>
    <rPh sb="1" eb="2">
      <t>ダイ</t>
    </rPh>
    <rPh sb="3" eb="4">
      <t>ジョウ</t>
    </rPh>
    <rPh sb="5" eb="7">
      <t>キサイ</t>
    </rPh>
    <rPh sb="9" eb="11">
      <t>ヒヅケ</t>
    </rPh>
    <rPh sb="12" eb="14">
      <t>キニュウ</t>
    </rPh>
    <phoneticPr fontId="14"/>
  </si>
  <si>
    <t>久留米市△△町１２３</t>
    <rPh sb="0" eb="4">
      <t>クルメシ</t>
    </rPh>
    <rPh sb="6" eb="7">
      <t>マチ</t>
    </rPh>
    <phoneticPr fontId="14"/>
  </si>
  <si>
    <t>代表取締役　△△　□□</t>
    <rPh sb="0" eb="5">
      <t>ダイヒョウトリシマリヤク</t>
    </rPh>
    <phoneticPr fontId="14"/>
  </si>
  <si>
    <t>←工事発注表の出資比率に関する条件を確認</t>
    <rPh sb="1" eb="6">
      <t>コウジハッチュウヒョウ</t>
    </rPh>
    <rPh sb="7" eb="11">
      <t>シュッシヒリツ</t>
    </rPh>
    <rPh sb="12" eb="13">
      <t>カン</t>
    </rPh>
    <rPh sb="15" eb="17">
      <t>ジョウケン</t>
    </rPh>
    <rPh sb="18" eb="20">
      <t>カクニン</t>
    </rPh>
    <phoneticPr fontId="14"/>
  </si>
  <si>
    <t>久留米市◇◇町１２３</t>
    <rPh sb="0" eb="4">
      <t>クルメシ</t>
    </rPh>
    <rPh sb="6" eb="7">
      <t>マチ</t>
    </rPh>
    <phoneticPr fontId="14"/>
  </si>
  <si>
    <t>◇◇組</t>
    <rPh sb="2" eb="3">
      <t>グミ</t>
    </rPh>
    <phoneticPr fontId="14"/>
  </si>
  <si>
    <t>代表取締役　◇◇　○○</t>
    <rPh sb="0" eb="5">
      <t>ダイヒョウトリシマリヤク</t>
    </rPh>
    <phoneticPr fontId="14"/>
  </si>
  <si>
    <t>確認</t>
    <rPh sb="0" eb="2">
      <t>カクニン</t>
    </rPh>
    <phoneticPr fontId="149"/>
  </si>
  <si>
    <t>別紙1</t>
    <rPh sb="0" eb="2">
      <t>ベッシ</t>
    </rPh>
    <phoneticPr fontId="149"/>
  </si>
  <si>
    <t>説　明　書</t>
    <rPh sb="0" eb="1">
      <t>セツ</t>
    </rPh>
    <rPh sb="2" eb="3">
      <t>メイ</t>
    </rPh>
    <rPh sb="4" eb="5">
      <t>ショ</t>
    </rPh>
    <phoneticPr fontId="149"/>
  </si>
  <si>
    <t>（発注者）</t>
    <rPh sb="1" eb="4">
      <t>ハッチュウシャ</t>
    </rPh>
    <phoneticPr fontId="149"/>
  </si>
  <si>
    <t>選択リスト1</t>
    <rPh sb="0" eb="2">
      <t>センタク</t>
    </rPh>
    <phoneticPr fontId="149"/>
  </si>
  <si>
    <t>久留米市長</t>
    <rPh sb="0" eb="3">
      <t>クルメ</t>
    </rPh>
    <rPh sb="3" eb="4">
      <t>シ</t>
    </rPh>
    <rPh sb="4" eb="5">
      <t>チョウ</t>
    </rPh>
    <phoneticPr fontId="149"/>
  </si>
  <si>
    <t>久留米市企業管理者</t>
    <rPh sb="0" eb="3">
      <t>クルメ</t>
    </rPh>
    <rPh sb="3" eb="4">
      <t>シ</t>
    </rPh>
    <rPh sb="4" eb="6">
      <t>キギョウ</t>
    </rPh>
    <rPh sb="6" eb="9">
      <t>カンリシャ</t>
    </rPh>
    <phoneticPr fontId="149"/>
  </si>
  <si>
    <t>（受注者）</t>
    <rPh sb="1" eb="4">
      <t>ジュチュウシャ</t>
    </rPh>
    <phoneticPr fontId="149"/>
  </si>
  <si>
    <t>住　　　　　所</t>
    <rPh sb="0" eb="1">
      <t>ジュウ</t>
    </rPh>
    <rPh sb="6" eb="7">
      <t>ショ</t>
    </rPh>
    <phoneticPr fontId="149"/>
  </si>
  <si>
    <t>商号又は名称</t>
  </si>
  <si>
    <t>代　　表　　者</t>
  </si>
  <si>
    <t>印</t>
    <phoneticPr fontId="149"/>
  </si>
  <si>
    <t>　建設工事に係る資材の再資源化等に関する法律第12条第1項の規定により、対象建設工事の分別解体等の</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rPh sb="43" eb="45">
      <t>ブンベツ</t>
    </rPh>
    <rPh sb="45" eb="47">
      <t>カイタイ</t>
    </rPh>
    <rPh sb="47" eb="48">
      <t>トウ</t>
    </rPh>
    <phoneticPr fontId="149"/>
  </si>
  <si>
    <t>計画等に係る事項について下記のとおり説明します。</t>
    <rPh sb="0" eb="2">
      <t>ケイカク</t>
    </rPh>
    <rPh sb="4" eb="5">
      <t>カカ</t>
    </rPh>
    <rPh sb="6" eb="8">
      <t>ジコウ</t>
    </rPh>
    <rPh sb="12" eb="14">
      <t>カキ</t>
    </rPh>
    <rPh sb="18" eb="20">
      <t>セツメイ</t>
    </rPh>
    <phoneticPr fontId="149"/>
  </si>
  <si>
    <t>記</t>
    <rPh sb="0" eb="1">
      <t>キ</t>
    </rPh>
    <phoneticPr fontId="149"/>
  </si>
  <si>
    <t>1.工事の名称</t>
    <rPh sb="5" eb="7">
      <t>メイショウ</t>
    </rPh>
    <phoneticPr fontId="149"/>
  </si>
  <si>
    <t>2.工事の場所</t>
    <rPh sb="2" eb="4">
      <t>コウジ</t>
    </rPh>
    <rPh sb="5" eb="7">
      <t>バショ</t>
    </rPh>
    <phoneticPr fontId="149"/>
  </si>
  <si>
    <t>久留米市</t>
    <rPh sb="0" eb="3">
      <t>クルメ</t>
    </rPh>
    <rPh sb="3" eb="4">
      <t>シ</t>
    </rPh>
    <phoneticPr fontId="149"/>
  </si>
  <si>
    <t>3.説明内容</t>
    <rPh sb="2" eb="4">
      <t>セツメイ</t>
    </rPh>
    <rPh sb="4" eb="6">
      <t>ナイヨウ</t>
    </rPh>
    <phoneticPr fontId="149"/>
  </si>
  <si>
    <t>添付資料のとおり</t>
    <rPh sb="0" eb="2">
      <t>テンプ</t>
    </rPh>
    <rPh sb="2" eb="4">
      <t>シリョウ</t>
    </rPh>
    <phoneticPr fontId="149"/>
  </si>
  <si>
    <t>4.添付資料</t>
    <rPh sb="2" eb="4">
      <t>テンプ</t>
    </rPh>
    <rPh sb="4" eb="6">
      <t>シリョウ</t>
    </rPh>
    <phoneticPr fontId="149"/>
  </si>
  <si>
    <t>①別表（別表１～３のうちに該当するものに必要事項を記載したもの）</t>
    <rPh sb="1" eb="3">
      <t>ベッピョウ</t>
    </rPh>
    <rPh sb="4" eb="6">
      <t>ベッピョウ</t>
    </rPh>
    <rPh sb="13" eb="15">
      <t>ガイトウ</t>
    </rPh>
    <rPh sb="20" eb="22">
      <t>ヒツヨウ</t>
    </rPh>
    <rPh sb="22" eb="24">
      <t>ジコウ</t>
    </rPh>
    <rPh sb="25" eb="27">
      <t>キサイ</t>
    </rPh>
    <phoneticPr fontId="149"/>
  </si>
  <si>
    <t>別表1（建築物に係る解体工事）</t>
    <rPh sb="0" eb="2">
      <t>ベッピョウ</t>
    </rPh>
    <rPh sb="4" eb="7">
      <t>ケンチクブツ</t>
    </rPh>
    <rPh sb="8" eb="9">
      <t>カカ</t>
    </rPh>
    <rPh sb="10" eb="12">
      <t>カイタイ</t>
    </rPh>
    <rPh sb="12" eb="14">
      <t>コウジ</t>
    </rPh>
    <phoneticPr fontId="149"/>
  </si>
  <si>
    <t>別表2（建築物に係る新築工事等（新築・増築・修繕・模様替））</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phoneticPr fontId="149"/>
  </si>
  <si>
    <t>別表3（建築物以外のものに係る解体工事又は新築工事等（土木工事等））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2">
      <t>コウジトウ</t>
    </rPh>
    <phoneticPr fontId="149"/>
  </si>
  <si>
    <t>②工程の概要を示す資料（特に必要な場合）</t>
    <rPh sb="1" eb="3">
      <t>コウテイ</t>
    </rPh>
    <rPh sb="4" eb="6">
      <t>ガイヨウ</t>
    </rPh>
    <rPh sb="7" eb="8">
      <t>シメ</t>
    </rPh>
    <rPh sb="9" eb="11">
      <t>シリョウ</t>
    </rPh>
    <rPh sb="12" eb="13">
      <t>トク</t>
    </rPh>
    <rPh sb="14" eb="16">
      <t>ヒツヨウ</t>
    </rPh>
    <rPh sb="17" eb="19">
      <t>バアイ</t>
    </rPh>
    <phoneticPr fontId="149"/>
  </si>
  <si>
    <t>殿</t>
    <rPh sb="0" eb="1">
      <t>ドノ</t>
    </rPh>
    <phoneticPr fontId="149"/>
  </si>
  <si>
    <t>別表３</t>
    <phoneticPr fontId="149"/>
  </si>
  <si>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ナド</t>
    </rPh>
    <rPh sb="23" eb="25">
      <t>ドボク</t>
    </rPh>
    <rPh sb="25" eb="28">
      <t>コウジトウ</t>
    </rPh>
    <phoneticPr fontId="149"/>
  </si>
  <si>
    <t>分別解体等の計画等</t>
    <rPh sb="0" eb="2">
      <t>ブンベツ</t>
    </rPh>
    <rPh sb="2" eb="5">
      <t>カイタイトウ</t>
    </rPh>
    <rPh sb="6" eb="8">
      <t>ケイカク</t>
    </rPh>
    <rPh sb="8" eb="9">
      <t>ナド</t>
    </rPh>
    <phoneticPr fontId="149"/>
  </si>
  <si>
    <t>工作物の構造
（解体工事のみ）</t>
    <rPh sb="0" eb="3">
      <t>コウサクブツ</t>
    </rPh>
    <rPh sb="4" eb="6">
      <t>コウゾウ</t>
    </rPh>
    <rPh sb="8" eb="10">
      <t>カイタイ</t>
    </rPh>
    <rPh sb="10" eb="12">
      <t>コウジ</t>
    </rPh>
    <phoneticPr fontId="149"/>
  </si>
  <si>
    <t>□鉄筋コンクリート造　□その他（　　　　　　　　　　　）</t>
    <rPh sb="1" eb="3">
      <t>テッキン</t>
    </rPh>
    <rPh sb="9" eb="10">
      <t>ゾウ</t>
    </rPh>
    <rPh sb="14" eb="15">
      <t>タ</t>
    </rPh>
    <phoneticPr fontId="149"/>
  </si>
  <si>
    <t>工事の種類</t>
    <rPh sb="0" eb="2">
      <t>コウジ</t>
    </rPh>
    <rPh sb="3" eb="5">
      <t>シュルイ</t>
    </rPh>
    <phoneticPr fontId="149"/>
  </si>
  <si>
    <t>□新築工事　□維持・修繕工事　□解体工事</t>
    <rPh sb="1" eb="3">
      <t>シンチク</t>
    </rPh>
    <rPh sb="3" eb="5">
      <t>コウジ</t>
    </rPh>
    <rPh sb="7" eb="9">
      <t>イジ</t>
    </rPh>
    <rPh sb="10" eb="12">
      <t>シュウゼン</t>
    </rPh>
    <rPh sb="12" eb="14">
      <t>コウジ</t>
    </rPh>
    <rPh sb="16" eb="18">
      <t>カイタイ</t>
    </rPh>
    <rPh sb="18" eb="20">
      <t>コウジ</t>
    </rPh>
    <phoneticPr fontId="149"/>
  </si>
  <si>
    <t>□電気　□水道　□ガス　□下水道　□鉄道　□電話</t>
    <rPh sb="1" eb="3">
      <t>デンキ</t>
    </rPh>
    <rPh sb="5" eb="7">
      <t>スイドウ</t>
    </rPh>
    <rPh sb="13" eb="16">
      <t>ゲスイドウ</t>
    </rPh>
    <rPh sb="18" eb="20">
      <t>テツドウ</t>
    </rPh>
    <rPh sb="22" eb="24">
      <t>デンワ</t>
    </rPh>
    <phoneticPr fontId="149"/>
  </si>
  <si>
    <t>□その他（　　　　　　　　　　　　　　　　　　　　　　）</t>
    <rPh sb="3" eb="4">
      <t>タ</t>
    </rPh>
    <phoneticPr fontId="149"/>
  </si>
  <si>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149"/>
  </si>
  <si>
    <t>□コンクリート　□コンクリート及び鉄から成る建設資材</t>
    <rPh sb="15" eb="16">
      <t>オヨ</t>
    </rPh>
    <rPh sb="17" eb="18">
      <t>テツ</t>
    </rPh>
    <rPh sb="20" eb="21">
      <t>ナ</t>
    </rPh>
    <rPh sb="22" eb="24">
      <t>ケンセツ</t>
    </rPh>
    <rPh sb="24" eb="26">
      <t>シザイ</t>
    </rPh>
    <phoneticPr fontId="149"/>
  </si>
  <si>
    <t>□アスファルト・コンクリート　□木材</t>
    <rPh sb="16" eb="18">
      <t>モクザイ</t>
    </rPh>
    <phoneticPr fontId="149"/>
  </si>
  <si>
    <t>工作物に関する調査の結果</t>
    <rPh sb="0" eb="3">
      <t>コウサクブツ</t>
    </rPh>
    <rPh sb="4" eb="5">
      <t>カン</t>
    </rPh>
    <rPh sb="7" eb="9">
      <t>チョウサ</t>
    </rPh>
    <rPh sb="10" eb="12">
      <t>ケッカ</t>
    </rPh>
    <phoneticPr fontId="149"/>
  </si>
  <si>
    <t>工作物の状況</t>
    <rPh sb="0" eb="3">
      <t>コウサクブツ</t>
    </rPh>
    <rPh sb="4" eb="6">
      <t>ジョウキョウ</t>
    </rPh>
    <phoneticPr fontId="149"/>
  </si>
  <si>
    <r>
      <t>築年数</t>
    </r>
    <r>
      <rPr>
        <u/>
        <sz val="11"/>
        <rFont val="ＪＳ明朝"/>
        <family val="1"/>
      </rPr>
      <t>　　　　</t>
    </r>
    <r>
      <rPr>
        <sz val="11"/>
        <rFont val="ＪＳ明朝"/>
        <family val="1"/>
      </rPr>
      <t xml:space="preserve">年
</t>
    </r>
    <rPh sb="0" eb="3">
      <t>チクネンスウ</t>
    </rPh>
    <rPh sb="7" eb="8">
      <t>ネン</t>
    </rPh>
    <phoneticPr fontId="149"/>
  </si>
  <si>
    <t>その他（　　　　　　　　　　　　　　　　　　　　　　　）</t>
    <phoneticPr fontId="149"/>
  </si>
  <si>
    <t>周辺状況</t>
    <rPh sb="0" eb="2">
      <t>シュウヘン</t>
    </rPh>
    <rPh sb="2" eb="4">
      <t>ジョウキョウ</t>
    </rPh>
    <phoneticPr fontId="149"/>
  </si>
  <si>
    <t>周辺にある施設　□住宅　□商業施設　□学校</t>
    <rPh sb="0" eb="2">
      <t>シュウヘン</t>
    </rPh>
    <rPh sb="5" eb="7">
      <t>シセツ</t>
    </rPh>
    <rPh sb="9" eb="11">
      <t>ジュウタク</t>
    </rPh>
    <rPh sb="13" eb="15">
      <t>ショウギョウ</t>
    </rPh>
    <rPh sb="15" eb="17">
      <t>シセツ</t>
    </rPh>
    <rPh sb="19" eb="21">
      <t>ガッコウ</t>
    </rPh>
    <phoneticPr fontId="149"/>
  </si>
  <si>
    <r>
      <t>敷地境界との最短距離　約</t>
    </r>
    <r>
      <rPr>
        <u/>
        <sz val="11"/>
        <rFont val="ＪＳ明朝"/>
        <family val="1"/>
      </rPr>
      <t>　　　　　</t>
    </r>
    <r>
      <rPr>
        <sz val="11"/>
        <rFont val="ＪＳ明朝"/>
        <family val="1"/>
      </rPr>
      <t xml:space="preserve">ｍ
</t>
    </r>
    <phoneticPr fontId="149"/>
  </si>
  <si>
    <t>その他（　　　　　   　　　　　　　　　　　　　　　　　　）</t>
    <phoneticPr fontId="149"/>
  </si>
  <si>
    <t>工作物に関する調査の結果及び工事着手前に実施する措置の内容</t>
    <rPh sb="0" eb="3">
      <t>コウサクブツ</t>
    </rPh>
    <rPh sb="4" eb="5">
      <t>セキ</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149"/>
  </si>
  <si>
    <t>工事着手前に実施する措置の内容</t>
    <rPh sb="0" eb="2">
      <t>コウジ</t>
    </rPh>
    <rPh sb="2" eb="4">
      <t>チャクシュ</t>
    </rPh>
    <rPh sb="4" eb="5">
      <t>マエ</t>
    </rPh>
    <rPh sb="6" eb="8">
      <t>ジッシ</t>
    </rPh>
    <rPh sb="10" eb="12">
      <t>ソチ</t>
    </rPh>
    <rPh sb="13" eb="15">
      <t>ナイヨウ</t>
    </rPh>
    <phoneticPr fontId="149"/>
  </si>
  <si>
    <t>作業場所</t>
    <rPh sb="0" eb="2">
      <t>サギョウ</t>
    </rPh>
    <rPh sb="2" eb="4">
      <t>バショ</t>
    </rPh>
    <phoneticPr fontId="149"/>
  </si>
  <si>
    <t xml:space="preserve">作業場所　□十分　□不十分
</t>
    <rPh sb="0" eb="2">
      <t>サギョウ</t>
    </rPh>
    <rPh sb="2" eb="4">
      <t>バショ</t>
    </rPh>
    <rPh sb="6" eb="8">
      <t>ジュウブン</t>
    </rPh>
    <rPh sb="10" eb="13">
      <t>フジュウブン</t>
    </rPh>
    <phoneticPr fontId="149"/>
  </si>
  <si>
    <t>その他（　　　　      　　　　　　　）</t>
    <phoneticPr fontId="149"/>
  </si>
  <si>
    <t>搬出経路</t>
    <rPh sb="0" eb="2">
      <t>ハンシュツ</t>
    </rPh>
    <rPh sb="2" eb="4">
      <t>ケイロ</t>
    </rPh>
    <phoneticPr fontId="149"/>
  </si>
  <si>
    <t xml:space="preserve">障害物　□有（　　　）　　　□無
</t>
    <rPh sb="0" eb="3">
      <t>ショウガイブツ</t>
    </rPh>
    <rPh sb="5" eb="6">
      <t>ア</t>
    </rPh>
    <rPh sb="15" eb="16">
      <t>ナ</t>
    </rPh>
    <phoneticPr fontId="149"/>
  </si>
  <si>
    <r>
      <t>前面道路の幅員　約</t>
    </r>
    <r>
      <rPr>
        <u/>
        <sz val="11"/>
        <rFont val="ＪＳ明朝"/>
        <family val="1"/>
      </rPr>
      <t>　　　　</t>
    </r>
    <r>
      <rPr>
        <sz val="11"/>
        <rFont val="ＪＳ明朝"/>
        <family val="1"/>
      </rPr>
      <t xml:space="preserve">ｍ
</t>
    </r>
    <phoneticPr fontId="149"/>
  </si>
  <si>
    <t xml:space="preserve">通学路　□有　　　　　　　　□無
</t>
    <phoneticPr fontId="149"/>
  </si>
  <si>
    <t>その他（　　　      　　　　　　　　）</t>
    <phoneticPr fontId="149"/>
  </si>
  <si>
    <r>
      <t xml:space="preserve">特定建設資材への付着物
</t>
    </r>
    <r>
      <rPr>
        <sz val="10"/>
        <rFont val="ＪＳ明朝"/>
        <family val="1"/>
      </rPr>
      <t>（解体・維持・修繕工事のみ）</t>
    </r>
    <rPh sb="0" eb="2">
      <t>トクテイ</t>
    </rPh>
    <rPh sb="2" eb="4">
      <t>ケンセツ</t>
    </rPh>
    <rPh sb="4" eb="6">
      <t>シザイ</t>
    </rPh>
    <rPh sb="8" eb="11">
      <t>フチャクブツ</t>
    </rPh>
    <rPh sb="13" eb="15">
      <t>カイタイ</t>
    </rPh>
    <rPh sb="16" eb="18">
      <t>イジ</t>
    </rPh>
    <rPh sb="19" eb="21">
      <t>シュウゼン</t>
    </rPh>
    <rPh sb="21" eb="23">
      <t>コウジ</t>
    </rPh>
    <phoneticPr fontId="149"/>
  </si>
  <si>
    <t>□有</t>
    <rPh sb="1" eb="2">
      <t>ア</t>
    </rPh>
    <phoneticPr fontId="149"/>
  </si>
  <si>
    <r>
      <t>□飛散性石綿</t>
    </r>
    <r>
      <rPr>
        <sz val="8"/>
        <rFont val="ＭＳ 明朝"/>
        <family val="1"/>
      </rPr>
      <t xml:space="preserve">（吹付け石綿、石綿含有吹付け
　ロックウール 等）
</t>
    </r>
    <r>
      <rPr>
        <sz val="10"/>
        <rFont val="ＭＳ ゴシック"/>
        <family val="3"/>
      </rPr>
      <t xml:space="preserve">
</t>
    </r>
    <r>
      <rPr>
        <sz val="9"/>
        <rFont val="ＭＳ ゴシック"/>
        <family val="3"/>
      </rPr>
      <t>□非飛散性石綿</t>
    </r>
    <r>
      <rPr>
        <sz val="8"/>
        <rFont val="ＭＳ 明朝"/>
        <family val="1"/>
      </rPr>
      <t xml:space="preserve">（石綿含有ビニール床タイル 等)
</t>
    </r>
    <r>
      <rPr>
        <sz val="10"/>
        <rFont val="ＭＳ ゴシック"/>
        <family val="3"/>
      </rPr>
      <t xml:space="preserve">
</t>
    </r>
    <r>
      <rPr>
        <sz val="9"/>
        <rFont val="ＭＳ ゴシック"/>
        <family val="3"/>
      </rPr>
      <t>□その他(                  )</t>
    </r>
    <phoneticPr fontId="149"/>
  </si>
  <si>
    <t xml:space="preserve">□
</t>
    <phoneticPr fontId="149"/>
  </si>
  <si>
    <t>飛散性石綿に関する諸官庁届出
　（大防法、労安衛法・石綿予防規則）</t>
    <rPh sb="28" eb="30">
      <t>ヨボウ</t>
    </rPh>
    <phoneticPr fontId="149"/>
  </si>
  <si>
    <t>□</t>
    <phoneticPr fontId="149"/>
  </si>
  <si>
    <t>飛散性石綿の適正処理の実施</t>
    <phoneticPr fontId="149"/>
  </si>
  <si>
    <t>非飛散性石綿の適正処理の実施</t>
    <rPh sb="0" eb="1">
      <t>ヒ</t>
    </rPh>
    <rPh sb="1" eb="3">
      <t>ヒサン</t>
    </rPh>
    <rPh sb="3" eb="4">
      <t>セイ</t>
    </rPh>
    <rPh sb="4" eb="6">
      <t>イシワタ</t>
    </rPh>
    <rPh sb="7" eb="9">
      <t>テキセイ</t>
    </rPh>
    <rPh sb="9" eb="11">
      <t>ショリ</t>
    </rPh>
    <rPh sb="12" eb="14">
      <t>ジッシ</t>
    </rPh>
    <phoneticPr fontId="149"/>
  </si>
  <si>
    <t>□無</t>
    <phoneticPr fontId="149"/>
  </si>
  <si>
    <t>その他（　　　　　　　　　　　　）</t>
    <phoneticPr fontId="149"/>
  </si>
  <si>
    <r>
      <t xml:space="preserve">その他
</t>
    </r>
    <r>
      <rPr>
        <sz val="9"/>
        <rFont val="ＭＳ ゴシック"/>
        <family val="3"/>
      </rPr>
      <t/>
    </r>
    <rPh sb="2" eb="3">
      <t>タ</t>
    </rPh>
    <phoneticPr fontId="149"/>
  </si>
  <si>
    <r>
      <t>□飛散性石綿</t>
    </r>
    <r>
      <rPr>
        <sz val="8"/>
        <rFont val="ＭＳ 明朝"/>
        <family val="1"/>
      </rPr>
      <t xml:space="preserve">（鉄骨等に吹付けられた石綿、
　石綿を含有する断熱材・保温材・耐火被覆材 等) 
</t>
    </r>
    <r>
      <rPr>
        <sz val="10"/>
        <rFont val="ＭＳ ゴシック"/>
        <family val="3"/>
      </rPr>
      <t xml:space="preserve">
</t>
    </r>
    <r>
      <rPr>
        <sz val="9"/>
        <rFont val="ＭＳ ゴシック"/>
        <family val="3"/>
      </rPr>
      <t>□非飛散性石綿</t>
    </r>
    <r>
      <rPr>
        <sz val="8"/>
        <rFont val="ＭＳ 明朝"/>
        <family val="1"/>
      </rPr>
      <t>（スレートボード 等）</t>
    </r>
    <r>
      <rPr>
        <sz val="9"/>
        <rFont val="ＭＳ 明朝"/>
        <family val="1"/>
      </rPr>
      <t xml:space="preserve">
</t>
    </r>
    <r>
      <rPr>
        <sz val="9"/>
        <rFont val="ＭＳ ゴシック"/>
        <family val="3"/>
      </rPr>
      <t xml:space="preserve">
□その他(                   )</t>
    </r>
    <phoneticPr fontId="149"/>
  </si>
  <si>
    <r>
      <t>（特定建設資材に付着</t>
    </r>
    <r>
      <rPr>
        <u/>
        <sz val="9"/>
        <rFont val="ＭＳ ゴシック"/>
        <family val="3"/>
      </rPr>
      <t>していない</t>
    </r>
    <r>
      <rPr>
        <sz val="9"/>
        <rFont val="ＭＳ ゴシック"/>
        <family val="3"/>
      </rPr>
      <t>、
解体・維持修繕時に発生する有害物質）</t>
    </r>
    <phoneticPr fontId="149"/>
  </si>
  <si>
    <t>非飛散性石綿の適正処理の実施
　（※事前措置が必要な場合）</t>
    <phoneticPr fontId="149"/>
  </si>
  <si>
    <t>工程ごとの作業内容及び解体方法</t>
    <rPh sb="0" eb="2">
      <t>コウテイ</t>
    </rPh>
    <rPh sb="5" eb="7">
      <t>サギョウ</t>
    </rPh>
    <rPh sb="7" eb="9">
      <t>ナイヨウ</t>
    </rPh>
    <rPh sb="9" eb="10">
      <t>オヨ</t>
    </rPh>
    <rPh sb="11" eb="13">
      <t>カイタイ</t>
    </rPh>
    <rPh sb="13" eb="15">
      <t>ホウホウ</t>
    </rPh>
    <phoneticPr fontId="149"/>
  </si>
  <si>
    <t>工程</t>
    <rPh sb="0" eb="2">
      <t>コウテイ</t>
    </rPh>
    <phoneticPr fontId="149"/>
  </si>
  <si>
    <t>作業内容</t>
    <rPh sb="0" eb="2">
      <t>サギョウ</t>
    </rPh>
    <rPh sb="2" eb="4">
      <t>ナイヨウ</t>
    </rPh>
    <phoneticPr fontId="149"/>
  </si>
  <si>
    <t>分別解体等の方法
（解体工事のみ）</t>
    <rPh sb="0" eb="2">
      <t>ブンベツ</t>
    </rPh>
    <rPh sb="2" eb="5">
      <t>カイタイトウ</t>
    </rPh>
    <rPh sb="6" eb="8">
      <t>ホウホウ</t>
    </rPh>
    <rPh sb="10" eb="12">
      <t>カイタイ</t>
    </rPh>
    <rPh sb="12" eb="14">
      <t>コウジ</t>
    </rPh>
    <phoneticPr fontId="149"/>
  </si>
  <si>
    <t>①仮設</t>
    <rPh sb="1" eb="3">
      <t>カセツ</t>
    </rPh>
    <phoneticPr fontId="149"/>
  </si>
  <si>
    <t>仮設工事　□有　□無</t>
    <rPh sb="0" eb="2">
      <t>カセツ</t>
    </rPh>
    <rPh sb="2" eb="4">
      <t>コウジ</t>
    </rPh>
    <rPh sb="6" eb="7">
      <t>ユウ</t>
    </rPh>
    <rPh sb="9" eb="10">
      <t>ム</t>
    </rPh>
    <phoneticPr fontId="149"/>
  </si>
  <si>
    <t>□　手作業</t>
    <rPh sb="2" eb="5">
      <t>テサギョウ</t>
    </rPh>
    <phoneticPr fontId="149"/>
  </si>
  <si>
    <t>□　手作業・機械作業の併用</t>
    <rPh sb="2" eb="5">
      <t>テサギョウ</t>
    </rPh>
    <rPh sb="6" eb="8">
      <t>キカイ</t>
    </rPh>
    <rPh sb="8" eb="10">
      <t>サギョウ</t>
    </rPh>
    <rPh sb="11" eb="13">
      <t>ヘイヨウ</t>
    </rPh>
    <phoneticPr fontId="149"/>
  </si>
  <si>
    <t>②土工</t>
    <rPh sb="1" eb="3">
      <t>ドコウ</t>
    </rPh>
    <phoneticPr fontId="149"/>
  </si>
  <si>
    <t>土工事　□有　□無</t>
    <rPh sb="0" eb="1">
      <t>ツチ</t>
    </rPh>
    <rPh sb="1" eb="3">
      <t>コウジ</t>
    </rPh>
    <rPh sb="5" eb="6">
      <t>ユウ</t>
    </rPh>
    <rPh sb="8" eb="9">
      <t>ム</t>
    </rPh>
    <phoneticPr fontId="149"/>
  </si>
  <si>
    <t>③基礎</t>
    <rPh sb="1" eb="3">
      <t>キソ</t>
    </rPh>
    <phoneticPr fontId="149"/>
  </si>
  <si>
    <t>基礎工事　□有　□無</t>
    <rPh sb="0" eb="2">
      <t>キソ</t>
    </rPh>
    <rPh sb="2" eb="4">
      <t>コウジ</t>
    </rPh>
    <rPh sb="6" eb="7">
      <t>ユウ</t>
    </rPh>
    <rPh sb="9" eb="10">
      <t>ム</t>
    </rPh>
    <phoneticPr fontId="149"/>
  </si>
  <si>
    <t>④本体構造</t>
    <rPh sb="1" eb="3">
      <t>ホンタイ</t>
    </rPh>
    <rPh sb="3" eb="5">
      <t>コウゾウ</t>
    </rPh>
    <phoneticPr fontId="149"/>
  </si>
  <si>
    <t>本体構造の工事　□有　□無</t>
    <rPh sb="0" eb="2">
      <t>ホンタイ</t>
    </rPh>
    <rPh sb="2" eb="4">
      <t>コウゾウ</t>
    </rPh>
    <rPh sb="5" eb="7">
      <t>コウジ</t>
    </rPh>
    <rPh sb="9" eb="10">
      <t>ユウ</t>
    </rPh>
    <rPh sb="12" eb="13">
      <t>ム</t>
    </rPh>
    <phoneticPr fontId="149"/>
  </si>
  <si>
    <t>⑤本体付属品</t>
    <rPh sb="1" eb="3">
      <t>ホンタイ</t>
    </rPh>
    <rPh sb="3" eb="6">
      <t>フゾクヒン</t>
    </rPh>
    <phoneticPr fontId="149"/>
  </si>
  <si>
    <t>本体付属品の工事　□有　□無</t>
    <rPh sb="0" eb="2">
      <t>ホンタイ</t>
    </rPh>
    <rPh sb="2" eb="5">
      <t>フゾクヒン</t>
    </rPh>
    <rPh sb="6" eb="8">
      <t>コウジ</t>
    </rPh>
    <rPh sb="10" eb="11">
      <t>ア</t>
    </rPh>
    <rPh sb="13" eb="14">
      <t>ナ</t>
    </rPh>
    <phoneticPr fontId="149"/>
  </si>
  <si>
    <t>⑥その他
（　　　　　　　）</t>
    <rPh sb="3" eb="4">
      <t>タ</t>
    </rPh>
    <phoneticPr fontId="149"/>
  </si>
  <si>
    <t>その他の工事　□有　□無</t>
    <rPh sb="2" eb="3">
      <t>タ</t>
    </rPh>
    <rPh sb="4" eb="6">
      <t>コウジ</t>
    </rPh>
    <rPh sb="8" eb="9">
      <t>ア</t>
    </rPh>
    <rPh sb="11" eb="12">
      <t>ナ</t>
    </rPh>
    <phoneticPr fontId="149"/>
  </si>
  <si>
    <t>工事の工程の順序
（解体工事のみ）</t>
    <rPh sb="0" eb="2">
      <t>コウジ</t>
    </rPh>
    <rPh sb="3" eb="5">
      <t>コウテイ</t>
    </rPh>
    <rPh sb="6" eb="8">
      <t>ジュンジョ</t>
    </rPh>
    <rPh sb="10" eb="12">
      <t>カイタイ</t>
    </rPh>
    <rPh sb="12" eb="14">
      <t>コウジ</t>
    </rPh>
    <phoneticPr fontId="149"/>
  </si>
  <si>
    <t>□上の工程における⑤→④→③の順序</t>
    <rPh sb="1" eb="2">
      <t>ウエ</t>
    </rPh>
    <rPh sb="3" eb="5">
      <t>コウテイ</t>
    </rPh>
    <rPh sb="15" eb="17">
      <t>ジュンジョ</t>
    </rPh>
    <phoneticPr fontId="149"/>
  </si>
  <si>
    <t>□その他（    　　        　　　　　　　　　　　　　）</t>
    <rPh sb="3" eb="4">
      <t>タ</t>
    </rPh>
    <phoneticPr fontId="149"/>
  </si>
  <si>
    <t>その他の場合の理由（　　　          　　　　　　　　）</t>
    <rPh sb="2" eb="3">
      <t>タ</t>
    </rPh>
    <rPh sb="4" eb="6">
      <t>バアイ</t>
    </rPh>
    <rPh sb="7" eb="9">
      <t>リユウ</t>
    </rPh>
    <phoneticPr fontId="149"/>
  </si>
  <si>
    <t>工作物に用いられた建設資材の量
の見込み（解体工事のみ）</t>
    <rPh sb="0" eb="2">
      <t>コウサク</t>
    </rPh>
    <rPh sb="2" eb="3">
      <t>ブツ</t>
    </rPh>
    <rPh sb="4" eb="5">
      <t>モチ</t>
    </rPh>
    <rPh sb="9" eb="11">
      <t>ケンセツ</t>
    </rPh>
    <rPh sb="11" eb="13">
      <t>シザイ</t>
    </rPh>
    <rPh sb="14" eb="15">
      <t>リョウ</t>
    </rPh>
    <rPh sb="17" eb="19">
      <t>ミコ</t>
    </rPh>
    <rPh sb="21" eb="23">
      <t>カイタイ</t>
    </rPh>
    <rPh sb="23" eb="25">
      <t>コウジ</t>
    </rPh>
    <phoneticPr fontId="149"/>
  </si>
  <si>
    <t>　　　　　　　　　トン</t>
    <phoneticPr fontId="149"/>
  </si>
  <si>
    <t>廃棄物発生見込量</t>
    <rPh sb="0" eb="3">
      <t>ハイキブツ</t>
    </rPh>
    <rPh sb="3" eb="5">
      <t>ハッセイ</t>
    </rPh>
    <rPh sb="5" eb="7">
      <t>ミコ</t>
    </rPh>
    <rPh sb="7" eb="8">
      <t>リョウ</t>
    </rPh>
    <phoneticPr fontId="149"/>
  </si>
  <si>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8">
      <t>シザイハイキ</t>
    </rPh>
    <rPh sb="8" eb="9">
      <t>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70">
      <t>シザイハイキ</t>
    </rPh>
    <rPh sb="70" eb="71">
      <t>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149"/>
  </si>
  <si>
    <t>種類</t>
    <rPh sb="0" eb="2">
      <t>シュルイ</t>
    </rPh>
    <phoneticPr fontId="149"/>
  </si>
  <si>
    <t>量の見込み</t>
    <rPh sb="0" eb="1">
      <t>リョウ</t>
    </rPh>
    <rPh sb="2" eb="4">
      <t>ミコ</t>
    </rPh>
    <phoneticPr fontId="149"/>
  </si>
  <si>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149"/>
  </si>
  <si>
    <t>□コンクリート塊</t>
    <rPh sb="7" eb="8">
      <t>カイ</t>
    </rPh>
    <phoneticPr fontId="149"/>
  </si>
  <si>
    <t>トン</t>
    <phoneticPr fontId="149"/>
  </si>
  <si>
    <t>□①　□②　□③　□④</t>
    <phoneticPr fontId="149"/>
  </si>
  <si>
    <t>□⑤　□⑥</t>
    <phoneticPr fontId="149"/>
  </si>
  <si>
    <t>□ｱｽﾌｧﾙﾄ･ｺﾝｸﾘｰﾄ塊</t>
    <rPh sb="14" eb="15">
      <t>カイ</t>
    </rPh>
    <phoneticPr fontId="149"/>
  </si>
  <si>
    <t>□建設発生木材</t>
    <rPh sb="1" eb="3">
      <t>ケンセツ</t>
    </rPh>
    <rPh sb="3" eb="5">
      <t>ハッセイ</t>
    </rPh>
    <rPh sb="5" eb="7">
      <t>モクザイ</t>
    </rPh>
    <phoneticPr fontId="149"/>
  </si>
  <si>
    <t>（注）　①仮設　②土工　③基礎　④本体構造　⑤本体付属品　⑥その他</t>
    <rPh sb="1" eb="2">
      <t>チュウ</t>
    </rPh>
    <rPh sb="5" eb="7">
      <t>カセツ</t>
    </rPh>
    <rPh sb="9" eb="11">
      <t>ドコウ</t>
    </rPh>
    <rPh sb="13" eb="15">
      <t>キソ</t>
    </rPh>
    <rPh sb="17" eb="19">
      <t>ホンタイ</t>
    </rPh>
    <rPh sb="19" eb="21">
      <t>コウゾウ</t>
    </rPh>
    <rPh sb="23" eb="25">
      <t>ホンタイ</t>
    </rPh>
    <rPh sb="25" eb="28">
      <t>フゾクヒン</t>
    </rPh>
    <rPh sb="32" eb="33">
      <t>タ</t>
    </rPh>
    <phoneticPr fontId="149"/>
  </si>
  <si>
    <t>備考</t>
    <phoneticPr fontId="149"/>
  </si>
  <si>
    <t>廃棄物の運搬先　　□コンクリート塊   （　　　　  　　　　　      　　　　　）  　□ｱｽﾌｧﾙﾄ･ｺﾝｸﾘｰﾄ塊  （　　　　　　  　　　      　　　　　）　
　　　　　　　　　　　　 □建設発生木材  （　　　　　　  　　　      　　　　　）　
主任技術者（監理技術者）又は技術管理者の保有資格（　　　　　　　　　　　　　　　　　　　　　　　　　　　　　　）</t>
    <rPh sb="0" eb="3">
      <t>ハイキブツ</t>
    </rPh>
    <rPh sb="4" eb="6">
      <t>ウンパン</t>
    </rPh>
    <rPh sb="6" eb="7">
      <t>サキ</t>
    </rPh>
    <rPh sb="138" eb="140">
      <t>シュニン</t>
    </rPh>
    <rPh sb="140" eb="143">
      <t>ギジュツシャ</t>
    </rPh>
    <rPh sb="144" eb="146">
      <t>カンリ</t>
    </rPh>
    <rPh sb="146" eb="149">
      <t>ギジュツシャ</t>
    </rPh>
    <rPh sb="150" eb="151">
      <t>マタ</t>
    </rPh>
    <rPh sb="152" eb="154">
      <t>ギジュツ</t>
    </rPh>
    <rPh sb="154" eb="156">
      <t>カンリ</t>
    </rPh>
    <rPh sb="156" eb="157">
      <t>シャ</t>
    </rPh>
    <rPh sb="158" eb="160">
      <t>ホユウ</t>
    </rPh>
    <rPh sb="160" eb="162">
      <t>シカク</t>
    </rPh>
    <phoneticPr fontId="149"/>
  </si>
  <si>
    <t>□欄には、該当箇所に「レ」を付すこと。</t>
    <rPh sb="1" eb="2">
      <t>ラン</t>
    </rPh>
    <rPh sb="5" eb="7">
      <t>ガイトウ</t>
    </rPh>
    <rPh sb="7" eb="9">
      <t>カショ</t>
    </rPh>
    <rPh sb="14" eb="15">
      <t>フ</t>
    </rPh>
    <phoneticPr fontId="149"/>
  </si>
  <si>
    <t>別紙2-3</t>
    <rPh sb="0" eb="2">
      <t>ベッシ</t>
    </rPh>
    <phoneticPr fontId="149"/>
  </si>
  <si>
    <t>建設工事に係る資材の再資源化等に関する法律第１３条及び省令第４条に基づく書面</t>
    <rPh sb="0" eb="2">
      <t>ケンセツ</t>
    </rPh>
    <rPh sb="2" eb="4">
      <t>コウジ</t>
    </rPh>
    <rPh sb="5" eb="6">
      <t>カカ</t>
    </rPh>
    <rPh sb="7" eb="9">
      <t>シザイ</t>
    </rPh>
    <rPh sb="10" eb="14">
      <t>サイシゲンカ</t>
    </rPh>
    <rPh sb="14" eb="15">
      <t>トウ</t>
    </rPh>
    <rPh sb="16" eb="17">
      <t>カン</t>
    </rPh>
    <rPh sb="19" eb="21">
      <t>ホウリツ</t>
    </rPh>
    <rPh sb="21" eb="22">
      <t>ダイ</t>
    </rPh>
    <rPh sb="24" eb="25">
      <t>ジョウ</t>
    </rPh>
    <rPh sb="25" eb="26">
      <t>オヨ</t>
    </rPh>
    <rPh sb="27" eb="29">
      <t>ショウレイ</t>
    </rPh>
    <rPh sb="29" eb="30">
      <t>ダイ</t>
    </rPh>
    <rPh sb="31" eb="32">
      <t>ジョウ</t>
    </rPh>
    <rPh sb="33" eb="34">
      <t>モト</t>
    </rPh>
    <rPh sb="36" eb="38">
      <t>ショメン</t>
    </rPh>
    <phoneticPr fontId="149"/>
  </si>
  <si>
    <t>（建築物以外のものに係る解体工事又は新築工事等（土木工事等）の場合）</t>
    <rPh sb="1" eb="4">
      <t>ケンチクブツ</t>
    </rPh>
    <rPh sb="4" eb="6">
      <t>イガイ</t>
    </rPh>
    <rPh sb="10" eb="11">
      <t>カカワ</t>
    </rPh>
    <rPh sb="12" eb="14">
      <t>カイタイ</t>
    </rPh>
    <rPh sb="14" eb="16">
      <t>コウジ</t>
    </rPh>
    <rPh sb="16" eb="17">
      <t>マタ</t>
    </rPh>
    <rPh sb="18" eb="20">
      <t>シンチク</t>
    </rPh>
    <rPh sb="20" eb="23">
      <t>コウジナド</t>
    </rPh>
    <rPh sb="24" eb="26">
      <t>ドボク</t>
    </rPh>
    <rPh sb="26" eb="29">
      <t>コウジナド</t>
    </rPh>
    <rPh sb="31" eb="33">
      <t>バアイ</t>
    </rPh>
    <phoneticPr fontId="149"/>
  </si>
  <si>
    <t>１．分別解体等の方法</t>
    <phoneticPr fontId="149"/>
  </si>
  <si>
    <t>工程ごとの作業内容及び解体方法</t>
    <phoneticPr fontId="149"/>
  </si>
  <si>
    <t>工　　程</t>
    <phoneticPr fontId="149"/>
  </si>
  <si>
    <t>分別解体等の方法</t>
    <rPh sb="0" eb="2">
      <t>ブンベツ</t>
    </rPh>
    <rPh sb="2" eb="4">
      <t>カイタイ</t>
    </rPh>
    <rPh sb="4" eb="5">
      <t>トウ</t>
    </rPh>
    <rPh sb="6" eb="8">
      <t>ホウホウ</t>
    </rPh>
    <phoneticPr fontId="149"/>
  </si>
  <si>
    <t>仮設工事</t>
    <rPh sb="0" eb="2">
      <t>カセツ</t>
    </rPh>
    <rPh sb="2" eb="4">
      <t>コウジ</t>
    </rPh>
    <phoneticPr fontId="149"/>
  </si>
  <si>
    <t>手作業</t>
  </si>
  <si>
    <t>有</t>
    <rPh sb="0" eb="1">
      <t>アリ</t>
    </rPh>
    <phoneticPr fontId="149"/>
  </si>
  <si>
    <t>手作業・機械作業の併用</t>
    <rPh sb="0" eb="1">
      <t>テ</t>
    </rPh>
    <rPh sb="1" eb="3">
      <t>サギョウ</t>
    </rPh>
    <phoneticPr fontId="149"/>
  </si>
  <si>
    <t>②土工</t>
    <rPh sb="1" eb="2">
      <t>ド</t>
    </rPh>
    <rPh sb="2" eb="3">
      <t>コウ</t>
    </rPh>
    <phoneticPr fontId="149"/>
  </si>
  <si>
    <t>土工事</t>
    <rPh sb="0" eb="1">
      <t>ド</t>
    </rPh>
    <rPh sb="1" eb="3">
      <t>コウジ</t>
    </rPh>
    <phoneticPr fontId="149"/>
  </si>
  <si>
    <t>基礎工事</t>
    <rPh sb="2" eb="4">
      <t>コウジ</t>
    </rPh>
    <phoneticPr fontId="149"/>
  </si>
  <si>
    <t>本体構造の工事</t>
    <rPh sb="0" eb="2">
      <t>ホンタイ</t>
    </rPh>
    <rPh sb="2" eb="4">
      <t>コウゾウ</t>
    </rPh>
    <rPh sb="5" eb="7">
      <t>コウジ</t>
    </rPh>
    <phoneticPr fontId="149"/>
  </si>
  <si>
    <t>⑤本体付属品</t>
    <rPh sb="1" eb="3">
      <t>ホンタイ</t>
    </rPh>
    <rPh sb="3" eb="5">
      <t>フゾク</t>
    </rPh>
    <rPh sb="5" eb="6">
      <t>ヒン</t>
    </rPh>
    <phoneticPr fontId="149"/>
  </si>
  <si>
    <t>本体付属品の工事</t>
    <rPh sb="0" eb="2">
      <t>ホンタイ</t>
    </rPh>
    <rPh sb="2" eb="4">
      <t>フゾク</t>
    </rPh>
    <rPh sb="4" eb="5">
      <t>ヒン</t>
    </rPh>
    <rPh sb="6" eb="8">
      <t>コウジ</t>
    </rPh>
    <phoneticPr fontId="149"/>
  </si>
  <si>
    <t>⑥その他</t>
    <rPh sb="3" eb="4">
      <t>タ</t>
    </rPh>
    <phoneticPr fontId="149"/>
  </si>
  <si>
    <t>その他の工事</t>
    <rPh sb="2" eb="3">
      <t>タ</t>
    </rPh>
    <rPh sb="4" eb="6">
      <t>コウジ</t>
    </rPh>
    <phoneticPr fontId="149"/>
  </si>
  <si>
    <t>（</t>
  </si>
  <si>
    <t>）</t>
  </si>
  <si>
    <t>「分別解体等の方法」については、該当のない場合は記載の必要はありません。</t>
    <rPh sb="1" eb="3">
      <t>ブンベツ</t>
    </rPh>
    <rPh sb="3" eb="6">
      <t>カイタイトウ</t>
    </rPh>
    <rPh sb="7" eb="9">
      <t>ホウホウ</t>
    </rPh>
    <phoneticPr fontId="149"/>
  </si>
  <si>
    <t>２．解体工事に要する費用</t>
    <phoneticPr fontId="149"/>
  </si>
  <si>
    <t>　　　（受注者の見積金額）</t>
    <phoneticPr fontId="149"/>
  </si>
  <si>
    <t>円（税込）</t>
    <rPh sb="0" eb="1">
      <t>エン</t>
    </rPh>
    <rPh sb="2" eb="3">
      <t>ゼイ</t>
    </rPh>
    <rPh sb="3" eb="4">
      <t>コ</t>
    </rPh>
    <phoneticPr fontId="149"/>
  </si>
  <si>
    <t>３．再資源化等をするための施設の名称及び所在地</t>
    <phoneticPr fontId="149"/>
  </si>
  <si>
    <t>特定建設資材廃棄物の種類</t>
  </si>
  <si>
    <t>施設の名称</t>
  </si>
  <si>
    <t>所在地</t>
  </si>
  <si>
    <t>※受注者が選択した施設を記載（品目ごとに複数記入可。書ききれない場合は別紙に記載してください。）</t>
    <rPh sb="26" eb="27">
      <t>カ</t>
    </rPh>
    <rPh sb="32" eb="34">
      <t>バアイ</t>
    </rPh>
    <rPh sb="35" eb="37">
      <t>ベッシ</t>
    </rPh>
    <rPh sb="38" eb="40">
      <t>キサイ</t>
    </rPh>
    <phoneticPr fontId="149"/>
  </si>
  <si>
    <t>４．特定建設資材廃棄物の再資源化等に要する費用　　　　　　　　　　　　　　　　</t>
    <phoneticPr fontId="149"/>
  </si>
  <si>
    <t>　　　（受注者の見積金額）</t>
  </si>
  <si>
    <t>請 負 者</t>
    <rPh sb="0" eb="3">
      <t>ウケオイ</t>
    </rPh>
    <rPh sb="4" eb="5">
      <t>シャ</t>
    </rPh>
    <phoneticPr fontId="149"/>
  </si>
  <si>
    <t>住　所</t>
    <rPh sb="0" eb="3">
      <t>ジュウショ</t>
    </rPh>
    <phoneticPr fontId="149"/>
  </si>
  <si>
    <t>受 託 者</t>
    <rPh sb="0" eb="5">
      <t>ジュタクシャ</t>
    </rPh>
    <phoneticPr fontId="149"/>
  </si>
  <si>
    <t>氏　名</t>
    <rPh sb="0" eb="3">
      <t>シメイ</t>
    </rPh>
    <phoneticPr fontId="149"/>
  </si>
  <si>
    <t>月　　日　　</t>
    <rPh sb="0" eb="1">
      <t>ガツ</t>
    </rPh>
    <rPh sb="3" eb="4">
      <t>ヒ</t>
    </rPh>
    <phoneticPr fontId="149"/>
  </si>
  <si>
    <t>　工　　種</t>
    <rPh sb="1" eb="2">
      <t>コウ</t>
    </rPh>
    <rPh sb="4" eb="5">
      <t>シュ</t>
    </rPh>
    <phoneticPr fontId="149"/>
  </si>
  <si>
    <t>・</t>
    <phoneticPr fontId="149"/>
  </si>
  <si>
    <t>備考</t>
    <rPh sb="0" eb="2">
      <t>ビコウ</t>
    </rPh>
    <phoneticPr fontId="149"/>
  </si>
  <si>
    <t>工 期 ･ 履 行 期 間 　：</t>
    <rPh sb="0" eb="3">
      <t>コウキ</t>
    </rPh>
    <rPh sb="6" eb="9">
      <t>リコウ</t>
    </rPh>
    <rPh sb="10" eb="13">
      <t>キカン</t>
    </rPh>
    <phoneticPr fontId="149"/>
  </si>
  <si>
    <t>起工番号</t>
    <rPh sb="0" eb="2">
      <t>キコウ</t>
    </rPh>
    <rPh sb="2" eb="4">
      <t>バンゴウ</t>
    </rPh>
    <phoneticPr fontId="149"/>
  </si>
  <si>
    <t>担当者</t>
    <rPh sb="0" eb="3">
      <t>タントウシャ</t>
    </rPh>
    <phoneticPr fontId="149"/>
  </si>
  <si>
    <t>建設業退職金共済制度共済証紙購入状況報告書</t>
    <rPh sb="0" eb="2">
      <t>ケンセツ</t>
    </rPh>
    <rPh sb="2" eb="3">
      <t>ギョウ</t>
    </rPh>
    <rPh sb="3" eb="6">
      <t>タイショクキン</t>
    </rPh>
    <rPh sb="6" eb="8">
      <t>キョウサイ</t>
    </rPh>
    <rPh sb="8" eb="10">
      <t>セイド</t>
    </rPh>
    <rPh sb="10" eb="12">
      <t>キョウサイ</t>
    </rPh>
    <rPh sb="12" eb="13">
      <t>ショウ</t>
    </rPh>
    <rPh sb="13" eb="14">
      <t>シ</t>
    </rPh>
    <rPh sb="14" eb="16">
      <t>コウニュウ</t>
    </rPh>
    <rPh sb="16" eb="18">
      <t>ジョウキョウ</t>
    </rPh>
    <rPh sb="18" eb="21">
      <t>ホウコクショ</t>
    </rPh>
    <phoneticPr fontId="149"/>
  </si>
  <si>
    <t>請負者　</t>
    <rPh sb="0" eb="2">
      <t>ウケオイ</t>
    </rPh>
    <rPh sb="2" eb="3">
      <t>シャ</t>
    </rPh>
    <phoneticPr fontId="149"/>
  </si>
  <si>
    <t>所在地又は名称</t>
    <rPh sb="0" eb="3">
      <t>ショザイチ</t>
    </rPh>
    <rPh sb="3" eb="4">
      <t>マタ</t>
    </rPh>
    <rPh sb="5" eb="7">
      <t>メイショウ</t>
    </rPh>
    <phoneticPr fontId="149"/>
  </si>
  <si>
    <t>商号又は名称</t>
    <rPh sb="0" eb="2">
      <t>ショウゴウ</t>
    </rPh>
    <rPh sb="2" eb="3">
      <t>マタ</t>
    </rPh>
    <rPh sb="4" eb="6">
      <t>メイショウ</t>
    </rPh>
    <phoneticPr fontId="149"/>
  </si>
  <si>
    <t>代表者職氏名</t>
    <rPh sb="0" eb="3">
      <t>ダイヒョウシャ</t>
    </rPh>
    <rPh sb="3" eb="4">
      <t>ショク</t>
    </rPh>
    <rPh sb="4" eb="6">
      <t>シメイ</t>
    </rPh>
    <phoneticPr fontId="149"/>
  </si>
  <si>
    <t>　　　下記のとおり証紙を購入したので、当該掛金収納書を添付して報告します。</t>
    <rPh sb="3" eb="5">
      <t>カキ</t>
    </rPh>
    <rPh sb="9" eb="11">
      <t>ショウシ</t>
    </rPh>
    <rPh sb="12" eb="14">
      <t>コウニュウ</t>
    </rPh>
    <rPh sb="19" eb="21">
      <t>トウガイ</t>
    </rPh>
    <rPh sb="21" eb="23">
      <t>カケキン</t>
    </rPh>
    <rPh sb="23" eb="25">
      <t>シュウノウ</t>
    </rPh>
    <rPh sb="25" eb="26">
      <t>ショ</t>
    </rPh>
    <rPh sb="27" eb="29">
      <t>テンプ</t>
    </rPh>
    <rPh sb="31" eb="33">
      <t>ホウコク</t>
    </rPh>
    <phoneticPr fontId="149"/>
  </si>
  <si>
    <t>１．工　事　名</t>
    <rPh sb="2" eb="3">
      <t>コウ</t>
    </rPh>
    <rPh sb="4" eb="5">
      <t>コト</t>
    </rPh>
    <rPh sb="6" eb="7">
      <t>メイ</t>
    </rPh>
    <phoneticPr fontId="149"/>
  </si>
  <si>
    <t>２．契約年月日</t>
    <rPh sb="2" eb="4">
      <t>ケイヤク</t>
    </rPh>
    <rPh sb="4" eb="7">
      <t>ネンガッピ</t>
    </rPh>
    <phoneticPr fontId="149"/>
  </si>
  <si>
    <t>３．契約金額</t>
    <rPh sb="2" eb="4">
      <t>ケイヤク</t>
    </rPh>
    <rPh sb="4" eb="6">
      <t>キンガク</t>
    </rPh>
    <phoneticPr fontId="149"/>
  </si>
  <si>
    <t>４．証紙購入の算定方法</t>
    <rPh sb="2" eb="4">
      <t>ショウシ</t>
    </rPh>
    <rPh sb="4" eb="6">
      <t>コウニュウ</t>
    </rPh>
    <rPh sb="7" eb="9">
      <t>サンテイ</t>
    </rPh>
    <rPh sb="9" eb="11">
      <t>ホウホウ</t>
    </rPh>
    <phoneticPr fontId="149"/>
  </si>
  <si>
    <t>　　ア．対象労働者数およびその就労予定日数による共済証紙購入額</t>
    <rPh sb="4" eb="6">
      <t>タイショウ</t>
    </rPh>
    <rPh sb="6" eb="9">
      <t>ロウドウシャ</t>
    </rPh>
    <rPh sb="9" eb="10">
      <t>スウ</t>
    </rPh>
    <rPh sb="15" eb="17">
      <t>シュウロウ</t>
    </rPh>
    <rPh sb="17" eb="19">
      <t>ヨテイ</t>
    </rPh>
    <rPh sb="19" eb="21">
      <t>ニッスウ</t>
    </rPh>
    <rPh sb="24" eb="26">
      <t>キョウサイ</t>
    </rPh>
    <rPh sb="26" eb="28">
      <t>ショウシ</t>
    </rPh>
    <rPh sb="28" eb="30">
      <t>コウニュウ</t>
    </rPh>
    <rPh sb="30" eb="31">
      <t>ガク</t>
    </rPh>
    <phoneticPr fontId="149"/>
  </si>
  <si>
    <t>　　　　　・対象労働者数　</t>
    <rPh sb="6" eb="8">
      <t>タイショウ</t>
    </rPh>
    <rPh sb="8" eb="11">
      <t>ロウドウシャ</t>
    </rPh>
    <rPh sb="11" eb="12">
      <t>スウ</t>
    </rPh>
    <phoneticPr fontId="149"/>
  </si>
  <si>
    <t>人</t>
    <rPh sb="0" eb="1">
      <t>ニン</t>
    </rPh>
    <phoneticPr fontId="149"/>
  </si>
  <si>
    <t>　　　　　・就労（予定）日数</t>
    <rPh sb="6" eb="8">
      <t>シュウロウ</t>
    </rPh>
    <rPh sb="9" eb="11">
      <t>ヨテイ</t>
    </rPh>
    <rPh sb="12" eb="14">
      <t>ニッスウ</t>
    </rPh>
    <phoneticPr fontId="149"/>
  </si>
  <si>
    <t>のべ</t>
    <phoneticPr fontId="149"/>
  </si>
  <si>
    <t>日</t>
    <rPh sb="0" eb="1">
      <t>ニチ</t>
    </rPh>
    <phoneticPr fontId="149"/>
  </si>
  <si>
    <t>　　　　　・共済証紙購入額　</t>
    <rPh sb="6" eb="8">
      <t>キョウサイ</t>
    </rPh>
    <rPh sb="8" eb="10">
      <t>ショウシ</t>
    </rPh>
    <rPh sb="10" eb="12">
      <t>コウニュウ</t>
    </rPh>
    <rPh sb="12" eb="13">
      <t>ガク</t>
    </rPh>
    <phoneticPr fontId="149"/>
  </si>
  <si>
    <t>円</t>
    <rPh sb="0" eb="1">
      <t>エン</t>
    </rPh>
    <phoneticPr fontId="149"/>
  </si>
  <si>
    <t>　　（証紙１日券＠３２０円×　　　　日分）</t>
    <rPh sb="3" eb="5">
      <t>ショウシ</t>
    </rPh>
    <rPh sb="6" eb="7">
      <t>ニチ</t>
    </rPh>
    <rPh sb="7" eb="8">
      <t>ケン</t>
    </rPh>
    <rPh sb="12" eb="13">
      <t>エン</t>
    </rPh>
    <rPh sb="18" eb="19">
      <t>ニチ</t>
    </rPh>
    <rPh sb="19" eb="20">
      <t>ブン</t>
    </rPh>
    <phoneticPr fontId="149"/>
  </si>
  <si>
    <t>　　イ．対象者の把握が困難なため、「共済証紙の購入の考え方」による共済証紙購入額</t>
    <rPh sb="4" eb="7">
      <t>タイショウシャ</t>
    </rPh>
    <rPh sb="8" eb="10">
      <t>ハアク</t>
    </rPh>
    <rPh sb="11" eb="13">
      <t>コンナン</t>
    </rPh>
    <rPh sb="18" eb="20">
      <t>キョウサイ</t>
    </rPh>
    <rPh sb="20" eb="22">
      <t>ショウシ</t>
    </rPh>
    <rPh sb="23" eb="25">
      <t>コウニュウ</t>
    </rPh>
    <rPh sb="26" eb="27">
      <t>カンガ</t>
    </rPh>
    <rPh sb="28" eb="29">
      <t>カタ</t>
    </rPh>
    <rPh sb="33" eb="35">
      <t>キョウサイ</t>
    </rPh>
    <rPh sb="35" eb="37">
      <t>ショウシ</t>
    </rPh>
    <rPh sb="37" eb="39">
      <t>コウニュウ</t>
    </rPh>
    <rPh sb="39" eb="40">
      <t>ガク</t>
    </rPh>
    <phoneticPr fontId="149"/>
  </si>
  <si>
    <t xml:space="preserve">　　　　（　　　　　　　　　　円） × （　　　/1000 ） × </t>
    <rPh sb="15" eb="16">
      <t>エン</t>
    </rPh>
    <phoneticPr fontId="149"/>
  </si>
  <si>
    <t>工事における労働者の建退共加入率（　　　％）</t>
    <rPh sb="0" eb="2">
      <t>コウジ</t>
    </rPh>
    <rPh sb="6" eb="9">
      <t>ロウドウシャ</t>
    </rPh>
    <rPh sb="10" eb="11">
      <t>ケン</t>
    </rPh>
    <rPh sb="11" eb="12">
      <t>タイ</t>
    </rPh>
    <rPh sb="12" eb="13">
      <t>トモ</t>
    </rPh>
    <rPh sb="13" eb="15">
      <t>カニュウ</t>
    </rPh>
    <rPh sb="15" eb="16">
      <t>リツ</t>
    </rPh>
    <phoneticPr fontId="149"/>
  </si>
  <si>
    <t>（総工事費）</t>
    <rPh sb="1" eb="2">
      <t>ソウ</t>
    </rPh>
    <rPh sb="2" eb="4">
      <t>コウジ</t>
    </rPh>
    <rPh sb="4" eb="5">
      <t>ヒ</t>
    </rPh>
    <phoneticPr fontId="149"/>
  </si>
  <si>
    <t>（当該工事の共済証紙購入率）</t>
    <rPh sb="1" eb="3">
      <t>トウガイ</t>
    </rPh>
    <rPh sb="3" eb="5">
      <t>コウジ</t>
    </rPh>
    <rPh sb="6" eb="8">
      <t>キョウサイ</t>
    </rPh>
    <rPh sb="8" eb="10">
      <t>ショウシ</t>
    </rPh>
    <rPh sb="10" eb="12">
      <t>コウニュウ</t>
    </rPh>
    <rPh sb="12" eb="13">
      <t>リツ</t>
    </rPh>
    <phoneticPr fontId="149"/>
  </si>
  <si>
    <t xml:space="preserve"> 　=            　　 円</t>
    <rPh sb="18" eb="19">
      <t>エン</t>
    </rPh>
    <phoneticPr fontId="149"/>
  </si>
  <si>
    <t>　　　　　　　　　　枚</t>
    <rPh sb="10" eb="11">
      <t>マイ</t>
    </rPh>
    <phoneticPr fontId="149"/>
  </si>
  <si>
    <t>　×　３２０円　＝</t>
    <rPh sb="6" eb="7">
      <t>エン</t>
    </rPh>
    <phoneticPr fontId="149"/>
  </si>
  <si>
    <t>５．共済証紙を購入しない又は購入が遅れる場合</t>
    <rPh sb="2" eb="4">
      <t>キョウサイ</t>
    </rPh>
    <rPh sb="4" eb="6">
      <t>ショウシ</t>
    </rPh>
    <rPh sb="7" eb="9">
      <t>コウニュウ</t>
    </rPh>
    <rPh sb="12" eb="13">
      <t>マタ</t>
    </rPh>
    <rPh sb="14" eb="16">
      <t>コウニュウ</t>
    </rPh>
    <rPh sb="17" eb="18">
      <t>オク</t>
    </rPh>
    <rPh sb="20" eb="22">
      <t>バアイ</t>
    </rPh>
    <phoneticPr fontId="149"/>
  </si>
  <si>
    <t>（共済証紙を購入しない理由、又は共済証紙購入が遅れる理由及び購入の予定時期を記入）</t>
    <rPh sb="1" eb="3">
      <t>キョウサイ</t>
    </rPh>
    <rPh sb="3" eb="5">
      <t>ショウシ</t>
    </rPh>
    <rPh sb="6" eb="8">
      <t>コウニュウ</t>
    </rPh>
    <rPh sb="11" eb="13">
      <t>リユウ</t>
    </rPh>
    <rPh sb="14" eb="15">
      <t>マタ</t>
    </rPh>
    <rPh sb="16" eb="18">
      <t>キョウサイ</t>
    </rPh>
    <rPh sb="18" eb="20">
      <t>ショウシ</t>
    </rPh>
    <rPh sb="20" eb="22">
      <t>コウニュウ</t>
    </rPh>
    <rPh sb="23" eb="24">
      <t>オク</t>
    </rPh>
    <rPh sb="26" eb="28">
      <t>リユウ</t>
    </rPh>
    <rPh sb="28" eb="29">
      <t>オヨ</t>
    </rPh>
    <rPh sb="30" eb="32">
      <t>コウニュウ</t>
    </rPh>
    <rPh sb="33" eb="35">
      <t>ヨテイ</t>
    </rPh>
    <rPh sb="35" eb="37">
      <t>ジキ</t>
    </rPh>
    <rPh sb="38" eb="40">
      <t>キニュウ</t>
    </rPh>
    <phoneticPr fontId="149"/>
  </si>
  <si>
    <t>６．掛金収納書（発注官公庁用）貼付欄</t>
    <rPh sb="2" eb="4">
      <t>カケキン</t>
    </rPh>
    <rPh sb="4" eb="6">
      <t>シュウノウ</t>
    </rPh>
    <rPh sb="6" eb="7">
      <t>ショ</t>
    </rPh>
    <rPh sb="8" eb="10">
      <t>ハッチュウ</t>
    </rPh>
    <rPh sb="10" eb="13">
      <t>カンコウチョウ</t>
    </rPh>
    <rPh sb="13" eb="14">
      <t>ヨウ</t>
    </rPh>
    <rPh sb="15" eb="17">
      <t>チョウフ</t>
    </rPh>
    <rPh sb="17" eb="18">
      <t>ラン</t>
    </rPh>
    <phoneticPr fontId="149"/>
  </si>
  <si>
    <t>あて</t>
    <phoneticPr fontId="14"/>
  </si>
  <si>
    <t>　÷　３２０円　＝</t>
    <rPh sb="6" eb="7">
      <t>エン</t>
    </rPh>
    <phoneticPr fontId="149"/>
  </si>
  <si>
    <t>枚（端数切り上げ）</t>
    <phoneticPr fontId="14"/>
  </si>
  <si>
    <t>円（共済証紙購入額）</t>
    <rPh sb="2" eb="4">
      <t>キョウサイ</t>
    </rPh>
    <rPh sb="4" eb="6">
      <t>ショウシ</t>
    </rPh>
    <rPh sb="6" eb="8">
      <t>コウニュウ</t>
    </rPh>
    <rPh sb="8" eb="9">
      <t>ガク</t>
    </rPh>
    <phoneticPr fontId="149"/>
  </si>
  <si>
    <t>請  求  書</t>
    <phoneticPr fontId="149"/>
  </si>
  <si>
    <t>　</t>
    <phoneticPr fontId="149"/>
  </si>
  <si>
    <t>確　認</t>
    <rPh sb="0" eb="1">
      <t>アキラ</t>
    </rPh>
    <rPh sb="2" eb="3">
      <t>シノブ</t>
    </rPh>
    <phoneticPr fontId="149"/>
  </si>
  <si>
    <t>金　額</t>
    <rPh sb="0" eb="1">
      <t>キン</t>
    </rPh>
    <rPh sb="2" eb="3">
      <t>ガク</t>
    </rPh>
    <phoneticPr fontId="149"/>
  </si>
  <si>
    <t>（金額の頭部には￥をお書きください。）</t>
    <rPh sb="1" eb="3">
      <t>キンガク</t>
    </rPh>
    <rPh sb="4" eb="6">
      <t>トウブ</t>
    </rPh>
    <rPh sb="11" eb="12">
      <t>カ</t>
    </rPh>
    <phoneticPr fontId="149"/>
  </si>
  <si>
    <t>上記の金額を請求します。</t>
    <rPh sb="0" eb="2">
      <t>ジョウキ</t>
    </rPh>
    <rPh sb="3" eb="5">
      <t>キンガク</t>
    </rPh>
    <rPh sb="6" eb="8">
      <t>セイキュウ</t>
    </rPh>
    <phoneticPr fontId="149"/>
  </si>
  <si>
    <t>　　年　　月　　日</t>
    <rPh sb="2" eb="3">
      <t>ネン</t>
    </rPh>
    <rPh sb="5" eb="6">
      <t>ツキ</t>
    </rPh>
    <rPh sb="8" eb="9">
      <t>ヒ</t>
    </rPh>
    <phoneticPr fontId="149"/>
  </si>
  <si>
    <t>（請求先）</t>
    <rPh sb="1" eb="3">
      <t>セイキュウ</t>
    </rPh>
    <rPh sb="3" eb="4">
      <t>サキ</t>
    </rPh>
    <phoneticPr fontId="149"/>
  </si>
  <si>
    <t>久留米市長</t>
    <rPh sb="0" eb="3">
      <t>クルメ</t>
    </rPh>
    <rPh sb="3" eb="5">
      <t>シチョウ</t>
    </rPh>
    <phoneticPr fontId="149"/>
  </si>
  <si>
    <t>〒</t>
    <phoneticPr fontId="149"/>
  </si>
  <si>
    <t>－</t>
    <phoneticPr fontId="149"/>
  </si>
  <si>
    <t>住　所</t>
    <rPh sb="0" eb="1">
      <t>ジュウ</t>
    </rPh>
    <rPh sb="2" eb="3">
      <t>ショ</t>
    </rPh>
    <phoneticPr fontId="149"/>
  </si>
  <si>
    <t>（ﾌﾘｶﾞﾅ）</t>
    <phoneticPr fontId="149"/>
  </si>
  <si>
    <t>氏　名</t>
    <rPh sb="0" eb="1">
      <t>シ</t>
    </rPh>
    <rPh sb="2" eb="3">
      <t>メイ</t>
    </rPh>
    <phoneticPr fontId="149"/>
  </si>
  <si>
    <t>TEL</t>
    <phoneticPr fontId="149"/>
  </si>
  <si>
    <t>件　名</t>
    <rPh sb="0" eb="1">
      <t>ケン</t>
    </rPh>
    <rPh sb="2" eb="3">
      <t>メイ</t>
    </rPh>
    <phoneticPr fontId="149"/>
  </si>
  <si>
    <t>工事名　：</t>
    <rPh sb="0" eb="2">
      <t>コウジ</t>
    </rPh>
    <rPh sb="2" eb="3">
      <t>メイ</t>
    </rPh>
    <phoneticPr fontId="149"/>
  </si>
  <si>
    <t>工事場所：</t>
    <rPh sb="0" eb="2">
      <t>コウジ</t>
    </rPh>
    <rPh sb="2" eb="4">
      <t>バショ</t>
    </rPh>
    <phoneticPr fontId="149"/>
  </si>
  <si>
    <t>支払方法</t>
    <rPh sb="0" eb="2">
      <t>シハライ</t>
    </rPh>
    <rPh sb="2" eb="4">
      <t>ホウホウ</t>
    </rPh>
    <phoneticPr fontId="149"/>
  </si>
  <si>
    <t>次のいずれかに○をつけてください。</t>
    <rPh sb="0" eb="1">
      <t>ツギ</t>
    </rPh>
    <phoneticPr fontId="149"/>
  </si>
  <si>
    <t>１：口座</t>
    <rPh sb="2" eb="4">
      <t>コウザ</t>
    </rPh>
    <phoneticPr fontId="149"/>
  </si>
  <si>
    <t>２：現金</t>
    <rPh sb="2" eb="4">
      <t>ゲンキン</t>
    </rPh>
    <phoneticPr fontId="149"/>
  </si>
  <si>
    <t>　口座振替を希望される場合は、下記の事項を記入してください。</t>
    <rPh sb="1" eb="3">
      <t>コウザ</t>
    </rPh>
    <rPh sb="3" eb="5">
      <t>フリカエ</t>
    </rPh>
    <rPh sb="6" eb="8">
      <t>キボウ</t>
    </rPh>
    <rPh sb="11" eb="13">
      <t>バアイ</t>
    </rPh>
    <rPh sb="15" eb="17">
      <t>カキ</t>
    </rPh>
    <rPh sb="18" eb="20">
      <t>ジコウ</t>
    </rPh>
    <rPh sb="21" eb="23">
      <t>キニュウ</t>
    </rPh>
    <phoneticPr fontId="149"/>
  </si>
  <si>
    <t>金 融 機 関 名</t>
    <rPh sb="0" eb="1">
      <t>キン</t>
    </rPh>
    <rPh sb="2" eb="3">
      <t>ユウ</t>
    </rPh>
    <rPh sb="4" eb="5">
      <t>キ</t>
    </rPh>
    <rPh sb="6" eb="7">
      <t>セキ</t>
    </rPh>
    <rPh sb="8" eb="9">
      <t>メイ</t>
    </rPh>
    <phoneticPr fontId="149"/>
  </si>
  <si>
    <t>銀行 ・ 信用金庫</t>
    <rPh sb="0" eb="2">
      <t>ギンコウ</t>
    </rPh>
    <rPh sb="5" eb="7">
      <t>シンヨウ</t>
    </rPh>
    <rPh sb="7" eb="9">
      <t>キンコ</t>
    </rPh>
    <phoneticPr fontId="149"/>
  </si>
  <si>
    <t>支店</t>
    <rPh sb="0" eb="2">
      <t>シテン</t>
    </rPh>
    <phoneticPr fontId="149"/>
  </si>
  <si>
    <t>信用組合 ・ 農協</t>
    <rPh sb="0" eb="2">
      <t>シンヨウ</t>
    </rPh>
    <rPh sb="2" eb="4">
      <t>クミアイ</t>
    </rPh>
    <rPh sb="7" eb="9">
      <t>ノウキョウ</t>
    </rPh>
    <phoneticPr fontId="149"/>
  </si>
  <si>
    <t>支所</t>
    <rPh sb="0" eb="2">
      <t>シショ</t>
    </rPh>
    <phoneticPr fontId="149"/>
  </si>
  <si>
    <t>預  金  種  別</t>
    <rPh sb="0" eb="1">
      <t>アズカリ</t>
    </rPh>
    <rPh sb="3" eb="4">
      <t>カネ</t>
    </rPh>
    <rPh sb="6" eb="7">
      <t>タネ</t>
    </rPh>
    <rPh sb="9" eb="10">
      <t>ベツ</t>
    </rPh>
    <phoneticPr fontId="149"/>
  </si>
  <si>
    <t>１：普通</t>
    <rPh sb="2" eb="4">
      <t>フツウ</t>
    </rPh>
    <phoneticPr fontId="149"/>
  </si>
  <si>
    <t>２：当座</t>
    <rPh sb="2" eb="4">
      <t>トウザ</t>
    </rPh>
    <phoneticPr fontId="149"/>
  </si>
  <si>
    <t>３：貯蓄</t>
    <rPh sb="2" eb="4">
      <t>チョチク</t>
    </rPh>
    <phoneticPr fontId="149"/>
  </si>
  <si>
    <t>口  座  番  号</t>
    <rPh sb="0" eb="1">
      <t>クチ</t>
    </rPh>
    <rPh sb="3" eb="4">
      <t>ザ</t>
    </rPh>
    <rPh sb="6" eb="7">
      <t>バン</t>
    </rPh>
    <rPh sb="9" eb="10">
      <t>ゴウ</t>
    </rPh>
    <phoneticPr fontId="149"/>
  </si>
  <si>
    <t>（右づめでお願いします。）</t>
    <rPh sb="1" eb="2">
      <t>ミギ</t>
    </rPh>
    <rPh sb="6" eb="7">
      <t>ネガ</t>
    </rPh>
    <phoneticPr fontId="149"/>
  </si>
  <si>
    <t>（フ リ ガ ナ）</t>
    <phoneticPr fontId="149"/>
  </si>
  <si>
    <t>検 品</t>
    <rPh sb="0" eb="1">
      <t>ケン</t>
    </rPh>
    <rPh sb="2" eb="3">
      <t>シナ</t>
    </rPh>
    <phoneticPr fontId="149"/>
  </si>
  <si>
    <t>口  座  名  義</t>
    <rPh sb="0" eb="1">
      <t>クチ</t>
    </rPh>
    <rPh sb="3" eb="4">
      <t>ザ</t>
    </rPh>
    <rPh sb="6" eb="7">
      <t>メイ</t>
    </rPh>
    <rPh sb="9" eb="10">
      <t>ギ</t>
    </rPh>
    <phoneticPr fontId="149"/>
  </si>
  <si>
    <t>（通帳のとおりフリガナも記入してください。）</t>
    <phoneticPr fontId="149"/>
  </si>
  <si>
    <t>（注）</t>
    <rPh sb="1" eb="2">
      <t>チュウ</t>
    </rPh>
    <phoneticPr fontId="149"/>
  </si>
  <si>
    <t>会社その他の法人については、法人名および代表者名を記入してください。</t>
    <rPh sb="0" eb="2">
      <t>カイシャ</t>
    </rPh>
    <rPh sb="4" eb="5">
      <t>タ</t>
    </rPh>
    <rPh sb="6" eb="8">
      <t>ホウジン</t>
    </rPh>
    <rPh sb="14" eb="16">
      <t>ホウジン</t>
    </rPh>
    <rPh sb="16" eb="17">
      <t>メイ</t>
    </rPh>
    <rPh sb="20" eb="23">
      <t>ダイヒョウシャ</t>
    </rPh>
    <rPh sb="23" eb="24">
      <t>メイ</t>
    </rPh>
    <rPh sb="25" eb="27">
      <t>キニュウ</t>
    </rPh>
    <phoneticPr fontId="149"/>
  </si>
  <si>
    <t>口座名義の記入例</t>
    <rPh sb="0" eb="2">
      <t>コウザ</t>
    </rPh>
    <rPh sb="2" eb="4">
      <t>メイギ</t>
    </rPh>
    <rPh sb="5" eb="7">
      <t>キニュウ</t>
    </rPh>
    <rPh sb="7" eb="8">
      <t>レイ</t>
    </rPh>
    <phoneticPr fontId="149"/>
  </si>
  <si>
    <t>カ</t>
    <phoneticPr fontId="149"/>
  </si>
  <si>
    <t>ク</t>
    <phoneticPr fontId="149"/>
  </si>
  <si>
    <t>ル</t>
    <phoneticPr fontId="149"/>
  </si>
  <si>
    <t>メ</t>
    <phoneticPr fontId="149"/>
  </si>
  <si>
    <t>゛</t>
    <phoneticPr fontId="149"/>
  </si>
  <si>
    <t>ッ</t>
    <phoneticPr fontId="149"/>
  </si>
  <si>
    <t>キ</t>
    <phoneticPr fontId="149"/>
  </si>
  <si>
    <t>現金払いについては、出納室よりはがき等でご案内します。</t>
    <rPh sb="0" eb="2">
      <t>ゲンキン</t>
    </rPh>
    <rPh sb="2" eb="3">
      <t>ハラ</t>
    </rPh>
    <rPh sb="10" eb="13">
      <t>スイトウシツ</t>
    </rPh>
    <rPh sb="18" eb="19">
      <t>トウ</t>
    </rPh>
    <rPh sb="21" eb="23">
      <t>アンナイ</t>
    </rPh>
    <phoneticPr fontId="149"/>
  </si>
  <si>
    <t>￥</t>
    <phoneticPr fontId="149"/>
  </si>
  <si>
    <t>*</t>
    <phoneticPr fontId="149"/>
  </si>
  <si>
    <t>久留米市城南町１５-３</t>
    <rPh sb="0" eb="4">
      <t>クルメシ</t>
    </rPh>
    <rPh sb="4" eb="7">
      <t>ジョウナンマチ</t>
    </rPh>
    <phoneticPr fontId="149"/>
  </si>
  <si>
    <t>カ)　クルメホソウ　ダイヒョウトリシマリヤク　クルメ　タロウ</t>
    <phoneticPr fontId="149"/>
  </si>
  <si>
    <t>株式会社　久留米舗装　代表取締役　久留米　太郎</t>
    <rPh sb="0" eb="4">
      <t>カブシキガイシャ</t>
    </rPh>
    <rPh sb="5" eb="8">
      <t>クルメ</t>
    </rPh>
    <rPh sb="8" eb="10">
      <t>ホソウ</t>
    </rPh>
    <rPh sb="11" eb="13">
      <t>ダイヒョウ</t>
    </rPh>
    <rPh sb="13" eb="16">
      <t>トリシマリヤク</t>
    </rPh>
    <rPh sb="17" eb="20">
      <t>クルメ</t>
    </rPh>
    <rPh sb="21" eb="23">
      <t>タロウ</t>
    </rPh>
    <phoneticPr fontId="149"/>
  </si>
  <si>
    <t>０９４２-**-****</t>
    <phoneticPr fontId="149"/>
  </si>
  <si>
    <t>工事名   ：</t>
    <rPh sb="0" eb="2">
      <t>コウジ</t>
    </rPh>
    <rPh sb="2" eb="3">
      <t>メイ</t>
    </rPh>
    <phoneticPr fontId="149"/>
  </si>
  <si>
    <t>歩道改良(その５)工事　　前払金</t>
    <rPh sb="0" eb="2">
      <t>ホドウ</t>
    </rPh>
    <rPh sb="2" eb="4">
      <t>カイリョウ</t>
    </rPh>
    <rPh sb="9" eb="11">
      <t>コウジ</t>
    </rPh>
    <rPh sb="13" eb="15">
      <t>マエバラ</t>
    </rPh>
    <rPh sb="15" eb="16">
      <t>キン</t>
    </rPh>
    <phoneticPr fontId="149"/>
  </si>
  <si>
    <t>久留米市城南町</t>
    <rPh sb="0" eb="4">
      <t>クルメシ</t>
    </rPh>
    <rPh sb="4" eb="7">
      <t>ジョウナンマチ</t>
    </rPh>
    <phoneticPr fontId="149"/>
  </si>
  <si>
    <t>福岡</t>
    <rPh sb="0" eb="2">
      <t>フクオカ</t>
    </rPh>
    <phoneticPr fontId="149"/>
  </si>
  <si>
    <t>久留米営業部</t>
    <rPh sb="0" eb="3">
      <t>クルメ</t>
    </rPh>
    <rPh sb="3" eb="5">
      <t>エイギョウ</t>
    </rPh>
    <rPh sb="5" eb="6">
      <t>ブ</t>
    </rPh>
    <phoneticPr fontId="149"/>
  </si>
  <si>
    <t>カ）　クルメホソウ　ダイヒョウトリシマリヤク　クルメ　タロウ</t>
    <phoneticPr fontId="149"/>
  </si>
  <si>
    <t>前　払　請　求　書</t>
    <rPh sb="0" eb="1">
      <t>マエ</t>
    </rPh>
    <rPh sb="2" eb="3">
      <t>バライ</t>
    </rPh>
    <rPh sb="4" eb="5">
      <t>ショウ</t>
    </rPh>
    <rPh sb="6" eb="7">
      <t>モトム</t>
    </rPh>
    <rPh sb="8" eb="9">
      <t>ショ</t>
    </rPh>
    <phoneticPr fontId="69"/>
  </si>
  <si>
    <t>起工番号</t>
    <rPh sb="0" eb="2">
      <t>キコウ</t>
    </rPh>
    <rPh sb="2" eb="4">
      <t>バンゴウ</t>
    </rPh>
    <phoneticPr fontId="69"/>
  </si>
  <si>
    <t>検査番号</t>
    <rPh sb="0" eb="2">
      <t>ケンサ</t>
    </rPh>
    <rPh sb="2" eb="4">
      <t>バンゴウ</t>
    </rPh>
    <phoneticPr fontId="69"/>
  </si>
  <si>
    <t>請求日</t>
    <rPh sb="0" eb="3">
      <t>セイキュウビ</t>
    </rPh>
    <phoneticPr fontId="69"/>
  </si>
  <si>
    <t>年</t>
    <rPh sb="0" eb="1">
      <t>ネン</t>
    </rPh>
    <phoneticPr fontId="69"/>
  </si>
  <si>
    <t>月</t>
    <rPh sb="0" eb="1">
      <t>ガツ</t>
    </rPh>
    <phoneticPr fontId="69"/>
  </si>
  <si>
    <t>日</t>
    <rPh sb="0" eb="1">
      <t>ニチ</t>
    </rPh>
    <phoneticPr fontId="69"/>
  </si>
  <si>
    <t xml:space="preserve"> 久留米市企業管理者　宛</t>
    <rPh sb="1" eb="5">
      <t>クルメシ</t>
    </rPh>
    <rPh sb="5" eb="7">
      <t>キギョウ</t>
    </rPh>
    <rPh sb="7" eb="10">
      <t>カンリシャ</t>
    </rPh>
    <rPh sb="11" eb="12">
      <t>アテ</t>
    </rPh>
    <phoneticPr fontId="69"/>
  </si>
  <si>
    <t>住　　所</t>
    <phoneticPr fontId="69"/>
  </si>
  <si>
    <t>氏　　名
（代表者名）</t>
    <phoneticPr fontId="69"/>
  </si>
  <si>
    <t>電話番号</t>
    <phoneticPr fontId="69"/>
  </si>
  <si>
    <t>請求金額</t>
    <phoneticPr fontId="69"/>
  </si>
  <si>
    <t>百億</t>
    <rPh sb="0" eb="2">
      <t>ヒャクオク</t>
    </rPh>
    <phoneticPr fontId="69"/>
  </si>
  <si>
    <t>十億</t>
    <rPh sb="0" eb="2">
      <t>ジュウオク</t>
    </rPh>
    <phoneticPr fontId="69"/>
  </si>
  <si>
    <t>億</t>
    <rPh sb="0" eb="1">
      <t>オク</t>
    </rPh>
    <phoneticPr fontId="69"/>
  </si>
  <si>
    <t>千万</t>
    <rPh sb="0" eb="2">
      <t>センマン</t>
    </rPh>
    <phoneticPr fontId="69"/>
  </si>
  <si>
    <t>百万</t>
    <rPh sb="0" eb="2">
      <t>ヒャクマン</t>
    </rPh>
    <phoneticPr fontId="69"/>
  </si>
  <si>
    <t>十万</t>
    <rPh sb="0" eb="2">
      <t>ジュウマン</t>
    </rPh>
    <phoneticPr fontId="69"/>
  </si>
  <si>
    <t>万</t>
    <rPh sb="0" eb="1">
      <t>マン</t>
    </rPh>
    <phoneticPr fontId="69"/>
  </si>
  <si>
    <t>千</t>
    <rPh sb="0" eb="1">
      <t>セン</t>
    </rPh>
    <phoneticPr fontId="69"/>
  </si>
  <si>
    <t>百</t>
    <rPh sb="0" eb="1">
      <t>ヒャク</t>
    </rPh>
    <phoneticPr fontId="69"/>
  </si>
  <si>
    <t>十</t>
    <rPh sb="0" eb="1">
      <t>ジュウ</t>
    </rPh>
    <phoneticPr fontId="69"/>
  </si>
  <si>
    <t>円</t>
    <rPh sb="0" eb="1">
      <t>エン</t>
    </rPh>
    <phoneticPr fontId="69"/>
  </si>
  <si>
    <t>※金額の頭に「￥」をご記入ください。</t>
    <phoneticPr fontId="69"/>
  </si>
  <si>
    <t>※前払・中間前払は消費税の課税取引ではないので、請求書にインボイスの登録番号や消費税等額は記入不要。</t>
    <rPh sb="24" eb="27">
      <t>セイキュウショ</t>
    </rPh>
    <rPh sb="34" eb="36">
      <t>トウロク</t>
    </rPh>
    <rPh sb="36" eb="38">
      <t>バンゴウ</t>
    </rPh>
    <phoneticPr fontId="69"/>
  </si>
  <si>
    <t>上記の金額を（　前払　・　中間前払　）として請求します。</t>
    <rPh sb="0" eb="2">
      <t>ジョウキ</t>
    </rPh>
    <rPh sb="3" eb="5">
      <t>キンガク</t>
    </rPh>
    <rPh sb="8" eb="10">
      <t>マエバライ</t>
    </rPh>
    <rPh sb="13" eb="15">
      <t>チュウカン</t>
    </rPh>
    <rPh sb="15" eb="17">
      <t>マエバライ</t>
    </rPh>
    <rPh sb="22" eb="24">
      <t>セイキュウ</t>
    </rPh>
    <phoneticPr fontId="69"/>
  </si>
  <si>
    <t>件名等</t>
    <rPh sb="0" eb="2">
      <t>ケンメイ</t>
    </rPh>
    <rPh sb="2" eb="3">
      <t>トウ</t>
    </rPh>
    <phoneticPr fontId="69"/>
  </si>
  <si>
    <t>（工事場所）</t>
    <rPh sb="1" eb="3">
      <t>コウジ</t>
    </rPh>
    <rPh sb="3" eb="5">
      <t>バショ</t>
    </rPh>
    <phoneticPr fontId="69"/>
  </si>
  <si>
    <t>　</t>
    <phoneticPr fontId="69"/>
  </si>
  <si>
    <t>振込口座</t>
    <rPh sb="0" eb="2">
      <t>フリコミ</t>
    </rPh>
    <rPh sb="2" eb="4">
      <t>コウザ</t>
    </rPh>
    <phoneticPr fontId="69"/>
  </si>
  <si>
    <t>金融機関名</t>
    <rPh sb="0" eb="2">
      <t>キンユウ</t>
    </rPh>
    <rPh sb="2" eb="4">
      <t>キカン</t>
    </rPh>
    <rPh sb="4" eb="5">
      <t>メイ</t>
    </rPh>
    <phoneticPr fontId="69"/>
  </si>
  <si>
    <t>支店名</t>
    <rPh sb="0" eb="3">
      <t>シテンメイ</t>
    </rPh>
    <phoneticPr fontId="69"/>
  </si>
  <si>
    <t>預金種別</t>
    <rPh sb="0" eb="2">
      <t>ヨキン</t>
    </rPh>
    <rPh sb="2" eb="4">
      <t>シュベツ</t>
    </rPh>
    <phoneticPr fontId="69"/>
  </si>
  <si>
    <t>口座番号（右づめ）</t>
    <rPh sb="0" eb="2">
      <t>コウザ</t>
    </rPh>
    <rPh sb="2" eb="4">
      <t>バンゴウ</t>
    </rPh>
    <rPh sb="5" eb="6">
      <t>ミギ</t>
    </rPh>
    <phoneticPr fontId="69"/>
  </si>
  <si>
    <t>普通 ・ 当座 ・ （　　　　）</t>
    <rPh sb="0" eb="2">
      <t>フツウ</t>
    </rPh>
    <rPh sb="5" eb="7">
      <t>トウザ</t>
    </rPh>
    <phoneticPr fontId="69"/>
  </si>
  <si>
    <t>フリガナ</t>
    <phoneticPr fontId="69"/>
  </si>
  <si>
    <r>
      <t xml:space="preserve">口座名義
</t>
    </r>
    <r>
      <rPr>
        <sz val="9"/>
        <color theme="1"/>
        <rFont val="ＭＳ Ｐゴシック"/>
        <family val="3"/>
        <charset val="128"/>
      </rPr>
      <t>(通帳のとおりフリガナも記入)</t>
    </r>
    <rPh sb="0" eb="2">
      <t>コウザ</t>
    </rPh>
    <rPh sb="2" eb="4">
      <t>メイギ</t>
    </rPh>
    <rPh sb="6" eb="8">
      <t>ツウチョウ</t>
    </rPh>
    <rPh sb="17" eb="18">
      <t>キ</t>
    </rPh>
    <rPh sb="18" eb="19">
      <t>ニュウ</t>
    </rPh>
    <phoneticPr fontId="69"/>
  </si>
  <si>
    <t>（注）</t>
    <rPh sb="1" eb="2">
      <t>チュウ</t>
    </rPh>
    <phoneticPr fontId="69"/>
  </si>
  <si>
    <t xml:space="preserve">① </t>
    <phoneticPr fontId="69"/>
  </si>
  <si>
    <t>会社その他の法人については、法人名、代表者の職名及び氏名を記入してください。</t>
    <phoneticPr fontId="69"/>
  </si>
  <si>
    <t>②</t>
    <phoneticPr fontId="69"/>
  </si>
  <si>
    <t>口座名義の記入例</t>
    <rPh sb="0" eb="2">
      <t>コウザ</t>
    </rPh>
    <rPh sb="2" eb="4">
      <t>メイギ</t>
    </rPh>
    <rPh sb="5" eb="7">
      <t>キニュウ</t>
    </rPh>
    <rPh sb="7" eb="8">
      <t>レイ</t>
    </rPh>
    <phoneticPr fontId="69"/>
  </si>
  <si>
    <t>カ</t>
    <phoneticPr fontId="69"/>
  </si>
  <si>
    <t>）</t>
    <phoneticPr fontId="69"/>
  </si>
  <si>
    <t>ク</t>
    <phoneticPr fontId="69"/>
  </si>
  <si>
    <t>ル</t>
    <phoneticPr fontId="69"/>
  </si>
  <si>
    <t>メ</t>
    <phoneticPr fontId="69"/>
  </si>
  <si>
    <t>゛</t>
    <phoneticPr fontId="69"/>
  </si>
  <si>
    <t>ッ</t>
    <phoneticPr fontId="69"/>
  </si>
  <si>
    <t>キ</t>
    <phoneticPr fontId="69"/>
  </si>
  <si>
    <t>※口座名義・フリガナは、通帳のとおりに記入して下さい。</t>
    <rPh sb="1" eb="3">
      <t>コウザ</t>
    </rPh>
    <rPh sb="3" eb="5">
      <t>メイギ</t>
    </rPh>
    <rPh sb="12" eb="14">
      <t>ツウチョウ</t>
    </rPh>
    <rPh sb="19" eb="21">
      <t>キニュウ</t>
    </rPh>
    <rPh sb="23" eb="24">
      <t>クダ</t>
    </rPh>
    <phoneticPr fontId="69"/>
  </si>
  <si>
    <t>③</t>
    <phoneticPr fontId="69"/>
  </si>
  <si>
    <t>口座名義が請求者名義と異なる際は、委任状が必要です。</t>
    <phoneticPr fontId="69"/>
  </si>
  <si>
    <t>・再生資源利用促進実施書（必要事項を記載したもの）</t>
    <rPh sb="1" eb="3">
      <t>サイセイ</t>
    </rPh>
    <rPh sb="3" eb="5">
      <t>シゲン</t>
    </rPh>
    <rPh sb="5" eb="7">
      <t>リヨウ</t>
    </rPh>
    <rPh sb="7" eb="9">
      <t>ソクシン</t>
    </rPh>
    <rPh sb="9" eb="11">
      <t>ジッシ</t>
    </rPh>
    <rPh sb="11" eb="12">
      <t>ショ</t>
    </rPh>
    <rPh sb="13" eb="15">
      <t>ヒツヨウ</t>
    </rPh>
    <rPh sb="15" eb="17">
      <t>ジコウ</t>
    </rPh>
    <rPh sb="18" eb="20">
      <t>キサイ</t>
    </rPh>
    <phoneticPr fontId="149"/>
  </si>
  <si>
    <t>・再生資源利用実施書（必要事項を記載したもの）</t>
    <rPh sb="1" eb="3">
      <t>サイセイ</t>
    </rPh>
    <rPh sb="3" eb="5">
      <t>シゲン</t>
    </rPh>
    <rPh sb="5" eb="7">
      <t>リヨウ</t>
    </rPh>
    <rPh sb="7" eb="9">
      <t>ジッシ</t>
    </rPh>
    <rPh sb="9" eb="10">
      <t>ショ</t>
    </rPh>
    <phoneticPr fontId="149"/>
  </si>
  <si>
    <t>添付資料</t>
    <rPh sb="0" eb="2">
      <t>テンプ</t>
    </rPh>
    <rPh sb="2" eb="4">
      <t>シリョウ</t>
    </rPh>
    <phoneticPr fontId="149"/>
  </si>
  <si>
    <t>（直接工事費)</t>
    <rPh sb="1" eb="3">
      <t>チョクセツ</t>
    </rPh>
    <rPh sb="3" eb="6">
      <t>コウジヒ</t>
    </rPh>
    <phoneticPr fontId="149"/>
  </si>
  <si>
    <t>万円（税抜）</t>
    <rPh sb="0" eb="2">
      <t>マンエン</t>
    </rPh>
    <rPh sb="3" eb="4">
      <t>ゼイ</t>
    </rPh>
    <rPh sb="4" eb="5">
      <t>ヌ</t>
    </rPh>
    <phoneticPr fontId="149"/>
  </si>
  <si>
    <t>5.特定建設資材廃棄物の再資源化等に要した費用</t>
    <rPh sb="2" eb="4">
      <t>トクテイ</t>
    </rPh>
    <rPh sb="4" eb="6">
      <t>ケンセツ</t>
    </rPh>
    <rPh sb="6" eb="8">
      <t>シザイ</t>
    </rPh>
    <rPh sb="8" eb="11">
      <t>ハイキブツ</t>
    </rPh>
    <rPh sb="12" eb="17">
      <t>サイシゲンカトウ</t>
    </rPh>
    <rPh sb="18" eb="19">
      <t>ヨウ</t>
    </rPh>
    <rPh sb="21" eb="23">
      <t>ヒヨウ</t>
    </rPh>
    <phoneticPr fontId="149"/>
  </si>
  <si>
    <t>特定建設資材廃棄物の種類</t>
    <rPh sb="10" eb="12">
      <t>シュルイ</t>
    </rPh>
    <phoneticPr fontId="149"/>
  </si>
  <si>
    <t>　（書ききれない場合は別紙に記載）</t>
    <phoneticPr fontId="149"/>
  </si>
  <si>
    <t>4.再資源化等をした施設の名称及び所在地</t>
    <rPh sb="2" eb="7">
      <t>サイシゲンカトウ</t>
    </rPh>
    <rPh sb="10" eb="12">
      <t>シセツ</t>
    </rPh>
    <rPh sb="13" eb="15">
      <t>メイショウ</t>
    </rPh>
    <rPh sb="15" eb="16">
      <t>オヨ</t>
    </rPh>
    <rPh sb="17" eb="20">
      <t>ショザイチ</t>
    </rPh>
    <phoneticPr fontId="149"/>
  </si>
  <si>
    <t>　　　　　年　　　月　　　日</t>
    <rPh sb="5" eb="6">
      <t>ネン</t>
    </rPh>
    <rPh sb="9" eb="10">
      <t>ガツ</t>
    </rPh>
    <rPh sb="13" eb="14">
      <t>ニチ</t>
    </rPh>
    <phoneticPr fontId="149"/>
  </si>
  <si>
    <t xml:space="preserve">3．再資源化等が完了した年月日 </t>
    <phoneticPr fontId="149"/>
  </si>
  <si>
    <t>資材廃棄物の再資源化等が完了したことを報告します。</t>
    <rPh sb="0" eb="2">
      <t>シザイ</t>
    </rPh>
    <rPh sb="2" eb="5">
      <t>ハイキブツ</t>
    </rPh>
    <rPh sb="6" eb="11">
      <t>サイシゲンカトウ</t>
    </rPh>
    <rPh sb="12" eb="14">
      <t>カンリョウ</t>
    </rPh>
    <rPh sb="19" eb="21">
      <t>ホウコク</t>
    </rPh>
    <phoneticPr fontId="149"/>
  </si>
  <si>
    <t>　 建設工事に係る資材の再資源化等に関する法律第１ ８ 条第１ 項の規定により、下記のとおり、特定建設</t>
    <rPh sb="2" eb="4">
      <t>ケンセツ</t>
    </rPh>
    <rPh sb="4" eb="6">
      <t>コウジ</t>
    </rPh>
    <rPh sb="7" eb="8">
      <t>カカ</t>
    </rPh>
    <rPh sb="9" eb="11">
      <t>シザイ</t>
    </rPh>
    <rPh sb="12" eb="17">
      <t>サイシゲンカトウ</t>
    </rPh>
    <rPh sb="18" eb="19">
      <t>カン</t>
    </rPh>
    <rPh sb="21" eb="23">
      <t>ホウリツ</t>
    </rPh>
    <rPh sb="23" eb="24">
      <t>ダイ</t>
    </rPh>
    <rPh sb="28" eb="29">
      <t>ジョウ</t>
    </rPh>
    <rPh sb="29" eb="30">
      <t>ダイ</t>
    </rPh>
    <rPh sb="32" eb="33">
      <t>コウ</t>
    </rPh>
    <rPh sb="34" eb="36">
      <t>キテイ</t>
    </rPh>
    <rPh sb="40" eb="42">
      <t>カキ</t>
    </rPh>
    <rPh sb="47" eb="49">
      <t>トクテイ</t>
    </rPh>
    <rPh sb="49" eb="51">
      <t>ケンセツ</t>
    </rPh>
    <phoneticPr fontId="149"/>
  </si>
  <si>
    <t>電　話　番　号</t>
    <rPh sb="0" eb="1">
      <t>デン</t>
    </rPh>
    <rPh sb="2" eb="3">
      <t>ハナシ</t>
    </rPh>
    <rPh sb="4" eb="5">
      <t>バン</t>
    </rPh>
    <rPh sb="6" eb="7">
      <t>ゴウ</t>
    </rPh>
    <phoneticPr fontId="149"/>
  </si>
  <si>
    <t>　名称及び代表者の氏名）</t>
    <rPh sb="3" eb="4">
      <t>オヨ</t>
    </rPh>
    <rPh sb="5" eb="8">
      <t>ダイヒョウシャ</t>
    </rPh>
    <rPh sb="9" eb="11">
      <t>シメイ</t>
    </rPh>
    <phoneticPr fontId="149"/>
  </si>
  <si>
    <t>（法人にあっては商号又は</t>
    <phoneticPr fontId="149"/>
  </si>
  <si>
    <t>氏　　　　　名</t>
    <rPh sb="0" eb="1">
      <t>シ</t>
    </rPh>
    <rPh sb="6" eb="7">
      <t>メイ</t>
    </rPh>
    <phoneticPr fontId="149"/>
  </si>
  <si>
    <t>郵　便　番　号</t>
    <rPh sb="0" eb="1">
      <t>ユウ</t>
    </rPh>
    <rPh sb="2" eb="3">
      <t>ビン</t>
    </rPh>
    <rPh sb="4" eb="5">
      <t>バン</t>
    </rPh>
    <rPh sb="6" eb="7">
      <t>ゴウ</t>
    </rPh>
    <phoneticPr fontId="149"/>
  </si>
  <si>
    <t>再資源化等報告書</t>
  </si>
  <si>
    <t>別紙3</t>
    <rPh sb="0" eb="2">
      <t>ベッシ</t>
    </rPh>
    <phoneticPr fontId="149"/>
  </si>
  <si>
    <t>（発注者）</t>
    <phoneticPr fontId="14"/>
  </si>
  <si>
    <t>〒８３０－８５２０</t>
    <phoneticPr fontId="14"/>
  </si>
  <si>
    <t>課長補佐</t>
    <rPh sb="0" eb="4">
      <t>カチョウホサ</t>
    </rPh>
    <phoneticPr fontId="14"/>
  </si>
  <si>
    <t>担当</t>
    <rPh sb="0" eb="2">
      <t>タントウ</t>
    </rPh>
    <phoneticPr fontId="14"/>
  </si>
  <si>
    <t>主査</t>
    <rPh sb="0" eb="2">
      <t>シュサ</t>
    </rPh>
    <phoneticPr fontId="14"/>
  </si>
  <si>
    <t>監理技術者補佐（変更・解除）届</t>
  </si>
  <si>
    <t>名称(商号）</t>
    <rPh sb="0" eb="2">
      <t>メイショウ</t>
    </rPh>
    <rPh sb="3" eb="5">
      <t>ショウゴウ</t>
    </rPh>
    <phoneticPr fontId="75"/>
  </si>
  <si>
    <t>代　表　者</t>
    <rPh sb="0" eb="1">
      <t>ダイ</t>
    </rPh>
    <rPh sb="2" eb="3">
      <t>ヒョウ</t>
    </rPh>
    <rPh sb="4" eb="5">
      <t>モノ</t>
    </rPh>
    <phoneticPr fontId="75"/>
  </si>
  <si>
    <t>下記の工事における監理技術者補佐（※１）の（変更・解除）を予定しておりますので届け出ます。</t>
  </si>
  <si>
    <t>工　　　期</t>
    <phoneticPr fontId="75"/>
  </si>
  <si>
    <t>発　注　者</t>
    <phoneticPr fontId="75"/>
  </si>
  <si>
    <t>監理技術者補佐</t>
  </si>
  <si>
    <t>変更後（解除の場合は記入不要）</t>
  </si>
  <si>
    <t>住　　　所</t>
    <phoneticPr fontId="75"/>
  </si>
  <si>
    <t>氏　　　名</t>
    <phoneticPr fontId="75"/>
  </si>
  <si>
    <t>資格等(※３)</t>
    <phoneticPr fontId="75"/>
  </si>
  <si>
    <t>変更前</t>
  </si>
  <si>
    <t>兼務工事</t>
  </si>
  <si>
    <t>変更・解除理由</t>
  </si>
  <si>
    <t>※１）建設業法第２６条第３項ただし書による監理技術者の職務を補佐する者（以下　、「監理技術者補佐」という）</t>
  </si>
  <si>
    <t>※２）建設業法第２６条第３項ただし書の規定の適用を受ける監理技術者（以下、「特例監理技術者」という。）</t>
  </si>
  <si>
    <t>※３）新たに配置する監理技術者補佐の雇用関係、資格等を確認できる公的機関が発行した書類の写しを添付すること。</t>
  </si>
  <si>
    <t>　本工事において、監理技術者の補佐の変更を行う場合は以下の（１）～（３）の要件を全て満たさなけれ
　ばならない。</t>
    <phoneticPr fontId="75"/>
  </si>
  <si>
    <t>　（１）　監理技術者補佐は、一級施工管理技士補（令和3年4月1日施行）又は一級施工管理技士等の国
　　　家資格者、学歴や実務経験により監理技術者の資格を有する者であること。なお、監理技術者補佐
　　　の建設業法第２７条の規定に基づく技術検定種目は、特例監理技術者に求める技術検定種目と同
　　　じであること。</t>
    <phoneticPr fontId="75"/>
  </si>
  <si>
    <t>　（２）　監理技術者補佐は対象工事の受注者と直接的かつ恒常的な雇用関係にあること。</t>
    <phoneticPr fontId="75"/>
  </si>
  <si>
    <t>　（３）　特例監理技術者と監理技術者補佐との間で常に連絡が取れる体制であること。</t>
    <phoneticPr fontId="75"/>
  </si>
  <si>
    <t>発　注　課</t>
    <rPh sb="4" eb="5">
      <t>カ</t>
    </rPh>
    <phoneticPr fontId="75"/>
  </si>
  <si>
    <t>工事出来形検査願書</t>
    <rPh sb="0" eb="5">
      <t>コウジデキガタ</t>
    </rPh>
    <rPh sb="5" eb="9">
      <t>ケンサガンショ</t>
    </rPh>
    <phoneticPr fontId="75"/>
  </si>
  <si>
    <t>日間</t>
    <rPh sb="0" eb="2">
      <t>ニチカン</t>
    </rPh>
    <phoneticPr fontId="75"/>
  </si>
  <si>
    <t>　下記工事の第　　回目の部分払を請求いたしたく、工事出来形検査をお願いいたします。</t>
    <phoneticPr fontId="75"/>
  </si>
  <si>
    <t xml:space="preserve">請負者  </t>
    <rPh sb="2" eb="3">
      <t>シャ</t>
    </rPh>
    <phoneticPr fontId="75"/>
  </si>
  <si>
    <t>随　時　検　査　願　書</t>
    <rPh sb="0" eb="1">
      <t>ズイ</t>
    </rPh>
    <rPh sb="2" eb="3">
      <t>トキ</t>
    </rPh>
    <rPh sb="4" eb="5">
      <t>ケン</t>
    </rPh>
    <rPh sb="6" eb="7">
      <t>サ</t>
    </rPh>
    <rPh sb="8" eb="9">
      <t>ガン</t>
    </rPh>
    <rPh sb="10" eb="11">
      <t>ショ</t>
    </rPh>
    <phoneticPr fontId="75"/>
  </si>
  <si>
    <t>　下記工事の随時検査をお願いいたします。</t>
    <phoneticPr fontId="75"/>
  </si>
  <si>
    <t>検 査 の 種 類</t>
    <phoneticPr fontId="75"/>
  </si>
  <si>
    <t>工　事　名</t>
    <rPh sb="0" eb="1">
      <t>コウ</t>
    </rPh>
    <rPh sb="2" eb="3">
      <t>コト</t>
    </rPh>
    <rPh sb="4" eb="5">
      <t>ナ</t>
    </rPh>
    <phoneticPr fontId="14"/>
  </si>
  <si>
    <t>工場検査・出来高検査・出来形検査・部分使用検査
その他（　　　　　　　　　　）※該当検査を○で囲む</t>
    <phoneticPr fontId="14"/>
  </si>
  <si>
    <t>　（内線　　　　　　　）</t>
    <rPh sb="2" eb="4">
      <t>ナイセン</t>
    </rPh>
    <phoneticPr fontId="14"/>
  </si>
  <si>
    <t>請　負　者</t>
    <rPh sb="0" eb="1">
      <t>ショウ</t>
    </rPh>
    <rPh sb="2" eb="3">
      <t>フ</t>
    </rPh>
    <rPh sb="4" eb="5">
      <t>シャ</t>
    </rPh>
    <phoneticPr fontId="14"/>
  </si>
  <si>
    <t>検　査　内　容</t>
    <rPh sb="0" eb="1">
      <t>ケン</t>
    </rPh>
    <rPh sb="2" eb="3">
      <t>サ</t>
    </rPh>
    <rPh sb="4" eb="5">
      <t>ナイ</t>
    </rPh>
    <rPh sb="6" eb="7">
      <t>カタチ</t>
    </rPh>
    <phoneticPr fontId="14"/>
  </si>
  <si>
    <t>検　査　場　所</t>
    <rPh sb="0" eb="1">
      <t>ケン</t>
    </rPh>
    <rPh sb="2" eb="3">
      <t>サ</t>
    </rPh>
    <rPh sb="4" eb="5">
      <t>バ</t>
    </rPh>
    <rPh sb="6" eb="7">
      <t>ショ</t>
    </rPh>
    <phoneticPr fontId="14"/>
  </si>
  <si>
    <t>検 査 予 定 日</t>
    <rPh sb="0" eb="1">
      <t>ケン</t>
    </rPh>
    <rPh sb="2" eb="3">
      <t>サ</t>
    </rPh>
    <rPh sb="4" eb="5">
      <t>ヨ</t>
    </rPh>
    <rPh sb="6" eb="7">
      <t>サダム</t>
    </rPh>
    <rPh sb="8" eb="9">
      <t>ニチ</t>
    </rPh>
    <phoneticPr fontId="75"/>
  </si>
  <si>
    <t>220-1</t>
    <phoneticPr fontId="14"/>
  </si>
  <si>
    <t>220-2</t>
    <phoneticPr fontId="14"/>
  </si>
  <si>
    <t>「三者協議会」開催依頼書</t>
    <rPh sb="1" eb="3">
      <t>サンシャ</t>
    </rPh>
    <rPh sb="3" eb="6">
      <t>キョウギカイ</t>
    </rPh>
    <rPh sb="7" eb="12">
      <t>カイサイイライショ</t>
    </rPh>
    <phoneticPr fontId="75"/>
  </si>
  <si>
    <t>名称(商号）</t>
    <phoneticPr fontId="14"/>
  </si>
  <si>
    <t xml:space="preserve"> 　下記により「三者協議会」の開催を依頼します。</t>
    <rPh sb="2" eb="4">
      <t>カキ</t>
    </rPh>
    <rPh sb="8" eb="10">
      <t>サンシャ</t>
    </rPh>
    <rPh sb="10" eb="13">
      <t>キョウギカイ</t>
    </rPh>
    <rPh sb="15" eb="17">
      <t>カイサイ</t>
    </rPh>
    <rPh sb="18" eb="20">
      <t>イライ</t>
    </rPh>
    <phoneticPr fontId="75"/>
  </si>
  <si>
    <t>起　工　番　号</t>
    <rPh sb="0" eb="1">
      <t>キ</t>
    </rPh>
    <rPh sb="2" eb="3">
      <t>コウ</t>
    </rPh>
    <rPh sb="4" eb="5">
      <t>バン</t>
    </rPh>
    <rPh sb="6" eb="7">
      <t>ゴウ</t>
    </rPh>
    <phoneticPr fontId="75"/>
  </si>
  <si>
    <t>※質問事項などを記載した三者協議会に対する質問書および別途資料が必要な場合は添付すること。</t>
    <rPh sb="1" eb="5">
      <t>シツモンジコウ</t>
    </rPh>
    <rPh sb="8" eb="10">
      <t>キサイ</t>
    </rPh>
    <rPh sb="12" eb="16">
      <t>サンシャキョウギ</t>
    </rPh>
    <rPh sb="16" eb="17">
      <t>カイ</t>
    </rPh>
    <rPh sb="18" eb="19">
      <t>タイ</t>
    </rPh>
    <rPh sb="21" eb="24">
      <t>シツモンショ</t>
    </rPh>
    <rPh sb="27" eb="29">
      <t>ベット</t>
    </rPh>
    <rPh sb="29" eb="31">
      <t>シリョウ</t>
    </rPh>
    <rPh sb="32" eb="34">
      <t>ヒツヨウ</t>
    </rPh>
    <rPh sb="35" eb="37">
      <t>バアイ</t>
    </rPh>
    <rPh sb="38" eb="40">
      <t>テンプ</t>
    </rPh>
    <phoneticPr fontId="14"/>
  </si>
  <si>
    <t>事　　由</t>
    <rPh sb="0" eb="1">
      <t>コト</t>
    </rPh>
    <rPh sb="3" eb="4">
      <t>ヨシ</t>
    </rPh>
    <phoneticPr fontId="14"/>
  </si>
  <si>
    <t>三者協議会に対する質問書</t>
    <rPh sb="0" eb="2">
      <t>サンシャ</t>
    </rPh>
    <rPh sb="2" eb="5">
      <t>キョウギカイ</t>
    </rPh>
    <rPh sb="6" eb="7">
      <t>タイ</t>
    </rPh>
    <rPh sb="9" eb="12">
      <t>シツモンショ</t>
    </rPh>
    <phoneticPr fontId="75"/>
  </si>
  <si>
    <t>起 工 番 号</t>
    <rPh sb="0" eb="1">
      <t>キ</t>
    </rPh>
    <rPh sb="2" eb="3">
      <t>コウ</t>
    </rPh>
    <rPh sb="4" eb="5">
      <t>バン</t>
    </rPh>
    <rPh sb="6" eb="7">
      <t>ゴウ</t>
    </rPh>
    <phoneticPr fontId="14"/>
  </si>
  <si>
    <t>工 事 場 所</t>
    <rPh sb="0" eb="1">
      <t>コウ</t>
    </rPh>
    <rPh sb="2" eb="3">
      <t>コト</t>
    </rPh>
    <rPh sb="4" eb="5">
      <t>バ</t>
    </rPh>
    <rPh sb="6" eb="7">
      <t>ショ</t>
    </rPh>
    <phoneticPr fontId="14"/>
  </si>
  <si>
    <t>（注１）</t>
    <rPh sb="1" eb="2">
      <t>チュウ</t>
    </rPh>
    <phoneticPr fontId="14"/>
  </si>
  <si>
    <t>質問事項は、設計内容（設計意図等含む）及び図面に関する質問とし、協議会の目的に添ったものとする。（質問事項が上記枠内に収まらない場合は、任意様式に別途記載も可。）また、資料が必要な場合はこれに添付すること。</t>
    <rPh sb="0" eb="4">
      <t>シツモンジコウ</t>
    </rPh>
    <rPh sb="6" eb="10">
      <t>セッケイナイヨウ</t>
    </rPh>
    <phoneticPr fontId="14"/>
  </si>
  <si>
    <t>（注２）</t>
    <rPh sb="1" eb="2">
      <t>チュウ</t>
    </rPh>
    <phoneticPr fontId="14"/>
  </si>
  <si>
    <t>三者協議会の開催時期に影響するので、速やかに作成すること。</t>
    <rPh sb="0" eb="5">
      <t>サンシャキョウギカイ</t>
    </rPh>
    <rPh sb="6" eb="10">
      <t>カイサイジキ</t>
    </rPh>
    <rPh sb="11" eb="13">
      <t>エイキョウ</t>
    </rPh>
    <rPh sb="18" eb="19">
      <t>スミ</t>
    </rPh>
    <rPh sb="22" eb="24">
      <t>サクセイ</t>
    </rPh>
    <phoneticPr fontId="14"/>
  </si>
  <si>
    <t>質　問　事　項</t>
    <rPh sb="0" eb="1">
      <t>シツ</t>
    </rPh>
    <rPh sb="2" eb="3">
      <t>トイ</t>
    </rPh>
    <rPh sb="4" eb="5">
      <t>コト</t>
    </rPh>
    <rPh sb="6" eb="7">
      <t>コウ</t>
    </rPh>
    <phoneticPr fontId="14"/>
  </si>
  <si>
    <t>工　期　延　期　届</t>
    <rPh sb="0" eb="1">
      <t>コウ</t>
    </rPh>
    <rPh sb="2" eb="3">
      <t>キ</t>
    </rPh>
    <rPh sb="4" eb="5">
      <t>ノベ</t>
    </rPh>
    <rPh sb="6" eb="7">
      <t>キ</t>
    </rPh>
    <rPh sb="8" eb="9">
      <t>トドケ</t>
    </rPh>
    <phoneticPr fontId="75"/>
  </si>
  <si>
    <t xml:space="preserve"> 　工事請負契約書第２１条による工期の延長を下記のとおり請求します。</t>
    <rPh sb="2" eb="4">
      <t>コウジ</t>
    </rPh>
    <rPh sb="4" eb="6">
      <t>ウケオイ</t>
    </rPh>
    <rPh sb="6" eb="9">
      <t>ケイヤクショ</t>
    </rPh>
    <rPh sb="9" eb="10">
      <t>ダイ</t>
    </rPh>
    <rPh sb="12" eb="13">
      <t>ジョウ</t>
    </rPh>
    <rPh sb="16" eb="18">
      <t>コウキ</t>
    </rPh>
    <rPh sb="19" eb="21">
      <t>エンチョウ</t>
    </rPh>
    <rPh sb="22" eb="24">
      <t>カキ</t>
    </rPh>
    <rPh sb="28" eb="30">
      <t>セイキュウ</t>
    </rPh>
    <phoneticPr fontId="75"/>
  </si>
  <si>
    <t>延　長　工　期</t>
    <rPh sb="0" eb="1">
      <t>ノベ</t>
    </rPh>
    <rPh sb="2" eb="3">
      <t>チョウ</t>
    </rPh>
    <rPh sb="4" eb="5">
      <t>コウ</t>
    </rPh>
    <rPh sb="6" eb="7">
      <t>キ</t>
    </rPh>
    <phoneticPr fontId="75"/>
  </si>
  <si>
    <t>理　　由</t>
    <rPh sb="0" eb="1">
      <t>コトワリ</t>
    </rPh>
    <rPh sb="3" eb="4">
      <t>ヨシ</t>
    </rPh>
    <phoneticPr fontId="14"/>
  </si>
  <si>
    <t>事　業　名</t>
    <rPh sb="0" eb="1">
      <t>コト</t>
    </rPh>
    <rPh sb="2" eb="3">
      <t>ゴウ</t>
    </rPh>
    <rPh sb="4" eb="5">
      <t>ナ</t>
    </rPh>
    <phoneticPr fontId="14"/>
  </si>
  <si>
    <t>　当該工事における○○工の施工において、・・・が発生し、その対応として・・・を実施したことにより、工期が○○日必要となったため、・・・</t>
    <rPh sb="1" eb="5">
      <t>トウガイコウジ</t>
    </rPh>
    <rPh sb="11" eb="12">
      <t>コウ</t>
    </rPh>
    <rPh sb="13" eb="15">
      <t>セコウ</t>
    </rPh>
    <rPh sb="24" eb="26">
      <t>ハッセイ</t>
    </rPh>
    <rPh sb="30" eb="32">
      <t>タイオウ</t>
    </rPh>
    <rPh sb="39" eb="41">
      <t>ジッシ</t>
    </rPh>
    <rPh sb="49" eb="51">
      <t>コウキ</t>
    </rPh>
    <rPh sb="54" eb="55">
      <t>ニチ</t>
    </rPh>
    <rPh sb="55" eb="57">
      <t>ヒツヨウ</t>
    </rPh>
    <phoneticPr fontId="14"/>
  </si>
  <si>
    <t>（注）</t>
    <rPh sb="1" eb="2">
      <t>チュウ</t>
    </rPh>
    <phoneticPr fontId="14"/>
  </si>
  <si>
    <t>a</t>
    <phoneticPr fontId="14"/>
  </si>
  <si>
    <t>１. 必要により下記書類を添付すること。</t>
    <phoneticPr fontId="14"/>
  </si>
  <si>
    <t>工程表（契約当初工程と現在迄の実際の工程及び延長工程の３工程を対照させ、詳細に記入）</t>
    <rPh sb="0" eb="3">
      <t>コウテイヒョウ</t>
    </rPh>
    <rPh sb="4" eb="8">
      <t>ケイヤクトウショ</t>
    </rPh>
    <rPh sb="8" eb="10">
      <t>コウテイ</t>
    </rPh>
    <rPh sb="11" eb="13">
      <t>ゲンザイ</t>
    </rPh>
    <rPh sb="13" eb="14">
      <t>マデ</t>
    </rPh>
    <rPh sb="15" eb="17">
      <t>ジッサイ</t>
    </rPh>
    <rPh sb="18" eb="20">
      <t>コウテイ</t>
    </rPh>
    <rPh sb="20" eb="21">
      <t>オヨ</t>
    </rPh>
    <rPh sb="22" eb="26">
      <t>エンチョウコウテイ</t>
    </rPh>
    <rPh sb="28" eb="30">
      <t>コウテイ</t>
    </rPh>
    <rPh sb="31" eb="33">
      <t>タイショウ</t>
    </rPh>
    <rPh sb="36" eb="38">
      <t>ショウサイ</t>
    </rPh>
    <rPh sb="39" eb="41">
      <t>キニュウ</t>
    </rPh>
    <phoneticPr fontId="14"/>
  </si>
  <si>
    <t>b</t>
    <phoneticPr fontId="14"/>
  </si>
  <si>
    <t>天候表、気温表、湿度表、雨量表、積雪表、風速表等工期中と過去の平均とを対照し最寄気象台等の証明等をうけること。</t>
    <rPh sb="0" eb="2">
      <t>テンコウ</t>
    </rPh>
    <rPh sb="2" eb="3">
      <t>ヒョウ</t>
    </rPh>
    <rPh sb="4" eb="7">
      <t>キオンヒョウ</t>
    </rPh>
    <rPh sb="8" eb="10">
      <t>シツド</t>
    </rPh>
    <rPh sb="10" eb="11">
      <t>ヒョウ</t>
    </rPh>
    <rPh sb="12" eb="15">
      <t>ウリョウヒョウ</t>
    </rPh>
    <rPh sb="16" eb="19">
      <t>セキセツヒョウ</t>
    </rPh>
    <rPh sb="20" eb="22">
      <t>フウソク</t>
    </rPh>
    <rPh sb="22" eb="23">
      <t>ヒョウ</t>
    </rPh>
    <rPh sb="23" eb="24">
      <t>ナド</t>
    </rPh>
    <rPh sb="24" eb="27">
      <t>コウキチュウ</t>
    </rPh>
    <rPh sb="28" eb="30">
      <t>カコ</t>
    </rPh>
    <rPh sb="31" eb="33">
      <t>ヘイキン</t>
    </rPh>
    <rPh sb="35" eb="37">
      <t>タイショウ</t>
    </rPh>
    <rPh sb="38" eb="40">
      <t>モヨ</t>
    </rPh>
    <rPh sb="40" eb="43">
      <t>キショウダイ</t>
    </rPh>
    <rPh sb="43" eb="44">
      <t>ナド</t>
    </rPh>
    <rPh sb="45" eb="47">
      <t>ショウメイ</t>
    </rPh>
    <rPh sb="47" eb="48">
      <t>ナド</t>
    </rPh>
    <phoneticPr fontId="14"/>
  </si>
  <si>
    <t>c</t>
    <phoneticPr fontId="14"/>
  </si>
  <si>
    <t>写真、図面等</t>
    <rPh sb="0" eb="2">
      <t>シャシン</t>
    </rPh>
    <rPh sb="3" eb="6">
      <t>ズメンナド</t>
    </rPh>
    <phoneticPr fontId="14"/>
  </si>
  <si>
    <t>２. 理由は詳細に記入すること。</t>
    <rPh sb="3" eb="5">
      <t>リユウ</t>
    </rPh>
    <rPh sb="6" eb="8">
      <t>ショウサイ</t>
    </rPh>
    <rPh sb="9" eb="11">
      <t>キニュウ</t>
    </rPh>
    <phoneticPr fontId="14"/>
  </si>
  <si>
    <t>（第１１号様式）</t>
    <rPh sb="1" eb="2">
      <t>ダイ</t>
    </rPh>
    <rPh sb="4" eb="5">
      <t>ゴウ</t>
    </rPh>
    <rPh sb="5" eb="7">
      <t>ヨウシキ</t>
    </rPh>
    <phoneticPr fontId="14"/>
  </si>
  <si>
    <t>確 認</t>
    <rPh sb="0" eb="1">
      <t>カタシ</t>
    </rPh>
    <rPh sb="2" eb="3">
      <t>シノブ</t>
    </rPh>
    <phoneticPr fontId="14"/>
  </si>
  <si>
    <t>検査番号</t>
    <rPh sb="0" eb="2">
      <t>ケンサ</t>
    </rPh>
    <rPh sb="2" eb="4">
      <t>バンゴウ</t>
    </rPh>
    <phoneticPr fontId="14"/>
  </si>
  <si>
    <t>手 直 し 工 事 完 成 届</t>
    <rPh sb="0" eb="1">
      <t>テ</t>
    </rPh>
    <rPh sb="2" eb="3">
      <t>チョク</t>
    </rPh>
    <rPh sb="6" eb="7">
      <t>コウ</t>
    </rPh>
    <rPh sb="8" eb="9">
      <t>コト</t>
    </rPh>
    <rPh sb="10" eb="11">
      <t>カン</t>
    </rPh>
    <rPh sb="12" eb="13">
      <t>ナル</t>
    </rPh>
    <rPh sb="14" eb="15">
      <t>トドケ</t>
    </rPh>
    <phoneticPr fontId="14"/>
  </si>
  <si>
    <t>住　　　所</t>
    <rPh sb="0" eb="1">
      <t>ジュウ</t>
    </rPh>
    <rPh sb="4" eb="5">
      <t>トコロ</t>
    </rPh>
    <phoneticPr fontId="14"/>
  </si>
  <si>
    <t>請負業者　</t>
    <rPh sb="0" eb="1">
      <t>ショウ</t>
    </rPh>
    <rPh sb="1" eb="2">
      <t>フ</t>
    </rPh>
    <rPh sb="2" eb="3">
      <t>ギョウ</t>
    </rPh>
    <rPh sb="3" eb="4">
      <t>モノ</t>
    </rPh>
    <phoneticPr fontId="14"/>
  </si>
  <si>
    <t>名称（商号）</t>
    <rPh sb="0" eb="2">
      <t>メイショウ</t>
    </rPh>
    <rPh sb="3" eb="5">
      <t>ショウゴウ</t>
    </rPh>
    <phoneticPr fontId="14"/>
  </si>
  <si>
    <t>代  表  者</t>
    <rPh sb="0" eb="1">
      <t>ダイ</t>
    </rPh>
    <rPh sb="3" eb="4">
      <t>オモテ</t>
    </rPh>
    <rPh sb="6" eb="7">
      <t>シャ</t>
    </rPh>
    <phoneticPr fontId="14"/>
  </si>
  <si>
    <t>電話番号</t>
    <rPh sb="0" eb="2">
      <t>デンワ</t>
    </rPh>
    <rPh sb="2" eb="4">
      <t>バンゴウ</t>
    </rPh>
    <phoneticPr fontId="14"/>
  </si>
  <si>
    <t>　　　下記のとおり工事の手直しが完成いたしましたので検査願います。</t>
    <rPh sb="3" eb="5">
      <t>カキ</t>
    </rPh>
    <rPh sb="9" eb="11">
      <t>コウジ</t>
    </rPh>
    <rPh sb="12" eb="14">
      <t>テナオ</t>
    </rPh>
    <rPh sb="16" eb="18">
      <t>カンセイ</t>
    </rPh>
    <rPh sb="26" eb="28">
      <t>ケンサ</t>
    </rPh>
    <rPh sb="28" eb="29">
      <t>ネガ</t>
    </rPh>
    <phoneticPr fontId="14"/>
  </si>
  <si>
    <t>請負金額</t>
    <rPh sb="0" eb="2">
      <t>ウケオイ</t>
    </rPh>
    <rPh sb="2" eb="4">
      <t>キンガク</t>
    </rPh>
    <phoneticPr fontId="14"/>
  </si>
  <si>
    <t>手直し指示</t>
    <rPh sb="0" eb="2">
      <t>テナオ</t>
    </rPh>
    <rPh sb="3" eb="5">
      <t>シジ</t>
    </rPh>
    <phoneticPr fontId="14"/>
  </si>
  <si>
    <t>期　　　　　　　　　間</t>
    <rPh sb="0" eb="1">
      <t>キ</t>
    </rPh>
    <rPh sb="10" eb="11">
      <t>アイダ</t>
    </rPh>
    <phoneticPr fontId="14"/>
  </si>
  <si>
    <t>手直し工事完成日</t>
    <rPh sb="0" eb="2">
      <t>テナオ</t>
    </rPh>
    <rPh sb="3" eb="5">
      <t>コウジ</t>
    </rPh>
    <rPh sb="5" eb="7">
      <t>カンセイ</t>
    </rPh>
    <rPh sb="7" eb="8">
      <t>ヒ</t>
    </rPh>
    <phoneticPr fontId="14"/>
  </si>
  <si>
    <t>（内　線         　　　　　）</t>
    <phoneticPr fontId="14"/>
  </si>
  <si>
    <t>日間</t>
    <rPh sb="0" eb="2">
      <t>ニチカン</t>
    </rPh>
    <phoneticPr fontId="14"/>
  </si>
  <si>
    <t>工 事 履 行 報 告 書</t>
    <rPh sb="0" eb="1">
      <t>コウ</t>
    </rPh>
    <rPh sb="2" eb="3">
      <t>コト</t>
    </rPh>
    <rPh sb="4" eb="5">
      <t>クツ</t>
    </rPh>
    <rPh sb="6" eb="7">
      <t>ギョウ</t>
    </rPh>
    <rPh sb="8" eb="9">
      <t>ホウ</t>
    </rPh>
    <rPh sb="10" eb="11">
      <t>コク</t>
    </rPh>
    <rPh sb="12" eb="13">
      <t>ショ</t>
    </rPh>
    <phoneticPr fontId="14"/>
  </si>
  <si>
    <t>第２号様式（第７条関係）</t>
    <rPh sb="0" eb="1">
      <t>ダイ</t>
    </rPh>
    <rPh sb="2" eb="3">
      <t>ゴウ</t>
    </rPh>
    <rPh sb="3" eb="5">
      <t>ヨウシキ</t>
    </rPh>
    <rPh sb="6" eb="7">
      <t>ダイ</t>
    </rPh>
    <rPh sb="8" eb="11">
      <t>ジョウカンケイ</t>
    </rPh>
    <phoneticPr fontId="14"/>
  </si>
  <si>
    <t>　下記工事について、中間前払いに係る工事履行状況を報告します。</t>
    <rPh sb="1" eb="5">
      <t>カキコウジ</t>
    </rPh>
    <rPh sb="10" eb="14">
      <t>チュウカンマエバラ</t>
    </rPh>
    <rPh sb="16" eb="17">
      <t>カカ</t>
    </rPh>
    <rPh sb="18" eb="20">
      <t>コウジ</t>
    </rPh>
    <rPh sb="20" eb="22">
      <t>リコウ</t>
    </rPh>
    <rPh sb="22" eb="24">
      <t>ジョウキョウ</t>
    </rPh>
    <rPh sb="25" eb="27">
      <t>ホウコク</t>
    </rPh>
    <phoneticPr fontId="14"/>
  </si>
  <si>
    <t>作業に要する経費</t>
    <rPh sb="0" eb="2">
      <t>サギョウ</t>
    </rPh>
    <rPh sb="3" eb="4">
      <t>ヨウ</t>
    </rPh>
    <rPh sb="6" eb="8">
      <t>ケイヒ</t>
    </rPh>
    <phoneticPr fontId="14"/>
  </si>
  <si>
    <t>予定工程（％）</t>
    <rPh sb="0" eb="4">
      <t>ヨテイコウテイ</t>
    </rPh>
    <phoneticPr fontId="14"/>
  </si>
  <si>
    <t>実施工程（％）
（　　　）は予定工程との差</t>
    <rPh sb="0" eb="4">
      <t>ジッシコウテイ</t>
    </rPh>
    <rPh sb="14" eb="18">
      <t>ヨテイコウテイ</t>
    </rPh>
    <rPh sb="20" eb="21">
      <t>サ</t>
    </rPh>
    <phoneticPr fontId="14"/>
  </si>
  <si>
    <t>工事担当課　記載欄</t>
    <rPh sb="0" eb="5">
      <t>コウジタントウカ</t>
    </rPh>
    <rPh sb="6" eb="9">
      <t>キサイラン</t>
    </rPh>
    <phoneticPr fontId="14"/>
  </si>
  <si>
    <t>　当該案件は、工期の２分の１以上で、当該時期までに実施すべき作業が行われ、</t>
    <rPh sb="1" eb="5">
      <t>トウガイアンケン</t>
    </rPh>
    <rPh sb="7" eb="9">
      <t>コウキ</t>
    </rPh>
    <rPh sb="11" eb="12">
      <t>ブン</t>
    </rPh>
    <rPh sb="14" eb="16">
      <t>イジョウ</t>
    </rPh>
    <rPh sb="18" eb="22">
      <t>トウガイジキ</t>
    </rPh>
    <rPh sb="25" eb="27">
      <t>ジッシ</t>
    </rPh>
    <rPh sb="30" eb="32">
      <t>サギョウ</t>
    </rPh>
    <rPh sb="33" eb="34">
      <t>オコナ</t>
    </rPh>
    <phoneticPr fontId="14"/>
  </si>
  <si>
    <t>　作業に要する経費は２分の１以上であることを確認</t>
    <rPh sb="22" eb="24">
      <t>カクニン</t>
    </rPh>
    <phoneticPr fontId="14"/>
  </si>
  <si>
    <t>を報告します。</t>
    <rPh sb="1" eb="3">
      <t>ホウコク</t>
    </rPh>
    <phoneticPr fontId="14"/>
  </si>
  <si>
    <t>　令和　　　年　　　月　　　日</t>
    <rPh sb="1" eb="3">
      <t>レイワ</t>
    </rPh>
    <rPh sb="6" eb="7">
      <t>ネン</t>
    </rPh>
    <rPh sb="10" eb="11">
      <t>ガツ</t>
    </rPh>
    <rPh sb="14" eb="15">
      <t>ヒ</t>
    </rPh>
    <phoneticPr fontId="14"/>
  </si>
  <si>
    <t>総括監督員</t>
    <rPh sb="0" eb="5">
      <t>ソウカツカントクイン</t>
    </rPh>
    <phoneticPr fontId="14"/>
  </si>
  <si>
    <t>主任監督員</t>
    <rPh sb="0" eb="5">
      <t>シュニンカントクイン</t>
    </rPh>
    <phoneticPr fontId="14"/>
  </si>
  <si>
    <t>できたこと</t>
    <phoneticPr fontId="14"/>
  </si>
  <si>
    <t>できなかったこと</t>
    <phoneticPr fontId="14"/>
  </si>
  <si>
    <t>監督職員</t>
    <phoneticPr fontId="14"/>
  </si>
  <si>
    <t>　　年　　　月　</t>
    <rPh sb="2" eb="3">
      <t>ネン</t>
    </rPh>
    <rPh sb="6" eb="7">
      <t>ガツ</t>
    </rPh>
    <phoneticPr fontId="14"/>
  </si>
  <si>
    <t>月　</t>
    <rPh sb="0" eb="1">
      <t>ガツ</t>
    </rPh>
    <phoneticPr fontId="14"/>
  </si>
  <si>
    <t>工　　事　　名</t>
    <rPh sb="0" eb="1">
      <t>コウ</t>
    </rPh>
    <rPh sb="3" eb="4">
      <t>コト</t>
    </rPh>
    <rPh sb="6" eb="7">
      <t>メイ</t>
    </rPh>
    <phoneticPr fontId="14"/>
  </si>
  <si>
    <t>工　事　場　所</t>
    <rPh sb="0" eb="1">
      <t>コウ</t>
    </rPh>
    <rPh sb="2" eb="3">
      <t>コト</t>
    </rPh>
    <rPh sb="4" eb="5">
      <t>バ</t>
    </rPh>
    <rPh sb="6" eb="7">
      <t>ショ</t>
    </rPh>
    <phoneticPr fontId="14"/>
  </si>
  <si>
    <t>工　　　　期</t>
    <rPh sb="0" eb="1">
      <t>コウ</t>
    </rPh>
    <rPh sb="5" eb="6">
      <t>キ</t>
    </rPh>
    <phoneticPr fontId="14"/>
  </si>
  <si>
    <t>報　告　日　付</t>
    <rPh sb="0" eb="1">
      <t>ホウ</t>
    </rPh>
    <rPh sb="2" eb="3">
      <t>コク</t>
    </rPh>
    <rPh sb="4" eb="5">
      <t>ニチ</t>
    </rPh>
    <rPh sb="6" eb="7">
      <t>ツキ</t>
    </rPh>
    <phoneticPr fontId="14"/>
  </si>
  <si>
    <t>月　　　別</t>
    <rPh sb="0" eb="1">
      <t>ゲツ</t>
    </rPh>
    <rPh sb="4" eb="5">
      <t>ベツ</t>
    </rPh>
    <phoneticPr fontId="14"/>
  </si>
  <si>
    <t>第１号様式（第７条関係）</t>
    <rPh sb="0" eb="1">
      <t>ダイ</t>
    </rPh>
    <rPh sb="2" eb="3">
      <t>ゴウ</t>
    </rPh>
    <rPh sb="3" eb="5">
      <t>ヨウシキ</t>
    </rPh>
    <rPh sb="6" eb="7">
      <t>ダイ</t>
    </rPh>
    <rPh sb="8" eb="11">
      <t>ジョウカンケイ</t>
    </rPh>
    <phoneticPr fontId="14"/>
  </si>
  <si>
    <t>認　定　請　求　書</t>
    <rPh sb="0" eb="1">
      <t>ニン</t>
    </rPh>
    <rPh sb="2" eb="3">
      <t>サダム</t>
    </rPh>
    <rPh sb="4" eb="5">
      <t>ショウ</t>
    </rPh>
    <rPh sb="6" eb="7">
      <t>モトム</t>
    </rPh>
    <rPh sb="8" eb="9">
      <t>ショ</t>
    </rPh>
    <phoneticPr fontId="14"/>
  </si>
  <si>
    <t>　下記工事について、中間前払いに係る認定を請求します。</t>
    <rPh sb="1" eb="5">
      <t>カキコウジ</t>
    </rPh>
    <rPh sb="10" eb="14">
      <t>チュウカンマエバラ</t>
    </rPh>
    <rPh sb="16" eb="17">
      <t>カカ</t>
    </rPh>
    <rPh sb="18" eb="20">
      <t>ニンテイ</t>
    </rPh>
    <rPh sb="21" eb="23">
      <t>セイキュウ</t>
    </rPh>
    <phoneticPr fontId="14"/>
  </si>
  <si>
    <t>歩道改良（その５）工事　　中間前払金</t>
    <rPh sb="13" eb="15">
      <t>チュウカン</t>
    </rPh>
    <rPh sb="15" eb="17">
      <t>マエバラ</t>
    </rPh>
    <rPh sb="17" eb="18">
      <t>キン</t>
    </rPh>
    <phoneticPr fontId="149"/>
  </si>
  <si>
    <t>久留米市城南町</t>
  </si>
  <si>
    <t>部　分　完　了　払　請　求　書</t>
    <rPh sb="0" eb="1">
      <t>ブ</t>
    </rPh>
    <rPh sb="2" eb="3">
      <t>ブン</t>
    </rPh>
    <rPh sb="4" eb="5">
      <t>カン</t>
    </rPh>
    <rPh sb="6" eb="7">
      <t>リョウ</t>
    </rPh>
    <rPh sb="8" eb="9">
      <t>バライ</t>
    </rPh>
    <rPh sb="10" eb="11">
      <t>ショウ</t>
    </rPh>
    <rPh sb="12" eb="13">
      <t>モトム</t>
    </rPh>
    <rPh sb="14" eb="15">
      <t>ショ</t>
    </rPh>
    <phoneticPr fontId="69"/>
  </si>
  <si>
    <t>□ インボイスに登録している    → 登録番号記入</t>
    <phoneticPr fontId="69"/>
  </si>
  <si>
    <t>登録番号</t>
    <rPh sb="0" eb="2">
      <t>トウロク</t>
    </rPh>
    <rPh sb="2" eb="4">
      <t>バンゴウ</t>
    </rPh>
    <phoneticPr fontId="69"/>
  </si>
  <si>
    <t>T</t>
    <phoneticPr fontId="69"/>
  </si>
  <si>
    <t>□ インボイスに登録していない → 登録番号記入不要</t>
    <phoneticPr fontId="69"/>
  </si>
  <si>
    <r>
      <t xml:space="preserve">請求金額
</t>
    </r>
    <r>
      <rPr>
        <sz val="12"/>
        <color theme="1"/>
        <rFont val="ＭＳ Ｐゴシック"/>
        <family val="3"/>
        <charset val="128"/>
      </rPr>
      <t>税率10％対象</t>
    </r>
    <rPh sb="5" eb="7">
      <t>ゼイリツ</t>
    </rPh>
    <rPh sb="10" eb="12">
      <t>タイショウ</t>
    </rPh>
    <phoneticPr fontId="69"/>
  </si>
  <si>
    <t>上記のうち、消費税等額</t>
    <rPh sb="0" eb="2">
      <t>ジョウキ</t>
    </rPh>
    <rPh sb="6" eb="9">
      <t>ショウヒゼイ</t>
    </rPh>
    <rPh sb="9" eb="10">
      <t>トウ</t>
    </rPh>
    <rPh sb="10" eb="11">
      <t>ガク</t>
    </rPh>
    <phoneticPr fontId="69"/>
  </si>
  <si>
    <t>上記の金額を部分完了払として請求します。</t>
    <rPh sb="0" eb="2">
      <t>ジョウキ</t>
    </rPh>
    <rPh sb="3" eb="5">
      <t>キンガク</t>
    </rPh>
    <rPh sb="6" eb="8">
      <t>ブブン</t>
    </rPh>
    <rPh sb="8" eb="10">
      <t>カンリョウ</t>
    </rPh>
    <rPh sb="10" eb="11">
      <t>バライ</t>
    </rPh>
    <rPh sb="14" eb="16">
      <t>セイキュウ</t>
    </rPh>
    <phoneticPr fontId="69"/>
  </si>
  <si>
    <t>工事場所</t>
    <rPh sb="0" eb="2">
      <t>コウジ</t>
    </rPh>
    <rPh sb="2" eb="4">
      <t>バショ</t>
    </rPh>
    <phoneticPr fontId="69"/>
  </si>
  <si>
    <t>部分払分の
取引日
(引渡日)</t>
    <rPh sb="0" eb="2">
      <t>ブブン</t>
    </rPh>
    <rPh sb="2" eb="3">
      <t>バライ</t>
    </rPh>
    <rPh sb="3" eb="4">
      <t>ブン</t>
    </rPh>
    <rPh sb="6" eb="8">
      <t>トリヒキ</t>
    </rPh>
    <rPh sb="8" eb="9">
      <t>ビ</t>
    </rPh>
    <rPh sb="11" eb="13">
      <t>ヒキワタシ</t>
    </rPh>
    <rPh sb="13" eb="14">
      <t>ビ</t>
    </rPh>
    <phoneticPr fontId="69"/>
  </si>
  <si>
    <t>702</t>
    <phoneticPr fontId="14"/>
  </si>
  <si>
    <t>請　　求　　書</t>
    <rPh sb="0" eb="1">
      <t>ショウ</t>
    </rPh>
    <rPh sb="3" eb="4">
      <t>モトム</t>
    </rPh>
    <rPh sb="6" eb="7">
      <t>ショ</t>
    </rPh>
    <phoneticPr fontId="69"/>
  </si>
  <si>
    <t>今回請求金額</t>
    <rPh sb="0" eb="2">
      <t>コンカイ</t>
    </rPh>
    <phoneticPr fontId="69"/>
  </si>
  <si>
    <t>（契約額から、すでに支払済みの前払・中間払額、部分完了払額を控除した額を記載）</t>
    <rPh sb="1" eb="3">
      <t>ケイヤク</t>
    </rPh>
    <rPh sb="3" eb="4">
      <t>ガク</t>
    </rPh>
    <rPh sb="10" eb="12">
      <t>シハライ</t>
    </rPh>
    <rPh sb="12" eb="13">
      <t>ズ</t>
    </rPh>
    <rPh sb="15" eb="17">
      <t>マエバライ</t>
    </rPh>
    <rPh sb="18" eb="20">
      <t>チュウカン</t>
    </rPh>
    <rPh sb="20" eb="21">
      <t>バライ</t>
    </rPh>
    <rPh sb="21" eb="22">
      <t>ガク</t>
    </rPh>
    <rPh sb="23" eb="25">
      <t>ブブン</t>
    </rPh>
    <rPh sb="25" eb="27">
      <t>カンリョウ</t>
    </rPh>
    <rPh sb="27" eb="28">
      <t>バライ</t>
    </rPh>
    <rPh sb="28" eb="29">
      <t>ガク</t>
    </rPh>
    <rPh sb="30" eb="32">
      <t>コウジョ</t>
    </rPh>
    <rPh sb="34" eb="35">
      <t>ガク</t>
    </rPh>
    <rPh sb="36" eb="38">
      <t>キサイ</t>
    </rPh>
    <phoneticPr fontId="69"/>
  </si>
  <si>
    <t>上記の金額を請求します。</t>
    <rPh sb="0" eb="2">
      <t>ジョウキ</t>
    </rPh>
    <rPh sb="3" eb="5">
      <t>キンガク</t>
    </rPh>
    <rPh sb="6" eb="8">
      <t>セイキュウ</t>
    </rPh>
    <phoneticPr fontId="69"/>
  </si>
  <si>
    <t>完了分の
取引日
(引渡日)</t>
    <rPh sb="0" eb="2">
      <t>カンリョウ</t>
    </rPh>
    <rPh sb="2" eb="3">
      <t>ブン</t>
    </rPh>
    <rPh sb="5" eb="7">
      <t>トリヒキ</t>
    </rPh>
    <rPh sb="7" eb="8">
      <t>ビ</t>
    </rPh>
    <rPh sb="10" eb="12">
      <t>ヒキワタシ</t>
    </rPh>
    <rPh sb="12" eb="13">
      <t>ビ</t>
    </rPh>
    <phoneticPr fontId="69"/>
  </si>
  <si>
    <t>＜契約に係る支払額等の総額表示＞</t>
    <rPh sb="1" eb="3">
      <t>ケイヤク</t>
    </rPh>
    <rPh sb="4" eb="5">
      <t>カカ</t>
    </rPh>
    <rPh sb="6" eb="8">
      <t>シハライ</t>
    </rPh>
    <rPh sb="8" eb="9">
      <t>ガク</t>
    </rPh>
    <rPh sb="9" eb="10">
      <t>トウ</t>
    </rPh>
    <rPh sb="11" eb="13">
      <t>ソウガク</t>
    </rPh>
    <rPh sb="13" eb="15">
      <t>ヒョウジ</t>
    </rPh>
    <phoneticPr fontId="69"/>
  </si>
  <si>
    <t>※受領済みの前払・中間前払、部分完了払がない場合は、②・③には０を記入。</t>
    <rPh sb="1" eb="3">
      <t>ジュリョウ</t>
    </rPh>
    <rPh sb="3" eb="4">
      <t>ズ</t>
    </rPh>
    <rPh sb="6" eb="8">
      <t>マエバライ</t>
    </rPh>
    <rPh sb="9" eb="11">
      <t>チュウカン</t>
    </rPh>
    <rPh sb="11" eb="13">
      <t>マエバライ</t>
    </rPh>
    <rPh sb="14" eb="16">
      <t>ブブン</t>
    </rPh>
    <rPh sb="16" eb="18">
      <t>カンリョウ</t>
    </rPh>
    <rPh sb="18" eb="19">
      <t>バライ</t>
    </rPh>
    <rPh sb="22" eb="24">
      <t>バアイ</t>
    </rPh>
    <rPh sb="33" eb="35">
      <t>キニュウ</t>
    </rPh>
    <phoneticPr fontId="69"/>
  </si>
  <si>
    <t>①</t>
    <phoneticPr fontId="69"/>
  </si>
  <si>
    <r>
      <t xml:space="preserve">契約額
</t>
    </r>
    <r>
      <rPr>
        <b/>
        <sz val="9"/>
        <color theme="1"/>
        <rFont val="ＭＳ Ｐゴシック"/>
        <family val="3"/>
        <charset val="128"/>
      </rPr>
      <t>（税率10％対象）</t>
    </r>
    <rPh sb="0" eb="2">
      <t>ケイヤク</t>
    </rPh>
    <rPh sb="2" eb="3">
      <t>ガク</t>
    </rPh>
    <rPh sb="5" eb="7">
      <t>ゼイリツ</t>
    </rPh>
    <rPh sb="10" eb="12">
      <t>タイショウ</t>
    </rPh>
    <phoneticPr fontId="69"/>
  </si>
  <si>
    <t>円</t>
    <phoneticPr fontId="69"/>
  </si>
  <si>
    <t>うち、消費税等額
（税率10％）</t>
    <rPh sb="10" eb="12">
      <t>ゼイリツ</t>
    </rPh>
    <phoneticPr fontId="69"/>
  </si>
  <si>
    <r>
      <t xml:space="preserve">前払・中間前払
受領済み額
</t>
    </r>
    <r>
      <rPr>
        <b/>
        <sz val="9"/>
        <color theme="1"/>
        <rFont val="ＭＳ Ｐゴシック"/>
        <family val="3"/>
        <charset val="128"/>
      </rPr>
      <t>※部分完了払時
に精算分を除く</t>
    </r>
    <rPh sb="0" eb="2">
      <t>マエバライ</t>
    </rPh>
    <rPh sb="3" eb="5">
      <t>チュウカン</t>
    </rPh>
    <rPh sb="5" eb="7">
      <t>マエバライ</t>
    </rPh>
    <rPh sb="8" eb="10">
      <t>ジュリョウ</t>
    </rPh>
    <rPh sb="10" eb="11">
      <t>ズ</t>
    </rPh>
    <rPh sb="12" eb="13">
      <t>ガク</t>
    </rPh>
    <rPh sb="15" eb="17">
      <t>ブブン</t>
    </rPh>
    <rPh sb="17" eb="19">
      <t>カンリョウ</t>
    </rPh>
    <rPh sb="19" eb="20">
      <t>バライ</t>
    </rPh>
    <rPh sb="20" eb="21">
      <t>ジ</t>
    </rPh>
    <rPh sb="23" eb="25">
      <t>セイサン</t>
    </rPh>
    <rPh sb="25" eb="26">
      <t>ブン</t>
    </rPh>
    <rPh sb="27" eb="28">
      <t>ノゾ</t>
    </rPh>
    <phoneticPr fontId="69"/>
  </si>
  <si>
    <t>※すでに支払を受けた前払・中間前払の合計額を記入。
※前払・中間前払は消費税の課税取引ではないので、
　消費税等額は記入不要。</t>
    <rPh sb="4" eb="6">
      <t>シハライ</t>
    </rPh>
    <rPh sb="7" eb="8">
      <t>ウ</t>
    </rPh>
    <rPh sb="10" eb="12">
      <t>マエバライ</t>
    </rPh>
    <rPh sb="13" eb="15">
      <t>チュウカン</t>
    </rPh>
    <rPh sb="15" eb="17">
      <t>マエバライ</t>
    </rPh>
    <rPh sb="18" eb="20">
      <t>ゴウケイ</t>
    </rPh>
    <rPh sb="20" eb="21">
      <t>ガク</t>
    </rPh>
    <rPh sb="22" eb="24">
      <t>キニュウ</t>
    </rPh>
    <rPh sb="27" eb="29">
      <t>マエバライ</t>
    </rPh>
    <rPh sb="30" eb="32">
      <t>チュウカン</t>
    </rPh>
    <rPh sb="32" eb="34">
      <t>マエバライ</t>
    </rPh>
    <rPh sb="35" eb="37">
      <t>ショウヒ</t>
    </rPh>
    <rPh sb="37" eb="38">
      <t>ゼイ</t>
    </rPh>
    <rPh sb="39" eb="41">
      <t>カゼイ</t>
    </rPh>
    <rPh sb="41" eb="43">
      <t>トリヒキ</t>
    </rPh>
    <rPh sb="52" eb="55">
      <t>ショウヒゼイ</t>
    </rPh>
    <rPh sb="55" eb="56">
      <t>トウ</t>
    </rPh>
    <rPh sb="56" eb="57">
      <t>ガク</t>
    </rPh>
    <rPh sb="58" eb="60">
      <t>キニュウ</t>
    </rPh>
    <rPh sb="60" eb="62">
      <t>フヨウ</t>
    </rPh>
    <phoneticPr fontId="69"/>
  </si>
  <si>
    <r>
      <t xml:space="preserve">部分完了払
受領済み額
</t>
    </r>
    <r>
      <rPr>
        <b/>
        <sz val="9"/>
        <color theme="1"/>
        <rFont val="ＭＳ Ｐゴシック"/>
        <family val="3"/>
        <charset val="128"/>
      </rPr>
      <t>（税率10％対象）</t>
    </r>
    <rPh sb="0" eb="2">
      <t>ブブン</t>
    </rPh>
    <rPh sb="2" eb="4">
      <t>カンリョウ</t>
    </rPh>
    <rPh sb="4" eb="5">
      <t>バライ</t>
    </rPh>
    <rPh sb="6" eb="8">
      <t>ジュリョウ</t>
    </rPh>
    <rPh sb="8" eb="9">
      <t>ズ</t>
    </rPh>
    <rPh sb="10" eb="11">
      <t>ガク</t>
    </rPh>
    <rPh sb="13" eb="15">
      <t>ゼイリツ</t>
    </rPh>
    <rPh sb="18" eb="20">
      <t>タイショウ</t>
    </rPh>
    <phoneticPr fontId="69"/>
  </si>
  <si>
    <t>うち、消費税等額</t>
    <phoneticPr fontId="69"/>
  </si>
  <si>
    <t>④</t>
    <phoneticPr fontId="69"/>
  </si>
  <si>
    <r>
      <rPr>
        <b/>
        <sz val="11"/>
        <color theme="1"/>
        <rFont val="ＭＳ Ｐゴシック"/>
        <family val="3"/>
        <charset val="128"/>
      </rPr>
      <t>消費税課税取引の
精算</t>
    </r>
    <r>
      <rPr>
        <b/>
        <sz val="11"/>
        <color theme="1"/>
        <rFont val="ＭＳ Ｐゴシック"/>
        <family val="3"/>
        <charset val="128"/>
      </rPr>
      <t>（①－③）</t>
    </r>
    <r>
      <rPr>
        <sz val="11"/>
        <color theme="1"/>
        <rFont val="ＭＳ Ｐゴシック"/>
        <family val="3"/>
        <charset val="128"/>
      </rPr>
      <t xml:space="preserve">
</t>
    </r>
    <r>
      <rPr>
        <b/>
        <sz val="9"/>
        <color theme="1"/>
        <rFont val="ＭＳ Ｐゴシック"/>
        <family val="3"/>
        <charset val="128"/>
      </rPr>
      <t>(税率１０％対象)</t>
    </r>
    <rPh sb="0" eb="3">
      <t>ショウヒゼイ</t>
    </rPh>
    <rPh sb="3" eb="5">
      <t>カゼイ</t>
    </rPh>
    <rPh sb="5" eb="7">
      <t>トリヒキ</t>
    </rPh>
    <rPh sb="9" eb="11">
      <t>セイサン</t>
    </rPh>
    <rPh sb="18" eb="20">
      <t>ゼイリツ</t>
    </rPh>
    <rPh sb="23" eb="25">
      <t>タイショウ</t>
    </rPh>
    <phoneticPr fontId="69"/>
  </si>
  <si>
    <t>※①の契約額とその消費税等額から、③の部分完了払に関する受領済み額と消費税等額をそれぞれ引いた額が、今回の精算額となります。</t>
    <rPh sb="3" eb="5">
      <t>ケイヤク</t>
    </rPh>
    <rPh sb="5" eb="6">
      <t>ガク</t>
    </rPh>
    <rPh sb="9" eb="12">
      <t>ショウヒゼイ</t>
    </rPh>
    <rPh sb="12" eb="13">
      <t>トウ</t>
    </rPh>
    <rPh sb="13" eb="14">
      <t>ガク</t>
    </rPh>
    <rPh sb="19" eb="21">
      <t>ブブン</t>
    </rPh>
    <rPh sb="21" eb="23">
      <t>カンリョウ</t>
    </rPh>
    <rPh sb="23" eb="24">
      <t>バライ</t>
    </rPh>
    <rPh sb="25" eb="26">
      <t>カン</t>
    </rPh>
    <rPh sb="28" eb="30">
      <t>ジュリョウ</t>
    </rPh>
    <rPh sb="30" eb="31">
      <t>ズ</t>
    </rPh>
    <rPh sb="32" eb="33">
      <t>ガク</t>
    </rPh>
    <rPh sb="34" eb="37">
      <t>ショウヒゼイ</t>
    </rPh>
    <rPh sb="37" eb="38">
      <t>トウ</t>
    </rPh>
    <rPh sb="38" eb="39">
      <t>ガク</t>
    </rPh>
    <rPh sb="44" eb="45">
      <t>ヒ</t>
    </rPh>
    <rPh sb="47" eb="48">
      <t>ガク</t>
    </rPh>
    <rPh sb="50" eb="52">
      <t>コンカイ</t>
    </rPh>
    <rPh sb="53" eb="55">
      <t>セイサン</t>
    </rPh>
    <rPh sb="55" eb="56">
      <t>ガク</t>
    </rPh>
    <phoneticPr fontId="69"/>
  </si>
  <si>
    <t>完成払い請求書（企業局）
インボイス対応</t>
    <rPh sb="0" eb="2">
      <t>カンセイ</t>
    </rPh>
    <rPh sb="2" eb="3">
      <t>バラ</t>
    </rPh>
    <rPh sb="4" eb="7">
      <t>セイキュウショ</t>
    </rPh>
    <rPh sb="8" eb="10">
      <t>キギョウ</t>
    </rPh>
    <rPh sb="10" eb="11">
      <t>キョク</t>
    </rPh>
    <rPh sb="18" eb="20">
      <t>タイオウ</t>
    </rPh>
    <phoneticPr fontId="14"/>
  </si>
  <si>
    <t>部分払い請求書（企業局）
インボイス対応</t>
    <rPh sb="0" eb="2">
      <t>ブブン</t>
    </rPh>
    <rPh sb="2" eb="3">
      <t>バラ</t>
    </rPh>
    <rPh sb="4" eb="7">
      <t>セイキュウショ</t>
    </rPh>
    <rPh sb="8" eb="10">
      <t>キギョウ</t>
    </rPh>
    <rPh sb="10" eb="11">
      <t>キョク</t>
    </rPh>
    <rPh sb="18" eb="20">
      <t>タイオウ</t>
    </rPh>
    <phoneticPr fontId="14"/>
  </si>
  <si>
    <t>建設資材調達不能証明書</t>
    <rPh sb="0" eb="4">
      <t>ケンセツシザイ</t>
    </rPh>
    <rPh sb="4" eb="8">
      <t>チョウタツフノウ</t>
    </rPh>
    <rPh sb="8" eb="11">
      <t>ショウメイショ</t>
    </rPh>
    <phoneticPr fontId="14"/>
  </si>
  <si>
    <t>工事名</t>
    <rPh sb="0" eb="2">
      <t>コウジ</t>
    </rPh>
    <rPh sb="2" eb="3">
      <t>メイ</t>
    </rPh>
    <phoneticPr fontId="14"/>
  </si>
  <si>
    <t>　　上記工事において、以下の建設資材を納品希望日までに調達することができません。</t>
    <rPh sb="14" eb="18">
      <t>ケンセツシザイ</t>
    </rPh>
    <rPh sb="19" eb="24">
      <t>ノウヒンキボウビ</t>
    </rPh>
    <rPh sb="27" eb="29">
      <t>チョウタツ</t>
    </rPh>
    <phoneticPr fontId="14"/>
  </si>
  <si>
    <t>建設資材</t>
    <rPh sb="0" eb="4">
      <t>ケンセツシザイ</t>
    </rPh>
    <phoneticPr fontId="14"/>
  </si>
  <si>
    <t>納品希望日</t>
    <rPh sb="0" eb="5">
      <t>ノウヒンキボウビ</t>
    </rPh>
    <phoneticPr fontId="14"/>
  </si>
  <si>
    <t>納品可能日</t>
    <rPh sb="0" eb="5">
      <t>ノウヒンカノウビ</t>
    </rPh>
    <phoneticPr fontId="14"/>
  </si>
  <si>
    <t>メーカー等</t>
    <rPh sb="4" eb="5">
      <t>ナド</t>
    </rPh>
    <phoneticPr fontId="14"/>
  </si>
  <si>
    <t>間知ﾌﾞﾛｯｸ</t>
    <rPh sb="0" eb="2">
      <t>ケンチ</t>
    </rPh>
    <phoneticPr fontId="14"/>
  </si>
  <si>
    <t>〃</t>
    <phoneticPr fontId="14"/>
  </si>
  <si>
    <t>環境保全型積ブロック</t>
    <rPh sb="0" eb="4">
      <t>カンキョウホゼン</t>
    </rPh>
    <rPh sb="4" eb="5">
      <t>カタ</t>
    </rPh>
    <rPh sb="5" eb="6">
      <t>ツ</t>
    </rPh>
    <phoneticPr fontId="14"/>
  </si>
  <si>
    <t>令和○○年□月△日</t>
    <rPh sb="0" eb="2">
      <t>レイワ</t>
    </rPh>
    <rPh sb="4" eb="5">
      <t>ネン</t>
    </rPh>
    <rPh sb="6" eb="7">
      <t>ガツ</t>
    </rPh>
    <rPh sb="8" eb="9">
      <t>ニチ</t>
    </rPh>
    <phoneticPr fontId="14"/>
  </si>
  <si>
    <t>令和○○年◇月○日</t>
    <phoneticPr fontId="14"/>
  </si>
  <si>
    <t>令和○○年◇月□日</t>
    <phoneticPr fontId="14"/>
  </si>
  <si>
    <t>令和○○年◇月△日</t>
    <phoneticPr fontId="14"/>
  </si>
  <si>
    <t>(株)○○○</t>
    <rPh sb="0" eb="3">
      <t>カブ</t>
    </rPh>
    <phoneticPr fontId="14"/>
  </si>
  <si>
    <t>◇◇◇(株)</t>
    <rPh sb="3" eb="6">
      <t>カブ</t>
    </rPh>
    <phoneticPr fontId="14"/>
  </si>
  <si>
    <t>(株)△△△</t>
    <rPh sb="0" eb="3">
      <t>カブ</t>
    </rPh>
    <phoneticPr fontId="14"/>
  </si>
  <si>
    <t>（記載例）</t>
    <rPh sb="1" eb="4">
      <t>キサイレイ</t>
    </rPh>
    <phoneticPr fontId="14"/>
  </si>
  <si>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rPh sb="20" eb="21">
      <t>シ</t>
    </rPh>
    <rPh sb="21" eb="24">
      <t>ケイヤクカ</t>
    </rPh>
    <rPh sb="25" eb="27">
      <t>サクセイ</t>
    </rPh>
    <rPh sb="28" eb="31">
      <t>ケイヤクカ</t>
    </rPh>
    <rPh sb="33" eb="35">
      <t>ジュウショ</t>
    </rPh>
    <rPh sb="36" eb="39">
      <t>ダイヒョウシャ</t>
    </rPh>
    <rPh sb="39" eb="40">
      <t>メイ</t>
    </rPh>
    <rPh sb="41" eb="43">
      <t>フリコミ</t>
    </rPh>
    <rPh sb="43" eb="44">
      <t>サキ</t>
    </rPh>
    <rPh sb="44" eb="45">
      <t>ナド</t>
    </rPh>
    <rPh sb="45" eb="47">
      <t>キサイ</t>
    </rPh>
    <phoneticPr fontId="14"/>
  </si>
  <si>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phoneticPr fontId="14"/>
  </si>
  <si>
    <t>○</t>
    <phoneticPr fontId="14"/>
  </si>
  <si>
    <t>監理技術者</t>
    <phoneticPr fontId="14"/>
  </si>
  <si>
    <t>←入力不要</t>
    <rPh sb="1" eb="5">
      <t>ニュウリョクフヨウ</t>
    </rPh>
    <phoneticPr fontId="14"/>
  </si>
  <si>
    <t>段階確認書の施工予定表に一覧で記載したもの</t>
    <rPh sb="0" eb="2">
      <t>ダンカイ</t>
    </rPh>
    <rPh sb="2" eb="4">
      <t>カクニン</t>
    </rPh>
    <rPh sb="4" eb="5">
      <t>ショ</t>
    </rPh>
    <rPh sb="6" eb="8">
      <t>セコウ</t>
    </rPh>
    <rPh sb="8" eb="11">
      <t>ヨテイヒョウ</t>
    </rPh>
    <rPh sb="12" eb="14">
      <t>イチラン</t>
    </rPh>
    <rPh sb="15" eb="17">
      <t>キサイ</t>
    </rPh>
    <phoneticPr fontId="14"/>
  </si>
  <si>
    <t>（月）</t>
    <rPh sb="1" eb="2">
      <t>ゲツ</t>
    </rPh>
    <phoneticPr fontId="14"/>
  </si>
  <si>
    <t>COBRIS対象工事は、土砂受領書を提出</t>
    <rPh sb="6" eb="8">
      <t>タイショウ</t>
    </rPh>
    <rPh sb="8" eb="10">
      <t>コウジ</t>
    </rPh>
    <rPh sb="12" eb="14">
      <t>ドシャ</t>
    </rPh>
    <rPh sb="14" eb="17">
      <t>ジュリョウショ</t>
    </rPh>
    <rPh sb="18" eb="20">
      <t>テイシュツ</t>
    </rPh>
    <phoneticPr fontId="14"/>
  </si>
  <si>
    <r>
      <t xml:space="preserve">※処分状況が分かるような写真を添付すること
</t>
    </r>
    <r>
      <rPr>
        <sz val="10"/>
        <color rgb="FFFF0000"/>
        <rFont val="ＪＳ明朝"/>
        <family val="1"/>
        <charset val="128"/>
      </rPr>
      <t>※土砂受領書がある場合は添付し、下記の記載は不要</t>
    </r>
    <rPh sb="23" eb="25">
      <t>ドシャ</t>
    </rPh>
    <rPh sb="25" eb="28">
      <t>ジュリョウショ</t>
    </rPh>
    <rPh sb="31" eb="33">
      <t>バアイ</t>
    </rPh>
    <rPh sb="34" eb="36">
      <t>テンプ</t>
    </rPh>
    <rPh sb="38" eb="40">
      <t>カキ</t>
    </rPh>
    <rPh sb="41" eb="43">
      <t>キサイ</t>
    </rPh>
    <rPh sb="44" eb="46">
      <t>フヨウ</t>
    </rPh>
    <phoneticPr fontId="14"/>
  </si>
  <si>
    <t>産　　　地
（市町村名）</t>
    <phoneticPr fontId="14"/>
  </si>
  <si>
    <r>
      <t>〔工事の</t>
    </r>
    <r>
      <rPr>
        <sz val="11"/>
        <color rgb="FFFF0000"/>
        <rFont val="ＭＳ Ｐ明朝"/>
        <family val="1"/>
        <charset val="128"/>
      </rPr>
      <t>受注者</t>
    </r>
    <r>
      <rPr>
        <sz val="11"/>
        <rFont val="ＭＳ Ｐ明朝"/>
        <family val="1"/>
        <charset val="128"/>
      </rPr>
      <t>、生産者団体・市場・卸売業等〕</t>
    </r>
    <rPh sb="4" eb="6">
      <t>ジュチュウ</t>
    </rPh>
    <phoneticPr fontId="14"/>
  </si>
  <si>
    <t>あて</t>
    <phoneticPr fontId="75"/>
  </si>
  <si>
    <t>　当企業体が解散した後においても、当該工事につき契約の内容に適合しないものがあったときは、各構成員は共同連帯してその責に任ずるものとする。</t>
    <phoneticPr fontId="14"/>
  </si>
  <si>
    <t>　　　　　　　　　　　□病院　□その他（　　　　　　　　　　）</t>
    <rPh sb="12" eb="14">
      <t>ビョウイン</t>
    </rPh>
    <rPh sb="18" eb="19">
      <t>タ</t>
    </rPh>
    <phoneticPr fontId="149"/>
  </si>
  <si>
    <t>久留米市発注土木系工事における提出書類</t>
    <rPh sb="0" eb="4">
      <t>クルメシ</t>
    </rPh>
    <rPh sb="4" eb="6">
      <t>ハッチュウ</t>
    </rPh>
    <rPh sb="6" eb="8">
      <t>ドボク</t>
    </rPh>
    <rPh sb="8" eb="9">
      <t>ケイ</t>
    </rPh>
    <rPh sb="9" eb="11">
      <t>コウジ</t>
    </rPh>
    <rPh sb="15" eb="17">
      <t>テイシュツ</t>
    </rPh>
    <rPh sb="17" eb="19">
      <t>ショルイ</t>
    </rPh>
    <phoneticPr fontId="14"/>
  </si>
  <si>
    <t>※１　（処分方法）</t>
    <phoneticPr fontId="14"/>
  </si>
  <si>
    <t>※２　（２つの地域にまたがる場合）</t>
    <phoneticPr fontId="14"/>
  </si>
  <si>
    <r>
      <t>・管理者が有する資料（台帳、竣工図等）のみで確認が困難な場合は、別途、試掘等による原位置での調査について、監督職員</t>
    </r>
    <r>
      <rPr>
        <sz val="11"/>
        <color theme="1"/>
        <rFont val="ＭＳ 明朝"/>
        <family val="1"/>
        <charset val="128"/>
      </rPr>
      <t>と協議を行うこと。</t>
    </r>
    <rPh sb="55" eb="57">
      <t>ショクイン</t>
    </rPh>
    <phoneticPr fontId="14"/>
  </si>
  <si>
    <r>
      <t>その他の工作物に関する工事（土木工事等）において 請負代金の額が500万円以上の工事が提出対象
２部</t>
    </r>
    <r>
      <rPr>
        <vertAlign val="superscript"/>
        <sz val="11"/>
        <rFont val="ＭＳ Ｐゴシック"/>
        <family val="3"/>
        <charset val="128"/>
      </rPr>
      <t>※</t>
    </r>
    <r>
      <rPr>
        <sz val="11"/>
        <rFont val="ＭＳ Ｐゴシック"/>
        <family val="3"/>
        <charset val="128"/>
      </rPr>
      <t>作成（施工担当課で確認印を押印）契約書の約款と仕様書の間に閉じる
※JVの場合は、契約書作成の部数必要</t>
    </r>
    <rPh sb="2" eb="3">
      <t>タ</t>
    </rPh>
    <rPh sb="4" eb="7">
      <t>コウサクブツ</t>
    </rPh>
    <rPh sb="8" eb="9">
      <t>カン</t>
    </rPh>
    <rPh sb="11" eb="13">
      <t>コウジ</t>
    </rPh>
    <rPh sb="14" eb="16">
      <t>ドボク</t>
    </rPh>
    <rPh sb="16" eb="18">
      <t>コウジ</t>
    </rPh>
    <rPh sb="18" eb="19">
      <t>トウ</t>
    </rPh>
    <rPh sb="25" eb="27">
      <t>ウケオイ</t>
    </rPh>
    <rPh sb="27" eb="29">
      <t>ダイキン</t>
    </rPh>
    <rPh sb="30" eb="31">
      <t>ガク</t>
    </rPh>
    <rPh sb="35" eb="36">
      <t>マン</t>
    </rPh>
    <rPh sb="36" eb="37">
      <t>エン</t>
    </rPh>
    <rPh sb="37" eb="39">
      <t>イジョウ</t>
    </rPh>
    <rPh sb="40" eb="42">
      <t>コウジ</t>
    </rPh>
    <rPh sb="43" eb="45">
      <t>テイシュツ</t>
    </rPh>
    <rPh sb="45" eb="47">
      <t>タイショウ</t>
    </rPh>
    <rPh sb="49" eb="50">
      <t>ブ</t>
    </rPh>
    <rPh sb="51" eb="53">
      <t>サクセイ</t>
    </rPh>
    <rPh sb="67" eb="70">
      <t>ケイヤクショ</t>
    </rPh>
    <rPh sb="71" eb="73">
      <t>ヤッカン</t>
    </rPh>
    <rPh sb="74" eb="77">
      <t>シヨウショ</t>
    </rPh>
    <rPh sb="78" eb="79">
      <t>アイダ</t>
    </rPh>
    <rPh sb="80" eb="81">
      <t>ト</t>
    </rPh>
    <rPh sb="88" eb="90">
      <t>バアイ</t>
    </rPh>
    <rPh sb="92" eb="95">
      <t>ケイヤクショ</t>
    </rPh>
    <rPh sb="95" eb="97">
      <t>サクセイ</t>
    </rPh>
    <rPh sb="98" eb="100">
      <t>ブスウ</t>
    </rPh>
    <rPh sb="100" eb="102">
      <t>ヒツヨウ</t>
    </rPh>
    <phoneticPr fontId="14"/>
  </si>
  <si>
    <r>
      <t xml:space="preserve">対象：500万円以上の工事
期限：契約後10日以内(土日祝除く)
余裕工期が設定されている場合は、余裕期間終了日(余裕期間内に着工する場合は、着工届の提出日)まで
</t>
    </r>
    <r>
      <rPr>
        <sz val="11"/>
        <rFont val="ＭＳ Ｐゴシック"/>
        <family val="3"/>
        <charset val="128"/>
      </rPr>
      <t>システムから監督職員にメールが送信されれば、発注者への提示や提出は不要</t>
    </r>
    <rPh sb="88" eb="92">
      <t>カントクショクイン</t>
    </rPh>
    <rPh sb="97" eb="99">
      <t>ソウシン</t>
    </rPh>
    <rPh sb="104" eb="107">
      <t>ハッチュウシャ</t>
    </rPh>
    <rPh sb="109" eb="111">
      <t>テイジ</t>
    </rPh>
    <rPh sb="112" eb="114">
      <t>テイシュツ</t>
    </rPh>
    <rPh sb="115" eb="117">
      <t>フヨウ</t>
    </rPh>
    <phoneticPr fontId="14"/>
  </si>
  <si>
    <r>
      <t>契約後1ヶ月以内</t>
    </r>
    <r>
      <rPr>
        <sz val="11"/>
        <rFont val="ＭＳ Ｐゴシック"/>
        <family val="3"/>
        <charset val="128"/>
      </rPr>
      <t>（電子申請は40日）に提出（契約担当者へ）
※購入しない場合および購入が遅れる場合にも理由等を記載して提出。</t>
    </r>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4"/>
  </si>
  <si>
    <r>
      <t xml:space="preserve">施工計画書、施工計画書（簡易版）
</t>
    </r>
    <r>
      <rPr>
        <sz val="11"/>
        <rFont val="ＭＳ Ｐゴシック"/>
        <family val="3"/>
        <charset val="128"/>
      </rPr>
      <t>◇は施工計画書省略型の場合に必須なもの</t>
    </r>
    <phoneticPr fontId="14"/>
  </si>
  <si>
    <r>
      <t xml:space="preserve">請負金額5,000万円未満は施工計画書（簡易版）
</t>
    </r>
    <r>
      <rPr>
        <sz val="11"/>
        <rFont val="ＭＳ Ｐゴシック"/>
        <family val="3"/>
        <charset val="128"/>
      </rPr>
      <t>◇の書類を添付して提出</t>
    </r>
    <rPh sb="0" eb="2">
      <t>ウケオイ</t>
    </rPh>
    <rPh sb="2" eb="4">
      <t>キンガク</t>
    </rPh>
    <rPh sb="9" eb="10">
      <t>マン</t>
    </rPh>
    <rPh sb="10" eb="11">
      <t>エン</t>
    </rPh>
    <rPh sb="11" eb="13">
      <t>ミマン</t>
    </rPh>
    <rPh sb="14" eb="16">
      <t>セコウ</t>
    </rPh>
    <rPh sb="16" eb="18">
      <t>ケイカク</t>
    </rPh>
    <rPh sb="18" eb="19">
      <t>ショ</t>
    </rPh>
    <rPh sb="20" eb="23">
      <t>カンイバン</t>
    </rPh>
    <rPh sb="27" eb="29">
      <t>ショルイ</t>
    </rPh>
    <rPh sb="30" eb="32">
      <t>テンプ</t>
    </rPh>
    <rPh sb="34" eb="36">
      <t>テイシュツ</t>
    </rPh>
    <phoneticPr fontId="14"/>
  </si>
  <si>
    <r>
      <t xml:space="preserve">毎月1回、チェックリストによる安全点検実施結果（現場稼働日に実施）を安全・訓練等の活動報告に添付して提出
※発注者側においても毎月1回点検を実施する
</t>
    </r>
    <r>
      <rPr>
        <sz val="11"/>
        <rFont val="ＭＳ Ｐゴシック"/>
        <family val="3"/>
        <charset val="128"/>
      </rPr>
      <t>※安全訓練の実施状況の写真管理は必要（竣工時の工事写真帳にとじ込み）</t>
    </r>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rPh sb="76" eb="80">
      <t>アンゼンクンレン</t>
    </rPh>
    <rPh sb="81" eb="83">
      <t>ジッシ</t>
    </rPh>
    <phoneticPr fontId="14"/>
  </si>
  <si>
    <r>
      <t xml:space="preserve">請負金額500万円以上の工事
工期・技術者に変更が生じた場合（変更後10営業日以内）
</t>
    </r>
    <r>
      <rPr>
        <sz val="11"/>
        <rFont val="ＭＳ Ｐゴシック"/>
        <family val="3"/>
        <charset val="128"/>
      </rPr>
      <t>システムから監督職員にメールが送信されれば、発注者への提示や提出は不要</t>
    </r>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9">
      <t>エイギョウビ</t>
    </rPh>
    <rPh sb="38" eb="39">
      <t>カ</t>
    </rPh>
    <rPh sb="39" eb="41">
      <t>イナイ</t>
    </rPh>
    <phoneticPr fontId="14"/>
  </si>
  <si>
    <r>
      <t>現場積込、計画書の受入れ先、処分状況写真を添付
発生土量・運搬距離・処分地・処分先の確認（3,000㎡を超える場合　残土処分場の県知事許可が必要）</t>
    </r>
    <r>
      <rPr>
        <sz val="11"/>
        <rFont val="ＭＳ Ｐゴシック"/>
        <family val="3"/>
        <charset val="128"/>
      </rPr>
      <t>（COBRIS対象工事は、土砂受領書を添付）</t>
    </r>
    <rPh sb="0" eb="2">
      <t>ゲンバ</t>
    </rPh>
    <rPh sb="2" eb="4">
      <t>ツミコミ</t>
    </rPh>
    <rPh sb="5" eb="7">
      <t>ケイカク</t>
    </rPh>
    <rPh sb="7" eb="8">
      <t>ショ</t>
    </rPh>
    <rPh sb="9" eb="11">
      <t>ウケイ</t>
    </rPh>
    <rPh sb="12" eb="13">
      <t>サキ</t>
    </rPh>
    <rPh sb="14" eb="16">
      <t>ショブン</t>
    </rPh>
    <rPh sb="16" eb="18">
      <t>ジョウキョウ</t>
    </rPh>
    <rPh sb="18" eb="20">
      <t>シャシン</t>
    </rPh>
    <rPh sb="21" eb="23">
      <t>テンプ</t>
    </rPh>
    <rPh sb="86" eb="88">
      <t>ドシャ</t>
    </rPh>
    <phoneticPr fontId="14"/>
  </si>
  <si>
    <r>
      <t xml:space="preserve">対象：500万円以上の工事
期限：工事検査員が合格と認めた日から10営業日以内
</t>
    </r>
    <r>
      <rPr>
        <sz val="11"/>
        <rFont val="ＭＳ Ｐゴシック"/>
        <family val="3"/>
        <charset val="128"/>
      </rPr>
      <t>システムから監督職員にメールが送信されれば、発注者への提示や提出は不要</t>
    </r>
    <rPh sb="0" eb="2">
      <t>タイショウ</t>
    </rPh>
    <rPh sb="6" eb="7">
      <t>マン</t>
    </rPh>
    <rPh sb="7" eb="8">
      <t>エン</t>
    </rPh>
    <rPh sb="8" eb="10">
      <t>イジョウ</t>
    </rPh>
    <rPh sb="11" eb="13">
      <t>コウジ</t>
    </rPh>
    <rPh sb="14" eb="16">
      <t>キゲン</t>
    </rPh>
    <rPh sb="17" eb="19">
      <t>コウジ</t>
    </rPh>
    <rPh sb="19" eb="22">
      <t>ケンサイン</t>
    </rPh>
    <rPh sb="23" eb="25">
      <t>ゴウカク</t>
    </rPh>
    <rPh sb="26" eb="27">
      <t>ミト</t>
    </rPh>
    <rPh sb="29" eb="30">
      <t>ヒ</t>
    </rPh>
    <rPh sb="34" eb="37">
      <t>エイギョウビ</t>
    </rPh>
    <rPh sb="37" eb="39">
      <t>イナイ</t>
    </rPh>
    <phoneticPr fontId="14"/>
  </si>
  <si>
    <t>産業廃棄物処理業許可証（処分業・収集運搬業）の写しのみ添付</t>
    <rPh sb="12" eb="15">
      <t>ショブンギョウ</t>
    </rPh>
    <rPh sb="16" eb="21">
      <t>シュウシュウウンパンギョウ</t>
    </rPh>
    <phoneticPr fontId="14"/>
  </si>
  <si>
    <t>土、砕石(*1)について、新材を用いる場合は、「岩石採取計画認可証」の写しが必要
(*1) 土・石材等(砕石・粒調砕石・ｸﾗｯｼｬｰﾗﾝ・切込砕石・割栗石・砕石ﾁｯﾌﾟ・山ずり・真砂土・護岸・捨石用石材等)</t>
    <rPh sb="0" eb="1">
      <t>ツチ</t>
    </rPh>
    <rPh sb="2" eb="4">
      <t>サイセキ</t>
    </rPh>
    <rPh sb="13" eb="14">
      <t>シン</t>
    </rPh>
    <rPh sb="14" eb="15">
      <t>ザイ</t>
    </rPh>
    <rPh sb="16" eb="17">
      <t>モチ</t>
    </rPh>
    <rPh sb="19" eb="21">
      <t>バアイ</t>
    </rPh>
    <rPh sb="24" eb="26">
      <t>ガンセキ</t>
    </rPh>
    <rPh sb="26" eb="28">
      <t>サイシュ</t>
    </rPh>
    <rPh sb="28" eb="30">
      <t>ケイカク</t>
    </rPh>
    <rPh sb="30" eb="32">
      <t>ニンカ</t>
    </rPh>
    <rPh sb="32" eb="33">
      <t>ショウ</t>
    </rPh>
    <rPh sb="35" eb="36">
      <t>ウツ</t>
    </rPh>
    <rPh sb="38" eb="40">
      <t>ヒツヨウ</t>
    </rPh>
    <phoneticPr fontId="14"/>
  </si>
  <si>
    <t>処分状況写真</t>
    <rPh sb="0" eb="2">
      <t>ショブン</t>
    </rPh>
    <rPh sb="2" eb="4">
      <t>ジョウキョウ</t>
    </rPh>
    <rPh sb="4" eb="6">
      <t>シャシン</t>
    </rPh>
    <phoneticPr fontId="14"/>
  </si>
  <si>
    <t>Ⅵ-3</t>
    <phoneticPr fontId="14"/>
  </si>
  <si>
    <t>創意工夫・社会性等に関する実施報告</t>
    <rPh sb="0" eb="4">
      <t>ソウイクフウ</t>
    </rPh>
    <rPh sb="5" eb="8">
      <t>シャカイセイ</t>
    </rPh>
    <rPh sb="8" eb="9">
      <t>トウ</t>
    </rPh>
    <rPh sb="10" eb="11">
      <t>カン</t>
    </rPh>
    <rPh sb="13" eb="15">
      <t>ジッシ</t>
    </rPh>
    <rPh sb="15" eb="17">
      <t>ホウコク</t>
    </rPh>
    <phoneticPr fontId="226"/>
  </si>
  <si>
    <t>工事名</t>
    <rPh sb="0" eb="3">
      <t>コウジメイ</t>
    </rPh>
    <phoneticPr fontId="226"/>
  </si>
  <si>
    <t>実施概要</t>
    <rPh sb="0" eb="2">
      <t>ジッシ</t>
    </rPh>
    <rPh sb="2" eb="4">
      <t>ガイヨウ</t>
    </rPh>
    <phoneticPr fontId="226"/>
  </si>
  <si>
    <t>①実施項目、内容</t>
    <rPh sb="1" eb="3">
      <t>ジッシ</t>
    </rPh>
    <rPh sb="3" eb="5">
      <t>コウモク</t>
    </rPh>
    <rPh sb="6" eb="8">
      <t>ナイヨウ</t>
    </rPh>
    <phoneticPr fontId="226"/>
  </si>
  <si>
    <t>該当する項目の□にﾚマーク記入</t>
    <phoneticPr fontId="226"/>
  </si>
  <si>
    <t>項　目</t>
    <rPh sb="0" eb="1">
      <t>コウ</t>
    </rPh>
    <rPh sb="2" eb="3">
      <t>メ</t>
    </rPh>
    <phoneticPr fontId="226"/>
  </si>
  <si>
    <t>評 価 内 容</t>
    <rPh sb="0" eb="1">
      <t>ヒョウ</t>
    </rPh>
    <rPh sb="2" eb="3">
      <t>アタイ</t>
    </rPh>
    <rPh sb="4" eb="5">
      <t>ウチ</t>
    </rPh>
    <rPh sb="6" eb="7">
      <t>カタチ</t>
    </rPh>
    <phoneticPr fontId="226"/>
  </si>
  <si>
    <t>実施内容</t>
    <rPh sb="0" eb="2">
      <t>ジッシ</t>
    </rPh>
    <rPh sb="2" eb="4">
      <t>ナイヨウ</t>
    </rPh>
    <phoneticPr fontId="226"/>
  </si>
  <si>
    <t>創意工夫</t>
    <rPh sb="0" eb="2">
      <t>ソウイ</t>
    </rPh>
    <rPh sb="2" eb="4">
      <t>クフウ</t>
    </rPh>
    <phoneticPr fontId="226"/>
  </si>
  <si>
    <t>施工</t>
    <rPh sb="0" eb="2">
      <t>セコウ</t>
    </rPh>
    <phoneticPr fontId="226"/>
  </si>
  <si>
    <t>・施工に伴う機械器具・工具・装置類に関する工夫又は設備据付後の試運転調整に関する工夫</t>
    <rPh sb="1" eb="3">
      <t>セコウ</t>
    </rPh>
    <rPh sb="4" eb="5">
      <t>トモナ</t>
    </rPh>
    <rPh sb="6" eb="8">
      <t>キカイ</t>
    </rPh>
    <rPh sb="8" eb="10">
      <t>キグ</t>
    </rPh>
    <rPh sb="11" eb="13">
      <t>コウグ</t>
    </rPh>
    <rPh sb="14" eb="16">
      <t>ソウチ</t>
    </rPh>
    <rPh sb="16" eb="17">
      <t>ルイ</t>
    </rPh>
    <rPh sb="18" eb="19">
      <t>カン</t>
    </rPh>
    <rPh sb="21" eb="23">
      <t>クフウ</t>
    </rPh>
    <rPh sb="23" eb="24">
      <t>マタ</t>
    </rPh>
    <rPh sb="25" eb="27">
      <t>セツビ</t>
    </rPh>
    <rPh sb="27" eb="29">
      <t>スエツケ</t>
    </rPh>
    <rPh sb="29" eb="30">
      <t>ゴ</t>
    </rPh>
    <rPh sb="31" eb="34">
      <t>シウンテン</t>
    </rPh>
    <rPh sb="34" eb="36">
      <t>チョウセイ</t>
    </rPh>
    <rPh sb="37" eb="38">
      <t>カン</t>
    </rPh>
    <rPh sb="40" eb="42">
      <t>クフウ</t>
    </rPh>
    <phoneticPr fontId="226"/>
  </si>
  <si>
    <t>・コンクリート二次製品などの代替材の利用に関する工夫</t>
    <rPh sb="7" eb="9">
      <t>ニジ</t>
    </rPh>
    <rPh sb="9" eb="11">
      <t>セイヒン</t>
    </rPh>
    <rPh sb="14" eb="16">
      <t>ダイタイ</t>
    </rPh>
    <rPh sb="16" eb="17">
      <t>ザイ</t>
    </rPh>
    <rPh sb="18" eb="20">
      <t>リヨウ</t>
    </rPh>
    <rPh sb="21" eb="22">
      <t>カン</t>
    </rPh>
    <rPh sb="24" eb="26">
      <t>クフウ</t>
    </rPh>
    <phoneticPr fontId="226"/>
  </si>
  <si>
    <t>・土工、地盤改良、橋梁架設、舗装、コンクリート打設等の施工に関する工夫</t>
    <rPh sb="1" eb="3">
      <t>ドコウ</t>
    </rPh>
    <rPh sb="4" eb="6">
      <t>ジバン</t>
    </rPh>
    <rPh sb="6" eb="8">
      <t>カイリョウ</t>
    </rPh>
    <rPh sb="9" eb="11">
      <t>キョウリョウ</t>
    </rPh>
    <rPh sb="11" eb="13">
      <t>カセツ</t>
    </rPh>
    <rPh sb="14" eb="16">
      <t>ホソウ</t>
    </rPh>
    <rPh sb="23" eb="25">
      <t>ダセツ</t>
    </rPh>
    <rPh sb="25" eb="26">
      <t>トウ</t>
    </rPh>
    <rPh sb="27" eb="29">
      <t>セコウ</t>
    </rPh>
    <rPh sb="30" eb="31">
      <t>カン</t>
    </rPh>
    <rPh sb="33" eb="35">
      <t>クフウ</t>
    </rPh>
    <phoneticPr fontId="226"/>
  </si>
  <si>
    <t>・設備工事における加工や組立等又は電気工事における配線や配管等に関する工夫</t>
    <rPh sb="1" eb="3">
      <t>セツビ</t>
    </rPh>
    <rPh sb="3" eb="5">
      <t>コウジ</t>
    </rPh>
    <rPh sb="9" eb="11">
      <t>カコウ</t>
    </rPh>
    <rPh sb="12" eb="14">
      <t>クミタテ</t>
    </rPh>
    <rPh sb="14" eb="15">
      <t>トウ</t>
    </rPh>
    <rPh sb="15" eb="16">
      <t>マタ</t>
    </rPh>
    <rPh sb="17" eb="19">
      <t>デンキ</t>
    </rPh>
    <rPh sb="19" eb="21">
      <t>コウジ</t>
    </rPh>
    <rPh sb="25" eb="27">
      <t>ハイセン</t>
    </rPh>
    <rPh sb="28" eb="31">
      <t>ハイカンナド</t>
    </rPh>
    <rPh sb="32" eb="33">
      <t>カン</t>
    </rPh>
    <rPh sb="35" eb="37">
      <t>クフウ</t>
    </rPh>
    <phoneticPr fontId="226"/>
  </si>
  <si>
    <t>・給配水工事や衛生設備工事等における配管又はポンプ類の凍結防止、配管のつなぎ等に関する工夫</t>
    <rPh sb="1" eb="2">
      <t>キュウ</t>
    </rPh>
    <rPh sb="2" eb="4">
      <t>ハイスイ</t>
    </rPh>
    <rPh sb="4" eb="6">
      <t>コウジ</t>
    </rPh>
    <rPh sb="7" eb="9">
      <t>エイセイ</t>
    </rPh>
    <rPh sb="9" eb="11">
      <t>セツビ</t>
    </rPh>
    <rPh sb="11" eb="13">
      <t>コウジ</t>
    </rPh>
    <rPh sb="13" eb="14">
      <t>トウ</t>
    </rPh>
    <rPh sb="18" eb="20">
      <t>ハイカン</t>
    </rPh>
    <rPh sb="20" eb="21">
      <t>マタ</t>
    </rPh>
    <rPh sb="25" eb="26">
      <t>タグイ</t>
    </rPh>
    <rPh sb="27" eb="29">
      <t>トウケツ</t>
    </rPh>
    <rPh sb="29" eb="31">
      <t>ボウシ</t>
    </rPh>
    <rPh sb="32" eb="34">
      <t>ハイカン</t>
    </rPh>
    <rPh sb="38" eb="39">
      <t>トウ</t>
    </rPh>
    <rPh sb="40" eb="41">
      <t>カン</t>
    </rPh>
    <rPh sb="43" eb="45">
      <t>クフウ</t>
    </rPh>
    <phoneticPr fontId="226"/>
  </si>
  <si>
    <t>・照明などの視界の確保に関する工夫</t>
    <rPh sb="1" eb="3">
      <t>ショウメイ</t>
    </rPh>
    <rPh sb="6" eb="8">
      <t>シカイ</t>
    </rPh>
    <rPh sb="9" eb="11">
      <t>カクホ</t>
    </rPh>
    <rPh sb="12" eb="13">
      <t>カン</t>
    </rPh>
    <rPh sb="15" eb="17">
      <t>クフウ</t>
    </rPh>
    <phoneticPr fontId="226"/>
  </si>
  <si>
    <t>・仮排水、仮設道路、迂回路等の計画的な施工に関する工夫</t>
    <rPh sb="1" eb="2">
      <t>カリ</t>
    </rPh>
    <rPh sb="2" eb="4">
      <t>ハイスイ</t>
    </rPh>
    <rPh sb="5" eb="7">
      <t>カセツ</t>
    </rPh>
    <rPh sb="7" eb="9">
      <t>ドウロ</t>
    </rPh>
    <rPh sb="10" eb="13">
      <t>ウカイロ</t>
    </rPh>
    <rPh sb="13" eb="14">
      <t>トウ</t>
    </rPh>
    <rPh sb="15" eb="18">
      <t>ケイカクテキ</t>
    </rPh>
    <rPh sb="19" eb="21">
      <t>セコウ</t>
    </rPh>
    <rPh sb="22" eb="23">
      <t>カン</t>
    </rPh>
    <rPh sb="25" eb="27">
      <t>クフウ</t>
    </rPh>
    <phoneticPr fontId="226"/>
  </si>
  <si>
    <t>・運搬車両、施工機械等に関する工夫</t>
    <rPh sb="1" eb="3">
      <t>ウンパン</t>
    </rPh>
    <rPh sb="3" eb="5">
      <t>シャリョウ</t>
    </rPh>
    <rPh sb="6" eb="8">
      <t>セコウ</t>
    </rPh>
    <rPh sb="8" eb="10">
      <t>キカイ</t>
    </rPh>
    <rPh sb="10" eb="11">
      <t>トウ</t>
    </rPh>
    <rPh sb="12" eb="13">
      <t>カン</t>
    </rPh>
    <rPh sb="15" eb="17">
      <t>クフウ</t>
    </rPh>
    <phoneticPr fontId="226"/>
  </si>
  <si>
    <t>・支保工、型枠工、足場工、桟橋工、山留工等の仮設工に関する工夫</t>
    <rPh sb="1" eb="4">
      <t>シホコウ</t>
    </rPh>
    <rPh sb="5" eb="7">
      <t>カタワク</t>
    </rPh>
    <rPh sb="7" eb="8">
      <t>コウ</t>
    </rPh>
    <rPh sb="9" eb="11">
      <t>アシバ</t>
    </rPh>
    <rPh sb="11" eb="12">
      <t>コウ</t>
    </rPh>
    <rPh sb="13" eb="15">
      <t>サンバシ</t>
    </rPh>
    <rPh sb="15" eb="16">
      <t>コウ</t>
    </rPh>
    <rPh sb="17" eb="19">
      <t>ヤマドメ</t>
    </rPh>
    <rPh sb="19" eb="21">
      <t>コウナド</t>
    </rPh>
    <rPh sb="22" eb="25">
      <t>カセツコウ</t>
    </rPh>
    <rPh sb="26" eb="27">
      <t>カン</t>
    </rPh>
    <rPh sb="29" eb="31">
      <t>クフウ</t>
    </rPh>
    <phoneticPr fontId="226"/>
  </si>
  <si>
    <t>・盛土の締固度、杭の施工高さ等の管理に関する工夫</t>
    <rPh sb="1" eb="3">
      <t>モリド</t>
    </rPh>
    <rPh sb="4" eb="5">
      <t>シメ</t>
    </rPh>
    <rPh sb="5" eb="6">
      <t>コ</t>
    </rPh>
    <rPh sb="6" eb="7">
      <t>ド</t>
    </rPh>
    <rPh sb="8" eb="9">
      <t>クイ</t>
    </rPh>
    <rPh sb="10" eb="12">
      <t>セコウ</t>
    </rPh>
    <rPh sb="12" eb="13">
      <t>タカ</t>
    </rPh>
    <rPh sb="14" eb="15">
      <t>トウ</t>
    </rPh>
    <rPh sb="16" eb="18">
      <t>カンリ</t>
    </rPh>
    <rPh sb="19" eb="20">
      <t>カン</t>
    </rPh>
    <rPh sb="22" eb="24">
      <t>クフウ</t>
    </rPh>
    <phoneticPr fontId="226"/>
  </si>
  <si>
    <t>・施工計画書の作成、写真の管理等に関する工夫</t>
    <rPh sb="1" eb="3">
      <t>セコウ</t>
    </rPh>
    <rPh sb="3" eb="6">
      <t>ケイカクショ</t>
    </rPh>
    <rPh sb="7" eb="9">
      <t>サクセイ</t>
    </rPh>
    <rPh sb="10" eb="12">
      <t>シャシン</t>
    </rPh>
    <rPh sb="13" eb="16">
      <t>カンリトウ</t>
    </rPh>
    <rPh sb="17" eb="18">
      <t>カン</t>
    </rPh>
    <rPh sb="20" eb="22">
      <t>クフウ</t>
    </rPh>
    <phoneticPr fontId="226"/>
  </si>
  <si>
    <t>・出来形又は品質の計測、集計、管理図等に関する工夫</t>
    <rPh sb="1" eb="4">
      <t>デキガタ</t>
    </rPh>
    <rPh sb="4" eb="5">
      <t>マタ</t>
    </rPh>
    <rPh sb="6" eb="8">
      <t>ヒンシツ</t>
    </rPh>
    <rPh sb="9" eb="11">
      <t>ケイソク</t>
    </rPh>
    <rPh sb="12" eb="14">
      <t>シュウケイ</t>
    </rPh>
    <rPh sb="15" eb="17">
      <t>カンリ</t>
    </rPh>
    <rPh sb="17" eb="18">
      <t>ズ</t>
    </rPh>
    <rPh sb="18" eb="19">
      <t>トウ</t>
    </rPh>
    <rPh sb="20" eb="21">
      <t>カン</t>
    </rPh>
    <rPh sb="23" eb="25">
      <t>クフウ</t>
    </rPh>
    <phoneticPr fontId="226"/>
  </si>
  <si>
    <t>・施工管理ソフト、土量管理システム等の活用に関する工夫</t>
    <rPh sb="1" eb="3">
      <t>セコウ</t>
    </rPh>
    <rPh sb="3" eb="5">
      <t>カンリ</t>
    </rPh>
    <rPh sb="9" eb="10">
      <t>ツチ</t>
    </rPh>
    <rPh sb="10" eb="11">
      <t>リョウ</t>
    </rPh>
    <rPh sb="11" eb="13">
      <t>カンリ</t>
    </rPh>
    <rPh sb="17" eb="18">
      <t>トウ</t>
    </rPh>
    <rPh sb="19" eb="21">
      <t>カツヨウ</t>
    </rPh>
    <rPh sb="22" eb="23">
      <t>カン</t>
    </rPh>
    <rPh sb="25" eb="27">
      <t>クフウ</t>
    </rPh>
    <phoneticPr fontId="226"/>
  </si>
  <si>
    <t>・情報化施工技術（一般化推進技術、実用化検討技術及び確認段階技術に限る）を活用した工事</t>
    <rPh sb="1" eb="4">
      <t>ジョウホウカ</t>
    </rPh>
    <rPh sb="4" eb="6">
      <t>セコウ</t>
    </rPh>
    <rPh sb="6" eb="8">
      <t>ギジュツ</t>
    </rPh>
    <rPh sb="9" eb="12">
      <t>イッパンカ</t>
    </rPh>
    <rPh sb="12" eb="14">
      <t>スイシン</t>
    </rPh>
    <rPh sb="14" eb="16">
      <t>ギジュツ</t>
    </rPh>
    <rPh sb="17" eb="20">
      <t>ジツヨウカ</t>
    </rPh>
    <rPh sb="20" eb="22">
      <t>ケントウ</t>
    </rPh>
    <rPh sb="22" eb="24">
      <t>ギジュツ</t>
    </rPh>
    <rPh sb="24" eb="25">
      <t>オヨ</t>
    </rPh>
    <rPh sb="26" eb="28">
      <t>カクニン</t>
    </rPh>
    <rPh sb="28" eb="30">
      <t>ダンカイ</t>
    </rPh>
    <rPh sb="30" eb="32">
      <t>ギジュツ</t>
    </rPh>
    <rPh sb="33" eb="34">
      <t>カギ</t>
    </rPh>
    <rPh sb="37" eb="39">
      <t>カツヨウ</t>
    </rPh>
    <rPh sb="41" eb="43">
      <t>コウジ</t>
    </rPh>
    <phoneticPr fontId="226"/>
  </si>
  <si>
    <t>・特殊な工法や材料を用いた工事</t>
    <rPh sb="1" eb="3">
      <t>トクシュ</t>
    </rPh>
    <rPh sb="4" eb="6">
      <t>コウホウ</t>
    </rPh>
    <rPh sb="7" eb="9">
      <t>ザイリョウ</t>
    </rPh>
    <rPh sb="10" eb="11">
      <t>モチ</t>
    </rPh>
    <rPh sb="13" eb="15">
      <t>コウジ</t>
    </rPh>
    <phoneticPr fontId="226"/>
  </si>
  <si>
    <t>・優れた技術力又は能力として評価する技術を用いた工事</t>
    <rPh sb="1" eb="2">
      <t>スグ</t>
    </rPh>
    <rPh sb="4" eb="7">
      <t>ギジュツリョク</t>
    </rPh>
    <rPh sb="7" eb="8">
      <t>マタ</t>
    </rPh>
    <rPh sb="9" eb="11">
      <t>ノウリョク</t>
    </rPh>
    <rPh sb="14" eb="16">
      <t>ヒョウカ</t>
    </rPh>
    <rPh sb="18" eb="20">
      <t>ギジュツ</t>
    </rPh>
    <rPh sb="21" eb="22">
      <t>モチ</t>
    </rPh>
    <rPh sb="24" eb="26">
      <t>コウジ</t>
    </rPh>
    <phoneticPr fontId="226"/>
  </si>
  <si>
    <t>・その他（　　　　　　　　　　　　　　　　　　　　　）</t>
    <phoneticPr fontId="226"/>
  </si>
  <si>
    <t>品質管理</t>
    <rPh sb="0" eb="2">
      <t>ヒンシツ</t>
    </rPh>
    <rPh sb="2" eb="4">
      <t>カンリ</t>
    </rPh>
    <phoneticPr fontId="226"/>
  </si>
  <si>
    <t>・土工、設備、電気の品質向上に関する工夫</t>
    <rPh sb="1" eb="3">
      <t>ドコウ</t>
    </rPh>
    <rPh sb="4" eb="6">
      <t>セツビ</t>
    </rPh>
    <rPh sb="7" eb="9">
      <t>デンキ</t>
    </rPh>
    <rPh sb="10" eb="12">
      <t>ヒンシツ</t>
    </rPh>
    <rPh sb="12" eb="14">
      <t>コウジョウ</t>
    </rPh>
    <rPh sb="15" eb="16">
      <t>カン</t>
    </rPh>
    <rPh sb="18" eb="20">
      <t>クフウ</t>
    </rPh>
    <phoneticPr fontId="226"/>
  </si>
  <si>
    <t>・コンクリートの材料、打設、養生に関する工夫</t>
    <phoneticPr fontId="226"/>
  </si>
  <si>
    <t>・鉄筋、ＰＣケーブル、コンクリート二次製品等の使用材料の工夫</t>
    <rPh sb="1" eb="3">
      <t>テッキン</t>
    </rPh>
    <rPh sb="17" eb="19">
      <t>ニジ</t>
    </rPh>
    <rPh sb="19" eb="21">
      <t>セイヒン</t>
    </rPh>
    <rPh sb="21" eb="22">
      <t>トウ</t>
    </rPh>
    <rPh sb="23" eb="25">
      <t>シヨウ</t>
    </rPh>
    <rPh sb="25" eb="27">
      <t>ザイリョウ</t>
    </rPh>
    <rPh sb="28" eb="30">
      <t>クフウ</t>
    </rPh>
    <phoneticPr fontId="226"/>
  </si>
  <si>
    <t>・配筋、溶接作業等に関する工夫</t>
    <rPh sb="1" eb="3">
      <t>ハイキン</t>
    </rPh>
    <rPh sb="4" eb="6">
      <t>ヨウセツ</t>
    </rPh>
    <rPh sb="6" eb="8">
      <t>サギョウ</t>
    </rPh>
    <rPh sb="8" eb="9">
      <t>トウ</t>
    </rPh>
    <rPh sb="10" eb="11">
      <t>カン</t>
    </rPh>
    <rPh sb="13" eb="15">
      <t>クフウ</t>
    </rPh>
    <phoneticPr fontId="226"/>
  </si>
  <si>
    <t>安全衛生</t>
    <rPh sb="0" eb="2">
      <t>アンゼン</t>
    </rPh>
    <rPh sb="2" eb="4">
      <t>エイセイ</t>
    </rPh>
    <phoneticPr fontId="226"/>
  </si>
  <si>
    <t>・建設業労働災害防止協会が定める指針に基づく安全衛生教育を実施している</t>
    <rPh sb="1" eb="4">
      <t>ケンセツギョウ</t>
    </rPh>
    <rPh sb="4" eb="6">
      <t>ロウドウ</t>
    </rPh>
    <rPh sb="6" eb="8">
      <t>サイガイ</t>
    </rPh>
    <rPh sb="8" eb="10">
      <t>ボウシ</t>
    </rPh>
    <rPh sb="10" eb="12">
      <t>キョウカイ</t>
    </rPh>
    <rPh sb="13" eb="14">
      <t>サダ</t>
    </rPh>
    <rPh sb="16" eb="18">
      <t>シシン</t>
    </rPh>
    <rPh sb="19" eb="20">
      <t>モト</t>
    </rPh>
    <rPh sb="22" eb="24">
      <t>アンゼン</t>
    </rPh>
    <rPh sb="24" eb="26">
      <t>エイセイ</t>
    </rPh>
    <rPh sb="26" eb="28">
      <t>キョウイク</t>
    </rPh>
    <rPh sb="29" eb="31">
      <t>ジッシ</t>
    </rPh>
    <phoneticPr fontId="226"/>
  </si>
  <si>
    <t>・安全を確保するための仮設備等に関する工夫（落下物、墜落・転落、挟まれ、看板、立入禁止柵、手すり、足場等）</t>
    <phoneticPr fontId="226"/>
  </si>
  <si>
    <t>・安全教育、技術向上講習会、安全パトロール、等に関する工夫</t>
    <rPh sb="1" eb="3">
      <t>アンゼン</t>
    </rPh>
    <rPh sb="3" eb="5">
      <t>キョウイク</t>
    </rPh>
    <rPh sb="6" eb="8">
      <t>ギジュツ</t>
    </rPh>
    <rPh sb="8" eb="10">
      <t>コウジョウ</t>
    </rPh>
    <rPh sb="10" eb="13">
      <t>コウシュウカイ</t>
    </rPh>
    <rPh sb="14" eb="16">
      <t>アンゼン</t>
    </rPh>
    <rPh sb="22" eb="23">
      <t>トウ</t>
    </rPh>
    <rPh sb="24" eb="25">
      <t>カン</t>
    </rPh>
    <rPh sb="27" eb="29">
      <t>クフウ</t>
    </rPh>
    <phoneticPr fontId="226"/>
  </si>
  <si>
    <t>・現場事務所、労務者宿舎等の空間及び設備等に関する工夫</t>
    <rPh sb="1" eb="3">
      <t>ゲンバ</t>
    </rPh>
    <rPh sb="3" eb="5">
      <t>ジム</t>
    </rPh>
    <rPh sb="5" eb="6">
      <t>ショ</t>
    </rPh>
    <rPh sb="7" eb="9">
      <t>ロウム</t>
    </rPh>
    <rPh sb="9" eb="10">
      <t>シャ</t>
    </rPh>
    <rPh sb="10" eb="12">
      <t>シュクシャ</t>
    </rPh>
    <rPh sb="12" eb="13">
      <t>トウ</t>
    </rPh>
    <rPh sb="14" eb="16">
      <t>クウカン</t>
    </rPh>
    <rPh sb="16" eb="17">
      <t>オヨ</t>
    </rPh>
    <rPh sb="18" eb="20">
      <t>セツビ</t>
    </rPh>
    <rPh sb="20" eb="21">
      <t>トウ</t>
    </rPh>
    <rPh sb="22" eb="23">
      <t>カン</t>
    </rPh>
    <rPh sb="25" eb="27">
      <t>クフウ</t>
    </rPh>
    <phoneticPr fontId="226"/>
  </si>
  <si>
    <t>・有毒ガス並びに可燃ガスの処理及び粉塵防止並びに作業中の換気等に関する工夫</t>
    <rPh sb="1" eb="3">
      <t>ユウドク</t>
    </rPh>
    <rPh sb="5" eb="6">
      <t>ナラ</t>
    </rPh>
    <rPh sb="8" eb="10">
      <t>カネン</t>
    </rPh>
    <rPh sb="13" eb="15">
      <t>ショリ</t>
    </rPh>
    <rPh sb="15" eb="16">
      <t>オヨ</t>
    </rPh>
    <rPh sb="17" eb="19">
      <t>フンジン</t>
    </rPh>
    <rPh sb="19" eb="21">
      <t>ボウシ</t>
    </rPh>
    <rPh sb="21" eb="22">
      <t>ナラ</t>
    </rPh>
    <rPh sb="24" eb="27">
      <t>サギョウチュウ</t>
    </rPh>
    <rPh sb="28" eb="30">
      <t>カンキ</t>
    </rPh>
    <rPh sb="30" eb="31">
      <t>トウ</t>
    </rPh>
    <rPh sb="32" eb="33">
      <t>カン</t>
    </rPh>
    <rPh sb="35" eb="37">
      <t>クフウ</t>
    </rPh>
    <phoneticPr fontId="226"/>
  </si>
  <si>
    <t>・一般車両突入時の被害軽減方策又は一般交通の安全確保に関する工夫</t>
    <rPh sb="1" eb="3">
      <t>イッパン</t>
    </rPh>
    <rPh sb="3" eb="5">
      <t>シャリョウ</t>
    </rPh>
    <rPh sb="5" eb="7">
      <t>トツニュウ</t>
    </rPh>
    <rPh sb="7" eb="8">
      <t>ジ</t>
    </rPh>
    <rPh sb="9" eb="11">
      <t>ヒガイ</t>
    </rPh>
    <rPh sb="11" eb="13">
      <t>ケイゲン</t>
    </rPh>
    <rPh sb="13" eb="15">
      <t>ホウサク</t>
    </rPh>
    <rPh sb="15" eb="16">
      <t>マタ</t>
    </rPh>
    <rPh sb="17" eb="19">
      <t>イッパン</t>
    </rPh>
    <rPh sb="19" eb="21">
      <t>コウツウ</t>
    </rPh>
    <rPh sb="22" eb="24">
      <t>アンゼン</t>
    </rPh>
    <rPh sb="24" eb="26">
      <t>カクホ</t>
    </rPh>
    <rPh sb="27" eb="28">
      <t>カン</t>
    </rPh>
    <rPh sb="30" eb="32">
      <t>クフウ</t>
    </rPh>
    <phoneticPr fontId="226"/>
  </si>
  <si>
    <t>・厳しい作業環境の改善に関する工夫</t>
    <phoneticPr fontId="226"/>
  </si>
  <si>
    <t>・環境保全に関する工夫</t>
    <rPh sb="1" eb="3">
      <t>カンキョウ</t>
    </rPh>
    <rPh sb="3" eb="5">
      <t>ホゼン</t>
    </rPh>
    <rPh sb="6" eb="7">
      <t>カン</t>
    </rPh>
    <rPh sb="9" eb="11">
      <t>クフウ</t>
    </rPh>
    <phoneticPr fontId="226"/>
  </si>
  <si>
    <t>新技術活用</t>
    <phoneticPr fontId="226"/>
  </si>
  <si>
    <t>・ＮＥＴＩＳ登録技術等を活用</t>
    <rPh sb="10" eb="11">
      <t>トウ</t>
    </rPh>
    <phoneticPr fontId="226"/>
  </si>
  <si>
    <t>社会性等</t>
  </si>
  <si>
    <t>地域への貢献等</t>
    <rPh sb="0" eb="2">
      <t>チイキ</t>
    </rPh>
    <rPh sb="4" eb="6">
      <t>コウケン</t>
    </rPh>
    <rPh sb="6" eb="7">
      <t>トウ</t>
    </rPh>
    <phoneticPr fontId="226"/>
  </si>
  <si>
    <t>・付近の地域清掃や草刈り等の環境・景観対策</t>
    <rPh sb="12" eb="13">
      <t>トウ</t>
    </rPh>
    <rPh sb="14" eb="16">
      <t>カンキョウ</t>
    </rPh>
    <rPh sb="17" eb="19">
      <t>ケイカン</t>
    </rPh>
    <rPh sb="19" eb="21">
      <t>タイサク</t>
    </rPh>
    <phoneticPr fontId="46"/>
  </si>
  <si>
    <t>・工期中の災害等の緊急な復旧工事、救援活動、防災活動</t>
    <rPh sb="5" eb="7">
      <t>サイガイ</t>
    </rPh>
    <rPh sb="7" eb="8">
      <t>トウ</t>
    </rPh>
    <rPh sb="9" eb="11">
      <t>キンキュウ</t>
    </rPh>
    <rPh sb="12" eb="14">
      <t>フッキュウ</t>
    </rPh>
    <rPh sb="14" eb="16">
      <t>コウジ</t>
    </rPh>
    <rPh sb="17" eb="19">
      <t>キュウエン</t>
    </rPh>
    <rPh sb="19" eb="21">
      <t>カツドウ</t>
    </rPh>
    <phoneticPr fontId="46"/>
  </si>
  <si>
    <t>・現場紹介広報紙、現場見学会</t>
    <rPh sb="1" eb="3">
      <t>ゲンバ</t>
    </rPh>
    <rPh sb="3" eb="5">
      <t>ショウカイ</t>
    </rPh>
    <rPh sb="5" eb="8">
      <t>コウホウシ</t>
    </rPh>
    <phoneticPr fontId="46"/>
  </si>
  <si>
    <t>・各種表彰</t>
    <rPh sb="1" eb="3">
      <t>カクシュ</t>
    </rPh>
    <rPh sb="3" eb="5">
      <t>ヒョウショウ</t>
    </rPh>
    <phoneticPr fontId="46"/>
  </si>
  <si>
    <t>・地域住民の要望に対する自主的な対応</t>
    <rPh sb="1" eb="3">
      <t>チイキ</t>
    </rPh>
    <rPh sb="3" eb="5">
      <t>ジュウミン</t>
    </rPh>
    <rPh sb="6" eb="8">
      <t>ヨウボウ</t>
    </rPh>
    <rPh sb="9" eb="10">
      <t>タイ</t>
    </rPh>
    <rPh sb="12" eb="15">
      <t>ジシュテキ</t>
    </rPh>
    <rPh sb="16" eb="18">
      <t>タイオウ</t>
    </rPh>
    <phoneticPr fontId="46"/>
  </si>
  <si>
    <t>・地元主催のイベント等への積極的な参加</t>
    <rPh sb="1" eb="3">
      <t>ジモト</t>
    </rPh>
    <rPh sb="3" eb="5">
      <t>シュサイ</t>
    </rPh>
    <rPh sb="10" eb="11">
      <t>トウ</t>
    </rPh>
    <rPh sb="13" eb="16">
      <t>セッキョクテキ</t>
    </rPh>
    <rPh sb="17" eb="19">
      <t>サンカ</t>
    </rPh>
    <phoneticPr fontId="46"/>
  </si>
  <si>
    <t>・周辺環境への積極的な配慮（粉塵、騒音、振動、水質汚濁等）</t>
    <rPh sb="1" eb="3">
      <t>シュウヘン</t>
    </rPh>
    <rPh sb="3" eb="5">
      <t>カンキョウ</t>
    </rPh>
    <rPh sb="7" eb="10">
      <t>セッキョクテキ</t>
    </rPh>
    <rPh sb="11" eb="13">
      <t>ハイリョ</t>
    </rPh>
    <rPh sb="14" eb="16">
      <t>フンジン</t>
    </rPh>
    <rPh sb="17" eb="19">
      <t>ソウオン</t>
    </rPh>
    <rPh sb="20" eb="22">
      <t>シンドウ</t>
    </rPh>
    <rPh sb="23" eb="25">
      <t>スイシツ</t>
    </rPh>
    <rPh sb="25" eb="27">
      <t>オダク</t>
    </rPh>
    <rPh sb="27" eb="28">
      <t>ナド</t>
    </rPh>
    <phoneticPr fontId="46"/>
  </si>
  <si>
    <t>②創意工夫の効果（※社会性等は記入しない）</t>
    <rPh sb="1" eb="3">
      <t>ソウイ</t>
    </rPh>
    <rPh sb="3" eb="5">
      <t>クフウ</t>
    </rPh>
    <rPh sb="6" eb="8">
      <t>コウカ</t>
    </rPh>
    <rPh sb="10" eb="12">
      <t>シャカイ</t>
    </rPh>
    <rPh sb="12" eb="13">
      <t>セイ</t>
    </rPh>
    <rPh sb="13" eb="14">
      <t>トウ</t>
    </rPh>
    <rPh sb="15" eb="17">
      <t>キニュウ</t>
    </rPh>
    <phoneticPr fontId="226"/>
  </si>
  <si>
    <t>提案内容</t>
    <phoneticPr fontId="226"/>
  </si>
  <si>
    <t>実　施　内　容</t>
    <rPh sb="0" eb="1">
      <t>ジツ</t>
    </rPh>
    <rPh sb="2" eb="3">
      <t>シ</t>
    </rPh>
    <rPh sb="4" eb="5">
      <t>ナイ</t>
    </rPh>
    <rPh sb="6" eb="7">
      <t>カタチ</t>
    </rPh>
    <phoneticPr fontId="226"/>
  </si>
  <si>
    <t>施工に関する
創意工夫</t>
    <phoneticPr fontId="226"/>
  </si>
  <si>
    <t>・施工性(やりやすさ、確実性）が向上する</t>
    <phoneticPr fontId="226"/>
  </si>
  <si>
    <t>・施工（管理）の精度向上に繋がる</t>
    <phoneticPr fontId="226"/>
  </si>
  <si>
    <t>・施工の安全性（第三者に与える影響を含む）に繋がる</t>
    <phoneticPr fontId="226"/>
  </si>
  <si>
    <t>・工期短縮に繋がる</t>
    <phoneticPr fontId="226"/>
  </si>
  <si>
    <t>工期短縮に繋がる</t>
  </si>
  <si>
    <t>・維持管理の向上に繋がる</t>
    <phoneticPr fontId="226"/>
  </si>
  <si>
    <t>維持管理の向上に繋がる</t>
  </si>
  <si>
    <t>・機能（使用性能）の向上に繋がる</t>
    <phoneticPr fontId="226"/>
  </si>
  <si>
    <t>機能（使用性能）の向上に繋がる</t>
  </si>
  <si>
    <t>・環境対策に繋がる</t>
    <phoneticPr fontId="226"/>
  </si>
  <si>
    <t>環境対策に繋がる</t>
  </si>
  <si>
    <t>・優れた技術力を用いた工事（NETIS登録技術等を活用）</t>
    <rPh sb="23" eb="24">
      <t>ナド</t>
    </rPh>
    <phoneticPr fontId="226"/>
  </si>
  <si>
    <t>優れた技術力を用いた工事</t>
  </si>
  <si>
    <t>その他（　　　　　　　　　　　　　　　　　　　　　）</t>
  </si>
  <si>
    <t>品質管理に関する
創意工夫</t>
    <phoneticPr fontId="226"/>
  </si>
  <si>
    <t>・品質向上に繋がる</t>
    <phoneticPr fontId="226"/>
  </si>
  <si>
    <t>安全衛生に関する
創意工夫</t>
    <phoneticPr fontId="226"/>
  </si>
  <si>
    <t>・教育に関する工夫</t>
    <phoneticPr fontId="226"/>
  </si>
  <si>
    <t>・安全を確保するための工夫</t>
    <phoneticPr fontId="226"/>
  </si>
  <si>
    <t>・安全衛生の実施に関する工夫</t>
    <phoneticPr fontId="226"/>
  </si>
  <si>
    <t>・環境保全に関する工夫</t>
    <phoneticPr fontId="226"/>
  </si>
  <si>
    <t>※一つの実施内容に対して「①実施項目、内容」から該当する実施内容の一つにチェックを入れること。</t>
    <rPh sb="1" eb="2">
      <t>ヒト</t>
    </rPh>
    <rPh sb="4" eb="6">
      <t>ジッシ</t>
    </rPh>
    <rPh sb="6" eb="8">
      <t>ナイヨウ</t>
    </rPh>
    <rPh sb="9" eb="10">
      <t>タイ</t>
    </rPh>
    <rPh sb="14" eb="16">
      <t>ジッシ</t>
    </rPh>
    <rPh sb="16" eb="18">
      <t>コウモク</t>
    </rPh>
    <rPh sb="19" eb="21">
      <t>ナイヨウ</t>
    </rPh>
    <rPh sb="24" eb="26">
      <t>ガイトウ</t>
    </rPh>
    <rPh sb="28" eb="30">
      <t>ジッシ</t>
    </rPh>
    <rPh sb="30" eb="32">
      <t>ナイヨウ</t>
    </rPh>
    <rPh sb="33" eb="34">
      <t>ヒト</t>
    </rPh>
    <rPh sb="41" eb="42">
      <t>イ</t>
    </rPh>
    <phoneticPr fontId="226"/>
  </si>
  <si>
    <t>　「①実施項目、内容」で創意工夫に関する実施内容を選択した場合は、「②創意工夫の効果」から該当する効果の一つにチェックを入れること。</t>
    <rPh sb="17" eb="18">
      <t>カン</t>
    </rPh>
    <rPh sb="20" eb="22">
      <t>ジッシ</t>
    </rPh>
    <rPh sb="22" eb="24">
      <t>ナイヨウ</t>
    </rPh>
    <rPh sb="45" eb="47">
      <t>ガイトウ</t>
    </rPh>
    <rPh sb="49" eb="51">
      <t>コウカ</t>
    </rPh>
    <phoneticPr fontId="226"/>
  </si>
  <si>
    <t>　複数個所にチェック入れた場合は無効とする。</t>
    <rPh sb="1" eb="3">
      <t>フクスウ</t>
    </rPh>
    <rPh sb="3" eb="5">
      <t>カショ</t>
    </rPh>
    <rPh sb="10" eb="11">
      <t>イ</t>
    </rPh>
    <rPh sb="13" eb="15">
      <t>バアイ</t>
    </rPh>
    <rPh sb="16" eb="18">
      <t>ムコウ</t>
    </rPh>
    <phoneticPr fontId="226"/>
  </si>
  <si>
    <t>※評価は、チェックを入れた内容で行うものとする。（適切な該当項目にチェックを入れること）</t>
    <rPh sb="1" eb="3">
      <t>ヒョウカ</t>
    </rPh>
    <rPh sb="10" eb="11">
      <t>イ</t>
    </rPh>
    <rPh sb="13" eb="15">
      <t>ナイヨウ</t>
    </rPh>
    <rPh sb="16" eb="17">
      <t>オコナ</t>
    </rPh>
    <rPh sb="25" eb="27">
      <t>テキセツ</t>
    </rPh>
    <rPh sb="28" eb="30">
      <t>ガイトウ</t>
    </rPh>
    <rPh sb="30" eb="32">
      <t>コウモク</t>
    </rPh>
    <rPh sb="38" eb="39">
      <t>イ</t>
    </rPh>
    <phoneticPr fontId="226"/>
  </si>
  <si>
    <t>※ICT活用での報告については、該当する評価内容の「その他」に記入を行うこと。</t>
    <rPh sb="4" eb="6">
      <t>カツヨウ</t>
    </rPh>
    <rPh sb="8" eb="10">
      <t>ホウコク</t>
    </rPh>
    <rPh sb="16" eb="18">
      <t>ガイトウ</t>
    </rPh>
    <rPh sb="20" eb="22">
      <t>ヒョウカ</t>
    </rPh>
    <rPh sb="22" eb="24">
      <t>ナイヨウ</t>
    </rPh>
    <rPh sb="28" eb="29">
      <t>タ</t>
    </rPh>
    <rPh sb="31" eb="33">
      <t>キニュウ</t>
    </rPh>
    <rPh sb="34" eb="35">
      <t>オコナ</t>
    </rPh>
    <phoneticPr fontId="226"/>
  </si>
  <si>
    <t>創意工夫・社会性等に関する実施報告</t>
    <phoneticPr fontId="14"/>
  </si>
  <si>
    <t>創意工夫・社会性等に関する実施状況（説明資料）</t>
    <rPh sb="0" eb="4">
      <t>ソウイクフウ</t>
    </rPh>
    <rPh sb="5" eb="8">
      <t>シャカイセイ</t>
    </rPh>
    <rPh sb="8" eb="9">
      <t>トウ</t>
    </rPh>
    <rPh sb="10" eb="11">
      <t>カン</t>
    </rPh>
    <rPh sb="13" eb="15">
      <t>ジッシ</t>
    </rPh>
    <rPh sb="15" eb="17">
      <t>ジョウキョウ</t>
    </rPh>
    <rPh sb="18" eb="20">
      <t>セツメイ</t>
    </rPh>
    <rPh sb="20" eb="22">
      <t>シリョウ</t>
    </rPh>
    <phoneticPr fontId="226"/>
  </si>
  <si>
    <t>／</t>
    <phoneticPr fontId="226"/>
  </si>
  <si>
    <t>項目</t>
    <rPh sb="0" eb="1">
      <t>コウ</t>
    </rPh>
    <rPh sb="1" eb="2">
      <t>メ</t>
    </rPh>
    <phoneticPr fontId="226"/>
  </si>
  <si>
    <t>評価内容</t>
    <rPh sb="0" eb="2">
      <t>ヒョウカ</t>
    </rPh>
    <rPh sb="2" eb="4">
      <t>ナイヨウ</t>
    </rPh>
    <phoneticPr fontId="226"/>
  </si>
  <si>
    <t>（説　明）</t>
    <rPh sb="1" eb="2">
      <t>セツ</t>
    </rPh>
    <rPh sb="3" eb="4">
      <t>メイ</t>
    </rPh>
    <phoneticPr fontId="226"/>
  </si>
  <si>
    <t>（添付図）</t>
    <rPh sb="1" eb="3">
      <t>テンプ</t>
    </rPh>
    <rPh sb="3" eb="4">
      <t>ズ</t>
    </rPh>
    <phoneticPr fontId="226"/>
  </si>
  <si>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226"/>
  </si>
  <si>
    <t>創意工夫・社会性等に関する実施状況（説明資料）</t>
    <rPh sb="0" eb="2">
      <t>ソウイ</t>
    </rPh>
    <rPh sb="2" eb="4">
      <t>クフウ</t>
    </rPh>
    <rPh sb="5" eb="7">
      <t>シャカイ</t>
    </rPh>
    <rPh sb="7" eb="8">
      <t>セイ</t>
    </rPh>
    <rPh sb="8" eb="9">
      <t>ナド</t>
    </rPh>
    <rPh sb="10" eb="11">
      <t>カン</t>
    </rPh>
    <rPh sb="13" eb="15">
      <t>ジッシ</t>
    </rPh>
    <rPh sb="15" eb="17">
      <t>ジョウキョウ</t>
    </rPh>
    <rPh sb="18" eb="20">
      <t>セツメイ</t>
    </rPh>
    <rPh sb="20" eb="22">
      <t>シリョウ</t>
    </rPh>
    <phoneticPr fontId="14"/>
  </si>
  <si>
    <t>508-1</t>
    <phoneticPr fontId="14"/>
  </si>
  <si>
    <t>508-2</t>
    <phoneticPr fontId="14"/>
  </si>
  <si>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</si>
  <si>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</si>
  <si>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</si>
  <si>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</si>
  <si>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</si>
  <si>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</si>
  <si>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</si>
  <si>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</si>
  <si>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</si>
  <si>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</si>
  <si>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</si>
  <si>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</si>
  <si>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</si>
  <si>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</si>
  <si>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</si>
  <si>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</si>
  <si>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502-5</t>
    <phoneticPr fontId="14"/>
  </si>
  <si>
    <t>502-6</t>
    <phoneticPr fontId="14"/>
  </si>
  <si>
    <t>502-7</t>
    <phoneticPr fontId="14"/>
  </si>
  <si>
    <t>品　質　管　理　図　表</t>
    <rPh sb="0" eb="1">
      <t>ヒン</t>
    </rPh>
    <rPh sb="2" eb="3">
      <t>シツ</t>
    </rPh>
    <phoneticPr fontId="14"/>
  </si>
  <si>
    <t>503-1</t>
    <phoneticPr fontId="14"/>
  </si>
  <si>
    <t>503-2</t>
    <phoneticPr fontId="14"/>
  </si>
  <si>
    <t>測　点</t>
    <rPh sb="0" eb="1">
      <t>ソク</t>
    </rPh>
    <rPh sb="2" eb="3">
      <t>テン</t>
    </rPh>
    <phoneticPr fontId="14"/>
  </si>
  <si>
    <t>設計値と実測値との差</t>
    <rPh sb="0" eb="3">
      <t>セッケイチ</t>
    </rPh>
    <rPh sb="4" eb="7">
      <t>ジッソクチ</t>
    </rPh>
    <rPh sb="9" eb="10">
      <t>サ</t>
    </rPh>
    <phoneticPr fontId="14"/>
  </si>
  <si>
    <t>場所打ち擁壁工</t>
    <rPh sb="0" eb="2">
      <t>バショ</t>
    </rPh>
    <rPh sb="2" eb="3">
      <t>ウ</t>
    </rPh>
    <rPh sb="4" eb="7">
      <t>ヨウヘキコウ</t>
    </rPh>
    <phoneticPr fontId="14"/>
  </si>
  <si>
    <t>＋10</t>
    <phoneticPr fontId="14"/>
  </si>
  <si>
    <t>単位：N/mm2</t>
    <rPh sb="0" eb="2">
      <t>タンイ</t>
    </rPh>
    <phoneticPr fontId="14"/>
  </si>
  <si>
    <t>圧縮強度 28日標準</t>
    <rPh sb="0" eb="4">
      <t>アッシュクキョウド</t>
    </rPh>
    <rPh sb="7" eb="10">
      <t>ニチヒョウジュン</t>
    </rPh>
    <phoneticPr fontId="14"/>
  </si>
  <si>
    <t>18.0 N/mm2</t>
    <phoneticPr fontId="14"/>
  </si>
  <si>
    <t>圧縮強度 28日標準</t>
    <phoneticPr fontId="14"/>
  </si>
  <si>
    <t>N=</t>
    <phoneticPr fontId="14"/>
  </si>
  <si>
    <t>m=</t>
    <phoneticPr fontId="14"/>
  </si>
  <si>
    <t>出　来　形　管　理　図　表</t>
    <rPh sb="0" eb="1">
      <t>デ</t>
    </rPh>
    <rPh sb="2" eb="3">
      <t>コ</t>
    </rPh>
    <rPh sb="4" eb="5">
      <t>カタチ</t>
    </rPh>
    <phoneticPr fontId="14"/>
  </si>
  <si>
    <t>側溝工</t>
    <rPh sb="0" eb="2">
      <t>ソッコウ</t>
    </rPh>
    <rPh sb="2" eb="3">
      <t>コウ</t>
    </rPh>
    <phoneticPr fontId="14"/>
  </si>
  <si>
    <t>プレキャストＵ型側溝</t>
    <rPh sb="7" eb="8">
      <t>ガタ</t>
    </rPh>
    <rPh sb="8" eb="10">
      <t>ソッコウ</t>
    </rPh>
    <phoneticPr fontId="14"/>
  </si>
  <si>
    <t>単位：mm</t>
    <rPh sb="0" eb="2">
      <t>タンイ</t>
    </rPh>
    <phoneticPr fontId="14"/>
  </si>
  <si>
    <t>規格値</t>
    <rPh sb="0" eb="3">
      <t>キカクチ</t>
    </rPh>
    <phoneticPr fontId="14"/>
  </si>
  <si>
    <t>±30</t>
    <phoneticPr fontId="14"/>
  </si>
  <si>
    <t>基準高</t>
    <rPh sb="0" eb="3">
      <t>キジュンダカ</t>
    </rPh>
    <phoneticPr fontId="14"/>
  </si>
  <si>
    <t>±30</t>
    <phoneticPr fontId="14"/>
  </si>
  <si>
    <t>基準高</t>
    <phoneticPr fontId="14"/>
  </si>
  <si>
    <t>No.0</t>
    <phoneticPr fontId="14"/>
  </si>
  <si>
    <t>No.2</t>
    <phoneticPr fontId="14"/>
  </si>
  <si>
    <t>No.4</t>
    <phoneticPr fontId="14"/>
  </si>
  <si>
    <t>No.6</t>
  </si>
  <si>
    <t>No.8</t>
  </si>
  <si>
    <t>No.10</t>
  </si>
  <si>
    <t>No.12</t>
  </si>
  <si>
    <t>No.14</t>
  </si>
  <si>
    <t>No.16</t>
  </si>
  <si>
    <t>＋30</t>
    <phoneticPr fontId="14"/>
  </si>
  <si>
    <t>任意
様式</t>
    <rPh sb="0" eb="1">
      <t>ニンイ</t>
    </rPh>
    <rPh sb="2" eb="4">
      <t>ヨウシキ</t>
    </rPh>
    <phoneticPr fontId="14"/>
  </si>
  <si>
    <t>工種</t>
    <rPh sb="0" eb="2">
      <t>コウシュ</t>
    </rPh>
    <phoneticPr fontId="14"/>
  </si>
  <si>
    <t>種別</t>
    <rPh sb="0" eb="2">
      <t>シュベツ</t>
    </rPh>
    <phoneticPr fontId="14"/>
  </si>
  <si>
    <t>細別</t>
    <rPh sb="0" eb="2">
      <t>サイベツ</t>
    </rPh>
    <phoneticPr fontId="14"/>
  </si>
  <si>
    <t>測定項目</t>
    <rPh sb="0" eb="4">
      <t>ソクテイコウモク</t>
    </rPh>
    <phoneticPr fontId="14"/>
  </si>
  <si>
    <t>測定基準</t>
    <rPh sb="0" eb="4">
      <t>ソクテイキジュン</t>
    </rPh>
    <phoneticPr fontId="14"/>
  </si>
  <si>
    <t>測定回数</t>
    <rPh sb="0" eb="4">
      <t>ソクテイカイスウ</t>
    </rPh>
    <phoneticPr fontId="14"/>
  </si>
  <si>
    <t>計画</t>
    <rPh sb="0" eb="2">
      <t>ケイカク</t>
    </rPh>
    <phoneticPr fontId="14"/>
  </si>
  <si>
    <t>実施</t>
    <rPh sb="0" eb="2">
      <t>ジッシ</t>
    </rPh>
    <phoneticPr fontId="14"/>
  </si>
  <si>
    <t>規格値
(mm)</t>
    <rPh sb="0" eb="3">
      <t>キカクチ</t>
    </rPh>
    <phoneticPr fontId="14"/>
  </si>
  <si>
    <t>測定値</t>
    <rPh sb="0" eb="3">
      <t>ソクテイチ</t>
    </rPh>
    <phoneticPr fontId="14"/>
  </si>
  <si>
    <t>最大値</t>
    <rPh sb="0" eb="3">
      <t>サイダイチ</t>
    </rPh>
    <phoneticPr fontId="14"/>
  </si>
  <si>
    <t>最小値</t>
    <rPh sb="0" eb="3">
      <t>サイショウチ</t>
    </rPh>
    <phoneticPr fontId="14"/>
  </si>
  <si>
    <t>平均値</t>
    <rPh sb="0" eb="3">
      <t>ヘイキンチ</t>
    </rPh>
    <phoneticPr fontId="14"/>
  </si>
  <si>
    <t>施工
規模</t>
    <rPh sb="0" eb="2">
      <t>セコウ</t>
    </rPh>
    <rPh sb="3" eb="5">
      <t>キボ</t>
    </rPh>
    <phoneticPr fontId="14"/>
  </si>
  <si>
    <t>基準高▽</t>
    <rPh sb="0" eb="3">
      <t>キジュンダカ</t>
    </rPh>
    <phoneticPr fontId="14"/>
  </si>
  <si>
    <t>幅W</t>
    <rPh sb="0" eb="1">
      <t>ハバ</t>
    </rPh>
    <phoneticPr fontId="14"/>
  </si>
  <si>
    <t>法長 ℓ
ℓ≧5m</t>
    <rPh sb="0" eb="2">
      <t>ノリチョウ</t>
    </rPh>
    <phoneticPr fontId="14"/>
  </si>
  <si>
    <t>道路土工</t>
    <rPh sb="0" eb="4">
      <t>ドウロドコウ</t>
    </rPh>
    <phoneticPr fontId="14"/>
  </si>
  <si>
    <t>掘削工</t>
    <rPh sb="0" eb="3">
      <t>クッサクコウ</t>
    </rPh>
    <phoneticPr fontId="14"/>
  </si>
  <si>
    <t>±50</t>
    <phoneticPr fontId="14"/>
  </si>
  <si>
    <t>法長-4%</t>
    <rPh sb="0" eb="2">
      <t>ノリチョウ</t>
    </rPh>
    <phoneticPr fontId="14"/>
  </si>
  <si>
    <t>CL、右、左の３箇所</t>
    <rPh sb="3" eb="4">
      <t>ミギ</t>
    </rPh>
    <rPh sb="5" eb="6">
      <t>ヒダリ</t>
    </rPh>
    <rPh sb="8" eb="10">
      <t>カショ</t>
    </rPh>
    <phoneticPr fontId="14"/>
  </si>
  <si>
    <t>右、左の２箇所</t>
    <rPh sb="0" eb="1">
      <t>ミギ</t>
    </rPh>
    <rPh sb="2" eb="3">
      <t>ヒダリ</t>
    </rPh>
    <rPh sb="5" eb="7">
      <t>カショ</t>
    </rPh>
    <phoneticPr fontId="14"/>
  </si>
  <si>
    <t>地盤改良工</t>
    <rPh sb="0" eb="2">
      <t>ジバン</t>
    </rPh>
    <rPh sb="2" eb="4">
      <t>カイリョウ</t>
    </rPh>
    <rPh sb="4" eb="5">
      <t>コウ</t>
    </rPh>
    <phoneticPr fontId="14"/>
  </si>
  <si>
    <t>置換工</t>
    <rPh sb="0" eb="2">
      <t>チカン</t>
    </rPh>
    <rPh sb="2" eb="3">
      <t>コウ</t>
    </rPh>
    <phoneticPr fontId="14"/>
  </si>
  <si>
    <t>置換高さh
(基準高差)</t>
    <rPh sb="0" eb="3">
      <t>チカンタカ</t>
    </rPh>
    <rPh sb="7" eb="10">
      <t>キジュンダカ</t>
    </rPh>
    <rPh sb="10" eb="11">
      <t>サ</t>
    </rPh>
    <phoneticPr fontId="14"/>
  </si>
  <si>
    <t>延長L</t>
    <rPh sb="0" eb="2">
      <t>エンチョウ</t>
    </rPh>
    <phoneticPr fontId="14"/>
  </si>
  <si>
    <r>
      <t xml:space="preserve">施工延長40mにつき1箇所、延長40m以下のものは、1施工箇所につき2箇所。厚さは中心線及び端部で測定。
基準&lt;3-2-7-3&gt;(1-75)
</t>
    </r>
    <r>
      <rPr>
        <b/>
        <sz val="8"/>
        <rFont val="ＭＳ Ｐゴシック"/>
        <family val="3"/>
        <charset val="128"/>
      </rPr>
      <t>施工長200m/40m=5 6測点</t>
    </r>
    <rPh sb="0" eb="2">
      <t>セコウ</t>
    </rPh>
    <rPh sb="2" eb="4">
      <t>エンチョウ</t>
    </rPh>
    <rPh sb="11" eb="13">
      <t>カショ</t>
    </rPh>
    <rPh sb="14" eb="16">
      <t>エンチョウ</t>
    </rPh>
    <rPh sb="19" eb="21">
      <t>イカ</t>
    </rPh>
    <rPh sb="27" eb="31">
      <t>セコウカショ</t>
    </rPh>
    <rPh sb="35" eb="37">
      <t>カショ</t>
    </rPh>
    <rPh sb="38" eb="39">
      <t>アツ</t>
    </rPh>
    <rPh sb="41" eb="44">
      <t>チュウシンセン</t>
    </rPh>
    <rPh sb="44" eb="45">
      <t>オヨ</t>
    </rPh>
    <rPh sb="46" eb="48">
      <t>タンブ</t>
    </rPh>
    <rPh sb="49" eb="51">
      <t>ソクテイ</t>
    </rPh>
    <rPh sb="53" eb="55">
      <t>キジュン</t>
    </rPh>
    <rPh sb="71" eb="74">
      <t>セコウチョウ</t>
    </rPh>
    <rPh sb="86" eb="88">
      <t>ソクテン</t>
    </rPh>
    <phoneticPr fontId="14"/>
  </si>
  <si>
    <r>
      <t xml:space="preserve">延長40m毎に1箇所、40m以下のものは、1施工箇所につき2箇所。基準高は、道路中心及び端部で測定。
基準&lt;1-2-4-2&gt;(1-5)
</t>
    </r>
    <r>
      <rPr>
        <b/>
        <sz val="8"/>
        <rFont val="ＭＳ Ｐゴシック"/>
        <family val="3"/>
        <charset val="128"/>
      </rPr>
      <t>施工長200m/40m=5 6測点</t>
    </r>
    <rPh sb="0" eb="2">
      <t>エンチョウ</t>
    </rPh>
    <rPh sb="5" eb="6">
      <t>ゴト</t>
    </rPh>
    <rPh sb="8" eb="10">
      <t>カショ</t>
    </rPh>
    <rPh sb="14" eb="16">
      <t>イカ</t>
    </rPh>
    <rPh sb="22" eb="26">
      <t>セコウカショ</t>
    </rPh>
    <rPh sb="30" eb="32">
      <t>カショ</t>
    </rPh>
    <rPh sb="33" eb="36">
      <t>キジュンダカ</t>
    </rPh>
    <rPh sb="38" eb="42">
      <t>ドウロチュウシン</t>
    </rPh>
    <rPh sb="42" eb="43">
      <t>オヨ</t>
    </rPh>
    <rPh sb="44" eb="46">
      <t>タンブ</t>
    </rPh>
    <rPh sb="47" eb="49">
      <t>ソクテイ</t>
    </rPh>
    <rPh sb="51" eb="53">
      <t>キジュン</t>
    </rPh>
    <rPh sb="68" eb="71">
      <t>セコウチョウ</t>
    </rPh>
    <rPh sb="83" eb="85">
      <t>ソクテン</t>
    </rPh>
    <phoneticPr fontId="14"/>
  </si>
  <si>
    <t>路盤工</t>
    <rPh sb="0" eb="2">
      <t>ロバン</t>
    </rPh>
    <rPh sb="2" eb="3">
      <t>コウ</t>
    </rPh>
    <phoneticPr fontId="14"/>
  </si>
  <si>
    <t>下層路盤工</t>
    <rPh sb="0" eb="4">
      <t>カソウロバン</t>
    </rPh>
    <rPh sb="4" eb="5">
      <t>コウ</t>
    </rPh>
    <phoneticPr fontId="14"/>
  </si>
  <si>
    <t>厚さ
(掘り起し)</t>
    <rPh sb="0" eb="1">
      <t>アツ</t>
    </rPh>
    <rPh sb="4" eb="5">
      <t>ホ</t>
    </rPh>
    <rPh sb="6" eb="7">
      <t>オ</t>
    </rPh>
    <phoneticPr fontId="14"/>
  </si>
  <si>
    <r>
      <t xml:space="preserve">【小規模以下】
基準高は延長40m毎に1箇所の割とし、道路中心線及び端部で測定。厚さは各車線200m毎に1箇所を掘り起こして測定。幅は、延長80m毎に1箇所の割に測定。
基準&lt;3-2-6-7-1&gt;(1-27)
</t>
    </r>
    <r>
      <rPr>
        <b/>
        <sz val="8"/>
        <rFont val="ＭＳ Ｐゴシック"/>
        <family val="3"/>
        <charset val="128"/>
      </rPr>
      <t>施工長200m/40m=5 6測点</t>
    </r>
    <rPh sb="1" eb="6">
      <t>ショウキボイカ</t>
    </rPh>
    <rPh sb="8" eb="11">
      <t>キジュンダカ</t>
    </rPh>
    <rPh sb="12" eb="14">
      <t>エンチョウ</t>
    </rPh>
    <rPh sb="17" eb="18">
      <t>ゴト</t>
    </rPh>
    <rPh sb="20" eb="22">
      <t>カショ</t>
    </rPh>
    <rPh sb="23" eb="24">
      <t>ワリ</t>
    </rPh>
    <rPh sb="27" eb="32">
      <t>ドウロチュウシンセン</t>
    </rPh>
    <rPh sb="32" eb="33">
      <t>オヨ</t>
    </rPh>
    <rPh sb="34" eb="36">
      <t>タンブ</t>
    </rPh>
    <rPh sb="37" eb="39">
      <t>ソクテイ</t>
    </rPh>
    <rPh sb="40" eb="41">
      <t>アツ</t>
    </rPh>
    <rPh sb="43" eb="46">
      <t>カクシャセン</t>
    </rPh>
    <rPh sb="50" eb="51">
      <t>ゴト</t>
    </rPh>
    <rPh sb="53" eb="55">
      <t>カショ</t>
    </rPh>
    <rPh sb="56" eb="57">
      <t>ホ</t>
    </rPh>
    <rPh sb="58" eb="59">
      <t>オ</t>
    </rPh>
    <rPh sb="62" eb="64">
      <t>ソクテイ</t>
    </rPh>
    <rPh sb="65" eb="66">
      <t>ハバ</t>
    </rPh>
    <rPh sb="68" eb="70">
      <t>エンチョウ</t>
    </rPh>
    <rPh sb="73" eb="74">
      <t>ゴト</t>
    </rPh>
    <rPh sb="76" eb="78">
      <t>カショ</t>
    </rPh>
    <rPh sb="79" eb="80">
      <t>ワリ</t>
    </rPh>
    <rPh sb="81" eb="83">
      <t>ソクテイ</t>
    </rPh>
    <rPh sb="85" eb="87">
      <t>キジュン</t>
    </rPh>
    <rPh sb="105" eb="108">
      <t>セコウチョウ</t>
    </rPh>
    <rPh sb="120" eb="122">
      <t>ソクテン</t>
    </rPh>
    <phoneticPr fontId="14"/>
  </si>
  <si>
    <t>200m/200m
上下線</t>
    <rPh sb="10" eb="13">
      <t>ジョウゲセン</t>
    </rPh>
    <phoneticPr fontId="14"/>
  </si>
  <si>
    <t>200m/80m</t>
    <phoneticPr fontId="14"/>
  </si>
  <si>
    <t>擁　壁　工</t>
    <rPh sb="0" eb="1">
      <t>ヨウ</t>
    </rPh>
    <rPh sb="2" eb="3">
      <t>カベ</t>
    </rPh>
    <rPh sb="4" eb="5">
      <t>コウ</t>
    </rPh>
    <phoneticPr fontId="14"/>
  </si>
  <si>
    <t>コンクリートブロック積工</t>
    <rPh sb="10" eb="11">
      <t>セキ</t>
    </rPh>
    <rPh sb="11" eb="12">
      <t>コウ</t>
    </rPh>
    <phoneticPr fontId="14"/>
  </si>
  <si>
    <t>砕石基礎工</t>
    <rPh sb="0" eb="5">
      <t>サイセキキソコウ</t>
    </rPh>
    <phoneticPr fontId="14"/>
  </si>
  <si>
    <t>コンクリート基礎</t>
    <rPh sb="6" eb="8">
      <t>キソ</t>
    </rPh>
    <phoneticPr fontId="14"/>
  </si>
  <si>
    <t>コンクリートブロック積工</t>
    <rPh sb="10" eb="11">
      <t>ヅ</t>
    </rPh>
    <rPh sb="11" eb="12">
      <t>コウ</t>
    </rPh>
    <phoneticPr fontId="14"/>
  </si>
  <si>
    <t>厚さt1,t2</t>
    <rPh sb="0" eb="1">
      <t>アツ</t>
    </rPh>
    <phoneticPr fontId="14"/>
  </si>
  <si>
    <t>高さh</t>
    <rPh sb="0" eb="1">
      <t>タカ</t>
    </rPh>
    <phoneticPr fontId="14"/>
  </si>
  <si>
    <t>法長 ℓ
ℓ≧3m
厚さt1
(ﾌﾞﾛｯｸ)</t>
    <rPh sb="0" eb="2">
      <t>ノリチョウ</t>
    </rPh>
    <rPh sb="10" eb="11">
      <t>アツ</t>
    </rPh>
    <phoneticPr fontId="14"/>
  </si>
  <si>
    <t>厚さt2
(裏込材)</t>
    <rPh sb="0" eb="1">
      <t>アツ</t>
    </rPh>
    <rPh sb="6" eb="8">
      <t>ウラゴ</t>
    </rPh>
    <rPh sb="8" eb="9">
      <t>ザイ</t>
    </rPh>
    <phoneticPr fontId="14"/>
  </si>
  <si>
    <r>
      <t xml:space="preserve">施工延長40mにつき1箇所、延長40m以下のものは1施工箇所につき2箇所。
基準&lt;3-2-4-1&gt;(1-21)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6" eb="59">
      <t>セコウチョウ</t>
    </rPh>
    <rPh sb="71" eb="73">
      <t>ソクテン</t>
    </rPh>
    <phoneticPr fontId="14"/>
  </si>
  <si>
    <r>
      <t xml:space="preserve">施工延長40mにつき1箇所、延長40m以下のものは1施工箇所につき2箇所。
基準&lt;3-2-4-3-1&gt;(1-21)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8" eb="60">
      <t>セコウ</t>
    </rPh>
    <rPh sb="60" eb="61">
      <t>チョウ</t>
    </rPh>
    <rPh sb="73" eb="75">
      <t>ソクテン</t>
    </rPh>
    <phoneticPr fontId="14"/>
  </si>
  <si>
    <r>
      <t xml:space="preserve">施工延長40mにつき1箇所、延長40m以下のものは1施工箇所につき2箇所。厚さは上端部及び下端部の2箇所を測定。
基準&lt;3-2-5-3-1&gt;(1-24)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7" eb="38">
      <t>アツ</t>
    </rPh>
    <rPh sb="40" eb="44">
      <t>ジョウタンブオヨ</t>
    </rPh>
    <rPh sb="45" eb="48">
      <t>カタンブ</t>
    </rPh>
    <rPh sb="50" eb="52">
      <t>カショ</t>
    </rPh>
    <rPh sb="53" eb="55">
      <t>ソクテイ</t>
    </rPh>
    <rPh sb="57" eb="59">
      <t>キジュン</t>
    </rPh>
    <rPh sb="77" eb="79">
      <t>セコウ</t>
    </rPh>
    <rPh sb="79" eb="80">
      <t>チョウ</t>
    </rPh>
    <rPh sb="92" eb="94">
      <t>ソクテン</t>
    </rPh>
    <phoneticPr fontId="14"/>
  </si>
  <si>
    <t>設計値
以上</t>
    <rPh sb="0" eb="3">
      <t>セッケイチ</t>
    </rPh>
    <rPh sb="4" eb="6">
      <t>イジョウ</t>
    </rPh>
    <phoneticPr fontId="14"/>
  </si>
  <si>
    <t>各種構造物の規格値による</t>
    <rPh sb="0" eb="2">
      <t>カクシュ</t>
    </rPh>
    <rPh sb="2" eb="5">
      <t>コウゾウブツ</t>
    </rPh>
    <rPh sb="6" eb="9">
      <t>キカクチ</t>
    </rPh>
    <phoneticPr fontId="14"/>
  </si>
  <si>
    <t>上・下端部測定</t>
    <rPh sb="0" eb="1">
      <t>ウエ</t>
    </rPh>
    <rPh sb="2" eb="3">
      <t>ゲ</t>
    </rPh>
    <rPh sb="3" eb="5">
      <t>タンブ</t>
    </rPh>
    <rPh sb="5" eb="7">
      <t>ソクテイ</t>
    </rPh>
    <phoneticPr fontId="14"/>
  </si>
  <si>
    <t>上・下端部測定</t>
    <phoneticPr fontId="14"/>
  </si>
  <si>
    <t>測定者：</t>
    <rPh sb="0" eb="3">
      <t>ソクテイシャ</t>
    </rPh>
    <phoneticPr fontId="14"/>
  </si>
  <si>
    <t>出来形管理総括表</t>
    <rPh sb="0" eb="8">
      <t>デキガタカンリソウカツヒョウ</t>
    </rPh>
    <phoneticPr fontId="14"/>
  </si>
  <si>
    <t>品質管理総括表</t>
    <rPh sb="0" eb="2">
      <t>ヒンシツ</t>
    </rPh>
    <rPh sb="2" eb="4">
      <t>カンリ</t>
    </rPh>
    <rPh sb="4" eb="7">
      <t>ソウカツヒョウ</t>
    </rPh>
    <phoneticPr fontId="14"/>
  </si>
  <si>
    <t>試験項目</t>
    <rPh sb="0" eb="2">
      <t>シケン</t>
    </rPh>
    <rPh sb="2" eb="4">
      <t>コウモク</t>
    </rPh>
    <phoneticPr fontId="14"/>
  </si>
  <si>
    <t>試験基準</t>
    <rPh sb="0" eb="2">
      <t>シケン</t>
    </rPh>
    <rPh sb="2" eb="4">
      <t>キジュン</t>
    </rPh>
    <phoneticPr fontId="14"/>
  </si>
  <si>
    <t>規格値</t>
    <rPh sb="0" eb="3">
      <t>キカクチ</t>
    </rPh>
    <phoneticPr fontId="14"/>
  </si>
  <si>
    <t>土工</t>
    <rPh sb="0" eb="2">
      <t>ドコウ</t>
    </rPh>
    <phoneticPr fontId="14"/>
  </si>
  <si>
    <t>盛土・路床</t>
    <rPh sb="0" eb="2">
      <t>モリド</t>
    </rPh>
    <rPh sb="3" eb="5">
      <t>ロショウ</t>
    </rPh>
    <phoneticPr fontId="14"/>
  </si>
  <si>
    <t>土の締固め
試験</t>
    <rPh sb="0" eb="1">
      <t>ツチ</t>
    </rPh>
    <rPh sb="2" eb="4">
      <t>シメカタ</t>
    </rPh>
    <rPh sb="6" eb="8">
      <t>シケン</t>
    </rPh>
    <phoneticPr fontId="14"/>
  </si>
  <si>
    <t>CBR試験</t>
    <rPh sb="3" eb="5">
      <t>シケン</t>
    </rPh>
    <phoneticPr fontId="14"/>
  </si>
  <si>
    <t>現場密度
の測定</t>
    <rPh sb="0" eb="4">
      <t>ゲンバミツド</t>
    </rPh>
    <rPh sb="6" eb="8">
      <t>ソクテイ</t>
    </rPh>
    <phoneticPr fontId="14"/>
  </si>
  <si>
    <t>最大乾燥密度</t>
    <rPh sb="0" eb="6">
      <t>サイダイカンソウミツド</t>
    </rPh>
    <phoneticPr fontId="14"/>
  </si>
  <si>
    <t>最適含水比</t>
    <rPh sb="0" eb="5">
      <t>サイテキガンスイヒ</t>
    </rPh>
    <phoneticPr fontId="14"/>
  </si>
  <si>
    <t>現場密度</t>
    <rPh sb="0" eb="4">
      <t>ゲンバミツド</t>
    </rPh>
    <phoneticPr fontId="14"/>
  </si>
  <si>
    <t>含水比</t>
    <rPh sb="0" eb="3">
      <t>ガンスイヒ</t>
    </rPh>
    <phoneticPr fontId="14"/>
  </si>
  <si>
    <t>締固め度</t>
    <rPh sb="0" eb="2">
      <t>シメカタ</t>
    </rPh>
    <rPh sb="3" eb="4">
      <t>ド</t>
    </rPh>
    <phoneticPr fontId="14"/>
  </si>
  <si>
    <t>当初及び土質の変化した時</t>
    <rPh sb="0" eb="3">
      <t>トウショオヨ</t>
    </rPh>
    <rPh sb="4" eb="6">
      <t>ドシツ</t>
    </rPh>
    <rPh sb="7" eb="9">
      <t>ヘンカ</t>
    </rPh>
    <rPh sb="11" eb="12">
      <t>トキ</t>
    </rPh>
    <phoneticPr fontId="14"/>
  </si>
  <si>
    <t>500m3に
つき1回</t>
    <rPh sb="10" eb="11">
      <t>カイ</t>
    </rPh>
    <phoneticPr fontId="14"/>
  </si>
  <si>
    <t>12以上</t>
    <rPh sb="2" eb="4">
      <t>イジョウ</t>
    </rPh>
    <phoneticPr fontId="14"/>
  </si>
  <si>
    <t>90%以上</t>
    <rPh sb="3" eb="5">
      <t>イジョウ</t>
    </rPh>
    <phoneticPr fontId="14"/>
  </si>
  <si>
    <t>路盤工</t>
    <rPh sb="0" eb="3">
      <t>ロバンコウ</t>
    </rPh>
    <phoneticPr fontId="14"/>
  </si>
  <si>
    <t>下層路盤</t>
    <rPh sb="0" eb="4">
      <t>カソウロバン</t>
    </rPh>
    <phoneticPr fontId="14"/>
  </si>
  <si>
    <t>締固め試験</t>
    <rPh sb="0" eb="2">
      <t>シメカタ</t>
    </rPh>
    <rPh sb="3" eb="5">
      <t>シケン</t>
    </rPh>
    <phoneticPr fontId="14"/>
  </si>
  <si>
    <t>修正CBR試験</t>
    <rPh sb="0" eb="2">
      <t>シュウセイ</t>
    </rPh>
    <rPh sb="5" eb="7">
      <t>シケン</t>
    </rPh>
    <phoneticPr fontId="14"/>
  </si>
  <si>
    <t>土の液性限界・
塑性限界試験</t>
    <rPh sb="0" eb="1">
      <t>ツチ</t>
    </rPh>
    <rPh sb="2" eb="3">
      <t>エキ</t>
    </rPh>
    <rPh sb="3" eb="4">
      <t>セイ</t>
    </rPh>
    <rPh sb="4" eb="6">
      <t>ゲンカイ</t>
    </rPh>
    <rPh sb="8" eb="12">
      <t>ソセイゲンカイ</t>
    </rPh>
    <rPh sb="12" eb="14">
      <t>シケン</t>
    </rPh>
    <phoneticPr fontId="14"/>
  </si>
  <si>
    <t>ふるい分け
試験</t>
    <phoneticPr fontId="14"/>
  </si>
  <si>
    <t>減場密度の
測定</t>
    <rPh sb="0" eb="1">
      <t>ゲン</t>
    </rPh>
    <rPh sb="1" eb="4">
      <t>バミツド</t>
    </rPh>
    <rPh sb="6" eb="8">
      <t>ソクテイ</t>
    </rPh>
    <phoneticPr fontId="14"/>
  </si>
  <si>
    <t>施工前及び
材料変更時</t>
    <rPh sb="0" eb="3">
      <t>セコウマエ</t>
    </rPh>
    <rPh sb="3" eb="4">
      <t>オヨ</t>
    </rPh>
    <rPh sb="6" eb="8">
      <t>ザイリョウ</t>
    </rPh>
    <rPh sb="8" eb="11">
      <t>ヘンコウジ</t>
    </rPh>
    <phoneticPr fontId="14"/>
  </si>
  <si>
    <t>1000m3に1回</t>
    <rPh sb="8" eb="9">
      <t>カイ</t>
    </rPh>
    <phoneticPr fontId="14"/>
  </si>
  <si>
    <t>20%以上</t>
    <rPh sb="3" eb="5">
      <t>イジョウ</t>
    </rPh>
    <phoneticPr fontId="14"/>
  </si>
  <si>
    <t>塑性指数
P16以下</t>
    <rPh sb="0" eb="4">
      <t>ソセイシスウ</t>
    </rPh>
    <rPh sb="8" eb="10">
      <t>イカ</t>
    </rPh>
    <phoneticPr fontId="14"/>
  </si>
  <si>
    <t>NP</t>
    <phoneticPr fontId="14"/>
  </si>
  <si>
    <t>γdmaxの
93%以上
X10 95%以上
X6  96%以上
X3  97%以上</t>
    <rPh sb="10" eb="12">
      <t>イジョウ</t>
    </rPh>
    <rPh sb="20" eb="22">
      <t>イジョウ</t>
    </rPh>
    <rPh sb="30" eb="32">
      <t>イジョウ</t>
    </rPh>
    <rPh sb="40" eb="42">
      <t>イジョウ</t>
    </rPh>
    <phoneticPr fontId="14"/>
  </si>
  <si>
    <t>コンクリート</t>
    <phoneticPr fontId="14"/>
  </si>
  <si>
    <t>21-8-40</t>
    <phoneticPr fontId="14"/>
  </si>
  <si>
    <t>24-8-20</t>
    <phoneticPr fontId="14"/>
  </si>
  <si>
    <t>スランプ</t>
    <phoneticPr fontId="14"/>
  </si>
  <si>
    <t>空気量</t>
    <rPh sb="0" eb="3">
      <t>クウキリョウ</t>
    </rPh>
    <phoneticPr fontId="14"/>
  </si>
  <si>
    <t>圧縮強度</t>
    <rPh sb="0" eb="4">
      <t>アッシュクキョウド</t>
    </rPh>
    <phoneticPr fontId="14"/>
  </si>
  <si>
    <t>塩分量</t>
    <rPh sb="0" eb="3">
      <t>エンブンリョウ</t>
    </rPh>
    <phoneticPr fontId="14"/>
  </si>
  <si>
    <t>21-8-20</t>
    <phoneticPr fontId="14"/>
  </si>
  <si>
    <t>空気量</t>
    <rPh sb="0" eb="3">
      <t>クウキリョウ</t>
    </rPh>
    <phoneticPr fontId="14"/>
  </si>
  <si>
    <t>単位水量</t>
    <rPh sb="0" eb="4">
      <t>タンイスイリョウ</t>
    </rPh>
    <phoneticPr fontId="14"/>
  </si>
  <si>
    <t>重力式擁壁
55m3
防草Co
20m3
側溝基礎
10m3
計85m3</t>
    <rPh sb="0" eb="5">
      <t>ジュウリョクシキヨウヘキ</t>
    </rPh>
    <rPh sb="11" eb="13">
      <t>ボウソウ</t>
    </rPh>
    <rPh sb="21" eb="25">
      <t>ソッコウキソ</t>
    </rPh>
    <rPh sb="31" eb="32">
      <t>ケイ</t>
    </rPh>
    <phoneticPr fontId="14"/>
  </si>
  <si>
    <t>逆T擁壁
(H=5m以下)
90m3(2日)
(ﾊﾟﾀｰﾝ4)</t>
    <rPh sb="0" eb="1">
      <t>ギャク</t>
    </rPh>
    <rPh sb="2" eb="4">
      <t>ヨウヘキ</t>
    </rPh>
    <rPh sb="10" eb="12">
      <t>イカ</t>
    </rPh>
    <rPh sb="20" eb="21">
      <t>ニチ</t>
    </rPh>
    <phoneticPr fontId="14"/>
  </si>
  <si>
    <t>橋台
120m3(3日)
(ﾊﾟﾀｰﾝ3)</t>
    <rPh sb="0" eb="2">
      <t>キョウダイ</t>
    </rPh>
    <rPh sb="10" eb="11">
      <t>ニチ</t>
    </rPh>
    <phoneticPr fontId="14"/>
  </si>
  <si>
    <t>50m3毎に1回
(種類毎)</t>
    <rPh sb="4" eb="5">
      <t>ゴト</t>
    </rPh>
    <rPh sb="7" eb="8">
      <t>カイ</t>
    </rPh>
    <rPh sb="10" eb="12">
      <t>シュルイ</t>
    </rPh>
    <rPh sb="12" eb="13">
      <t>ゴト</t>
    </rPh>
    <phoneticPr fontId="14"/>
  </si>
  <si>
    <t>午前・午後
2回</t>
    <rPh sb="0" eb="2">
      <t>ゴゼン</t>
    </rPh>
    <rPh sb="3" eb="5">
      <t>ゴゴ</t>
    </rPh>
    <rPh sb="7" eb="8">
      <t>カイ</t>
    </rPh>
    <phoneticPr fontId="14"/>
  </si>
  <si>
    <t>打設日毎
1回</t>
    <rPh sb="0" eb="2">
      <t>ダ</t>
    </rPh>
    <rPh sb="2" eb="3">
      <t>ヒ</t>
    </rPh>
    <rPh sb="3" eb="4">
      <t>ゴト</t>
    </rPh>
    <rPh sb="6" eb="7">
      <t>カイ</t>
    </rPh>
    <phoneticPr fontId="14"/>
  </si>
  <si>
    <t>8±2.5cm</t>
    <phoneticPr fontId="14"/>
  </si>
  <si>
    <t>4.5±1.5%</t>
    <phoneticPr fontId="14"/>
  </si>
  <si>
    <t>8±2.5cm</t>
    <phoneticPr fontId="14"/>
  </si>
  <si>
    <t>165kgの
±15kg/m3</t>
    <phoneticPr fontId="14"/>
  </si>
  <si>
    <r>
      <t xml:space="preserve">21N/mm2
</t>
    </r>
    <r>
      <rPr>
        <b/>
        <sz val="8"/>
        <rFont val="ＭＳ Ｐゴシック"/>
        <family val="3"/>
        <charset val="128"/>
      </rPr>
      <t>以上</t>
    </r>
    <rPh sb="8" eb="10">
      <t>イジョウ</t>
    </rPh>
    <phoneticPr fontId="14"/>
  </si>
  <si>
    <r>
      <t xml:space="preserve">24N/mm2
</t>
    </r>
    <r>
      <rPr>
        <b/>
        <sz val="8"/>
        <rFont val="ＭＳ Ｐゴシック"/>
        <family val="3"/>
        <charset val="128"/>
      </rPr>
      <t>以上</t>
    </r>
    <phoneticPr fontId="14"/>
  </si>
  <si>
    <r>
      <t xml:space="preserve">0.3kg/m2
</t>
    </r>
    <r>
      <rPr>
        <b/>
        <sz val="8"/>
        <rFont val="ＭＳ Ｐゴシック"/>
        <family val="3"/>
        <charset val="128"/>
      </rPr>
      <t>以下</t>
    </r>
    <rPh sb="9" eb="11">
      <t>イカ</t>
    </rPh>
    <phoneticPr fontId="14"/>
  </si>
  <si>
    <t>自主　σ7 ：1回
公的　σ28：1回</t>
    <rPh sb="0" eb="2">
      <t>ジシュ</t>
    </rPh>
    <rPh sb="8" eb="9">
      <t>カイ</t>
    </rPh>
    <rPh sb="10" eb="12">
      <t>コウテキ</t>
    </rPh>
    <rPh sb="18" eb="19">
      <t>カイ</t>
    </rPh>
    <phoneticPr fontId="14"/>
  </si>
  <si>
    <t>公的　σ7,σ28各2
自主　σ7,σ28各2</t>
    <rPh sb="0" eb="2">
      <t>コウテキ</t>
    </rPh>
    <rPh sb="9" eb="10">
      <t>カク</t>
    </rPh>
    <rPh sb="12" eb="14">
      <t>ジシュ</t>
    </rPh>
    <phoneticPr fontId="14"/>
  </si>
  <si>
    <t>公的 σ7,σ28
各3回</t>
    <rPh sb="0" eb="2">
      <t>コウテキ</t>
    </rPh>
    <rPh sb="10" eb="11">
      <t>カク</t>
    </rPh>
    <rPh sb="12" eb="13">
      <t>カイ</t>
    </rPh>
    <phoneticPr fontId="14"/>
  </si>
  <si>
    <t>出　来　形　管　理　工　程　能　力　図</t>
    <rPh sb="0" eb="1">
      <t>デ</t>
    </rPh>
    <rPh sb="2" eb="3">
      <t>コ</t>
    </rPh>
    <rPh sb="4" eb="5">
      <t>カタチ</t>
    </rPh>
    <rPh sb="10" eb="11">
      <t>コウ</t>
    </rPh>
    <rPh sb="12" eb="13">
      <t>ホド</t>
    </rPh>
    <rPh sb="14" eb="15">
      <t>ノウ</t>
    </rPh>
    <rPh sb="16" eb="17">
      <t>チカラ</t>
    </rPh>
    <rPh sb="18" eb="19">
      <t>ズ</t>
    </rPh>
    <phoneticPr fontId="14"/>
  </si>
  <si>
    <t>工　種：</t>
    <rPh sb="0" eb="1">
      <t>コウ</t>
    </rPh>
    <rPh sb="2" eb="3">
      <t>シュ</t>
    </rPh>
    <phoneticPr fontId="14"/>
  </si>
  <si>
    <t>受注者：</t>
    <rPh sb="0" eb="3">
      <t>ジュチュウシャ</t>
    </rPh>
    <phoneticPr fontId="14"/>
  </si>
  <si>
    <t>種　別：</t>
    <rPh sb="0" eb="1">
      <t>シュ</t>
    </rPh>
    <rPh sb="2" eb="3">
      <t>ベツ</t>
    </rPh>
    <phoneticPr fontId="14"/>
  </si>
  <si>
    <t>測定項目：</t>
    <rPh sb="0" eb="4">
      <t>ソクテイコウモク</t>
    </rPh>
    <phoneticPr fontId="14"/>
  </si>
  <si>
    <t>基礎工（場所打杭工）</t>
    <rPh sb="0" eb="3">
      <t>キソコウ</t>
    </rPh>
    <rPh sb="4" eb="6">
      <t>バショ</t>
    </rPh>
    <rPh sb="6" eb="7">
      <t>ダ</t>
    </rPh>
    <rPh sb="7" eb="8">
      <t>クイ</t>
    </rPh>
    <rPh sb="8" eb="9">
      <t>コウ</t>
    </rPh>
    <phoneticPr fontId="14"/>
  </si>
  <si>
    <t>P1橋脚工</t>
    <rPh sb="2" eb="4">
      <t>キョウキャク</t>
    </rPh>
    <rPh sb="4" eb="5">
      <t>コウ</t>
    </rPh>
    <phoneticPr fontId="14"/>
  </si>
  <si>
    <t>杭番号</t>
    <rPh sb="0" eb="3">
      <t>クイバンゴウ</t>
    </rPh>
    <phoneticPr fontId="14"/>
  </si>
  <si>
    <t>No.1</t>
    <phoneticPr fontId="14"/>
  </si>
  <si>
    <t>No.3</t>
  </si>
  <si>
    <t>No.4</t>
  </si>
  <si>
    <t>No.5</t>
  </si>
  <si>
    <t>No.7</t>
  </si>
  <si>
    <t>No.9</t>
  </si>
  <si>
    <t>設計値と測定値との差</t>
    <rPh sb="0" eb="3">
      <t>セッケイチ</t>
    </rPh>
    <rPh sb="4" eb="7">
      <t>ソクテイチ</t>
    </rPh>
    <rPh sb="9" eb="10">
      <t>サ</t>
    </rPh>
    <phoneticPr fontId="14"/>
  </si>
  <si>
    <t>上限規格値</t>
    <rPh sb="0" eb="5">
      <t>ジョウゲンキカクチ</t>
    </rPh>
    <phoneticPr fontId="14"/>
  </si>
  <si>
    <t>下限規格値</t>
    <rPh sb="0" eb="2">
      <t>カゲン</t>
    </rPh>
    <rPh sb="2" eb="5">
      <t>キカクチ</t>
    </rPh>
    <phoneticPr fontId="14"/>
  </si>
  <si>
    <t>「市長」or「企業管理者」を選択してください</t>
    <rPh sb="1" eb="3">
      <t>シチョウ</t>
    </rPh>
    <rPh sb="7" eb="9">
      <t>キギョウ</t>
    </rPh>
    <rPh sb="9" eb="11">
      <t>カンリ</t>
    </rPh>
    <rPh sb="11" eb="12">
      <t>シャ</t>
    </rPh>
    <rPh sb="14" eb="16">
      <t>センタク</t>
    </rPh>
    <phoneticPr fontId="14"/>
  </si>
  <si>
    <t>都市建設部河川課</t>
    <rPh sb="0" eb="2">
      <t>トシ</t>
    </rPh>
    <rPh sb="2" eb="4">
      <t>ケンセツ</t>
    </rPh>
    <rPh sb="4" eb="5">
      <t>ブ</t>
    </rPh>
    <rPh sb="5" eb="7">
      <t>カセン</t>
    </rPh>
    <rPh sb="7" eb="8">
      <t>カ</t>
    </rPh>
    <phoneticPr fontId="14"/>
  </si>
  <si>
    <t>街第101号</t>
    <rPh sb="0" eb="1">
      <t>ガイ</t>
    </rPh>
    <rPh sb="1" eb="2">
      <t>ダイ</t>
    </rPh>
    <rPh sb="5" eb="6">
      <t>ゴウ</t>
    </rPh>
    <phoneticPr fontId="14"/>
  </si>
  <si>
    <t>別紙のとおり</t>
    <rPh sb="0" eb="2">
      <t>ベッシ</t>
    </rPh>
    <phoneticPr fontId="14"/>
  </si>
  <si>
    <t>契約後
7日以内</t>
    <phoneticPr fontId="14"/>
  </si>
  <si>
    <t>提出先の「監」とは担当監督職員、「契」とは契約担当</t>
    <rPh sb="0" eb="3">
      <t>テイシュツサキ</t>
    </rPh>
    <rPh sb="5" eb="6">
      <t>カン</t>
    </rPh>
    <rPh sb="9" eb="11">
      <t>タントウ</t>
    </rPh>
    <rPh sb="11" eb="13">
      <t>カントク</t>
    </rPh>
    <rPh sb="13" eb="15">
      <t>ショクイン</t>
    </rPh>
    <rPh sb="17" eb="18">
      <t>ケイ</t>
    </rPh>
    <rPh sb="21" eb="25">
      <t>ケイヤクタントウ</t>
    </rPh>
    <phoneticPr fontId="14"/>
  </si>
  <si>
    <t>令和6年4月から提出不要</t>
    <rPh sb="0" eb="2">
      <t>レイワ</t>
    </rPh>
    <rPh sb="3" eb="4">
      <t>ネン</t>
    </rPh>
    <rPh sb="5" eb="6">
      <t>ガツ</t>
    </rPh>
    <rPh sb="8" eb="12">
      <t>テイシュツフヨウ</t>
    </rPh>
    <phoneticPr fontId="14"/>
  </si>
  <si>
    <t>再下請（2次下請）契約を締結した場合
（再下請契約締結後、遅滞なく、変更時も）</t>
    <rPh sb="0" eb="1">
      <t>サイ</t>
    </rPh>
    <rPh sb="1" eb="3">
      <t>シタウケ</t>
    </rPh>
    <rPh sb="5" eb="6">
      <t>ジ</t>
    </rPh>
    <rPh sb="6" eb="8">
      <t>シタウ</t>
    </rPh>
    <rPh sb="9" eb="11">
      <t>ケイヤク</t>
    </rPh>
    <rPh sb="12" eb="14">
      <t>テイケツ</t>
    </rPh>
    <rPh sb="16" eb="18">
      <t>バアイ</t>
    </rPh>
    <rPh sb="20" eb="21">
      <t>サイ</t>
    </rPh>
    <rPh sb="21" eb="23">
      <t>シタウケ</t>
    </rPh>
    <rPh sb="23" eb="25">
      <t>ケイヤク</t>
    </rPh>
    <rPh sb="25" eb="27">
      <t>テイケツ</t>
    </rPh>
    <rPh sb="27" eb="28">
      <t>ゴ</t>
    </rPh>
    <rPh sb="29" eb="31">
      <t>チタイ</t>
    </rPh>
    <rPh sb="34" eb="36">
      <t>ヘンコウ</t>
    </rPh>
    <rPh sb="36" eb="37">
      <t>ドキ</t>
    </rPh>
    <phoneticPr fontId="14"/>
  </si>
  <si>
    <t>出来形管理図表において測定回数が10回以上の場合に必要</t>
    <rPh sb="11" eb="15">
      <t>ソクテイカイスウ</t>
    </rPh>
    <rPh sb="18" eb="19">
      <t>カイ</t>
    </rPh>
    <rPh sb="19" eb="21">
      <t>イジョウ</t>
    </rPh>
    <rPh sb="22" eb="24">
      <t>バアイ</t>
    </rPh>
    <rPh sb="25" eb="27">
      <t>ヒツヨウ</t>
    </rPh>
    <phoneticPr fontId="14"/>
  </si>
  <si>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に契約課・工事検査課へ提出</t>
    </r>
    <rPh sb="64" eb="66">
      <t>ケイヤク</t>
    </rPh>
    <rPh sb="66" eb="67">
      <t>マエ</t>
    </rPh>
    <rPh sb="68" eb="70">
      <t>ケイヤク</t>
    </rPh>
    <rPh sb="70" eb="71">
      <t>カ</t>
    </rPh>
    <rPh sb="72" eb="77">
      <t>コウジケンサカ</t>
    </rPh>
    <rPh sb="78" eb="80">
      <t>テイシュツ</t>
    </rPh>
    <phoneticPr fontId="14"/>
  </si>
  <si>
    <t>監理技術者補佐を専任で配置し、特例監理技術者の兼務を希望する場合は、兼務開始前に申請書を契約課・工事検査課へ提出
※様式２ページ目に条件・必要添付書類について記載</t>
    <rPh sb="0" eb="2">
      <t>カンリ</t>
    </rPh>
    <rPh sb="2" eb="5">
      <t>ギジュツシャ</t>
    </rPh>
    <rPh sb="5" eb="7">
      <t>ホサ</t>
    </rPh>
    <rPh sb="8" eb="10">
      <t>センニン</t>
    </rPh>
    <rPh sb="11" eb="13">
      <t>ハイチ</t>
    </rPh>
    <rPh sb="15" eb="17">
      <t>トクレイ</t>
    </rPh>
    <rPh sb="17" eb="19">
      <t>カンリ</t>
    </rPh>
    <rPh sb="19" eb="22">
      <t>ギジュツシャ</t>
    </rPh>
    <rPh sb="23" eb="25">
      <t>ケンム</t>
    </rPh>
    <rPh sb="26" eb="28">
      <t>キボウ</t>
    </rPh>
    <rPh sb="30" eb="32">
      <t>バアイ</t>
    </rPh>
    <rPh sb="34" eb="36">
      <t>ケンム</t>
    </rPh>
    <rPh sb="36" eb="38">
      <t>カイシ</t>
    </rPh>
    <rPh sb="38" eb="39">
      <t>マエ</t>
    </rPh>
    <rPh sb="40" eb="43">
      <t>シンセイショ</t>
    </rPh>
    <rPh sb="48" eb="53">
      <t>コウジケンサカ</t>
    </rPh>
    <rPh sb="54" eb="56">
      <t>テイシュツ</t>
    </rPh>
    <rPh sb="58" eb="60">
      <t>ヨウシキ</t>
    </rPh>
    <rPh sb="64" eb="65">
      <t>メ</t>
    </rPh>
    <rPh sb="66" eb="68">
      <t>ジョウケン</t>
    </rPh>
    <rPh sb="69" eb="75">
      <t>ヒツヨウテンプショルイ</t>
    </rPh>
    <rPh sb="79" eb="81">
      <t>キサイ</t>
    </rPh>
    <phoneticPr fontId="14"/>
  </si>
  <si>
    <t>手引きの管理基準に無いものは監督職員と協議</t>
    <rPh sb="0" eb="2">
      <t>テビ</t>
    </rPh>
    <rPh sb="4" eb="8">
      <t>カンリキジュン</t>
    </rPh>
    <rPh sb="9" eb="10">
      <t>ナ</t>
    </rPh>
    <rPh sb="14" eb="16">
      <t>カントク</t>
    </rPh>
    <rPh sb="16" eb="18">
      <t>ショクイン</t>
    </rPh>
    <rPh sb="19" eb="21">
      <t>キョウギ</t>
    </rPh>
    <phoneticPr fontId="14"/>
  </si>
  <si>
    <t>手引きの管理基準に無いものは監督職員と協議</t>
    <rPh sb="16" eb="17">
      <t>ショク</t>
    </rPh>
    <phoneticPr fontId="14"/>
  </si>
  <si>
    <t>再生資源利用計画書（変更）</t>
    <rPh sb="0" eb="2">
      <t>サイセイ</t>
    </rPh>
    <rPh sb="2" eb="4">
      <t>シゲン</t>
    </rPh>
    <rPh sb="4" eb="6">
      <t>リヨウ</t>
    </rPh>
    <rPh sb="6" eb="8">
      <t>ケイカク</t>
    </rPh>
    <rPh sb="8" eb="9">
      <t>ショ</t>
    </rPh>
    <rPh sb="10" eb="12">
      <t>ヘンコウ</t>
    </rPh>
    <phoneticPr fontId="14"/>
  </si>
  <si>
    <t>再生資源利用促進計画書（変更）</t>
    <rPh sb="0" eb="2">
      <t>サイセイ</t>
    </rPh>
    <rPh sb="2" eb="4">
      <t>シゲン</t>
    </rPh>
    <rPh sb="4" eb="6">
      <t>リヨウ</t>
    </rPh>
    <rPh sb="6" eb="8">
      <t>ソクシン</t>
    </rPh>
    <rPh sb="8" eb="10">
      <t>ケイカク</t>
    </rPh>
    <rPh sb="10" eb="11">
      <t>ショ</t>
    </rPh>
    <rPh sb="12" eb="14">
      <t>ヘンコウ</t>
    </rPh>
    <phoneticPr fontId="14"/>
  </si>
  <si>
    <t>設計図面(横断図等)を利用して実測値を朱書きでその差分を青書きで記入</t>
    <rPh sb="0" eb="4">
      <t>セッケイズメン</t>
    </rPh>
    <rPh sb="5" eb="8">
      <t>オウダンズ</t>
    </rPh>
    <rPh sb="8" eb="9">
      <t>ナド</t>
    </rPh>
    <rPh sb="11" eb="13">
      <t>リヨウ</t>
    </rPh>
    <rPh sb="15" eb="18">
      <t>ジッソクチ</t>
    </rPh>
    <rPh sb="19" eb="21">
      <t>シュガ</t>
    </rPh>
    <rPh sb="25" eb="27">
      <t>サブン</t>
    </rPh>
    <rPh sb="28" eb="29">
      <t>アオ</t>
    </rPh>
    <rPh sb="29" eb="30">
      <t>ガ</t>
    </rPh>
    <rPh sb="32" eb="34">
      <t>キニュウ</t>
    </rPh>
    <phoneticPr fontId="14"/>
  </si>
  <si>
    <t>Ⅲ-87</t>
    <phoneticPr fontId="14"/>
  </si>
  <si>
    <t>Ⅰ-10</t>
  </si>
  <si>
    <t>Ⅰ-10</t>
    <phoneticPr fontId="14"/>
  </si>
  <si>
    <t>Ⅲ-1</t>
    <phoneticPr fontId="14"/>
  </si>
  <si>
    <t>Ⅲ-88</t>
    <phoneticPr fontId="14"/>
  </si>
  <si>
    <t>Ⅲ-6・85・86・87</t>
    <phoneticPr fontId="14"/>
  </si>
  <si>
    <t>Ⅲ-6・85・86</t>
    <phoneticPr fontId="14"/>
  </si>
  <si>
    <t>Ⅲ-17</t>
    <phoneticPr fontId="14"/>
  </si>
  <si>
    <t>Ⅲ-89</t>
    <phoneticPr fontId="14"/>
  </si>
  <si>
    <t>Ⅲ-22</t>
    <phoneticPr fontId="14"/>
  </si>
  <si>
    <t>Ⅲ-21・44・50</t>
    <phoneticPr fontId="14"/>
  </si>
  <si>
    <t>手引き
Ⅲ-16、72</t>
    <phoneticPr fontId="14"/>
  </si>
  <si>
    <t>再生資源利用実施書</t>
    <rPh sb="0" eb="2">
      <t>サイセイ</t>
    </rPh>
    <rPh sb="2" eb="4">
      <t>シゲン</t>
    </rPh>
    <rPh sb="4" eb="6">
      <t>リヨウ</t>
    </rPh>
    <rPh sb="6" eb="8">
      <t>ジッシ</t>
    </rPh>
    <rPh sb="8" eb="9">
      <t>ショ</t>
    </rPh>
    <phoneticPr fontId="14"/>
  </si>
  <si>
    <t>再生資源利用促進実施書</t>
    <rPh sb="0" eb="2">
      <t>サイセイ</t>
    </rPh>
    <rPh sb="2" eb="4">
      <t>シゲン</t>
    </rPh>
    <rPh sb="4" eb="6">
      <t>リヨウ</t>
    </rPh>
    <rPh sb="6" eb="8">
      <t>ソクシン</t>
    </rPh>
    <rPh sb="8" eb="10">
      <t>ジッシ</t>
    </rPh>
    <rPh sb="10" eb="11">
      <t>ショ</t>
    </rPh>
    <phoneticPr fontId="14"/>
  </si>
  <si>
    <t>Ⅲ-2</t>
    <phoneticPr fontId="14"/>
  </si>
  <si>
    <t>Ⅲ-27</t>
    <phoneticPr fontId="14"/>
  </si>
  <si>
    <t>Ⅲ-63</t>
    <phoneticPr fontId="14"/>
  </si>
  <si>
    <t>Ⅱ-7・16</t>
    <phoneticPr fontId="14"/>
  </si>
  <si>
    <t>Ⅲ-16・74</t>
    <phoneticPr fontId="14"/>
  </si>
  <si>
    <t>Ⅲ-78</t>
    <phoneticPr fontId="14"/>
  </si>
  <si>
    <t>Ⅲ-79</t>
    <phoneticPr fontId="14"/>
  </si>
  <si>
    <t>Ⅰ-6</t>
    <phoneticPr fontId="14"/>
  </si>
  <si>
    <t>手引き
Ⅳ-281
Ⅳ-347</t>
    <rPh sb="0" eb="2">
      <t>テビ</t>
    </rPh>
    <phoneticPr fontId="14"/>
  </si>
  <si>
    <t>Ⅴ-5</t>
  </si>
  <si>
    <t>（参考）都市建設部河川課・上下水道部上水道整備課・三潴総合支所環境建設課など</t>
    <rPh sb="1" eb="3">
      <t>サンコウ</t>
    </rPh>
    <rPh sb="4" eb="9">
      <t>トシケンセツブ</t>
    </rPh>
    <rPh sb="9" eb="12">
      <t>カセンカ</t>
    </rPh>
    <rPh sb="13" eb="18">
      <t>ジョウゲスイドウブ</t>
    </rPh>
    <rPh sb="18" eb="24">
      <t>ジョウスイドウセイビカ</t>
    </rPh>
    <rPh sb="25" eb="31">
      <t>ミヅマソウゴウシショ</t>
    </rPh>
    <rPh sb="31" eb="35">
      <t>カンキョウケンセツ</t>
    </rPh>
    <rPh sb="35" eb="36">
      <t>カ</t>
    </rPh>
    <phoneticPr fontId="14"/>
  </si>
  <si>
    <t>0942-30-○○○○</t>
    <phoneticPr fontId="14"/>
  </si>
  <si>
    <t>○○校区道路改良工事</t>
    <rPh sb="2" eb="4">
      <t>コウク</t>
    </rPh>
    <rPh sb="4" eb="6">
      <t>ドウロ</t>
    </rPh>
    <rPh sb="6" eb="8">
      <t>カイリョウ</t>
    </rPh>
    <rPh sb="8" eb="10">
      <t>コウジ</t>
    </rPh>
    <phoneticPr fontId="14"/>
  </si>
  <si>
    <t>市道B○○○号線</t>
    <rPh sb="0" eb="2">
      <t>シドウ</t>
    </rPh>
    <rPh sb="6" eb="8">
      <t>ゴウセン</t>
    </rPh>
    <phoneticPr fontId="14"/>
  </si>
  <si>
    <t>0942-12-○○○○</t>
    <phoneticPr fontId="14"/>
  </si>
  <si>
    <t>(株）○○○○建設</t>
    <rPh sb="1" eb="2">
      <t>カブ</t>
    </rPh>
    <rPh sb="7" eb="9">
      <t>ケンセツ</t>
    </rPh>
    <phoneticPr fontId="14"/>
  </si>
  <si>
    <t>工事検査課</t>
    <rPh sb="0" eb="2">
      <t>コウジ</t>
    </rPh>
    <phoneticPr fontId="14"/>
  </si>
  <si>
    <t>工事検査課</t>
    <rPh sb="0" eb="2">
      <t>コウジ</t>
    </rPh>
    <phoneticPr fontId="14"/>
  </si>
  <si>
    <t>監督職員名</t>
    <rPh sb="0" eb="2">
      <t>カントク</t>
    </rPh>
    <rPh sb="2" eb="4">
      <t>ショクイン</t>
    </rPh>
    <rPh sb="4" eb="5">
      <t>メイ</t>
    </rPh>
    <phoneticPr fontId="14"/>
  </si>
  <si>
    <t>摘　　　要</t>
    <rPh sb="0" eb="1">
      <t>テキ</t>
    </rPh>
    <rPh sb="4" eb="5">
      <t>ヨウ</t>
    </rPh>
    <phoneticPr fontId="75"/>
  </si>
  <si>
    <t>使用された
期間</t>
    <phoneticPr fontId="14"/>
  </si>
  <si>
    <t>久留米市○○町</t>
    <rPh sb="0" eb="4">
      <t>クルメシ</t>
    </rPh>
    <rPh sb="6" eb="7">
      <t>チョウ</t>
    </rPh>
    <phoneticPr fontId="14"/>
  </si>
  <si>
    <t>久留米市○○○地内（県道○○○線　○○○交差点）</t>
    <rPh sb="0" eb="3">
      <t>クルメ</t>
    </rPh>
    <rPh sb="3" eb="4">
      <t>シ</t>
    </rPh>
    <rPh sb="7" eb="8">
      <t>チ</t>
    </rPh>
    <rPh sb="8" eb="9">
      <t>ナイ</t>
    </rPh>
    <rPh sb="10" eb="12">
      <t>ケンドウ</t>
    </rPh>
    <rPh sb="15" eb="16">
      <t>セン</t>
    </rPh>
    <rPh sb="20" eb="23">
      <t>コウサテン</t>
    </rPh>
    <phoneticPr fontId="14"/>
  </si>
  <si>
    <t>監督職員確認</t>
    <rPh sb="0" eb="2">
      <t>カントク</t>
    </rPh>
    <rPh sb="2" eb="4">
      <t>ショクイン</t>
    </rPh>
    <rPh sb="4" eb="6">
      <t>カクニン</t>
    </rPh>
    <phoneticPr fontId="75"/>
  </si>
  <si>
    <t>令和6年5月1日 現在</t>
    <rPh sb="0" eb="2">
      <t>レイワ</t>
    </rPh>
    <rPh sb="3" eb="4">
      <t>ネン</t>
    </rPh>
    <rPh sb="5" eb="6">
      <t>ガツ</t>
    </rPh>
    <rPh sb="7" eb="8">
      <t>ニチ</t>
    </rPh>
    <rPh sb="9" eb="11">
      <t>ゲンザイ</t>
    </rPh>
    <phoneticPr fontId="14"/>
  </si>
  <si>
    <t>18-8-40(BB)</t>
    <phoneticPr fontId="14"/>
  </si>
  <si>
    <t>令和6年5月1日～ 令和6年5月2日</t>
    <phoneticPr fontId="14"/>
  </si>
  <si>
    <t>Ⅱ-7・18・21</t>
    <phoneticPr fontId="14"/>
  </si>
  <si>
    <t>Ⅱ-7・18・22</t>
    <phoneticPr fontId="14"/>
  </si>
  <si>
    <t>Ⅲ-79・82</t>
    <phoneticPr fontId="14"/>
  </si>
  <si>
    <t>Ⅲ-78・83</t>
    <phoneticPr fontId="14"/>
  </si>
  <si>
    <t>工事打合せ簿(週休２日工事実施)</t>
    <rPh sb="0" eb="2">
      <t>コウジ</t>
    </rPh>
    <rPh sb="2" eb="4">
      <t>ウチアワ</t>
    </rPh>
    <rPh sb="5" eb="6">
      <t>ボ</t>
    </rPh>
    <phoneticPr fontId="14"/>
  </si>
  <si>
    <t>Ⅲ-89</t>
    <phoneticPr fontId="14"/>
  </si>
  <si>
    <t>Ⅵ-26</t>
    <phoneticPr fontId="14"/>
  </si>
  <si>
    <t>Ⅵ-27</t>
    <phoneticPr fontId="14"/>
  </si>
  <si>
    <t>施工に先立ち「施工計画書」に添付して監督員に提出</t>
    <phoneticPr fontId="14"/>
  </si>
  <si>
    <t>系統図には、夜間、日祝日における関係機関への連絡先も記載する</t>
    <rPh sb="0" eb="3">
      <t>ケイトウズ</t>
    </rPh>
    <rPh sb="6" eb="8">
      <t>ヤカン</t>
    </rPh>
    <rPh sb="9" eb="10">
      <t>ニチ</t>
    </rPh>
    <rPh sb="10" eb="12">
      <t>シュクジツ</t>
    </rPh>
    <rPh sb="16" eb="20">
      <t>カンケイキカン</t>
    </rPh>
    <rPh sb="22" eb="25">
      <t>レンラクサキ</t>
    </rPh>
    <rPh sb="26" eb="28">
      <t>キサイ</t>
    </rPh>
    <phoneticPr fontId="14"/>
  </si>
  <si>
    <t>工事が現道にかかる場合は所轄警察署と協議し、道路使用許可証の写しを提出</t>
    <rPh sb="22" eb="24">
      <t>ドウロ</t>
    </rPh>
    <rPh sb="24" eb="26">
      <t>シヨウ</t>
    </rPh>
    <rPh sb="26" eb="29">
      <t>キョカショウ</t>
    </rPh>
    <rPh sb="30" eb="31">
      <t>ウツ</t>
    </rPh>
    <phoneticPr fontId="14"/>
  </si>
  <si>
    <t>有効期限を確認すること
約款も添付し対象内容にマーカーの着色をすること</t>
    <phoneticPr fontId="14"/>
  </si>
  <si>
    <t>特仕</t>
    <rPh sb="0" eb="1">
      <t>トク</t>
    </rPh>
    <rPh sb="1" eb="2">
      <t>シ</t>
    </rPh>
    <phoneticPr fontId="14"/>
  </si>
  <si>
    <t>特仕</t>
    <phoneticPr fontId="14"/>
  </si>
  <si>
    <t>週休2日工事関連書類を添付して提出</t>
    <rPh sb="0" eb="2">
      <t>シュウキュウ</t>
    </rPh>
    <rPh sb="3" eb="4">
      <t>ニチ</t>
    </rPh>
    <rPh sb="4" eb="6">
      <t>コウジ</t>
    </rPh>
    <rPh sb="6" eb="8">
      <t>カンレン</t>
    </rPh>
    <rPh sb="8" eb="10">
      <t>ショルイ</t>
    </rPh>
    <rPh sb="11" eb="13">
      <t>テンプ</t>
    </rPh>
    <rPh sb="15" eb="17">
      <t>テイシュツ</t>
    </rPh>
    <phoneticPr fontId="14"/>
  </si>
  <si>
    <r>
      <t xml:space="preserve">特例監理技術者
</t>
    </r>
    <r>
      <rPr>
        <sz val="10.5"/>
        <color theme="1"/>
        <rFont val="ＭＳ 明朝"/>
        <family val="1"/>
        <charset val="128"/>
      </rPr>
      <t>（※２）</t>
    </r>
    <phoneticPr fontId="75"/>
  </si>
  <si>
    <r>
      <t xml:space="preserve">製造業者
</t>
    </r>
    <r>
      <rPr>
        <sz val="11"/>
        <color rgb="FFFF0000"/>
        <rFont val="ＭＳ 明朝"/>
        <family val="1"/>
        <charset val="128"/>
      </rPr>
      <t>（購入店）</t>
    </r>
    <rPh sb="0" eb="4">
      <t>セイゾウギョウシャ</t>
    </rPh>
    <rPh sb="6" eb="8">
      <t>コウニュウ</t>
    </rPh>
    <rPh sb="8" eb="9">
      <t>テン</t>
    </rPh>
    <phoneticPr fontId="14"/>
  </si>
  <si>
    <r>
      <t>全て</t>
    </r>
    <r>
      <rPr>
        <sz val="11"/>
        <color rgb="FFFF0000"/>
        <rFont val="ＭＳ 明朝"/>
        <family val="1"/>
        <charset val="128"/>
      </rPr>
      <t>市内購入</t>
    </r>
    <r>
      <rPr>
        <sz val="11"/>
        <rFont val="ＭＳ 明朝"/>
        <family val="1"/>
        <charset val="128"/>
      </rPr>
      <t>資材使用：</t>
    </r>
    <rPh sb="0" eb="1">
      <t>スベ</t>
    </rPh>
    <rPh sb="2" eb="4">
      <t>シナイ</t>
    </rPh>
    <rPh sb="4" eb="6">
      <t>コウニュウ</t>
    </rPh>
    <rPh sb="6" eb="8">
      <t>シザイ</t>
    </rPh>
    <rPh sb="8" eb="10">
      <t>シヨウ</t>
    </rPh>
    <phoneticPr fontId="14"/>
  </si>
  <si>
    <r>
      <t>（注）１．材料承認の必要な材料のうち、市内購入資材を使用しない材料は「市内購入資材不使用理由書」を添付
　　　　　すること。なお、市内購入資材とは市内の会社の製品又は市内の購入店で取扱いのある製品とする。
　　　　　また、県内で緑化木が調達不可能だった場合については、「福岡県産緑化木調達不可能理由書」を添付
　　　　　すること。
　　　２．福岡県認定リサイクル製品及び県土整備部が承認した改良土は、提出不要。
　　　</t>
    </r>
    <r>
      <rPr>
        <sz val="9"/>
        <color rgb="FFFF0000"/>
        <rFont val="ＭＳ 明朝"/>
        <family val="1"/>
        <charset val="128"/>
      </rPr>
      <t>３．ＪＩＳマーク表示品を使用する場合は、資料添付は不要。（資料添付欄は無）。</t>
    </r>
    <r>
      <rPr>
        <sz val="9"/>
        <rFont val="ＭＳ 明朝"/>
        <family val="1"/>
        <charset val="128"/>
      </rPr>
      <t xml:space="preserve">
　※ 監督職員が不承認とした材料がある場合は、「工事打合せ簿」に品名を記載し回答する。</t>
    </r>
    <rPh sb="19" eb="21">
      <t>シナイ</t>
    </rPh>
    <rPh sb="21" eb="23">
      <t>コウニュウ</t>
    </rPh>
    <rPh sb="35" eb="37">
      <t>シナイ</t>
    </rPh>
    <rPh sb="37" eb="39">
      <t>コウニュウ</t>
    </rPh>
    <rPh sb="49" eb="51">
      <t>テンプ</t>
    </rPh>
    <rPh sb="65" eb="67">
      <t>シナイ</t>
    </rPh>
    <rPh sb="67" eb="69">
      <t>コウニュウ</t>
    </rPh>
    <rPh sb="73" eb="75">
      <t>シナイ</t>
    </rPh>
    <rPh sb="83" eb="85">
      <t>シナイ</t>
    </rPh>
    <rPh sb="86" eb="88">
      <t>コウニュウ</t>
    </rPh>
    <rPh sb="88" eb="89">
      <t>テン</t>
    </rPh>
    <rPh sb="90" eb="92">
      <t>トリアツカ</t>
    </rPh>
    <rPh sb="111" eb="113">
      <t>ケンナイ</t>
    </rPh>
    <rPh sb="118" eb="123">
      <t>チョウタツフカノウ</t>
    </rPh>
    <rPh sb="126" eb="128">
      <t>バアイ</t>
    </rPh>
    <rPh sb="217" eb="219">
      <t>ヒョウジ</t>
    </rPh>
    <rPh sb="219" eb="220">
      <t>ヒン</t>
    </rPh>
    <rPh sb="221" eb="223">
      <t>シヨウ</t>
    </rPh>
    <rPh sb="225" eb="227">
      <t>バアイ</t>
    </rPh>
    <rPh sb="229" eb="231">
      <t>シリョウ</t>
    </rPh>
    <rPh sb="231" eb="233">
      <t>テンプ</t>
    </rPh>
    <rPh sb="234" eb="236">
      <t>フヨウ</t>
    </rPh>
    <rPh sb="238" eb="240">
      <t>シリョウ</t>
    </rPh>
    <rPh sb="240" eb="242">
      <t>テンプ</t>
    </rPh>
    <rPh sb="242" eb="243">
      <t>ラン</t>
    </rPh>
    <rPh sb="244" eb="245">
      <t>ナシ</t>
    </rPh>
    <rPh sb="253" eb="254">
      <t>ショク</t>
    </rPh>
    <rPh sb="267" eb="269">
      <t>バアイ</t>
    </rPh>
    <rPh sb="280" eb="282">
      <t>ヒンメイ</t>
    </rPh>
    <rPh sb="283" eb="285">
      <t>キサイ</t>
    </rPh>
    <phoneticPr fontId="14"/>
  </si>
  <si>
    <t>【実施の場合】
当社は、今回の工事において現場閉所による（週休2日工事）または（週休２日交替制工事）を
４週８休で実施します。
※上記の（　）は、該当するものを選択して記載してください。
※休日取得計画・実績表を添付
【未実施の場合】
当社は、今回の工事において現場閉所による週休2日工事または週休２日交替制工事を実施しません。
※実施しない理由：○○○○のため</t>
    <rPh sb="123" eb="125">
      <t>コンカイ</t>
    </rPh>
    <phoneticPr fontId="14"/>
  </si>
  <si>
    <t>※様式一部修正（R070422）</t>
    <rPh sb="1" eb="3">
      <t>ヨウシキ</t>
    </rPh>
    <rPh sb="3" eb="5">
      <t>イチブ</t>
    </rPh>
    <rPh sb="5" eb="7">
      <t>シュウセイ</t>
    </rPh>
    <phoneticPr fontId="14"/>
  </si>
  <si>
    <t>※様式追記（R70422）</t>
    <rPh sb="1" eb="3">
      <t>ヨウシキ</t>
    </rPh>
    <rPh sb="3" eb="5">
      <t>ツイキ</t>
    </rPh>
    <phoneticPr fontId="14"/>
  </si>
  <si>
    <t>※R７簡素化に伴う修正</t>
    <phoneticPr fontId="14"/>
  </si>
  <si>
    <t>産業廃棄物処理・残土処分における積込等の搬出状況写真
（処理施設搬入における施設名看板等を背景にした写真は不要）</t>
    <rPh sb="0" eb="2">
      <t>サンギョウ</t>
    </rPh>
    <rPh sb="2" eb="5">
      <t>ハイキブツ</t>
    </rPh>
    <rPh sb="5" eb="7">
      <t>ショリ</t>
    </rPh>
    <rPh sb="8" eb="10">
      <t>ザンド</t>
    </rPh>
    <rPh sb="10" eb="12">
      <t>ショブン</t>
    </rPh>
    <rPh sb="16" eb="18">
      <t>ツミコミ</t>
    </rPh>
    <rPh sb="18" eb="19">
      <t>トウ</t>
    </rPh>
    <rPh sb="20" eb="22">
      <t>ハンシュツ</t>
    </rPh>
    <rPh sb="22" eb="24">
      <t>ジョウキョウ</t>
    </rPh>
    <rPh sb="24" eb="26">
      <t>シャシン</t>
    </rPh>
    <rPh sb="50" eb="52">
      <t>シャシン</t>
    </rPh>
    <rPh sb="53" eb="55">
      <t>フヨウ</t>
    </rPh>
    <phoneticPr fontId="14"/>
  </si>
  <si>
    <t>※下記１～７に修正</t>
    <rPh sb="7" eb="9">
      <t>シュウセイ</t>
    </rPh>
    <phoneticPr fontId="14"/>
  </si>
  <si>
    <t>工事場所</t>
    <rPh sb="2" eb="4">
      <t>バショ</t>
    </rPh>
    <phoneticPr fontId="14"/>
  </si>
  <si>
    <t>工事場所</t>
    <rPh sb="2" eb="4">
      <t>バショ</t>
    </rPh>
    <phoneticPr fontId="14"/>
  </si>
  <si>
    <t>受注者</t>
    <rPh sb="0" eb="3">
      <t>ジュチュウシャ</t>
    </rPh>
    <phoneticPr fontId="226"/>
  </si>
  <si>
    <r>
      <t>契約書鏡の２段目の欄２行目が工事</t>
    </r>
    <r>
      <rPr>
        <sz val="11"/>
        <color rgb="FFFF0000"/>
        <rFont val="ＭＳ Ｐゴシック"/>
        <family val="3"/>
        <charset val="128"/>
      </rPr>
      <t>場所</t>
    </r>
    <r>
      <rPr>
        <sz val="11"/>
        <rFont val="ＭＳ Ｐゴシック"/>
        <family val="3"/>
        <charset val="128"/>
      </rPr>
      <t>です</t>
    </r>
    <rPh sb="0" eb="3">
      <t>ケイヤクショ</t>
    </rPh>
    <rPh sb="3" eb="4">
      <t>カガミ</t>
    </rPh>
    <rPh sb="6" eb="8">
      <t>ダンメ</t>
    </rPh>
    <rPh sb="9" eb="10">
      <t>ラン</t>
    </rPh>
    <rPh sb="11" eb="13">
      <t>ギョウメ</t>
    </rPh>
    <rPh sb="14" eb="16">
      <t>コウジ</t>
    </rPh>
    <rPh sb="16" eb="18">
      <t>バショ</t>
    </rPh>
    <phoneticPr fontId="14"/>
  </si>
  <si>
    <r>
      <t>工事</t>
    </r>
    <r>
      <rPr>
        <sz val="11"/>
        <color rgb="FFFF0000"/>
        <rFont val="ＭＳ Ｐゴシック"/>
        <family val="3"/>
        <charset val="128"/>
      </rPr>
      <t>場所</t>
    </r>
    <rPh sb="0" eb="2">
      <t>コウジ</t>
    </rPh>
    <rPh sb="2" eb="4">
      <t>バショ</t>
    </rPh>
    <phoneticPr fontId="14"/>
  </si>
  <si>
    <t>３. 兼務場所図</t>
    <rPh sb="3" eb="5">
      <t>ケンム</t>
    </rPh>
    <rPh sb="5" eb="7">
      <t>バショ</t>
    </rPh>
    <rPh sb="7" eb="8">
      <t>ズ</t>
    </rPh>
    <phoneticPr fontId="75"/>
  </si>
  <si>
    <t>　　兼務するそれぞれの工事場所および距離(路程)を表示したものを添付してください。(A4サイズ)</t>
    <rPh sb="13" eb="15">
      <t>バショ</t>
    </rPh>
    <phoneticPr fontId="75"/>
  </si>
  <si>
    <t>令和7年5月現在</t>
    <rPh sb="0" eb="2">
      <t>レイワ</t>
    </rPh>
    <rPh sb="3" eb="4">
      <t>ネン</t>
    </rPh>
    <rPh sb="5" eb="6">
      <t>ガツ</t>
    </rPh>
    <rPh sb="6" eb="8">
      <t>ゲンザイ</t>
    </rPh>
    <phoneticPr fontId="14"/>
  </si>
  <si>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75"/>
  </si>
  <si>
    <t>通期達成状況</t>
    <rPh sb="0" eb="2">
      <t>ツウキ</t>
    </rPh>
    <rPh sb="2" eb="4">
      <t>タッセイ</t>
    </rPh>
    <rPh sb="4" eb="6">
      <t>ジョウキョウ</t>
    </rPh>
    <phoneticPr fontId="75"/>
  </si>
  <si>
    <t>※西暦入力</t>
    <rPh sb="1" eb="5">
      <t>セイレキニュウリョク</t>
    </rPh>
    <phoneticPr fontId="75"/>
  </si>
  <si>
    <t>月単位達成状況</t>
    <rPh sb="0" eb="3">
      <t>ツキタンイ</t>
    </rPh>
    <rPh sb="3" eb="5">
      <t>タッセイ</t>
    </rPh>
    <rPh sb="5" eb="7">
      <t>ジョウキョウ</t>
    </rPh>
    <phoneticPr fontId="75"/>
  </si>
  <si>
    <t>統一現場閉所</t>
    <rPh sb="0" eb="4">
      <t>トウイツゲンバ</t>
    </rPh>
    <rPh sb="4" eb="6">
      <t>ヘイショ</t>
    </rPh>
    <phoneticPr fontId="75"/>
  </si>
  <si>
    <t>月</t>
    <rPh sb="0" eb="1">
      <t>ツキ</t>
    </rPh>
    <phoneticPr fontId="75"/>
  </si>
  <si>
    <t>日</t>
    <rPh sb="0" eb="1">
      <t>ニチ</t>
    </rPh>
    <phoneticPr fontId="75"/>
  </si>
  <si>
    <t>土日数</t>
    <rPh sb="0" eb="2">
      <t>ドニチ</t>
    </rPh>
    <rPh sb="2" eb="3">
      <t>スウ</t>
    </rPh>
    <phoneticPr fontId="75"/>
  </si>
  <si>
    <t>対象期間外</t>
    <rPh sb="0" eb="5">
      <t>タイショウキカンガイ</t>
    </rPh>
    <phoneticPr fontId="75"/>
  </si>
  <si>
    <t>対象期間外</t>
    <rPh sb="0" eb="2">
      <t>タイショウ</t>
    </rPh>
    <rPh sb="2" eb="5">
      <t>キカンガイ</t>
    </rPh>
    <phoneticPr fontId="75"/>
  </si>
  <si>
    <t>月単位達成</t>
    <rPh sb="0" eb="3">
      <t>ツキタンイ</t>
    </rPh>
    <rPh sb="3" eb="5">
      <t>タッセイ</t>
    </rPh>
    <phoneticPr fontId="75"/>
  </si>
  <si>
    <t>統一現場閉所計画</t>
    <rPh sb="0" eb="6">
      <t>トウイツゲンバヘイショ</t>
    </rPh>
    <rPh sb="6" eb="8">
      <t>ケイカク</t>
    </rPh>
    <phoneticPr fontId="75"/>
  </si>
  <si>
    <t>統一現場閉所実績</t>
    <rPh sb="0" eb="6">
      <t>トウイツゲンバヘイショ</t>
    </rPh>
    <rPh sb="6" eb="8">
      <t>ジッセキ</t>
    </rPh>
    <phoneticPr fontId="75"/>
  </si>
  <si>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75"/>
  </si>
  <si>
    <t>休日取得計画・実績表（週休２日交替制工事）</t>
    <phoneticPr fontId="75"/>
  </si>
  <si>
    <t>(別紙４)</t>
    <rPh sb="1" eb="3">
      <t>ベッシ</t>
    </rPh>
    <phoneticPr fontId="75"/>
  </si>
  <si>
    <t>提出日：</t>
    <rPh sb="0" eb="3">
      <t>テイシュツビ</t>
    </rPh>
    <phoneticPr fontId="75"/>
  </si>
  <si>
    <t>令和　年　月　日</t>
    <rPh sb="0" eb="2">
      <t>レイワ</t>
    </rPh>
    <rPh sb="3" eb="4">
      <t>ネン</t>
    </rPh>
    <rPh sb="5" eb="6">
      <t>ガツ</t>
    </rPh>
    <rPh sb="7" eb="8">
      <t>ニチ</t>
    </rPh>
    <phoneticPr fontId="75"/>
  </si>
  <si>
    <t>計  画</t>
  </si>
  <si>
    <t>工事名</t>
    <phoneticPr fontId="75"/>
  </si>
  <si>
    <t>通期達成状況</t>
    <phoneticPr fontId="75"/>
  </si>
  <si>
    <t>元請け
下請け</t>
    <phoneticPr fontId="75"/>
  </si>
  <si>
    <t>会社名</t>
    <phoneticPr fontId="75"/>
  </si>
  <si>
    <t>氏名</t>
    <phoneticPr fontId="75"/>
  </si>
  <si>
    <t>対象外の等日数</t>
    <rPh sb="0" eb="3">
      <t>タイショウガイ</t>
    </rPh>
    <rPh sb="4" eb="5">
      <t>トウ</t>
    </rPh>
    <rPh sb="5" eb="7">
      <t>ニッスウ</t>
    </rPh>
    <phoneticPr fontId="75"/>
  </si>
  <si>
    <t>休日数</t>
    <rPh sb="0" eb="2">
      <t>キュウジツ</t>
    </rPh>
    <rPh sb="1" eb="3">
      <t>ニッスウ</t>
    </rPh>
    <phoneticPr fontId="75"/>
  </si>
  <si>
    <t>休日率</t>
    <rPh sb="0" eb="2">
      <t>キュウジツ</t>
    </rPh>
    <rPh sb="2" eb="3">
      <t>リツ</t>
    </rPh>
    <phoneticPr fontId="75"/>
  </si>
  <si>
    <t>通期の平均休日率</t>
    <rPh sb="0" eb="2">
      <t>ツウキ</t>
    </rPh>
    <rPh sb="3" eb="5">
      <t>ヘイキン</t>
    </rPh>
    <rPh sb="5" eb="7">
      <t>キュウジツ</t>
    </rPh>
    <rPh sb="7" eb="8">
      <t>リツ</t>
    </rPh>
    <phoneticPr fontId="75"/>
  </si>
  <si>
    <t>工期の始期日</t>
    <rPh sb="0" eb="2">
      <t>コウキ</t>
    </rPh>
    <rPh sb="3" eb="5">
      <t>シキ</t>
    </rPh>
    <rPh sb="5" eb="6">
      <t>ヒ</t>
    </rPh>
    <phoneticPr fontId="75"/>
  </si>
  <si>
    <t>※西暦入力</t>
    <rPh sb="1" eb="3">
      <t>セイレキ</t>
    </rPh>
    <rPh sb="3" eb="5">
      <t>ニュウリョク</t>
    </rPh>
    <phoneticPr fontId="75"/>
  </si>
  <si>
    <t>工事完成日(予定)</t>
    <phoneticPr fontId="75"/>
  </si>
  <si>
    <t>月単位達成状況</t>
    <phoneticPr fontId="75"/>
  </si>
  <si>
    <t>①</t>
    <phoneticPr fontId="75"/>
  </si>
  <si>
    <t>②</t>
    <phoneticPr fontId="75"/>
  </si>
  <si>
    <t>③</t>
    <phoneticPr fontId="75"/>
  </si>
  <si>
    <t>③/①=④</t>
    <phoneticPr fontId="75"/>
  </si>
  <si>
    <t>④の平均</t>
    <rPh sb="2" eb="4">
      <t>ヘイキン</t>
    </rPh>
    <phoneticPr fontId="75"/>
  </si>
  <si>
    <t>元請け</t>
    <rPh sb="0" eb="2">
      <t>モトウ</t>
    </rPh>
    <phoneticPr fontId="75"/>
  </si>
  <si>
    <t>A建設</t>
    <rPh sb="1" eb="3">
      <t>ケンセツ</t>
    </rPh>
    <phoneticPr fontId="75"/>
  </si>
  <si>
    <t>〇〇</t>
  </si>
  <si>
    <t>●●</t>
  </si>
  <si>
    <t>△△</t>
  </si>
  <si>
    <t>■■</t>
  </si>
  <si>
    <t>★★</t>
  </si>
  <si>
    <t>下請け</t>
    <rPh sb="0" eb="1">
      <t>シタ</t>
    </rPh>
    <phoneticPr fontId="75"/>
  </si>
  <si>
    <t>B産業</t>
    <rPh sb="1" eb="3">
      <t>サンギョウ</t>
    </rPh>
    <phoneticPr fontId="75"/>
  </si>
  <si>
    <t>C土木</t>
    <rPh sb="1" eb="3">
      <t>ドボク</t>
    </rPh>
    <phoneticPr fontId="75"/>
  </si>
  <si>
    <t>対象期間
日数</t>
    <rPh sb="0" eb="2">
      <t>タイショウ</t>
    </rPh>
    <rPh sb="2" eb="4">
      <t>キカン</t>
    </rPh>
    <rPh sb="5" eb="7">
      <t>ニッスウ</t>
    </rPh>
    <phoneticPr fontId="75"/>
  </si>
  <si>
    <t>対象期間外
等の日数</t>
    <rPh sb="0" eb="2">
      <t>タイショウ</t>
    </rPh>
    <rPh sb="2" eb="4">
      <t>キカン</t>
    </rPh>
    <rPh sb="4" eb="5">
      <t>ガイ</t>
    </rPh>
    <rPh sb="6" eb="7">
      <t>トウ</t>
    </rPh>
    <rPh sb="8" eb="10">
      <t>ニッスウ</t>
    </rPh>
    <phoneticPr fontId="75"/>
  </si>
  <si>
    <t>休日率</t>
    <rPh sb="2" eb="3">
      <t>リツ</t>
    </rPh>
    <phoneticPr fontId="75"/>
  </si>
  <si>
    <t>月単位の平均休日率</t>
    <rPh sb="0" eb="3">
      <t>ツキタンイ</t>
    </rPh>
    <rPh sb="4" eb="6">
      <t>ヘイキン</t>
    </rPh>
    <rPh sb="8" eb="9">
      <t>リツ</t>
    </rPh>
    <phoneticPr fontId="75"/>
  </si>
  <si>
    <t>－のカウント</t>
    <phoneticPr fontId="75"/>
  </si>
  <si>
    <t>外のカウント</t>
    <rPh sb="0" eb="1">
      <t>ホカ</t>
    </rPh>
    <phoneticPr fontId="75"/>
  </si>
  <si>
    <t>元請け
下請け</t>
    <rPh sb="0" eb="2">
      <t>モトウ</t>
    </rPh>
    <rPh sb="4" eb="6">
      <t>シタウケ</t>
    </rPh>
    <phoneticPr fontId="257"/>
  </si>
  <si>
    <t>　</t>
  </si>
  <si>
    <t>　</t>
    <phoneticPr fontId="75"/>
  </si>
  <si>
    <t>凡例</t>
    <rPh sb="0" eb="2">
      <t>ハンレイ</t>
    </rPh>
    <phoneticPr fontId="75"/>
  </si>
  <si>
    <t>対象外期間</t>
    <rPh sb="0" eb="2">
      <t>タイショウ</t>
    </rPh>
    <rPh sb="2" eb="5">
      <t>ガイキカン</t>
    </rPh>
    <phoneticPr fontId="75"/>
  </si>
  <si>
    <t>中止</t>
  </si>
  <si>
    <t>：工事全体を一時中止</t>
    <rPh sb="1" eb="5">
      <t>コウジゼンタイ</t>
    </rPh>
    <rPh sb="6" eb="8">
      <t>イチジ</t>
    </rPh>
    <rPh sb="8" eb="10">
      <t>チュウシ</t>
    </rPh>
    <phoneticPr fontId="75"/>
  </si>
  <si>
    <t>製作</t>
  </si>
  <si>
    <t>：工場製作のみの期間</t>
    <rPh sb="1" eb="5">
      <t>コウジョウセイサク</t>
    </rPh>
    <rPh sb="8" eb="10">
      <t>キカン</t>
    </rPh>
    <phoneticPr fontId="75"/>
  </si>
  <si>
    <t>：夏季休暇（3日）</t>
    <rPh sb="1" eb="5">
      <t>カキキュウカ</t>
    </rPh>
    <rPh sb="7" eb="8">
      <t>カ</t>
    </rPh>
    <phoneticPr fontId="75"/>
  </si>
  <si>
    <t>：年末年始休暇（6日）</t>
    <rPh sb="1" eb="3">
      <t>ネンマツ</t>
    </rPh>
    <rPh sb="3" eb="5">
      <t>ネンシ</t>
    </rPh>
    <rPh sb="5" eb="7">
      <t>キュウカ</t>
    </rPh>
    <rPh sb="9" eb="10">
      <t>カ</t>
    </rPh>
    <phoneticPr fontId="75"/>
  </si>
  <si>
    <t>：その他</t>
    <rPh sb="3" eb="4">
      <t>タ</t>
    </rPh>
    <phoneticPr fontId="75"/>
  </si>
  <si>
    <t>対象者</t>
    <rPh sb="0" eb="3">
      <t>タイショウシャ</t>
    </rPh>
    <phoneticPr fontId="75"/>
  </si>
  <si>
    <t>：休日</t>
    <rPh sb="1" eb="3">
      <t>キュウジツ</t>
    </rPh>
    <phoneticPr fontId="75"/>
  </si>
  <si>
    <t>入</t>
  </si>
  <si>
    <t>：従事開始日</t>
    <rPh sb="1" eb="3">
      <t>ジュウジ</t>
    </rPh>
    <rPh sb="3" eb="5">
      <t>カイシ</t>
    </rPh>
    <rPh sb="5" eb="6">
      <t>ビ</t>
    </rPh>
    <phoneticPr fontId="75"/>
  </si>
  <si>
    <t>退</t>
  </si>
  <si>
    <t>：従事終了日</t>
    <rPh sb="1" eb="3">
      <t>ジュウジ</t>
    </rPh>
    <rPh sb="3" eb="5">
      <t>シュウリョウ</t>
    </rPh>
    <rPh sb="5" eb="6">
      <t>ヒ</t>
    </rPh>
    <phoneticPr fontId="75"/>
  </si>
  <si>
    <t>外</t>
  </si>
  <si>
    <t>：対象期間外</t>
    <rPh sb="1" eb="3">
      <t>タイショウ</t>
    </rPh>
    <rPh sb="3" eb="5">
      <t>キカン</t>
    </rPh>
    <rPh sb="5" eb="6">
      <t>ガイ</t>
    </rPh>
    <phoneticPr fontId="75"/>
  </si>
  <si>
    <t>－</t>
  </si>
  <si>
    <t>：従事期間外</t>
    <rPh sb="1" eb="3">
      <t>ジュウジ</t>
    </rPh>
    <rPh sb="3" eb="5">
      <t>キカン</t>
    </rPh>
    <rPh sb="5" eb="6">
      <t>ガイ</t>
    </rPh>
    <phoneticPr fontId="75"/>
  </si>
  <si>
    <t>：空白は従事した日</t>
    <rPh sb="1" eb="3">
      <t>クウハク</t>
    </rPh>
    <rPh sb="4" eb="6">
      <t>ジュウジ</t>
    </rPh>
    <rPh sb="8" eb="9">
      <t>ヒ</t>
    </rPh>
    <phoneticPr fontId="75"/>
  </si>
  <si>
    <t>【記入例】休日取得計画・実績表（週休２日交替制工事）</t>
    <phoneticPr fontId="75"/>
  </si>
  <si>
    <t>休</t>
    <phoneticPr fontId="75"/>
  </si>
  <si>
    <t>※西暦入力</t>
    <phoneticPr fontId="75"/>
  </si>
  <si>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75"/>
  </si>
  <si>
    <t>(別紙２)</t>
    <rPh sb="1" eb="3">
      <t>ベッシ</t>
    </rPh>
    <phoneticPr fontId="75"/>
  </si>
  <si>
    <t>工期の始期日</t>
    <rPh sb="0" eb="2">
      <t>コウキ</t>
    </rPh>
    <rPh sb="3" eb="5">
      <t>シキ</t>
    </rPh>
    <rPh sb="5" eb="6">
      <t>チャクビ</t>
    </rPh>
    <phoneticPr fontId="75"/>
  </si>
  <si>
    <t>元請け
下請け</t>
    <rPh sb="0" eb="2">
      <t>モトウ</t>
    </rPh>
    <rPh sb="4" eb="6">
      <t>シタウケ</t>
    </rPh>
    <phoneticPr fontId="75"/>
  </si>
  <si>
    <t>会社名</t>
    <rPh sb="0" eb="3">
      <t>カイシャメイ</t>
    </rPh>
    <phoneticPr fontId="75"/>
  </si>
  <si>
    <t>対象外等の日数</t>
    <rPh sb="0" eb="3">
      <t>タイショウガイ</t>
    </rPh>
    <rPh sb="3" eb="4">
      <t>トウ</t>
    </rPh>
    <rPh sb="5" eb="7">
      <t>ニッスウ</t>
    </rPh>
    <phoneticPr fontId="75"/>
  </si>
  <si>
    <t>平均休日率</t>
    <rPh sb="0" eb="2">
      <t>ヘイキン</t>
    </rPh>
    <rPh sb="2" eb="4">
      <t>キュウジツ</t>
    </rPh>
    <rPh sb="4" eb="5">
      <t>リツ</t>
    </rPh>
    <phoneticPr fontId="75"/>
  </si>
  <si>
    <t>4週8休</t>
    <rPh sb="1" eb="2">
      <t>シュウ</t>
    </rPh>
    <rPh sb="3" eb="4">
      <t>キュウ</t>
    </rPh>
    <phoneticPr fontId="75"/>
  </si>
  <si>
    <t>⑤</t>
    <phoneticPr fontId="75"/>
  </si>
  <si>
    <t>⑤/①=⑥</t>
    <phoneticPr fontId="75"/>
  </si>
  <si>
    <t>⑥の平均</t>
    <rPh sb="2" eb="4">
      <t>ヘイキン</t>
    </rPh>
    <phoneticPr fontId="75"/>
  </si>
  <si>
    <t>平均休日率</t>
    <rPh sb="0" eb="2">
      <t>ヘイキン</t>
    </rPh>
    <rPh sb="2" eb="5">
      <t>キュウジツリツ</t>
    </rPh>
    <phoneticPr fontId="75"/>
  </si>
  <si>
    <t>4週7休</t>
    <rPh sb="1" eb="2">
      <t>シュウ</t>
    </rPh>
    <rPh sb="3" eb="4">
      <t>キュウ</t>
    </rPh>
    <phoneticPr fontId="75"/>
  </si>
  <si>
    <t>〇〇</t>
    <phoneticPr fontId="75"/>
  </si>
  <si>
    <t>28.5%以上</t>
    <rPh sb="5" eb="7">
      <t>イジョウ</t>
    </rPh>
    <phoneticPr fontId="75"/>
  </si>
  <si>
    <t>：4週8休</t>
  </si>
  <si>
    <t>4週6休</t>
    <rPh sb="1" eb="2">
      <t>シュウ</t>
    </rPh>
    <rPh sb="3" eb="4">
      <t>キュウ</t>
    </rPh>
    <phoneticPr fontId="75"/>
  </si>
  <si>
    <t>●●</t>
    <phoneticPr fontId="75"/>
  </si>
  <si>
    <t>25.0%以上28.5%未満</t>
    <rPh sb="5" eb="7">
      <t>イジョウ</t>
    </rPh>
    <rPh sb="12" eb="14">
      <t>ミマン</t>
    </rPh>
    <phoneticPr fontId="75"/>
  </si>
  <si>
    <t>：4週7休</t>
    <phoneticPr fontId="75"/>
  </si>
  <si>
    <t>△△</t>
    <phoneticPr fontId="75"/>
  </si>
  <si>
    <t>21.4%以上25.0%未満</t>
    <rPh sb="5" eb="7">
      <t>イジョウ</t>
    </rPh>
    <rPh sb="12" eb="14">
      <t>ミマン</t>
    </rPh>
    <phoneticPr fontId="75"/>
  </si>
  <si>
    <t>：4週6休</t>
    <phoneticPr fontId="75"/>
  </si>
  <si>
    <t>■■</t>
    <phoneticPr fontId="75"/>
  </si>
  <si>
    <t>21.4%未満</t>
    <rPh sb="5" eb="7">
      <t>ミマン</t>
    </rPh>
    <phoneticPr fontId="75"/>
  </si>
  <si>
    <t>：補正無し</t>
    <rPh sb="1" eb="4">
      <t>ホセイナ</t>
    </rPh>
    <phoneticPr fontId="75"/>
  </si>
  <si>
    <t>★★</t>
    <phoneticPr fontId="75"/>
  </si>
  <si>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75"/>
  </si>
  <si>
    <t>「－」のカウント</t>
    <phoneticPr fontId="75"/>
  </si>
  <si>
    <t>「外」のカウント</t>
    <rPh sb="0" eb="1">
      <t>ホカ</t>
    </rPh>
    <phoneticPr fontId="75"/>
  </si>
  <si>
    <t>対象外
期間</t>
    <rPh sb="0" eb="2">
      <t>タイショウ</t>
    </rPh>
    <rPh sb="2" eb="3">
      <t>ガイ</t>
    </rPh>
    <rPh sb="4" eb="6">
      <t>キカン</t>
    </rPh>
    <phoneticPr fontId="75"/>
  </si>
  <si>
    <t>：対象外期間</t>
    <rPh sb="1" eb="4">
      <t>タイショウガイ</t>
    </rPh>
    <rPh sb="4" eb="6">
      <t>キカン</t>
    </rPh>
    <phoneticPr fontId="75"/>
  </si>
  <si>
    <t>(別紙２－２)</t>
    <rPh sb="1" eb="3">
      <t>ベッシ</t>
    </rPh>
    <phoneticPr fontId="75"/>
  </si>
  <si>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75"/>
  </si>
  <si>
    <t>実  績</t>
  </si>
  <si>
    <t>219-3</t>
    <phoneticPr fontId="14"/>
  </si>
  <si>
    <t>219-4</t>
    <phoneticPr fontId="14"/>
  </si>
  <si>
    <t>週休2日工事関連書類【交替制】</t>
    <rPh sb="0" eb="2">
      <t>シュウキュウ</t>
    </rPh>
    <rPh sb="3" eb="4">
      <t>ニチ</t>
    </rPh>
    <rPh sb="4" eb="6">
      <t>コウジ</t>
    </rPh>
    <rPh sb="6" eb="8">
      <t>カンレン</t>
    </rPh>
    <rPh sb="8" eb="10">
      <t>ショルイ</t>
    </rPh>
    <rPh sb="11" eb="14">
      <t>コウタイセイ</t>
    </rPh>
    <phoneticPr fontId="14"/>
  </si>
  <si>
    <t>週休2日工事関連書類(農整)記入例</t>
    <rPh sb="0" eb="2">
      <t>シュウキュウ</t>
    </rPh>
    <rPh sb="3" eb="4">
      <t>ニチ</t>
    </rPh>
    <rPh sb="4" eb="6">
      <t>コウジ</t>
    </rPh>
    <rPh sb="6" eb="8">
      <t>カンレン</t>
    </rPh>
    <rPh sb="8" eb="10">
      <t>ショルイ</t>
    </rPh>
    <rPh sb="11" eb="12">
      <t>ノウ</t>
    </rPh>
    <rPh sb="12" eb="13">
      <t>セイ</t>
    </rPh>
    <rPh sb="14" eb="17">
      <t>キニュウレイ</t>
    </rPh>
    <phoneticPr fontId="14"/>
  </si>
  <si>
    <t>週休2日工事関連書類(農整)【交替制】7か月以内</t>
    <rPh sb="0" eb="2">
      <t>シュウキュウ</t>
    </rPh>
    <rPh sb="3" eb="4">
      <t>ニチ</t>
    </rPh>
    <rPh sb="4" eb="6">
      <t>コウジ</t>
    </rPh>
    <rPh sb="6" eb="8">
      <t>カンレン</t>
    </rPh>
    <rPh sb="8" eb="10">
      <t>ショルイ</t>
    </rPh>
    <rPh sb="11" eb="12">
      <t>ノウ</t>
    </rPh>
    <rPh sb="12" eb="13">
      <t>セイ</t>
    </rPh>
    <rPh sb="15" eb="18">
      <t>コウタイセイ</t>
    </rPh>
    <rPh sb="21" eb="22">
      <t>ツキ</t>
    </rPh>
    <rPh sb="22" eb="24">
      <t>イナイ</t>
    </rPh>
    <phoneticPr fontId="14"/>
  </si>
  <si>
    <t>219-5</t>
    <phoneticPr fontId="14"/>
  </si>
  <si>
    <t>週休2日工事関連書類(農整)【交替制】7か月以上</t>
    <rPh sb="0" eb="2">
      <t>シュウキュウ</t>
    </rPh>
    <rPh sb="3" eb="4">
      <t>ニチ</t>
    </rPh>
    <rPh sb="4" eb="6">
      <t>コウジ</t>
    </rPh>
    <rPh sb="6" eb="8">
      <t>カンレン</t>
    </rPh>
    <rPh sb="8" eb="10">
      <t>ショルイ</t>
    </rPh>
    <rPh sb="11" eb="12">
      <t>ノウ</t>
    </rPh>
    <rPh sb="12" eb="13">
      <t>セイ</t>
    </rPh>
    <rPh sb="15" eb="18">
      <t>コウタイセイ</t>
    </rPh>
    <rPh sb="21" eb="22">
      <t>ツキ</t>
    </rPh>
    <rPh sb="22" eb="24">
      <t>イジョウ</t>
    </rPh>
    <phoneticPr fontId="14"/>
  </si>
  <si>
    <t>週休2日工事関連書類(農整)【交替制】記入例</t>
    <rPh sb="0" eb="2">
      <t>シュウキュウ</t>
    </rPh>
    <rPh sb="3" eb="4">
      <t>ニチ</t>
    </rPh>
    <rPh sb="4" eb="6">
      <t>コウジ</t>
    </rPh>
    <rPh sb="6" eb="8">
      <t>カンレン</t>
    </rPh>
    <rPh sb="8" eb="10">
      <t>ショルイ</t>
    </rPh>
    <rPh sb="11" eb="12">
      <t>ノウ</t>
    </rPh>
    <rPh sb="12" eb="13">
      <t>セイ</t>
    </rPh>
    <rPh sb="15" eb="18">
      <t>コウタイセイ</t>
    </rPh>
    <rPh sb="19" eb="22">
      <t>キニュウレイ</t>
    </rPh>
    <phoneticPr fontId="14"/>
  </si>
  <si>
    <t>219-6</t>
    <phoneticPr fontId="14"/>
  </si>
  <si>
    <t>週休2日工事関連書類(林務)記入例</t>
    <rPh sb="0" eb="2">
      <t>シュウキュウ</t>
    </rPh>
    <rPh sb="3" eb="4">
      <t>ニチ</t>
    </rPh>
    <rPh sb="4" eb="6">
      <t>コウジ</t>
    </rPh>
    <rPh sb="6" eb="8">
      <t>カンレン</t>
    </rPh>
    <rPh sb="8" eb="10">
      <t>ショルイ</t>
    </rPh>
    <rPh sb="11" eb="13">
      <t>リンム</t>
    </rPh>
    <rPh sb="14" eb="17">
      <t>キニュウレイ</t>
    </rPh>
    <phoneticPr fontId="14"/>
  </si>
  <si>
    <t>219-7</t>
    <phoneticPr fontId="14"/>
  </si>
  <si>
    <t>週休2日工事関連書類(林務)【交替制】7か月以内</t>
    <rPh sb="0" eb="2">
      <t>シュウキュウ</t>
    </rPh>
    <rPh sb="3" eb="4">
      <t>ニチ</t>
    </rPh>
    <rPh sb="4" eb="6">
      <t>コウジ</t>
    </rPh>
    <rPh sb="6" eb="8">
      <t>カンレン</t>
    </rPh>
    <rPh sb="8" eb="10">
      <t>ショルイ</t>
    </rPh>
    <rPh sb="11" eb="13">
      <t>リンム</t>
    </rPh>
    <rPh sb="15" eb="18">
      <t>コウタイセイ</t>
    </rPh>
    <rPh sb="21" eb="22">
      <t>ツキ</t>
    </rPh>
    <rPh sb="22" eb="24">
      <t>イナイ</t>
    </rPh>
    <phoneticPr fontId="14"/>
  </si>
  <si>
    <t>週休2日工事関連書類(林務)【交替制】7か月以上</t>
    <rPh sb="0" eb="2">
      <t>シュウキュウ</t>
    </rPh>
    <rPh sb="3" eb="4">
      <t>ニチ</t>
    </rPh>
    <rPh sb="4" eb="6">
      <t>コウジ</t>
    </rPh>
    <rPh sb="6" eb="8">
      <t>カンレン</t>
    </rPh>
    <rPh sb="8" eb="10">
      <t>ショルイ</t>
    </rPh>
    <rPh sb="11" eb="13">
      <t>リンム</t>
    </rPh>
    <rPh sb="15" eb="18">
      <t>コウタイセイ</t>
    </rPh>
    <rPh sb="21" eb="22">
      <t>ツキ</t>
    </rPh>
    <rPh sb="22" eb="24">
      <t>イジョウ</t>
    </rPh>
    <phoneticPr fontId="14"/>
  </si>
  <si>
    <t>週休2日工事関連書類(林務)【交替制】記入例</t>
    <rPh sb="0" eb="2">
      <t>シュウキュウ</t>
    </rPh>
    <rPh sb="3" eb="4">
      <t>ニチ</t>
    </rPh>
    <rPh sb="4" eb="6">
      <t>コウジ</t>
    </rPh>
    <rPh sb="6" eb="8">
      <t>カンレン</t>
    </rPh>
    <rPh sb="8" eb="10">
      <t>ショルイ</t>
    </rPh>
    <rPh sb="11" eb="13">
      <t>リンム</t>
    </rPh>
    <rPh sb="15" eb="18">
      <t>コウタイセイ</t>
    </rPh>
    <rPh sb="19" eb="22">
      <t>キニュウレイ</t>
    </rPh>
    <phoneticPr fontId="14"/>
  </si>
  <si>
    <t>週休2日工事関連書類(土木)</t>
    <rPh sb="0" eb="2">
      <t>シュウキュウ</t>
    </rPh>
    <rPh sb="3" eb="4">
      <t>ニチ</t>
    </rPh>
    <rPh sb="4" eb="6">
      <t>コウジ</t>
    </rPh>
    <rPh sb="6" eb="8">
      <t>カンレン</t>
    </rPh>
    <rPh sb="8" eb="10">
      <t>ショルイ</t>
    </rPh>
    <rPh sb="11" eb="13">
      <t>ドボク</t>
    </rPh>
    <phoneticPr fontId="14"/>
  </si>
  <si>
    <t>週休2日工事関連書類(土木)記入例</t>
    <rPh sb="0" eb="2">
      <t>シュウキュウ</t>
    </rPh>
    <rPh sb="3" eb="4">
      <t>ニチ</t>
    </rPh>
    <rPh sb="4" eb="6">
      <t>コウジ</t>
    </rPh>
    <rPh sb="6" eb="8">
      <t>カンレン</t>
    </rPh>
    <rPh sb="8" eb="10">
      <t>ショルイ</t>
    </rPh>
    <rPh sb="11" eb="13">
      <t>ドボク</t>
    </rPh>
    <rPh sb="14" eb="16">
      <t>キニュウ</t>
    </rPh>
    <rPh sb="16" eb="17">
      <t>レイ</t>
    </rPh>
    <phoneticPr fontId="14"/>
  </si>
  <si>
    <t>週休2日工事関連書類【交替制】記入例</t>
    <rPh sb="0" eb="2">
      <t>シュウキュウ</t>
    </rPh>
    <rPh sb="3" eb="4">
      <t>ニチ</t>
    </rPh>
    <rPh sb="4" eb="6">
      <t>コウジ</t>
    </rPh>
    <rPh sb="6" eb="8">
      <t>カンレン</t>
    </rPh>
    <rPh sb="8" eb="10">
      <t>ショルイ</t>
    </rPh>
    <rPh sb="11" eb="14">
      <t>コウタイセイ</t>
    </rPh>
    <rPh sb="15" eb="17">
      <t>キニュウ</t>
    </rPh>
    <rPh sb="17" eb="18">
      <t>レイ</t>
    </rPh>
    <phoneticPr fontId="14"/>
  </si>
  <si>
    <t>週休2日工事関連書類(農整)【9か月以内の工期】</t>
    <rPh sb="0" eb="2">
      <t>シュウキュウ</t>
    </rPh>
    <rPh sb="3" eb="4">
      <t>ニチ</t>
    </rPh>
    <rPh sb="4" eb="6">
      <t>コウジ</t>
    </rPh>
    <rPh sb="6" eb="8">
      <t>カンレン</t>
    </rPh>
    <rPh sb="8" eb="10">
      <t>ショルイ</t>
    </rPh>
    <rPh sb="11" eb="12">
      <t>ノウ</t>
    </rPh>
    <rPh sb="12" eb="13">
      <t>セイ</t>
    </rPh>
    <rPh sb="17" eb="18">
      <t>ツキ</t>
    </rPh>
    <rPh sb="18" eb="20">
      <t>イナイ</t>
    </rPh>
    <rPh sb="21" eb="23">
      <t>コウキ</t>
    </rPh>
    <phoneticPr fontId="14"/>
  </si>
  <si>
    <t>週休2日工事関連書類(農整)【9か月を超える工期】</t>
    <rPh sb="0" eb="2">
      <t>シュウキュウ</t>
    </rPh>
    <rPh sb="3" eb="4">
      <t>ニチ</t>
    </rPh>
    <rPh sb="4" eb="6">
      <t>コウジ</t>
    </rPh>
    <rPh sb="6" eb="8">
      <t>カンレン</t>
    </rPh>
    <rPh sb="8" eb="10">
      <t>ショルイ</t>
    </rPh>
    <rPh sb="11" eb="12">
      <t>ノウ</t>
    </rPh>
    <rPh sb="12" eb="13">
      <t>セイ</t>
    </rPh>
    <rPh sb="17" eb="18">
      <t>ツキ</t>
    </rPh>
    <rPh sb="19" eb="20">
      <t>コ</t>
    </rPh>
    <rPh sb="22" eb="24">
      <t>コウキ</t>
    </rPh>
    <phoneticPr fontId="14"/>
  </si>
  <si>
    <t>週休2日工事関連書類(林務)【9か月以内の工期】</t>
    <rPh sb="0" eb="2">
      <t>シュウキュウ</t>
    </rPh>
    <rPh sb="3" eb="4">
      <t>ニチ</t>
    </rPh>
    <rPh sb="4" eb="6">
      <t>コウジ</t>
    </rPh>
    <rPh sb="6" eb="8">
      <t>カンレン</t>
    </rPh>
    <rPh sb="8" eb="10">
      <t>ショルイ</t>
    </rPh>
    <rPh sb="11" eb="13">
      <t>リンム</t>
    </rPh>
    <rPh sb="17" eb="18">
      <t>ツキ</t>
    </rPh>
    <rPh sb="18" eb="20">
      <t>イナイ</t>
    </rPh>
    <rPh sb="21" eb="23">
      <t>コウキ</t>
    </rPh>
    <phoneticPr fontId="14"/>
  </si>
  <si>
    <t>週休2日工事関連書類(林務)【9か月以上の工期】</t>
    <rPh sb="0" eb="2">
      <t>シュウキュウ</t>
    </rPh>
    <rPh sb="3" eb="4">
      <t>ニチ</t>
    </rPh>
    <rPh sb="4" eb="6">
      <t>コウジ</t>
    </rPh>
    <rPh sb="6" eb="8">
      <t>カンレン</t>
    </rPh>
    <rPh sb="8" eb="10">
      <t>ショルイ</t>
    </rPh>
    <rPh sb="11" eb="13">
      <t>リンム</t>
    </rPh>
    <rPh sb="17" eb="18">
      <t>ツキ</t>
    </rPh>
    <rPh sb="18" eb="20">
      <t>イジョウ</t>
    </rPh>
    <rPh sb="21" eb="23">
      <t>コウキ</t>
    </rPh>
    <phoneticPr fontId="14"/>
  </si>
  <si>
    <t>Ⅵ-13･14</t>
    <phoneticPr fontId="14"/>
  </si>
  <si>
    <r>
      <rPr>
        <sz val="11"/>
        <rFont val="ＭＳ Ｐゴシック"/>
        <family val="3"/>
        <charset val="128"/>
      </rPr>
      <t>下記1～7を添付
工事完成届に付して契約課へ１部提出、発注課への提出部数は監督職員と初回打ち合わせにて協議。
（契約課へ提出するものについては監督職員及び主任監督員の確認印が必要）</t>
    </r>
    <rPh sb="0" eb="2">
      <t>カキ</t>
    </rPh>
    <rPh sb="6" eb="8">
      <t>テンプ</t>
    </rPh>
    <phoneticPr fontId="14"/>
  </si>
  <si>
    <t>※様式一部修正（R070612）</t>
    <phoneticPr fontId="14"/>
  </si>
  <si>
    <t>死亡、傷病または退職など「止むを得ない事由」があり、現場の施工管理をつかさどることが不可能となった場合。（主任技術者）</t>
    <rPh sb="0" eb="2">
      <t>シボウ</t>
    </rPh>
    <rPh sb="3" eb="5">
      <t>ショウビョウ</t>
    </rPh>
    <rPh sb="8" eb="10">
      <t>タイショク</t>
    </rPh>
    <rPh sb="13" eb="14">
      <t>ヤ</t>
    </rPh>
    <rPh sb="16" eb="17">
      <t>エ</t>
    </rPh>
    <rPh sb="19" eb="21">
      <t>ジユウ</t>
    </rPh>
    <rPh sb="26" eb="28">
      <t>ゲンバ</t>
    </rPh>
    <rPh sb="29" eb="31">
      <t>セコウ</t>
    </rPh>
    <rPh sb="31" eb="33">
      <t>カンリ</t>
    </rPh>
    <rPh sb="42" eb="45">
      <t>フカノウ</t>
    </rPh>
    <rPh sb="49" eb="51">
      <t>バアイ</t>
    </rPh>
    <rPh sb="53" eb="55">
      <t>シュニン</t>
    </rPh>
    <rPh sb="55" eb="58">
      <t>ギジュツシャ</t>
    </rPh>
    <phoneticPr fontId="14"/>
  </si>
  <si>
    <t>　　令和　　　年　　　月　　　日（○○：○○　～○○：○○）（第　　　　回）</t>
    <rPh sb="2" eb="4">
      <t>レイワ</t>
    </rPh>
    <rPh sb="7" eb="8">
      <t>ネン</t>
    </rPh>
    <rPh sb="11" eb="12">
      <t>ガツ</t>
    </rPh>
    <rPh sb="15" eb="16">
      <t>ニチ</t>
    </rPh>
    <rPh sb="31" eb="32">
      <t>ダイ</t>
    </rPh>
    <rPh sb="36" eb="37">
      <t>カイ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</si>
</sst>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500\-"/>
    <numFmt numFmtId="182" formatCode="[$-F800]dddd\,\ mmmm\ dd\,\ yyyy"/>
    <numFmt numFmtId="183" formatCode="m/d;@"/>
    <numFmt numFmtId="184" formatCode="#,##0_ "/>
    <numFmt numFmtId="185" formatCode="h&quot;時&quot;mm&quot;分&quot;;@"/>
    <numFmt numFmtId="186" formatCode="@&quot;　殿&quot;"/>
    <numFmt numFmtId="187" formatCode="#,##0_);\(#,##0\)"/>
    <numFmt numFmtId="188" formatCode="#,##0_ ;[Red]\-#,##0\ "/>
    <numFmt numFmtId="189" formatCode="0.00_ "/>
    <numFmt numFmtId="190" formatCode="0.0%"/>
    <numFmt numFmtId="191" formatCode="###&quot;日間&quot;"/>
    <numFmt numFmtId="192" formatCode="m/d"/>
    <numFmt numFmtId="193" formatCode="d"/>
    <numFmt numFmtId="194" formatCode="#,##0_);[Red]\(#,##0\)"/>
    <numFmt numFmtId="195" formatCode="\+#,##0.0\ ;\-#,##0.0;\±#,##0.0\ "/>
    <numFmt numFmtId="196" formatCode="0.000"/>
    <numFmt numFmtId="197" formatCode="\+#,##0\ ;\-#,##0;\±#,##0\ "/>
    <numFmt numFmtId="198" formatCode="0_ "/>
    <numFmt numFmtId="199" formatCode="0.0_ "/>
    <numFmt numFmtId="200" formatCode="0.000_ "/>
    <numFmt numFmtId="201" formatCode="General&quot;日間&quot;"/>
  </numFmts>
  <fonts count="2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sz val="10.5"/>
      <color indexed="8"/>
      <name val="ＭＳ 明朝"/>
      <family val="1"/>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z val="9"/>
      <color rgb="FF000000"/>
      <name val="ＭＳ Ｐ明朝"/>
      <family val="1"/>
      <charset val="128"/>
    </font>
    <font>
      <sz val="18"/>
      <name val="ＭＳ Ｐ明朝"/>
      <family val="1"/>
      <charset val="128"/>
    </font>
    <font>
      <sz val="6"/>
      <name val="ＭＳ Ｐゴシック"/>
      <family val="2"/>
      <charset val="128"/>
      <scheme val="minor"/>
    </font>
    <font>
      <sz val="10.5"/>
      <name val="ＭＳ Ｐ明朝"/>
      <family val="1"/>
      <charset val="128"/>
    </font>
    <font>
      <sz val="11"/>
      <color theme="1"/>
      <name val="ＭＳ Ｐゴシック"/>
      <family val="2"/>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1"/>
      <color theme="1"/>
      <name val="ＭＳ 明朝"/>
      <family val="1"/>
      <charset val="128"/>
    </font>
    <font>
      <sz val="11"/>
      <name val="Century"/>
      <family val="1"/>
    </font>
    <font>
      <sz val="14"/>
      <name val="ＭＳ Ｐゴシック"/>
      <family val="3"/>
      <charset val="128"/>
    </font>
    <font>
      <sz val="18"/>
      <name val="ＭＳ Ｐゴシック"/>
      <family val="3"/>
      <charset val="128"/>
    </font>
    <font>
      <sz val="11"/>
      <color theme="1"/>
      <name val="ＭＳ Ｐゴシック"/>
      <family val="3"/>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2"/>
      <name val="明朝"/>
      <family val="1"/>
      <charset val="128"/>
    </font>
    <font>
      <sz val="11"/>
      <color theme="1"/>
      <name val="ＭＳ Ｐゴシック"/>
      <family val="2"/>
      <charset val="128"/>
    </font>
    <font>
      <sz val="10"/>
      <color rgb="FFFF0000"/>
      <name val="ＪＳ明朝"/>
      <family val="1"/>
      <charset val="128"/>
    </font>
    <font>
      <b/>
      <sz val="16"/>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1"/>
      <color rgb="FFFF0000"/>
      <name val="ＪＳ明朝"/>
      <family val="1"/>
      <charset val="128"/>
    </font>
    <font>
      <sz val="10.5"/>
      <color rgb="FFFF0000"/>
      <name val="ＭＳ 明朝"/>
      <family val="1"/>
      <charset val="128"/>
    </font>
    <font>
      <sz val="12"/>
      <color theme="1"/>
      <name val="ＭＳ Ｐゴシック"/>
      <family val="3"/>
      <charset val="128"/>
    </font>
    <font>
      <sz val="16"/>
      <name val="ＭＳ Ｐ明朝"/>
      <family val="1"/>
      <charset val="128"/>
    </font>
    <font>
      <sz val="14"/>
      <color indexed="8"/>
      <name val="ＭＳ Ｐ明朝"/>
      <family val="1"/>
      <charset val="128"/>
    </font>
    <font>
      <sz val="10.5"/>
      <color theme="1"/>
      <name val="ＭＳ 明朝"/>
      <family val="1"/>
      <charset val="128"/>
    </font>
    <font>
      <b/>
      <sz val="10.5"/>
      <color theme="1"/>
      <name val="ＭＳ 明朝"/>
      <family val="1"/>
      <charset val="128"/>
    </font>
    <font>
      <sz val="12"/>
      <color theme="1"/>
      <name val="ＭＳ 明朝"/>
      <family val="1"/>
      <charset val="128"/>
    </font>
    <font>
      <sz val="20"/>
      <color theme="1"/>
      <name val="ＭＳ 明朝"/>
      <family val="1"/>
      <charset val="128"/>
    </font>
    <font>
      <sz val="12"/>
      <color rgb="FF000000"/>
      <name val="ＭＳ 明朝"/>
      <family val="1"/>
      <charset val="128"/>
    </font>
    <font>
      <sz val="14"/>
      <color rgb="FF000000"/>
      <name val="ＭＳ 明朝"/>
      <family val="1"/>
      <charset val="128"/>
    </font>
    <font>
      <sz val="11"/>
      <color rgb="FF000000"/>
      <name val="ＭＳ 明朝"/>
      <family val="1"/>
      <charset val="128"/>
    </font>
    <font>
      <sz val="9"/>
      <color rgb="FF000000"/>
      <name val="ＭＳ 明朝"/>
      <family val="1"/>
      <charset val="128"/>
    </font>
    <font>
      <sz val="10.5"/>
      <color rgb="FF000000"/>
      <name val="ＭＳ 明朝"/>
      <family val="1"/>
      <charset val="128"/>
    </font>
    <font>
      <sz val="10"/>
      <color rgb="FF000000"/>
      <name val="ＭＳ 明朝"/>
      <family val="1"/>
      <charset val="128"/>
    </font>
    <font>
      <sz val="7"/>
      <color rgb="FF000000"/>
      <name val="ＭＳ 明朝"/>
      <family val="1"/>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b/>
      <sz val="14"/>
      <name val="ＭＳ Ｐ明朝"/>
      <family val="1"/>
      <charset val="128"/>
    </font>
    <font>
      <sz val="22"/>
      <color theme="1"/>
      <name val="ＭＳ 明朝"/>
      <family val="1"/>
      <charset val="128"/>
    </font>
    <font>
      <sz val="9"/>
      <color theme="1"/>
      <name val="ＭＳ 明朝"/>
      <family val="1"/>
      <charset val="128"/>
    </font>
    <font>
      <sz val="10"/>
      <color theme="1"/>
      <name val="ＭＳ 明朝"/>
      <family val="1"/>
      <charset val="128"/>
    </font>
    <font>
      <u/>
      <sz val="10.5"/>
      <color theme="1"/>
      <name val="ＭＳ 明朝"/>
      <family val="1"/>
      <charset val="128"/>
    </font>
    <font>
      <sz val="11"/>
      <color indexed="8"/>
      <name val="ＭＳ Ｐ明朝"/>
      <family val="1"/>
      <charset val="128"/>
    </font>
    <font>
      <b/>
      <sz val="16"/>
      <color indexed="8"/>
      <name val="ＭＳ 明朝"/>
      <family val="1"/>
      <charset val="128"/>
    </font>
    <font>
      <b/>
      <sz val="11"/>
      <color indexed="8"/>
      <name val="ＭＳ Ｐ明朝"/>
      <family val="1"/>
      <charset val="128"/>
    </font>
    <font>
      <sz val="12"/>
      <color indexed="8"/>
      <name val="ＭＳ Ｐ明朝"/>
      <family val="1"/>
      <charset val="128"/>
    </font>
    <font>
      <sz val="10"/>
      <color indexed="8"/>
      <name val="ＭＳ Ｐ明朝"/>
      <family val="1"/>
      <charset val="128"/>
    </font>
    <font>
      <sz val="11"/>
      <name val="ＭＳ Ｐゴシック"/>
      <family val="3"/>
    </font>
    <font>
      <sz val="16"/>
      <name val="ＭＳ Ｐゴシック"/>
      <family val="3"/>
    </font>
    <font>
      <sz val="6"/>
      <name val="ＭＳ Ｐゴシック"/>
      <family val="3"/>
    </font>
    <font>
      <sz val="9"/>
      <name val="ＭＳ Ｐゴシック"/>
      <family val="3"/>
    </font>
    <font>
      <sz val="10"/>
      <name val="ＭＳ Ｐゴシック"/>
      <family val="3"/>
    </font>
    <font>
      <sz val="12"/>
      <name val="ＭＳ Ｐゴシック"/>
      <family val="3"/>
    </font>
    <font>
      <vertAlign val="superscript"/>
      <sz val="11"/>
      <name val="ＭＳ Ｐゴシック"/>
      <family val="3"/>
      <charset val="128"/>
    </font>
    <font>
      <sz val="10.5"/>
      <color theme="1"/>
      <name val="ＭＳ Ｐゴシック"/>
      <family val="3"/>
      <charset val="128"/>
    </font>
    <font>
      <sz val="20"/>
      <color theme="1"/>
      <name val="ＭＳ Ｐゴシック"/>
      <family val="3"/>
      <charset val="128"/>
    </font>
    <font>
      <sz val="20"/>
      <color theme="1"/>
      <name val="Times New Roman"/>
      <family val="1"/>
    </font>
    <font>
      <sz val="10"/>
      <color theme="1"/>
      <name val="ＭＳ Ｐゴシック"/>
      <family val="3"/>
      <charset val="128"/>
    </font>
    <font>
      <sz val="16"/>
      <color theme="1"/>
      <name val="ＭＳ Ｐゴシック"/>
      <family val="3"/>
      <charset val="128"/>
    </font>
    <font>
      <sz val="10.5"/>
      <color theme="1"/>
      <name val="Times New Roman"/>
      <family val="1"/>
    </font>
    <font>
      <sz val="14"/>
      <color theme="1"/>
      <name val="ＭＳ Ｐゴシック"/>
      <family val="3"/>
      <charset val="128"/>
    </font>
    <font>
      <b/>
      <sz val="14"/>
      <color theme="1"/>
      <name val="ＭＳ Ｐゴシック"/>
      <family val="3"/>
      <charset val="128"/>
    </font>
    <font>
      <b/>
      <sz val="16"/>
      <color theme="1"/>
      <name val="ＭＳ Ｐゴシック"/>
      <family val="3"/>
      <charset val="128"/>
    </font>
    <font>
      <sz val="8"/>
      <color theme="1"/>
      <name val="ＭＳ Ｐゴシック"/>
      <family val="3"/>
      <charset val="128"/>
      <scheme val="minor"/>
    </font>
    <font>
      <sz val="10"/>
      <color theme="1"/>
      <name val="ＭＳ Ｐゴシック"/>
      <family val="2"/>
      <charset val="128"/>
      <scheme val="minor"/>
    </font>
    <font>
      <sz val="7"/>
      <color theme="1"/>
      <name val="Times New Roman"/>
      <family val="1"/>
    </font>
    <font>
      <sz val="8"/>
      <color theme="1"/>
      <name val="ＭＳ Ｐゴシック"/>
      <family val="3"/>
      <charset val="128"/>
    </font>
    <font>
      <sz val="10.5"/>
      <color theme="1"/>
      <name val="Century"/>
      <family val="1"/>
    </font>
    <font>
      <sz val="14"/>
      <color theme="1"/>
      <name val="ＭＳ 明朝"/>
      <family val="1"/>
      <charset val="128"/>
    </font>
    <font>
      <sz val="10"/>
      <color theme="1"/>
      <name val="Century"/>
      <family val="1"/>
    </font>
    <font>
      <sz val="16"/>
      <color theme="1"/>
      <name val="ＭＳ 明朝"/>
      <family val="1"/>
      <charset val="128"/>
    </font>
    <font>
      <sz val="12"/>
      <color theme="1"/>
      <name val="ＭＳ Ｐゴシック"/>
      <family val="3"/>
      <charset val="128"/>
      <scheme val="minor"/>
    </font>
    <font>
      <sz val="12"/>
      <color theme="1"/>
      <name val="ＭＳ Ｐ明朝"/>
      <family val="1"/>
      <charset val="128"/>
    </font>
    <font>
      <sz val="9"/>
      <color theme="1"/>
      <name val="ＭＳ Ｐゴシック"/>
      <family val="3"/>
      <charset val="128"/>
    </font>
    <font>
      <sz val="9"/>
      <color theme="1"/>
      <name val="ＭＳ Ｐゴシック"/>
      <family val="2"/>
      <charset val="128"/>
      <scheme val="minor"/>
    </font>
    <font>
      <sz val="10"/>
      <name val="ＭＳ Ｐ明朝"/>
      <family val="1"/>
    </font>
    <font>
      <sz val="6"/>
      <name val="ＭＳ Ｐ明朝"/>
      <family val="1"/>
    </font>
    <font>
      <sz val="16"/>
      <name val="ＭＳ Ｐ明朝"/>
      <family val="1"/>
    </font>
    <font>
      <sz val="11"/>
      <name val="ＪＳ明朝"/>
      <family val="1"/>
    </font>
    <font>
      <sz val="12"/>
      <name val="ＪＳ明朝"/>
      <family val="1"/>
    </font>
    <font>
      <sz val="9"/>
      <name val="ＪＳ明朝"/>
      <family val="1"/>
    </font>
    <font>
      <sz val="10"/>
      <name val="ＪＳ明朝"/>
      <family val="1"/>
    </font>
    <font>
      <u/>
      <sz val="11"/>
      <name val="ＪＳ明朝"/>
      <family val="1"/>
    </font>
    <font>
      <sz val="6"/>
      <name val="ＪＳ明朝"/>
      <family val="1"/>
    </font>
    <font>
      <sz val="9"/>
      <name val="ＭＳ ゴシック"/>
      <family val="3"/>
    </font>
    <font>
      <sz val="8"/>
      <name val="ＭＳ 明朝"/>
      <family val="1"/>
    </font>
    <font>
      <sz val="10"/>
      <name val="ＭＳ ゴシック"/>
      <family val="3"/>
    </font>
    <font>
      <sz val="9"/>
      <name val="ＭＳ 明朝"/>
      <family val="1"/>
    </font>
    <font>
      <u/>
      <sz val="9"/>
      <name val="ＭＳ ゴシック"/>
      <family val="3"/>
    </font>
    <font>
      <sz val="8"/>
      <name val="ＪＳ明朝"/>
      <family val="1"/>
    </font>
    <font>
      <sz val="12"/>
      <name val="ＭＳ Ｐ明朝"/>
      <family val="1"/>
    </font>
    <font>
      <i/>
      <u/>
      <sz val="11"/>
      <name val="ＭＳ Ｐゴシック"/>
      <family val="3"/>
      <charset val="128"/>
    </font>
    <font>
      <sz val="11"/>
      <name val="ＭＳ Ｐ明朝"/>
      <family val="1"/>
    </font>
    <font>
      <sz val="14"/>
      <name val="ＭＳ Ｐ明朝"/>
      <family val="1"/>
    </font>
    <font>
      <u/>
      <sz val="11"/>
      <name val="ＭＳ Ｐ明朝"/>
      <family val="1"/>
    </font>
    <font>
      <sz val="9"/>
      <name val="ＭＳ Ｐ明朝"/>
      <family val="1"/>
    </font>
    <font>
      <sz val="8"/>
      <name val="ＭＳ Ｐ明朝"/>
      <family val="1"/>
    </font>
    <font>
      <b/>
      <sz val="12"/>
      <name val="ＭＳ Ｐゴシック"/>
      <family val="3"/>
    </font>
    <font>
      <sz val="20"/>
      <name val="ＭＳ Ｐゴシック"/>
      <family val="3"/>
    </font>
    <font>
      <sz val="14"/>
      <name val="ＭＳ Ｐゴシック"/>
      <family val="3"/>
    </font>
    <font>
      <sz val="8"/>
      <name val="ＭＳ Ｐゴシック"/>
      <family val="3"/>
    </font>
    <font>
      <sz val="11"/>
      <color theme="1"/>
      <name val="ＭＳ Ｐゴシック"/>
      <family val="2"/>
      <scheme val="minor"/>
    </font>
    <font>
      <b/>
      <sz val="22"/>
      <color theme="1"/>
      <name val="ＭＳ Ｐゴシック"/>
      <family val="3"/>
      <charset val="128"/>
    </font>
    <font>
      <b/>
      <sz val="12"/>
      <color theme="1"/>
      <name val="ＭＳ Ｐゴシック"/>
      <family val="3"/>
      <charset val="128"/>
    </font>
    <font>
      <b/>
      <sz val="11"/>
      <color theme="1"/>
      <name val="ＭＳ Ｐゴシック"/>
      <family val="3"/>
      <charset val="128"/>
    </font>
    <font>
      <b/>
      <sz val="18"/>
      <color theme="1"/>
      <name val="ＭＳ Ｐゴシック"/>
      <family val="3"/>
      <charset val="128"/>
    </font>
    <font>
      <sz val="18"/>
      <color theme="1"/>
      <name val="ＭＳ Ｐゴシック"/>
      <family val="3"/>
      <charset val="128"/>
    </font>
    <font>
      <u val="double"/>
      <sz val="14"/>
      <color theme="1"/>
      <name val="ＭＳ Ｐゴシック"/>
      <family val="3"/>
      <charset val="128"/>
    </font>
    <font>
      <b/>
      <sz val="20"/>
      <color theme="1"/>
      <name val="ＭＳ Ｐゴシック"/>
      <family val="3"/>
      <charset val="128"/>
    </font>
    <font>
      <b/>
      <sz val="9"/>
      <color theme="1"/>
      <name val="ＭＳ Ｐゴシック"/>
      <family val="3"/>
      <charset val="128"/>
    </font>
    <font>
      <b/>
      <sz val="10"/>
      <color theme="1"/>
      <name val="ＭＳ Ｐゴシック"/>
      <family val="3"/>
      <charset val="128"/>
    </font>
    <font>
      <b/>
      <sz val="20"/>
      <name val="ＭＳ Ｐゴシック"/>
      <family val="3"/>
      <charset val="128"/>
    </font>
    <font>
      <sz val="11"/>
      <color theme="1"/>
      <name val="ＭＳ Ｐ明朝"/>
      <family val="1"/>
      <charset val="128"/>
    </font>
    <font>
      <sz val="10.5"/>
      <color theme="1"/>
      <name val="ＭＳ Ｐ明朝"/>
      <family val="1"/>
      <charset val="128"/>
    </font>
    <font>
      <sz val="11"/>
      <color rgb="FFFF0000"/>
      <name val="ＭＳ Ｐ明朝"/>
      <family val="1"/>
      <charset val="128"/>
    </font>
    <font>
      <u/>
      <sz val="11"/>
      <name val="ＭＳ Ｐ明朝"/>
      <family val="1"/>
      <charset val="128"/>
    </font>
    <font>
      <sz val="10"/>
      <color theme="1"/>
      <name val="ＭＳ Ｐ明朝"/>
      <family val="1"/>
      <charset val="128"/>
    </font>
    <font>
      <b/>
      <sz val="12"/>
      <color theme="1"/>
      <name val="ＭＳ Ｐ明朝"/>
      <family val="1"/>
      <charset val="128"/>
    </font>
    <font>
      <b/>
      <sz val="10"/>
      <color theme="1"/>
      <name val="ＭＳ Ｐ明朝"/>
      <family val="1"/>
      <charset val="128"/>
    </font>
    <font>
      <b/>
      <sz val="11"/>
      <color theme="1"/>
      <name val="ＭＳ Ｐ明朝"/>
      <family val="1"/>
      <charset val="128"/>
    </font>
    <font>
      <sz val="24"/>
      <name val="ＭＳ Ｐ明朝"/>
      <family val="1"/>
      <charset val="128"/>
    </font>
    <font>
      <b/>
      <sz val="16"/>
      <name val="ＭＳ Ｐ明朝"/>
      <family val="1"/>
      <charset val="128"/>
    </font>
    <font>
      <b/>
      <sz val="18"/>
      <name val="ＭＳ Ｐ明朝"/>
      <family val="1"/>
      <charset val="128"/>
    </font>
    <font>
      <sz val="12"/>
      <color indexed="8"/>
      <name val="ＭＳ 明朝"/>
      <family val="1"/>
      <charset val="128"/>
    </font>
    <font>
      <u/>
      <sz val="11"/>
      <color rgb="FF0070C0"/>
      <name val="ＭＳ Ｐゴシック"/>
      <family val="3"/>
      <charset val="128"/>
    </font>
    <font>
      <sz val="14"/>
      <name val="ＭＳ ゴシック"/>
      <family val="3"/>
      <charset val="128"/>
    </font>
    <font>
      <sz val="6"/>
      <name val="ＭＳ ゴシック"/>
      <family val="3"/>
      <charset val="128"/>
    </font>
    <font>
      <sz val="10"/>
      <name val="ＭＳ ゴシック"/>
      <family val="3"/>
      <charset val="128"/>
    </font>
    <font>
      <sz val="9"/>
      <color rgb="FFFF0000"/>
      <name val="ＭＳ ゴシック"/>
      <family val="3"/>
      <charset val="128"/>
    </font>
    <font>
      <b/>
      <sz val="11"/>
      <name val="ＭＳ ゴシック"/>
      <family val="3"/>
      <charset val="128"/>
    </font>
    <font>
      <u/>
      <sz val="14"/>
      <color indexed="8"/>
      <name val="ＭＳ 明朝"/>
      <family val="1"/>
      <charset val="128"/>
    </font>
    <font>
      <sz val="9"/>
      <color indexed="8"/>
      <name val="ＭＳ 明朝"/>
      <family val="1"/>
      <charset val="128"/>
    </font>
    <font>
      <b/>
      <sz val="8"/>
      <name val="ＭＳ Ｐゴシック"/>
      <family val="3"/>
      <charset val="128"/>
    </font>
    <font>
      <sz val="10"/>
      <name val="@ＭＳ Ｐゴシック"/>
      <family val="3"/>
      <charset val="128"/>
    </font>
    <font>
      <b/>
      <sz val="10"/>
      <name val="ＭＳ Ｐゴシック"/>
      <family val="3"/>
      <charset val="128"/>
    </font>
    <font>
      <sz val="18"/>
      <name val="ＪＳ明朝"/>
      <family val="1"/>
    </font>
    <font>
      <sz val="18"/>
      <name val="ＪＳ明朝"/>
      <family val="1"/>
      <charset val="128"/>
    </font>
    <font>
      <sz val="11"/>
      <color rgb="FFFF0000"/>
      <name val="ＭＳ 明朝"/>
      <family val="1"/>
      <charset val="128"/>
    </font>
    <font>
      <sz val="9"/>
      <color rgb="FFFF0000"/>
      <name val="ＭＳ 明朝"/>
      <family val="1"/>
      <charset val="128"/>
    </font>
    <font>
      <sz val="10"/>
      <color rgb="FF0070C0"/>
      <name val="ＭＳ Ｐゴシック"/>
      <family val="3"/>
      <charset val="128"/>
    </font>
    <font>
      <b/>
      <sz val="10"/>
      <color rgb="FF0070C0"/>
      <name val="ＭＳ Ｐゴシック"/>
      <family val="3"/>
      <charset val="128"/>
    </font>
    <font>
      <b/>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b/>
      <sz val="11"/>
      <color theme="1"/>
      <name val="HGｺﾞｼｯｸM"/>
      <family val="3"/>
      <charset val="128"/>
    </font>
    <font>
      <b/>
      <sz val="11"/>
      <color rgb="FFFF0000"/>
      <name val="HGｺﾞｼｯｸM"/>
      <family val="3"/>
      <charset val="128"/>
    </font>
    <font>
      <sz val="11"/>
      <color rgb="FFFF0000"/>
      <name val="HGｺﾞｼｯｸM"/>
      <family val="3"/>
      <charset val="128"/>
    </font>
    <font>
      <sz val="11"/>
      <color theme="1"/>
      <name val="HGPｺﾞｼｯｸM"/>
      <family val="3"/>
      <charset val="128"/>
    </font>
    <font>
      <sz val="11"/>
      <name val="HGｺﾞｼｯｸM"/>
      <family val="3"/>
      <charset val="128"/>
    </font>
    <font>
      <sz val="8"/>
      <color theme="1"/>
      <name val="HGｺﾞｼｯｸM"/>
      <family val="3"/>
      <charset val="128"/>
    </font>
    <font>
      <b/>
      <sz val="11"/>
      <name val="HGｺﾞｼｯｸM"/>
      <family val="3"/>
      <charset val="128"/>
    </font>
    <font>
      <sz val="12"/>
      <color rgb="FFFF0000"/>
      <name val="HGｺﾞｼｯｸM"/>
      <family val="3"/>
      <charset val="128"/>
    </font>
    <font>
      <sz val="9"/>
      <color theme="1"/>
      <name val="HGｺﾞｼｯｸM"/>
      <family val="3"/>
      <charset val="128"/>
    </font>
    <font>
      <sz val="11"/>
      <name val="HGPｺﾞｼｯｸM"/>
      <family val="3"/>
      <charset val="128"/>
    </font>
    <font>
      <b/>
      <u/>
      <sz val="12"/>
      <color theme="1"/>
      <name val="HGｺﾞｼｯｸM"/>
      <family val="3"/>
      <charset val="128"/>
    </font>
    <font>
      <sz val="6"/>
      <color theme="1"/>
      <name val="HGｺﾞｼｯｸM"/>
      <family val="3"/>
      <charset val="128"/>
    </font>
    <font>
      <sz val="11"/>
      <color rgb="FF9C6500"/>
      <name val="ＭＳ Ｐゴシック"/>
      <family val="2"/>
      <charset val="128"/>
      <scheme val="minor"/>
    </font>
    <font>
      <sz val="8"/>
      <name val="HGｺﾞｼｯｸM"/>
      <family val="3"/>
      <charset val="128"/>
    </font>
    <font>
      <sz val="11"/>
      <color theme="0"/>
      <name val="HGPｺﾞｼｯｸM"/>
      <family val="3"/>
      <charset val="128"/>
    </font>
    <font>
      <b/>
      <sz val="16"/>
      <color theme="1"/>
      <name val="HGｺﾞｼｯｸM"/>
      <family val="3"/>
      <charset val="128"/>
    </font>
    <font>
      <sz val="12"/>
      <name val="HGｺﾞｼｯｸM"/>
      <family val="3"/>
      <charset val="128"/>
    </font>
    <font>
      <sz val="7"/>
      <color theme="1"/>
      <name val="HGｺﾞｼｯｸM"/>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indexed="2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3"/>
        <bgColor indexed="64"/>
      </patternFill>
    </fill>
    <fill>
      <patternFill patternType="solid">
        <fgColor rgb="FF0000FF"/>
        <bgColor indexed="64"/>
      </patternFill>
    </fill>
    <fill>
      <patternFill patternType="solid">
        <fgColor rgb="FF6699FF"/>
        <bgColor indexed="64"/>
      </patternFill>
    </fill>
    <fill>
      <patternFill patternType="solid">
        <fgColor rgb="FFCCECFF"/>
        <bgColor indexed="64"/>
      </patternFill>
    </fill>
    <fill>
      <patternFill patternType="solid">
        <fgColor rgb="FFE7E6E6"/>
        <bgColor indexed="64"/>
      </patternFill>
    </fill>
    <fill>
      <patternFill patternType="solid">
        <fgColor theme="0" tint="-0.499984740745262"/>
        <bgColor indexed="64"/>
      </patternFill>
    </fill>
    <fill>
      <patternFill patternType="solid">
        <fgColor rgb="FFFFFF00"/>
        <bgColor indexed="64"/>
      </patternFill>
    </fill>
    <fill>
      <patternFill patternType="solid">
        <fgColor theme="9"/>
        <bgColor indexed="64"/>
      </patternFill>
    </fill>
    <fill>
      <patternFill patternType="solid">
        <fgColor theme="9" tint="0.79998168889431442"/>
        <bgColor indexed="64"/>
      </patternFill>
    </fill>
  </fills>
  <borders count="4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style="thin">
        <color indexed="64"/>
      </right>
      <top style="hair">
        <color auto="1"/>
      </top>
      <bottom/>
      <diagonal/>
    </border>
    <border>
      <left style="hair">
        <color auto="1"/>
      </left>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hair">
        <color indexed="64"/>
      </left>
      <right style="thin">
        <color indexed="64"/>
      </right>
      <top style="hair">
        <color indexed="64"/>
      </top>
      <bottom/>
      <diagonal/>
    </border>
    <border>
      <left style="medium">
        <color indexed="64"/>
      </left>
      <right/>
      <top style="dotted">
        <color theme="0" tint="-0.499984740745262"/>
      </top>
      <bottom style="dotted">
        <color theme="0" tint="-0.499984740745262"/>
      </bottom>
      <diagonal/>
    </border>
    <border>
      <left style="medium">
        <color indexed="64"/>
      </left>
      <right style="medium">
        <color indexed="64"/>
      </right>
      <top style="dotted">
        <color indexed="64"/>
      </top>
      <bottom style="dotted">
        <color theme="0" tint="-0.499984740745262"/>
      </bottom>
      <diagonal/>
    </border>
    <border>
      <left style="medium">
        <color indexed="64"/>
      </left>
      <right/>
      <top style="dotted">
        <color indexed="64"/>
      </top>
      <bottom style="dotted">
        <color theme="0" tint="-0.499984740745262"/>
      </bottom>
      <diagonal/>
    </border>
    <border>
      <left/>
      <right style="thin">
        <color indexed="64"/>
      </right>
      <top style="dotted">
        <color indexed="64"/>
      </top>
      <bottom/>
      <diagonal/>
    </border>
    <border>
      <left/>
      <right/>
      <top style="dotted">
        <color indexed="64"/>
      </top>
      <bottom style="thin">
        <color indexed="64"/>
      </bottom>
      <diagonal/>
    </border>
    <border>
      <left/>
      <right/>
      <top style="thin">
        <color indexed="64"/>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right style="thin">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dotted">
        <color indexed="64"/>
      </bottom>
      <diagonal/>
    </border>
    <border>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double">
        <color indexed="64"/>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ck">
        <color indexed="64"/>
      </right>
      <top style="thick">
        <color indexed="64"/>
      </top>
      <bottom style="thick">
        <color indexed="64"/>
      </bottom>
      <diagonal/>
    </border>
    <border>
      <left style="thick">
        <color indexed="64"/>
      </left>
      <right/>
      <top/>
      <bottom/>
      <diagonal/>
    </border>
    <border>
      <left style="thin">
        <color indexed="64"/>
      </left>
      <right style="medium">
        <color indexed="64"/>
      </right>
      <top style="medium">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medium">
        <color indexed="64"/>
      </left>
      <right/>
      <top style="medium">
        <color indexed="64"/>
      </top>
      <bottom style="medium">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thin">
        <color indexed="64"/>
      </right>
      <top/>
      <bottom style="hair">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thin">
        <color indexed="64"/>
      </left>
      <right/>
      <top style="hair">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style="thick">
        <color rgb="FFFF0000"/>
      </right>
      <top style="thin">
        <color auto="1"/>
      </top>
      <bottom style="thick">
        <color rgb="FFFF0000"/>
      </bottom>
      <diagonal/>
    </border>
    <border>
      <left style="thick">
        <color indexed="10"/>
      </left>
      <right style="thick">
        <color indexed="10"/>
      </right>
      <top style="thin">
        <color indexed="64"/>
      </top>
      <bottom/>
      <diagonal/>
    </border>
    <border>
      <left style="medium">
        <color indexed="64"/>
      </left>
      <right/>
      <top style="medium">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tted">
        <color indexed="64"/>
      </right>
      <top style="thin">
        <color indexed="64"/>
      </top>
      <bottom/>
      <diagonal/>
    </border>
    <border>
      <left style="dotted">
        <color indexed="64"/>
      </left>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style="medium">
        <color indexed="64"/>
      </right>
      <top style="hair">
        <color indexed="64"/>
      </top>
      <bottom/>
      <diagonal/>
    </border>
    <border>
      <left style="medium">
        <color indexed="64"/>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style="dashed">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dotted">
        <color indexed="64"/>
      </right>
      <top/>
      <bottom/>
      <diagonal/>
    </border>
    <border>
      <left style="thin">
        <color indexed="64"/>
      </left>
      <right style="thin">
        <color indexed="64"/>
      </right>
      <top style="medium">
        <color indexed="64"/>
      </top>
      <bottom/>
      <diagonal/>
    </border>
    <border>
      <left style="thin">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hair">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medium">
        <color indexed="64"/>
      </right>
      <top style="thin">
        <color indexed="64"/>
      </top>
      <bottom style="dotted">
        <color theme="0" tint="-0.499984740745262"/>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style="dashed">
        <color indexed="64"/>
      </left>
      <right style="dashed">
        <color indexed="64"/>
      </right>
      <top style="thin">
        <color indexed="64"/>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DashDot">
        <color auto="1"/>
      </bottom>
      <diagonal/>
    </border>
    <border>
      <left style="medium">
        <color indexed="64"/>
      </left>
      <right style="medium">
        <color indexed="64"/>
      </right>
      <top style="mediumDashDot">
        <color auto="1"/>
      </top>
      <bottom/>
      <diagonal/>
    </border>
    <border>
      <left style="medium">
        <color indexed="64"/>
      </left>
      <right style="medium">
        <color indexed="64"/>
      </right>
      <top/>
      <bottom style="medium">
        <color auto="1"/>
      </bottom>
      <diagonal/>
    </border>
    <border>
      <left style="medium">
        <color indexed="64"/>
      </left>
      <right style="medium">
        <color indexed="64"/>
      </right>
      <top style="mediumDashDot">
        <color auto="1"/>
      </top>
      <bottom style="medium">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diagonalUp="1">
      <left style="thin">
        <color indexed="64"/>
      </left>
      <right/>
      <top style="thin">
        <color indexed="64"/>
      </top>
      <bottom/>
      <diagonal style="medium">
        <color rgb="FFFF0000"/>
      </diagonal>
    </border>
    <border diagonalUp="1">
      <left/>
      <right/>
      <top style="thin">
        <color indexed="64"/>
      </top>
      <bottom/>
      <diagonal style="medium">
        <color rgb="FFFF0000"/>
      </diagonal>
    </border>
    <border diagonalUp="1">
      <left/>
      <right style="thin">
        <color indexed="64"/>
      </right>
      <top style="thin">
        <color indexed="64"/>
      </top>
      <bottom/>
      <diagonal style="medium">
        <color rgb="FFFF0000"/>
      </diagonal>
    </border>
    <border diagonalUp="1">
      <left style="thin">
        <color indexed="64"/>
      </left>
      <right/>
      <top/>
      <bottom/>
      <diagonal style="medium">
        <color rgb="FFFF0000"/>
      </diagonal>
    </border>
    <border diagonalUp="1">
      <left/>
      <right/>
      <top/>
      <bottom/>
      <diagonal style="medium">
        <color rgb="FFFF0000"/>
      </diagonal>
    </border>
    <border diagonalUp="1">
      <left/>
      <right style="thin">
        <color indexed="64"/>
      </right>
      <top/>
      <bottom/>
      <diagonal style="medium">
        <color rgb="FFFF0000"/>
      </diagonal>
    </border>
    <border diagonalUp="1">
      <left style="thin">
        <color indexed="64"/>
      </left>
      <right/>
      <top/>
      <bottom style="thin">
        <color indexed="64"/>
      </bottom>
      <diagonal style="medium">
        <color rgb="FFFF0000"/>
      </diagonal>
    </border>
    <border diagonalUp="1">
      <left/>
      <right/>
      <top/>
      <bottom style="thin">
        <color indexed="64"/>
      </bottom>
      <diagonal style="medium">
        <color rgb="FFFF0000"/>
      </diagonal>
    </border>
    <border diagonalUp="1">
      <left/>
      <right style="thin">
        <color indexed="64"/>
      </right>
      <top/>
      <bottom style="thin">
        <color indexed="64"/>
      </bottom>
      <diagonal style="medium">
        <color rgb="FFFF0000"/>
      </diagonal>
    </border>
  </borders>
  <cellStyleXfs count="105">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41" fillId="21" borderId="0" applyNumberFormat="0" applyBorder="0" applyAlignment="0" applyProtection="0">
      <alignment vertical="center"/>
    </xf>
    <xf numFmtId="0" fontId="17" fillId="22" borderId="2" applyNumberFormat="0" applyFont="0" applyAlignment="0" applyProtection="0">
      <alignment vertical="center"/>
    </xf>
    <xf numFmtId="0" fontId="42" fillId="0" borderId="3" applyNumberFormat="0" applyFill="0" applyAlignment="0" applyProtection="0">
      <alignment vertical="center"/>
    </xf>
    <xf numFmtId="0" fontId="43" fillId="3" borderId="0" applyNumberFormat="0" applyBorder="0" applyAlignment="0" applyProtection="0">
      <alignment vertical="center"/>
    </xf>
    <xf numFmtId="0" fontId="44" fillId="23" borderId="4" applyNumberFormat="0" applyAlignment="0" applyProtection="0">
      <alignment vertical="center"/>
    </xf>
    <xf numFmtId="0" fontId="35" fillId="0" borderId="0" applyNumberFormat="0" applyFill="0" applyBorder="0" applyAlignment="0" applyProtection="0">
      <alignment vertical="center"/>
    </xf>
    <xf numFmtId="38" fontId="13" fillId="0" borderId="0" applyFont="0" applyFill="0" applyBorder="0" applyAlignment="0" applyProtection="0"/>
    <xf numFmtId="38" fontId="17" fillId="0" borderId="0" applyFont="0" applyFill="0" applyBorder="0" applyAlignment="0" applyProtection="0">
      <alignment vertical="center"/>
    </xf>
    <xf numFmtId="0" fontId="45" fillId="0" borderId="5" applyNumberFormat="0" applyFill="0" applyAlignment="0" applyProtection="0">
      <alignment vertical="center"/>
    </xf>
    <xf numFmtId="0" fontId="46" fillId="0" borderId="6" applyNumberFormat="0" applyFill="0" applyAlignment="0" applyProtection="0">
      <alignment vertical="center"/>
    </xf>
    <xf numFmtId="0" fontId="47" fillId="0" borderId="7" applyNumberFormat="0" applyFill="0" applyAlignment="0" applyProtection="0">
      <alignment vertical="center"/>
    </xf>
    <xf numFmtId="0" fontId="47" fillId="0" borderId="0" applyNumberFormat="0" applyFill="0" applyBorder="0" applyAlignment="0" applyProtection="0">
      <alignment vertical="center"/>
    </xf>
    <xf numFmtId="0" fontId="48" fillId="0" borderId="8" applyNumberFormat="0" applyFill="0" applyAlignment="0" applyProtection="0">
      <alignment vertical="center"/>
    </xf>
    <xf numFmtId="0" fontId="49" fillId="23" borderId="9" applyNumberFormat="0" applyAlignment="0" applyProtection="0">
      <alignment vertical="center"/>
    </xf>
    <xf numFmtId="0" fontId="50" fillId="0" borderId="0" applyNumberFormat="0" applyFill="0" applyBorder="0" applyAlignment="0" applyProtection="0">
      <alignment vertical="center"/>
    </xf>
    <xf numFmtId="0" fontId="51" fillId="7" borderId="4" applyNumberFormat="0" applyAlignment="0" applyProtection="0">
      <alignment vertical="center"/>
    </xf>
    <xf numFmtId="0" fontId="17" fillId="0" borderId="0">
      <alignment vertical="center"/>
    </xf>
    <xf numFmtId="0" fontId="62" fillId="0" borderId="0">
      <alignment vertical="center"/>
    </xf>
    <xf numFmtId="0" fontId="17" fillId="0" borderId="0">
      <alignment vertical="center"/>
    </xf>
    <xf numFmtId="0" fontId="17" fillId="0" borderId="0">
      <alignment vertical="center"/>
    </xf>
    <xf numFmtId="0" fontId="17" fillId="0" borderId="0">
      <alignment vertical="center"/>
    </xf>
    <xf numFmtId="0" fontId="52" fillId="4" borderId="0" applyNumberFormat="0" applyBorder="0" applyAlignment="0" applyProtection="0">
      <alignment vertical="center"/>
    </xf>
    <xf numFmtId="0" fontId="67" fillId="0" borderId="0"/>
    <xf numFmtId="180" fontId="62" fillId="0" borderId="0" applyFont="0" applyFill="0" applyBorder="0" applyAlignment="0" applyProtection="0">
      <alignment vertical="center"/>
    </xf>
    <xf numFmtId="38" fontId="62" fillId="0" borderId="0" applyFont="0" applyFill="0" applyBorder="0" applyAlignment="0" applyProtection="0">
      <alignment vertical="center"/>
    </xf>
    <xf numFmtId="38" fontId="21" fillId="0" borderId="0" applyFont="0" applyFill="0" applyBorder="0" applyAlignment="0" applyProtection="0">
      <alignment vertical="center"/>
    </xf>
    <xf numFmtId="0" fontId="62" fillId="0" borderId="0">
      <alignment vertical="center"/>
    </xf>
    <xf numFmtId="0" fontId="13" fillId="0" borderId="0"/>
    <xf numFmtId="38" fontId="13" fillId="0" borderId="0" applyFont="0" applyFill="0" applyBorder="0" applyAlignment="0" applyProtection="0"/>
    <xf numFmtId="0" fontId="21" fillId="0" borderId="0">
      <alignment vertical="center"/>
    </xf>
    <xf numFmtId="0" fontId="67" fillId="0" borderId="0"/>
    <xf numFmtId="0" fontId="67" fillId="0" borderId="0"/>
    <xf numFmtId="180" fontId="13" fillId="0" borderId="0" applyFont="0" applyFill="0" applyBorder="0" applyAlignment="0" applyProtection="0"/>
    <xf numFmtId="0" fontId="67" fillId="0" borderId="0"/>
    <xf numFmtId="0" fontId="67" fillId="0" borderId="0"/>
    <xf numFmtId="0" fontId="77" fillId="0" borderId="0">
      <alignment vertical="center"/>
    </xf>
    <xf numFmtId="0" fontId="82" fillId="0" borderId="0" applyNumberFormat="0" applyFill="0" applyBorder="0" applyAlignment="0" applyProtection="0"/>
    <xf numFmtId="0" fontId="12"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xf numFmtId="0" fontId="11" fillId="0" borderId="0">
      <alignment vertical="center"/>
    </xf>
    <xf numFmtId="0" fontId="10" fillId="0" borderId="0">
      <alignment vertical="center"/>
    </xf>
    <xf numFmtId="9" fontId="10"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38" fontId="8" fillId="0" borderId="0" applyFont="0" applyFill="0" applyBorder="0" applyAlignment="0" applyProtection="0">
      <alignment vertical="center"/>
    </xf>
    <xf numFmtId="0" fontId="13" fillId="0" borderId="0">
      <alignment vertical="center"/>
    </xf>
    <xf numFmtId="0" fontId="13" fillId="0" borderId="0">
      <alignment vertical="center"/>
    </xf>
    <xf numFmtId="38" fontId="7" fillId="0" borderId="0" applyFont="0" applyFill="0" applyBorder="0" applyAlignment="0" applyProtection="0">
      <alignment vertical="center"/>
    </xf>
    <xf numFmtId="0" fontId="6" fillId="0" borderId="0">
      <alignment vertical="center"/>
    </xf>
    <xf numFmtId="0" fontId="104" fillId="0" borderId="0">
      <alignment vertical="center"/>
    </xf>
    <xf numFmtId="38" fontId="104" fillId="0" borderId="0" applyFont="0" applyFill="0" applyBorder="0" applyAlignment="0" applyProtection="0">
      <alignment vertical="center"/>
    </xf>
    <xf numFmtId="0" fontId="87" fillId="0" borderId="0">
      <alignment vertical="center"/>
    </xf>
    <xf numFmtId="0" fontId="62" fillId="0" borderId="0"/>
    <xf numFmtId="0" fontId="37" fillId="0" borderId="0">
      <alignment vertical="center"/>
    </xf>
    <xf numFmtId="0" fontId="21" fillId="0" borderId="0"/>
    <xf numFmtId="6" fontId="13"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3" fillId="0" borderId="0">
      <alignment vertical="center"/>
    </xf>
    <xf numFmtId="0" fontId="37" fillId="0" borderId="0">
      <alignment vertical="center"/>
    </xf>
    <xf numFmtId="38" fontId="13"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147" fillId="0" borderId="0">
      <alignment vertical="center"/>
    </xf>
    <xf numFmtId="0" fontId="4" fillId="0" borderId="0">
      <alignment vertical="center"/>
    </xf>
    <xf numFmtId="0" fontId="3" fillId="0" borderId="0">
      <alignment vertical="center"/>
    </xf>
    <xf numFmtId="0" fontId="2" fillId="0" borderId="0">
      <alignment vertical="center"/>
    </xf>
    <xf numFmtId="0" fontId="147" fillId="0" borderId="0"/>
    <xf numFmtId="0" fontId="201" fillId="0" borderId="0"/>
    <xf numFmtId="0" fontId="1" fillId="0" borderId="0">
      <alignment vertical="center"/>
    </xf>
    <xf numFmtId="38" fontId="201" fillId="0" borderId="0" applyFont="0" applyFill="0" applyBorder="0" applyAlignment="0" applyProtection="0">
      <alignment vertical="center"/>
    </xf>
    <xf numFmtId="0" fontId="54" fillId="0" borderId="0"/>
    <xf numFmtId="9" fontId="13" fillId="0" borderId="0" applyFont="0" applyFill="0" applyBorder="0" applyAlignment="0" applyProtection="0">
      <alignment vertical="center"/>
    </xf>
  </cellStyleXfs>
  <cellXfs count="5318">
    <xf numFmtId="0" fontId="0" fillId="0" borderId="0" xfId="0"/>
    <xf numFmtId="0" fontId="15" fillId="0" borderId="0" xfId="0" applyFont="1" applyProtection="1"/>
    <xf numFmtId="0" fontId="15" fillId="0" borderId="0" xfId="0" applyFont="1" applyBorder="1" applyProtection="1"/>
    <xf numFmtId="0" fontId="15" fillId="0" borderId="13" xfId="0" applyFont="1" applyBorder="1" applyProtection="1"/>
    <xf numFmtId="0" fontId="15" fillId="0" borderId="14" xfId="0" applyFont="1" applyBorder="1" applyProtection="1"/>
    <xf numFmtId="0" fontId="15" fillId="0" borderId="25" xfId="0" applyFont="1" applyBorder="1" applyProtection="1"/>
    <xf numFmtId="0" fontId="15" fillId="0" borderId="17" xfId="0" applyFont="1" applyBorder="1" applyProtection="1"/>
    <xf numFmtId="0" fontId="15" fillId="0" borderId="16" xfId="0" applyFont="1" applyBorder="1" applyProtection="1"/>
    <xf numFmtId="0" fontId="15" fillId="0" borderId="15" xfId="0" applyFont="1" applyBorder="1" applyProtection="1"/>
    <xf numFmtId="0" fontId="15" fillId="0" borderId="26" xfId="0" applyFont="1" applyBorder="1" applyAlignment="1" applyProtection="1">
      <alignment horizontal="center" vertical="center"/>
    </xf>
    <xf numFmtId="0" fontId="15" fillId="0" borderId="12" xfId="0" applyFont="1" applyBorder="1" applyAlignment="1" applyProtection="1">
      <alignment vertical="center"/>
    </xf>
    <xf numFmtId="0" fontId="15" fillId="0" borderId="26" xfId="0" applyFont="1" applyBorder="1" applyAlignment="1" applyProtection="1">
      <alignment horizontal="center" vertical="center" shrinkToFit="1"/>
    </xf>
    <xf numFmtId="0" fontId="15" fillId="0" borderId="12" xfId="0" applyFont="1" applyBorder="1" applyAlignment="1" applyProtection="1">
      <alignment horizontal="center" vertical="center" shrinkToFit="1"/>
    </xf>
    <xf numFmtId="0" fontId="15" fillId="0" borderId="10" xfId="0" applyFont="1" applyBorder="1" applyProtection="1"/>
    <xf numFmtId="0" fontId="15" fillId="0" borderId="24" xfId="0" applyFont="1" applyBorder="1" applyProtection="1"/>
    <xf numFmtId="0" fontId="26" fillId="0" borderId="0" xfId="0" applyFont="1" applyProtection="1"/>
    <xf numFmtId="0" fontId="26" fillId="0" borderId="0" xfId="0" applyFont="1" applyAlignment="1" applyProtection="1">
      <alignment horizontal="center"/>
    </xf>
    <xf numFmtId="0" fontId="26" fillId="0" borderId="0" xfId="0" applyFont="1" applyBorder="1" applyAlignment="1" applyProtection="1">
      <alignment horizontal="center"/>
    </xf>
    <xf numFmtId="0" fontId="27" fillId="0" borderId="18" xfId="0" applyFont="1" applyBorder="1" applyAlignment="1" applyProtection="1">
      <alignment horizontal="center" vertical="center"/>
    </xf>
    <xf numFmtId="0" fontId="26" fillId="0" borderId="0" xfId="0" applyFont="1" applyAlignment="1" applyProtection="1">
      <alignment vertical="center"/>
    </xf>
    <xf numFmtId="0" fontId="27" fillId="0" borderId="0" xfId="0" applyFont="1" applyProtection="1"/>
    <xf numFmtId="0" fontId="27" fillId="0" borderId="0" xfId="0" applyFont="1" applyAlignment="1" applyProtection="1">
      <alignment horizontal="center"/>
    </xf>
    <xf numFmtId="0" fontId="27" fillId="0" borderId="18" xfId="0" applyFont="1" applyBorder="1" applyAlignment="1" applyProtection="1">
      <alignment horizontal="center" wrapText="1"/>
    </xf>
    <xf numFmtId="0" fontId="27" fillId="0" borderId="0" xfId="0" applyFont="1" applyBorder="1" applyProtection="1"/>
    <xf numFmtId="0" fontId="27" fillId="0" borderId="0" xfId="0" applyFont="1" applyBorder="1" applyAlignment="1" applyProtection="1">
      <alignment horizontal="center"/>
    </xf>
    <xf numFmtId="0" fontId="27" fillId="0" borderId="18" xfId="0" applyFont="1" applyBorder="1" applyAlignment="1" applyProtection="1">
      <alignment horizontal="center" vertical="center" wrapText="1"/>
    </xf>
    <xf numFmtId="0" fontId="15" fillId="0" borderId="26" xfId="0" applyFont="1" applyBorder="1" applyAlignment="1" applyProtection="1">
      <alignment horizontal="left" vertical="center"/>
    </xf>
    <xf numFmtId="0" fontId="15" fillId="0" borderId="12" xfId="0" applyFont="1" applyBorder="1" applyAlignment="1" applyProtection="1">
      <alignment horizontal="left" vertical="center"/>
    </xf>
    <xf numFmtId="0" fontId="0" fillId="0" borderId="0" xfId="0" applyAlignment="1">
      <alignment vertical="center"/>
    </xf>
    <xf numFmtId="0" fontId="61" fillId="0" borderId="0" xfId="0"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vertical="center"/>
    </xf>
    <xf numFmtId="0" fontId="26" fillId="0" borderId="0" xfId="0" applyFont="1" applyFill="1" applyAlignment="1">
      <alignment horizontal="left" vertical="center"/>
    </xf>
    <xf numFmtId="0" fontId="63" fillId="0" borderId="0" xfId="0" applyFont="1" applyFill="1" applyAlignment="1">
      <alignment vertical="center"/>
    </xf>
    <xf numFmtId="0" fontId="32" fillId="0" borderId="18" xfId="0" applyFont="1" applyBorder="1" applyAlignment="1">
      <alignment horizontal="center" vertical="center"/>
    </xf>
    <xf numFmtId="0" fontId="27" fillId="0" borderId="0" xfId="0" applyFont="1" applyBorder="1" applyAlignment="1" applyProtection="1">
      <alignment vertical="top" wrapText="1"/>
    </xf>
    <xf numFmtId="0" fontId="18" fillId="0" borderId="0" xfId="53" applyFont="1" applyFill="1">
      <alignment vertical="center"/>
    </xf>
    <xf numFmtId="0" fontId="62" fillId="0" borderId="0" xfId="53">
      <alignment vertical="center"/>
    </xf>
    <xf numFmtId="0" fontId="18" fillId="0" borderId="69" xfId="53" applyFont="1" applyFill="1" applyBorder="1">
      <alignment vertical="center"/>
    </xf>
    <xf numFmtId="0" fontId="18" fillId="0" borderId="91" xfId="53" applyFont="1" applyFill="1" applyBorder="1">
      <alignment vertical="center"/>
    </xf>
    <xf numFmtId="0" fontId="18" fillId="0" borderId="66" xfId="53" applyFont="1" applyFill="1" applyBorder="1">
      <alignment vertical="center"/>
    </xf>
    <xf numFmtId="0" fontId="18" fillId="0" borderId="68" xfId="53" applyFont="1" applyFill="1" applyBorder="1">
      <alignment vertical="center"/>
    </xf>
    <xf numFmtId="0" fontId="18" fillId="0" borderId="0" xfId="53" applyFont="1" applyFill="1" applyBorder="1">
      <alignment vertical="center"/>
    </xf>
    <xf numFmtId="0" fontId="18" fillId="0" borderId="0" xfId="53" applyFont="1" applyFill="1" applyBorder="1" applyAlignment="1">
      <alignment vertical="center"/>
    </xf>
    <xf numFmtId="0" fontId="18" fillId="0" borderId="64" xfId="53" applyFont="1" applyFill="1" applyBorder="1">
      <alignment vertical="center"/>
    </xf>
    <xf numFmtId="0" fontId="18" fillId="0" borderId="57" xfId="53" applyFont="1" applyFill="1" applyBorder="1">
      <alignment vertical="center"/>
    </xf>
    <xf numFmtId="0" fontId="18" fillId="0" borderId="60" xfId="53" applyFont="1" applyFill="1" applyBorder="1">
      <alignment vertical="center"/>
    </xf>
    <xf numFmtId="0" fontId="18" fillId="0" borderId="65" xfId="53" applyFont="1" applyFill="1" applyBorder="1">
      <alignment vertical="center"/>
    </xf>
    <xf numFmtId="0" fontId="66" fillId="0" borderId="0" xfId="53" applyFont="1" applyFill="1">
      <alignment vertical="center"/>
    </xf>
    <xf numFmtId="0" fontId="66" fillId="0" borderId="0" xfId="53" applyFont="1" applyFill="1" applyBorder="1">
      <alignment vertical="center"/>
    </xf>
    <xf numFmtId="0" fontId="66" fillId="0" borderId="0" xfId="53" applyFont="1" applyFill="1" applyBorder="1" applyAlignment="1">
      <alignment vertical="center"/>
    </xf>
    <xf numFmtId="0" fontId="66" fillId="0" borderId="0" xfId="53" applyFont="1">
      <alignment vertical="center"/>
    </xf>
    <xf numFmtId="0" fontId="18" fillId="0" borderId="145" xfId="53" applyFont="1" applyFill="1" applyBorder="1">
      <alignment vertical="center"/>
    </xf>
    <xf numFmtId="0" fontId="18" fillId="0" borderId="40" xfId="53" applyFont="1" applyFill="1" applyBorder="1">
      <alignment vertical="center"/>
    </xf>
    <xf numFmtId="0" fontId="18" fillId="0" borderId="146" xfId="53" applyFont="1" applyFill="1" applyBorder="1">
      <alignment vertical="center"/>
    </xf>
    <xf numFmtId="0" fontId="66" fillId="0" borderId="64" xfId="53" applyFont="1" applyFill="1" applyBorder="1">
      <alignment vertical="center"/>
    </xf>
    <xf numFmtId="0" fontId="29" fillId="0" borderId="0" xfId="54" applyFont="1" applyAlignment="1">
      <alignment vertical="center"/>
    </xf>
    <xf numFmtId="0" fontId="74" fillId="0" borderId="38" xfId="54" applyFont="1" applyBorder="1" applyAlignment="1">
      <alignment horizontal="centerContinuous" vertical="center"/>
    </xf>
    <xf numFmtId="0" fontId="27" fillId="0" borderId="0" xfId="54" applyFont="1" applyBorder="1" applyAlignment="1">
      <alignment horizontal="centerContinuous" vertical="center"/>
    </xf>
    <xf numFmtId="0" fontId="58" fillId="0" borderId="0" xfId="54" applyFont="1" applyBorder="1" applyAlignment="1">
      <alignment horizontal="centerContinuous" vertical="center"/>
    </xf>
    <xf numFmtId="0" fontId="27" fillId="0" borderId="31" xfId="54" applyFont="1" applyBorder="1" applyAlignment="1">
      <alignment horizontal="centerContinuous" vertical="center"/>
    </xf>
    <xf numFmtId="0" fontId="27" fillId="0" borderId="0" xfId="54" applyFont="1" applyAlignment="1">
      <alignment vertical="center"/>
    </xf>
    <xf numFmtId="0" fontId="29" fillId="0" borderId="38" xfId="54" applyFont="1" applyBorder="1" applyAlignment="1">
      <alignment vertical="center"/>
    </xf>
    <xf numFmtId="0" fontId="29" fillId="0" borderId="0" xfId="54" applyFont="1" applyBorder="1" applyAlignment="1">
      <alignment vertical="center"/>
    </xf>
    <xf numFmtId="0" fontId="29" fillId="0" borderId="31" xfId="54" applyFont="1" applyBorder="1" applyAlignment="1">
      <alignment vertical="center"/>
    </xf>
    <xf numFmtId="0" fontId="29" fillId="0" borderId="117" xfId="54" applyFont="1" applyBorder="1" applyAlignment="1">
      <alignment horizontal="centerContinuous" vertical="center"/>
    </xf>
    <xf numFmtId="0" fontId="29" fillId="0" borderId="26" xfId="54" applyFont="1" applyBorder="1" applyAlignment="1">
      <alignment horizontal="centerContinuous" vertical="center"/>
    </xf>
    <xf numFmtId="0" fontId="29" fillId="0" borderId="12" xfId="54" applyFont="1" applyBorder="1" applyAlignment="1">
      <alignment horizontal="centerContinuous" vertical="center"/>
    </xf>
    <xf numFmtId="0" fontId="29" fillId="0" borderId="147" xfId="54" applyFont="1" applyBorder="1" applyAlignment="1">
      <alignment horizontal="right" vertical="center"/>
    </xf>
    <xf numFmtId="0" fontId="29" fillId="0" borderId="18" xfId="54" applyFont="1" applyBorder="1" applyAlignment="1">
      <alignment horizontal="centerContinuous" vertical="center"/>
    </xf>
    <xf numFmtId="0" fontId="29" fillId="0" borderId="42" xfId="54" applyFont="1" applyBorder="1" applyAlignment="1">
      <alignment horizontal="centerContinuous" vertical="center"/>
    </xf>
    <xf numFmtId="0" fontId="29" fillId="0" borderId="14" xfId="54" applyFont="1" applyBorder="1" applyAlignment="1">
      <alignment horizontal="centerContinuous" vertical="center"/>
    </xf>
    <xf numFmtId="0" fontId="29" fillId="0" borderId="25" xfId="54" applyFont="1" applyBorder="1" applyAlignment="1">
      <alignment horizontal="centerContinuous" vertical="center"/>
    </xf>
    <xf numFmtId="0" fontId="29" fillId="0" borderId="14" xfId="54" applyFont="1" applyBorder="1" applyAlignment="1"/>
    <xf numFmtId="176" fontId="29" fillId="0" borderId="14" xfId="54" applyNumberFormat="1" applyFont="1" applyFill="1" applyBorder="1" applyAlignment="1">
      <alignment vertical="center"/>
    </xf>
    <xf numFmtId="0" fontId="29" fillId="0" borderId="14" xfId="54" applyFont="1" applyBorder="1" applyAlignment="1">
      <alignment horizontal="right" vertical="center"/>
    </xf>
    <xf numFmtId="0" fontId="29" fillId="0" borderId="14" xfId="54" applyFont="1" applyBorder="1" applyAlignment="1">
      <alignment vertical="center"/>
    </xf>
    <xf numFmtId="0" fontId="29" fillId="0" borderId="43" xfId="54" applyFont="1" applyBorder="1" applyAlignment="1">
      <alignment vertical="center"/>
    </xf>
    <xf numFmtId="0" fontId="29" fillId="0" borderId="38" xfId="54" applyFont="1" applyBorder="1" applyAlignment="1">
      <alignment horizontal="centerContinuous" vertical="center"/>
    </xf>
    <xf numFmtId="0" fontId="29" fillId="0" borderId="0" xfId="54" applyFont="1" applyBorder="1" applyAlignment="1">
      <alignment horizontal="centerContinuous" vertical="center"/>
    </xf>
    <xf numFmtId="0" fontId="29" fillId="0" borderId="15" xfId="54" applyFont="1" applyBorder="1" applyAlignment="1">
      <alignment horizontal="centerContinuous" vertical="center"/>
    </xf>
    <xf numFmtId="0" fontId="29" fillId="0" borderId="0" xfId="54" applyFont="1" applyBorder="1" applyAlignment="1">
      <alignment horizontal="right" vertical="center"/>
    </xf>
    <xf numFmtId="0" fontId="29" fillId="0" borderId="31" xfId="54" applyFont="1" applyBorder="1" applyAlignment="1">
      <alignment horizontal="centerContinuous" vertical="center"/>
    </xf>
    <xf numFmtId="0" fontId="29" fillId="0" borderId="41" xfId="54" applyFont="1" applyBorder="1" applyAlignment="1">
      <alignment horizontal="centerContinuous" vertical="center"/>
    </xf>
    <xf numFmtId="0" fontId="29" fillId="0" borderId="10" xfId="54" applyFont="1" applyBorder="1" applyAlignment="1">
      <alignment horizontal="centerContinuous" vertical="center"/>
    </xf>
    <xf numFmtId="0" fontId="29" fillId="0" borderId="24" xfId="54" applyFont="1" applyBorder="1" applyAlignment="1">
      <alignment horizontal="centerContinuous" vertical="center"/>
    </xf>
    <xf numFmtId="0" fontId="29" fillId="0" borderId="10" xfId="54" applyFont="1" applyBorder="1" applyAlignment="1">
      <alignment vertical="top"/>
    </xf>
    <xf numFmtId="176" fontId="29" fillId="0" borderId="10" xfId="54" applyNumberFormat="1" applyFont="1" applyFill="1" applyBorder="1" applyAlignment="1">
      <alignment vertical="center"/>
    </xf>
    <xf numFmtId="0" fontId="29" fillId="0" borderId="10" xfId="54" applyFont="1" applyBorder="1" applyAlignment="1">
      <alignment horizontal="right" vertical="center"/>
    </xf>
    <xf numFmtId="0" fontId="29" fillId="0" borderId="10" xfId="54" applyFont="1" applyBorder="1" applyAlignment="1">
      <alignment vertical="center"/>
    </xf>
    <xf numFmtId="0" fontId="29" fillId="0" borderId="34" xfId="54" applyFont="1" applyBorder="1" applyAlignment="1">
      <alignment vertical="center"/>
    </xf>
    <xf numFmtId="0" fontId="73" fillId="0" borderId="13" xfId="54" applyFont="1" applyBorder="1" applyAlignment="1">
      <alignment horizontal="centerContinuous" vertical="center"/>
    </xf>
    <xf numFmtId="0" fontId="73" fillId="0" borderId="14" xfId="54" applyFont="1" applyBorder="1" applyAlignment="1">
      <alignment horizontal="centerContinuous" vertical="center"/>
    </xf>
    <xf numFmtId="0" fontId="73" fillId="0" borderId="25" xfId="54" applyFont="1" applyBorder="1" applyAlignment="1">
      <alignment horizontal="centerContinuous" vertical="center"/>
    </xf>
    <xf numFmtId="0" fontId="73" fillId="0" borderId="43" xfId="54" applyFont="1" applyBorder="1" applyAlignment="1">
      <alignment horizontal="centerContinuous" vertical="center"/>
    </xf>
    <xf numFmtId="0" fontId="73" fillId="0" borderId="13" xfId="54" applyFont="1" applyBorder="1" applyAlignment="1">
      <alignment vertical="center"/>
    </xf>
    <xf numFmtId="0" fontId="73" fillId="0" borderId="14" xfId="54" applyFont="1" applyBorder="1" applyAlignment="1">
      <alignment vertical="center"/>
    </xf>
    <xf numFmtId="0" fontId="73" fillId="0" borderId="43" xfId="54" applyFont="1" applyBorder="1" applyAlignment="1">
      <alignment vertical="center"/>
    </xf>
    <xf numFmtId="0" fontId="67" fillId="0" borderId="0" xfId="57" applyFont="1" applyFill="1" applyAlignment="1">
      <alignment vertical="center"/>
    </xf>
    <xf numFmtId="0" fontId="67" fillId="0" borderId="0" xfId="57" applyFont="1" applyFill="1" applyAlignment="1">
      <alignment horizontal="right" vertical="center"/>
    </xf>
    <xf numFmtId="0" fontId="67" fillId="0" borderId="0" xfId="58" applyFont="1" applyFill="1" applyAlignment="1">
      <alignment vertical="center"/>
    </xf>
    <xf numFmtId="0" fontId="67" fillId="0" borderId="0" xfId="57" applyFont="1" applyFill="1" applyAlignment="1">
      <alignment horizontal="centerContinuous" vertical="center"/>
    </xf>
    <xf numFmtId="0" fontId="67" fillId="0" borderId="14" xfId="57" applyFont="1" applyFill="1" applyBorder="1" applyAlignment="1">
      <alignment vertical="center"/>
    </xf>
    <xf numFmtId="0" fontId="67" fillId="0" borderId="0" xfId="60" applyFont="1" applyFill="1" applyAlignment="1">
      <alignment vertical="center"/>
    </xf>
    <xf numFmtId="0" fontId="67" fillId="0" borderId="0" xfId="60" applyFont="1" applyFill="1" applyAlignment="1">
      <alignment horizontal="right" vertical="center"/>
    </xf>
    <xf numFmtId="0" fontId="67" fillId="0" borderId="0" xfId="60" applyFont="1" applyFill="1" applyAlignment="1">
      <alignment horizontal="centerContinuous" vertical="center"/>
    </xf>
    <xf numFmtId="0" fontId="67" fillId="0" borderId="18" xfId="60" applyFont="1" applyFill="1" applyBorder="1" applyAlignment="1">
      <alignment horizontal="center" vertical="center"/>
    </xf>
    <xf numFmtId="0" fontId="67" fillId="0" borderId="11" xfId="60" applyFont="1" applyFill="1" applyBorder="1" applyAlignment="1">
      <alignment horizontal="centerContinuous" vertical="center"/>
    </xf>
    <xf numFmtId="0" fontId="67" fillId="0" borderId="12" xfId="60" applyFont="1" applyFill="1" applyBorder="1" applyAlignment="1">
      <alignment horizontal="centerContinuous" vertical="center"/>
    </xf>
    <xf numFmtId="0" fontId="67" fillId="0" borderId="21" xfId="60" applyFont="1" applyFill="1" applyBorder="1" applyAlignment="1">
      <alignment vertical="center"/>
    </xf>
    <xf numFmtId="0" fontId="67" fillId="0" borderId="15" xfId="60" applyFont="1" applyFill="1" applyBorder="1" applyAlignment="1">
      <alignment vertical="center"/>
    </xf>
    <xf numFmtId="0" fontId="67" fillId="0" borderId="0" xfId="60" applyFont="1" applyFill="1" applyBorder="1" applyAlignment="1">
      <alignment horizontal="right" vertical="center"/>
    </xf>
    <xf numFmtId="0" fontId="67" fillId="0" borderId="22" xfId="60" applyFont="1" applyFill="1" applyBorder="1" applyAlignment="1">
      <alignment vertical="center"/>
    </xf>
    <xf numFmtId="0" fontId="67" fillId="0" borderId="10" xfId="60" applyFont="1" applyFill="1" applyBorder="1" applyAlignment="1">
      <alignment vertical="center"/>
    </xf>
    <xf numFmtId="0" fontId="67" fillId="0" borderId="24" xfId="60" applyFont="1" applyFill="1" applyBorder="1" applyAlignment="1">
      <alignment vertical="center"/>
    </xf>
    <xf numFmtId="0" fontId="67" fillId="0" borderId="39" xfId="60" applyFont="1" applyFill="1" applyBorder="1" applyAlignment="1">
      <alignment vertical="center"/>
    </xf>
    <xf numFmtId="0" fontId="58" fillId="0" borderId="0" xfId="54" applyFont="1" applyAlignment="1">
      <alignment vertical="center"/>
    </xf>
    <xf numFmtId="176" fontId="18" fillId="0" borderId="0" xfId="53" applyNumberFormat="1" applyFont="1" applyFill="1" applyBorder="1" applyAlignment="1">
      <alignment horizontal="center" vertical="center"/>
    </xf>
    <xf numFmtId="0" fontId="66" fillId="0" borderId="0" xfId="53" applyFont="1" applyFill="1" applyBorder="1" applyAlignment="1">
      <alignment horizontal="center" vertical="center"/>
    </xf>
    <xf numFmtId="0" fontId="66" fillId="0" borderId="64" xfId="53" applyFont="1" applyFill="1" applyBorder="1" applyAlignment="1">
      <alignment horizontal="center" vertical="center"/>
    </xf>
    <xf numFmtId="0" fontId="18" fillId="0" borderId="0" xfId="53" applyFont="1" applyFill="1" applyBorder="1" applyAlignment="1">
      <alignment horizontal="right" vertical="center"/>
    </xf>
    <xf numFmtId="0" fontId="18" fillId="0" borderId="60" xfId="53" applyFont="1" applyFill="1" applyBorder="1" applyAlignment="1">
      <alignment horizontal="right" vertical="center"/>
    </xf>
    <xf numFmtId="0" fontId="66" fillId="0" borderId="0" xfId="62" applyFont="1">
      <alignment vertical="center"/>
    </xf>
    <xf numFmtId="0" fontId="62" fillId="0" borderId="0" xfId="53" quotePrefix="1">
      <alignment vertical="center"/>
    </xf>
    <xf numFmtId="0" fontId="18" fillId="0" borderId="0" xfId="53" applyFont="1" applyFill="1" applyBorder="1" applyAlignment="1">
      <alignment horizontal="center"/>
    </xf>
    <xf numFmtId="0" fontId="66" fillId="0" borderId="0" xfId="53" applyFont="1" applyFill="1" applyBorder="1" applyAlignment="1">
      <alignment horizontal="left" vertical="center"/>
    </xf>
    <xf numFmtId="0" fontId="78" fillId="0" borderId="0" xfId="60" applyFont="1" applyFill="1" applyAlignment="1">
      <alignment vertical="center"/>
    </xf>
    <xf numFmtId="0" fontId="15" fillId="0" borderId="26" xfId="0" applyFont="1" applyBorder="1" applyAlignment="1" applyProtection="1">
      <alignment vertical="center" shrinkToFit="1"/>
    </xf>
    <xf numFmtId="0" fontId="15" fillId="0" borderId="26" xfId="0" applyFont="1" applyBorder="1" applyAlignment="1" applyProtection="1">
      <alignment vertical="center"/>
    </xf>
    <xf numFmtId="0" fontId="26" fillId="0" borderId="0" xfId="0" applyFont="1" applyFill="1" applyAlignment="1">
      <alignment vertical="center"/>
    </xf>
    <xf numFmtId="0" fontId="18" fillId="0" borderId="0" xfId="53" applyFont="1" applyFill="1" applyBorder="1" applyAlignment="1">
      <alignment vertical="center"/>
    </xf>
    <xf numFmtId="0" fontId="67" fillId="0" borderId="20" xfId="57" applyFont="1" applyFill="1" applyBorder="1" applyAlignment="1">
      <alignment horizontal="center" vertical="center"/>
    </xf>
    <xf numFmtId="0" fontId="67" fillId="0" borderId="15" xfId="60" applyFont="1" applyFill="1" applyBorder="1" applyAlignment="1">
      <alignment horizontal="center" vertical="center"/>
    </xf>
    <xf numFmtId="0" fontId="67" fillId="0" borderId="0" xfId="60" applyFont="1" applyFill="1" applyAlignment="1">
      <alignment horizontal="center" vertical="center"/>
    </xf>
    <xf numFmtId="0" fontId="0" fillId="0" borderId="0" xfId="0" applyAlignment="1"/>
    <xf numFmtId="0" fontId="67" fillId="0" borderId="21" xfId="60" applyFont="1" applyFill="1" applyBorder="1" applyAlignment="1">
      <alignment horizontal="center" vertical="center"/>
    </xf>
    <xf numFmtId="0" fontId="81" fillId="0" borderId="0" xfId="0" applyFont="1" applyAlignment="1" applyProtection="1">
      <alignment vertical="center"/>
    </xf>
    <xf numFmtId="176" fontId="15" fillId="0" borderId="0" xfId="0" applyNumberFormat="1" applyFont="1" applyFill="1" applyBorder="1" applyAlignment="1" applyProtection="1">
      <protection locked="0"/>
    </xf>
    <xf numFmtId="0" fontId="67" fillId="0" borderId="0" xfId="57" applyFont="1" applyFill="1" applyAlignment="1">
      <alignment horizontal="right" vertical="center" indent="1"/>
    </xf>
    <xf numFmtId="0" fontId="67" fillId="0" borderId="0" xfId="57" applyFont="1" applyFill="1" applyAlignment="1">
      <alignment horizontal="right" vertical="top" indent="1"/>
    </xf>
    <xf numFmtId="0" fontId="67" fillId="0" borderId="0" xfId="60" applyFont="1" applyFill="1" applyAlignment="1">
      <alignment horizontal="right" vertical="center" indent="1"/>
    </xf>
    <xf numFmtId="0" fontId="67" fillId="0" borderId="24" xfId="60" applyFont="1" applyFill="1" applyBorder="1" applyAlignment="1">
      <alignment horizontal="distributed" vertical="center" justifyLastLine="1"/>
    </xf>
    <xf numFmtId="0" fontId="67" fillId="0" borderId="0" xfId="57" applyFont="1" applyFill="1" applyAlignment="1">
      <alignment horizontal="right" indent="1"/>
    </xf>
    <xf numFmtId="0" fontId="67" fillId="0" borderId="0" xfId="58" applyFont="1" applyFill="1" applyAlignment="1">
      <alignment horizontal="right" indent="1"/>
    </xf>
    <xf numFmtId="0" fontId="67" fillId="0" borderId="10" xfId="57" applyFont="1" applyFill="1" applyBorder="1" applyAlignment="1">
      <alignment horizontal="distributed" vertical="center" justifyLastLine="1"/>
    </xf>
    <xf numFmtId="0" fontId="27" fillId="0" borderId="18" xfId="0" applyFont="1" applyBorder="1" applyAlignment="1" applyProtection="1">
      <alignment horizontal="center" vertical="center" shrinkToFit="1"/>
    </xf>
    <xf numFmtId="0" fontId="29" fillId="0" borderId="18" xfId="0" applyFont="1" applyBorder="1" applyAlignment="1" applyProtection="1">
      <alignment horizontal="center" vertical="center" shrinkToFit="1"/>
    </xf>
    <xf numFmtId="0" fontId="31" fillId="0" borderId="0" xfId="0" applyFont="1" applyAlignment="1">
      <alignment vertical="center"/>
    </xf>
    <xf numFmtId="0" fontId="32" fillId="0" borderId="11" xfId="0" applyFont="1" applyBorder="1" applyAlignment="1">
      <alignment horizontal="center" vertical="center"/>
    </xf>
    <xf numFmtId="0" fontId="36" fillId="0" borderId="19" xfId="0" applyFont="1" applyBorder="1" applyAlignment="1">
      <alignment horizontal="center" vertical="center"/>
    </xf>
    <xf numFmtId="0" fontId="32" fillId="0" borderId="12" xfId="0" applyFont="1" applyBorder="1" applyAlignment="1">
      <alignment horizontal="center" vertical="center"/>
    </xf>
    <xf numFmtId="0" fontId="0" fillId="0" borderId="18"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12" xfId="0" quotePrefix="1"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32" fillId="0" borderId="0" xfId="0" applyFont="1" applyAlignment="1">
      <alignment vertical="center"/>
    </xf>
    <xf numFmtId="0" fontId="0" fillId="27" borderId="23" xfId="0" applyNumberFormat="1" applyFill="1" applyBorder="1" applyAlignment="1" applyProtection="1">
      <alignment horizontal="left" vertical="center"/>
      <protection locked="0"/>
    </xf>
    <xf numFmtId="0" fontId="0" fillId="27" borderId="23" xfId="0" applyFill="1" applyBorder="1" applyAlignment="1" applyProtection="1">
      <alignment horizontal="left" vertical="center"/>
      <protection locked="0"/>
    </xf>
    <xf numFmtId="0" fontId="0" fillId="27" borderId="23" xfId="0" applyFill="1" applyBorder="1" applyAlignment="1" applyProtection="1">
      <alignment vertical="center"/>
      <protection locked="0"/>
    </xf>
    <xf numFmtId="0" fontId="0" fillId="27" borderId="23" xfId="0" applyFill="1" applyBorder="1" applyAlignment="1" applyProtection="1">
      <alignment vertical="center" shrinkToFit="1"/>
      <protection locked="0"/>
    </xf>
    <xf numFmtId="176" fontId="0" fillId="27" borderId="23" xfId="0" applyNumberFormat="1" applyFill="1" applyBorder="1" applyAlignment="1" applyProtection="1">
      <alignment horizontal="left" vertical="center"/>
      <protection locked="0"/>
    </xf>
    <xf numFmtId="38" fontId="0" fillId="27" borderId="23" xfId="33" applyFont="1" applyFill="1" applyBorder="1" applyAlignment="1" applyProtection="1">
      <alignment horizontal="left" vertical="center"/>
      <protection locked="0"/>
    </xf>
    <xf numFmtId="0" fontId="29" fillId="0" borderId="0" xfId="54" applyFont="1" applyFill="1" applyBorder="1" applyAlignment="1">
      <alignment vertical="center"/>
    </xf>
    <xf numFmtId="0" fontId="18" fillId="27" borderId="0" xfId="53" applyFont="1" applyFill="1" applyBorder="1" applyAlignment="1">
      <alignment horizontal="left"/>
    </xf>
    <xf numFmtId="0" fontId="15" fillId="27" borderId="0" xfId="0" applyFont="1" applyFill="1" applyBorder="1" applyProtection="1"/>
    <xf numFmtId="0" fontId="18" fillId="27" borderId="0" xfId="53" applyFont="1" applyFill="1" applyBorder="1">
      <alignment vertical="center"/>
    </xf>
    <xf numFmtId="0" fontId="67" fillId="27" borderId="0" xfId="57" applyFont="1" applyFill="1" applyAlignment="1">
      <alignment vertical="center" shrinkToFit="1"/>
    </xf>
    <xf numFmtId="0" fontId="67" fillId="27" borderId="0" xfId="57" applyFont="1" applyFill="1" applyAlignment="1">
      <alignment vertical="center"/>
    </xf>
    <xf numFmtId="0" fontId="67" fillId="27" borderId="0" xfId="60" applyFont="1" applyFill="1" applyAlignment="1">
      <alignment vertical="center"/>
    </xf>
    <xf numFmtId="0" fontId="31" fillId="0" borderId="0" xfId="0" applyFont="1" applyFill="1" applyAlignment="1">
      <alignment horizontal="center" vertical="center"/>
    </xf>
    <xf numFmtId="0" fontId="26" fillId="30" borderId="0" xfId="0" applyFont="1" applyFill="1" applyAlignment="1">
      <alignment vertical="center"/>
    </xf>
    <xf numFmtId="0" fontId="26" fillId="0" borderId="0" xfId="0" applyFont="1" applyFill="1" applyAlignment="1">
      <alignment vertical="center"/>
    </xf>
    <xf numFmtId="0" fontId="18" fillId="0" borderId="0" xfId="65" applyFont="1" applyAlignment="1">
      <alignment vertical="center"/>
    </xf>
    <xf numFmtId="0" fontId="13" fillId="0" borderId="0" xfId="65" applyAlignment="1">
      <alignment vertical="center"/>
    </xf>
    <xf numFmtId="0" fontId="72" fillId="0" borderId="0" xfId="65" applyFont="1" applyAlignment="1">
      <alignment vertical="center"/>
    </xf>
    <xf numFmtId="0" fontId="55" fillId="0" borderId="0" xfId="65" applyFont="1" applyAlignment="1">
      <alignment vertical="center"/>
    </xf>
    <xf numFmtId="0" fontId="23" fillId="0" borderId="0" xfId="65" applyFont="1" applyAlignment="1">
      <alignment vertical="center"/>
    </xf>
    <xf numFmtId="0" fontId="23" fillId="0" borderId="10" xfId="65" applyFont="1" applyBorder="1" applyAlignment="1">
      <alignment vertical="center"/>
    </xf>
    <xf numFmtId="0" fontId="72" fillId="0" borderId="0" xfId="65" applyFont="1" applyBorder="1" applyAlignment="1">
      <alignment vertical="top" wrapText="1"/>
    </xf>
    <xf numFmtId="0" fontId="23" fillId="0" borderId="0" xfId="65" applyFont="1" applyAlignment="1">
      <alignment horizontal="left" vertical="center" wrapText="1"/>
    </xf>
    <xf numFmtId="0" fontId="23" fillId="0" borderId="0" xfId="65" applyFont="1" applyAlignment="1">
      <alignment vertical="top" wrapText="1"/>
    </xf>
    <xf numFmtId="0" fontId="72" fillId="0" borderId="26" xfId="65" applyFont="1" applyBorder="1" applyAlignment="1">
      <alignment vertical="top" wrapText="1"/>
    </xf>
    <xf numFmtId="0" fontId="72" fillId="0" borderId="10" xfId="65" applyFont="1" applyBorder="1" applyAlignment="1">
      <alignment vertical="top" wrapText="1"/>
    </xf>
    <xf numFmtId="0" fontId="13" fillId="31" borderId="10" xfId="65" applyFill="1" applyBorder="1" applyAlignment="1">
      <alignment vertical="center"/>
    </xf>
    <xf numFmtId="0" fontId="13" fillId="31" borderId="0" xfId="65" applyFill="1" applyBorder="1" applyAlignment="1">
      <alignment vertical="center"/>
    </xf>
    <xf numFmtId="0" fontId="13" fillId="31" borderId="26" xfId="65" applyFill="1" applyBorder="1" applyAlignment="1">
      <alignment vertical="center"/>
    </xf>
    <xf numFmtId="0" fontId="26" fillId="0" borderId="0" xfId="0" applyFont="1" applyFill="1" applyAlignment="1">
      <alignment vertical="center"/>
    </xf>
    <xf numFmtId="0" fontId="0" fillId="26" borderId="0" xfId="0" applyFill="1" applyAlignment="1">
      <alignment vertical="center"/>
    </xf>
    <xf numFmtId="176" fontId="18" fillId="27" borderId="0" xfId="0" applyNumberFormat="1" applyFont="1" applyFill="1" applyAlignment="1">
      <alignment vertical="center"/>
    </xf>
    <xf numFmtId="0" fontId="34" fillId="0" borderId="97" xfId="0" applyFont="1" applyFill="1" applyBorder="1" applyAlignment="1">
      <alignment horizontal="center" vertical="center" shrinkToFit="1"/>
    </xf>
    <xf numFmtId="0" fontId="34" fillId="0" borderId="41" xfId="0" applyFont="1" applyFill="1" applyBorder="1" applyAlignment="1">
      <alignment horizontal="center" vertical="center" shrinkToFit="1"/>
    </xf>
    <xf numFmtId="0" fontId="26" fillId="0" borderId="0" xfId="0" applyFont="1" applyFill="1" applyAlignment="1">
      <alignment vertical="center"/>
    </xf>
    <xf numFmtId="0" fontId="58" fillId="0" borderId="0" xfId="65" applyFont="1" applyAlignment="1">
      <alignment vertical="center"/>
    </xf>
    <xf numFmtId="0" fontId="76" fillId="0" borderId="0" xfId="65" applyFont="1" applyAlignment="1">
      <alignment vertical="center"/>
    </xf>
    <xf numFmtId="0" fontId="0" fillId="0" borderId="0" xfId="0" applyAlignment="1">
      <alignment horizontal="right" vertical="center"/>
    </xf>
    <xf numFmtId="176" fontId="18" fillId="28" borderId="25" xfId="53" applyNumberFormat="1" applyFont="1" applyFill="1" applyBorder="1" applyAlignment="1">
      <alignment vertical="center"/>
    </xf>
    <xf numFmtId="176" fontId="18" fillId="0" borderId="0" xfId="53" applyNumberFormat="1" applyFont="1" applyFill="1" applyAlignment="1">
      <alignment vertical="center"/>
    </xf>
    <xf numFmtId="0" fontId="15" fillId="0" borderId="14" xfId="0" applyFont="1" applyFill="1" applyBorder="1" applyProtection="1"/>
    <xf numFmtId="0" fontId="15" fillId="0" borderId="25" xfId="0" applyFont="1" applyFill="1" applyBorder="1" applyProtection="1"/>
    <xf numFmtId="0" fontId="15" fillId="0" borderId="0" xfId="0" applyFont="1" applyFill="1" applyBorder="1" applyProtection="1">
      <protection locked="0"/>
    </xf>
    <xf numFmtId="0" fontId="15" fillId="0" borderId="15" xfId="0" applyFont="1" applyFill="1" applyBorder="1" applyAlignment="1" applyProtection="1">
      <alignment horizontal="right" indent="1"/>
      <protection locked="0"/>
    </xf>
    <xf numFmtId="0" fontId="15" fillId="0" borderId="0" xfId="0" applyFont="1" applyFill="1" applyBorder="1" applyProtection="1"/>
    <xf numFmtId="0" fontId="15" fillId="0" borderId="15" xfId="0" applyFont="1" applyFill="1" applyBorder="1" applyProtection="1"/>
    <xf numFmtId="0" fontId="18" fillId="0" borderId="0" xfId="53" applyFont="1" applyFill="1" applyBorder="1" applyAlignment="1">
      <alignment vertical="center" wrapText="1"/>
    </xf>
    <xf numFmtId="0" fontId="34" fillId="0" borderId="22" xfId="0" applyFont="1" applyFill="1" applyBorder="1" applyAlignment="1">
      <alignment horizontal="center" vertical="center" shrinkToFit="1"/>
    </xf>
    <xf numFmtId="0" fontId="21" fillId="0" borderId="0" xfId="53" applyFont="1" applyFill="1">
      <alignment vertical="center"/>
    </xf>
    <xf numFmtId="0" fontId="18" fillId="27" borderId="60" xfId="53" applyFont="1" applyFill="1" applyBorder="1" applyAlignment="1">
      <alignment vertical="center"/>
    </xf>
    <xf numFmtId="0" fontId="18" fillId="27" borderId="60" xfId="53" applyNumberFormat="1" applyFont="1" applyFill="1" applyBorder="1" applyAlignment="1">
      <alignment vertical="center"/>
    </xf>
    <xf numFmtId="0" fontId="18" fillId="0" borderId="0" xfId="62" applyFont="1">
      <alignment vertical="center"/>
    </xf>
    <xf numFmtId="0" fontId="83" fillId="0" borderId="0" xfId="53" applyFont="1">
      <alignment vertical="center"/>
    </xf>
    <xf numFmtId="0" fontId="18" fillId="0" borderId="60" xfId="62" applyFont="1" applyBorder="1">
      <alignment vertical="center"/>
    </xf>
    <xf numFmtId="0" fontId="18" fillId="0" borderId="0" xfId="62" applyFont="1" applyAlignment="1">
      <alignment horizontal="right" vertical="center"/>
    </xf>
    <xf numFmtId="0" fontId="18" fillId="28" borderId="0" xfId="62" applyFont="1" applyFill="1">
      <alignment vertical="center"/>
    </xf>
    <xf numFmtId="0" fontId="18" fillId="28" borderId="179" xfId="53" applyNumberFormat="1" applyFont="1" applyFill="1" applyBorder="1" applyAlignment="1">
      <alignment vertical="center" shrinkToFit="1"/>
    </xf>
    <xf numFmtId="0" fontId="18" fillId="28" borderId="179" xfId="53" quotePrefix="1" applyNumberFormat="1" applyFont="1" applyFill="1" applyBorder="1" applyAlignment="1">
      <alignment vertical="center" shrinkToFit="1"/>
    </xf>
    <xf numFmtId="0" fontId="18" fillId="0" borderId="178" xfId="53" applyFont="1" applyFill="1" applyBorder="1" applyAlignment="1">
      <alignment horizontal="center" vertical="center"/>
    </xf>
    <xf numFmtId="0" fontId="18" fillId="0" borderId="178" xfId="53" applyFont="1" applyFill="1" applyBorder="1" applyAlignment="1">
      <alignment horizontal="center" vertical="center" textRotation="255" shrinkToFit="1"/>
    </xf>
    <xf numFmtId="0" fontId="18" fillId="0" borderId="178" xfId="53" applyFont="1" applyFill="1" applyBorder="1" applyAlignment="1">
      <alignment horizontal="center" vertical="center" wrapText="1"/>
    </xf>
    <xf numFmtId="0" fontId="57" fillId="0" borderId="178" xfId="53" applyFont="1" applyFill="1" applyBorder="1" applyAlignment="1">
      <alignment horizontal="center" vertical="center" textRotation="255" wrapText="1" shrinkToFit="1"/>
    </xf>
    <xf numFmtId="0" fontId="18" fillId="28" borderId="178" xfId="53" applyNumberFormat="1" applyFont="1" applyFill="1" applyBorder="1" applyAlignment="1">
      <alignment vertical="center" shrinkToFit="1"/>
    </xf>
    <xf numFmtId="0" fontId="18" fillId="28" borderId="178" xfId="53" quotePrefix="1" applyNumberFormat="1" applyFont="1" applyFill="1" applyBorder="1" applyAlignment="1">
      <alignment vertical="center" shrinkToFit="1"/>
    </xf>
    <xf numFmtId="0" fontId="32" fillId="0" borderId="0" xfId="0" applyFont="1" applyFill="1" applyAlignment="1">
      <alignment vertical="center"/>
    </xf>
    <xf numFmtId="0" fontId="26" fillId="0" borderId="0" xfId="0" applyFont="1" applyAlignment="1">
      <alignment horizontal="left" vertical="center"/>
    </xf>
    <xf numFmtId="0" fontId="31" fillId="0" borderId="0" xfId="0" applyFont="1" applyAlignment="1">
      <alignment horizontal="center" vertical="center"/>
    </xf>
    <xf numFmtId="0" fontId="26" fillId="0" borderId="0" xfId="0" applyFont="1" applyAlignment="1">
      <alignment vertical="center"/>
    </xf>
    <xf numFmtId="0" fontId="59" fillId="0" borderId="29" xfId="0" applyFont="1" applyBorder="1" applyAlignment="1">
      <alignment vertical="center"/>
    </xf>
    <xf numFmtId="0" fontId="34" fillId="0" borderId="21" xfId="0" applyFont="1" applyFill="1" applyBorder="1" applyAlignment="1">
      <alignment horizontal="center" vertical="center" shrinkToFit="1"/>
    </xf>
    <xf numFmtId="0" fontId="34" fillId="0" borderId="105" xfId="0" applyFont="1" applyFill="1" applyBorder="1" applyAlignment="1">
      <alignment horizontal="center" vertical="center" shrinkToFit="1"/>
    </xf>
    <xf numFmtId="0" fontId="26" fillId="0" borderId="0" xfId="0" applyFont="1" applyAlignment="1">
      <alignment horizontal="center" vertical="center"/>
    </xf>
    <xf numFmtId="0" fontId="34" fillId="0" borderId="102" xfId="0" applyFont="1" applyFill="1" applyBorder="1" applyAlignment="1">
      <alignment horizontal="center" vertical="center" shrinkToFit="1"/>
    </xf>
    <xf numFmtId="0" fontId="34" fillId="0" borderId="106" xfId="0" applyFont="1" applyFill="1" applyBorder="1" applyAlignment="1">
      <alignment horizontal="center" vertical="center" shrinkToFit="1"/>
    </xf>
    <xf numFmtId="0" fontId="26" fillId="0" borderId="0" xfId="0" applyFont="1" applyFill="1" applyAlignment="1">
      <alignment horizontal="center" vertical="center" shrinkToFit="1"/>
    </xf>
    <xf numFmtId="0" fontId="20" fillId="0" borderId="22" xfId="0" applyFont="1" applyFill="1" applyBorder="1" applyAlignment="1">
      <alignment horizontal="center" vertical="center" shrinkToFit="1"/>
    </xf>
    <xf numFmtId="0" fontId="20" fillId="0" borderId="21" xfId="0" applyFont="1" applyFill="1" applyBorder="1" applyAlignment="1">
      <alignment horizontal="center" vertical="center" shrinkToFit="1"/>
    </xf>
    <xf numFmtId="0" fontId="20" fillId="0" borderId="105" xfId="0" applyFont="1" applyFill="1" applyBorder="1" applyAlignment="1">
      <alignment horizontal="center" vertical="center" shrinkToFit="1"/>
    </xf>
    <xf numFmtId="0" fontId="20" fillId="0" borderId="0" xfId="0" applyFont="1" applyAlignment="1">
      <alignment horizontal="center" vertical="center"/>
    </xf>
    <xf numFmtId="0" fontId="20" fillId="0" borderId="0" xfId="0" applyFont="1" applyFill="1" applyAlignment="1">
      <alignment horizontal="center" vertical="center" shrinkToFit="1"/>
    </xf>
    <xf numFmtId="0" fontId="34" fillId="0" borderId="38" xfId="0" applyFont="1" applyFill="1" applyBorder="1" applyAlignment="1">
      <alignment horizontal="center" vertical="center" shrinkToFit="1"/>
    </xf>
    <xf numFmtId="0" fontId="34" fillId="0" borderId="44" xfId="0" applyFont="1" applyFill="1" applyBorder="1" applyAlignment="1">
      <alignment horizontal="center" vertical="center" shrinkToFit="1"/>
    </xf>
    <xf numFmtId="0" fontId="85" fillId="0" borderId="111" xfId="0" applyFont="1" applyFill="1" applyBorder="1" applyAlignment="1">
      <alignment vertical="center" wrapText="1"/>
    </xf>
    <xf numFmtId="0" fontId="85" fillId="0" borderId="109" xfId="0" applyFont="1" applyFill="1" applyBorder="1" applyAlignment="1">
      <alignment vertical="center" wrapText="1"/>
    </xf>
    <xf numFmtId="0" fontId="85" fillId="0" borderId="112" xfId="0" applyFont="1" applyFill="1" applyBorder="1" applyAlignment="1">
      <alignment vertical="center" wrapText="1"/>
    </xf>
    <xf numFmtId="38" fontId="22" fillId="28" borderId="178" xfId="33" applyFont="1" applyFill="1" applyBorder="1" applyAlignment="1">
      <alignment shrinkToFit="1"/>
    </xf>
    <xf numFmtId="38" fontId="22" fillId="28" borderId="179" xfId="33" applyFont="1" applyFill="1" applyBorder="1" applyAlignment="1">
      <alignment shrinkToFit="1"/>
    </xf>
    <xf numFmtId="0" fontId="54" fillId="26" borderId="0" xfId="0" applyFont="1" applyFill="1" applyAlignment="1">
      <alignment vertical="center"/>
    </xf>
    <xf numFmtId="0" fontId="18" fillId="35" borderId="0" xfId="0" applyFont="1" applyFill="1" applyAlignment="1">
      <alignment vertical="center"/>
    </xf>
    <xf numFmtId="0" fontId="18" fillId="35" borderId="0" xfId="0" applyFont="1" applyFill="1" applyBorder="1" applyAlignment="1">
      <alignment vertical="center"/>
    </xf>
    <xf numFmtId="0" fontId="22" fillId="35" borderId="0" xfId="0" applyFont="1" applyFill="1" applyAlignment="1">
      <alignment horizontal="right" vertical="center"/>
    </xf>
    <xf numFmtId="0" fontId="54" fillId="0" borderId="0" xfId="0" applyFont="1" applyAlignment="1">
      <alignment vertical="center"/>
    </xf>
    <xf numFmtId="0" fontId="55" fillId="35" borderId="0" xfId="0" applyFont="1" applyFill="1" applyBorder="1" applyAlignment="1">
      <alignment horizontal="center" vertical="top"/>
    </xf>
    <xf numFmtId="0" fontId="18" fillId="35" borderId="0" xfId="0" applyFont="1" applyFill="1" applyBorder="1" applyAlignment="1">
      <alignment horizontal="center" vertical="center"/>
    </xf>
    <xf numFmtId="0" fontId="18" fillId="35" borderId="14" xfId="0" applyFont="1" applyFill="1" applyBorder="1" applyAlignment="1">
      <alignment vertical="center"/>
    </xf>
    <xf numFmtId="0" fontId="18" fillId="35" borderId="14" xfId="0" applyFont="1" applyFill="1" applyBorder="1" applyAlignment="1">
      <alignment horizontal="distributed" vertical="center" wrapText="1"/>
    </xf>
    <xf numFmtId="0" fontId="18" fillId="35" borderId="0" xfId="0" applyFont="1" applyFill="1" applyBorder="1" applyAlignment="1"/>
    <xf numFmtId="0" fontId="18" fillId="35" borderId="26" xfId="0" applyFont="1" applyFill="1" applyBorder="1" applyAlignment="1">
      <alignment vertical="center"/>
    </xf>
    <xf numFmtId="0" fontId="18" fillId="35" borderId="0" xfId="0" applyFont="1" applyFill="1" applyBorder="1" applyAlignment="1">
      <alignment horizontal="left" vertical="center"/>
    </xf>
    <xf numFmtId="0" fontId="18" fillId="26" borderId="0" xfId="0" applyFont="1" applyFill="1" applyBorder="1" applyAlignment="1">
      <alignment vertical="center"/>
    </xf>
    <xf numFmtId="0" fontId="18" fillId="35" borderId="16" xfId="0" applyFont="1" applyFill="1" applyBorder="1" applyAlignment="1">
      <alignment vertical="center"/>
    </xf>
    <xf numFmtId="0" fontId="18" fillId="35" borderId="17" xfId="0" applyFont="1" applyFill="1" applyBorder="1" applyAlignment="1">
      <alignment vertical="center"/>
    </xf>
    <xf numFmtId="0" fontId="18" fillId="35" borderId="10" xfId="0" applyFont="1" applyFill="1" applyBorder="1" applyAlignment="1">
      <alignment vertical="center"/>
    </xf>
    <xf numFmtId="0" fontId="18" fillId="35" borderId="0" xfId="0" applyFont="1" applyFill="1" applyBorder="1" applyAlignment="1">
      <alignment horizontal="distributed" vertical="center" wrapText="1"/>
    </xf>
    <xf numFmtId="0" fontId="21" fillId="35" borderId="0" xfId="0" applyFont="1" applyFill="1" applyBorder="1" applyAlignment="1">
      <alignment horizontal="distributed" vertical="center" wrapText="1"/>
    </xf>
    <xf numFmtId="0" fontId="18" fillId="35" borderId="13" xfId="0" applyFont="1" applyFill="1" applyBorder="1" applyAlignment="1">
      <alignment vertical="center"/>
    </xf>
    <xf numFmtId="0" fontId="18" fillId="35" borderId="25" xfId="0" applyFont="1" applyFill="1" applyBorder="1" applyAlignment="1">
      <alignment vertical="center"/>
    </xf>
    <xf numFmtId="0" fontId="18" fillId="35" borderId="24" xfId="0" applyFont="1" applyFill="1" applyBorder="1" applyAlignment="1">
      <alignment vertical="center"/>
    </xf>
    <xf numFmtId="0" fontId="21" fillId="26" borderId="0" xfId="0" applyFont="1" applyFill="1" applyBorder="1" applyAlignment="1">
      <alignment horizontal="left" vertical="center" wrapText="1"/>
    </xf>
    <xf numFmtId="0" fontId="21" fillId="26" borderId="0" xfId="0" applyFont="1" applyFill="1" applyBorder="1" applyAlignment="1">
      <alignment horizontal="center" vertical="center" wrapText="1"/>
    </xf>
    <xf numFmtId="0" fontId="21" fillId="26" borderId="0" xfId="0" applyFont="1" applyFill="1" applyBorder="1" applyAlignment="1">
      <alignment horizontal="left" vertical="center"/>
    </xf>
    <xf numFmtId="0" fontId="18" fillId="35" borderId="15" xfId="0" applyFont="1" applyFill="1" applyBorder="1" applyAlignment="1">
      <alignment vertical="center"/>
    </xf>
    <xf numFmtId="0" fontId="93" fillId="26" borderId="0" xfId="0" applyFont="1" applyFill="1" applyAlignment="1">
      <alignment horizontal="left" vertical="center"/>
    </xf>
    <xf numFmtId="0" fontId="23" fillId="35" borderId="0" xfId="0" applyFont="1" applyFill="1" applyBorder="1" applyAlignment="1">
      <alignment horizontal="distributed" vertical="center" wrapText="1"/>
    </xf>
    <xf numFmtId="0" fontId="23" fillId="35" borderId="14" xfId="0" applyFont="1" applyFill="1" applyBorder="1" applyAlignment="1">
      <alignment horizontal="distributed" vertical="center" wrapText="1"/>
    </xf>
    <xf numFmtId="0" fontId="94" fillId="35" borderId="0" xfId="0" applyFont="1" applyFill="1" applyBorder="1" applyAlignment="1">
      <alignment horizontal="left" vertical="center"/>
    </xf>
    <xf numFmtId="0" fontId="54" fillId="26" borderId="0" xfId="0" applyFont="1" applyFill="1" applyAlignment="1">
      <alignment horizontal="left" vertical="center"/>
    </xf>
    <xf numFmtId="0" fontId="94" fillId="26" borderId="0" xfId="0" applyFont="1" applyFill="1" applyAlignment="1">
      <alignment horizontal="left" vertical="center"/>
    </xf>
    <xf numFmtId="0" fontId="94" fillId="26" borderId="0" xfId="0" applyFont="1" applyFill="1" applyBorder="1" applyAlignment="1">
      <alignment horizontal="center" vertical="center"/>
    </xf>
    <xf numFmtId="0" fontId="94" fillId="35" borderId="0" xfId="0" applyFont="1" applyFill="1" applyAlignment="1">
      <alignment horizontal="left" vertical="center"/>
    </xf>
    <xf numFmtId="0" fontId="54" fillId="0" borderId="0" xfId="0" applyFont="1" applyBorder="1" applyAlignment="1">
      <alignment vertical="center"/>
    </xf>
    <xf numFmtId="0" fontId="18" fillId="35" borderId="0" xfId="0" applyFont="1" applyFill="1" applyAlignment="1">
      <alignment horizontal="distributed" vertical="center"/>
    </xf>
    <xf numFmtId="0" fontId="18" fillId="0" borderId="0" xfId="0" applyFont="1" applyFill="1" applyBorder="1" applyAlignment="1">
      <alignment vertical="center"/>
    </xf>
    <xf numFmtId="0" fontId="21" fillId="35" borderId="0" xfId="0" applyFont="1" applyFill="1" applyBorder="1" applyAlignment="1">
      <alignment vertical="center"/>
    </xf>
    <xf numFmtId="0" fontId="21" fillId="35" borderId="0" xfId="0" applyFont="1" applyFill="1" applyBorder="1" applyAlignment="1">
      <alignment horizontal="right" vertical="center"/>
    </xf>
    <xf numFmtId="0" fontId="56" fillId="35" borderId="0" xfId="0" applyFont="1" applyFill="1" applyBorder="1" applyAlignment="1">
      <alignment vertical="center"/>
    </xf>
    <xf numFmtId="0" fontId="18" fillId="35" borderId="0" xfId="0" applyFont="1" applyFill="1" applyBorder="1" applyAlignment="1">
      <alignment horizontal="distributed" vertical="center"/>
    </xf>
    <xf numFmtId="0" fontId="21" fillId="35" borderId="0" xfId="0" applyFont="1" applyFill="1" applyAlignment="1">
      <alignment vertical="center"/>
    </xf>
    <xf numFmtId="0" fontId="94" fillId="35" borderId="0" xfId="0" applyFont="1" applyFill="1" applyAlignment="1">
      <alignment vertical="center"/>
    </xf>
    <xf numFmtId="0" fontId="96" fillId="35" borderId="0" xfId="0" applyFont="1" applyFill="1" applyAlignment="1">
      <alignment vertical="center"/>
    </xf>
    <xf numFmtId="0" fontId="54" fillId="35" borderId="0" xfId="0" applyFont="1" applyFill="1" applyAlignment="1">
      <alignment vertical="center"/>
    </xf>
    <xf numFmtId="0" fontId="71" fillId="26" borderId="0" xfId="0" applyFont="1" applyFill="1" applyAlignment="1">
      <alignment vertical="center"/>
    </xf>
    <xf numFmtId="0" fontId="94" fillId="26" borderId="0" xfId="0" applyFont="1" applyFill="1" applyAlignment="1">
      <alignment vertical="center"/>
    </xf>
    <xf numFmtId="0" fontId="54" fillId="26" borderId="0" xfId="0" applyFont="1" applyFill="1" applyBorder="1" applyAlignment="1">
      <alignment vertical="center"/>
    </xf>
    <xf numFmtId="0" fontId="19" fillId="0" borderId="0" xfId="66" applyFont="1" applyFill="1" applyAlignment="1">
      <alignment vertical="center"/>
    </xf>
    <xf numFmtId="0" fontId="18" fillId="0" borderId="0" xfId="66" applyFont="1" applyFill="1" applyAlignment="1">
      <alignment vertical="center"/>
    </xf>
    <xf numFmtId="0" fontId="0" fillId="0" borderId="0" xfId="66" applyFont="1" applyAlignment="1">
      <alignment horizontal="right" vertical="top"/>
    </xf>
    <xf numFmtId="0" fontId="0" fillId="0" borderId="0" xfId="66" applyFont="1" applyAlignment="1">
      <alignment vertical="center"/>
    </xf>
    <xf numFmtId="0" fontId="18" fillId="0" borderId="0" xfId="66" applyFont="1" applyFill="1" applyBorder="1" applyAlignment="1">
      <alignment vertical="center"/>
    </xf>
    <xf numFmtId="0" fontId="97" fillId="0" borderId="0" xfId="66" applyFont="1" applyFill="1" applyBorder="1" applyAlignment="1">
      <alignment horizontal="left" vertical="center"/>
    </xf>
    <xf numFmtId="0" fontId="90" fillId="0" borderId="0" xfId="66" applyFont="1" applyFill="1" applyBorder="1" applyAlignment="1">
      <alignment vertical="center" wrapText="1"/>
    </xf>
    <xf numFmtId="0" fontId="26" fillId="0" borderId="0" xfId="66" applyFont="1" applyFill="1" applyBorder="1" applyAlignment="1">
      <alignment vertical="center"/>
    </xf>
    <xf numFmtId="0" fontId="56" fillId="0" borderId="0" xfId="66" applyFont="1" applyFill="1" applyAlignment="1">
      <alignment horizontal="distributed" vertical="center" indent="1"/>
    </xf>
    <xf numFmtId="0" fontId="98" fillId="0" borderId="0" xfId="66" applyFont="1" applyFill="1" applyBorder="1" applyAlignment="1">
      <alignment horizontal="center" vertical="center"/>
    </xf>
    <xf numFmtId="0" fontId="18" fillId="0" borderId="0" xfId="66" applyFont="1" applyFill="1" applyBorder="1" applyAlignment="1">
      <alignment horizontal="right" vertical="center"/>
    </xf>
    <xf numFmtId="0" fontId="21" fillId="0" borderId="0" xfId="66" applyFont="1" applyFill="1" applyBorder="1" applyAlignment="1">
      <alignment horizontal="right" vertical="center"/>
    </xf>
    <xf numFmtId="0" fontId="18" fillId="0" borderId="0" xfId="66" applyFont="1" applyFill="1" applyBorder="1" applyAlignment="1">
      <alignment horizontal="center" vertical="center" wrapText="1"/>
    </xf>
    <xf numFmtId="0" fontId="21" fillId="0" borderId="0" xfId="66" applyFont="1" applyFill="1" applyBorder="1" applyAlignment="1"/>
    <xf numFmtId="0" fontId="21" fillId="0" borderId="0" xfId="66" applyFont="1" applyFill="1" applyBorder="1" applyAlignment="1">
      <alignment vertical="center"/>
    </xf>
    <xf numFmtId="0" fontId="21" fillId="0" borderId="0" xfId="66" applyFont="1" applyFill="1" applyAlignment="1">
      <alignment vertical="center"/>
    </xf>
    <xf numFmtId="0" fontId="99" fillId="0" borderId="0" xfId="66" applyFont="1" applyFill="1" applyBorder="1" applyAlignment="1">
      <alignment vertical="center"/>
    </xf>
    <xf numFmtId="0" fontId="100" fillId="0" borderId="0" xfId="66" applyFont="1" applyFill="1" applyBorder="1" applyAlignment="1">
      <alignment vertical="center"/>
    </xf>
    <xf numFmtId="0" fontId="26" fillId="0" borderId="0" xfId="66" applyFont="1" applyAlignment="1">
      <alignment vertical="center"/>
    </xf>
    <xf numFmtId="0" fontId="21" fillId="0" borderId="0" xfId="66" applyFont="1" applyAlignment="1">
      <alignment vertical="center"/>
    </xf>
    <xf numFmtId="0" fontId="99" fillId="0" borderId="0" xfId="66" applyFont="1" applyAlignment="1">
      <alignment vertical="center" wrapText="1"/>
    </xf>
    <xf numFmtId="0" fontId="21" fillId="0" borderId="0" xfId="66" applyFont="1" applyAlignment="1">
      <alignment vertical="center" wrapText="1"/>
    </xf>
    <xf numFmtId="0" fontId="57" fillId="0" borderId="0" xfId="66" applyFont="1" applyAlignment="1">
      <alignment vertical="center"/>
    </xf>
    <xf numFmtId="0" fontId="99" fillId="0" borderId="0" xfId="66" applyFont="1" applyAlignment="1">
      <alignment vertical="center"/>
    </xf>
    <xf numFmtId="0" fontId="57" fillId="0" borderId="0" xfId="66" applyFont="1" applyAlignment="1">
      <alignment vertical="center" wrapText="1"/>
    </xf>
    <xf numFmtId="0" fontId="101" fillId="0" borderId="0" xfId="66" applyFont="1" applyAlignment="1">
      <alignment vertical="center" wrapText="1"/>
    </xf>
    <xf numFmtId="0" fontId="18" fillId="0" borderId="0" xfId="66" applyFont="1" applyAlignment="1">
      <alignment vertical="center"/>
    </xf>
    <xf numFmtId="0" fontId="101" fillId="0" borderId="0" xfId="66" applyFont="1" applyAlignment="1">
      <alignment vertical="center"/>
    </xf>
    <xf numFmtId="0" fontId="102" fillId="0" borderId="0" xfId="66" applyFont="1" applyAlignment="1">
      <alignment vertical="center"/>
    </xf>
    <xf numFmtId="0" fontId="95" fillId="0" borderId="0" xfId="44" applyFont="1" applyAlignment="1">
      <alignment vertical="center"/>
    </xf>
    <xf numFmtId="0" fontId="95" fillId="0" borderId="0" xfId="44" applyFont="1" applyFill="1" applyAlignment="1">
      <alignment vertical="center"/>
    </xf>
    <xf numFmtId="0" fontId="62" fillId="0" borderId="0" xfId="44">
      <alignment vertical="center"/>
    </xf>
    <xf numFmtId="0" fontId="95" fillId="27" borderId="0" xfId="44" applyFont="1" applyFill="1" applyAlignment="1">
      <alignment horizontal="left" vertical="center"/>
    </xf>
    <xf numFmtId="0" fontId="62" fillId="27" borderId="0" xfId="44" applyFill="1">
      <alignment vertical="center"/>
    </xf>
    <xf numFmtId="0" fontId="95" fillId="27" borderId="0" xfId="44" applyFont="1" applyFill="1">
      <alignment vertical="center"/>
    </xf>
    <xf numFmtId="0" fontId="27" fillId="33" borderId="234" xfId="67" applyFont="1" applyFill="1" applyBorder="1" applyAlignment="1">
      <alignment horizontal="center" vertical="center"/>
    </xf>
    <xf numFmtId="0" fontId="80" fillId="28" borderId="178" xfId="53" applyNumberFormat="1" applyFont="1" applyFill="1" applyBorder="1" applyAlignment="1">
      <alignment vertical="center" shrinkToFit="1"/>
    </xf>
    <xf numFmtId="0" fontId="80" fillId="28" borderId="179" xfId="53" applyNumberFormat="1" applyFont="1" applyFill="1" applyBorder="1" applyAlignment="1">
      <alignment vertical="center" shrinkToFit="1"/>
    </xf>
    <xf numFmtId="0" fontId="29" fillId="31" borderId="26" xfId="54" applyFont="1" applyFill="1" applyBorder="1" applyAlignment="1">
      <alignment vertical="center"/>
    </xf>
    <xf numFmtId="0" fontId="29" fillId="31" borderId="11" xfId="54" applyFont="1" applyFill="1" applyBorder="1" applyAlignment="1">
      <alignment vertical="center"/>
    </xf>
    <xf numFmtId="0" fontId="29" fillId="31" borderId="50" xfId="54" applyFont="1" applyFill="1" applyBorder="1" applyAlignment="1">
      <alignment vertical="center"/>
    </xf>
    <xf numFmtId="0" fontId="73" fillId="31" borderId="16" xfId="54" applyFont="1" applyFill="1" applyBorder="1" applyAlignment="1">
      <alignment vertical="center"/>
    </xf>
    <xf numFmtId="0" fontId="73" fillId="31" borderId="0" xfId="54" applyFont="1" applyFill="1" applyBorder="1" applyAlignment="1">
      <alignment vertical="center"/>
    </xf>
    <xf numFmtId="0" fontId="73" fillId="31" borderId="31" xfId="54" applyFont="1" applyFill="1" applyBorder="1" applyAlignment="1">
      <alignment vertical="center"/>
    </xf>
    <xf numFmtId="0" fontId="73" fillId="31" borderId="13" xfId="54" applyFont="1" applyFill="1" applyBorder="1" applyAlignment="1">
      <alignment vertical="center"/>
    </xf>
    <xf numFmtId="0" fontId="73" fillId="31" borderId="14" xfId="54" applyFont="1" applyFill="1" applyBorder="1" applyAlignment="1">
      <alignment vertical="center"/>
    </xf>
    <xf numFmtId="0" fontId="73" fillId="31" borderId="43" xfId="54" applyFont="1" applyFill="1" applyBorder="1" applyAlignment="1">
      <alignment vertical="center"/>
    </xf>
    <xf numFmtId="0" fontId="73" fillId="31" borderId="36" xfId="54" applyFont="1" applyFill="1" applyBorder="1" applyAlignment="1">
      <alignment vertical="center"/>
    </xf>
    <xf numFmtId="0" fontId="73" fillId="31" borderId="32" xfId="54" applyFont="1" applyFill="1" applyBorder="1" applyAlignment="1">
      <alignment vertical="center"/>
    </xf>
    <xf numFmtId="0" fontId="73" fillId="31" borderId="33" xfId="54" applyFont="1" applyFill="1" applyBorder="1" applyAlignment="1">
      <alignment vertical="center"/>
    </xf>
    <xf numFmtId="0" fontId="106" fillId="0" borderId="0" xfId="81" applyFont="1">
      <alignment vertical="center"/>
    </xf>
    <xf numFmtId="0" fontId="13" fillId="0" borderId="0" xfId="81" applyFont="1">
      <alignment vertical="center"/>
    </xf>
    <xf numFmtId="0" fontId="13" fillId="0" borderId="11" xfId="81" applyFont="1" applyBorder="1" applyProtection="1">
      <alignment vertical="center"/>
      <protection locked="0"/>
    </xf>
    <xf numFmtId="0" fontId="13" fillId="0" borderId="26" xfId="81" applyFont="1" applyBorder="1" applyProtection="1">
      <alignment vertical="center"/>
      <protection locked="0"/>
    </xf>
    <xf numFmtId="0" fontId="13" fillId="0" borderId="12" xfId="81" applyFont="1" applyBorder="1" applyProtection="1">
      <alignment vertical="center"/>
      <protection locked="0"/>
    </xf>
    <xf numFmtId="0" fontId="13" fillId="32" borderId="11" xfId="81" applyFont="1" applyFill="1" applyBorder="1">
      <alignment vertical="center"/>
    </xf>
    <xf numFmtId="0" fontId="13" fillId="32" borderId="26" xfId="81" applyFont="1" applyFill="1" applyBorder="1">
      <alignment vertical="center"/>
    </xf>
    <xf numFmtId="0" fontId="13" fillId="32" borderId="12" xfId="81" applyFont="1" applyFill="1" applyBorder="1">
      <alignment vertical="center"/>
    </xf>
    <xf numFmtId="14" fontId="13" fillId="0" borderId="18" xfId="81" applyNumberFormat="1" applyFont="1" applyBorder="1" applyAlignment="1" applyProtection="1">
      <alignment horizontal="center" vertical="center"/>
      <protection locked="0"/>
    </xf>
    <xf numFmtId="0" fontId="13" fillId="32" borderId="11" xfId="81" applyFont="1" applyFill="1" applyBorder="1" applyAlignment="1">
      <alignment horizontal="center" vertical="center"/>
    </xf>
    <xf numFmtId="0" fontId="13" fillId="0" borderId="18" xfId="81" applyFont="1" applyBorder="1" applyProtection="1">
      <alignment vertical="center"/>
      <protection locked="0"/>
    </xf>
    <xf numFmtId="0" fontId="107" fillId="0" borderId="0" xfId="81" applyFont="1">
      <alignment vertical="center"/>
    </xf>
    <xf numFmtId="0" fontId="108" fillId="0" borderId="0" xfId="81" applyFont="1">
      <alignment vertical="center"/>
    </xf>
    <xf numFmtId="0" fontId="13" fillId="32" borderId="18" xfId="81" applyFont="1" applyFill="1" applyBorder="1" applyAlignment="1">
      <alignment horizontal="center" vertical="center" wrapText="1"/>
    </xf>
    <xf numFmtId="0" fontId="109" fillId="0" borderId="0" xfId="81" applyFont="1" applyAlignment="1" applyProtection="1">
      <alignment vertical="center" wrapText="1"/>
      <protection locked="0"/>
    </xf>
    <xf numFmtId="0" fontId="107" fillId="0" borderId="18" xfId="81" applyFont="1" applyBorder="1" applyAlignment="1" applyProtection="1">
      <alignment horizontal="center" vertical="center"/>
      <protection locked="0"/>
    </xf>
    <xf numFmtId="0" fontId="107" fillId="0" borderId="0" xfId="81" applyFont="1" applyAlignment="1">
      <alignment horizontal="center" vertical="center"/>
    </xf>
    <xf numFmtId="0" fontId="32" fillId="0" borderId="0" xfId="81" applyFont="1" applyAlignment="1" applyProtection="1">
      <alignment horizontal="center" vertical="center" wrapText="1"/>
      <protection locked="0"/>
    </xf>
    <xf numFmtId="0" fontId="13" fillId="0" borderId="18" xfId="81" applyFont="1" applyBorder="1" applyAlignment="1" applyProtection="1">
      <alignment horizontal="center" vertical="center" wrapText="1"/>
      <protection locked="0"/>
    </xf>
    <xf numFmtId="0" fontId="13" fillId="0" borderId="0" xfId="81" applyFont="1" applyAlignment="1">
      <alignment horizontal="center" vertical="center" wrapText="1"/>
    </xf>
    <xf numFmtId="0" fontId="13" fillId="32" borderId="18" xfId="81" applyFont="1" applyFill="1" applyBorder="1" applyAlignment="1">
      <alignment horizontal="center" vertical="center"/>
    </xf>
    <xf numFmtId="0" fontId="13" fillId="0" borderId="18" xfId="81" applyFont="1" applyBorder="1" applyAlignment="1" applyProtection="1">
      <alignment horizontal="center" vertical="center"/>
      <protection locked="0"/>
    </xf>
    <xf numFmtId="0" fontId="13" fillId="0" borderId="18" xfId="81" applyFont="1" applyBorder="1" applyAlignment="1" applyProtection="1">
      <alignment vertical="center" wrapText="1"/>
      <protection locked="0"/>
    </xf>
    <xf numFmtId="0" fontId="13" fillId="0" borderId="11" xfId="81" applyFont="1" applyBorder="1" applyAlignment="1" applyProtection="1">
      <alignment horizontal="left" vertical="center"/>
      <protection locked="0"/>
    </xf>
    <xf numFmtId="0" fontId="13" fillId="0" borderId="26" xfId="81" applyFont="1" applyBorder="1" applyAlignment="1" applyProtection="1">
      <alignment horizontal="left" vertical="center"/>
      <protection locked="0"/>
    </xf>
    <xf numFmtId="0" fontId="13" fillId="0" borderId="12" xfId="81" applyFont="1" applyBorder="1" applyAlignment="1" applyProtection="1">
      <alignment horizontal="left" vertical="center"/>
      <protection locked="0"/>
    </xf>
    <xf numFmtId="0" fontId="13" fillId="0" borderId="0" xfId="81" applyFont="1" applyAlignment="1">
      <alignment horizontal="right" vertical="center"/>
    </xf>
    <xf numFmtId="0" fontId="62" fillId="0" borderId="0" xfId="82"/>
    <xf numFmtId="0" fontId="62" fillId="0" borderId="0" xfId="82" applyAlignment="1">
      <alignment horizontal="center"/>
    </xf>
    <xf numFmtId="38" fontId="62" fillId="25" borderId="0" xfId="51" applyFont="1" applyFill="1" applyAlignment="1">
      <alignment horizontal="right"/>
    </xf>
    <xf numFmtId="0" fontId="62" fillId="0" borderId="0" xfId="82" applyFill="1"/>
    <xf numFmtId="0" fontId="62" fillId="0" borderId="0" xfId="82" applyFill="1" applyAlignment="1">
      <alignment horizontal="center"/>
    </xf>
    <xf numFmtId="0" fontId="27" fillId="0" borderId="0" xfId="0" applyFont="1" applyAlignment="1"/>
    <xf numFmtId="0" fontId="27" fillId="0" borderId="0" xfId="0" applyFont="1" applyAlignment="1">
      <alignment horizontal="center"/>
    </xf>
    <xf numFmtId="0" fontId="26" fillId="0" borderId="0" xfId="0" applyFont="1" applyAlignment="1"/>
    <xf numFmtId="0" fontId="113" fillId="0" borderId="0" xfId="0" applyFont="1" applyAlignment="1"/>
    <xf numFmtId="0" fontId="71" fillId="0" borderId="20" xfId="0" applyFont="1" applyBorder="1" applyAlignment="1">
      <alignment vertical="center"/>
    </xf>
    <xf numFmtId="0" fontId="116" fillId="0" borderId="0" xfId="0" applyFont="1" applyFill="1" applyBorder="1" applyAlignment="1">
      <alignment horizontal="left" vertical="center"/>
    </xf>
    <xf numFmtId="0" fontId="88" fillId="0" borderId="0" xfId="0" applyFont="1" applyFill="1" applyAlignment="1">
      <alignment horizontal="left" vertical="center" wrapText="1"/>
    </xf>
    <xf numFmtId="0" fontId="26" fillId="0" borderId="0" xfId="0" applyFont="1" applyFill="1" applyAlignment="1">
      <alignment vertical="center" wrapText="1"/>
    </xf>
    <xf numFmtId="0" fontId="85" fillId="0" borderId="110" xfId="0" applyFont="1" applyFill="1" applyBorder="1" applyAlignment="1">
      <alignment horizontal="center" vertical="center" wrapText="1"/>
    </xf>
    <xf numFmtId="0" fontId="85" fillId="0" borderId="107" xfId="0" applyFont="1" applyFill="1" applyBorder="1" applyAlignment="1">
      <alignment vertical="center" wrapText="1"/>
    </xf>
    <xf numFmtId="0" fontId="18" fillId="0" borderId="60" xfId="53" applyFont="1" applyFill="1" applyBorder="1" applyAlignment="1">
      <alignment vertical="center"/>
    </xf>
    <xf numFmtId="0" fontId="18" fillId="0" borderId="60" xfId="53" applyFont="1" applyFill="1" applyBorder="1" applyAlignment="1">
      <alignment vertical="center"/>
    </xf>
    <xf numFmtId="0" fontId="55" fillId="35" borderId="0" xfId="0" applyFont="1" applyFill="1" applyAlignment="1">
      <alignment horizontal="center" vertical="top"/>
    </xf>
    <xf numFmtId="0" fontId="56" fillId="35" borderId="0" xfId="0" applyFont="1" applyFill="1" applyAlignment="1">
      <alignment horizontal="left" vertical="center"/>
    </xf>
    <xf numFmtId="0" fontId="18" fillId="26" borderId="14" xfId="0" applyFont="1" applyFill="1" applyBorder="1" applyAlignment="1">
      <alignment horizontal="distributed" vertical="center"/>
    </xf>
    <xf numFmtId="0" fontId="18" fillId="26" borderId="10" xfId="0" applyFont="1" applyFill="1" applyBorder="1" applyAlignment="1">
      <alignment horizontal="distributed" vertical="center"/>
    </xf>
    <xf numFmtId="0" fontId="18" fillId="26" borderId="0" xfId="0" applyFont="1" applyFill="1" applyAlignment="1">
      <alignment vertical="center"/>
    </xf>
    <xf numFmtId="0" fontId="21" fillId="35" borderId="0" xfId="0" applyFont="1" applyFill="1" applyAlignment="1">
      <alignment horizontal="distributed" vertical="center"/>
    </xf>
    <xf numFmtId="0" fontId="18" fillId="26" borderId="13" xfId="0" applyFont="1" applyFill="1" applyBorder="1" applyAlignment="1">
      <alignment horizontal="center" vertical="center"/>
    </xf>
    <xf numFmtId="0" fontId="18" fillId="26" borderId="14" xfId="0" applyFont="1" applyFill="1" applyBorder="1" applyAlignment="1">
      <alignment horizontal="center" vertical="center"/>
    </xf>
    <xf numFmtId="0" fontId="18" fillId="26" borderId="25" xfId="0" applyFont="1" applyFill="1" applyBorder="1" applyAlignment="1">
      <alignment horizontal="center" vertical="center"/>
    </xf>
    <xf numFmtId="0" fontId="18" fillId="26" borderId="17" xfId="0" applyFont="1" applyFill="1" applyBorder="1" applyAlignment="1">
      <alignment horizontal="center" vertical="center"/>
    </xf>
    <xf numFmtId="0" fontId="18" fillId="26" borderId="24" xfId="0" applyFont="1" applyFill="1" applyBorder="1" applyAlignment="1">
      <alignment horizontal="center" vertical="center"/>
    </xf>
    <xf numFmtId="0" fontId="18" fillId="26" borderId="25" xfId="0" applyFont="1" applyFill="1" applyBorder="1" applyAlignment="1">
      <alignment vertical="center"/>
    </xf>
    <xf numFmtId="0" fontId="18" fillId="26" borderId="17" xfId="0" applyFont="1" applyFill="1" applyBorder="1" applyAlignment="1">
      <alignment vertical="center"/>
    </xf>
    <xf numFmtId="0" fontId="18" fillId="26" borderId="24" xfId="0" applyFont="1" applyFill="1" applyBorder="1" applyAlignment="1">
      <alignment vertical="center"/>
    </xf>
    <xf numFmtId="0" fontId="18" fillId="26" borderId="0" xfId="0" applyFont="1" applyFill="1" applyBorder="1" applyAlignment="1">
      <alignment horizontal="distributed" vertical="center"/>
    </xf>
    <xf numFmtId="0" fontId="18" fillId="26" borderId="0"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0" fillId="26" borderId="25"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24" xfId="0" applyFont="1" applyFill="1" applyBorder="1" applyAlignment="1">
      <alignment vertical="center"/>
    </xf>
    <xf numFmtId="0" fontId="18" fillId="26" borderId="16" xfId="0" applyFont="1" applyFill="1" applyBorder="1" applyAlignment="1">
      <alignment vertical="center"/>
    </xf>
    <xf numFmtId="0" fontId="18" fillId="26" borderId="15" xfId="0" applyFont="1" applyFill="1" applyBorder="1" applyAlignment="1">
      <alignment vertical="center"/>
    </xf>
    <xf numFmtId="0" fontId="18" fillId="26" borderId="17" xfId="0" applyFont="1" applyFill="1" applyBorder="1" applyAlignment="1">
      <alignment horizontal="center" vertical="center" wrapText="1"/>
    </xf>
    <xf numFmtId="0" fontId="18" fillId="26" borderId="0" xfId="0" applyFont="1" applyFill="1" applyBorder="1" applyAlignment="1">
      <alignment horizontal="center" vertical="center"/>
    </xf>
    <xf numFmtId="0" fontId="18" fillId="26" borderId="15" xfId="0" applyFont="1" applyFill="1" applyBorder="1" applyAlignment="1">
      <alignment horizontal="center" vertical="center"/>
    </xf>
    <xf numFmtId="0" fontId="18" fillId="26" borderId="13" xfId="0" applyFont="1" applyFill="1" applyBorder="1" applyAlignment="1">
      <alignment vertical="center"/>
    </xf>
    <xf numFmtId="0" fontId="18" fillId="35" borderId="0" xfId="0" applyFont="1" applyFill="1" applyBorder="1" applyAlignment="1">
      <alignment horizontal="right" vertical="center"/>
    </xf>
    <xf numFmtId="0" fontId="56" fillId="35" borderId="0" xfId="0" applyFont="1" applyFill="1" applyAlignment="1">
      <alignment vertical="center"/>
    </xf>
    <xf numFmtId="0" fontId="18" fillId="26" borderId="16" xfId="0" applyFont="1" applyFill="1" applyBorder="1" applyAlignment="1">
      <alignment horizontal="center" vertical="center" wrapText="1"/>
    </xf>
    <xf numFmtId="0" fontId="95" fillId="0" borderId="0" xfId="44" applyFont="1" applyAlignment="1">
      <alignment horizontal="center" vertical="center"/>
    </xf>
    <xf numFmtId="0" fontId="95" fillId="0" borderId="0" xfId="44" applyFont="1">
      <alignment vertical="center"/>
    </xf>
    <xf numFmtId="0" fontId="62" fillId="25" borderId="0" xfId="82" applyFill="1" applyAlignment="1">
      <alignment horizontal="center"/>
    </xf>
    <xf numFmtId="0" fontId="79" fillId="0" borderId="0" xfId="83" applyFont="1" applyFill="1" applyBorder="1" applyAlignment="1">
      <alignment vertical="center"/>
    </xf>
    <xf numFmtId="0" fontId="79" fillId="0" borderId="0" xfId="83" applyFont="1" applyFill="1" applyBorder="1" applyAlignment="1">
      <alignment horizontal="center" vertical="center"/>
    </xf>
    <xf numFmtId="0" fontId="79" fillId="0" borderId="0" xfId="83" applyFont="1" applyFill="1" applyBorder="1" applyAlignment="1">
      <alignment horizontal="left" vertical="center"/>
    </xf>
    <xf numFmtId="0" fontId="118" fillId="36" borderId="0" xfId="83" applyFont="1" applyFill="1">
      <alignment vertical="center"/>
    </xf>
    <xf numFmtId="0" fontId="118" fillId="36" borderId="0" xfId="83" applyFont="1" applyFill="1" applyAlignment="1">
      <alignment horizontal="center" vertical="center"/>
    </xf>
    <xf numFmtId="0" fontId="79" fillId="0" borderId="13" xfId="83" applyFont="1" applyFill="1" applyBorder="1" applyAlignment="1">
      <alignment vertical="center"/>
    </xf>
    <xf numFmtId="0" fontId="79" fillId="0" borderId="14" xfId="83" applyFont="1" applyFill="1" applyBorder="1" applyAlignment="1">
      <alignment vertical="center"/>
    </xf>
    <xf numFmtId="0" fontId="79" fillId="0" borderId="25" xfId="83" applyFont="1" applyFill="1" applyBorder="1" applyAlignment="1">
      <alignment vertical="center"/>
    </xf>
    <xf numFmtId="0" fontId="79" fillId="0" borderId="16" xfId="83" applyFont="1" applyFill="1" applyBorder="1" applyAlignment="1">
      <alignment vertical="center"/>
    </xf>
    <xf numFmtId="0" fontId="79" fillId="0" borderId="0" xfId="84" quotePrefix="1" applyFont="1" applyFill="1" applyAlignment="1"/>
    <xf numFmtId="0" fontId="118" fillId="0" borderId="0" xfId="83" applyFont="1" applyFill="1" applyAlignment="1">
      <alignment horizontal="center" vertical="center"/>
    </xf>
    <xf numFmtId="0" fontId="79" fillId="0" borderId="15" xfId="83" applyFont="1" applyFill="1" applyBorder="1" applyAlignment="1">
      <alignment vertical="center"/>
    </xf>
    <xf numFmtId="0" fontId="79" fillId="31" borderId="0" xfId="83" applyFont="1" applyFill="1" applyBorder="1" applyAlignment="1">
      <alignment vertical="center"/>
    </xf>
    <xf numFmtId="0" fontId="79" fillId="0" borderId="0" xfId="83" applyNumberFormat="1" applyFont="1" applyFill="1" applyBorder="1" applyAlignment="1">
      <alignment vertical="center"/>
    </xf>
    <xf numFmtId="0" fontId="79" fillId="0" borderId="17" xfId="83" applyFont="1" applyFill="1" applyBorder="1" applyAlignment="1">
      <alignment vertical="center"/>
    </xf>
    <xf numFmtId="0" fontId="79" fillId="0" borderId="24" xfId="83" applyFont="1" applyFill="1" applyBorder="1" applyAlignment="1">
      <alignment vertical="center"/>
    </xf>
    <xf numFmtId="0" fontId="79" fillId="0" borderId="10" xfId="83" applyFont="1" applyFill="1" applyBorder="1" applyAlignment="1">
      <alignment vertical="center"/>
    </xf>
    <xf numFmtId="0" fontId="79" fillId="0" borderId="24" xfId="83" applyFont="1" applyFill="1" applyBorder="1" applyAlignment="1">
      <alignment horizontal="center" vertical="center"/>
    </xf>
    <xf numFmtId="0" fontId="118" fillId="0" borderId="0" xfId="83" applyFont="1" applyFill="1">
      <alignment vertical="center"/>
    </xf>
    <xf numFmtId="0" fontId="18" fillId="0" borderId="213" xfId="53" applyFont="1" applyFill="1" applyBorder="1">
      <alignment vertical="center"/>
    </xf>
    <xf numFmtId="0" fontId="66" fillId="0" borderId="213" xfId="53" applyFont="1" applyFill="1" applyBorder="1">
      <alignment vertical="center"/>
    </xf>
    <xf numFmtId="0" fontId="66" fillId="0" borderId="213" xfId="53" applyFont="1" applyFill="1" applyBorder="1" applyAlignment="1">
      <alignment horizontal="center" vertical="center"/>
    </xf>
    <xf numFmtId="0" fontId="18" fillId="0" borderId="213" xfId="53" quotePrefix="1" applyFont="1" applyFill="1" applyBorder="1">
      <alignment vertical="center"/>
    </xf>
    <xf numFmtId="0" fontId="18" fillId="0" borderId="236" xfId="53" applyFont="1" applyFill="1" applyBorder="1">
      <alignment vertical="center"/>
    </xf>
    <xf numFmtId="186" fontId="15" fillId="27" borderId="16" xfId="0" applyNumberFormat="1" applyFont="1" applyFill="1" applyBorder="1" applyAlignment="1" applyProtection="1">
      <alignment horizontal="left" indent="1"/>
    </xf>
    <xf numFmtId="0" fontId="0" fillId="27" borderId="11" xfId="81" applyFont="1" applyFill="1" applyBorder="1" applyProtection="1">
      <alignment vertical="center"/>
      <protection locked="0"/>
    </xf>
    <xf numFmtId="0" fontId="13" fillId="27" borderId="26" xfId="81" applyFont="1" applyFill="1" applyBorder="1" applyProtection="1">
      <alignment vertical="center"/>
      <protection locked="0"/>
    </xf>
    <xf numFmtId="0" fontId="13" fillId="27" borderId="12" xfId="81" applyFont="1" applyFill="1" applyBorder="1" applyProtection="1">
      <alignment vertical="center"/>
      <protection locked="0"/>
    </xf>
    <xf numFmtId="0" fontId="13" fillId="27" borderId="11" xfId="81" applyFont="1" applyFill="1" applyBorder="1" applyProtection="1">
      <alignment vertical="center"/>
      <protection locked="0"/>
    </xf>
    <xf numFmtId="14" fontId="13" fillId="28" borderId="18" xfId="81" applyNumberFormat="1" applyFont="1" applyFill="1" applyBorder="1" applyAlignment="1" applyProtection="1">
      <alignment horizontal="center" vertical="center"/>
      <protection locked="0"/>
    </xf>
    <xf numFmtId="0" fontId="13" fillId="28" borderId="18" xfId="81" applyFont="1" applyFill="1" applyBorder="1" applyProtection="1">
      <alignment vertical="center"/>
      <protection locked="0"/>
    </xf>
    <xf numFmtId="0" fontId="107" fillId="28" borderId="18" xfId="81" applyFont="1" applyFill="1" applyBorder="1" applyAlignment="1" applyProtection="1">
      <alignment horizontal="center" vertical="center"/>
      <protection locked="0"/>
    </xf>
    <xf numFmtId="0" fontId="13" fillId="28" borderId="18" xfId="81" applyFont="1" applyFill="1" applyBorder="1" applyAlignment="1" applyProtection="1">
      <alignment horizontal="center" vertical="center" wrapText="1"/>
      <protection locked="0"/>
    </xf>
    <xf numFmtId="0" fontId="13" fillId="28" borderId="18" xfId="81" applyFont="1" applyFill="1" applyBorder="1" applyAlignment="1" applyProtection="1">
      <alignment horizontal="center" vertical="center"/>
      <protection locked="0"/>
    </xf>
    <xf numFmtId="0" fontId="13" fillId="28" borderId="18" xfId="81" applyFont="1" applyFill="1" applyBorder="1" applyAlignment="1" applyProtection="1">
      <alignment vertical="center" wrapText="1"/>
      <protection locked="0"/>
    </xf>
    <xf numFmtId="0" fontId="13" fillId="28" borderId="11" xfId="81" applyFont="1" applyFill="1" applyBorder="1" applyAlignment="1" applyProtection="1">
      <alignment horizontal="left" vertical="center"/>
      <protection locked="0"/>
    </xf>
    <xf numFmtId="0" fontId="13" fillId="28" borderId="26" xfId="81" applyFont="1" applyFill="1" applyBorder="1" applyAlignment="1" applyProtection="1">
      <alignment horizontal="left" vertical="center"/>
      <protection locked="0"/>
    </xf>
    <xf numFmtId="0" fontId="13" fillId="28" borderId="12" xfId="81" applyFont="1" applyFill="1" applyBorder="1" applyAlignment="1" applyProtection="1">
      <alignment horizontal="left" vertical="center"/>
      <protection locked="0"/>
    </xf>
    <xf numFmtId="0" fontId="119" fillId="0" borderId="0" xfId="86" applyFont="1" applyAlignment="1">
      <alignment horizontal="left" vertical="center"/>
    </xf>
    <xf numFmtId="0" fontId="83" fillId="0" borderId="0" xfId="86" applyFont="1">
      <alignment vertical="center"/>
    </xf>
    <xf numFmtId="0" fontId="119" fillId="0" borderId="0" xfId="86" applyFont="1" applyAlignment="1">
      <alignment horizontal="justify" vertical="center"/>
    </xf>
    <xf numFmtId="0" fontId="120" fillId="0" borderId="0" xfId="86" applyFont="1" applyFill="1" applyAlignment="1">
      <alignment horizontal="justify" vertical="center"/>
    </xf>
    <xf numFmtId="0" fontId="83" fillId="0" borderId="0" xfId="86" applyFont="1" applyFill="1">
      <alignment vertical="center"/>
    </xf>
    <xf numFmtId="0" fontId="121" fillId="0" borderId="0" xfId="86" applyFont="1" applyFill="1" applyAlignment="1">
      <alignment vertical="center" wrapText="1"/>
    </xf>
    <xf numFmtId="0" fontId="83" fillId="0" borderId="0" xfId="86" applyFont="1" applyFill="1" applyAlignment="1">
      <alignment vertical="center"/>
    </xf>
    <xf numFmtId="0" fontId="122" fillId="0" borderId="0" xfId="86" applyFont="1" applyAlignment="1">
      <alignment horizontal="center" vertical="center"/>
    </xf>
    <xf numFmtId="0" fontId="121" fillId="0" borderId="0" xfId="86" applyFont="1" applyAlignment="1">
      <alignment horizontal="justify" vertical="center"/>
    </xf>
    <xf numFmtId="0" fontId="121" fillId="0" borderId="0" xfId="86" applyFont="1" applyAlignment="1">
      <alignment vertical="center" wrapText="1"/>
    </xf>
    <xf numFmtId="0" fontId="121" fillId="0" borderId="256" xfId="86" applyFont="1" applyBorder="1" applyAlignment="1">
      <alignment horizontal="justify" vertical="top" wrapText="1"/>
    </xf>
    <xf numFmtId="0" fontId="83" fillId="0" borderId="257" xfId="86" applyFont="1" applyBorder="1">
      <alignment vertical="center"/>
    </xf>
    <xf numFmtId="0" fontId="83" fillId="0" borderId="258" xfId="86" applyFont="1" applyBorder="1">
      <alignment vertical="center"/>
    </xf>
    <xf numFmtId="0" fontId="83" fillId="0" borderId="259" xfId="86" applyFont="1" applyBorder="1" applyAlignment="1">
      <alignment horizontal="justify" vertical="top" wrapText="1"/>
    </xf>
    <xf numFmtId="0" fontId="83" fillId="0" borderId="0" xfId="86" applyFont="1" applyBorder="1">
      <alignment vertical="center"/>
    </xf>
    <xf numFmtId="0" fontId="83" fillId="0" borderId="260" xfId="86" applyFont="1" applyBorder="1">
      <alignment vertical="center"/>
    </xf>
    <xf numFmtId="0" fontId="121" fillId="0" borderId="261" xfId="86" applyFont="1" applyBorder="1" applyAlignment="1">
      <alignment horizontal="justify" vertical="top" wrapText="1"/>
    </xf>
    <xf numFmtId="0" fontId="83" fillId="0" borderId="262" xfId="86" applyFont="1" applyBorder="1">
      <alignment vertical="center"/>
    </xf>
    <xf numFmtId="0" fontId="83" fillId="0" borderId="263" xfId="86" applyFont="1" applyBorder="1">
      <alignment vertical="center"/>
    </xf>
    <xf numFmtId="0" fontId="125" fillId="0" borderId="30" xfId="86" applyFont="1" applyBorder="1" applyAlignment="1">
      <alignment horizontal="center" vertical="center" wrapText="1"/>
    </xf>
    <xf numFmtId="0" fontId="125" fillId="0" borderId="122" xfId="86" applyFont="1" applyBorder="1" applyAlignment="1">
      <alignment horizontal="center" vertical="center" wrapText="1"/>
    </xf>
    <xf numFmtId="0" fontId="123" fillId="0" borderId="109" xfId="86" applyFont="1" applyBorder="1" applyAlignment="1">
      <alignment horizontal="center" vertical="center" wrapText="1"/>
    </xf>
    <xf numFmtId="0" fontId="123" fillId="0" borderId="112" xfId="86" applyFont="1" applyBorder="1" applyAlignment="1">
      <alignment horizontal="center" vertical="center" wrapText="1"/>
    </xf>
    <xf numFmtId="0" fontId="126" fillId="0" borderId="112" xfId="86" applyFont="1" applyBorder="1" applyAlignment="1">
      <alignment horizontal="center" vertical="center" wrapText="1"/>
    </xf>
    <xf numFmtId="0" fontId="123" fillId="0" borderId="33" xfId="86" applyFont="1" applyBorder="1" applyAlignment="1">
      <alignment horizontal="center" vertical="center" wrapText="1"/>
    </xf>
    <xf numFmtId="0" fontId="127" fillId="0" borderId="112" xfId="86" applyFont="1" applyBorder="1" applyAlignment="1">
      <alignment horizontal="center" vertical="center" wrapText="1"/>
    </xf>
    <xf numFmtId="0" fontId="22" fillId="0" borderId="0" xfId="0" applyFont="1"/>
    <xf numFmtId="0" fontId="20" fillId="0" borderId="0" xfId="0" applyFont="1"/>
    <xf numFmtId="0" fontId="26" fillId="0" borderId="0" xfId="0" applyFont="1" applyAlignment="1">
      <alignment horizontal="center"/>
    </xf>
    <xf numFmtId="0" fontId="86" fillId="0" borderId="13" xfId="0" applyFont="1" applyFill="1" applyBorder="1" applyAlignment="1">
      <alignment vertical="center"/>
    </xf>
    <xf numFmtId="0" fontId="85" fillId="0" borderId="0" xfId="0" applyFont="1" applyAlignment="1">
      <alignment horizontal="right"/>
    </xf>
    <xf numFmtId="0" fontId="26" fillId="0" borderId="0" xfId="0" applyFont="1"/>
    <xf numFmtId="0" fontId="86" fillId="0" borderId="17" xfId="0" applyFont="1" applyFill="1" applyBorder="1" applyAlignment="1">
      <alignment vertical="center"/>
    </xf>
    <xf numFmtId="0" fontId="31" fillId="0" borderId="0" xfId="0" applyFont="1" applyAlignment="1"/>
    <xf numFmtId="0" fontId="85" fillId="0" borderId="0" xfId="0" applyFont="1" applyAlignment="1">
      <alignment horizontal="right" vertical="top"/>
    </xf>
    <xf numFmtId="0" fontId="85" fillId="0" borderId="0" xfId="0" applyFont="1" applyFill="1" applyBorder="1" applyAlignment="1">
      <alignment horizontal="distributed" vertical="center" shrinkToFit="1"/>
    </xf>
    <xf numFmtId="0" fontId="130" fillId="0" borderId="0" xfId="0" applyFont="1" applyFill="1" applyBorder="1" applyAlignment="1">
      <alignment horizontal="center" shrinkToFit="1"/>
    </xf>
    <xf numFmtId="0" fontId="26" fillId="0" borderId="0" xfId="0" applyFont="1" applyFill="1" applyBorder="1" applyAlignment="1">
      <alignment horizontal="center"/>
    </xf>
    <xf numFmtId="0" fontId="85" fillId="0" borderId="0" xfId="0"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Fill="1" applyBorder="1" applyAlignment="1">
      <alignment vertical="center"/>
    </xf>
    <xf numFmtId="0" fontId="26" fillId="0" borderId="0" xfId="0" applyFont="1" applyFill="1" applyAlignment="1">
      <alignment horizontal="center"/>
    </xf>
    <xf numFmtId="0" fontId="85" fillId="0" borderId="0" xfId="0" applyFont="1" applyFill="1" applyAlignment="1">
      <alignment shrinkToFit="1"/>
    </xf>
    <xf numFmtId="0" fontId="32" fillId="0" borderId="0" xfId="0" applyFont="1" applyFill="1"/>
    <xf numFmtId="0" fontId="132" fillId="0" borderId="0" xfId="0" applyFont="1" applyFill="1" applyBorder="1" applyAlignment="1">
      <alignment horizontal="center"/>
    </xf>
    <xf numFmtId="0" fontId="130" fillId="27" borderId="18" xfId="0" applyFont="1" applyFill="1" applyBorder="1" applyAlignment="1">
      <alignment shrinkToFit="1"/>
    </xf>
    <xf numFmtId="49" fontId="130" fillId="0" borderId="0" xfId="0" applyNumberFormat="1" applyFont="1" applyFill="1" applyBorder="1" applyAlignment="1">
      <alignment shrinkToFit="1"/>
    </xf>
    <xf numFmtId="0" fontId="130" fillId="33" borderId="18" xfId="0" applyFont="1" applyFill="1" applyBorder="1" applyAlignment="1">
      <alignment shrinkToFit="1"/>
    </xf>
    <xf numFmtId="0" fontId="130" fillId="37" borderId="21" xfId="0" applyFont="1" applyFill="1" applyBorder="1" applyAlignment="1">
      <alignment horizontal="center"/>
    </xf>
    <xf numFmtId="0" fontId="130" fillId="37" borderId="194" xfId="0" applyFont="1" applyFill="1" applyBorder="1" applyAlignment="1">
      <alignment horizontal="center"/>
    </xf>
    <xf numFmtId="0" fontId="130" fillId="38" borderId="18" xfId="0" applyFont="1" applyFill="1" applyBorder="1" applyAlignment="1">
      <alignment shrinkToFit="1"/>
    </xf>
    <xf numFmtId="0" fontId="130" fillId="0" borderId="0" xfId="0" applyFont="1" applyFill="1" applyBorder="1" applyAlignment="1">
      <alignment shrinkToFit="1"/>
    </xf>
    <xf numFmtId="0" fontId="32" fillId="34" borderId="264" xfId="0" applyFont="1" applyFill="1" applyBorder="1" applyAlignment="1">
      <alignment horizontal="left" vertical="center" shrinkToFit="1"/>
    </xf>
    <xf numFmtId="0" fontId="130" fillId="33" borderId="22" xfId="0" applyFont="1" applyFill="1" applyBorder="1" applyAlignment="1">
      <alignment shrinkToFit="1"/>
    </xf>
    <xf numFmtId="0" fontId="86" fillId="37" borderId="194" xfId="0" applyFont="1" applyFill="1" applyBorder="1" applyAlignment="1">
      <alignment horizontal="center" vertical="center"/>
    </xf>
    <xf numFmtId="0" fontId="85" fillId="0" borderId="22" xfId="0" applyFont="1" applyBorder="1" applyAlignment="1">
      <alignment horizontal="center" shrinkToFit="1"/>
    </xf>
    <xf numFmtId="0" fontId="85" fillId="0" borderId="18" xfId="0" applyFont="1" applyBorder="1" applyAlignment="1">
      <alignment horizontal="distributed" vertical="center" shrinkToFit="1"/>
    </xf>
    <xf numFmtId="0" fontId="32" fillId="0" borderId="0" xfId="0" applyFont="1" applyFill="1" applyBorder="1"/>
    <xf numFmtId="38" fontId="130" fillId="34" borderId="201" xfId="87" applyFont="1" applyFill="1" applyBorder="1" applyAlignment="1">
      <alignment horizontal="center" shrinkToFit="1"/>
    </xf>
    <xf numFmtId="0" fontId="26" fillId="0" borderId="265" xfId="0" applyFont="1" applyFill="1" applyBorder="1" applyAlignment="1">
      <alignment horizontal="center"/>
    </xf>
    <xf numFmtId="0" fontId="26" fillId="0" borderId="16" xfId="0" applyFont="1" applyFill="1" applyBorder="1" applyAlignment="1">
      <alignment horizontal="center"/>
    </xf>
    <xf numFmtId="0" fontId="85" fillId="0" borderId="0" xfId="0" applyFont="1" applyBorder="1" applyAlignment="1">
      <alignment horizontal="center" shrinkToFit="1"/>
    </xf>
    <xf numFmtId="0" fontId="85" fillId="0" borderId="0" xfId="0" applyFont="1" applyBorder="1" applyAlignment="1">
      <alignment horizontal="distributed" vertical="center" shrinkToFit="1"/>
    </xf>
    <xf numFmtId="0" fontId="130" fillId="0" borderId="0" xfId="0" applyFont="1" applyBorder="1" applyAlignment="1">
      <alignment shrinkToFit="1"/>
    </xf>
    <xf numFmtId="0" fontId="20" fillId="0" borderId="0" xfId="0" applyFont="1" applyFill="1"/>
    <xf numFmtId="0" fontId="85" fillId="26" borderId="16" xfId="0" applyFont="1" applyFill="1" applyBorder="1" applyAlignment="1">
      <alignment horizontal="distributed" vertical="center"/>
    </xf>
    <xf numFmtId="0" fontId="134" fillId="33" borderId="18" xfId="0" applyFont="1" applyFill="1" applyBorder="1" applyAlignment="1">
      <alignment horizontal="center" vertical="center"/>
    </xf>
    <xf numFmtId="0" fontId="85" fillId="0" borderId="0" xfId="0" applyFont="1" applyAlignment="1">
      <alignment shrinkToFit="1"/>
    </xf>
    <xf numFmtId="0" fontId="32" fillId="0" borderId="0" xfId="0" applyFont="1" applyFill="1" applyBorder="1" applyAlignment="1">
      <alignment horizontal="distributed" vertical="center"/>
    </xf>
    <xf numFmtId="0" fontId="32" fillId="0" borderId="18" xfId="0" applyFont="1" applyBorder="1" applyAlignment="1">
      <alignment horizontal="distributed" vertical="center"/>
    </xf>
    <xf numFmtId="0" fontId="32" fillId="0" borderId="18" xfId="0" applyFont="1" applyFill="1" applyBorder="1" applyAlignment="1">
      <alignment horizontal="distributed" vertical="center"/>
    </xf>
    <xf numFmtId="0" fontId="85" fillId="0" borderId="22" xfId="0" applyFont="1" applyBorder="1" applyAlignment="1">
      <alignment horizontal="center" vertical="center"/>
    </xf>
    <xf numFmtId="0" fontId="26" fillId="0" borderId="0" xfId="0" applyFont="1" applyFill="1" applyBorder="1" applyAlignment="1">
      <alignment horizontal="distributed" vertical="center"/>
    </xf>
    <xf numFmtId="0" fontId="85" fillId="0" borderId="0" xfId="0" applyFont="1" applyBorder="1" applyAlignment="1">
      <alignment horizontal="center" vertical="center" shrinkToFit="1"/>
    </xf>
    <xf numFmtId="0" fontId="32" fillId="0" borderId="0" xfId="0" applyFont="1"/>
    <xf numFmtId="0" fontId="20" fillId="0" borderId="0" xfId="0" applyFont="1" applyFill="1" applyBorder="1"/>
    <xf numFmtId="0" fontId="26" fillId="0" borderId="15" xfId="0" applyFont="1" applyFill="1" applyBorder="1" applyAlignment="1">
      <alignment horizontal="center"/>
    </xf>
    <xf numFmtId="0" fontId="32" fillId="0" borderId="0" xfId="0" applyFont="1" applyFill="1" applyBorder="1" applyAlignment="1">
      <alignment horizontal="center" vertical="center"/>
    </xf>
    <xf numFmtId="0" fontId="86" fillId="37" borderId="191" xfId="0" applyFont="1" applyFill="1" applyBorder="1" applyAlignment="1">
      <alignment horizontal="center" vertical="center"/>
    </xf>
    <xf numFmtId="0" fontId="133" fillId="0" borderId="0" xfId="0" applyFont="1" applyAlignment="1">
      <alignment vertical="center"/>
    </xf>
    <xf numFmtId="0" fontId="136" fillId="0" borderId="0" xfId="0" applyFont="1" applyAlignment="1">
      <alignment horizontal="left"/>
    </xf>
    <xf numFmtId="0" fontId="18" fillId="28" borderId="0" xfId="0" applyFont="1" applyFill="1" applyAlignment="1">
      <alignment vertical="center"/>
    </xf>
    <xf numFmtId="0" fontId="18" fillId="28" borderId="14" xfId="0" applyFont="1" applyFill="1" applyBorder="1" applyAlignment="1">
      <alignment horizontal="right" vertical="center" wrapText="1"/>
    </xf>
    <xf numFmtId="0" fontId="18" fillId="28" borderId="16" xfId="0" applyFont="1" applyFill="1" applyBorder="1" applyAlignment="1">
      <alignment horizontal="left" vertical="center" wrapText="1"/>
    </xf>
    <xf numFmtId="0" fontId="18" fillId="28" borderId="16" xfId="0" applyFont="1" applyFill="1" applyBorder="1" applyAlignment="1">
      <alignment horizontal="right" vertical="center" wrapText="1"/>
    </xf>
    <xf numFmtId="0" fontId="18" fillId="28" borderId="10" xfId="0" applyFont="1" applyFill="1" applyBorder="1" applyAlignment="1">
      <alignment horizontal="right" vertical="center" wrapText="1"/>
    </xf>
    <xf numFmtId="0" fontId="18" fillId="28" borderId="14" xfId="0" applyFont="1" applyFill="1" applyBorder="1" applyAlignment="1">
      <alignment horizontal="center" vertical="center" wrapText="1"/>
    </xf>
    <xf numFmtId="0" fontId="18" fillId="28" borderId="14" xfId="0" applyFont="1" applyFill="1" applyBorder="1" applyAlignment="1">
      <alignment horizontal="distributed" vertical="center"/>
    </xf>
    <xf numFmtId="0" fontId="18" fillId="28" borderId="14" xfId="0" applyFont="1" applyFill="1" applyBorder="1" applyAlignment="1">
      <alignment vertical="center"/>
    </xf>
    <xf numFmtId="0" fontId="18" fillId="28" borderId="14" xfId="0" applyFont="1" applyFill="1" applyBorder="1" applyAlignment="1">
      <alignment horizontal="center" vertical="center"/>
    </xf>
    <xf numFmtId="0" fontId="18" fillId="28" borderId="25" xfId="0" applyFont="1" applyFill="1" applyBorder="1" applyAlignment="1">
      <alignment horizontal="center" vertical="center"/>
    </xf>
    <xf numFmtId="0" fontId="18" fillId="28" borderId="0" xfId="0" applyFont="1" applyFill="1" applyBorder="1" applyAlignment="1">
      <alignment horizontal="right" vertical="center" wrapText="1"/>
    </xf>
    <xf numFmtId="0" fontId="18" fillId="28" borderId="0" xfId="0" applyFont="1" applyFill="1" applyBorder="1" applyAlignment="1">
      <alignment horizontal="center" vertical="center" wrapText="1"/>
    </xf>
    <xf numFmtId="0" fontId="18" fillId="28" borderId="0" xfId="0" applyFont="1" applyFill="1" applyBorder="1" applyAlignment="1">
      <alignment horizontal="distributed" vertical="center"/>
    </xf>
    <xf numFmtId="0" fontId="18" fillId="28" borderId="0" xfId="0" applyFont="1" applyFill="1" applyBorder="1" applyAlignment="1">
      <alignment vertical="center"/>
    </xf>
    <xf numFmtId="0" fontId="18" fillId="28" borderId="0" xfId="0" applyFont="1" applyFill="1" applyBorder="1" applyAlignment="1">
      <alignment horizontal="center" vertical="center"/>
    </xf>
    <xf numFmtId="0" fontId="18" fillId="28" borderId="15" xfId="0" applyFont="1" applyFill="1" applyBorder="1" applyAlignment="1">
      <alignment horizontal="center" vertical="center"/>
    </xf>
    <xf numFmtId="0" fontId="18" fillId="28" borderId="10" xfId="0" applyFont="1" applyFill="1" applyBorder="1" applyAlignment="1">
      <alignment horizontal="center" vertical="center" wrapText="1"/>
    </xf>
    <xf numFmtId="0" fontId="18" fillId="28" borderId="10" xfId="0" applyFont="1" applyFill="1" applyBorder="1" applyAlignment="1">
      <alignment vertical="center"/>
    </xf>
    <xf numFmtId="0" fontId="18" fillId="28" borderId="10" xfId="0" applyFont="1" applyFill="1" applyBorder="1" applyAlignment="1">
      <alignment horizontal="center" vertical="center"/>
    </xf>
    <xf numFmtId="0" fontId="18" fillId="28" borderId="10" xfId="0" applyFont="1" applyFill="1" applyBorder="1" applyAlignment="1">
      <alignment horizontal="left" vertical="center"/>
    </xf>
    <xf numFmtId="0" fontId="18" fillId="28" borderId="24" xfId="0" applyFont="1" applyFill="1" applyBorder="1" applyAlignment="1">
      <alignment horizontal="center" vertical="center"/>
    </xf>
    <xf numFmtId="0" fontId="21" fillId="28" borderId="0" xfId="0" applyFont="1" applyFill="1" applyAlignment="1">
      <alignment horizontal="distributed" vertical="center" wrapText="1"/>
    </xf>
    <xf numFmtId="0" fontId="21" fillId="28" borderId="10" xfId="0" applyFont="1" applyFill="1" applyBorder="1" applyAlignment="1">
      <alignment horizontal="distributed" vertical="center" wrapText="1"/>
    </xf>
    <xf numFmtId="0" fontId="95" fillId="0" borderId="0" xfId="44" applyFont="1" applyFill="1">
      <alignment vertical="center"/>
    </xf>
    <xf numFmtId="0" fontId="107" fillId="0" borderId="0" xfId="0" applyFont="1" applyAlignment="1">
      <alignment horizontal="center" vertical="center"/>
    </xf>
    <xf numFmtId="0" fontId="27" fillId="0" borderId="0" xfId="0" applyFont="1" applyAlignment="1">
      <alignment vertical="center"/>
    </xf>
    <xf numFmtId="0" fontId="27" fillId="0" borderId="0" xfId="0" applyFont="1" applyAlignment="1">
      <alignment horizontal="right" vertical="center"/>
    </xf>
    <xf numFmtId="0" fontId="58" fillId="0" borderId="0" xfId="0" applyFont="1"/>
    <xf numFmtId="0" fontId="18" fillId="0" borderId="18" xfId="62" applyFont="1" applyBorder="1">
      <alignment vertical="center"/>
    </xf>
    <xf numFmtId="0" fontId="21" fillId="0" borderId="18" xfId="62" applyFont="1" applyBorder="1">
      <alignment vertical="center"/>
    </xf>
    <xf numFmtId="0" fontId="21" fillId="0" borderId="18" xfId="62" applyFont="1" applyBorder="1" applyAlignment="1">
      <alignment vertical="center" shrinkToFit="1"/>
    </xf>
    <xf numFmtId="0" fontId="83" fillId="0" borderId="0" xfId="44" applyFont="1" applyAlignment="1">
      <alignment vertical="center"/>
    </xf>
    <xf numFmtId="0" fontId="121" fillId="0" borderId="0" xfId="44" applyFont="1" applyAlignment="1">
      <alignment vertical="center" wrapText="1"/>
    </xf>
    <xf numFmtId="0" fontId="119" fillId="0" borderId="0" xfId="44" applyFont="1" applyAlignment="1">
      <alignment horizontal="justify" vertical="center"/>
    </xf>
    <xf numFmtId="0" fontId="119" fillId="0" borderId="0" xfId="44" applyFont="1" applyAlignment="1">
      <alignment vertical="center" wrapText="1"/>
    </xf>
    <xf numFmtId="0" fontId="139" fillId="0" borderId="0" xfId="44" applyFont="1" applyAlignment="1">
      <alignment horizontal="justify" vertical="center"/>
    </xf>
    <xf numFmtId="49" fontId="140" fillId="0" borderId="0" xfId="44" applyNumberFormat="1" applyFont="1" applyAlignment="1">
      <alignment horizontal="right" vertical="top" wrapText="1"/>
    </xf>
    <xf numFmtId="0" fontId="119" fillId="28" borderId="0" xfId="44" applyFont="1" applyFill="1" applyAlignment="1">
      <alignment vertical="center" wrapText="1"/>
    </xf>
    <xf numFmtId="0" fontId="83" fillId="28" borderId="0" xfId="44" applyFont="1" applyFill="1" applyAlignment="1">
      <alignment vertical="center"/>
    </xf>
    <xf numFmtId="0" fontId="83" fillId="28" borderId="0" xfId="44" applyFont="1" applyFill="1" applyAlignment="1">
      <alignment horizontal="right" vertical="center"/>
    </xf>
    <xf numFmtId="0" fontId="18" fillId="0" borderId="0" xfId="88" applyFont="1" applyProtection="1">
      <alignment vertical="center"/>
    </xf>
    <xf numFmtId="0" fontId="13" fillId="0" borderId="0" xfId="88" applyProtection="1">
      <alignment vertical="center"/>
    </xf>
    <xf numFmtId="0" fontId="23" fillId="0" borderId="0" xfId="88" applyFont="1" applyAlignment="1" applyProtection="1">
      <alignment horizontal="right" vertical="center"/>
    </xf>
    <xf numFmtId="0" fontId="23" fillId="0" borderId="0" xfId="88" applyFont="1" applyFill="1" applyAlignment="1" applyProtection="1">
      <alignment horizontal="right" vertical="center"/>
    </xf>
    <xf numFmtId="0" fontId="13" fillId="0" borderId="0" xfId="88" applyFill="1" applyProtection="1">
      <alignment vertical="center"/>
    </xf>
    <xf numFmtId="0" fontId="24" fillId="0" borderId="0" xfId="88" applyFont="1" applyAlignment="1" applyProtection="1">
      <alignment horizontal="center" vertical="center"/>
    </xf>
    <xf numFmtId="0" fontId="23" fillId="0" borderId="13" xfId="88" applyFont="1" applyBorder="1" applyAlignment="1" applyProtection="1">
      <alignment vertical="center" wrapText="1"/>
    </xf>
    <xf numFmtId="0" fontId="23" fillId="0" borderId="14" xfId="88" applyFont="1" applyBorder="1" applyAlignment="1" applyProtection="1">
      <alignment vertical="center" wrapText="1"/>
    </xf>
    <xf numFmtId="0" fontId="23" fillId="0" borderId="18" xfId="88" applyFont="1" applyBorder="1" applyAlignment="1" applyProtection="1">
      <alignment horizontal="center" vertical="center" wrapText="1"/>
    </xf>
    <xf numFmtId="0" fontId="23" fillId="0" borderId="14" xfId="88" applyFont="1" applyBorder="1" applyAlignment="1" applyProtection="1">
      <alignment horizontal="justify" vertical="top" wrapText="1"/>
    </xf>
    <xf numFmtId="0" fontId="26" fillId="0" borderId="0" xfId="88" applyFont="1" applyProtection="1">
      <alignment vertical="center"/>
    </xf>
    <xf numFmtId="0" fontId="13" fillId="0" borderId="0" xfId="88" applyAlignment="1" applyProtection="1">
      <alignment vertical="center"/>
    </xf>
    <xf numFmtId="0" fontId="60" fillId="0" borderId="0" xfId="44" applyFont="1" applyAlignment="1">
      <alignment horizontal="justify" vertical="center"/>
    </xf>
    <xf numFmtId="177" fontId="21" fillId="0" borderId="0" xfId="0" applyNumberFormat="1" applyFont="1" applyFill="1" applyBorder="1" applyAlignment="1" applyProtection="1">
      <alignment horizontal="center" vertical="center" shrinkToFit="1"/>
    </xf>
    <xf numFmtId="0" fontId="142" fillId="0" borderId="0" xfId="89" applyFont="1" applyFill="1">
      <alignment vertical="center"/>
    </xf>
    <xf numFmtId="0" fontId="143" fillId="0" borderId="0" xfId="89" applyFont="1" applyFill="1" applyBorder="1" applyAlignment="1">
      <alignment vertical="center"/>
    </xf>
    <xf numFmtId="176" fontId="144" fillId="0" borderId="0" xfId="89" applyNumberFormat="1" applyFont="1" applyFill="1" applyBorder="1" applyAlignment="1">
      <alignment horizontal="center" vertical="center"/>
    </xf>
    <xf numFmtId="0" fontId="142" fillId="0" borderId="0" xfId="89" applyFont="1" applyFill="1" applyBorder="1">
      <alignment vertical="center"/>
    </xf>
    <xf numFmtId="0" fontId="142" fillId="0" borderId="14" xfId="89" applyFont="1" applyFill="1" applyBorder="1" applyAlignment="1">
      <alignment vertical="center"/>
    </xf>
    <xf numFmtId="0" fontId="142" fillId="0" borderId="43" xfId="89" applyFont="1" applyFill="1" applyBorder="1" applyAlignment="1">
      <alignment vertical="center"/>
    </xf>
    <xf numFmtId="0" fontId="142" fillId="0" borderId="0" xfId="89" applyFont="1" applyFill="1" applyBorder="1" applyAlignment="1">
      <alignment horizontal="left" vertical="center" indent="1"/>
    </xf>
    <xf numFmtId="0" fontId="142" fillId="0" borderId="0" xfId="89" applyFont="1" applyFill="1" applyAlignment="1">
      <alignment horizontal="center" vertical="center"/>
    </xf>
    <xf numFmtId="0" fontId="142" fillId="0" borderId="10" xfId="89" applyFont="1" applyFill="1" applyBorder="1" applyAlignment="1">
      <alignment vertical="center"/>
    </xf>
    <xf numFmtId="0" fontId="142" fillId="0" borderId="34" xfId="89" applyFont="1" applyFill="1" applyBorder="1" applyAlignment="1">
      <alignment vertical="center"/>
    </xf>
    <xf numFmtId="0" fontId="142" fillId="0" borderId="0" xfId="89" applyFont="1" applyFill="1" applyBorder="1" applyAlignment="1">
      <alignment vertical="center"/>
    </xf>
    <xf numFmtId="0" fontId="37" fillId="0" borderId="0" xfId="0" applyFont="1" applyBorder="1" applyAlignment="1"/>
    <xf numFmtId="0" fontId="142" fillId="0" borderId="29" xfId="89" applyFont="1" applyFill="1" applyBorder="1">
      <alignment vertical="center"/>
    </xf>
    <xf numFmtId="0" fontId="142" fillId="0" borderId="30" xfId="89" applyFont="1" applyFill="1" applyBorder="1">
      <alignment vertical="center"/>
    </xf>
    <xf numFmtId="0" fontId="142" fillId="0" borderId="38" xfId="89" applyFont="1" applyFill="1" applyBorder="1" applyAlignment="1">
      <alignment horizontal="center" vertical="center"/>
    </xf>
    <xf numFmtId="0" fontId="142" fillId="0" borderId="31" xfId="89" applyFont="1" applyFill="1" applyBorder="1">
      <alignment vertical="center"/>
    </xf>
    <xf numFmtId="0" fontId="142" fillId="0" borderId="38" xfId="89" applyFont="1" applyFill="1" applyBorder="1">
      <alignment vertical="center"/>
    </xf>
    <xf numFmtId="0" fontId="142" fillId="0" borderId="44" xfId="89" applyFont="1" applyFill="1" applyBorder="1">
      <alignment vertical="center"/>
    </xf>
    <xf numFmtId="0" fontId="142" fillId="0" borderId="32" xfId="89" applyFont="1" applyFill="1" applyBorder="1">
      <alignment vertical="center"/>
    </xf>
    <xf numFmtId="0" fontId="142" fillId="0" borderId="32" xfId="89" applyFont="1" applyFill="1" applyBorder="1" applyAlignment="1">
      <alignment horizontal="center" vertical="center"/>
    </xf>
    <xf numFmtId="0" fontId="144" fillId="0" borderId="32" xfId="89" applyFont="1" applyFill="1" applyBorder="1" applyAlignment="1">
      <alignment horizontal="center" vertical="center"/>
    </xf>
    <xf numFmtId="0" fontId="142" fillId="0" borderId="33" xfId="89" applyFont="1" applyFill="1" applyBorder="1">
      <alignment vertical="center"/>
    </xf>
    <xf numFmtId="0" fontId="144" fillId="0" borderId="29" xfId="89" applyFont="1" applyFill="1" applyBorder="1" applyAlignment="1">
      <alignment vertical="center"/>
    </xf>
    <xf numFmtId="0" fontId="142" fillId="0" borderId="29" xfId="89" applyFont="1" applyFill="1" applyBorder="1" applyAlignment="1">
      <alignment vertical="center"/>
    </xf>
    <xf numFmtId="0" fontId="142" fillId="0" borderId="0" xfId="89" applyFont="1" applyFill="1" applyBorder="1" applyAlignment="1">
      <alignment horizontal="center" vertical="center"/>
    </xf>
    <xf numFmtId="0" fontId="144" fillId="0" borderId="0" xfId="89" applyFont="1" applyFill="1" applyBorder="1" applyAlignment="1">
      <alignment vertical="center"/>
    </xf>
    <xf numFmtId="0" fontId="142" fillId="0" borderId="0" xfId="89" applyFont="1" applyFill="1" applyBorder="1" applyAlignment="1">
      <alignment vertical="top" wrapText="1"/>
    </xf>
    <xf numFmtId="0" fontId="142" fillId="0" borderId="0" xfId="89" applyFont="1" applyFill="1" applyBorder="1" applyAlignment="1">
      <alignment horizontal="center" vertical="top" wrapText="1"/>
    </xf>
    <xf numFmtId="0" fontId="142" fillId="0" borderId="0" xfId="89" applyFont="1" applyFill="1" applyBorder="1" applyAlignment="1">
      <alignment horizontal="left" vertical="center"/>
    </xf>
    <xf numFmtId="187" fontId="145" fillId="0" borderId="0" xfId="85" applyNumberFormat="1" applyFont="1" applyFill="1" applyBorder="1" applyAlignment="1">
      <alignment horizontal="right" vertical="top"/>
    </xf>
    <xf numFmtId="0" fontId="142" fillId="0" borderId="10" xfId="89" applyFont="1" applyFill="1" applyBorder="1">
      <alignment vertical="center"/>
    </xf>
    <xf numFmtId="0" fontId="142" fillId="0" borderId="10" xfId="89" applyFont="1" applyFill="1" applyBorder="1" applyAlignment="1">
      <alignment horizontal="right" vertical="center"/>
    </xf>
    <xf numFmtId="176" fontId="142" fillId="0" borderId="10" xfId="89" applyNumberFormat="1" applyFont="1" applyFill="1" applyBorder="1" applyAlignment="1">
      <alignment vertical="center"/>
    </xf>
    <xf numFmtId="0" fontId="142" fillId="0" borderId="34" xfId="89" applyFont="1" applyFill="1" applyBorder="1">
      <alignment vertical="center"/>
    </xf>
    <xf numFmtId="0" fontId="142" fillId="0" borderId="0" xfId="89" applyFont="1" applyFill="1" applyBorder="1" applyAlignment="1">
      <alignment horizontal="right" vertical="center"/>
    </xf>
    <xf numFmtId="0" fontId="142" fillId="0" borderId="31" xfId="89" applyFont="1" applyFill="1" applyBorder="1" applyAlignment="1">
      <alignment vertical="center"/>
    </xf>
    <xf numFmtId="0" fontId="142" fillId="0" borderId="32" xfId="89" applyFont="1" applyFill="1" applyBorder="1" applyAlignment="1">
      <alignment vertical="center"/>
    </xf>
    <xf numFmtId="176" fontId="142" fillId="0" borderId="32" xfId="89" applyNumberFormat="1" applyFont="1" applyFill="1" applyBorder="1" applyAlignment="1">
      <alignment vertical="center"/>
    </xf>
    <xf numFmtId="0" fontId="142" fillId="0" borderId="33" xfId="89" applyFont="1" applyFill="1" applyBorder="1" applyAlignment="1">
      <alignment vertical="center"/>
    </xf>
    <xf numFmtId="186" fontId="67" fillId="27" borderId="0" xfId="60" applyNumberFormat="1" applyFont="1" applyFill="1" applyAlignment="1">
      <alignment horizontal="left" vertical="center" indent="1"/>
    </xf>
    <xf numFmtId="0" fontId="147" fillId="0" borderId="0" xfId="95" applyAlignment="1">
      <alignment vertical="center"/>
    </xf>
    <xf numFmtId="0" fontId="147" fillId="0" borderId="0" xfId="95" applyBorder="1" applyAlignment="1">
      <alignment vertical="center"/>
    </xf>
    <xf numFmtId="0" fontId="147" fillId="0" borderId="0" xfId="95" quotePrefix="1" applyAlignment="1">
      <alignment vertical="center"/>
    </xf>
    <xf numFmtId="0" fontId="147" fillId="0" borderId="0" xfId="95" applyAlignment="1">
      <alignment horizontal="left" vertical="center"/>
    </xf>
    <xf numFmtId="0" fontId="62" fillId="28" borderId="0" xfId="82" applyFill="1" applyAlignment="1">
      <alignment horizontal="center"/>
    </xf>
    <xf numFmtId="38" fontId="62" fillId="28" borderId="0" xfId="51" applyFont="1" applyFill="1" applyAlignment="1">
      <alignment horizontal="right"/>
    </xf>
    <xf numFmtId="0" fontId="116" fillId="0" borderId="0" xfId="96" applyFont="1" applyFill="1" applyBorder="1" applyAlignment="1">
      <alignment horizontal="center" vertical="top" wrapText="1"/>
    </xf>
    <xf numFmtId="0" fontId="4" fillId="0" borderId="0" xfId="96" applyFill="1">
      <alignment vertical="center"/>
    </xf>
    <xf numFmtId="0" fontId="116" fillId="0" borderId="0" xfId="96" applyFont="1" applyFill="1" applyBorder="1" applyAlignment="1">
      <alignment horizontal="justify" vertical="top" wrapText="1"/>
    </xf>
    <xf numFmtId="0" fontId="116" fillId="0" borderId="0" xfId="96" applyFont="1" applyFill="1" applyAlignment="1">
      <alignment horizontal="right" vertical="center" wrapText="1"/>
    </xf>
    <xf numFmtId="0" fontId="155" fillId="0" borderId="0" xfId="96" applyFont="1" applyFill="1" applyAlignment="1">
      <alignment horizontal="center" vertical="center" wrapText="1"/>
    </xf>
    <xf numFmtId="0" fontId="116" fillId="0" borderId="0" xfId="96" applyFont="1" applyFill="1" applyAlignment="1">
      <alignment horizontal="justify" vertical="center" wrapText="1"/>
    </xf>
    <xf numFmtId="0" fontId="116" fillId="0" borderId="0" xfId="96" applyFont="1" applyFill="1" applyAlignment="1">
      <alignment horizontal="left" vertical="center" wrapText="1"/>
    </xf>
    <xf numFmtId="0" fontId="158" fillId="0" borderId="0" xfId="96" applyFont="1" applyFill="1" applyAlignment="1">
      <alignment horizontal="center" vertical="center" wrapText="1"/>
    </xf>
    <xf numFmtId="0" fontId="160" fillId="0" borderId="13" xfId="96" applyFont="1" applyFill="1" applyBorder="1" applyAlignment="1">
      <alignment vertical="center" wrapText="1"/>
    </xf>
    <xf numFmtId="0" fontId="160" fillId="0" borderId="14" xfId="96" applyFont="1" applyFill="1" applyBorder="1" applyAlignment="1">
      <alignment vertical="center" wrapText="1"/>
    </xf>
    <xf numFmtId="0" fontId="160" fillId="0" borderId="25" xfId="96" applyFont="1" applyFill="1" applyBorder="1" applyAlignment="1">
      <alignment vertical="center" wrapText="1"/>
    </xf>
    <xf numFmtId="0" fontId="160" fillId="0" borderId="17" xfId="96" applyFont="1" applyFill="1" applyBorder="1" applyAlignment="1">
      <alignment vertical="center" wrapText="1"/>
    </xf>
    <xf numFmtId="0" fontId="160" fillId="0" borderId="10" xfId="96" applyFont="1" applyFill="1" applyBorder="1" applyAlignment="1">
      <alignment vertical="center" wrapText="1"/>
    </xf>
    <xf numFmtId="0" fontId="160" fillId="0" borderId="24" xfId="96" applyFont="1" applyFill="1" applyBorder="1" applyAlignment="1">
      <alignment vertical="center" wrapText="1"/>
    </xf>
    <xf numFmtId="0" fontId="157" fillId="0" borderId="293" xfId="96" applyFont="1" applyFill="1" applyBorder="1" applyAlignment="1">
      <alignment vertical="center" wrapText="1"/>
    </xf>
    <xf numFmtId="0" fontId="157" fillId="0" borderId="296" xfId="96" applyFont="1" applyFill="1" applyBorder="1" applyAlignment="1">
      <alignment vertical="center" wrapText="1"/>
    </xf>
    <xf numFmtId="0" fontId="157" fillId="0" borderId="16" xfId="96" applyFont="1" applyFill="1" applyBorder="1" applyAlignment="1">
      <alignment vertical="top" wrapText="1"/>
    </xf>
    <xf numFmtId="0" fontId="157" fillId="0" borderId="0" xfId="96" applyFont="1" applyFill="1" applyBorder="1" applyAlignment="1">
      <alignment vertical="top" wrapText="1"/>
    </xf>
    <xf numFmtId="0" fontId="157" fillId="0" borderId="15" xfId="96" applyFont="1" applyFill="1" applyBorder="1" applyAlignment="1">
      <alignment vertical="top" wrapText="1"/>
    </xf>
    <xf numFmtId="0" fontId="157" fillId="0" borderId="17" xfId="96" applyFont="1" applyFill="1" applyBorder="1" applyAlignment="1">
      <alignment vertical="top" wrapText="1"/>
    </xf>
    <xf numFmtId="0" fontId="157" fillId="0" borderId="10" xfId="96" applyFont="1" applyFill="1" applyBorder="1" applyAlignment="1">
      <alignment vertical="top" wrapText="1"/>
    </xf>
    <xf numFmtId="0" fontId="157" fillId="0" borderId="24" xfId="96" applyFont="1" applyFill="1" applyBorder="1" applyAlignment="1">
      <alignment vertical="top" wrapText="1"/>
    </xf>
    <xf numFmtId="0" fontId="154" fillId="0" borderId="0" xfId="96" applyFont="1" applyFill="1" applyAlignment="1">
      <alignment horizontal="justify" vertical="center" wrapText="1"/>
    </xf>
    <xf numFmtId="0" fontId="116" fillId="0" borderId="0" xfId="96" applyFont="1" applyFill="1" applyBorder="1" applyAlignment="1">
      <alignment horizontal="justify" vertical="center"/>
    </xf>
    <xf numFmtId="0" fontId="4" fillId="0" borderId="0" xfId="96" applyFill="1" applyBorder="1">
      <alignment vertical="center"/>
    </xf>
    <xf numFmtId="0" fontId="161" fillId="0" borderId="0" xfId="96" applyFont="1" applyFill="1" applyBorder="1" applyAlignment="1">
      <alignment vertical="center" wrapText="1"/>
    </xf>
    <xf numFmtId="0" fontId="116" fillId="0" borderId="0" xfId="96" applyFont="1" applyFill="1" applyBorder="1" applyAlignment="1">
      <alignment vertical="center" wrapText="1"/>
    </xf>
    <xf numFmtId="0" fontId="157" fillId="0" borderId="0" xfId="96" applyFont="1" applyFill="1" applyBorder="1" applyAlignment="1">
      <alignment horizontal="justify" vertical="center"/>
    </xf>
    <xf numFmtId="0" fontId="159" fillId="0" borderId="0" xfId="96" applyFont="1" applyFill="1" applyBorder="1" applyAlignment="1">
      <alignment horizontal="justify" vertical="center"/>
    </xf>
    <xf numFmtId="0" fontId="154" fillId="0" borderId="0" xfId="96" applyFont="1" applyFill="1" applyBorder="1" applyAlignment="1">
      <alignment horizontal="left" vertical="center" wrapText="1"/>
    </xf>
    <xf numFmtId="0" fontId="4" fillId="0" borderId="13" xfId="96" applyFill="1" applyBorder="1">
      <alignment vertical="center"/>
    </xf>
    <xf numFmtId="0" fontId="116" fillId="0" borderId="14" xfId="96" applyFont="1" applyFill="1" applyBorder="1" applyAlignment="1">
      <alignment vertical="center" wrapText="1"/>
    </xf>
    <xf numFmtId="0" fontId="116" fillId="0" borderId="25" xfId="96" applyFont="1" applyFill="1" applyBorder="1" applyAlignment="1">
      <alignment horizontal="right" vertical="center" wrapText="1"/>
    </xf>
    <xf numFmtId="0" fontId="4" fillId="0" borderId="16" xfId="96" applyFill="1" applyBorder="1">
      <alignment vertical="center"/>
    </xf>
    <xf numFmtId="0" fontId="155" fillId="0" borderId="15" xfId="96" applyFont="1" applyFill="1" applyBorder="1" applyAlignment="1">
      <alignment horizontal="center" vertical="center" wrapText="1"/>
    </xf>
    <xf numFmtId="0" fontId="4" fillId="0" borderId="15" xfId="96" applyFill="1" applyBorder="1">
      <alignment vertical="center"/>
    </xf>
    <xf numFmtId="0" fontId="116" fillId="0" borderId="15" xfId="96" applyFont="1" applyFill="1" applyBorder="1" applyAlignment="1">
      <alignment horizontal="justify" vertical="center" wrapText="1"/>
    </xf>
    <xf numFmtId="0" fontId="116" fillId="0" borderId="15" xfId="96" applyFont="1" applyFill="1" applyBorder="1" applyAlignment="1">
      <alignment horizontal="left" vertical="center" wrapText="1"/>
    </xf>
    <xf numFmtId="0" fontId="158" fillId="0" borderId="15" xfId="96" applyFont="1" applyFill="1" applyBorder="1" applyAlignment="1">
      <alignment horizontal="center" vertical="center" wrapText="1"/>
    </xf>
    <xf numFmtId="0" fontId="154" fillId="0" borderId="15" xfId="96" applyFont="1" applyFill="1" applyBorder="1" applyAlignment="1">
      <alignment horizontal="justify" vertical="center" wrapText="1"/>
    </xf>
    <xf numFmtId="0" fontId="4" fillId="0" borderId="17" xfId="96" applyFill="1" applyBorder="1">
      <alignment vertical="center"/>
    </xf>
    <xf numFmtId="0" fontId="154" fillId="0" borderId="24" xfId="96" applyFont="1" applyFill="1" applyBorder="1" applyAlignment="1">
      <alignment horizontal="justify" vertical="center" wrapText="1"/>
    </xf>
    <xf numFmtId="0" fontId="116" fillId="0" borderId="0" xfId="96" applyFont="1" applyFill="1" applyBorder="1" applyAlignment="1">
      <alignment horizontal="justify" vertical="top" wrapText="1"/>
    </xf>
    <xf numFmtId="0" fontId="116" fillId="0" borderId="0" xfId="96" applyFont="1" applyFill="1" applyBorder="1" applyAlignment="1">
      <alignment horizontal="center" vertical="center" wrapText="1"/>
    </xf>
    <xf numFmtId="0" fontId="116" fillId="0" borderId="18" xfId="96" applyFont="1" applyFill="1" applyBorder="1" applyAlignment="1">
      <alignment horizontal="center" vertical="center" wrapText="1"/>
    </xf>
    <xf numFmtId="0" fontId="154" fillId="0" borderId="18" xfId="96" applyFont="1" applyFill="1" applyBorder="1" applyAlignment="1">
      <alignment horizontal="center" vertical="center" wrapText="1"/>
    </xf>
    <xf numFmtId="0" fontId="116" fillId="0" borderId="18" xfId="96" applyFont="1" applyFill="1" applyBorder="1" applyAlignment="1">
      <alignment horizontal="center" vertical="center" wrapText="1"/>
    </xf>
    <xf numFmtId="0" fontId="116" fillId="0" borderId="15" xfId="96" applyFont="1" applyFill="1" applyBorder="1" applyAlignment="1">
      <alignment horizontal="right" vertical="center" wrapText="1"/>
    </xf>
    <xf numFmtId="0" fontId="157" fillId="0" borderId="0" xfId="96" applyFont="1" applyFill="1" applyBorder="1" applyAlignment="1">
      <alignment horizontal="left" vertical="center" wrapText="1"/>
    </xf>
    <xf numFmtId="0" fontId="116" fillId="0" borderId="0" xfId="96" applyFont="1" applyFill="1" applyBorder="1" applyAlignment="1">
      <alignment horizontal="center" vertical="center"/>
    </xf>
    <xf numFmtId="0" fontId="116" fillId="0" borderId="0" xfId="96" applyFont="1" applyFill="1" applyBorder="1" applyAlignment="1">
      <alignment vertical="center"/>
    </xf>
    <xf numFmtId="0" fontId="154" fillId="0" borderId="0" xfId="0" applyFont="1" applyAlignment="1">
      <alignment horizontal="justify" vertical="center"/>
    </xf>
    <xf numFmtId="0" fontId="116" fillId="0" borderId="0" xfId="0" applyFont="1" applyAlignment="1">
      <alignment vertical="center" wrapText="1"/>
    </xf>
    <xf numFmtId="0" fontId="154" fillId="0" borderId="0" xfId="0" applyFont="1" applyAlignment="1">
      <alignment horizontal="right" vertical="center"/>
    </xf>
    <xf numFmtId="0" fontId="116" fillId="0" borderId="0" xfId="0" applyFont="1" applyAlignment="1">
      <alignment vertical="center"/>
    </xf>
    <xf numFmtId="0" fontId="0" fillId="0" borderId="0" xfId="0" applyAlignment="1">
      <alignment vertical="center"/>
    </xf>
    <xf numFmtId="0" fontId="87" fillId="0" borderId="0" xfId="0" applyFont="1" applyAlignment="1">
      <alignment horizontal="center" vertical="center"/>
    </xf>
    <xf numFmtId="0" fontId="87" fillId="0" borderId="0" xfId="0" applyFont="1" applyAlignment="1">
      <alignment horizontal="justify" vertical="center"/>
    </xf>
    <xf numFmtId="0" fontId="154" fillId="0" borderId="0" xfId="96" applyFont="1" applyFill="1" applyBorder="1" applyAlignment="1">
      <alignment horizontal="justify" vertical="center" wrapText="1"/>
    </xf>
    <xf numFmtId="0" fontId="154" fillId="0" borderId="0" xfId="0" applyFont="1" applyAlignment="1">
      <alignment vertical="center" wrapText="1"/>
    </xf>
    <xf numFmtId="0" fontId="87" fillId="0" borderId="0" xfId="0" applyFont="1" applyAlignment="1">
      <alignment vertical="center" wrapText="1"/>
    </xf>
    <xf numFmtId="0" fontId="160" fillId="0" borderId="15" xfId="0" applyFont="1" applyBorder="1" applyAlignment="1">
      <alignment vertical="center" wrapText="1"/>
    </xf>
    <xf numFmtId="0" fontId="157" fillId="0" borderId="300" xfId="96" applyFont="1" applyFill="1" applyBorder="1" applyAlignment="1">
      <alignment vertical="center" wrapText="1"/>
    </xf>
    <xf numFmtId="0" fontId="0" fillId="0" borderId="0" xfId="0" applyFont="1" applyAlignment="1">
      <alignment vertical="center"/>
    </xf>
    <xf numFmtId="0" fontId="87" fillId="0" borderId="0" xfId="0" applyFont="1" applyAlignment="1">
      <alignment horizontal="right" vertical="center"/>
    </xf>
    <xf numFmtId="0" fontId="0" fillId="0" borderId="0" xfId="0" applyFont="1" applyAlignment="1">
      <alignment horizontal="center" vertical="center"/>
    </xf>
    <xf numFmtId="0" fontId="3" fillId="0" borderId="0" xfId="97">
      <alignment vertical="center"/>
    </xf>
    <xf numFmtId="0" fontId="167" fillId="0" borderId="0" xfId="97" applyFont="1" applyAlignment="1">
      <alignment horizontal="right" vertical="center"/>
    </xf>
    <xf numFmtId="0" fontId="119" fillId="0" borderId="0" xfId="97" applyFont="1" applyAlignment="1">
      <alignment horizontal="right" vertical="center"/>
    </xf>
    <xf numFmtId="0" fontId="119" fillId="0" borderId="0" xfId="97" applyFont="1" applyAlignment="1">
      <alignment vertical="center" wrapText="1"/>
    </xf>
    <xf numFmtId="0" fontId="3" fillId="0" borderId="0" xfId="97" applyAlignment="1">
      <alignment vertical="center"/>
    </xf>
    <xf numFmtId="0" fontId="3" fillId="27" borderId="0" xfId="97" applyFill="1" applyAlignment="1">
      <alignment horizontal="left" vertical="center"/>
    </xf>
    <xf numFmtId="0" fontId="140" fillId="0" borderId="0" xfId="97" applyFont="1" applyBorder="1" applyAlignment="1">
      <alignment horizontal="center" vertical="center" wrapText="1"/>
    </xf>
    <xf numFmtId="0" fontId="119" fillId="0" borderId="0" xfId="97" applyFont="1" applyAlignment="1">
      <alignment vertical="center"/>
    </xf>
    <xf numFmtId="0" fontId="3" fillId="0" borderId="0" xfId="97" applyFill="1" applyAlignment="1">
      <alignment horizontal="right" vertical="center"/>
    </xf>
    <xf numFmtId="0" fontId="119" fillId="0" borderId="0" xfId="97" applyFont="1" applyAlignment="1">
      <alignment horizontal="center" vertical="center" wrapText="1"/>
    </xf>
    <xf numFmtId="0" fontId="3" fillId="0" borderId="0" xfId="97" applyAlignment="1">
      <alignment horizontal="right" vertical="center"/>
    </xf>
    <xf numFmtId="0" fontId="140" fillId="0" borderId="304" xfId="97" applyFont="1" applyBorder="1" applyAlignment="1">
      <alignment horizontal="center" vertical="center" wrapText="1"/>
    </xf>
    <xf numFmtId="0" fontId="164" fillId="0" borderId="0" xfId="97" applyFont="1">
      <alignment vertical="center"/>
    </xf>
    <xf numFmtId="0" fontId="140" fillId="0" borderId="0" xfId="97" applyFont="1">
      <alignment vertical="center"/>
    </xf>
    <xf numFmtId="0" fontId="140" fillId="0" borderId="0" xfId="97" applyFont="1" applyAlignment="1">
      <alignment vertical="center"/>
    </xf>
    <xf numFmtId="0" fontId="164" fillId="0" borderId="0" xfId="97" applyFont="1" applyAlignment="1">
      <alignment vertical="center"/>
    </xf>
    <xf numFmtId="0" fontId="140" fillId="0" borderId="0" xfId="97" quotePrefix="1" applyFont="1" applyAlignment="1">
      <alignment horizontal="right" vertical="top"/>
    </xf>
    <xf numFmtId="0" fontId="169" fillId="0" borderId="0" xfId="97" applyFont="1" applyBorder="1" applyAlignment="1">
      <alignment horizontal="justify" vertical="top" wrapText="1"/>
    </xf>
    <xf numFmtId="0" fontId="169" fillId="28" borderId="304" xfId="97" applyFont="1" applyFill="1" applyBorder="1" applyAlignment="1">
      <alignment horizontal="justify" vertical="top" wrapText="1"/>
    </xf>
    <xf numFmtId="0" fontId="140" fillId="28" borderId="305" xfId="97" applyFont="1" applyFill="1" applyBorder="1" applyAlignment="1">
      <alignment horizontal="center" vertical="center" wrapText="1"/>
    </xf>
    <xf numFmtId="0" fontId="140" fillId="28" borderId="306" xfId="97" applyFont="1" applyFill="1" applyBorder="1" applyAlignment="1">
      <alignment horizontal="center" vertical="center" wrapText="1"/>
    </xf>
    <xf numFmtId="0" fontId="169" fillId="0" borderId="304" xfId="97" applyFont="1" applyFill="1" applyBorder="1" applyAlignment="1">
      <alignment horizontal="justify" vertical="top" wrapText="1"/>
    </xf>
    <xf numFmtId="0" fontId="3" fillId="0" borderId="13" xfId="97" applyBorder="1">
      <alignment vertical="center"/>
    </xf>
    <xf numFmtId="0" fontId="116" fillId="0" borderId="0" xfId="97" applyFont="1" applyBorder="1" applyAlignment="1">
      <alignment horizontal="center" vertical="top" wrapText="1"/>
    </xf>
    <xf numFmtId="0" fontId="116" fillId="0" borderId="0" xfId="97" applyFont="1" applyBorder="1" applyAlignment="1">
      <alignment horizontal="justify" vertical="top" wrapText="1"/>
    </xf>
    <xf numFmtId="0" fontId="116" fillId="0" borderId="0" xfId="97" applyFont="1" applyBorder="1" applyAlignment="1">
      <alignment horizontal="center" vertical="center" wrapText="1"/>
    </xf>
    <xf numFmtId="0" fontId="116" fillId="0" borderId="0" xfId="97" applyFont="1" applyBorder="1" applyAlignment="1">
      <alignment vertical="top" wrapText="1"/>
    </xf>
    <xf numFmtId="0" fontId="116" fillId="0" borderId="0" xfId="97" applyFont="1" applyAlignment="1">
      <alignment horizontal="right" vertical="center" wrapText="1"/>
    </xf>
    <xf numFmtId="0" fontId="155" fillId="0" borderId="0" xfId="97" applyFont="1" applyAlignment="1">
      <alignment horizontal="center" vertical="center" wrapText="1"/>
    </xf>
    <xf numFmtId="0" fontId="116" fillId="0" borderId="0" xfId="97" applyFont="1" applyAlignment="1">
      <alignment horizontal="justify" vertical="center" wrapText="1"/>
    </xf>
    <xf numFmtId="0" fontId="116" fillId="0" borderId="0" xfId="97" applyFont="1" applyAlignment="1">
      <alignment horizontal="left" vertical="center" wrapText="1"/>
    </xf>
    <xf numFmtId="0" fontId="158" fillId="0" borderId="0" xfId="97" applyFont="1" applyAlignment="1">
      <alignment horizontal="center" vertical="center" wrapText="1"/>
    </xf>
    <xf numFmtId="0" fontId="159" fillId="0" borderId="0" xfId="97" applyFont="1" applyAlignment="1">
      <alignment horizontal="justify" vertical="center"/>
    </xf>
    <xf numFmtId="0" fontId="160" fillId="0" borderId="13" xfId="97" applyFont="1" applyBorder="1" applyAlignment="1">
      <alignment vertical="center" wrapText="1"/>
    </xf>
    <xf numFmtId="0" fontId="160" fillId="0" borderId="14" xfId="97" applyFont="1" applyBorder="1" applyAlignment="1">
      <alignment vertical="center" wrapText="1"/>
    </xf>
    <xf numFmtId="0" fontId="160" fillId="0" borderId="25" xfId="97" applyFont="1" applyBorder="1" applyAlignment="1">
      <alignment vertical="center" wrapText="1"/>
    </xf>
    <xf numFmtId="0" fontId="160" fillId="0" borderId="17" xfId="97" applyFont="1" applyBorder="1" applyAlignment="1">
      <alignment vertical="center" wrapText="1"/>
    </xf>
    <xf numFmtId="0" fontId="160" fillId="0" borderId="10" xfId="97" applyFont="1" applyBorder="1" applyAlignment="1">
      <alignment vertical="center" wrapText="1"/>
    </xf>
    <xf numFmtId="0" fontId="160" fillId="0" borderId="24" xfId="97" applyFont="1" applyBorder="1" applyAlignment="1">
      <alignment vertical="center" wrapText="1"/>
    </xf>
    <xf numFmtId="0" fontId="160" fillId="0" borderId="0" xfId="97" applyFont="1" applyBorder="1" applyAlignment="1">
      <alignment vertical="center" wrapText="1"/>
    </xf>
    <xf numFmtId="0" fontId="3" fillId="0" borderId="14" xfId="97" applyBorder="1">
      <alignment vertical="center"/>
    </xf>
    <xf numFmtId="0" fontId="3" fillId="0" borderId="25" xfId="97" applyBorder="1">
      <alignment vertical="center"/>
    </xf>
    <xf numFmtId="0" fontId="3" fillId="0" borderId="16" xfId="97" applyBorder="1">
      <alignment vertical="center"/>
    </xf>
    <xf numFmtId="0" fontId="116" fillId="0" borderId="15" xfId="97" applyFont="1" applyBorder="1" applyAlignment="1">
      <alignment horizontal="right" vertical="center" wrapText="1"/>
    </xf>
    <xf numFmtId="0" fontId="116" fillId="0" borderId="0" xfId="97" applyFont="1" applyBorder="1" applyAlignment="1">
      <alignment horizontal="right" vertical="center" wrapText="1"/>
    </xf>
    <xf numFmtId="0" fontId="155" fillId="0" borderId="15" xfId="97" applyFont="1" applyBorder="1" applyAlignment="1">
      <alignment horizontal="center" vertical="center" wrapText="1"/>
    </xf>
    <xf numFmtId="0" fontId="155" fillId="0" borderId="0" xfId="97" applyFont="1" applyBorder="1" applyAlignment="1">
      <alignment horizontal="center" vertical="center" wrapText="1"/>
    </xf>
    <xf numFmtId="0" fontId="116" fillId="0" borderId="0" xfId="97" applyFont="1" applyBorder="1" applyAlignment="1">
      <alignment horizontal="justify" vertical="center"/>
    </xf>
    <xf numFmtId="0" fontId="3" fillId="0" borderId="0" xfId="97" applyBorder="1">
      <alignment vertical="center"/>
    </xf>
    <xf numFmtId="0" fontId="3" fillId="0" borderId="15" xfId="97" applyBorder="1">
      <alignment vertical="center"/>
    </xf>
    <xf numFmtId="0" fontId="116" fillId="0" borderId="0" xfId="97" applyFont="1" applyBorder="1" applyAlignment="1">
      <alignment vertical="center" wrapText="1"/>
    </xf>
    <xf numFmtId="0" fontId="116" fillId="0" borderId="15" xfId="97" applyFont="1" applyBorder="1" applyAlignment="1">
      <alignment vertical="center" wrapText="1"/>
    </xf>
    <xf numFmtId="0" fontId="116" fillId="0" borderId="15" xfId="97" applyFont="1" applyBorder="1" applyAlignment="1">
      <alignment horizontal="center" vertical="center" wrapText="1"/>
    </xf>
    <xf numFmtId="0" fontId="116" fillId="0" borderId="15" xfId="97" applyFont="1" applyBorder="1" applyAlignment="1">
      <alignment horizontal="left" vertical="center" wrapText="1"/>
    </xf>
    <xf numFmtId="0" fontId="157" fillId="0" borderId="0" xfId="97" applyFont="1" applyBorder="1" applyAlignment="1">
      <alignment horizontal="justify" vertical="center"/>
    </xf>
    <xf numFmtId="0" fontId="158" fillId="0" borderId="15" xfId="97" applyFont="1" applyBorder="1" applyAlignment="1">
      <alignment horizontal="center" vertical="center" wrapText="1"/>
    </xf>
    <xf numFmtId="0" fontId="159" fillId="0" borderId="0" xfId="97" applyFont="1" applyBorder="1" applyAlignment="1">
      <alignment horizontal="justify" vertical="center"/>
    </xf>
    <xf numFmtId="0" fontId="160" fillId="0" borderId="15" xfId="97" applyFont="1" applyBorder="1" applyAlignment="1">
      <alignment horizontal="center" vertical="center" wrapText="1"/>
    </xf>
    <xf numFmtId="0" fontId="160" fillId="0" borderId="15" xfId="97" applyFont="1" applyBorder="1" applyAlignment="1">
      <alignment vertical="center" wrapText="1"/>
    </xf>
    <xf numFmtId="0" fontId="3" fillId="0" borderId="17" xfId="97" applyBorder="1">
      <alignment vertical="center"/>
    </xf>
    <xf numFmtId="0" fontId="160" fillId="0" borderId="10"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0" xfId="96" applyFont="1" applyFill="1" applyBorder="1" applyAlignment="1">
      <alignment vertical="center" wrapText="1"/>
    </xf>
    <xf numFmtId="0" fontId="116" fillId="0" borderId="16" xfId="97" applyFont="1" applyBorder="1" applyAlignment="1">
      <alignment vertical="center" wrapText="1"/>
    </xf>
    <xf numFmtId="0" fontId="116" fillId="0" borderId="0" xfId="97" applyFont="1" applyBorder="1" applyAlignment="1">
      <alignment horizontal="left" vertical="center"/>
    </xf>
    <xf numFmtId="0" fontId="116" fillId="0" borderId="0" xfId="97" applyFont="1" applyBorder="1" applyAlignment="1">
      <alignment horizontal="left" vertical="center" wrapText="1"/>
    </xf>
    <xf numFmtId="0" fontId="116" fillId="0" borderId="25" xfId="97" applyFont="1" applyBorder="1" applyAlignment="1">
      <alignment horizontal="center" wrapText="1"/>
    </xf>
    <xf numFmtId="3" fontId="160" fillId="0" borderId="26" xfId="96" applyNumberFormat="1" applyFont="1" applyFill="1" applyBorder="1" applyAlignment="1">
      <alignment vertical="center" wrapText="1"/>
    </xf>
    <xf numFmtId="0" fontId="3" fillId="0" borderId="0" xfId="97">
      <alignment vertical="center"/>
    </xf>
    <xf numFmtId="0" fontId="116" fillId="0" borderId="0" xfId="97" applyFont="1" applyBorder="1" applyAlignment="1">
      <alignment horizontal="center" vertical="top" wrapText="1"/>
    </xf>
    <xf numFmtId="0" fontId="116" fillId="0" borderId="0" xfId="97" applyFont="1" applyBorder="1" applyAlignment="1">
      <alignment horizontal="justify" vertical="top" wrapText="1"/>
    </xf>
    <xf numFmtId="0" fontId="112" fillId="0" borderId="16" xfId="96" applyFont="1" applyFill="1" applyBorder="1" applyAlignment="1">
      <alignment horizontal="center" vertical="center"/>
    </xf>
    <xf numFmtId="0" fontId="112" fillId="0" borderId="0" xfId="96" applyFont="1" applyFill="1" applyBorder="1" applyAlignment="1">
      <alignment horizontal="center" vertical="center"/>
    </xf>
    <xf numFmtId="0" fontId="2" fillId="0" borderId="0" xfId="98">
      <alignment vertical="center"/>
    </xf>
    <xf numFmtId="0" fontId="2" fillId="0" borderId="0" xfId="98" applyBorder="1">
      <alignment vertical="center"/>
    </xf>
    <xf numFmtId="0" fontId="116" fillId="0" borderId="0" xfId="98" applyFont="1" applyBorder="1" applyAlignment="1">
      <alignment horizontal="center" vertical="top" wrapText="1"/>
    </xf>
    <xf numFmtId="0" fontId="116" fillId="0" borderId="0" xfId="98" applyFont="1" applyBorder="1" applyAlignment="1">
      <alignment horizontal="justify" vertical="top" wrapText="1"/>
    </xf>
    <xf numFmtId="0" fontId="116" fillId="0" borderId="0" xfId="98" applyFont="1" applyBorder="1" applyAlignment="1">
      <alignment vertical="top" wrapText="1"/>
    </xf>
    <xf numFmtId="0" fontId="116" fillId="0" borderId="0" xfId="98" applyFont="1" applyBorder="1" applyAlignment="1">
      <alignment horizontal="center" vertical="center" wrapText="1"/>
    </xf>
    <xf numFmtId="0" fontId="116" fillId="0" borderId="0" xfId="98" applyFont="1" applyAlignment="1">
      <alignment horizontal="right" vertical="center" wrapText="1"/>
    </xf>
    <xf numFmtId="0" fontId="155" fillId="0" borderId="0" xfId="98" applyFont="1" applyAlignment="1">
      <alignment horizontal="center" vertical="center" wrapText="1"/>
    </xf>
    <xf numFmtId="0" fontId="116" fillId="0" borderId="0" xfId="98" applyFont="1" applyAlignment="1">
      <alignment vertical="center" wrapText="1"/>
    </xf>
    <xf numFmtId="0" fontId="116" fillId="0" borderId="0" xfId="98" applyFont="1" applyAlignment="1">
      <alignment horizontal="justify" vertical="center" wrapText="1"/>
    </xf>
    <xf numFmtId="0" fontId="116" fillId="0" borderId="0" xfId="98" applyFont="1" applyAlignment="1">
      <alignment horizontal="center" vertical="center" wrapText="1"/>
    </xf>
    <xf numFmtId="0" fontId="116" fillId="0" borderId="0" xfId="98" applyFont="1" applyAlignment="1">
      <alignment horizontal="left" vertical="center" wrapText="1"/>
    </xf>
    <xf numFmtId="0" fontId="158" fillId="0" borderId="0" xfId="98" applyFont="1" applyAlignment="1">
      <alignment horizontal="center" vertical="center" wrapText="1"/>
    </xf>
    <xf numFmtId="0" fontId="160" fillId="0" borderId="13" xfId="98" applyFont="1" applyBorder="1" applyAlignment="1">
      <alignment vertical="center" wrapText="1"/>
    </xf>
    <xf numFmtId="0" fontId="160" fillId="0" borderId="14" xfId="98" applyFont="1" applyBorder="1" applyAlignment="1">
      <alignment vertical="center" wrapText="1"/>
    </xf>
    <xf numFmtId="0" fontId="160" fillId="0" borderId="25" xfId="98" applyFont="1" applyBorder="1" applyAlignment="1">
      <alignment vertical="center" wrapText="1"/>
    </xf>
    <xf numFmtId="0" fontId="160" fillId="0" borderId="17" xfId="98" applyFont="1" applyBorder="1" applyAlignment="1">
      <alignment vertical="center" wrapText="1"/>
    </xf>
    <xf numFmtId="0" fontId="160" fillId="0" borderId="10" xfId="98" applyFont="1" applyBorder="1" applyAlignment="1">
      <alignment vertical="center" wrapText="1"/>
    </xf>
    <xf numFmtId="0" fontId="160" fillId="0" borderId="24" xfId="98" applyFont="1" applyBorder="1" applyAlignment="1">
      <alignment vertical="center" wrapText="1"/>
    </xf>
    <xf numFmtId="0" fontId="116" fillId="0" borderId="0" xfId="98" applyFont="1" applyBorder="1" applyAlignment="1">
      <alignment vertical="center" wrapText="1"/>
    </xf>
    <xf numFmtId="0" fontId="160" fillId="0" borderId="14" xfId="98" applyFont="1" applyBorder="1" applyAlignment="1">
      <alignment horizontal="center" vertical="center" wrapText="1"/>
    </xf>
    <xf numFmtId="0" fontId="160" fillId="0" borderId="10" xfId="98" applyFont="1" applyBorder="1" applyAlignment="1">
      <alignment horizontal="center" vertical="center" wrapText="1"/>
    </xf>
    <xf numFmtId="0" fontId="160" fillId="28" borderId="11" xfId="98" applyFont="1" applyFill="1" applyBorder="1" applyAlignment="1">
      <alignment vertical="center" wrapText="1"/>
    </xf>
    <xf numFmtId="0" fontId="62" fillId="0" borderId="0" xfId="98" applyFont="1">
      <alignment vertical="center"/>
    </xf>
    <xf numFmtId="0" fontId="83" fillId="0" borderId="0" xfId="98" applyFont="1">
      <alignment vertical="center"/>
    </xf>
    <xf numFmtId="0" fontId="83" fillId="0" borderId="0" xfId="98" applyFont="1" applyBorder="1" applyAlignment="1">
      <alignment vertical="center"/>
    </xf>
    <xf numFmtId="0" fontId="83" fillId="0" borderId="0" xfId="98" applyFont="1" applyBorder="1">
      <alignment vertical="center"/>
    </xf>
    <xf numFmtId="0" fontId="119" fillId="0" borderId="0" xfId="98" applyFont="1" applyBorder="1" applyAlignment="1">
      <alignment vertical="center" wrapText="1"/>
    </xf>
    <xf numFmtId="0" fontId="121" fillId="0" borderId="0" xfId="98" applyFont="1" applyBorder="1" applyAlignment="1">
      <alignment vertical="top" wrapText="1"/>
    </xf>
    <xf numFmtId="0" fontId="121" fillId="0" borderId="0" xfId="98" applyFont="1" applyBorder="1" applyAlignment="1">
      <alignment horizontal="justify" vertical="top" wrapText="1"/>
    </xf>
    <xf numFmtId="0" fontId="121" fillId="0" borderId="0" xfId="98" applyFont="1" applyAlignment="1">
      <alignment vertical="center" wrapText="1"/>
    </xf>
    <xf numFmtId="0" fontId="121" fillId="0" borderId="0" xfId="98" applyFont="1" applyAlignment="1">
      <alignment horizontal="right" vertical="center" wrapText="1"/>
    </xf>
    <xf numFmtId="0" fontId="122" fillId="0" borderId="0" xfId="98" applyFont="1" applyAlignment="1">
      <alignment horizontal="center" vertical="center" wrapText="1"/>
    </xf>
    <xf numFmtId="0" fontId="121" fillId="0" borderId="0" xfId="98" applyFont="1" applyAlignment="1">
      <alignment horizontal="justify" vertical="center"/>
    </xf>
    <xf numFmtId="0" fontId="121" fillId="0" borderId="0" xfId="98" applyFont="1" applyAlignment="1">
      <alignment horizontal="justify" vertical="center" wrapText="1"/>
    </xf>
    <xf numFmtId="0" fontId="121" fillId="0" borderId="0" xfId="98" applyFont="1" applyAlignment="1">
      <alignment horizontal="center" vertical="center" wrapText="1"/>
    </xf>
    <xf numFmtId="0" fontId="121" fillId="0" borderId="0" xfId="98" applyFont="1" applyAlignment="1">
      <alignment horizontal="left" vertical="center" wrapText="1"/>
    </xf>
    <xf numFmtId="0" fontId="140" fillId="0" borderId="0" xfId="98" applyFont="1" applyAlignment="1">
      <alignment horizontal="justify" vertical="center"/>
    </xf>
    <xf numFmtId="0" fontId="170" fillId="0" borderId="0" xfId="98" applyFont="1" applyAlignment="1">
      <alignment horizontal="center" vertical="center" wrapText="1"/>
    </xf>
    <xf numFmtId="0" fontId="119" fillId="0" borderId="0" xfId="98" applyFont="1" applyAlignment="1">
      <alignment horizontal="justify" vertical="center"/>
    </xf>
    <xf numFmtId="0" fontId="168" fillId="0" borderId="11" xfId="98" applyFont="1" applyFill="1" applyBorder="1" applyAlignment="1">
      <alignment vertical="center" wrapText="1"/>
    </xf>
    <xf numFmtId="38" fontId="168" fillId="0" borderId="26" xfId="98" applyNumberFormat="1" applyFont="1" applyFill="1" applyBorder="1" applyAlignment="1">
      <alignment vertical="center" wrapText="1"/>
    </xf>
    <xf numFmtId="0" fontId="168" fillId="0" borderId="26" xfId="98" applyFont="1" applyFill="1" applyBorder="1" applyAlignment="1">
      <alignment vertical="center" wrapText="1"/>
    </xf>
    <xf numFmtId="0" fontId="168" fillId="0" borderId="12" xfId="98" applyFont="1" applyFill="1" applyBorder="1" applyAlignment="1">
      <alignment vertical="center" wrapText="1"/>
    </xf>
    <xf numFmtId="0" fontId="168" fillId="0" borderId="13" xfId="98" applyFont="1" applyBorder="1" applyAlignment="1">
      <alignment vertical="center" wrapText="1"/>
    </xf>
    <xf numFmtId="0" fontId="83" fillId="0" borderId="14" xfId="98" applyFont="1" applyBorder="1" applyAlignment="1">
      <alignment horizontal="center" vertical="center" wrapText="1"/>
    </xf>
    <xf numFmtId="0" fontId="168" fillId="0" borderId="25" xfId="98" applyFont="1" applyBorder="1" applyAlignment="1">
      <alignment vertical="center" wrapText="1"/>
    </xf>
    <xf numFmtId="0" fontId="168" fillId="0" borderId="17" xfId="98" applyFont="1" applyBorder="1" applyAlignment="1">
      <alignment vertical="center" wrapText="1"/>
    </xf>
    <xf numFmtId="0" fontId="83" fillId="0" borderId="10" xfId="98" applyFont="1" applyBorder="1" applyAlignment="1">
      <alignment horizontal="center" vertical="center" wrapText="1"/>
    </xf>
    <xf numFmtId="0" fontId="168" fillId="0" borderId="24" xfId="98" applyFont="1" applyBorder="1" applyAlignment="1">
      <alignment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87" fillId="0" borderId="0" xfId="98" applyFont="1">
      <alignment vertical="center"/>
    </xf>
    <xf numFmtId="0" fontId="116" fillId="0" borderId="13" xfId="98" applyFont="1" applyBorder="1" applyAlignment="1">
      <alignment vertical="center" wrapText="1"/>
    </xf>
    <xf numFmtId="0" fontId="116" fillId="0" borderId="11" xfId="98" applyFont="1" applyBorder="1" applyAlignment="1">
      <alignment vertical="center" wrapText="1"/>
    </xf>
    <xf numFmtId="0" fontId="160" fillId="0" borderId="12" xfId="98" applyFont="1" applyBorder="1" applyAlignment="1">
      <alignment vertical="center" wrapText="1"/>
    </xf>
    <xf numFmtId="0" fontId="160" fillId="0" borderId="0" xfId="98" applyFont="1" applyBorder="1" applyAlignment="1">
      <alignment horizontal="center" vertical="center" wrapText="1"/>
    </xf>
    <xf numFmtId="0" fontId="160" fillId="0" borderId="0" xfId="98" applyFont="1" applyBorder="1" applyAlignment="1">
      <alignment vertical="center" wrapText="1"/>
    </xf>
    <xf numFmtId="0" fontId="160" fillId="0" borderId="26" xfId="98" applyFont="1" applyBorder="1" applyAlignment="1">
      <alignment horizontal="center" vertical="center" wrapText="1"/>
    </xf>
    <xf numFmtId="0" fontId="116" fillId="27" borderId="0" xfId="98" applyFont="1" applyFill="1" applyAlignment="1">
      <alignment horizontal="left" vertical="center" wrapText="1"/>
    </xf>
    <xf numFmtId="0" fontId="160" fillId="0" borderId="18" xfId="98" applyFont="1" applyBorder="1" applyAlignment="1">
      <alignment horizontal="center" vertical="center" wrapText="1"/>
    </xf>
    <xf numFmtId="0" fontId="160" fillId="0" borderId="11" xfId="98" applyFont="1" applyBorder="1" applyAlignment="1">
      <alignment horizontal="center" vertical="center" wrapText="1"/>
    </xf>
    <xf numFmtId="0" fontId="160" fillId="0" borderId="11" xfId="98" applyFont="1" applyBorder="1" applyAlignment="1">
      <alignment vertical="center" wrapText="1"/>
    </xf>
    <xf numFmtId="0" fontId="160" fillId="0" borderId="26" xfId="98" applyFont="1" applyBorder="1" applyAlignment="1">
      <alignment vertical="center" wrapText="1"/>
    </xf>
    <xf numFmtId="0" fontId="116" fillId="0" borderId="10" xfId="98" applyFont="1" applyBorder="1" applyAlignment="1">
      <alignment horizontal="center" vertical="center" wrapText="1"/>
    </xf>
    <xf numFmtId="0" fontId="160" fillId="0" borderId="26" xfId="98" applyFont="1" applyBorder="1" applyAlignment="1">
      <alignment horizontal="left" vertical="center" wrapText="1"/>
    </xf>
    <xf numFmtId="0" fontId="116" fillId="0" borderId="0" xfId="98" applyFont="1" applyBorder="1" applyAlignment="1">
      <alignment horizontal="left" vertical="center" wrapText="1"/>
    </xf>
    <xf numFmtId="0" fontId="2" fillId="0" borderId="0" xfId="98" applyAlignment="1">
      <alignment horizontal="right" vertical="center"/>
    </xf>
    <xf numFmtId="0" fontId="2" fillId="0" borderId="16" xfId="98" applyBorder="1">
      <alignment vertical="center"/>
    </xf>
    <xf numFmtId="0" fontId="2" fillId="0" borderId="15" xfId="98" applyBorder="1">
      <alignment vertical="center"/>
    </xf>
    <xf numFmtId="0" fontId="2" fillId="0" borderId="17" xfId="98" applyBorder="1">
      <alignment vertical="center"/>
    </xf>
    <xf numFmtId="0" fontId="2" fillId="0" borderId="10" xfId="98" applyBorder="1">
      <alignment vertical="center"/>
    </xf>
    <xf numFmtId="0" fontId="2" fillId="0" borderId="24" xfId="98" applyBorder="1">
      <alignment vertical="center"/>
    </xf>
    <xf numFmtId="0" fontId="160" fillId="28" borderId="13" xfId="98" applyFont="1" applyFill="1" applyBorder="1" applyAlignment="1">
      <alignment vertical="center" wrapText="1"/>
    </xf>
    <xf numFmtId="0" fontId="160" fillId="28" borderId="17" xfId="98" applyFont="1" applyFill="1" applyBorder="1" applyAlignment="1">
      <alignment vertical="center" wrapText="1"/>
    </xf>
    <xf numFmtId="0" fontId="171" fillId="0" borderId="0" xfId="98" applyFont="1">
      <alignment vertical="center"/>
    </xf>
    <xf numFmtId="0" fontId="87" fillId="0" borderId="11" xfId="98" applyFont="1" applyBorder="1" applyAlignment="1">
      <alignment horizontal="center" vertical="center" wrapText="1"/>
    </xf>
    <xf numFmtId="0" fontId="87" fillId="0" borderId="0" xfId="98" applyFont="1" applyAlignment="1">
      <alignment horizontal="center" vertical="center" wrapText="1"/>
    </xf>
    <xf numFmtId="0" fontId="87" fillId="0" borderId="18" xfId="98" applyFont="1" applyBorder="1" applyAlignment="1">
      <alignment horizontal="center" vertical="center" wrapText="1"/>
    </xf>
    <xf numFmtId="0" fontId="111" fillId="0" borderId="0" xfId="98" applyFont="1">
      <alignment vertical="center"/>
    </xf>
    <xf numFmtId="0" fontId="157" fillId="0" borderId="0" xfId="98" applyFont="1" applyAlignment="1">
      <alignment horizontal="center" vertical="center" wrapText="1"/>
    </xf>
    <xf numFmtId="0" fontId="157" fillId="0" borderId="0" xfId="98" applyFont="1" applyAlignment="1">
      <alignment horizontal="left" vertical="center" wrapText="1"/>
    </xf>
    <xf numFmtId="0" fontId="87" fillId="0" borderId="13" xfId="98" applyFont="1" applyBorder="1" applyAlignment="1">
      <alignment vertical="center" wrapText="1"/>
    </xf>
    <xf numFmtId="0" fontId="87" fillId="0" borderId="14" xfId="98" applyFont="1" applyBorder="1" applyAlignment="1">
      <alignment vertical="center" wrapText="1"/>
    </xf>
    <xf numFmtId="0" fontId="87" fillId="0" borderId="25" xfId="98" applyFont="1" applyBorder="1" applyAlignment="1">
      <alignment vertical="center" wrapText="1"/>
    </xf>
    <xf numFmtId="0" fontId="87" fillId="0" borderId="17" xfId="98" applyFont="1" applyBorder="1" applyAlignment="1">
      <alignment vertical="center" wrapText="1"/>
    </xf>
    <xf numFmtId="0" fontId="87" fillId="0" borderId="10" xfId="98" applyFont="1" applyBorder="1" applyAlignment="1">
      <alignment vertical="center" wrapText="1"/>
    </xf>
    <xf numFmtId="0" fontId="87" fillId="0" borderId="24" xfId="98" applyFont="1" applyBorder="1" applyAlignment="1">
      <alignment vertical="center" wrapText="1"/>
    </xf>
    <xf numFmtId="38" fontId="87" fillId="0" borderId="11" xfId="98" applyNumberFormat="1" applyFont="1" applyFill="1" applyBorder="1" applyAlignment="1">
      <alignment vertical="center" wrapText="1"/>
    </xf>
    <xf numFmtId="0" fontId="87" fillId="0" borderId="26" xfId="98" applyFont="1" applyFill="1" applyBorder="1" applyAlignment="1">
      <alignment vertical="center" wrapText="1"/>
    </xf>
    <xf numFmtId="0" fontId="87" fillId="0" borderId="12" xfId="98" applyFont="1" applyFill="1" applyBorder="1" applyAlignment="1">
      <alignment vertical="center" wrapText="1"/>
    </xf>
    <xf numFmtId="0" fontId="2" fillId="0" borderId="13" xfId="98" applyBorder="1">
      <alignment vertical="center"/>
    </xf>
    <xf numFmtId="0" fontId="2" fillId="0" borderId="14" xfId="98" applyBorder="1">
      <alignment vertical="center"/>
    </xf>
    <xf numFmtId="0" fontId="2" fillId="0" borderId="25" xfId="98" applyBorder="1">
      <alignment vertical="center"/>
    </xf>
    <xf numFmtId="0" fontId="34" fillId="0" borderId="12" xfId="0" applyFont="1" applyBorder="1" applyAlignment="1">
      <alignment vertical="center"/>
    </xf>
    <xf numFmtId="176" fontId="160" fillId="0" borderId="10" xfId="98" applyNumberFormat="1" applyFont="1" applyFill="1" applyBorder="1" applyAlignment="1">
      <alignment vertical="center" wrapText="1"/>
    </xf>
    <xf numFmtId="0" fontId="157" fillId="0" borderId="299" xfId="96" applyFont="1" applyFill="1" applyBorder="1" applyAlignment="1">
      <alignment horizontal="center" vertical="center" wrapText="1"/>
    </xf>
    <xf numFmtId="0" fontId="0" fillId="0" borderId="17" xfId="0" applyBorder="1" applyAlignment="1">
      <alignment vertical="center"/>
    </xf>
    <xf numFmtId="0" fontId="0" fillId="0" borderId="24" xfId="0" applyBorder="1" applyAlignment="1">
      <alignment vertical="center"/>
    </xf>
    <xf numFmtId="0" fontId="0" fillId="27" borderId="310" xfId="0" applyFill="1" applyBorder="1" applyAlignment="1" applyProtection="1">
      <alignment horizontal="left" vertical="center"/>
      <protection locked="0"/>
    </xf>
    <xf numFmtId="0" fontId="0" fillId="27" borderId="309" xfId="0" applyFill="1" applyBorder="1" applyAlignment="1" applyProtection="1">
      <alignment horizontal="left" vertical="center"/>
      <protection locked="0"/>
    </xf>
    <xf numFmtId="0" fontId="175" fillId="0" borderId="0" xfId="99" applyFont="1" applyAlignment="1">
      <alignment horizontal="left" vertical="center"/>
    </xf>
    <xf numFmtId="0" fontId="175" fillId="0" borderId="0" xfId="99" applyFont="1" applyBorder="1" applyAlignment="1">
      <alignment horizontal="left" vertical="center"/>
    </xf>
    <xf numFmtId="0" fontId="176" fillId="0" borderId="0" xfId="99" applyFont="1" applyAlignment="1">
      <alignment horizontal="right" vertical="center"/>
    </xf>
    <xf numFmtId="0" fontId="175" fillId="0" borderId="16" xfId="99" applyFont="1" applyBorder="1" applyAlignment="1">
      <alignment horizontal="left" vertical="center"/>
    </xf>
    <xf numFmtId="0" fontId="175" fillId="0" borderId="15" xfId="99" applyFont="1" applyBorder="1" applyAlignment="1">
      <alignment horizontal="left" vertical="center"/>
    </xf>
    <xf numFmtId="0" fontId="175" fillId="0" borderId="0" xfId="99" applyFont="1" applyBorder="1" applyAlignment="1">
      <alignment horizontal="center" vertical="center"/>
    </xf>
    <xf numFmtId="0" fontId="175" fillId="0" borderId="17" xfId="99" applyFont="1" applyBorder="1" applyAlignment="1">
      <alignment horizontal="left" vertical="center"/>
    </xf>
    <xf numFmtId="0" fontId="175" fillId="0" borderId="24" xfId="99" applyFont="1" applyBorder="1" applyAlignment="1">
      <alignment horizontal="left" vertical="center"/>
    </xf>
    <xf numFmtId="0" fontId="177" fillId="0" borderId="0" xfId="99" applyFont="1" applyAlignment="1">
      <alignment horizontal="center" vertical="center"/>
    </xf>
    <xf numFmtId="0" fontId="175" fillId="0" borderId="0" xfId="99" applyFont="1" applyAlignment="1">
      <alignment horizontal="center" vertical="center"/>
    </xf>
    <xf numFmtId="0" fontId="175" fillId="0" borderId="10" xfId="99" applyFont="1" applyBorder="1" applyAlignment="1">
      <alignment horizontal="left" vertical="center"/>
    </xf>
    <xf numFmtId="0" fontId="175" fillId="0" borderId="0" xfId="99" applyFont="1" applyAlignment="1">
      <alignment horizontal="right" vertical="center"/>
    </xf>
    <xf numFmtId="0" fontId="175" fillId="0" borderId="10" xfId="99" applyFont="1" applyBorder="1" applyAlignment="1">
      <alignment horizontal="center" vertical="center"/>
    </xf>
    <xf numFmtId="0" fontId="178" fillId="0" borderId="0" xfId="99" applyFont="1" applyFill="1" applyAlignment="1"/>
    <xf numFmtId="0" fontId="179" fillId="0" borderId="0" xfId="99" applyFont="1" applyFill="1" applyAlignment="1"/>
    <xf numFmtId="0" fontId="179" fillId="0" borderId="0" xfId="99" applyFont="1" applyFill="1" applyAlignment="1">
      <alignment horizontal="center"/>
    </xf>
    <xf numFmtId="0" fontId="179" fillId="0" borderId="0" xfId="99" applyFont="1" applyAlignment="1"/>
    <xf numFmtId="0" fontId="178" fillId="0" borderId="47" xfId="99" applyFont="1" applyBorder="1" applyAlignment="1">
      <alignment horizontal="center" vertical="center" wrapText="1"/>
    </xf>
    <xf numFmtId="0" fontId="187" fillId="0" borderId="16" xfId="99" applyFont="1" applyFill="1" applyBorder="1" applyAlignment="1">
      <alignment horizontal="center" vertical="center" wrapText="1"/>
    </xf>
    <xf numFmtId="0" fontId="178" fillId="0" borderId="277" xfId="99" applyFont="1" applyBorder="1" applyAlignment="1">
      <alignment vertical="top" wrapText="1"/>
    </xf>
    <xf numFmtId="0" fontId="187" fillId="0" borderId="17" xfId="99" applyFont="1" applyFill="1" applyBorder="1" applyAlignment="1">
      <alignment horizontal="center" vertical="center" wrapText="1"/>
    </xf>
    <xf numFmtId="0" fontId="178" fillId="0" borderId="98" xfId="99" applyFont="1" applyBorder="1" applyAlignment="1">
      <alignment vertical="top" wrapText="1"/>
    </xf>
    <xf numFmtId="0" fontId="178" fillId="0" borderId="313" xfId="99" applyFont="1" applyBorder="1" applyAlignment="1">
      <alignment vertical="top" wrapText="1"/>
    </xf>
    <xf numFmtId="0" fontId="187" fillId="0" borderId="36" xfId="99" applyFont="1" applyFill="1" applyBorder="1" applyAlignment="1">
      <alignment horizontal="center" vertical="center" wrapText="1"/>
    </xf>
    <xf numFmtId="0" fontId="180" fillId="0" borderId="17" xfId="99" applyFont="1" applyBorder="1" applyAlignment="1"/>
    <xf numFmtId="0" fontId="180" fillId="0" borderId="34" xfId="99" applyFont="1" applyBorder="1" applyAlignment="1"/>
    <xf numFmtId="0" fontId="180" fillId="0" borderId="16" xfId="99" applyFont="1" applyBorder="1" applyAlignment="1"/>
    <xf numFmtId="0" fontId="180" fillId="0" borderId="31" xfId="99" applyFont="1" applyBorder="1" applyAlignment="1"/>
    <xf numFmtId="0" fontId="178" fillId="0" borderId="314" xfId="99" applyFont="1" applyBorder="1" applyAlignment="1">
      <alignment vertical="center" wrapText="1"/>
    </xf>
    <xf numFmtId="0" fontId="175" fillId="0" borderId="16" xfId="99" applyFont="1" applyBorder="1" applyAlignment="1">
      <alignment horizontal="center" vertical="center"/>
    </xf>
    <xf numFmtId="0" fontId="175" fillId="0" borderId="15" xfId="99" applyFont="1" applyBorder="1" applyAlignment="1">
      <alignment horizontal="center" vertical="center"/>
    </xf>
    <xf numFmtId="0" fontId="190" fillId="0" borderId="0" xfId="99" applyFont="1" applyAlignment="1">
      <alignment horizontal="center" vertical="center"/>
    </xf>
    <xf numFmtId="0" fontId="175" fillId="0" borderId="14" xfId="99" applyFont="1" applyBorder="1" applyAlignment="1">
      <alignment horizontal="left" vertical="center"/>
    </xf>
    <xf numFmtId="0" fontId="175" fillId="0" borderId="25" xfId="99" applyFont="1" applyBorder="1" applyAlignment="1">
      <alignment horizontal="left" vertical="center"/>
    </xf>
    <xf numFmtId="0" fontId="175" fillId="0" borderId="13" xfId="99" applyFont="1" applyBorder="1" applyAlignment="1">
      <alignment horizontal="left" vertical="center"/>
    </xf>
    <xf numFmtId="0" fontId="175" fillId="0" borderId="14" xfId="99" applyFont="1" applyBorder="1" applyAlignment="1">
      <alignment horizontal="center" vertical="center"/>
    </xf>
    <xf numFmtId="0" fontId="175" fillId="0" borderId="0" xfId="99" applyFont="1" applyBorder="1" applyAlignment="1">
      <alignment horizontal="center" vertical="center" textRotation="255" wrapText="1"/>
    </xf>
    <xf numFmtId="0" fontId="175" fillId="0" borderId="10" xfId="99" applyFont="1" applyBorder="1" applyAlignment="1">
      <alignment horizontal="right" vertical="center"/>
    </xf>
    <xf numFmtId="0" fontId="175" fillId="0" borderId="11" xfId="99" applyFont="1" applyBorder="1" applyAlignment="1">
      <alignment horizontal="left" vertical="center"/>
    </xf>
    <xf numFmtId="0" fontId="175" fillId="0" borderId="26" xfId="99" applyFont="1" applyBorder="1" applyAlignment="1">
      <alignment horizontal="left" vertical="center"/>
    </xf>
    <xf numFmtId="0" fontId="175" fillId="0" borderId="26" xfId="99" applyFont="1" applyBorder="1" applyAlignment="1">
      <alignment horizontal="center" vertical="center"/>
    </xf>
    <xf numFmtId="0" fontId="175" fillId="0" borderId="12" xfId="99" applyFont="1" applyBorder="1" applyAlignment="1">
      <alignment horizontal="left" vertical="center"/>
    </xf>
    <xf numFmtId="0" fontId="147" fillId="0" borderId="0" xfId="99" applyAlignment="1">
      <alignment vertical="center"/>
    </xf>
    <xf numFmtId="0" fontId="150" fillId="0" borderId="0" xfId="99" applyFont="1" applyAlignment="1">
      <alignment vertical="center"/>
    </xf>
    <xf numFmtId="0" fontId="147" fillId="0" borderId="37" xfId="99" applyBorder="1" applyAlignment="1">
      <alignment vertical="center"/>
    </xf>
    <xf numFmtId="0" fontId="147" fillId="0" borderId="29" xfId="99" applyBorder="1" applyAlignment="1">
      <alignment vertical="center"/>
    </xf>
    <xf numFmtId="0" fontId="147" fillId="0" borderId="30" xfId="99" applyBorder="1" applyAlignment="1">
      <alignment vertical="center"/>
    </xf>
    <xf numFmtId="0" fontId="147" fillId="0" borderId="44" xfId="99" applyBorder="1" applyAlignment="1">
      <alignment vertical="center"/>
    </xf>
    <xf numFmtId="0" fontId="147" fillId="0" borderId="32" xfId="99" applyBorder="1" applyAlignment="1">
      <alignment vertical="center"/>
    </xf>
    <xf numFmtId="0" fontId="147" fillId="0" borderId="33" xfId="99" applyBorder="1" applyAlignment="1">
      <alignment vertical="center"/>
    </xf>
    <xf numFmtId="0" fontId="147" fillId="0" borderId="96" xfId="99" applyBorder="1" applyAlignment="1">
      <alignment vertical="center"/>
    </xf>
    <xf numFmtId="0" fontId="147" fillId="0" borderId="22" xfId="99" applyBorder="1" applyAlignment="1">
      <alignment vertical="center"/>
    </xf>
    <xf numFmtId="0" fontId="147" fillId="0" borderId="97" xfId="99" applyBorder="1" applyAlignment="1">
      <alignment vertical="center"/>
    </xf>
    <xf numFmtId="0" fontId="147" fillId="0" borderId="141" xfId="99" applyBorder="1" applyAlignment="1">
      <alignment vertical="center"/>
    </xf>
    <xf numFmtId="0" fontId="147" fillId="0" borderId="18" xfId="99" applyBorder="1" applyAlignment="1">
      <alignment vertical="center"/>
    </xf>
    <xf numFmtId="0" fontId="147" fillId="0" borderId="142" xfId="99" applyBorder="1" applyAlignment="1">
      <alignment vertical="center"/>
    </xf>
    <xf numFmtId="0" fontId="147" fillId="0" borderId="32" xfId="99" applyFill="1" applyBorder="1" applyAlignment="1">
      <alignment vertical="center"/>
    </xf>
    <xf numFmtId="0" fontId="147" fillId="0" borderId="32" xfId="99" applyFill="1" applyBorder="1" applyAlignment="1">
      <alignment horizontal="right" vertical="center"/>
    </xf>
    <xf numFmtId="0" fontId="192" fillId="0" borderId="92" xfId="99" applyFont="1" applyBorder="1" applyAlignment="1">
      <alignment horizontal="center"/>
    </xf>
    <xf numFmtId="0" fontId="147" fillId="0" borderId="0" xfId="99" applyAlignment="1"/>
    <xf numFmtId="0" fontId="147" fillId="0" borderId="0" xfId="99" applyBorder="1" applyAlignment="1"/>
    <xf numFmtId="0" fontId="192" fillId="0" borderId="0" xfId="99" applyFont="1" applyAlignment="1"/>
    <xf numFmtId="0" fontId="192" fillId="0" borderId="0" xfId="99" applyFont="1" applyFill="1" applyAlignment="1"/>
    <xf numFmtId="0" fontId="192" fillId="0" borderId="0" xfId="99" applyFont="1" applyAlignment="1">
      <alignment horizontal="left"/>
    </xf>
    <xf numFmtId="0" fontId="192" fillId="0" borderId="0" xfId="99" applyFont="1" applyAlignment="1">
      <alignment horizontal="distributed"/>
    </xf>
    <xf numFmtId="0" fontId="192" fillId="0" borderId="60" xfId="99" applyFont="1" applyBorder="1" applyAlignment="1"/>
    <xf numFmtId="0" fontId="192" fillId="0" borderId="0" xfId="99" applyFont="1" applyBorder="1" applyAlignment="1"/>
    <xf numFmtId="0" fontId="194" fillId="0" borderId="60" xfId="99" applyFont="1" applyBorder="1" applyAlignment="1"/>
    <xf numFmtId="0" fontId="192" fillId="0" borderId="184" xfId="99" applyFont="1" applyBorder="1" applyAlignment="1"/>
    <xf numFmtId="0" fontId="192" fillId="0" borderId="0" xfId="99" applyFont="1" applyAlignment="1">
      <alignment horizontal="center" vertical="center"/>
    </xf>
    <xf numFmtId="0" fontId="194" fillId="0" borderId="0" xfId="99" applyFont="1" applyAlignment="1"/>
    <xf numFmtId="0" fontId="195" fillId="0" borderId="0" xfId="99" applyFont="1" applyAlignment="1"/>
    <xf numFmtId="0" fontId="196" fillId="0" borderId="0" xfId="99" applyFont="1" applyAlignment="1">
      <alignment horizontal="left"/>
    </xf>
    <xf numFmtId="0" fontId="192" fillId="0" borderId="235" xfId="99" applyFont="1" applyBorder="1" applyAlignment="1"/>
    <xf numFmtId="0" fontId="192" fillId="0" borderId="233" xfId="99" applyFont="1" applyBorder="1" applyAlignment="1"/>
    <xf numFmtId="0" fontId="192" fillId="0" borderId="228" xfId="99" applyFont="1" applyBorder="1" applyAlignment="1"/>
    <xf numFmtId="0" fontId="192" fillId="0" borderId="213" xfId="99" applyFont="1" applyBorder="1" applyAlignment="1"/>
    <xf numFmtId="0" fontId="192" fillId="0" borderId="64" xfId="99" applyFont="1" applyBorder="1" applyAlignment="1"/>
    <xf numFmtId="0" fontId="192" fillId="0" borderId="0" xfId="99" applyFont="1" applyAlignment="1">
      <alignment horizontal="right"/>
    </xf>
    <xf numFmtId="0" fontId="147" fillId="0" borderId="213" xfId="99" applyBorder="1" applyAlignment="1"/>
    <xf numFmtId="0" fontId="147" fillId="0" borderId="64" xfId="99" applyBorder="1" applyAlignment="1"/>
    <xf numFmtId="0" fontId="147" fillId="0" borderId="236" xfId="99" applyBorder="1" applyAlignment="1"/>
    <xf numFmtId="0" fontId="147" fillId="0" borderId="60" xfId="99" applyBorder="1" applyAlignment="1"/>
    <xf numFmtId="0" fontId="147" fillId="0" borderId="65" xfId="99" applyBorder="1" applyAlignment="1"/>
    <xf numFmtId="0" fontId="192" fillId="27" borderId="92" xfId="99" applyFont="1" applyFill="1" applyBorder="1" applyAlignment="1">
      <alignment horizontal="center"/>
    </xf>
    <xf numFmtId="0" fontId="192" fillId="28" borderId="92" xfId="99" applyFont="1" applyFill="1" applyBorder="1" applyAlignment="1">
      <alignment horizontal="center"/>
    </xf>
    <xf numFmtId="0" fontId="192" fillId="0" borderId="60" xfId="99" applyFont="1" applyBorder="1" applyAlignment="1">
      <alignment horizontal="left"/>
    </xf>
    <xf numFmtId="0" fontId="192" fillId="0" borderId="184" xfId="99" applyFont="1" applyBorder="1" applyAlignment="1">
      <alignment horizontal="left"/>
    </xf>
    <xf numFmtId="0" fontId="192" fillId="28" borderId="0" xfId="99" applyFont="1" applyFill="1" applyAlignment="1"/>
    <xf numFmtId="0" fontId="194" fillId="28" borderId="0" xfId="99" applyFont="1" applyFill="1" applyBorder="1" applyAlignment="1">
      <alignment horizontal="left"/>
    </xf>
    <xf numFmtId="49" fontId="192" fillId="28" borderId="0" xfId="99" applyNumberFormat="1" applyFont="1" applyFill="1" applyAlignment="1"/>
    <xf numFmtId="0" fontId="192" fillId="28" borderId="60" xfId="99" applyFont="1" applyFill="1" applyBorder="1" applyAlignment="1"/>
    <xf numFmtId="0" fontId="192" fillId="28" borderId="60" xfId="99" applyFont="1" applyFill="1" applyBorder="1" applyAlignment="1">
      <alignment horizontal="right"/>
    </xf>
    <xf numFmtId="0" fontId="192" fillId="28" borderId="213" xfId="99" applyFont="1" applyFill="1" applyBorder="1" applyAlignment="1"/>
    <xf numFmtId="0" fontId="192" fillId="28" borderId="0" xfId="99" applyFont="1" applyFill="1" applyBorder="1" applyAlignment="1"/>
    <xf numFmtId="0" fontId="192" fillId="28" borderId="64" xfId="99" applyFont="1" applyFill="1" applyBorder="1" applyAlignment="1"/>
    <xf numFmtId="0" fontId="192" fillId="28" borderId="236" xfId="99" applyFont="1" applyFill="1" applyBorder="1" applyAlignment="1"/>
    <xf numFmtId="0" fontId="192" fillId="28" borderId="65" xfId="99" applyFont="1" applyFill="1" applyBorder="1" applyAlignment="1"/>
    <xf numFmtId="0" fontId="151" fillId="0" borderId="0" xfId="99" applyFont="1" applyBorder="1" applyAlignment="1">
      <alignment horizontal="center"/>
    </xf>
    <xf numFmtId="0" fontId="151" fillId="0" borderId="31" xfId="99" applyFont="1" applyBorder="1" applyAlignment="1">
      <alignment horizontal="center"/>
    </xf>
    <xf numFmtId="0" fontId="197" fillId="0" borderId="38" xfId="99" applyFont="1" applyBorder="1" applyAlignment="1">
      <alignment horizontal="center" vertical="center"/>
    </xf>
    <xf numFmtId="0" fontId="197" fillId="0" borderId="0" xfId="99" applyFont="1" applyAlignment="1">
      <alignment horizontal="center" vertical="center"/>
    </xf>
    <xf numFmtId="0" fontId="150" fillId="0" borderId="0" xfId="99" applyFont="1" applyAlignment="1">
      <alignment horizontal="left" vertical="center"/>
    </xf>
    <xf numFmtId="0" fontId="197" fillId="0" borderId="31" xfId="99" applyFont="1" applyBorder="1" applyAlignment="1">
      <alignment horizontal="center" vertical="center"/>
    </xf>
    <xf numFmtId="0" fontId="147" fillId="0" borderId="38" xfId="99" applyBorder="1" applyAlignment="1">
      <alignment vertical="center"/>
    </xf>
    <xf numFmtId="0" fontId="147" fillId="0" borderId="0" xfId="99" applyBorder="1" applyAlignment="1">
      <alignment vertical="center"/>
    </xf>
    <xf numFmtId="0" fontId="147" fillId="0" borderId="31" xfId="99" applyBorder="1" applyAlignment="1">
      <alignment vertical="center"/>
    </xf>
    <xf numFmtId="58" fontId="199" fillId="0" borderId="0" xfId="99" applyNumberFormat="1" applyFont="1" applyBorder="1" applyAlignment="1">
      <alignment vertical="center"/>
    </xf>
    <xf numFmtId="0" fontId="147" fillId="0" borderId="0" xfId="99" applyBorder="1" applyAlignment="1">
      <alignment horizontal="center" vertical="center"/>
    </xf>
    <xf numFmtId="0" fontId="147" fillId="0" borderId="323" xfId="99" applyBorder="1" applyAlignment="1">
      <alignment horizontal="center" vertical="center"/>
    </xf>
    <xf numFmtId="0" fontId="147" fillId="0" borderId="324" xfId="99" applyBorder="1" applyAlignment="1">
      <alignment horizontal="center" vertical="center"/>
    </xf>
    <xf numFmtId="0" fontId="147" fillId="0" borderId="325" xfId="99" applyFont="1" applyBorder="1" applyAlignment="1">
      <alignment horizontal="center" vertical="center"/>
    </xf>
    <xf numFmtId="0" fontId="147" fillId="0" borderId="323" xfId="99" applyFont="1" applyBorder="1" applyAlignment="1">
      <alignment horizontal="center" vertical="center"/>
    </xf>
    <xf numFmtId="0" fontId="147" fillId="0" borderId="324" xfId="99" applyFont="1" applyBorder="1" applyAlignment="1">
      <alignment horizontal="center" vertical="center"/>
    </xf>
    <xf numFmtId="0" fontId="150" fillId="0" borderId="0" xfId="99" applyFont="1" applyBorder="1" applyAlignment="1">
      <alignment vertical="center"/>
    </xf>
    <xf numFmtId="0" fontId="199" fillId="0" borderId="0" xfId="99" applyFont="1" applyFill="1" applyBorder="1" applyAlignment="1">
      <alignment horizontal="center"/>
    </xf>
    <xf numFmtId="0" fontId="152" fillId="0" borderId="38" xfId="99" applyFont="1" applyBorder="1" applyAlignment="1">
      <alignment horizontal="center" vertical="center"/>
    </xf>
    <xf numFmtId="0" fontId="147" fillId="0" borderId="38" xfId="99" applyFill="1" applyBorder="1" applyAlignment="1">
      <alignment vertical="center"/>
    </xf>
    <xf numFmtId="0" fontId="151" fillId="0" borderId="26" xfId="99" applyFont="1" applyBorder="1" applyAlignment="1">
      <alignment vertical="center"/>
    </xf>
    <xf numFmtId="0" fontId="147" fillId="0" borderId="26" xfId="99" applyBorder="1" applyAlignment="1">
      <alignment vertical="center"/>
    </xf>
    <xf numFmtId="0" fontId="199" fillId="0" borderId="13" xfId="99" applyFont="1" applyBorder="1" applyAlignment="1">
      <alignment horizontal="left" vertical="center"/>
    </xf>
    <xf numFmtId="0" fontId="199" fillId="0" borderId="14" xfId="99" applyFont="1" applyBorder="1" applyAlignment="1">
      <alignment horizontal="left" vertical="center"/>
    </xf>
    <xf numFmtId="0" fontId="199" fillId="0" borderId="43" xfId="99" applyFont="1" applyBorder="1" applyAlignment="1">
      <alignment horizontal="left" vertical="center"/>
    </xf>
    <xf numFmtId="0" fontId="199" fillId="0" borderId="16" xfId="99" applyFont="1" applyBorder="1" applyAlignment="1">
      <alignment horizontal="left" vertical="center"/>
    </xf>
    <xf numFmtId="0" fontId="199" fillId="0" borderId="0" xfId="99" applyFont="1" applyBorder="1" applyAlignment="1">
      <alignment horizontal="left" vertical="center"/>
    </xf>
    <xf numFmtId="0" fontId="199" fillId="0" borderId="329" xfId="99" applyFont="1" applyBorder="1" applyAlignment="1">
      <alignment horizontal="center" vertical="center"/>
    </xf>
    <xf numFmtId="0" fontId="199" fillId="0" borderId="330" xfId="99" applyFont="1" applyBorder="1" applyAlignment="1">
      <alignment horizontal="center" vertical="center"/>
    </xf>
    <xf numFmtId="0" fontId="199" fillId="0" borderId="331" xfId="99" applyFont="1" applyBorder="1" applyAlignment="1">
      <alignment horizontal="center" vertical="center"/>
    </xf>
    <xf numFmtId="0" fontId="199" fillId="0" borderId="17" xfId="99" applyFont="1" applyBorder="1" applyAlignment="1">
      <alignment horizontal="left" vertical="center"/>
    </xf>
    <xf numFmtId="0" fontId="199" fillId="0" borderId="10" xfId="99" applyFont="1" applyBorder="1" applyAlignment="1">
      <alignment horizontal="left" vertical="center"/>
    </xf>
    <xf numFmtId="0" fontId="199" fillId="0" borderId="34" xfId="99" applyFont="1" applyBorder="1" applyAlignment="1">
      <alignment horizontal="left" vertical="center"/>
    </xf>
    <xf numFmtId="0" fontId="150" fillId="0" borderId="0" xfId="99" applyFont="1" applyBorder="1" applyAlignment="1">
      <alignment horizontal="right" vertical="center" wrapText="1" shrinkToFit="1"/>
    </xf>
    <xf numFmtId="0" fontId="200" fillId="0" borderId="0" xfId="99" applyFont="1" applyBorder="1" applyAlignment="1">
      <alignment horizontal="left" vertical="center" wrapText="1" shrinkToFit="1"/>
    </xf>
    <xf numFmtId="0" fontId="150" fillId="0" borderId="0" xfId="99" applyFont="1" applyBorder="1" applyAlignment="1">
      <alignment horizontal="left" vertical="center" wrapText="1" shrinkToFit="1"/>
    </xf>
    <xf numFmtId="0" fontId="151" fillId="0" borderId="323" xfId="99" applyFont="1" applyBorder="1" applyAlignment="1">
      <alignment horizontal="center" vertical="center"/>
    </xf>
    <xf numFmtId="0" fontId="151" fillId="0" borderId="324" xfId="99" applyFont="1" applyBorder="1" applyAlignment="1">
      <alignment horizontal="center" vertical="center"/>
    </xf>
    <xf numFmtId="0" fontId="147" fillId="0" borderId="324" xfId="99" applyBorder="1" applyAlignment="1">
      <alignment vertical="center"/>
    </xf>
    <xf numFmtId="0" fontId="147" fillId="0" borderId="325" xfId="99" applyBorder="1" applyAlignment="1">
      <alignment vertical="center"/>
    </xf>
    <xf numFmtId="0" fontId="151" fillId="0" borderId="0" xfId="99" applyFont="1" applyAlignment="1"/>
    <xf numFmtId="0" fontId="151" fillId="0" borderId="0" xfId="99" applyFont="1" applyBorder="1" applyAlignment="1">
      <alignment vertical="center"/>
    </xf>
    <xf numFmtId="0" fontId="147" fillId="28" borderId="323" xfId="99" applyFill="1" applyBorder="1" applyAlignment="1">
      <alignment horizontal="center" vertical="center"/>
    </xf>
    <xf numFmtId="0" fontId="147" fillId="28" borderId="324" xfId="99" applyFill="1" applyBorder="1" applyAlignment="1">
      <alignment horizontal="center" vertical="center"/>
    </xf>
    <xf numFmtId="0" fontId="147" fillId="28" borderId="325" xfId="99" applyFont="1" applyFill="1" applyBorder="1" applyAlignment="1">
      <alignment horizontal="center" vertical="center"/>
    </xf>
    <xf numFmtId="0" fontId="147" fillId="28" borderId="323" xfId="99" applyFont="1" applyFill="1" applyBorder="1" applyAlignment="1">
      <alignment horizontal="center" vertical="center"/>
    </xf>
    <xf numFmtId="0" fontId="147" fillId="28" borderId="324" xfId="99" applyFont="1" applyFill="1" applyBorder="1" applyAlignment="1">
      <alignment horizontal="center" vertical="center"/>
    </xf>
    <xf numFmtId="0" fontId="199" fillId="28" borderId="329" xfId="99" applyFont="1" applyFill="1" applyBorder="1" applyAlignment="1">
      <alignment horizontal="center" vertical="center"/>
    </xf>
    <xf numFmtId="0" fontId="199" fillId="28" borderId="330" xfId="99" applyFont="1" applyFill="1" applyBorder="1" applyAlignment="1">
      <alignment horizontal="center" vertical="center"/>
    </xf>
    <xf numFmtId="0" fontId="199" fillId="28" borderId="331" xfId="99" applyFont="1" applyFill="1" applyBorder="1" applyAlignment="1">
      <alignment horizontal="center" vertical="center"/>
    </xf>
    <xf numFmtId="0" fontId="87" fillId="0" borderId="0" xfId="100" applyFont="1" applyAlignment="1">
      <alignment vertical="center"/>
    </xf>
    <xf numFmtId="0" fontId="87" fillId="0" borderId="0" xfId="100" applyFont="1" applyAlignment="1">
      <alignment vertical="top"/>
    </xf>
    <xf numFmtId="0" fontId="203" fillId="0" borderId="0" xfId="100" applyFont="1" applyBorder="1" applyAlignment="1">
      <alignment vertical="center" shrinkToFit="1"/>
    </xf>
    <xf numFmtId="0" fontId="161" fillId="0" borderId="0" xfId="100" applyFont="1" applyBorder="1" applyAlignment="1">
      <alignment vertical="center" shrinkToFit="1"/>
    </xf>
    <xf numFmtId="0" fontId="160" fillId="0" borderId="10" xfId="100" applyFont="1" applyBorder="1" applyAlignment="1">
      <alignment horizontal="center" vertical="center"/>
    </xf>
    <xf numFmtId="0" fontId="205" fillId="0" borderId="0" xfId="100" applyFont="1" applyAlignment="1">
      <alignment horizontal="center" vertical="center"/>
    </xf>
    <xf numFmtId="0" fontId="160" fillId="0" borderId="0" xfId="100" applyFont="1" applyAlignment="1">
      <alignment horizontal="center" vertical="center"/>
    </xf>
    <xf numFmtId="0" fontId="160" fillId="0" borderId="0" xfId="100" applyFont="1" applyAlignment="1">
      <alignment vertical="center"/>
    </xf>
    <xf numFmtId="0" fontId="158" fillId="0" borderId="0" xfId="100" applyFont="1" applyAlignment="1">
      <alignment vertical="center"/>
    </xf>
    <xf numFmtId="0" fontId="160" fillId="0" borderId="0" xfId="100" applyFont="1" applyAlignment="1">
      <alignment vertical="center" wrapText="1"/>
    </xf>
    <xf numFmtId="0" fontId="206" fillId="0" borderId="0" xfId="100" applyFont="1" applyAlignment="1">
      <alignment horizontal="center" vertical="center"/>
    </xf>
    <xf numFmtId="0" fontId="160" fillId="0" borderId="0" xfId="100" applyFont="1" applyBorder="1" applyAlignment="1">
      <alignment horizontal="left" vertical="center"/>
    </xf>
    <xf numFmtId="0" fontId="87" fillId="0" borderId="0" xfId="100" applyFont="1" applyBorder="1" applyAlignment="1">
      <alignment vertical="center"/>
    </xf>
    <xf numFmtId="0" fontId="160" fillId="0" borderId="0" xfId="100" applyFont="1" applyBorder="1" applyAlignment="1">
      <alignment horizontal="center" vertical="center"/>
    </xf>
    <xf numFmtId="0" fontId="207" fillId="0" borderId="0" xfId="100" applyFont="1" applyBorder="1" applyAlignment="1">
      <alignment horizontal="left" vertical="center"/>
    </xf>
    <xf numFmtId="0" fontId="160" fillId="0" borderId="0" xfId="100" applyFont="1" applyBorder="1" applyAlignment="1">
      <alignment vertical="center"/>
    </xf>
    <xf numFmtId="0" fontId="158" fillId="0" borderId="0" xfId="100" applyFont="1" applyBorder="1" applyAlignment="1">
      <alignment horizontal="left" vertical="center"/>
    </xf>
    <xf numFmtId="0" fontId="161" fillId="0" borderId="0" xfId="100" applyFont="1" applyBorder="1" applyAlignment="1">
      <alignment horizontal="center"/>
    </xf>
    <xf numFmtId="0" fontId="116" fillId="0" borderId="0" xfId="100" applyFont="1" applyBorder="1" applyAlignment="1">
      <alignment vertical="top"/>
    </xf>
    <xf numFmtId="0" fontId="157" fillId="0" borderId="0" xfId="100" applyFont="1" applyBorder="1" applyAlignment="1">
      <alignment vertical="center"/>
    </xf>
    <xf numFmtId="0" fontId="166" fillId="0" borderId="0" xfId="100" applyFont="1" applyAlignment="1">
      <alignment vertical="center"/>
    </xf>
    <xf numFmtId="0" fontId="116" fillId="0" borderId="0" xfId="100" applyFont="1" applyBorder="1" applyAlignment="1"/>
    <xf numFmtId="0" fontId="157" fillId="0" borderId="0" xfId="100" applyFont="1" applyBorder="1" applyAlignment="1">
      <alignment vertical="top"/>
    </xf>
    <xf numFmtId="0" fontId="157" fillId="0" borderId="0" xfId="100" applyFont="1" applyAlignment="1">
      <alignment horizontal="center" vertical="center"/>
    </xf>
    <xf numFmtId="0" fontId="157" fillId="0" borderId="0" xfId="100" applyFont="1" applyAlignment="1">
      <alignment vertical="center"/>
    </xf>
    <xf numFmtId="0" fontId="116" fillId="0" borderId="0" xfId="100" applyFont="1" applyAlignment="1">
      <alignment vertical="center"/>
    </xf>
    <xf numFmtId="0" fontId="157" fillId="0" borderId="344" xfId="100" applyFont="1" applyBorder="1" applyAlignment="1">
      <alignment horizontal="center" vertical="center"/>
    </xf>
    <xf numFmtId="0" fontId="157" fillId="0" borderId="345" xfId="100" applyFont="1" applyBorder="1" applyAlignment="1">
      <alignment horizontal="center" vertical="center"/>
    </xf>
    <xf numFmtId="0" fontId="157" fillId="0" borderId="129" xfId="100" applyFont="1" applyBorder="1" applyAlignment="1">
      <alignment vertical="center"/>
    </xf>
    <xf numFmtId="0" fontId="157" fillId="0" borderId="346" xfId="100" applyFont="1" applyBorder="1" applyAlignment="1">
      <alignment horizontal="center" vertical="center"/>
    </xf>
    <xf numFmtId="0" fontId="206" fillId="28" borderId="335" xfId="100" applyFont="1" applyFill="1" applyBorder="1" applyAlignment="1">
      <alignment horizontal="center" vertical="center" wrapText="1" shrinkToFit="1"/>
    </xf>
    <xf numFmtId="0" fontId="206" fillId="28" borderId="51" xfId="100" applyFont="1" applyFill="1" applyBorder="1" applyAlignment="1">
      <alignment horizontal="center" vertical="center" wrapText="1" shrinkToFit="1"/>
    </xf>
    <xf numFmtId="0" fontId="206" fillId="28" borderId="336" xfId="100" applyFont="1" applyFill="1" applyBorder="1" applyAlignment="1">
      <alignment horizontal="center" vertical="center" wrapText="1" shrinkToFit="1"/>
    </xf>
    <xf numFmtId="0" fontId="206" fillId="28" borderId="337" xfId="100" applyFont="1" applyFill="1" applyBorder="1" applyAlignment="1">
      <alignment horizontal="center" vertical="center" wrapText="1" shrinkToFit="1"/>
    </xf>
    <xf numFmtId="0" fontId="160" fillId="28" borderId="338" xfId="100" applyFont="1" applyFill="1" applyBorder="1" applyAlignment="1">
      <alignment horizontal="center" vertical="center" shrinkToFit="1"/>
    </xf>
    <xf numFmtId="0" fontId="160" fillId="28" borderId="339" xfId="100" applyFont="1" applyFill="1" applyBorder="1" applyAlignment="1">
      <alignment horizontal="center" vertical="center" shrinkToFit="1"/>
    </xf>
    <xf numFmtId="0" fontId="160" fillId="28" borderId="340" xfId="100" applyFont="1" applyFill="1" applyBorder="1" applyAlignment="1">
      <alignment horizontal="center" vertical="center" shrinkToFit="1"/>
    </xf>
    <xf numFmtId="0" fontId="160" fillId="28" borderId="10" xfId="100" applyFont="1" applyFill="1" applyBorder="1" applyAlignment="1">
      <alignment horizontal="center" vertical="center"/>
    </xf>
    <xf numFmtId="0" fontId="160" fillId="28" borderId="341" xfId="100" applyFont="1" applyFill="1" applyBorder="1" applyAlignment="1">
      <alignment horizontal="center" vertical="center"/>
    </xf>
    <xf numFmtId="0" fontId="160" fillId="28" borderId="342" xfId="100" applyFont="1" applyFill="1" applyBorder="1" applyAlignment="1">
      <alignment horizontal="center" vertical="center" shrinkToFit="1"/>
    </xf>
    <xf numFmtId="0" fontId="160" fillId="28" borderId="343" xfId="100" applyFont="1" applyFill="1" applyBorder="1" applyAlignment="1">
      <alignment horizontal="center" vertical="center" shrinkToFit="1"/>
    </xf>
    <xf numFmtId="0" fontId="160" fillId="28" borderId="10" xfId="100" applyFont="1" applyFill="1" applyBorder="1" applyAlignment="1">
      <alignment horizontal="center" vertical="center" shrinkToFit="1"/>
    </xf>
    <xf numFmtId="0" fontId="160" fillId="28" borderId="341" xfId="100" applyFont="1" applyFill="1" applyBorder="1" applyAlignment="1">
      <alignment horizontal="center" vertical="center" shrinkToFit="1"/>
    </xf>
    <xf numFmtId="0" fontId="160" fillId="28" borderId="322" xfId="100" applyFont="1" applyFill="1" applyBorder="1" applyAlignment="1">
      <alignment horizontal="center" vertical="center" shrinkToFit="1"/>
    </xf>
    <xf numFmtId="0" fontId="160" fillId="28" borderId="34" xfId="100" applyFont="1" applyFill="1" applyBorder="1" applyAlignment="1">
      <alignment horizontal="center" vertical="center" shrinkToFit="1"/>
    </xf>
    <xf numFmtId="0" fontId="176" fillId="0" borderId="0" xfId="99" applyFont="1" applyAlignment="1">
      <alignment horizontal="left" vertical="center"/>
    </xf>
    <xf numFmtId="0" fontId="147" fillId="0" borderId="0" xfId="99" applyBorder="1" applyAlignment="1">
      <alignment vertical="center"/>
    </xf>
    <xf numFmtId="0" fontId="147" fillId="0" borderId="32" xfId="99" applyBorder="1" applyAlignment="1">
      <alignment vertical="center"/>
    </xf>
    <xf numFmtId="0" fontId="147" fillId="0" borderId="44" xfId="99" applyBorder="1" applyAlignment="1">
      <alignment vertical="center"/>
    </xf>
    <xf numFmtId="0" fontId="147" fillId="0" borderId="33" xfId="99" applyBorder="1" applyAlignment="1">
      <alignment vertical="center"/>
    </xf>
    <xf numFmtId="0" fontId="147" fillId="0" borderId="0" xfId="99" applyAlignment="1"/>
    <xf numFmtId="0" fontId="0" fillId="0" borderId="0" xfId="0" applyAlignment="1">
      <alignment vertical="center"/>
    </xf>
    <xf numFmtId="0" fontId="200" fillId="0" borderId="0" xfId="99" applyFont="1" applyBorder="1" applyAlignment="1">
      <alignment horizontal="left" vertical="center" wrapText="1" shrinkToFit="1"/>
    </xf>
    <xf numFmtId="0" fontId="147" fillId="0" borderId="0" xfId="99" applyAlignment="1">
      <alignment vertical="center"/>
    </xf>
    <xf numFmtId="0" fontId="152" fillId="0" borderId="38" xfId="99" applyFont="1" applyBorder="1" applyAlignment="1">
      <alignment horizontal="center" vertical="center"/>
    </xf>
    <xf numFmtId="0" fontId="150" fillId="0" borderId="0" xfId="99" applyFont="1" applyBorder="1" applyAlignment="1">
      <alignment vertical="center"/>
    </xf>
    <xf numFmtId="0" fontId="199" fillId="0" borderId="0" xfId="99" applyFont="1" applyFill="1" applyBorder="1" applyAlignment="1">
      <alignment horizontal="center"/>
    </xf>
    <xf numFmtId="0" fontId="147" fillId="0" borderId="0" xfId="99" applyBorder="1" applyAlignment="1">
      <alignment horizontal="center" vertical="center"/>
    </xf>
    <xf numFmtId="0" fontId="147" fillId="0" borderId="26" xfId="99" applyBorder="1" applyAlignment="1">
      <alignment vertical="center"/>
    </xf>
    <xf numFmtId="0" fontId="151" fillId="0" borderId="0" xfId="99" applyFont="1" applyBorder="1" applyAlignment="1">
      <alignment vertical="center"/>
    </xf>
    <xf numFmtId="0" fontId="151" fillId="0" borderId="0" xfId="99" applyFont="1" applyAlignment="1"/>
    <xf numFmtId="0" fontId="160" fillId="0" borderId="0" xfId="100" applyFont="1" applyBorder="1" applyAlignment="1">
      <alignment horizontal="center" vertical="center"/>
    </xf>
    <xf numFmtId="0" fontId="160" fillId="0" borderId="0" xfId="100" applyFont="1" applyAlignment="1">
      <alignment horizontal="center" vertical="center"/>
    </xf>
    <xf numFmtId="0" fontId="121" fillId="0" borderId="0" xfId="98" applyFont="1" applyAlignment="1">
      <alignment horizontal="center" vertical="center" wrapText="1"/>
    </xf>
    <xf numFmtId="0" fontId="121" fillId="0" borderId="0" xfId="98" applyFont="1" applyAlignment="1">
      <alignment horizontal="right" vertical="center" wrapText="1"/>
    </xf>
    <xf numFmtId="0" fontId="121" fillId="0" borderId="0" xfId="98" applyFont="1" applyAlignment="1">
      <alignment horizontal="left" vertical="center" wrapText="1"/>
    </xf>
    <xf numFmtId="0" fontId="170" fillId="0" borderId="0" xfId="98" applyFont="1" applyAlignment="1">
      <alignment horizontal="center" vertical="center" wrapText="1"/>
    </xf>
    <xf numFmtId="0" fontId="1" fillId="0" borderId="0" xfId="101">
      <alignment vertical="center"/>
    </xf>
    <xf numFmtId="0" fontId="116" fillId="0" borderId="0" xfId="101" applyFont="1" applyAlignment="1">
      <alignment vertical="center" wrapText="1"/>
    </xf>
    <xf numFmtId="0" fontId="116" fillId="0" borderId="0" xfId="101" applyFont="1" applyAlignment="1">
      <alignment horizontal="justify" vertical="center" wrapText="1"/>
    </xf>
    <xf numFmtId="0" fontId="116" fillId="0" borderId="0" xfId="101" applyFont="1" applyAlignment="1">
      <alignment horizontal="right" vertical="center" wrapText="1"/>
    </xf>
    <xf numFmtId="0" fontId="116" fillId="0" borderId="0" xfId="101" applyFont="1" applyBorder="1" applyAlignment="1">
      <alignment horizontal="center" vertical="top" wrapText="1"/>
    </xf>
    <xf numFmtId="0" fontId="116" fillId="0" borderId="0" xfId="101" applyFont="1" applyBorder="1" applyAlignment="1">
      <alignment horizontal="justify" vertical="top" wrapText="1"/>
    </xf>
    <xf numFmtId="0" fontId="116" fillId="0" borderId="0" xfId="101" applyFont="1" applyBorder="1" applyAlignment="1">
      <alignment horizontal="center" vertical="center" wrapText="1"/>
    </xf>
    <xf numFmtId="0" fontId="116" fillId="0" borderId="0" xfId="101" applyFont="1" applyBorder="1" applyAlignment="1">
      <alignment vertical="top" wrapText="1"/>
    </xf>
    <xf numFmtId="0" fontId="1" fillId="0" borderId="13" xfId="101" applyBorder="1">
      <alignment vertical="center"/>
    </xf>
    <xf numFmtId="0" fontId="1" fillId="0" borderId="14" xfId="101" applyBorder="1">
      <alignment vertical="center"/>
    </xf>
    <xf numFmtId="0" fontId="1" fillId="0" borderId="25" xfId="101" applyBorder="1">
      <alignment vertical="center"/>
    </xf>
    <xf numFmtId="0" fontId="1" fillId="0" borderId="16" xfId="101" applyBorder="1">
      <alignment vertical="center"/>
    </xf>
    <xf numFmtId="0" fontId="116" fillId="0" borderId="0" xfId="101" applyFont="1" applyBorder="1" applyAlignment="1">
      <alignment horizontal="right" vertical="center" wrapText="1"/>
    </xf>
    <xf numFmtId="0" fontId="155" fillId="0" borderId="15" xfId="101" applyFont="1" applyBorder="1" applyAlignment="1">
      <alignment horizontal="center" vertical="center" wrapText="1"/>
    </xf>
    <xf numFmtId="0" fontId="116" fillId="0" borderId="0" xfId="101" applyFont="1" applyBorder="1" applyAlignment="1">
      <alignment horizontal="justify" vertical="center"/>
    </xf>
    <xf numFmtId="0" fontId="1" fillId="0" borderId="0" xfId="101" applyBorder="1">
      <alignment vertical="center"/>
    </xf>
    <xf numFmtId="0" fontId="1" fillId="0" borderId="15" xfId="101" applyBorder="1">
      <alignment vertical="center"/>
    </xf>
    <xf numFmtId="0" fontId="116" fillId="0" borderId="0" xfId="101" applyFont="1" applyBorder="1" applyAlignment="1">
      <alignment vertical="center" wrapText="1"/>
    </xf>
    <xf numFmtId="0" fontId="116" fillId="0" borderId="15" xfId="101" applyFont="1" applyBorder="1" applyAlignment="1">
      <alignment horizontal="justify" vertical="center" wrapText="1"/>
    </xf>
    <xf numFmtId="0" fontId="116" fillId="0" borderId="15" xfId="101" applyFont="1" applyBorder="1" applyAlignment="1">
      <alignment horizontal="left" vertical="center" wrapText="1"/>
    </xf>
    <xf numFmtId="0" fontId="157" fillId="0" borderId="0" xfId="101" applyFont="1" applyBorder="1" applyAlignment="1">
      <alignment horizontal="justify" vertical="center"/>
    </xf>
    <xf numFmtId="0" fontId="158" fillId="0" borderId="15" xfId="101" applyFont="1" applyBorder="1" applyAlignment="1">
      <alignment horizontal="center" vertical="center" wrapText="1"/>
    </xf>
    <xf numFmtId="0" fontId="159" fillId="0" borderId="0" xfId="101" applyFont="1" applyBorder="1" applyAlignment="1">
      <alignment horizontal="justify" vertical="center"/>
    </xf>
    <xf numFmtId="0" fontId="1" fillId="0" borderId="17" xfId="101" applyBorder="1">
      <alignment vertical="center"/>
    </xf>
    <xf numFmtId="0" fontId="159" fillId="0" borderId="10" xfId="101" applyFont="1" applyBorder="1" applyAlignment="1">
      <alignment horizontal="justify" vertical="center"/>
    </xf>
    <xf numFmtId="0" fontId="1" fillId="0" borderId="10" xfId="101" applyBorder="1">
      <alignment vertical="center"/>
    </xf>
    <xf numFmtId="0" fontId="1" fillId="0" borderId="24" xfId="101" applyBorder="1">
      <alignment vertical="center"/>
    </xf>
    <xf numFmtId="0" fontId="116" fillId="0" borderId="0" xfId="101" applyFont="1" applyFill="1" applyBorder="1" applyAlignment="1">
      <alignment vertical="center" wrapText="1"/>
    </xf>
    <xf numFmtId="0" fontId="116" fillId="0" borderId="0" xfId="101" applyFont="1" applyBorder="1" applyAlignment="1">
      <alignment horizontal="left" vertical="center" wrapText="1"/>
    </xf>
    <xf numFmtId="0" fontId="160" fillId="0" borderId="26" xfId="101" applyFont="1" applyBorder="1" applyAlignment="1">
      <alignment vertical="center" wrapText="1"/>
    </xf>
    <xf numFmtId="0" fontId="160" fillId="0" borderId="12" xfId="101" applyFont="1" applyBorder="1" applyAlignment="1">
      <alignment vertical="center" wrapText="1"/>
    </xf>
    <xf numFmtId="0" fontId="160" fillId="0" borderId="26" xfId="101" applyFont="1" applyFill="1" applyBorder="1" applyAlignment="1">
      <alignment vertical="center" wrapText="1"/>
    </xf>
    <xf numFmtId="0" fontId="83" fillId="0" borderId="0" xfId="101" applyFont="1">
      <alignment vertical="center"/>
    </xf>
    <xf numFmtId="0" fontId="168" fillId="0" borderId="26" xfId="101" applyFont="1" applyBorder="1" applyAlignment="1">
      <alignment vertical="center" wrapText="1"/>
    </xf>
    <xf numFmtId="0" fontId="168" fillId="0" borderId="26" xfId="101" applyFont="1" applyFill="1" applyBorder="1" applyAlignment="1">
      <alignment vertical="center" wrapText="1"/>
    </xf>
    <xf numFmtId="0" fontId="168" fillId="0" borderId="12" xfId="101" applyFont="1" applyBorder="1" applyAlignment="1">
      <alignment vertical="center" wrapText="1"/>
    </xf>
    <xf numFmtId="0" fontId="83" fillId="0" borderId="0" xfId="97" applyFont="1">
      <alignment vertical="center"/>
    </xf>
    <xf numFmtId="0" fontId="121" fillId="0" borderId="25" xfId="97" applyFont="1" applyBorder="1" applyAlignment="1">
      <alignment horizontal="center" wrapText="1"/>
    </xf>
    <xf numFmtId="0" fontId="121" fillId="0" borderId="0" xfId="97" applyFont="1" applyBorder="1" applyAlignment="1">
      <alignment vertical="center" wrapText="1"/>
    </xf>
    <xf numFmtId="0" fontId="121" fillId="0" borderId="0" xfId="97" applyFont="1" applyBorder="1" applyAlignment="1">
      <alignment horizontal="center" vertical="top" wrapText="1"/>
    </xf>
    <xf numFmtId="0" fontId="121" fillId="0" borderId="0" xfId="97" applyFont="1" applyBorder="1" applyAlignment="1">
      <alignment horizontal="justify" vertical="top" wrapText="1"/>
    </xf>
    <xf numFmtId="0" fontId="121" fillId="0" borderId="0" xfId="97" applyFont="1" applyBorder="1" applyAlignment="1">
      <alignment horizontal="center" vertical="center" wrapText="1"/>
    </xf>
    <xf numFmtId="0" fontId="121" fillId="0" borderId="0" xfId="97" applyFont="1" applyBorder="1" applyAlignment="1">
      <alignment vertical="top" wrapText="1"/>
    </xf>
    <xf numFmtId="0" fontId="121" fillId="0" borderId="0" xfId="101" applyFont="1" applyBorder="1" applyAlignment="1">
      <alignment horizontal="center" vertical="center" wrapText="1"/>
    </xf>
    <xf numFmtId="0" fontId="121" fillId="0" borderId="0" xfId="101" applyFont="1" applyBorder="1" applyAlignment="1">
      <alignment horizontal="center" vertical="top" wrapText="1"/>
    </xf>
    <xf numFmtId="0" fontId="121" fillId="0" borderId="0" xfId="101" applyFont="1" applyBorder="1" applyAlignment="1">
      <alignment horizontal="justify" vertical="top" wrapText="1"/>
    </xf>
    <xf numFmtId="0" fontId="121" fillId="0" borderId="0" xfId="101" applyFont="1" applyBorder="1" applyAlignment="1">
      <alignment vertical="top" wrapText="1"/>
    </xf>
    <xf numFmtId="0" fontId="83" fillId="0" borderId="13" xfId="101" applyFont="1" applyBorder="1">
      <alignment vertical="center"/>
    </xf>
    <xf numFmtId="0" fontId="83" fillId="0" borderId="14" xfId="101" applyFont="1" applyBorder="1">
      <alignment vertical="center"/>
    </xf>
    <xf numFmtId="0" fontId="83" fillId="0" borderId="25" xfId="101" applyFont="1" applyBorder="1">
      <alignment vertical="center"/>
    </xf>
    <xf numFmtId="0" fontId="83" fillId="0" borderId="16" xfId="101" applyFont="1" applyBorder="1">
      <alignment vertical="center"/>
    </xf>
    <xf numFmtId="0" fontId="122" fillId="0" borderId="15" xfId="101" applyFont="1" applyBorder="1" applyAlignment="1">
      <alignment horizontal="center" vertical="center" wrapText="1"/>
    </xf>
    <xf numFmtId="0" fontId="121" fillId="0" borderId="0" xfId="101" applyFont="1" applyBorder="1" applyAlignment="1">
      <alignment horizontal="justify" vertical="center"/>
    </xf>
    <xf numFmtId="0" fontId="83" fillId="0" borderId="0" xfId="101" applyFont="1" applyBorder="1">
      <alignment vertical="center"/>
    </xf>
    <xf numFmtId="0" fontId="83" fillId="0" borderId="15" xfId="101" applyFont="1" applyBorder="1">
      <alignment vertical="center"/>
    </xf>
    <xf numFmtId="0" fontId="121" fillId="0" borderId="0" xfId="101" applyFont="1" applyFill="1" applyBorder="1" applyAlignment="1">
      <alignment vertical="center" wrapText="1"/>
    </xf>
    <xf numFmtId="0" fontId="121" fillId="0" borderId="0" xfId="101" applyFont="1" applyBorder="1" applyAlignment="1">
      <alignment vertical="center" wrapText="1"/>
    </xf>
    <xf numFmtId="0" fontId="121" fillId="0" borderId="15" xfId="101" applyFont="1" applyBorder="1" applyAlignment="1">
      <alignment horizontal="justify" vertical="center" wrapText="1"/>
    </xf>
    <xf numFmtId="0" fontId="121" fillId="0" borderId="0" xfId="101" applyFont="1" applyBorder="1" applyAlignment="1">
      <alignment horizontal="left" vertical="center" wrapText="1"/>
    </xf>
    <xf numFmtId="0" fontId="121" fillId="0" borderId="0" xfId="101" applyFont="1" applyBorder="1" applyAlignment="1">
      <alignment horizontal="right" vertical="center" wrapText="1"/>
    </xf>
    <xf numFmtId="0" fontId="121" fillId="0" borderId="15" xfId="101" applyFont="1" applyBorder="1" applyAlignment="1">
      <alignment horizontal="left" vertical="center" wrapText="1"/>
    </xf>
    <xf numFmtId="0" fontId="140" fillId="0" borderId="0" xfId="101" applyFont="1" applyBorder="1" applyAlignment="1">
      <alignment horizontal="justify" vertical="center"/>
    </xf>
    <xf numFmtId="0" fontId="170" fillId="0" borderId="15" xfId="101" applyFont="1" applyBorder="1" applyAlignment="1">
      <alignment horizontal="center" vertical="center" wrapText="1"/>
    </xf>
    <xf numFmtId="0" fontId="119" fillId="0" borderId="0" xfId="101" applyFont="1" applyBorder="1" applyAlignment="1">
      <alignment horizontal="justify" vertical="center"/>
    </xf>
    <xf numFmtId="0" fontId="83" fillId="0" borderId="17" xfId="101" applyFont="1" applyBorder="1">
      <alignment vertical="center"/>
    </xf>
    <xf numFmtId="0" fontId="119" fillId="0" borderId="10" xfId="101" applyFont="1" applyBorder="1" applyAlignment="1">
      <alignment horizontal="justify" vertical="center"/>
    </xf>
    <xf numFmtId="0" fontId="83" fillId="0" borderId="10" xfId="101" applyFont="1" applyBorder="1">
      <alignment vertical="center"/>
    </xf>
    <xf numFmtId="0" fontId="83" fillId="0" borderId="24" xfId="101" applyFont="1" applyBorder="1">
      <alignment vertical="center"/>
    </xf>
    <xf numFmtId="0" fontId="168" fillId="0" borderId="14" xfId="101" applyFont="1" applyFill="1" applyBorder="1" applyAlignment="1">
      <alignment vertical="center" wrapText="1"/>
    </xf>
    <xf numFmtId="0" fontId="168" fillId="0" borderId="10" xfId="101" applyFont="1" applyFill="1" applyBorder="1" applyAlignment="1">
      <alignment vertical="center" wrapText="1"/>
    </xf>
    <xf numFmtId="0" fontId="23" fillId="0" borderId="0" xfId="65" applyFont="1" applyAlignment="1">
      <alignment horizontal="left" vertical="center" wrapText="1"/>
    </xf>
    <xf numFmtId="0" fontId="83" fillId="0" borderId="0" xfId="98" applyFont="1" applyAlignment="1">
      <alignment horizontal="left" vertical="center" wrapText="1"/>
    </xf>
    <xf numFmtId="0" fontId="83" fillId="0" borderId="0" xfId="98" applyFont="1" applyAlignment="1">
      <alignment vertical="top"/>
    </xf>
    <xf numFmtId="0" fontId="83" fillId="0" borderId="0" xfId="98" applyFont="1" applyAlignment="1">
      <alignment horizontal="right" vertical="top"/>
    </xf>
    <xf numFmtId="0" fontId="83" fillId="0" borderId="0" xfId="98" applyFont="1" applyAlignment="1">
      <alignment horizontal="left" vertical="top"/>
    </xf>
    <xf numFmtId="0" fontId="0" fillId="0" borderId="138" xfId="0" applyBorder="1" applyAlignment="1">
      <alignment horizontal="center" vertical="center"/>
    </xf>
    <xf numFmtId="0" fontId="0" fillId="0" borderId="31" xfId="0" applyBorder="1" applyAlignment="1">
      <alignment vertical="center"/>
    </xf>
    <xf numFmtId="0" fontId="0" fillId="0" borderId="30" xfId="0" applyBorder="1" applyAlignment="1">
      <alignment horizontal="center" vertical="center"/>
    </xf>
    <xf numFmtId="0" fontId="0" fillId="0" borderId="143" xfId="0" applyBorder="1" applyAlignment="1">
      <alignment horizontal="center" vertical="center"/>
    </xf>
    <xf numFmtId="0" fontId="0" fillId="0" borderId="312" xfId="0" applyBorder="1" applyAlignment="1">
      <alignment vertical="center"/>
    </xf>
    <xf numFmtId="0" fontId="0" fillId="0" borderId="37" xfId="0" applyBorder="1" applyAlignment="1">
      <alignment vertical="center"/>
    </xf>
    <xf numFmtId="0" fontId="0" fillId="0" borderId="29" xfId="0" applyBorder="1" applyAlignment="1">
      <alignment vertical="center"/>
    </xf>
    <xf numFmtId="0" fontId="0" fillId="0" borderId="0" xfId="0" applyBorder="1" applyAlignment="1">
      <alignment vertical="center"/>
    </xf>
    <xf numFmtId="0" fontId="0" fillId="0" borderId="38" xfId="0" applyBorder="1" applyAlignment="1">
      <alignment vertical="center"/>
    </xf>
    <xf numFmtId="0" fontId="32" fillId="0" borderId="38" xfId="0" applyFont="1" applyBorder="1" applyAlignment="1">
      <alignment vertical="center"/>
    </xf>
    <xf numFmtId="0" fontId="32" fillId="0" borderId="0" xfId="0" applyFont="1" applyBorder="1" applyAlignment="1">
      <alignment vertical="center"/>
    </xf>
    <xf numFmtId="0" fontId="32" fillId="0" borderId="31"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33" xfId="0" applyBorder="1" applyAlignment="1">
      <alignment vertical="center"/>
    </xf>
    <xf numFmtId="0" fontId="0" fillId="0" borderId="26" xfId="0" applyBorder="1" applyAlignment="1">
      <alignment vertical="center"/>
    </xf>
    <xf numFmtId="0" fontId="0" fillId="0" borderId="50" xfId="0" applyBorder="1" applyAlignment="1">
      <alignment vertical="center"/>
    </xf>
    <xf numFmtId="0" fontId="0" fillId="0" borderId="26" xfId="0" applyBorder="1" applyAlignment="1">
      <alignment horizontal="left" vertical="center"/>
    </xf>
    <xf numFmtId="0" fontId="0" fillId="28" borderId="26" xfId="0" applyFill="1" applyBorder="1" applyAlignment="1">
      <alignment vertical="center"/>
    </xf>
    <xf numFmtId="0" fontId="58" fillId="0" borderId="0" xfId="0" applyFont="1" applyAlignment="1"/>
    <xf numFmtId="0" fontId="58" fillId="0" borderId="0" xfId="0" applyFont="1" applyAlignment="1">
      <alignment vertical="center"/>
    </xf>
    <xf numFmtId="0" fontId="58" fillId="0" borderId="0" xfId="0" applyFont="1" applyBorder="1" applyAlignment="1">
      <alignment vertical="center"/>
    </xf>
    <xf numFmtId="0" fontId="53" fillId="0" borderId="0" xfId="0" applyFont="1" applyBorder="1" applyAlignment="1">
      <alignment vertical="center"/>
    </xf>
    <xf numFmtId="0" fontId="79" fillId="0" borderId="0" xfId="0" applyFont="1" applyBorder="1" applyAlignment="1">
      <alignment horizontal="center" vertical="center"/>
    </xf>
    <xf numFmtId="0" fontId="58" fillId="0" borderId="26" xfId="0" applyFont="1" applyFill="1" applyBorder="1" applyAlignment="1">
      <alignment horizontal="center" vertical="center"/>
    </xf>
    <xf numFmtId="0" fontId="58" fillId="0" borderId="0" xfId="0" applyFont="1" applyBorder="1" applyAlignment="1">
      <alignment horizontal="center"/>
    </xf>
    <xf numFmtId="0" fontId="58" fillId="0" borderId="0" xfId="0" applyFont="1" applyBorder="1" applyAlignment="1">
      <alignment horizontal="center" vertical="top"/>
    </xf>
    <xf numFmtId="0" fontId="58" fillId="28" borderId="13" xfId="0" applyFont="1" applyFill="1" applyBorder="1" applyAlignment="1">
      <alignment horizontal="center" vertical="center"/>
    </xf>
    <xf numFmtId="0" fontId="58" fillId="0" borderId="14" xfId="0" applyFont="1" applyBorder="1" applyAlignment="1">
      <alignment vertical="center"/>
    </xf>
    <xf numFmtId="0" fontId="58" fillId="0" borderId="0" xfId="0" applyFont="1" applyBorder="1" applyAlignment="1">
      <alignment horizontal="left" vertical="center"/>
    </xf>
    <xf numFmtId="0" fontId="58" fillId="0" borderId="0" xfId="0" applyFont="1" applyBorder="1" applyAlignment="1">
      <alignment horizontal="center" vertical="center"/>
    </xf>
    <xf numFmtId="0" fontId="58" fillId="0" borderId="31" xfId="0" applyFont="1" applyBorder="1" applyAlignment="1">
      <alignment horizontal="left" vertical="center"/>
    </xf>
    <xf numFmtId="0" fontId="58" fillId="0" borderId="32" xfId="0" applyFont="1" applyBorder="1" applyAlignment="1">
      <alignment horizontal="center" vertical="center"/>
    </xf>
    <xf numFmtId="0" fontId="58" fillId="0" borderId="32" xfId="0" applyFont="1" applyBorder="1" applyAlignment="1">
      <alignment horizontal="left" vertical="center"/>
    </xf>
    <xf numFmtId="0" fontId="58" fillId="0" borderId="33" xfId="0" applyFont="1" applyBorder="1" applyAlignment="1">
      <alignment horizontal="left" vertical="center"/>
    </xf>
    <xf numFmtId="0" fontId="58" fillId="0" borderId="14" xfId="0" applyFont="1" applyFill="1" applyBorder="1" applyAlignment="1">
      <alignment horizontal="center" vertical="center"/>
    </xf>
    <xf numFmtId="0" fontId="58" fillId="0" borderId="25" xfId="0" applyFont="1" applyFill="1" applyBorder="1" applyAlignment="1">
      <alignment horizontal="center" vertical="center"/>
    </xf>
    <xf numFmtId="0" fontId="58" fillId="0" borderId="13" xfId="0" applyFont="1" applyBorder="1" applyAlignment="1"/>
    <xf numFmtId="0" fontId="58" fillId="0" borderId="25" xfId="0" applyFont="1" applyBorder="1" applyAlignment="1">
      <alignment vertical="center"/>
    </xf>
    <xf numFmtId="0" fontId="58" fillId="0" borderId="16" xfId="0" applyFont="1" applyBorder="1" applyAlignment="1">
      <alignment vertical="center"/>
    </xf>
    <xf numFmtId="0" fontId="58" fillId="0" borderId="15" xfId="0" applyFont="1" applyBorder="1" applyAlignment="1">
      <alignment vertical="center"/>
    </xf>
    <xf numFmtId="0" fontId="53" fillId="0" borderId="15" xfId="0" applyFont="1" applyBorder="1" applyAlignment="1">
      <alignment horizontal="center" vertical="center"/>
    </xf>
    <xf numFmtId="0" fontId="79" fillId="0" borderId="16" xfId="0" applyFont="1" applyBorder="1" applyAlignment="1">
      <alignment horizontal="center" vertical="center"/>
    </xf>
    <xf numFmtId="0" fontId="79" fillId="0" borderId="15" xfId="0" applyFont="1" applyBorder="1" applyAlignment="1">
      <alignment horizontal="center" vertical="center"/>
    </xf>
    <xf numFmtId="0" fontId="53" fillId="0" borderId="16" xfId="0" applyFont="1" applyBorder="1" applyAlignment="1">
      <alignment vertical="center"/>
    </xf>
    <xf numFmtId="0" fontId="58" fillId="0" borderId="25" xfId="0" applyFont="1" applyBorder="1" applyAlignment="1">
      <alignment horizontal="center" vertical="center"/>
    </xf>
    <xf numFmtId="0" fontId="58" fillId="0" borderId="51" xfId="0" applyFont="1" applyFill="1" applyBorder="1" applyAlignment="1">
      <alignment horizontal="center" vertical="center"/>
    </xf>
    <xf numFmtId="0" fontId="58" fillId="28" borderId="52" xfId="0" applyFont="1" applyFill="1" applyBorder="1" applyAlignment="1">
      <alignment horizontal="center" vertical="center"/>
    </xf>
    <xf numFmtId="0" fontId="58" fillId="0" borderId="53" xfId="0" applyFont="1" applyFill="1" applyBorder="1" applyAlignment="1">
      <alignment horizontal="center" vertical="center"/>
    </xf>
    <xf numFmtId="0" fontId="58" fillId="0" borderId="53" xfId="0" applyFont="1" applyBorder="1" applyAlignment="1">
      <alignment horizontal="center" vertical="center"/>
    </xf>
    <xf numFmtId="0" fontId="53" fillId="27" borderId="0" xfId="0" applyFont="1" applyFill="1" applyBorder="1" applyAlignment="1">
      <alignment vertical="center"/>
    </xf>
    <xf numFmtId="0" fontId="53" fillId="27" borderId="15" xfId="0" applyFont="1" applyFill="1" applyBorder="1" applyAlignment="1">
      <alignment vertical="center"/>
    </xf>
    <xf numFmtId="0" fontId="53" fillId="0" borderId="0" xfId="0" applyFont="1" applyFill="1" applyBorder="1" applyAlignment="1">
      <alignment horizontal="center" vertical="center"/>
    </xf>
    <xf numFmtId="0" fontId="53" fillId="0" borderId="16" xfId="0" applyFont="1" applyFill="1" applyBorder="1" applyAlignment="1">
      <alignment horizontal="center" vertical="center"/>
    </xf>
    <xf numFmtId="0" fontId="172" fillId="0" borderId="26" xfId="101" applyFont="1" applyFill="1" applyBorder="1" applyAlignment="1">
      <alignment vertical="center" wrapText="1"/>
    </xf>
    <xf numFmtId="0" fontId="53" fillId="0" borderId="26" xfId="0" applyFont="1" applyFill="1" applyBorder="1" applyAlignment="1">
      <alignment horizontal="center" vertical="center"/>
    </xf>
    <xf numFmtId="0" fontId="172" fillId="0" borderId="26" xfId="101" applyFont="1" applyBorder="1" applyAlignment="1">
      <alignment vertical="center" wrapText="1"/>
    </xf>
    <xf numFmtId="38" fontId="172" fillId="0" borderId="26" xfId="101" applyNumberFormat="1" applyFont="1" applyFill="1" applyBorder="1" applyAlignment="1">
      <alignment vertical="center"/>
    </xf>
    <xf numFmtId="0" fontId="172" fillId="0" borderId="12" xfId="101" applyFont="1" applyBorder="1">
      <alignment vertical="center"/>
    </xf>
    <xf numFmtId="0" fontId="152" fillId="0" borderId="134" xfId="99" applyFont="1" applyBorder="1" applyAlignment="1">
      <alignment vertical="center"/>
    </xf>
    <xf numFmtId="0" fontId="152" fillId="0" borderId="136" xfId="99" applyFont="1" applyBorder="1" applyAlignment="1">
      <alignment vertical="center"/>
    </xf>
    <xf numFmtId="0" fontId="206" fillId="0" borderId="62" xfId="100" applyFont="1" applyBorder="1" applyAlignment="1">
      <alignment horizontal="center" vertical="center"/>
    </xf>
    <xf numFmtId="0" fontId="160" fillId="0" borderId="63" xfId="100" applyFont="1" applyBorder="1" applyAlignment="1">
      <alignment vertical="center"/>
    </xf>
    <xf numFmtId="0" fontId="206" fillId="28" borderId="352" xfId="100" applyFont="1" applyFill="1" applyBorder="1" applyAlignment="1">
      <alignment horizontal="center" vertical="center"/>
    </xf>
    <xf numFmtId="0" fontId="206" fillId="28" borderId="129" xfId="100" applyFont="1" applyFill="1" applyBorder="1" applyAlignment="1">
      <alignment horizontal="center" vertical="center"/>
    </xf>
    <xf numFmtId="0" fontId="206" fillId="28" borderId="330" xfId="100" applyFont="1" applyFill="1" applyBorder="1" applyAlignment="1">
      <alignment horizontal="center" vertical="center"/>
    </xf>
    <xf numFmtId="0" fontId="206" fillId="28" borderId="353" xfId="100" applyFont="1" applyFill="1" applyBorder="1" applyAlignment="1">
      <alignment horizontal="center" vertical="center"/>
    </xf>
    <xf numFmtId="0" fontId="206" fillId="28" borderId="63" xfId="100" applyFont="1" applyFill="1" applyBorder="1" applyAlignment="1">
      <alignment horizontal="center" vertical="center"/>
    </xf>
    <xf numFmtId="0" fontId="173" fillId="0" borderId="0" xfId="100" applyFont="1" applyAlignment="1">
      <alignment vertical="center"/>
    </xf>
    <xf numFmtId="0" fontId="173" fillId="0" borderId="0" xfId="100" applyFont="1" applyBorder="1" applyAlignment="1">
      <alignment vertical="center"/>
    </xf>
    <xf numFmtId="0" fontId="203" fillId="0" borderId="0" xfId="100" applyFont="1" applyAlignment="1">
      <alignment vertical="center"/>
    </xf>
    <xf numFmtId="0" fontId="87" fillId="0" borderId="0" xfId="100" applyFont="1" applyBorder="1" applyAlignment="1">
      <alignment horizontal="center" vertical="center"/>
    </xf>
    <xf numFmtId="0" fontId="204" fillId="0" borderId="0" xfId="100" applyFont="1" applyBorder="1" applyAlignment="1">
      <alignment horizontal="center" vertical="center" shrinkToFit="1"/>
    </xf>
    <xf numFmtId="176" fontId="18" fillId="0" borderId="0" xfId="56" applyNumberFormat="1" applyFont="1" applyFill="1" applyBorder="1" applyAlignment="1">
      <alignment horizontal="left" vertical="center" shrinkToFit="1"/>
    </xf>
    <xf numFmtId="0" fontId="0" fillId="0" borderId="0" xfId="65" applyFont="1" applyAlignment="1">
      <alignment vertical="center"/>
    </xf>
    <xf numFmtId="0" fontId="0" fillId="0" borderId="0" xfId="0" applyAlignment="1">
      <alignment vertical="center"/>
    </xf>
    <xf numFmtId="0" fontId="29" fillId="0" borderId="0" xfId="54" applyFont="1" applyBorder="1" applyAlignment="1">
      <alignment horizontal="left" vertical="center"/>
    </xf>
    <xf numFmtId="0" fontId="29" fillId="0" borderId="38" xfId="54" applyFont="1" applyBorder="1" applyAlignment="1">
      <alignment horizontal="left" vertical="center"/>
    </xf>
    <xf numFmtId="0" fontId="0" fillId="44" borderId="11" xfId="0" applyFill="1" applyBorder="1" applyAlignment="1">
      <alignment vertical="center"/>
    </xf>
    <xf numFmtId="0" fontId="0" fillId="44" borderId="23" xfId="0" applyFill="1" applyBorder="1" applyAlignment="1" applyProtection="1">
      <alignment vertical="center"/>
      <protection locked="0"/>
    </xf>
    <xf numFmtId="0" fontId="0" fillId="44" borderId="12" xfId="0" applyFill="1" applyBorder="1" applyAlignment="1">
      <alignment vertical="center"/>
    </xf>
    <xf numFmtId="0" fontId="212" fillId="0" borderId="0" xfId="53" applyFont="1">
      <alignment vertical="center"/>
    </xf>
    <xf numFmtId="0" fontId="58" fillId="0" borderId="0" xfId="61" applyFont="1" applyFill="1" applyAlignment="1">
      <alignment vertical="center"/>
    </xf>
    <xf numFmtId="0" fontId="58" fillId="0" borderId="0" xfId="61" applyFont="1" applyFill="1" applyAlignment="1">
      <alignment horizontal="right" vertical="center"/>
    </xf>
    <xf numFmtId="0" fontId="58" fillId="0" borderId="0" xfId="57" applyFont="1" applyFill="1" applyAlignment="1">
      <alignment vertical="center"/>
    </xf>
    <xf numFmtId="0" fontId="58" fillId="27" borderId="0" xfId="61" applyFont="1" applyFill="1" applyAlignment="1">
      <alignment horizontal="left" vertical="center" indent="1"/>
    </xf>
    <xf numFmtId="0" fontId="58" fillId="27" borderId="0" xfId="61" applyFont="1" applyFill="1" applyAlignment="1">
      <alignment vertical="center"/>
    </xf>
    <xf numFmtId="0" fontId="58" fillId="0" borderId="0" xfId="57" applyFont="1" applyFill="1" applyAlignment="1">
      <alignment horizontal="right" vertical="center" indent="1"/>
    </xf>
    <xf numFmtId="0" fontId="58" fillId="0" borderId="0" xfId="57" applyFont="1" applyFill="1" applyAlignment="1">
      <alignment horizontal="right" vertical="center"/>
    </xf>
    <xf numFmtId="0" fontId="58" fillId="0" borderId="0" xfId="58" applyFont="1" applyFill="1" applyAlignment="1">
      <alignment vertical="center"/>
    </xf>
    <xf numFmtId="0" fontId="58" fillId="0" borderId="0" xfId="58" applyFont="1" applyFill="1" applyAlignment="1">
      <alignment horizontal="right" vertical="center" indent="1"/>
    </xf>
    <xf numFmtId="0" fontId="58" fillId="0" borderId="0" xfId="61" applyFont="1" applyFill="1" applyAlignment="1">
      <alignment horizontal="right" vertical="center" indent="1"/>
    </xf>
    <xf numFmtId="0" fontId="58" fillId="0" borderId="0" xfId="61" applyFont="1" applyFill="1" applyAlignment="1">
      <alignment horizontal="center" vertical="center"/>
    </xf>
    <xf numFmtId="0" fontId="58" fillId="0" borderId="0" xfId="61" applyFont="1" applyFill="1" applyAlignment="1">
      <alignment horizontal="left" vertical="center"/>
    </xf>
    <xf numFmtId="0" fontId="58" fillId="0" borderId="138" xfId="61" applyFont="1" applyFill="1" applyBorder="1" applyAlignment="1">
      <alignment horizontal="centerContinuous" vertical="center"/>
    </xf>
    <xf numFmtId="0" fontId="58" fillId="0" borderId="47" xfId="61" applyFont="1" applyFill="1" applyBorder="1" applyAlignment="1">
      <alignment horizontal="centerContinuous" vertical="center"/>
    </xf>
    <xf numFmtId="0" fontId="58" fillId="28" borderId="141" xfId="61" applyFont="1" applyFill="1" applyBorder="1" applyAlignment="1">
      <alignment vertical="center" wrapText="1"/>
    </xf>
    <xf numFmtId="0" fontId="58" fillId="28" borderId="12" xfId="61" applyFont="1" applyFill="1" applyBorder="1" applyAlignment="1">
      <alignment vertical="center" wrapText="1"/>
    </xf>
    <xf numFmtId="0" fontId="58" fillId="28" borderId="12" xfId="61" applyFont="1" applyFill="1" applyBorder="1" applyAlignment="1">
      <alignment horizontal="center" vertical="center" wrapText="1"/>
    </xf>
    <xf numFmtId="0" fontId="58" fillId="28" borderId="96" xfId="61" applyFont="1" applyFill="1" applyBorder="1" applyAlignment="1">
      <alignment vertical="center" wrapText="1"/>
    </xf>
    <xf numFmtId="0" fontId="58" fillId="28" borderId="24" xfId="61" applyFont="1" applyFill="1" applyBorder="1" applyAlignment="1">
      <alignment vertical="center" wrapText="1"/>
    </xf>
    <xf numFmtId="0" fontId="58" fillId="28" borderId="24" xfId="61" applyFont="1" applyFill="1" applyBorder="1" applyAlignment="1">
      <alignment horizontal="center" vertical="center" wrapText="1"/>
    </xf>
    <xf numFmtId="0" fontId="58" fillId="28" borderId="104" xfId="61" applyFont="1" applyFill="1" applyBorder="1" applyAlignment="1">
      <alignment vertical="center" wrapText="1"/>
    </xf>
    <xf numFmtId="0" fontId="58" fillId="28" borderId="35" xfId="61" applyFont="1" applyFill="1" applyBorder="1" applyAlignment="1">
      <alignment vertical="center" wrapText="1"/>
    </xf>
    <xf numFmtId="0" fontId="58" fillId="28" borderId="35" xfId="61" applyFont="1" applyFill="1" applyBorder="1" applyAlignment="1">
      <alignment horizontal="center" vertical="center" wrapText="1"/>
    </xf>
    <xf numFmtId="0" fontId="13" fillId="0" borderId="0" xfId="95" applyFont="1" applyAlignment="1">
      <alignment vertical="center"/>
    </xf>
    <xf numFmtId="0" fontId="34" fillId="0" borderId="0" xfId="95" applyFont="1" applyAlignment="1">
      <alignment vertical="center"/>
    </xf>
    <xf numFmtId="0" fontId="13" fillId="0" borderId="11" xfId="95" applyFont="1" applyBorder="1" applyAlignment="1">
      <alignment vertical="center"/>
    </xf>
    <xf numFmtId="0" fontId="13" fillId="0" borderId="26" xfId="95" applyFont="1" applyBorder="1" applyAlignment="1">
      <alignment vertical="center"/>
    </xf>
    <xf numFmtId="0" fontId="13" fillId="0" borderId="12" xfId="95" applyFont="1" applyBorder="1" applyAlignment="1">
      <alignment vertical="center"/>
    </xf>
    <xf numFmtId="0" fontId="13" fillId="0" borderId="0" xfId="95" applyFont="1" applyBorder="1" applyAlignment="1">
      <alignment vertical="center"/>
    </xf>
    <xf numFmtId="0" fontId="13" fillId="28" borderId="26" xfId="95" applyFont="1" applyFill="1" applyBorder="1" applyAlignment="1">
      <alignment vertical="center"/>
    </xf>
    <xf numFmtId="0" fontId="13" fillId="28" borderId="12" xfId="95" applyFont="1" applyFill="1" applyBorder="1" applyAlignment="1">
      <alignment vertical="center"/>
    </xf>
    <xf numFmtId="0" fontId="13" fillId="0" borderId="13" xfId="95" applyFont="1" applyBorder="1" applyAlignment="1">
      <alignment vertical="center"/>
    </xf>
    <xf numFmtId="0" fontId="13" fillId="0" borderId="14" xfId="95" applyFont="1" applyBorder="1" applyAlignment="1">
      <alignment vertical="center"/>
    </xf>
    <xf numFmtId="0" fontId="13" fillId="0" borderId="25" xfId="95" applyFont="1" applyBorder="1" applyAlignment="1">
      <alignment vertical="center"/>
    </xf>
    <xf numFmtId="0" fontId="13" fillId="0" borderId="25" xfId="95" applyFont="1" applyBorder="1" applyAlignment="1">
      <alignment horizontal="right" vertical="center"/>
    </xf>
    <xf numFmtId="0" fontId="13" fillId="0" borderId="17" xfId="95" applyFont="1" applyBorder="1" applyAlignment="1">
      <alignment vertical="center"/>
    </xf>
    <xf numFmtId="0" fontId="13" fillId="0" borderId="10" xfId="95" applyFont="1" applyBorder="1" applyAlignment="1">
      <alignment vertical="center"/>
    </xf>
    <xf numFmtId="0" fontId="13" fillId="0" borderId="24" xfId="95" applyFont="1" applyBorder="1" applyAlignment="1">
      <alignment vertical="center"/>
    </xf>
    <xf numFmtId="0" fontId="13" fillId="28" borderId="10" xfId="95" applyFont="1" applyFill="1" applyBorder="1" applyAlignment="1">
      <alignment vertical="center"/>
    </xf>
    <xf numFmtId="0" fontId="13" fillId="28" borderId="17" xfId="95" applyFont="1" applyFill="1" applyBorder="1" applyAlignment="1">
      <alignment vertical="center"/>
    </xf>
    <xf numFmtId="0" fontId="13" fillId="0" borderId="16" xfId="95" applyFont="1" applyBorder="1" applyAlignment="1">
      <alignment horizontal="distributed" vertical="center"/>
    </xf>
    <xf numFmtId="0" fontId="13" fillId="0" borderId="0" xfId="95" applyFont="1" applyBorder="1" applyAlignment="1">
      <alignment horizontal="distributed" vertical="center"/>
    </xf>
    <xf numFmtId="0" fontId="13" fillId="0" borderId="15" xfId="95" applyFont="1" applyBorder="1" applyAlignment="1">
      <alignment vertical="center"/>
    </xf>
    <xf numFmtId="0" fontId="13" fillId="0" borderId="0" xfId="95" applyFont="1" applyBorder="1" applyAlignment="1">
      <alignment horizontal="center" vertical="center"/>
    </xf>
    <xf numFmtId="0" fontId="13" fillId="0" borderId="16" xfId="95" applyFont="1" applyBorder="1" applyAlignment="1">
      <alignment horizontal="center" vertical="center"/>
    </xf>
    <xf numFmtId="0" fontId="26" fillId="0" borderId="0" xfId="95" applyFont="1" applyBorder="1" applyAlignment="1">
      <alignment vertical="center" wrapText="1"/>
    </xf>
    <xf numFmtId="0" fontId="26" fillId="0" borderId="15" xfId="95" applyFont="1" applyBorder="1" applyAlignment="1">
      <alignment vertical="center" wrapText="1"/>
    </xf>
    <xf numFmtId="0" fontId="13" fillId="0" borderId="17" xfId="95" applyFont="1" applyBorder="1" applyAlignment="1">
      <alignment horizontal="center" vertical="center"/>
    </xf>
    <xf numFmtId="0" fontId="13" fillId="0" borderId="10" xfId="95" applyFont="1" applyBorder="1" applyAlignment="1">
      <alignment horizontal="center" vertical="center"/>
    </xf>
    <xf numFmtId="0" fontId="26" fillId="0" borderId="10" xfId="95" applyFont="1" applyBorder="1" applyAlignment="1">
      <alignment vertical="center" wrapText="1"/>
    </xf>
    <xf numFmtId="0" fontId="26" fillId="0" borderId="24" xfId="95" applyFont="1" applyBorder="1" applyAlignment="1">
      <alignment vertical="center" wrapText="1"/>
    </xf>
    <xf numFmtId="0" fontId="147" fillId="0" borderId="0" xfId="95" applyFont="1" applyAlignment="1">
      <alignment vertical="center"/>
    </xf>
    <xf numFmtId="0" fontId="31" fillId="0" borderId="0" xfId="95" applyFont="1" applyAlignment="1">
      <alignment horizontal="center" vertical="center"/>
    </xf>
    <xf numFmtId="0" fontId="13" fillId="0" borderId="0" xfId="95" applyFont="1" applyAlignment="1">
      <alignment horizontal="left" vertical="center"/>
    </xf>
    <xf numFmtId="0" fontId="31" fillId="0" borderId="0" xfId="95" applyFont="1" applyAlignment="1">
      <alignment horizontal="left" vertical="center"/>
    </xf>
    <xf numFmtId="0" fontId="32" fillId="0" borderId="0" xfId="95" applyFont="1" applyAlignment="1">
      <alignment horizontal="left" vertical="center"/>
    </xf>
    <xf numFmtId="0" fontId="13" fillId="0" borderId="16" xfId="95" applyFont="1" applyBorder="1" applyAlignment="1">
      <alignment vertical="center"/>
    </xf>
    <xf numFmtId="0" fontId="13" fillId="0" borderId="0" xfId="95" applyFont="1" applyBorder="1" applyAlignment="1">
      <alignment horizontal="right" vertical="center"/>
    </xf>
    <xf numFmtId="0" fontId="13" fillId="0" borderId="15" xfId="95" applyFont="1" applyBorder="1" applyAlignment="1">
      <alignment horizontal="right" vertical="center"/>
    </xf>
    <xf numFmtId="0" fontId="13" fillId="0" borderId="0" xfId="95" applyFont="1" applyFill="1" applyBorder="1" applyAlignment="1">
      <alignment vertical="center"/>
    </xf>
    <xf numFmtId="0" fontId="26" fillId="0" borderId="16" xfId="95" applyFont="1" applyBorder="1" applyAlignment="1">
      <alignment vertical="center" wrapText="1"/>
    </xf>
    <xf numFmtId="0" fontId="13" fillId="0" borderId="10" xfId="95" applyFont="1" applyBorder="1" applyAlignment="1">
      <alignment horizontal="right" vertical="center"/>
    </xf>
    <xf numFmtId="0" fontId="212" fillId="0" borderId="0" xfId="96" applyFont="1" applyFill="1">
      <alignment vertical="center"/>
    </xf>
    <xf numFmtId="0" fontId="172" fillId="0" borderId="0" xfId="96" applyFont="1" applyFill="1" applyBorder="1" applyAlignment="1">
      <alignment vertical="center" wrapText="1"/>
    </xf>
    <xf numFmtId="0" fontId="172" fillId="0" borderId="0" xfId="96" applyFont="1" applyFill="1" applyBorder="1" applyAlignment="1">
      <alignment vertical="top" wrapText="1"/>
    </xf>
    <xf numFmtId="0" fontId="172" fillId="0" borderId="0" xfId="96" applyFont="1" applyFill="1" applyBorder="1" applyAlignment="1">
      <alignment horizontal="center" vertical="center" wrapText="1"/>
    </xf>
    <xf numFmtId="0" fontId="58" fillId="28" borderId="301" xfId="65" applyFont="1" applyFill="1" applyBorder="1" applyAlignment="1">
      <alignment vertical="top" wrapText="1"/>
    </xf>
    <xf numFmtId="0" fontId="58" fillId="0" borderId="0" xfId="65" applyFont="1" applyAlignment="1">
      <alignment horizontal="justify" vertical="center"/>
    </xf>
    <xf numFmtId="0" fontId="58" fillId="0" borderId="0" xfId="65" applyFont="1">
      <alignment vertical="center"/>
    </xf>
    <xf numFmtId="0" fontId="76" fillId="0" borderId="0" xfId="65" applyFont="1" applyAlignment="1">
      <alignment horizontal="justify" vertical="center"/>
    </xf>
    <xf numFmtId="0" fontId="58" fillId="0" borderId="0" xfId="65" applyFont="1" applyAlignment="1">
      <alignment horizontal="center" vertical="center"/>
    </xf>
    <xf numFmtId="0" fontId="58" fillId="0" borderId="11" xfId="65" applyFont="1" applyBorder="1" applyAlignment="1">
      <alignment horizontal="center" vertical="center" wrapText="1"/>
    </xf>
    <xf numFmtId="0" fontId="58" fillId="0" borderId="18" xfId="65" applyFont="1" applyBorder="1" applyAlignment="1">
      <alignment horizontal="center" vertical="center" wrapText="1"/>
    </xf>
    <xf numFmtId="0" fontId="58" fillId="0" borderId="12" xfId="65" applyFont="1" applyBorder="1" applyAlignment="1">
      <alignment horizontal="center" vertical="center" wrapText="1"/>
    </xf>
    <xf numFmtId="0" fontId="58" fillId="28" borderId="347" xfId="65" applyFont="1" applyFill="1" applyBorder="1" applyAlignment="1">
      <alignment vertical="top" wrapText="1"/>
    </xf>
    <xf numFmtId="0" fontId="58" fillId="28" borderId="27" xfId="65" applyFont="1" applyFill="1" applyBorder="1" applyAlignment="1">
      <alignment vertical="top" wrapText="1"/>
    </xf>
    <xf numFmtId="0" fontId="58" fillId="28" borderId="302" xfId="65" applyFont="1" applyFill="1" applyBorder="1" applyAlignment="1">
      <alignment vertical="top" wrapText="1"/>
    </xf>
    <xf numFmtId="0" fontId="58" fillId="28" borderId="348" xfId="65" applyFont="1" applyFill="1" applyBorder="1" applyAlignment="1">
      <alignment vertical="top" wrapText="1"/>
    </xf>
    <xf numFmtId="0" fontId="58" fillId="28" borderId="250" xfId="65" applyFont="1" applyFill="1" applyBorder="1" applyAlignment="1">
      <alignment vertical="top" wrapText="1"/>
    </xf>
    <xf numFmtId="0" fontId="58" fillId="28" borderId="303" xfId="65" applyFont="1" applyFill="1" applyBorder="1" applyAlignment="1">
      <alignment vertical="top" wrapText="1"/>
    </xf>
    <xf numFmtId="0" fontId="58" fillId="28" borderId="349" xfId="65" applyFont="1" applyFill="1" applyBorder="1" applyAlignment="1">
      <alignment vertical="top" wrapText="1"/>
    </xf>
    <xf numFmtId="0" fontId="58" fillId="28" borderId="28" xfId="65" applyFont="1" applyFill="1" applyBorder="1" applyAlignment="1">
      <alignment vertical="top" wrapText="1"/>
    </xf>
    <xf numFmtId="0" fontId="58" fillId="0" borderId="0" xfId="65" applyFont="1" applyAlignment="1">
      <alignment horizontal="right" vertical="center"/>
    </xf>
    <xf numFmtId="0" fontId="76" fillId="0" borderId="0" xfId="65" applyFont="1">
      <alignment vertical="center"/>
    </xf>
    <xf numFmtId="0" fontId="58" fillId="0" borderId="92" xfId="99" applyFont="1" applyBorder="1" applyAlignment="1">
      <alignment horizontal="center"/>
    </xf>
    <xf numFmtId="0" fontId="58" fillId="27" borderId="92" xfId="99" applyFont="1" applyFill="1" applyBorder="1" applyAlignment="1">
      <alignment horizontal="center"/>
    </xf>
    <xf numFmtId="0" fontId="58" fillId="0" borderId="0" xfId="99" applyFont="1" applyAlignment="1"/>
    <xf numFmtId="0" fontId="58" fillId="28" borderId="92" xfId="99" applyFont="1" applyFill="1" applyBorder="1" applyAlignment="1">
      <alignment horizontal="center"/>
    </xf>
    <xf numFmtId="0" fontId="58" fillId="0" borderId="0" xfId="99" applyFont="1" applyBorder="1" applyAlignment="1"/>
    <xf numFmtId="0" fontId="58" fillId="0" borderId="0" xfId="99" applyFont="1" applyAlignment="1">
      <alignment horizontal="left"/>
    </xf>
    <xf numFmtId="0" fontId="58" fillId="0" borderId="0" xfId="99" applyFont="1" applyAlignment="1">
      <alignment horizontal="distributed"/>
    </xf>
    <xf numFmtId="0" fontId="58" fillId="0" borderId="60" xfId="99" applyFont="1" applyBorder="1" applyAlignment="1">
      <alignment horizontal="left"/>
    </xf>
    <xf numFmtId="0" fontId="215" fillId="0" borderId="60" xfId="99" applyFont="1" applyBorder="1" applyAlignment="1"/>
    <xf numFmtId="0" fontId="58" fillId="0" borderId="184" xfId="99" applyFont="1" applyBorder="1" applyAlignment="1"/>
    <xf numFmtId="0" fontId="58" fillId="0" borderId="184" xfId="99" applyFont="1" applyBorder="1" applyAlignment="1">
      <alignment horizontal="left"/>
    </xf>
    <xf numFmtId="0" fontId="58" fillId="28" borderId="0" xfId="99" applyFont="1" applyFill="1" applyAlignment="1"/>
    <xf numFmtId="0" fontId="58" fillId="0" borderId="0" xfId="99" applyFont="1" applyAlignment="1">
      <alignment horizontal="center" vertical="center"/>
    </xf>
    <xf numFmtId="0" fontId="215" fillId="28" borderId="0" xfId="99" applyFont="1" applyFill="1" applyBorder="1" applyAlignment="1">
      <alignment horizontal="left"/>
    </xf>
    <xf numFmtId="0" fontId="215" fillId="0" borderId="0" xfId="99" applyFont="1" applyAlignment="1"/>
    <xf numFmtId="0" fontId="29" fillId="0" borderId="0" xfId="99" applyFont="1" applyAlignment="1"/>
    <xf numFmtId="49" fontId="58" fillId="28" borderId="0" xfId="99" applyNumberFormat="1" applyFont="1" applyFill="1" applyAlignment="1"/>
    <xf numFmtId="0" fontId="58" fillId="0" borderId="0" xfId="99" applyFont="1" applyFill="1" applyAlignment="1"/>
    <xf numFmtId="0" fontId="58" fillId="28" borderId="60" xfId="99" applyFont="1" applyFill="1" applyBorder="1" applyAlignment="1"/>
    <xf numFmtId="0" fontId="58" fillId="0" borderId="60" xfId="99" applyFont="1" applyBorder="1" applyAlignment="1"/>
    <xf numFmtId="0" fontId="58" fillId="28" borderId="60" xfId="99" applyFont="1" applyFill="1" applyBorder="1" applyAlignment="1">
      <alignment horizontal="right"/>
    </xf>
    <xf numFmtId="0" fontId="28" fillId="0" borderId="0" xfId="99" applyFont="1" applyAlignment="1">
      <alignment horizontal="left"/>
    </xf>
    <xf numFmtId="0" fontId="58" fillId="0" borderId="235" xfId="99" applyFont="1" applyBorder="1" applyAlignment="1"/>
    <xf numFmtId="0" fontId="58" fillId="0" borderId="233" xfId="99" applyFont="1" applyBorder="1" applyAlignment="1"/>
    <xf numFmtId="0" fontId="58" fillId="0" borderId="228" xfId="99" applyFont="1" applyBorder="1" applyAlignment="1"/>
    <xf numFmtId="0" fontId="58" fillId="28" borderId="213" xfId="99" applyFont="1" applyFill="1" applyBorder="1" applyAlignment="1"/>
    <xf numFmtId="0" fontId="58" fillId="28" borderId="0" xfId="99" applyFont="1" applyFill="1" applyBorder="1" applyAlignment="1"/>
    <xf numFmtId="0" fontId="58" fillId="28" borderId="64" xfId="99" applyFont="1" applyFill="1" applyBorder="1" applyAlignment="1"/>
    <xf numFmtId="0" fontId="58" fillId="28" borderId="236" xfId="99" applyFont="1" applyFill="1" applyBorder="1" applyAlignment="1"/>
    <xf numFmtId="0" fontId="58" fillId="28" borderId="65" xfId="99" applyFont="1" applyFill="1" applyBorder="1" applyAlignment="1"/>
    <xf numFmtId="0" fontId="58" fillId="0" borderId="213" xfId="99" applyFont="1" applyBorder="1" applyAlignment="1"/>
    <xf numFmtId="0" fontId="58" fillId="0" borderId="64" xfId="99" applyFont="1" applyBorder="1" applyAlignment="1"/>
    <xf numFmtId="0" fontId="58" fillId="0" borderId="0" xfId="99" applyFont="1" applyAlignment="1">
      <alignment horizontal="right"/>
    </xf>
    <xf numFmtId="0" fontId="58" fillId="0" borderId="236" xfId="99" applyFont="1" applyBorder="1" applyAlignment="1"/>
    <xf numFmtId="0" fontId="58" fillId="0" borderId="65" xfId="99" applyFont="1" applyBorder="1" applyAlignment="1"/>
    <xf numFmtId="0" fontId="216" fillId="0" borderId="0" xfId="98" applyFont="1" applyAlignment="1">
      <alignment horizontal="left" vertical="center"/>
    </xf>
    <xf numFmtId="0" fontId="212" fillId="0" borderId="0" xfId="98" applyFont="1" applyAlignment="1">
      <alignment vertical="center"/>
    </xf>
    <xf numFmtId="0" fontId="212" fillId="0" borderId="0" xfId="98" applyFont="1">
      <alignment vertical="center"/>
    </xf>
    <xf numFmtId="0" fontId="216" fillId="0" borderId="0" xfId="98" applyFont="1" applyAlignment="1">
      <alignment horizontal="justify" vertical="center"/>
    </xf>
    <xf numFmtId="0" fontId="217" fillId="0" borderId="0" xfId="98" applyFont="1" applyAlignment="1">
      <alignment horizontal="center" vertical="center" wrapText="1"/>
    </xf>
    <xf numFmtId="0" fontId="172" fillId="0" borderId="0" xfId="98" applyFont="1">
      <alignment vertical="center"/>
    </xf>
    <xf numFmtId="0" fontId="218" fillId="0" borderId="0" xfId="98" applyFont="1" applyAlignment="1">
      <alignment vertical="center" wrapText="1"/>
    </xf>
    <xf numFmtId="0" fontId="219" fillId="0" borderId="0" xfId="98" applyFont="1" applyAlignment="1">
      <alignment vertical="top"/>
    </xf>
    <xf numFmtId="0" fontId="212" fillId="0" borderId="0" xfId="98" applyFont="1" applyAlignment="1">
      <alignment horizontal="right" vertical="top" wrapText="1"/>
    </xf>
    <xf numFmtId="0" fontId="212" fillId="0" borderId="0" xfId="98" applyFont="1" applyFill="1" applyAlignment="1">
      <alignment horizontal="right" vertical="top" wrapText="1"/>
    </xf>
    <xf numFmtId="0" fontId="216" fillId="0" borderId="0" xfId="98" applyFont="1" applyAlignment="1">
      <alignment horizontal="right" vertical="top" wrapText="1"/>
    </xf>
    <xf numFmtId="0" fontId="212" fillId="0" borderId="0" xfId="98" applyFont="1" applyAlignment="1">
      <alignment horizontal="right" vertical="top"/>
    </xf>
    <xf numFmtId="0" fontId="212" fillId="0" borderId="0" xfId="98" quotePrefix="1" applyFont="1" applyAlignment="1">
      <alignment horizontal="right" vertical="top"/>
    </xf>
    <xf numFmtId="0" fontId="212" fillId="0" borderId="0" xfId="98" quotePrefix="1" applyFont="1" applyFill="1" applyAlignment="1">
      <alignment horizontal="right" vertical="top" wrapText="1"/>
    </xf>
    <xf numFmtId="0" fontId="212" fillId="0" borderId="0" xfId="98" applyFont="1" applyAlignment="1">
      <alignment vertical="top"/>
    </xf>
    <xf numFmtId="0" fontId="216" fillId="0" borderId="0" xfId="98" applyFont="1" applyAlignment="1">
      <alignment vertical="center" wrapText="1"/>
    </xf>
    <xf numFmtId="0" fontId="212" fillId="0" borderId="0" xfId="98" applyFont="1" applyFill="1" applyAlignment="1">
      <alignment vertical="center"/>
    </xf>
    <xf numFmtId="0" fontId="213" fillId="0" borderId="0" xfId="98" applyFont="1" applyAlignment="1">
      <alignment vertical="center" wrapText="1"/>
    </xf>
    <xf numFmtId="0" fontId="212" fillId="0" borderId="0" xfId="98" applyFont="1" applyFill="1" applyAlignment="1">
      <alignment horizontal="center" vertical="center"/>
    </xf>
    <xf numFmtId="0" fontId="212" fillId="0" borderId="0" xfId="98" applyFont="1" applyFill="1" applyAlignment="1">
      <alignment horizontal="left" vertical="center"/>
    </xf>
    <xf numFmtId="0" fontId="212" fillId="0" borderId="0" xfId="98" applyFont="1" applyFill="1" applyAlignment="1">
      <alignment horizontal="left" vertical="center" wrapText="1"/>
    </xf>
    <xf numFmtId="0" fontId="212" fillId="27" borderId="0" xfId="98" applyFont="1" applyFill="1" applyAlignment="1">
      <alignment vertical="center"/>
    </xf>
    <xf numFmtId="0" fontId="216" fillId="0" borderId="0" xfId="98" applyFont="1" applyAlignment="1">
      <alignment vertical="center"/>
    </xf>
    <xf numFmtId="0" fontId="213" fillId="0" borderId="0" xfId="98" applyFont="1" applyAlignment="1">
      <alignment horizontal="justify" vertical="center"/>
    </xf>
    <xf numFmtId="0" fontId="214" fillId="0" borderId="0" xfId="98" applyFont="1" applyAlignment="1"/>
    <xf numFmtId="0" fontId="27" fillId="0" borderId="11" xfId="0" applyFont="1" applyBorder="1" applyAlignment="1" applyProtection="1">
      <alignment horizontal="center" vertical="center"/>
    </xf>
    <xf numFmtId="0" fontId="27" fillId="0" borderId="12" xfId="0" applyFont="1" applyBorder="1" applyAlignment="1" applyProtection="1">
      <alignment horizontal="center" vertical="center"/>
    </xf>
    <xf numFmtId="0" fontId="27" fillId="0" borderId="26" xfId="0" applyFont="1" applyBorder="1" applyAlignment="1" applyProtection="1">
      <alignment horizontal="center" vertical="center"/>
    </xf>
    <xf numFmtId="0" fontId="27" fillId="0" borderId="11" xfId="0" applyFont="1" applyBorder="1" applyAlignment="1" applyProtection="1">
      <alignment horizontal="center" vertical="center" wrapText="1"/>
    </xf>
    <xf numFmtId="0" fontId="83" fillId="0" borderId="0" xfId="97" applyFont="1" applyAlignment="1">
      <alignment horizontal="right" vertical="center"/>
    </xf>
    <xf numFmtId="0" fontId="18" fillId="0" borderId="0" xfId="53" applyFont="1" applyFill="1" applyBorder="1" applyAlignment="1">
      <alignment horizontal="left" vertical="center"/>
    </xf>
    <xf numFmtId="0" fontId="27" fillId="29" borderId="18" xfId="0" applyFont="1" applyFill="1" applyBorder="1" applyAlignment="1" applyProtection="1">
      <alignment horizontal="center" shrinkToFit="1"/>
      <protection locked="0"/>
    </xf>
    <xf numFmtId="178" fontId="27" fillId="29" borderId="18" xfId="0" applyNumberFormat="1" applyFont="1" applyFill="1" applyBorder="1" applyAlignment="1" applyProtection="1">
      <alignment horizontal="center" shrinkToFit="1"/>
      <protection locked="0"/>
    </xf>
    <xf numFmtId="49" fontId="27" fillId="29" borderId="18" xfId="0" applyNumberFormat="1" applyFont="1" applyFill="1" applyBorder="1" applyAlignment="1" applyProtection="1">
      <alignment horizontal="center" shrinkToFit="1"/>
      <protection locked="0"/>
    </xf>
    <xf numFmtId="0" fontId="27" fillId="29" borderId="11" xfId="0" applyFont="1" applyFill="1" applyBorder="1" applyAlignment="1" applyProtection="1">
      <alignment horizontal="center" shrinkToFit="1"/>
      <protection locked="0"/>
    </xf>
    <xf numFmtId="0" fontId="28" fillId="0" borderId="0" xfId="0" applyFont="1" applyProtection="1"/>
    <xf numFmtId="0" fontId="58" fillId="0" borderId="0" xfId="67" applyFont="1" applyAlignment="1">
      <alignment horizontal="left"/>
    </xf>
    <xf numFmtId="0" fontId="58" fillId="0" borderId="0" xfId="67" applyFont="1" applyAlignment="1">
      <alignment horizontal="center"/>
    </xf>
    <xf numFmtId="0" fontId="58" fillId="0" borderId="13" xfId="67" applyFont="1" applyBorder="1" applyAlignment="1">
      <alignment horizontal="center"/>
    </xf>
    <xf numFmtId="0" fontId="58" fillId="0" borderId="14" xfId="67" applyFont="1" applyBorder="1" applyAlignment="1">
      <alignment horizontal="center"/>
    </xf>
    <xf numFmtId="0" fontId="58" fillId="0" borderId="16" xfId="67" applyFont="1" applyBorder="1" applyAlignment="1">
      <alignment horizontal="center"/>
    </xf>
    <xf numFmtId="0" fontId="58" fillId="0" borderId="0" xfId="67" applyFont="1" applyBorder="1" applyAlignment="1">
      <alignment horizontal="center"/>
    </xf>
    <xf numFmtId="0" fontId="58" fillId="0" borderId="15" xfId="67" applyFont="1" applyBorder="1" applyAlignment="1">
      <alignment horizontal="center"/>
    </xf>
    <xf numFmtId="0" fontId="58" fillId="0" borderId="0" xfId="67" applyFont="1" applyBorder="1" applyAlignment="1">
      <alignment horizontal="left"/>
    </xf>
    <xf numFmtId="0" fontId="58" fillId="27" borderId="0" xfId="67" applyFont="1" applyFill="1" applyBorder="1" applyAlignment="1">
      <alignment horizontal="center"/>
    </xf>
    <xf numFmtId="0" fontId="58" fillId="0" borderId="20" xfId="67" applyFont="1" applyBorder="1" applyAlignment="1">
      <alignment vertical="center"/>
    </xf>
    <xf numFmtId="0" fontId="58" fillId="0" borderId="22" xfId="67" applyFont="1" applyBorder="1" applyAlignment="1">
      <alignment vertical="center"/>
    </xf>
    <xf numFmtId="0" fontId="58" fillId="0" borderId="18" xfId="67" applyFont="1" applyBorder="1" applyAlignment="1">
      <alignment vertical="center"/>
    </xf>
    <xf numFmtId="0" fontId="58" fillId="0" borderId="26" xfId="67" applyFont="1" applyFill="1" applyBorder="1" applyAlignment="1">
      <alignment horizontal="center" vertical="center"/>
    </xf>
    <xf numFmtId="0" fontId="58" fillId="0" borderId="26" xfId="67" applyFont="1" applyFill="1" applyBorder="1" applyAlignment="1">
      <alignment vertical="center"/>
    </xf>
    <xf numFmtId="0" fontId="58" fillId="0" borderId="12" xfId="67" applyFont="1" applyBorder="1" applyAlignment="1">
      <alignment vertical="center"/>
    </xf>
    <xf numFmtId="0" fontId="58" fillId="0" borderId="18" xfId="67" applyFont="1" applyBorder="1" applyAlignment="1">
      <alignment horizontal="center" vertical="center"/>
    </xf>
    <xf numFmtId="0" fontId="58" fillId="0" borderId="16" xfId="67" applyFont="1" applyBorder="1" applyAlignment="1">
      <alignment horizontal="center" vertical="center"/>
    </xf>
    <xf numFmtId="0" fontId="58" fillId="0" borderId="15" xfId="67" applyFont="1" applyBorder="1" applyAlignment="1">
      <alignment horizontal="center" vertical="center"/>
    </xf>
    <xf numFmtId="0" fontId="58" fillId="0" borderId="0" xfId="67" applyFont="1" applyAlignment="1">
      <alignment horizontal="center" vertical="center"/>
    </xf>
    <xf numFmtId="0" fontId="58" fillId="31" borderId="13" xfId="67" applyFont="1" applyFill="1" applyBorder="1" applyAlignment="1">
      <alignment horizontal="center" vertical="center"/>
    </xf>
    <xf numFmtId="0" fontId="58" fillId="31" borderId="14" xfId="67" applyFont="1" applyFill="1" applyBorder="1" applyAlignment="1">
      <alignment horizontal="center" vertical="center"/>
    </xf>
    <xf numFmtId="0" fontId="58" fillId="31" borderId="25" xfId="67" applyFont="1" applyFill="1" applyBorder="1" applyAlignment="1">
      <alignment horizontal="center" vertical="center"/>
    </xf>
    <xf numFmtId="0" fontId="58" fillId="31" borderId="88" xfId="67" applyFont="1" applyFill="1" applyBorder="1" applyAlignment="1">
      <alignment horizontal="center" vertical="center"/>
    </xf>
    <xf numFmtId="0" fontId="58" fillId="31" borderId="60" xfId="67" applyFont="1" applyFill="1" applyBorder="1" applyAlignment="1">
      <alignment horizontal="center" vertical="center"/>
    </xf>
    <xf numFmtId="0" fontId="58" fillId="31" borderId="70" xfId="67" applyFont="1" applyFill="1" applyBorder="1" applyAlignment="1">
      <alignment horizontal="center" vertical="center"/>
    </xf>
    <xf numFmtId="0" fontId="58" fillId="31" borderId="292" xfId="67" applyFont="1" applyFill="1" applyBorder="1" applyAlignment="1">
      <alignment horizontal="center" vertical="center"/>
    </xf>
    <xf numFmtId="0" fontId="58" fillId="31" borderId="181" xfId="67" applyFont="1" applyFill="1" applyBorder="1" applyAlignment="1">
      <alignment horizontal="center" vertical="center"/>
    </xf>
    <xf numFmtId="0" fontId="58" fillId="31" borderId="188" xfId="67" applyFont="1" applyFill="1" applyBorder="1" applyAlignment="1">
      <alignment horizontal="center" vertical="center"/>
    </xf>
    <xf numFmtId="0" fontId="58" fillId="31" borderId="16" xfId="67" applyFont="1" applyFill="1" applyBorder="1" applyAlignment="1">
      <alignment horizontal="center" vertical="center"/>
    </xf>
    <xf numFmtId="0" fontId="58" fillId="31" borderId="0" xfId="67" applyFont="1" applyFill="1" applyBorder="1" applyAlignment="1">
      <alignment horizontal="center" vertical="center"/>
    </xf>
    <xf numFmtId="0" fontId="58" fillId="31" borderId="15" xfId="67" applyFont="1" applyFill="1" applyBorder="1" applyAlignment="1">
      <alignment horizontal="center" vertical="center"/>
    </xf>
    <xf numFmtId="0" fontId="58" fillId="31" borderId="17" xfId="67" applyFont="1" applyFill="1" applyBorder="1" applyAlignment="1">
      <alignment horizontal="center" vertical="center"/>
    </xf>
    <xf numFmtId="0" fontId="58" fillId="31" borderId="10" xfId="67" applyFont="1" applyFill="1" applyBorder="1" applyAlignment="1">
      <alignment horizontal="center" vertical="center"/>
    </xf>
    <xf numFmtId="0" fontId="58" fillId="31" borderId="24" xfId="67" applyFont="1" applyFill="1" applyBorder="1" applyAlignment="1">
      <alignment horizontal="center" vertical="center"/>
    </xf>
    <xf numFmtId="0" fontId="58" fillId="0" borderId="17" xfId="67" applyFont="1" applyBorder="1" applyAlignment="1">
      <alignment horizontal="center"/>
    </xf>
    <xf numFmtId="0" fontId="58" fillId="0" borderId="10" xfId="67" applyFont="1" applyBorder="1" applyAlignment="1">
      <alignment horizontal="center"/>
    </xf>
    <xf numFmtId="0" fontId="58" fillId="0" borderId="24" xfId="67" applyFont="1" applyBorder="1" applyAlignment="1">
      <alignment horizontal="center"/>
    </xf>
    <xf numFmtId="0" fontId="53" fillId="0" borderId="0" xfId="45" applyFont="1">
      <alignment vertical="center"/>
    </xf>
    <xf numFmtId="0" fontId="53" fillId="0" borderId="0" xfId="45" applyFont="1" applyBorder="1" applyAlignment="1">
      <alignment horizontal="center" vertical="center"/>
    </xf>
    <xf numFmtId="0" fontId="53" fillId="0" borderId="0" xfId="45" applyFont="1" applyBorder="1" applyAlignment="1">
      <alignment vertical="center"/>
    </xf>
    <xf numFmtId="0" fontId="222" fillId="0" borderId="0" xfId="45" applyFont="1" applyAlignment="1">
      <alignment horizontal="left" vertical="center"/>
    </xf>
    <xf numFmtId="0" fontId="53" fillId="0" borderId="0" xfId="45" applyFont="1" applyBorder="1">
      <alignment vertical="center"/>
    </xf>
    <xf numFmtId="0" fontId="222" fillId="0" borderId="0" xfId="45" applyFont="1" applyAlignment="1">
      <alignment vertical="center"/>
    </xf>
    <xf numFmtId="0" fontId="53" fillId="0" borderId="60" xfId="45" applyFont="1" applyBorder="1">
      <alignment vertical="center"/>
    </xf>
    <xf numFmtId="0" fontId="53" fillId="24" borderId="60" xfId="45" applyFont="1" applyFill="1" applyBorder="1" applyProtection="1">
      <alignment vertical="center"/>
      <protection locked="0"/>
    </xf>
    <xf numFmtId="0" fontId="53" fillId="0" borderId="60" xfId="45" applyFont="1" applyBorder="1" applyAlignment="1">
      <alignment horizontal="center" vertical="center"/>
    </xf>
    <xf numFmtId="0" fontId="53" fillId="0" borderId="61" xfId="45" applyFont="1" applyBorder="1" applyAlignment="1">
      <alignment horizontal="left" vertical="center"/>
    </xf>
    <xf numFmtId="0" fontId="58" fillId="0" borderId="62" xfId="45" applyFont="1" applyBorder="1" applyAlignment="1">
      <alignment horizontal="center" vertical="center" wrapText="1"/>
    </xf>
    <xf numFmtId="0" fontId="53" fillId="0" borderId="63" xfId="45" applyFont="1" applyBorder="1" applyAlignment="1">
      <alignment horizontal="center" vertical="center" wrapText="1"/>
    </xf>
    <xf numFmtId="0" fontId="53" fillId="24" borderId="77" xfId="45" applyFont="1" applyFill="1" applyBorder="1" applyProtection="1">
      <alignment vertical="center"/>
      <protection locked="0"/>
    </xf>
    <xf numFmtId="0" fontId="53" fillId="24" borderId="72" xfId="45" applyFont="1" applyFill="1" applyBorder="1" applyProtection="1">
      <alignment vertical="center"/>
      <protection locked="0"/>
    </xf>
    <xf numFmtId="0" fontId="53" fillId="24" borderId="78" xfId="45" applyFont="1" applyFill="1" applyBorder="1" applyProtection="1">
      <alignment vertical="center"/>
      <protection locked="0"/>
    </xf>
    <xf numFmtId="0" fontId="53" fillId="24" borderId="79" xfId="45" applyFont="1" applyFill="1" applyBorder="1" applyProtection="1">
      <alignment vertical="center"/>
      <protection locked="0"/>
    </xf>
    <xf numFmtId="0" fontId="53" fillId="24" borderId="71" xfId="45" applyFont="1" applyFill="1" applyBorder="1" applyProtection="1">
      <alignment vertical="center"/>
      <protection locked="0"/>
    </xf>
    <xf numFmtId="0" fontId="53" fillId="24" borderId="73" xfId="45" applyFont="1" applyFill="1" applyBorder="1" applyProtection="1">
      <alignment vertical="center"/>
      <protection locked="0"/>
    </xf>
    <xf numFmtId="0" fontId="53" fillId="24" borderId="80" xfId="45" applyFont="1" applyFill="1" applyBorder="1" applyProtection="1">
      <alignment vertical="center"/>
      <protection locked="0"/>
    </xf>
    <xf numFmtId="0" fontId="58" fillId="0" borderId="36" xfId="45" applyFont="1" applyBorder="1" applyAlignment="1" applyProtection="1">
      <alignment vertical="center" shrinkToFit="1"/>
      <protection locked="0"/>
    </xf>
    <xf numFmtId="0" fontId="58" fillId="0" borderId="35" xfId="45" applyFont="1" applyBorder="1" applyAlignment="1" applyProtection="1">
      <alignment vertical="center" shrinkToFit="1"/>
      <protection locked="0"/>
    </xf>
    <xf numFmtId="0" fontId="58" fillId="24" borderId="74" xfId="45" applyFont="1" applyFill="1" applyBorder="1" applyAlignment="1" applyProtection="1">
      <alignment horizontal="center" vertical="center"/>
      <protection locked="0"/>
    </xf>
    <xf numFmtId="0" fontId="58" fillId="24" borderId="75" xfId="45" applyFont="1" applyFill="1" applyBorder="1" applyAlignment="1" applyProtection="1">
      <alignment horizontal="center" vertical="center"/>
      <protection locked="0"/>
    </xf>
    <xf numFmtId="0" fontId="58" fillId="24" borderId="76" xfId="45" applyFont="1" applyFill="1" applyBorder="1" applyAlignment="1" applyProtection="1">
      <alignment horizontal="center" vertical="center"/>
      <protection locked="0"/>
    </xf>
    <xf numFmtId="0" fontId="223" fillId="0" borderId="0" xfId="44" applyFont="1" applyFill="1" applyAlignment="1">
      <alignment horizontal="center" vertical="center"/>
    </xf>
    <xf numFmtId="0" fontId="60" fillId="0" borderId="0" xfId="44" applyFont="1" applyFill="1" applyAlignment="1" applyProtection="1">
      <alignment vertical="center" wrapText="1"/>
      <protection locked="0"/>
    </xf>
    <xf numFmtId="0" fontId="95" fillId="0" borderId="0" xfId="44" applyFont="1" applyFill="1" applyAlignment="1" applyProtection="1">
      <alignment vertical="center"/>
      <protection locked="0"/>
    </xf>
    <xf numFmtId="0" fontId="95" fillId="0" borderId="0" xfId="44" applyFont="1" applyFill="1" applyAlignment="1" applyProtection="1">
      <alignment wrapText="1"/>
      <protection locked="0"/>
    </xf>
    <xf numFmtId="0" fontId="95" fillId="0" borderId="0" xfId="44" applyFont="1" applyFill="1" applyProtection="1">
      <alignment vertical="center"/>
      <protection locked="0"/>
    </xf>
    <xf numFmtId="0" fontId="95" fillId="0" borderId="0" xfId="44" applyFont="1" applyFill="1" applyAlignment="1" applyProtection="1">
      <alignment horizontal="center" vertical="center"/>
      <protection locked="0"/>
    </xf>
    <xf numFmtId="0" fontId="95" fillId="0" borderId="0" xfId="44" applyFont="1" applyFill="1" applyAlignment="1">
      <alignment horizontal="center" vertical="center"/>
    </xf>
    <xf numFmtId="0" fontId="60" fillId="0" borderId="0" xfId="44" applyFont="1" applyFill="1" applyAlignment="1">
      <alignment horizontal="justify" vertical="center"/>
    </xf>
    <xf numFmtId="0" fontId="95" fillId="0" borderId="0" xfId="44" applyFont="1" applyFill="1" applyAlignment="1">
      <alignment horizontal="distributed" vertical="center"/>
    </xf>
    <xf numFmtId="182" fontId="18" fillId="0" borderId="0" xfId="0" applyNumberFormat="1" applyFont="1" applyFill="1" applyAlignment="1">
      <alignment vertical="center"/>
    </xf>
    <xf numFmtId="14" fontId="95" fillId="0" borderId="0" xfId="44" applyNumberFormat="1" applyFont="1">
      <alignment vertical="center"/>
    </xf>
    <xf numFmtId="0" fontId="60" fillId="0" borderId="20" xfId="44" applyFont="1" applyBorder="1" applyAlignment="1">
      <alignment horizontal="justify" vertical="center" wrapText="1"/>
    </xf>
    <xf numFmtId="0" fontId="60" fillId="0" borderId="11" xfId="44" applyFont="1" applyBorder="1" applyAlignment="1">
      <alignment horizontal="center" vertical="center" wrapText="1"/>
    </xf>
    <xf numFmtId="0" fontId="60" fillId="0" borderId="22" xfId="44" applyFont="1" applyBorder="1" applyAlignment="1">
      <alignment horizontal="justify" vertical="center" wrapText="1"/>
    </xf>
    <xf numFmtId="0" fontId="60" fillId="0" borderId="20" xfId="44" applyFont="1" applyBorder="1" applyAlignment="1">
      <alignment horizontal="left" vertical="center" wrapText="1"/>
    </xf>
    <xf numFmtId="0" fontId="60" fillId="0" borderId="22" xfId="44" applyFont="1" applyBorder="1" applyAlignment="1">
      <alignment horizontal="left" vertical="center" wrapText="1"/>
    </xf>
    <xf numFmtId="0" fontId="60" fillId="0" borderId="0" xfId="44" applyFont="1" applyAlignment="1">
      <alignment horizontal="justify" vertical="center" wrapText="1"/>
    </xf>
    <xf numFmtId="0" fontId="85" fillId="0" borderId="109" xfId="0" applyFont="1" applyFill="1" applyBorder="1" applyAlignment="1">
      <alignment horizontal="center" vertical="center" wrapText="1"/>
    </xf>
    <xf numFmtId="0" fontId="85" fillId="0" borderId="111" xfId="0" applyFont="1" applyFill="1" applyBorder="1" applyAlignment="1">
      <alignment horizontal="center" vertical="center" wrapText="1"/>
    </xf>
    <xf numFmtId="0" fontId="85" fillId="0" borderId="107" xfId="0" applyFont="1" applyFill="1" applyBorder="1" applyAlignment="1">
      <alignment horizontal="center" vertical="center" wrapText="1"/>
    </xf>
    <xf numFmtId="0" fontId="31" fillId="0" borderId="142" xfId="0" applyFont="1" applyFill="1" applyBorder="1" applyAlignment="1">
      <alignment horizontal="center" vertical="center"/>
    </xf>
    <xf numFmtId="0" fontId="31" fillId="0" borderId="15" xfId="0" applyFont="1" applyFill="1" applyBorder="1" applyAlignment="1">
      <alignment horizontal="center" vertical="center"/>
    </xf>
    <xf numFmtId="0" fontId="31" fillId="0" borderId="102" xfId="0" applyFont="1" applyFill="1" applyBorder="1" applyAlignment="1">
      <alignment horizontal="center" vertical="center"/>
    </xf>
    <xf numFmtId="0" fontId="31" fillId="0" borderId="12" xfId="0" applyFont="1" applyFill="1" applyBorder="1" applyAlignment="1">
      <alignment horizontal="center" vertical="center"/>
    </xf>
    <xf numFmtId="183" fontId="0" fillId="0" borderId="109" xfId="0" applyNumberFormat="1" applyFont="1" applyFill="1" applyBorder="1" applyAlignment="1">
      <alignment vertical="center" wrapText="1"/>
    </xf>
    <xf numFmtId="0" fontId="0" fillId="0" borderId="109" xfId="0" applyFont="1" applyFill="1" applyBorder="1" applyAlignment="1">
      <alignment vertical="center" wrapText="1"/>
    </xf>
    <xf numFmtId="0" fontId="32" fillId="0" borderId="56" xfId="0" applyFont="1" applyFill="1" applyBorder="1" applyAlignment="1">
      <alignment horizontal="center" vertical="center" wrapText="1"/>
    </xf>
    <xf numFmtId="0" fontId="32" fillId="0" borderId="149" xfId="0" applyFont="1" applyFill="1" applyBorder="1" applyAlignment="1">
      <alignment horizontal="center" vertical="center" wrapText="1"/>
    </xf>
    <xf numFmtId="0" fontId="34" fillId="0" borderId="121" xfId="0" applyFont="1" applyFill="1" applyBorder="1" applyAlignment="1">
      <alignment horizontal="center" vertical="center" shrinkToFit="1"/>
    </xf>
    <xf numFmtId="0" fontId="34" fillId="0" borderId="94" xfId="0" applyFont="1" applyFill="1" applyBorder="1" applyAlignment="1">
      <alignment horizontal="center" vertical="center" shrinkToFit="1"/>
    </xf>
    <xf numFmtId="0" fontId="20" fillId="0" borderId="94" xfId="0" applyFont="1" applyFill="1" applyBorder="1" applyAlignment="1">
      <alignment horizontal="center" vertical="center" shrinkToFit="1"/>
    </xf>
    <xf numFmtId="0" fontId="34" fillId="0" borderId="95" xfId="0" applyFont="1" applyFill="1" applyBorder="1" applyAlignment="1">
      <alignment horizontal="center" vertical="center" shrinkToFit="1"/>
    </xf>
    <xf numFmtId="58" fontId="20" fillId="0" borderId="22" xfId="0" applyNumberFormat="1" applyFont="1" applyFill="1" applyBorder="1" applyAlignment="1">
      <alignment horizontal="center" vertical="center" shrinkToFit="1"/>
    </xf>
    <xf numFmtId="0" fontId="34" fillId="0" borderId="42"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0" fontId="20" fillId="0" borderId="20" xfId="0" applyFont="1" applyFill="1" applyBorder="1" applyAlignment="1">
      <alignment horizontal="center" vertical="center" shrinkToFit="1"/>
    </xf>
    <xf numFmtId="0" fontId="34" fillId="0" borderId="99" xfId="0" applyFont="1" applyFill="1" applyBorder="1" applyAlignment="1">
      <alignment horizontal="center" vertical="center" shrinkToFit="1"/>
    </xf>
    <xf numFmtId="179" fontId="34" fillId="0" borderId="38" xfId="0" applyNumberFormat="1" applyFont="1" applyFill="1" applyBorder="1" applyAlignment="1" applyProtection="1">
      <alignment horizontal="center" vertical="center" shrinkToFit="1"/>
    </xf>
    <xf numFmtId="179" fontId="34" fillId="0" borderId="41" xfId="0" applyNumberFormat="1" applyFont="1" applyFill="1" applyBorder="1" applyAlignment="1" applyProtection="1">
      <alignment horizontal="center" vertical="center" shrinkToFit="1"/>
    </xf>
    <xf numFmtId="58" fontId="20" fillId="0" borderId="21" xfId="0" applyNumberFormat="1" applyFont="1" applyFill="1" applyBorder="1" applyAlignment="1">
      <alignment horizontal="center" vertical="center" shrinkToFit="1"/>
    </xf>
    <xf numFmtId="58" fontId="34" fillId="0" borderId="102" xfId="0" applyNumberFormat="1" applyFont="1" applyFill="1" applyBorder="1" applyAlignment="1">
      <alignment horizontal="center" vertical="center" shrinkToFit="1"/>
    </xf>
    <xf numFmtId="0" fontId="34" fillId="0" borderId="56" xfId="0" applyFont="1" applyFill="1" applyBorder="1" applyAlignment="1">
      <alignment horizontal="center" vertical="center" shrinkToFit="1"/>
    </xf>
    <xf numFmtId="0" fontId="34" fillId="0" borderId="100" xfId="0" applyFont="1" applyFill="1" applyBorder="1" applyAlignment="1">
      <alignment horizontal="center" vertical="center" shrinkToFit="1"/>
    </xf>
    <xf numFmtId="58" fontId="20" fillId="0" borderId="100" xfId="0" applyNumberFormat="1" applyFont="1" applyFill="1" applyBorder="1" applyAlignment="1">
      <alignment horizontal="center" vertical="center" shrinkToFit="1"/>
    </xf>
    <xf numFmtId="58" fontId="34" fillId="0" borderId="103" xfId="0" applyNumberFormat="1" applyFont="1" applyFill="1" applyBorder="1" applyAlignment="1">
      <alignment horizontal="center" vertical="center" shrinkToFit="1"/>
    </xf>
    <xf numFmtId="58" fontId="34" fillId="0" borderId="21" xfId="0" applyNumberFormat="1" applyFont="1" applyFill="1" applyBorder="1" applyAlignment="1">
      <alignment horizontal="center" vertical="center" shrinkToFit="1"/>
    </xf>
    <xf numFmtId="58" fontId="34" fillId="0" borderId="100" xfId="0" applyNumberFormat="1" applyFont="1" applyFill="1" applyBorder="1" applyAlignment="1">
      <alignment horizontal="center" vertical="center" shrinkToFit="1"/>
    </xf>
    <xf numFmtId="0" fontId="34" fillId="0" borderId="160" xfId="0" applyFont="1" applyFill="1" applyBorder="1" applyAlignment="1">
      <alignment horizontal="center" vertical="center" shrinkToFit="1"/>
    </xf>
    <xf numFmtId="0" fontId="34" fillId="0" borderId="157" xfId="0" applyFont="1" applyFill="1" applyBorder="1" applyAlignment="1">
      <alignment horizontal="center" vertical="center" shrinkToFit="1"/>
    </xf>
    <xf numFmtId="0" fontId="20" fillId="0" borderId="157" xfId="0" applyFont="1" applyFill="1" applyBorder="1" applyAlignment="1">
      <alignment horizontal="center" vertical="center" shrinkToFit="1"/>
    </xf>
    <xf numFmtId="0" fontId="34" fillId="0" borderId="158" xfId="0" applyFont="1" applyFill="1" applyBorder="1" applyAlignment="1">
      <alignment horizontal="center" vertical="center" shrinkToFit="1"/>
    </xf>
    <xf numFmtId="58" fontId="34" fillId="0" borderId="97" xfId="0" applyNumberFormat="1" applyFont="1" applyFill="1" applyBorder="1" applyAlignment="1">
      <alignment horizontal="center" vertical="center" shrinkToFit="1"/>
    </xf>
    <xf numFmtId="56" fontId="20" fillId="0" borderId="21" xfId="0" applyNumberFormat="1" applyFont="1" applyFill="1" applyBorder="1" applyAlignment="1">
      <alignment horizontal="center" vertical="center" shrinkToFit="1"/>
    </xf>
    <xf numFmtId="56" fontId="34" fillId="0" borderId="102" xfId="0" applyNumberFormat="1" applyFont="1" applyFill="1" applyBorder="1" applyAlignment="1">
      <alignment horizontal="center" vertical="center" shrinkToFit="1"/>
    </xf>
    <xf numFmtId="0" fontId="0" fillId="0" borderId="117" xfId="0" applyFont="1" applyFill="1" applyBorder="1" applyAlignment="1">
      <alignment horizontal="left" vertical="center" wrapText="1"/>
    </xf>
    <xf numFmtId="0" fontId="0" fillId="0" borderId="116" xfId="0" applyFont="1" applyFill="1" applyBorder="1" applyAlignment="1">
      <alignment horizontal="left" vertical="center" wrapText="1"/>
    </xf>
    <xf numFmtId="0" fontId="34" fillId="0" borderId="117" xfId="0" applyFont="1" applyFill="1" applyBorder="1" applyAlignment="1">
      <alignment horizontal="center" vertical="center" shrinkToFit="1"/>
    </xf>
    <xf numFmtId="0" fontId="34" fillId="0" borderId="18" xfId="0" applyFont="1" applyFill="1" applyBorder="1" applyAlignment="1">
      <alignment horizontal="center" vertical="center" wrapText="1" shrinkToFit="1"/>
    </xf>
    <xf numFmtId="0" fontId="20" fillId="0" borderId="18" xfId="0" applyFont="1" applyFill="1" applyBorder="1" applyAlignment="1">
      <alignment horizontal="center" vertical="center" shrinkToFit="1"/>
    </xf>
    <xf numFmtId="0" fontId="34" fillId="0" borderId="142" xfId="0" applyFont="1" applyFill="1" applyBorder="1" applyAlignment="1">
      <alignment horizontal="center" vertical="center" shrinkToFit="1"/>
    </xf>
    <xf numFmtId="183" fontId="0" fillId="0" borderId="116" xfId="0" applyNumberFormat="1" applyFont="1" applyFill="1" applyBorder="1" applyAlignment="1">
      <alignment vertical="center" wrapText="1"/>
    </xf>
    <xf numFmtId="0" fontId="0" fillId="0" borderId="38" xfId="0" applyFont="1" applyFill="1" applyBorder="1" applyAlignment="1">
      <alignment horizontal="left" vertical="center" wrapText="1"/>
    </xf>
    <xf numFmtId="0" fontId="0" fillId="0" borderId="109" xfId="0" applyFont="1" applyFill="1" applyBorder="1" applyAlignment="1">
      <alignment horizontal="left" vertical="center" wrapText="1"/>
    </xf>
    <xf numFmtId="56" fontId="20" fillId="0" borderId="22" xfId="0" applyNumberFormat="1" applyFont="1" applyFill="1" applyBorder="1" applyAlignment="1">
      <alignment horizontal="center" vertical="center" shrinkToFit="1"/>
    </xf>
    <xf numFmtId="56" fontId="34" fillId="0" borderId="97" xfId="0" applyNumberFormat="1" applyFont="1" applyFill="1" applyBorder="1" applyAlignment="1">
      <alignment horizontal="center" vertical="center" shrinkToFit="1"/>
    </xf>
    <xf numFmtId="56" fontId="34" fillId="0" borderId="41" xfId="0" applyNumberFormat="1" applyFont="1" applyFill="1" applyBorder="1" applyAlignment="1">
      <alignment horizontal="center" vertical="center" shrinkToFit="1"/>
    </xf>
    <xf numFmtId="56" fontId="34" fillId="0" borderId="21" xfId="0" applyNumberFormat="1" applyFont="1" applyFill="1" applyBorder="1" applyAlignment="1">
      <alignment horizontal="center" vertical="center" shrinkToFit="1"/>
    </xf>
    <xf numFmtId="0" fontId="34" fillId="0" borderId="168" xfId="0" applyFont="1" applyFill="1" applyBorder="1" applyAlignment="1">
      <alignment horizontal="center" vertical="center" shrinkToFit="1"/>
    </xf>
    <xf numFmtId="0" fontId="34" fillId="0" borderId="169" xfId="0" applyFont="1" applyFill="1" applyBorder="1" applyAlignment="1">
      <alignment horizontal="center" vertical="center" shrinkToFit="1"/>
    </xf>
    <xf numFmtId="0" fontId="20" fillId="0" borderId="169" xfId="0" applyFont="1" applyFill="1" applyBorder="1" applyAlignment="1">
      <alignment horizontal="center" vertical="center" shrinkToFit="1"/>
    </xf>
    <xf numFmtId="0" fontId="34" fillId="0" borderId="170" xfId="0" applyFont="1" applyFill="1" applyBorder="1" applyAlignment="1">
      <alignment horizontal="center" vertical="center" shrinkToFit="1"/>
    </xf>
    <xf numFmtId="58" fontId="20" fillId="0" borderId="157" xfId="0" applyNumberFormat="1" applyFont="1" applyFill="1" applyBorder="1" applyAlignment="1">
      <alignment horizontal="center" vertical="center" shrinkToFit="1"/>
    </xf>
    <xf numFmtId="58" fontId="34" fillId="0" borderId="158" xfId="0" applyNumberFormat="1" applyFont="1" applyFill="1" applyBorder="1" applyAlignment="1">
      <alignment horizontal="center" vertical="center" shrinkToFit="1"/>
    </xf>
    <xf numFmtId="58" fontId="20" fillId="0" borderId="20" xfId="0" applyNumberFormat="1" applyFont="1" applyFill="1" applyBorder="1" applyAlignment="1">
      <alignment horizontal="center" vertical="center" shrinkToFit="1"/>
    </xf>
    <xf numFmtId="58" fontId="34" fillId="0" borderId="99" xfId="0" applyNumberFormat="1" applyFont="1" applyFill="1" applyBorder="1" applyAlignment="1">
      <alignment horizontal="center" vertical="center" shrinkToFit="1"/>
    </xf>
    <xf numFmtId="176" fontId="20" fillId="0" borderId="21" xfId="0" applyNumberFormat="1" applyFont="1" applyFill="1" applyBorder="1" applyAlignment="1">
      <alignment horizontal="center" vertical="center" shrinkToFit="1"/>
    </xf>
    <xf numFmtId="179" fontId="34" fillId="0" borderId="160" xfId="0" applyNumberFormat="1" applyFont="1" applyFill="1" applyBorder="1" applyAlignment="1" applyProtection="1">
      <alignment horizontal="center" vertical="center" shrinkToFit="1"/>
    </xf>
    <xf numFmtId="0" fontId="34" fillId="0" borderId="22" xfId="0" applyFont="1" applyFill="1" applyBorder="1" applyAlignment="1">
      <alignment horizontal="center" vertical="center" shrinkToFit="1"/>
    </xf>
    <xf numFmtId="0" fontId="34" fillId="0" borderId="97" xfId="0" applyFont="1" applyFill="1" applyBorder="1" applyAlignment="1">
      <alignment horizontal="center" vertical="center" shrinkToFit="1"/>
    </xf>
    <xf numFmtId="0" fontId="20" fillId="0" borderId="100" xfId="0" applyFont="1" applyFill="1" applyBorder="1" applyAlignment="1">
      <alignment horizontal="center" vertical="center" shrinkToFit="1"/>
    </xf>
    <xf numFmtId="0" fontId="34" fillId="0" borderId="103" xfId="0" applyFont="1" applyFill="1" applyBorder="1" applyAlignment="1">
      <alignment horizontal="center" vertical="center" shrinkToFit="1"/>
    </xf>
    <xf numFmtId="58" fontId="34" fillId="0" borderId="22" xfId="0" applyNumberFormat="1" applyFont="1" applyFill="1" applyBorder="1" applyAlignment="1">
      <alignment horizontal="center" vertical="center" shrinkToFit="1"/>
    </xf>
    <xf numFmtId="56" fontId="224" fillId="0" borderId="116" xfId="63" quotePrefix="1" applyNumberFormat="1" applyFont="1" applyFill="1" applyBorder="1" applyAlignment="1">
      <alignment horizontal="center" vertical="center" wrapText="1"/>
    </xf>
    <xf numFmtId="0" fontId="224" fillId="0" borderId="109" xfId="63" quotePrefix="1" applyFont="1" applyFill="1" applyBorder="1" applyAlignment="1">
      <alignment horizontal="center" vertical="center" wrapText="1"/>
    </xf>
    <xf numFmtId="0" fontId="57" fillId="0" borderId="0" xfId="103" applyFont="1" applyAlignment="1">
      <alignment vertical="center"/>
    </xf>
    <xf numFmtId="0" fontId="90" fillId="0" borderId="0" xfId="103" applyFont="1" applyAlignment="1">
      <alignment vertical="center"/>
    </xf>
    <xf numFmtId="0" fontId="90" fillId="0" borderId="10" xfId="103" applyFont="1" applyBorder="1" applyAlignment="1">
      <alignment horizontal="center" vertical="center"/>
    </xf>
    <xf numFmtId="0" fontId="227" fillId="0" borderId="11" xfId="103" applyFont="1" applyBorder="1" applyAlignment="1">
      <alignment vertical="center"/>
    </xf>
    <xf numFmtId="0" fontId="227" fillId="0" borderId="12" xfId="103" applyFont="1" applyBorder="1" applyAlignment="1">
      <alignment vertical="center"/>
    </xf>
    <xf numFmtId="0" fontId="227" fillId="0" borderId="18" xfId="103" applyFont="1" applyBorder="1" applyAlignment="1">
      <alignment horizontal="center" vertical="center"/>
    </xf>
    <xf numFmtId="0" fontId="227" fillId="27" borderId="18" xfId="103" applyFont="1" applyFill="1" applyBorder="1" applyAlignment="1">
      <alignment horizontal="center" vertical="center"/>
    </xf>
    <xf numFmtId="0" fontId="227" fillId="0" borderId="14" xfId="103" applyFont="1" applyBorder="1" applyAlignment="1">
      <alignment vertical="center"/>
    </xf>
    <xf numFmtId="0" fontId="227" fillId="0" borderId="14" xfId="103" applyFont="1" applyBorder="1" applyAlignment="1">
      <alignment horizontal="distributed" vertical="center"/>
    </xf>
    <xf numFmtId="0" fontId="227" fillId="0" borderId="14" xfId="103" applyFont="1" applyBorder="1" applyAlignment="1">
      <alignment horizontal="center" vertical="center" shrinkToFit="1"/>
    </xf>
    <xf numFmtId="0" fontId="227" fillId="0" borderId="14" xfId="103" applyFont="1" applyBorder="1" applyAlignment="1">
      <alignment horizontal="center" vertical="center"/>
    </xf>
    <xf numFmtId="0" fontId="227" fillId="0" borderId="10" xfId="103" applyFont="1" applyBorder="1" applyAlignment="1">
      <alignment vertical="center"/>
    </xf>
    <xf numFmtId="0" fontId="227" fillId="0" borderId="10" xfId="103" applyFont="1" applyBorder="1" applyAlignment="1">
      <alignment horizontal="distributed" vertical="center"/>
    </xf>
    <xf numFmtId="0" fontId="227" fillId="0" borderId="10" xfId="103" applyFont="1" applyBorder="1" applyAlignment="1">
      <alignment horizontal="center" vertical="center" shrinkToFit="1"/>
    </xf>
    <xf numFmtId="0" fontId="227" fillId="0" borderId="10" xfId="103" applyFont="1" applyBorder="1" applyAlignment="1">
      <alignment horizontal="center" vertical="center"/>
    </xf>
    <xf numFmtId="0" fontId="227" fillId="0" borderId="10" xfId="103" applyFont="1" applyBorder="1" applyAlignment="1">
      <alignment horizontal="right" vertical="center"/>
    </xf>
    <xf numFmtId="0" fontId="227" fillId="0" borderId="13" xfId="103" applyFont="1" applyBorder="1" applyAlignment="1">
      <alignment vertical="center"/>
    </xf>
    <xf numFmtId="0" fontId="227" fillId="0" borderId="25" xfId="103" applyFont="1" applyBorder="1" applyAlignment="1">
      <alignment vertical="center"/>
    </xf>
    <xf numFmtId="0" fontId="227" fillId="28" borderId="14" xfId="103" applyFont="1" applyFill="1" applyBorder="1" applyAlignment="1">
      <alignment horizontal="center" vertical="center"/>
    </xf>
    <xf numFmtId="0" fontId="227" fillId="0" borderId="16" xfId="103" applyFont="1" applyBorder="1" applyAlignment="1">
      <alignment vertical="center"/>
    </xf>
    <xf numFmtId="0" fontId="227" fillId="0" borderId="0" xfId="103" applyFont="1" applyBorder="1" applyAlignment="1">
      <alignment horizontal="right" vertical="center"/>
    </xf>
    <xf numFmtId="0" fontId="227" fillId="0" borderId="0" xfId="103" applyFont="1" applyBorder="1" applyAlignment="1">
      <alignment vertical="center"/>
    </xf>
    <xf numFmtId="0" fontId="227" fillId="0" borderId="15" xfId="103" applyFont="1" applyBorder="1" applyAlignment="1">
      <alignment vertical="center"/>
    </xf>
    <xf numFmtId="0" fontId="227" fillId="28" borderId="0" xfId="103" applyFont="1" applyFill="1" applyBorder="1" applyAlignment="1">
      <alignment horizontal="center" vertical="center"/>
    </xf>
    <xf numFmtId="0" fontId="227" fillId="28" borderId="0" xfId="103" applyFont="1" applyFill="1" applyBorder="1" applyAlignment="1">
      <alignment vertical="center"/>
    </xf>
    <xf numFmtId="0" fontId="227" fillId="28" borderId="15" xfId="103" applyFont="1" applyFill="1" applyBorder="1" applyAlignment="1">
      <alignment vertical="center"/>
    </xf>
    <xf numFmtId="0" fontId="227" fillId="28" borderId="26" xfId="103" applyFont="1" applyFill="1" applyBorder="1" applyAlignment="1">
      <alignment horizontal="center" vertical="center"/>
    </xf>
    <xf numFmtId="0" fontId="227" fillId="0" borderId="26" xfId="103" applyFont="1" applyBorder="1" applyAlignment="1">
      <alignment vertical="center"/>
    </xf>
    <xf numFmtId="0" fontId="227" fillId="0" borderId="17" xfId="103" applyFont="1" applyBorder="1" applyAlignment="1">
      <alignment vertical="center"/>
    </xf>
    <xf numFmtId="0" fontId="227" fillId="0" borderId="24" xfId="103" applyFont="1" applyBorder="1" applyAlignment="1">
      <alignment vertical="center"/>
    </xf>
    <xf numFmtId="0" fontId="227" fillId="28" borderId="10" xfId="103" applyFont="1" applyFill="1" applyBorder="1" applyAlignment="1">
      <alignment horizontal="center" vertical="center"/>
    </xf>
    <xf numFmtId="0" fontId="227" fillId="28" borderId="10" xfId="103" applyFont="1" applyFill="1" applyBorder="1" applyAlignment="1">
      <alignment vertical="center"/>
    </xf>
    <xf numFmtId="0" fontId="227" fillId="28" borderId="24" xfId="103" applyFont="1" applyFill="1" applyBorder="1" applyAlignment="1">
      <alignment vertical="center"/>
    </xf>
    <xf numFmtId="0" fontId="227" fillId="0" borderId="0" xfId="103" applyFont="1" applyAlignment="1">
      <alignment vertical="center"/>
    </xf>
    <xf numFmtId="0" fontId="227" fillId="0" borderId="13" xfId="103" applyFont="1" applyBorder="1" applyAlignment="1">
      <alignment vertical="center" wrapText="1"/>
    </xf>
    <xf numFmtId="0" fontId="227" fillId="28" borderId="13" xfId="103" applyFont="1" applyFill="1" applyBorder="1" applyAlignment="1">
      <alignment vertical="center"/>
    </xf>
    <xf numFmtId="0" fontId="227" fillId="28" borderId="25" xfId="103" applyFont="1" applyFill="1" applyBorder="1" applyAlignment="1">
      <alignment vertical="center"/>
    </xf>
    <xf numFmtId="0" fontId="227" fillId="0" borderId="16" xfId="103" applyFont="1" applyBorder="1" applyAlignment="1">
      <alignment vertical="center" wrapText="1"/>
    </xf>
    <xf numFmtId="0" fontId="227" fillId="28" borderId="16" xfId="103" applyFont="1" applyFill="1" applyBorder="1" applyAlignment="1">
      <alignment vertical="center"/>
    </xf>
    <xf numFmtId="0" fontId="90" fillId="0" borderId="0" xfId="103" applyFont="1" applyBorder="1" applyAlignment="1">
      <alignment vertical="center"/>
    </xf>
    <xf numFmtId="0" fontId="227" fillId="0" borderId="0" xfId="103" applyFont="1" applyBorder="1" applyAlignment="1">
      <alignment horizontal="left" vertical="center" wrapText="1"/>
    </xf>
    <xf numFmtId="0" fontId="227" fillId="0" borderId="17" xfId="103" applyFont="1" applyBorder="1" applyAlignment="1">
      <alignment vertical="center" wrapText="1"/>
    </xf>
    <xf numFmtId="0" fontId="227" fillId="28" borderId="17" xfId="103" applyFont="1" applyFill="1" applyBorder="1" applyAlignment="1">
      <alignment vertical="center"/>
    </xf>
    <xf numFmtId="0" fontId="228" fillId="0" borderId="0" xfId="103" applyFont="1" applyAlignment="1">
      <alignment vertical="center"/>
    </xf>
    <xf numFmtId="0" fontId="18" fillId="0" borderId="0" xfId="103" applyFont="1" applyAlignment="1">
      <alignment vertical="center"/>
    </xf>
    <xf numFmtId="0" fontId="225" fillId="0" borderId="0" xfId="103" applyFont="1" applyAlignment="1">
      <alignment vertical="center"/>
    </xf>
    <xf numFmtId="0" fontId="54" fillId="0" borderId="0" xfId="103" applyAlignment="1">
      <alignment vertical="center"/>
    </xf>
    <xf numFmtId="0" fontId="229" fillId="0" borderId="0" xfId="103" applyFont="1" applyAlignment="1">
      <alignment vertical="center"/>
    </xf>
    <xf numFmtId="0" fontId="54" fillId="0" borderId="0" xfId="103" applyBorder="1" applyAlignment="1">
      <alignment vertical="center"/>
    </xf>
    <xf numFmtId="0" fontId="54" fillId="0" borderId="11" xfId="103" applyBorder="1" applyAlignment="1">
      <alignment vertical="center"/>
    </xf>
    <xf numFmtId="0" fontId="54" fillId="0" borderId="26" xfId="103" applyBorder="1" applyAlignment="1">
      <alignment horizontal="distributed" vertical="center"/>
    </xf>
    <xf numFmtId="0" fontId="54" fillId="0" borderId="12" xfId="103" applyBorder="1" applyAlignment="1">
      <alignment vertical="center"/>
    </xf>
    <xf numFmtId="49" fontId="54" fillId="28" borderId="18" xfId="103" applyNumberFormat="1" applyFill="1" applyBorder="1" applyAlignment="1">
      <alignment horizontal="center" vertical="center"/>
    </xf>
    <xf numFmtId="0" fontId="54" fillId="0" borderId="17" xfId="103" applyBorder="1" applyAlignment="1">
      <alignment vertical="center"/>
    </xf>
    <xf numFmtId="0" fontId="54" fillId="0" borderId="10" xfId="103" applyBorder="1" applyAlignment="1">
      <alignment horizontal="distributed" vertical="center"/>
    </xf>
    <xf numFmtId="0" fontId="54" fillId="0" borderId="24" xfId="103" applyBorder="1" applyAlignment="1">
      <alignment vertical="center"/>
    </xf>
    <xf numFmtId="0" fontId="54" fillId="0" borderId="13" xfId="103" applyBorder="1" applyAlignment="1">
      <alignment vertical="center"/>
    </xf>
    <xf numFmtId="0" fontId="54" fillId="0" borderId="14" xfId="103" applyBorder="1" applyAlignment="1">
      <alignment vertical="center"/>
    </xf>
    <xf numFmtId="0" fontId="54" fillId="0" borderId="25" xfId="103" applyBorder="1" applyAlignment="1">
      <alignment vertical="center"/>
    </xf>
    <xf numFmtId="0" fontId="54" fillId="0" borderId="16" xfId="103" applyBorder="1" applyAlignment="1">
      <alignment vertical="center"/>
    </xf>
    <xf numFmtId="0" fontId="54" fillId="0" borderId="15" xfId="103" applyBorder="1" applyAlignment="1">
      <alignment vertical="center"/>
    </xf>
    <xf numFmtId="0" fontId="18" fillId="0" borderId="0" xfId="54" applyFont="1" applyFill="1"/>
    <xf numFmtId="0" fontId="95" fillId="0" borderId="0" xfId="54" applyFont="1" applyFill="1"/>
    <xf numFmtId="0" fontId="37" fillId="0" borderId="0" xfId="54" applyFont="1" applyFill="1"/>
    <xf numFmtId="0" fontId="95" fillId="0" borderId="10" xfId="54" applyFont="1" applyFill="1" applyBorder="1" applyAlignment="1">
      <alignment horizontal="center"/>
    </xf>
    <xf numFmtId="0" fontId="95" fillId="0" borderId="0" xfId="54" applyFont="1" applyFill="1" applyBorder="1" applyAlignment="1">
      <alignment horizontal="center"/>
    </xf>
    <xf numFmtId="0" fontId="95" fillId="0" borderId="0" xfId="54" applyFont="1" applyFill="1" applyBorder="1"/>
    <xf numFmtId="0" fontId="95" fillId="0" borderId="14" xfId="54" applyFont="1" applyFill="1" applyBorder="1"/>
    <xf numFmtId="0" fontId="37" fillId="0" borderId="42" xfId="54" applyFont="1" applyFill="1" applyBorder="1" applyAlignment="1">
      <alignment vertical="top" wrapText="1"/>
    </xf>
    <xf numFmtId="0" fontId="37" fillId="0" borderId="14" xfId="54" applyFont="1" applyFill="1" applyBorder="1" applyAlignment="1">
      <alignment vertical="top" wrapText="1"/>
    </xf>
    <xf numFmtId="0" fontId="37" fillId="0" borderId="43" xfId="54" applyFont="1" applyFill="1" applyBorder="1" applyAlignment="1">
      <alignment vertical="top" wrapText="1"/>
    </xf>
    <xf numFmtId="0" fontId="37" fillId="0" borderId="38" xfId="54" applyFont="1" applyFill="1" applyBorder="1" applyAlignment="1">
      <alignment vertical="top" wrapText="1"/>
    </xf>
    <xf numFmtId="0" fontId="37" fillId="0" borderId="0" xfId="54" applyFont="1" applyFill="1" applyBorder="1" applyAlignment="1">
      <alignment vertical="top" wrapText="1"/>
    </xf>
    <xf numFmtId="0" fontId="37" fillId="0" borderId="31" xfId="54" applyFont="1" applyFill="1" applyBorder="1" applyAlignment="1">
      <alignment vertical="top" wrapText="1"/>
    </xf>
    <xf numFmtId="0" fontId="37" fillId="0" borderId="38" xfId="54" applyFont="1" applyFill="1" applyBorder="1" applyAlignment="1"/>
    <xf numFmtId="0" fontId="37" fillId="0" borderId="0" xfId="54" applyFont="1" applyFill="1" applyBorder="1" applyAlignment="1"/>
    <xf numFmtId="0" fontId="37" fillId="0" borderId="31" xfId="54" applyFont="1" applyFill="1" applyBorder="1" applyAlignment="1"/>
    <xf numFmtId="0" fontId="95" fillId="0" borderId="138" xfId="54" applyFont="1" applyFill="1" applyBorder="1" applyAlignment="1">
      <alignment horizontal="center"/>
    </xf>
    <xf numFmtId="0" fontId="95" fillId="0" borderId="38" xfId="54" applyFont="1" applyFill="1" applyBorder="1" applyAlignment="1">
      <alignment horizontal="center"/>
    </xf>
    <xf numFmtId="0" fontId="95" fillId="0" borderId="141" xfId="54" applyFont="1" applyFill="1" applyBorder="1" applyAlignment="1">
      <alignment horizontal="center"/>
    </xf>
    <xf numFmtId="0" fontId="95" fillId="0" borderId="18" xfId="54" applyFont="1" applyFill="1" applyBorder="1" applyAlignment="1">
      <alignment horizontal="center"/>
    </xf>
    <xf numFmtId="0" fontId="231" fillId="0" borderId="141" xfId="54" applyFont="1" applyFill="1" applyBorder="1" applyAlignment="1">
      <alignment horizontal="center"/>
    </xf>
    <xf numFmtId="0" fontId="95" fillId="0" borderId="142" xfId="54" applyFont="1" applyFill="1" applyBorder="1" applyAlignment="1">
      <alignment horizontal="center"/>
    </xf>
    <xf numFmtId="0" fontId="231" fillId="0" borderId="38" xfId="54" applyFont="1" applyFill="1" applyBorder="1" applyAlignment="1">
      <alignment horizontal="center"/>
    </xf>
    <xf numFmtId="0" fontId="95" fillId="0" borderId="31" xfId="54" applyFont="1" applyFill="1" applyBorder="1" applyAlignment="1">
      <alignment horizontal="center"/>
    </xf>
    <xf numFmtId="0" fontId="95" fillId="0" borderId="18" xfId="54" applyFont="1" applyFill="1" applyBorder="1" applyAlignment="1">
      <alignment vertical="center" shrinkToFit="1"/>
    </xf>
    <xf numFmtId="0" fontId="95" fillId="0" borderId="142" xfId="54" applyFont="1" applyFill="1" applyBorder="1" applyAlignment="1">
      <alignment vertical="center" shrinkToFit="1"/>
    </xf>
    <xf numFmtId="0" fontId="95" fillId="0" borderId="0" xfId="54" applyFont="1" applyFill="1" applyBorder="1" applyAlignment="1">
      <alignment vertical="center" shrinkToFit="1"/>
    </xf>
    <xf numFmtId="0" fontId="95" fillId="0" borderId="31" xfId="54" applyFont="1" applyFill="1" applyBorder="1" applyAlignment="1">
      <alignment vertical="center" shrinkToFit="1"/>
    </xf>
    <xf numFmtId="0" fontId="37" fillId="0" borderId="18" xfId="54" applyFont="1" applyFill="1" applyBorder="1" applyAlignment="1">
      <alignment vertical="center" shrinkToFit="1"/>
    </xf>
    <xf numFmtId="0" fontId="37" fillId="0" borderId="38" xfId="54" applyFont="1" applyFill="1" applyBorder="1"/>
    <xf numFmtId="0" fontId="37" fillId="0" borderId="0" xfId="54" applyFont="1" applyFill="1" applyBorder="1" applyAlignment="1">
      <alignment vertical="center" shrinkToFit="1"/>
    </xf>
    <xf numFmtId="0" fontId="37" fillId="0" borderId="31" xfId="54" applyFont="1" applyFill="1" applyBorder="1" applyAlignment="1">
      <alignment vertical="center" shrinkToFit="1"/>
    </xf>
    <xf numFmtId="0" fontId="37" fillId="0" borderId="144" xfId="54" applyFont="1" applyFill="1" applyBorder="1" applyAlignment="1">
      <alignment vertical="center" shrinkToFit="1"/>
    </xf>
    <xf numFmtId="0" fontId="37" fillId="0" borderId="44" xfId="54" applyFont="1" applyFill="1" applyBorder="1"/>
    <xf numFmtId="0" fontId="37" fillId="0" borderId="32" xfId="54" applyFont="1" applyFill="1" applyBorder="1" applyAlignment="1">
      <alignment vertical="center" shrinkToFit="1"/>
    </xf>
    <xf numFmtId="0" fontId="37" fillId="0" borderId="33" xfId="54" applyFont="1" applyFill="1" applyBorder="1" applyAlignment="1">
      <alignment vertical="center" shrinkToFit="1"/>
    </xf>
    <xf numFmtId="0" fontId="95" fillId="0" borderId="18" xfId="54" applyFont="1" applyFill="1" applyBorder="1" applyAlignment="1">
      <alignment vertical="center" shrinkToFit="1"/>
    </xf>
    <xf numFmtId="0" fontId="95" fillId="0" borderId="142" xfId="54" applyFont="1" applyFill="1" applyBorder="1" applyAlignment="1">
      <alignment vertical="center" shrinkToFit="1"/>
    </xf>
    <xf numFmtId="0" fontId="95" fillId="0" borderId="0" xfId="54" applyFont="1" applyFill="1" applyBorder="1" applyAlignment="1">
      <alignment vertical="center" shrinkToFit="1"/>
    </xf>
    <xf numFmtId="0" fontId="95" fillId="0" borderId="31" xfId="54" applyFont="1" applyFill="1" applyBorder="1" applyAlignment="1">
      <alignment vertical="center" shrinkToFit="1"/>
    </xf>
    <xf numFmtId="0" fontId="37" fillId="0" borderId="126" xfId="54" applyFont="1" applyFill="1" applyBorder="1" applyAlignment="1">
      <alignment vertical="top" wrapText="1"/>
    </xf>
    <xf numFmtId="0" fontId="37" fillId="0" borderId="29" xfId="54" applyFont="1" applyFill="1" applyBorder="1" applyAlignment="1">
      <alignment vertical="top" wrapText="1"/>
    </xf>
    <xf numFmtId="0" fontId="37" fillId="0" borderId="30" xfId="54" applyFont="1" applyFill="1" applyBorder="1" applyAlignment="1">
      <alignment vertical="top" wrapText="1"/>
    </xf>
    <xf numFmtId="0" fontId="37" fillId="0" borderId="16" xfId="54" applyFont="1" applyFill="1" applyBorder="1" applyAlignment="1">
      <alignment vertical="top" wrapText="1"/>
    </xf>
    <xf numFmtId="0" fontId="37" fillId="0" borderId="36" xfId="54" applyFont="1" applyFill="1" applyBorder="1" applyAlignment="1">
      <alignment vertical="top" wrapText="1"/>
    </xf>
    <xf numFmtId="0" fontId="37" fillId="0" borderId="32" xfId="54" applyFont="1" applyFill="1" applyBorder="1" applyAlignment="1">
      <alignment vertical="top" wrapText="1"/>
    </xf>
    <xf numFmtId="0" fontId="37" fillId="0" borderId="33" xfId="54" applyFont="1" applyFill="1" applyBorder="1" applyAlignment="1">
      <alignment vertical="top" wrapText="1"/>
    </xf>
    <xf numFmtId="0" fontId="37" fillId="0" borderId="132" xfId="54" applyFont="1" applyFill="1" applyBorder="1" applyAlignment="1"/>
    <xf numFmtId="0" fontId="37" fillId="0" borderId="101" xfId="54" applyFont="1" applyFill="1" applyBorder="1" applyAlignment="1"/>
    <xf numFmtId="0" fontId="37" fillId="0" borderId="104" xfId="54" applyFont="1" applyFill="1" applyBorder="1" applyAlignment="1"/>
    <xf numFmtId="0" fontId="37" fillId="0" borderId="101" xfId="54" applyFont="1" applyFill="1" applyBorder="1" applyAlignment="1">
      <alignment horizontal="center"/>
    </xf>
    <xf numFmtId="0" fontId="37" fillId="0" borderId="101" xfId="54" applyFont="1" applyFill="1" applyBorder="1" applyAlignment="1">
      <alignment horizontal="center" vertical="center"/>
    </xf>
    <xf numFmtId="0" fontId="37" fillId="0" borderId="126" xfId="54" applyFont="1" applyFill="1" applyBorder="1" applyAlignment="1"/>
    <xf numFmtId="0" fontId="37" fillId="0" borderId="29" xfId="54" applyFont="1" applyFill="1" applyBorder="1" applyAlignment="1"/>
    <xf numFmtId="0" fontId="37" fillId="0" borderId="30" xfId="54" applyFont="1" applyFill="1" applyBorder="1" applyAlignment="1"/>
    <xf numFmtId="0" fontId="37" fillId="0" borderId="16" xfId="54" applyFont="1" applyFill="1" applyBorder="1" applyAlignment="1"/>
    <xf numFmtId="0" fontId="37" fillId="0" borderId="36" xfId="54" applyFont="1" applyFill="1" applyBorder="1" applyAlignment="1"/>
    <xf numFmtId="0" fontId="37" fillId="0" borderId="32" xfId="54" applyFont="1" applyFill="1" applyBorder="1" applyAlignment="1"/>
    <xf numFmtId="0" fontId="37" fillId="0" borderId="33" xfId="54" applyFont="1" applyFill="1" applyBorder="1" applyAlignment="1"/>
    <xf numFmtId="0" fontId="37" fillId="0" borderId="322" xfId="54" applyFont="1" applyFill="1" applyBorder="1" applyAlignment="1"/>
    <xf numFmtId="0" fontId="37" fillId="0" borderId="343" xfId="54" applyFont="1" applyFill="1" applyBorder="1" applyAlignment="1"/>
    <xf numFmtId="0" fontId="37" fillId="0" borderId="321" xfId="54" applyFont="1" applyFill="1" applyBorder="1" applyAlignment="1"/>
    <xf numFmtId="0" fontId="37" fillId="0" borderId="370" xfId="54" applyFont="1" applyFill="1" applyBorder="1" applyAlignment="1"/>
    <xf numFmtId="0" fontId="37" fillId="0" borderId="371" xfId="54" applyFont="1" applyFill="1" applyBorder="1" applyAlignment="1"/>
    <xf numFmtId="0" fontId="37" fillId="0" borderId="372" xfId="54" applyFont="1" applyFill="1" applyBorder="1" applyAlignment="1"/>
    <xf numFmtId="0" fontId="37" fillId="0" borderId="373" xfId="54" applyFont="1" applyFill="1" applyBorder="1" applyAlignment="1"/>
    <xf numFmtId="0" fontId="37" fillId="0" borderId="374" xfId="54" applyFont="1" applyFill="1" applyBorder="1" applyAlignment="1"/>
    <xf numFmtId="0" fontId="37" fillId="0" borderId="375" xfId="54" applyFont="1" applyFill="1" applyBorder="1" applyAlignment="1"/>
    <xf numFmtId="0" fontId="37" fillId="0" borderId="376" xfId="54" applyFont="1" applyFill="1" applyBorder="1" applyAlignment="1"/>
    <xf numFmtId="0" fontId="37" fillId="0" borderId="377" xfId="54" applyFont="1" applyFill="1" applyBorder="1" applyAlignment="1"/>
    <xf numFmtId="0" fontId="37" fillId="0" borderId="378" xfId="54" applyFont="1" applyFill="1" applyBorder="1" applyAlignment="1"/>
    <xf numFmtId="0" fontId="37" fillId="0" borderId="318" xfId="54" applyFont="1" applyFill="1" applyBorder="1" applyAlignment="1"/>
    <xf numFmtId="0" fontId="37" fillId="0" borderId="379" xfId="54" applyFont="1" applyFill="1" applyBorder="1" applyAlignment="1"/>
    <xf numFmtId="0" fontId="37" fillId="0" borderId="317" xfId="54" applyFont="1" applyFill="1" applyBorder="1" applyAlignment="1"/>
    <xf numFmtId="195" fontId="95" fillId="0" borderId="142" xfId="54" applyNumberFormat="1" applyFont="1" applyFill="1" applyBorder="1" applyAlignment="1">
      <alignment vertical="center" shrinkToFit="1"/>
    </xf>
    <xf numFmtId="0" fontId="95" fillId="0" borderId="18" xfId="54" applyFont="1" applyFill="1" applyBorder="1" applyAlignment="1">
      <alignment horizontal="right" vertical="center" shrinkToFit="1"/>
    </xf>
    <xf numFmtId="178" fontId="95" fillId="28" borderId="18" xfId="54" applyNumberFormat="1" applyFont="1" applyFill="1" applyBorder="1" applyAlignment="1">
      <alignment horizontal="center" vertical="center" shrinkToFit="1"/>
    </xf>
    <xf numFmtId="178" fontId="95" fillId="27" borderId="18" xfId="54" applyNumberFormat="1" applyFont="1" applyFill="1" applyBorder="1" applyAlignment="1">
      <alignment horizontal="center" vertical="center" shrinkToFit="1"/>
    </xf>
    <xf numFmtId="195" fontId="95" fillId="27" borderId="142" xfId="54" applyNumberFormat="1" applyFont="1" applyFill="1" applyBorder="1" applyAlignment="1">
      <alignment vertical="center" shrinkToFit="1"/>
    </xf>
    <xf numFmtId="0" fontId="95" fillId="27" borderId="18" xfId="54" applyFont="1" applyFill="1" applyBorder="1" applyAlignment="1">
      <alignment horizontal="center" vertical="center" shrinkToFit="1"/>
    </xf>
    <xf numFmtId="0" fontId="95" fillId="27" borderId="142" xfId="54" applyFont="1" applyFill="1" applyBorder="1" applyAlignment="1">
      <alignment horizontal="center" vertical="center" shrinkToFit="1"/>
    </xf>
    <xf numFmtId="195" fontId="95" fillId="27" borderId="18" xfId="54" applyNumberFormat="1" applyFont="1" applyFill="1" applyBorder="1" applyAlignment="1">
      <alignment vertical="center" shrinkToFit="1"/>
    </xf>
    <xf numFmtId="0" fontId="95" fillId="28" borderId="18" xfId="54" applyFont="1" applyFill="1" applyBorder="1" applyAlignment="1">
      <alignment horizontal="center" vertical="center" shrinkToFit="1"/>
    </xf>
    <xf numFmtId="0" fontId="37" fillId="28" borderId="18" xfId="54" applyFont="1" applyFill="1" applyBorder="1" applyAlignment="1">
      <alignment horizontal="center" vertical="center" shrinkToFit="1"/>
    </xf>
    <xf numFmtId="0" fontId="37" fillId="28" borderId="144" xfId="54" applyFont="1" applyFill="1" applyBorder="1" applyAlignment="1">
      <alignment horizontal="center" vertical="center" shrinkToFit="1"/>
    </xf>
    <xf numFmtId="0" fontId="95" fillId="0" borderId="18" xfId="54" quotePrefix="1" applyFont="1" applyFill="1" applyBorder="1" applyAlignment="1">
      <alignment horizontal="right" vertical="center" shrinkToFit="1"/>
    </xf>
    <xf numFmtId="2" fontId="101" fillId="27" borderId="142" xfId="54" applyNumberFormat="1" applyFont="1" applyFill="1" applyBorder="1" applyAlignment="1">
      <alignment horizontal="center" vertical="center" shrinkToFit="1"/>
    </xf>
    <xf numFmtId="178" fontId="95" fillId="0" borderId="18" xfId="54" applyNumberFormat="1" applyFont="1" applyFill="1" applyBorder="1" applyAlignment="1">
      <alignment horizontal="center" vertical="center" shrinkToFit="1"/>
    </xf>
    <xf numFmtId="0" fontId="95" fillId="0" borderId="18" xfId="54" applyFont="1" applyFill="1" applyBorder="1" applyAlignment="1">
      <alignment horizontal="center" vertical="center" shrinkToFit="1"/>
    </xf>
    <xf numFmtId="0" fontId="37" fillId="0" borderId="144" xfId="54" applyFont="1" applyFill="1" applyBorder="1" applyAlignment="1">
      <alignment horizontal="center" vertical="center" shrinkToFit="1"/>
    </xf>
    <xf numFmtId="196" fontId="95" fillId="28" borderId="18" xfId="54" applyNumberFormat="1" applyFont="1" applyFill="1" applyBorder="1" applyAlignment="1">
      <alignment horizontal="center" vertical="center" shrinkToFit="1"/>
    </xf>
    <xf numFmtId="196" fontId="95" fillId="27" borderId="18" xfId="54" applyNumberFormat="1" applyFont="1" applyFill="1" applyBorder="1" applyAlignment="1">
      <alignment horizontal="center" vertical="center" shrinkToFit="1"/>
    </xf>
    <xf numFmtId="196" fontId="37" fillId="28" borderId="18" xfId="54" applyNumberFormat="1" applyFont="1" applyFill="1" applyBorder="1" applyAlignment="1">
      <alignment horizontal="center" vertical="center" shrinkToFit="1"/>
    </xf>
    <xf numFmtId="197" fontId="95" fillId="27" borderId="18" xfId="54" applyNumberFormat="1" applyFont="1" applyFill="1" applyBorder="1" applyAlignment="1">
      <alignment horizontal="right" vertical="center" shrinkToFit="1"/>
    </xf>
    <xf numFmtId="2" fontId="101" fillId="0" borderId="142" xfId="54" applyNumberFormat="1" applyFont="1" applyFill="1" applyBorder="1" applyAlignment="1">
      <alignment horizontal="center" vertical="center" shrinkToFit="1"/>
    </xf>
    <xf numFmtId="195" fontId="95" fillId="27" borderId="142" xfId="54" applyNumberFormat="1" applyFont="1" applyFill="1" applyBorder="1" applyAlignment="1">
      <alignment horizontal="center" vertical="center" shrinkToFit="1"/>
    </xf>
    <xf numFmtId="178" fontId="95" fillId="0" borderId="144" xfId="54" applyNumberFormat="1" applyFont="1" applyFill="1" applyBorder="1" applyAlignment="1">
      <alignment horizontal="center" vertical="center" shrinkToFit="1"/>
    </xf>
    <xf numFmtId="195" fontId="95" fillId="0" borderId="144" xfId="54" applyNumberFormat="1" applyFont="1" applyFill="1" applyBorder="1" applyAlignment="1">
      <alignment vertical="center" shrinkToFit="1"/>
    </xf>
    <xf numFmtId="195" fontId="95" fillId="0" borderId="312" xfId="54" applyNumberFormat="1" applyFont="1" applyFill="1" applyBorder="1" applyAlignment="1">
      <alignment vertical="center" shrinkToFit="1"/>
    </xf>
    <xf numFmtId="178" fontId="95" fillId="28" borderId="144" xfId="54" applyNumberFormat="1" applyFont="1" applyFill="1" applyBorder="1" applyAlignment="1">
      <alignment horizontal="center" vertical="center" shrinkToFit="1"/>
    </xf>
    <xf numFmtId="195" fontId="95" fillId="27" borderId="144" xfId="54" applyNumberFormat="1" applyFont="1" applyFill="1" applyBorder="1" applyAlignment="1">
      <alignment vertical="center" shrinkToFit="1"/>
    </xf>
    <xf numFmtId="56" fontId="62" fillId="0" borderId="0" xfId="53" applyNumberFormat="1">
      <alignment vertical="center"/>
    </xf>
    <xf numFmtId="0" fontId="0" fillId="0" borderId="18" xfId="0" applyBorder="1" applyAlignment="1">
      <alignment horizontal="center" vertical="center"/>
    </xf>
    <xf numFmtId="197" fontId="0" fillId="0" borderId="18" xfId="0" applyNumberFormat="1" applyBorder="1" applyAlignment="1">
      <alignment horizontal="center" vertical="center"/>
    </xf>
    <xf numFmtId="195" fontId="0" fillId="0" borderId="18" xfId="0" applyNumberFormat="1" applyBorder="1" applyAlignment="1">
      <alignment horizontal="center" vertical="center"/>
    </xf>
    <xf numFmtId="0" fontId="0" fillId="0" borderId="18" xfId="0" applyBorder="1" applyAlignment="1">
      <alignment horizontal="center" vertical="center" wrapText="1"/>
    </xf>
    <xf numFmtId="0" fontId="34" fillId="0" borderId="18" xfId="0" applyFont="1" applyBorder="1" applyAlignment="1">
      <alignment horizontal="center" vertical="center" wrapText="1"/>
    </xf>
    <xf numFmtId="0" fontId="26" fillId="0" borderId="18"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20" xfId="0" applyBorder="1" applyAlignment="1">
      <alignment horizontal="center" vertical="center"/>
    </xf>
    <xf numFmtId="197" fontId="0" fillId="0" borderId="20" xfId="0" applyNumberFormat="1" applyBorder="1" applyAlignment="1">
      <alignment horizontal="center" vertical="center"/>
    </xf>
    <xf numFmtId="195" fontId="0" fillId="0" borderId="20" xfId="0" applyNumberFormat="1" applyBorder="1" applyAlignment="1">
      <alignment horizontal="center" vertical="center"/>
    </xf>
    <xf numFmtId="0" fontId="0" fillId="0" borderId="22" xfId="0" applyBorder="1" applyAlignment="1">
      <alignment horizontal="center" vertical="center"/>
    </xf>
    <xf numFmtId="197" fontId="0" fillId="0" borderId="22" xfId="0" applyNumberFormat="1" applyBorder="1" applyAlignment="1">
      <alignment horizontal="center" vertical="center"/>
    </xf>
    <xf numFmtId="195" fontId="0" fillId="0" borderId="22" xfId="0" applyNumberFormat="1" applyBorder="1" applyAlignment="1">
      <alignment horizontal="center" vertical="center"/>
    </xf>
    <xf numFmtId="0" fontId="0" fillId="0" borderId="10" xfId="0" applyBorder="1" applyAlignment="1">
      <alignment horizontal="right" vertical="center"/>
    </xf>
    <xf numFmtId="0" fontId="85" fillId="0" borderId="0" xfId="0" applyFont="1" applyAlignment="1">
      <alignment horizontal="center" vertical="center"/>
    </xf>
    <xf numFmtId="0" fontId="34" fillId="0" borderId="142" xfId="0" applyFont="1" applyBorder="1" applyAlignment="1">
      <alignment horizontal="left" vertical="center"/>
    </xf>
    <xf numFmtId="0" fontId="0" fillId="0" borderId="142" xfId="0" applyBorder="1" applyAlignment="1">
      <alignment horizontal="left" vertical="center"/>
    </xf>
    <xf numFmtId="0" fontId="34" fillId="0" borderId="142" xfId="0" applyFont="1" applyBorder="1" applyAlignment="1">
      <alignment horizontal="left" vertical="center" wrapText="1"/>
    </xf>
    <xf numFmtId="0" fontId="34" fillId="0" borderId="99" xfId="0" applyFont="1" applyBorder="1" applyAlignment="1">
      <alignment horizontal="left" vertical="center" wrapText="1"/>
    </xf>
    <xf numFmtId="0" fontId="34" fillId="0" borderId="97" xfId="0" applyFont="1" applyBorder="1" applyAlignment="1">
      <alignment horizontal="left" vertical="center" wrapText="1"/>
    </xf>
    <xf numFmtId="0" fontId="0" fillId="0" borderId="144" xfId="0" applyBorder="1" applyAlignment="1">
      <alignment horizontal="center" vertical="center" wrapText="1"/>
    </xf>
    <xf numFmtId="0" fontId="0" fillId="0" borderId="144" xfId="0" applyBorder="1" applyAlignment="1">
      <alignment horizontal="center" vertical="center"/>
    </xf>
    <xf numFmtId="197" fontId="0" fillId="0" borderId="144" xfId="0" applyNumberFormat="1" applyBorder="1" applyAlignment="1">
      <alignment horizontal="center" vertical="center"/>
    </xf>
    <xf numFmtId="195" fontId="0" fillId="0" borderId="144" xfId="0" applyNumberFormat="1" applyBorder="1" applyAlignment="1">
      <alignment horizontal="center" vertical="center"/>
    </xf>
    <xf numFmtId="0" fontId="34" fillId="0" borderId="312" xfId="0" applyFont="1" applyBorder="1" applyAlignment="1">
      <alignment horizontal="left" vertical="center"/>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26" fillId="0" borderId="18" xfId="0" applyFont="1" applyBorder="1" applyAlignment="1">
      <alignment vertical="center"/>
    </xf>
    <xf numFmtId="0" fontId="26" fillId="0" borderId="18" xfId="0" applyFont="1" applyBorder="1" applyAlignment="1">
      <alignment horizontal="center" vertical="center" wrapText="1"/>
    </xf>
    <xf numFmtId="0" fontId="26" fillId="0" borderId="18" xfId="0" applyFont="1" applyBorder="1" applyAlignment="1">
      <alignment horizontal="center" vertical="center"/>
    </xf>
    <xf numFmtId="0" fontId="26" fillId="0" borderId="142" xfId="0" applyFont="1" applyBorder="1" applyAlignment="1">
      <alignment horizontal="left" vertical="center"/>
    </xf>
    <xf numFmtId="0" fontId="26" fillId="0" borderId="142" xfId="0" applyFont="1" applyBorder="1" applyAlignment="1">
      <alignment horizontal="left" vertical="center" wrapText="1"/>
    </xf>
    <xf numFmtId="0" fontId="26" fillId="0" borderId="20" xfId="0" applyFont="1" applyBorder="1" applyAlignment="1">
      <alignment horizontal="center" vertical="center"/>
    </xf>
    <xf numFmtId="0" fontId="26" fillId="0" borderId="99" xfId="0" applyFont="1" applyBorder="1" applyAlignment="1">
      <alignment horizontal="left" vertical="center" wrapText="1"/>
    </xf>
    <xf numFmtId="0" fontId="26" fillId="0" borderId="22" xfId="0" applyFont="1" applyBorder="1" applyAlignment="1">
      <alignment horizontal="center" vertical="center"/>
    </xf>
    <xf numFmtId="0" fontId="26" fillId="0" borderId="144" xfId="0" applyFont="1" applyBorder="1" applyAlignment="1">
      <alignment horizontal="center" vertical="center"/>
    </xf>
    <xf numFmtId="0" fontId="26" fillId="0" borderId="312" xfId="0" applyFont="1" applyBorder="1" applyAlignment="1">
      <alignment horizontal="left" vertical="center"/>
    </xf>
    <xf numFmtId="0" fontId="20" fillId="0" borderId="18" xfId="0" applyFont="1" applyBorder="1" applyAlignment="1">
      <alignment horizontal="center" vertical="center" wrapText="1"/>
    </xf>
    <xf numFmtId="0" fontId="34" fillId="0" borderId="18" xfId="0" applyFont="1" applyBorder="1" applyAlignment="1">
      <alignment horizontal="center" vertical="center"/>
    </xf>
    <xf numFmtId="0" fontId="34" fillId="0" borderId="144" xfId="0" applyFont="1" applyBorder="1" applyAlignment="1">
      <alignment horizontal="center" vertical="center" wrapText="1"/>
    </xf>
    <xf numFmtId="184" fontId="26" fillId="0" borderId="18" xfId="0" applyNumberFormat="1" applyFont="1" applyBorder="1" applyAlignment="1">
      <alignment horizontal="center" vertical="center"/>
    </xf>
    <xf numFmtId="184" fontId="26" fillId="0" borderId="20" xfId="0" applyNumberFormat="1" applyFont="1" applyBorder="1" applyAlignment="1">
      <alignment horizontal="center" vertical="center"/>
    </xf>
    <xf numFmtId="184" fontId="26" fillId="0" borderId="22" xfId="0" applyNumberFormat="1" applyFont="1" applyBorder="1" applyAlignment="1">
      <alignment horizontal="center" vertical="center"/>
    </xf>
    <xf numFmtId="184" fontId="26" fillId="0" borderId="144" xfId="0" applyNumberFormat="1" applyFont="1" applyBorder="1" applyAlignment="1">
      <alignment horizontal="center" vertical="center"/>
    </xf>
    <xf numFmtId="198" fontId="26" fillId="0" borderId="18" xfId="0" applyNumberFormat="1" applyFont="1" applyBorder="1" applyAlignment="1">
      <alignment horizontal="center" vertical="center"/>
    </xf>
    <xf numFmtId="199" fontId="26" fillId="0" borderId="18" xfId="0" applyNumberFormat="1" applyFont="1" applyBorder="1" applyAlignment="1">
      <alignment horizontal="center" vertical="center"/>
    </xf>
    <xf numFmtId="200" fontId="26" fillId="0" borderId="18" xfId="0" applyNumberFormat="1" applyFont="1" applyBorder="1" applyAlignment="1">
      <alignment horizontal="center" vertical="center"/>
    </xf>
    <xf numFmtId="0" fontId="14" fillId="0" borderId="18" xfId="0" applyFont="1" applyBorder="1" applyAlignment="1">
      <alignment horizontal="center" vertical="center" wrapText="1"/>
    </xf>
    <xf numFmtId="199" fontId="26" fillId="0" borderId="20" xfId="0" applyNumberFormat="1" applyFont="1" applyBorder="1" applyAlignment="1">
      <alignment horizontal="center" vertical="center"/>
    </xf>
    <xf numFmtId="0" fontId="26" fillId="0" borderId="99" xfId="0" applyFont="1" applyBorder="1" applyAlignment="1">
      <alignment horizontal="left" vertical="center"/>
    </xf>
    <xf numFmtId="0" fontId="26" fillId="0" borderId="97" xfId="0" applyFont="1" applyBorder="1" applyAlignment="1">
      <alignment horizontal="left" vertical="center"/>
    </xf>
    <xf numFmtId="200" fontId="26" fillId="0" borderId="22" xfId="0" applyNumberFormat="1" applyFont="1" applyBorder="1" applyAlignment="1">
      <alignment horizontal="center" vertical="center"/>
    </xf>
    <xf numFmtId="0" fontId="26" fillId="0" borderId="20" xfId="0" applyFont="1" applyBorder="1" applyAlignment="1">
      <alignment horizontal="center" vertical="center" wrapText="1"/>
    </xf>
    <xf numFmtId="0" fontId="20" fillId="0" borderId="144" xfId="0" applyFont="1" applyBorder="1" applyAlignment="1">
      <alignment horizontal="center" vertical="center" wrapText="1"/>
    </xf>
    <xf numFmtId="199" fontId="234" fillId="0" borderId="18" xfId="0" applyNumberFormat="1" applyFont="1" applyBorder="1" applyAlignment="1">
      <alignment horizontal="center" vertical="center"/>
    </xf>
    <xf numFmtId="0" fontId="20" fillId="0" borderId="142" xfId="0" applyFont="1" applyBorder="1" applyAlignment="1">
      <alignment horizontal="left" vertical="center" wrapText="1"/>
    </xf>
    <xf numFmtId="199" fontId="26" fillId="0" borderId="144" xfId="0" applyNumberFormat="1" applyFont="1" applyBorder="1" applyAlignment="1">
      <alignment horizontal="center" vertical="center"/>
    </xf>
    <xf numFmtId="0" fontId="95" fillId="0" borderId="0" xfId="54" applyFont="1" applyFill="1" applyBorder="1" applyAlignment="1">
      <alignment horizontal="right"/>
    </xf>
    <xf numFmtId="0" fontId="95" fillId="0" borderId="0" xfId="54" applyFont="1" applyFill="1" applyAlignment="1">
      <alignment horizontal="right"/>
    </xf>
    <xf numFmtId="0" fontId="62" fillId="0" borderId="380" xfId="53" applyBorder="1">
      <alignment vertical="center"/>
    </xf>
    <xf numFmtId="0" fontId="62" fillId="0" borderId="0" xfId="53" applyBorder="1">
      <alignment vertical="center"/>
    </xf>
    <xf numFmtId="0" fontId="62" fillId="0" borderId="31" xfId="53" applyBorder="1">
      <alignment vertical="center"/>
    </xf>
    <xf numFmtId="0" fontId="62" fillId="0" borderId="38" xfId="53" applyBorder="1">
      <alignment vertical="center"/>
    </xf>
    <xf numFmtId="0" fontId="62" fillId="0" borderId="381" xfId="53" applyBorder="1">
      <alignment vertical="center"/>
    </xf>
    <xf numFmtId="0" fontId="62" fillId="0" borderId="113" xfId="53" applyBorder="1">
      <alignment vertical="center"/>
    </xf>
    <xf numFmtId="0" fontId="62" fillId="0" borderId="109" xfId="53" applyBorder="1">
      <alignment vertical="center"/>
    </xf>
    <xf numFmtId="0" fontId="62" fillId="0" borderId="383" xfId="53" applyBorder="1">
      <alignment vertical="center"/>
    </xf>
    <xf numFmtId="0" fontId="62" fillId="0" borderId="384" xfId="53" applyBorder="1">
      <alignment vertical="center"/>
    </xf>
    <xf numFmtId="0" fontId="62" fillId="0" borderId="385" xfId="53" applyBorder="1">
      <alignment vertical="center"/>
    </xf>
    <xf numFmtId="0" fontId="62" fillId="0" borderId="386" xfId="53" applyBorder="1">
      <alignment vertical="center"/>
    </xf>
    <xf numFmtId="0" fontId="62" fillId="0" borderId="314" xfId="53" applyBorder="1" applyAlignment="1">
      <alignment horizontal="center" vertical="center"/>
    </xf>
    <xf numFmtId="0" fontId="62" fillId="0" borderId="129" xfId="53" applyBorder="1">
      <alignment vertical="center"/>
    </xf>
    <xf numFmtId="0" fontId="62" fillId="0" borderId="63" xfId="53" applyBorder="1">
      <alignment vertical="center"/>
    </xf>
    <xf numFmtId="0" fontId="85" fillId="0" borderId="109" xfId="0" applyFont="1" applyFill="1" applyBorder="1" applyAlignment="1">
      <alignment horizontal="center" vertical="center" wrapText="1"/>
    </xf>
    <xf numFmtId="0" fontId="34" fillId="0" borderId="22" xfId="0" applyFont="1" applyFill="1" applyBorder="1" applyAlignment="1">
      <alignment horizontal="center" vertical="center" shrinkToFit="1"/>
    </xf>
    <xf numFmtId="0" fontId="34" fillId="0" borderId="102" xfId="0" applyFont="1" applyFill="1" applyBorder="1" applyAlignment="1">
      <alignment horizontal="center" vertical="center" shrinkToFit="1"/>
    </xf>
    <xf numFmtId="0" fontId="0" fillId="0" borderId="23" xfId="0" applyFill="1" applyBorder="1" applyAlignment="1" applyProtection="1">
      <alignment vertical="center"/>
      <protection locked="0"/>
    </xf>
    <xf numFmtId="0" fontId="212" fillId="0" borderId="0" xfId="98" applyFont="1">
      <alignment vertical="center"/>
    </xf>
    <xf numFmtId="0" fontId="219" fillId="0" borderId="0" xfId="98" applyFont="1" applyAlignment="1">
      <alignment horizontal="left" vertical="top"/>
    </xf>
    <xf numFmtId="0" fontId="212" fillId="0" borderId="0" xfId="98" applyFont="1" applyAlignment="1">
      <alignment horizontal="left" vertical="top"/>
    </xf>
    <xf numFmtId="0" fontId="116" fillId="0" borderId="18" xfId="96" applyFont="1" applyFill="1" applyBorder="1" applyAlignment="1">
      <alignment horizontal="center" vertical="center" shrinkToFit="1"/>
    </xf>
    <xf numFmtId="49" fontId="79" fillId="31" borderId="0" xfId="83" applyNumberFormat="1" applyFont="1" applyFill="1" applyBorder="1" applyAlignment="1">
      <alignment horizontal="right" vertical="center"/>
    </xf>
    <xf numFmtId="0" fontId="1" fillId="0" borderId="0" xfId="101">
      <alignment vertical="center"/>
    </xf>
    <xf numFmtId="176" fontId="18" fillId="28" borderId="0" xfId="53" applyNumberFormat="1" applyFont="1" applyFill="1" applyBorder="1" applyAlignment="1">
      <alignment vertical="center"/>
    </xf>
    <xf numFmtId="176" fontId="116" fillId="28" borderId="0" xfId="98" applyNumberFormat="1" applyFont="1" applyFill="1" applyAlignment="1">
      <alignment vertical="center" wrapText="1"/>
    </xf>
    <xf numFmtId="49" fontId="216" fillId="28" borderId="0" xfId="98" applyNumberFormat="1" applyFont="1" applyFill="1" applyAlignment="1">
      <alignment vertical="center" wrapText="1"/>
    </xf>
    <xf numFmtId="49" fontId="116" fillId="28" borderId="0" xfId="96" applyNumberFormat="1" applyFont="1" applyFill="1" applyBorder="1" applyAlignment="1">
      <alignment vertical="center" wrapText="1"/>
    </xf>
    <xf numFmtId="176" fontId="67" fillId="28" borderId="0" xfId="57" applyNumberFormat="1" applyFont="1" applyFill="1" applyAlignment="1">
      <alignment vertical="center" shrinkToFit="1"/>
    </xf>
    <xf numFmtId="0" fontId="175" fillId="28" borderId="0" xfId="99" applyFont="1" applyFill="1" applyAlignment="1">
      <alignment vertical="center"/>
    </xf>
    <xf numFmtId="176" fontId="67" fillId="0" borderId="109" xfId="57" applyNumberFormat="1" applyFont="1" applyFill="1" applyBorder="1" applyAlignment="1">
      <alignment vertical="center" shrinkToFit="1"/>
    </xf>
    <xf numFmtId="0" fontId="140" fillId="0" borderId="0" xfId="44" applyFont="1" applyAlignment="1">
      <alignment horizontal="left" vertical="top" wrapText="1"/>
    </xf>
    <xf numFmtId="0" fontId="119" fillId="0" borderId="0" xfId="44" applyFont="1" applyAlignment="1">
      <alignment horizontal="left" vertical="center" wrapText="1"/>
    </xf>
    <xf numFmtId="0" fontId="121" fillId="0" borderId="0" xfId="44" applyFont="1" applyAlignment="1">
      <alignment horizontal="center" vertical="center" wrapText="1"/>
    </xf>
    <xf numFmtId="0" fontId="83" fillId="0" borderId="0" xfId="44" applyFont="1">
      <alignment vertical="center"/>
    </xf>
    <xf numFmtId="0" fontId="119" fillId="0" borderId="0" xfId="101" applyFont="1" applyAlignment="1">
      <alignment horizontal="justify" vertical="center"/>
    </xf>
    <xf numFmtId="0" fontId="119" fillId="0" borderId="0" xfId="101" applyFont="1" applyAlignment="1">
      <alignment vertical="center" wrapText="1"/>
    </xf>
    <xf numFmtId="0" fontId="83" fillId="0" borderId="0" xfId="101" applyFont="1" applyAlignment="1">
      <alignment vertical="center"/>
    </xf>
    <xf numFmtId="176" fontId="18" fillId="28" borderId="0" xfId="57" applyNumberFormat="1" applyFont="1" applyFill="1" applyAlignment="1">
      <alignment vertical="center" shrinkToFit="1"/>
    </xf>
    <xf numFmtId="0" fontId="119" fillId="27" borderId="0" xfId="101" applyFont="1" applyFill="1" applyAlignment="1">
      <alignment horizontal="center" vertical="center" wrapText="1"/>
    </xf>
    <xf numFmtId="0" fontId="121" fillId="0" borderId="0" xfId="101" applyFont="1" applyAlignment="1">
      <alignment vertical="center" wrapText="1"/>
    </xf>
    <xf numFmtId="0" fontId="140" fillId="0" borderId="0" xfId="101" applyFont="1" applyAlignment="1">
      <alignment vertical="center" wrapText="1"/>
    </xf>
    <xf numFmtId="0" fontId="140" fillId="27" borderId="0" xfId="101" applyFont="1" applyFill="1" applyAlignment="1">
      <alignment vertical="center" wrapText="1"/>
    </xf>
    <xf numFmtId="0" fontId="119" fillId="0" borderId="0" xfId="101" applyFont="1" applyAlignment="1">
      <alignment horizontal="center" vertical="center"/>
    </xf>
    <xf numFmtId="0" fontId="83" fillId="0" borderId="18" xfId="101" applyFont="1" applyBorder="1" applyAlignment="1">
      <alignment horizontal="center" vertical="center" wrapText="1"/>
    </xf>
    <xf numFmtId="0" fontId="119" fillId="0" borderId="13" xfId="101" applyFont="1" applyFill="1" applyBorder="1" applyAlignment="1">
      <alignment vertical="top" wrapText="1"/>
    </xf>
    <xf numFmtId="0" fontId="119" fillId="0" borderId="25" xfId="101" applyFont="1" applyFill="1" applyBorder="1" applyAlignment="1">
      <alignment horizontal="left" vertical="center" wrapText="1"/>
    </xf>
    <xf numFmtId="0" fontId="119" fillId="0" borderId="17" xfId="101" applyFont="1" applyFill="1" applyBorder="1" applyAlignment="1">
      <alignment horizontal="justify" vertical="top" wrapText="1"/>
    </xf>
    <xf numFmtId="0" fontId="119" fillId="0" borderId="24" xfId="101" applyFont="1" applyFill="1" applyBorder="1" applyAlignment="1">
      <alignment horizontal="left" vertical="center" wrapText="1"/>
    </xf>
    <xf numFmtId="0" fontId="119" fillId="0" borderId="18" xfId="101" applyFont="1" applyBorder="1" applyAlignment="1">
      <alignment horizontal="center" vertical="center" wrapText="1"/>
    </xf>
    <xf numFmtId="0" fontId="139" fillId="0" borderId="0" xfId="101" applyFont="1" applyAlignment="1">
      <alignment horizontal="justify" vertical="center"/>
    </xf>
    <xf numFmtId="0" fontId="0" fillId="27" borderId="266" xfId="0" applyFill="1" applyBorder="1" applyAlignment="1">
      <alignment horizontal="center" vertical="center"/>
    </xf>
    <xf numFmtId="0" fontId="32" fillId="45" borderId="0" xfId="0" applyFont="1" applyFill="1" applyAlignment="1">
      <alignment vertical="center"/>
    </xf>
    <xf numFmtId="0" fontId="109" fillId="45" borderId="0" xfId="0" applyFont="1" applyFill="1" applyAlignment="1"/>
    <xf numFmtId="0" fontId="239" fillId="0" borderId="0" xfId="0" applyFont="1" applyFill="1" applyAlignment="1">
      <alignment vertical="center"/>
    </xf>
    <xf numFmtId="0" fontId="240" fillId="0" borderId="0" xfId="0" applyFont="1" applyFill="1" applyAlignment="1">
      <alignment vertical="center"/>
    </xf>
    <xf numFmtId="0" fontId="241" fillId="0" borderId="0" xfId="0" applyFont="1" applyFill="1" applyAlignment="1">
      <alignment vertical="center" wrapText="1"/>
    </xf>
    <xf numFmtId="0" fontId="58" fillId="0" borderId="0" xfId="0" applyFont="1" applyFill="1" applyBorder="1" applyAlignment="1">
      <alignment vertical="center"/>
    </xf>
    <xf numFmtId="0" fontId="58" fillId="0" borderId="15" xfId="0" applyFont="1" applyFill="1" applyBorder="1" applyAlignment="1">
      <alignment vertical="center"/>
    </xf>
    <xf numFmtId="0" fontId="242" fillId="0" borderId="0" xfId="0" applyFont="1" applyAlignment="1" applyProtection="1">
      <alignment horizontal="left" vertical="center"/>
    </xf>
    <xf numFmtId="0" fontId="243" fillId="0" borderId="0" xfId="0" applyFont="1" applyAlignment="1" applyProtection="1">
      <alignment horizontal="center" vertical="center"/>
    </xf>
    <xf numFmtId="0" fontId="242" fillId="0" borderId="0" xfId="0" applyFont="1" applyAlignment="1" applyProtection="1">
      <alignment horizontal="center" vertical="center"/>
    </xf>
    <xf numFmtId="0" fontId="243" fillId="0" borderId="0" xfId="0" applyFont="1" applyAlignment="1" applyProtection="1">
      <alignment vertical="center"/>
    </xf>
    <xf numFmtId="0" fontId="244" fillId="0" borderId="0" xfId="0" applyFont="1" applyAlignment="1" applyProtection="1">
      <alignment horizontal="right" vertical="center"/>
    </xf>
    <xf numFmtId="0" fontId="243" fillId="0" borderId="81" xfId="0" applyFont="1" applyBorder="1" applyAlignment="1" applyProtection="1">
      <alignment horizontal="center" vertical="center"/>
    </xf>
    <xf numFmtId="0" fontId="243" fillId="0" borderId="267" xfId="0" applyFont="1" applyBorder="1" applyAlignment="1" applyProtection="1">
      <alignment horizontal="center" vertical="center"/>
    </xf>
    <xf numFmtId="0" fontId="243" fillId="25" borderId="0" xfId="0" applyFont="1" applyFill="1" applyAlignment="1" applyProtection="1">
      <alignment horizontal="left" vertical="center"/>
    </xf>
    <xf numFmtId="0" fontId="243" fillId="25" borderId="0" xfId="0" applyFont="1" applyFill="1" applyAlignment="1" applyProtection="1">
      <alignment horizontal="left" vertical="center"/>
      <protection locked="0"/>
    </xf>
    <xf numFmtId="1" fontId="243" fillId="0" borderId="0" xfId="0" applyNumberFormat="1" applyFont="1" applyAlignment="1" applyProtection="1">
      <alignment vertical="center"/>
    </xf>
    <xf numFmtId="1" fontId="243" fillId="0" borderId="0" xfId="0" applyNumberFormat="1" applyFont="1" applyFill="1" applyBorder="1" applyAlignment="1" applyProtection="1">
      <alignment horizontal="center" vertical="center"/>
    </xf>
    <xf numFmtId="190" fontId="243" fillId="0" borderId="0" xfId="0" applyNumberFormat="1" applyFont="1" applyAlignment="1" applyProtection="1">
      <alignment horizontal="center" vertical="center"/>
    </xf>
    <xf numFmtId="0" fontId="243" fillId="0" borderId="0" xfId="0" applyFont="1" applyAlignment="1" applyProtection="1">
      <alignment horizontal="left" vertical="center" shrinkToFit="1"/>
    </xf>
    <xf numFmtId="176" fontId="247" fillId="0" borderId="0" xfId="0" applyNumberFormat="1" applyFont="1" applyFill="1" applyAlignment="1" applyProtection="1">
      <alignment horizontal="center" vertical="center"/>
    </xf>
    <xf numFmtId="0" fontId="247" fillId="0" borderId="0" xfId="0" applyFont="1" applyFill="1" applyAlignment="1" applyProtection="1">
      <alignment horizontal="center" vertical="center"/>
    </xf>
    <xf numFmtId="0" fontId="243" fillId="0" borderId="0" xfId="0" applyFont="1" applyAlignment="1" applyProtection="1">
      <alignment horizontal="right" vertical="center"/>
    </xf>
    <xf numFmtId="191" fontId="243" fillId="0" borderId="0" xfId="0" applyNumberFormat="1" applyFont="1" applyAlignment="1" applyProtection="1">
      <alignment horizontal="left" vertical="center"/>
    </xf>
    <xf numFmtId="190" fontId="248" fillId="0" borderId="0" xfId="0" applyNumberFormat="1" applyFont="1" applyFill="1" applyBorder="1" applyAlignment="1" applyProtection="1">
      <alignment horizontal="center" vertical="center"/>
    </xf>
    <xf numFmtId="14" fontId="243" fillId="0" borderId="0" xfId="0" applyNumberFormat="1" applyFont="1" applyAlignment="1" applyProtection="1">
      <alignment vertical="center"/>
    </xf>
    <xf numFmtId="0" fontId="243" fillId="0" borderId="0" xfId="0" applyFont="1" applyBorder="1" applyAlignment="1" applyProtection="1">
      <alignment horizontal="center" vertical="center"/>
    </xf>
    <xf numFmtId="0" fontId="243" fillId="0" borderId="280" xfId="0" applyFont="1" applyBorder="1" applyAlignment="1" applyProtection="1">
      <alignment horizontal="center" vertical="center"/>
    </xf>
    <xf numFmtId="0" fontId="243" fillId="0" borderId="281" xfId="0" applyFont="1" applyBorder="1" applyAlignment="1" applyProtection="1">
      <alignment horizontal="center" vertical="center"/>
    </xf>
    <xf numFmtId="193" fontId="243" fillId="0" borderId="271" xfId="0" applyNumberFormat="1" applyFont="1" applyBorder="1" applyAlignment="1" applyProtection="1">
      <alignment horizontal="center" vertical="center"/>
    </xf>
    <xf numFmtId="193" fontId="243" fillId="0" borderId="269" xfId="0" applyNumberFormat="1" applyFont="1" applyBorder="1" applyAlignment="1" applyProtection="1">
      <alignment horizontal="center" vertical="center"/>
    </xf>
    <xf numFmtId="55" fontId="243" fillId="0" borderId="269" xfId="0" applyNumberFormat="1" applyFont="1" applyBorder="1" applyAlignment="1" applyProtection="1">
      <alignment horizontal="center" vertical="center"/>
    </xf>
    <xf numFmtId="55" fontId="243" fillId="0" borderId="270" xfId="0" applyNumberFormat="1" applyFont="1" applyBorder="1" applyAlignment="1" applyProtection="1">
      <alignment horizontal="center" vertical="center"/>
    </xf>
    <xf numFmtId="193" fontId="243" fillId="0" borderId="395" xfId="0" applyNumberFormat="1" applyFont="1" applyBorder="1" applyAlignment="1" applyProtection="1">
      <alignment horizontal="center" vertical="center" shrinkToFit="1"/>
    </xf>
    <xf numFmtId="193" fontId="243" fillId="0" borderId="396" xfId="0" applyNumberFormat="1" applyFont="1" applyBorder="1" applyAlignment="1" applyProtection="1">
      <alignment horizontal="center" vertical="center"/>
    </xf>
    <xf numFmtId="0" fontId="249" fillId="0" borderId="397" xfId="0" applyFont="1" applyBorder="1" applyAlignment="1" applyProtection="1">
      <alignment vertical="center"/>
    </xf>
    <xf numFmtId="0" fontId="243" fillId="0" borderId="398" xfId="0" applyFont="1" applyBorder="1" applyAlignment="1" applyProtection="1">
      <alignment horizontal="center" vertical="center"/>
    </xf>
    <xf numFmtId="0" fontId="243" fillId="0" borderId="87" xfId="0" applyFont="1" applyBorder="1" applyAlignment="1" applyProtection="1">
      <alignment horizontal="center" vertical="center"/>
    </xf>
    <xf numFmtId="0" fontId="243" fillId="0" borderId="0" xfId="0" applyFont="1" applyFill="1" applyAlignment="1" applyProtection="1">
      <alignment vertical="center"/>
    </xf>
    <xf numFmtId="0" fontId="243" fillId="0" borderId="272" xfId="0" applyFont="1" applyBorder="1" applyAlignment="1" applyProtection="1">
      <alignment vertical="center"/>
    </xf>
    <xf numFmtId="179" fontId="243" fillId="0" borderId="273" xfId="0" applyNumberFormat="1" applyFont="1" applyBorder="1" applyAlignment="1" applyProtection="1">
      <alignment horizontal="center" vertical="center"/>
    </xf>
    <xf numFmtId="0" fontId="243" fillId="0" borderId="273" xfId="0" applyFont="1" applyBorder="1" applyAlignment="1" applyProtection="1">
      <alignment horizontal="center" vertical="center"/>
    </xf>
    <xf numFmtId="0" fontId="247" fillId="0" borderId="0" xfId="0" applyFont="1" applyFill="1" applyAlignment="1" applyProtection="1">
      <alignment vertical="center"/>
    </xf>
    <xf numFmtId="190" fontId="243" fillId="0" borderId="273" xfId="104" applyNumberFormat="1" applyFont="1" applyBorder="1" applyAlignment="1" applyProtection="1">
      <alignment horizontal="center" vertical="center"/>
    </xf>
    <xf numFmtId="0" fontId="243" fillId="0" borderId="399" xfId="0" applyFont="1" applyBorder="1" applyAlignment="1" applyProtection="1">
      <alignment vertical="center"/>
    </xf>
    <xf numFmtId="190" fontId="243" fillId="0" borderId="241" xfId="104" applyNumberFormat="1" applyFont="1" applyBorder="1" applyAlignment="1" applyProtection="1">
      <alignment horizontal="center" vertical="center"/>
    </xf>
    <xf numFmtId="0" fontId="243" fillId="0" borderId="278" xfId="0" applyFont="1" applyBorder="1" applyAlignment="1" applyProtection="1">
      <alignment horizontal="center" vertical="center"/>
      <protection locked="0"/>
    </xf>
    <xf numFmtId="0" fontId="243" fillId="0" borderId="275" xfId="0" applyFont="1" applyBorder="1" applyAlignment="1" applyProtection="1">
      <alignment horizontal="center" vertical="center"/>
      <protection locked="0"/>
    </xf>
    <xf numFmtId="0" fontId="243" fillId="0" borderId="277" xfId="0" applyFont="1" applyBorder="1" applyAlignment="1" applyProtection="1">
      <alignment vertical="center"/>
    </xf>
    <xf numFmtId="190" fontId="243" fillId="0" borderId="279" xfId="104" applyNumberFormat="1" applyFont="1" applyBorder="1" applyAlignment="1" applyProtection="1">
      <alignment horizontal="center" vertical="center"/>
    </xf>
    <xf numFmtId="0" fontId="250" fillId="0" borderId="0" xfId="0" applyFont="1" applyFill="1" applyBorder="1" applyAlignment="1" applyProtection="1">
      <alignment horizontal="center" vertical="center"/>
    </xf>
    <xf numFmtId="0" fontId="243" fillId="0" borderId="0" xfId="0" applyFont="1" applyBorder="1" applyAlignment="1">
      <alignment vertical="center" shrinkToFit="1"/>
    </xf>
    <xf numFmtId="0" fontId="243" fillId="0" borderId="0" xfId="104" applyNumberFormat="1" applyFont="1" applyBorder="1" applyAlignment="1">
      <alignment horizontal="center" vertical="center"/>
    </xf>
    <xf numFmtId="0" fontId="250" fillId="0" borderId="0" xfId="0" applyFont="1" applyFill="1" applyBorder="1" applyAlignment="1" applyProtection="1">
      <alignment horizontal="center" vertical="center"/>
      <protection locked="0"/>
    </xf>
    <xf numFmtId="0" fontId="243" fillId="0" borderId="0" xfId="0" applyFont="1" applyAlignment="1" applyProtection="1">
      <alignment vertical="center" shrinkToFit="1"/>
    </xf>
    <xf numFmtId="0" fontId="250" fillId="0" borderId="0" xfId="0" applyFont="1" applyAlignment="1" applyProtection="1">
      <alignment horizontal="left" vertical="center"/>
    </xf>
    <xf numFmtId="0" fontId="243" fillId="0" borderId="397" xfId="0" applyFont="1" applyBorder="1" applyAlignment="1" applyProtection="1">
      <alignment horizontal="center" vertical="center"/>
    </xf>
    <xf numFmtId="55" fontId="243" fillId="0" borderId="396" xfId="0" applyNumberFormat="1" applyFont="1" applyBorder="1" applyAlignment="1" applyProtection="1">
      <alignment horizontal="center" vertical="center"/>
    </xf>
    <xf numFmtId="55" fontId="243" fillId="0" borderId="398" xfId="0" applyNumberFormat="1" applyFont="1" applyBorder="1" applyAlignment="1" applyProtection="1">
      <alignment horizontal="center" vertical="center"/>
    </xf>
    <xf numFmtId="0" fontId="243" fillId="0" borderId="284" xfId="0" applyFont="1" applyBorder="1" applyAlignment="1" applyProtection="1">
      <alignment horizontal="center" vertical="center"/>
    </xf>
    <xf numFmtId="193" fontId="243" fillId="0" borderId="397" xfId="0" applyNumberFormat="1" applyFont="1" applyBorder="1" applyAlignment="1" applyProtection="1">
      <alignment horizontal="center" vertical="center" shrinkToFit="1"/>
    </xf>
    <xf numFmtId="0" fontId="243" fillId="0" borderId="281" xfId="0" applyFont="1" applyFill="1" applyBorder="1" applyAlignment="1" applyProtection="1">
      <alignment horizontal="center" vertical="center"/>
    </xf>
    <xf numFmtId="0" fontId="243" fillId="0" borderId="0" xfId="0" applyFont="1" applyFill="1" applyAlignment="1" applyProtection="1">
      <alignment horizontal="center" vertical="center"/>
    </xf>
    <xf numFmtId="0" fontId="242" fillId="0" borderId="0" xfId="0" applyFont="1" applyAlignment="1" applyProtection="1">
      <alignment vertical="center"/>
    </xf>
    <xf numFmtId="0" fontId="243" fillId="0" borderId="0" xfId="0" applyFont="1" applyAlignment="1">
      <alignment horizontal="center" vertical="center"/>
    </xf>
    <xf numFmtId="0" fontId="243" fillId="0" borderId="0" xfId="0" applyFont="1" applyAlignment="1">
      <alignment vertical="center"/>
    </xf>
    <xf numFmtId="190" fontId="243" fillId="0" borderId="0" xfId="0" applyNumberFormat="1" applyFont="1" applyAlignment="1">
      <alignment vertical="center"/>
    </xf>
    <xf numFmtId="0" fontId="244" fillId="0" borderId="0" xfId="0" applyFont="1" applyAlignment="1">
      <alignment horizontal="right" vertical="center"/>
    </xf>
    <xf numFmtId="0" fontId="243" fillId="0" borderId="0" xfId="0" applyFont="1" applyAlignment="1">
      <alignment vertical="center" shrinkToFit="1"/>
    </xf>
    <xf numFmtId="190" fontId="243" fillId="0" borderId="0" xfId="0" applyNumberFormat="1" applyFont="1" applyAlignment="1" applyProtection="1">
      <alignment vertical="center"/>
    </xf>
    <xf numFmtId="0" fontId="243" fillId="0" borderId="0" xfId="0" applyFont="1" applyFill="1" applyAlignment="1">
      <alignment vertical="center"/>
    </xf>
    <xf numFmtId="0" fontId="244" fillId="0" borderId="0" xfId="0" applyFont="1" applyAlignment="1" applyProtection="1">
      <alignment horizontal="left" vertical="center"/>
    </xf>
    <xf numFmtId="0" fontId="245" fillId="0" borderId="0" xfId="0" applyFont="1" applyFill="1" applyBorder="1" applyAlignment="1">
      <alignment vertical="center"/>
    </xf>
    <xf numFmtId="0" fontId="250" fillId="0" borderId="18" xfId="0" applyFont="1" applyBorder="1" applyAlignment="1">
      <alignment horizontal="center" vertical="center" wrapText="1" shrinkToFit="1"/>
    </xf>
    <xf numFmtId="176" fontId="252" fillId="0" borderId="0" xfId="0" applyNumberFormat="1" applyFont="1" applyFill="1" applyBorder="1" applyAlignment="1" applyProtection="1">
      <alignment vertical="center" shrinkToFit="1"/>
      <protection locked="0"/>
    </xf>
    <xf numFmtId="0" fontId="244" fillId="0" borderId="0" xfId="0" applyFont="1" applyFill="1" applyBorder="1" applyAlignment="1">
      <alignment vertical="center"/>
    </xf>
    <xf numFmtId="0" fontId="244" fillId="0" borderId="0" xfId="0" applyFont="1" applyFill="1" applyBorder="1" applyAlignment="1">
      <alignment vertical="center" wrapText="1" shrinkToFit="1"/>
    </xf>
    <xf numFmtId="0" fontId="243" fillId="0" borderId="0" xfId="0" applyFont="1" applyFill="1" applyBorder="1" applyAlignment="1">
      <alignment vertical="center"/>
    </xf>
    <xf numFmtId="0" fontId="243" fillId="0" borderId="0" xfId="0" applyFont="1" applyFill="1" applyBorder="1" applyAlignment="1">
      <alignment vertical="center" wrapText="1"/>
    </xf>
    <xf numFmtId="176" fontId="244" fillId="0" borderId="0" xfId="0" applyNumberFormat="1" applyFont="1" applyFill="1" applyAlignment="1" applyProtection="1">
      <alignment vertical="center" shrinkToFit="1"/>
      <protection locked="0"/>
    </xf>
    <xf numFmtId="0" fontId="253" fillId="0" borderId="0" xfId="0" applyFont="1" applyFill="1" applyBorder="1" applyAlignment="1">
      <alignment vertical="center" wrapText="1"/>
    </xf>
    <xf numFmtId="0" fontId="253" fillId="0" borderId="18" xfId="0" applyFont="1" applyBorder="1" applyAlignment="1">
      <alignment horizontal="center" vertical="center"/>
    </xf>
    <xf numFmtId="0" fontId="253" fillId="0" borderId="18" xfId="0" applyFont="1" applyBorder="1" applyAlignment="1">
      <alignment horizontal="center" vertical="center" wrapText="1" shrinkToFit="1"/>
    </xf>
    <xf numFmtId="0" fontId="253" fillId="0" borderId="18" xfId="0" applyFont="1" applyBorder="1" applyAlignment="1">
      <alignment horizontal="center" vertical="center" wrapText="1"/>
    </xf>
    <xf numFmtId="190" fontId="253" fillId="0" borderId="18" xfId="0" applyNumberFormat="1" applyFont="1" applyBorder="1" applyAlignment="1">
      <alignment horizontal="center" vertical="center"/>
    </xf>
    <xf numFmtId="0" fontId="244" fillId="0" borderId="0" xfId="0" applyFont="1" applyFill="1" applyBorder="1" applyAlignment="1">
      <alignment vertical="center" wrapText="1"/>
    </xf>
    <xf numFmtId="0" fontId="244" fillId="0" borderId="0" xfId="0" applyFont="1" applyFill="1" applyBorder="1" applyAlignment="1">
      <alignment vertical="center" shrinkToFit="1"/>
    </xf>
    <xf numFmtId="0" fontId="243" fillId="0" borderId="0" xfId="0" applyFont="1" applyFill="1" applyBorder="1" applyAlignment="1">
      <alignment vertical="center" shrinkToFit="1"/>
    </xf>
    <xf numFmtId="0" fontId="244" fillId="0" borderId="0" xfId="0" applyFont="1" applyAlignment="1">
      <alignment vertical="center"/>
    </xf>
    <xf numFmtId="179" fontId="243" fillId="0" borderId="13" xfId="0" applyNumberFormat="1" applyFont="1" applyBorder="1" applyAlignment="1">
      <alignment horizontal="center" vertical="center"/>
    </xf>
    <xf numFmtId="190" fontId="243" fillId="0" borderId="13" xfId="104" applyNumberFormat="1" applyFont="1" applyBorder="1" applyAlignment="1">
      <alignment horizontal="center" vertical="center"/>
    </xf>
    <xf numFmtId="201" fontId="244" fillId="0" borderId="0" xfId="0" applyNumberFormat="1" applyFont="1" applyAlignment="1" applyProtection="1">
      <alignment vertical="center"/>
    </xf>
    <xf numFmtId="190" fontId="254" fillId="0" borderId="0" xfId="0" applyNumberFormat="1" applyFont="1" applyFill="1" applyBorder="1" applyAlignment="1">
      <alignment vertical="center"/>
    </xf>
    <xf numFmtId="179" fontId="243" fillId="0" borderId="86" xfId="0" applyNumberFormat="1" applyFont="1" applyBorder="1" applyAlignment="1">
      <alignment horizontal="center" vertical="center"/>
    </xf>
    <xf numFmtId="190" fontId="243" fillId="0" borderId="281" xfId="104" applyNumberFormat="1" applyFont="1" applyBorder="1" applyAlignment="1">
      <alignment horizontal="center" vertical="center"/>
    </xf>
    <xf numFmtId="0" fontId="243" fillId="0" borderId="0" xfId="0" applyFont="1" applyFill="1" applyBorder="1" applyAlignment="1">
      <alignment vertical="center" textRotation="255"/>
    </xf>
    <xf numFmtId="190" fontId="243" fillId="0" borderId="0" xfId="104" applyNumberFormat="1" applyFont="1" applyFill="1" applyBorder="1" applyAlignment="1">
      <alignment vertical="center"/>
    </xf>
    <xf numFmtId="190" fontId="245" fillId="0" borderId="0" xfId="0" applyNumberFormat="1" applyFont="1" applyFill="1" applyBorder="1" applyAlignment="1">
      <alignment vertical="center"/>
    </xf>
    <xf numFmtId="179" fontId="243" fillId="0" borderId="88" xfId="0" applyNumberFormat="1" applyFont="1" applyBorder="1" applyAlignment="1">
      <alignment horizontal="center" vertical="center"/>
    </xf>
    <xf numFmtId="179" fontId="243" fillId="0" borderId="16" xfId="0" applyNumberFormat="1" applyFont="1" applyBorder="1" applyAlignment="1">
      <alignment horizontal="center" vertical="center"/>
    </xf>
    <xf numFmtId="190" fontId="243" fillId="0" borderId="16" xfId="104" applyNumberFormat="1" applyFont="1" applyBorder="1" applyAlignment="1">
      <alignment horizontal="center" vertical="center"/>
    </xf>
    <xf numFmtId="0" fontId="255" fillId="0" borderId="0" xfId="0" applyFont="1" applyFill="1" applyBorder="1" applyAlignment="1">
      <alignment vertical="center"/>
    </xf>
    <xf numFmtId="179" fontId="243" fillId="0" borderId="17" xfId="0" applyNumberFormat="1" applyFont="1" applyBorder="1" applyAlignment="1">
      <alignment horizontal="center" vertical="center"/>
    </xf>
    <xf numFmtId="190" fontId="243" fillId="0" borderId="22" xfId="104" applyNumberFormat="1" applyFont="1" applyBorder="1" applyAlignment="1">
      <alignment horizontal="center" vertical="center"/>
    </xf>
    <xf numFmtId="193" fontId="243" fillId="0" borderId="268" xfId="0" applyNumberFormat="1" applyFont="1" applyBorder="1" applyAlignment="1" applyProtection="1">
      <alignment horizontal="center" vertical="center"/>
    </xf>
    <xf numFmtId="193" fontId="243" fillId="0" borderId="236" xfId="0" applyNumberFormat="1" applyFont="1" applyBorder="1" applyAlignment="1" applyProtection="1">
      <alignment horizontal="center" vertical="center"/>
    </xf>
    <xf numFmtId="0" fontId="243" fillId="0" borderId="400" xfId="0" applyFont="1" applyBorder="1" applyAlignment="1" applyProtection="1">
      <alignment horizontal="center" vertical="center"/>
    </xf>
    <xf numFmtId="0" fontId="243" fillId="0" borderId="275" xfId="0" applyFont="1" applyBorder="1" applyAlignment="1" applyProtection="1">
      <alignment horizontal="center" vertical="center"/>
    </xf>
    <xf numFmtId="0" fontId="243" fillId="0" borderId="89" xfId="0" applyFont="1" applyBorder="1" applyAlignment="1" applyProtection="1">
      <alignment horizontal="center" vertical="center"/>
    </xf>
    <xf numFmtId="0" fontId="256" fillId="0" borderId="11" xfId="0" applyFont="1" applyBorder="1" applyAlignment="1" applyProtection="1">
      <alignment vertical="center" wrapText="1" shrinkToFit="1"/>
    </xf>
    <xf numFmtId="0" fontId="243" fillId="0" borderId="18" xfId="0" applyFont="1" applyBorder="1" applyAlignment="1" applyProtection="1">
      <alignment vertical="center"/>
    </xf>
    <xf numFmtId="0" fontId="243" fillId="0" borderId="24" xfId="0" applyFont="1" applyBorder="1" applyAlignment="1" applyProtection="1">
      <alignment vertical="center"/>
    </xf>
    <xf numFmtId="0" fontId="258" fillId="0" borderId="17" xfId="0" applyFont="1" applyBorder="1" applyAlignment="1" applyProtection="1">
      <alignment vertical="center" wrapText="1" shrinkToFit="1"/>
    </xf>
    <xf numFmtId="0" fontId="243" fillId="0" borderId="11" xfId="0" applyFont="1" applyBorder="1" applyAlignment="1" applyProtection="1">
      <alignment vertical="center" textRotation="255" shrinkToFit="1"/>
      <protection locked="0"/>
    </xf>
    <xf numFmtId="0" fontId="243" fillId="0" borderId="401" xfId="0" applyFont="1" applyBorder="1" applyAlignment="1" applyProtection="1">
      <alignment vertical="center" textRotation="255" shrinkToFit="1"/>
      <protection locked="0"/>
    </xf>
    <xf numFmtId="0" fontId="250" fillId="0" borderId="18" xfId="0" applyFont="1" applyBorder="1" applyAlignment="1">
      <alignment horizontal="center" vertical="center" wrapText="1"/>
    </xf>
    <xf numFmtId="190" fontId="250" fillId="0" borderId="18" xfId="0" applyNumberFormat="1" applyFont="1" applyBorder="1" applyAlignment="1">
      <alignment horizontal="center" vertical="center" wrapText="1"/>
    </xf>
    <xf numFmtId="0" fontId="243" fillId="0" borderId="20" xfId="0" applyFont="1" applyBorder="1" applyAlignment="1">
      <alignment vertical="center" shrinkToFit="1"/>
    </xf>
    <xf numFmtId="0" fontId="243" fillId="0" borderId="16" xfId="0" applyFont="1" applyBorder="1" applyAlignment="1" applyProtection="1">
      <alignment vertical="center"/>
    </xf>
    <xf numFmtId="0" fontId="243" fillId="0" borderId="13" xfId="0" applyFont="1" applyBorder="1" applyAlignment="1" applyProtection="1">
      <alignment horizontal="center" vertical="center" shrinkToFit="1"/>
      <protection locked="0"/>
    </xf>
    <xf numFmtId="0" fontId="243" fillId="0" borderId="217" xfId="0" applyFont="1" applyBorder="1" applyAlignment="1" applyProtection="1">
      <alignment horizontal="center" vertical="center" shrinkToFit="1"/>
      <protection locked="0"/>
    </xf>
    <xf numFmtId="0" fontId="243" fillId="0" borderId="0" xfId="0" applyFont="1" applyBorder="1" applyAlignment="1" applyProtection="1">
      <alignment horizontal="center" vertical="center" shrinkToFit="1"/>
      <protection locked="0"/>
    </xf>
    <xf numFmtId="179" fontId="243" fillId="0" borderId="281" xfId="0" applyNumberFormat="1" applyFont="1" applyBorder="1" applyAlignment="1">
      <alignment horizontal="center" vertical="center"/>
    </xf>
    <xf numFmtId="0" fontId="243" fillId="0" borderId="21" xfId="0" applyFont="1" applyBorder="1" applyAlignment="1">
      <alignment horizontal="center" vertical="center"/>
    </xf>
    <xf numFmtId="190" fontId="243" fillId="0" borderId="0" xfId="0" applyNumberFormat="1" applyFont="1" applyBorder="1" applyAlignment="1" applyProtection="1">
      <alignment horizontal="center" vertical="center"/>
    </xf>
    <xf numFmtId="0" fontId="243" fillId="0" borderId="18" xfId="0" applyFont="1" applyBorder="1" applyAlignment="1">
      <alignment horizontal="center" vertical="center"/>
    </xf>
    <xf numFmtId="0" fontId="249" fillId="0" borderId="281" xfId="0" applyFont="1" applyBorder="1" applyAlignment="1">
      <alignment vertical="center" shrinkToFit="1"/>
    </xf>
    <xf numFmtId="0" fontId="243" fillId="0" borderId="86" xfId="0" applyFont="1" applyBorder="1" applyAlignment="1" applyProtection="1">
      <alignment horizontal="center" vertical="center" shrinkToFit="1"/>
      <protection locked="0"/>
    </xf>
    <xf numFmtId="0" fontId="243" fillId="0" borderId="92" xfId="0" applyFont="1" applyBorder="1" applyAlignment="1" applyProtection="1">
      <alignment horizontal="center" vertical="center" shrinkToFit="1"/>
      <protection locked="0"/>
    </xf>
    <xf numFmtId="0" fontId="243" fillId="0" borderId="184" xfId="0" applyFont="1" applyBorder="1" applyAlignment="1" applyProtection="1">
      <alignment horizontal="center" vertical="center" shrinkToFit="1"/>
      <protection locked="0"/>
    </xf>
    <xf numFmtId="0" fontId="243" fillId="0" borderId="281" xfId="0" applyFont="1" applyBorder="1" applyAlignment="1">
      <alignment horizontal="center" vertical="center"/>
    </xf>
    <xf numFmtId="190" fontId="243" fillId="0" borderId="281" xfId="0" applyNumberFormat="1" applyFont="1" applyBorder="1" applyAlignment="1" applyProtection="1">
      <alignment horizontal="center" vertical="center"/>
    </xf>
    <xf numFmtId="0" fontId="243" fillId="0" borderId="281" xfId="0" applyFont="1" applyBorder="1" applyAlignment="1">
      <alignment vertical="center" shrinkToFit="1"/>
    </xf>
    <xf numFmtId="0" fontId="243" fillId="0" borderId="16" xfId="0" applyFont="1" applyBorder="1" applyAlignment="1" applyProtection="1">
      <alignment horizontal="center" vertical="center"/>
    </xf>
    <xf numFmtId="0" fontId="243" fillId="0" borderId="400" xfId="0" applyFont="1" applyBorder="1" applyAlignment="1">
      <alignment vertical="center" shrinkToFit="1"/>
    </xf>
    <xf numFmtId="0" fontId="243" fillId="0" borderId="17" xfId="0" applyFont="1" applyBorder="1" applyAlignment="1" applyProtection="1">
      <alignment vertical="center"/>
    </xf>
    <xf numFmtId="0" fontId="243" fillId="0" borderId="16" xfId="0" applyFont="1" applyBorder="1" applyAlignment="1" applyProtection="1">
      <alignment horizontal="center" vertical="center" shrinkToFit="1"/>
      <protection locked="0"/>
    </xf>
    <xf numFmtId="0" fontId="243" fillId="0" borderId="216" xfId="0" applyFont="1" applyBorder="1" applyAlignment="1" applyProtection="1">
      <alignment horizontal="center" vertical="center" shrinkToFit="1"/>
      <protection locked="0"/>
    </xf>
    <xf numFmtId="0" fontId="243" fillId="0" borderId="396" xfId="0" applyFont="1" applyBorder="1" applyAlignment="1" applyProtection="1">
      <alignment horizontal="center" vertical="center" shrinkToFit="1"/>
      <protection locked="0"/>
    </xf>
    <xf numFmtId="0" fontId="243" fillId="0" borderId="60" xfId="0" applyFont="1" applyBorder="1" applyAlignment="1" applyProtection="1">
      <alignment horizontal="center" vertical="center" shrinkToFit="1"/>
      <protection locked="0"/>
    </xf>
    <xf numFmtId="0" fontId="243" fillId="0" borderId="22" xfId="0" applyFont="1" applyBorder="1" applyAlignment="1">
      <alignment horizontal="center" vertical="center"/>
    </xf>
    <xf numFmtId="0" fontId="258" fillId="0" borderId="400" xfId="0" applyFont="1" applyBorder="1" applyAlignment="1" applyProtection="1">
      <alignment vertical="center" wrapText="1" shrinkToFit="1"/>
    </xf>
    <xf numFmtId="0" fontId="243" fillId="0" borderId="26" xfId="0" applyFont="1" applyBorder="1" applyAlignment="1" applyProtection="1">
      <alignment vertical="center" textRotation="255" shrinkToFit="1"/>
      <protection locked="0"/>
    </xf>
    <xf numFmtId="179" fontId="243" fillId="0" borderId="18" xfId="0" applyNumberFormat="1" applyFont="1" applyBorder="1" applyAlignment="1">
      <alignment horizontal="center" vertical="center"/>
    </xf>
    <xf numFmtId="0" fontId="243" fillId="0" borderId="24" xfId="0" applyFont="1" applyBorder="1" applyAlignment="1">
      <alignment horizontal="center" vertical="center"/>
    </xf>
    <xf numFmtId="190" fontId="243" fillId="0" borderId="18" xfId="0" applyNumberFormat="1" applyFont="1" applyBorder="1" applyAlignment="1" applyProtection="1">
      <alignment vertical="center"/>
    </xf>
    <xf numFmtId="0" fontId="249" fillId="0" borderId="21" xfId="0" applyFont="1" applyBorder="1" applyAlignment="1">
      <alignment vertical="center" shrinkToFit="1"/>
    </xf>
    <xf numFmtId="0" fontId="243" fillId="0" borderId="21" xfId="0" applyFont="1" applyBorder="1" applyAlignment="1" applyProtection="1">
      <alignment vertical="center"/>
    </xf>
    <xf numFmtId="0" fontId="243" fillId="0" borderId="10" xfId="0" applyFont="1" applyBorder="1" applyAlignment="1" applyProtection="1">
      <alignment vertical="center"/>
    </xf>
    <xf numFmtId="0" fontId="243" fillId="0" borderId="22" xfId="0" applyFont="1" applyBorder="1" applyAlignment="1" applyProtection="1">
      <alignment horizontal="center" vertical="center"/>
    </xf>
    <xf numFmtId="0" fontId="243" fillId="0" borderId="187" xfId="0" applyFont="1" applyBorder="1" applyAlignment="1" applyProtection="1">
      <alignment horizontal="center" vertical="center" shrinkToFit="1"/>
      <protection locked="0"/>
    </xf>
    <xf numFmtId="0" fontId="258" fillId="0" borderId="22" xfId="0" applyFont="1" applyBorder="1" applyAlignment="1" applyProtection="1">
      <alignment vertical="center" wrapText="1" shrinkToFit="1"/>
    </xf>
    <xf numFmtId="0" fontId="243" fillId="0" borderId="12" xfId="0" applyFont="1" applyBorder="1" applyAlignment="1">
      <alignment horizontal="center" vertical="center"/>
    </xf>
    <xf numFmtId="0" fontId="243" fillId="0" borderId="15" xfId="0" applyFont="1" applyBorder="1" applyAlignment="1" applyProtection="1">
      <alignment vertical="center"/>
    </xf>
    <xf numFmtId="0" fontId="243" fillId="0" borderId="14" xfId="0" applyFont="1" applyBorder="1" applyAlignment="1" applyProtection="1">
      <alignment horizontal="center" vertical="center" shrinkToFit="1"/>
      <protection locked="0"/>
    </xf>
    <xf numFmtId="0" fontId="243" fillId="0" borderId="0" xfId="0" applyFont="1" applyBorder="1" applyAlignment="1" applyProtection="1">
      <alignment vertical="center"/>
    </xf>
    <xf numFmtId="0" fontId="243" fillId="0" borderId="277" xfId="0" applyFont="1" applyBorder="1" applyAlignment="1" applyProtection="1">
      <alignment horizontal="center" vertical="center" shrinkToFit="1"/>
      <protection locked="0"/>
    </xf>
    <xf numFmtId="0" fontId="243" fillId="0" borderId="10" xfId="0" applyFont="1" applyBorder="1" applyAlignment="1" applyProtection="1">
      <alignment horizontal="center" vertical="center" shrinkToFit="1"/>
      <protection locked="0"/>
    </xf>
    <xf numFmtId="179" fontId="243" fillId="0" borderId="400" xfId="0" applyNumberFormat="1" applyFont="1" applyBorder="1" applyAlignment="1">
      <alignment horizontal="center" vertical="center"/>
    </xf>
    <xf numFmtId="0" fontId="243" fillId="0" borderId="400" xfId="0" applyFont="1" applyBorder="1" applyAlignment="1">
      <alignment horizontal="center" vertical="center"/>
    </xf>
    <xf numFmtId="0" fontId="243" fillId="0" borderId="0" xfId="0" applyFont="1" applyBorder="1" applyAlignment="1">
      <alignment horizontal="center" vertical="center" textRotation="255"/>
    </xf>
    <xf numFmtId="0" fontId="243" fillId="0" borderId="0" xfId="0" applyFont="1" applyBorder="1" applyAlignment="1">
      <alignment horizontal="center" vertical="center" wrapText="1"/>
    </xf>
    <xf numFmtId="179" fontId="243" fillId="0" borderId="0" xfId="0" applyNumberFormat="1" applyFont="1" applyBorder="1" applyAlignment="1">
      <alignment horizontal="center" vertical="center"/>
    </xf>
    <xf numFmtId="0" fontId="243" fillId="0" borderId="0" xfId="0" applyFont="1" applyBorder="1" applyAlignment="1">
      <alignment horizontal="center" vertical="center"/>
    </xf>
    <xf numFmtId="190" fontId="243" fillId="0" borderId="274" xfId="0" applyNumberFormat="1" applyFont="1" applyBorder="1" applyAlignment="1" applyProtection="1">
      <alignment horizontal="center" vertical="center" shrinkToFit="1"/>
    </xf>
    <xf numFmtId="190" fontId="243" fillId="0" borderId="63" xfId="0" applyNumberFormat="1" applyFont="1" applyBorder="1" applyAlignment="1" applyProtection="1">
      <alignment horizontal="center" vertical="center"/>
    </xf>
    <xf numFmtId="0" fontId="256" fillId="0" borderId="17" xfId="0" applyFont="1" applyBorder="1" applyAlignment="1" applyProtection="1">
      <alignment vertical="center" wrapText="1" shrinkToFit="1"/>
    </xf>
    <xf numFmtId="0" fontId="243" fillId="0" borderId="22" xfId="0" applyFont="1" applyBorder="1" applyAlignment="1" applyProtection="1">
      <alignment vertical="center"/>
    </xf>
    <xf numFmtId="0" fontId="243" fillId="0" borderId="271" xfId="0" applyFont="1" applyBorder="1" applyAlignment="1" applyProtection="1">
      <alignment horizontal="center" vertical="center" shrinkToFit="1"/>
      <protection locked="0"/>
    </xf>
    <xf numFmtId="0" fontId="243" fillId="0" borderId="268" xfId="0" applyFont="1" applyBorder="1" applyAlignment="1" applyProtection="1">
      <alignment horizontal="center" vertical="center" shrinkToFit="1"/>
      <protection locked="0"/>
    </xf>
    <xf numFmtId="0" fontId="243" fillId="0" borderId="272" xfId="0" applyFont="1" applyBorder="1" applyAlignment="1" applyProtection="1">
      <alignment horizontal="center" vertical="center" shrinkToFit="1"/>
      <protection locked="0"/>
    </xf>
    <xf numFmtId="0" fontId="243" fillId="0" borderId="84" xfId="0" applyFont="1" applyBorder="1" applyAlignment="1" applyProtection="1">
      <alignment horizontal="center" vertical="center" shrinkToFit="1"/>
      <protection locked="0"/>
    </xf>
    <xf numFmtId="0" fontId="243" fillId="0" borderId="87" xfId="0" applyFont="1" applyBorder="1" applyAlignment="1" applyProtection="1">
      <alignment horizontal="center" vertical="center" shrinkToFit="1"/>
      <protection locked="0"/>
    </xf>
    <xf numFmtId="0" fontId="243" fillId="0" borderId="276" xfId="0" applyFont="1" applyBorder="1" applyAlignment="1" applyProtection="1">
      <alignment horizontal="center" vertical="center" shrinkToFit="1"/>
      <protection locked="0"/>
    </xf>
    <xf numFmtId="0" fontId="258" fillId="0" borderId="123" xfId="0" applyFont="1" applyBorder="1" applyAlignment="1" applyProtection="1">
      <alignment vertical="center" wrapText="1" shrinkToFit="1"/>
    </xf>
    <xf numFmtId="0" fontId="243" fillId="0" borderId="269" xfId="0" applyFont="1" applyBorder="1" applyAlignment="1" applyProtection="1">
      <alignment horizontal="center" vertical="center" shrinkToFit="1"/>
      <protection locked="0"/>
    </xf>
    <xf numFmtId="0" fontId="243" fillId="0" borderId="83" xfId="0" applyFont="1" applyBorder="1" applyAlignment="1" applyProtection="1">
      <alignment horizontal="center" vertical="center" shrinkToFit="1"/>
      <protection locked="0"/>
    </xf>
    <xf numFmtId="0" fontId="243" fillId="0" borderId="397" xfId="0" applyFont="1" applyBorder="1" applyAlignment="1" applyProtection="1">
      <alignment horizontal="center" vertical="center" shrinkToFit="1"/>
      <protection locked="0"/>
    </xf>
    <xf numFmtId="0" fontId="243" fillId="0" borderId="17" xfId="0" applyFont="1" applyBorder="1" applyAlignment="1" applyProtection="1">
      <alignment horizontal="center" vertical="center"/>
    </xf>
    <xf numFmtId="0" fontId="243" fillId="0" borderId="88" xfId="0" applyFont="1" applyBorder="1" applyAlignment="1" applyProtection="1">
      <alignment horizontal="center" vertical="center" shrinkToFit="1"/>
      <protection locked="0"/>
    </xf>
    <xf numFmtId="0" fontId="243" fillId="0" borderId="278" xfId="0" applyFont="1" applyBorder="1" applyAlignment="1" applyProtection="1">
      <alignment horizontal="center" vertical="center" shrinkToFit="1"/>
      <protection locked="0"/>
    </xf>
    <xf numFmtId="0" fontId="243" fillId="0" borderId="189" xfId="0" applyFont="1" applyBorder="1" applyAlignment="1" applyProtection="1">
      <alignment horizontal="center" vertical="center" shrinkToFit="1"/>
      <protection locked="0"/>
    </xf>
    <xf numFmtId="0" fontId="243" fillId="0" borderId="17" xfId="0" applyFont="1" applyBorder="1" applyAlignment="1" applyProtection="1">
      <alignment horizontal="center" vertical="center" shrinkToFit="1"/>
      <protection locked="0"/>
    </xf>
    <xf numFmtId="0" fontId="243" fillId="0" borderId="148" xfId="0" applyFont="1" applyBorder="1" applyAlignment="1" applyProtection="1">
      <alignment horizontal="center" vertical="center" shrinkToFit="1"/>
      <protection locked="0"/>
    </xf>
    <xf numFmtId="190" fontId="243" fillId="0" borderId="0" xfId="0" applyNumberFormat="1" applyFont="1" applyFill="1" applyAlignment="1" applyProtection="1">
      <alignment vertical="center"/>
    </xf>
    <xf numFmtId="0" fontId="243" fillId="0" borderId="236" xfId="0" applyFont="1" applyBorder="1" applyAlignment="1" applyProtection="1">
      <alignment horizontal="center" vertical="center" shrinkToFit="1"/>
      <protection locked="0"/>
    </xf>
    <xf numFmtId="190" fontId="243" fillId="0" borderId="0" xfId="0" applyNumberFormat="1" applyFont="1" applyBorder="1" applyAlignment="1" applyProtection="1">
      <alignment horizontal="center" vertical="center" shrinkToFit="1"/>
    </xf>
    <xf numFmtId="0" fontId="243" fillId="0" borderId="358" xfId="0" applyFont="1" applyBorder="1" applyAlignment="1" applyProtection="1">
      <alignment vertical="center" textRotation="255" shrinkToFit="1"/>
      <protection locked="0"/>
    </xf>
    <xf numFmtId="0" fontId="243" fillId="0" borderId="81" xfId="0" applyFont="1" applyBorder="1" applyAlignment="1" applyProtection="1">
      <alignment horizontal="center" vertical="center" shrinkToFit="1"/>
      <protection locked="0"/>
    </xf>
    <xf numFmtId="0" fontId="243" fillId="0" borderId="267" xfId="0" applyFont="1" applyBorder="1" applyAlignment="1" applyProtection="1">
      <alignment horizontal="center" vertical="center" shrinkToFit="1"/>
      <protection locked="0"/>
    </xf>
    <xf numFmtId="0" fontId="243" fillId="0" borderId="123" xfId="0" applyFont="1" applyBorder="1" applyAlignment="1" applyProtection="1">
      <alignment horizontal="center" vertical="center" shrinkToFit="1"/>
      <protection locked="0"/>
    </xf>
    <xf numFmtId="0" fontId="243" fillId="0" borderId="275" xfId="0" applyFont="1" applyBorder="1" applyAlignment="1" applyProtection="1">
      <alignment horizontal="center" vertical="center" shrinkToFit="1"/>
      <protection locked="0"/>
    </xf>
    <xf numFmtId="0" fontId="243" fillId="0" borderId="395" xfId="0" applyFont="1" applyBorder="1" applyAlignment="1" applyProtection="1">
      <alignment horizontal="center" vertical="center" shrinkToFit="1"/>
      <protection locked="0"/>
    </xf>
    <xf numFmtId="0" fontId="243" fillId="0" borderId="13" xfId="0" applyFont="1" applyBorder="1" applyAlignment="1">
      <alignment vertical="center"/>
    </xf>
    <xf numFmtId="0" fontId="243" fillId="0" borderId="14" xfId="0" applyFont="1" applyBorder="1" applyAlignment="1">
      <alignment vertical="center"/>
    </xf>
    <xf numFmtId="0" fontId="243" fillId="0" borderId="14" xfId="0" applyFont="1" applyBorder="1" applyAlignment="1">
      <alignment horizontal="center" vertical="center"/>
    </xf>
    <xf numFmtId="0" fontId="243" fillId="0" borderId="14" xfId="0" applyFont="1" applyBorder="1" applyAlignment="1" applyProtection="1">
      <alignment horizontal="center" vertical="center"/>
      <protection locked="0"/>
    </xf>
    <xf numFmtId="0" fontId="243" fillId="0" borderId="25" xfId="0" applyFont="1" applyBorder="1" applyAlignment="1">
      <alignment vertical="center"/>
    </xf>
    <xf numFmtId="0" fontId="243" fillId="0" borderId="16" xfId="0" applyFont="1" applyBorder="1" applyAlignment="1">
      <alignment vertical="center"/>
    </xf>
    <xf numFmtId="0" fontId="243" fillId="0" borderId="0" xfId="0" applyFont="1" applyBorder="1" applyAlignment="1">
      <alignment vertical="center"/>
    </xf>
    <xf numFmtId="0" fontId="243" fillId="0" borderId="0" xfId="0" applyFont="1" applyBorder="1" applyAlignment="1" applyProtection="1">
      <alignment horizontal="left" vertical="center"/>
      <protection locked="0"/>
    </xf>
    <xf numFmtId="0" fontId="243" fillId="0" borderId="0" xfId="0" applyFont="1" applyBorder="1" applyAlignment="1" applyProtection="1">
      <alignment horizontal="center" vertical="center"/>
      <protection locked="0"/>
    </xf>
    <xf numFmtId="0" fontId="243" fillId="0" borderId="15" xfId="0" applyFont="1" applyBorder="1" applyAlignment="1">
      <alignment vertical="center"/>
    </xf>
    <xf numFmtId="0" fontId="243" fillId="0" borderId="16" xfId="0" applyFont="1" applyBorder="1" applyAlignment="1">
      <alignment vertical="center" shrinkToFit="1"/>
    </xf>
    <xf numFmtId="0" fontId="243" fillId="0" borderId="0" xfId="0" applyFont="1" applyBorder="1" applyAlignment="1">
      <alignment horizontal="center" vertical="center" shrinkToFit="1"/>
    </xf>
    <xf numFmtId="0" fontId="243" fillId="0" borderId="18" xfId="0" applyFont="1" applyBorder="1" applyAlignment="1" applyProtection="1">
      <alignment vertical="center" textRotation="255" shrinkToFit="1"/>
      <protection locked="0"/>
    </xf>
    <xf numFmtId="0" fontId="243" fillId="0" borderId="15" xfId="0" applyFont="1" applyBorder="1" applyAlignment="1">
      <alignment vertical="center" shrinkToFit="1"/>
    </xf>
    <xf numFmtId="190" fontId="243" fillId="0" borderId="0" xfId="0" applyNumberFormat="1" applyFont="1" applyAlignment="1">
      <alignment vertical="center" shrinkToFit="1"/>
    </xf>
    <xf numFmtId="0" fontId="243" fillId="0" borderId="18" xfId="0" applyFont="1" applyBorder="1" applyAlignment="1" applyProtection="1">
      <alignment horizontal="center" vertical="center" shrinkToFit="1"/>
      <protection locked="0"/>
    </xf>
    <xf numFmtId="0" fontId="243" fillId="0" borderId="17" xfId="0" applyFont="1" applyBorder="1" applyAlignment="1">
      <alignment vertical="center"/>
    </xf>
    <xf numFmtId="0" fontId="243" fillId="0" borderId="10" xfId="0" applyFont="1" applyBorder="1" applyAlignment="1">
      <alignment vertical="center"/>
    </xf>
    <xf numFmtId="0" fontId="243" fillId="0" borderId="10" xfId="0" applyFont="1" applyBorder="1" applyAlignment="1">
      <alignment horizontal="center" vertical="center"/>
    </xf>
    <xf numFmtId="0" fontId="243" fillId="0" borderId="10" xfId="0" applyFont="1" applyBorder="1" applyAlignment="1" applyProtection="1">
      <alignment horizontal="center" vertical="center"/>
      <protection locked="0"/>
    </xf>
    <xf numFmtId="0" fontId="243" fillId="0" borderId="24" xfId="0" applyFont="1" applyBorder="1" applyAlignment="1">
      <alignment vertical="center"/>
    </xf>
    <xf numFmtId="0" fontId="242" fillId="0" borderId="0" xfId="0" applyFont="1" applyAlignment="1">
      <alignment horizontal="left" vertical="center"/>
    </xf>
    <xf numFmtId="0" fontId="242" fillId="0" borderId="0" xfId="0" applyFont="1" applyAlignment="1">
      <alignment horizontal="center" vertical="center"/>
    </xf>
    <xf numFmtId="0" fontId="243" fillId="0" borderId="81" xfId="0" applyFont="1" applyBorder="1" applyAlignment="1">
      <alignment horizontal="center" vertical="center"/>
    </xf>
    <xf numFmtId="0" fontId="243" fillId="0" borderId="267" xfId="0" applyFont="1" applyBorder="1" applyAlignment="1">
      <alignment horizontal="center" vertical="center"/>
    </xf>
    <xf numFmtId="0" fontId="243" fillId="0" borderId="270" xfId="0" applyFont="1" applyBorder="1" applyAlignment="1">
      <alignment horizontal="center" vertical="center"/>
    </xf>
    <xf numFmtId="0" fontId="243" fillId="0" borderId="0" xfId="0" applyFont="1" applyAlignment="1">
      <alignment horizontal="left" vertical="center"/>
    </xf>
    <xf numFmtId="1" fontId="243" fillId="0" borderId="273" xfId="0" applyNumberFormat="1" applyFont="1" applyBorder="1" applyAlignment="1">
      <alignment horizontal="center" vertical="center"/>
    </xf>
    <xf numFmtId="1" fontId="243" fillId="0" borderId="0" xfId="0" applyNumberFormat="1" applyFont="1" applyAlignment="1">
      <alignment vertical="center"/>
    </xf>
    <xf numFmtId="14" fontId="243" fillId="0" borderId="0" xfId="0" applyNumberFormat="1" applyFont="1" applyAlignment="1">
      <alignment horizontal="center" vertical="center"/>
    </xf>
    <xf numFmtId="190" fontId="243" fillId="0" borderId="0" xfId="0" applyNumberFormat="1" applyFont="1" applyAlignment="1">
      <alignment horizontal="center" vertical="center"/>
    </xf>
    <xf numFmtId="1" fontId="243" fillId="0" borderId="279" xfId="0" applyNumberFormat="1" applyFont="1" applyBorder="1" applyAlignment="1">
      <alignment horizontal="center" vertical="center"/>
    </xf>
    <xf numFmtId="0" fontId="243" fillId="0" borderId="280" xfId="0" applyFont="1" applyBorder="1" applyAlignment="1">
      <alignment horizontal="center" vertical="center"/>
    </xf>
    <xf numFmtId="192" fontId="243" fillId="0" borderId="267" xfId="0" applyNumberFormat="1" applyFont="1" applyBorder="1" applyAlignment="1" applyProtection="1">
      <alignment horizontal="center" vertical="center" shrinkToFit="1"/>
      <protection locked="0"/>
    </xf>
    <xf numFmtId="193" fontId="243" fillId="0" borderId="269" xfId="0" applyNumberFormat="1" applyFont="1" applyBorder="1" applyAlignment="1" applyProtection="1">
      <alignment horizontal="center" vertical="center"/>
      <protection locked="0"/>
    </xf>
    <xf numFmtId="192" fontId="243" fillId="0" borderId="270" xfId="0" applyNumberFormat="1" applyFont="1" applyBorder="1" applyAlignment="1" applyProtection="1">
      <alignment horizontal="center" vertical="center" shrinkToFit="1"/>
      <protection locked="0"/>
    </xf>
    <xf numFmtId="193" fontId="243" fillId="0" borderId="0" xfId="0" applyNumberFormat="1" applyFont="1" applyBorder="1" applyAlignment="1">
      <alignment horizontal="center" vertical="center"/>
    </xf>
    <xf numFmtId="0" fontId="243" fillId="0" borderId="12" xfId="0" applyFont="1" applyBorder="1" applyAlignment="1">
      <alignment horizontal="center" vertical="center"/>
    </xf>
    <xf numFmtId="0" fontId="243" fillId="0" borderId="87" xfId="0" applyFont="1" applyBorder="1" applyAlignment="1" applyProtection="1">
      <alignment horizontal="center" vertical="center"/>
      <protection locked="0"/>
    </xf>
    <xf numFmtId="0" fontId="243" fillId="0" borderId="92" xfId="0" applyFont="1" applyBorder="1" applyAlignment="1" applyProtection="1">
      <alignment horizontal="center" vertical="center"/>
      <protection locked="0"/>
    </xf>
    <xf numFmtId="0" fontId="243" fillId="0" borderId="273" xfId="0" applyFont="1" applyBorder="1" applyAlignment="1" applyProtection="1">
      <alignment horizontal="center" vertical="center"/>
      <protection locked="0"/>
    </xf>
    <xf numFmtId="0" fontId="243" fillId="0" borderId="271" xfId="0" applyFont="1" applyBorder="1" applyAlignment="1">
      <alignment vertical="center" shrinkToFit="1"/>
    </xf>
    <xf numFmtId="0" fontId="243" fillId="0" borderId="272" xfId="0" applyFont="1" applyBorder="1" applyAlignment="1">
      <alignment vertical="center"/>
    </xf>
    <xf numFmtId="179" fontId="243" fillId="0" borderId="273" xfId="0" applyNumberFormat="1" applyFont="1" applyBorder="1" applyAlignment="1">
      <alignment horizontal="center" vertical="center"/>
    </xf>
    <xf numFmtId="0" fontId="243" fillId="0" borderId="273" xfId="0" applyFont="1" applyBorder="1" applyAlignment="1">
      <alignment horizontal="center" vertical="center"/>
    </xf>
    <xf numFmtId="0" fontId="243" fillId="0" borderId="272" xfId="0" applyFont="1" applyBorder="1" applyAlignment="1" applyProtection="1">
      <alignment horizontal="center" vertical="center" shrinkToFit="1"/>
      <protection locked="0"/>
    </xf>
    <xf numFmtId="190" fontId="243" fillId="0" borderId="273" xfId="104" applyNumberFormat="1" applyFont="1" applyBorder="1" applyAlignment="1">
      <alignment horizontal="center" vertical="center"/>
    </xf>
    <xf numFmtId="0" fontId="243" fillId="0" borderId="282" xfId="0" applyFont="1" applyBorder="1" applyAlignment="1">
      <alignment horizontal="center" vertical="center"/>
    </xf>
    <xf numFmtId="0" fontId="243" fillId="0" borderId="277" xfId="0" applyFont="1" applyBorder="1" applyAlignment="1">
      <alignment vertical="center"/>
    </xf>
    <xf numFmtId="190" fontId="243" fillId="0" borderId="279" xfId="104" applyNumberFormat="1" applyFont="1" applyBorder="1" applyAlignment="1">
      <alignment horizontal="center" vertical="center"/>
    </xf>
    <xf numFmtId="0" fontId="243" fillId="0" borderId="22" xfId="0" applyFont="1" applyBorder="1" applyAlignment="1">
      <alignment horizontal="center" vertical="center"/>
    </xf>
    <xf numFmtId="190" fontId="243" fillId="0" borderId="0" xfId="104" applyNumberFormat="1" applyFont="1" applyBorder="1" applyAlignment="1">
      <alignment horizontal="center" vertical="center"/>
    </xf>
    <xf numFmtId="0" fontId="243" fillId="0" borderId="0" xfId="0" applyFont="1" applyAlignment="1" applyProtection="1">
      <alignment horizontal="center" vertical="center"/>
      <protection locked="0"/>
    </xf>
    <xf numFmtId="0" fontId="243" fillId="0" borderId="280" xfId="0" applyFont="1" applyFill="1" applyBorder="1" applyAlignment="1">
      <alignment horizontal="center" vertical="center"/>
    </xf>
    <xf numFmtId="192" fontId="243" fillId="0" borderId="267" xfId="0" applyNumberFormat="1" applyFont="1" applyFill="1" applyBorder="1" applyAlignment="1" applyProtection="1">
      <alignment horizontal="center" vertical="center" shrinkToFit="1"/>
      <protection locked="0"/>
    </xf>
    <xf numFmtId="193" fontId="243" fillId="0" borderId="269" xfId="0" applyNumberFormat="1" applyFont="1" applyFill="1" applyBorder="1" applyAlignment="1" applyProtection="1">
      <alignment horizontal="center" vertical="center"/>
      <protection locked="0"/>
    </xf>
    <xf numFmtId="192" fontId="243" fillId="0" borderId="270" xfId="0" applyNumberFormat="1" applyFont="1" applyFill="1" applyBorder="1" applyAlignment="1" applyProtection="1">
      <alignment horizontal="center" vertical="center" shrinkToFit="1"/>
      <protection locked="0"/>
    </xf>
    <xf numFmtId="0" fontId="243" fillId="0" borderId="281" xfId="0" applyFont="1" applyFill="1" applyBorder="1" applyAlignment="1">
      <alignment horizontal="center" vertical="center"/>
    </xf>
    <xf numFmtId="0" fontId="243" fillId="0" borderId="87" xfId="0" applyFont="1" applyFill="1" applyBorder="1" applyAlignment="1" applyProtection="1">
      <alignment horizontal="center" vertical="center"/>
      <protection locked="0"/>
    </xf>
    <xf numFmtId="0" fontId="243" fillId="0" borderId="92" xfId="0" applyFont="1" applyFill="1" applyBorder="1" applyAlignment="1" applyProtection="1">
      <alignment horizontal="center" vertical="center"/>
      <protection locked="0"/>
    </xf>
    <xf numFmtId="0" fontId="243" fillId="0" borderId="273" xfId="0" applyFont="1" applyFill="1" applyBorder="1" applyAlignment="1" applyProtection="1">
      <alignment horizontal="center" vertical="center"/>
      <protection locked="0"/>
    </xf>
    <xf numFmtId="0" fontId="243" fillId="0" borderId="282" xfId="0" applyFont="1" applyFill="1" applyBorder="1" applyAlignment="1">
      <alignment horizontal="center" vertical="center"/>
    </xf>
    <xf numFmtId="192" fontId="243" fillId="0" borderId="271" xfId="0" applyNumberFormat="1" applyFont="1" applyBorder="1" applyAlignment="1" applyProtection="1">
      <alignment horizontal="center" vertical="center" shrinkToFit="1"/>
      <protection locked="0"/>
    </xf>
    <xf numFmtId="193" fontId="243" fillId="0" borderId="270" xfId="0" applyNumberFormat="1" applyFont="1" applyBorder="1" applyAlignment="1" applyProtection="1">
      <alignment horizontal="center" vertical="center"/>
      <protection locked="0"/>
    </xf>
    <xf numFmtId="0" fontId="243" fillId="0" borderId="272" xfId="0" applyFont="1" applyBorder="1" applyAlignment="1" applyProtection="1">
      <alignment horizontal="center" vertical="center"/>
      <protection locked="0"/>
    </xf>
    <xf numFmtId="0" fontId="85" fillId="0" borderId="109" xfId="0" applyFont="1" applyFill="1" applyBorder="1" applyAlignment="1">
      <alignment horizontal="center" vertical="center" wrapText="1"/>
    </xf>
    <xf numFmtId="0" fontId="244" fillId="0" borderId="0" xfId="0" applyFont="1" applyAlignment="1">
      <alignment horizontal="center" vertical="center"/>
    </xf>
    <xf numFmtId="0" fontId="244" fillId="25" borderId="0" xfId="0" applyFont="1" applyFill="1" applyAlignment="1" applyProtection="1">
      <alignment horizontal="left" vertical="center"/>
      <protection locked="0"/>
    </xf>
    <xf numFmtId="0" fontId="244" fillId="0" borderId="0" xfId="0" applyFont="1" applyAlignment="1">
      <alignment horizontal="left" vertical="center"/>
    </xf>
    <xf numFmtId="0" fontId="244" fillId="0" borderId="0" xfId="0" applyFont="1" applyAlignment="1">
      <alignment vertical="center" shrinkToFit="1"/>
    </xf>
    <xf numFmtId="0" fontId="244" fillId="0" borderId="0" xfId="0" applyFont="1" applyAlignment="1">
      <alignment horizontal="left" vertical="center" shrinkToFit="1"/>
    </xf>
    <xf numFmtId="0" fontId="243" fillId="0" borderId="0" xfId="0" applyFont="1" applyFill="1" applyBorder="1" applyAlignment="1">
      <alignment horizontal="left" vertical="center"/>
    </xf>
    <xf numFmtId="0" fontId="243" fillId="0" borderId="0" xfId="0" applyFont="1" applyFill="1" applyAlignment="1">
      <alignment horizontal="center" vertical="center"/>
    </xf>
    <xf numFmtId="191" fontId="243" fillId="0" borderId="0" xfId="0" applyNumberFormat="1" applyFont="1" applyFill="1" applyAlignment="1">
      <alignment horizontal="left" vertical="center"/>
    </xf>
    <xf numFmtId="0" fontId="243" fillId="0" borderId="0" xfId="0" applyFont="1" applyBorder="1" applyAlignment="1" applyProtection="1">
      <alignment vertical="center" textRotation="255" shrinkToFit="1"/>
      <protection locked="0"/>
    </xf>
    <xf numFmtId="0" fontId="255" fillId="0" borderId="38" xfId="0" applyFont="1" applyFill="1" applyBorder="1" applyAlignment="1">
      <alignment vertical="center"/>
    </xf>
    <xf numFmtId="0" fontId="256" fillId="0" borderId="0" xfId="0" applyFont="1" applyBorder="1" applyAlignment="1">
      <alignment horizontal="right" vertical="center"/>
    </xf>
    <xf numFmtId="0" fontId="250" fillId="0" borderId="0" xfId="0" applyFont="1" applyBorder="1" applyAlignment="1">
      <alignment horizontal="right" vertical="center"/>
    </xf>
    <xf numFmtId="192" fontId="243" fillId="0" borderId="268" xfId="0" applyNumberFormat="1" applyFont="1" applyBorder="1" applyAlignment="1" applyProtection="1">
      <alignment horizontal="center" vertical="center" shrinkToFit="1"/>
      <protection locked="0"/>
    </xf>
    <xf numFmtId="0" fontId="243" fillId="0" borderId="276" xfId="0" applyFont="1" applyBorder="1" applyAlignment="1" applyProtection="1">
      <alignment horizontal="center" vertical="center"/>
      <protection locked="0"/>
    </xf>
    <xf numFmtId="0" fontId="256" fillId="0" borderId="11" xfId="0" applyFont="1" applyBorder="1" applyAlignment="1">
      <alignment vertical="center" wrapText="1" shrinkToFit="1"/>
    </xf>
    <xf numFmtId="0" fontId="243" fillId="0" borderId="11" xfId="0" applyFont="1" applyBorder="1" applyAlignment="1">
      <alignment vertical="center"/>
    </xf>
    <xf numFmtId="0" fontId="250" fillId="0" borderId="16" xfId="0" applyFont="1" applyBorder="1" applyAlignment="1">
      <alignment horizontal="center" vertical="center" wrapText="1" shrinkToFit="1"/>
    </xf>
    <xf numFmtId="0" fontId="243" fillId="0" borderId="15" xfId="0" applyFont="1" applyBorder="1" applyAlignment="1">
      <alignment horizontal="center" vertical="center"/>
    </xf>
    <xf numFmtId="0" fontId="243" fillId="0" borderId="184" xfId="0" applyFont="1" applyBorder="1" applyAlignment="1">
      <alignment horizontal="center" vertical="center"/>
    </xf>
    <xf numFmtId="0" fontId="243" fillId="0" borderId="85" xfId="0" applyFont="1" applyBorder="1" applyAlignment="1">
      <alignment horizontal="center" vertical="center"/>
    </xf>
    <xf numFmtId="0" fontId="243" fillId="0" borderId="21" xfId="0" applyFont="1" applyBorder="1" applyAlignment="1">
      <alignment vertical="center" shrinkToFit="1"/>
    </xf>
    <xf numFmtId="0" fontId="243" fillId="0" borderId="20" xfId="0" applyFont="1" applyBorder="1" applyAlignment="1">
      <alignment horizontal="center" vertical="center"/>
    </xf>
    <xf numFmtId="0" fontId="243" fillId="0" borderId="25" xfId="0" applyFont="1" applyBorder="1" applyAlignment="1">
      <alignment horizontal="center" vertical="center"/>
    </xf>
    <xf numFmtId="0" fontId="243" fillId="0" borderId="22" xfId="0" applyFont="1" applyBorder="1" applyAlignment="1">
      <alignment vertical="center" shrinkToFit="1"/>
    </xf>
    <xf numFmtId="192" fontId="243" fillId="0" borderId="268" xfId="0" applyNumberFormat="1" applyFont="1" applyFill="1" applyBorder="1" applyAlignment="1" applyProtection="1">
      <alignment horizontal="center" vertical="center" shrinkToFit="1"/>
      <protection locked="0"/>
    </xf>
    <xf numFmtId="0" fontId="243" fillId="0" borderId="84" xfId="0" applyFont="1" applyFill="1" applyBorder="1" applyAlignment="1" applyProtection="1">
      <alignment horizontal="center" vertical="center"/>
      <protection locked="0"/>
    </xf>
    <xf numFmtId="179" fontId="243" fillId="0" borderId="22" xfId="0" applyNumberFormat="1" applyFont="1" applyBorder="1" applyAlignment="1">
      <alignment horizontal="center" vertical="center"/>
    </xf>
    <xf numFmtId="0" fontId="243" fillId="0" borderId="84" xfId="0" applyFont="1" applyBorder="1" applyAlignment="1" applyProtection="1">
      <alignment horizontal="center" vertical="center"/>
      <protection locked="0"/>
    </xf>
    <xf numFmtId="0" fontId="244" fillId="0" borderId="0" xfId="0" applyFont="1" applyFill="1" applyAlignment="1">
      <alignment vertical="center"/>
    </xf>
    <xf numFmtId="0" fontId="244" fillId="0" borderId="0" xfId="0" applyFont="1" applyFill="1" applyAlignment="1">
      <alignment horizontal="center" vertical="center"/>
    </xf>
    <xf numFmtId="0" fontId="244" fillId="0" borderId="0" xfId="0" applyFont="1" applyFill="1" applyAlignment="1" applyProtection="1">
      <alignment horizontal="left" vertical="center"/>
      <protection locked="0"/>
    </xf>
    <xf numFmtId="0" fontId="244" fillId="0" borderId="0" xfId="0" applyFont="1" applyFill="1" applyAlignment="1">
      <alignment horizontal="left" vertical="center"/>
    </xf>
    <xf numFmtId="0" fontId="244" fillId="0" borderId="0" xfId="0" applyFont="1" applyFill="1" applyAlignment="1">
      <alignment vertical="center" shrinkToFit="1"/>
    </xf>
    <xf numFmtId="0" fontId="244" fillId="0" borderId="0" xfId="0" applyFont="1" applyFill="1" applyAlignment="1">
      <alignment horizontal="left" vertical="center" shrinkToFit="1"/>
    </xf>
    <xf numFmtId="0" fontId="243" fillId="0" borderId="82" xfId="0" applyFont="1" applyBorder="1" applyAlignment="1" applyProtection="1">
      <alignment horizontal="center" vertical="center" shrinkToFit="1"/>
      <protection locked="0"/>
    </xf>
    <xf numFmtId="0" fontId="34" fillId="0" borderId="21" xfId="0" applyFont="1" applyFill="1" applyBorder="1" applyAlignment="1">
      <alignment horizontal="center" vertical="center" shrinkToFit="1"/>
    </xf>
    <xf numFmtId="0" fontId="34" fillId="0" borderId="22" xfId="0" applyFont="1" applyFill="1" applyBorder="1" applyAlignment="1">
      <alignment horizontal="center" vertical="center" shrinkToFit="1"/>
    </xf>
    <xf numFmtId="0" fontId="34" fillId="0" borderId="102" xfId="0" applyFont="1" applyFill="1" applyBorder="1" applyAlignment="1">
      <alignment horizontal="center" vertical="center" shrinkToFit="1"/>
    </xf>
    <xf numFmtId="0" fontId="34" fillId="0" borderId="97"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0" fontId="34" fillId="0" borderId="22"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0" fontId="0" fillId="0" borderId="116" xfId="0" applyFont="1" applyFill="1" applyBorder="1" applyAlignment="1">
      <alignment horizontal="left" vertical="center" wrapText="1"/>
    </xf>
    <xf numFmtId="0" fontId="31" fillId="0" borderId="25" xfId="0" applyFont="1" applyFill="1" applyBorder="1" applyAlignment="1">
      <alignment horizontal="center" vertical="center"/>
    </xf>
    <xf numFmtId="0" fontId="31" fillId="0" borderId="24" xfId="0" applyFont="1" applyFill="1" applyBorder="1" applyAlignment="1">
      <alignment horizontal="center" vertical="center"/>
    </xf>
    <xf numFmtId="0" fontId="31" fillId="0" borderId="99" xfId="0" applyFont="1" applyFill="1" applyBorder="1" applyAlignment="1">
      <alignment horizontal="center" vertical="center"/>
    </xf>
    <xf numFmtId="0" fontId="31" fillId="0" borderId="97" xfId="0" applyFont="1" applyFill="1" applyBorder="1" applyAlignment="1">
      <alignment horizontal="center" vertical="center"/>
    </xf>
    <xf numFmtId="183" fontId="0" fillId="0" borderId="107" xfId="0" applyNumberFormat="1" applyFont="1" applyFill="1" applyBorder="1" applyAlignment="1">
      <alignment vertical="center" wrapText="1"/>
    </xf>
    <xf numFmtId="183" fontId="0" fillId="0" borderId="108" xfId="0" applyNumberFormat="1" applyFont="1" applyFill="1" applyBorder="1" applyAlignment="1">
      <alignment vertical="center" wrapText="1"/>
    </xf>
    <xf numFmtId="0" fontId="31" fillId="0" borderId="142" xfId="0" applyFont="1" applyFill="1" applyBorder="1" applyAlignment="1">
      <alignment horizontal="center" vertical="center"/>
    </xf>
    <xf numFmtId="0" fontId="31" fillId="0" borderId="245" xfId="0" applyFont="1" applyFill="1" applyBorder="1" applyAlignment="1">
      <alignment horizontal="center" vertical="center"/>
    </xf>
    <xf numFmtId="0" fontId="31" fillId="0" borderId="15" xfId="0" applyFont="1" applyFill="1" applyBorder="1" applyAlignment="1">
      <alignment horizontal="center" vertical="center"/>
    </xf>
    <xf numFmtId="0" fontId="82" fillId="0" borderId="116" xfId="63" applyFill="1" applyBorder="1" applyAlignment="1">
      <alignment horizontal="center" vertical="center"/>
    </xf>
    <xf numFmtId="0" fontId="0" fillId="0" borderId="117" xfId="0" applyFont="1" applyFill="1" applyBorder="1" applyAlignment="1">
      <alignment horizontal="left" vertical="center" wrapText="1"/>
    </xf>
    <xf numFmtId="0" fontId="0" fillId="0" borderId="152" xfId="0" quotePrefix="1" applyFont="1" applyFill="1" applyBorder="1" applyAlignment="1">
      <alignment horizontal="center" vertical="center" wrapText="1"/>
    </xf>
    <xf numFmtId="0" fontId="0" fillId="0" borderId="160" xfId="0" applyFont="1" applyFill="1" applyBorder="1" applyAlignment="1">
      <alignment horizontal="center" vertical="center"/>
    </xf>
    <xf numFmtId="183" fontId="0" fillId="0" borderId="155" xfId="0" applyNumberFormat="1" applyFont="1" applyFill="1" applyBorder="1" applyAlignment="1">
      <alignment vertical="center" wrapText="1"/>
    </xf>
    <xf numFmtId="183" fontId="0" fillId="0" borderId="109" xfId="0" applyNumberFormat="1" applyFont="1" applyFill="1" applyBorder="1" applyAlignment="1">
      <alignment vertical="center" wrapText="1"/>
    </xf>
    <xf numFmtId="183" fontId="0" fillId="0" borderId="111" xfId="0" applyNumberFormat="1" applyFont="1" applyFill="1" applyBorder="1" applyAlignment="1">
      <alignment vertical="center" wrapText="1"/>
    </xf>
    <xf numFmtId="0" fontId="0" fillId="26" borderId="107" xfId="0" applyFont="1" applyFill="1" applyBorder="1" applyAlignment="1">
      <alignment horizontal="left" vertical="center" wrapText="1"/>
    </xf>
    <xf numFmtId="0" fontId="0" fillId="26" borderId="108" xfId="0" applyFont="1" applyFill="1" applyBorder="1" applyAlignment="1">
      <alignment horizontal="left" vertical="center" wrapText="1"/>
    </xf>
    <xf numFmtId="0" fontId="31" fillId="0" borderId="12" xfId="0" applyFont="1" applyFill="1" applyBorder="1" applyAlignment="1">
      <alignment horizontal="center" vertical="center"/>
    </xf>
    <xf numFmtId="0" fontId="31" fillId="0" borderId="98" xfId="0" applyFont="1" applyFill="1" applyBorder="1" applyAlignment="1">
      <alignment horizontal="center" vertical="center"/>
    </xf>
    <xf numFmtId="0" fontId="31" fillId="0" borderId="101" xfId="0" applyFont="1" applyFill="1" applyBorder="1" applyAlignment="1">
      <alignment horizontal="center" vertical="center"/>
    </xf>
    <xf numFmtId="0" fontId="31" fillId="0" borderId="96" xfId="0" applyFont="1" applyFill="1" applyBorder="1" applyAlignment="1">
      <alignment horizontal="center" vertical="center"/>
    </xf>
    <xf numFmtId="0" fontId="0" fillId="0" borderId="107" xfId="0" applyFont="1" applyFill="1" applyBorder="1" applyAlignment="1">
      <alignment horizontal="left" vertical="center" wrapText="1"/>
    </xf>
    <xf numFmtId="0" fontId="0" fillId="0" borderId="108" xfId="0" applyFont="1" applyFill="1" applyBorder="1" applyAlignment="1">
      <alignment horizontal="left" vertical="center" wrapText="1"/>
    </xf>
    <xf numFmtId="0" fontId="34" fillId="0" borderId="101" xfId="0" applyFont="1" applyFill="1" applyBorder="1" applyAlignment="1">
      <alignment horizontal="center" vertical="center" shrinkToFit="1"/>
    </xf>
    <xf numFmtId="0" fontId="34" fillId="0" borderId="96" xfId="0" applyFont="1" applyFill="1" applyBorder="1" applyAlignment="1">
      <alignment horizontal="center" vertical="center" shrinkToFit="1"/>
    </xf>
    <xf numFmtId="0" fontId="34" fillId="0" borderId="20" xfId="0" applyFont="1" applyFill="1" applyBorder="1" applyAlignment="1">
      <alignment horizontal="center" vertical="center" wrapText="1" shrinkToFit="1"/>
    </xf>
    <xf numFmtId="0" fontId="34" fillId="0" borderId="21" xfId="0" applyFont="1" applyFill="1" applyBorder="1" applyAlignment="1">
      <alignment horizontal="center" vertical="center" shrinkToFit="1"/>
    </xf>
    <xf numFmtId="0" fontId="34" fillId="0" borderId="22" xfId="0" applyFont="1" applyFill="1" applyBorder="1" applyAlignment="1">
      <alignment horizontal="center" vertical="center" shrinkToFit="1"/>
    </xf>
    <xf numFmtId="176" fontId="20" fillId="0" borderId="21" xfId="0" applyNumberFormat="1" applyFont="1" applyFill="1" applyBorder="1" applyAlignment="1">
      <alignment horizontal="center" vertical="center" shrinkToFit="1"/>
    </xf>
    <xf numFmtId="176" fontId="20" fillId="0" borderId="22" xfId="0" applyNumberFormat="1" applyFont="1" applyFill="1" applyBorder="1" applyAlignment="1">
      <alignment horizontal="center" vertical="center" shrinkToFit="1"/>
    </xf>
    <xf numFmtId="0" fontId="31" fillId="0" borderId="158" xfId="0" applyFont="1" applyFill="1" applyBorder="1" applyAlignment="1">
      <alignment horizontal="center" vertical="center"/>
    </xf>
    <xf numFmtId="0" fontId="31" fillId="0" borderId="102" xfId="0" applyFont="1" applyFill="1" applyBorder="1" applyAlignment="1">
      <alignment horizontal="center" vertical="center"/>
    </xf>
    <xf numFmtId="0" fontId="85" fillId="0" borderId="109" xfId="0" applyFont="1" applyFill="1" applyBorder="1" applyAlignment="1">
      <alignment horizontal="center" vertical="center" wrapText="1"/>
    </xf>
    <xf numFmtId="0" fontId="0" fillId="0" borderId="109" xfId="0" applyFont="1" applyFill="1" applyBorder="1" applyAlignment="1">
      <alignment horizontal="left" vertical="center" wrapText="1"/>
    </xf>
    <xf numFmtId="0" fontId="224" fillId="0" borderId="116" xfId="63" applyFont="1" applyFill="1" applyBorder="1" applyAlignment="1">
      <alignment horizontal="center" vertical="center"/>
    </xf>
    <xf numFmtId="0" fontId="224" fillId="0" borderId="108" xfId="63" quotePrefix="1" applyFont="1" applyFill="1" applyBorder="1" applyAlignment="1">
      <alignment horizontal="center" vertical="center"/>
    </xf>
    <xf numFmtId="0" fontId="0" fillId="0" borderId="42" xfId="0" applyFont="1" applyFill="1" applyBorder="1" applyAlignment="1">
      <alignment horizontal="left" vertical="center" wrapText="1"/>
    </xf>
    <xf numFmtId="0" fontId="224" fillId="0" borderId="119" xfId="63" applyFont="1" applyFill="1" applyBorder="1" applyAlignment="1">
      <alignment horizontal="center" vertical="center"/>
    </xf>
    <xf numFmtId="0" fontId="0" fillId="0" borderId="254" xfId="0" applyFont="1" applyFill="1" applyBorder="1" applyAlignment="1">
      <alignment horizontal="left" vertical="center" wrapText="1"/>
    </xf>
    <xf numFmtId="0" fontId="31" fillId="0" borderId="150" xfId="0" applyFont="1" applyFill="1" applyBorder="1" applyAlignment="1">
      <alignment horizontal="center" vertical="center"/>
    </xf>
    <xf numFmtId="0" fontId="31" fillId="0" borderId="162" xfId="0" applyFont="1" applyFill="1" applyBorder="1" applyAlignment="1">
      <alignment horizontal="center" vertical="center"/>
    </xf>
    <xf numFmtId="0" fontId="0" fillId="0" borderId="155" xfId="0" applyFont="1" applyFill="1" applyBorder="1" applyAlignment="1">
      <alignment horizontal="left" vertical="center" wrapText="1"/>
    </xf>
    <xf numFmtId="0" fontId="31" fillId="0" borderId="28" xfId="0" applyFont="1" applyFill="1" applyBorder="1" applyAlignment="1">
      <alignment horizontal="center" vertical="center"/>
    </xf>
    <xf numFmtId="0" fontId="0" fillId="0" borderId="108" xfId="0" applyFont="1" applyFill="1" applyBorder="1" applyAlignment="1">
      <alignment vertical="center" wrapText="1"/>
    </xf>
    <xf numFmtId="0" fontId="34" fillId="0" borderId="102" xfId="0" applyFont="1" applyFill="1" applyBorder="1" applyAlignment="1">
      <alignment horizontal="center" vertical="center" shrinkToFit="1"/>
    </xf>
    <xf numFmtId="0" fontId="34" fillId="0" borderId="97" xfId="0" applyFont="1" applyFill="1" applyBorder="1" applyAlignment="1">
      <alignment horizontal="center" vertical="center" shrinkToFit="1"/>
    </xf>
    <xf numFmtId="0" fontId="0" fillId="0" borderId="107" xfId="0" applyFont="1" applyFill="1" applyBorder="1" applyAlignment="1">
      <alignment vertical="center" wrapText="1"/>
    </xf>
    <xf numFmtId="0" fontId="0" fillId="0" borderId="110" xfId="0" applyFont="1" applyFill="1" applyBorder="1" applyAlignment="1">
      <alignment vertical="center" wrapText="1"/>
    </xf>
    <xf numFmtId="0" fontId="31" fillId="0" borderId="165" xfId="0" applyFont="1" applyFill="1" applyBorder="1" applyAlignment="1">
      <alignment horizontal="center" vertical="center"/>
    </xf>
    <xf numFmtId="0" fontId="34" fillId="0" borderId="98" xfId="0" applyFont="1" applyFill="1" applyBorder="1" applyAlignment="1">
      <alignment horizontal="center" vertical="center" wrapText="1" shrinkToFit="1"/>
    </xf>
    <xf numFmtId="0" fontId="34" fillId="0" borderId="20" xfId="0" applyFont="1" applyFill="1" applyBorder="1" applyAlignment="1">
      <alignment horizontal="center" vertical="center" shrinkToFit="1"/>
    </xf>
    <xf numFmtId="0" fontId="0" fillId="0" borderId="110" xfId="0" applyFont="1" applyFill="1" applyBorder="1" applyAlignment="1">
      <alignment horizontal="left" vertical="center" wrapText="1"/>
    </xf>
    <xf numFmtId="0" fontId="0" fillId="0" borderId="151" xfId="0" applyFont="1" applyFill="1" applyBorder="1" applyAlignment="1">
      <alignment horizontal="left" vertical="center" wrapText="1"/>
    </xf>
    <xf numFmtId="0" fontId="34" fillId="0" borderId="21"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0" fillId="0" borderId="156" xfId="0" applyFont="1" applyFill="1" applyBorder="1" applyAlignment="1">
      <alignment horizontal="left" vertical="center" wrapText="1"/>
    </xf>
    <xf numFmtId="0" fontId="0" fillId="0" borderId="155" xfId="0" applyFont="1" applyFill="1" applyBorder="1" applyAlignment="1">
      <alignment vertical="center" wrapText="1"/>
    </xf>
    <xf numFmtId="0" fontId="0" fillId="0" borderId="109" xfId="0" applyFont="1" applyFill="1" applyBorder="1" applyAlignment="1">
      <alignment vertical="center" wrapText="1"/>
    </xf>
    <xf numFmtId="0" fontId="31" fillId="0" borderId="27" xfId="0" applyFont="1" applyFill="1" applyBorder="1" applyAlignment="1">
      <alignment horizontal="center" vertical="center"/>
    </xf>
    <xf numFmtId="0" fontId="0" fillId="0" borderId="108" xfId="0" quotePrefix="1" applyFont="1" applyFill="1" applyBorder="1" applyAlignment="1">
      <alignment horizontal="center" vertical="center" wrapText="1"/>
    </xf>
    <xf numFmtId="0" fontId="0" fillId="0" borderId="116" xfId="0" applyFont="1" applyFill="1" applyBorder="1" applyAlignment="1">
      <alignment horizontal="center" vertical="center"/>
    </xf>
    <xf numFmtId="0" fontId="0" fillId="0" borderId="41" xfId="0" applyFont="1" applyFill="1" applyBorder="1" applyAlignment="1">
      <alignment horizontal="left" vertical="center" wrapText="1"/>
    </xf>
    <xf numFmtId="0" fontId="0" fillId="0" borderId="117" xfId="0" quotePrefix="1" applyFont="1" applyFill="1" applyBorder="1" applyAlignment="1">
      <alignment horizontal="center" vertical="center" wrapText="1"/>
    </xf>
    <xf numFmtId="0" fontId="0" fillId="0" borderId="117" xfId="0" applyFont="1" applyFill="1" applyBorder="1" applyAlignment="1">
      <alignment horizontal="center" vertical="center"/>
    </xf>
    <xf numFmtId="0" fontId="82" fillId="0" borderId="116" xfId="63" applyFill="1" applyBorder="1" applyAlignment="1">
      <alignment horizontal="center" vertical="center" wrapText="1"/>
    </xf>
    <xf numFmtId="0" fontId="82" fillId="0" borderId="108" xfId="63" applyFill="1" applyBorder="1" applyAlignment="1">
      <alignment horizontal="center" vertical="center"/>
    </xf>
    <xf numFmtId="0" fontId="0" fillId="0" borderId="38" xfId="0" applyFont="1" applyFill="1" applyBorder="1" applyAlignment="1">
      <alignment horizontal="left" vertical="center" wrapText="1"/>
    </xf>
    <xf numFmtId="0" fontId="0" fillId="0" borderId="160" xfId="0" applyFont="1" applyFill="1" applyBorder="1" applyAlignment="1">
      <alignment horizontal="left" vertical="center" wrapText="1"/>
    </xf>
    <xf numFmtId="0" fontId="0" fillId="0" borderId="116" xfId="63" quotePrefix="1" applyFont="1" applyFill="1" applyBorder="1" applyAlignment="1">
      <alignment horizontal="center" vertical="center" wrapText="1"/>
    </xf>
    <xf numFmtId="0" fontId="0" fillId="0" borderId="107" xfId="63" applyFont="1" applyFill="1" applyBorder="1" applyAlignment="1">
      <alignment horizontal="center" vertical="center"/>
    </xf>
    <xf numFmtId="0" fontId="0" fillId="0" borderId="152" xfId="0" applyFont="1" applyFill="1" applyBorder="1" applyAlignment="1">
      <alignment horizontal="left" vertical="center" wrapText="1"/>
    </xf>
    <xf numFmtId="0" fontId="34" fillId="0" borderId="109" xfId="0" applyFont="1" applyFill="1" applyBorder="1" applyAlignment="1">
      <alignment horizontal="center" vertical="center" wrapText="1"/>
    </xf>
    <xf numFmtId="0" fontId="34" fillId="0" borderId="108" xfId="0" applyFont="1" applyFill="1" applyBorder="1" applyAlignment="1">
      <alignment horizontal="center" vertical="center" wrapText="1"/>
    </xf>
    <xf numFmtId="0" fontId="0" fillId="0" borderId="41" xfId="0" quotePrefix="1" applyFont="1" applyFill="1" applyBorder="1" applyAlignment="1">
      <alignment horizontal="center" vertical="center" wrapText="1"/>
    </xf>
    <xf numFmtId="0" fontId="0" fillId="0" borderId="116" xfId="0" quotePrefix="1" applyFont="1" applyFill="1" applyBorder="1" applyAlignment="1">
      <alignment horizontal="center" vertical="center" wrapText="1"/>
    </xf>
    <xf numFmtId="0" fontId="0" fillId="0" borderId="108" xfId="0" applyFont="1" applyFill="1" applyBorder="1" applyAlignment="1">
      <alignment horizontal="center" vertical="center" wrapText="1"/>
    </xf>
    <xf numFmtId="0" fontId="82" fillId="0" borderId="108" xfId="63" applyFill="1" applyBorder="1" applyAlignment="1">
      <alignment horizontal="center" vertical="center" wrapText="1"/>
    </xf>
    <xf numFmtId="0" fontId="0" fillId="0" borderId="161" xfId="0" applyFont="1" applyFill="1" applyBorder="1" applyAlignment="1">
      <alignment horizontal="left" vertical="center" wrapText="1"/>
    </xf>
    <xf numFmtId="0" fontId="0" fillId="0" borderId="153" xfId="0" applyFont="1" applyFill="1" applyBorder="1" applyAlignment="1">
      <alignment horizontal="left" vertical="center" wrapText="1"/>
    </xf>
    <xf numFmtId="0" fontId="0" fillId="0" borderId="111" xfId="0" applyFont="1" applyFill="1" applyBorder="1" applyAlignment="1">
      <alignment horizontal="left" vertical="center" wrapText="1"/>
    </xf>
    <xf numFmtId="0" fontId="0" fillId="0" borderId="360" xfId="0" applyFont="1" applyFill="1" applyBorder="1" applyAlignment="1">
      <alignment horizontal="center" vertical="center"/>
    </xf>
    <xf numFmtId="0" fontId="0" fillId="0" borderId="175" xfId="0" applyFont="1" applyFill="1" applyBorder="1" applyAlignment="1">
      <alignment horizontal="center" vertical="center"/>
    </xf>
    <xf numFmtId="0" fontId="0" fillId="0" borderId="167" xfId="0" applyFont="1" applyFill="1" applyBorder="1" applyAlignment="1">
      <alignment horizontal="left" vertical="center" wrapText="1"/>
    </xf>
    <xf numFmtId="0" fontId="0" fillId="0" borderId="172" xfId="0" applyFont="1" applyFill="1" applyBorder="1" applyAlignment="1">
      <alignment horizontal="left" vertical="center" wrapText="1"/>
    </xf>
    <xf numFmtId="183" fontId="0" fillId="0" borderId="172" xfId="0" applyNumberFormat="1" applyFont="1" applyFill="1" applyBorder="1" applyAlignment="1">
      <alignment vertical="center" wrapText="1"/>
    </xf>
    <xf numFmtId="0" fontId="224" fillId="0" borderId="107" xfId="63" applyFont="1" applyFill="1" applyBorder="1" applyAlignment="1">
      <alignment horizontal="center" vertical="center" wrapText="1"/>
    </xf>
    <xf numFmtId="0" fontId="224" fillId="0" borderId="108" xfId="63" applyFont="1" applyFill="1" applyBorder="1" applyAlignment="1">
      <alignment horizontal="center" vertical="center" wrapText="1"/>
    </xf>
    <xf numFmtId="0" fontId="224" fillId="0" borderId="109" xfId="63" applyFont="1" applyFill="1" applyBorder="1" applyAlignment="1">
      <alignment horizontal="center" vertical="center"/>
    </xf>
    <xf numFmtId="0" fontId="31" fillId="0" borderId="171" xfId="0" applyFont="1" applyFill="1" applyBorder="1" applyAlignment="1">
      <alignment horizontal="center" vertical="center"/>
    </xf>
    <xf numFmtId="0" fontId="0" fillId="0" borderId="360" xfId="0" applyFont="1" applyFill="1" applyBorder="1" applyAlignment="1">
      <alignment horizontal="left" vertical="center" wrapText="1"/>
    </xf>
    <xf numFmtId="0" fontId="0" fillId="0" borderId="175" xfId="0" applyFont="1" applyFill="1" applyBorder="1" applyAlignment="1">
      <alignment horizontal="left" vertical="center" wrapText="1"/>
    </xf>
    <xf numFmtId="0" fontId="0" fillId="0" borderId="160" xfId="0" applyFont="1" applyFill="1" applyBorder="1" applyAlignment="1">
      <alignment vertical="center" wrapText="1"/>
    </xf>
    <xf numFmtId="0" fontId="0" fillId="0" borderId="38" xfId="0" applyFont="1" applyFill="1" applyBorder="1" applyAlignment="1">
      <alignment vertical="center" wrapText="1"/>
    </xf>
    <xf numFmtId="183" fontId="0" fillId="0" borderId="110" xfId="0" applyNumberFormat="1" applyFont="1" applyFill="1" applyBorder="1" applyAlignment="1">
      <alignment vertical="center" wrapText="1"/>
    </xf>
    <xf numFmtId="0" fontId="0" fillId="0" borderId="41" xfId="0" applyFont="1" applyFill="1" applyBorder="1" applyAlignment="1">
      <alignment horizontal="center" vertical="center" wrapText="1"/>
    </xf>
    <xf numFmtId="0" fontId="0" fillId="0" borderId="117" xfId="0" applyFont="1" applyFill="1" applyBorder="1" applyAlignment="1">
      <alignment horizontal="center" vertical="center" wrapText="1"/>
    </xf>
    <xf numFmtId="49" fontId="0" fillId="0" borderId="155" xfId="63" applyNumberFormat="1" applyFont="1" applyFill="1" applyBorder="1" applyAlignment="1">
      <alignment horizontal="center" vertical="center" shrinkToFit="1"/>
    </xf>
    <xf numFmtId="49" fontId="0" fillId="0" borderId="109" xfId="63" applyNumberFormat="1" applyFont="1" applyFill="1" applyBorder="1" applyAlignment="1">
      <alignment horizontal="center" vertical="center" shrinkToFit="1"/>
    </xf>
    <xf numFmtId="0" fontId="0" fillId="0" borderId="108" xfId="63" applyFont="1" applyFill="1" applyBorder="1" applyAlignment="1">
      <alignment vertical="center" shrinkToFit="1"/>
    </xf>
    <xf numFmtId="0" fontId="224" fillId="0" borderId="118" xfId="63" applyFont="1" applyFill="1" applyBorder="1" applyAlignment="1">
      <alignment horizontal="center" vertical="center"/>
    </xf>
    <xf numFmtId="0" fontId="0" fillId="0" borderId="253"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41" xfId="0" applyFont="1" applyFill="1" applyBorder="1" applyAlignment="1">
      <alignment vertical="center" wrapText="1"/>
    </xf>
    <xf numFmtId="0" fontId="224" fillId="0" borderId="151" xfId="63" quotePrefix="1" applyFont="1" applyFill="1" applyBorder="1" applyAlignment="1">
      <alignment horizontal="center" vertical="center" wrapText="1"/>
    </xf>
    <xf numFmtId="0" fontId="224" fillId="0" borderId="156" xfId="63" applyFont="1" applyFill="1" applyBorder="1" applyAlignment="1">
      <alignment horizontal="center" vertical="center" wrapText="1"/>
    </xf>
    <xf numFmtId="0" fontId="224" fillId="0" borderId="153" xfId="63" quotePrefix="1" applyFont="1" applyFill="1" applyBorder="1" applyAlignment="1">
      <alignment horizontal="center" vertical="center" wrapText="1"/>
    </xf>
    <xf numFmtId="0" fontId="224" fillId="0" borderId="155" xfId="63" applyFont="1" applyFill="1" applyBorder="1" applyAlignment="1">
      <alignment horizontal="center" vertical="center" wrapText="1"/>
    </xf>
    <xf numFmtId="183" fontId="0" fillId="0" borderId="151" xfId="0" applyNumberFormat="1" applyFont="1" applyFill="1" applyBorder="1" applyAlignment="1">
      <alignment vertical="center" wrapText="1"/>
    </xf>
    <xf numFmtId="0" fontId="82" fillId="0" borderId="156" xfId="63" applyFill="1" applyBorder="1" applyAlignment="1">
      <alignment horizontal="center" vertical="center"/>
    </xf>
    <xf numFmtId="0" fontId="0" fillId="0" borderId="159" xfId="0" applyFont="1" applyFill="1" applyBorder="1" applyAlignment="1">
      <alignment horizontal="left" vertical="center" wrapText="1"/>
    </xf>
    <xf numFmtId="183" fontId="0" fillId="0" borderId="156" xfId="0" applyNumberFormat="1" applyFont="1" applyFill="1" applyBorder="1" applyAlignment="1">
      <alignment vertical="center" wrapText="1"/>
    </xf>
    <xf numFmtId="183" fontId="0" fillId="0" borderId="153" xfId="0" applyNumberFormat="1" applyFont="1" applyFill="1" applyBorder="1" applyAlignment="1">
      <alignment vertical="center" wrapText="1"/>
    </xf>
    <xf numFmtId="0" fontId="0" fillId="0" borderId="177" xfId="0" applyFont="1" applyFill="1" applyBorder="1" applyAlignment="1">
      <alignment horizontal="left" vertical="center" wrapText="1"/>
    </xf>
    <xf numFmtId="0" fontId="0" fillId="0" borderId="176" xfId="0" applyFont="1" applyFill="1" applyBorder="1" applyAlignment="1">
      <alignment horizontal="left" vertical="center" wrapText="1"/>
    </xf>
    <xf numFmtId="0" fontId="31" fillId="0" borderId="154" xfId="0" applyFont="1" applyFill="1" applyBorder="1" applyAlignment="1">
      <alignment horizontal="center" vertical="center"/>
    </xf>
    <xf numFmtId="0" fontId="31" fillId="0" borderId="166" xfId="0" applyFont="1" applyFill="1" applyBorder="1" applyAlignment="1">
      <alignment horizontal="center" vertical="center"/>
    </xf>
    <xf numFmtId="0" fontId="31" fillId="0" borderId="149" xfId="0" applyFont="1" applyFill="1" applyBorder="1" applyAlignment="1">
      <alignment horizontal="center" vertical="center"/>
    </xf>
    <xf numFmtId="0" fontId="0" fillId="0" borderId="121" xfId="0" applyFont="1" applyFill="1" applyBorder="1" applyAlignment="1">
      <alignment horizontal="left" vertical="center" wrapText="1"/>
    </xf>
    <xf numFmtId="0" fontId="31" fillId="0" borderId="99" xfId="0" applyFont="1" applyFill="1" applyBorder="1" applyAlignment="1">
      <alignment horizontal="center" vertical="center" wrapText="1"/>
    </xf>
    <xf numFmtId="0" fontId="31" fillId="0" borderId="102" xfId="0" applyFont="1" applyFill="1" applyBorder="1" applyAlignment="1">
      <alignment horizontal="center" vertical="center" wrapText="1"/>
    </xf>
    <xf numFmtId="0" fontId="31" fillId="0" borderId="97"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24" xfId="0" applyFont="1" applyFill="1" applyBorder="1" applyAlignment="1">
      <alignment horizontal="center" vertical="center" wrapText="1"/>
    </xf>
    <xf numFmtId="0" fontId="88" fillId="0" borderId="0" xfId="0" applyFont="1" applyFill="1" applyAlignment="1">
      <alignment horizontal="left" vertical="center" shrinkToFit="1"/>
    </xf>
    <xf numFmtId="0" fontId="32" fillId="0" borderId="113" xfId="0" applyFont="1" applyFill="1" applyBorder="1" applyAlignment="1">
      <alignment horizontal="center" vertical="center" wrapText="1"/>
    </xf>
    <xf numFmtId="0" fontId="32" fillId="0" borderId="110" xfId="0" applyFont="1" applyFill="1" applyBorder="1" applyAlignment="1">
      <alignment horizontal="center" vertical="center"/>
    </xf>
    <xf numFmtId="0" fontId="32" fillId="0" borderId="113" xfId="0" applyFont="1" applyFill="1" applyBorder="1" applyAlignment="1">
      <alignment horizontal="center" vertical="center"/>
    </xf>
    <xf numFmtId="0" fontId="32" fillId="0" borderId="37" xfId="0" applyFont="1" applyFill="1" applyBorder="1" applyAlignment="1">
      <alignment horizontal="center" vertical="center"/>
    </xf>
    <xf numFmtId="0" fontId="32" fillId="0" borderId="56" xfId="0" applyFont="1" applyFill="1" applyBorder="1" applyAlignment="1">
      <alignment horizontal="center" vertical="center"/>
    </xf>
    <xf numFmtId="0" fontId="32" fillId="0" borderId="0" xfId="0" applyFont="1" applyFill="1" applyAlignment="1">
      <alignment horizontal="right"/>
    </xf>
    <xf numFmtId="0" fontId="224" fillId="0" borderId="111" xfId="63" quotePrefix="1" applyFont="1" applyFill="1" applyBorder="1" applyAlignment="1">
      <alignment horizontal="center" vertical="center"/>
    </xf>
    <xf numFmtId="0" fontId="224" fillId="0" borderId="108" xfId="63" applyFont="1" applyFill="1" applyBorder="1" applyAlignment="1">
      <alignment horizontal="center" vertical="center"/>
    </xf>
    <xf numFmtId="0" fontId="32" fillId="0" borderId="29" xfId="0" applyFont="1" applyFill="1" applyBorder="1" applyAlignment="1">
      <alignment horizontal="center" vertical="center"/>
    </xf>
    <xf numFmtId="0" fontId="32" fillId="0" borderId="30" xfId="0" applyFont="1" applyFill="1" applyBorder="1" applyAlignment="1">
      <alignment horizontal="center" vertical="center"/>
    </xf>
    <xf numFmtId="0" fontId="32" fillId="0" borderId="48" xfId="0" applyFont="1" applyFill="1" applyBorder="1" applyAlignment="1">
      <alignment horizontal="center" vertical="center"/>
    </xf>
    <xf numFmtId="0" fontId="32" fillId="0" borderId="122" xfId="0" applyFont="1" applyFill="1" applyBorder="1" applyAlignment="1">
      <alignment horizontal="center" vertical="center"/>
    </xf>
    <xf numFmtId="0" fontId="224" fillId="0" borderId="107" xfId="63" quotePrefix="1" applyFont="1" applyFill="1" applyBorder="1" applyAlignment="1">
      <alignment horizontal="center" vertical="center"/>
    </xf>
    <xf numFmtId="0" fontId="31" fillId="0" borderId="49" xfId="0" applyFont="1" applyFill="1" applyBorder="1" applyAlignment="1">
      <alignment horizontal="center" vertical="center"/>
    </xf>
    <xf numFmtId="0" fontId="86" fillId="0" borderId="32" xfId="0" applyFont="1" applyFill="1" applyBorder="1" applyAlignment="1">
      <alignment horizontal="center" vertical="center"/>
    </xf>
    <xf numFmtId="0" fontId="32" fillId="0" borderId="127" xfId="0" applyFont="1" applyFill="1" applyBorder="1" applyAlignment="1">
      <alignment horizontal="center" vertical="center"/>
    </xf>
    <xf numFmtId="0" fontId="32" fillId="0" borderId="140" xfId="0" applyFont="1" applyFill="1" applyBorder="1" applyAlignment="1">
      <alignment horizontal="center" vertical="center"/>
    </xf>
    <xf numFmtId="0" fontId="31" fillId="0" borderId="49" xfId="0" applyFont="1" applyFill="1" applyBorder="1" applyAlignment="1">
      <alignment horizontal="center" vertical="center" wrapText="1"/>
    </xf>
    <xf numFmtId="0" fontId="31" fillId="0" borderId="95"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1" fillId="0" borderId="239" xfId="0" applyFont="1" applyFill="1" applyBorder="1" applyAlignment="1">
      <alignment horizontal="center" vertical="center"/>
    </xf>
    <xf numFmtId="0" fontId="31" fillId="0" borderId="103" xfId="0" applyFont="1" applyFill="1" applyBorder="1" applyAlignment="1">
      <alignment horizontal="center" vertical="center"/>
    </xf>
    <xf numFmtId="0" fontId="31" fillId="0" borderId="163"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98" xfId="0" applyFont="1" applyFill="1" applyBorder="1" applyAlignment="1">
      <alignment horizontal="center" vertical="center" wrapText="1"/>
    </xf>
    <xf numFmtId="0" fontId="31" fillId="0" borderId="101" xfId="0" applyFont="1" applyFill="1" applyBorder="1" applyAlignment="1">
      <alignment horizontal="center" vertical="center" wrapText="1"/>
    </xf>
    <xf numFmtId="0" fontId="31" fillId="0" borderId="96" xfId="0" applyFont="1" applyFill="1" applyBorder="1" applyAlignment="1">
      <alignment horizontal="center" vertical="center" wrapText="1"/>
    </xf>
    <xf numFmtId="0" fontId="31" fillId="0" borderId="240" xfId="0" applyFont="1" applyFill="1" applyBorder="1" applyAlignment="1">
      <alignment horizontal="center" vertical="center"/>
    </xf>
    <xf numFmtId="183" fontId="0" fillId="0" borderId="112" xfId="0" applyNumberFormat="1" applyFont="1" applyFill="1" applyBorder="1" applyAlignment="1">
      <alignment vertical="center" wrapText="1"/>
    </xf>
    <xf numFmtId="0" fontId="31" fillId="0" borderId="35" xfId="0" applyFont="1" applyFill="1" applyBorder="1" applyAlignment="1">
      <alignment horizontal="center" vertical="center"/>
    </xf>
    <xf numFmtId="0" fontId="31" fillId="0" borderId="106" xfId="0" applyFont="1" applyFill="1" applyBorder="1" applyAlignment="1">
      <alignment horizontal="center" vertical="center"/>
    </xf>
    <xf numFmtId="0" fontId="82" fillId="0" borderId="360" xfId="63" quotePrefix="1" applyFill="1" applyBorder="1" applyAlignment="1">
      <alignment horizontal="center" vertical="center"/>
    </xf>
    <xf numFmtId="0" fontId="82" fillId="0" borderId="175" xfId="63" applyFill="1" applyBorder="1" applyAlignment="1">
      <alignment horizontal="center" vertical="center"/>
    </xf>
    <xf numFmtId="0" fontId="0" fillId="0" borderId="153" xfId="0" applyFont="1" applyFill="1" applyBorder="1" applyAlignment="1">
      <alignment horizontal="center" vertical="center" wrapText="1"/>
    </xf>
    <xf numFmtId="0" fontId="0" fillId="0" borderId="155" xfId="0" applyFont="1" applyFill="1" applyBorder="1" applyAlignment="1">
      <alignment horizontal="center" vertical="center" wrapText="1"/>
    </xf>
    <xf numFmtId="0" fontId="0" fillId="0" borderId="243" xfId="0" applyFont="1" applyFill="1" applyBorder="1" applyAlignment="1">
      <alignment horizontal="left" vertical="center" wrapText="1"/>
    </xf>
    <xf numFmtId="0" fontId="224" fillId="0" borderId="360" xfId="63" quotePrefix="1" applyFont="1" applyFill="1" applyBorder="1" applyAlignment="1">
      <alignment horizontal="center" vertical="center"/>
    </xf>
    <xf numFmtId="0" fontId="224" fillId="0" borderId="175" xfId="63" applyFont="1" applyFill="1" applyBorder="1" applyAlignment="1">
      <alignment horizontal="center" vertical="center"/>
    </xf>
    <xf numFmtId="0" fontId="224" fillId="0" borderId="116" xfId="63" quotePrefix="1" applyFont="1" applyFill="1" applyBorder="1" applyAlignment="1">
      <alignment horizontal="center" vertical="center" wrapText="1"/>
    </xf>
    <xf numFmtId="0" fontId="0" fillId="0" borderId="151" xfId="0" applyFont="1" applyFill="1" applyBorder="1" applyAlignment="1">
      <alignment horizontal="center" vertical="center" wrapText="1"/>
    </xf>
    <xf numFmtId="0" fontId="0" fillId="0" borderId="156" xfId="0" applyFont="1" applyFill="1" applyBorder="1" applyAlignment="1">
      <alignment horizontal="center" vertical="center" wrapText="1"/>
    </xf>
    <xf numFmtId="0" fontId="26" fillId="0" borderId="152" xfId="0" applyFont="1" applyFill="1" applyBorder="1" applyAlignment="1">
      <alignment horizontal="left" vertical="center" wrapText="1"/>
    </xf>
    <xf numFmtId="0" fontId="26" fillId="0" borderId="159" xfId="0" applyFont="1" applyFill="1" applyBorder="1" applyAlignment="1">
      <alignment horizontal="left" vertical="center" wrapText="1"/>
    </xf>
    <xf numFmtId="0" fontId="224" fillId="0" borderId="174" xfId="63" quotePrefix="1" applyFont="1" applyFill="1" applyBorder="1" applyAlignment="1">
      <alignment horizontal="center" vertical="center"/>
    </xf>
    <xf numFmtId="0" fontId="224" fillId="0" borderId="172" xfId="63" applyFont="1" applyFill="1" applyBorder="1" applyAlignment="1">
      <alignment horizontal="center" vertical="center"/>
    </xf>
    <xf numFmtId="0" fontId="0" fillId="0" borderId="173" xfId="0" applyFont="1" applyFill="1" applyBorder="1" applyAlignment="1">
      <alignment horizontal="left" vertical="center" wrapText="1"/>
    </xf>
    <xf numFmtId="0" fontId="0" fillId="0" borderId="168" xfId="0" applyFont="1" applyFill="1" applyBorder="1" applyAlignment="1">
      <alignment horizontal="left" vertical="center" wrapText="1"/>
    </xf>
    <xf numFmtId="0" fontId="0" fillId="0" borderId="174" xfId="0" applyFont="1" applyFill="1" applyBorder="1" applyAlignment="1">
      <alignment horizontal="left" vertical="center" wrapText="1"/>
    </xf>
    <xf numFmtId="0" fontId="0" fillId="0" borderId="116" xfId="0" applyFont="1" applyFill="1" applyBorder="1" applyAlignment="1">
      <alignment horizontal="center" vertical="center" wrapText="1"/>
    </xf>
    <xf numFmtId="0" fontId="0" fillId="0" borderId="108" xfId="0" applyFont="1" applyFill="1" applyBorder="1" applyAlignment="1">
      <alignment horizontal="left" vertical="center"/>
    </xf>
    <xf numFmtId="0" fontId="0" fillId="0" borderId="114" xfId="0" applyFont="1" applyFill="1" applyBorder="1" applyAlignment="1">
      <alignment horizontal="left" vertical="center"/>
    </xf>
    <xf numFmtId="0" fontId="0" fillId="0" borderId="118" xfId="63" applyFont="1" applyFill="1" applyBorder="1" applyAlignment="1">
      <alignment horizontal="center" vertical="center"/>
    </xf>
    <xf numFmtId="0" fontId="0" fillId="0" borderId="108" xfId="63" applyFont="1" applyFill="1" applyBorder="1" applyAlignment="1">
      <alignment horizontal="center" vertical="center"/>
    </xf>
    <xf numFmtId="0" fontId="0" fillId="0" borderId="116" xfId="63" applyFont="1" applyFill="1" applyBorder="1" applyAlignment="1">
      <alignment horizontal="center" vertical="center"/>
    </xf>
    <xf numFmtId="0" fontId="82" fillId="0" borderId="108" xfId="63" applyFont="1" applyFill="1" applyBorder="1" applyAlignment="1">
      <alignment horizontal="center" vertical="center"/>
    </xf>
    <xf numFmtId="0" fontId="82" fillId="0" borderId="116" xfId="63" applyFont="1" applyFill="1" applyBorder="1" applyAlignment="1">
      <alignment horizontal="center" vertical="center"/>
    </xf>
    <xf numFmtId="0" fontId="26" fillId="0" borderId="41" xfId="0" applyFont="1" applyFill="1" applyBorder="1" applyAlignment="1">
      <alignment horizontal="left" vertical="center"/>
    </xf>
    <xf numFmtId="0" fontId="26" fillId="0" borderId="117" xfId="0" applyFont="1" applyFill="1" applyBorder="1" applyAlignment="1">
      <alignment horizontal="left" vertical="center"/>
    </xf>
    <xf numFmtId="0" fontId="224" fillId="0" borderId="107" xfId="63" applyFont="1" applyFill="1" applyBorder="1" applyAlignment="1">
      <alignment horizontal="center" vertical="center"/>
    </xf>
    <xf numFmtId="0" fontId="0" fillId="0" borderId="120" xfId="0" applyFont="1" applyFill="1" applyBorder="1" applyAlignment="1">
      <alignment horizontal="left" vertical="center" wrapText="1"/>
    </xf>
    <xf numFmtId="0" fontId="0" fillId="0" borderId="118" xfId="0" applyFont="1" applyFill="1" applyBorder="1" applyAlignment="1">
      <alignment horizontal="left" vertical="center" wrapText="1"/>
    </xf>
    <xf numFmtId="0" fontId="0" fillId="0" borderId="116" xfId="0" applyFont="1" applyFill="1" applyBorder="1" applyAlignment="1">
      <alignment horizontal="left" vertical="center"/>
    </xf>
    <xf numFmtId="0" fontId="82" fillId="0" borderId="114" xfId="63" applyFont="1" applyFill="1" applyBorder="1" applyAlignment="1">
      <alignment horizontal="center" vertical="center"/>
    </xf>
    <xf numFmtId="0" fontId="26" fillId="0" borderId="115" xfId="0" applyFont="1" applyFill="1" applyBorder="1" applyAlignment="1">
      <alignment horizontal="left" vertical="center"/>
    </xf>
    <xf numFmtId="0" fontId="82" fillId="0" borderId="174" xfId="63" quotePrefix="1" applyFill="1" applyBorder="1" applyAlignment="1">
      <alignment horizontal="center" vertical="center"/>
    </xf>
    <xf numFmtId="0" fontId="82" fillId="0" borderId="172" xfId="63" applyFill="1" applyBorder="1" applyAlignment="1">
      <alignment horizontal="center" vertical="center"/>
    </xf>
    <xf numFmtId="0" fontId="31" fillId="0" borderId="164" xfId="0" applyFont="1" applyFill="1" applyBorder="1" applyAlignment="1">
      <alignment horizontal="center" vertical="center"/>
    </xf>
    <xf numFmtId="0" fontId="31" fillId="0" borderId="238" xfId="0" applyFont="1" applyFill="1" applyBorder="1" applyAlignment="1">
      <alignment horizontal="center" vertical="center"/>
    </xf>
    <xf numFmtId="0" fontId="0" fillId="0" borderId="119" xfId="0" applyFont="1" applyFill="1" applyBorder="1" applyAlignment="1">
      <alignment horizontal="left" vertical="center" wrapText="1"/>
    </xf>
    <xf numFmtId="0" fontId="224" fillId="0" borderId="116" xfId="63" quotePrefix="1" applyFont="1" applyFill="1" applyBorder="1" applyAlignment="1">
      <alignment horizontal="center" vertical="center"/>
    </xf>
    <xf numFmtId="0" fontId="224" fillId="0" borderId="156" xfId="63" applyFont="1" applyFill="1" applyBorder="1" applyAlignment="1">
      <alignment horizontal="center" vertical="center"/>
    </xf>
    <xf numFmtId="0" fontId="31" fillId="0" borderId="248" xfId="0" applyFont="1" applyFill="1" applyBorder="1" applyAlignment="1">
      <alignment horizontal="center" vertical="center"/>
    </xf>
    <xf numFmtId="0" fontId="31" fillId="0" borderId="249" xfId="0" applyFont="1" applyFill="1" applyBorder="1" applyAlignment="1">
      <alignment horizontal="center" vertical="center"/>
    </xf>
    <xf numFmtId="0" fontId="224" fillId="0" borderId="243" xfId="63" quotePrefix="1" applyFont="1" applyFill="1" applyBorder="1" applyAlignment="1">
      <alignment horizontal="center" vertical="center"/>
    </xf>
    <xf numFmtId="0" fontId="0" fillId="0" borderId="244" xfId="0" applyFont="1" applyFill="1" applyBorder="1" applyAlignment="1">
      <alignment horizontal="left" vertical="center" wrapText="1"/>
    </xf>
    <xf numFmtId="0" fontId="0" fillId="0" borderId="360" xfId="63" quotePrefix="1" applyFont="1" applyFill="1" applyBorder="1" applyAlignment="1">
      <alignment horizontal="center" vertical="center"/>
    </xf>
    <xf numFmtId="0" fontId="0" fillId="0" borderId="175" xfId="63" applyFont="1" applyFill="1" applyBorder="1" applyAlignment="1">
      <alignment horizontal="center" vertical="center"/>
    </xf>
    <xf numFmtId="183" fontId="0" fillId="0" borderId="107" xfId="0" applyNumberFormat="1" applyFont="1" applyFill="1" applyBorder="1" applyAlignment="1">
      <alignment horizontal="center" vertical="center" wrapText="1"/>
    </xf>
    <xf numFmtId="183" fontId="0" fillId="0" borderId="109" xfId="0" applyNumberFormat="1" applyFont="1" applyFill="1" applyBorder="1" applyAlignment="1">
      <alignment horizontal="center" vertical="center" wrapText="1"/>
    </xf>
    <xf numFmtId="183" fontId="0" fillId="0" borderId="108" xfId="0" applyNumberFormat="1" applyFont="1" applyFill="1" applyBorder="1" applyAlignment="1">
      <alignment horizontal="center" vertical="center" wrapText="1"/>
    </xf>
    <xf numFmtId="0" fontId="0" fillId="0" borderId="108" xfId="63" quotePrefix="1" applyFont="1" applyFill="1" applyBorder="1" applyAlignment="1">
      <alignment horizontal="center" vertical="center" wrapText="1"/>
    </xf>
    <xf numFmtId="0" fontId="0" fillId="0" borderId="109" xfId="0" applyFont="1" applyFill="1" applyBorder="1" applyAlignment="1">
      <alignment horizontal="center" vertical="center" wrapText="1"/>
    </xf>
    <xf numFmtId="0" fontId="224" fillId="0" borderId="117" xfId="63" applyFont="1" applyFill="1" applyBorder="1" applyAlignment="1">
      <alignment horizontal="center" vertical="center"/>
    </xf>
    <xf numFmtId="0" fontId="224" fillId="0" borderId="167" xfId="63" quotePrefix="1" applyFont="1" applyFill="1" applyBorder="1" applyAlignment="1">
      <alignment horizontal="center" vertical="center"/>
    </xf>
    <xf numFmtId="0" fontId="0" fillId="0" borderId="242" xfId="0" applyFont="1" applyFill="1" applyBorder="1" applyAlignment="1">
      <alignment horizontal="left" vertical="center" wrapText="1"/>
    </xf>
    <xf numFmtId="0" fontId="82" fillId="0" borderId="0" xfId="63" applyAlignment="1">
      <alignment horizontal="center" vertical="center"/>
    </xf>
    <xf numFmtId="0" fontId="0" fillId="0" borderId="42" xfId="0" applyFont="1" applyFill="1" applyBorder="1" applyAlignment="1">
      <alignment vertical="center" wrapText="1"/>
    </xf>
    <xf numFmtId="0" fontId="34" fillId="0" borderId="107" xfId="0" applyFont="1" applyFill="1" applyBorder="1" applyAlignment="1">
      <alignment horizontal="center" vertical="center" wrapText="1"/>
    </xf>
    <xf numFmtId="0" fontId="224" fillId="0" borderId="118" xfId="63" applyFont="1" applyFill="1" applyBorder="1" applyAlignment="1">
      <alignment horizontal="center" vertical="center" wrapText="1"/>
    </xf>
    <xf numFmtId="0" fontId="0" fillId="0" borderId="152"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159" xfId="0" applyFont="1" applyFill="1" applyBorder="1" applyAlignment="1">
      <alignment horizontal="center" vertical="center"/>
    </xf>
    <xf numFmtId="0" fontId="82" fillId="0" borderId="41" xfId="63" applyFill="1" applyBorder="1" applyAlignment="1">
      <alignment horizontal="center" vertical="center" wrapText="1"/>
    </xf>
    <xf numFmtId="0" fontId="82" fillId="0" borderId="42" xfId="63" applyFill="1" applyBorder="1" applyAlignment="1">
      <alignment horizontal="center" vertical="center"/>
    </xf>
    <xf numFmtId="0" fontId="0" fillId="0" borderId="117" xfId="0" applyFont="1" applyFill="1" applyBorder="1" applyAlignment="1">
      <alignment vertical="center" wrapText="1"/>
    </xf>
    <xf numFmtId="0" fontId="224" fillId="0" borderId="109" xfId="63" quotePrefix="1" applyFont="1" applyFill="1" applyBorder="1" applyAlignment="1">
      <alignment horizontal="center" vertical="center"/>
    </xf>
    <xf numFmtId="49" fontId="224" fillId="0" borderId="118" xfId="63" quotePrefix="1" applyNumberFormat="1" applyFont="1" applyFill="1" applyBorder="1" applyAlignment="1">
      <alignment horizontal="center" vertical="center"/>
    </xf>
    <xf numFmtId="49" fontId="224" fillId="0" borderId="107" xfId="63" applyNumberFormat="1" applyFont="1" applyFill="1" applyBorder="1" applyAlignment="1">
      <alignment horizontal="center" vertical="center"/>
    </xf>
    <xf numFmtId="0" fontId="0" fillId="0" borderId="56" xfId="0" applyFont="1" applyFill="1" applyBorder="1" applyAlignment="1">
      <alignment horizontal="left" vertical="center" wrapText="1"/>
    </xf>
    <xf numFmtId="49" fontId="224" fillId="0" borderId="107" xfId="63" quotePrefix="1" applyNumberFormat="1" applyFont="1" applyFill="1" applyBorder="1" applyAlignment="1">
      <alignment horizontal="center" vertical="center" shrinkToFit="1"/>
    </xf>
    <xf numFmtId="49" fontId="224" fillId="0" borderId="108" xfId="63" quotePrefix="1" applyNumberFormat="1" applyFont="1" applyFill="1" applyBorder="1" applyAlignment="1">
      <alignment horizontal="center" vertical="center" shrinkToFit="1"/>
    </xf>
    <xf numFmtId="0" fontId="224" fillId="0" borderId="108" xfId="63" applyFont="1" applyFill="1" applyBorder="1" applyAlignment="1">
      <alignment vertical="center" shrinkToFit="1"/>
    </xf>
    <xf numFmtId="0" fontId="82" fillId="0" borderId="117" xfId="63" applyFill="1" applyBorder="1" applyAlignment="1">
      <alignment horizontal="center" vertical="center" wrapText="1"/>
    </xf>
    <xf numFmtId="0" fontId="82" fillId="0" borderId="117" xfId="63" applyFill="1" applyBorder="1" applyAlignment="1">
      <alignment horizontal="center" vertical="center"/>
    </xf>
    <xf numFmtId="0" fontId="34" fillId="0" borderId="116"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7" xfId="0" applyFont="1" applyFill="1" applyBorder="1" applyAlignment="1">
      <alignment horizontal="center" vertical="center"/>
    </xf>
    <xf numFmtId="0" fontId="224" fillId="0" borderId="120" xfId="63" applyFont="1" applyFill="1" applyBorder="1" applyAlignment="1">
      <alignment horizontal="center" vertical="center"/>
    </xf>
    <xf numFmtId="0" fontId="224" fillId="0" borderId="41" xfId="63" applyFont="1" applyFill="1" applyBorder="1" applyAlignment="1">
      <alignment horizontal="center" vertical="center"/>
    </xf>
    <xf numFmtId="0" fontId="224" fillId="0" borderId="155" xfId="63" applyFont="1" applyFill="1" applyBorder="1" applyAlignment="1">
      <alignment horizontal="center" vertical="center"/>
    </xf>
    <xf numFmtId="0" fontId="224" fillId="0" borderId="110" xfId="63" applyFont="1" applyFill="1" applyBorder="1" applyAlignment="1">
      <alignment horizontal="center" vertical="center" wrapText="1"/>
    </xf>
    <xf numFmtId="0" fontId="85" fillId="0" borderId="107" xfId="0" applyFont="1" applyFill="1" applyBorder="1" applyAlignment="1">
      <alignment horizontal="center" vertical="center" wrapText="1"/>
    </xf>
    <xf numFmtId="0" fontId="85" fillId="0" borderId="108" xfId="0" applyFont="1" applyFill="1" applyBorder="1" applyAlignment="1">
      <alignment horizontal="center" vertical="center" wrapText="1"/>
    </xf>
    <xf numFmtId="0" fontId="224" fillId="0" borderId="110" xfId="63" applyFont="1" applyFill="1" applyBorder="1" applyAlignment="1">
      <alignment vertical="center" shrinkToFit="1"/>
    </xf>
    <xf numFmtId="0" fontId="211" fillId="0" borderId="0" xfId="0" applyFont="1" applyFill="1" applyAlignment="1">
      <alignment vertical="center" shrinkToFit="1"/>
    </xf>
    <xf numFmtId="0" fontId="0" fillId="0" borderId="255" xfId="0" applyFont="1" applyFill="1" applyBorder="1" applyAlignment="1">
      <alignment horizontal="center" vertical="center" wrapText="1"/>
    </xf>
    <xf numFmtId="0" fontId="224" fillId="0" borderId="0" xfId="63" quotePrefix="1" applyFont="1" applyFill="1" applyBorder="1" applyAlignment="1">
      <alignment horizontal="center" vertical="center"/>
    </xf>
    <xf numFmtId="0" fontId="224" fillId="0" borderId="0" xfId="63" applyFont="1" applyFill="1" applyBorder="1" applyAlignment="1">
      <alignment horizontal="center" vertical="center"/>
    </xf>
    <xf numFmtId="49" fontId="224" fillId="0" borderId="109" xfId="63" quotePrefix="1" applyNumberFormat="1" applyFont="1" applyFill="1" applyBorder="1" applyAlignment="1">
      <alignment horizontal="center" vertical="center" shrinkToFit="1"/>
    </xf>
    <xf numFmtId="0" fontId="224" fillId="0" borderId="109" xfId="63" applyFont="1" applyFill="1" applyBorder="1" applyAlignment="1">
      <alignment vertical="center" shrinkToFit="1"/>
    </xf>
    <xf numFmtId="0" fontId="0" fillId="0" borderId="111" xfId="0" applyFont="1" applyFill="1" applyBorder="1" applyAlignment="1">
      <alignment horizontal="center" vertical="center" wrapText="1"/>
    </xf>
    <xf numFmtId="0" fontId="0" fillId="0" borderId="110" xfId="0" applyFont="1" applyFill="1" applyBorder="1" applyAlignment="1">
      <alignment horizontal="center" vertical="center" wrapText="1"/>
    </xf>
    <xf numFmtId="0" fontId="34" fillId="0" borderId="111" xfId="0" applyFont="1" applyFill="1" applyBorder="1" applyAlignment="1">
      <alignment horizontal="center" vertical="center" wrapText="1"/>
    </xf>
    <xf numFmtId="0" fontId="34" fillId="0" borderId="110" xfId="0" applyFont="1" applyFill="1" applyBorder="1" applyAlignment="1">
      <alignment horizontal="center" vertical="center" wrapText="1"/>
    </xf>
    <xf numFmtId="0" fontId="85" fillId="0" borderId="111" xfId="0" applyFont="1" applyFill="1" applyBorder="1" applyAlignment="1">
      <alignment horizontal="center" vertical="center" wrapText="1"/>
    </xf>
    <xf numFmtId="0" fontId="31" fillId="0" borderId="170" xfId="0" applyFont="1" applyFill="1" applyBorder="1" applyAlignment="1">
      <alignment horizontal="center" vertical="center"/>
    </xf>
    <xf numFmtId="0" fontId="116" fillId="0" borderId="0" xfId="98" applyFont="1" applyAlignment="1">
      <alignment horizontal="left" vertical="center" wrapText="1"/>
    </xf>
    <xf numFmtId="0" fontId="158" fillId="0" borderId="0" xfId="98" applyFont="1" applyAlignment="1">
      <alignment horizontal="left" vertical="center" wrapText="1"/>
    </xf>
    <xf numFmtId="0" fontId="160" fillId="28" borderId="11" xfId="98" applyFont="1" applyFill="1" applyBorder="1" applyAlignment="1">
      <alignment horizontal="center" vertical="center" wrapText="1"/>
    </xf>
    <xf numFmtId="0" fontId="160" fillId="28" borderId="26" xfId="98" applyFont="1" applyFill="1" applyBorder="1" applyAlignment="1">
      <alignment horizontal="center" vertical="center" wrapText="1"/>
    </xf>
    <xf numFmtId="0" fontId="160" fillId="28" borderId="12" xfId="98" applyFont="1" applyFill="1" applyBorder="1" applyAlignment="1">
      <alignment horizontal="center" vertical="center" wrapText="1"/>
    </xf>
    <xf numFmtId="0" fontId="160" fillId="0" borderId="11" xfId="98" applyFont="1" applyBorder="1" applyAlignment="1">
      <alignment horizontal="center" vertical="center" wrapText="1"/>
    </xf>
    <xf numFmtId="0" fontId="160" fillId="0" borderId="26" xfId="98" applyFont="1" applyBorder="1" applyAlignment="1">
      <alignment horizontal="center" vertical="center" wrapText="1"/>
    </xf>
    <xf numFmtId="0" fontId="160" fillId="0" borderId="12" xfId="98" applyFont="1" applyBorder="1" applyAlignment="1">
      <alignment horizontal="center" vertical="center" wrapText="1"/>
    </xf>
    <xf numFmtId="0" fontId="171" fillId="0" borderId="0" xfId="98" applyFont="1" applyAlignment="1">
      <alignment horizontal="left" vertical="center" wrapText="1"/>
    </xf>
    <xf numFmtId="0" fontId="171" fillId="0" borderId="0" xfId="98" applyFont="1" applyAlignment="1">
      <alignment horizontal="left" vertical="center"/>
    </xf>
    <xf numFmtId="0" fontId="160" fillId="0" borderId="13" xfId="98" applyFont="1" applyBorder="1" applyAlignment="1">
      <alignment horizontal="center" vertical="center" wrapText="1"/>
    </xf>
    <xf numFmtId="0" fontId="160" fillId="0" borderId="17" xfId="98" applyFont="1" applyBorder="1" applyAlignment="1">
      <alignment horizontal="center" vertical="center" wrapText="1"/>
    </xf>
    <xf numFmtId="0" fontId="160" fillId="28" borderId="13" xfId="98" applyFont="1" applyFill="1" applyBorder="1" applyAlignment="1">
      <alignment horizontal="center" vertical="center" wrapText="1"/>
    </xf>
    <xf numFmtId="0" fontId="160" fillId="28" borderId="14" xfId="98" applyFont="1" applyFill="1" applyBorder="1" applyAlignment="1">
      <alignment horizontal="center" vertical="center" wrapText="1"/>
    </xf>
    <xf numFmtId="0" fontId="160" fillId="28" borderId="17" xfId="98" applyFont="1" applyFill="1" applyBorder="1" applyAlignment="1">
      <alignment horizontal="center" vertical="center" wrapText="1"/>
    </xf>
    <xf numFmtId="0" fontId="160" fillId="28" borderId="10" xfId="98" applyFont="1" applyFill="1" applyBorder="1" applyAlignment="1">
      <alignment horizontal="center" vertical="center" wrapText="1"/>
    </xf>
    <xf numFmtId="0" fontId="160" fillId="0" borderId="16" xfId="98" applyFont="1" applyBorder="1" applyAlignment="1">
      <alignment horizontal="center" vertical="center" wrapText="1"/>
    </xf>
    <xf numFmtId="0" fontId="160" fillId="27" borderId="26" xfId="98" applyFont="1" applyFill="1" applyBorder="1" applyAlignment="1">
      <alignment horizontal="center" vertical="center" wrapText="1"/>
    </xf>
    <xf numFmtId="0" fontId="116" fillId="0" borderId="0" xfId="98" applyFont="1" applyAlignment="1">
      <alignment horizontal="left" vertical="center"/>
    </xf>
    <xf numFmtId="176" fontId="160" fillId="27" borderId="26" xfId="98" applyNumberFormat="1" applyFont="1" applyFill="1" applyBorder="1" applyAlignment="1">
      <alignment horizontal="right" vertical="center" wrapText="1"/>
    </xf>
    <xf numFmtId="38" fontId="160" fillId="27" borderId="26" xfId="98" applyNumberFormat="1" applyFont="1" applyFill="1" applyBorder="1" applyAlignment="1">
      <alignment horizontal="right" vertical="center" wrapText="1"/>
    </xf>
    <xf numFmtId="0" fontId="160" fillId="27" borderId="26" xfId="98" applyFont="1" applyFill="1" applyBorder="1" applyAlignment="1">
      <alignment horizontal="right" vertical="center" wrapText="1"/>
    </xf>
    <xf numFmtId="0" fontId="160" fillId="27" borderId="18" xfId="98" applyFont="1" applyFill="1" applyBorder="1" applyAlignment="1">
      <alignment horizontal="center" vertical="center" wrapText="1"/>
    </xf>
    <xf numFmtId="0" fontId="160" fillId="27" borderId="11" xfId="98" applyFont="1" applyFill="1" applyBorder="1" applyAlignment="1">
      <alignment horizontal="center" vertical="center" wrapText="1"/>
    </xf>
    <xf numFmtId="0" fontId="160" fillId="27" borderId="12" xfId="98" applyFont="1" applyFill="1" applyBorder="1" applyAlignment="1">
      <alignment horizontal="center" vertical="center" wrapText="1"/>
    </xf>
    <xf numFmtId="0" fontId="160" fillId="27" borderId="14" xfId="98" applyFont="1" applyFill="1" applyBorder="1" applyAlignment="1">
      <alignment horizontal="center" vertical="center" wrapText="1"/>
    </xf>
    <xf numFmtId="0" fontId="160" fillId="27" borderId="10" xfId="98" applyFont="1" applyFill="1" applyBorder="1" applyAlignment="1">
      <alignment horizontal="center" vertical="center" wrapText="1"/>
    </xf>
    <xf numFmtId="0" fontId="116" fillId="27" borderId="0" xfId="98" applyFont="1" applyFill="1" applyAlignment="1">
      <alignment horizontal="left" vertical="center" wrapText="1"/>
    </xf>
    <xf numFmtId="0" fontId="116" fillId="0" borderId="0" xfId="98" applyFont="1" applyAlignment="1">
      <alignment horizontal="center" vertical="center" wrapText="1"/>
    </xf>
    <xf numFmtId="0" fontId="160" fillId="0" borderId="0" xfId="98" applyFont="1" applyAlignment="1">
      <alignment horizontal="center" vertical="center" wrapText="1"/>
    </xf>
    <xf numFmtId="0" fontId="155" fillId="0" borderId="0" xfId="98" applyFont="1" applyAlignment="1">
      <alignment horizontal="center" vertical="center" wrapText="1"/>
    </xf>
    <xf numFmtId="176" fontId="66" fillId="28" borderId="0" xfId="53" applyNumberFormat="1" applyFont="1" applyFill="1" applyBorder="1" applyAlignment="1">
      <alignment vertical="center"/>
    </xf>
    <xf numFmtId="38" fontId="87" fillId="27" borderId="26" xfId="98" applyNumberFormat="1" applyFont="1" applyFill="1" applyBorder="1" applyAlignment="1">
      <alignment horizontal="right" vertical="center" wrapText="1"/>
    </xf>
    <xf numFmtId="38" fontId="87" fillId="28" borderId="26" xfId="98" applyNumberFormat="1" applyFont="1" applyFill="1" applyBorder="1" applyAlignment="1">
      <alignment horizontal="right" vertical="center" wrapText="1"/>
    </xf>
    <xf numFmtId="0" fontId="2" fillId="0" borderId="16" xfId="98" applyBorder="1" applyAlignment="1">
      <alignment horizontal="left" vertical="center"/>
    </xf>
    <xf numFmtId="0" fontId="2" fillId="0" borderId="0" xfId="98" applyBorder="1" applyAlignment="1">
      <alignment horizontal="left" vertical="center"/>
    </xf>
    <xf numFmtId="0" fontId="2" fillId="0" borderId="15" xfId="98" applyBorder="1" applyAlignment="1">
      <alignment horizontal="left" vertical="center"/>
    </xf>
    <xf numFmtId="0" fontId="2" fillId="0" borderId="11" xfId="98" applyBorder="1" applyAlignment="1">
      <alignment horizontal="left" vertical="center"/>
    </xf>
    <xf numFmtId="0" fontId="2" fillId="0" borderId="26" xfId="98" applyBorder="1" applyAlignment="1">
      <alignment horizontal="left" vertical="center"/>
    </xf>
    <xf numFmtId="0" fontId="2" fillId="0" borderId="12" xfId="98" applyBorder="1" applyAlignment="1">
      <alignment horizontal="left" vertical="center"/>
    </xf>
    <xf numFmtId="0" fontId="2" fillId="0" borderId="13" xfId="98" applyBorder="1" applyAlignment="1">
      <alignment horizontal="left" vertical="center"/>
    </xf>
    <xf numFmtId="0" fontId="2" fillId="0" borderId="14" xfId="98" applyBorder="1" applyAlignment="1">
      <alignment horizontal="left" vertical="center"/>
    </xf>
    <xf numFmtId="0" fontId="2" fillId="0" borderId="25" xfId="98" applyBorder="1" applyAlignment="1">
      <alignment horizontal="left" vertical="center"/>
    </xf>
    <xf numFmtId="0" fontId="157" fillId="0" borderId="0" xfId="98" applyFont="1" applyBorder="1" applyAlignment="1">
      <alignment horizontal="left" vertical="center"/>
    </xf>
    <xf numFmtId="0" fontId="157" fillId="0" borderId="10" xfId="98" applyFont="1" applyBorder="1" applyAlignment="1">
      <alignment horizontal="left" vertical="center"/>
    </xf>
    <xf numFmtId="0" fontId="157" fillId="0" borderId="0" xfId="98" applyFont="1" applyAlignment="1">
      <alignment horizontal="left" vertical="center"/>
    </xf>
    <xf numFmtId="0" fontId="2" fillId="0" borderId="17" xfId="98" applyBorder="1" applyAlignment="1">
      <alignment horizontal="center" vertical="center"/>
    </xf>
    <xf numFmtId="0" fontId="2" fillId="0" borderId="10" xfId="98" applyBorder="1" applyAlignment="1">
      <alignment horizontal="center" vertical="center"/>
    </xf>
    <xf numFmtId="0" fontId="2" fillId="0" borderId="24" xfId="98" applyBorder="1" applyAlignment="1">
      <alignment horizontal="center" vertical="center"/>
    </xf>
    <xf numFmtId="0" fontId="2" fillId="0" borderId="16" xfId="98" applyBorder="1" applyAlignment="1">
      <alignment horizontal="center" vertical="center"/>
    </xf>
    <xf numFmtId="0" fontId="2" fillId="0" borderId="0" xfId="98" applyBorder="1" applyAlignment="1">
      <alignment horizontal="center" vertical="center"/>
    </xf>
    <xf numFmtId="0" fontId="2" fillId="0" borderId="15" xfId="98" applyBorder="1" applyAlignment="1">
      <alignment horizontal="center" vertical="center"/>
    </xf>
    <xf numFmtId="0" fontId="87" fillId="0" borderId="18" xfId="98" applyFont="1" applyBorder="1" applyAlignment="1">
      <alignment horizontal="center" vertical="center" wrapText="1"/>
    </xf>
    <xf numFmtId="0" fontId="87" fillId="27" borderId="11" xfId="98" applyFont="1" applyFill="1" applyBorder="1" applyAlignment="1">
      <alignment horizontal="center" vertical="center" wrapText="1"/>
    </xf>
    <xf numFmtId="0" fontId="87" fillId="27" borderId="26" xfId="98" applyFont="1" applyFill="1" applyBorder="1" applyAlignment="1">
      <alignment horizontal="center" vertical="center" wrapText="1"/>
    </xf>
    <xf numFmtId="0" fontId="87" fillId="27" borderId="12" xfId="98" applyFont="1" applyFill="1" applyBorder="1" applyAlignment="1">
      <alignment horizontal="center" vertical="center" wrapText="1"/>
    </xf>
    <xf numFmtId="0" fontId="157" fillId="0" borderId="14" xfId="98" applyFont="1" applyBorder="1" applyAlignment="1">
      <alignment horizontal="left" vertical="center"/>
    </xf>
    <xf numFmtId="0" fontId="157" fillId="0" borderId="0" xfId="98" applyFont="1" applyAlignment="1">
      <alignment horizontal="left" vertical="center" wrapText="1"/>
    </xf>
    <xf numFmtId="0" fontId="87" fillId="0" borderId="13" xfId="98" applyFont="1" applyBorder="1" applyAlignment="1">
      <alignment horizontal="center" vertical="center" wrapText="1"/>
    </xf>
    <xf numFmtId="0" fontId="87" fillId="0" borderId="17" xfId="98" applyFont="1" applyBorder="1" applyAlignment="1">
      <alignment horizontal="center" vertical="center" wrapText="1"/>
    </xf>
    <xf numFmtId="0" fontId="87" fillId="0" borderId="16" xfId="98" applyFont="1" applyBorder="1" applyAlignment="1">
      <alignment horizontal="center" vertical="center" wrapText="1"/>
    </xf>
    <xf numFmtId="176" fontId="87" fillId="27" borderId="11" xfId="98" applyNumberFormat="1" applyFont="1" applyFill="1" applyBorder="1" applyAlignment="1">
      <alignment horizontal="center" vertical="center" wrapText="1"/>
    </xf>
    <xf numFmtId="0" fontId="87" fillId="28" borderId="11" xfId="98" applyFont="1" applyFill="1" applyBorder="1" applyAlignment="1">
      <alignment horizontal="center" vertical="center" wrapText="1"/>
    </xf>
    <xf numFmtId="0" fontId="87" fillId="28" borderId="26" xfId="98" applyFont="1" applyFill="1" applyBorder="1" applyAlignment="1">
      <alignment horizontal="center" vertical="center" wrapText="1"/>
    </xf>
    <xf numFmtId="0" fontId="87" fillId="28" borderId="12" xfId="98" applyFont="1" applyFill="1" applyBorder="1" applyAlignment="1">
      <alignment horizontal="center" vertical="center" wrapText="1"/>
    </xf>
    <xf numFmtId="0" fontId="87" fillId="28" borderId="14" xfId="98" applyFont="1" applyFill="1" applyBorder="1" applyAlignment="1">
      <alignment horizontal="center" vertical="center" wrapText="1"/>
    </xf>
    <xf numFmtId="0" fontId="87" fillId="28" borderId="10" xfId="98" applyFont="1" applyFill="1" applyBorder="1" applyAlignment="1">
      <alignment horizontal="center" vertical="center" wrapText="1"/>
    </xf>
    <xf numFmtId="0" fontId="87" fillId="27" borderId="14" xfId="98" applyFont="1" applyFill="1" applyBorder="1" applyAlignment="1">
      <alignment horizontal="center" vertical="center" wrapText="1"/>
    </xf>
    <xf numFmtId="0" fontId="87" fillId="27" borderId="10" xfId="98" applyFont="1" applyFill="1" applyBorder="1" applyAlignment="1">
      <alignment horizontal="center" vertical="center" wrapText="1"/>
    </xf>
    <xf numFmtId="0" fontId="87" fillId="27" borderId="18" xfId="98" applyFont="1" applyFill="1" applyBorder="1" applyAlignment="1">
      <alignment horizontal="center" vertical="center" wrapText="1"/>
    </xf>
    <xf numFmtId="0" fontId="87" fillId="0" borderId="0" xfId="98" applyFont="1" applyAlignment="1">
      <alignment horizontal="center" vertical="center" wrapText="1"/>
    </xf>
    <xf numFmtId="0" fontId="87" fillId="0" borderId="0" xfId="98" applyFont="1" applyAlignment="1">
      <alignment horizontal="left" vertical="center" wrapText="1"/>
    </xf>
    <xf numFmtId="176" fontId="87" fillId="27" borderId="26" xfId="98" applyNumberFormat="1" applyFont="1" applyFill="1" applyBorder="1" applyAlignment="1">
      <alignment horizontal="center" vertical="center" wrapText="1"/>
    </xf>
    <xf numFmtId="176" fontId="87" fillId="27" borderId="12" xfId="98" applyNumberFormat="1" applyFont="1" applyFill="1" applyBorder="1" applyAlignment="1">
      <alignment horizontal="center" vertical="center" wrapText="1"/>
    </xf>
    <xf numFmtId="176" fontId="18" fillId="28" borderId="0" xfId="53" applyNumberFormat="1" applyFont="1" applyFill="1" applyBorder="1" applyAlignment="1">
      <alignment vertical="center"/>
    </xf>
    <xf numFmtId="0" fontId="212" fillId="0" borderId="0" xfId="98" applyFont="1" applyAlignment="1">
      <alignment horizontal="center" vertical="center"/>
    </xf>
    <xf numFmtId="0" fontId="212" fillId="27" borderId="0" xfId="98" applyFont="1" applyFill="1" applyAlignment="1">
      <alignment horizontal="left" vertical="center"/>
    </xf>
    <xf numFmtId="0" fontId="216" fillId="27" borderId="0" xfId="98" applyFont="1" applyFill="1" applyAlignment="1">
      <alignment horizontal="left" vertical="center" wrapText="1"/>
    </xf>
    <xf numFmtId="0" fontId="212" fillId="27" borderId="0" xfId="98" applyFont="1" applyFill="1" applyAlignment="1">
      <alignment horizontal="right" vertical="center"/>
    </xf>
    <xf numFmtId="0" fontId="212" fillId="28" borderId="0" xfId="98" applyFont="1" applyFill="1" applyAlignment="1">
      <alignment horizontal="center" vertical="center"/>
    </xf>
    <xf numFmtId="0" fontId="212" fillId="27" borderId="0" xfId="98" applyFont="1" applyFill="1" applyAlignment="1">
      <alignment horizontal="left" vertical="center" wrapText="1"/>
    </xf>
    <xf numFmtId="0" fontId="212" fillId="0" borderId="0" xfId="98" applyFont="1" applyFill="1" applyAlignment="1">
      <alignment horizontal="left" vertical="center"/>
    </xf>
    <xf numFmtId="0" fontId="212" fillId="0" borderId="0" xfId="98" applyFont="1" applyFill="1" applyAlignment="1">
      <alignment horizontal="center" vertical="center"/>
    </xf>
    <xf numFmtId="0" fontId="216" fillId="0" borderId="0" xfId="98" applyFont="1" applyAlignment="1">
      <alignment horizontal="center" vertical="center" wrapText="1"/>
    </xf>
    <xf numFmtId="0" fontId="212" fillId="0" borderId="0" xfId="98" applyFont="1">
      <alignment vertical="center"/>
    </xf>
    <xf numFmtId="0" fontId="217" fillId="0" borderId="0" xfId="98" applyFont="1" applyAlignment="1">
      <alignment horizontal="center" vertical="center" wrapText="1"/>
    </xf>
    <xf numFmtId="0" fontId="172" fillId="0" borderId="0" xfId="98" applyFont="1">
      <alignment vertical="center"/>
    </xf>
    <xf numFmtId="0" fontId="212" fillId="0" borderId="0" xfId="98" applyFont="1" applyFill="1" applyAlignment="1">
      <alignment horizontal="left" vertical="top" wrapText="1"/>
    </xf>
    <xf numFmtId="0" fontId="219" fillId="0" borderId="0" xfId="98" applyFont="1" applyAlignment="1">
      <alignment horizontal="left" vertical="top"/>
    </xf>
    <xf numFmtId="0" fontId="212" fillId="28" borderId="0" xfId="98" applyFont="1" applyFill="1" applyAlignment="1">
      <alignment horizontal="left" vertical="top" wrapText="1"/>
    </xf>
    <xf numFmtId="0" fontId="212" fillId="27" borderId="0" xfId="98" applyFont="1" applyFill="1" applyAlignment="1">
      <alignment horizontal="left" vertical="top"/>
    </xf>
    <xf numFmtId="0" fontId="212" fillId="0" borderId="0" xfId="98" applyFont="1" applyAlignment="1">
      <alignment horizontal="left" vertical="top"/>
    </xf>
    <xf numFmtId="0" fontId="212" fillId="27" borderId="0" xfId="98" applyFont="1" applyFill="1" applyAlignment="1">
      <alignment horizontal="left" vertical="top" wrapText="1"/>
    </xf>
    <xf numFmtId="0" fontId="212" fillId="28" borderId="0" xfId="98" applyFont="1" applyFill="1" applyAlignment="1">
      <alignment horizontal="left" vertical="center"/>
    </xf>
    <xf numFmtId="0" fontId="216" fillId="0" borderId="0" xfId="98" applyFont="1" applyAlignment="1">
      <alignment horizontal="justify" vertical="center" wrapText="1"/>
    </xf>
    <xf numFmtId="176" fontId="18" fillId="28" borderId="0" xfId="53" applyNumberFormat="1" applyFont="1" applyFill="1" applyBorder="1" applyAlignment="1">
      <alignment horizontal="left" vertical="center"/>
    </xf>
    <xf numFmtId="0" fontId="175" fillId="27" borderId="10" xfId="99" applyFont="1" applyFill="1" applyBorder="1" applyAlignment="1">
      <alignment horizontal="center" vertical="center"/>
    </xf>
    <xf numFmtId="0" fontId="175" fillId="0" borderId="10" xfId="99" applyFont="1" applyBorder="1" applyAlignment="1">
      <alignment horizontal="center" vertical="center"/>
    </xf>
    <xf numFmtId="0" fontId="175" fillId="0" borderId="11" xfId="99" applyFont="1" applyBorder="1" applyAlignment="1">
      <alignment horizontal="center" vertical="center"/>
    </xf>
    <xf numFmtId="0" fontId="175" fillId="0" borderId="12" xfId="99" applyFont="1" applyBorder="1" applyAlignment="1">
      <alignment horizontal="center" vertical="center"/>
    </xf>
    <xf numFmtId="0" fontId="175" fillId="27" borderId="0" xfId="99" applyFont="1" applyFill="1" applyAlignment="1">
      <alignment horizontal="center" vertical="center"/>
    </xf>
    <xf numFmtId="0" fontId="175" fillId="27" borderId="0" xfId="99" applyFont="1" applyFill="1" applyAlignment="1">
      <alignment horizontal="left" vertical="center"/>
    </xf>
    <xf numFmtId="176" fontId="58" fillId="28" borderId="0" xfId="53" applyNumberFormat="1" applyFont="1" applyFill="1" applyBorder="1" applyAlignment="1">
      <alignment horizontal="center" vertical="center"/>
    </xf>
    <xf numFmtId="0" fontId="189" fillId="0" borderId="115" xfId="99" applyFont="1" applyBorder="1" applyAlignment="1">
      <alignment horizontal="left" vertical="top"/>
    </xf>
    <xf numFmtId="0" fontId="189" fillId="0" borderId="51" xfId="99" applyFont="1" applyBorder="1" applyAlignment="1">
      <alignment horizontal="left" vertical="top"/>
    </xf>
    <xf numFmtId="0" fontId="189" fillId="0" borderId="54" xfId="99" applyFont="1" applyBorder="1" applyAlignment="1">
      <alignment horizontal="left" vertical="top"/>
    </xf>
    <xf numFmtId="0" fontId="180" fillId="0" borderId="129" xfId="99" applyFont="1" applyFill="1" applyBorder="1" applyAlignment="1">
      <alignment horizontal="left" vertical="center" wrapText="1"/>
    </xf>
    <xf numFmtId="0" fontId="180" fillId="0" borderId="129" xfId="99" applyFont="1" applyFill="1" applyBorder="1" applyAlignment="1">
      <alignment horizontal="left" vertical="center"/>
    </xf>
    <xf numFmtId="0" fontId="180" fillId="0" borderId="63" xfId="99" applyFont="1" applyFill="1" applyBorder="1" applyAlignment="1">
      <alignment horizontal="left" vertical="center"/>
    </xf>
    <xf numFmtId="0" fontId="179" fillId="0" borderId="29" xfId="99" applyFont="1" applyBorder="1" applyAlignment="1">
      <alignment horizontal="center"/>
    </xf>
    <xf numFmtId="0" fontId="181" fillId="0" borderId="0" xfId="99" applyFont="1" applyAlignment="1">
      <alignment horizontal="left"/>
    </xf>
    <xf numFmtId="0" fontId="178" fillId="0" borderId="13" xfId="99" applyFont="1" applyBorder="1" applyAlignment="1">
      <alignment horizontal="right"/>
    </xf>
    <xf numFmtId="0" fontId="178" fillId="0" borderId="25" xfId="99" applyFont="1" applyBorder="1" applyAlignment="1">
      <alignment horizontal="right"/>
    </xf>
    <xf numFmtId="0" fontId="178" fillId="0" borderId="17" xfId="99" applyFont="1" applyBorder="1" applyAlignment="1">
      <alignment horizontal="right"/>
    </xf>
    <xf numFmtId="0" fontId="178" fillId="0" borderId="24" xfId="99" applyFont="1" applyBorder="1" applyAlignment="1">
      <alignment horizontal="right"/>
    </xf>
    <xf numFmtId="0" fontId="178" fillId="0" borderId="13" xfId="99" applyFont="1" applyBorder="1" applyAlignment="1">
      <alignment shrinkToFit="1"/>
    </xf>
    <xf numFmtId="0" fontId="178" fillId="0" borderId="43" xfId="99" applyFont="1" applyBorder="1" applyAlignment="1">
      <alignment shrinkToFit="1"/>
    </xf>
    <xf numFmtId="0" fontId="178" fillId="0" borderId="17" xfId="99" applyFont="1" applyBorder="1" applyAlignment="1"/>
    <xf numFmtId="0" fontId="178" fillId="0" borderId="34" xfId="99" applyFont="1" applyBorder="1" applyAlignment="1"/>
    <xf numFmtId="0" fontId="178" fillId="0" borderId="18" xfId="99" applyFont="1" applyBorder="1" applyAlignment="1">
      <alignment horizontal="left" vertical="top"/>
    </xf>
    <xf numFmtId="0" fontId="181" fillId="0" borderId="113" xfId="99" applyFont="1" applyBorder="1" applyAlignment="1">
      <alignment horizontal="center" vertical="center" wrapText="1"/>
    </xf>
    <xf numFmtId="0" fontId="181" fillId="0" borderId="109" xfId="99" applyFont="1" applyBorder="1" applyAlignment="1">
      <alignment horizontal="center" vertical="center" wrapText="1"/>
    </xf>
    <xf numFmtId="0" fontId="181" fillId="0" borderId="112" xfId="99" applyFont="1" applyBorder="1" applyAlignment="1">
      <alignment horizontal="center" vertical="center" wrapText="1"/>
    </xf>
    <xf numFmtId="0" fontId="181" fillId="0" borderId="37" xfId="99" applyFont="1" applyBorder="1" applyAlignment="1">
      <alignment horizontal="left" vertical="center" wrapText="1"/>
    </xf>
    <xf numFmtId="0" fontId="181" fillId="0" borderId="29" xfId="99" applyFont="1" applyBorder="1" applyAlignment="1">
      <alignment horizontal="left" vertical="center" wrapText="1"/>
    </xf>
    <xf numFmtId="0" fontId="181" fillId="0" borderId="55" xfId="99" applyFont="1" applyBorder="1" applyAlignment="1">
      <alignment horizontal="left" vertical="center" wrapText="1"/>
    </xf>
    <xf numFmtId="0" fontId="181" fillId="0" borderId="38" xfId="99" applyFont="1" applyBorder="1" applyAlignment="1">
      <alignment horizontal="left" vertical="center" wrapText="1"/>
    </xf>
    <xf numFmtId="0" fontId="181" fillId="0" borderId="0" xfId="99" applyFont="1" applyBorder="1" applyAlignment="1">
      <alignment horizontal="left" vertical="center" wrapText="1"/>
    </xf>
    <xf numFmtId="0" fontId="181" fillId="0" borderId="15" xfId="99" applyFont="1" applyBorder="1" applyAlignment="1">
      <alignment horizontal="left" vertical="center" wrapText="1"/>
    </xf>
    <xf numFmtId="0" fontId="181" fillId="0" borderId="41" xfId="99" applyFont="1" applyBorder="1" applyAlignment="1">
      <alignment horizontal="left" vertical="center" wrapText="1"/>
    </xf>
    <xf numFmtId="0" fontId="181" fillId="0" borderId="10" xfId="99" applyFont="1" applyBorder="1" applyAlignment="1">
      <alignment horizontal="left" vertical="center" wrapText="1"/>
    </xf>
    <xf numFmtId="0" fontId="181" fillId="0" borderId="24" xfId="99" applyFont="1" applyBorder="1" applyAlignment="1">
      <alignment horizontal="left" vertical="center" wrapText="1"/>
    </xf>
    <xf numFmtId="0" fontId="178" fillId="0" borderId="126" xfId="99" applyFont="1" applyBorder="1" applyAlignment="1">
      <alignment horizontal="center" vertical="center"/>
    </xf>
    <xf numFmtId="0" fontId="178" fillId="0" borderId="55" xfId="99" applyFont="1" applyBorder="1" applyAlignment="1">
      <alignment horizontal="center" vertical="center"/>
    </xf>
    <xf numFmtId="0" fontId="178" fillId="0" borderId="17" xfId="99" applyFont="1" applyBorder="1" applyAlignment="1">
      <alignment horizontal="center" vertical="center"/>
    </xf>
    <xf numFmtId="0" fontId="178" fillId="0" borderId="24" xfId="99" applyFont="1" applyBorder="1" applyAlignment="1">
      <alignment horizontal="center" vertical="center"/>
    </xf>
    <xf numFmtId="0" fontId="181" fillId="0" borderId="126" xfId="99" applyFont="1" applyBorder="1" applyAlignment="1">
      <alignment vertical="center" wrapText="1"/>
    </xf>
    <xf numFmtId="0" fontId="181" fillId="0" borderId="30" xfId="99" applyFont="1" applyBorder="1" applyAlignment="1">
      <alignment vertical="center" wrapText="1"/>
    </xf>
    <xf numFmtId="0" fontId="181" fillId="0" borderId="17" xfId="99" applyFont="1" applyBorder="1" applyAlignment="1">
      <alignment vertical="center" wrapText="1"/>
    </xf>
    <xf numFmtId="0" fontId="181" fillId="0" borderId="34" xfId="99" applyFont="1" applyBorder="1" applyAlignment="1">
      <alignment vertical="center" wrapText="1"/>
    </xf>
    <xf numFmtId="0" fontId="178" fillId="0" borderId="18" xfId="99" applyFont="1" applyBorder="1" applyAlignment="1">
      <alignment vertical="top"/>
    </xf>
    <xf numFmtId="0" fontId="180" fillId="0" borderId="13" xfId="99" applyFont="1" applyBorder="1" applyAlignment="1"/>
    <xf numFmtId="0" fontId="180" fillId="0" borderId="43" xfId="99" applyFont="1" applyBorder="1" applyAlignment="1"/>
    <xf numFmtId="0" fontId="178" fillId="0" borderId="10" xfId="99" applyFont="1" applyBorder="1" applyAlignment="1"/>
    <xf numFmtId="0" fontId="178" fillId="0" borderId="24" xfId="99" applyFont="1" applyBorder="1" applyAlignment="1"/>
    <xf numFmtId="0" fontId="178" fillId="0" borderId="37" xfId="99" applyFont="1" applyBorder="1" applyAlignment="1">
      <alignment horizontal="center" vertical="center" wrapText="1"/>
    </xf>
    <xf numFmtId="0" fontId="178" fillId="0" borderId="29" xfId="99" applyFont="1" applyBorder="1" applyAlignment="1">
      <alignment horizontal="center" vertical="center" wrapText="1"/>
    </xf>
    <xf numFmtId="0" fontId="178" fillId="0" borderId="55" xfId="99" applyFont="1" applyBorder="1" applyAlignment="1">
      <alignment horizontal="center" vertical="center" wrapText="1"/>
    </xf>
    <xf numFmtId="0" fontId="178" fillId="0" borderId="38" xfId="99" applyFont="1" applyBorder="1" applyAlignment="1">
      <alignment horizontal="center" vertical="center" wrapText="1"/>
    </xf>
    <xf numFmtId="0" fontId="178" fillId="0" borderId="0" xfId="99" applyFont="1" applyBorder="1" applyAlignment="1">
      <alignment horizontal="center" vertical="center" wrapText="1"/>
    </xf>
    <xf numFmtId="0" fontId="178" fillId="0" borderId="15" xfId="99" applyFont="1" applyBorder="1" applyAlignment="1">
      <alignment horizontal="center" vertical="center" wrapText="1"/>
    </xf>
    <xf numFmtId="0" fontId="178" fillId="0" borderId="44" xfId="99" applyFont="1" applyBorder="1" applyAlignment="1">
      <alignment horizontal="center" vertical="center" wrapText="1"/>
    </xf>
    <xf numFmtId="0" fontId="178" fillId="0" borderId="32" xfId="99" applyFont="1" applyBorder="1" applyAlignment="1">
      <alignment horizontal="center" vertical="center" wrapText="1"/>
    </xf>
    <xf numFmtId="0" fontId="178" fillId="0" borderId="35" xfId="99" applyFont="1" applyBorder="1" applyAlignment="1">
      <alignment horizontal="center" vertical="center" wrapText="1"/>
    </xf>
    <xf numFmtId="0" fontId="178" fillId="0" borderId="126" xfId="99" applyFont="1" applyBorder="1" applyAlignment="1"/>
    <xf numFmtId="0" fontId="178" fillId="0" borderId="29" xfId="99" applyFont="1" applyBorder="1" applyAlignment="1"/>
    <xf numFmtId="0" fontId="178" fillId="0" borderId="30" xfId="99" applyFont="1" applyBorder="1" applyAlignment="1"/>
    <xf numFmtId="0" fontId="178" fillId="0" borderId="16" xfId="99" applyFont="1" applyBorder="1" applyAlignment="1"/>
    <xf numFmtId="0" fontId="178" fillId="0" borderId="0" xfId="99" applyFont="1" applyBorder="1" applyAlignment="1"/>
    <xf numFmtId="0" fontId="178" fillId="0" borderId="31" xfId="99" applyFont="1" applyBorder="1" applyAlignment="1"/>
    <xf numFmtId="0" fontId="178" fillId="0" borderId="36" xfId="99" applyFont="1" applyBorder="1" applyAlignment="1"/>
    <xf numFmtId="0" fontId="178" fillId="0" borderId="32" xfId="99" applyFont="1" applyBorder="1" applyAlignment="1"/>
    <xf numFmtId="0" fontId="178" fillId="0" borderId="33" xfId="99" applyFont="1" applyBorder="1" applyAlignment="1"/>
    <xf numFmtId="0" fontId="181" fillId="0" borderId="37" xfId="99" applyFont="1" applyBorder="1" applyAlignment="1">
      <alignment horizontal="center" vertical="top" wrapText="1"/>
    </xf>
    <xf numFmtId="0" fontId="147" fillId="0" borderId="29" xfId="99" applyFont="1" applyBorder="1" applyAlignment="1"/>
    <xf numFmtId="0" fontId="147" fillId="0" borderId="55" xfId="99" applyFont="1" applyBorder="1" applyAlignment="1"/>
    <xf numFmtId="0" fontId="147" fillId="0" borderId="44" xfId="99" applyFont="1" applyBorder="1" applyAlignment="1"/>
    <xf numFmtId="0" fontId="147" fillId="0" borderId="32" xfId="99" applyFont="1" applyBorder="1" applyAlignment="1"/>
    <xf numFmtId="0" fontId="147" fillId="0" borderId="35" xfId="99" applyFont="1" applyBorder="1" applyAlignment="1"/>
    <xf numFmtId="0" fontId="178" fillId="0" borderId="16" xfId="99" applyFont="1" applyBorder="1" applyAlignment="1">
      <alignment horizontal="left"/>
    </xf>
    <xf numFmtId="0" fontId="178" fillId="0" borderId="0" xfId="99" applyFont="1" applyBorder="1" applyAlignment="1">
      <alignment horizontal="left"/>
    </xf>
    <xf numFmtId="0" fontId="178" fillId="0" borderId="31" xfId="99" applyFont="1" applyBorder="1" applyAlignment="1">
      <alignment horizontal="left"/>
    </xf>
    <xf numFmtId="0" fontId="178" fillId="0" borderId="36" xfId="99" applyFont="1" applyBorder="1" applyAlignment="1">
      <alignment horizontal="left"/>
    </xf>
    <xf numFmtId="0" fontId="178" fillId="0" borderId="32" xfId="99" applyFont="1" applyBorder="1" applyAlignment="1">
      <alignment horizontal="left"/>
    </xf>
    <xf numFmtId="0" fontId="178" fillId="0" borderId="33" xfId="99" applyFont="1" applyBorder="1" applyAlignment="1">
      <alignment horizontal="left"/>
    </xf>
    <xf numFmtId="0" fontId="178" fillId="0" borderId="141" xfId="99" applyFont="1" applyBorder="1" applyAlignment="1">
      <alignment horizontal="left" vertical="top" wrapText="1"/>
    </xf>
    <xf numFmtId="0" fontId="178" fillId="0" borderId="18" xfId="99" applyFont="1" applyBorder="1" applyAlignment="1">
      <alignment horizontal="left" vertical="top" wrapText="1"/>
    </xf>
    <xf numFmtId="0" fontId="178" fillId="0" borderId="13" xfId="99" applyFont="1" applyBorder="1" applyAlignment="1"/>
    <xf numFmtId="0" fontId="178" fillId="0" borderId="14" xfId="99" applyFont="1" applyBorder="1" applyAlignment="1"/>
    <xf numFmtId="0" fontId="178" fillId="0" borderId="25" xfId="99" applyFont="1" applyBorder="1" applyAlignment="1"/>
    <xf numFmtId="0" fontId="178" fillId="0" borderId="24" xfId="99" applyFont="1" applyBorder="1" applyAlignment="1">
      <alignment horizontal="left" vertical="top" wrapText="1"/>
    </xf>
    <xf numFmtId="0" fontId="178" fillId="0" borderId="22" xfId="99" applyFont="1" applyBorder="1" applyAlignment="1">
      <alignment horizontal="left" vertical="top" wrapText="1"/>
    </xf>
    <xf numFmtId="0" fontId="178" fillId="0" borderId="25" xfId="99" applyFont="1" applyBorder="1" applyAlignment="1">
      <alignment horizontal="left" vertical="top" wrapText="1"/>
    </xf>
    <xf numFmtId="0" fontId="178" fillId="0" borderId="20" xfId="99" applyFont="1" applyBorder="1" applyAlignment="1">
      <alignment horizontal="left" vertical="top" wrapText="1"/>
    </xf>
    <xf numFmtId="0" fontId="178" fillId="0" borderId="35" xfId="99" applyFont="1" applyBorder="1" applyAlignment="1"/>
    <xf numFmtId="0" fontId="185" fillId="0" borderId="14" xfId="99" applyFont="1" applyFill="1" applyBorder="1" applyAlignment="1">
      <alignment vertical="center" wrapText="1"/>
    </xf>
    <xf numFmtId="0" fontId="185" fillId="0" borderId="43" xfId="99" applyFont="1" applyFill="1" applyBorder="1" applyAlignment="1">
      <alignment vertical="center" wrapText="1"/>
    </xf>
    <xf numFmtId="0" fontId="185" fillId="0" borderId="0" xfId="99" applyFont="1" applyFill="1" applyBorder="1" applyAlignment="1">
      <alignment vertical="center" wrapText="1"/>
    </xf>
    <xf numFmtId="0" fontId="185" fillId="0" borderId="31" xfId="99" applyFont="1" applyFill="1" applyBorder="1" applyAlignment="1">
      <alignment vertical="center" wrapText="1"/>
    </xf>
    <xf numFmtId="0" fontId="184" fillId="0" borderId="101" xfId="99" applyFont="1" applyBorder="1" applyAlignment="1">
      <alignment vertical="center" wrapText="1"/>
    </xf>
    <xf numFmtId="0" fontId="184" fillId="0" borderId="104" xfId="99" applyFont="1" applyBorder="1" applyAlignment="1">
      <alignment vertical="center" wrapText="1"/>
    </xf>
    <xf numFmtId="0" fontId="187" fillId="0" borderId="16" xfId="99" applyFont="1" applyFill="1" applyBorder="1" applyAlignment="1">
      <alignment horizontal="center" vertical="center" wrapText="1"/>
    </xf>
    <xf numFmtId="0" fontId="185" fillId="0" borderId="32" xfId="99" applyFont="1" applyFill="1" applyBorder="1" applyAlignment="1">
      <alignment vertical="center" wrapText="1"/>
    </xf>
    <xf numFmtId="0" fontId="185" fillId="0" borderId="33" xfId="99" applyFont="1" applyFill="1" applyBorder="1" applyAlignment="1">
      <alignment vertical="center" wrapText="1"/>
    </xf>
    <xf numFmtId="0" fontId="178" fillId="0" borderId="22" xfId="99" applyFont="1" applyBorder="1" applyAlignment="1">
      <alignment horizontal="center" vertical="center"/>
    </xf>
    <xf numFmtId="0" fontId="178" fillId="0" borderId="12" xfId="99" applyFont="1" applyBorder="1" applyAlignment="1">
      <alignment horizontal="center" vertical="center"/>
    </xf>
    <xf numFmtId="0" fontId="178" fillId="0" borderId="18" xfId="99" applyFont="1" applyBorder="1" applyAlignment="1">
      <alignment horizontal="center" vertical="center"/>
    </xf>
    <xf numFmtId="0" fontId="178" fillId="0" borderId="0" xfId="99" applyFont="1" applyBorder="1" applyAlignment="1">
      <alignment horizontal="center" vertical="center"/>
    </xf>
    <xf numFmtId="0" fontId="178" fillId="0" borderId="15" xfId="99" applyFont="1" applyBorder="1" applyAlignment="1">
      <alignment horizontal="center" vertical="center"/>
    </xf>
    <xf numFmtId="0" fontId="178" fillId="0" borderId="10" xfId="99" applyFont="1" applyBorder="1" applyAlignment="1">
      <alignment horizontal="center" vertical="center"/>
    </xf>
    <xf numFmtId="0" fontId="178" fillId="0" borderId="16" xfId="99" applyFont="1" applyBorder="1" applyAlignment="1">
      <alignment horizontal="center" vertical="center" wrapText="1"/>
    </xf>
    <xf numFmtId="0" fontId="178" fillId="0" borderId="31" xfId="99" applyFont="1" applyBorder="1" applyAlignment="1">
      <alignment horizontal="center" vertical="center" wrapText="1"/>
    </xf>
    <xf numFmtId="0" fontId="178" fillId="0" borderId="17" xfId="99" applyFont="1" applyBorder="1" applyAlignment="1">
      <alignment horizontal="center" vertical="center" wrapText="1"/>
    </xf>
    <xf numFmtId="0" fontId="178" fillId="0" borderId="34" xfId="99" applyFont="1" applyBorder="1" applyAlignment="1">
      <alignment horizontal="center" vertical="center" wrapText="1"/>
    </xf>
    <xf numFmtId="0" fontId="178" fillId="0" borderId="12" xfId="99" applyFont="1" applyBorder="1" applyAlignment="1">
      <alignment horizontal="left" vertical="top" wrapText="1"/>
    </xf>
    <xf numFmtId="0" fontId="178" fillId="0" borderId="0" xfId="99" applyFont="1" applyBorder="1" applyAlignment="1">
      <alignment vertical="top" wrapText="1"/>
    </xf>
    <xf numFmtId="0" fontId="178" fillId="0" borderId="10" xfId="99" applyFont="1" applyBorder="1" applyAlignment="1">
      <alignment vertical="top" wrapText="1"/>
    </xf>
    <xf numFmtId="0" fontId="178" fillId="0" borderId="12" xfId="99" applyFont="1" applyBorder="1" applyAlignment="1">
      <alignment vertical="top" wrapText="1"/>
    </xf>
    <xf numFmtId="0" fontId="178" fillId="0" borderId="13" xfId="99" applyFont="1" applyBorder="1" applyAlignment="1">
      <alignment vertical="center" wrapText="1"/>
    </xf>
    <xf numFmtId="0" fontId="178" fillId="0" borderId="16" xfId="99" applyFont="1" applyBorder="1" applyAlignment="1">
      <alignment vertical="center" wrapText="1"/>
    </xf>
    <xf numFmtId="0" fontId="178" fillId="0" borderId="88" xfId="99" applyFont="1" applyBorder="1" applyAlignment="1">
      <alignment vertical="center" wrapText="1"/>
    </xf>
    <xf numFmtId="0" fontId="184" fillId="0" borderId="14" xfId="99" applyFont="1" applyBorder="1" applyAlignment="1">
      <alignment vertical="center" wrapText="1"/>
    </xf>
    <xf numFmtId="0" fontId="186" fillId="0" borderId="14" xfId="99" applyFont="1" applyBorder="1" applyAlignment="1">
      <alignment vertical="center" wrapText="1"/>
    </xf>
    <xf numFmtId="0" fontId="186" fillId="0" borderId="25" xfId="99" applyFont="1" applyBorder="1" applyAlignment="1">
      <alignment vertical="center" wrapText="1"/>
    </xf>
    <xf numFmtId="0" fontId="186" fillId="0" borderId="0" xfId="99" applyFont="1" applyBorder="1" applyAlignment="1">
      <alignment vertical="center" wrapText="1"/>
    </xf>
    <xf numFmtId="0" fontId="186" fillId="0" borderId="15" xfId="99" applyFont="1" applyBorder="1" applyAlignment="1">
      <alignment vertical="center" wrapText="1"/>
    </xf>
    <xf numFmtId="0" fontId="186" fillId="0" borderId="10" xfId="99" applyFont="1" applyBorder="1" applyAlignment="1">
      <alignment vertical="center" wrapText="1"/>
    </xf>
    <xf numFmtId="0" fontId="186" fillId="0" borderId="24" xfId="99" applyFont="1" applyBorder="1" applyAlignment="1">
      <alignment vertical="center" wrapText="1"/>
    </xf>
    <xf numFmtId="0" fontId="178" fillId="0" borderId="138" xfId="99" applyFont="1" applyBorder="1" applyAlignment="1">
      <alignment horizontal="center" vertical="center" wrapText="1"/>
    </xf>
    <xf numFmtId="0" fontId="178" fillId="0" borderId="266" xfId="99" applyFont="1" applyBorder="1" applyAlignment="1">
      <alignment horizontal="center" vertical="center" wrapText="1"/>
    </xf>
    <xf numFmtId="0" fontId="178" fillId="0" borderId="141" xfId="99" applyFont="1" applyBorder="1" applyAlignment="1">
      <alignment horizontal="center" vertical="center" wrapText="1"/>
    </xf>
    <xf numFmtId="0" fontId="178" fillId="0" borderId="142" xfId="99" applyFont="1" applyBorder="1" applyAlignment="1">
      <alignment horizontal="center" vertical="center" wrapText="1"/>
    </xf>
    <xf numFmtId="0" fontId="178" fillId="0" borderId="143" xfId="99" applyFont="1" applyBorder="1" applyAlignment="1">
      <alignment horizontal="center" vertical="center" wrapText="1"/>
    </xf>
    <xf numFmtId="0" fontId="178" fillId="0" borderId="312" xfId="99" applyFont="1" applyBorder="1" applyAlignment="1">
      <alignment horizontal="center" vertical="center" wrapText="1"/>
    </xf>
    <xf numFmtId="0" fontId="178" fillId="0" borderId="29" xfId="99" applyFont="1" applyBorder="1" applyAlignment="1">
      <alignment horizontal="center" vertical="center"/>
    </xf>
    <xf numFmtId="0" fontId="178" fillId="0" borderId="126" xfId="99" applyFont="1" applyBorder="1" applyAlignment="1">
      <alignment horizontal="center" vertical="center" shrinkToFit="1"/>
    </xf>
    <xf numFmtId="0" fontId="178" fillId="0" borderId="29" xfId="99" applyFont="1" applyBorder="1" applyAlignment="1">
      <alignment horizontal="center" vertical="center" shrinkToFit="1"/>
    </xf>
    <xf numFmtId="0" fontId="178" fillId="0" borderId="30" xfId="99" applyFont="1" applyBorder="1" applyAlignment="1">
      <alignment horizontal="center" vertical="center" shrinkToFit="1"/>
    </xf>
    <xf numFmtId="0" fontId="178" fillId="0" borderId="14" xfId="99" applyFont="1" applyBorder="1" applyAlignment="1">
      <alignment vertical="top" wrapText="1"/>
    </xf>
    <xf numFmtId="0" fontId="183" fillId="0" borderId="18" xfId="99" applyFont="1" applyBorder="1" applyAlignment="1">
      <alignment vertical="top" wrapText="1"/>
    </xf>
    <xf numFmtId="0" fontId="183" fillId="0" borderId="142" xfId="99" applyFont="1" applyBorder="1" applyAlignment="1">
      <alignment vertical="top" wrapText="1"/>
    </xf>
    <xf numFmtId="0" fontId="178" fillId="0" borderId="18" xfId="99" applyFont="1" applyBorder="1" applyAlignment="1">
      <alignment vertical="top" wrapText="1"/>
    </xf>
    <xf numFmtId="0" fontId="178" fillId="0" borderId="142" xfId="99" applyFont="1" applyBorder="1" applyAlignment="1">
      <alignment vertical="top" wrapText="1"/>
    </xf>
    <xf numFmtId="0" fontId="187" fillId="0" borderId="13" xfId="99" applyFont="1" applyFill="1" applyBorder="1" applyAlignment="1">
      <alignment horizontal="center" vertical="center" wrapText="1"/>
    </xf>
    <xf numFmtId="0" fontId="185" fillId="0" borderId="10" xfId="99" applyFont="1" applyFill="1" applyBorder="1" applyAlignment="1">
      <alignment vertical="center" wrapText="1"/>
    </xf>
    <xf numFmtId="0" fontId="185" fillId="0" borderId="34" xfId="99" applyFont="1" applyFill="1" applyBorder="1" applyAlignment="1">
      <alignment vertical="center" wrapText="1"/>
    </xf>
    <xf numFmtId="0" fontId="184" fillId="0" borderId="0" xfId="99" applyFont="1" applyBorder="1" applyAlignment="1">
      <alignment vertical="center" wrapText="1"/>
    </xf>
    <xf numFmtId="0" fontId="186" fillId="0" borderId="32" xfId="99" applyFont="1" applyBorder="1" applyAlignment="1">
      <alignment vertical="center" wrapText="1"/>
    </xf>
    <xf numFmtId="0" fontId="186" fillId="0" borderId="35" xfId="99" applyFont="1" applyBorder="1" applyAlignment="1">
      <alignment vertical="center" wrapText="1"/>
    </xf>
    <xf numFmtId="0" fontId="178" fillId="0" borderId="132" xfId="99" applyFont="1" applyBorder="1" applyAlignment="1">
      <alignment horizontal="left" vertical="top" wrapText="1"/>
    </xf>
    <xf numFmtId="0" fontId="178" fillId="0" borderId="96" xfId="99" applyFont="1" applyBorder="1" applyAlignment="1">
      <alignment horizontal="left" vertical="top" wrapText="1"/>
    </xf>
    <xf numFmtId="0" fontId="178" fillId="0" borderId="29" xfId="99" applyFont="1" applyBorder="1" applyAlignment="1">
      <alignment vertical="top" wrapText="1"/>
    </xf>
    <xf numFmtId="0" fontId="147" fillId="0" borderId="30" xfId="99" applyFont="1" applyBorder="1" applyAlignment="1"/>
    <xf numFmtId="0" fontId="178" fillId="0" borderId="34" xfId="99" applyFont="1" applyBorder="1" applyAlignment="1">
      <alignment vertical="top" wrapText="1"/>
    </xf>
    <xf numFmtId="0" fontId="178" fillId="0" borderId="98" xfId="99" applyFont="1" applyBorder="1" applyAlignment="1">
      <alignment horizontal="left" vertical="top" wrapText="1"/>
    </xf>
    <xf numFmtId="0" fontId="178" fillId="0" borderId="101" xfId="99" applyFont="1" applyBorder="1" applyAlignment="1">
      <alignment horizontal="left" vertical="top" wrapText="1"/>
    </xf>
    <xf numFmtId="0" fontId="178" fillId="0" borderId="104" xfId="99" applyFont="1" applyBorder="1" applyAlignment="1">
      <alignment horizontal="left" vertical="top" wrapText="1"/>
    </xf>
    <xf numFmtId="0" fontId="178" fillId="0" borderId="43" xfId="99" applyFont="1" applyBorder="1" applyAlignment="1">
      <alignment vertical="top" wrapText="1"/>
    </xf>
    <xf numFmtId="0" fontId="178" fillId="0" borderId="31" xfId="99" applyFont="1" applyBorder="1" applyAlignment="1">
      <alignment vertical="top" wrapText="1"/>
    </xf>
    <xf numFmtId="0" fontId="178" fillId="0" borderId="32" xfId="99" applyFont="1" applyBorder="1" applyAlignment="1">
      <alignment vertical="top" wrapText="1"/>
    </xf>
    <xf numFmtId="0" fontId="178" fillId="0" borderId="33" xfId="99" applyFont="1" applyBorder="1" applyAlignment="1">
      <alignment vertical="top" wrapText="1"/>
    </xf>
    <xf numFmtId="0" fontId="178" fillId="0" borderId="37" xfId="99" applyFont="1" applyBorder="1" applyAlignment="1">
      <alignment horizontal="center" vertical="top" wrapText="1"/>
    </xf>
    <xf numFmtId="0" fontId="178" fillId="0" borderId="29" xfId="99" applyFont="1" applyBorder="1" applyAlignment="1">
      <alignment horizontal="center" vertical="top" wrapText="1"/>
    </xf>
    <xf numFmtId="0" fontId="178" fillId="0" borderId="30" xfId="99" applyFont="1" applyBorder="1" applyAlignment="1">
      <alignment horizontal="center" vertical="top" wrapText="1"/>
    </xf>
    <xf numFmtId="0" fontId="178" fillId="0" borderId="38" xfId="99" applyFont="1" applyBorder="1" applyAlignment="1">
      <alignment horizontal="center" vertical="top" wrapText="1"/>
    </xf>
    <xf numFmtId="0" fontId="178" fillId="0" borderId="0" xfId="99" applyFont="1" applyBorder="1" applyAlignment="1">
      <alignment horizontal="center" vertical="top" wrapText="1"/>
    </xf>
    <xf numFmtId="0" fontId="178" fillId="0" borderId="31" xfId="99" applyFont="1" applyBorder="1" applyAlignment="1">
      <alignment horizontal="center" vertical="top" wrapText="1"/>
    </xf>
    <xf numFmtId="0" fontId="178" fillId="0" borderId="44" xfId="99" applyFont="1" applyBorder="1" applyAlignment="1">
      <alignment horizontal="center" vertical="top" wrapText="1"/>
    </xf>
    <xf numFmtId="0" fontId="178" fillId="0" borderId="32" xfId="99" applyFont="1" applyBorder="1" applyAlignment="1">
      <alignment horizontal="center" vertical="top" wrapText="1"/>
    </xf>
    <xf numFmtId="0" fontId="178" fillId="0" borderId="33" xfId="99" applyFont="1" applyBorder="1" applyAlignment="1">
      <alignment horizontal="center" vertical="top" wrapText="1"/>
    </xf>
    <xf numFmtId="0" fontId="178" fillId="0" borderId="311" xfId="99" applyFont="1" applyBorder="1" applyAlignment="1">
      <alignment vertical="top" wrapText="1"/>
    </xf>
    <xf numFmtId="0" fontId="178" fillId="0" borderId="134" xfId="99" applyFont="1" applyBorder="1" applyAlignment="1">
      <alignment vertical="top" wrapText="1"/>
    </xf>
    <xf numFmtId="0" fontId="178" fillId="0" borderId="136" xfId="99" applyFont="1" applyBorder="1" applyAlignment="1">
      <alignment vertical="top" wrapText="1"/>
    </xf>
    <xf numFmtId="0" fontId="181" fillId="0" borderId="37" xfId="99" applyFont="1" applyBorder="1" applyAlignment="1">
      <alignment horizontal="center" vertical="center" wrapText="1"/>
    </xf>
    <xf numFmtId="0" fontId="181" fillId="0" borderId="29" xfId="99" applyFont="1" applyBorder="1" applyAlignment="1">
      <alignment horizontal="center" vertical="center" wrapText="1"/>
    </xf>
    <xf numFmtId="0" fontId="181" fillId="0" borderId="30" xfId="99" applyFont="1" applyBorder="1" applyAlignment="1">
      <alignment horizontal="center" vertical="center" wrapText="1"/>
    </xf>
    <xf numFmtId="0" fontId="181" fillId="0" borderId="38" xfId="99" applyFont="1" applyBorder="1" applyAlignment="1">
      <alignment horizontal="center" vertical="center" wrapText="1"/>
    </xf>
    <xf numFmtId="0" fontId="181" fillId="0" borderId="0" xfId="99" applyFont="1" applyBorder="1" applyAlignment="1">
      <alignment horizontal="center" vertical="center" wrapText="1"/>
    </xf>
    <xf numFmtId="0" fontId="181" fillId="0" borderId="31" xfId="99" applyFont="1" applyBorder="1" applyAlignment="1">
      <alignment horizontal="center" vertical="center" wrapText="1"/>
    </xf>
    <xf numFmtId="0" fontId="178" fillId="0" borderId="30" xfId="99" applyFont="1" applyBorder="1" applyAlignment="1">
      <alignment vertical="top" wrapText="1"/>
    </xf>
    <xf numFmtId="0" fontId="179" fillId="0" borderId="0" xfId="99" applyFont="1" applyFill="1" applyAlignment="1">
      <alignment horizontal="center"/>
    </xf>
    <xf numFmtId="0" fontId="178" fillId="0" borderId="0" xfId="99" applyFont="1" applyFill="1" applyAlignment="1">
      <alignment horizontal="center"/>
    </xf>
    <xf numFmtId="0" fontId="178" fillId="0" borderId="31" xfId="99" applyFont="1" applyFill="1" applyBorder="1" applyAlignment="1">
      <alignment horizontal="center"/>
    </xf>
    <xf numFmtId="0" fontId="178" fillId="0" borderId="274" xfId="99" applyFont="1" applyFill="1" applyBorder="1" applyAlignment="1">
      <alignment horizontal="center"/>
    </xf>
    <xf numFmtId="0" fontId="178" fillId="0" borderId="129" xfId="99" applyFont="1" applyFill="1" applyBorder="1" applyAlignment="1">
      <alignment horizontal="center"/>
    </xf>
    <xf numFmtId="0" fontId="178" fillId="0" borderId="63" xfId="99" applyFont="1" applyFill="1" applyBorder="1" applyAlignment="1">
      <alignment horizontal="center"/>
    </xf>
    <xf numFmtId="0" fontId="235" fillId="0" borderId="0" xfId="99" applyFont="1" applyFill="1" applyBorder="1" applyAlignment="1">
      <alignment horizontal="center"/>
    </xf>
    <xf numFmtId="0" fontId="236" fillId="0" borderId="0" xfId="99" applyFont="1" applyFill="1" applyBorder="1" applyAlignment="1">
      <alignment horizontal="center"/>
    </xf>
    <xf numFmtId="0" fontId="180" fillId="0" borderId="274" xfId="99" applyFont="1" applyFill="1" applyBorder="1" applyAlignment="1">
      <alignment horizontal="center" vertical="center" wrapText="1" shrinkToFit="1"/>
    </xf>
    <xf numFmtId="0" fontId="180" fillId="0" borderId="129" xfId="99" applyFont="1" applyFill="1" applyBorder="1" applyAlignment="1">
      <alignment horizontal="center" vertical="center" wrapText="1" shrinkToFit="1"/>
    </xf>
    <xf numFmtId="0" fontId="180" fillId="0" borderId="63" xfId="99" applyFont="1" applyFill="1" applyBorder="1" applyAlignment="1">
      <alignment horizontal="center" vertical="center" wrapText="1" shrinkToFit="1"/>
    </xf>
    <xf numFmtId="0" fontId="178" fillId="0" borderId="37" xfId="99" applyFont="1" applyFill="1" applyBorder="1" applyAlignment="1">
      <alignment horizontal="left" vertical="center" wrapText="1"/>
    </xf>
    <xf numFmtId="0" fontId="178" fillId="0" borderId="29" xfId="99" applyFont="1" applyFill="1" applyBorder="1" applyAlignment="1">
      <alignment horizontal="left" vertical="center" wrapText="1"/>
    </xf>
    <xf numFmtId="0" fontId="178" fillId="0" borderId="30" xfId="99" applyFont="1" applyFill="1" applyBorder="1" applyAlignment="1">
      <alignment horizontal="left" vertical="center" wrapText="1"/>
    </xf>
    <xf numFmtId="0" fontId="175" fillId="0" borderId="20" xfId="99" applyFont="1" applyBorder="1" applyAlignment="1">
      <alignment horizontal="center" vertical="center" textRotation="255" wrapText="1"/>
    </xf>
    <xf numFmtId="0" fontId="175" fillId="0" borderId="21" xfId="99" applyFont="1" applyBorder="1" applyAlignment="1">
      <alignment horizontal="center" vertical="center" textRotation="255" wrapText="1"/>
    </xf>
    <xf numFmtId="0" fontId="175" fillId="0" borderId="22" xfId="99" applyFont="1" applyBorder="1" applyAlignment="1">
      <alignment horizontal="center" vertical="center" textRotation="255" wrapText="1"/>
    </xf>
    <xf numFmtId="176" fontId="147" fillId="27" borderId="32" xfId="99" applyNumberFormat="1" applyFill="1" applyBorder="1" applyAlignment="1">
      <alignment horizontal="center" vertical="center"/>
    </xf>
    <xf numFmtId="0" fontId="147" fillId="0" borderId="32" xfId="99" applyFill="1" applyBorder="1" applyAlignment="1">
      <alignment horizontal="center" vertical="center"/>
    </xf>
    <xf numFmtId="0" fontId="151" fillId="0" borderId="98" xfId="99" applyFont="1" applyBorder="1" applyAlignment="1">
      <alignment horizontal="center" vertical="center" textRotation="255"/>
    </xf>
    <xf numFmtId="0" fontId="151" fillId="0" borderId="104" xfId="99" applyFont="1" applyBorder="1" applyAlignment="1">
      <alignment horizontal="center" vertical="center" textRotation="255"/>
    </xf>
    <xf numFmtId="0" fontId="147" fillId="0" borderId="0" xfId="99" applyBorder="1" applyAlignment="1">
      <alignment vertical="center"/>
    </xf>
    <xf numFmtId="0" fontId="147" fillId="0" borderId="32" xfId="99" applyBorder="1" applyAlignment="1">
      <alignment vertical="center"/>
    </xf>
    <xf numFmtId="0" fontId="147" fillId="0" borderId="42" xfId="99" applyBorder="1" applyAlignment="1">
      <alignment vertical="center"/>
    </xf>
    <xf numFmtId="0" fontId="147" fillId="0" borderId="14" xfId="99" applyBorder="1" applyAlignment="1">
      <alignment vertical="center"/>
    </xf>
    <xf numFmtId="0" fontId="147" fillId="0" borderId="43" xfId="99" applyBorder="1" applyAlignment="1">
      <alignment vertical="center"/>
    </xf>
    <xf numFmtId="0" fontId="147" fillId="0" borderId="44" xfId="99" applyBorder="1" applyAlignment="1">
      <alignment vertical="center"/>
    </xf>
    <xf numFmtId="0" fontId="147" fillId="0" borderId="33" xfId="99" applyBorder="1" applyAlignment="1">
      <alignment vertical="center"/>
    </xf>
    <xf numFmtId="0" fontId="147" fillId="0" borderId="142" xfId="99" applyBorder="1" applyAlignment="1">
      <alignment vertical="center"/>
    </xf>
    <xf numFmtId="0" fontId="147" fillId="0" borderId="132" xfId="99" applyBorder="1" applyAlignment="1">
      <alignment vertical="center"/>
    </xf>
    <xf numFmtId="0" fontId="147" fillId="0" borderId="101" xfId="99" applyBorder="1" applyAlignment="1">
      <alignment vertical="center"/>
    </xf>
    <xf numFmtId="0" fontId="147" fillId="0" borderId="266" xfId="99" applyBorder="1" applyAlignment="1">
      <alignment vertical="center"/>
    </xf>
    <xf numFmtId="0" fontId="147" fillId="0" borderId="10" xfId="99" applyBorder="1" applyAlignment="1">
      <alignment horizontal="center" vertical="center"/>
    </xf>
    <xf numFmtId="0" fontId="147" fillId="27" borderId="10" xfId="99" applyFill="1" applyBorder="1" applyAlignment="1">
      <alignment horizontal="center" vertical="center"/>
    </xf>
    <xf numFmtId="0" fontId="147" fillId="0" borderId="32" xfId="99" applyBorder="1" applyAlignment="1">
      <alignment horizontal="center" vertical="center"/>
    </xf>
    <xf numFmtId="0" fontId="147" fillId="0" borderId="0" xfId="99" applyAlignment="1">
      <alignment horizontal="center" vertical="center"/>
    </xf>
    <xf numFmtId="0" fontId="147" fillId="27" borderId="0" xfId="99" applyFill="1" applyAlignment="1">
      <alignment horizontal="left" vertical="center"/>
    </xf>
    <xf numFmtId="0" fontId="147" fillId="0" borderId="0" xfId="99" applyAlignment="1"/>
    <xf numFmtId="0" fontId="147" fillId="0" borderId="0" xfId="99" applyAlignment="1">
      <alignment vertical="top"/>
    </xf>
    <xf numFmtId="0" fontId="147" fillId="27" borderId="32" xfId="99" applyFill="1" applyBorder="1" applyAlignment="1">
      <alignment horizontal="left" vertical="center"/>
    </xf>
    <xf numFmtId="0" fontId="147" fillId="0" borderId="37" xfId="99" applyFont="1" applyBorder="1" applyAlignment="1">
      <alignment horizontal="right" vertical="center"/>
    </xf>
    <xf numFmtId="0" fontId="147" fillId="0" borderId="30" xfId="99" applyFont="1" applyBorder="1" applyAlignment="1">
      <alignment horizontal="right" vertical="center"/>
    </xf>
    <xf numFmtId="0" fontId="147" fillId="0" borderId="44" xfId="99" applyBorder="1" applyAlignment="1">
      <alignment horizontal="left" vertical="center"/>
    </xf>
    <xf numFmtId="0" fontId="147" fillId="0" borderId="33" xfId="99" applyBorder="1" applyAlignment="1">
      <alignment horizontal="left" vertical="center"/>
    </xf>
    <xf numFmtId="0" fontId="160" fillId="27" borderId="18" xfId="96" applyFont="1" applyFill="1" applyBorder="1" applyAlignment="1">
      <alignment horizontal="center" vertical="center" wrapText="1"/>
    </xf>
    <xf numFmtId="3" fontId="160" fillId="27" borderId="11" xfId="96" applyNumberFormat="1" applyFont="1" applyFill="1" applyBorder="1" applyAlignment="1">
      <alignment horizontal="right" vertical="center" wrapText="1"/>
    </xf>
    <xf numFmtId="3" fontId="160" fillId="27" borderId="26" xfId="96" applyNumberFormat="1" applyFont="1" applyFill="1" applyBorder="1" applyAlignment="1">
      <alignment horizontal="right" vertical="center" wrapText="1"/>
    </xf>
    <xf numFmtId="0" fontId="174" fillId="27" borderId="16" xfId="96" applyFont="1" applyFill="1" applyBorder="1" applyAlignment="1">
      <alignment horizontal="center" vertical="center"/>
    </xf>
    <xf numFmtId="0" fontId="174" fillId="27" borderId="0" xfId="96" applyFont="1" applyFill="1" applyBorder="1" applyAlignment="1">
      <alignment horizontal="center" vertical="center"/>
    </xf>
    <xf numFmtId="0" fontId="174" fillId="27" borderId="15" xfId="96" applyFont="1" applyFill="1" applyBorder="1" applyAlignment="1">
      <alignment horizontal="center" vertical="center"/>
    </xf>
    <xf numFmtId="0" fontId="4" fillId="28" borderId="17" xfId="96" applyFill="1" applyBorder="1" applyAlignment="1">
      <alignment horizontal="center" vertical="top"/>
    </xf>
    <xf numFmtId="0" fontId="4" fillId="28" borderId="10" xfId="96" applyFill="1" applyBorder="1" applyAlignment="1">
      <alignment horizontal="center" vertical="top"/>
    </xf>
    <xf numFmtId="0" fontId="4" fillId="28" borderId="24" xfId="96" applyFill="1" applyBorder="1" applyAlignment="1">
      <alignment horizontal="center" vertical="top"/>
    </xf>
    <xf numFmtId="0" fontId="116" fillId="0" borderId="0" xfId="96" applyFont="1" applyFill="1" applyBorder="1" applyAlignment="1">
      <alignment horizontal="left" vertical="center" wrapText="1"/>
    </xf>
    <xf numFmtId="0" fontId="111" fillId="0" borderId="13" xfId="96" applyFont="1" applyFill="1" applyBorder="1" applyAlignment="1">
      <alignment horizontal="left" vertical="top"/>
    </xf>
    <xf numFmtId="0" fontId="111" fillId="0" borderId="14" xfId="96" applyFont="1" applyFill="1" applyBorder="1" applyAlignment="1">
      <alignment horizontal="left" vertical="top"/>
    </xf>
    <xf numFmtId="0" fontId="111" fillId="0" borderId="25" xfId="96" applyFont="1" applyFill="1" applyBorder="1" applyAlignment="1">
      <alignment horizontal="left" vertical="top"/>
    </xf>
    <xf numFmtId="3" fontId="160" fillId="0" borderId="26" xfId="96" applyNumberFormat="1" applyFont="1" applyFill="1" applyBorder="1" applyAlignment="1">
      <alignment horizontal="center" vertical="center" wrapText="1"/>
    </xf>
    <xf numFmtId="3" fontId="160" fillId="0" borderId="12" xfId="96" applyNumberFormat="1" applyFont="1" applyFill="1" applyBorder="1" applyAlignment="1">
      <alignment horizontal="center" vertical="center" wrapText="1"/>
    </xf>
    <xf numFmtId="176" fontId="157" fillId="28" borderId="298" xfId="96" applyNumberFormat="1" applyFont="1" applyFill="1" applyBorder="1" applyAlignment="1">
      <alignment horizontal="right" vertical="center" wrapText="1"/>
    </xf>
    <xf numFmtId="176" fontId="157" fillId="28" borderId="299" xfId="96" applyNumberFormat="1" applyFont="1" applyFill="1" applyBorder="1" applyAlignment="1">
      <alignment horizontal="right" vertical="center" wrapText="1"/>
    </xf>
    <xf numFmtId="0" fontId="158" fillId="0" borderId="0" xfId="96" applyFont="1" applyFill="1" applyBorder="1" applyAlignment="1">
      <alignment horizontal="center" vertical="center" wrapText="1"/>
    </xf>
    <xf numFmtId="0" fontId="160" fillId="0" borderId="18" xfId="96" applyFont="1" applyFill="1" applyBorder="1" applyAlignment="1">
      <alignment horizontal="center" vertical="center" wrapText="1"/>
    </xf>
    <xf numFmtId="0" fontId="157" fillId="0" borderId="16" xfId="96" applyFont="1" applyFill="1" applyBorder="1" applyAlignment="1">
      <alignment horizontal="left" vertical="center" wrapText="1"/>
    </xf>
    <xf numFmtId="0" fontId="157" fillId="0" borderId="0" xfId="96" applyFont="1" applyFill="1" applyBorder="1" applyAlignment="1">
      <alignment horizontal="left" vertical="center" wrapText="1"/>
    </xf>
    <xf numFmtId="0" fontId="157" fillId="0" borderId="15" xfId="96" applyFont="1" applyFill="1" applyBorder="1" applyAlignment="1">
      <alignment horizontal="left" vertical="center" wrapText="1"/>
    </xf>
    <xf numFmtId="0" fontId="157" fillId="0" borderId="17" xfId="96" applyFont="1" applyFill="1" applyBorder="1" applyAlignment="1">
      <alignment horizontal="left" vertical="center" wrapText="1"/>
    </xf>
    <xf numFmtId="0" fontId="157" fillId="0" borderId="10" xfId="96" applyFont="1" applyFill="1" applyBorder="1" applyAlignment="1">
      <alignment horizontal="left" vertical="center" wrapText="1"/>
    </xf>
    <xf numFmtId="0" fontId="157" fillId="0" borderId="24" xfId="96" applyFont="1" applyFill="1" applyBorder="1" applyAlignment="1">
      <alignment horizontal="left" vertical="center" wrapText="1"/>
    </xf>
    <xf numFmtId="0" fontId="160" fillId="0" borderId="13" xfId="96" applyFont="1" applyFill="1" applyBorder="1" applyAlignment="1">
      <alignment horizontal="center" vertical="center" wrapText="1"/>
    </xf>
    <xf numFmtId="0" fontId="160" fillId="0" borderId="25" xfId="96" applyFont="1" applyFill="1" applyBorder="1" applyAlignment="1">
      <alignment horizontal="center" vertical="center" wrapText="1"/>
    </xf>
    <xf numFmtId="0" fontId="160" fillId="0" borderId="17" xfId="96" applyFont="1" applyFill="1" applyBorder="1" applyAlignment="1">
      <alignment horizontal="center" vertical="center" wrapText="1"/>
    </xf>
    <xf numFmtId="0" fontId="160" fillId="0" borderId="24" xfId="96" applyFont="1" applyFill="1" applyBorder="1" applyAlignment="1">
      <alignment horizontal="center" vertical="center" wrapText="1"/>
    </xf>
    <xf numFmtId="0" fontId="160" fillId="27" borderId="14" xfId="96" applyFont="1" applyFill="1" applyBorder="1" applyAlignment="1">
      <alignment horizontal="center" vertical="center" wrapText="1"/>
    </xf>
    <xf numFmtId="0" fontId="160" fillId="27" borderId="10" xfId="96" applyFont="1" applyFill="1" applyBorder="1" applyAlignment="1">
      <alignment horizontal="center" vertical="center" wrapText="1"/>
    </xf>
    <xf numFmtId="0" fontId="111" fillId="0" borderId="13" xfId="96" applyFont="1" applyFill="1" applyBorder="1" applyAlignment="1">
      <alignment horizontal="left" vertical="top" wrapText="1"/>
    </xf>
    <xf numFmtId="0" fontId="111" fillId="0" borderId="14" xfId="96" applyFont="1" applyFill="1" applyBorder="1" applyAlignment="1">
      <alignment horizontal="left" vertical="top" wrapText="1"/>
    </xf>
    <xf numFmtId="0" fontId="111" fillId="0" borderId="25" xfId="96" applyFont="1" applyFill="1" applyBorder="1" applyAlignment="1">
      <alignment horizontal="left" vertical="top" wrapText="1"/>
    </xf>
    <xf numFmtId="0" fontId="154" fillId="0" borderId="0" xfId="96" applyFont="1" applyFill="1" applyBorder="1" applyAlignment="1">
      <alignment horizontal="left" vertical="center" wrapText="1"/>
    </xf>
    <xf numFmtId="0" fontId="154" fillId="0" borderId="10" xfId="96" applyFont="1" applyFill="1" applyBorder="1" applyAlignment="1">
      <alignment horizontal="left" vertical="center" wrapText="1"/>
    </xf>
    <xf numFmtId="0" fontId="116" fillId="0" borderId="11" xfId="96" applyFont="1" applyFill="1" applyBorder="1" applyAlignment="1">
      <alignment horizontal="center" vertical="center" wrapText="1"/>
    </xf>
    <xf numFmtId="0" fontId="116" fillId="0" borderId="12" xfId="96" applyFont="1" applyFill="1" applyBorder="1" applyAlignment="1">
      <alignment horizontal="center" vertical="center" wrapText="1"/>
    </xf>
    <xf numFmtId="0" fontId="116" fillId="0" borderId="25" xfId="96" applyFont="1" applyFill="1" applyBorder="1" applyAlignment="1">
      <alignment horizontal="center" vertical="center" wrapText="1"/>
    </xf>
    <xf numFmtId="0" fontId="116" fillId="0" borderId="16" xfId="96" applyFont="1" applyFill="1" applyBorder="1" applyAlignment="1">
      <alignment horizontal="center" vertical="center" wrapText="1"/>
    </xf>
    <xf numFmtId="0" fontId="116" fillId="0" borderId="15" xfId="96" applyFont="1" applyFill="1" applyBorder="1" applyAlignment="1">
      <alignment horizontal="center" vertical="center" wrapText="1"/>
    </xf>
    <xf numFmtId="0" fontId="116" fillId="0" borderId="17" xfId="96" applyFont="1" applyFill="1" applyBorder="1" applyAlignment="1">
      <alignment horizontal="center" vertical="center" wrapText="1"/>
    </xf>
    <xf numFmtId="0" fontId="116" fillId="0" borderId="24" xfId="96" applyFont="1" applyFill="1" applyBorder="1" applyAlignment="1">
      <alignment horizontal="center" vertical="center" wrapText="1"/>
    </xf>
    <xf numFmtId="0" fontId="157" fillId="28" borderId="294" xfId="96" applyFont="1" applyFill="1" applyBorder="1" applyAlignment="1">
      <alignment horizontal="center" vertical="center" wrapText="1"/>
    </xf>
    <xf numFmtId="0" fontId="157" fillId="28" borderId="295" xfId="96" applyFont="1" applyFill="1" applyBorder="1" applyAlignment="1">
      <alignment horizontal="center" vertical="center" wrapText="1"/>
    </xf>
    <xf numFmtId="0" fontId="157" fillId="27" borderId="262" xfId="96" applyFont="1" applyFill="1" applyBorder="1" applyAlignment="1">
      <alignment horizontal="center" vertical="center" wrapText="1"/>
    </xf>
    <xf numFmtId="0" fontId="157" fillId="27" borderId="297" xfId="96" applyFont="1" applyFill="1" applyBorder="1" applyAlignment="1">
      <alignment horizontal="center" vertical="center" wrapText="1"/>
    </xf>
    <xf numFmtId="0" fontId="116" fillId="27" borderId="0" xfId="96" applyFont="1" applyFill="1" applyBorder="1" applyAlignment="1">
      <alignment horizontal="left" vertical="center" wrapText="1"/>
    </xf>
    <xf numFmtId="0" fontId="160" fillId="0" borderId="16" xfId="96" applyFont="1" applyFill="1" applyBorder="1" applyAlignment="1">
      <alignment horizontal="center" vertical="center" wrapText="1"/>
    </xf>
    <xf numFmtId="0" fontId="116" fillId="0" borderId="18" xfId="96" applyFont="1" applyFill="1" applyBorder="1" applyAlignment="1">
      <alignment horizontal="justify" vertical="center" wrapText="1"/>
    </xf>
    <xf numFmtId="0" fontId="116" fillId="0" borderId="18" xfId="96" applyFont="1" applyFill="1" applyBorder="1" applyAlignment="1">
      <alignment horizontal="center" vertical="center" wrapText="1"/>
    </xf>
    <xf numFmtId="0" fontId="116" fillId="0" borderId="18" xfId="96" applyFont="1" applyFill="1" applyBorder="1" applyAlignment="1">
      <alignment horizontal="center" vertical="top" wrapText="1"/>
    </xf>
    <xf numFmtId="176" fontId="116" fillId="0" borderId="14" xfId="96" applyNumberFormat="1" applyFont="1" applyFill="1" applyBorder="1" applyAlignment="1">
      <alignment horizontal="center" vertical="center" wrapText="1"/>
    </xf>
    <xf numFmtId="0" fontId="155" fillId="0" borderId="0" xfId="96" applyFont="1" applyFill="1" applyBorder="1" applyAlignment="1">
      <alignment horizontal="center" vertical="center" wrapText="1"/>
    </xf>
    <xf numFmtId="176" fontId="13" fillId="28" borderId="0" xfId="53" applyNumberFormat="1" applyFont="1" applyFill="1" applyBorder="1" applyAlignment="1">
      <alignment vertical="center"/>
    </xf>
    <xf numFmtId="0" fontId="116" fillId="27" borderId="18" xfId="96" applyFont="1" applyFill="1" applyBorder="1" applyAlignment="1">
      <alignment horizontal="center" vertical="center" wrapText="1"/>
    </xf>
    <xf numFmtId="0" fontId="116" fillId="0" borderId="0" xfId="96" applyFont="1" applyFill="1" applyBorder="1" applyAlignment="1">
      <alignment horizontal="justify" vertical="top" wrapText="1"/>
    </xf>
    <xf numFmtId="0" fontId="116" fillId="0" borderId="0" xfId="96" applyFont="1" applyFill="1" applyBorder="1" applyAlignment="1">
      <alignment horizontal="center" vertical="center" wrapText="1"/>
    </xf>
    <xf numFmtId="0" fontId="112" fillId="27" borderId="16" xfId="96" applyFont="1" applyFill="1" applyBorder="1" applyAlignment="1">
      <alignment horizontal="center" vertical="center"/>
    </xf>
    <xf numFmtId="0" fontId="112" fillId="27" borderId="0" xfId="96" applyFont="1" applyFill="1" applyBorder="1" applyAlignment="1">
      <alignment horizontal="center" vertical="center"/>
    </xf>
    <xf numFmtId="0" fontId="116" fillId="0" borderId="0" xfId="96" applyFont="1" applyFill="1" applyBorder="1" applyAlignment="1">
      <alignment horizontal="left" vertical="center"/>
    </xf>
    <xf numFmtId="0" fontId="116" fillId="28" borderId="0" xfId="96" applyFont="1" applyFill="1" applyBorder="1" applyAlignment="1">
      <alignment horizontal="right" vertical="center" wrapText="1"/>
    </xf>
    <xf numFmtId="176" fontId="157" fillId="27" borderId="298" xfId="96" applyNumberFormat="1" applyFont="1" applyFill="1" applyBorder="1" applyAlignment="1">
      <alignment horizontal="right" vertical="center" wrapText="1"/>
    </xf>
    <xf numFmtId="176" fontId="157" fillId="27" borderId="299" xfId="96" applyNumberFormat="1" applyFont="1" applyFill="1" applyBorder="1" applyAlignment="1">
      <alignment horizontal="right" vertical="center" wrapText="1"/>
    </xf>
    <xf numFmtId="0" fontId="87" fillId="0" borderId="0" xfId="0" applyFont="1" applyAlignment="1">
      <alignment horizontal="center" vertical="center" wrapText="1"/>
    </xf>
    <xf numFmtId="0" fontId="87" fillId="0" borderId="0" xfId="0" applyFont="1" applyAlignment="1">
      <alignment horizontal="justify" vertical="center" wrapText="1"/>
    </xf>
    <xf numFmtId="0" fontId="0" fillId="0" borderId="0" xfId="0" applyAlignment="1">
      <alignment vertical="center"/>
    </xf>
    <xf numFmtId="0" fontId="162" fillId="0" borderId="0" xfId="0" applyFont="1" applyAlignment="1">
      <alignment horizontal="center" vertical="center" wrapText="1"/>
    </xf>
    <xf numFmtId="0" fontId="161" fillId="0" borderId="0" xfId="0" applyFont="1" applyAlignment="1">
      <alignment horizontal="center" vertical="center" wrapText="1"/>
    </xf>
    <xf numFmtId="176" fontId="116" fillId="28" borderId="0" xfId="0" applyNumberFormat="1" applyFont="1" applyFill="1" applyAlignment="1">
      <alignment horizontal="right" vertical="center" wrapText="1"/>
    </xf>
    <xf numFmtId="0" fontId="116" fillId="28" borderId="0" xfId="0" applyFont="1" applyFill="1" applyAlignment="1">
      <alignment horizontal="right" vertical="center" wrapText="1"/>
    </xf>
    <xf numFmtId="0" fontId="116" fillId="0" borderId="18" xfId="0" applyFont="1" applyBorder="1" applyAlignment="1">
      <alignment horizontal="center" vertical="center" wrapText="1"/>
    </xf>
    <xf numFmtId="0" fontId="166" fillId="0" borderId="301" xfId="0" applyFont="1" applyBorder="1" applyAlignment="1">
      <alignment horizontal="center" vertical="center" wrapText="1"/>
    </xf>
    <xf numFmtId="0" fontId="166" fillId="0" borderId="247" xfId="0" applyFont="1" applyBorder="1" applyAlignment="1">
      <alignment horizontal="center" vertical="center" wrapText="1"/>
    </xf>
    <xf numFmtId="0" fontId="119" fillId="0" borderId="0" xfId="0" applyFont="1" applyAlignment="1">
      <alignment horizontal="justify" vertical="center" wrapText="1"/>
    </xf>
    <xf numFmtId="0" fontId="85" fillId="27" borderId="11" xfId="0" applyFont="1" applyFill="1" applyBorder="1" applyAlignment="1">
      <alignment horizontal="center" vertical="center"/>
    </xf>
    <xf numFmtId="0" fontId="85" fillId="27" borderId="26" xfId="0" applyFont="1" applyFill="1" applyBorder="1" applyAlignment="1">
      <alignment horizontal="center" vertical="center"/>
    </xf>
    <xf numFmtId="0" fontId="85" fillId="27" borderId="12" xfId="0" applyFont="1" applyFill="1" applyBorder="1" applyAlignment="1">
      <alignment horizontal="center" vertical="center"/>
    </xf>
    <xf numFmtId="0" fontId="85" fillId="27" borderId="11" xfId="0" applyFont="1" applyFill="1" applyBorder="1" applyAlignment="1">
      <alignment horizontal="center" vertical="center" wrapText="1"/>
    </xf>
    <xf numFmtId="0" fontId="85" fillId="27" borderId="26" xfId="0" applyFont="1" applyFill="1" applyBorder="1" applyAlignment="1">
      <alignment horizontal="center" vertical="center" wrapText="1"/>
    </xf>
    <xf numFmtId="0" fontId="85" fillId="27" borderId="12" xfId="0" applyFont="1" applyFill="1" applyBorder="1" applyAlignment="1">
      <alignment horizontal="center" vertical="center" wrapText="1"/>
    </xf>
    <xf numFmtId="0" fontId="160" fillId="0" borderId="26" xfId="0" applyFont="1" applyBorder="1" applyAlignment="1">
      <alignment horizontal="center" vertical="center" wrapText="1"/>
    </xf>
    <xf numFmtId="0" fontId="160" fillId="0" borderId="12" xfId="0" applyFont="1" applyBorder="1" applyAlignment="1">
      <alignment horizontal="center" vertical="center" wrapText="1"/>
    </xf>
    <xf numFmtId="0" fontId="157" fillId="28" borderId="237" xfId="0" applyFont="1" applyFill="1" applyBorder="1" applyAlignment="1">
      <alignment horizontal="center" vertical="center" wrapText="1"/>
    </xf>
    <xf numFmtId="0" fontId="163" fillId="28" borderId="16" xfId="0" applyFont="1" applyFill="1" applyBorder="1" applyAlignment="1">
      <alignment horizontal="center" vertical="top" wrapText="1"/>
    </xf>
    <xf numFmtId="0" fontId="163" fillId="28" borderId="15" xfId="0" applyFont="1" applyFill="1" applyBorder="1" applyAlignment="1">
      <alignment horizontal="center" vertical="top" wrapText="1"/>
    </xf>
    <xf numFmtId="0" fontId="157" fillId="28" borderId="247" xfId="0" applyFont="1" applyFill="1" applyBorder="1" applyAlignment="1">
      <alignment horizontal="center" vertical="center" wrapText="1"/>
    </xf>
    <xf numFmtId="0" fontId="157" fillId="28" borderId="27" xfId="0" applyFont="1" applyFill="1" applyBorder="1" applyAlignment="1">
      <alignment horizontal="center" vertical="center" wrapText="1"/>
    </xf>
    <xf numFmtId="0" fontId="157" fillId="27" borderId="237" xfId="0" applyFont="1" applyFill="1" applyBorder="1" applyAlignment="1">
      <alignment horizontal="center" vertical="center" wrapText="1"/>
    </xf>
    <xf numFmtId="0" fontId="157" fillId="27" borderId="250" xfId="0" applyFont="1" applyFill="1" applyBorder="1" applyAlignment="1">
      <alignment horizontal="center" vertical="center" wrapText="1"/>
    </xf>
    <xf numFmtId="0" fontId="157" fillId="0" borderId="301" xfId="0" applyFont="1" applyBorder="1" applyAlignment="1">
      <alignment horizontal="center" vertical="center" wrapText="1"/>
    </xf>
    <xf numFmtId="0" fontId="157" fillId="0" borderId="247" xfId="0" applyFont="1" applyBorder="1" applyAlignment="1">
      <alignment horizontal="center" vertical="center" wrapText="1"/>
    </xf>
    <xf numFmtId="0" fontId="116" fillId="0" borderId="0" xfId="0" applyFont="1" applyAlignment="1">
      <alignment horizontal="left" wrapText="1"/>
    </xf>
    <xf numFmtId="0" fontId="0" fillId="28" borderId="16" xfId="0" applyFill="1" applyBorder="1" applyAlignment="1">
      <alignment horizontal="left" vertical="center"/>
    </xf>
    <xf numFmtId="0" fontId="0" fillId="28" borderId="0" xfId="0" applyFill="1" applyBorder="1" applyAlignment="1">
      <alignment horizontal="left" vertical="center"/>
    </xf>
    <xf numFmtId="0" fontId="0" fillId="28" borderId="15" xfId="0" applyFill="1" applyBorder="1" applyAlignment="1">
      <alignment horizontal="left" vertical="center"/>
    </xf>
    <xf numFmtId="0" fontId="0" fillId="28" borderId="17" xfId="0" applyFill="1" applyBorder="1" applyAlignment="1">
      <alignment horizontal="center" vertical="top"/>
    </xf>
    <xf numFmtId="0" fontId="0" fillId="28" borderId="10" xfId="0" applyFill="1" applyBorder="1" applyAlignment="1">
      <alignment horizontal="center" vertical="top"/>
    </xf>
    <xf numFmtId="0" fontId="0" fillId="28" borderId="24" xfId="0" applyFill="1" applyBorder="1" applyAlignment="1">
      <alignment horizontal="center" vertical="top"/>
    </xf>
    <xf numFmtId="0" fontId="166" fillId="0" borderId="303" xfId="0" applyFont="1" applyBorder="1" applyAlignment="1">
      <alignment horizontal="center" vertical="center" wrapText="1"/>
    </xf>
    <xf numFmtId="0" fontId="166" fillId="0" borderId="246" xfId="0" applyFont="1" applyBorder="1" applyAlignment="1">
      <alignment horizontal="center" vertical="center" wrapText="1"/>
    </xf>
    <xf numFmtId="0" fontId="157" fillId="28" borderId="246" xfId="0" applyFont="1" applyFill="1" applyBorder="1" applyAlignment="1">
      <alignment horizontal="center" vertical="center" wrapText="1"/>
    </xf>
    <xf numFmtId="0" fontId="163" fillId="28" borderId="17" xfId="0" applyFont="1" applyFill="1" applyBorder="1" applyAlignment="1">
      <alignment horizontal="center" vertical="top" wrapText="1"/>
    </xf>
    <xf numFmtId="0" fontId="163" fillId="28" borderId="24" xfId="0" applyFont="1" applyFill="1" applyBorder="1" applyAlignment="1">
      <alignment horizontal="center" vertical="top" wrapText="1"/>
    </xf>
    <xf numFmtId="0" fontId="163" fillId="0" borderId="13" xfId="0" applyFont="1" applyBorder="1" applyAlignment="1">
      <alignment horizontal="center" vertical="top" wrapText="1"/>
    </xf>
    <xf numFmtId="0" fontId="163" fillId="0" borderId="25" xfId="0" applyFont="1" applyBorder="1" applyAlignment="1">
      <alignment horizontal="center" vertical="top" wrapText="1"/>
    </xf>
    <xf numFmtId="0" fontId="20" fillId="0" borderId="13" xfId="0" applyFont="1" applyBorder="1" applyAlignment="1">
      <alignment horizontal="left" vertical="center"/>
    </xf>
    <xf numFmtId="0" fontId="20" fillId="0" borderId="25" xfId="0" applyFont="1" applyBorder="1" applyAlignment="1">
      <alignment horizontal="left" vertical="center"/>
    </xf>
    <xf numFmtId="0" fontId="166" fillId="0" borderId="302" xfId="0" applyFont="1" applyBorder="1" applyAlignment="1">
      <alignment horizontal="center" vertical="center" wrapText="1"/>
    </xf>
    <xf numFmtId="0" fontId="166" fillId="0" borderId="237" xfId="0" applyFont="1" applyBorder="1" applyAlignment="1">
      <alignment horizontal="center" vertical="center" wrapText="1"/>
    </xf>
    <xf numFmtId="0" fontId="163" fillId="0" borderId="13" xfId="0" applyFont="1" applyBorder="1" applyAlignment="1">
      <alignment horizontal="left" vertical="top" wrapText="1"/>
    </xf>
    <xf numFmtId="0" fontId="163" fillId="0" borderId="14" xfId="0" applyFont="1" applyBorder="1" applyAlignment="1">
      <alignment horizontal="left" vertical="top" wrapText="1"/>
    </xf>
    <xf numFmtId="0" fontId="163" fillId="0" borderId="25" xfId="0" applyFont="1" applyBorder="1" applyAlignment="1">
      <alignment horizontal="left" vertical="top" wrapText="1"/>
    </xf>
    <xf numFmtId="0" fontId="0" fillId="28" borderId="0" xfId="0" applyFont="1" applyFill="1" applyAlignment="1">
      <alignment horizontal="right" vertical="center"/>
    </xf>
    <xf numFmtId="0" fontId="0" fillId="27" borderId="0" xfId="0" applyFont="1" applyFill="1" applyAlignment="1">
      <alignment horizontal="left" vertical="center"/>
    </xf>
    <xf numFmtId="0" fontId="87" fillId="27" borderId="0" xfId="0" applyFont="1" applyFill="1" applyAlignment="1">
      <alignment horizontal="left" vertical="center" wrapText="1"/>
    </xf>
    <xf numFmtId="0" fontId="0" fillId="0" borderId="17" xfId="0" applyBorder="1" applyAlignment="1">
      <alignment horizontal="center" vertical="top"/>
    </xf>
    <xf numFmtId="0" fontId="0" fillId="0" borderId="24" xfId="0" applyBorder="1" applyAlignment="1">
      <alignment horizontal="center" vertical="top"/>
    </xf>
    <xf numFmtId="0" fontId="157" fillId="0" borderId="302" xfId="0" applyFont="1" applyBorder="1" applyAlignment="1">
      <alignment horizontal="center" vertical="center" wrapText="1"/>
    </xf>
    <xf numFmtId="0" fontId="157" fillId="0" borderId="237" xfId="0" applyFont="1" applyBorder="1" applyAlignment="1">
      <alignment horizontal="center" vertical="center" wrapText="1"/>
    </xf>
    <xf numFmtId="0" fontId="157" fillId="0" borderId="303" xfId="0" applyFont="1" applyBorder="1" applyAlignment="1">
      <alignment horizontal="center" vertical="center" wrapText="1"/>
    </xf>
    <xf numFmtId="0" fontId="157" fillId="0" borderId="246" xfId="0" applyFont="1" applyBorder="1" applyAlignment="1">
      <alignment horizontal="center" vertical="center" wrapText="1"/>
    </xf>
    <xf numFmtId="176" fontId="157" fillId="28" borderId="246" xfId="0" applyNumberFormat="1" applyFont="1" applyFill="1" applyBorder="1" applyAlignment="1">
      <alignment horizontal="center" vertical="center" wrapText="1"/>
    </xf>
    <xf numFmtId="176" fontId="157" fillId="28" borderId="28" xfId="0" applyNumberFormat="1" applyFont="1" applyFill="1" applyBorder="1" applyAlignment="1">
      <alignment horizontal="center" vertical="center" wrapText="1"/>
    </xf>
    <xf numFmtId="0" fontId="119" fillId="0" borderId="0" xfId="97" applyFont="1" applyAlignment="1">
      <alignment horizontal="center" vertical="center" wrapText="1"/>
    </xf>
    <xf numFmtId="0" fontId="3" fillId="0" borderId="0" xfId="97">
      <alignment vertical="center"/>
    </xf>
    <xf numFmtId="0" fontId="140" fillId="0" borderId="304" xfId="97" applyFont="1" applyBorder="1" applyAlignment="1">
      <alignment horizontal="center" vertical="center" wrapText="1"/>
    </xf>
    <xf numFmtId="0" fontId="169" fillId="28" borderId="304" xfId="97" applyFont="1" applyFill="1" applyBorder="1" applyAlignment="1">
      <alignment horizontal="center" vertical="center" wrapText="1"/>
    </xf>
    <xf numFmtId="0" fontId="168" fillId="0" borderId="0" xfId="97" applyFont="1" applyAlignment="1">
      <alignment horizontal="center" vertical="center" wrapText="1"/>
    </xf>
    <xf numFmtId="0" fontId="119" fillId="27" borderId="0" xfId="97" applyFont="1" applyFill="1" applyAlignment="1">
      <alignment horizontal="left" vertical="center" wrapText="1"/>
    </xf>
    <xf numFmtId="0" fontId="3" fillId="27" borderId="0" xfId="97" applyFill="1" applyAlignment="1">
      <alignment horizontal="left" vertical="center"/>
    </xf>
    <xf numFmtId="0" fontId="169" fillId="28" borderId="304" xfId="97" applyFont="1" applyFill="1" applyBorder="1" applyAlignment="1">
      <alignment horizontal="justify" vertical="top" wrapText="1"/>
    </xf>
    <xf numFmtId="0" fontId="140" fillId="28" borderId="304" xfId="97" applyFont="1" applyFill="1" applyBorder="1" applyAlignment="1">
      <alignment horizontal="center" vertical="center" wrapText="1"/>
    </xf>
    <xf numFmtId="0" fontId="169" fillId="0" borderId="304" xfId="97" applyFont="1" applyFill="1" applyBorder="1" applyAlignment="1">
      <alignment horizontal="justify" vertical="top" wrapText="1"/>
    </xf>
    <xf numFmtId="0" fontId="140" fillId="0" borderId="304" xfId="97" applyFont="1" applyFill="1" applyBorder="1" applyAlignment="1">
      <alignment horizontal="center" vertical="center" wrapText="1"/>
    </xf>
    <xf numFmtId="0" fontId="169" fillId="0" borderId="0" xfId="97" applyFont="1" applyBorder="1" applyAlignment="1">
      <alignment horizontal="justify" vertical="top" wrapText="1"/>
    </xf>
    <xf numFmtId="0" fontId="140" fillId="28" borderId="307" xfId="97" applyFont="1" applyFill="1" applyBorder="1" applyAlignment="1">
      <alignment horizontal="center" vertical="center" wrapText="1"/>
    </xf>
    <xf numFmtId="0" fontId="140" fillId="28" borderId="308" xfId="97" applyFont="1" applyFill="1" applyBorder="1" applyAlignment="1">
      <alignment horizontal="center" vertical="center" wrapText="1"/>
    </xf>
    <xf numFmtId="0" fontId="140" fillId="0" borderId="0" xfId="97" applyFont="1" applyAlignment="1">
      <alignment horizontal="justify" vertical="top" wrapText="1"/>
    </xf>
    <xf numFmtId="0" fontId="164" fillId="0" borderId="0" xfId="97" applyFont="1" applyAlignment="1">
      <alignment vertical="top"/>
    </xf>
    <xf numFmtId="0" fontId="140" fillId="0" borderId="0" xfId="97" applyFont="1" applyAlignment="1">
      <alignment horizontal="left" vertical="top" wrapText="1"/>
    </xf>
    <xf numFmtId="0" fontId="164" fillId="0" borderId="0" xfId="97" applyFont="1" applyAlignment="1">
      <alignment horizontal="left" vertical="top"/>
    </xf>
    <xf numFmtId="0" fontId="3" fillId="28" borderId="0" xfId="97" applyFill="1" applyAlignment="1">
      <alignment horizontal="center" vertical="center"/>
    </xf>
    <xf numFmtId="0" fontId="193" fillId="0" borderId="0" xfId="99" applyFont="1" applyAlignment="1">
      <alignment horizontal="center"/>
    </xf>
    <xf numFmtId="0" fontId="192" fillId="27" borderId="0" xfId="99" applyFont="1" applyFill="1" applyAlignment="1">
      <alignment horizontal="center"/>
    </xf>
    <xf numFmtId="0" fontId="192" fillId="0" borderId="0" xfId="99" applyFont="1" applyAlignment="1">
      <alignment horizontal="distributed"/>
    </xf>
    <xf numFmtId="0" fontId="192" fillId="27" borderId="0" xfId="99" applyFont="1" applyFill="1" applyAlignment="1">
      <alignment horizontal="left"/>
    </xf>
    <xf numFmtId="0" fontId="192" fillId="28" borderId="0" xfId="99" applyFont="1" applyFill="1" applyAlignment="1">
      <alignment horizontal="center" vertical="center"/>
    </xf>
    <xf numFmtId="9" fontId="192" fillId="0" borderId="0" xfId="99" applyNumberFormat="1" applyFont="1" applyAlignment="1">
      <alignment horizontal="center"/>
    </xf>
    <xf numFmtId="0" fontId="194" fillId="28" borderId="60" xfId="99" applyFont="1" applyFill="1" applyBorder="1" applyAlignment="1">
      <alignment horizontal="right"/>
    </xf>
    <xf numFmtId="0" fontId="192" fillId="28" borderId="184" xfId="99" applyFont="1" applyFill="1" applyBorder="1" applyAlignment="1">
      <alignment horizontal="right"/>
    </xf>
    <xf numFmtId="0" fontId="192" fillId="27" borderId="60" xfId="99" applyFont="1" applyFill="1" applyBorder="1" applyAlignment="1">
      <alignment horizontal="center"/>
    </xf>
    <xf numFmtId="176" fontId="192" fillId="27" borderId="184" xfId="99" applyNumberFormat="1" applyFont="1" applyFill="1" applyBorder="1" applyAlignment="1">
      <alignment horizontal="center"/>
    </xf>
    <xf numFmtId="38" fontId="192" fillId="27" borderId="184" xfId="99" applyNumberFormat="1" applyFont="1" applyFill="1" applyBorder="1" applyAlignment="1">
      <alignment horizontal="right"/>
    </xf>
    <xf numFmtId="0" fontId="200" fillId="0" borderId="0" xfId="99" applyFont="1" applyBorder="1" applyAlignment="1">
      <alignment horizontal="left" vertical="center" wrapText="1" shrinkToFit="1"/>
    </xf>
    <xf numFmtId="0" fontId="147" fillId="0" borderId="0" xfId="99" applyAlignment="1">
      <alignment vertical="center"/>
    </xf>
    <xf numFmtId="0" fontId="200" fillId="0" borderId="32" xfId="99" applyFont="1" applyBorder="1" applyAlignment="1">
      <alignment vertical="center"/>
    </xf>
    <xf numFmtId="0" fontId="152" fillId="0" borderId="42" xfId="99" applyFont="1" applyBorder="1" applyAlignment="1">
      <alignment horizontal="center" vertical="center" wrapText="1"/>
    </xf>
    <xf numFmtId="0" fontId="147" fillId="0" borderId="14" xfId="99" applyBorder="1" applyAlignment="1">
      <alignment horizontal="center" vertical="center"/>
    </xf>
    <xf numFmtId="0" fontId="147" fillId="0" borderId="25" xfId="99" applyBorder="1" applyAlignment="1">
      <alignment horizontal="center" vertical="center"/>
    </xf>
    <xf numFmtId="0" fontId="147" fillId="28" borderId="13" xfId="99" applyFont="1" applyFill="1" applyBorder="1" applyAlignment="1">
      <alignment horizontal="center" vertical="center"/>
    </xf>
    <xf numFmtId="0" fontId="147" fillId="28" borderId="14" xfId="99" applyFill="1" applyBorder="1" applyAlignment="1">
      <alignment horizontal="center" vertical="center"/>
    </xf>
    <xf numFmtId="0" fontId="147" fillId="28" borderId="43" xfId="99" applyFill="1" applyBorder="1" applyAlignment="1">
      <alignment horizontal="center" vertical="center"/>
    </xf>
    <xf numFmtId="0" fontId="147" fillId="28" borderId="16" xfId="99" applyFill="1" applyBorder="1" applyAlignment="1">
      <alignment horizontal="center" vertical="center"/>
    </xf>
    <xf numFmtId="0" fontId="147" fillId="28" borderId="0" xfId="99" applyFill="1" applyBorder="1" applyAlignment="1">
      <alignment horizontal="center" vertical="center"/>
    </xf>
    <xf numFmtId="0" fontId="147" fillId="28" borderId="31" xfId="99" applyFill="1" applyBorder="1" applyAlignment="1">
      <alignment horizontal="center" vertical="center"/>
    </xf>
    <xf numFmtId="0" fontId="147" fillId="28" borderId="36" xfId="99" applyFill="1" applyBorder="1" applyAlignment="1">
      <alignment horizontal="center" vertical="center"/>
    </xf>
    <xf numFmtId="0" fontId="147" fillId="28" borderId="32" xfId="99" applyFill="1" applyBorder="1" applyAlignment="1">
      <alignment horizontal="center" vertical="center"/>
    </xf>
    <xf numFmtId="0" fontId="147" fillId="28" borderId="33" xfId="99" applyFill="1" applyBorder="1" applyAlignment="1">
      <alignment horizontal="center" vertical="center"/>
    </xf>
    <xf numFmtId="0" fontId="150" fillId="0" borderId="11" xfId="99" applyFont="1" applyFill="1" applyBorder="1" applyAlignment="1">
      <alignment vertical="center"/>
    </xf>
    <xf numFmtId="0" fontId="150" fillId="0" borderId="26" xfId="99" applyFont="1" applyFill="1" applyBorder="1" applyAlignment="1">
      <alignment vertical="center"/>
    </xf>
    <xf numFmtId="0" fontId="147" fillId="0" borderId="12" xfId="99" applyBorder="1" applyAlignment="1">
      <alignment vertical="center"/>
    </xf>
    <xf numFmtId="0" fontId="200" fillId="0" borderId="38" xfId="99" applyFont="1" applyBorder="1" applyAlignment="1">
      <alignment horizontal="left" vertical="center" wrapText="1" shrinkToFit="1"/>
    </xf>
    <xf numFmtId="0" fontId="200" fillId="0" borderId="0" xfId="99" applyFont="1" applyAlignment="1">
      <alignment horizontal="left" vertical="center" wrapText="1" shrinkToFit="1"/>
    </xf>
    <xf numFmtId="0" fontId="200" fillId="0" borderId="15" xfId="99" applyFont="1" applyBorder="1" applyAlignment="1">
      <alignment horizontal="left" vertical="center" wrapText="1" shrinkToFit="1"/>
    </xf>
    <xf numFmtId="0" fontId="200" fillId="0" borderId="44" xfId="99" applyFont="1" applyBorder="1" applyAlignment="1">
      <alignment horizontal="left" vertical="center" wrapText="1" shrinkToFit="1"/>
    </xf>
    <xf numFmtId="0" fontId="200" fillId="0" borderId="32" xfId="99" applyFont="1" applyBorder="1" applyAlignment="1">
      <alignment horizontal="left" vertical="center" wrapText="1" shrinkToFit="1"/>
    </xf>
    <xf numFmtId="0" fontId="200" fillId="0" borderId="35" xfId="99" applyFont="1" applyBorder="1" applyAlignment="1">
      <alignment horizontal="left" vertical="center" wrapText="1" shrinkToFit="1"/>
    </xf>
    <xf numFmtId="0" fontId="200" fillId="0" borderId="29" xfId="99" applyFont="1" applyBorder="1" applyAlignment="1">
      <alignment horizontal="right" vertical="center" wrapText="1" shrinkToFit="1"/>
    </xf>
    <xf numFmtId="0" fontId="152" fillId="0" borderId="42" xfId="99" applyFont="1" applyBorder="1" applyAlignment="1">
      <alignment horizontal="center" vertical="center"/>
    </xf>
    <xf numFmtId="0" fontId="152" fillId="0" borderId="14" xfId="99" applyFont="1" applyBorder="1" applyAlignment="1">
      <alignment horizontal="center" vertical="center"/>
    </xf>
    <xf numFmtId="0" fontId="152" fillId="0" borderId="25" xfId="99" applyFont="1" applyBorder="1" applyAlignment="1">
      <alignment horizontal="center" vertical="center"/>
    </xf>
    <xf numFmtId="0" fontId="152" fillId="0" borderId="38" xfId="99" applyFont="1" applyBorder="1" applyAlignment="1">
      <alignment horizontal="center" vertical="center"/>
    </xf>
    <xf numFmtId="0" fontId="152" fillId="0" borderId="0" xfId="99" applyFont="1" applyBorder="1" applyAlignment="1">
      <alignment horizontal="center" vertical="center"/>
    </xf>
    <xf numFmtId="0" fontId="152" fillId="0" borderId="15" xfId="99" applyFont="1" applyBorder="1" applyAlignment="1">
      <alignment horizontal="center" vertical="center"/>
    </xf>
    <xf numFmtId="0" fontId="152" fillId="0" borderId="41" xfId="99" applyFont="1" applyBorder="1" applyAlignment="1">
      <alignment horizontal="center" vertical="center"/>
    </xf>
    <xf numFmtId="0" fontId="152" fillId="0" borderId="10" xfId="99" applyFont="1" applyBorder="1" applyAlignment="1">
      <alignment horizontal="center" vertical="center"/>
    </xf>
    <xf numFmtId="0" fontId="152" fillId="0" borderId="24" xfId="99" applyFont="1" applyBorder="1" applyAlignment="1">
      <alignment horizontal="center" vertical="center"/>
    </xf>
    <xf numFmtId="0" fontId="200" fillId="0" borderId="0" xfId="99" applyFont="1" applyBorder="1" applyAlignment="1">
      <alignment horizontal="left" vertical="center"/>
    </xf>
    <xf numFmtId="0" fontId="200" fillId="0" borderId="0" xfId="99" applyFont="1" applyAlignment="1">
      <alignment horizontal="left" vertical="center"/>
    </xf>
    <xf numFmtId="0" fontId="200" fillId="0" borderId="31" xfId="99" applyFont="1" applyBorder="1" applyAlignment="1">
      <alignment horizontal="left" vertical="center"/>
    </xf>
    <xf numFmtId="0" fontId="152" fillId="0" borderId="0" xfId="99" applyFont="1" applyAlignment="1">
      <alignment horizontal="center" vertical="center"/>
    </xf>
    <xf numFmtId="0" fontId="151" fillId="28" borderId="301" xfId="99" applyFont="1" applyFill="1" applyBorder="1" applyAlignment="1">
      <alignment horizontal="center" vertical="center"/>
    </xf>
    <xf numFmtId="0" fontId="151" fillId="28" borderId="247" xfId="99" applyFont="1" applyFill="1" applyBorder="1" applyAlignment="1">
      <alignment horizontal="center" vertical="center"/>
    </xf>
    <xf numFmtId="0" fontId="151" fillId="28" borderId="252" xfId="99" applyFont="1" applyFill="1" applyBorder="1" applyAlignment="1">
      <alignment horizontal="center" vertical="center"/>
    </xf>
    <xf numFmtId="0" fontId="151" fillId="0" borderId="303" xfId="99" applyFont="1" applyBorder="1" applyAlignment="1">
      <alignment horizontal="center" vertical="center"/>
    </xf>
    <xf numFmtId="0" fontId="151" fillId="0" borderId="246" xfId="99" applyFont="1" applyBorder="1" applyAlignment="1">
      <alignment horizontal="center" vertical="center"/>
    </xf>
    <xf numFmtId="0" fontId="151" fillId="0" borderId="251" xfId="99" applyFont="1" applyBorder="1" applyAlignment="1">
      <alignment horizontal="center" vertical="center"/>
    </xf>
    <xf numFmtId="0" fontId="152" fillId="0" borderId="328" xfId="99" applyFont="1" applyFill="1" applyBorder="1" applyAlignment="1">
      <alignment vertical="center"/>
    </xf>
    <xf numFmtId="0" fontId="147" fillId="0" borderId="75" xfId="99" applyBorder="1" applyAlignment="1"/>
    <xf numFmtId="0" fontId="147" fillId="0" borderId="76" xfId="99" applyBorder="1" applyAlignment="1"/>
    <xf numFmtId="20" fontId="147" fillId="28" borderId="0" xfId="99" applyNumberFormat="1" applyFill="1" applyBorder="1" applyAlignment="1">
      <alignment vertical="center"/>
    </xf>
    <xf numFmtId="0" fontId="147" fillId="28" borderId="0" xfId="99" applyFill="1" applyAlignment="1">
      <alignment vertical="center"/>
    </xf>
    <xf numFmtId="0" fontId="147" fillId="28" borderId="0" xfId="99" applyFill="1" applyBorder="1" applyAlignment="1">
      <alignment vertical="center"/>
    </xf>
    <xf numFmtId="0" fontId="147" fillId="0" borderId="11" xfId="99" applyFont="1" applyFill="1" applyBorder="1" applyAlignment="1">
      <alignment horizontal="center" vertical="center"/>
    </xf>
    <xf numFmtId="0" fontId="147" fillId="0" borderId="26" xfId="99" applyFont="1" applyFill="1" applyBorder="1" applyAlignment="1">
      <alignment horizontal="center" vertical="center"/>
    </xf>
    <xf numFmtId="0" fontId="147" fillId="0" borderId="12" xfId="99" applyFont="1" applyBorder="1" applyAlignment="1">
      <alignment horizontal="center" vertical="center"/>
    </xf>
    <xf numFmtId="0" fontId="152" fillId="28" borderId="10" xfId="99" applyFont="1" applyFill="1" applyBorder="1" applyAlignment="1">
      <alignment horizontal="center" vertical="center"/>
    </xf>
    <xf numFmtId="0" fontId="152" fillId="28" borderId="34" xfId="99" applyFont="1" applyFill="1" applyBorder="1" applyAlignment="1">
      <alignment horizontal="center" vertical="center"/>
    </xf>
    <xf numFmtId="0" fontId="152" fillId="0" borderId="117" xfId="99" applyFont="1" applyBorder="1" applyAlignment="1">
      <alignment horizontal="center" vertical="center"/>
    </xf>
    <xf numFmtId="0" fontId="152" fillId="0" borderId="26" xfId="99" applyFont="1" applyBorder="1" applyAlignment="1">
      <alignment horizontal="center" vertical="center"/>
    </xf>
    <xf numFmtId="0" fontId="152" fillId="0" borderId="12" xfId="99" applyFont="1" applyBorder="1" applyAlignment="1">
      <alignment horizontal="center" vertical="center"/>
    </xf>
    <xf numFmtId="0" fontId="147" fillId="28" borderId="26" xfId="99" applyFill="1" applyBorder="1" applyAlignment="1">
      <alignment vertical="center"/>
    </xf>
    <xf numFmtId="0" fontId="152" fillId="0" borderId="37" xfId="99" applyFont="1" applyBorder="1" applyAlignment="1">
      <alignment horizontal="center" vertical="center"/>
    </xf>
    <xf numFmtId="0" fontId="152" fillId="0" borderId="29" xfId="99" applyFont="1" applyBorder="1" applyAlignment="1">
      <alignment horizontal="center" vertical="center"/>
    </xf>
    <xf numFmtId="0" fontId="152" fillId="0" borderId="55" xfId="99" applyFont="1" applyBorder="1" applyAlignment="1">
      <alignment horizontal="center" vertical="center"/>
    </xf>
    <xf numFmtId="0" fontId="152" fillId="28" borderId="126" xfId="99" applyFont="1" applyFill="1" applyBorder="1" applyAlignment="1">
      <alignment horizontal="center" vertical="center"/>
    </xf>
    <xf numFmtId="0" fontId="152" fillId="28" borderId="29" xfId="99" applyFont="1" applyFill="1" applyBorder="1" applyAlignment="1">
      <alignment horizontal="center" vertical="center"/>
    </xf>
    <xf numFmtId="0" fontId="152" fillId="28" borderId="17" xfId="99" applyFont="1" applyFill="1" applyBorder="1" applyAlignment="1">
      <alignment horizontal="center" vertical="center"/>
    </xf>
    <xf numFmtId="0" fontId="147" fillId="28" borderId="29" xfId="99" applyFill="1" applyBorder="1" applyAlignment="1">
      <alignment horizontal="center" vertical="center"/>
    </xf>
    <xf numFmtId="0" fontId="147" fillId="28" borderId="10" xfId="99" applyFill="1" applyBorder="1" applyAlignment="1">
      <alignment horizontal="center" vertical="center"/>
    </xf>
    <xf numFmtId="0" fontId="152" fillId="28" borderId="30" xfId="99" applyFont="1" applyFill="1" applyBorder="1" applyAlignment="1">
      <alignment horizontal="center" vertical="center"/>
    </xf>
    <xf numFmtId="0" fontId="152" fillId="0" borderId="326" xfId="99" applyFont="1" applyFill="1" applyBorder="1" applyAlignment="1">
      <alignment horizontal="center" vertical="center" shrinkToFit="1"/>
    </xf>
    <xf numFmtId="0" fontId="152" fillId="0" borderId="184" xfId="99" applyFont="1" applyFill="1" applyBorder="1" applyAlignment="1">
      <alignment horizontal="center" vertical="center" shrinkToFit="1"/>
    </xf>
    <xf numFmtId="0" fontId="152" fillId="27" borderId="184" xfId="99" applyFont="1" applyFill="1" applyBorder="1" applyAlignment="1">
      <alignment horizontal="center" vertical="center"/>
    </xf>
    <xf numFmtId="0" fontId="152" fillId="27" borderId="327" xfId="99" applyFont="1" applyFill="1" applyBorder="1" applyAlignment="1">
      <alignment horizontal="center" vertical="center"/>
    </xf>
    <xf numFmtId="0" fontId="147" fillId="0" borderId="326" xfId="99" applyFill="1" applyBorder="1" applyAlignment="1">
      <alignment horizontal="center" vertical="center"/>
    </xf>
    <xf numFmtId="0" fontId="147" fillId="0" borderId="184" xfId="99" applyBorder="1" applyAlignment="1"/>
    <xf numFmtId="0" fontId="147" fillId="0" borderId="327" xfId="99" applyBorder="1" applyAlignment="1"/>
    <xf numFmtId="0" fontId="151" fillId="27" borderId="0" xfId="99" applyFont="1" applyFill="1" applyBorder="1" applyAlignment="1">
      <alignment vertical="center"/>
    </xf>
    <xf numFmtId="0" fontId="151" fillId="27" borderId="0" xfId="99" applyFont="1" applyFill="1" applyAlignment="1"/>
    <xf numFmtId="0" fontId="147" fillId="27" borderId="0" xfId="99" applyFill="1" applyAlignment="1">
      <alignment vertical="center"/>
    </xf>
    <xf numFmtId="0" fontId="152" fillId="0" borderId="311" xfId="99" applyFont="1" applyBorder="1" applyAlignment="1">
      <alignment horizontal="center" vertical="center"/>
    </xf>
    <xf numFmtId="0" fontId="147" fillId="0" borderId="134" xfId="99" applyBorder="1" applyAlignment="1">
      <alignment horizontal="center"/>
    </xf>
    <xf numFmtId="0" fontId="152" fillId="0" borderId="134" xfId="99" applyFont="1" applyBorder="1" applyAlignment="1">
      <alignment horizontal="left" vertical="center"/>
    </xf>
    <xf numFmtId="0" fontId="152" fillId="0" borderId="136" xfId="99" applyFont="1" applyBorder="1" applyAlignment="1">
      <alignment horizontal="left" vertical="center"/>
    </xf>
    <xf numFmtId="58" fontId="199" fillId="28" borderId="0" xfId="99" applyNumberFormat="1" applyFont="1" applyFill="1" applyBorder="1" applyAlignment="1">
      <alignment horizontal="right" vertical="center"/>
    </xf>
    <xf numFmtId="0" fontId="152" fillId="0" borderId="0" xfId="99" applyFont="1" applyFill="1" applyBorder="1" applyAlignment="1">
      <alignment vertical="center"/>
    </xf>
    <xf numFmtId="0" fontId="150" fillId="0" borderId="0" xfId="99" applyFont="1" applyBorder="1" applyAlignment="1">
      <alignment vertical="center"/>
    </xf>
    <xf numFmtId="0" fontId="200" fillId="28" borderId="0" xfId="99" applyFont="1" applyFill="1" applyBorder="1" applyAlignment="1">
      <alignment vertical="center"/>
    </xf>
    <xf numFmtId="0" fontId="199" fillId="0" borderId="0" xfId="99" applyFont="1" applyFill="1" applyBorder="1" applyAlignment="1">
      <alignment horizontal="center" vertical="center"/>
    </xf>
    <xf numFmtId="0" fontId="199" fillId="0" borderId="0" xfId="99" applyFont="1" applyFill="1" applyBorder="1" applyAlignment="1">
      <alignment horizontal="center"/>
    </xf>
    <xf numFmtId="0" fontId="198" fillId="0" borderId="29" xfId="99" applyFont="1" applyFill="1" applyBorder="1" applyAlignment="1">
      <alignment horizontal="center" vertical="center"/>
    </xf>
    <xf numFmtId="0" fontId="198" fillId="0" borderId="10" xfId="99" applyFont="1" applyBorder="1" applyAlignment="1">
      <alignment vertical="center"/>
    </xf>
    <xf numFmtId="0" fontId="147" fillId="0" borderId="127" xfId="99" applyBorder="1" applyAlignment="1">
      <alignment horizontal="center" vertical="center"/>
    </xf>
    <xf numFmtId="0" fontId="147" fillId="0" borderId="46" xfId="99" applyBorder="1" applyAlignment="1">
      <alignment horizontal="center" vertical="center"/>
    </xf>
    <xf numFmtId="0" fontId="147" fillId="0" borderId="140" xfId="99" applyBorder="1" applyAlignment="1">
      <alignment horizontal="center" vertical="center"/>
    </xf>
    <xf numFmtId="0" fontId="147" fillId="0" borderId="0" xfId="99" applyBorder="1" applyAlignment="1">
      <alignment horizontal="center" vertical="center"/>
    </xf>
    <xf numFmtId="0" fontId="147" fillId="0" borderId="15" xfId="99" applyBorder="1" applyAlignment="1">
      <alignment horizontal="center" vertical="center"/>
    </xf>
    <xf numFmtId="0" fontId="147" fillId="28" borderId="13" xfId="99" applyFill="1" applyBorder="1" applyAlignment="1">
      <alignment vertical="center"/>
    </xf>
    <xf numFmtId="0" fontId="147" fillId="28" borderId="315" xfId="99" applyFill="1" applyBorder="1" applyAlignment="1">
      <alignment vertical="center"/>
    </xf>
    <xf numFmtId="0" fontId="147" fillId="28" borderId="17" xfId="99" applyFill="1" applyBorder="1" applyAlignment="1">
      <alignment vertical="center"/>
    </xf>
    <xf numFmtId="0" fontId="147" fillId="28" borderId="319" xfId="99" applyFill="1" applyBorder="1" applyAlignment="1">
      <alignment vertical="center"/>
    </xf>
    <xf numFmtId="0" fontId="198" fillId="28" borderId="316" xfId="99" applyFont="1" applyFill="1" applyBorder="1" applyAlignment="1">
      <alignment horizontal="center" vertical="center"/>
    </xf>
    <xf numFmtId="0" fontId="198" fillId="28" borderId="315" xfId="99" applyFont="1" applyFill="1" applyBorder="1" applyAlignment="1">
      <alignment horizontal="center" vertical="center"/>
    </xf>
    <xf numFmtId="0" fontId="198" fillId="28" borderId="320" xfId="99" applyFont="1" applyFill="1" applyBorder="1" applyAlignment="1">
      <alignment horizontal="center" vertical="center"/>
    </xf>
    <xf numFmtId="0" fontId="198" fillId="28" borderId="319" xfId="99" applyFont="1" applyFill="1" applyBorder="1" applyAlignment="1">
      <alignment horizontal="center" vertical="center"/>
    </xf>
    <xf numFmtId="0" fontId="198" fillId="28" borderId="25" xfId="99" applyFont="1" applyFill="1" applyBorder="1" applyAlignment="1">
      <alignment horizontal="center" vertical="center"/>
    </xf>
    <xf numFmtId="0" fontId="198" fillId="28" borderId="24" xfId="99" applyFont="1" applyFill="1" applyBorder="1" applyAlignment="1">
      <alignment horizontal="center" vertical="center"/>
    </xf>
    <xf numFmtId="0" fontId="198" fillId="28" borderId="14" xfId="99" applyFont="1" applyFill="1" applyBorder="1" applyAlignment="1">
      <alignment horizontal="center" vertical="center"/>
    </xf>
    <xf numFmtId="0" fontId="198" fillId="28" borderId="10" xfId="99" applyFont="1" applyFill="1" applyBorder="1" applyAlignment="1">
      <alignment horizontal="center" vertical="center"/>
    </xf>
    <xf numFmtId="0" fontId="198" fillId="28" borderId="317" xfId="99" applyFont="1" applyFill="1" applyBorder="1" applyAlignment="1">
      <alignment horizontal="center" vertical="center"/>
    </xf>
    <xf numFmtId="0" fontId="198" fillId="28" borderId="318" xfId="99" applyFont="1" applyFill="1" applyBorder="1" applyAlignment="1">
      <alignment horizontal="center" vertical="center"/>
    </xf>
    <xf numFmtId="0" fontId="198" fillId="28" borderId="321" xfId="99" applyFont="1" applyFill="1" applyBorder="1" applyAlignment="1">
      <alignment horizontal="center" vertical="center"/>
    </xf>
    <xf numFmtId="0" fontId="198" fillId="28" borderId="322" xfId="99" applyFont="1" applyFill="1" applyBorder="1" applyAlignment="1">
      <alignment horizontal="center" vertical="center"/>
    </xf>
    <xf numFmtId="0" fontId="147" fillId="0" borderId="13" xfId="99" applyFont="1" applyBorder="1" applyAlignment="1">
      <alignment horizontal="center" vertical="center"/>
    </xf>
    <xf numFmtId="0" fontId="147" fillId="0" borderId="43" xfId="99" applyBorder="1" applyAlignment="1">
      <alignment horizontal="center" vertical="center"/>
    </xf>
    <xf numFmtId="0" fontId="147" fillId="0" borderId="16" xfId="99" applyBorder="1" applyAlignment="1">
      <alignment horizontal="center" vertical="center"/>
    </xf>
    <xf numFmtId="0" fontId="147" fillId="0" borderId="31" xfId="99" applyBorder="1" applyAlignment="1">
      <alignment horizontal="center" vertical="center"/>
    </xf>
    <xf numFmtId="0" fontId="147" fillId="0" borderId="36" xfId="99" applyBorder="1" applyAlignment="1">
      <alignment horizontal="center" vertical="center"/>
    </xf>
    <xf numFmtId="0" fontId="147" fillId="0" borderId="33" xfId="99" applyBorder="1" applyAlignment="1">
      <alignment horizontal="center" vertical="center"/>
    </xf>
    <xf numFmtId="0" fontId="151" fillId="0" borderId="301" xfId="99" applyFont="1" applyBorder="1" applyAlignment="1">
      <alignment horizontal="center" vertical="center"/>
    </xf>
    <xf numFmtId="0" fontId="151" fillId="0" borderId="247" xfId="99" applyFont="1" applyBorder="1" applyAlignment="1">
      <alignment horizontal="center" vertical="center"/>
    </xf>
    <xf numFmtId="0" fontId="151" fillId="0" borderId="252" xfId="99" applyFont="1" applyBorder="1" applyAlignment="1">
      <alignment horizontal="center" vertical="center"/>
    </xf>
    <xf numFmtId="20" fontId="147" fillId="0" borderId="0" xfId="99" applyNumberFormat="1" applyBorder="1" applyAlignment="1">
      <alignment vertical="center"/>
    </xf>
    <xf numFmtId="0" fontId="152" fillId="0" borderId="34" xfId="99" applyFont="1" applyBorder="1" applyAlignment="1">
      <alignment horizontal="center" vertical="center"/>
    </xf>
    <xf numFmtId="0" fontId="147" fillId="0" borderId="26" xfId="99" applyBorder="1" applyAlignment="1">
      <alignment vertical="center"/>
    </xf>
    <xf numFmtId="0" fontId="152" fillId="0" borderId="126" xfId="99" applyFont="1" applyBorder="1" applyAlignment="1">
      <alignment horizontal="center" vertical="center"/>
    </xf>
    <xf numFmtId="0" fontId="152" fillId="0" borderId="17" xfId="99" applyFont="1" applyBorder="1" applyAlignment="1">
      <alignment horizontal="center" vertical="center"/>
    </xf>
    <xf numFmtId="0" fontId="147" fillId="0" borderId="29" xfId="99" applyBorder="1" applyAlignment="1">
      <alignment horizontal="center" vertical="center"/>
    </xf>
    <xf numFmtId="0" fontId="152" fillId="0" borderId="30" xfId="99" applyFont="1" applyBorder="1" applyAlignment="1">
      <alignment horizontal="center" vertical="center"/>
    </xf>
    <xf numFmtId="0" fontId="152" fillId="0" borderId="184" xfId="99" applyFont="1" applyBorder="1" applyAlignment="1">
      <alignment horizontal="left" vertical="center"/>
    </xf>
    <xf numFmtId="0" fontId="152" fillId="0" borderId="327" xfId="99" applyFont="1" applyBorder="1" applyAlignment="1">
      <alignment horizontal="left" vertical="center"/>
    </xf>
    <xf numFmtId="0" fontId="151" fillId="0" borderId="0" xfId="99" applyFont="1" applyBorder="1" applyAlignment="1">
      <alignment vertical="center"/>
    </xf>
    <xf numFmtId="0" fontId="151" fillId="0" borderId="0" xfId="99" applyFont="1" applyAlignment="1"/>
    <xf numFmtId="58" fontId="199" fillId="0" borderId="0" xfId="99" applyNumberFormat="1" applyFont="1" applyBorder="1" applyAlignment="1">
      <alignment horizontal="center" vertical="center"/>
    </xf>
    <xf numFmtId="0" fontId="200" fillId="0" borderId="0" xfId="99" applyFont="1" applyBorder="1" applyAlignment="1">
      <alignment vertical="center"/>
    </xf>
    <xf numFmtId="0" fontId="147" fillId="0" borderId="13" xfId="99" applyBorder="1" applyAlignment="1">
      <alignment vertical="center"/>
    </xf>
    <xf numFmtId="0" fontId="147" fillId="0" borderId="315" xfId="99" applyBorder="1" applyAlignment="1">
      <alignment vertical="center"/>
    </xf>
    <xf numFmtId="0" fontId="147" fillId="0" borderId="17" xfId="99" applyBorder="1" applyAlignment="1">
      <alignment vertical="center"/>
    </xf>
    <xf numFmtId="0" fontId="147" fillId="0" borderId="319" xfId="99" applyBorder="1" applyAlignment="1">
      <alignment vertical="center"/>
    </xf>
    <xf numFmtId="0" fontId="198" fillId="0" borderId="316" xfId="99" applyFont="1" applyBorder="1" applyAlignment="1">
      <alignment horizontal="center" vertical="center"/>
    </xf>
    <xf numFmtId="0" fontId="198" fillId="0" borderId="315" xfId="99" applyFont="1" applyBorder="1" applyAlignment="1">
      <alignment horizontal="center" vertical="center"/>
    </xf>
    <xf numFmtId="0" fontId="198" fillId="0" borderId="320" xfId="99" applyFont="1" applyBorder="1" applyAlignment="1">
      <alignment horizontal="center" vertical="center"/>
    </xf>
    <xf numFmtId="0" fontId="198" fillId="0" borderId="319" xfId="99" applyFont="1" applyBorder="1" applyAlignment="1">
      <alignment horizontal="center" vertical="center"/>
    </xf>
    <xf numFmtId="0" fontId="198" fillId="0" borderId="25" xfId="99" applyFont="1" applyBorder="1" applyAlignment="1">
      <alignment horizontal="center" vertical="center"/>
    </xf>
    <xf numFmtId="0" fontId="198" fillId="0" borderId="24" xfId="99" applyFont="1" applyBorder="1" applyAlignment="1">
      <alignment horizontal="center" vertical="center"/>
    </xf>
    <xf numFmtId="0" fontId="198" fillId="0" borderId="14" xfId="99" applyFont="1" applyBorder="1" applyAlignment="1">
      <alignment horizontal="center" vertical="center"/>
    </xf>
    <xf numFmtId="0" fontId="198" fillId="0" borderId="10" xfId="99" applyFont="1" applyBorder="1" applyAlignment="1">
      <alignment horizontal="center" vertical="center"/>
    </xf>
    <xf numFmtId="0" fontId="198" fillId="0" borderId="317" xfId="99" applyFont="1" applyBorder="1" applyAlignment="1">
      <alignment horizontal="center" vertical="center"/>
    </xf>
    <xf numFmtId="0" fontId="198" fillId="0" borderId="318" xfId="99" applyFont="1" applyBorder="1" applyAlignment="1">
      <alignment horizontal="center" vertical="center"/>
    </xf>
    <xf numFmtId="0" fontId="198" fillId="0" borderId="321" xfId="99" applyFont="1" applyBorder="1" applyAlignment="1">
      <alignment horizontal="center" vertical="center"/>
    </xf>
    <xf numFmtId="0" fontId="198" fillId="0" borderId="322" xfId="99" applyFont="1" applyBorder="1" applyAlignment="1">
      <alignment horizontal="center" vertical="center"/>
    </xf>
    <xf numFmtId="0" fontId="116" fillId="0" borderId="37" xfId="100" applyFont="1" applyBorder="1" applyAlignment="1">
      <alignment horizontal="center" vertical="center" wrapText="1"/>
    </xf>
    <xf numFmtId="0" fontId="116" fillId="0" borderId="29" xfId="100" applyFont="1" applyBorder="1" applyAlignment="1">
      <alignment horizontal="center" vertical="center" wrapText="1"/>
    </xf>
    <xf numFmtId="0" fontId="116" fillId="0" borderId="55" xfId="100" applyFont="1" applyBorder="1" applyAlignment="1">
      <alignment horizontal="center" vertical="center" wrapText="1"/>
    </xf>
    <xf numFmtId="0" fontId="116" fillId="0" borderId="41" xfId="100" applyFont="1" applyBorder="1" applyAlignment="1">
      <alignment horizontal="center" vertical="center" wrapText="1"/>
    </xf>
    <xf numFmtId="0" fontId="116" fillId="0" borderId="10" xfId="100" applyFont="1" applyBorder="1" applyAlignment="1">
      <alignment horizontal="center" vertical="center" wrapText="1"/>
    </xf>
    <xf numFmtId="0" fontId="116" fillId="0" borderId="24" xfId="100" applyFont="1" applyBorder="1" applyAlignment="1">
      <alignment horizontal="center" vertical="center" wrapText="1"/>
    </xf>
    <xf numFmtId="0" fontId="208" fillId="28" borderId="32" xfId="100" applyFont="1" applyFill="1" applyBorder="1" applyAlignment="1">
      <alignment horizontal="center" vertical="center"/>
    </xf>
    <xf numFmtId="0" fontId="208" fillId="28" borderId="333" xfId="100" applyFont="1" applyFill="1" applyBorder="1" applyAlignment="1">
      <alignment horizontal="center" vertical="center"/>
    </xf>
    <xf numFmtId="0" fontId="208" fillId="28" borderId="35" xfId="100" applyFont="1" applyFill="1" applyBorder="1" applyAlignment="1">
      <alignment horizontal="center" vertical="center"/>
    </xf>
    <xf numFmtId="0" fontId="87" fillId="0" borderId="292" xfId="100" applyFont="1" applyBorder="1" applyAlignment="1">
      <alignment horizontal="left" vertical="top"/>
    </xf>
    <xf numFmtId="0" fontId="87" fillId="0" borderId="233" xfId="100" applyFont="1" applyBorder="1" applyAlignment="1">
      <alignment horizontal="left" vertical="top"/>
    </xf>
    <xf numFmtId="0" fontId="87" fillId="0" borderId="334" xfId="100" applyFont="1" applyBorder="1" applyAlignment="1">
      <alignment horizontal="left" vertical="top"/>
    </xf>
    <xf numFmtId="0" fontId="160" fillId="27" borderId="16" xfId="100" applyFont="1" applyFill="1" applyBorder="1" applyAlignment="1">
      <alignment horizontal="center" vertical="center"/>
    </xf>
    <xf numFmtId="0" fontId="160" fillId="27" borderId="0" xfId="100" applyFont="1" applyFill="1" applyBorder="1" applyAlignment="1">
      <alignment horizontal="center" vertical="center"/>
    </xf>
    <xf numFmtId="0" fontId="160" fillId="27" borderId="31" xfId="100" applyFont="1" applyFill="1" applyBorder="1" applyAlignment="1">
      <alignment horizontal="center" vertical="center"/>
    </xf>
    <xf numFmtId="0" fontId="160" fillId="27" borderId="36" xfId="100" applyFont="1" applyFill="1" applyBorder="1" applyAlignment="1">
      <alignment horizontal="center" vertical="center"/>
    </xf>
    <xf numFmtId="0" fontId="160" fillId="27" borderId="32" xfId="100" applyFont="1" applyFill="1" applyBorder="1" applyAlignment="1">
      <alignment horizontal="center" vertical="center"/>
    </xf>
    <xf numFmtId="0" fontId="160" fillId="27" borderId="33" xfId="100" applyFont="1" applyFill="1" applyBorder="1" applyAlignment="1">
      <alignment horizontal="center" vertical="center"/>
    </xf>
    <xf numFmtId="0" fontId="160" fillId="28" borderId="115" xfId="100" applyFont="1" applyFill="1" applyBorder="1" applyAlignment="1">
      <alignment horizontal="center" vertical="center" shrinkToFit="1"/>
    </xf>
    <xf numFmtId="0" fontId="160" fillId="28" borderId="51" xfId="100" applyFont="1" applyFill="1" applyBorder="1" applyAlignment="1">
      <alignment horizontal="center" vertical="center" shrinkToFit="1"/>
    </xf>
    <xf numFmtId="0" fontId="160" fillId="28" borderId="54" xfId="100" applyFont="1" applyFill="1" applyBorder="1" applyAlignment="1">
      <alignment horizontal="center" vertical="center" shrinkToFit="1"/>
    </xf>
    <xf numFmtId="0" fontId="116" fillId="28" borderId="115" xfId="100" applyFont="1" applyFill="1" applyBorder="1" applyAlignment="1">
      <alignment horizontal="center" vertical="center" wrapText="1" shrinkToFit="1"/>
    </xf>
    <xf numFmtId="0" fontId="116" fillId="28" borderId="51" xfId="100" applyFont="1" applyFill="1" applyBorder="1" applyAlignment="1">
      <alignment horizontal="center" vertical="center" wrapText="1" shrinkToFit="1"/>
    </xf>
    <xf numFmtId="0" fontId="116" fillId="28" borderId="54" xfId="100" applyFont="1" applyFill="1" applyBorder="1" applyAlignment="1">
      <alignment horizontal="center" vertical="center" wrapText="1" shrinkToFit="1"/>
    </xf>
    <xf numFmtId="0" fontId="173" fillId="0" borderId="126" xfId="100" applyFont="1" applyBorder="1" applyAlignment="1">
      <alignment horizontal="center" vertical="top"/>
    </xf>
    <xf numFmtId="0" fontId="173" fillId="0" borderId="332" xfId="100" applyFont="1" applyBorder="1" applyAlignment="1">
      <alignment horizontal="center" vertical="top"/>
    </xf>
    <xf numFmtId="0" fontId="173" fillId="0" borderId="29" xfId="100" applyFont="1" applyBorder="1" applyAlignment="1">
      <alignment horizontal="center" vertical="top"/>
    </xf>
    <xf numFmtId="0" fontId="116" fillId="0" borderId="115" xfId="100" applyFont="1" applyBorder="1" applyAlignment="1">
      <alignment horizontal="center" vertical="center" wrapText="1"/>
    </xf>
    <xf numFmtId="0" fontId="116" fillId="0" borderId="51" xfId="100" applyFont="1" applyBorder="1" applyAlignment="1">
      <alignment horizontal="center" vertical="center" wrapText="1"/>
    </xf>
    <xf numFmtId="0" fontId="116" fillId="0" borderId="53" xfId="100" applyFont="1" applyBorder="1" applyAlignment="1">
      <alignment horizontal="center" vertical="center" wrapText="1"/>
    </xf>
    <xf numFmtId="0" fontId="160" fillId="28" borderId="52" xfId="100" applyFont="1" applyFill="1" applyBorder="1" applyAlignment="1">
      <alignment vertical="center" shrinkToFit="1"/>
    </xf>
    <xf numFmtId="0" fontId="160" fillId="28" borderId="51" xfId="100" applyFont="1" applyFill="1" applyBorder="1" applyAlignment="1">
      <alignment vertical="center" shrinkToFit="1"/>
    </xf>
    <xf numFmtId="0" fontId="160" fillId="28" borderId="54" xfId="100" applyFont="1" applyFill="1" applyBorder="1" applyAlignment="1">
      <alignment vertical="center" shrinkToFit="1"/>
    </xf>
    <xf numFmtId="0" fontId="157" fillId="0" borderId="29" xfId="100" applyFont="1" applyBorder="1" applyAlignment="1">
      <alignment horizontal="right" vertical="center"/>
    </xf>
    <xf numFmtId="0" fontId="208" fillId="28" borderId="33" xfId="100" applyFont="1" applyFill="1" applyBorder="1" applyAlignment="1">
      <alignment horizontal="center" vertical="center"/>
    </xf>
    <xf numFmtId="0" fontId="161" fillId="0" borderId="37" xfId="100" applyFont="1" applyBorder="1" applyAlignment="1">
      <alignment horizontal="center" vertical="center"/>
    </xf>
    <xf numFmtId="0" fontId="161" fillId="0" borderId="29" xfId="100" applyFont="1" applyBorder="1" applyAlignment="1">
      <alignment horizontal="center" vertical="center"/>
    </xf>
    <xf numFmtId="0" fontId="161" fillId="0" borderId="38" xfId="100" applyFont="1" applyBorder="1" applyAlignment="1">
      <alignment horizontal="center" vertical="center"/>
    </xf>
    <xf numFmtId="0" fontId="161" fillId="0" borderId="0" xfId="100" applyFont="1" applyBorder="1" applyAlignment="1">
      <alignment horizontal="center" vertical="center"/>
    </xf>
    <xf numFmtId="0" fontId="161" fillId="0" borderId="44" xfId="100" applyFont="1" applyBorder="1" applyAlignment="1">
      <alignment horizontal="center" vertical="center"/>
    </xf>
    <xf numFmtId="0" fontId="161" fillId="0" borderId="32" xfId="100" applyFont="1" applyBorder="1" applyAlignment="1">
      <alignment horizontal="center" vertical="center"/>
    </xf>
    <xf numFmtId="0" fontId="160" fillId="27" borderId="133" xfId="100" applyFont="1" applyFill="1" applyBorder="1" applyAlignment="1">
      <alignment horizontal="center" vertical="center"/>
    </xf>
    <xf numFmtId="0" fontId="160" fillId="27" borderId="134" xfId="100" applyFont="1" applyFill="1" applyBorder="1" applyAlignment="1">
      <alignment horizontal="center" vertical="center"/>
    </xf>
    <xf numFmtId="0" fontId="160" fillId="27" borderId="136" xfId="100" applyFont="1" applyFill="1" applyBorder="1" applyAlignment="1">
      <alignment horizontal="center" vertical="center"/>
    </xf>
    <xf numFmtId="0" fontId="160" fillId="27" borderId="88" xfId="100" applyFont="1" applyFill="1" applyBorder="1" applyAlignment="1">
      <alignment horizontal="center" vertical="center"/>
    </xf>
    <xf numFmtId="0" fontId="160" fillId="27" borderId="60" xfId="100" applyFont="1" applyFill="1" applyBorder="1" applyAlignment="1">
      <alignment horizontal="center" vertical="center"/>
    </xf>
    <xf numFmtId="0" fontId="160" fillId="27" borderId="137" xfId="100" applyFont="1" applyFill="1" applyBorder="1" applyAlignment="1">
      <alignment horizontal="center" vertical="center"/>
    </xf>
    <xf numFmtId="0" fontId="160" fillId="27" borderId="86" xfId="100" applyFont="1" applyFill="1" applyBorder="1" applyAlignment="1">
      <alignment horizontal="center" vertical="center"/>
    </xf>
    <xf numFmtId="0" fontId="160" fillId="27" borderId="184" xfId="100" applyFont="1" applyFill="1" applyBorder="1" applyAlignment="1">
      <alignment horizontal="center" vertical="center"/>
    </xf>
    <xf numFmtId="0" fontId="160" fillId="27" borderId="327" xfId="100" applyFont="1" applyFill="1" applyBorder="1" applyAlignment="1">
      <alignment horizontal="center" vertical="center"/>
    </xf>
    <xf numFmtId="0" fontId="116" fillId="0" borderId="113" xfId="100" applyFont="1" applyBorder="1" applyAlignment="1">
      <alignment vertical="center" textRotation="255"/>
    </xf>
    <xf numFmtId="0" fontId="116" fillId="0" borderId="109" xfId="100" applyFont="1" applyBorder="1" applyAlignment="1">
      <alignment vertical="center" textRotation="255"/>
    </xf>
    <xf numFmtId="0" fontId="116" fillId="0" borderId="112" xfId="100" applyFont="1" applyBorder="1" applyAlignment="1">
      <alignment vertical="center" textRotation="255"/>
    </xf>
    <xf numFmtId="0" fontId="116" fillId="0" borderId="127" xfId="100" applyFont="1" applyBorder="1" applyAlignment="1">
      <alignment horizontal="center" vertical="center" shrinkToFit="1"/>
    </xf>
    <xf numFmtId="0" fontId="116" fillId="0" borderId="46" xfId="100" applyFont="1" applyBorder="1" applyAlignment="1">
      <alignment horizontal="center" vertical="center" shrinkToFit="1"/>
    </xf>
    <xf numFmtId="0" fontId="116" fillId="0" borderId="140" xfId="100" applyFont="1" applyBorder="1" applyAlignment="1">
      <alignment horizontal="center" vertical="center" shrinkToFit="1"/>
    </xf>
    <xf numFmtId="0" fontId="208" fillId="28" borderId="36" xfId="100" applyFont="1" applyFill="1" applyBorder="1" applyAlignment="1">
      <alignment horizontal="center" vertical="center"/>
    </xf>
    <xf numFmtId="0" fontId="87" fillId="0" borderId="29" xfId="100" applyFont="1" applyBorder="1" applyAlignment="1">
      <alignment vertical="center"/>
    </xf>
    <xf numFmtId="0" fontId="87" fillId="0" borderId="30" xfId="100" applyFont="1" applyBorder="1" applyAlignment="1">
      <alignment vertical="center"/>
    </xf>
    <xf numFmtId="0" fontId="160" fillId="0" borderId="0" xfId="100" applyFont="1" applyBorder="1" applyAlignment="1">
      <alignment horizontal="center" vertical="center"/>
    </xf>
    <xf numFmtId="0" fontId="160" fillId="0" borderId="31" xfId="100" applyFont="1" applyBorder="1" applyAlignment="1">
      <alignment horizontal="center" vertical="center"/>
    </xf>
    <xf numFmtId="0" fontId="173" fillId="0" borderId="37" xfId="100" applyFont="1" applyBorder="1" applyAlignment="1">
      <alignment horizontal="center" vertical="top"/>
    </xf>
    <xf numFmtId="0" fontId="173" fillId="0" borderId="55" xfId="100" applyFont="1" applyBorder="1" applyAlignment="1">
      <alignment horizontal="center" vertical="top"/>
    </xf>
    <xf numFmtId="0" fontId="208" fillId="28" borderId="44" xfId="100" applyFont="1" applyFill="1" applyBorder="1" applyAlignment="1">
      <alignment horizontal="center" vertical="center"/>
    </xf>
    <xf numFmtId="0" fontId="158" fillId="0" borderId="0" xfId="100" applyFont="1" applyAlignment="1">
      <alignment horizontal="center" vertical="center"/>
    </xf>
    <xf numFmtId="0" fontId="160" fillId="0" borderId="0" xfId="100" applyFont="1" applyAlignment="1">
      <alignment horizontal="center" vertical="center"/>
    </xf>
    <xf numFmtId="0" fontId="160" fillId="27" borderId="0" xfId="100" applyFont="1" applyFill="1" applyAlignment="1">
      <alignment horizontal="left" vertical="center"/>
    </xf>
    <xf numFmtId="0" fontId="160" fillId="0" borderId="0" xfId="100" applyFont="1" applyAlignment="1">
      <alignment horizontal="center" vertical="center" wrapText="1"/>
    </xf>
    <xf numFmtId="0" fontId="160" fillId="27" borderId="0" xfId="100" applyFont="1" applyFill="1" applyBorder="1" applyAlignment="1">
      <alignment horizontal="left" vertical="center"/>
    </xf>
    <xf numFmtId="0" fontId="160" fillId="27" borderId="0" xfId="100" applyFont="1" applyFill="1" applyAlignment="1">
      <alignment horizontal="left" vertical="center" wrapText="1"/>
    </xf>
    <xf numFmtId="0" fontId="202" fillId="0" borderId="0" xfId="100" applyFont="1" applyAlignment="1">
      <alignment horizontal="center" vertical="center"/>
    </xf>
    <xf numFmtId="0" fontId="173" fillId="0" borderId="0" xfId="100" applyFont="1" applyFill="1" applyAlignment="1">
      <alignment horizontal="center" vertical="center"/>
    </xf>
    <xf numFmtId="0" fontId="173" fillId="27" borderId="0" xfId="100" applyFont="1" applyFill="1" applyAlignment="1">
      <alignment horizontal="center" vertical="center"/>
    </xf>
    <xf numFmtId="0" fontId="173" fillId="0" borderId="0" xfId="100" applyFont="1" applyAlignment="1">
      <alignment horizontal="center" vertical="center"/>
    </xf>
    <xf numFmtId="0" fontId="204" fillId="0" borderId="0" xfId="100" applyFont="1" applyBorder="1" applyAlignment="1">
      <alignment horizontal="right" vertical="center" shrinkToFit="1"/>
    </xf>
    <xf numFmtId="0" fontId="160" fillId="28" borderId="10" xfId="100" applyFont="1" applyFill="1" applyBorder="1" applyAlignment="1">
      <alignment horizontal="right" vertical="center" shrinkToFit="1"/>
    </xf>
    <xf numFmtId="0" fontId="160" fillId="28" borderId="10" xfId="100" applyFont="1" applyFill="1" applyBorder="1" applyAlignment="1">
      <alignment horizontal="right" vertical="center"/>
    </xf>
    <xf numFmtId="0" fontId="19" fillId="0" borderId="235" xfId="53" applyFont="1" applyFill="1" applyBorder="1" applyAlignment="1">
      <alignment horizontal="center" vertical="center"/>
    </xf>
    <xf numFmtId="0" fontId="19" fillId="0" borderId="181" xfId="53" applyFont="1" applyFill="1" applyBorder="1" applyAlignment="1">
      <alignment horizontal="center" vertical="center"/>
    </xf>
    <xf numFmtId="0" fontId="19" fillId="0" borderId="228" xfId="53" applyFont="1" applyFill="1" applyBorder="1" applyAlignment="1">
      <alignment horizontal="center" vertical="center"/>
    </xf>
    <xf numFmtId="0" fontId="65" fillId="0" borderId="235" xfId="53" applyFont="1" applyFill="1" applyBorder="1" applyAlignment="1">
      <alignment horizontal="center" vertical="center"/>
    </xf>
    <xf numFmtId="0" fontId="65" fillId="0" borderId="181" xfId="53" applyFont="1" applyFill="1" applyBorder="1" applyAlignment="1">
      <alignment horizontal="center" vertical="center"/>
    </xf>
    <xf numFmtId="0" fontId="65" fillId="0" borderId="228" xfId="53" applyFont="1" applyFill="1" applyBorder="1" applyAlignment="1">
      <alignment horizontal="center" vertical="center"/>
    </xf>
    <xf numFmtId="176" fontId="18" fillId="28" borderId="0" xfId="53" applyNumberFormat="1" applyFont="1" applyFill="1" applyBorder="1" applyAlignment="1">
      <alignment horizontal="center" vertical="center"/>
    </xf>
    <xf numFmtId="0" fontId="18" fillId="27" borderId="0" xfId="53" applyFont="1" applyFill="1" applyBorder="1" applyAlignment="1">
      <alignment wrapText="1"/>
    </xf>
    <xf numFmtId="0" fontId="0" fillId="27" borderId="0" xfId="0" applyFill="1" applyAlignment="1">
      <alignment wrapText="1"/>
    </xf>
    <xf numFmtId="0" fontId="0" fillId="27" borderId="64" xfId="0" applyFill="1" applyBorder="1" applyAlignment="1">
      <alignment wrapText="1"/>
    </xf>
    <xf numFmtId="0" fontId="18" fillId="0" borderId="0" xfId="53" applyFont="1" applyFill="1" applyBorder="1" applyAlignment="1">
      <alignment horizontal="center" vertical="center"/>
    </xf>
    <xf numFmtId="0" fontId="18" fillId="0" borderId="60" xfId="53" applyFont="1" applyFill="1" applyBorder="1" applyAlignment="1">
      <alignment horizontal="center" vertical="center"/>
    </xf>
    <xf numFmtId="0" fontId="18" fillId="27" borderId="0" xfId="53" applyNumberFormat="1" applyFont="1" applyFill="1" applyBorder="1" applyAlignment="1">
      <alignment horizontal="left" wrapText="1"/>
    </xf>
    <xf numFmtId="0" fontId="0" fillId="27" borderId="0" xfId="0" applyNumberFormat="1" applyFill="1" applyAlignment="1">
      <alignment horizontal="left" wrapText="1"/>
    </xf>
    <xf numFmtId="0" fontId="0" fillId="27" borderId="60" xfId="0" applyNumberFormat="1" applyFill="1" applyBorder="1" applyAlignment="1">
      <alignment horizontal="left" wrapText="1"/>
    </xf>
    <xf numFmtId="0" fontId="18" fillId="0" borderId="0" xfId="53" applyFont="1" applyFill="1" applyBorder="1" applyAlignment="1">
      <alignment horizontal="right"/>
    </xf>
    <xf numFmtId="0" fontId="18" fillId="0" borderId="60" xfId="53" applyFont="1" applyFill="1" applyBorder="1" applyAlignment="1">
      <alignment horizontal="right" shrinkToFit="1"/>
    </xf>
    <xf numFmtId="0" fontId="18" fillId="27" borderId="60" xfId="53" applyFont="1" applyFill="1" applyBorder="1" applyAlignment="1"/>
    <xf numFmtId="0" fontId="0" fillId="27" borderId="60" xfId="0" applyFill="1" applyBorder="1" applyAlignment="1"/>
    <xf numFmtId="0" fontId="0" fillId="27" borderId="64" xfId="0" applyFill="1" applyBorder="1" applyAlignment="1"/>
    <xf numFmtId="0" fontId="18" fillId="0" borderId="92" xfId="53" applyFont="1" applyFill="1" applyBorder="1" applyAlignment="1">
      <alignment horizontal="center" vertical="center"/>
    </xf>
    <xf numFmtId="0" fontId="18" fillId="28" borderId="92" xfId="53" applyFont="1" applyFill="1" applyBorder="1" applyAlignment="1">
      <alignment vertical="center"/>
    </xf>
    <xf numFmtId="182" fontId="18" fillId="28" borderId="92" xfId="53" applyNumberFormat="1" applyFont="1" applyFill="1" applyBorder="1" applyAlignment="1">
      <alignment horizontal="center" vertical="center"/>
    </xf>
    <xf numFmtId="0" fontId="18" fillId="28" borderId="92" xfId="53" applyNumberFormat="1" applyFont="1" applyFill="1" applyBorder="1" applyAlignment="1">
      <alignment vertical="center"/>
    </xf>
    <xf numFmtId="0" fontId="65" fillId="0" borderId="213" xfId="53" applyFont="1" applyFill="1" applyBorder="1" applyAlignment="1">
      <alignment horizontal="center" vertical="center"/>
    </xf>
    <xf numFmtId="0" fontId="65" fillId="0" borderId="0" xfId="53" applyFont="1" applyFill="1" applyBorder="1" applyAlignment="1">
      <alignment horizontal="center" vertical="center"/>
    </xf>
    <xf numFmtId="0" fontId="65" fillId="0" borderId="64" xfId="53" applyFont="1" applyFill="1" applyBorder="1" applyAlignment="1">
      <alignment horizontal="center" vertical="center"/>
    </xf>
    <xf numFmtId="0" fontId="18" fillId="27" borderId="0" xfId="53" applyFont="1" applyFill="1" applyBorder="1" applyAlignment="1">
      <alignment vertical="center"/>
    </xf>
    <xf numFmtId="176" fontId="18" fillId="0" borderId="0" xfId="53" applyNumberFormat="1" applyFont="1" applyFill="1" applyBorder="1" applyAlignment="1">
      <alignment horizontal="center" vertical="center"/>
    </xf>
    <xf numFmtId="0" fontId="18" fillId="0" borderId="92" xfId="53" applyFont="1" applyFill="1" applyBorder="1" applyAlignment="1">
      <alignment vertical="center"/>
    </xf>
    <xf numFmtId="182" fontId="18" fillId="0" borderId="92" xfId="53" applyNumberFormat="1" applyFont="1" applyFill="1" applyBorder="1" applyAlignment="1">
      <alignment horizontal="center" vertical="center"/>
    </xf>
    <xf numFmtId="0" fontId="18" fillId="0" borderId="60" xfId="53" applyFont="1" applyFill="1" applyBorder="1" applyAlignment="1">
      <alignment vertical="center"/>
    </xf>
    <xf numFmtId="0" fontId="79" fillId="0" borderId="11" xfId="83" applyFont="1" applyFill="1" applyBorder="1" applyAlignment="1">
      <alignment horizontal="center" vertical="center"/>
    </xf>
    <xf numFmtId="0" fontId="79" fillId="0" borderId="12" xfId="83" applyFont="1" applyFill="1" applyBorder="1" applyAlignment="1">
      <alignment horizontal="center" vertical="center"/>
    </xf>
    <xf numFmtId="0" fontId="79" fillId="0" borderId="26" xfId="83" applyFont="1" applyFill="1" applyBorder="1" applyAlignment="1">
      <alignment horizontal="center" vertical="center"/>
    </xf>
    <xf numFmtId="0" fontId="79" fillId="0" borderId="11" xfId="83" applyFont="1" applyFill="1" applyBorder="1" applyAlignment="1">
      <alignment horizontal="center" vertical="center" shrinkToFit="1"/>
    </xf>
    <xf numFmtId="0" fontId="79" fillId="0" borderId="12" xfId="83" applyFont="1" applyFill="1" applyBorder="1" applyAlignment="1">
      <alignment horizontal="center" vertical="center" shrinkToFit="1"/>
    </xf>
    <xf numFmtId="0" fontId="79" fillId="0" borderId="0" xfId="83" applyFont="1" applyFill="1" applyBorder="1" applyAlignment="1">
      <alignment vertical="center"/>
    </xf>
    <xf numFmtId="0" fontId="117" fillId="0" borderId="10" xfId="83" applyFont="1" applyFill="1" applyBorder="1" applyAlignment="1">
      <alignment horizontal="center" vertical="center"/>
    </xf>
    <xf numFmtId="58" fontId="79" fillId="0" borderId="14" xfId="83" applyNumberFormat="1" applyFont="1" applyFill="1" applyBorder="1" applyAlignment="1">
      <alignment vertical="center"/>
    </xf>
    <xf numFmtId="0" fontId="79" fillId="27" borderId="0" xfId="83" applyNumberFormat="1" applyFont="1" applyFill="1" applyBorder="1" applyAlignment="1">
      <alignment vertical="center"/>
    </xf>
    <xf numFmtId="0" fontId="79" fillId="0" borderId="0" xfId="83" applyFont="1" applyFill="1" applyBorder="1" applyAlignment="1">
      <alignment horizontal="left" vertical="center"/>
    </xf>
    <xf numFmtId="0" fontId="79" fillId="27" borderId="0" xfId="0" applyFont="1" applyFill="1" applyBorder="1" applyAlignment="1">
      <alignment horizontal="left" vertical="center" wrapText="1" shrinkToFit="1"/>
    </xf>
    <xf numFmtId="0" fontId="79" fillId="0" borderId="0" xfId="84" quotePrefix="1" applyFont="1" applyFill="1" applyAlignment="1">
      <alignment horizontal="center"/>
    </xf>
    <xf numFmtId="0" fontId="79" fillId="27" borderId="0" xfId="83" applyFont="1" applyFill="1" applyBorder="1" applyAlignment="1">
      <alignment horizontal="left" vertical="center"/>
    </xf>
    <xf numFmtId="58" fontId="79" fillId="0" borderId="0" xfId="83" applyNumberFormat="1" applyFont="1" applyFill="1" applyBorder="1" applyAlignment="1">
      <alignment vertical="center"/>
    </xf>
    <xf numFmtId="0" fontId="79" fillId="27" borderId="0" xfId="83" applyNumberFormat="1" applyFont="1" applyFill="1" applyBorder="1" applyAlignment="1">
      <alignment horizontal="center" vertical="center"/>
    </xf>
    <xf numFmtId="0" fontId="79" fillId="0" borderId="13" xfId="83" applyFont="1" applyFill="1" applyBorder="1" applyAlignment="1">
      <alignment horizontal="center" vertical="center"/>
    </xf>
    <xf numFmtId="0" fontId="79" fillId="0" borderId="14" xfId="83" applyFont="1" applyFill="1" applyBorder="1" applyAlignment="1">
      <alignment horizontal="center" vertical="center"/>
    </xf>
    <xf numFmtId="0" fontId="79" fillId="0" borderId="25" xfId="83" applyFont="1" applyFill="1" applyBorder="1" applyAlignment="1">
      <alignment horizontal="center" vertical="center"/>
    </xf>
    <xf numFmtId="0" fontId="79" fillId="0" borderId="17" xfId="83" applyFont="1" applyFill="1" applyBorder="1" applyAlignment="1">
      <alignment horizontal="center" vertical="center"/>
    </xf>
    <xf numFmtId="0" fontId="79" fillId="0" borderId="10" xfId="83" applyFont="1" applyFill="1" applyBorder="1" applyAlignment="1">
      <alignment horizontal="center" vertical="center"/>
    </xf>
    <xf numFmtId="0" fontId="79" fillId="0" borderId="24" xfId="83" applyFont="1" applyFill="1" applyBorder="1" applyAlignment="1">
      <alignment horizontal="center" vertical="center"/>
    </xf>
    <xf numFmtId="0" fontId="79" fillId="0" borderId="13" xfId="83" applyFont="1" applyFill="1" applyBorder="1" applyAlignment="1">
      <alignment horizontal="center" vertical="center" shrinkToFit="1"/>
    </xf>
    <xf numFmtId="0" fontId="79" fillId="0" borderId="14" xfId="83" applyFont="1" applyFill="1" applyBorder="1" applyAlignment="1">
      <alignment horizontal="center" vertical="center" shrinkToFit="1"/>
    </xf>
    <xf numFmtId="0" fontId="79" fillId="0" borderId="25" xfId="83" applyFont="1" applyFill="1" applyBorder="1" applyAlignment="1">
      <alignment horizontal="center" vertical="center" shrinkToFit="1"/>
    </xf>
    <xf numFmtId="0" fontId="79" fillId="0" borderId="17" xfId="83" applyFont="1" applyFill="1" applyBorder="1" applyAlignment="1">
      <alignment horizontal="center" vertical="center" shrinkToFit="1"/>
    </xf>
    <xf numFmtId="0" fontId="79" fillId="0" borderId="10" xfId="83" applyFont="1" applyFill="1" applyBorder="1" applyAlignment="1">
      <alignment horizontal="center" vertical="center" shrinkToFit="1"/>
    </xf>
    <xf numFmtId="0" fontId="79" fillId="0" borderId="24" xfId="83" applyFont="1" applyFill="1" applyBorder="1" applyAlignment="1">
      <alignment horizontal="center" vertical="center" shrinkToFit="1"/>
    </xf>
    <xf numFmtId="0" fontId="79" fillId="0" borderId="18" xfId="83" applyFont="1" applyFill="1" applyBorder="1" applyAlignment="1">
      <alignment horizontal="center" vertical="center"/>
    </xf>
    <xf numFmtId="0" fontId="53" fillId="0" borderId="18" xfId="83" applyFont="1" applyFill="1" applyBorder="1" applyAlignment="1">
      <alignment horizontal="center" vertical="center"/>
    </xf>
    <xf numFmtId="0" fontId="53" fillId="0" borderId="13" xfId="83" applyFont="1" applyFill="1" applyBorder="1" applyAlignment="1">
      <alignment horizontal="center" vertical="center"/>
    </xf>
    <xf numFmtId="0" fontId="53" fillId="0" borderId="14" xfId="83" applyFont="1" applyFill="1" applyBorder="1" applyAlignment="1">
      <alignment horizontal="center" vertical="center"/>
    </xf>
    <xf numFmtId="0" fontId="53" fillId="0" borderId="25" xfId="83" applyFont="1" applyFill="1" applyBorder="1" applyAlignment="1">
      <alignment horizontal="center" vertical="center"/>
    </xf>
    <xf numFmtId="0" fontId="58" fillId="0" borderId="14" xfId="83" applyFont="1" applyFill="1" applyBorder="1" applyAlignment="1">
      <alignment horizontal="center" vertical="center" wrapText="1"/>
    </xf>
    <xf numFmtId="0" fontId="58" fillId="0" borderId="14" xfId="83" applyFont="1" applyFill="1" applyBorder="1" applyAlignment="1">
      <alignment horizontal="center" vertical="center"/>
    </xf>
    <xf numFmtId="0" fontId="58" fillId="0" borderId="25" xfId="83" applyFont="1" applyFill="1" applyBorder="1" applyAlignment="1">
      <alignment horizontal="center" vertical="center"/>
    </xf>
    <xf numFmtId="0" fontId="58" fillId="0" borderId="10" xfId="83" applyFont="1" applyFill="1" applyBorder="1" applyAlignment="1">
      <alignment horizontal="center" vertical="center"/>
    </xf>
    <xf numFmtId="0" fontId="58" fillId="0" borderId="24" xfId="83" applyFont="1" applyFill="1" applyBorder="1" applyAlignment="1">
      <alignment horizontal="center" vertical="center"/>
    </xf>
    <xf numFmtId="0" fontId="58" fillId="0" borderId="18" xfId="83" applyFont="1" applyFill="1" applyBorder="1" applyAlignment="1">
      <alignment horizontal="center" vertical="center" wrapText="1"/>
    </xf>
    <xf numFmtId="0" fontId="58" fillId="0" borderId="18" xfId="83" applyFont="1" applyFill="1" applyBorder="1" applyAlignment="1">
      <alignment horizontal="center" vertical="center"/>
    </xf>
    <xf numFmtId="0" fontId="53" fillId="0" borderId="13" xfId="83" applyFont="1" applyFill="1" applyBorder="1" applyAlignment="1">
      <alignment horizontal="center" vertical="center" wrapText="1"/>
    </xf>
    <xf numFmtId="0" fontId="53" fillId="0" borderId="17" xfId="83" applyFont="1" applyFill="1" applyBorder="1" applyAlignment="1">
      <alignment horizontal="center" vertical="center"/>
    </xf>
    <xf numFmtId="0" fontId="53" fillId="0" borderId="10" xfId="83" applyFont="1" applyFill="1" applyBorder="1" applyAlignment="1">
      <alignment horizontal="center" vertical="center"/>
    </xf>
    <xf numFmtId="0" fontId="53" fillId="0" borderId="24" xfId="83" applyFont="1" applyFill="1" applyBorder="1" applyAlignment="1">
      <alignment horizontal="center" vertical="center"/>
    </xf>
    <xf numFmtId="176" fontId="15" fillId="28" borderId="0" xfId="53" applyNumberFormat="1" applyFont="1" applyFill="1" applyBorder="1" applyAlignment="1">
      <alignment horizontal="center" vertical="center"/>
    </xf>
    <xf numFmtId="176" fontId="15" fillId="28" borderId="15" xfId="53" applyNumberFormat="1" applyFont="1" applyFill="1" applyBorder="1" applyAlignment="1">
      <alignment horizontal="center" vertical="center"/>
    </xf>
    <xf numFmtId="0" fontId="114" fillId="0" borderId="0" xfId="0" applyFont="1" applyBorder="1" applyAlignment="1" applyProtection="1">
      <alignment horizontal="center"/>
    </xf>
    <xf numFmtId="0" fontId="15" fillId="0" borderId="0" xfId="0" applyFont="1" applyBorder="1" applyAlignment="1" applyProtection="1">
      <alignment horizontal="center"/>
    </xf>
    <xf numFmtId="0" fontId="15" fillId="27" borderId="0" xfId="0" applyFont="1" applyFill="1" applyBorder="1" applyAlignment="1" applyProtection="1">
      <alignment horizontal="left" shrinkToFit="1"/>
    </xf>
    <xf numFmtId="0" fontId="15" fillId="27" borderId="15" xfId="0" applyFont="1" applyFill="1" applyBorder="1" applyAlignment="1" applyProtection="1">
      <alignment horizontal="left" shrinkToFit="1"/>
    </xf>
    <xf numFmtId="0" fontId="16" fillId="0" borderId="0" xfId="0" applyFont="1" applyBorder="1" applyAlignment="1" applyProtection="1">
      <alignment horizontal="center"/>
    </xf>
    <xf numFmtId="0" fontId="15" fillId="0" borderId="18" xfId="0" applyFont="1" applyBorder="1" applyAlignment="1" applyProtection="1">
      <alignment horizontal="center" vertical="center"/>
    </xf>
    <xf numFmtId="0" fontId="15" fillId="27" borderId="18" xfId="0" applyFont="1" applyFill="1" applyBorder="1" applyAlignment="1" applyProtection="1">
      <alignment horizontal="center" vertical="center" wrapText="1" shrinkToFit="1"/>
    </xf>
    <xf numFmtId="0" fontId="15" fillId="0" borderId="13" xfId="0" applyFont="1" applyBorder="1" applyAlignment="1" applyProtection="1">
      <alignment horizontal="center" vertical="center"/>
    </xf>
    <xf numFmtId="0" fontId="15" fillId="0" borderId="14" xfId="0" applyFont="1" applyBorder="1" applyAlignment="1" applyProtection="1">
      <alignment horizontal="center" vertical="center"/>
    </xf>
    <xf numFmtId="0" fontId="15" fillId="0" borderId="25" xfId="0" applyFont="1" applyBorder="1" applyAlignment="1" applyProtection="1">
      <alignment horizontal="center" vertical="center"/>
    </xf>
    <xf numFmtId="0" fontId="15" fillId="0" borderId="24" xfId="0" applyFont="1" applyBorder="1" applyAlignment="1" applyProtection="1">
      <alignment horizontal="center" vertical="center"/>
    </xf>
    <xf numFmtId="0" fontId="15" fillId="27" borderId="13" xfId="0" applyFont="1" applyFill="1" applyBorder="1" applyAlignment="1" applyProtection="1">
      <alignment horizontal="center" vertical="center" wrapText="1" shrinkToFit="1"/>
    </xf>
    <xf numFmtId="0" fontId="15" fillId="27" borderId="14" xfId="0" applyFont="1" applyFill="1" applyBorder="1" applyAlignment="1" applyProtection="1">
      <alignment horizontal="center" vertical="center" wrapText="1" shrinkToFit="1"/>
    </xf>
    <xf numFmtId="0" fontId="15" fillId="27" borderId="25" xfId="0" applyFont="1" applyFill="1" applyBorder="1" applyAlignment="1" applyProtection="1">
      <alignment horizontal="center" vertical="center" wrapText="1" shrinkToFit="1"/>
    </xf>
    <xf numFmtId="0" fontId="15" fillId="27" borderId="17" xfId="0" applyFont="1" applyFill="1" applyBorder="1" applyAlignment="1" applyProtection="1">
      <alignment horizontal="center" vertical="center" wrapText="1" shrinkToFit="1"/>
    </xf>
    <xf numFmtId="0" fontId="15" fillId="27" borderId="10" xfId="0" applyFont="1" applyFill="1" applyBorder="1" applyAlignment="1" applyProtection="1">
      <alignment horizontal="center" vertical="center" wrapText="1" shrinkToFit="1"/>
    </xf>
    <xf numFmtId="0" fontId="15" fillId="27" borderId="24" xfId="0" applyFont="1" applyFill="1" applyBorder="1" applyAlignment="1" applyProtection="1">
      <alignment horizontal="center" vertical="center" wrapText="1" shrinkToFit="1"/>
    </xf>
    <xf numFmtId="0" fontId="15" fillId="0" borderId="17" xfId="0" applyFont="1" applyBorder="1" applyAlignment="1" applyProtection="1">
      <alignment horizontal="center" vertical="center"/>
    </xf>
    <xf numFmtId="0" fontId="15" fillId="0" borderId="10" xfId="0" applyFont="1" applyBorder="1" applyAlignment="1" applyProtection="1">
      <alignment horizontal="center" vertical="center"/>
    </xf>
    <xf numFmtId="176" fontId="15" fillId="27" borderId="11" xfId="0" applyNumberFormat="1" applyFont="1" applyFill="1" applyBorder="1" applyAlignment="1" applyProtection="1">
      <alignment horizontal="center" vertical="center"/>
    </xf>
    <xf numFmtId="176" fontId="15" fillId="27" borderId="26" xfId="0" applyNumberFormat="1" applyFont="1" applyFill="1" applyBorder="1" applyAlignment="1" applyProtection="1">
      <alignment horizontal="center" vertical="center"/>
    </xf>
    <xf numFmtId="0" fontId="15" fillId="0" borderId="18" xfId="0" applyFont="1" applyBorder="1" applyAlignment="1" applyProtection="1">
      <alignment horizontal="center" vertical="center" wrapText="1"/>
    </xf>
    <xf numFmtId="0" fontId="15" fillId="0" borderId="11" xfId="0" applyFont="1" applyBorder="1" applyAlignment="1" applyProtection="1">
      <alignment horizontal="center" vertical="center" shrinkToFit="1"/>
    </xf>
    <xf numFmtId="0" fontId="15" fillId="0" borderId="26" xfId="0" applyFont="1" applyBorder="1" applyAlignment="1" applyProtection="1">
      <alignment horizontal="center" vertical="center" shrinkToFit="1"/>
    </xf>
    <xf numFmtId="0" fontId="15" fillId="0" borderId="12" xfId="0" applyFont="1" applyBorder="1" applyAlignment="1" applyProtection="1">
      <alignment horizontal="center" vertical="center" shrinkToFit="1"/>
    </xf>
    <xf numFmtId="177" fontId="15" fillId="29" borderId="81" xfId="0" applyNumberFormat="1" applyFont="1" applyFill="1" applyBorder="1" applyAlignment="1" applyProtection="1">
      <alignment horizontal="center" vertical="center" shrinkToFit="1"/>
      <protection locked="0"/>
    </xf>
    <xf numFmtId="177" fontId="15" fillId="29" borderId="82" xfId="0" applyNumberFormat="1" applyFont="1" applyFill="1" applyBorder="1" applyAlignment="1" applyProtection="1">
      <alignment horizontal="center" vertical="center" shrinkToFit="1"/>
      <protection locked="0"/>
    </xf>
    <xf numFmtId="177" fontId="15" fillId="29" borderId="83" xfId="0" applyNumberFormat="1" applyFont="1" applyFill="1" applyBorder="1" applyAlignment="1" applyProtection="1">
      <alignment horizontal="center" vertical="center" shrinkToFit="1"/>
      <protection locked="0"/>
    </xf>
    <xf numFmtId="0" fontId="15" fillId="29" borderId="81" xfId="0" applyFont="1" applyFill="1" applyBorder="1" applyAlignment="1" applyProtection="1">
      <alignment horizontal="left" vertical="center" indent="1"/>
      <protection locked="0"/>
    </xf>
    <xf numFmtId="0" fontId="15" fillId="29" borderId="82" xfId="0" applyFont="1" applyFill="1" applyBorder="1" applyAlignment="1" applyProtection="1">
      <alignment horizontal="left" vertical="center" indent="1"/>
      <protection locked="0"/>
    </xf>
    <xf numFmtId="0" fontId="15" fillId="29" borderId="83" xfId="0" applyFont="1" applyFill="1" applyBorder="1" applyAlignment="1" applyProtection="1">
      <alignment horizontal="left" vertical="center" indent="1"/>
      <protection locked="0"/>
    </xf>
    <xf numFmtId="177" fontId="15" fillId="29" borderId="86" xfId="0" applyNumberFormat="1" applyFont="1" applyFill="1" applyBorder="1" applyAlignment="1" applyProtection="1">
      <alignment horizontal="center" vertical="center" shrinkToFit="1"/>
      <protection locked="0"/>
    </xf>
    <xf numFmtId="177" fontId="15" fillId="29" borderId="61" xfId="0" applyNumberFormat="1" applyFont="1" applyFill="1" applyBorder="1" applyAlignment="1" applyProtection="1">
      <alignment horizontal="center" vertical="center" shrinkToFit="1"/>
      <protection locked="0"/>
    </xf>
    <xf numFmtId="177" fontId="15" fillId="29" borderId="85" xfId="0" applyNumberFormat="1" applyFont="1" applyFill="1" applyBorder="1" applyAlignment="1" applyProtection="1">
      <alignment horizontal="center" vertical="center" shrinkToFit="1"/>
      <protection locked="0"/>
    </xf>
    <xf numFmtId="0" fontId="15" fillId="29" borderId="86" xfId="0" applyFont="1" applyFill="1" applyBorder="1" applyAlignment="1" applyProtection="1">
      <alignment horizontal="left" vertical="center" indent="1"/>
      <protection locked="0"/>
    </xf>
    <xf numFmtId="0" fontId="15" fillId="29" borderId="61" xfId="0" applyFont="1" applyFill="1" applyBorder="1" applyAlignment="1" applyProtection="1">
      <alignment horizontal="left" vertical="center" indent="1"/>
      <protection locked="0"/>
    </xf>
    <xf numFmtId="0" fontId="15" fillId="29" borderId="85" xfId="0" applyFont="1" applyFill="1" applyBorder="1" applyAlignment="1" applyProtection="1">
      <alignment horizontal="left" vertical="center" indent="1"/>
      <protection locked="0"/>
    </xf>
    <xf numFmtId="177" fontId="15" fillId="29" borderId="123" xfId="0" applyNumberFormat="1" applyFont="1" applyFill="1" applyBorder="1" applyAlignment="1" applyProtection="1">
      <alignment horizontal="center" vertical="center" shrinkToFit="1"/>
      <protection locked="0"/>
    </xf>
    <xf numFmtId="177" fontId="15" fillId="29" borderId="89" xfId="0" applyNumberFormat="1" applyFont="1" applyFill="1" applyBorder="1" applyAlignment="1" applyProtection="1">
      <alignment horizontal="center" vertical="center" shrinkToFit="1"/>
      <protection locked="0"/>
    </xf>
    <xf numFmtId="177" fontId="15" fillId="29" borderId="90" xfId="0" applyNumberFormat="1" applyFont="1" applyFill="1" applyBorder="1" applyAlignment="1" applyProtection="1">
      <alignment horizontal="center" vertical="center" shrinkToFit="1"/>
      <protection locked="0"/>
    </xf>
    <xf numFmtId="0" fontId="15" fillId="29" borderId="123" xfId="0" applyFont="1" applyFill="1" applyBorder="1" applyAlignment="1" applyProtection="1">
      <alignment horizontal="left" vertical="center" indent="1"/>
      <protection locked="0"/>
    </xf>
    <xf numFmtId="0" fontId="15" fillId="29" borderId="89" xfId="0" applyFont="1" applyFill="1" applyBorder="1" applyAlignment="1" applyProtection="1">
      <alignment horizontal="left" vertical="center" indent="1"/>
      <protection locked="0"/>
    </xf>
    <xf numFmtId="0" fontId="15" fillId="29" borderId="90" xfId="0" applyFont="1" applyFill="1" applyBorder="1" applyAlignment="1" applyProtection="1">
      <alignment horizontal="left" vertical="center" indent="1"/>
      <protection locked="0"/>
    </xf>
    <xf numFmtId="176" fontId="15" fillId="31" borderId="0" xfId="56" applyNumberFormat="1" applyFont="1" applyFill="1" applyBorder="1" applyAlignment="1">
      <alignment horizontal="center" vertical="center" shrinkToFit="1"/>
    </xf>
    <xf numFmtId="0" fontId="15" fillId="27" borderId="0" xfId="0" applyNumberFormat="1" applyFont="1" applyFill="1" applyBorder="1" applyAlignment="1" applyProtection="1">
      <alignment horizontal="left" shrinkToFit="1"/>
    </xf>
    <xf numFmtId="0" fontId="15" fillId="27" borderId="15" xfId="0" applyNumberFormat="1" applyFont="1" applyFill="1" applyBorder="1" applyAlignment="1" applyProtection="1">
      <alignment horizontal="left" shrinkToFit="1"/>
    </xf>
    <xf numFmtId="0" fontId="15" fillId="27" borderId="18" xfId="0" applyFont="1" applyFill="1" applyBorder="1" applyAlignment="1" applyProtection="1">
      <alignment horizontal="center" vertical="center" wrapText="1"/>
    </xf>
    <xf numFmtId="0" fontId="15" fillId="0" borderId="11" xfId="0" applyFont="1" applyBorder="1" applyAlignment="1" applyProtection="1">
      <alignment horizontal="distributed" vertical="center" wrapText="1" indent="1"/>
    </xf>
    <xf numFmtId="0" fontId="15" fillId="0" borderId="26" xfId="0" applyFont="1" applyBorder="1" applyAlignment="1" applyProtection="1">
      <alignment horizontal="distributed" vertical="center" wrapText="1" indent="1"/>
    </xf>
    <xf numFmtId="0" fontId="15" fillId="0" borderId="12" xfId="0" applyFont="1" applyBorder="1" applyAlignment="1" applyProtection="1">
      <alignment horizontal="distributed" vertical="center" wrapText="1" indent="1"/>
    </xf>
    <xf numFmtId="3" fontId="16" fillId="29" borderId="26" xfId="33" applyNumberFormat="1" applyFont="1" applyFill="1" applyBorder="1" applyAlignment="1" applyProtection="1">
      <alignment vertical="center" shrinkToFit="1"/>
      <protection locked="0"/>
    </xf>
    <xf numFmtId="176" fontId="33" fillId="0" borderId="11" xfId="0" applyNumberFormat="1" applyFont="1" applyBorder="1" applyAlignment="1" applyProtection="1">
      <alignment horizontal="left" vertical="center" wrapText="1" indent="1" shrinkToFit="1"/>
    </xf>
    <xf numFmtId="176" fontId="33" fillId="0" borderId="26" xfId="0" applyNumberFormat="1" applyFont="1" applyBorder="1" applyAlignment="1" applyProtection="1">
      <alignment horizontal="left" vertical="center" indent="1" shrinkToFit="1"/>
    </xf>
    <xf numFmtId="176" fontId="33" fillId="0" borderId="12" xfId="0" applyNumberFormat="1" applyFont="1" applyBorder="1" applyAlignment="1" applyProtection="1">
      <alignment horizontal="left" vertical="center" indent="1" shrinkToFit="1"/>
    </xf>
    <xf numFmtId="176" fontId="15" fillId="0" borderId="13" xfId="0" applyNumberFormat="1" applyFont="1" applyBorder="1" applyAlignment="1" applyProtection="1">
      <alignment horizontal="left" vertical="top" wrapText="1" shrinkToFit="1"/>
    </xf>
    <xf numFmtId="176" fontId="15" fillId="0" borderId="14" xfId="0" applyNumberFormat="1" applyFont="1" applyBorder="1" applyAlignment="1" applyProtection="1">
      <alignment horizontal="left" vertical="top" shrinkToFit="1"/>
    </xf>
    <xf numFmtId="176" fontId="15" fillId="0" borderId="25" xfId="0" applyNumberFormat="1" applyFont="1" applyBorder="1" applyAlignment="1" applyProtection="1">
      <alignment horizontal="left" vertical="top" shrinkToFit="1"/>
    </xf>
    <xf numFmtId="176" fontId="15" fillId="0" borderId="16" xfId="0" applyNumberFormat="1" applyFont="1" applyBorder="1" applyAlignment="1" applyProtection="1">
      <alignment horizontal="left" vertical="top" shrinkToFit="1"/>
    </xf>
    <xf numFmtId="176" fontId="15" fillId="0" borderId="0" xfId="0" applyNumberFormat="1" applyFont="1" applyBorder="1" applyAlignment="1" applyProtection="1">
      <alignment horizontal="left" vertical="top" shrinkToFit="1"/>
    </xf>
    <xf numFmtId="176" fontId="15" fillId="0" borderId="15" xfId="0" applyNumberFormat="1" applyFont="1" applyBorder="1" applyAlignment="1" applyProtection="1">
      <alignment horizontal="left" vertical="top" shrinkToFit="1"/>
    </xf>
    <xf numFmtId="176" fontId="15" fillId="0" borderId="17" xfId="0" applyNumberFormat="1" applyFont="1" applyBorder="1" applyAlignment="1" applyProtection="1">
      <alignment horizontal="left" vertical="top" shrinkToFit="1"/>
    </xf>
    <xf numFmtId="176" fontId="15" fillId="0" borderId="10" xfId="0" applyNumberFormat="1" applyFont="1" applyBorder="1" applyAlignment="1" applyProtection="1">
      <alignment horizontal="left" vertical="top" shrinkToFit="1"/>
    </xf>
    <xf numFmtId="176" fontId="15" fillId="0" borderId="24" xfId="0" applyNumberFormat="1" applyFont="1" applyBorder="1" applyAlignment="1" applyProtection="1">
      <alignment horizontal="left" vertical="top" shrinkToFit="1"/>
    </xf>
    <xf numFmtId="3" fontId="16" fillId="29" borderId="26" xfId="0" applyNumberFormat="1" applyFont="1" applyFill="1" applyBorder="1" applyAlignment="1" applyProtection="1">
      <alignment vertical="center" shrinkToFit="1"/>
      <protection locked="0"/>
    </xf>
    <xf numFmtId="0" fontId="15" fillId="29" borderId="11" xfId="0" applyNumberFormat="1" applyFont="1" applyFill="1" applyBorder="1" applyAlignment="1" applyProtection="1">
      <alignment horizontal="center" vertical="center" shrinkToFit="1"/>
      <protection locked="0"/>
    </xf>
    <xf numFmtId="0" fontId="15" fillId="29" borderId="26" xfId="0" applyNumberFormat="1" applyFont="1" applyFill="1" applyBorder="1" applyAlignment="1" applyProtection="1">
      <alignment horizontal="center" vertical="center" shrinkToFit="1"/>
      <protection locked="0"/>
    </xf>
    <xf numFmtId="0" fontId="15" fillId="29" borderId="12" xfId="0" applyNumberFormat="1" applyFont="1" applyFill="1" applyBorder="1" applyAlignment="1" applyProtection="1">
      <alignment horizontal="center" vertical="center" shrinkToFit="1"/>
      <protection locked="0"/>
    </xf>
    <xf numFmtId="0" fontId="220" fillId="0" borderId="0" xfId="0" applyFont="1" applyAlignment="1" applyProtection="1">
      <alignment horizontal="center"/>
    </xf>
    <xf numFmtId="0" fontId="27" fillId="27" borderId="11" xfId="0" applyFont="1" applyFill="1" applyBorder="1" applyAlignment="1" applyProtection="1">
      <alignment horizontal="center" vertical="center" shrinkToFit="1"/>
    </xf>
    <xf numFmtId="0" fontId="27" fillId="27" borderId="26" xfId="0" applyFont="1" applyFill="1" applyBorder="1" applyAlignment="1" applyProtection="1">
      <alignment horizontal="center" vertical="center" shrinkToFit="1"/>
    </xf>
    <xf numFmtId="0" fontId="27" fillId="27" borderId="12" xfId="0" applyFont="1" applyFill="1" applyBorder="1" applyAlignment="1" applyProtection="1">
      <alignment horizontal="center" vertical="center" shrinkToFit="1"/>
    </xf>
    <xf numFmtId="0" fontId="27" fillId="27" borderId="11" xfId="0" applyFont="1" applyFill="1" applyBorder="1" applyAlignment="1" applyProtection="1">
      <alignment horizontal="center" vertical="center" wrapText="1" shrinkToFit="1"/>
    </xf>
    <xf numFmtId="0" fontId="27" fillId="27" borderId="26" xfId="0" applyFont="1" applyFill="1" applyBorder="1" applyAlignment="1" applyProtection="1">
      <alignment horizontal="center" vertical="center" wrapText="1" shrinkToFit="1"/>
    </xf>
    <xf numFmtId="0" fontId="27" fillId="27" borderId="12" xfId="0" applyFont="1" applyFill="1" applyBorder="1" applyAlignment="1" applyProtection="1">
      <alignment horizontal="center" vertical="center" wrapText="1" shrinkToFit="1"/>
    </xf>
    <xf numFmtId="0" fontId="27" fillId="0" borderId="11" xfId="0" applyFont="1" applyBorder="1" applyAlignment="1" applyProtection="1">
      <alignment horizontal="center" vertical="center"/>
    </xf>
    <xf numFmtId="0" fontId="27" fillId="0" borderId="12" xfId="0" applyFont="1" applyBorder="1" applyAlignment="1" applyProtection="1">
      <alignment horizontal="center" vertical="center"/>
    </xf>
    <xf numFmtId="177" fontId="27" fillId="27" borderId="11" xfId="0" applyNumberFormat="1" applyFont="1" applyFill="1" applyBorder="1" applyAlignment="1" applyProtection="1">
      <alignment horizontal="center" vertical="center" shrinkToFit="1"/>
    </xf>
    <xf numFmtId="177" fontId="27" fillId="27" borderId="26" xfId="0" applyNumberFormat="1" applyFont="1" applyFill="1" applyBorder="1" applyAlignment="1" applyProtection="1">
      <alignment horizontal="center" vertical="center" shrinkToFit="1"/>
    </xf>
    <xf numFmtId="181" fontId="27" fillId="27" borderId="11" xfId="47" applyNumberFormat="1" applyFont="1" applyFill="1" applyBorder="1" applyAlignment="1" applyProtection="1">
      <alignment horizontal="center" vertical="center" wrapText="1"/>
    </xf>
    <xf numFmtId="181" fontId="27" fillId="27" borderId="12" xfId="47" applyNumberFormat="1" applyFont="1" applyFill="1" applyBorder="1" applyAlignment="1" applyProtection="1">
      <alignment horizontal="center" vertical="center" wrapText="1"/>
    </xf>
    <xf numFmtId="0" fontId="27" fillId="27" borderId="11" xfId="0" applyFont="1" applyFill="1" applyBorder="1" applyAlignment="1" applyProtection="1">
      <alignment horizontal="center" vertical="center"/>
    </xf>
    <xf numFmtId="0" fontId="27" fillId="27" borderId="26" xfId="0" applyFont="1" applyFill="1" applyBorder="1" applyAlignment="1" applyProtection="1">
      <alignment horizontal="center" vertical="center"/>
    </xf>
    <xf numFmtId="0" fontId="27" fillId="27" borderId="12" xfId="0" applyFont="1" applyFill="1" applyBorder="1" applyAlignment="1" applyProtection="1">
      <alignment horizontal="center" vertical="center"/>
    </xf>
    <xf numFmtId="0" fontId="27" fillId="0" borderId="11" xfId="0" applyFont="1" applyBorder="1" applyAlignment="1" applyProtection="1">
      <alignment horizontal="center" vertical="center" shrinkToFit="1"/>
    </xf>
    <xf numFmtId="0" fontId="27" fillId="0" borderId="12" xfId="0" applyFont="1" applyBorder="1" applyAlignment="1" applyProtection="1">
      <alignment horizontal="center" vertical="center" shrinkToFit="1"/>
    </xf>
    <xf numFmtId="0" fontId="27" fillId="0" borderId="26" xfId="0" applyFont="1" applyBorder="1" applyAlignment="1" applyProtection="1">
      <alignment horizontal="center" vertical="center" shrinkToFit="1"/>
    </xf>
    <xf numFmtId="0" fontId="27" fillId="29" borderId="11" xfId="0" applyFont="1" applyFill="1" applyBorder="1" applyAlignment="1" applyProtection="1">
      <alignment horizontal="center" shrinkToFit="1"/>
      <protection locked="0"/>
    </xf>
    <xf numFmtId="0" fontId="27" fillId="29" borderId="12" xfId="0" applyFont="1" applyFill="1" applyBorder="1" applyAlignment="1" applyProtection="1">
      <alignment horizontal="center" shrinkToFit="1"/>
      <protection locked="0"/>
    </xf>
    <xf numFmtId="38" fontId="27" fillId="29" borderId="11" xfId="33" applyFont="1" applyFill="1" applyBorder="1" applyAlignment="1" applyProtection="1">
      <alignment horizontal="center" shrinkToFit="1"/>
      <protection locked="0"/>
    </xf>
    <xf numFmtId="38" fontId="27" fillId="29" borderId="12" xfId="33" applyFont="1" applyFill="1" applyBorder="1" applyAlignment="1" applyProtection="1">
      <alignment horizontal="center" shrinkToFit="1"/>
      <protection locked="0"/>
    </xf>
    <xf numFmtId="0" fontId="27" fillId="0" borderId="26" xfId="0" applyFont="1" applyBorder="1" applyAlignment="1" applyProtection="1">
      <alignment horizontal="center" vertical="center"/>
    </xf>
    <xf numFmtId="0" fontId="27" fillId="0" borderId="20" xfId="0" applyFont="1" applyBorder="1" applyAlignment="1" applyProtection="1">
      <alignment horizontal="center" vertical="center"/>
    </xf>
    <xf numFmtId="0" fontId="27" fillId="0" borderId="22" xfId="0" applyFont="1" applyBorder="1" applyAlignment="1" applyProtection="1">
      <alignment horizontal="center" vertical="center"/>
    </xf>
    <xf numFmtId="0" fontId="27" fillId="0" borderId="124" xfId="0" applyFont="1" applyBorder="1" applyAlignment="1" applyProtection="1">
      <alignment horizontal="center" vertical="center"/>
    </xf>
    <xf numFmtId="0" fontId="27" fillId="0" borderId="125"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25" xfId="0" applyFont="1" applyBorder="1" applyAlignment="1" applyProtection="1">
      <alignment horizontal="center" vertical="center"/>
    </xf>
    <xf numFmtId="0" fontId="27" fillId="0" borderId="17" xfId="0" applyFont="1" applyBorder="1" applyAlignment="1" applyProtection="1">
      <alignment horizontal="center" vertical="center"/>
    </xf>
    <xf numFmtId="0" fontId="27" fillId="0" borderId="24" xfId="0" applyFont="1" applyBorder="1" applyAlignment="1" applyProtection="1">
      <alignment horizontal="center" vertical="center"/>
    </xf>
    <xf numFmtId="0" fontId="27" fillId="0" borderId="125" xfId="0" applyFont="1" applyBorder="1" applyAlignment="1" applyProtection="1">
      <alignment horizontal="center" vertical="center" wrapText="1"/>
    </xf>
    <xf numFmtId="0" fontId="27" fillId="0" borderId="12" xfId="0" applyFont="1" applyBorder="1" applyAlignment="1" applyProtection="1">
      <alignment horizontal="center" vertical="center" wrapText="1"/>
    </xf>
    <xf numFmtId="0" fontId="27" fillId="0" borderId="11" xfId="0" applyFont="1" applyBorder="1" applyAlignment="1" applyProtection="1">
      <alignment horizontal="center" vertical="center" wrapText="1"/>
    </xf>
    <xf numFmtId="0" fontId="27" fillId="29" borderId="125" xfId="0" applyFont="1" applyFill="1" applyBorder="1" applyAlignment="1" applyProtection="1">
      <alignment horizontal="center" shrinkToFit="1"/>
      <protection locked="0"/>
    </xf>
    <xf numFmtId="49" fontId="27" fillId="29" borderId="11" xfId="0" applyNumberFormat="1" applyFont="1" applyFill="1" applyBorder="1" applyAlignment="1" applyProtection="1">
      <alignment horizontal="center" shrinkToFit="1"/>
      <protection locked="0"/>
    </xf>
    <xf numFmtId="49" fontId="27" fillId="29" borderId="12" xfId="0" applyNumberFormat="1" applyFont="1" applyFill="1" applyBorder="1" applyAlignment="1" applyProtection="1">
      <alignment horizontal="center" shrinkToFit="1"/>
      <protection locked="0"/>
    </xf>
    <xf numFmtId="0" fontId="27" fillId="29" borderId="26" xfId="0" applyFont="1" applyFill="1" applyBorder="1" applyAlignment="1" applyProtection="1">
      <alignment horizontal="center" shrinkToFit="1"/>
      <protection locked="0"/>
    </xf>
    <xf numFmtId="0" fontId="13" fillId="0" borderId="11" xfId="81" applyFont="1" applyBorder="1" applyAlignment="1" applyProtection="1">
      <alignment horizontal="left" vertical="center"/>
      <protection locked="0"/>
    </xf>
    <xf numFmtId="0" fontId="13" fillId="0" borderId="26" xfId="81" applyFont="1" applyBorder="1" applyAlignment="1" applyProtection="1">
      <alignment horizontal="left" vertical="center"/>
      <protection locked="0"/>
    </xf>
    <xf numFmtId="0" fontId="13" fillId="0" borderId="12" xfId="81" applyFont="1" applyBorder="1" applyAlignment="1" applyProtection="1">
      <alignment horizontal="left" vertical="center"/>
      <protection locked="0"/>
    </xf>
    <xf numFmtId="0" fontId="13" fillId="32" borderId="11" xfId="81" applyFont="1" applyFill="1" applyBorder="1" applyAlignment="1">
      <alignment horizontal="center" vertical="center" wrapText="1"/>
    </xf>
    <xf numFmtId="0" fontId="13" fillId="32" borderId="12" xfId="81" applyFont="1" applyFill="1" applyBorder="1" applyAlignment="1">
      <alignment horizontal="center" vertical="center" wrapText="1"/>
    </xf>
    <xf numFmtId="0" fontId="13" fillId="32" borderId="11" xfId="81" applyFont="1" applyFill="1" applyBorder="1" applyAlignment="1">
      <alignment horizontal="center" vertical="center"/>
    </xf>
    <xf numFmtId="0" fontId="13" fillId="32" borderId="26" xfId="81" applyFont="1" applyFill="1" applyBorder="1" applyAlignment="1">
      <alignment horizontal="center" vertical="center"/>
    </xf>
    <xf numFmtId="0" fontId="13" fillId="32" borderId="12" xfId="81" applyFont="1" applyFill="1" applyBorder="1" applyAlignment="1">
      <alignment horizontal="center" vertical="center"/>
    </xf>
    <xf numFmtId="0" fontId="13" fillId="0" borderId="11" xfId="81" applyFont="1" applyBorder="1" applyAlignment="1" applyProtection="1">
      <alignment horizontal="center" vertical="center" wrapText="1"/>
      <protection locked="0"/>
    </xf>
    <xf numFmtId="0" fontId="13" fillId="0" borderId="12" xfId="81" applyFont="1" applyBorder="1" applyAlignment="1" applyProtection="1">
      <alignment horizontal="center" vertical="center" wrapText="1"/>
      <protection locked="0"/>
    </xf>
    <xf numFmtId="0" fontId="32" fillId="0" borderId="11" xfId="81" applyFont="1" applyBorder="1" applyAlignment="1" applyProtection="1">
      <alignment horizontal="center" vertical="center" wrapText="1"/>
      <protection locked="0"/>
    </xf>
    <xf numFmtId="0" fontId="32" fillId="0" borderId="26" xfId="81" applyFont="1" applyBorder="1" applyAlignment="1" applyProtection="1">
      <alignment horizontal="center" vertical="center" wrapText="1"/>
      <protection locked="0"/>
    </xf>
    <xf numFmtId="0" fontId="32" fillId="0" borderId="12" xfId="81" applyFont="1" applyBorder="1" applyAlignment="1" applyProtection="1">
      <alignment horizontal="center" vertical="center" wrapText="1"/>
      <protection locked="0"/>
    </xf>
    <xf numFmtId="0" fontId="32" fillId="0" borderId="11" xfId="81" applyFont="1" applyBorder="1" applyAlignment="1" applyProtection="1">
      <alignment horizontal="center" vertical="center" shrinkToFit="1"/>
      <protection locked="0"/>
    </xf>
    <xf numFmtId="0" fontId="32" fillId="0" borderId="26" xfId="81" applyFont="1" applyBorder="1" applyAlignment="1" applyProtection="1">
      <alignment horizontal="center" vertical="center" shrinkToFit="1"/>
      <protection locked="0"/>
    </xf>
    <xf numFmtId="0" fontId="32" fillId="0" borderId="12" xfId="81" applyFont="1" applyBorder="1" applyAlignment="1" applyProtection="1">
      <alignment horizontal="center" vertical="center" shrinkToFit="1"/>
      <protection locked="0"/>
    </xf>
    <xf numFmtId="0" fontId="26" fillId="0" borderId="0" xfId="81" applyFont="1" applyAlignment="1" applyProtection="1">
      <alignment horizontal="right" vertical="center" wrapText="1"/>
      <protection locked="0"/>
    </xf>
    <xf numFmtId="0" fontId="26" fillId="0" borderId="14" xfId="81" applyFont="1" applyBorder="1" applyAlignment="1" applyProtection="1">
      <alignment horizontal="right" vertical="center" wrapText="1"/>
      <protection locked="0"/>
    </xf>
    <xf numFmtId="0" fontId="13" fillId="28" borderId="11" xfId="81" applyFont="1" applyFill="1" applyBorder="1" applyAlignment="1" applyProtection="1">
      <alignment horizontal="left" vertical="center"/>
      <protection locked="0"/>
    </xf>
    <xf numFmtId="0" fontId="13" fillId="28" borderId="26" xfId="81" applyFont="1" applyFill="1" applyBorder="1" applyAlignment="1" applyProtection="1">
      <alignment horizontal="left" vertical="center"/>
      <protection locked="0"/>
    </xf>
    <xf numFmtId="0" fontId="13" fillId="28" borderId="12" xfId="81" applyFont="1" applyFill="1" applyBorder="1" applyAlignment="1" applyProtection="1">
      <alignment horizontal="left" vertical="center"/>
      <protection locked="0"/>
    </xf>
    <xf numFmtId="0" fontId="13" fillId="28" borderId="11" xfId="81" applyFont="1" applyFill="1" applyBorder="1" applyAlignment="1" applyProtection="1">
      <alignment horizontal="center" vertical="center" wrapText="1"/>
      <protection locked="0"/>
    </xf>
    <xf numFmtId="0" fontId="13" fillId="28" borderId="12" xfId="81" applyFont="1" applyFill="1" applyBorder="1" applyAlignment="1" applyProtection="1">
      <alignment horizontal="center" vertical="center" wrapText="1"/>
      <protection locked="0"/>
    </xf>
    <xf numFmtId="0" fontId="32" fillId="28" borderId="11" xfId="81" applyFont="1" applyFill="1" applyBorder="1" applyAlignment="1" applyProtection="1">
      <alignment horizontal="center" vertical="center" wrapText="1"/>
      <protection locked="0"/>
    </xf>
    <xf numFmtId="0" fontId="32" fillId="28" borderId="26" xfId="81" applyFont="1" applyFill="1" applyBorder="1" applyAlignment="1" applyProtection="1">
      <alignment horizontal="center" vertical="center" wrapText="1"/>
      <protection locked="0"/>
    </xf>
    <xf numFmtId="0" fontId="32" fillId="28" borderId="12" xfId="81" applyFont="1" applyFill="1" applyBorder="1" applyAlignment="1" applyProtection="1">
      <alignment horizontal="center" vertical="center" wrapText="1"/>
      <protection locked="0"/>
    </xf>
    <xf numFmtId="0" fontId="32" fillId="28" borderId="11" xfId="81" applyFont="1" applyFill="1" applyBorder="1" applyAlignment="1" applyProtection="1">
      <alignment horizontal="center" vertical="center" shrinkToFit="1"/>
      <protection locked="0"/>
    </xf>
    <xf numFmtId="0" fontId="32" fillId="28" borderId="26" xfId="81" applyFont="1" applyFill="1" applyBorder="1" applyAlignment="1" applyProtection="1">
      <alignment horizontal="center" vertical="center" shrinkToFit="1"/>
      <protection locked="0"/>
    </xf>
    <xf numFmtId="0" fontId="32" fillId="28" borderId="12" xfId="81" applyFont="1" applyFill="1" applyBorder="1" applyAlignment="1" applyProtection="1">
      <alignment horizontal="center" vertical="center" shrinkToFit="1"/>
      <protection locked="0"/>
    </xf>
    <xf numFmtId="0" fontId="128" fillId="0" borderId="0" xfId="86" applyFont="1" applyAlignment="1">
      <alignment horizontal="justify" vertical="center" wrapText="1"/>
    </xf>
    <xf numFmtId="0" fontId="83" fillId="0" borderId="0" xfId="86" applyFont="1">
      <alignment vertical="center"/>
    </xf>
    <xf numFmtId="0" fontId="123" fillId="0" borderId="113" xfId="86" applyFont="1" applyBorder="1" applyAlignment="1">
      <alignment horizontal="center" vertical="center" wrapText="1"/>
    </xf>
    <xf numFmtId="0" fontId="123" fillId="0" borderId="112" xfId="86" applyFont="1" applyBorder="1" applyAlignment="1">
      <alignment horizontal="center" vertical="center" wrapText="1"/>
    </xf>
    <xf numFmtId="0" fontId="123" fillId="0" borderId="109" xfId="86" applyFont="1" applyBorder="1" applyAlignment="1">
      <alignment horizontal="center" vertical="center" wrapText="1"/>
    </xf>
    <xf numFmtId="0" fontId="123" fillId="0" borderId="111" xfId="86" applyFont="1" applyBorder="1" applyAlignment="1">
      <alignment horizontal="center" vertical="center" wrapText="1"/>
    </xf>
    <xf numFmtId="0" fontId="83" fillId="0" borderId="259" xfId="86" applyFont="1" applyBorder="1" applyAlignment="1">
      <alignment horizontal="left" vertical="top" wrapText="1"/>
    </xf>
    <xf numFmtId="0" fontId="83" fillId="0" borderId="0" xfId="86" applyFont="1" applyBorder="1" applyAlignment="1">
      <alignment horizontal="left" vertical="top" wrapText="1"/>
    </xf>
    <xf numFmtId="0" fontId="83" fillId="0" borderId="260" xfId="86" applyFont="1" applyBorder="1" applyAlignment="1">
      <alignment horizontal="left" vertical="top" wrapText="1"/>
    </xf>
    <xf numFmtId="0" fontId="123" fillId="0" borderId="0" xfId="86" applyFont="1" applyAlignment="1">
      <alignment horizontal="right" vertical="center" wrapText="1"/>
    </xf>
    <xf numFmtId="0" fontId="124" fillId="0" borderId="0" xfId="86" applyFont="1" applyAlignment="1">
      <alignment horizontal="justify" vertical="center" wrapText="1"/>
    </xf>
    <xf numFmtId="0" fontId="123" fillId="0" borderId="110" xfId="86" applyFont="1" applyBorder="1" applyAlignment="1">
      <alignment horizontal="center" vertical="center" wrapText="1"/>
    </xf>
    <xf numFmtId="0" fontId="121" fillId="0" borderId="0" xfId="86" applyFont="1" applyAlignment="1">
      <alignment horizontal="justify" vertical="center" wrapText="1"/>
    </xf>
    <xf numFmtId="0" fontId="122" fillId="0" borderId="0" xfId="86" applyFont="1" applyAlignment="1">
      <alignment horizontal="center" vertical="center" wrapText="1"/>
    </xf>
    <xf numFmtId="0" fontId="83" fillId="27" borderId="0" xfId="86" applyFont="1" applyFill="1" applyAlignment="1">
      <alignment horizontal="center" vertical="center"/>
    </xf>
    <xf numFmtId="186" fontId="121" fillId="27" borderId="0" xfId="86" applyNumberFormat="1" applyFont="1" applyFill="1" applyAlignment="1">
      <alignment horizontal="left" vertical="center" wrapText="1"/>
    </xf>
    <xf numFmtId="0" fontId="133" fillId="33" borderId="21" xfId="0" applyFont="1" applyFill="1" applyBorder="1" applyAlignment="1">
      <alignment vertical="top" textRotation="255"/>
    </xf>
    <xf numFmtId="0" fontId="0" fillId="0" borderId="22" xfId="0" applyFont="1" applyBorder="1" applyAlignment="1">
      <alignment textRotation="255"/>
    </xf>
    <xf numFmtId="0" fontId="85" fillId="0" borderId="13" xfId="0" applyFont="1" applyBorder="1" applyAlignment="1">
      <alignment horizontal="distributed" vertical="center"/>
    </xf>
    <xf numFmtId="0" fontId="85" fillId="0" borderId="14" xfId="0" applyFont="1" applyBorder="1" applyAlignment="1">
      <alignment horizontal="distributed" vertical="center"/>
    </xf>
    <xf numFmtId="0" fontId="85" fillId="0" borderId="25" xfId="0" applyFont="1" applyBorder="1" applyAlignment="1">
      <alignment horizontal="distributed" vertical="center"/>
    </xf>
    <xf numFmtId="0" fontId="85" fillId="26" borderId="11" xfId="0" applyFont="1" applyFill="1" applyBorder="1" applyAlignment="1">
      <alignment horizontal="center" vertical="center"/>
    </xf>
    <xf numFmtId="0" fontId="85" fillId="26" borderId="12" xfId="0" applyFont="1" applyFill="1" applyBorder="1" applyAlignment="1">
      <alignment horizontal="center" vertical="center"/>
    </xf>
    <xf numFmtId="0" fontId="32" fillId="33" borderId="11" xfId="0" applyFont="1" applyFill="1" applyBorder="1" applyAlignment="1">
      <alignment horizontal="center" vertical="center" shrinkToFit="1"/>
    </xf>
    <xf numFmtId="0" fontId="32" fillId="33" borderId="26" xfId="0" applyFont="1" applyFill="1" applyBorder="1" applyAlignment="1">
      <alignment horizontal="center" vertical="center" shrinkToFit="1"/>
    </xf>
    <xf numFmtId="0" fontId="32" fillId="33" borderId="12" xfId="0" applyFont="1" applyFill="1" applyBorder="1" applyAlignment="1">
      <alignment horizontal="center" vertical="center" shrinkToFit="1"/>
    </xf>
    <xf numFmtId="0" fontId="27" fillId="0" borderId="195" xfId="67" applyFont="1" applyFill="1" applyBorder="1" applyAlignment="1">
      <alignment horizontal="center" vertical="center" wrapText="1"/>
    </xf>
    <xf numFmtId="0" fontId="27" fillId="0" borderId="196" xfId="67" applyFont="1" applyFill="1" applyBorder="1" applyAlignment="1">
      <alignment horizontal="center" vertical="center"/>
    </xf>
    <xf numFmtId="0" fontId="27" fillId="0" borderId="197" xfId="67" applyFont="1" applyFill="1" applyBorder="1" applyAlignment="1">
      <alignment horizontal="center" vertical="center"/>
    </xf>
    <xf numFmtId="0" fontId="135" fillId="0" borderId="11" xfId="0" applyFont="1" applyBorder="1" applyAlignment="1">
      <alignment horizontal="center" vertical="center" wrapText="1"/>
    </xf>
    <xf numFmtId="0" fontId="135" fillId="0" borderId="12" xfId="0" applyFont="1" applyBorder="1" applyAlignment="1">
      <alignment horizontal="center" vertical="center" wrapText="1"/>
    </xf>
    <xf numFmtId="0" fontId="85" fillId="26" borderId="198" xfId="0" applyFont="1" applyFill="1" applyBorder="1" applyAlignment="1">
      <alignment horizontal="distributed" vertical="center"/>
    </xf>
    <xf numFmtId="0" fontId="85" fillId="26" borderId="199" xfId="0" applyFont="1" applyFill="1" applyBorder="1" applyAlignment="1">
      <alignment horizontal="distributed" vertical="center"/>
    </xf>
    <xf numFmtId="0" fontId="85" fillId="26" borderId="200" xfId="0" applyFont="1" applyFill="1" applyBorder="1" applyAlignment="1">
      <alignment horizontal="distributed" vertical="center"/>
    </xf>
    <xf numFmtId="0" fontId="32" fillId="26" borderId="17" xfId="0" applyFont="1" applyFill="1" applyBorder="1" applyAlignment="1">
      <alignment horizontal="distributed" vertical="center" wrapText="1"/>
    </xf>
    <xf numFmtId="0" fontId="32" fillId="26" borderId="10" xfId="0" applyFont="1" applyFill="1" applyBorder="1" applyAlignment="1">
      <alignment horizontal="distributed" vertical="center"/>
    </xf>
    <xf numFmtId="0" fontId="32" fillId="26" borderId="24" xfId="0" applyFont="1" applyFill="1" applyBorder="1" applyAlignment="1">
      <alignment horizontal="distributed" vertical="center"/>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85" fillId="26" borderId="17" xfId="0" applyFont="1" applyFill="1" applyBorder="1" applyAlignment="1">
      <alignment horizontal="distributed" vertical="center"/>
    </xf>
    <xf numFmtId="0" fontId="85" fillId="26" borderId="10" xfId="0" applyFont="1" applyFill="1" applyBorder="1" applyAlignment="1">
      <alignment horizontal="distributed" vertical="center"/>
    </xf>
    <xf numFmtId="0" fontId="85" fillId="26" borderId="24" xfId="0" applyFont="1" applyFill="1" applyBorder="1" applyAlignment="1">
      <alignment horizontal="distributed" vertical="center"/>
    </xf>
    <xf numFmtId="0" fontId="32" fillId="26" borderId="191" xfId="0" applyFont="1" applyFill="1" applyBorder="1" applyAlignment="1">
      <alignment horizontal="center" vertical="center" wrapText="1"/>
    </xf>
    <xf numFmtId="0" fontId="32" fillId="26" borderId="192" xfId="0" applyFont="1" applyFill="1" applyBorder="1" applyAlignment="1">
      <alignment horizontal="center" vertical="center"/>
    </xf>
    <xf numFmtId="0" fontId="32" fillId="26" borderId="193" xfId="0" applyFont="1" applyFill="1" applyBorder="1" applyAlignment="1">
      <alignment horizontal="center" vertical="center"/>
    </xf>
    <xf numFmtId="0" fontId="133" fillId="33" borderId="13" xfId="0" applyFont="1" applyFill="1" applyBorder="1" applyAlignment="1">
      <alignment horizontal="center" textRotation="255"/>
    </xf>
    <xf numFmtId="0" fontId="133" fillId="33" borderId="16" xfId="0" applyFont="1" applyFill="1" applyBorder="1" applyAlignment="1">
      <alignment horizontal="center" textRotation="255"/>
    </xf>
    <xf numFmtId="0" fontId="0" fillId="0" borderId="16" xfId="0" applyFont="1" applyBorder="1" applyAlignment="1">
      <alignment horizontal="center" textRotation="255"/>
    </xf>
    <xf numFmtId="0" fontId="85" fillId="26" borderId="13" xfId="0" applyFont="1" applyFill="1" applyBorder="1" applyAlignment="1">
      <alignment horizontal="distributed" vertical="center"/>
    </xf>
    <xf numFmtId="0" fontId="85" fillId="26" borderId="14" xfId="0" applyFont="1" applyFill="1" applyBorder="1" applyAlignment="1">
      <alignment horizontal="distributed" vertical="center"/>
    </xf>
    <xf numFmtId="0" fontId="85" fillId="26" borderId="25" xfId="0" applyFont="1" applyFill="1" applyBorder="1" applyAlignment="1">
      <alignment horizontal="distributed" vertical="center"/>
    </xf>
    <xf numFmtId="0" fontId="85" fillId="26" borderId="191" xfId="0" applyFont="1" applyFill="1" applyBorder="1" applyAlignment="1">
      <alignment horizontal="center" vertical="center"/>
    </xf>
    <xf numFmtId="0" fontId="85" fillId="26" borderId="192" xfId="0" applyFont="1" applyFill="1" applyBorder="1" applyAlignment="1">
      <alignment horizontal="center" vertical="center"/>
    </xf>
    <xf numFmtId="0" fontId="85" fillId="26" borderId="193" xfId="0" applyFont="1" applyFill="1" applyBorder="1" applyAlignment="1">
      <alignment horizontal="center" vertical="center"/>
    </xf>
    <xf numFmtId="0" fontId="85" fillId="26" borderId="195" xfId="0" applyFont="1" applyFill="1" applyBorder="1" applyAlignment="1">
      <alignment horizontal="distributed" vertical="center"/>
    </xf>
    <xf numFmtId="0" fontId="85" fillId="26" borderId="196" xfId="0" applyFont="1" applyFill="1" applyBorder="1" applyAlignment="1">
      <alignment horizontal="distributed" vertical="center"/>
    </xf>
    <xf numFmtId="0" fontId="85" fillId="26" borderId="197" xfId="0" applyFont="1" applyFill="1" applyBorder="1" applyAlignment="1">
      <alignment horizontal="distributed" vertical="center"/>
    </xf>
    <xf numFmtId="0" fontId="85" fillId="0" borderId="13" xfId="0" applyFont="1" applyBorder="1" applyAlignment="1">
      <alignment horizontal="center" vertical="center" shrinkToFit="1"/>
    </xf>
    <xf numFmtId="0" fontId="85" fillId="0" borderId="25" xfId="0" applyFont="1" applyBorder="1" applyAlignment="1">
      <alignment horizontal="center" vertical="center" shrinkToFit="1"/>
    </xf>
    <xf numFmtId="0" fontId="85" fillId="0" borderId="17" xfId="0" applyFont="1" applyBorder="1" applyAlignment="1">
      <alignment horizontal="center" vertical="center" shrinkToFit="1"/>
    </xf>
    <xf numFmtId="0" fontId="85" fillId="0" borderId="24" xfId="0" applyFont="1" applyBorder="1" applyAlignment="1">
      <alignment horizontal="center" vertical="center" shrinkToFit="1"/>
    </xf>
    <xf numFmtId="0" fontId="85" fillId="0" borderId="13" xfId="0" applyFont="1" applyBorder="1" applyAlignment="1">
      <alignment horizontal="distributed" vertical="center" shrinkToFit="1"/>
    </xf>
    <xf numFmtId="0" fontId="85" fillId="0" borderId="25" xfId="0" applyFont="1" applyBorder="1" applyAlignment="1">
      <alignment horizontal="distributed" vertical="center" shrinkToFit="1"/>
    </xf>
    <xf numFmtId="0" fontId="134" fillId="0" borderId="11" xfId="0" applyFont="1" applyBorder="1" applyAlignment="1">
      <alignment horizontal="distributed" vertical="center" shrinkToFit="1"/>
    </xf>
    <xf numFmtId="0" fontId="134" fillId="0" borderId="12" xfId="0" applyFont="1" applyBorder="1" applyAlignment="1">
      <alignment horizontal="distributed" vertical="center" shrinkToFit="1"/>
    </xf>
    <xf numFmtId="0" fontId="86" fillId="0" borderId="10" xfId="0" applyFont="1" applyBorder="1" applyAlignment="1">
      <alignment horizontal="center"/>
    </xf>
    <xf numFmtId="0" fontId="85" fillId="26" borderId="11" xfId="0" applyFont="1" applyFill="1" applyBorder="1" applyAlignment="1">
      <alignment horizontal="distributed" vertical="center" shrinkToFit="1"/>
    </xf>
    <xf numFmtId="0" fontId="85" fillId="26" borderId="12" xfId="0" applyFont="1" applyFill="1" applyBorder="1" applyAlignment="1">
      <alignment horizontal="distributed" vertical="center" shrinkToFit="1"/>
    </xf>
    <xf numFmtId="0" fontId="32" fillId="26" borderId="11" xfId="0" applyFont="1" applyFill="1" applyBorder="1" applyAlignment="1">
      <alignment horizontal="distributed" vertical="center" wrapText="1" shrinkToFit="1"/>
    </xf>
    <xf numFmtId="0" fontId="32" fillId="26" borderId="12" xfId="0" applyFont="1" applyFill="1" applyBorder="1" applyAlignment="1">
      <alignment horizontal="distributed" vertical="center" wrapText="1" shrinkToFit="1"/>
    </xf>
    <xf numFmtId="0" fontId="85" fillId="26" borderId="11" xfId="0" applyFont="1" applyFill="1" applyBorder="1" applyAlignment="1">
      <alignment horizontal="distributed" vertical="center" wrapText="1" shrinkToFit="1"/>
    </xf>
    <xf numFmtId="0" fontId="130" fillId="27" borderId="18" xfId="0" applyFont="1" applyFill="1" applyBorder="1" applyAlignment="1">
      <alignment horizontal="center" shrinkToFit="1"/>
    </xf>
    <xf numFmtId="0" fontId="31" fillId="26" borderId="18" xfId="0" applyFont="1" applyFill="1" applyBorder="1" applyAlignment="1">
      <alignment horizontal="center" vertical="center"/>
    </xf>
    <xf numFmtId="176" fontId="86" fillId="27" borderId="14" xfId="0" applyNumberFormat="1" applyFont="1" applyFill="1" applyBorder="1" applyAlignment="1">
      <alignment horizontal="center" vertical="center" shrinkToFit="1"/>
    </xf>
    <xf numFmtId="176" fontId="86" fillId="27" borderId="25" xfId="0" applyNumberFormat="1" applyFont="1" applyFill="1" applyBorder="1" applyAlignment="1">
      <alignment horizontal="center" vertical="center" shrinkToFit="1"/>
    </xf>
    <xf numFmtId="0" fontId="131" fillId="0" borderId="16" xfId="0" applyFont="1" applyBorder="1" applyAlignment="1">
      <alignment horizontal="distributed" vertical="center" indent="2"/>
    </xf>
    <xf numFmtId="0" fontId="131" fillId="0" borderId="0" xfId="0" applyFont="1" applyAlignment="1">
      <alignment horizontal="distributed" vertical="center" indent="2"/>
    </xf>
    <xf numFmtId="176" fontId="86" fillId="27" borderId="10" xfId="0" applyNumberFormat="1" applyFont="1" applyFill="1" applyBorder="1" applyAlignment="1">
      <alignment horizontal="center" vertical="center" shrinkToFit="1"/>
    </xf>
    <xf numFmtId="176" fontId="86" fillId="27" borderId="24" xfId="0" applyNumberFormat="1" applyFont="1" applyFill="1" applyBorder="1" applyAlignment="1">
      <alignment horizontal="center" vertical="center" shrinkToFit="1"/>
    </xf>
    <xf numFmtId="0" fontId="21" fillId="0" borderId="20" xfId="0" applyFont="1" applyFill="1" applyBorder="1" applyAlignment="1">
      <alignment horizontal="left" vertical="center" wrapText="1"/>
    </xf>
    <xf numFmtId="0" fontId="21" fillId="0" borderId="21" xfId="0" applyFont="1" applyFill="1" applyBorder="1" applyAlignment="1">
      <alignment horizontal="left" vertical="center" wrapText="1"/>
    </xf>
    <xf numFmtId="0" fontId="21" fillId="0" borderId="22" xfId="0" applyFont="1" applyFill="1" applyBorder="1" applyAlignment="1">
      <alignment horizontal="left" vertical="center" wrapText="1"/>
    </xf>
    <xf numFmtId="0" fontId="21" fillId="28" borderId="20" xfId="0" applyFont="1" applyFill="1" applyBorder="1" applyAlignment="1">
      <alignment horizontal="center" vertical="center" wrapText="1"/>
    </xf>
    <xf numFmtId="0" fontId="21" fillId="28" borderId="21" xfId="0" applyFont="1" applyFill="1" applyBorder="1" applyAlignment="1">
      <alignment horizontal="center" vertical="center" wrapText="1"/>
    </xf>
    <xf numFmtId="0" fontId="21" fillId="28" borderId="22" xfId="0" applyFont="1" applyFill="1" applyBorder="1" applyAlignment="1">
      <alignment horizontal="center" vertical="center" wrapText="1"/>
    </xf>
    <xf numFmtId="0" fontId="21" fillId="0" borderId="402" xfId="0" applyFont="1" applyFill="1" applyBorder="1" applyAlignment="1">
      <alignment horizontal="left" vertical="center" wrapText="1"/>
    </xf>
    <xf numFmtId="0" fontId="21" fillId="0" borderId="403" xfId="0" applyFont="1" applyFill="1" applyBorder="1" applyAlignment="1">
      <alignment horizontal="left" vertical="center"/>
    </xf>
    <xf numFmtId="0" fontId="21" fillId="0" borderId="404" xfId="0" applyFont="1" applyFill="1" applyBorder="1" applyAlignment="1">
      <alignment horizontal="left" vertical="center"/>
    </xf>
    <xf numFmtId="0" fontId="21" fillId="0" borderId="405" xfId="0" applyFont="1" applyFill="1" applyBorder="1" applyAlignment="1">
      <alignment horizontal="left" vertical="center"/>
    </xf>
    <xf numFmtId="0" fontId="21" fillId="0" borderId="406" xfId="0" applyFont="1" applyFill="1" applyBorder="1" applyAlignment="1">
      <alignment horizontal="left" vertical="center"/>
    </xf>
    <xf numFmtId="0" fontId="21" fillId="0" borderId="407" xfId="0" applyFont="1" applyFill="1" applyBorder="1" applyAlignment="1">
      <alignment horizontal="left" vertical="center"/>
    </xf>
    <xf numFmtId="0" fontId="21" fillId="0" borderId="408" xfId="0" applyFont="1" applyFill="1" applyBorder="1" applyAlignment="1">
      <alignment horizontal="left" vertical="center"/>
    </xf>
    <xf numFmtId="0" fontId="21" fillId="0" borderId="409" xfId="0" applyFont="1" applyFill="1" applyBorder="1" applyAlignment="1">
      <alignment horizontal="left" vertical="center"/>
    </xf>
    <xf numFmtId="0" fontId="21" fillId="0" borderId="410" xfId="0" applyFont="1" applyFill="1" applyBorder="1" applyAlignment="1">
      <alignment horizontal="left" vertical="center"/>
    </xf>
    <xf numFmtId="0" fontId="21" fillId="28" borderId="402" xfId="0" applyFont="1" applyFill="1" applyBorder="1" applyAlignment="1">
      <alignment horizontal="center" vertical="center" wrapText="1"/>
    </xf>
    <xf numFmtId="0" fontId="21" fillId="28" borderId="403" xfId="0" applyFont="1" applyFill="1" applyBorder="1" applyAlignment="1">
      <alignment horizontal="center" vertical="center" wrapText="1"/>
    </xf>
    <xf numFmtId="0" fontId="21" fillId="28" borderId="404" xfId="0" applyFont="1" applyFill="1" applyBorder="1" applyAlignment="1">
      <alignment horizontal="center" vertical="center" wrapText="1"/>
    </xf>
    <xf numFmtId="0" fontId="21" fillId="28" borderId="405" xfId="0" applyFont="1" applyFill="1" applyBorder="1" applyAlignment="1">
      <alignment horizontal="center" vertical="center" wrapText="1"/>
    </xf>
    <xf numFmtId="0" fontId="21" fillId="28" borderId="406" xfId="0" applyFont="1" applyFill="1" applyBorder="1" applyAlignment="1">
      <alignment horizontal="center" vertical="center" wrapText="1"/>
    </xf>
    <xf numFmtId="0" fontId="21" fillId="28" borderId="407" xfId="0" applyFont="1" applyFill="1" applyBorder="1" applyAlignment="1">
      <alignment horizontal="center" vertical="center" wrapText="1"/>
    </xf>
    <xf numFmtId="0" fontId="21" fillId="28" borderId="408" xfId="0" applyFont="1" applyFill="1" applyBorder="1" applyAlignment="1">
      <alignment horizontal="center" vertical="center" wrapText="1"/>
    </xf>
    <xf numFmtId="0" fontId="21" fillId="28" borderId="409" xfId="0" applyFont="1" applyFill="1" applyBorder="1" applyAlignment="1">
      <alignment horizontal="center" vertical="center" wrapText="1"/>
    </xf>
    <xf numFmtId="0" fontId="21" fillId="28" borderId="410" xfId="0" applyFont="1" applyFill="1" applyBorder="1" applyAlignment="1">
      <alignment horizontal="center"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xf>
    <xf numFmtId="0" fontId="21" fillId="0" borderId="25" xfId="0" applyFont="1" applyFill="1" applyBorder="1" applyAlignment="1">
      <alignment horizontal="left" vertical="center"/>
    </xf>
    <xf numFmtId="0" fontId="21" fillId="0" borderId="16" xfId="0" applyFont="1" applyFill="1" applyBorder="1" applyAlignment="1">
      <alignment horizontal="left" vertical="center"/>
    </xf>
    <xf numFmtId="0" fontId="21" fillId="0" borderId="0" xfId="0" applyFont="1" applyFill="1" applyBorder="1" applyAlignment="1">
      <alignment horizontal="left" vertical="center"/>
    </xf>
    <xf numFmtId="0" fontId="21" fillId="0" borderId="15" xfId="0" applyFont="1" applyFill="1" applyBorder="1" applyAlignment="1">
      <alignment horizontal="left" vertical="center"/>
    </xf>
    <xf numFmtId="0" fontId="21" fillId="0" borderId="17" xfId="0" applyFont="1" applyFill="1" applyBorder="1" applyAlignment="1">
      <alignment horizontal="left" vertical="center"/>
    </xf>
    <xf numFmtId="0" fontId="21" fillId="0" borderId="10" xfId="0" applyFont="1" applyFill="1" applyBorder="1" applyAlignment="1">
      <alignment horizontal="left" vertical="center"/>
    </xf>
    <xf numFmtId="0" fontId="21" fillId="0" borderId="24" xfId="0" applyFont="1" applyFill="1" applyBorder="1" applyAlignment="1">
      <alignment horizontal="left" vertical="center"/>
    </xf>
    <xf numFmtId="0" fontId="21" fillId="28" borderId="13" xfId="0" applyFont="1" applyFill="1" applyBorder="1" applyAlignment="1">
      <alignment horizontal="center" vertical="center" wrapText="1"/>
    </xf>
    <xf numFmtId="0" fontId="21" fillId="28" borderId="14" xfId="0" applyFont="1" applyFill="1" applyBorder="1" applyAlignment="1">
      <alignment horizontal="center" vertical="center" wrapText="1"/>
    </xf>
    <xf numFmtId="0" fontId="21" fillId="28" borderId="25" xfId="0" applyFont="1" applyFill="1" applyBorder="1" applyAlignment="1">
      <alignment horizontal="center" vertical="center" wrapText="1"/>
    </xf>
    <xf numFmtId="0" fontId="21" fillId="28" borderId="16" xfId="0" applyFont="1" applyFill="1" applyBorder="1" applyAlignment="1">
      <alignment horizontal="center" vertical="center" wrapText="1"/>
    </xf>
    <xf numFmtId="0" fontId="21" fillId="28" borderId="0" xfId="0" applyFont="1" applyFill="1" applyBorder="1" applyAlignment="1">
      <alignment horizontal="center" vertical="center" wrapText="1"/>
    </xf>
    <xf numFmtId="0" fontId="21" fillId="28" borderId="15" xfId="0" applyFont="1" applyFill="1" applyBorder="1" applyAlignment="1">
      <alignment horizontal="center" vertical="center" wrapText="1"/>
    </xf>
    <xf numFmtId="0" fontId="21" fillId="28" borderId="17" xfId="0" applyFont="1" applyFill="1" applyBorder="1" applyAlignment="1">
      <alignment horizontal="center" vertical="center" wrapText="1"/>
    </xf>
    <xf numFmtId="0" fontId="21" fillId="28" borderId="10" xfId="0" applyFont="1" applyFill="1" applyBorder="1" applyAlignment="1">
      <alignment horizontal="center" vertical="center" wrapText="1"/>
    </xf>
    <xf numFmtId="0" fontId="21" fillId="28" borderId="24" xfId="0" applyFont="1" applyFill="1" applyBorder="1" applyAlignment="1">
      <alignment horizontal="center" vertical="center" wrapText="1"/>
    </xf>
    <xf numFmtId="0" fontId="54" fillId="26" borderId="0" xfId="0" applyFont="1" applyFill="1" applyAlignment="1">
      <alignment vertical="center" wrapText="1"/>
    </xf>
    <xf numFmtId="0" fontId="0" fillId="26" borderId="0" xfId="0" applyFont="1" applyFill="1" applyAlignment="1">
      <alignment vertical="center" wrapText="1"/>
    </xf>
    <xf numFmtId="0" fontId="23" fillId="35" borderId="13" xfId="0" applyFont="1" applyFill="1" applyBorder="1" applyAlignment="1">
      <alignment horizontal="distributed" vertical="center"/>
    </xf>
    <xf numFmtId="0" fontId="18" fillId="26" borderId="14" xfId="0" applyFont="1" applyFill="1" applyBorder="1" applyAlignment="1">
      <alignment horizontal="distributed" vertical="center"/>
    </xf>
    <xf numFmtId="0" fontId="18" fillId="35" borderId="25" xfId="0" applyFont="1" applyFill="1" applyBorder="1" applyAlignment="1">
      <alignment horizontal="distributed" vertical="center"/>
    </xf>
    <xf numFmtId="0" fontId="18" fillId="35" borderId="17" xfId="0" applyFont="1" applyFill="1" applyBorder="1" applyAlignment="1">
      <alignment horizontal="distributed" vertical="center"/>
    </xf>
    <xf numFmtId="0" fontId="18" fillId="26" borderId="10" xfId="0" applyFont="1" applyFill="1" applyBorder="1" applyAlignment="1">
      <alignment horizontal="distributed" vertical="center"/>
    </xf>
    <xf numFmtId="0" fontId="18" fillId="35" borderId="24" xfId="0" applyFont="1" applyFill="1" applyBorder="1" applyAlignment="1">
      <alignment horizontal="distributed" vertical="center"/>
    </xf>
    <xf numFmtId="0" fontId="18" fillId="26" borderId="13" xfId="0" applyFont="1" applyFill="1" applyBorder="1" applyAlignment="1">
      <alignment vertical="center"/>
    </xf>
    <xf numFmtId="0" fontId="18" fillId="26" borderId="14" xfId="0" applyFont="1" applyFill="1" applyBorder="1" applyAlignment="1">
      <alignment vertical="center"/>
    </xf>
    <xf numFmtId="0" fontId="18" fillId="26" borderId="25" xfId="0" applyFont="1" applyFill="1" applyBorder="1" applyAlignment="1">
      <alignment vertical="center"/>
    </xf>
    <xf numFmtId="0" fontId="18" fillId="26" borderId="17" xfId="0" applyFont="1" applyFill="1" applyBorder="1" applyAlignment="1">
      <alignment vertical="center"/>
    </xf>
    <xf numFmtId="0" fontId="18" fillId="26" borderId="10" xfId="0" applyFont="1" applyFill="1" applyBorder="1" applyAlignment="1">
      <alignment vertical="center"/>
    </xf>
    <xf numFmtId="0" fontId="18" fillId="26" borderId="24" xfId="0" applyFont="1" applyFill="1" applyBorder="1" applyAlignment="1">
      <alignment vertical="center"/>
    </xf>
    <xf numFmtId="0" fontId="23" fillId="35" borderId="13" xfId="0" applyFont="1" applyFill="1" applyBorder="1" applyAlignment="1">
      <alignment horizontal="distributed" vertical="center" wrapText="1"/>
    </xf>
    <xf numFmtId="0" fontId="23" fillId="26" borderId="14" xfId="0" applyFont="1" applyFill="1" applyBorder="1" applyAlignment="1">
      <alignment horizontal="distributed" vertical="center" wrapText="1"/>
    </xf>
    <xf numFmtId="0" fontId="23" fillId="35" borderId="25" xfId="0" applyFont="1" applyFill="1" applyBorder="1" applyAlignment="1">
      <alignment horizontal="distributed" vertical="center" wrapText="1"/>
    </xf>
    <xf numFmtId="0" fontId="23" fillId="35" borderId="17" xfId="0" applyFont="1" applyFill="1" applyBorder="1" applyAlignment="1">
      <alignment horizontal="distributed" vertical="center" wrapText="1"/>
    </xf>
    <xf numFmtId="0" fontId="23" fillId="26" borderId="10" xfId="0" applyFont="1" applyFill="1" applyBorder="1" applyAlignment="1">
      <alignment horizontal="distributed" vertical="center" wrapText="1"/>
    </xf>
    <xf numFmtId="0" fontId="23" fillId="35" borderId="24" xfId="0" applyFont="1" applyFill="1" applyBorder="1" applyAlignment="1">
      <alignment horizontal="distributed" vertical="center" wrapText="1"/>
    </xf>
    <xf numFmtId="0" fontId="57" fillId="26" borderId="14" xfId="0" applyFont="1" applyFill="1" applyBorder="1" applyAlignment="1">
      <alignment horizontal="distributed" vertical="center" wrapText="1"/>
    </xf>
    <xf numFmtId="0" fontId="57" fillId="26" borderId="10" xfId="0" applyFont="1" applyFill="1" applyBorder="1" applyAlignment="1">
      <alignment horizontal="distributed" vertical="center" wrapText="1"/>
    </xf>
    <xf numFmtId="0" fontId="91" fillId="0" borderId="13" xfId="0" applyFont="1" applyFill="1" applyBorder="1" applyAlignment="1">
      <alignment vertical="center" wrapText="1"/>
    </xf>
    <xf numFmtId="0" fontId="91" fillId="0" borderId="14" xfId="0" applyFont="1" applyFill="1" applyBorder="1" applyAlignment="1">
      <alignment vertical="center" wrapText="1"/>
    </xf>
    <xf numFmtId="0" fontId="91" fillId="0" borderId="25" xfId="0" applyFont="1" applyFill="1" applyBorder="1" applyAlignment="1">
      <alignment vertical="center" wrapText="1"/>
    </xf>
    <xf numFmtId="0" fontId="91" fillId="0" borderId="17" xfId="0" applyFont="1" applyFill="1" applyBorder="1" applyAlignment="1">
      <alignment vertical="center" wrapText="1"/>
    </xf>
    <xf numFmtId="0" fontId="91" fillId="0" borderId="10" xfId="0" applyFont="1" applyFill="1" applyBorder="1" applyAlignment="1">
      <alignment vertical="center" wrapText="1"/>
    </xf>
    <xf numFmtId="0" fontId="91" fillId="0" borderId="24" xfId="0" applyFont="1" applyFill="1" applyBorder="1" applyAlignment="1">
      <alignment vertical="center" wrapText="1"/>
    </xf>
    <xf numFmtId="0" fontId="23" fillId="26" borderId="14" xfId="0" applyFont="1" applyFill="1" applyBorder="1" applyAlignment="1">
      <alignment horizontal="distributed" vertical="center"/>
    </xf>
    <xf numFmtId="0" fontId="23" fillId="26" borderId="10" xfId="0" applyFont="1" applyFill="1" applyBorder="1" applyAlignment="1">
      <alignment horizontal="distributed" vertical="center"/>
    </xf>
    <xf numFmtId="0" fontId="18" fillId="0" borderId="13" xfId="0" applyFont="1" applyFill="1" applyBorder="1" applyAlignment="1">
      <alignment vertical="center"/>
    </xf>
    <xf numFmtId="0" fontId="18" fillId="0" borderId="14" xfId="0" applyFont="1" applyFill="1" applyBorder="1" applyAlignment="1">
      <alignment vertical="center"/>
    </xf>
    <xf numFmtId="0" fontId="18" fillId="0" borderId="25" xfId="0" applyFont="1" applyFill="1" applyBorder="1" applyAlignment="1">
      <alignment vertical="center"/>
    </xf>
    <xf numFmtId="0" fontId="18" fillId="0" borderId="17" xfId="0" applyFont="1" applyFill="1" applyBorder="1" applyAlignment="1">
      <alignment vertical="center"/>
    </xf>
    <xf numFmtId="0" fontId="18" fillId="0" borderId="10" xfId="0" applyFont="1" applyFill="1" applyBorder="1" applyAlignment="1">
      <alignment vertical="center"/>
    </xf>
    <xf numFmtId="0" fontId="18" fillId="0" borderId="24" xfId="0" applyFont="1" applyFill="1" applyBorder="1" applyAlignment="1">
      <alignment vertical="center"/>
    </xf>
    <xf numFmtId="0" fontId="23" fillId="35" borderId="0" xfId="0" applyFont="1" applyFill="1" applyAlignment="1">
      <alignment horizontal="distributed" vertical="center" wrapText="1"/>
    </xf>
    <xf numFmtId="0" fontId="91" fillId="35" borderId="13" xfId="0" applyFont="1" applyFill="1" applyBorder="1" applyAlignment="1">
      <alignment vertical="center" wrapText="1"/>
    </xf>
    <xf numFmtId="0" fontId="91" fillId="35" borderId="14" xfId="0" applyFont="1" applyFill="1" applyBorder="1" applyAlignment="1">
      <alignment vertical="center" wrapText="1"/>
    </xf>
    <xf numFmtId="0" fontId="91" fillId="35" borderId="25" xfId="0" applyFont="1" applyFill="1" applyBorder="1" applyAlignment="1">
      <alignment vertical="center" wrapText="1"/>
    </xf>
    <xf numFmtId="0" fontId="91" fillId="35" borderId="17" xfId="0" applyFont="1" applyFill="1" applyBorder="1" applyAlignment="1">
      <alignment vertical="center" wrapText="1"/>
    </xf>
    <xf numFmtId="0" fontId="91" fillId="35" borderId="10" xfId="0" applyFont="1" applyFill="1" applyBorder="1" applyAlignment="1">
      <alignment vertical="center" wrapText="1"/>
    </xf>
    <xf numFmtId="0" fontId="91" fillId="35" borderId="24" xfId="0" applyFont="1" applyFill="1" applyBorder="1" applyAlignment="1">
      <alignment vertical="center" wrapText="1"/>
    </xf>
    <xf numFmtId="0" fontId="91" fillId="28" borderId="13" xfId="0" applyFont="1" applyFill="1" applyBorder="1" applyAlignment="1">
      <alignment vertical="center" wrapText="1"/>
    </xf>
    <xf numFmtId="0" fontId="91" fillId="28" borderId="14" xfId="0" applyFont="1" applyFill="1" applyBorder="1" applyAlignment="1">
      <alignment vertical="center" wrapText="1"/>
    </xf>
    <xf numFmtId="0" fontId="91" fillId="28" borderId="25" xfId="0" applyFont="1" applyFill="1" applyBorder="1" applyAlignment="1">
      <alignment vertical="center" wrapText="1"/>
    </xf>
    <xf numFmtId="0" fontId="91" fillId="28" borderId="17" xfId="0" applyFont="1" applyFill="1" applyBorder="1" applyAlignment="1">
      <alignment vertical="center" wrapText="1"/>
    </xf>
    <xf numFmtId="0" fontId="91" fillId="28" borderId="10" xfId="0" applyFont="1" applyFill="1" applyBorder="1" applyAlignment="1">
      <alignment vertical="center" wrapText="1"/>
    </xf>
    <xf numFmtId="0" fontId="91" fillId="28" borderId="24" xfId="0" applyFont="1" applyFill="1" applyBorder="1" applyAlignment="1">
      <alignment vertical="center" wrapText="1"/>
    </xf>
    <xf numFmtId="0" fontId="18" fillId="28" borderId="13" xfId="0" applyFont="1" applyFill="1" applyBorder="1" applyAlignment="1">
      <alignment vertical="center"/>
    </xf>
    <xf numFmtId="0" fontId="18" fillId="28" borderId="14" xfId="0" applyFont="1" applyFill="1" applyBorder="1" applyAlignment="1">
      <alignment vertical="center"/>
    </xf>
    <xf numFmtId="0" fontId="18" fillId="28" borderId="25" xfId="0" applyFont="1" applyFill="1" applyBorder="1" applyAlignment="1">
      <alignment vertical="center"/>
    </xf>
    <xf numFmtId="0" fontId="18" fillId="28" borderId="17" xfId="0" applyFont="1" applyFill="1" applyBorder="1" applyAlignment="1">
      <alignment vertical="center"/>
    </xf>
    <xf numFmtId="0" fontId="18" fillId="28" borderId="10" xfId="0" applyFont="1" applyFill="1" applyBorder="1" applyAlignment="1">
      <alignment vertical="center"/>
    </xf>
    <xf numFmtId="0" fontId="18" fillId="28" borderId="24" xfId="0" applyFont="1" applyFill="1" applyBorder="1" applyAlignment="1">
      <alignment vertical="center"/>
    </xf>
    <xf numFmtId="0" fontId="91" fillId="26" borderId="14" xfId="0" applyFont="1" applyFill="1" applyBorder="1" applyAlignment="1">
      <alignment horizontal="distributed" vertical="center" wrapText="1"/>
    </xf>
    <xf numFmtId="0" fontId="91" fillId="26" borderId="10" xfId="0" applyFont="1" applyFill="1" applyBorder="1" applyAlignment="1">
      <alignment horizontal="distributed" vertical="center" wrapText="1"/>
    </xf>
    <xf numFmtId="0" fontId="18" fillId="26" borderId="13" xfId="0" applyFont="1" applyFill="1" applyBorder="1" applyAlignment="1">
      <alignment horizontal="center" vertical="center"/>
    </xf>
    <xf numFmtId="0" fontId="18" fillId="26" borderId="14" xfId="0" applyFont="1" applyFill="1" applyBorder="1" applyAlignment="1">
      <alignment horizontal="center" vertical="center"/>
    </xf>
    <xf numFmtId="0" fontId="18" fillId="26" borderId="25" xfId="0" applyFont="1" applyFill="1" applyBorder="1" applyAlignment="1">
      <alignment horizontal="center" vertical="center"/>
    </xf>
    <xf numFmtId="0" fontId="18" fillId="26" borderId="17" xfId="0" applyFont="1" applyFill="1" applyBorder="1" applyAlignment="1">
      <alignment horizontal="center" vertical="center"/>
    </xf>
    <xf numFmtId="0" fontId="18" fillId="26" borderId="10" xfId="0" applyFont="1" applyFill="1" applyBorder="1" applyAlignment="1">
      <alignment horizontal="center" vertical="center"/>
    </xf>
    <xf numFmtId="0" fontId="18" fillId="26" borderId="24" xfId="0" applyFont="1" applyFill="1" applyBorder="1" applyAlignment="1">
      <alignment horizontal="center" vertical="center"/>
    </xf>
    <xf numFmtId="0" fontId="18" fillId="35" borderId="13" xfId="0" applyFont="1" applyFill="1" applyBorder="1" applyAlignment="1">
      <alignment horizontal="center" vertical="center" justifyLastLine="1"/>
    </xf>
    <xf numFmtId="0" fontId="18" fillId="35" borderId="14" xfId="0" applyFont="1" applyFill="1" applyBorder="1" applyAlignment="1">
      <alignment horizontal="center" vertical="center" justifyLastLine="1"/>
    </xf>
    <xf numFmtId="0" fontId="18" fillId="35" borderId="25" xfId="0" applyFont="1" applyFill="1" applyBorder="1" applyAlignment="1">
      <alignment horizontal="center" vertical="center" justifyLastLine="1"/>
    </xf>
    <xf numFmtId="0" fontId="18" fillId="35" borderId="16" xfId="0" applyFont="1" applyFill="1" applyBorder="1" applyAlignment="1">
      <alignment horizontal="center" vertical="center" justifyLastLine="1"/>
    </xf>
    <xf numFmtId="0" fontId="18" fillId="35" borderId="0" xfId="0" applyFont="1" applyFill="1" applyBorder="1" applyAlignment="1">
      <alignment horizontal="center" vertical="center" justifyLastLine="1"/>
    </xf>
    <xf numFmtId="0" fontId="18" fillId="35" borderId="15" xfId="0" applyFont="1" applyFill="1" applyBorder="1" applyAlignment="1">
      <alignment horizontal="center" vertical="center" justifyLastLine="1"/>
    </xf>
    <xf numFmtId="0" fontId="18" fillId="26" borderId="16" xfId="0" applyFont="1" applyFill="1" applyBorder="1" applyAlignment="1">
      <alignment horizontal="center" vertical="center"/>
    </xf>
    <xf numFmtId="0" fontId="18" fillId="26" borderId="0" xfId="0" applyFont="1" applyFill="1" applyBorder="1" applyAlignment="1">
      <alignment horizontal="center" vertical="center"/>
    </xf>
    <xf numFmtId="0" fontId="18" fillId="26" borderId="15" xfId="0" applyFont="1" applyFill="1" applyBorder="1" applyAlignment="1">
      <alignment horizontal="center" vertical="center"/>
    </xf>
    <xf numFmtId="0" fontId="18" fillId="35" borderId="17" xfId="0" applyFont="1" applyFill="1" applyBorder="1" applyAlignment="1">
      <alignment horizontal="center" vertical="center" justifyLastLine="1"/>
    </xf>
    <xf numFmtId="0" fontId="18" fillId="35" borderId="10" xfId="0" applyFont="1" applyFill="1" applyBorder="1" applyAlignment="1">
      <alignment horizontal="center" vertical="center" justifyLastLine="1"/>
    </xf>
    <xf numFmtId="0" fontId="18" fillId="35" borderId="24" xfId="0" applyFont="1" applyFill="1" applyBorder="1" applyAlignment="1">
      <alignment horizontal="center" vertical="center" justifyLastLine="1"/>
    </xf>
    <xf numFmtId="0" fontId="18" fillId="28" borderId="13" xfId="0" applyFont="1" applyFill="1" applyBorder="1" applyAlignment="1">
      <alignment horizontal="center" vertical="center"/>
    </xf>
    <xf numFmtId="0" fontId="18" fillId="28" borderId="14" xfId="0" applyFont="1" applyFill="1" applyBorder="1" applyAlignment="1">
      <alignment horizontal="center" vertical="center"/>
    </xf>
    <xf numFmtId="0" fontId="18" fillId="28" borderId="25" xfId="0" applyFont="1" applyFill="1" applyBorder="1" applyAlignment="1">
      <alignment horizontal="center" vertical="center"/>
    </xf>
    <xf numFmtId="0" fontId="18" fillId="28" borderId="17" xfId="0" applyFont="1" applyFill="1" applyBorder="1" applyAlignment="1">
      <alignment horizontal="center" vertical="center"/>
    </xf>
    <xf numFmtId="0" fontId="18" fillId="28" borderId="10" xfId="0" applyFont="1" applyFill="1" applyBorder="1" applyAlignment="1">
      <alignment horizontal="center" vertical="center"/>
    </xf>
    <xf numFmtId="0" fontId="18" fillId="28" borderId="24" xfId="0" applyFont="1" applyFill="1" applyBorder="1" applyAlignment="1">
      <alignment horizontal="center" vertical="center"/>
    </xf>
    <xf numFmtId="0" fontId="21" fillId="26" borderId="13"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5" xfId="0" applyFont="1" applyFill="1" applyBorder="1" applyAlignment="1">
      <alignment horizontal="center" vertical="center"/>
    </xf>
    <xf numFmtId="0" fontId="21" fillId="26" borderId="17" xfId="0" applyFont="1" applyFill="1" applyBorder="1" applyAlignment="1">
      <alignment horizontal="center" vertical="center"/>
    </xf>
    <xf numFmtId="0" fontId="21" fillId="26" borderId="10" xfId="0" applyFont="1" applyFill="1" applyBorder="1" applyAlignment="1">
      <alignment horizontal="center" vertical="center"/>
    </xf>
    <xf numFmtId="0" fontId="21" fillId="26" borderId="24" xfId="0" applyFont="1" applyFill="1" applyBorder="1" applyAlignment="1">
      <alignment horizontal="center" vertical="center"/>
    </xf>
    <xf numFmtId="0" fontId="18" fillId="26" borderId="13" xfId="0" applyFont="1" applyFill="1" applyBorder="1" applyAlignment="1">
      <alignment horizontal="center" vertical="center" justifyLastLine="1"/>
    </xf>
    <xf numFmtId="0" fontId="18" fillId="26" borderId="14" xfId="0" applyFont="1" applyFill="1" applyBorder="1" applyAlignment="1">
      <alignment horizontal="center" vertical="center" justifyLastLine="1"/>
    </xf>
    <xf numFmtId="0" fontId="18" fillId="26" borderId="25" xfId="0" applyFont="1" applyFill="1" applyBorder="1" applyAlignment="1">
      <alignment horizontal="center" vertical="center" justifyLastLine="1"/>
    </xf>
    <xf numFmtId="0" fontId="18" fillId="26" borderId="16" xfId="0" applyFont="1" applyFill="1" applyBorder="1" applyAlignment="1">
      <alignment horizontal="center" vertical="center" justifyLastLine="1"/>
    </xf>
    <xf numFmtId="0" fontId="18" fillId="26" borderId="0" xfId="0" applyFont="1" applyFill="1" applyBorder="1" applyAlignment="1">
      <alignment horizontal="center" vertical="center" justifyLastLine="1"/>
    </xf>
    <xf numFmtId="0" fontId="18" fillId="26" borderId="15" xfId="0" applyFont="1" applyFill="1" applyBorder="1" applyAlignment="1">
      <alignment horizontal="center" vertical="center" justifyLastLine="1"/>
    </xf>
    <xf numFmtId="0" fontId="21" fillId="28" borderId="13" xfId="0" applyFont="1" applyFill="1" applyBorder="1" applyAlignment="1">
      <alignment horizontal="left" vertical="center" wrapText="1"/>
    </xf>
    <xf numFmtId="0" fontId="21" fillId="28" borderId="14" xfId="0" applyFont="1" applyFill="1" applyBorder="1" applyAlignment="1">
      <alignment horizontal="left" vertical="center" wrapText="1"/>
    </xf>
    <xf numFmtId="0" fontId="21" fillId="28" borderId="25" xfId="0" applyFont="1" applyFill="1" applyBorder="1" applyAlignment="1">
      <alignment horizontal="left" vertical="center" wrapText="1"/>
    </xf>
    <xf numFmtId="0" fontId="21" fillId="28" borderId="16" xfId="0" applyFont="1" applyFill="1" applyBorder="1" applyAlignment="1">
      <alignment horizontal="left" vertical="center" wrapText="1"/>
    </xf>
    <xf numFmtId="0" fontId="21" fillId="28" borderId="0" xfId="0" applyFont="1" applyFill="1" applyBorder="1" applyAlignment="1">
      <alignment horizontal="left" vertical="center" wrapText="1"/>
    </xf>
    <xf numFmtId="0" fontId="21" fillId="28" borderId="15" xfId="0" applyFont="1" applyFill="1" applyBorder="1" applyAlignment="1">
      <alignment horizontal="left" vertical="center" wrapText="1"/>
    </xf>
    <xf numFmtId="0" fontId="18" fillId="26" borderId="13" xfId="0" applyFont="1" applyFill="1" applyBorder="1" applyAlignment="1">
      <alignment horizontal="center" vertical="center" wrapText="1"/>
    </xf>
    <xf numFmtId="0" fontId="18" fillId="26" borderId="16" xfId="0" applyFont="1" applyFill="1" applyBorder="1" applyAlignment="1">
      <alignment vertical="center"/>
    </xf>
    <xf numFmtId="0" fontId="18" fillId="26" borderId="0" xfId="0" applyFont="1" applyFill="1" applyAlignment="1">
      <alignment vertical="center"/>
    </xf>
    <xf numFmtId="0" fontId="18" fillId="26" borderId="15" xfId="0" applyFont="1" applyFill="1" applyBorder="1" applyAlignment="1">
      <alignment vertical="center"/>
    </xf>
    <xf numFmtId="0" fontId="18" fillId="26" borderId="14" xfId="0" applyFont="1" applyFill="1" applyBorder="1" applyAlignment="1">
      <alignment horizontal="center" vertical="center" wrapText="1"/>
    </xf>
    <xf numFmtId="0" fontId="18" fillId="26" borderId="0" xfId="0" applyFont="1" applyFill="1" applyBorder="1" applyAlignment="1">
      <alignment horizontal="center" vertical="center" wrapText="1"/>
    </xf>
    <xf numFmtId="0" fontId="18" fillId="26" borderId="10" xfId="0" applyFont="1" applyFill="1" applyBorder="1" applyAlignment="1">
      <alignment horizontal="center" vertical="center" wrapText="1"/>
    </xf>
    <xf numFmtId="0" fontId="18" fillId="26" borderId="25" xfId="0" applyFont="1" applyFill="1" applyBorder="1" applyAlignment="1">
      <alignment horizontal="center" vertical="center" wrapText="1"/>
    </xf>
    <xf numFmtId="0" fontId="18" fillId="26" borderId="17" xfId="0" applyFont="1" applyFill="1" applyBorder="1" applyAlignment="1">
      <alignment horizontal="center" vertical="center" wrapText="1"/>
    </xf>
    <xf numFmtId="0" fontId="18" fillId="26" borderId="24" xfId="0" applyFont="1" applyFill="1" applyBorder="1" applyAlignment="1">
      <alignment horizontal="center" vertical="center" wrapText="1"/>
    </xf>
    <xf numFmtId="0" fontId="18" fillId="26" borderId="18" xfId="0" applyFont="1" applyFill="1" applyBorder="1" applyAlignment="1">
      <alignment horizontal="center" vertical="center" wrapText="1"/>
    </xf>
    <xf numFmtId="0" fontId="21" fillId="35" borderId="13" xfId="0" applyFont="1" applyFill="1" applyBorder="1" applyAlignment="1">
      <alignment horizontal="center" vertical="center" wrapText="1"/>
    </xf>
    <xf numFmtId="0" fontId="21" fillId="35" borderId="14" xfId="0" applyFont="1" applyFill="1" applyBorder="1" applyAlignment="1">
      <alignment horizontal="center" vertical="center" wrapText="1"/>
    </xf>
    <xf numFmtId="0" fontId="21" fillId="35" borderId="25" xfId="0" applyFont="1" applyFill="1" applyBorder="1" applyAlignment="1">
      <alignment horizontal="center" vertical="center" wrapText="1"/>
    </xf>
    <xf numFmtId="0" fontId="21" fillId="35" borderId="16" xfId="0" applyFont="1" applyFill="1" applyBorder="1" applyAlignment="1">
      <alignment horizontal="center" vertical="center" wrapText="1"/>
    </xf>
    <xf numFmtId="0" fontId="21" fillId="35" borderId="0" xfId="0" applyFont="1" applyFill="1" applyBorder="1" applyAlignment="1">
      <alignment horizontal="center" vertical="center" wrapText="1"/>
    </xf>
    <xf numFmtId="0" fontId="21" fillId="35" borderId="15" xfId="0" applyFont="1" applyFill="1" applyBorder="1" applyAlignment="1">
      <alignment horizontal="center" vertical="center" wrapText="1"/>
    </xf>
    <xf numFmtId="0" fontId="91" fillId="26" borderId="17" xfId="0" applyFont="1" applyFill="1" applyBorder="1" applyAlignment="1">
      <alignment horizontal="center" vertical="center"/>
    </xf>
    <xf numFmtId="0" fontId="91" fillId="26" borderId="10" xfId="0" applyFont="1" applyFill="1" applyBorder="1" applyAlignment="1">
      <alignment horizontal="center" vertical="center"/>
    </xf>
    <xf numFmtId="0" fontId="18" fillId="28" borderId="13" xfId="0" applyFont="1" applyFill="1" applyBorder="1" applyAlignment="1">
      <alignment horizontal="left" vertical="center"/>
    </xf>
    <xf numFmtId="0" fontId="18" fillId="28" borderId="14" xfId="0" applyFont="1" applyFill="1" applyBorder="1" applyAlignment="1">
      <alignment horizontal="left" vertical="center"/>
    </xf>
    <xf numFmtId="0" fontId="18" fillId="28" borderId="25" xfId="0" applyFont="1" applyFill="1" applyBorder="1" applyAlignment="1">
      <alignment horizontal="left" vertical="center"/>
    </xf>
    <xf numFmtId="0" fontId="18" fillId="28" borderId="17" xfId="0" applyFont="1" applyFill="1" applyBorder="1" applyAlignment="1">
      <alignment horizontal="left" vertical="center"/>
    </xf>
    <xf numFmtId="0" fontId="18" fillId="28" borderId="10" xfId="0" applyFont="1" applyFill="1" applyBorder="1" applyAlignment="1">
      <alignment horizontal="left" vertical="center"/>
    </xf>
    <xf numFmtId="0" fontId="18" fillId="28" borderId="24" xfId="0" applyFont="1" applyFill="1" applyBorder="1" applyAlignment="1">
      <alignment horizontal="left" vertical="center"/>
    </xf>
    <xf numFmtId="0" fontId="91" fillId="28" borderId="14" xfId="0" applyFont="1" applyFill="1" applyBorder="1" applyAlignment="1">
      <alignment horizontal="center" vertical="center" wrapText="1"/>
    </xf>
    <xf numFmtId="0" fontId="91" fillId="28" borderId="10" xfId="0" applyFont="1" applyFill="1" applyBorder="1" applyAlignment="1">
      <alignment horizontal="center" vertical="center" wrapText="1"/>
    </xf>
    <xf numFmtId="0" fontId="91" fillId="28" borderId="18" xfId="0" applyFont="1" applyFill="1" applyBorder="1" applyAlignment="1">
      <alignment horizontal="center" vertical="center" wrapText="1"/>
    </xf>
    <xf numFmtId="0" fontId="91" fillId="28" borderId="25" xfId="0" applyFont="1" applyFill="1" applyBorder="1" applyAlignment="1">
      <alignment horizontal="center" vertical="center" wrapText="1"/>
    </xf>
    <xf numFmtId="0" fontId="91" fillId="28" borderId="24" xfId="0" applyFont="1" applyFill="1" applyBorder="1" applyAlignment="1">
      <alignment horizontal="center" vertical="center" wrapText="1"/>
    </xf>
    <xf numFmtId="0" fontId="0" fillId="26" borderId="14" xfId="0" applyFont="1" applyFill="1" applyBorder="1" applyAlignment="1">
      <alignment vertical="center"/>
    </xf>
    <xf numFmtId="0" fontId="0" fillId="26" borderId="25"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7" xfId="0" applyFont="1" applyFill="1" applyBorder="1" applyAlignment="1">
      <alignment vertical="center"/>
    </xf>
    <xf numFmtId="0" fontId="0" fillId="26" borderId="10" xfId="0" applyFont="1" applyFill="1" applyBorder="1" applyAlignment="1">
      <alignment vertical="center"/>
    </xf>
    <xf numFmtId="0" fontId="0" fillId="26" borderId="24" xfId="0" applyFont="1" applyFill="1" applyBorder="1" applyAlignment="1">
      <alignment vertical="center"/>
    </xf>
    <xf numFmtId="0" fontId="91" fillId="28" borderId="13" xfId="0" applyFont="1" applyFill="1" applyBorder="1" applyAlignment="1">
      <alignment horizontal="center" vertical="center" wrapText="1"/>
    </xf>
    <xf numFmtId="0" fontId="91" fillId="28" borderId="17" xfId="0" applyFont="1" applyFill="1" applyBorder="1" applyAlignment="1">
      <alignment horizontal="center" vertical="center" wrapText="1"/>
    </xf>
    <xf numFmtId="0" fontId="18" fillId="26" borderId="0" xfId="0" applyFont="1" applyFill="1" applyAlignment="1">
      <alignment horizontal="distributed" vertical="center"/>
    </xf>
    <xf numFmtId="0" fontId="21" fillId="28" borderId="13" xfId="0" applyFont="1" applyFill="1" applyBorder="1" applyAlignment="1">
      <alignment horizontal="right" vertical="center" wrapText="1"/>
    </xf>
    <xf numFmtId="0" fontId="18" fillId="28" borderId="14" xfId="0" applyFont="1" applyFill="1" applyBorder="1" applyAlignment="1">
      <alignment horizontal="right" vertical="center" wrapText="1"/>
    </xf>
    <xf numFmtId="0" fontId="18" fillId="28" borderId="25" xfId="0" applyFont="1" applyFill="1" applyBorder="1" applyAlignment="1">
      <alignment horizontal="right" vertical="center" wrapText="1"/>
    </xf>
    <xf numFmtId="0" fontId="18" fillId="28" borderId="17" xfId="0" applyFont="1" applyFill="1" applyBorder="1" applyAlignment="1">
      <alignment horizontal="right" vertical="center" wrapText="1"/>
    </xf>
    <xf numFmtId="0" fontId="18" fillId="28" borderId="10" xfId="0" applyFont="1" applyFill="1" applyBorder="1" applyAlignment="1">
      <alignment horizontal="right" vertical="center" wrapText="1"/>
    </xf>
    <xf numFmtId="0" fontId="18" fillId="28" borderId="24" xfId="0" applyFont="1" applyFill="1" applyBorder="1" applyAlignment="1">
      <alignment horizontal="right" vertical="center" wrapText="1"/>
    </xf>
    <xf numFmtId="0" fontId="18" fillId="28" borderId="0" xfId="0" applyFont="1" applyFill="1" applyBorder="1" applyAlignment="1">
      <alignment horizontal="center" vertical="center"/>
    </xf>
    <xf numFmtId="0" fontId="18" fillId="28" borderId="15" xfId="0" applyFont="1" applyFill="1" applyBorder="1" applyAlignment="1">
      <alignment horizontal="center" vertical="center"/>
    </xf>
    <xf numFmtId="0" fontId="18" fillId="28" borderId="13" xfId="0" applyFont="1" applyFill="1" applyBorder="1" applyAlignment="1">
      <alignment horizontal="right" vertical="center"/>
    </xf>
    <xf numFmtId="0" fontId="18" fillId="28" borderId="14" xfId="0" applyFont="1" applyFill="1" applyBorder="1" applyAlignment="1">
      <alignment horizontal="right" vertical="center"/>
    </xf>
    <xf numFmtId="0" fontId="18" fillId="28" borderId="25" xfId="0" applyFont="1" applyFill="1" applyBorder="1" applyAlignment="1">
      <alignment horizontal="right" vertical="center"/>
    </xf>
    <xf numFmtId="0" fontId="18" fillId="28" borderId="17" xfId="0" applyFont="1" applyFill="1" applyBorder="1" applyAlignment="1">
      <alignment horizontal="right" vertical="center"/>
    </xf>
    <xf numFmtId="0" fontId="18" fillId="28" borderId="10" xfId="0" applyFont="1" applyFill="1" applyBorder="1" applyAlignment="1">
      <alignment horizontal="right" vertical="center"/>
    </xf>
    <xf numFmtId="0" fontId="18" fillId="28" borderId="24" xfId="0" applyFont="1" applyFill="1" applyBorder="1" applyAlignment="1">
      <alignment horizontal="right" vertical="center"/>
    </xf>
    <xf numFmtId="0" fontId="91" fillId="28" borderId="13" xfId="0" applyFont="1" applyFill="1" applyBorder="1" applyAlignment="1">
      <alignment horizontal="center" vertical="center"/>
    </xf>
    <xf numFmtId="0" fontId="91" fillId="28" borderId="14" xfId="0" applyFont="1" applyFill="1" applyBorder="1" applyAlignment="1">
      <alignment horizontal="center" vertical="center"/>
    </xf>
    <xf numFmtId="0" fontId="91" fillId="28" borderId="14" xfId="0" applyFont="1" applyFill="1" applyBorder="1" applyAlignment="1">
      <alignment horizontal="left" vertical="center"/>
    </xf>
    <xf numFmtId="0" fontId="91" fillId="28" borderId="14" xfId="0" applyFont="1" applyFill="1" applyBorder="1" applyAlignment="1">
      <alignment vertical="center"/>
    </xf>
    <xf numFmtId="0" fontId="91" fillId="28" borderId="25" xfId="0" applyFont="1" applyFill="1" applyBorder="1" applyAlignment="1">
      <alignment vertical="center"/>
    </xf>
    <xf numFmtId="0" fontId="91" fillId="28" borderId="10" xfId="0" applyFont="1" applyFill="1" applyBorder="1" applyAlignment="1">
      <alignment vertical="center"/>
    </xf>
    <xf numFmtId="0" fontId="91" fillId="28" borderId="24" xfId="0" applyFont="1" applyFill="1" applyBorder="1" applyAlignment="1">
      <alignment vertical="center"/>
    </xf>
    <xf numFmtId="0" fontId="91" fillId="28" borderId="17" xfId="0" applyFont="1" applyFill="1" applyBorder="1" applyAlignment="1">
      <alignment horizontal="center" vertical="center"/>
    </xf>
    <xf numFmtId="0" fontId="91" fillId="28" borderId="10" xfId="0" applyFont="1" applyFill="1" applyBorder="1" applyAlignment="1">
      <alignment horizontal="center" vertical="center"/>
    </xf>
    <xf numFmtId="0" fontId="18" fillId="28" borderId="14" xfId="0" applyFont="1" applyFill="1" applyBorder="1" applyAlignment="1">
      <alignment horizontal="center" vertical="center" wrapText="1"/>
    </xf>
    <xf numFmtId="0" fontId="18" fillId="28" borderId="25" xfId="0" applyFont="1" applyFill="1" applyBorder="1" applyAlignment="1">
      <alignment horizontal="center" vertical="center" wrapText="1"/>
    </xf>
    <xf numFmtId="0" fontId="18" fillId="28" borderId="17" xfId="0" applyFont="1" applyFill="1" applyBorder="1" applyAlignment="1">
      <alignment horizontal="center" vertical="center" wrapText="1"/>
    </xf>
    <xf numFmtId="0" fontId="18" fillId="28" borderId="10" xfId="0" applyFont="1" applyFill="1" applyBorder="1" applyAlignment="1">
      <alignment horizontal="center" vertical="center" wrapText="1"/>
    </xf>
    <xf numFmtId="0" fontId="18" fillId="28" borderId="24" xfId="0" applyFont="1" applyFill="1" applyBorder="1" applyAlignment="1">
      <alignment horizontal="center" vertical="center" wrapText="1"/>
    </xf>
    <xf numFmtId="0" fontId="18" fillId="28" borderId="16" xfId="0" applyFont="1" applyFill="1" applyBorder="1" applyAlignment="1">
      <alignment horizontal="center" vertical="center"/>
    </xf>
    <xf numFmtId="0" fontId="18" fillId="26" borderId="14" xfId="0" applyFont="1" applyFill="1" applyBorder="1" applyAlignment="1">
      <alignment horizontal="distributed" vertical="center" wrapText="1"/>
    </xf>
    <xf numFmtId="0" fontId="18" fillId="26" borderId="0" xfId="0" applyFont="1" applyFill="1" applyAlignment="1">
      <alignment horizontal="distributed" vertical="center" wrapText="1"/>
    </xf>
    <xf numFmtId="0" fontId="18" fillId="26" borderId="10" xfId="0" applyFont="1" applyFill="1" applyBorder="1" applyAlignment="1">
      <alignment horizontal="distributed" vertical="center" wrapText="1"/>
    </xf>
    <xf numFmtId="0" fontId="18" fillId="26" borderId="13" xfId="0" applyFont="1" applyFill="1" applyBorder="1" applyAlignment="1">
      <alignment horizontal="right" vertical="center"/>
    </xf>
    <xf numFmtId="0" fontId="18" fillId="26" borderId="14" xfId="0" applyFont="1" applyFill="1" applyBorder="1" applyAlignment="1">
      <alignment horizontal="right" vertical="center"/>
    </xf>
    <xf numFmtId="0" fontId="18" fillId="26" borderId="25" xfId="0" applyFont="1" applyFill="1" applyBorder="1" applyAlignment="1">
      <alignment horizontal="right" vertical="center"/>
    </xf>
    <xf numFmtId="0" fontId="18" fillId="26" borderId="17" xfId="0" applyFont="1" applyFill="1" applyBorder="1" applyAlignment="1">
      <alignment horizontal="right" vertical="center"/>
    </xf>
    <xf numFmtId="0" fontId="18" fillId="26" borderId="10" xfId="0" applyFont="1" applyFill="1" applyBorder="1" applyAlignment="1">
      <alignment horizontal="right" vertical="center"/>
    </xf>
    <xf numFmtId="0" fontId="18" fillId="26" borderId="24" xfId="0" applyFont="1" applyFill="1" applyBorder="1" applyAlignment="1">
      <alignment horizontal="right" vertical="center"/>
    </xf>
    <xf numFmtId="0" fontId="91" fillId="26" borderId="13" xfId="0" applyFont="1" applyFill="1" applyBorder="1" applyAlignment="1">
      <alignment horizontal="center" vertical="center"/>
    </xf>
    <xf numFmtId="0" fontId="91" fillId="26" borderId="14" xfId="0" applyFont="1" applyFill="1" applyBorder="1" applyAlignment="1">
      <alignment horizontal="center" vertical="center"/>
    </xf>
    <xf numFmtId="0" fontId="91" fillId="26" borderId="14" xfId="0" applyFont="1" applyFill="1" applyBorder="1" applyAlignment="1">
      <alignment horizontal="left" vertical="center"/>
    </xf>
    <xf numFmtId="0" fontId="91" fillId="26" borderId="14" xfId="0" applyFont="1" applyFill="1" applyBorder="1" applyAlignment="1">
      <alignment vertical="center"/>
    </xf>
    <xf numFmtId="0" fontId="91" fillId="26" borderId="25" xfId="0" applyFont="1" applyFill="1" applyBorder="1" applyAlignment="1">
      <alignment vertical="center"/>
    </xf>
    <xf numFmtId="0" fontId="91" fillId="26" borderId="10" xfId="0" applyFont="1" applyFill="1" applyBorder="1" applyAlignment="1">
      <alignment vertical="center"/>
    </xf>
    <xf numFmtId="0" fontId="91" fillId="26" borderId="24" xfId="0" applyFont="1" applyFill="1" applyBorder="1" applyAlignment="1">
      <alignment vertical="center"/>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1" fillId="28" borderId="14" xfId="0" applyFont="1" applyFill="1" applyBorder="1" applyAlignment="1">
      <alignment horizontal="center" vertical="center"/>
    </xf>
    <xf numFmtId="0" fontId="21" fillId="28" borderId="25" xfId="0" applyFont="1" applyFill="1" applyBorder="1" applyAlignment="1">
      <alignment horizontal="center" vertical="center"/>
    </xf>
    <xf numFmtId="0" fontId="21" fillId="28" borderId="10" xfId="0" applyFont="1" applyFill="1" applyBorder="1" applyAlignment="1">
      <alignment horizontal="center" vertical="center"/>
    </xf>
    <xf numFmtId="0" fontId="21" fillId="28" borderId="24" xfId="0" applyFont="1" applyFill="1" applyBorder="1" applyAlignment="1">
      <alignment horizontal="center" vertical="center"/>
    </xf>
    <xf numFmtId="0" fontId="18" fillId="28" borderId="0" xfId="0" applyFont="1" applyFill="1" applyBorder="1" applyAlignment="1">
      <alignment horizontal="distributed" vertical="center"/>
    </xf>
    <xf numFmtId="0" fontId="18" fillId="28" borderId="0" xfId="0" applyFont="1" applyFill="1" applyAlignment="1">
      <alignment vertical="center"/>
    </xf>
    <xf numFmtId="0" fontId="21" fillId="26" borderId="14" xfId="0" applyFont="1" applyFill="1" applyBorder="1" applyAlignment="1">
      <alignment horizontal="distributed" vertical="center" wrapText="1"/>
    </xf>
    <xf numFmtId="0" fontId="21" fillId="26" borderId="0" xfId="0" applyFont="1" applyFill="1" applyAlignment="1">
      <alignment horizontal="distributed" vertical="center" wrapText="1"/>
    </xf>
    <xf numFmtId="0" fontId="21" fillId="26" borderId="10" xfId="0" applyFont="1" applyFill="1" applyBorder="1" applyAlignment="1">
      <alignment horizontal="distributed" vertical="center" wrapText="1"/>
    </xf>
    <xf numFmtId="0" fontId="18" fillId="28" borderId="13" xfId="0" applyFont="1" applyFill="1" applyBorder="1" applyAlignment="1"/>
    <xf numFmtId="0" fontId="18" fillId="28" borderId="14" xfId="0" applyFont="1" applyFill="1" applyBorder="1" applyAlignment="1"/>
    <xf numFmtId="0" fontId="18" fillId="28" borderId="25" xfId="0" applyFont="1" applyFill="1" applyBorder="1" applyAlignment="1"/>
    <xf numFmtId="0" fontId="18" fillId="28" borderId="16" xfId="0" applyFont="1" applyFill="1" applyBorder="1" applyAlignment="1"/>
    <xf numFmtId="0" fontId="18" fillId="28" borderId="0" xfId="0" applyFont="1" applyFill="1" applyAlignment="1"/>
    <xf numFmtId="0" fontId="18" fillId="28" borderId="15" xfId="0" applyFont="1" applyFill="1" applyBorder="1" applyAlignment="1"/>
    <xf numFmtId="0" fontId="18" fillId="28" borderId="17" xfId="0" applyFont="1" applyFill="1" applyBorder="1" applyAlignment="1"/>
    <xf numFmtId="0" fontId="18" fillId="28" borderId="10" xfId="0" applyFont="1" applyFill="1" applyBorder="1" applyAlignment="1"/>
    <xf numFmtId="0" fontId="18" fillId="28" borderId="24" xfId="0" applyFont="1" applyFill="1" applyBorder="1" applyAlignment="1"/>
    <xf numFmtId="0" fontId="18" fillId="26" borderId="0" xfId="0" applyFont="1" applyFill="1" applyBorder="1" applyAlignment="1">
      <alignment horizontal="distributed" vertical="center"/>
    </xf>
    <xf numFmtId="0" fontId="92" fillId="28" borderId="0" xfId="0" applyFont="1" applyFill="1" applyBorder="1" applyAlignment="1">
      <alignment horizontal="center" vertical="center" wrapText="1"/>
    </xf>
    <xf numFmtId="0" fontId="18" fillId="28" borderId="16" xfId="0" applyFont="1" applyFill="1" applyBorder="1" applyAlignment="1">
      <alignment vertical="center"/>
    </xf>
    <xf numFmtId="0" fontId="18" fillId="28" borderId="15" xfId="0" applyFont="1" applyFill="1" applyBorder="1" applyAlignment="1">
      <alignment vertical="center"/>
    </xf>
    <xf numFmtId="0" fontId="18" fillId="28" borderId="0" xfId="0" applyFont="1" applyFill="1" applyBorder="1" applyAlignment="1">
      <alignment horizontal="left" vertical="center" wrapText="1"/>
    </xf>
    <xf numFmtId="0" fontId="18" fillId="28" borderId="0" xfId="0" applyFont="1" applyFill="1" applyAlignment="1">
      <alignment horizontal="left" vertical="center" wrapText="1"/>
    </xf>
    <xf numFmtId="0" fontId="18" fillId="28" borderId="16" xfId="0" applyFont="1" applyFill="1" applyBorder="1" applyAlignment="1">
      <alignment horizontal="left" vertical="center"/>
    </xf>
    <xf numFmtId="0" fontId="18" fillId="28" borderId="0" xfId="0" applyFont="1" applyFill="1" applyBorder="1" applyAlignment="1">
      <alignment horizontal="left" vertical="center"/>
    </xf>
    <xf numFmtId="0" fontId="18" fillId="28" borderId="15" xfId="0" applyFont="1" applyFill="1" applyBorder="1" applyAlignment="1">
      <alignment horizontal="left" vertical="center"/>
    </xf>
    <xf numFmtId="0" fontId="24" fillId="35" borderId="0" xfId="0" applyFont="1" applyFill="1" applyAlignment="1">
      <alignment horizontal="center" vertical="top"/>
    </xf>
    <xf numFmtId="0" fontId="55" fillId="35" borderId="0" xfId="0" applyFont="1" applyFill="1" applyAlignment="1">
      <alignment horizontal="center" vertical="top"/>
    </xf>
    <xf numFmtId="0" fontId="56" fillId="35" borderId="0" xfId="0" applyFont="1" applyFill="1" applyAlignment="1">
      <alignment horizontal="left" vertical="center"/>
    </xf>
    <xf numFmtId="0" fontId="21" fillId="35" borderId="0" xfId="0" applyFont="1" applyFill="1" applyAlignment="1">
      <alignment horizontal="distributed" vertical="center"/>
    </xf>
    <xf numFmtId="0" fontId="18" fillId="28" borderId="13" xfId="0" applyFont="1" applyFill="1" applyBorder="1" applyAlignment="1">
      <alignment horizontal="left" vertical="top"/>
    </xf>
    <xf numFmtId="0" fontId="18" fillId="28" borderId="14" xfId="0" applyFont="1" applyFill="1" applyBorder="1" applyAlignment="1">
      <alignment horizontal="left" vertical="top"/>
    </xf>
    <xf numFmtId="0" fontId="18" fillId="28" borderId="25" xfId="0" applyFont="1" applyFill="1" applyBorder="1" applyAlignment="1">
      <alignment horizontal="left" vertical="top"/>
    </xf>
    <xf numFmtId="0" fontId="18" fillId="28" borderId="16" xfId="0" applyFont="1" applyFill="1" applyBorder="1" applyAlignment="1">
      <alignment horizontal="left" vertical="top"/>
    </xf>
    <xf numFmtId="0" fontId="18" fillId="28" borderId="0" xfId="0" applyFont="1" applyFill="1" applyBorder="1" applyAlignment="1">
      <alignment horizontal="left" vertical="top"/>
    </xf>
    <xf numFmtId="0" fontId="18" fillId="28" borderId="15" xfId="0" applyFont="1" applyFill="1" applyBorder="1" applyAlignment="1">
      <alignment horizontal="left" vertical="top"/>
    </xf>
    <xf numFmtId="0" fontId="18" fillId="35" borderId="13" xfId="0" applyFont="1" applyFill="1" applyBorder="1" applyAlignment="1">
      <alignment horizontal="distributed" vertical="center" justifyLastLine="1"/>
    </xf>
    <xf numFmtId="0" fontId="18" fillId="35" borderId="14" xfId="0" applyFont="1" applyFill="1" applyBorder="1" applyAlignment="1">
      <alignment horizontal="distributed" vertical="center" justifyLastLine="1"/>
    </xf>
    <xf numFmtId="0" fontId="18" fillId="35" borderId="25" xfId="0" applyFont="1" applyFill="1" applyBorder="1" applyAlignment="1">
      <alignment horizontal="distributed" vertical="center" justifyLastLine="1"/>
    </xf>
    <xf numFmtId="0" fontId="18" fillId="35" borderId="17" xfId="0" applyFont="1" applyFill="1" applyBorder="1" applyAlignment="1">
      <alignment horizontal="distributed" vertical="center" justifyLastLine="1"/>
    </xf>
    <xf numFmtId="0" fontId="18" fillId="35" borderId="10" xfId="0" applyFont="1" applyFill="1" applyBorder="1" applyAlignment="1">
      <alignment horizontal="distributed" vertical="center" justifyLastLine="1"/>
    </xf>
    <xf numFmtId="0" fontId="18" fillId="35" borderId="24" xfId="0" applyFont="1" applyFill="1" applyBorder="1" applyAlignment="1">
      <alignment horizontal="distributed" vertical="center" justifyLastLine="1"/>
    </xf>
    <xf numFmtId="0" fontId="21" fillId="0" borderId="14" xfId="0" applyFont="1" applyFill="1" applyBorder="1" applyAlignment="1">
      <alignment horizontal="left" vertical="center" wrapText="1"/>
    </xf>
    <xf numFmtId="0" fontId="18" fillId="26" borderId="16" xfId="0" applyFont="1" applyFill="1" applyBorder="1" applyAlignment="1">
      <alignment horizontal="center" vertical="center" wrapText="1"/>
    </xf>
    <xf numFmtId="0" fontId="18" fillId="26" borderId="15" xfId="0" applyFont="1" applyFill="1" applyBorder="1" applyAlignment="1">
      <alignment horizontal="center" vertical="center" wrapText="1"/>
    </xf>
    <xf numFmtId="0" fontId="18" fillId="35" borderId="16" xfId="0" applyFont="1" applyFill="1" applyBorder="1" applyAlignment="1">
      <alignment horizontal="distributed" vertical="center" justifyLastLine="1"/>
    </xf>
    <xf numFmtId="0" fontId="18" fillId="35" borderId="0" xfId="0" applyFont="1" applyFill="1" applyBorder="1" applyAlignment="1">
      <alignment horizontal="distributed" vertical="center" justifyLastLine="1"/>
    </xf>
    <xf numFmtId="0" fontId="18" fillId="35" borderId="15" xfId="0" applyFont="1" applyFill="1" applyBorder="1" applyAlignment="1">
      <alignment horizontal="distributed" vertical="center" justifyLastLine="1"/>
    </xf>
    <xf numFmtId="0" fontId="54" fillId="0" borderId="0" xfId="0" applyFont="1" applyAlignment="1">
      <alignment vertical="center" wrapText="1"/>
    </xf>
    <xf numFmtId="0" fontId="0" fillId="0" borderId="0" xfId="0" applyFont="1" applyAlignment="1">
      <alignment vertical="center" wrapText="1"/>
    </xf>
    <xf numFmtId="0" fontId="18" fillId="26" borderId="13" xfId="0" applyFont="1" applyFill="1" applyBorder="1" applyAlignment="1">
      <alignment horizontal="distributed" vertical="center" justifyLastLine="1"/>
    </xf>
    <xf numFmtId="0" fontId="18" fillId="26" borderId="14" xfId="0" applyFont="1" applyFill="1" applyBorder="1" applyAlignment="1">
      <alignment horizontal="distributed" vertical="center" justifyLastLine="1"/>
    </xf>
    <xf numFmtId="0" fontId="18" fillId="26" borderId="25" xfId="0" applyFont="1" applyFill="1" applyBorder="1" applyAlignment="1">
      <alignment horizontal="distributed" vertical="center" justifyLastLine="1"/>
    </xf>
    <xf numFmtId="0" fontId="18" fillId="26" borderId="16" xfId="0" applyFont="1" applyFill="1" applyBorder="1" applyAlignment="1">
      <alignment horizontal="distributed" vertical="center" justifyLastLine="1"/>
    </xf>
    <xf numFmtId="0" fontId="18" fillId="26" borderId="0" xfId="0" applyFont="1" applyFill="1" applyBorder="1" applyAlignment="1">
      <alignment horizontal="distributed" vertical="center" justifyLastLine="1"/>
    </xf>
    <xf numFmtId="0" fontId="18" fillId="26" borderId="15" xfId="0" applyFont="1" applyFill="1" applyBorder="1" applyAlignment="1">
      <alignment horizontal="distributed" vertical="center" justifyLastLine="1"/>
    </xf>
    <xf numFmtId="0" fontId="21" fillId="28" borderId="10" xfId="0" applyFont="1" applyFill="1" applyBorder="1" applyAlignment="1">
      <alignment horizontal="right" vertical="center"/>
    </xf>
    <xf numFmtId="0" fontId="18" fillId="28" borderId="0" xfId="0" applyFont="1" applyFill="1" applyBorder="1" applyAlignment="1">
      <alignment vertical="center"/>
    </xf>
    <xf numFmtId="0" fontId="18" fillId="28" borderId="0" xfId="0" applyFont="1" applyFill="1" applyAlignment="1">
      <alignment horizontal="center" vertical="center"/>
    </xf>
    <xf numFmtId="0" fontId="21" fillId="35" borderId="10" xfId="0" applyFont="1" applyFill="1" applyBorder="1" applyAlignment="1">
      <alignment vertical="center"/>
    </xf>
    <xf numFmtId="0" fontId="18" fillId="26" borderId="0" xfId="0" applyFont="1" applyFill="1" applyBorder="1" applyAlignment="1">
      <alignment horizontal="distributed"/>
    </xf>
    <xf numFmtId="0" fontId="56" fillId="35" borderId="0" xfId="0" applyFont="1" applyFill="1" applyAlignment="1">
      <alignment vertical="center"/>
    </xf>
    <xf numFmtId="0" fontId="56" fillId="35" borderId="10" xfId="0" applyFont="1" applyFill="1" applyBorder="1" applyAlignment="1">
      <alignment vertical="center"/>
    </xf>
    <xf numFmtId="0" fontId="56" fillId="35" borderId="10" xfId="0" applyFont="1" applyFill="1" applyBorder="1" applyAlignment="1">
      <alignment horizontal="left" vertical="center"/>
    </xf>
    <xf numFmtId="0" fontId="94" fillId="35" borderId="10" xfId="0" applyFont="1" applyFill="1" applyBorder="1" applyAlignment="1">
      <alignment horizontal="right" vertical="center"/>
    </xf>
    <xf numFmtId="0" fontId="95" fillId="35" borderId="14" xfId="0" applyFont="1" applyFill="1" applyBorder="1" applyAlignment="1">
      <alignment horizontal="distributed" vertical="center" wrapText="1"/>
    </xf>
    <xf numFmtId="0" fontId="95" fillId="35" borderId="14" xfId="0" applyFont="1" applyFill="1" applyBorder="1" applyAlignment="1">
      <alignment horizontal="distributed" vertical="center"/>
    </xf>
    <xf numFmtId="0" fontId="95" fillId="35" borderId="0" xfId="0" applyFont="1" applyFill="1" applyAlignment="1">
      <alignment horizontal="distributed" vertical="center"/>
    </xf>
    <xf numFmtId="0" fontId="95" fillId="35" borderId="10" xfId="0" applyFont="1" applyFill="1" applyBorder="1" applyAlignment="1">
      <alignment horizontal="distributed" vertical="center"/>
    </xf>
    <xf numFmtId="0" fontId="18" fillId="35" borderId="0" xfId="0" applyFont="1" applyFill="1" applyAlignment="1">
      <alignment horizontal="distributed" vertical="center" justifyLastLine="1"/>
    </xf>
    <xf numFmtId="0" fontId="18" fillId="35" borderId="0" xfId="0" applyFont="1" applyFill="1" applyBorder="1" applyAlignment="1">
      <alignment horizontal="right" vertical="center"/>
    </xf>
    <xf numFmtId="0" fontId="140" fillId="0" borderId="0" xfId="44" applyFont="1" applyAlignment="1">
      <alignment horizontal="left" vertical="center" wrapText="1"/>
    </xf>
    <xf numFmtId="0" fontId="140" fillId="0" borderId="0" xfId="44" applyFont="1" applyAlignment="1">
      <alignment horizontal="left" vertical="top" wrapText="1"/>
    </xf>
    <xf numFmtId="0" fontId="119" fillId="0" borderId="0" xfId="44" applyFont="1" applyAlignment="1">
      <alignment horizontal="left" vertical="center" wrapText="1"/>
    </xf>
    <xf numFmtId="0" fontId="141" fillId="0" borderId="0" xfId="44" applyFont="1" applyAlignment="1">
      <alignment horizontal="left" vertical="center" wrapText="1"/>
    </xf>
    <xf numFmtId="0" fontId="138" fillId="0" borderId="0" xfId="44" applyFont="1" applyAlignment="1">
      <alignment horizontal="center" vertical="center" wrapText="1"/>
    </xf>
    <xf numFmtId="0" fontId="121" fillId="28" borderId="0" xfId="44" applyFont="1" applyFill="1" applyAlignment="1">
      <alignment horizontal="center" vertical="center" wrapText="1"/>
    </xf>
    <xf numFmtId="0" fontId="119" fillId="28" borderId="0" xfId="44" applyFont="1" applyFill="1" applyAlignment="1">
      <alignment horizontal="left" vertical="center" wrapText="1"/>
    </xf>
    <xf numFmtId="0" fontId="121" fillId="28" borderId="0" xfId="44" applyFont="1" applyFill="1" applyAlignment="1">
      <alignment horizontal="left" vertical="center" wrapText="1"/>
    </xf>
    <xf numFmtId="0" fontId="121" fillId="0" borderId="0" xfId="44" applyFont="1" applyAlignment="1">
      <alignment horizontal="left" vertical="center" wrapText="1"/>
    </xf>
    <xf numFmtId="0" fontId="121" fillId="0" borderId="0" xfId="44" applyFont="1" applyAlignment="1">
      <alignment horizontal="center" vertical="center" wrapText="1"/>
    </xf>
    <xf numFmtId="0" fontId="18" fillId="0" borderId="0" xfId="66" applyFont="1" applyFill="1" applyAlignment="1">
      <alignment horizontal="center" vertical="center"/>
    </xf>
    <xf numFmtId="0" fontId="18" fillId="0" borderId="184" xfId="66" applyFont="1" applyFill="1" applyBorder="1" applyAlignment="1">
      <alignment horizontal="center" vertical="center"/>
    </xf>
    <xf numFmtId="0" fontId="21" fillId="0" borderId="0" xfId="66" applyFont="1" applyFill="1" applyBorder="1" applyAlignment="1">
      <alignment horizontal="right" vertical="center"/>
    </xf>
    <xf numFmtId="0" fontId="26" fillId="0" borderId="0" xfId="66" applyFont="1" applyFill="1" applyBorder="1" applyAlignment="1">
      <alignment vertical="center"/>
    </xf>
    <xf numFmtId="0" fontId="57" fillId="0" borderId="0" xfId="66" applyFont="1" applyFill="1" applyAlignment="1">
      <alignment wrapText="1"/>
    </xf>
    <xf numFmtId="0" fontId="97" fillId="0" borderId="60" xfId="66" applyFont="1" applyFill="1" applyBorder="1" applyAlignment="1">
      <alignment horizontal="center" vertical="center"/>
    </xf>
    <xf numFmtId="0" fontId="19" fillId="0" borderId="0" xfId="66" applyFont="1" applyFill="1" applyAlignment="1">
      <alignment horizontal="center" vertical="center" wrapText="1"/>
    </xf>
    <xf numFmtId="0" fontId="18" fillId="0" borderId="0" xfId="66" applyFont="1" applyFill="1" applyAlignment="1">
      <alignment horizontal="center" vertical="center" wrapText="1"/>
    </xf>
    <xf numFmtId="0" fontId="18" fillId="0" borderId="178" xfId="66" applyFont="1" applyFill="1" applyBorder="1" applyAlignment="1">
      <alignment horizontal="center" vertical="center" wrapText="1"/>
    </xf>
    <xf numFmtId="0" fontId="18" fillId="0" borderId="179" xfId="66" applyFont="1" applyFill="1" applyBorder="1" applyAlignment="1">
      <alignment horizontal="center" vertical="center" wrapText="1"/>
    </xf>
    <xf numFmtId="0" fontId="18" fillId="0" borderId="69" xfId="66" applyFont="1" applyFill="1" applyBorder="1" applyAlignment="1">
      <alignment horizontal="center" vertical="center"/>
    </xf>
    <xf numFmtId="0" fontId="18" fillId="0" borderId="182" xfId="66" applyFont="1" applyFill="1" applyBorder="1" applyAlignment="1">
      <alignment horizontal="center" vertical="center"/>
    </xf>
    <xf numFmtId="0" fontId="18" fillId="0" borderId="57" xfId="66" applyFont="1" applyFill="1" applyBorder="1" applyAlignment="1">
      <alignment horizontal="center" vertical="center"/>
    </xf>
    <xf numFmtId="0" fontId="18" fillId="0" borderId="65" xfId="66" applyFont="1" applyFill="1" applyBorder="1" applyAlignment="1">
      <alignment horizontal="center" vertical="center"/>
    </xf>
    <xf numFmtId="0" fontId="18" fillId="0" borderId="60" xfId="66" applyFont="1" applyFill="1" applyBorder="1" applyAlignment="1">
      <alignment horizontal="center" vertical="center"/>
    </xf>
    <xf numFmtId="0" fontId="21" fillId="0" borderId="204" xfId="66" applyFont="1" applyFill="1" applyBorder="1" applyAlignment="1">
      <alignment horizontal="center" vertical="center" wrapText="1"/>
    </xf>
    <xf numFmtId="0" fontId="21" fillId="0" borderId="208" xfId="66" applyFont="1" applyFill="1" applyBorder="1" applyAlignment="1">
      <alignment horizontal="center" vertical="center"/>
    </xf>
    <xf numFmtId="0" fontId="21" fillId="0" borderId="205" xfId="66" applyFont="1" applyFill="1" applyBorder="1" applyAlignment="1">
      <alignment horizontal="center" vertical="center"/>
    </xf>
    <xf numFmtId="0" fontId="21" fillId="0" borderId="14" xfId="66" applyFont="1" applyFill="1" applyBorder="1" applyAlignment="1">
      <alignment horizontal="center" vertical="center"/>
    </xf>
    <xf numFmtId="0" fontId="21" fillId="0" borderId="93" xfId="66" applyFont="1" applyFill="1" applyBorder="1" applyAlignment="1">
      <alignment horizontal="center" vertical="center"/>
    </xf>
    <xf numFmtId="0" fontId="21" fillId="0" borderId="209" xfId="66" applyFont="1" applyFill="1" applyBorder="1" applyAlignment="1">
      <alignment horizontal="center" vertical="center"/>
    </xf>
    <xf numFmtId="0" fontId="21" fillId="0" borderId="0" xfId="66" applyFont="1" applyFill="1" applyBorder="1" applyAlignment="1">
      <alignment horizontal="center" vertical="center"/>
    </xf>
    <xf numFmtId="0" fontId="21" fillId="0" borderId="64" xfId="66" applyFont="1" applyFill="1" applyBorder="1" applyAlignment="1">
      <alignment horizontal="center" vertical="center"/>
    </xf>
    <xf numFmtId="0" fontId="21" fillId="0" borderId="206" xfId="66" applyFont="1" applyFill="1" applyBorder="1" applyAlignment="1">
      <alignment horizontal="center" vertical="center"/>
    </xf>
    <xf numFmtId="0" fontId="21" fillId="0" borderId="60" xfId="66" applyFont="1" applyFill="1" applyBorder="1" applyAlignment="1">
      <alignment horizontal="center" vertical="center"/>
    </xf>
    <xf numFmtId="0" fontId="21" fillId="0" borderId="65" xfId="66" applyFont="1" applyFill="1" applyBorder="1" applyAlignment="1">
      <alignment horizontal="center" vertical="center"/>
    </xf>
    <xf numFmtId="0" fontId="21" fillId="0" borderId="189" xfId="66" applyFont="1" applyBorder="1" applyAlignment="1">
      <alignment horizontal="center" vertical="center"/>
    </xf>
    <xf numFmtId="0" fontId="21" fillId="0" borderId="25" xfId="66" applyFont="1" applyBorder="1" applyAlignment="1">
      <alignment horizontal="center" vertical="center"/>
    </xf>
    <xf numFmtId="0" fontId="21" fillId="0" borderId="183" xfId="66" applyFont="1" applyBorder="1" applyAlignment="1">
      <alignment horizontal="center" vertical="center"/>
    </xf>
    <xf numFmtId="0" fontId="21" fillId="0" borderId="15" xfId="66" applyFont="1" applyBorder="1" applyAlignment="1">
      <alignment horizontal="center" vertical="center"/>
    </xf>
    <xf numFmtId="0" fontId="21" fillId="0" borderId="213" xfId="66" applyFont="1" applyBorder="1" applyAlignment="1">
      <alignment horizontal="center" vertical="center"/>
    </xf>
    <xf numFmtId="0" fontId="21" fillId="0" borderId="69" xfId="66" applyFont="1" applyFill="1" applyBorder="1" applyAlignment="1">
      <alignment horizontal="center" vertical="center"/>
    </xf>
    <xf numFmtId="0" fontId="21" fillId="0" borderId="181" xfId="66" applyFont="1" applyFill="1" applyBorder="1" applyAlignment="1">
      <alignment horizontal="center" vertical="center"/>
    </xf>
    <xf numFmtId="0" fontId="21" fillId="0" borderId="182" xfId="66" applyFont="1" applyFill="1" applyBorder="1" applyAlignment="1">
      <alignment horizontal="center" vertical="center"/>
    </xf>
    <xf numFmtId="0" fontId="21" fillId="0" borderId="57" xfId="66" applyFont="1" applyFill="1" applyBorder="1" applyAlignment="1">
      <alignment horizontal="center" vertical="center"/>
    </xf>
    <xf numFmtId="0" fontId="21" fillId="0" borderId="211" xfId="66" applyFont="1" applyFill="1" applyBorder="1" applyAlignment="1">
      <alignment horizontal="center" vertical="center"/>
    </xf>
    <xf numFmtId="0" fontId="21" fillId="0" borderId="212" xfId="66" applyFont="1" applyFill="1" applyBorder="1" applyAlignment="1">
      <alignment horizontal="center" vertical="center"/>
    </xf>
    <xf numFmtId="0" fontId="21" fillId="0" borderId="207" xfId="66" applyFont="1" applyFill="1" applyBorder="1" applyAlignment="1">
      <alignment horizontal="center" vertical="center"/>
    </xf>
    <xf numFmtId="0" fontId="21" fillId="0" borderId="213" xfId="66" applyFont="1" applyFill="1" applyBorder="1" applyAlignment="1">
      <alignment horizontal="center" vertical="center"/>
    </xf>
    <xf numFmtId="0" fontId="21" fillId="0" borderId="185" xfId="66" applyFont="1" applyFill="1" applyBorder="1" applyAlignment="1">
      <alignment horizontal="center" vertical="center"/>
    </xf>
    <xf numFmtId="0" fontId="21" fillId="0" borderId="10" xfId="66" applyFont="1" applyFill="1" applyBorder="1" applyAlignment="1">
      <alignment horizontal="center" vertical="center"/>
    </xf>
    <xf numFmtId="0" fontId="21" fillId="0" borderId="67" xfId="66" applyFont="1" applyFill="1" applyBorder="1" applyAlignment="1">
      <alignment horizontal="center" vertical="center"/>
    </xf>
    <xf numFmtId="0" fontId="21" fillId="0" borderId="182" xfId="66" applyFont="1" applyFill="1" applyBorder="1" applyAlignment="1">
      <alignment horizontal="center" vertical="center" wrapText="1"/>
    </xf>
    <xf numFmtId="0" fontId="21" fillId="0" borderId="64" xfId="66" applyFont="1" applyFill="1" applyBorder="1" applyAlignment="1">
      <alignment horizontal="center" vertical="center" wrapText="1"/>
    </xf>
    <xf numFmtId="0" fontId="21" fillId="0" borderId="67" xfId="66" applyFont="1" applyFill="1" applyBorder="1" applyAlignment="1">
      <alignment horizontal="center" vertical="center" wrapText="1"/>
    </xf>
    <xf numFmtId="0" fontId="21" fillId="0" borderId="215" xfId="66" applyFont="1" applyFill="1" applyBorder="1" applyAlignment="1">
      <alignment horizontal="center" vertical="center"/>
    </xf>
    <xf numFmtId="0" fontId="21" fillId="0" borderId="178" xfId="66" applyFont="1" applyFill="1" applyBorder="1" applyAlignment="1">
      <alignment horizontal="center" vertical="center"/>
    </xf>
    <xf numFmtId="0" fontId="21" fillId="0" borderId="210" xfId="66" applyFont="1" applyFill="1" applyBorder="1" applyAlignment="1">
      <alignment horizontal="center" vertical="center"/>
    </xf>
    <xf numFmtId="0" fontId="21" fillId="0" borderId="216" xfId="66" applyFont="1" applyFill="1" applyBorder="1" applyAlignment="1">
      <alignment horizontal="center" vertical="center"/>
    </xf>
    <xf numFmtId="0" fontId="21" fillId="0" borderId="189" xfId="66" applyFont="1" applyFill="1" applyBorder="1" applyAlignment="1">
      <alignment horizontal="center" vertical="center"/>
    </xf>
    <xf numFmtId="0" fontId="21" fillId="0" borderId="183" xfId="66" applyFont="1" applyFill="1" applyBorder="1" applyAlignment="1">
      <alignment horizontal="center" vertical="center"/>
    </xf>
    <xf numFmtId="0" fontId="21" fillId="0" borderId="189" xfId="66" applyFont="1" applyFill="1" applyBorder="1" applyAlignment="1">
      <alignment horizontal="distributed" vertical="center" indent="2"/>
    </xf>
    <xf numFmtId="0" fontId="21" fillId="0" borderId="14" xfId="66" applyFont="1" applyFill="1" applyBorder="1" applyAlignment="1">
      <alignment horizontal="distributed" vertical="center" indent="2"/>
    </xf>
    <xf numFmtId="0" fontId="21" fillId="0" borderId="93" xfId="66" applyFont="1" applyFill="1" applyBorder="1" applyAlignment="1">
      <alignment horizontal="distributed" vertical="center" indent="2"/>
    </xf>
    <xf numFmtId="0" fontId="21" fillId="0" borderId="183" xfId="66" applyFont="1" applyFill="1" applyBorder="1" applyAlignment="1">
      <alignment horizontal="distributed" vertical="center" indent="2"/>
    </xf>
    <xf numFmtId="0" fontId="21" fillId="0" borderId="0" xfId="66" applyFont="1" applyFill="1" applyBorder="1" applyAlignment="1">
      <alignment horizontal="distributed" vertical="center" indent="2"/>
    </xf>
    <xf numFmtId="0" fontId="21" fillId="0" borderId="64" xfId="66" applyFont="1" applyFill="1" applyBorder="1" applyAlignment="1">
      <alignment horizontal="distributed" vertical="center" indent="2"/>
    </xf>
    <xf numFmtId="0" fontId="21" fillId="0" borderId="213" xfId="66" applyFont="1" applyFill="1" applyBorder="1" applyAlignment="1">
      <alignment horizontal="distributed" vertical="center" indent="2"/>
    </xf>
    <xf numFmtId="0" fontId="21" fillId="0" borderId="185" xfId="66" applyFont="1" applyFill="1" applyBorder="1" applyAlignment="1">
      <alignment horizontal="distributed" vertical="center" indent="2"/>
    </xf>
    <xf numFmtId="0" fontId="21" fillId="0" borderId="10" xfId="66" applyFont="1" applyFill="1" applyBorder="1" applyAlignment="1">
      <alignment horizontal="distributed" vertical="center" indent="2"/>
    </xf>
    <xf numFmtId="0" fontId="21" fillId="0" borderId="67" xfId="66" applyFont="1" applyFill="1" applyBorder="1" applyAlignment="1">
      <alignment horizontal="distributed" vertical="center" indent="2"/>
    </xf>
    <xf numFmtId="0" fontId="21" fillId="0" borderId="186" xfId="66" applyFont="1" applyFill="1" applyBorder="1" applyAlignment="1">
      <alignment horizontal="center" vertical="center"/>
    </xf>
    <xf numFmtId="0" fontId="21" fillId="0" borderId="187" xfId="66" applyFont="1" applyFill="1" applyBorder="1" applyAlignment="1">
      <alignment horizontal="center" vertical="center"/>
    </xf>
    <xf numFmtId="0" fontId="21" fillId="0" borderId="180" xfId="66" applyFont="1" applyFill="1" applyBorder="1" applyAlignment="1">
      <alignment horizontal="center" vertical="center"/>
    </xf>
    <xf numFmtId="0" fontId="21" fillId="0" borderId="202" xfId="66" applyFont="1" applyFill="1" applyBorder="1" applyAlignment="1">
      <alignment horizontal="center" vertical="center"/>
    </xf>
    <xf numFmtId="0" fontId="21" fillId="0" borderId="203" xfId="66" applyFont="1" applyFill="1" applyBorder="1" applyAlignment="1">
      <alignment horizontal="center" vertical="center"/>
    </xf>
    <xf numFmtId="0" fontId="21" fillId="0" borderId="69" xfId="66" applyFont="1" applyBorder="1" applyAlignment="1">
      <alignment horizontal="center" vertical="center" wrapText="1"/>
    </xf>
    <xf numFmtId="0" fontId="21" fillId="0" borderId="188" xfId="66" applyFont="1" applyBorder="1" applyAlignment="1">
      <alignment horizontal="center" vertical="center" wrapText="1"/>
    </xf>
    <xf numFmtId="0" fontId="21" fillId="0" borderId="213" xfId="66" applyFont="1" applyBorder="1" applyAlignment="1">
      <alignment horizontal="center" vertical="center" wrapText="1"/>
    </xf>
    <xf numFmtId="0" fontId="21" fillId="0" borderId="15" xfId="66" applyFont="1" applyBorder="1" applyAlignment="1">
      <alignment horizontal="center" vertical="center" wrapText="1"/>
    </xf>
    <xf numFmtId="0" fontId="21" fillId="0" borderId="215" xfId="66" applyFont="1" applyBorder="1" applyAlignment="1">
      <alignment horizontal="center" vertical="center" wrapText="1"/>
    </xf>
    <xf numFmtId="0" fontId="21" fillId="0" borderId="24" xfId="66" applyFont="1" applyBorder="1" applyAlignment="1">
      <alignment horizontal="center" vertical="center" wrapText="1"/>
    </xf>
    <xf numFmtId="0" fontId="21" fillId="0" borderId="211" xfId="66" applyFont="1" applyFill="1" applyBorder="1" applyAlignment="1">
      <alignment horizontal="center" vertical="center" wrapText="1"/>
    </xf>
    <xf numFmtId="0" fontId="21" fillId="0" borderId="214" xfId="66" applyFont="1" applyFill="1" applyBorder="1" applyAlignment="1">
      <alignment horizontal="center" vertical="center" wrapText="1"/>
    </xf>
    <xf numFmtId="0" fontId="21" fillId="0" borderId="190" xfId="66" applyFont="1" applyBorder="1" applyAlignment="1">
      <alignment horizontal="center" vertical="center"/>
    </xf>
    <xf numFmtId="0" fontId="21" fillId="0" borderId="59" xfId="66" applyFont="1" applyBorder="1" applyAlignment="1">
      <alignment horizontal="center" vertical="center"/>
    </xf>
    <xf numFmtId="0" fontId="21" fillId="0" borderId="148" xfId="66" applyFont="1" applyBorder="1" applyAlignment="1">
      <alignment horizontal="center" vertical="center"/>
    </xf>
    <xf numFmtId="0" fontId="80" fillId="31" borderId="189" xfId="66" applyFont="1" applyFill="1" applyBorder="1" applyAlignment="1">
      <alignment horizontal="center" vertical="center" wrapText="1"/>
    </xf>
    <xf numFmtId="0" fontId="80" fillId="31" borderId="14" xfId="66" applyFont="1" applyFill="1" applyBorder="1" applyAlignment="1">
      <alignment horizontal="center" vertical="center" wrapText="1"/>
    </xf>
    <xf numFmtId="0" fontId="80" fillId="31" borderId="93" xfId="66" applyFont="1" applyFill="1" applyBorder="1" applyAlignment="1">
      <alignment horizontal="center" vertical="center" wrapText="1"/>
    </xf>
    <xf numFmtId="0" fontId="80" fillId="31" borderId="57" xfId="66" applyFont="1" applyFill="1" applyBorder="1" applyAlignment="1">
      <alignment horizontal="center" vertical="center" wrapText="1"/>
    </xf>
    <xf numFmtId="0" fontId="80" fillId="31" borderId="60" xfId="66" applyFont="1" applyFill="1" applyBorder="1" applyAlignment="1">
      <alignment horizontal="center" vertical="center" wrapText="1"/>
    </xf>
    <xf numFmtId="0" fontId="80" fillId="31" borderId="65" xfId="66" applyFont="1" applyFill="1" applyBorder="1" applyAlignment="1">
      <alignment horizontal="center" vertical="center" wrapText="1"/>
    </xf>
    <xf numFmtId="0" fontId="57" fillId="31" borderId="189" xfId="66" applyFont="1" applyFill="1" applyBorder="1" applyAlignment="1">
      <alignment horizontal="center" vertical="center" wrapText="1"/>
    </xf>
    <xf numFmtId="0" fontId="57" fillId="31" borderId="14" xfId="66" applyFont="1" applyFill="1" applyBorder="1" applyAlignment="1">
      <alignment horizontal="center" vertical="center" wrapText="1"/>
    </xf>
    <xf numFmtId="0" fontId="57" fillId="31" borderId="93" xfId="66" applyFont="1" applyFill="1" applyBorder="1" applyAlignment="1">
      <alignment horizontal="center" vertical="center" wrapText="1"/>
    </xf>
    <xf numFmtId="0" fontId="57" fillId="31" borderId="213" xfId="66" applyFont="1" applyFill="1" applyBorder="1" applyAlignment="1">
      <alignment horizontal="center" vertical="center" wrapText="1"/>
    </xf>
    <xf numFmtId="0" fontId="57" fillId="31" borderId="0" xfId="66" applyFont="1" applyFill="1" applyBorder="1" applyAlignment="1">
      <alignment horizontal="center" vertical="center" wrapText="1"/>
    </xf>
    <xf numFmtId="0" fontId="57" fillId="31" borderId="64" xfId="66" applyFont="1" applyFill="1" applyBorder="1" applyAlignment="1">
      <alignment horizontal="center" vertical="center" wrapText="1"/>
    </xf>
    <xf numFmtId="0" fontId="57" fillId="31" borderId="215" xfId="66" applyFont="1" applyFill="1" applyBorder="1" applyAlignment="1">
      <alignment horizontal="center" vertical="center" wrapText="1"/>
    </xf>
    <xf numFmtId="0" fontId="57" fillId="31" borderId="10" xfId="66" applyFont="1" applyFill="1" applyBorder="1" applyAlignment="1">
      <alignment horizontal="center" vertical="center" wrapText="1"/>
    </xf>
    <xf numFmtId="0" fontId="57" fillId="31" borderId="67" xfId="66" applyFont="1" applyFill="1" applyBorder="1" applyAlignment="1">
      <alignment horizontal="center" vertical="center" wrapText="1"/>
    </xf>
    <xf numFmtId="0" fontId="21" fillId="0" borderId="217" xfId="66" applyFont="1" applyFill="1" applyBorder="1" applyAlignment="1">
      <alignment horizontal="center" vertical="center"/>
    </xf>
    <xf numFmtId="0" fontId="57" fillId="31" borderId="218" xfId="66" applyFont="1" applyFill="1" applyBorder="1" applyAlignment="1">
      <alignment horizontal="center" vertical="center" wrapText="1"/>
    </xf>
    <xf numFmtId="0" fontId="57" fillId="31" borderId="57" xfId="66" applyFont="1" applyFill="1" applyBorder="1" applyAlignment="1">
      <alignment horizontal="center" vertical="center" wrapText="1"/>
    </xf>
    <xf numFmtId="0" fontId="57" fillId="31" borderId="60" xfId="66" applyFont="1" applyFill="1" applyBorder="1" applyAlignment="1">
      <alignment horizontal="center" vertical="center" wrapText="1"/>
    </xf>
    <xf numFmtId="0" fontId="57" fillId="31" borderId="65" xfId="66" applyFont="1" applyFill="1" applyBorder="1" applyAlignment="1">
      <alignment horizontal="center" vertical="center" wrapText="1"/>
    </xf>
    <xf numFmtId="0" fontId="21" fillId="31" borderId="219" xfId="66" applyFont="1" applyFill="1" applyBorder="1" applyAlignment="1">
      <alignment horizontal="center" vertical="center" shrinkToFit="1"/>
    </xf>
    <xf numFmtId="0" fontId="21" fillId="31" borderId="221" xfId="66" applyFont="1" applyFill="1" applyBorder="1" applyAlignment="1">
      <alignment horizontal="center" vertical="center" shrinkToFit="1"/>
    </xf>
    <xf numFmtId="0" fontId="21" fillId="0" borderId="220" xfId="66" applyFont="1" applyBorder="1" applyAlignment="1">
      <alignment horizontal="center" vertical="center" shrinkToFit="1"/>
    </xf>
    <xf numFmtId="0" fontId="21" fillId="0" borderId="222" xfId="66" applyFont="1" applyBorder="1" applyAlignment="1">
      <alignment horizontal="center" vertical="center" shrinkToFit="1"/>
    </xf>
    <xf numFmtId="0" fontId="21" fillId="0" borderId="190" xfId="66" applyFont="1" applyBorder="1" applyAlignment="1">
      <alignment horizontal="center" vertical="center" textRotation="255"/>
    </xf>
    <xf numFmtId="0" fontId="21" fillId="0" borderId="59" xfId="66" applyFont="1" applyBorder="1" applyAlignment="1">
      <alignment horizontal="center" vertical="center" textRotation="255"/>
    </xf>
    <xf numFmtId="0" fontId="21" fillId="0" borderId="148" xfId="66" applyFont="1" applyBorder="1" applyAlignment="1">
      <alignment horizontal="center" vertical="center" textRotation="255"/>
    </xf>
    <xf numFmtId="0" fontId="80" fillId="31" borderId="218" xfId="66" applyFont="1" applyFill="1" applyBorder="1" applyAlignment="1">
      <alignment horizontal="center" vertical="center" wrapText="1"/>
    </xf>
    <xf numFmtId="49" fontId="21" fillId="31" borderId="69" xfId="66" applyNumberFormat="1" applyFont="1" applyFill="1" applyBorder="1" applyAlignment="1">
      <alignment horizontal="center" vertical="center"/>
    </xf>
    <xf numFmtId="49" fontId="21" fillId="31" borderId="227" xfId="66" applyNumberFormat="1" applyFont="1" applyFill="1" applyBorder="1" applyAlignment="1">
      <alignment horizontal="center" vertical="center"/>
    </xf>
    <xf numFmtId="49" fontId="21" fillId="31" borderId="213" xfId="66" applyNumberFormat="1" applyFont="1" applyFill="1" applyBorder="1" applyAlignment="1">
      <alignment horizontal="center" vertical="center"/>
    </xf>
    <xf numFmtId="49" fontId="21" fillId="31" borderId="15" xfId="66" applyNumberFormat="1" applyFont="1" applyFill="1" applyBorder="1" applyAlignment="1">
      <alignment horizontal="center" vertical="center"/>
    </xf>
    <xf numFmtId="49" fontId="21" fillId="31" borderId="215" xfId="66" applyNumberFormat="1" applyFont="1" applyFill="1" applyBorder="1" applyAlignment="1">
      <alignment horizontal="center" vertical="center"/>
    </xf>
    <xf numFmtId="49" fontId="21" fillId="31" borderId="24" xfId="66" applyNumberFormat="1" applyFont="1" applyFill="1" applyBorder="1" applyAlignment="1">
      <alignment horizontal="center" vertical="center"/>
    </xf>
    <xf numFmtId="0" fontId="18" fillId="0" borderId="69" xfId="66" applyFont="1" applyFill="1" applyBorder="1" applyAlignment="1">
      <alignment horizontal="center" vertical="center" wrapText="1"/>
    </xf>
    <xf numFmtId="0" fontId="18" fillId="0" borderId="181" xfId="66" applyFont="1" applyFill="1" applyBorder="1" applyAlignment="1">
      <alignment horizontal="center" vertical="center" wrapText="1"/>
    </xf>
    <xf numFmtId="0" fontId="18" fillId="0" borderId="228" xfId="66" applyFont="1" applyFill="1" applyBorder="1" applyAlignment="1">
      <alignment horizontal="center" vertical="center" wrapText="1"/>
    </xf>
    <xf numFmtId="0" fontId="18" fillId="0" borderId="215" xfId="66" applyFont="1" applyFill="1" applyBorder="1" applyAlignment="1">
      <alignment horizontal="center" vertical="center" wrapText="1"/>
    </xf>
    <xf numFmtId="0" fontId="18" fillId="0" borderId="10" xfId="66" applyFont="1" applyFill="1" applyBorder="1" applyAlignment="1">
      <alignment horizontal="center" vertical="center" wrapText="1"/>
    </xf>
    <xf numFmtId="0" fontId="18" fillId="0" borderId="67" xfId="66" applyFont="1" applyFill="1" applyBorder="1" applyAlignment="1">
      <alignment horizontal="center" vertical="center" wrapText="1"/>
    </xf>
    <xf numFmtId="0" fontId="80" fillId="0" borderId="224" xfId="66" applyFont="1" applyFill="1" applyBorder="1" applyAlignment="1">
      <alignment horizontal="center" vertical="center" shrinkToFit="1"/>
    </xf>
    <xf numFmtId="0" fontId="80" fillId="0" borderId="230" xfId="66" applyFont="1" applyFill="1" applyBorder="1" applyAlignment="1">
      <alignment horizontal="center" vertical="center" shrinkToFit="1"/>
    </xf>
    <xf numFmtId="0" fontId="21" fillId="0" borderId="229" xfId="66" applyFont="1" applyFill="1" applyBorder="1" applyAlignment="1">
      <alignment horizontal="center" vertical="center" shrinkToFit="1"/>
    </xf>
    <xf numFmtId="0" fontId="21" fillId="0" borderId="231" xfId="66" applyFont="1" applyFill="1" applyBorder="1" applyAlignment="1">
      <alignment horizontal="center" vertical="center" shrinkToFit="1"/>
    </xf>
    <xf numFmtId="0" fontId="80" fillId="31" borderId="217" xfId="66" applyFont="1" applyFill="1" applyBorder="1" applyAlignment="1">
      <alignment horizontal="center" vertical="center" shrinkToFit="1"/>
    </xf>
    <xf numFmtId="0" fontId="80" fillId="31" borderId="210" xfId="66" applyFont="1" applyFill="1" applyBorder="1" applyAlignment="1">
      <alignment horizontal="center" vertical="center" shrinkToFit="1"/>
    </xf>
    <xf numFmtId="0" fontId="80" fillId="31" borderId="216" xfId="66" applyFont="1" applyFill="1" applyBorder="1" applyAlignment="1">
      <alignment horizontal="center" vertical="center" shrinkToFit="1"/>
    </xf>
    <xf numFmtId="49" fontId="21" fillId="31" borderId="218" xfId="66" applyNumberFormat="1" applyFont="1" applyFill="1" applyBorder="1" applyAlignment="1">
      <alignment horizontal="center" vertical="center"/>
    </xf>
    <xf numFmtId="49" fontId="21" fillId="31" borderId="25" xfId="66" applyNumberFormat="1" applyFont="1" applyFill="1" applyBorder="1" applyAlignment="1">
      <alignment horizontal="center" vertical="center"/>
    </xf>
    <xf numFmtId="0" fontId="18" fillId="31" borderId="69" xfId="66" applyFont="1" applyFill="1" applyBorder="1" applyAlignment="1">
      <alignment horizontal="center" vertical="center" wrapText="1"/>
    </xf>
    <xf numFmtId="0" fontId="18" fillId="31" borderId="181" xfId="66" applyFont="1" applyFill="1" applyBorder="1" applyAlignment="1">
      <alignment horizontal="center" vertical="center" wrapText="1"/>
    </xf>
    <xf numFmtId="0" fontId="18" fillId="31" borderId="228" xfId="66" applyFont="1" applyFill="1" applyBorder="1" applyAlignment="1">
      <alignment horizontal="center" vertical="center" wrapText="1"/>
    </xf>
    <xf numFmtId="0" fontId="18" fillId="31" borderId="57" xfId="66" applyFont="1" applyFill="1" applyBorder="1" applyAlignment="1">
      <alignment horizontal="center" vertical="center" wrapText="1"/>
    </xf>
    <xf numFmtId="0" fontId="18" fillId="31" borderId="60" xfId="66" applyFont="1" applyFill="1" applyBorder="1" applyAlignment="1">
      <alignment horizontal="center" vertical="center" wrapText="1"/>
    </xf>
    <xf numFmtId="0" fontId="18" fillId="31" borderId="65" xfId="66" applyFont="1" applyFill="1" applyBorder="1" applyAlignment="1">
      <alignment horizontal="center" vertical="center" wrapText="1"/>
    </xf>
    <xf numFmtId="0" fontId="21" fillId="31" borderId="224" xfId="66" applyFont="1" applyFill="1" applyBorder="1" applyAlignment="1">
      <alignment horizontal="center" vertical="center" shrinkToFit="1"/>
    </xf>
    <xf numFmtId="0" fontId="80" fillId="0" borderId="225" xfId="66" applyFont="1" applyBorder="1" applyAlignment="1">
      <alignment horizontal="center" vertical="center" shrinkToFit="1"/>
    </xf>
    <xf numFmtId="0" fontId="80" fillId="0" borderId="222" xfId="66" applyFont="1" applyBorder="1" applyAlignment="1">
      <alignment horizontal="center" vertical="center" shrinkToFit="1"/>
    </xf>
    <xf numFmtId="0" fontId="57" fillId="31" borderId="69" xfId="66" applyFont="1" applyFill="1" applyBorder="1" applyAlignment="1">
      <alignment horizontal="center" vertical="center" wrapText="1"/>
    </xf>
    <xf numFmtId="0" fontId="57" fillId="31" borderId="181" xfId="66" applyFont="1" applyFill="1" applyBorder="1" applyAlignment="1">
      <alignment horizontal="center" vertical="center" wrapText="1"/>
    </xf>
    <xf numFmtId="0" fontId="57" fillId="31" borderId="228" xfId="66" applyFont="1" applyFill="1" applyBorder="1" applyAlignment="1">
      <alignment horizontal="center" vertical="center" wrapText="1"/>
    </xf>
    <xf numFmtId="0" fontId="80" fillId="31" borderId="226" xfId="66" applyFont="1" applyFill="1" applyBorder="1" applyAlignment="1">
      <alignment horizontal="center" vertical="center" shrinkToFit="1"/>
    </xf>
    <xf numFmtId="0" fontId="80" fillId="31" borderId="208" xfId="66" applyFont="1" applyFill="1" applyBorder="1" applyAlignment="1">
      <alignment horizontal="center" vertical="center" shrinkToFit="1"/>
    </xf>
    <xf numFmtId="0" fontId="80" fillId="31" borderId="232" xfId="66" applyFont="1" applyFill="1" applyBorder="1" applyAlignment="1">
      <alignment horizontal="center" vertical="center" shrinkToFit="1"/>
    </xf>
    <xf numFmtId="0" fontId="18" fillId="0" borderId="233" xfId="66" applyFont="1" applyFill="1" applyBorder="1" applyAlignment="1">
      <alignment horizontal="center" vertical="center" wrapText="1"/>
    </xf>
    <xf numFmtId="0" fontId="21" fillId="31" borderId="204" xfId="66" applyFont="1" applyFill="1" applyBorder="1" applyAlignment="1">
      <alignment horizontal="center" vertical="center" shrinkToFit="1"/>
    </xf>
    <xf numFmtId="0" fontId="21" fillId="31" borderId="208" xfId="66" applyFont="1" applyFill="1" applyBorder="1" applyAlignment="1">
      <alignment horizontal="center" vertical="center" shrinkToFit="1"/>
    </xf>
    <xf numFmtId="0" fontId="80" fillId="31" borderId="219" xfId="66" applyFont="1" applyFill="1" applyBorder="1" applyAlignment="1">
      <alignment horizontal="center" vertical="center" shrinkToFit="1"/>
    </xf>
    <xf numFmtId="0" fontId="80" fillId="31" borderId="223" xfId="66" applyFont="1" applyFill="1" applyBorder="1" applyAlignment="1">
      <alignment horizontal="center" vertical="center" shrinkToFit="1"/>
    </xf>
    <xf numFmtId="0" fontId="80" fillId="31" borderId="230" xfId="66" applyFont="1" applyFill="1" applyBorder="1" applyAlignment="1">
      <alignment horizontal="center" vertical="center" shrinkToFit="1"/>
    </xf>
    <xf numFmtId="0" fontId="80" fillId="31" borderId="218" xfId="66" applyFont="1" applyFill="1" applyBorder="1" applyAlignment="1">
      <alignment horizontal="center" vertical="center" shrinkToFit="1"/>
    </xf>
    <xf numFmtId="0" fontId="80" fillId="31" borderId="213" xfId="66" applyFont="1" applyFill="1" applyBorder="1" applyAlignment="1">
      <alignment horizontal="center" vertical="center" shrinkToFit="1"/>
    </xf>
    <xf numFmtId="0" fontId="80" fillId="31" borderId="215" xfId="66" applyFont="1" applyFill="1" applyBorder="1" applyAlignment="1">
      <alignment horizontal="center" vertical="center" shrinkToFit="1"/>
    </xf>
    <xf numFmtId="0" fontId="18" fillId="31" borderId="182" xfId="66" applyFont="1" applyFill="1" applyBorder="1" applyAlignment="1">
      <alignment horizontal="center" vertical="center" wrapText="1"/>
    </xf>
    <xf numFmtId="0" fontId="57" fillId="31" borderId="182" xfId="66" applyFont="1" applyFill="1" applyBorder="1" applyAlignment="1">
      <alignment horizontal="center" vertical="center" wrapText="1"/>
    </xf>
    <xf numFmtId="49" fontId="21" fillId="31" borderId="57" xfId="66" applyNumberFormat="1" applyFont="1" applyFill="1" applyBorder="1" applyAlignment="1">
      <alignment horizontal="center" vertical="center"/>
    </xf>
    <xf numFmtId="49" fontId="21" fillId="31" borderId="70" xfId="66" applyNumberFormat="1" applyFont="1" applyFill="1" applyBorder="1" applyAlignment="1">
      <alignment horizontal="center" vertical="center"/>
    </xf>
    <xf numFmtId="0" fontId="18" fillId="31" borderId="233" xfId="66" applyFont="1" applyFill="1" applyBorder="1" applyAlignment="1">
      <alignment horizontal="center" vertical="center" wrapText="1"/>
    </xf>
    <xf numFmtId="0" fontId="57" fillId="31" borderId="233" xfId="66" applyFont="1" applyFill="1" applyBorder="1" applyAlignment="1">
      <alignment horizontal="center" vertical="center" wrapText="1"/>
    </xf>
    <xf numFmtId="0" fontId="21" fillId="0" borderId="0" xfId="66" applyFont="1" applyBorder="1" applyAlignment="1">
      <alignment vertical="center" wrapText="1"/>
    </xf>
    <xf numFmtId="0" fontId="101" fillId="0" borderId="0" xfId="66" applyFont="1" applyAlignment="1">
      <alignment vertical="center" wrapText="1"/>
    </xf>
    <xf numFmtId="0" fontId="101" fillId="0" borderId="0" xfId="66" applyFont="1" applyAlignment="1">
      <alignment vertical="center"/>
    </xf>
    <xf numFmtId="0" fontId="21" fillId="0" borderId="0" xfId="66" applyFont="1" applyAlignment="1">
      <alignment vertical="center" wrapText="1"/>
    </xf>
    <xf numFmtId="0" fontId="21" fillId="0" borderId="0" xfId="66" applyFont="1" applyAlignment="1">
      <alignment vertical="center"/>
    </xf>
    <xf numFmtId="0" fontId="58" fillId="28" borderId="0" xfId="0" applyFont="1" applyFill="1" applyAlignment="1">
      <alignment horizontal="left" vertical="top" wrapText="1"/>
    </xf>
    <xf numFmtId="176" fontId="18" fillId="0" borderId="0" xfId="53" applyNumberFormat="1" applyFont="1" applyFill="1" applyAlignment="1">
      <alignment horizontal="center" vertical="center"/>
    </xf>
    <xf numFmtId="0" fontId="18" fillId="27" borderId="0" xfId="53" applyFont="1" applyFill="1" applyBorder="1" applyAlignment="1">
      <alignment horizontal="center" vertical="center"/>
    </xf>
    <xf numFmtId="0" fontId="137" fillId="28" borderId="0" xfId="0" applyFont="1" applyFill="1" applyAlignment="1">
      <alignment horizontal="center" vertical="center"/>
    </xf>
    <xf numFmtId="0" fontId="27" fillId="27" borderId="0" xfId="0" applyFont="1" applyFill="1" applyAlignment="1">
      <alignment horizontal="center" vertical="center"/>
    </xf>
    <xf numFmtId="0" fontId="58" fillId="28" borderId="0" xfId="0" applyFont="1" applyFill="1" applyAlignment="1">
      <alignment horizontal="left" wrapText="1"/>
    </xf>
    <xf numFmtId="38" fontId="22" fillId="28" borderId="178" xfId="33" applyFont="1" applyFill="1" applyBorder="1" applyAlignment="1">
      <alignment horizontal="right" shrinkToFit="1"/>
    </xf>
    <xf numFmtId="38" fontId="22" fillId="28" borderId="179" xfId="33" applyFont="1" applyFill="1" applyBorder="1" applyAlignment="1">
      <alignment horizontal="right" shrinkToFit="1"/>
    </xf>
    <xf numFmtId="0" fontId="18" fillId="28" borderId="178" xfId="53" applyNumberFormat="1" applyFont="1" applyFill="1" applyBorder="1" applyAlignment="1">
      <alignment horizontal="center" shrinkToFit="1"/>
    </xf>
    <xf numFmtId="0" fontId="18" fillId="28" borderId="179" xfId="53" applyNumberFormat="1" applyFont="1" applyFill="1" applyBorder="1" applyAlignment="1">
      <alignment horizontal="center" shrinkToFit="1"/>
    </xf>
    <xf numFmtId="0" fontId="57" fillId="28" borderId="178" xfId="53" applyNumberFormat="1" applyFont="1" applyFill="1" applyBorder="1" applyAlignment="1">
      <alignment vertical="center" wrapText="1"/>
    </xf>
    <xf numFmtId="0" fontId="57" fillId="28" borderId="179" xfId="53" applyNumberFormat="1" applyFont="1" applyFill="1" applyBorder="1" applyAlignment="1">
      <alignment vertical="center" wrapText="1"/>
    </xf>
    <xf numFmtId="0" fontId="56" fillId="26" borderId="178" xfId="53" applyNumberFormat="1" applyFont="1" applyFill="1" applyBorder="1" applyAlignment="1">
      <alignment horizontal="center" vertical="center" wrapText="1"/>
    </xf>
    <xf numFmtId="0" fontId="56" fillId="26" borderId="179" xfId="53" applyNumberFormat="1" applyFont="1" applyFill="1" applyBorder="1" applyAlignment="1">
      <alignment horizontal="center" vertical="center"/>
    </xf>
    <xf numFmtId="0" fontId="57" fillId="0" borderId="0" xfId="53" applyFont="1" applyFill="1" applyAlignment="1">
      <alignment vertical="top" wrapText="1"/>
    </xf>
    <xf numFmtId="0" fontId="56" fillId="28" borderId="178" xfId="53" applyNumberFormat="1" applyFont="1" applyFill="1" applyBorder="1" applyAlignment="1">
      <alignment horizontal="center" vertical="center" wrapText="1"/>
    </xf>
    <xf numFmtId="0" fontId="56" fillId="28" borderId="179" xfId="53" applyNumberFormat="1" applyFont="1" applyFill="1" applyBorder="1" applyAlignment="1">
      <alignment horizontal="center" vertical="center"/>
    </xf>
    <xf numFmtId="0" fontId="65" fillId="0" borderId="0" xfId="53" applyFont="1" applyBorder="1" applyAlignment="1">
      <alignment horizontal="center" vertical="center"/>
    </xf>
    <xf numFmtId="0" fontId="23" fillId="29" borderId="18" xfId="88" applyFont="1" applyFill="1" applyBorder="1" applyAlignment="1" applyProtection="1">
      <alignment horizontal="center" vertical="center" wrapText="1"/>
      <protection locked="0"/>
    </xf>
    <xf numFmtId="0" fontId="57" fillId="0" borderId="0" xfId="88" applyFont="1" applyBorder="1" applyAlignment="1" applyProtection="1">
      <alignment horizontal="left" vertical="top" wrapText="1"/>
    </xf>
    <xf numFmtId="0" fontId="23" fillId="27" borderId="13" xfId="88" applyFont="1" applyFill="1" applyBorder="1" applyAlignment="1" applyProtection="1">
      <alignment horizontal="left" vertical="center" wrapText="1" indent="2"/>
    </xf>
    <xf numFmtId="0" fontId="23" fillId="27" borderId="25" xfId="88" applyFont="1" applyFill="1" applyBorder="1" applyAlignment="1" applyProtection="1">
      <alignment horizontal="left" vertical="center" wrapText="1" indent="2"/>
    </xf>
    <xf numFmtId="0" fontId="23" fillId="27" borderId="17" xfId="88" applyFont="1" applyFill="1" applyBorder="1" applyAlignment="1" applyProtection="1">
      <alignment horizontal="left" vertical="center" wrapText="1" indent="2"/>
    </xf>
    <xf numFmtId="0" fontId="23" fillId="27" borderId="24" xfId="88" applyFont="1" applyFill="1" applyBorder="1" applyAlignment="1" applyProtection="1">
      <alignment horizontal="left" vertical="center" wrapText="1" indent="2"/>
    </xf>
    <xf numFmtId="0" fontId="23" fillId="0" borderId="16" xfId="88" applyFont="1" applyBorder="1" applyAlignment="1" applyProtection="1">
      <alignment horizontal="justify" vertical="center" wrapText="1"/>
    </xf>
    <xf numFmtId="0" fontId="23" fillId="0" borderId="0" xfId="88" applyFont="1" applyBorder="1" applyAlignment="1" applyProtection="1">
      <alignment horizontal="justify" vertical="center" wrapText="1"/>
    </xf>
    <xf numFmtId="0" fontId="23" fillId="0" borderId="15" xfId="88" applyFont="1" applyBorder="1" applyAlignment="1" applyProtection="1">
      <alignment horizontal="justify" vertical="center" wrapText="1"/>
    </xf>
    <xf numFmtId="0" fontId="23" fillId="0" borderId="17" xfId="88" applyFont="1" applyBorder="1" applyAlignment="1" applyProtection="1">
      <alignment horizontal="justify" vertical="center" wrapText="1"/>
    </xf>
    <xf numFmtId="0" fontId="23" fillId="0" borderId="10" xfId="88" applyFont="1" applyBorder="1" applyAlignment="1" applyProtection="1">
      <alignment horizontal="justify" vertical="center" wrapText="1"/>
    </xf>
    <xf numFmtId="0" fontId="23" fillId="0" borderId="24" xfId="88" applyFont="1" applyBorder="1" applyAlignment="1" applyProtection="1">
      <alignment horizontal="justify" vertical="center" wrapText="1"/>
    </xf>
    <xf numFmtId="0" fontId="23" fillId="0" borderId="18" xfId="88" applyFont="1" applyBorder="1" applyAlignment="1" applyProtection="1">
      <alignment horizontal="center" vertical="center" wrapText="1"/>
    </xf>
    <xf numFmtId="0" fontId="13" fillId="0" borderId="18" xfId="88" applyBorder="1" applyAlignment="1" applyProtection="1">
      <alignment horizontal="center" vertical="center" wrapText="1"/>
    </xf>
    <xf numFmtId="0" fontId="23" fillId="27" borderId="11" xfId="88" applyFont="1" applyFill="1" applyBorder="1" applyAlignment="1" applyProtection="1">
      <alignment horizontal="left" vertical="center" indent="2" shrinkToFit="1"/>
      <protection locked="0"/>
    </xf>
    <xf numFmtId="0" fontId="23" fillId="27" borderId="12" xfId="88" applyFont="1" applyFill="1" applyBorder="1" applyAlignment="1" applyProtection="1">
      <alignment horizontal="left" vertical="center" indent="2" shrinkToFit="1"/>
      <protection locked="0"/>
    </xf>
    <xf numFmtId="0" fontId="25" fillId="0" borderId="0" xfId="88" applyFont="1" applyBorder="1" applyAlignment="1" applyProtection="1">
      <alignment horizontal="center" vertical="center"/>
    </xf>
    <xf numFmtId="0" fontId="23" fillId="27" borderId="16" xfId="88" applyNumberFormat="1" applyFont="1" applyFill="1" applyBorder="1" applyAlignment="1" applyProtection="1">
      <alignment horizontal="left" vertical="center" wrapText="1" indent="1"/>
    </xf>
    <xf numFmtId="0" fontId="23" fillId="27" borderId="0" xfId="88" applyNumberFormat="1" applyFont="1" applyFill="1" applyBorder="1" applyAlignment="1" applyProtection="1">
      <alignment horizontal="left" vertical="center" wrapText="1" indent="1"/>
    </xf>
    <xf numFmtId="0" fontId="23" fillId="27" borderId="15" xfId="88" applyNumberFormat="1" applyFont="1" applyFill="1" applyBorder="1" applyAlignment="1" applyProtection="1">
      <alignment horizontal="left" vertical="center" wrapText="1" indent="1"/>
    </xf>
    <xf numFmtId="0" fontId="23" fillId="27" borderId="16" xfId="88" applyNumberFormat="1" applyFont="1" applyFill="1" applyBorder="1" applyAlignment="1" applyProtection="1">
      <alignment horizontal="right" vertical="center" wrapText="1" indent="1"/>
    </xf>
    <xf numFmtId="0" fontId="23" fillId="27" borderId="0" xfId="88" applyNumberFormat="1" applyFont="1" applyFill="1" applyBorder="1" applyAlignment="1" applyProtection="1">
      <alignment horizontal="right" vertical="center" wrapText="1" indent="1"/>
    </xf>
    <xf numFmtId="0" fontId="23" fillId="27" borderId="15" xfId="88" applyNumberFormat="1" applyFont="1" applyFill="1" applyBorder="1" applyAlignment="1" applyProtection="1">
      <alignment horizontal="right" vertical="center" wrapText="1" indent="1"/>
    </xf>
    <xf numFmtId="0" fontId="23" fillId="0" borderId="16" xfId="88" applyFont="1" applyBorder="1" applyAlignment="1" applyProtection="1">
      <alignment horizontal="center" vertical="center" wrapText="1"/>
    </xf>
    <xf numFmtId="0" fontId="23" fillId="0" borderId="0" xfId="88" applyFont="1" applyBorder="1" applyAlignment="1" applyProtection="1">
      <alignment horizontal="center" vertical="center" wrapText="1"/>
    </xf>
    <xf numFmtId="0" fontId="23" fillId="0" borderId="15" xfId="88" applyFont="1" applyBorder="1" applyAlignment="1" applyProtection="1">
      <alignment horizontal="center" vertical="center" wrapText="1"/>
    </xf>
    <xf numFmtId="181" fontId="23" fillId="27" borderId="11" xfId="88" applyNumberFormat="1" applyFont="1" applyFill="1" applyBorder="1" applyAlignment="1" applyProtection="1">
      <alignment horizontal="left" vertical="center" indent="2"/>
    </xf>
    <xf numFmtId="181" fontId="23" fillId="27" borderId="12" xfId="88" applyNumberFormat="1" applyFont="1" applyFill="1" applyBorder="1" applyAlignment="1" applyProtection="1">
      <alignment horizontal="left" vertical="center" indent="2"/>
    </xf>
    <xf numFmtId="0" fontId="55" fillId="0" borderId="0" xfId="65" applyFont="1" applyAlignment="1">
      <alignment horizontal="center" vertical="center"/>
    </xf>
    <xf numFmtId="0" fontId="23" fillId="0" borderId="0" xfId="65" applyFont="1" applyAlignment="1">
      <alignment horizontal="left" vertical="center" wrapText="1"/>
    </xf>
    <xf numFmtId="0" fontId="23" fillId="0" borderId="0" xfId="65" applyFont="1" applyAlignment="1">
      <alignment horizontal="center" vertical="top" wrapText="1"/>
    </xf>
    <xf numFmtId="0" fontId="58" fillId="27" borderId="10" xfId="65" applyFont="1" applyFill="1" applyBorder="1" applyAlignment="1">
      <alignment horizontal="center" vertical="center"/>
    </xf>
    <xf numFmtId="0" fontId="13" fillId="31" borderId="10" xfId="65" applyFill="1" applyBorder="1" applyAlignment="1">
      <alignment horizontal="center" vertical="center"/>
    </xf>
    <xf numFmtId="0" fontId="58" fillId="27" borderId="0" xfId="0" applyFont="1" applyFill="1" applyAlignment="1">
      <alignment horizontal="left"/>
    </xf>
    <xf numFmtId="176" fontId="18" fillId="28" borderId="0" xfId="56" applyNumberFormat="1" applyFont="1" applyFill="1" applyBorder="1" applyAlignment="1">
      <alignment horizontal="center" vertical="center" shrinkToFit="1"/>
    </xf>
    <xf numFmtId="0" fontId="58" fillId="27" borderId="0" xfId="65" applyFont="1" applyFill="1" applyAlignment="1">
      <alignment horizontal="center" vertical="center" shrinkToFit="1"/>
    </xf>
    <xf numFmtId="0" fontId="58" fillId="27" borderId="0" xfId="65" applyFont="1" applyFill="1" applyBorder="1" applyAlignment="1">
      <alignment horizontal="center" vertical="center"/>
    </xf>
    <xf numFmtId="0" fontId="60" fillId="0" borderId="0" xfId="44" applyFont="1" applyAlignment="1">
      <alignment horizontal="justify" vertical="center" wrapText="1"/>
    </xf>
    <xf numFmtId="0" fontId="95" fillId="0" borderId="0" xfId="44" applyFont="1">
      <alignment vertical="center"/>
    </xf>
    <xf numFmtId="0" fontId="60" fillId="28" borderId="13" xfId="44" applyFont="1" applyFill="1" applyBorder="1" applyAlignment="1" applyProtection="1">
      <alignment horizontal="left" vertical="center" wrapText="1"/>
      <protection locked="0"/>
    </xf>
    <xf numFmtId="0" fontId="95" fillId="28" borderId="14" xfId="44" applyFont="1" applyFill="1" applyBorder="1" applyAlignment="1" applyProtection="1">
      <alignment horizontal="left" vertical="center"/>
      <protection locked="0"/>
    </xf>
    <xf numFmtId="0" fontId="95" fillId="28" borderId="25" xfId="44" applyFont="1" applyFill="1" applyBorder="1" applyAlignment="1" applyProtection="1">
      <alignment horizontal="left" vertical="center"/>
      <protection locked="0"/>
    </xf>
    <xf numFmtId="0" fontId="60" fillId="28" borderId="17" xfId="44" applyFont="1" applyFill="1" applyBorder="1" applyAlignment="1" applyProtection="1">
      <alignment horizontal="left" vertical="center" wrapText="1"/>
      <protection locked="0"/>
    </xf>
    <xf numFmtId="0" fontId="95" fillId="28" borderId="10" xfId="44" applyFont="1" applyFill="1" applyBorder="1" applyAlignment="1" applyProtection="1">
      <alignment horizontal="left" vertical="center"/>
      <protection locked="0"/>
    </xf>
    <xf numFmtId="0" fontId="95" fillId="28" borderId="24" xfId="44" applyFont="1" applyFill="1" applyBorder="1" applyAlignment="1" applyProtection="1">
      <alignment horizontal="left" vertical="center"/>
      <protection locked="0"/>
    </xf>
    <xf numFmtId="0" fontId="95" fillId="27" borderId="0" xfId="44" applyFont="1" applyFill="1" applyAlignment="1" applyProtection="1">
      <alignment horizontal="left" wrapText="1"/>
      <protection locked="0"/>
    </xf>
    <xf numFmtId="0" fontId="95" fillId="27" borderId="0" xfId="44" applyFont="1" applyFill="1" applyAlignment="1" applyProtection="1">
      <alignment horizontal="left" vertical="center" shrinkToFit="1"/>
      <protection locked="0"/>
    </xf>
    <xf numFmtId="177" fontId="21" fillId="27" borderId="0" xfId="0" applyNumberFormat="1" applyFont="1" applyFill="1" applyBorder="1" applyAlignment="1" applyProtection="1">
      <alignment horizontal="center" vertical="center" shrinkToFit="1"/>
    </xf>
    <xf numFmtId="0" fontId="60" fillId="28" borderId="18" xfId="44" applyFont="1" applyFill="1" applyBorder="1" applyAlignment="1" applyProtection="1">
      <alignment horizontal="left" vertical="center" wrapText="1"/>
      <protection locked="0"/>
    </xf>
    <xf numFmtId="0" fontId="95" fillId="28" borderId="18" xfId="44" applyFont="1" applyFill="1" applyBorder="1" applyAlignment="1" applyProtection="1">
      <alignment horizontal="left" vertical="center"/>
      <protection locked="0"/>
    </xf>
    <xf numFmtId="0" fontId="95" fillId="27" borderId="0" xfId="44" applyFont="1" applyFill="1" applyAlignment="1">
      <alignment horizontal="left" vertical="center" indent="3"/>
    </xf>
    <xf numFmtId="0" fontId="18" fillId="27" borderId="0" xfId="0" applyFont="1" applyFill="1" applyAlignment="1">
      <alignment horizontal="left" vertical="center" indent="3"/>
    </xf>
    <xf numFmtId="0" fontId="60" fillId="0" borderId="0" xfId="44" applyFont="1" applyAlignment="1" applyProtection="1">
      <alignment horizontal="justify" vertical="center" wrapText="1"/>
      <protection locked="0"/>
    </xf>
    <xf numFmtId="0" fontId="95" fillId="0" borderId="0" xfId="44" applyFont="1" applyProtection="1">
      <alignment vertical="center"/>
      <protection locked="0"/>
    </xf>
    <xf numFmtId="0" fontId="60" fillId="0" borderId="11" xfId="44" applyFont="1" applyBorder="1" applyAlignment="1">
      <alignment horizontal="center" vertical="center" wrapText="1"/>
    </xf>
    <xf numFmtId="0" fontId="60" fillId="0" borderId="12" xfId="44" applyFont="1" applyBorder="1" applyAlignment="1">
      <alignment horizontal="center" vertical="center" wrapText="1"/>
    </xf>
    <xf numFmtId="0" fontId="223" fillId="0" borderId="0" xfId="44" applyFont="1" applyAlignment="1">
      <alignment horizontal="center" vertical="center" wrapText="1"/>
    </xf>
    <xf numFmtId="0" fontId="95" fillId="27" borderId="0" xfId="44" applyFont="1" applyFill="1" applyAlignment="1" applyProtection="1">
      <alignment vertical="center" shrinkToFit="1"/>
      <protection locked="0"/>
    </xf>
    <xf numFmtId="176" fontId="18" fillId="28" borderId="0" xfId="56" applyNumberFormat="1" applyFont="1" applyFill="1" applyBorder="1" applyAlignment="1">
      <alignment horizontal="left" vertical="center" shrinkToFit="1"/>
    </xf>
    <xf numFmtId="0" fontId="58" fillId="27" borderId="0" xfId="65" applyFont="1" applyFill="1" applyAlignment="1">
      <alignment horizontal="left" vertical="center" shrinkToFit="1"/>
    </xf>
    <xf numFmtId="0" fontId="76" fillId="28" borderId="18" xfId="65" applyFont="1" applyFill="1" applyBorder="1" applyAlignment="1">
      <alignment horizontal="center" vertical="center"/>
    </xf>
    <xf numFmtId="0" fontId="72" fillId="28" borderId="18" xfId="65" applyFont="1" applyFill="1" applyBorder="1" applyAlignment="1">
      <alignment horizontal="center" vertical="center"/>
    </xf>
    <xf numFmtId="0" fontId="0" fillId="28" borderId="18" xfId="65" applyFont="1" applyFill="1" applyBorder="1" applyAlignment="1">
      <alignment horizontal="center" vertical="center"/>
    </xf>
    <xf numFmtId="0" fontId="13" fillId="28" borderId="18" xfId="65" applyFill="1" applyBorder="1" applyAlignment="1">
      <alignment horizontal="center" vertical="center"/>
    </xf>
    <xf numFmtId="0" fontId="23" fillId="0" borderId="18" xfId="65" applyFont="1" applyBorder="1" applyAlignment="1">
      <alignment horizontal="center" vertical="center"/>
    </xf>
    <xf numFmtId="0" fontId="18" fillId="0" borderId="18" xfId="65" applyFont="1" applyBorder="1" applyAlignment="1">
      <alignment horizontal="center" vertical="center"/>
    </xf>
    <xf numFmtId="0" fontId="76" fillId="0" borderId="18" xfId="65" applyFont="1" applyBorder="1" applyAlignment="1">
      <alignment horizontal="center" vertical="center"/>
    </xf>
    <xf numFmtId="0" fontId="58" fillId="0" borderId="18" xfId="65" applyFont="1" applyBorder="1" applyAlignment="1">
      <alignment horizontal="center" vertical="center"/>
    </xf>
    <xf numFmtId="0" fontId="58" fillId="28" borderId="18" xfId="65" applyFont="1" applyFill="1" applyBorder="1" applyAlignment="1">
      <alignment horizontal="center" vertical="center"/>
    </xf>
    <xf numFmtId="0" fontId="18" fillId="28" borderId="92" xfId="53" applyFont="1" applyFill="1" applyBorder="1" applyAlignment="1">
      <alignment horizontal="right" vertical="center"/>
    </xf>
    <xf numFmtId="176" fontId="21" fillId="0" borderId="92" xfId="53" applyNumberFormat="1" applyFont="1" applyFill="1" applyBorder="1" applyAlignment="1">
      <alignment vertical="center" shrinkToFit="1"/>
    </xf>
    <xf numFmtId="0" fontId="18" fillId="0" borderId="92" xfId="53" applyFont="1" applyFill="1" applyBorder="1" applyAlignment="1">
      <alignment horizontal="right" vertical="center"/>
    </xf>
    <xf numFmtId="0" fontId="18" fillId="0" borderId="92" xfId="53" applyFont="1" applyFill="1" applyBorder="1" applyAlignment="1">
      <alignment horizontal="left" vertical="center"/>
    </xf>
    <xf numFmtId="0" fontId="19" fillId="0" borderId="0" xfId="53" applyFont="1" applyFill="1" applyBorder="1" applyAlignment="1">
      <alignment horizontal="center" vertical="center"/>
    </xf>
    <xf numFmtId="0" fontId="18" fillId="0" borderId="68" xfId="53" applyFont="1" applyFill="1" applyBorder="1" applyAlignment="1">
      <alignment horizontal="center" vertical="center"/>
    </xf>
    <xf numFmtId="0" fontId="18" fillId="0" borderId="64" xfId="53" applyFont="1" applyFill="1" applyBorder="1" applyAlignment="1">
      <alignment horizontal="center" vertical="center"/>
    </xf>
    <xf numFmtId="0" fontId="57" fillId="0" borderId="92" xfId="53" applyFont="1" applyFill="1" applyBorder="1" applyAlignment="1">
      <alignment horizontal="center" vertical="center"/>
    </xf>
    <xf numFmtId="0" fontId="18" fillId="0" borderId="60" xfId="53" applyFont="1" applyFill="1" applyBorder="1" applyAlignment="1">
      <alignment horizontal="center"/>
    </xf>
    <xf numFmtId="0" fontId="18" fillId="27" borderId="60" xfId="53" applyNumberFormat="1" applyFont="1" applyFill="1" applyBorder="1" applyAlignment="1">
      <alignment shrinkToFit="1"/>
    </xf>
    <xf numFmtId="0" fontId="0" fillId="27" borderId="60" xfId="0" applyNumberFormat="1" applyFill="1" applyBorder="1" applyAlignment="1">
      <alignment shrinkToFit="1"/>
    </xf>
    <xf numFmtId="0" fontId="0" fillId="27" borderId="65" xfId="0" applyNumberFormat="1" applyFill="1" applyBorder="1" applyAlignment="1">
      <alignment shrinkToFit="1"/>
    </xf>
    <xf numFmtId="0" fontId="18" fillId="28" borderId="92" xfId="53" applyFont="1" applyFill="1" applyBorder="1" applyAlignment="1">
      <alignment horizontal="center" vertical="center"/>
    </xf>
    <xf numFmtId="176" fontId="21" fillId="0" borderId="84" xfId="53" applyNumberFormat="1" applyFont="1" applyFill="1" applyBorder="1" applyAlignment="1">
      <alignment vertical="center" shrinkToFit="1"/>
    </xf>
    <xf numFmtId="176" fontId="21" fillId="0" borderId="61" xfId="53" applyNumberFormat="1" applyFont="1" applyFill="1" applyBorder="1" applyAlignment="1">
      <alignment vertical="center" shrinkToFit="1"/>
    </xf>
    <xf numFmtId="176" fontId="21" fillId="0" borderId="87" xfId="53" applyNumberFormat="1" applyFont="1" applyFill="1" applyBorder="1" applyAlignment="1">
      <alignment vertical="center" shrinkToFit="1"/>
    </xf>
    <xf numFmtId="0" fontId="18" fillId="0" borderId="58" xfId="53" applyFont="1" applyFill="1" applyBorder="1" applyAlignment="1">
      <alignment horizontal="center" vertical="center"/>
    </xf>
    <xf numFmtId="0" fontId="18" fillId="0" borderId="69" xfId="53" applyFont="1" applyFill="1" applyBorder="1" applyAlignment="1">
      <alignment horizontal="center" vertical="center" wrapText="1"/>
    </xf>
    <xf numFmtId="0" fontId="18" fillId="0" borderId="91" xfId="53" applyFont="1" applyFill="1" applyBorder="1" applyAlignment="1">
      <alignment horizontal="center" vertical="center" wrapText="1"/>
    </xf>
    <xf numFmtId="0" fontId="18" fillId="0" borderId="66" xfId="53" applyFont="1" applyFill="1" applyBorder="1" applyAlignment="1">
      <alignment horizontal="center" vertical="center" wrapText="1"/>
    </xf>
    <xf numFmtId="0" fontId="18" fillId="0" borderId="68" xfId="53" applyFont="1" applyFill="1" applyBorder="1" applyAlignment="1">
      <alignment horizontal="center" vertical="center" wrapText="1"/>
    </xf>
    <xf numFmtId="0" fontId="18" fillId="0" borderId="0" xfId="53" applyFont="1" applyFill="1" applyBorder="1" applyAlignment="1">
      <alignment horizontal="center" vertical="center" wrapText="1"/>
    </xf>
    <xf numFmtId="0" fontId="18" fillId="0" borderId="64" xfId="53" applyFont="1" applyFill="1" applyBorder="1" applyAlignment="1">
      <alignment horizontal="center" vertical="center" wrapText="1"/>
    </xf>
    <xf numFmtId="0" fontId="18" fillId="0" borderId="57" xfId="53" applyFont="1" applyFill="1" applyBorder="1" applyAlignment="1">
      <alignment horizontal="center" vertical="center" wrapText="1"/>
    </xf>
    <xf numFmtId="0" fontId="18" fillId="0" borderId="60" xfId="53" applyFont="1" applyFill="1" applyBorder="1" applyAlignment="1">
      <alignment horizontal="center" vertical="center" wrapText="1"/>
    </xf>
    <xf numFmtId="0" fontId="18" fillId="0" borderId="65" xfId="53" applyFont="1" applyFill="1" applyBorder="1" applyAlignment="1">
      <alignment horizontal="center" vertical="center" wrapText="1"/>
    </xf>
    <xf numFmtId="0" fontId="58" fillId="0" borderId="69" xfId="53" applyFont="1" applyFill="1" applyBorder="1" applyAlignment="1">
      <alignment horizontal="center" vertical="center" wrapText="1"/>
    </xf>
    <xf numFmtId="0" fontId="58" fillId="0" borderId="91" xfId="53" applyFont="1" applyFill="1" applyBorder="1" applyAlignment="1">
      <alignment horizontal="center" vertical="center" wrapText="1"/>
    </xf>
    <xf numFmtId="0" fontId="58" fillId="0" borderId="66" xfId="53" applyFont="1" applyFill="1" applyBorder="1" applyAlignment="1">
      <alignment horizontal="center" vertical="center" wrapText="1"/>
    </xf>
    <xf numFmtId="0" fontId="58" fillId="0" borderId="68" xfId="53" applyFont="1" applyFill="1" applyBorder="1" applyAlignment="1">
      <alignment horizontal="center" vertical="center" wrapText="1"/>
    </xf>
    <xf numFmtId="0" fontId="58" fillId="0" borderId="0" xfId="53" applyFont="1" applyFill="1" applyBorder="1" applyAlignment="1">
      <alignment horizontal="center" vertical="center" wrapText="1"/>
    </xf>
    <xf numFmtId="0" fontId="58" fillId="0" borderId="64" xfId="53" applyFont="1" applyFill="1" applyBorder="1" applyAlignment="1">
      <alignment horizontal="center" vertical="center" wrapText="1"/>
    </xf>
    <xf numFmtId="0" fontId="58" fillId="0" borderId="57" xfId="53" applyFont="1" applyFill="1" applyBorder="1" applyAlignment="1">
      <alignment horizontal="center" vertical="center" wrapText="1"/>
    </xf>
    <xf numFmtId="0" fontId="58" fillId="0" borderId="60" xfId="53" applyFont="1" applyFill="1" applyBorder="1" applyAlignment="1">
      <alignment horizontal="center" vertical="center" wrapText="1"/>
    </xf>
    <xf numFmtId="0" fontId="58" fillId="0" borderId="65" xfId="53" applyFont="1" applyFill="1" applyBorder="1" applyAlignment="1">
      <alignment horizontal="center" vertical="center" wrapText="1"/>
    </xf>
    <xf numFmtId="0" fontId="18" fillId="0" borderId="92" xfId="53" applyFont="1" applyFill="1" applyBorder="1" applyAlignment="1">
      <alignment horizontal="center" vertical="center" wrapText="1"/>
    </xf>
    <xf numFmtId="0" fontId="142" fillId="0" borderId="13" xfId="89" applyFont="1" applyFill="1" applyBorder="1" applyAlignment="1">
      <alignment horizontal="center" vertical="center"/>
    </xf>
    <xf numFmtId="0" fontId="142" fillId="0" borderId="14" xfId="89" applyFont="1" applyFill="1" applyBorder="1" applyAlignment="1">
      <alignment horizontal="center" vertical="center"/>
    </xf>
    <xf numFmtId="0" fontId="37" fillId="0" borderId="14" xfId="0" applyFont="1" applyBorder="1" applyAlignment="1"/>
    <xf numFmtId="0" fontId="37" fillId="0" borderId="25" xfId="0" applyFont="1" applyBorder="1" applyAlignment="1"/>
    <xf numFmtId="0" fontId="37" fillId="0" borderId="16" xfId="0" applyFont="1" applyBorder="1" applyAlignment="1"/>
    <xf numFmtId="0" fontId="37" fillId="0" borderId="0" xfId="0" applyFont="1" applyBorder="1" applyAlignment="1"/>
    <xf numFmtId="0" fontId="37" fillId="0" borderId="15" xfId="0" applyFont="1" applyBorder="1" applyAlignment="1"/>
    <xf numFmtId="0" fontId="37" fillId="0" borderId="17" xfId="0" applyFont="1" applyBorder="1" applyAlignment="1"/>
    <xf numFmtId="0" fontId="37" fillId="0" borderId="10" xfId="0" applyFont="1" applyBorder="1" applyAlignment="1"/>
    <xf numFmtId="0" fontId="37" fillId="0" borderId="24" xfId="0" applyFont="1" applyBorder="1" applyAlignment="1"/>
    <xf numFmtId="0" fontId="142" fillId="0" borderId="25" xfId="89" applyFont="1" applyFill="1" applyBorder="1" applyAlignment="1">
      <alignment horizontal="center" vertical="center"/>
    </xf>
    <xf numFmtId="0" fontId="142" fillId="0" borderId="16" xfId="89" applyFont="1" applyFill="1" applyBorder="1" applyAlignment="1">
      <alignment horizontal="center" vertical="center"/>
    </xf>
    <xf numFmtId="0" fontId="142" fillId="0" borderId="0" xfId="89" applyFont="1" applyFill="1" applyBorder="1" applyAlignment="1">
      <alignment horizontal="center" vertical="center"/>
    </xf>
    <xf numFmtId="0" fontId="142" fillId="0" borderId="15" xfId="89" applyFont="1" applyFill="1" applyBorder="1" applyAlignment="1">
      <alignment horizontal="center" vertical="center"/>
    </xf>
    <xf numFmtId="0" fontId="142" fillId="0" borderId="17" xfId="89" applyFont="1" applyFill="1" applyBorder="1" applyAlignment="1">
      <alignment horizontal="center" vertical="center"/>
    </xf>
    <xf numFmtId="0" fontId="142" fillId="0" borderId="10" xfId="89" applyFont="1" applyFill="1" applyBorder="1" applyAlignment="1">
      <alignment horizontal="center" vertical="center"/>
    </xf>
    <xf numFmtId="0" fontId="142" fillId="0" borderId="24" xfId="89" applyFont="1" applyFill="1" applyBorder="1" applyAlignment="1">
      <alignment horizontal="center" vertical="center"/>
    </xf>
    <xf numFmtId="0" fontId="142" fillId="0" borderId="10" xfId="89" applyFont="1" applyFill="1" applyBorder="1" applyAlignment="1">
      <alignment horizontal="left" vertical="center"/>
    </xf>
    <xf numFmtId="0" fontId="146" fillId="0" borderId="13" xfId="89" applyFont="1" applyFill="1" applyBorder="1" applyAlignment="1">
      <alignment horizontal="center" vertical="center" wrapText="1"/>
    </xf>
    <xf numFmtId="0" fontId="146" fillId="0" borderId="14" xfId="89" applyFont="1" applyFill="1" applyBorder="1" applyAlignment="1">
      <alignment horizontal="center" vertical="center" wrapText="1"/>
    </xf>
    <xf numFmtId="0" fontId="146" fillId="0" borderId="13" xfId="89" applyFont="1" applyFill="1" applyBorder="1" applyAlignment="1">
      <alignment horizontal="center"/>
    </xf>
    <xf numFmtId="0" fontId="146" fillId="0" borderId="14" xfId="89" applyFont="1" applyFill="1" applyBorder="1" applyAlignment="1">
      <alignment horizontal="center"/>
    </xf>
    <xf numFmtId="0" fontId="142" fillId="0" borderId="13" xfId="89" applyFont="1" applyFill="1" applyBorder="1" applyAlignment="1">
      <alignment horizontal="center" vertical="center" wrapText="1"/>
    </xf>
    <xf numFmtId="0" fontId="142" fillId="0" borderId="14" xfId="89" applyFont="1" applyFill="1" applyBorder="1" applyAlignment="1">
      <alignment horizontal="center" vertical="center" wrapText="1"/>
    </xf>
    <xf numFmtId="0" fontId="142" fillId="0" borderId="25" xfId="89" applyFont="1" applyFill="1" applyBorder="1" applyAlignment="1">
      <alignment horizontal="center" vertical="center" wrapText="1"/>
    </xf>
    <xf numFmtId="0" fontId="142" fillId="0" borderId="17" xfId="89" applyFont="1" applyFill="1" applyBorder="1" applyAlignment="1">
      <alignment horizontal="center" vertical="center" wrapText="1"/>
    </xf>
    <xf numFmtId="0" fontId="142" fillId="0" borderId="10" xfId="89" applyFont="1" applyFill="1" applyBorder="1" applyAlignment="1">
      <alignment horizontal="center" vertical="center" wrapText="1"/>
    </xf>
    <xf numFmtId="0" fontId="142" fillId="0" borderId="24" xfId="89" applyFont="1" applyFill="1" applyBorder="1" applyAlignment="1">
      <alignment horizontal="center" vertical="center" wrapText="1"/>
    </xf>
    <xf numFmtId="0" fontId="142" fillId="0" borderId="13" xfId="89" applyFont="1" applyFill="1" applyBorder="1" applyAlignment="1">
      <alignment horizontal="center" vertical="center" shrinkToFit="1"/>
    </xf>
    <xf numFmtId="0" fontId="142" fillId="0" borderId="14" xfId="89" applyFont="1" applyFill="1" applyBorder="1" applyAlignment="1">
      <alignment horizontal="center" vertical="center" shrinkToFit="1"/>
    </xf>
    <xf numFmtId="0" fontId="142" fillId="0" borderId="25" xfId="89" applyFont="1" applyFill="1" applyBorder="1" applyAlignment="1">
      <alignment horizontal="center" vertical="center" shrinkToFit="1"/>
    </xf>
    <xf numFmtId="0" fontId="142" fillId="0" borderId="16" xfId="89" applyFont="1" applyFill="1" applyBorder="1" applyAlignment="1">
      <alignment horizontal="center" vertical="center" shrinkToFit="1"/>
    </xf>
    <xf numFmtId="0" fontId="142" fillId="0" borderId="0" xfId="89" applyFont="1" applyFill="1" applyBorder="1" applyAlignment="1">
      <alignment horizontal="center" vertical="center" shrinkToFit="1"/>
    </xf>
    <xf numFmtId="0" fontId="142" fillId="0" borderId="15" xfId="89" applyFont="1" applyFill="1" applyBorder="1" applyAlignment="1">
      <alignment horizontal="center" vertical="center" shrinkToFit="1"/>
    </xf>
    <xf numFmtId="0" fontId="146" fillId="0" borderId="17" xfId="89" applyFont="1" applyFill="1" applyBorder="1" applyAlignment="1">
      <alignment horizontal="center" vertical="top"/>
    </xf>
    <xf numFmtId="0" fontId="146" fillId="0" borderId="10" xfId="89" applyFont="1" applyFill="1" applyBorder="1" applyAlignment="1">
      <alignment horizontal="center" vertical="top"/>
    </xf>
    <xf numFmtId="188" fontId="145" fillId="0" borderId="0" xfId="90" applyNumberFormat="1" applyFont="1" applyFill="1" applyBorder="1" applyAlignment="1">
      <alignment horizontal="right" vertical="center"/>
    </xf>
    <xf numFmtId="189" fontId="145" fillId="0" borderId="0" xfId="89" applyNumberFormat="1" applyFont="1" applyFill="1" applyBorder="1" applyAlignment="1">
      <alignment horizontal="right" vertical="center"/>
    </xf>
    <xf numFmtId="187" fontId="142" fillId="0" borderId="11" xfId="85" applyNumberFormat="1" applyFont="1" applyFill="1" applyBorder="1" applyAlignment="1">
      <alignment horizontal="right" vertical="center"/>
    </xf>
    <xf numFmtId="187" fontId="142" fillId="0" borderId="26" xfId="85" applyNumberFormat="1" applyFont="1" applyFill="1" applyBorder="1" applyAlignment="1">
      <alignment horizontal="right" vertical="center"/>
    </xf>
    <xf numFmtId="187" fontId="142" fillId="0" borderId="12" xfId="85" applyNumberFormat="1" applyFont="1" applyFill="1" applyBorder="1" applyAlignment="1">
      <alignment horizontal="right" vertical="center"/>
    </xf>
    <xf numFmtId="187" fontId="145" fillId="0" borderId="14" xfId="85" applyNumberFormat="1" applyFont="1" applyFill="1" applyBorder="1" applyAlignment="1">
      <alignment horizontal="right" vertical="top"/>
    </xf>
    <xf numFmtId="184" fontId="142" fillId="0" borderId="18" xfId="90" applyNumberFormat="1" applyFont="1" applyFill="1" applyBorder="1" applyAlignment="1">
      <alignment horizontal="right" vertical="center"/>
    </xf>
    <xf numFmtId="0" fontId="142" fillId="0" borderId="11" xfId="89" applyFont="1" applyFill="1" applyBorder="1" applyAlignment="1">
      <alignment horizontal="center" vertical="top" wrapText="1"/>
    </xf>
    <xf numFmtId="0" fontId="142" fillId="0" borderId="26" xfId="89" applyFont="1" applyFill="1" applyBorder="1" applyAlignment="1">
      <alignment horizontal="center" vertical="top" wrapText="1"/>
    </xf>
    <xf numFmtId="0" fontId="142" fillId="0" borderId="12" xfId="89" applyFont="1" applyFill="1" applyBorder="1" applyAlignment="1">
      <alignment horizontal="center" vertical="top" wrapText="1"/>
    </xf>
    <xf numFmtId="0" fontId="142" fillId="0" borderId="18" xfId="89" applyFont="1" applyFill="1" applyBorder="1" applyAlignment="1">
      <alignment horizontal="left" vertical="center" indent="1"/>
    </xf>
    <xf numFmtId="0" fontId="142" fillId="0" borderId="13" xfId="89" applyFont="1" applyFill="1" applyBorder="1" applyAlignment="1">
      <alignment horizontal="center" vertical="center" textRotation="255"/>
    </xf>
    <xf numFmtId="0" fontId="142" fillId="0" borderId="25" xfId="89" applyFont="1" applyFill="1" applyBorder="1" applyAlignment="1">
      <alignment horizontal="center" vertical="center" textRotation="255"/>
    </xf>
    <xf numFmtId="0" fontId="142" fillId="0" borderId="16" xfId="89" applyFont="1" applyFill="1" applyBorder="1" applyAlignment="1">
      <alignment horizontal="center" vertical="center" textRotation="255"/>
    </xf>
    <xf numFmtId="0" fontId="142" fillId="0" borderId="15" xfId="89" applyFont="1" applyFill="1" applyBorder="1" applyAlignment="1">
      <alignment horizontal="center" vertical="center" textRotation="255"/>
    </xf>
    <xf numFmtId="0" fontId="142" fillId="0" borderId="36" xfId="89" applyFont="1" applyFill="1" applyBorder="1" applyAlignment="1">
      <alignment horizontal="center" vertical="center" textRotation="255"/>
    </xf>
    <xf numFmtId="0" fontId="142" fillId="0" borderId="35" xfId="89" applyFont="1" applyFill="1" applyBorder="1" applyAlignment="1">
      <alignment horizontal="center" vertical="center" textRotation="255"/>
    </xf>
    <xf numFmtId="0" fontId="142" fillId="0" borderId="0" xfId="89" applyFont="1" applyFill="1" applyBorder="1" applyAlignment="1">
      <alignment vertical="center" wrapText="1"/>
    </xf>
    <xf numFmtId="0" fontId="144" fillId="0" borderId="16" xfId="89" applyFont="1" applyFill="1" applyBorder="1" applyAlignment="1">
      <alignment horizontal="right" vertical="center"/>
    </xf>
    <xf numFmtId="0" fontId="144" fillId="0" borderId="0" xfId="89" applyFont="1" applyFill="1" applyBorder="1" applyAlignment="1">
      <alignment horizontal="right" vertical="center"/>
    </xf>
    <xf numFmtId="0" fontId="142" fillId="0" borderId="18" xfId="89" applyFont="1" applyFill="1" applyBorder="1" applyAlignment="1">
      <alignment horizontal="center" vertical="center"/>
    </xf>
    <xf numFmtId="184" fontId="142" fillId="0" borderId="11" xfId="90" applyNumberFormat="1" applyFont="1" applyFill="1" applyBorder="1" applyAlignment="1">
      <alignment horizontal="center" vertical="center"/>
    </xf>
    <xf numFmtId="184" fontId="142" fillId="0" borderId="26" xfId="90" applyNumberFormat="1" applyFont="1" applyFill="1" applyBorder="1" applyAlignment="1">
      <alignment horizontal="center" vertical="center"/>
    </xf>
    <xf numFmtId="184" fontId="142" fillId="0" borderId="12" xfId="90" applyNumberFormat="1" applyFont="1" applyFill="1" applyBorder="1" applyAlignment="1">
      <alignment horizontal="center" vertical="center"/>
    </xf>
    <xf numFmtId="0" fontId="142" fillId="0" borderId="37" xfId="89" applyFont="1" applyFill="1" applyBorder="1" applyAlignment="1">
      <alignment horizontal="center" vertical="center" textRotation="255"/>
    </xf>
    <xf numFmtId="0" fontId="142" fillId="0" borderId="55" xfId="89" applyFont="1" applyFill="1" applyBorder="1" applyAlignment="1">
      <alignment horizontal="center" vertical="center" textRotation="255"/>
    </xf>
    <xf numFmtId="0" fontId="142" fillId="0" borderId="38" xfId="89" applyFont="1" applyFill="1" applyBorder="1" applyAlignment="1">
      <alignment horizontal="center" vertical="center" textRotation="255"/>
    </xf>
    <xf numFmtId="0" fontId="142" fillId="0" borderId="44" xfId="89" applyFont="1" applyFill="1" applyBorder="1" applyAlignment="1">
      <alignment horizontal="center" vertical="center" textRotation="255"/>
    </xf>
    <xf numFmtId="0" fontId="142" fillId="0" borderId="126" xfId="89" applyFont="1" applyFill="1" applyBorder="1" applyAlignment="1">
      <alignment horizontal="center" vertical="center" textRotation="255"/>
    </xf>
    <xf numFmtId="0" fontId="142" fillId="0" borderId="17" xfId="89" applyFont="1" applyFill="1" applyBorder="1" applyAlignment="1">
      <alignment horizontal="center" vertical="center" textRotation="255"/>
    </xf>
    <xf numFmtId="0" fontId="142" fillId="0" borderId="24" xfId="89" applyFont="1" applyFill="1" applyBorder="1" applyAlignment="1">
      <alignment horizontal="center" vertical="center" textRotation="255"/>
    </xf>
    <xf numFmtId="0" fontId="144" fillId="0" borderId="0" xfId="89" applyFont="1" applyFill="1" applyBorder="1" applyAlignment="1">
      <alignment horizontal="left" vertical="center"/>
    </xf>
    <xf numFmtId="184" fontId="142" fillId="0" borderId="18" xfId="90" applyNumberFormat="1" applyFont="1" applyFill="1" applyBorder="1" applyAlignment="1">
      <alignment horizontal="center" vertical="center"/>
    </xf>
    <xf numFmtId="0" fontId="142" fillId="0" borderId="32" xfId="89" applyFont="1" applyFill="1" applyBorder="1" applyAlignment="1">
      <alignment horizontal="center" vertical="center"/>
    </xf>
    <xf numFmtId="0" fontId="142" fillId="0" borderId="32" xfId="89" applyFont="1" applyFill="1" applyBorder="1" applyAlignment="1">
      <alignment horizontal="right" vertical="center"/>
    </xf>
    <xf numFmtId="0" fontId="144" fillId="0" borderId="14" xfId="89" applyFont="1" applyFill="1" applyBorder="1" applyAlignment="1">
      <alignment horizontal="right" vertical="center"/>
    </xf>
    <xf numFmtId="0" fontId="142" fillId="0" borderId="14" xfId="89" applyFont="1" applyFill="1" applyBorder="1" applyAlignment="1">
      <alignment horizontal="left" vertical="center"/>
    </xf>
    <xf numFmtId="0" fontId="144" fillId="0" borderId="10" xfId="89" applyFont="1" applyFill="1" applyBorder="1" applyAlignment="1">
      <alignment horizontal="right" vertical="center"/>
    </xf>
    <xf numFmtId="0" fontId="142" fillId="0" borderId="143" xfId="89" applyFont="1" applyFill="1" applyBorder="1" applyAlignment="1">
      <alignment horizontal="distributed" vertical="center" indent="1"/>
    </xf>
    <xf numFmtId="0" fontId="142" fillId="0" borderId="53" xfId="89" applyFont="1" applyFill="1" applyBorder="1" applyAlignment="1">
      <alignment horizontal="distributed" vertical="center" indent="1"/>
    </xf>
    <xf numFmtId="0" fontId="142" fillId="0" borderId="144" xfId="89" applyFont="1" applyFill="1" applyBorder="1" applyAlignment="1">
      <alignment horizontal="distributed" vertical="center" indent="1"/>
    </xf>
    <xf numFmtId="0" fontId="142" fillId="27" borderId="51" xfId="89" applyFont="1" applyFill="1" applyBorder="1" applyAlignment="1">
      <alignment horizontal="left" vertical="center" indent="1"/>
    </xf>
    <xf numFmtId="0" fontId="142" fillId="27" borderId="54" xfId="89" applyFont="1" applyFill="1" applyBorder="1" applyAlignment="1">
      <alignment horizontal="left" vertical="center" indent="1"/>
    </xf>
    <xf numFmtId="0" fontId="143" fillId="0" borderId="32" xfId="89" applyFont="1" applyFill="1" applyBorder="1" applyAlignment="1">
      <alignment horizontal="center" vertical="center"/>
    </xf>
    <xf numFmtId="0" fontId="142" fillId="0" borderId="138" xfId="89" applyFont="1" applyFill="1" applyBorder="1" applyAlignment="1">
      <alignment horizontal="distributed" vertical="center" indent="1"/>
    </xf>
    <xf numFmtId="0" fontId="142" fillId="0" borderId="47" xfId="89" applyFont="1" applyFill="1" applyBorder="1" applyAlignment="1">
      <alignment horizontal="distributed" vertical="center" indent="1"/>
    </xf>
    <xf numFmtId="0" fontId="142" fillId="0" borderId="139" xfId="89" applyFont="1" applyFill="1" applyBorder="1" applyAlignment="1">
      <alignment horizontal="distributed" vertical="center" indent="1"/>
    </xf>
    <xf numFmtId="0" fontId="142" fillId="27" borderId="139" xfId="89" applyFont="1" applyFill="1" applyBorder="1" applyAlignment="1">
      <alignment horizontal="center" vertical="center"/>
    </xf>
    <xf numFmtId="176" fontId="142" fillId="27" borderId="139" xfId="89" applyNumberFormat="1" applyFont="1" applyFill="1" applyBorder="1" applyAlignment="1">
      <alignment horizontal="center" vertical="center"/>
    </xf>
    <xf numFmtId="176" fontId="142" fillId="27" borderId="45" xfId="89" applyNumberFormat="1" applyFont="1" applyFill="1" applyBorder="1" applyAlignment="1">
      <alignment horizontal="center" vertical="center"/>
    </xf>
    <xf numFmtId="176" fontId="142" fillId="27" borderId="266" xfId="89" applyNumberFormat="1" applyFont="1" applyFill="1" applyBorder="1" applyAlignment="1">
      <alignment horizontal="center" vertical="center"/>
    </xf>
    <xf numFmtId="176" fontId="142" fillId="28" borderId="11" xfId="89" applyNumberFormat="1" applyFont="1" applyFill="1" applyBorder="1" applyAlignment="1">
      <alignment horizontal="center" vertical="center"/>
    </xf>
    <xf numFmtId="176" fontId="142" fillId="28" borderId="26" xfId="89" applyNumberFormat="1" applyFont="1" applyFill="1" applyBorder="1" applyAlignment="1">
      <alignment horizontal="center" vertical="center"/>
    </xf>
    <xf numFmtId="176" fontId="142" fillId="28" borderId="50" xfId="89" applyNumberFormat="1" applyFont="1" applyFill="1" applyBorder="1" applyAlignment="1">
      <alignment horizontal="center" vertical="center"/>
    </xf>
    <xf numFmtId="0" fontId="142" fillId="0" borderId="141" xfId="89" applyFont="1" applyFill="1" applyBorder="1" applyAlignment="1">
      <alignment horizontal="distributed" vertical="center" indent="1"/>
    </xf>
    <xf numFmtId="0" fontId="142" fillId="0" borderId="12" xfId="89" applyFont="1" applyFill="1" applyBorder="1" applyAlignment="1">
      <alignment horizontal="distributed" vertical="center" indent="1"/>
    </xf>
    <xf numFmtId="0" fontId="142" fillId="0" borderId="18" xfId="89" applyFont="1" applyFill="1" applyBorder="1" applyAlignment="1">
      <alignment horizontal="distributed" vertical="center" indent="1"/>
    </xf>
    <xf numFmtId="0" fontId="144" fillId="0" borderId="26" xfId="89" applyFont="1" applyFill="1" applyBorder="1" applyAlignment="1">
      <alignment horizontal="right" vertical="center"/>
    </xf>
    <xf numFmtId="0" fontId="142" fillId="0" borderId="26" xfId="89" applyFont="1" applyFill="1" applyBorder="1" applyAlignment="1">
      <alignment horizontal="left" vertical="center"/>
    </xf>
    <xf numFmtId="0" fontId="142" fillId="0" borderId="12" xfId="89" applyFont="1" applyFill="1" applyBorder="1" applyAlignment="1">
      <alignment horizontal="left" vertical="center"/>
    </xf>
    <xf numFmtId="0" fontId="142" fillId="0" borderId="11" xfId="89" applyFont="1" applyFill="1" applyBorder="1" applyAlignment="1">
      <alignment horizontal="center" vertical="center"/>
    </xf>
    <xf numFmtId="0" fontId="142" fillId="0" borderId="26" xfId="89" applyFont="1" applyFill="1" applyBorder="1" applyAlignment="1">
      <alignment horizontal="center" vertical="center"/>
    </xf>
    <xf numFmtId="0" fontId="142" fillId="0" borderId="12" xfId="89" applyFont="1" applyFill="1" applyBorder="1" applyAlignment="1">
      <alignment horizontal="center" vertical="center"/>
    </xf>
    <xf numFmtId="0" fontId="142" fillId="0" borderId="127" xfId="89" applyFont="1" applyFill="1" applyBorder="1" applyAlignment="1">
      <alignment horizontal="center" vertical="center" shrinkToFit="1"/>
    </xf>
    <xf numFmtId="0" fontId="142" fillId="0" borderId="46" xfId="89" applyFont="1" applyFill="1" applyBorder="1" applyAlignment="1">
      <alignment horizontal="center" vertical="center" shrinkToFit="1"/>
    </xf>
    <xf numFmtId="0" fontId="142" fillId="0" borderId="47" xfId="89" applyFont="1" applyFill="1" applyBorder="1" applyAlignment="1">
      <alignment horizontal="center" vertical="center" shrinkToFit="1"/>
    </xf>
    <xf numFmtId="0" fontId="214" fillId="28" borderId="0" xfId="89" applyFont="1" applyFill="1" applyBorder="1" applyAlignment="1">
      <alignment horizontal="left" vertical="top" wrapText="1"/>
    </xf>
    <xf numFmtId="0" fontId="214" fillId="28" borderId="0" xfId="89" applyFont="1" applyFill="1" applyBorder="1" applyAlignment="1">
      <alignment horizontal="left" vertical="top"/>
    </xf>
    <xf numFmtId="0" fontId="243" fillId="0" borderId="268" xfId="0" applyFont="1" applyBorder="1" applyAlignment="1" applyProtection="1">
      <alignment horizontal="center" vertical="center" shrinkToFit="1"/>
    </xf>
    <xf numFmtId="0" fontId="243" fillId="0" borderId="267" xfId="0" applyFont="1" applyBorder="1" applyAlignment="1" applyProtection="1">
      <alignment horizontal="center" vertical="center" shrinkToFit="1"/>
    </xf>
    <xf numFmtId="0" fontId="243" fillId="0" borderId="217" xfId="0" applyFont="1" applyBorder="1" applyAlignment="1" applyProtection="1">
      <alignment horizontal="center" vertical="center"/>
    </xf>
    <xf numFmtId="0" fontId="243" fillId="0" borderId="387" xfId="0" applyFont="1" applyBorder="1" applyAlignment="1" applyProtection="1">
      <alignment horizontal="center" vertical="center"/>
    </xf>
    <xf numFmtId="0" fontId="245" fillId="25" borderId="37" xfId="0" applyFont="1" applyFill="1" applyBorder="1" applyAlignment="1">
      <alignment horizontal="center" vertical="center"/>
    </xf>
    <xf numFmtId="0" fontId="245" fillId="25" borderId="29" xfId="0" applyFont="1" applyFill="1" applyBorder="1" applyAlignment="1">
      <alignment horizontal="center" vertical="center"/>
    </xf>
    <xf numFmtId="0" fontId="245" fillId="25" borderId="381" xfId="0" applyFont="1" applyFill="1" applyBorder="1" applyAlignment="1">
      <alignment horizontal="center" vertical="center"/>
    </xf>
    <xf numFmtId="0" fontId="245" fillId="25" borderId="380" xfId="0" applyFont="1" applyFill="1" applyBorder="1" applyAlignment="1">
      <alignment horizontal="center" vertical="center"/>
    </xf>
    <xf numFmtId="0" fontId="246" fillId="25" borderId="29" xfId="0" applyFont="1" applyFill="1" applyBorder="1" applyAlignment="1">
      <alignment horizontal="center" vertical="center"/>
    </xf>
    <xf numFmtId="0" fontId="246" fillId="25" borderId="30" xfId="0" applyFont="1" applyFill="1" applyBorder="1" applyAlignment="1">
      <alignment horizontal="center" vertical="center"/>
    </xf>
    <xf numFmtId="0" fontId="246" fillId="25" borderId="380" xfId="0" applyFont="1" applyFill="1" applyBorder="1" applyAlignment="1">
      <alignment horizontal="center" vertical="center"/>
    </xf>
    <xf numFmtId="0" fontId="246" fillId="25" borderId="382" xfId="0" applyFont="1" applyFill="1" applyBorder="1" applyAlignment="1">
      <alignment horizontal="center" vertical="center"/>
    </xf>
    <xf numFmtId="0" fontId="243" fillId="0" borderId="0" xfId="0" applyFont="1" applyAlignment="1" applyProtection="1">
      <alignment horizontal="left" vertical="center"/>
    </xf>
    <xf numFmtId="0" fontId="243" fillId="0" borderId="86" xfId="0" applyFont="1" applyBorder="1" applyAlignment="1" applyProtection="1">
      <alignment horizontal="center" vertical="center"/>
    </xf>
    <xf numFmtId="0" fontId="243" fillId="0" borderId="87" xfId="0" applyFont="1" applyBorder="1" applyAlignment="1" applyProtection="1">
      <alignment horizontal="center" vertical="center"/>
    </xf>
    <xf numFmtId="179" fontId="243" fillId="0" borderId="84" xfId="0" applyNumberFormat="1" applyFont="1" applyBorder="1" applyAlignment="1" applyProtection="1">
      <alignment horizontal="center" vertical="center"/>
    </xf>
    <xf numFmtId="179" fontId="243" fillId="0" borderId="87" xfId="0" applyNumberFormat="1" applyFont="1" applyBorder="1" applyAlignment="1" applyProtection="1">
      <alignment horizontal="center" vertical="center"/>
    </xf>
    <xf numFmtId="0" fontId="243" fillId="0" borderId="84" xfId="0" applyNumberFormat="1" applyFont="1" applyBorder="1" applyAlignment="1" applyProtection="1">
      <alignment horizontal="center" vertical="center"/>
    </xf>
    <xf numFmtId="0" fontId="243" fillId="0" borderId="87" xfId="0" applyNumberFormat="1" applyFont="1" applyBorder="1" applyAlignment="1" applyProtection="1">
      <alignment horizontal="center" vertical="center"/>
    </xf>
    <xf numFmtId="190" fontId="243" fillId="25" borderId="241" xfId="0" applyNumberFormat="1" applyFont="1" applyFill="1" applyBorder="1" applyAlignment="1">
      <alignment horizontal="center" vertical="center"/>
    </xf>
    <xf numFmtId="190" fontId="243" fillId="25" borderId="282" xfId="0" applyNumberFormat="1" applyFont="1" applyFill="1" applyBorder="1" applyAlignment="1">
      <alignment horizontal="center" vertical="center"/>
    </xf>
    <xf numFmtId="0" fontId="243" fillId="0" borderId="92" xfId="0" applyFont="1" applyBorder="1" applyAlignment="1" applyProtection="1">
      <alignment horizontal="center" vertical="center" textRotation="255"/>
      <protection locked="0"/>
    </xf>
    <xf numFmtId="55" fontId="245" fillId="0" borderId="26" xfId="0" applyNumberFormat="1" applyFont="1" applyBorder="1" applyAlignment="1" applyProtection="1">
      <alignment horizontal="center" vertical="center"/>
    </xf>
    <xf numFmtId="55" fontId="245" fillId="0" borderId="12" xfId="0" applyNumberFormat="1" applyFont="1" applyBorder="1" applyAlignment="1" applyProtection="1">
      <alignment horizontal="center" vertical="center"/>
    </xf>
    <xf numFmtId="0" fontId="249" fillId="0" borderId="282" xfId="0" applyFont="1" applyBorder="1" applyAlignment="1" applyProtection="1">
      <alignment horizontal="center" vertical="center" wrapText="1" shrinkToFit="1"/>
    </xf>
    <xf numFmtId="0" fontId="249" fillId="0" borderId="284" xfId="0" applyFont="1" applyBorder="1" applyAlignment="1" applyProtection="1">
      <alignment horizontal="center" vertical="center" shrinkToFit="1"/>
    </xf>
    <xf numFmtId="0" fontId="243" fillId="0" borderId="86" xfId="0" applyFont="1" applyBorder="1" applyAlignment="1" applyProtection="1">
      <alignment horizontal="center" vertical="center" textRotation="255"/>
      <protection locked="0"/>
    </xf>
    <xf numFmtId="0" fontId="243" fillId="0" borderId="0" xfId="0" applyFont="1" applyAlignment="1" applyProtection="1">
      <alignment horizontal="left" vertical="center" shrinkToFit="1"/>
    </xf>
    <xf numFmtId="176" fontId="243" fillId="25" borderId="0" xfId="0" applyNumberFormat="1" applyFont="1" applyFill="1" applyAlignment="1" applyProtection="1">
      <alignment horizontal="center" vertical="center" shrinkToFit="1"/>
      <protection locked="0"/>
    </xf>
    <xf numFmtId="0" fontId="243" fillId="0" borderId="0" xfId="0" applyFont="1" applyAlignment="1" applyProtection="1">
      <alignment horizontal="right" vertical="center"/>
    </xf>
    <xf numFmtId="201" fontId="243" fillId="0" borderId="0" xfId="0" applyNumberFormat="1" applyFont="1" applyAlignment="1" applyProtection="1">
      <alignment horizontal="left" vertical="center"/>
    </xf>
    <xf numFmtId="0" fontId="243" fillId="0" borderId="17" xfId="0" applyFont="1" applyBorder="1" applyAlignment="1" applyProtection="1">
      <alignment horizontal="center" vertical="center" shrinkToFit="1"/>
    </xf>
    <xf numFmtId="0" fontId="243" fillId="0" borderId="10" xfId="0" applyFont="1" applyBorder="1" applyAlignment="1" applyProtection="1">
      <alignment horizontal="center" vertical="center" shrinkToFit="1"/>
    </xf>
    <xf numFmtId="0" fontId="243" fillId="0" borderId="10" xfId="0" applyFont="1" applyBorder="1" applyAlignment="1" applyProtection="1">
      <alignment horizontal="center" vertical="center"/>
    </xf>
    <xf numFmtId="190" fontId="243" fillId="25" borderId="393" xfId="0" applyNumberFormat="1" applyFont="1" applyFill="1" applyBorder="1" applyAlignment="1">
      <alignment horizontal="center" vertical="center"/>
    </xf>
    <xf numFmtId="190" fontId="243" fillId="25" borderId="394" xfId="0" applyNumberFormat="1" applyFont="1" applyFill="1" applyBorder="1" applyAlignment="1">
      <alignment horizontal="center" vertical="center"/>
    </xf>
    <xf numFmtId="176" fontId="247" fillId="25" borderId="274" xfId="0" applyNumberFormat="1" applyFont="1" applyFill="1" applyBorder="1" applyAlignment="1" applyProtection="1">
      <alignment horizontal="center" vertical="center" shrinkToFit="1"/>
      <protection locked="0"/>
    </xf>
    <xf numFmtId="176" fontId="247" fillId="25" borderId="129" xfId="0" applyNumberFormat="1" applyFont="1" applyFill="1" applyBorder="1" applyAlignment="1" applyProtection="1">
      <alignment horizontal="center" vertical="center" shrinkToFit="1"/>
      <protection locked="0"/>
    </xf>
    <xf numFmtId="176" fontId="247" fillId="25" borderId="63" xfId="0" applyNumberFormat="1" applyFont="1" applyFill="1" applyBorder="1" applyAlignment="1" applyProtection="1">
      <alignment horizontal="center" vertical="center" shrinkToFit="1"/>
      <protection locked="0"/>
    </xf>
    <xf numFmtId="0" fontId="243" fillId="0" borderId="388" xfId="0" applyFont="1" applyBorder="1" applyAlignment="1" applyProtection="1">
      <alignment horizontal="center" vertical="center"/>
    </xf>
    <xf numFmtId="0" fontId="243" fillId="0" borderId="389" xfId="0" applyFont="1" applyBorder="1" applyAlignment="1" applyProtection="1">
      <alignment horizontal="center" vertical="center"/>
    </xf>
    <xf numFmtId="179" fontId="243" fillId="0" borderId="390" xfId="0" applyNumberFormat="1" applyFont="1" applyBorder="1" applyAlignment="1" applyProtection="1">
      <alignment horizontal="center" vertical="center"/>
    </xf>
    <xf numFmtId="179" fontId="243" fillId="0" borderId="389" xfId="0" applyNumberFormat="1" applyFont="1" applyBorder="1" applyAlignment="1" applyProtection="1">
      <alignment horizontal="center" vertical="center"/>
    </xf>
    <xf numFmtId="0" fontId="243" fillId="0" borderId="390" xfId="0" applyFont="1" applyBorder="1" applyAlignment="1" applyProtection="1">
      <alignment horizontal="center" vertical="center"/>
    </xf>
    <xf numFmtId="0" fontId="243" fillId="0" borderId="48" xfId="0" applyFont="1" applyBorder="1" applyAlignment="1" applyProtection="1">
      <alignment horizontal="center" vertical="center"/>
    </xf>
    <xf numFmtId="190" fontId="243" fillId="25" borderId="391" xfId="0" applyNumberFormat="1" applyFont="1" applyFill="1" applyBorder="1" applyAlignment="1">
      <alignment horizontal="center" vertical="center"/>
    </xf>
    <xf numFmtId="190" fontId="243" fillId="25" borderId="392" xfId="0" applyNumberFormat="1" applyFont="1" applyFill="1" applyBorder="1" applyAlignment="1">
      <alignment horizontal="center" vertical="center"/>
    </xf>
    <xf numFmtId="0" fontId="243" fillId="0" borderId="92" xfId="0" applyFont="1" applyBorder="1" applyAlignment="1" applyProtection="1">
      <alignment horizontal="center" vertical="center" shrinkToFit="1"/>
      <protection locked="0"/>
    </xf>
    <xf numFmtId="0" fontId="243" fillId="0" borderId="87" xfId="0" applyFont="1" applyBorder="1" applyAlignment="1" applyProtection="1">
      <alignment horizontal="center" vertical="center" textRotation="255"/>
      <protection locked="0"/>
    </xf>
    <xf numFmtId="0" fontId="243" fillId="0" borderId="21" xfId="0" applyFont="1" applyBorder="1" applyAlignment="1" applyProtection="1">
      <alignment horizontal="center" vertical="center"/>
    </xf>
    <xf numFmtId="0" fontId="243" fillId="0" borderId="86" xfId="0" applyFont="1" applyBorder="1" applyAlignment="1" applyProtection="1">
      <alignment horizontal="center" vertical="center" shrinkToFit="1"/>
      <protection locked="0"/>
    </xf>
    <xf numFmtId="0" fontId="243" fillId="0" borderId="92" xfId="0" applyFont="1" applyBorder="1" applyAlignment="1" applyProtection="1">
      <alignment horizontal="center" vertical="center"/>
      <protection locked="0"/>
    </xf>
    <xf numFmtId="0" fontId="243" fillId="0" borderId="278" xfId="0" applyFont="1" applyBorder="1" applyAlignment="1" applyProtection="1">
      <alignment horizontal="center" vertical="center"/>
      <protection locked="0"/>
    </xf>
    <xf numFmtId="0" fontId="243" fillId="0" borderId="87" xfId="0" applyFont="1" applyBorder="1" applyAlignment="1" applyProtection="1">
      <alignment horizontal="center" vertical="center" shrinkToFit="1"/>
      <protection locked="0"/>
    </xf>
    <xf numFmtId="0" fontId="243" fillId="0" borderId="282" xfId="0" applyFont="1" applyBorder="1" applyAlignment="1" applyProtection="1">
      <alignment horizontal="center" vertical="center"/>
    </xf>
    <xf numFmtId="0" fontId="243" fillId="0" borderId="22" xfId="0" applyFont="1" applyBorder="1" applyAlignment="1" applyProtection="1">
      <alignment horizontal="center" vertical="center"/>
    </xf>
    <xf numFmtId="0" fontId="243" fillId="0" borderId="86" xfId="0" applyFont="1" applyBorder="1" applyAlignment="1" applyProtection="1">
      <alignment horizontal="center" vertical="center"/>
      <protection locked="0"/>
    </xf>
    <xf numFmtId="0" fontId="243" fillId="0" borderId="123" xfId="0" applyFont="1" applyBorder="1" applyAlignment="1" applyProtection="1">
      <alignment horizontal="center" vertical="center"/>
      <protection locked="0"/>
    </xf>
    <xf numFmtId="0" fontId="243" fillId="0" borderId="87" xfId="0" applyFont="1" applyBorder="1" applyAlignment="1" applyProtection="1">
      <alignment horizontal="center" vertical="center"/>
      <protection locked="0"/>
    </xf>
    <xf numFmtId="0" fontId="243" fillId="0" borderId="275" xfId="0" applyFont="1" applyBorder="1" applyAlignment="1" applyProtection="1">
      <alignment horizontal="center" vertical="center"/>
      <protection locked="0"/>
    </xf>
    <xf numFmtId="55" fontId="245" fillId="0" borderId="11" xfId="0" applyNumberFormat="1" applyFont="1" applyBorder="1" applyAlignment="1" applyProtection="1">
      <alignment horizontal="center" vertical="center"/>
    </xf>
    <xf numFmtId="0" fontId="243" fillId="0" borderId="283" xfId="0" applyFont="1" applyBorder="1" applyAlignment="1" applyProtection="1">
      <alignment horizontal="center" vertical="center"/>
      <protection locked="0"/>
    </xf>
    <xf numFmtId="0" fontId="243" fillId="0" borderId="396" xfId="0" applyFont="1" applyBorder="1" applyAlignment="1" applyProtection="1">
      <alignment horizontal="center" vertical="center"/>
      <protection locked="0"/>
    </xf>
    <xf numFmtId="0" fontId="243" fillId="0" borderId="399" xfId="0" applyFont="1" applyBorder="1" applyAlignment="1" applyProtection="1">
      <alignment horizontal="center" vertical="center" shrinkToFit="1"/>
      <protection locked="0"/>
    </xf>
    <xf numFmtId="0" fontId="243" fillId="0" borderId="397" xfId="0" applyFont="1" applyBorder="1" applyAlignment="1" applyProtection="1">
      <alignment horizontal="center" vertical="center" shrinkToFit="1"/>
      <protection locked="0"/>
    </xf>
    <xf numFmtId="0" fontId="243" fillId="0" borderId="283" xfId="0" applyFont="1" applyBorder="1" applyAlignment="1" applyProtection="1">
      <alignment horizontal="center" vertical="center" shrinkToFit="1"/>
      <protection locked="0"/>
    </xf>
    <xf numFmtId="0" fontId="243" fillId="0" borderId="396" xfId="0" applyFont="1" applyBorder="1" applyAlignment="1" applyProtection="1">
      <alignment horizontal="center" vertical="center" shrinkToFit="1"/>
      <protection locked="0"/>
    </xf>
    <xf numFmtId="0" fontId="243" fillId="0" borderId="216" xfId="0" applyFont="1" applyBorder="1" applyAlignment="1" applyProtection="1">
      <alignment horizontal="center" vertical="center"/>
      <protection locked="0"/>
    </xf>
    <xf numFmtId="0" fontId="243" fillId="0" borderId="399" xfId="0" applyFont="1" applyBorder="1" applyAlignment="1" applyProtection="1">
      <alignment horizontal="center" vertical="center"/>
      <protection locked="0"/>
    </xf>
    <xf numFmtId="0" fontId="243" fillId="0" borderId="148" xfId="0" applyFont="1" applyBorder="1" applyAlignment="1" applyProtection="1">
      <alignment horizontal="center" vertical="center"/>
      <protection locked="0"/>
    </xf>
    <xf numFmtId="0" fontId="243" fillId="0" borderId="283" xfId="0" applyFont="1" applyBorder="1" applyAlignment="1" applyProtection="1">
      <alignment horizontal="center" vertical="center" textRotation="255"/>
      <protection locked="0"/>
    </xf>
    <xf numFmtId="0" fontId="243" fillId="0" borderId="396" xfId="0" applyFont="1" applyBorder="1" applyAlignment="1" applyProtection="1">
      <alignment horizontal="center" vertical="center" textRotation="255"/>
      <protection locked="0"/>
    </xf>
    <xf numFmtId="0" fontId="243" fillId="0" borderId="241" xfId="0" applyFont="1" applyBorder="1" applyAlignment="1" applyProtection="1">
      <alignment horizontal="center" vertical="center" shrinkToFit="1"/>
      <protection locked="0"/>
    </xf>
    <xf numFmtId="0" fontId="243" fillId="0" borderId="398" xfId="0" applyFont="1" applyBorder="1" applyAlignment="1" applyProtection="1">
      <alignment horizontal="center" vertical="center" shrinkToFit="1"/>
      <protection locked="0"/>
    </xf>
    <xf numFmtId="0" fontId="243" fillId="0" borderId="241" xfId="0" applyFont="1" applyBorder="1" applyAlignment="1" applyProtection="1">
      <alignment horizontal="center" vertical="center"/>
      <protection locked="0"/>
    </xf>
    <xf numFmtId="0" fontId="243" fillId="0" borderId="285" xfId="0" applyFont="1" applyBorder="1" applyAlignment="1" applyProtection="1">
      <alignment horizontal="center" vertical="center"/>
      <protection locked="0"/>
    </xf>
    <xf numFmtId="0" fontId="243" fillId="25" borderId="0" xfId="0" applyFont="1" applyFill="1" applyAlignment="1">
      <alignment horizontal="center" vertical="center" shrinkToFit="1"/>
    </xf>
    <xf numFmtId="0" fontId="245" fillId="25" borderId="18" xfId="0" applyFont="1" applyFill="1" applyBorder="1" applyAlignment="1">
      <alignment horizontal="center" vertical="center"/>
    </xf>
    <xf numFmtId="0" fontId="244" fillId="25" borderId="0" xfId="0" applyFont="1" applyFill="1" applyAlignment="1" applyProtection="1">
      <alignment horizontal="left" vertical="center"/>
    </xf>
    <xf numFmtId="0" fontId="251" fillId="25" borderId="37" xfId="0" applyFont="1" applyFill="1" applyBorder="1" applyAlignment="1">
      <alignment horizontal="center" vertical="center"/>
    </xf>
    <xf numFmtId="0" fontId="251" fillId="25" borderId="29" xfId="0" applyFont="1" applyFill="1" applyBorder="1" applyAlignment="1">
      <alignment horizontal="center" vertical="center"/>
    </xf>
    <xf numFmtId="0" fontId="251" fillId="25" borderId="38" xfId="0" applyFont="1" applyFill="1" applyBorder="1" applyAlignment="1">
      <alignment horizontal="center" vertical="center"/>
    </xf>
    <xf numFmtId="0" fontId="251" fillId="25" borderId="0" xfId="0" applyFont="1" applyFill="1" applyBorder="1" applyAlignment="1">
      <alignment horizontal="center" vertical="center"/>
    </xf>
    <xf numFmtId="0" fontId="246" fillId="25" borderId="29" xfId="0" applyFont="1" applyFill="1" applyBorder="1" applyAlignment="1" applyProtection="1">
      <alignment horizontal="center" vertical="center"/>
    </xf>
    <xf numFmtId="0" fontId="246" fillId="25" borderId="30" xfId="0" applyFont="1" applyFill="1" applyBorder="1" applyAlignment="1" applyProtection="1">
      <alignment horizontal="center" vertical="center"/>
    </xf>
    <xf numFmtId="0" fontId="246" fillId="25" borderId="0" xfId="0" applyFont="1" applyFill="1" applyBorder="1" applyAlignment="1" applyProtection="1">
      <alignment horizontal="center" vertical="center"/>
    </xf>
    <xf numFmtId="0" fontId="246" fillId="25" borderId="31" xfId="0" applyFont="1" applyFill="1" applyBorder="1" applyAlignment="1" applyProtection="1">
      <alignment horizontal="center" vertical="center"/>
    </xf>
    <xf numFmtId="0" fontId="243" fillId="0" borderId="18" xfId="0" applyFont="1" applyBorder="1" applyAlignment="1">
      <alignment horizontal="center" vertical="center" wrapText="1"/>
    </xf>
    <xf numFmtId="0" fontId="243" fillId="0" borderId="18" xfId="0" applyFont="1" applyBorder="1" applyAlignment="1">
      <alignment horizontal="center" vertical="center"/>
    </xf>
    <xf numFmtId="0" fontId="250" fillId="0" borderId="18" xfId="0" applyFont="1" applyBorder="1" applyAlignment="1">
      <alignment horizontal="center" vertical="center" wrapText="1"/>
    </xf>
    <xf numFmtId="0" fontId="250" fillId="0" borderId="18" xfId="0" applyFont="1" applyBorder="1" applyAlignment="1">
      <alignment horizontal="center" vertical="center" wrapText="1" shrinkToFit="1"/>
    </xf>
    <xf numFmtId="190" fontId="250" fillId="0" borderId="18" xfId="0" applyNumberFormat="1" applyFont="1" applyBorder="1" applyAlignment="1">
      <alignment horizontal="center" vertical="center" wrapText="1"/>
    </xf>
    <xf numFmtId="176" fontId="252" fillId="25" borderId="0" xfId="0" applyNumberFormat="1" applyFont="1" applyFill="1" applyBorder="1" applyAlignment="1" applyProtection="1">
      <alignment horizontal="center" vertical="center" shrinkToFit="1"/>
      <protection locked="0"/>
    </xf>
    <xf numFmtId="176" fontId="244" fillId="25" borderId="0" xfId="0" applyNumberFormat="1" applyFont="1" applyFill="1" applyAlignment="1" applyProtection="1">
      <alignment horizontal="left" vertical="center" shrinkToFit="1"/>
      <protection locked="0"/>
    </xf>
    <xf numFmtId="0" fontId="245" fillId="25" borderId="38" xfId="0" applyFont="1" applyFill="1" applyBorder="1" applyAlignment="1">
      <alignment horizontal="center" vertical="center"/>
    </xf>
    <xf numFmtId="0" fontId="245" fillId="25" borderId="0" xfId="0" applyFont="1" applyFill="1" applyBorder="1" applyAlignment="1">
      <alignment horizontal="center" vertical="center"/>
    </xf>
    <xf numFmtId="1" fontId="246" fillId="25" borderId="0" xfId="0" applyNumberFormat="1" applyFont="1" applyFill="1" applyBorder="1" applyAlignment="1" applyProtection="1">
      <alignment horizontal="center" vertical="center"/>
    </xf>
    <xf numFmtId="1" fontId="246" fillId="25" borderId="31" xfId="0" applyNumberFormat="1" applyFont="1" applyFill="1" applyBorder="1" applyAlignment="1" applyProtection="1">
      <alignment horizontal="center" vertical="center"/>
    </xf>
    <xf numFmtId="1" fontId="246" fillId="25" borderId="380" xfId="0" applyNumberFormat="1" applyFont="1" applyFill="1" applyBorder="1" applyAlignment="1" applyProtection="1">
      <alignment horizontal="center" vertical="center"/>
    </xf>
    <xf numFmtId="1" fontId="246" fillId="25" borderId="382" xfId="0" applyNumberFormat="1" applyFont="1" applyFill="1" applyBorder="1" applyAlignment="1" applyProtection="1">
      <alignment horizontal="center" vertical="center"/>
    </xf>
    <xf numFmtId="190" fontId="254" fillId="0" borderId="18" xfId="0" applyNumberFormat="1" applyFont="1" applyFill="1" applyBorder="1" applyAlignment="1">
      <alignment horizontal="center" vertical="center"/>
    </xf>
    <xf numFmtId="190" fontId="254" fillId="25" borderId="18" xfId="0" applyNumberFormat="1" applyFont="1" applyFill="1" applyBorder="1" applyAlignment="1">
      <alignment horizontal="center" vertical="center"/>
    </xf>
    <xf numFmtId="190" fontId="254" fillId="25" borderId="20" xfId="0" applyNumberFormat="1" applyFont="1" applyFill="1" applyBorder="1" applyAlignment="1">
      <alignment horizontal="center" vertical="center"/>
    </xf>
    <xf numFmtId="190" fontId="245" fillId="0" borderId="18" xfId="0" applyNumberFormat="1" applyFont="1" applyBorder="1" applyAlignment="1">
      <alignment horizontal="center" vertical="center"/>
    </xf>
    <xf numFmtId="0" fontId="244" fillId="0" borderId="0" xfId="0" applyFont="1" applyAlignment="1" applyProtection="1">
      <alignment horizontal="right" vertical="center"/>
    </xf>
    <xf numFmtId="201" fontId="244" fillId="0" borderId="0" xfId="0" applyNumberFormat="1" applyFont="1" applyAlignment="1" applyProtection="1">
      <alignment horizontal="left" vertical="center"/>
    </xf>
    <xf numFmtId="190" fontId="254" fillId="25" borderId="281" xfId="0" applyNumberFormat="1" applyFont="1" applyFill="1" applyBorder="1" applyAlignment="1">
      <alignment horizontal="center" vertical="center"/>
    </xf>
    <xf numFmtId="0" fontId="243" fillId="25" borderId="281" xfId="0" applyFont="1" applyFill="1" applyBorder="1" applyAlignment="1">
      <alignment horizontal="center" vertical="center"/>
    </xf>
    <xf numFmtId="0" fontId="243" fillId="25" borderId="22" xfId="0" applyFont="1" applyFill="1" applyBorder="1" applyAlignment="1">
      <alignment horizontal="center" vertical="center"/>
    </xf>
    <xf numFmtId="0" fontId="243" fillId="25" borderId="18" xfId="0" applyFont="1" applyFill="1" applyBorder="1" applyAlignment="1">
      <alignment horizontal="center" vertical="center"/>
    </xf>
    <xf numFmtId="0" fontId="243" fillId="25" borderId="20" xfId="0" applyFont="1" applyFill="1" applyBorder="1" applyAlignment="1">
      <alignment horizontal="center" vertical="center"/>
    </xf>
    <xf numFmtId="0" fontId="243" fillId="25" borderId="13" xfId="0" applyFont="1" applyFill="1" applyBorder="1" applyAlignment="1">
      <alignment horizontal="center" vertical="center"/>
    </xf>
    <xf numFmtId="0" fontId="243" fillId="25" borderId="272" xfId="0" applyFont="1" applyFill="1" applyBorder="1" applyAlignment="1">
      <alignment horizontal="center" vertical="center"/>
    </xf>
    <xf numFmtId="0" fontId="243" fillId="25" borderId="92" xfId="0" applyFont="1" applyFill="1" applyBorder="1" applyAlignment="1">
      <alignment horizontal="center" vertical="center"/>
    </xf>
    <xf numFmtId="0" fontId="243" fillId="25" borderId="84" xfId="0" applyFont="1" applyFill="1" applyBorder="1" applyAlignment="1">
      <alignment horizontal="center" vertical="center"/>
    </xf>
    <xf numFmtId="0" fontId="243" fillId="0" borderId="0" xfId="0" quotePrefix="1" applyFont="1" applyAlignment="1">
      <alignment horizontal="center" vertical="center" wrapText="1"/>
    </xf>
    <xf numFmtId="0" fontId="243" fillId="0" borderId="10" xfId="0" quotePrefix="1" applyFont="1" applyBorder="1" applyAlignment="1">
      <alignment horizontal="center" vertical="center" wrapText="1"/>
    </xf>
    <xf numFmtId="0" fontId="243" fillId="0" borderId="0" xfId="0" applyFont="1" applyAlignment="1" applyProtection="1">
      <alignment horizontal="center" vertical="center" wrapText="1"/>
    </xf>
    <xf numFmtId="0" fontId="243" fillId="0" borderId="0" xfId="0" applyFont="1" applyAlignment="1" applyProtection="1">
      <alignment horizontal="center" vertical="center"/>
    </xf>
    <xf numFmtId="0" fontId="243" fillId="0" borderId="20" xfId="0" applyFont="1" applyBorder="1" applyAlignment="1">
      <alignment horizontal="center" vertical="center" textRotation="255"/>
    </xf>
    <xf numFmtId="0" fontId="243" fillId="0" borderId="21" xfId="0" applyFont="1" applyBorder="1" applyAlignment="1">
      <alignment horizontal="center" vertical="center" textRotation="255"/>
    </xf>
    <xf numFmtId="0" fontId="243" fillId="0" borderId="22" xfId="0" applyFont="1" applyBorder="1" applyAlignment="1">
      <alignment horizontal="center" vertical="center" textRotation="255"/>
    </xf>
    <xf numFmtId="0" fontId="243" fillId="0" borderId="20" xfId="0" applyFont="1" applyBorder="1" applyAlignment="1">
      <alignment horizontal="center" vertical="center" wrapText="1"/>
    </xf>
    <xf numFmtId="0" fontId="243" fillId="0" borderId="21" xfId="0" applyFont="1" applyBorder="1" applyAlignment="1">
      <alignment horizontal="center" vertical="center" wrapText="1"/>
    </xf>
    <xf numFmtId="0" fontId="243" fillId="0" borderId="22" xfId="0" applyFont="1" applyBorder="1" applyAlignment="1">
      <alignment horizontal="center" vertical="center" wrapText="1"/>
    </xf>
    <xf numFmtId="190" fontId="243" fillId="0" borderId="20" xfId="0" applyNumberFormat="1" applyFont="1" applyBorder="1" applyAlignment="1" applyProtection="1">
      <alignment horizontal="center" vertical="center"/>
    </xf>
    <xf numFmtId="190" fontId="243" fillId="0" borderId="21" xfId="0" applyNumberFormat="1" applyFont="1" applyBorder="1" applyAlignment="1" applyProtection="1">
      <alignment horizontal="center" vertical="center"/>
    </xf>
    <xf numFmtId="190" fontId="243" fillId="0" borderId="105" xfId="0" applyNumberFormat="1" applyFont="1" applyBorder="1" applyAlignment="1" applyProtection="1">
      <alignment horizontal="center" vertical="center"/>
    </xf>
    <xf numFmtId="0" fontId="243" fillId="0" borderId="13" xfId="0" applyFont="1" applyBorder="1" applyAlignment="1" applyProtection="1">
      <alignment horizontal="center" vertical="center"/>
    </xf>
    <xf numFmtId="0" fontId="243" fillId="0" borderId="14" xfId="0" applyFont="1" applyBorder="1" applyAlignment="1" applyProtection="1">
      <alignment horizontal="center" vertical="center"/>
    </xf>
    <xf numFmtId="0" fontId="243" fillId="0" borderId="25" xfId="0" applyFont="1" applyBorder="1" applyAlignment="1" applyProtection="1">
      <alignment horizontal="center" vertical="center"/>
    </xf>
    <xf numFmtId="0" fontId="243" fillId="0" borderId="16" xfId="0" applyFont="1" applyBorder="1" applyAlignment="1" applyProtection="1">
      <alignment horizontal="center" vertical="center"/>
    </xf>
    <xf numFmtId="0" fontId="243" fillId="0" borderId="0" xfId="0" applyFont="1" applyBorder="1" applyAlignment="1" applyProtection="1">
      <alignment horizontal="center" vertical="center"/>
    </xf>
    <xf numFmtId="0" fontId="243" fillId="0" borderId="15" xfId="0" applyFont="1" applyBorder="1" applyAlignment="1" applyProtection="1">
      <alignment horizontal="center" vertical="center"/>
    </xf>
    <xf numFmtId="0" fontId="243" fillId="0" borderId="17" xfId="0" applyFont="1" applyBorder="1" applyAlignment="1" applyProtection="1">
      <alignment horizontal="center" vertical="center"/>
    </xf>
    <xf numFmtId="0" fontId="243" fillId="0" borderId="24" xfId="0" applyFont="1" applyBorder="1" applyAlignment="1" applyProtection="1">
      <alignment horizontal="center" vertical="center"/>
    </xf>
    <xf numFmtId="0" fontId="256" fillId="0" borderId="18" xfId="0" applyFont="1" applyBorder="1" applyAlignment="1">
      <alignment horizontal="center" vertical="center" wrapText="1" shrinkToFit="1"/>
    </xf>
    <xf numFmtId="0" fontId="250" fillId="0" borderId="13" xfId="0" applyFont="1" applyBorder="1" applyAlignment="1">
      <alignment horizontal="center" vertical="center" textRotation="255" wrapText="1"/>
    </xf>
    <xf numFmtId="0" fontId="250" fillId="0" borderId="16" xfId="0" applyFont="1" applyBorder="1" applyAlignment="1">
      <alignment horizontal="center" vertical="center" textRotation="255" wrapText="1"/>
    </xf>
    <xf numFmtId="0" fontId="250" fillId="0" borderId="17" xfId="0" applyFont="1" applyBorder="1" applyAlignment="1">
      <alignment horizontal="center" vertical="center" textRotation="255" wrapText="1"/>
    </xf>
    <xf numFmtId="0" fontId="256" fillId="0" borderId="25" xfId="0" applyFont="1" applyBorder="1" applyAlignment="1">
      <alignment horizontal="center" vertical="center" textRotation="255" wrapText="1" shrinkToFit="1"/>
    </xf>
    <xf numFmtId="0" fontId="256" fillId="0" borderId="15" xfId="0" applyFont="1" applyBorder="1" applyAlignment="1">
      <alignment horizontal="center" vertical="center" textRotation="255" wrapText="1" shrinkToFit="1"/>
    </xf>
    <xf numFmtId="0" fontId="256" fillId="0" borderId="24" xfId="0" applyFont="1" applyBorder="1" applyAlignment="1">
      <alignment horizontal="center" vertical="center" textRotation="255" wrapText="1" shrinkToFit="1"/>
    </xf>
    <xf numFmtId="0" fontId="250" fillId="0" borderId="20" xfId="0" applyFont="1" applyBorder="1" applyAlignment="1">
      <alignment horizontal="center" vertical="center" textRotation="255" wrapText="1"/>
    </xf>
    <xf numFmtId="0" fontId="250" fillId="0" borderId="21" xfId="0" applyFont="1" applyBorder="1" applyAlignment="1">
      <alignment horizontal="center" vertical="center" textRotation="255" wrapText="1"/>
    </xf>
    <xf numFmtId="0" fontId="250" fillId="0" borderId="22" xfId="0" applyFont="1" applyBorder="1" applyAlignment="1">
      <alignment horizontal="center" vertical="center" textRotation="255" wrapText="1"/>
    </xf>
    <xf numFmtId="0" fontId="243" fillId="0" borderId="16" xfId="0" applyFont="1" applyBorder="1" applyAlignment="1" applyProtection="1">
      <alignment horizontal="left" vertical="center" shrinkToFit="1"/>
      <protection locked="0"/>
    </xf>
    <xf numFmtId="0" fontId="243" fillId="0" borderId="0" xfId="0" applyFont="1" applyBorder="1" applyAlignment="1" applyProtection="1">
      <alignment horizontal="left" vertical="center" shrinkToFit="1"/>
      <protection locked="0"/>
    </xf>
    <xf numFmtId="0" fontId="243" fillId="0" borderId="15" xfId="0" applyFont="1" applyBorder="1" applyAlignment="1" applyProtection="1">
      <alignment horizontal="left" vertical="center" shrinkToFit="1"/>
      <protection locked="0"/>
    </xf>
    <xf numFmtId="0" fontId="243" fillId="0" borderId="16" xfId="0" applyFont="1" applyBorder="1" applyAlignment="1">
      <alignment horizontal="left" vertical="center" shrinkToFit="1"/>
    </xf>
    <xf numFmtId="0" fontId="243" fillId="0" borderId="0" xfId="0" applyFont="1" applyBorder="1" applyAlignment="1">
      <alignment horizontal="left" vertical="center" shrinkToFit="1"/>
    </xf>
    <xf numFmtId="176" fontId="252" fillId="25" borderId="0" xfId="0" applyNumberFormat="1" applyFont="1" applyFill="1" applyBorder="1" applyAlignment="1" applyProtection="1">
      <alignment horizontal="left" vertical="center" shrinkToFit="1"/>
      <protection locked="0"/>
    </xf>
    <xf numFmtId="0" fontId="243" fillId="0" borderId="268" xfId="0" applyFont="1" applyBorder="1" applyAlignment="1">
      <alignment horizontal="center" vertical="center" shrinkToFit="1"/>
    </xf>
    <xf numFmtId="0" fontId="243" fillId="0" borderId="267" xfId="0" applyFont="1" applyBorder="1" applyAlignment="1">
      <alignment horizontal="center" vertical="center" shrinkToFit="1"/>
    </xf>
    <xf numFmtId="0" fontId="243" fillId="0" borderId="269" xfId="0" applyFont="1" applyBorder="1" applyAlignment="1">
      <alignment horizontal="center" vertical="center"/>
    </xf>
    <xf numFmtId="0" fontId="243" fillId="0" borderId="270" xfId="0" applyFont="1" applyBorder="1" applyAlignment="1">
      <alignment horizontal="center" vertical="center"/>
    </xf>
    <xf numFmtId="0" fontId="243" fillId="0" borderId="271" xfId="0" applyFont="1" applyBorder="1" applyAlignment="1">
      <alignment horizontal="center" vertical="center"/>
    </xf>
    <xf numFmtId="0" fontId="243" fillId="0" borderId="0" xfId="0" applyFont="1" applyAlignment="1">
      <alignment horizontal="left" vertical="center"/>
    </xf>
    <xf numFmtId="0" fontId="243" fillId="0" borderId="86" xfId="0" applyFont="1" applyBorder="1" applyAlignment="1">
      <alignment horizontal="center" vertical="center"/>
    </xf>
    <xf numFmtId="0" fontId="243" fillId="0" borderId="87" xfId="0" applyFont="1" applyBorder="1" applyAlignment="1">
      <alignment horizontal="center" vertical="center"/>
    </xf>
    <xf numFmtId="179" fontId="243" fillId="0" borderId="84" xfId="0" applyNumberFormat="1" applyFont="1" applyBorder="1" applyAlignment="1">
      <alignment horizontal="center" vertical="center"/>
    </xf>
    <xf numFmtId="179" fontId="243" fillId="0" borderId="87" xfId="0" applyNumberFormat="1" applyFont="1" applyBorder="1" applyAlignment="1">
      <alignment horizontal="center" vertical="center"/>
    </xf>
    <xf numFmtId="0" fontId="243" fillId="0" borderId="84" xfId="0" applyFont="1" applyBorder="1" applyAlignment="1">
      <alignment horizontal="center" vertical="center"/>
    </xf>
    <xf numFmtId="190" fontId="243" fillId="0" borderId="84" xfId="104" applyNumberFormat="1" applyFont="1" applyBorder="1" applyAlignment="1">
      <alignment horizontal="center" vertical="center"/>
    </xf>
    <xf numFmtId="190" fontId="243" fillId="0" borderId="85" xfId="104" applyNumberFormat="1" applyFont="1" applyBorder="1" applyAlignment="1">
      <alignment horizontal="center" vertical="center"/>
    </xf>
    <xf numFmtId="190" fontId="259" fillId="40" borderId="272" xfId="0" applyNumberFormat="1" applyFont="1" applyFill="1" applyBorder="1" applyAlignment="1">
      <alignment horizontal="center" vertical="center"/>
    </xf>
    <xf numFmtId="190" fontId="259" fillId="40" borderId="92" xfId="0" applyNumberFormat="1" applyFont="1" applyFill="1" applyBorder="1" applyAlignment="1">
      <alignment horizontal="center" vertical="center"/>
    </xf>
    <xf numFmtId="190" fontId="248" fillId="41" borderId="272" xfId="0" applyNumberFormat="1" applyFont="1" applyFill="1" applyBorder="1" applyAlignment="1">
      <alignment horizontal="center" vertical="center"/>
    </xf>
    <xf numFmtId="190" fontId="248" fillId="41" borderId="92" xfId="0" applyNumberFormat="1" applyFont="1" applyFill="1" applyBorder="1" applyAlignment="1">
      <alignment horizontal="center" vertical="center"/>
    </xf>
    <xf numFmtId="0" fontId="243" fillId="0" borderId="0" xfId="0" applyFont="1" applyAlignment="1">
      <alignment horizontal="left" vertical="center" shrinkToFit="1"/>
    </xf>
    <xf numFmtId="176" fontId="243" fillId="25" borderId="0" xfId="0" applyNumberFormat="1" applyFont="1" applyFill="1" applyAlignment="1" applyProtection="1">
      <alignment horizontal="center" vertical="center"/>
      <protection locked="0"/>
    </xf>
    <xf numFmtId="0" fontId="243" fillId="0" borderId="0" xfId="0" applyFont="1" applyAlignment="1">
      <alignment horizontal="right" vertical="center"/>
    </xf>
    <xf numFmtId="191" fontId="243" fillId="0" borderId="0" xfId="0" applyNumberFormat="1" applyFont="1" applyAlignment="1">
      <alignment horizontal="left" vertical="center"/>
    </xf>
    <xf numFmtId="190" fontId="248" fillId="42" borderId="277" xfId="0" applyNumberFormat="1" applyFont="1" applyFill="1" applyBorder="1" applyAlignment="1">
      <alignment horizontal="center" vertical="center"/>
    </xf>
    <xf numFmtId="190" fontId="248" fillId="42" borderId="278" xfId="0" applyNumberFormat="1" applyFont="1" applyFill="1" applyBorder="1" applyAlignment="1">
      <alignment horizontal="center" vertical="center"/>
    </xf>
    <xf numFmtId="176" fontId="247" fillId="25" borderId="274" xfId="0" applyNumberFormat="1" applyFont="1" applyFill="1" applyBorder="1" applyAlignment="1" applyProtection="1">
      <alignment horizontal="center" vertical="center"/>
      <protection locked="0"/>
    </xf>
    <xf numFmtId="176" fontId="247" fillId="25" borderId="129" xfId="0" applyNumberFormat="1" applyFont="1" applyFill="1" applyBorder="1" applyAlignment="1" applyProtection="1">
      <alignment horizontal="center" vertical="center"/>
      <protection locked="0"/>
    </xf>
    <xf numFmtId="176" fontId="247" fillId="25" borderId="63" xfId="0" applyNumberFormat="1" applyFont="1" applyFill="1" applyBorder="1" applyAlignment="1" applyProtection="1">
      <alignment horizontal="center" vertical="center"/>
      <protection locked="0"/>
    </xf>
    <xf numFmtId="0" fontId="243" fillId="0" borderId="123" xfId="0" applyFont="1" applyBorder="1" applyAlignment="1">
      <alignment horizontal="center" vertical="center"/>
    </xf>
    <xf numFmtId="0" fontId="243" fillId="0" borderId="275" xfId="0" applyFont="1" applyBorder="1" applyAlignment="1">
      <alignment horizontal="center" vertical="center"/>
    </xf>
    <xf numFmtId="179" fontId="243" fillId="0" borderId="276" xfId="0" applyNumberFormat="1" applyFont="1" applyBorder="1" applyAlignment="1">
      <alignment horizontal="center" vertical="center"/>
    </xf>
    <xf numFmtId="179" fontId="243" fillId="0" borderId="275" xfId="0" applyNumberFormat="1" applyFont="1" applyBorder="1" applyAlignment="1">
      <alignment horizontal="center" vertical="center"/>
    </xf>
    <xf numFmtId="0" fontId="243" fillId="0" borderId="276" xfId="0" applyFont="1" applyBorder="1" applyAlignment="1">
      <alignment horizontal="center" vertical="center"/>
    </xf>
    <xf numFmtId="190" fontId="243" fillId="0" borderId="276" xfId="104" applyNumberFormat="1" applyFont="1" applyBorder="1" applyAlignment="1">
      <alignment horizontal="center" vertical="center"/>
    </xf>
    <xf numFmtId="190" fontId="243" fillId="0" borderId="90" xfId="104" applyNumberFormat="1" applyFont="1" applyBorder="1" applyAlignment="1">
      <alignment horizontal="center" vertical="center"/>
    </xf>
    <xf numFmtId="0" fontId="243" fillId="0" borderId="11" xfId="0" applyFont="1" applyBorder="1" applyAlignment="1">
      <alignment horizontal="center" vertical="center"/>
    </xf>
    <xf numFmtId="0" fontId="243" fillId="0" borderId="12" xfId="0" applyFont="1" applyBorder="1" applyAlignment="1">
      <alignment horizontal="center" vertical="center"/>
    </xf>
    <xf numFmtId="0" fontId="250" fillId="0" borderId="282" xfId="0" applyFont="1" applyBorder="1" applyAlignment="1">
      <alignment horizontal="center" vertical="center" wrapText="1" shrinkToFit="1"/>
    </xf>
    <xf numFmtId="0" fontId="250" fillId="0" borderId="284" xfId="0" applyFont="1" applyBorder="1" applyAlignment="1">
      <alignment horizontal="center" vertical="center" shrinkToFit="1"/>
    </xf>
    <xf numFmtId="0" fontId="243" fillId="0" borderId="272" xfId="0" applyFont="1" applyBorder="1" applyAlignment="1" applyProtection="1">
      <alignment horizontal="center" vertical="center" textRotation="255" shrinkToFit="1"/>
      <protection locked="0"/>
    </xf>
    <xf numFmtId="0" fontId="243" fillId="0" borderId="283" xfId="0" applyFont="1" applyBorder="1" applyAlignment="1" applyProtection="1">
      <alignment horizontal="center" vertical="center" textRotation="255" shrinkToFit="1"/>
      <protection locked="0"/>
    </xf>
    <xf numFmtId="0" fontId="243" fillId="0" borderId="396" xfId="0" applyFont="1" applyBorder="1" applyAlignment="1" applyProtection="1">
      <alignment horizontal="center" vertical="center" textRotation="255" shrinkToFit="1"/>
      <protection locked="0"/>
    </xf>
    <xf numFmtId="0" fontId="243" fillId="0" borderId="241" xfId="0" applyFont="1" applyBorder="1" applyAlignment="1" applyProtection="1">
      <alignment horizontal="center" vertical="center" textRotation="255" shrinkToFit="1"/>
      <protection locked="0"/>
    </xf>
    <xf numFmtId="0" fontId="243" fillId="0" borderId="398" xfId="0" applyFont="1" applyBorder="1" applyAlignment="1" applyProtection="1">
      <alignment horizontal="center" vertical="center" textRotation="255" shrinkToFit="1"/>
      <protection locked="0"/>
    </xf>
    <xf numFmtId="0" fontId="243" fillId="0" borderId="282" xfId="0" applyFont="1" applyBorder="1" applyAlignment="1">
      <alignment horizontal="center" vertical="center"/>
    </xf>
    <xf numFmtId="0" fontId="243" fillId="0" borderId="22" xfId="0" applyFont="1" applyBorder="1" applyAlignment="1">
      <alignment horizontal="center" vertical="center"/>
    </xf>
    <xf numFmtId="0" fontId="243" fillId="0" borderId="272" xfId="0" applyFont="1" applyBorder="1" applyAlignment="1" applyProtection="1">
      <alignment horizontal="center" vertical="center"/>
      <protection locked="0"/>
    </xf>
    <xf numFmtId="0" fontId="243" fillId="0" borderId="277" xfId="0" applyFont="1" applyBorder="1" applyAlignment="1" applyProtection="1">
      <alignment horizontal="center" vertical="center"/>
      <protection locked="0"/>
    </xf>
    <xf numFmtId="0" fontId="243" fillId="0" borderId="282" xfId="0" applyFont="1" applyBorder="1" applyAlignment="1">
      <alignment horizontal="center" vertical="center" shrinkToFit="1"/>
    </xf>
    <xf numFmtId="0" fontId="243" fillId="0" borderId="284" xfId="0" applyFont="1" applyBorder="1" applyAlignment="1">
      <alignment horizontal="center" vertical="center" shrinkToFit="1"/>
    </xf>
    <xf numFmtId="0" fontId="243" fillId="0" borderId="272" xfId="0" applyFont="1" applyBorder="1" applyAlignment="1" applyProtection="1">
      <alignment horizontal="center" vertical="center" shrinkToFit="1"/>
      <protection locked="0"/>
    </xf>
    <xf numFmtId="0" fontId="243" fillId="0" borderId="282" xfId="0" applyFont="1" applyFill="1" applyBorder="1" applyAlignment="1">
      <alignment horizontal="center" vertical="center" shrinkToFit="1"/>
    </xf>
    <xf numFmtId="0" fontId="243" fillId="0" borderId="284" xfId="0" applyFont="1" applyFill="1" applyBorder="1" applyAlignment="1">
      <alignment horizontal="center" vertical="center" shrinkToFit="1"/>
    </xf>
    <xf numFmtId="0" fontId="243" fillId="0" borderId="282" xfId="0" applyFont="1" applyFill="1" applyBorder="1" applyAlignment="1">
      <alignment horizontal="center" vertical="center"/>
    </xf>
    <xf numFmtId="0" fontId="243" fillId="0" borderId="22" xfId="0" applyFont="1" applyFill="1" applyBorder="1" applyAlignment="1">
      <alignment horizontal="center" vertical="center"/>
    </xf>
    <xf numFmtId="176" fontId="243" fillId="0" borderId="0" xfId="0" applyNumberFormat="1" applyFont="1" applyAlignment="1">
      <alignment horizontal="center" vertical="center"/>
    </xf>
    <xf numFmtId="191" fontId="243" fillId="0" borderId="0" xfId="0" applyNumberFormat="1" applyFont="1" applyAlignment="1">
      <alignment horizontal="center" vertical="center"/>
    </xf>
    <xf numFmtId="0" fontId="243" fillId="0" borderId="273" xfId="0" applyFont="1" applyBorder="1" applyAlignment="1" applyProtection="1">
      <alignment horizontal="center" vertical="center"/>
      <protection locked="0"/>
    </xf>
    <xf numFmtId="0" fontId="243" fillId="0" borderId="279" xfId="0" applyFont="1" applyBorder="1" applyAlignment="1" applyProtection="1">
      <alignment horizontal="center" vertical="center"/>
      <protection locked="0"/>
    </xf>
    <xf numFmtId="0" fontId="243" fillId="0" borderId="273" xfId="0" applyFont="1" applyBorder="1" applyAlignment="1" applyProtection="1">
      <alignment horizontal="center" vertical="center" textRotation="255"/>
      <protection locked="0"/>
    </xf>
    <xf numFmtId="0" fontId="243" fillId="0" borderId="272" xfId="0" applyFont="1" applyBorder="1" applyAlignment="1" applyProtection="1">
      <alignment horizontal="center" vertical="center" textRotation="255"/>
      <protection locked="0"/>
    </xf>
    <xf numFmtId="0" fontId="243" fillId="0" borderId="92" xfId="0" applyFont="1" applyFill="1" applyBorder="1" applyAlignment="1" applyProtection="1">
      <alignment horizontal="center" vertical="center"/>
      <protection locked="0"/>
    </xf>
    <xf numFmtId="0" fontId="243" fillId="0" borderId="278" xfId="0" applyFont="1" applyFill="1" applyBorder="1" applyAlignment="1" applyProtection="1">
      <alignment horizontal="center" vertical="center"/>
      <protection locked="0"/>
    </xf>
    <xf numFmtId="0" fontId="243" fillId="0" borderId="273" xfId="0" applyFont="1" applyFill="1" applyBorder="1" applyAlignment="1" applyProtection="1">
      <alignment horizontal="center" vertical="center"/>
      <protection locked="0"/>
    </xf>
    <xf numFmtId="0" fontId="243" fillId="0" borderId="279" xfId="0" applyFont="1" applyFill="1" applyBorder="1" applyAlignment="1" applyProtection="1">
      <alignment horizontal="center" vertical="center"/>
      <protection locked="0"/>
    </xf>
    <xf numFmtId="0" fontId="243" fillId="0" borderId="92" xfId="0" applyFont="1" applyFill="1" applyBorder="1" applyAlignment="1" applyProtection="1">
      <alignment horizontal="center" vertical="center" textRotation="255"/>
      <protection locked="0"/>
    </xf>
    <xf numFmtId="0" fontId="243" fillId="0" borderId="273" xfId="0" applyFont="1" applyFill="1" applyBorder="1" applyAlignment="1" applyProtection="1">
      <alignment horizontal="center" vertical="center" textRotation="255"/>
      <protection locked="0"/>
    </xf>
    <xf numFmtId="0" fontId="243" fillId="0" borderId="272" xfId="0" applyFont="1" applyFill="1" applyBorder="1" applyAlignment="1" applyProtection="1">
      <alignment horizontal="center" vertical="center"/>
      <protection locked="0"/>
    </xf>
    <xf numFmtId="0" fontId="243" fillId="0" borderId="277" xfId="0" applyFont="1" applyFill="1" applyBorder="1" applyAlignment="1" applyProtection="1">
      <alignment horizontal="center" vertical="center"/>
      <protection locked="0"/>
    </xf>
    <xf numFmtId="0" fontId="243" fillId="0" borderId="272" xfId="0" applyFont="1" applyFill="1" applyBorder="1" applyAlignment="1" applyProtection="1">
      <alignment horizontal="center" vertical="center" shrinkToFit="1"/>
      <protection locked="0"/>
    </xf>
    <xf numFmtId="0" fontId="243" fillId="0" borderId="272" xfId="0" applyFont="1" applyFill="1" applyBorder="1" applyAlignment="1" applyProtection="1">
      <alignment horizontal="center" vertical="center" textRotation="255"/>
      <protection locked="0"/>
    </xf>
    <xf numFmtId="0" fontId="243" fillId="0" borderId="287" xfId="0" applyFont="1" applyFill="1" applyBorder="1" applyAlignment="1" applyProtection="1">
      <alignment horizontal="center" vertical="center"/>
      <protection locked="0"/>
    </xf>
    <xf numFmtId="0" fontId="243" fillId="0" borderId="290" xfId="0" applyFont="1" applyFill="1" applyBorder="1" applyAlignment="1" applyProtection="1">
      <alignment horizontal="center" vertical="center"/>
      <protection locked="0"/>
    </xf>
    <xf numFmtId="0" fontId="243" fillId="0" borderId="288" xfId="0" applyFont="1" applyFill="1" applyBorder="1" applyAlignment="1" applyProtection="1">
      <alignment horizontal="center" vertical="center"/>
      <protection locked="0"/>
    </xf>
    <xf numFmtId="0" fontId="243" fillId="0" borderId="291" xfId="0" applyFont="1" applyFill="1" applyBorder="1" applyAlignment="1" applyProtection="1">
      <alignment horizontal="center" vertical="center"/>
      <protection locked="0"/>
    </xf>
    <xf numFmtId="0" fontId="243" fillId="0" borderId="87" xfId="0" applyFont="1" applyFill="1" applyBorder="1" applyAlignment="1" applyProtection="1">
      <alignment horizontal="center" vertical="center"/>
      <protection locked="0"/>
    </xf>
    <xf numFmtId="0" fontId="243" fillId="0" borderId="275" xfId="0" applyFont="1" applyFill="1" applyBorder="1" applyAlignment="1" applyProtection="1">
      <alignment horizontal="center" vertical="center"/>
      <protection locked="0"/>
    </xf>
    <xf numFmtId="0" fontId="243" fillId="0" borderId="84" xfId="0" applyFont="1" applyFill="1" applyBorder="1" applyAlignment="1" applyProtection="1">
      <alignment horizontal="center" vertical="center"/>
      <protection locked="0"/>
    </xf>
    <xf numFmtId="0" fontId="243" fillId="0" borderId="276" xfId="0" applyFont="1" applyFill="1" applyBorder="1" applyAlignment="1" applyProtection="1">
      <alignment horizontal="center" vertical="center"/>
      <protection locked="0"/>
    </xf>
    <xf numFmtId="0" fontId="243" fillId="0" borderId="286" xfId="0" applyFont="1" applyFill="1" applyBorder="1" applyAlignment="1" applyProtection="1">
      <alignment horizontal="center" vertical="center"/>
      <protection locked="0"/>
    </xf>
    <xf numFmtId="0" fontId="243" fillId="0" borderId="289" xfId="0" applyFont="1" applyFill="1" applyBorder="1" applyAlignment="1" applyProtection="1">
      <alignment horizontal="center" vertical="center"/>
      <protection locked="0"/>
    </xf>
    <xf numFmtId="0" fontId="243" fillId="0" borderId="283" xfId="0" applyFont="1" applyFill="1" applyBorder="1" applyAlignment="1" applyProtection="1">
      <alignment horizontal="center" vertical="center" textRotation="255"/>
      <protection locked="0"/>
    </xf>
    <xf numFmtId="0" fontId="243" fillId="0" borderId="288" xfId="0" applyFont="1" applyBorder="1" applyAlignment="1" applyProtection="1">
      <alignment horizontal="center" vertical="center"/>
      <protection locked="0"/>
    </xf>
    <xf numFmtId="0" fontId="243" fillId="0" borderId="291" xfId="0" applyFont="1" applyBorder="1" applyAlignment="1" applyProtection="1">
      <alignment horizontal="center" vertical="center"/>
      <protection locked="0"/>
    </xf>
    <xf numFmtId="0" fontId="243" fillId="0" borderId="84" xfId="0" applyFont="1" applyBorder="1" applyAlignment="1" applyProtection="1">
      <alignment horizontal="center" vertical="center"/>
      <protection locked="0"/>
    </xf>
    <xf numFmtId="0" fontId="243" fillId="0" borderId="276" xfId="0" applyFont="1" applyBorder="1" applyAlignment="1" applyProtection="1">
      <alignment horizontal="center" vertical="center"/>
      <protection locked="0"/>
    </xf>
    <xf numFmtId="0" fontId="243" fillId="0" borderId="286" xfId="0" applyFont="1" applyBorder="1" applyAlignment="1" applyProtection="1">
      <alignment horizontal="center" vertical="center"/>
      <protection locked="0"/>
    </xf>
    <xf numFmtId="0" fontId="243" fillId="0" borderId="289" xfId="0" applyFont="1" applyBorder="1" applyAlignment="1" applyProtection="1">
      <alignment horizontal="center" vertical="center"/>
      <protection locked="0"/>
    </xf>
    <xf numFmtId="0" fontId="243" fillId="0" borderId="287" xfId="0" applyFont="1" applyBorder="1" applyAlignment="1" applyProtection="1">
      <alignment horizontal="center" vertical="center"/>
      <protection locked="0"/>
    </xf>
    <xf numFmtId="0" fontId="243" fillId="0" borderId="290" xfId="0" applyFont="1" applyBorder="1" applyAlignment="1" applyProtection="1">
      <alignment horizontal="center" vertical="center"/>
      <protection locked="0"/>
    </xf>
    <xf numFmtId="190" fontId="259" fillId="41" borderId="272" xfId="0" applyNumberFormat="1" applyFont="1" applyFill="1" applyBorder="1" applyAlignment="1">
      <alignment horizontal="center" vertical="center"/>
    </xf>
    <xf numFmtId="190" fontId="259" fillId="41" borderId="92" xfId="0" applyNumberFormat="1" applyFont="1" applyFill="1" applyBorder="1" applyAlignment="1">
      <alignment horizontal="center" vertical="center"/>
    </xf>
    <xf numFmtId="176" fontId="243" fillId="25" borderId="274" xfId="0" applyNumberFormat="1" applyFont="1" applyFill="1" applyBorder="1" applyAlignment="1" applyProtection="1">
      <alignment horizontal="center" vertical="center"/>
      <protection locked="0"/>
    </xf>
    <xf numFmtId="176" fontId="243" fillId="25" borderId="129" xfId="0" applyNumberFormat="1" applyFont="1" applyFill="1" applyBorder="1" applyAlignment="1" applyProtection="1">
      <alignment horizontal="center" vertical="center"/>
      <protection locked="0"/>
    </xf>
    <xf numFmtId="176" fontId="243" fillId="25" borderId="63" xfId="0" applyNumberFormat="1" applyFont="1" applyFill="1" applyBorder="1" applyAlignment="1" applyProtection="1">
      <alignment horizontal="center" vertical="center"/>
      <protection locked="0"/>
    </xf>
    <xf numFmtId="190" fontId="243" fillId="40" borderId="84" xfId="104" applyNumberFormat="1" applyFont="1" applyFill="1" applyBorder="1" applyAlignment="1">
      <alignment horizontal="center" vertical="center"/>
    </xf>
    <xf numFmtId="190" fontId="243" fillId="40" borderId="85" xfId="104" applyNumberFormat="1" applyFont="1" applyFill="1" applyBorder="1" applyAlignment="1">
      <alignment horizontal="center" vertical="center"/>
    </xf>
    <xf numFmtId="0" fontId="256" fillId="0" borderId="20" xfId="0" applyFont="1" applyBorder="1" applyAlignment="1">
      <alignment horizontal="center" vertical="center" textRotation="255" wrapText="1" shrinkToFit="1"/>
    </xf>
    <xf numFmtId="0" fontId="256" fillId="0" borderId="21" xfId="0" applyFont="1" applyBorder="1" applyAlignment="1">
      <alignment horizontal="center" vertical="center" textRotation="255" wrapText="1" shrinkToFit="1"/>
    </xf>
    <xf numFmtId="0" fontId="256" fillId="0" borderId="22" xfId="0" applyFont="1" applyBorder="1" applyAlignment="1">
      <alignment horizontal="center" vertical="center" textRotation="255" wrapText="1" shrinkToFit="1"/>
    </xf>
    <xf numFmtId="0" fontId="250" fillId="0" borderId="25" xfId="0" applyFont="1" applyBorder="1" applyAlignment="1">
      <alignment horizontal="center" vertical="center" textRotation="255" wrapText="1"/>
    </xf>
    <xf numFmtId="0" fontId="250" fillId="0" borderId="15" xfId="0" applyFont="1" applyBorder="1" applyAlignment="1">
      <alignment horizontal="center" vertical="center" textRotation="255" wrapText="1"/>
    </xf>
    <xf numFmtId="0" fontId="250" fillId="0" borderId="24" xfId="0" applyFont="1" applyBorder="1" applyAlignment="1">
      <alignment horizontal="center" vertical="center" textRotation="255" wrapText="1"/>
    </xf>
    <xf numFmtId="0" fontId="243" fillId="0" borderId="16" xfId="0" applyFont="1" applyBorder="1" applyAlignment="1">
      <alignment horizontal="center" vertical="center"/>
    </xf>
    <xf numFmtId="0" fontId="250" fillId="0" borderId="0" xfId="0" quotePrefix="1" applyFont="1" applyAlignment="1">
      <alignment horizontal="center" vertical="center" wrapText="1"/>
    </xf>
    <xf numFmtId="0" fontId="243" fillId="0" borderId="0" xfId="0" applyFont="1" applyAlignment="1">
      <alignment horizontal="right" vertical="center" shrinkToFit="1"/>
    </xf>
    <xf numFmtId="0" fontId="243" fillId="0" borderId="0" xfId="0" applyFont="1" applyAlignment="1">
      <alignment horizontal="center" vertical="center" shrinkToFit="1"/>
    </xf>
    <xf numFmtId="0" fontId="244" fillId="0" borderId="0" xfId="0" applyFont="1" applyFill="1" applyAlignment="1">
      <alignment horizontal="left" vertical="center"/>
    </xf>
    <xf numFmtId="176" fontId="261" fillId="0" borderId="0" xfId="0" applyNumberFormat="1" applyFont="1" applyFill="1" applyBorder="1" applyAlignment="1" applyProtection="1">
      <alignment horizontal="left" vertical="center"/>
      <protection locked="0"/>
    </xf>
    <xf numFmtId="0" fontId="244" fillId="0" borderId="0" xfId="0" applyFont="1" applyFill="1" applyBorder="1" applyAlignment="1">
      <alignment horizontal="left" vertical="center"/>
    </xf>
    <xf numFmtId="191" fontId="244" fillId="0" borderId="0" xfId="0" applyNumberFormat="1" applyFont="1" applyFill="1" applyAlignment="1">
      <alignment horizontal="left" vertical="center"/>
    </xf>
    <xf numFmtId="176" fontId="261" fillId="0" borderId="0" xfId="0" applyNumberFormat="1" applyFont="1" applyFill="1" applyAlignment="1" applyProtection="1">
      <alignment horizontal="left" vertical="center"/>
      <protection locked="0"/>
    </xf>
    <xf numFmtId="0" fontId="255" fillId="0" borderId="37" xfId="0" applyFont="1" applyFill="1" applyBorder="1" applyAlignment="1">
      <alignment horizontal="center" vertical="center"/>
    </xf>
    <xf numFmtId="0" fontId="255" fillId="0" borderId="29" xfId="0" applyFont="1" applyFill="1" applyBorder="1" applyAlignment="1">
      <alignment horizontal="center" vertical="center"/>
    </xf>
    <xf numFmtId="0" fontId="255" fillId="0" borderId="381" xfId="0" applyFont="1" applyFill="1" applyBorder="1" applyAlignment="1">
      <alignment horizontal="center" vertical="center"/>
    </xf>
    <xf numFmtId="0" fontId="255" fillId="0" borderId="380" xfId="0" applyFont="1" applyFill="1" applyBorder="1" applyAlignment="1">
      <alignment horizontal="center" vertical="center"/>
    </xf>
    <xf numFmtId="0" fontId="243" fillId="25" borderId="17" xfId="0" applyFont="1" applyFill="1" applyBorder="1" applyAlignment="1">
      <alignment horizontal="center" vertical="center" shrinkToFit="1"/>
    </xf>
    <xf numFmtId="0" fontId="243" fillId="25" borderId="10" xfId="0" applyFont="1" applyFill="1" applyBorder="1" applyAlignment="1">
      <alignment horizontal="center" vertical="center" shrinkToFit="1"/>
    </xf>
    <xf numFmtId="0" fontId="243" fillId="25" borderId="24" xfId="0" applyFont="1" applyFill="1" applyBorder="1" applyAlignment="1">
      <alignment horizontal="center" vertical="center" shrinkToFit="1"/>
    </xf>
    <xf numFmtId="0" fontId="243" fillId="0" borderId="17" xfId="0" applyFont="1" applyBorder="1" applyAlignment="1">
      <alignment horizontal="center" vertical="center"/>
    </xf>
    <xf numFmtId="0" fontId="243" fillId="0" borderId="10" xfId="0" applyFont="1" applyBorder="1" applyAlignment="1">
      <alignment horizontal="center" vertical="center"/>
    </xf>
    <xf numFmtId="0" fontId="243" fillId="0" borderId="24" xfId="0" applyFont="1" applyBorder="1" applyAlignment="1">
      <alignment horizontal="center" vertical="center"/>
    </xf>
    <xf numFmtId="190" fontId="243" fillId="0" borderId="17" xfId="104" applyNumberFormat="1" applyFont="1" applyBorder="1" applyAlignment="1">
      <alignment horizontal="center" vertical="center"/>
    </xf>
    <xf numFmtId="190" fontId="243" fillId="0" borderId="10" xfId="104" applyNumberFormat="1" applyFont="1" applyBorder="1" applyAlignment="1">
      <alignment horizontal="center" vertical="center"/>
    </xf>
    <xf numFmtId="190" fontId="243" fillId="0" borderId="24" xfId="104" applyNumberFormat="1" applyFont="1" applyBorder="1" applyAlignment="1">
      <alignment horizontal="center" vertical="center"/>
    </xf>
    <xf numFmtId="190" fontId="243" fillId="0" borderId="86" xfId="104" applyNumberFormat="1" applyFont="1" applyBorder="1" applyAlignment="1">
      <alignment horizontal="center" vertical="center"/>
    </xf>
    <xf numFmtId="190" fontId="243" fillId="0" borderId="184" xfId="104" applyNumberFormat="1" applyFont="1" applyBorder="1" applyAlignment="1">
      <alignment horizontal="center" vertical="center"/>
    </xf>
    <xf numFmtId="0" fontId="243" fillId="25" borderId="86" xfId="0" applyFont="1" applyFill="1" applyBorder="1" applyAlignment="1">
      <alignment horizontal="center" vertical="center" shrinkToFit="1"/>
    </xf>
    <xf numFmtId="0" fontId="243" fillId="25" borderId="184" xfId="0" applyFont="1" applyFill="1" applyBorder="1" applyAlignment="1">
      <alignment horizontal="center" vertical="center" shrinkToFit="1"/>
    </xf>
    <xf numFmtId="0" fontId="243" fillId="25" borderId="85" xfId="0" applyFont="1" applyFill="1" applyBorder="1" applyAlignment="1">
      <alignment horizontal="center" vertical="center" shrinkToFit="1"/>
    </xf>
    <xf numFmtId="0" fontId="243" fillId="0" borderId="184" xfId="0" applyFont="1" applyBorder="1" applyAlignment="1">
      <alignment horizontal="center" vertical="center"/>
    </xf>
    <xf numFmtId="0" fontId="243" fillId="0" borderId="85" xfId="0" applyFont="1" applyBorder="1" applyAlignment="1">
      <alignment horizontal="center" vertical="center"/>
    </xf>
    <xf numFmtId="0" fontId="243" fillId="25" borderId="13" xfId="0" applyFont="1" applyFill="1" applyBorder="1" applyAlignment="1">
      <alignment horizontal="left" vertical="center" wrapText="1"/>
    </xf>
    <xf numFmtId="0" fontId="243" fillId="25" borderId="25" xfId="0" applyFont="1" applyFill="1" applyBorder="1" applyAlignment="1">
      <alignment horizontal="left" vertical="center" wrapText="1"/>
    </xf>
    <xf numFmtId="0" fontId="243" fillId="25" borderId="16" xfId="0" applyFont="1" applyFill="1" applyBorder="1" applyAlignment="1">
      <alignment horizontal="left" vertical="center" wrapText="1"/>
    </xf>
    <xf numFmtId="0" fontId="243" fillId="25" borderId="15" xfId="0" applyFont="1" applyFill="1" applyBorder="1" applyAlignment="1">
      <alignment horizontal="left" vertical="center" wrapText="1"/>
    </xf>
    <xf numFmtId="0" fontId="243" fillId="25" borderId="17" xfId="0" applyFont="1" applyFill="1" applyBorder="1" applyAlignment="1">
      <alignment horizontal="left" vertical="center" wrapText="1"/>
    </xf>
    <xf numFmtId="0" fontId="243" fillId="25" borderId="24" xfId="0" applyFont="1" applyFill="1" applyBorder="1" applyAlignment="1">
      <alignment horizontal="left" vertical="center" wrapText="1"/>
    </xf>
    <xf numFmtId="0" fontId="243" fillId="25" borderId="16" xfId="0" applyFont="1" applyFill="1" applyBorder="1" applyAlignment="1">
      <alignment horizontal="center" vertical="center" shrinkToFit="1"/>
    </xf>
    <xf numFmtId="0" fontId="243" fillId="25" borderId="0" xfId="0" applyFont="1" applyFill="1" applyBorder="1" applyAlignment="1">
      <alignment horizontal="center" vertical="center" shrinkToFit="1"/>
    </xf>
    <xf numFmtId="0" fontId="243" fillId="25" borderId="15" xfId="0" applyFont="1" applyFill="1" applyBorder="1" applyAlignment="1">
      <alignment horizontal="center" vertical="center" shrinkToFit="1"/>
    </xf>
    <xf numFmtId="179" fontId="243" fillId="0" borderId="13" xfId="0" applyNumberFormat="1" applyFont="1" applyBorder="1" applyAlignment="1">
      <alignment horizontal="center" vertical="center"/>
    </xf>
    <xf numFmtId="0" fontId="243" fillId="0" borderId="14" xfId="0" applyFont="1" applyBorder="1" applyAlignment="1">
      <alignment horizontal="center" vertical="center"/>
    </xf>
    <xf numFmtId="190" fontId="243" fillId="0" borderId="13" xfId="104" applyNumberFormat="1" applyFont="1" applyBorder="1" applyAlignment="1">
      <alignment horizontal="center" vertical="center"/>
    </xf>
    <xf numFmtId="190" fontId="243" fillId="0" borderId="14" xfId="104" applyNumberFormat="1" applyFont="1" applyBorder="1" applyAlignment="1">
      <alignment horizontal="center" vertical="center"/>
    </xf>
    <xf numFmtId="190" fontId="243" fillId="0" borderId="25" xfId="104" applyNumberFormat="1" applyFont="1" applyBorder="1" applyAlignment="1">
      <alignment horizontal="center" vertical="center"/>
    </xf>
    <xf numFmtId="190" fontId="243" fillId="0" borderId="16" xfId="104" applyNumberFormat="1" applyFont="1" applyBorder="1" applyAlignment="1">
      <alignment horizontal="center" vertical="center"/>
    </xf>
    <xf numFmtId="190" fontId="243" fillId="0" borderId="0" xfId="104" applyNumberFormat="1" applyFont="1" applyBorder="1" applyAlignment="1">
      <alignment horizontal="center" vertical="center"/>
    </xf>
    <xf numFmtId="190" fontId="243" fillId="0" borderId="15" xfId="104" applyNumberFormat="1" applyFont="1" applyBorder="1" applyAlignment="1">
      <alignment horizontal="center" vertical="center"/>
    </xf>
    <xf numFmtId="190" fontId="254" fillId="0" borderId="185" xfId="0" applyNumberFormat="1" applyFont="1" applyFill="1" applyBorder="1" applyAlignment="1">
      <alignment horizontal="left" vertical="center" shrinkToFit="1"/>
    </xf>
    <xf numFmtId="190" fontId="254" fillId="0" borderId="24" xfId="0" applyNumberFormat="1" applyFont="1" applyFill="1" applyBorder="1" applyAlignment="1">
      <alignment horizontal="left" vertical="center" shrinkToFit="1"/>
    </xf>
    <xf numFmtId="179" fontId="243" fillId="0" borderId="86" xfId="0" applyNumberFormat="1" applyFont="1" applyBorder="1" applyAlignment="1">
      <alignment horizontal="center" vertical="center"/>
    </xf>
    <xf numFmtId="190" fontId="254" fillId="0" borderId="17" xfId="0" applyNumberFormat="1" applyFont="1" applyFill="1" applyBorder="1" applyAlignment="1">
      <alignment horizontal="left" vertical="center"/>
    </xf>
    <xf numFmtId="190" fontId="254" fillId="0" borderId="10" xfId="0" applyNumberFormat="1" applyFont="1" applyFill="1" applyBorder="1" applyAlignment="1">
      <alignment horizontal="left" vertical="center"/>
    </xf>
    <xf numFmtId="190" fontId="254" fillId="0" borderId="67" xfId="0" applyNumberFormat="1" applyFont="1" applyFill="1" applyBorder="1" applyAlignment="1">
      <alignment horizontal="left" vertical="center"/>
    </xf>
    <xf numFmtId="190" fontId="254" fillId="46" borderId="183" xfId="0" applyNumberFormat="1" applyFont="1" applyFill="1" applyBorder="1" applyAlignment="1">
      <alignment horizontal="left" vertical="center" shrinkToFit="1"/>
    </xf>
    <xf numFmtId="190" fontId="254" fillId="46" borderId="15" xfId="0" applyNumberFormat="1" applyFont="1" applyFill="1" applyBorder="1" applyAlignment="1">
      <alignment horizontal="left" vertical="center" shrinkToFit="1"/>
    </xf>
    <xf numFmtId="190" fontId="254" fillId="30" borderId="16" xfId="0" applyNumberFormat="1" applyFont="1" applyFill="1" applyBorder="1" applyAlignment="1">
      <alignment horizontal="left" vertical="center"/>
    </xf>
    <xf numFmtId="190" fontId="254" fillId="30" borderId="0" xfId="0" applyNumberFormat="1" applyFont="1" applyFill="1" applyBorder="1" applyAlignment="1">
      <alignment horizontal="left" vertical="center"/>
    </xf>
    <xf numFmtId="190" fontId="254" fillId="30" borderId="64" xfId="0" applyNumberFormat="1" applyFont="1" applyFill="1" applyBorder="1" applyAlignment="1">
      <alignment horizontal="left" vertical="center"/>
    </xf>
    <xf numFmtId="190" fontId="254" fillId="30" borderId="183" xfId="0" applyNumberFormat="1" applyFont="1" applyFill="1" applyBorder="1" applyAlignment="1">
      <alignment horizontal="left" vertical="center" shrinkToFit="1"/>
    </xf>
    <xf numFmtId="190" fontId="254" fillId="30" borderId="15" xfId="0" applyNumberFormat="1" applyFont="1" applyFill="1" applyBorder="1" applyAlignment="1">
      <alignment horizontal="left" vertical="center" shrinkToFit="1"/>
    </xf>
    <xf numFmtId="190" fontId="254" fillId="47" borderId="16" xfId="0" applyNumberFormat="1" applyFont="1" applyFill="1" applyBorder="1" applyAlignment="1">
      <alignment horizontal="left" vertical="center"/>
    </xf>
    <xf numFmtId="190" fontId="254" fillId="47" borderId="0" xfId="0" applyNumberFormat="1" applyFont="1" applyFill="1" applyBorder="1" applyAlignment="1">
      <alignment horizontal="left" vertical="center"/>
    </xf>
    <xf numFmtId="190" fontId="254" fillId="47" borderId="64" xfId="0" applyNumberFormat="1" applyFont="1" applyFill="1" applyBorder="1" applyAlignment="1">
      <alignment horizontal="left" vertical="center"/>
    </xf>
    <xf numFmtId="190" fontId="254" fillId="47" borderId="183" xfId="0" applyNumberFormat="1" applyFont="1" applyFill="1" applyBorder="1" applyAlignment="1">
      <alignment horizontal="left" vertical="center" shrinkToFit="1"/>
    </xf>
    <xf numFmtId="190" fontId="254" fillId="47" borderId="15" xfId="0" applyNumberFormat="1" applyFont="1" applyFill="1" applyBorder="1" applyAlignment="1">
      <alignment horizontal="left" vertical="center" shrinkToFit="1"/>
    </xf>
    <xf numFmtId="0" fontId="243" fillId="25" borderId="13" xfId="0" applyFont="1" applyFill="1" applyBorder="1" applyAlignment="1">
      <alignment horizontal="center" vertical="center" shrinkToFit="1"/>
    </xf>
    <xf numFmtId="0" fontId="243" fillId="25" borderId="14" xfId="0" applyFont="1" applyFill="1" applyBorder="1" applyAlignment="1">
      <alignment horizontal="center" vertical="center" shrinkToFit="1"/>
    </xf>
    <xf numFmtId="0" fontId="243" fillId="25" borderId="25" xfId="0" applyFont="1" applyFill="1" applyBorder="1" applyAlignment="1">
      <alignment horizontal="center" vertical="center" shrinkToFit="1"/>
    </xf>
    <xf numFmtId="190" fontId="245" fillId="0" borderId="13" xfId="0" applyNumberFormat="1" applyFont="1" applyBorder="1" applyAlignment="1">
      <alignment horizontal="center" vertical="center"/>
    </xf>
    <xf numFmtId="190" fontId="245" fillId="0" borderId="14" xfId="0" applyNumberFormat="1" applyFont="1" applyBorder="1" applyAlignment="1">
      <alignment horizontal="center" vertical="center"/>
    </xf>
    <xf numFmtId="190" fontId="245" fillId="0" borderId="25" xfId="0" applyNumberFormat="1" applyFont="1" applyBorder="1" applyAlignment="1">
      <alignment horizontal="center" vertical="center"/>
    </xf>
    <xf numFmtId="190" fontId="245" fillId="0" borderId="16" xfId="0" applyNumberFormat="1" applyFont="1" applyBorder="1" applyAlignment="1">
      <alignment horizontal="center" vertical="center"/>
    </xf>
    <xf numFmtId="190" fontId="245" fillId="0" borderId="0" xfId="0" applyNumberFormat="1" applyFont="1" applyBorder="1" applyAlignment="1">
      <alignment horizontal="center" vertical="center"/>
    </xf>
    <xf numFmtId="190" fontId="245" fillId="0" borderId="15" xfId="0" applyNumberFormat="1" applyFont="1" applyBorder="1" applyAlignment="1">
      <alignment horizontal="center" vertical="center"/>
    </xf>
    <xf numFmtId="190" fontId="245" fillId="0" borderId="17" xfId="0" applyNumberFormat="1" applyFont="1" applyBorder="1" applyAlignment="1">
      <alignment horizontal="center" vertical="center"/>
    </xf>
    <xf numFmtId="190" fontId="245" fillId="0" borderId="10" xfId="0" applyNumberFormat="1" applyFont="1" applyBorder="1" applyAlignment="1">
      <alignment horizontal="center" vertical="center"/>
    </xf>
    <xf numFmtId="190" fontId="254" fillId="46" borderId="292" xfId="0" applyNumberFormat="1" applyFont="1" applyFill="1" applyBorder="1" applyAlignment="1">
      <alignment horizontal="left" vertical="center"/>
    </xf>
    <xf numFmtId="190" fontId="254" fillId="46" borderId="233" xfId="0" applyNumberFormat="1" applyFont="1" applyFill="1" applyBorder="1" applyAlignment="1">
      <alignment horizontal="left" vertical="center"/>
    </xf>
    <xf numFmtId="190" fontId="254" fillId="46" borderId="228" xfId="0" applyNumberFormat="1" applyFont="1" applyFill="1" applyBorder="1" applyAlignment="1">
      <alignment horizontal="left" vertical="center"/>
    </xf>
    <xf numFmtId="0" fontId="244" fillId="0" borderId="0" xfId="0" applyFont="1" applyAlignment="1">
      <alignment horizontal="left" vertical="center"/>
    </xf>
    <xf numFmtId="176" fontId="261" fillId="25" borderId="0" xfId="0" applyNumberFormat="1" applyFont="1" applyFill="1" applyBorder="1" applyAlignment="1" applyProtection="1">
      <alignment horizontal="left" vertical="center"/>
      <protection locked="0"/>
    </xf>
    <xf numFmtId="0" fontId="244" fillId="0" borderId="0" xfId="0" applyFont="1" applyBorder="1" applyAlignment="1">
      <alignment horizontal="left" vertical="center"/>
    </xf>
    <xf numFmtId="191" fontId="244" fillId="0" borderId="0" xfId="0" applyNumberFormat="1" applyFont="1" applyAlignment="1">
      <alignment horizontal="left" vertical="center"/>
    </xf>
    <xf numFmtId="176" fontId="261" fillId="25" borderId="0" xfId="0" applyNumberFormat="1" applyFont="1" applyFill="1" applyAlignment="1" applyProtection="1">
      <alignment horizontal="left" vertical="center"/>
      <protection locked="0"/>
    </xf>
    <xf numFmtId="0" fontId="245" fillId="0" borderId="11" xfId="0" applyFont="1" applyFill="1" applyBorder="1" applyAlignment="1">
      <alignment horizontal="center" vertical="center"/>
    </xf>
    <xf numFmtId="0" fontId="245" fillId="0" borderId="26" xfId="0" applyFont="1" applyFill="1" applyBorder="1" applyAlignment="1">
      <alignment horizontal="center" vertical="center"/>
    </xf>
    <xf numFmtId="0" fontId="245" fillId="0" borderId="12" xfId="0" applyFont="1" applyFill="1" applyBorder="1" applyAlignment="1">
      <alignment horizontal="center" vertical="center"/>
    </xf>
    <xf numFmtId="0" fontId="256" fillId="0" borderId="20" xfId="0" applyFont="1" applyBorder="1" applyAlignment="1">
      <alignment horizontal="center" vertical="center" wrapText="1" shrinkToFit="1"/>
    </xf>
    <xf numFmtId="0" fontId="256" fillId="0" borderId="22" xfId="0" applyFont="1" applyBorder="1" applyAlignment="1">
      <alignment horizontal="center" vertical="center" shrinkToFit="1"/>
    </xf>
    <xf numFmtId="0" fontId="243" fillId="0" borderId="13" xfId="0" applyFont="1" applyBorder="1" applyAlignment="1">
      <alignment horizontal="center" vertical="center"/>
    </xf>
    <xf numFmtId="0" fontId="243" fillId="0" borderId="25" xfId="0" applyFont="1" applyBorder="1" applyAlignment="1">
      <alignment horizontal="center" vertical="center"/>
    </xf>
    <xf numFmtId="0" fontId="243" fillId="0" borderId="13" xfId="0" applyFont="1" applyBorder="1" applyAlignment="1">
      <alignment horizontal="center" vertical="center" wrapText="1"/>
    </xf>
    <xf numFmtId="0" fontId="243" fillId="0" borderId="14" xfId="0" applyFont="1" applyBorder="1" applyAlignment="1">
      <alignment horizontal="center" vertical="center" wrapText="1"/>
    </xf>
    <xf numFmtId="0" fontId="250" fillId="0" borderId="13" xfId="0" applyFont="1" applyBorder="1" applyAlignment="1">
      <alignment horizontal="center" vertical="center" wrapText="1" shrinkToFit="1"/>
    </xf>
    <xf numFmtId="0" fontId="250" fillId="0" borderId="14" xfId="0" applyFont="1" applyBorder="1" applyAlignment="1">
      <alignment horizontal="center" vertical="center" wrapText="1" shrinkToFit="1"/>
    </xf>
    <xf numFmtId="0" fontId="250" fillId="0" borderId="25" xfId="0" applyFont="1" applyBorder="1" applyAlignment="1">
      <alignment horizontal="center" vertical="center" wrapText="1" shrinkToFit="1"/>
    </xf>
    <xf numFmtId="0" fontId="253" fillId="0" borderId="17" xfId="0" applyFont="1" applyBorder="1" applyAlignment="1">
      <alignment horizontal="center" vertical="center"/>
    </xf>
    <xf numFmtId="0" fontId="253" fillId="0" borderId="10" xfId="0" applyFont="1" applyBorder="1" applyAlignment="1">
      <alignment horizontal="center" vertical="center"/>
    </xf>
    <xf numFmtId="0" fontId="253" fillId="0" borderId="17" xfId="0" applyFont="1" applyBorder="1" applyAlignment="1">
      <alignment horizontal="center" vertical="center" wrapText="1" shrinkToFit="1"/>
    </xf>
    <xf numFmtId="0" fontId="253" fillId="0" borderId="10" xfId="0" applyFont="1" applyBorder="1" applyAlignment="1">
      <alignment horizontal="center" vertical="center" wrapText="1" shrinkToFit="1"/>
    </xf>
    <xf numFmtId="0" fontId="253" fillId="0" borderId="24" xfId="0" applyFont="1" applyBorder="1" applyAlignment="1">
      <alignment horizontal="center" vertical="center" wrapText="1" shrinkToFit="1"/>
    </xf>
    <xf numFmtId="0" fontId="253" fillId="0" borderId="10" xfId="0" applyFont="1" applyBorder="1" applyAlignment="1">
      <alignment horizontal="center" vertical="center" wrapText="1"/>
    </xf>
    <xf numFmtId="0" fontId="253" fillId="0" borderId="24" xfId="0" applyFont="1" applyBorder="1" applyAlignment="1">
      <alignment horizontal="center" vertical="center"/>
    </xf>
    <xf numFmtId="0" fontId="243" fillId="0" borderId="81" xfId="0" applyFont="1" applyBorder="1" applyAlignment="1">
      <alignment horizontal="center" vertical="center"/>
    </xf>
    <xf numFmtId="0" fontId="243" fillId="0" borderId="82" xfId="0" applyFont="1" applyBorder="1" applyAlignment="1">
      <alignment horizontal="center" vertical="center"/>
    </xf>
    <xf numFmtId="0" fontId="243" fillId="0" borderId="83" xfId="0" applyFont="1" applyBorder="1" applyAlignment="1">
      <alignment horizontal="center" vertical="center"/>
    </xf>
    <xf numFmtId="179" fontId="243" fillId="0" borderId="17" xfId="0" applyNumberFormat="1" applyFont="1" applyBorder="1" applyAlignment="1">
      <alignment horizontal="center" vertical="center"/>
    </xf>
    <xf numFmtId="190" fontId="243" fillId="0" borderId="123" xfId="104" applyNumberFormat="1" applyFont="1" applyBorder="1" applyAlignment="1">
      <alignment horizontal="center" vertical="center"/>
    </xf>
    <xf numFmtId="190" fontId="243" fillId="0" borderId="89" xfId="104" applyNumberFormat="1" applyFont="1" applyBorder="1" applyAlignment="1">
      <alignment horizontal="center" vertical="center"/>
    </xf>
    <xf numFmtId="190" fontId="243" fillId="0" borderId="81" xfId="104" applyNumberFormat="1" applyFont="1" applyBorder="1" applyAlignment="1">
      <alignment horizontal="center" vertical="center"/>
    </xf>
    <xf numFmtId="190" fontId="243" fillId="0" borderId="82" xfId="104" applyNumberFormat="1" applyFont="1" applyBorder="1" applyAlignment="1">
      <alignment horizontal="center" vertical="center"/>
    </xf>
    <xf numFmtId="190" fontId="243" fillId="0" borderId="83" xfId="104" applyNumberFormat="1" applyFont="1" applyBorder="1" applyAlignment="1">
      <alignment horizontal="center" vertical="center"/>
    </xf>
    <xf numFmtId="179" fontId="243" fillId="0" borderId="16" xfId="0" applyNumberFormat="1" applyFont="1" applyBorder="1" applyAlignment="1">
      <alignment horizontal="center" vertical="center"/>
    </xf>
    <xf numFmtId="0" fontId="243" fillId="0" borderId="0" xfId="0" applyFont="1" applyBorder="1" applyAlignment="1">
      <alignment horizontal="center" vertical="center"/>
    </xf>
    <xf numFmtId="190" fontId="243" fillId="0" borderId="292" xfId="104" applyNumberFormat="1" applyFont="1" applyBorder="1" applyAlignment="1">
      <alignment horizontal="center" vertical="center"/>
    </xf>
    <xf numFmtId="190" fontId="243" fillId="0" borderId="233" xfId="104" applyNumberFormat="1" applyFont="1" applyBorder="1" applyAlignment="1">
      <alignment horizontal="center" vertical="center"/>
    </xf>
    <xf numFmtId="190" fontId="243" fillId="0" borderId="227" xfId="104" applyNumberFormat="1" applyFont="1" applyBorder="1" applyAlignment="1">
      <alignment horizontal="center" vertical="center"/>
    </xf>
    <xf numFmtId="190" fontId="243" fillId="0" borderId="88" xfId="104" applyNumberFormat="1" applyFont="1" applyBorder="1" applyAlignment="1">
      <alignment horizontal="center" vertical="center"/>
    </xf>
    <xf numFmtId="190" fontId="243" fillId="0" borderId="60" xfId="104" applyNumberFormat="1" applyFont="1" applyBorder="1" applyAlignment="1">
      <alignment horizontal="center" vertical="center"/>
    </xf>
    <xf numFmtId="190" fontId="243" fillId="0" borderId="70" xfId="104" applyNumberFormat="1" applyFont="1" applyBorder="1" applyAlignment="1">
      <alignment horizontal="center" vertical="center"/>
    </xf>
    <xf numFmtId="190" fontId="254" fillId="46" borderId="16" xfId="0" applyNumberFormat="1" applyFont="1" applyFill="1" applyBorder="1" applyAlignment="1">
      <alignment horizontal="left" vertical="center"/>
    </xf>
    <xf numFmtId="190" fontId="254" fillId="46" borderId="0" xfId="0" applyNumberFormat="1" applyFont="1" applyFill="1" applyBorder="1" applyAlignment="1">
      <alignment horizontal="left" vertical="center"/>
    </xf>
    <xf numFmtId="190" fontId="254" fillId="46" borderId="64" xfId="0" applyNumberFormat="1" applyFont="1" applyFill="1" applyBorder="1" applyAlignment="1">
      <alignment horizontal="left" vertical="center"/>
    </xf>
    <xf numFmtId="0" fontId="262" fillId="0" borderId="13" xfId="0" applyFont="1" applyBorder="1" applyAlignment="1">
      <alignment horizontal="center" vertical="center" wrapText="1" shrinkToFit="1"/>
    </xf>
    <xf numFmtId="0" fontId="262" fillId="0" borderId="14" xfId="0" applyFont="1" applyBorder="1" applyAlignment="1">
      <alignment horizontal="center" vertical="center" wrapText="1" shrinkToFit="1"/>
    </xf>
    <xf numFmtId="0" fontId="262" fillId="0" borderId="25" xfId="0" applyFont="1" applyBorder="1" applyAlignment="1">
      <alignment horizontal="center" vertical="center" wrapText="1" shrinkToFit="1"/>
    </xf>
    <xf numFmtId="0" fontId="168" fillId="28" borderId="17" xfId="98" applyFont="1" applyFill="1" applyBorder="1" applyAlignment="1">
      <alignment horizontal="center" vertical="center" wrapText="1"/>
    </xf>
    <xf numFmtId="0" fontId="168" fillId="28" borderId="10" xfId="98" applyFont="1" applyFill="1" applyBorder="1" applyAlignment="1">
      <alignment horizontal="center" vertical="center" wrapText="1"/>
    </xf>
    <xf numFmtId="0" fontId="168" fillId="28" borderId="24" xfId="98" applyFont="1" applyFill="1" applyBorder="1" applyAlignment="1">
      <alignment horizontal="center" vertical="center" wrapText="1"/>
    </xf>
    <xf numFmtId="0" fontId="168" fillId="0" borderId="17" xfId="98" applyFont="1" applyBorder="1" applyAlignment="1">
      <alignment horizontal="center" vertical="center" wrapText="1"/>
    </xf>
    <xf numFmtId="0" fontId="168" fillId="0" borderId="24" xfId="98" applyFont="1" applyBorder="1" applyAlignment="1">
      <alignment horizontal="center" vertical="center" wrapText="1"/>
    </xf>
    <xf numFmtId="0" fontId="168" fillId="0" borderId="18" xfId="98" applyFont="1" applyBorder="1" applyAlignment="1">
      <alignment horizontal="center" vertical="center" wrapText="1"/>
    </xf>
    <xf numFmtId="38" fontId="168" fillId="27" borderId="26" xfId="98" applyNumberFormat="1" applyFont="1" applyFill="1" applyBorder="1" applyAlignment="1">
      <alignment horizontal="right" vertical="center" wrapText="1"/>
    </xf>
    <xf numFmtId="0" fontId="168" fillId="0" borderId="13" xfId="98" applyFont="1" applyBorder="1" applyAlignment="1">
      <alignment horizontal="center"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168" fillId="27" borderId="14" xfId="98" applyFont="1" applyFill="1" applyBorder="1" applyAlignment="1">
      <alignment horizontal="center" vertical="center" wrapText="1"/>
    </xf>
    <xf numFmtId="0" fontId="168" fillId="27" borderId="10" xfId="98" applyFont="1" applyFill="1" applyBorder="1" applyAlignment="1">
      <alignment horizontal="center" vertical="center" wrapText="1"/>
    </xf>
    <xf numFmtId="0" fontId="121" fillId="0" borderId="0" xfId="98" applyFont="1" applyAlignment="1">
      <alignment horizontal="left" vertical="center" wrapText="1"/>
    </xf>
    <xf numFmtId="0" fontId="170" fillId="0" borderId="0" xfId="98" applyFont="1" applyAlignment="1">
      <alignment horizontal="center" vertical="center" wrapText="1"/>
    </xf>
    <xf numFmtId="0" fontId="168" fillId="27" borderId="18" xfId="98" applyFont="1" applyFill="1" applyBorder="1" applyAlignment="1">
      <alignment horizontal="center" vertical="center" wrapText="1"/>
    </xf>
    <xf numFmtId="0" fontId="168" fillId="0" borderId="11" xfId="98" applyFont="1" applyFill="1" applyBorder="1" applyAlignment="1">
      <alignment horizontal="center" vertical="center" wrapText="1"/>
    </xf>
    <xf numFmtId="0" fontId="168" fillId="0" borderId="26" xfId="98" applyFont="1" applyFill="1" applyBorder="1" applyAlignment="1">
      <alignment horizontal="center" vertical="center" wrapText="1"/>
    </xf>
    <xf numFmtId="0" fontId="168" fillId="27" borderId="26" xfId="98" applyFont="1" applyFill="1" applyBorder="1" applyAlignment="1">
      <alignment horizontal="center" vertical="center" wrapText="1"/>
    </xf>
    <xf numFmtId="0" fontId="168" fillId="0" borderId="12" xfId="98" applyFont="1" applyFill="1" applyBorder="1" applyAlignment="1">
      <alignment horizontal="center" vertical="center" wrapText="1"/>
    </xf>
    <xf numFmtId="0" fontId="168" fillId="27" borderId="11" xfId="98" applyFont="1" applyFill="1" applyBorder="1" applyAlignment="1">
      <alignment horizontal="center" vertical="center" wrapText="1"/>
    </xf>
    <xf numFmtId="0" fontId="168" fillId="27" borderId="12" xfId="98" applyFont="1" applyFill="1" applyBorder="1" applyAlignment="1">
      <alignment horizontal="center" vertical="center" wrapText="1"/>
    </xf>
    <xf numFmtId="0" fontId="121" fillId="0" borderId="0" xfId="98" applyFont="1" applyAlignment="1">
      <alignment horizontal="center" vertical="center" wrapText="1"/>
    </xf>
    <xf numFmtId="0" fontId="121" fillId="27" borderId="0" xfId="98" applyFont="1" applyFill="1" applyAlignment="1">
      <alignment horizontal="left" vertical="center" wrapText="1"/>
    </xf>
    <xf numFmtId="0" fontId="121" fillId="27" borderId="0" xfId="98" applyFont="1" applyFill="1" applyAlignment="1">
      <alignment horizontal="center" vertical="center" wrapText="1"/>
    </xf>
    <xf numFmtId="0" fontId="83" fillId="0" borderId="0" xfId="98" applyFont="1" applyAlignment="1">
      <alignment horizontal="left" vertical="top" wrapText="1"/>
    </xf>
    <xf numFmtId="0" fontId="168" fillId="28" borderId="20" xfId="98" applyFont="1" applyFill="1" applyBorder="1" applyAlignment="1">
      <alignment horizontal="center" vertical="center" wrapText="1"/>
    </xf>
    <xf numFmtId="0" fontId="168" fillId="0" borderId="20" xfId="98" applyFont="1" applyBorder="1" applyAlignment="1">
      <alignment horizontal="center" vertical="center" textRotation="255" wrapText="1"/>
    </xf>
    <xf numFmtId="0" fontId="168" fillId="0" borderId="21" xfId="98" applyFont="1" applyBorder="1" applyAlignment="1">
      <alignment horizontal="center" vertical="center" textRotation="255" wrapText="1"/>
    </xf>
    <xf numFmtId="0" fontId="168" fillId="0" borderId="22" xfId="98" applyFont="1" applyBorder="1" applyAlignment="1">
      <alignment horizontal="center" vertical="center" textRotation="255" wrapText="1"/>
    </xf>
    <xf numFmtId="0" fontId="168" fillId="28" borderId="16" xfId="98" applyFont="1" applyFill="1" applyBorder="1" applyAlignment="1">
      <alignment horizontal="center" vertical="center" wrapText="1"/>
    </xf>
    <xf numFmtId="0" fontId="168" fillId="28" borderId="0" xfId="98" applyFont="1" applyFill="1" applyBorder="1" applyAlignment="1">
      <alignment horizontal="center" vertical="center" wrapText="1"/>
    </xf>
    <xf numFmtId="0" fontId="168" fillId="28" borderId="15" xfId="98" applyFont="1" applyFill="1" applyBorder="1" applyAlignment="1">
      <alignment horizontal="center" vertical="center" wrapText="1"/>
    </xf>
    <xf numFmtId="188" fontId="145" fillId="39" borderId="0" xfId="90" applyNumberFormat="1" applyFont="1" applyFill="1" applyBorder="1" applyAlignment="1">
      <alignment horizontal="right" vertical="center"/>
    </xf>
    <xf numFmtId="0" fontId="142" fillId="28" borderId="0" xfId="89" applyFont="1" applyFill="1" applyBorder="1" applyAlignment="1">
      <alignment horizontal="left" vertical="top" wrapText="1"/>
    </xf>
    <xf numFmtId="0" fontId="142" fillId="28" borderId="0" xfId="89" applyFont="1" applyFill="1" applyBorder="1" applyAlignment="1">
      <alignment horizontal="left" vertical="top"/>
    </xf>
    <xf numFmtId="0" fontId="58" fillId="31" borderId="11" xfId="67" applyFont="1" applyFill="1" applyBorder="1" applyAlignment="1">
      <alignment horizontal="left" vertical="center"/>
    </xf>
    <xf numFmtId="0" fontId="58" fillId="31" borderId="26" xfId="67" applyFont="1" applyFill="1" applyBorder="1" applyAlignment="1">
      <alignment horizontal="left" vertical="center"/>
    </xf>
    <xf numFmtId="0" fontId="58" fillId="31" borderId="12" xfId="67" applyFont="1" applyFill="1" applyBorder="1" applyAlignment="1">
      <alignment horizontal="left" vertical="center"/>
    </xf>
    <xf numFmtId="0" fontId="117" fillId="0" borderId="13" xfId="67" applyFont="1" applyBorder="1" applyAlignment="1">
      <alignment horizontal="center" vertical="center"/>
    </xf>
    <xf numFmtId="0" fontId="117" fillId="0" borderId="14" xfId="67" applyFont="1" applyBorder="1" applyAlignment="1">
      <alignment horizontal="center" vertical="center"/>
    </xf>
    <xf numFmtId="0" fontId="117" fillId="0" borderId="25" xfId="67" applyFont="1" applyBorder="1" applyAlignment="1">
      <alignment horizontal="center" vertical="center"/>
    </xf>
    <xf numFmtId="0" fontId="117" fillId="0" borderId="17" xfId="67" applyFont="1" applyBorder="1" applyAlignment="1">
      <alignment horizontal="center" vertical="center"/>
    </xf>
    <xf numFmtId="0" fontId="117" fillId="0" borderId="10" xfId="67" applyFont="1" applyBorder="1" applyAlignment="1">
      <alignment horizontal="center" vertical="center"/>
    </xf>
    <xf numFmtId="0" fontId="117" fillId="0" borderId="24" xfId="67" applyFont="1" applyBorder="1" applyAlignment="1">
      <alignment horizontal="center" vertical="center"/>
    </xf>
    <xf numFmtId="0" fontId="58" fillId="27" borderId="11" xfId="67" applyFont="1" applyFill="1" applyBorder="1" applyAlignment="1">
      <alignment horizontal="center" vertical="center"/>
    </xf>
    <xf numFmtId="0" fontId="58" fillId="27" borderId="26" xfId="67" applyFont="1" applyFill="1" applyBorder="1" applyAlignment="1">
      <alignment horizontal="center" vertical="center"/>
    </xf>
    <xf numFmtId="0" fontId="221" fillId="0" borderId="16" xfId="67" applyFont="1" applyBorder="1" applyAlignment="1">
      <alignment horizontal="center"/>
    </xf>
    <xf numFmtId="0" fontId="221" fillId="0" borderId="0" xfId="67" applyFont="1" applyBorder="1" applyAlignment="1">
      <alignment horizontal="center"/>
    </xf>
    <xf numFmtId="0" fontId="221" fillId="0" borderId="15" xfId="67" applyFont="1" applyBorder="1" applyAlignment="1">
      <alignment horizontal="center"/>
    </xf>
    <xf numFmtId="0" fontId="58" fillId="0" borderId="20" xfId="67" applyFont="1" applyBorder="1" applyAlignment="1">
      <alignment vertical="center"/>
    </xf>
    <xf numFmtId="0" fontId="58" fillId="0" borderId="22" xfId="67" applyFont="1" applyBorder="1" applyAlignment="1">
      <alignment vertical="center"/>
    </xf>
    <xf numFmtId="0" fontId="58" fillId="27" borderId="13" xfId="67" applyFont="1" applyFill="1" applyBorder="1" applyAlignment="1">
      <alignment horizontal="center" vertical="center" wrapText="1"/>
    </xf>
    <xf numFmtId="0" fontId="58" fillId="27" borderId="25" xfId="67" applyFont="1" applyFill="1" applyBorder="1" applyAlignment="1">
      <alignment horizontal="center" vertical="center" wrapText="1"/>
    </xf>
    <xf numFmtId="0" fontId="58" fillId="27" borderId="17" xfId="67" applyFont="1" applyFill="1" applyBorder="1" applyAlignment="1">
      <alignment horizontal="center" vertical="center" wrapText="1"/>
    </xf>
    <xf numFmtId="0" fontId="58" fillId="27" borderId="24" xfId="67" applyFont="1" applyFill="1" applyBorder="1" applyAlignment="1">
      <alignment horizontal="center" vertical="center" wrapText="1"/>
    </xf>
    <xf numFmtId="0" fontId="58" fillId="0" borderId="20" xfId="67" applyFont="1" applyBorder="1" applyAlignment="1">
      <alignment horizontal="center" vertical="center"/>
    </xf>
    <xf numFmtId="0" fontId="58" fillId="0" borderId="22" xfId="67" applyFont="1" applyBorder="1" applyAlignment="1">
      <alignment horizontal="center" vertical="center"/>
    </xf>
    <xf numFmtId="0" fontId="58" fillId="27" borderId="14" xfId="67" applyFont="1" applyFill="1" applyBorder="1" applyAlignment="1">
      <alignment horizontal="center" vertical="center" wrapText="1"/>
    </xf>
    <xf numFmtId="0" fontId="58" fillId="27" borderId="10" xfId="67" applyFont="1" applyFill="1" applyBorder="1" applyAlignment="1">
      <alignment horizontal="center" vertical="center" wrapText="1"/>
    </xf>
    <xf numFmtId="0" fontId="58" fillId="27" borderId="13" xfId="67" applyFont="1" applyFill="1" applyBorder="1" applyAlignment="1">
      <alignment horizontal="center" vertical="center"/>
    </xf>
    <xf numFmtId="0" fontId="58" fillId="27" borderId="25" xfId="67" applyFont="1" applyFill="1" applyBorder="1" applyAlignment="1">
      <alignment horizontal="center" vertical="center"/>
    </xf>
    <xf numFmtId="0" fontId="58" fillId="27" borderId="17" xfId="67" applyFont="1" applyFill="1" applyBorder="1" applyAlignment="1">
      <alignment horizontal="center" vertical="center"/>
    </xf>
    <xf numFmtId="0" fontId="58" fillId="27" borderId="24" xfId="67" applyFont="1" applyFill="1" applyBorder="1" applyAlignment="1">
      <alignment horizontal="center" vertical="center"/>
    </xf>
    <xf numFmtId="0" fontId="58" fillId="27" borderId="14" xfId="67" applyFont="1" applyFill="1" applyBorder="1" applyAlignment="1">
      <alignment horizontal="center" vertical="center"/>
    </xf>
    <xf numFmtId="0" fontId="58" fillId="27" borderId="10" xfId="67" applyFont="1" applyFill="1" applyBorder="1" applyAlignment="1">
      <alignment horizontal="center" vertical="center"/>
    </xf>
    <xf numFmtId="0" fontId="58" fillId="27" borderId="0" xfId="67" applyFont="1" applyFill="1" applyBorder="1" applyAlignment="1">
      <alignment horizontal="left"/>
    </xf>
    <xf numFmtId="0" fontId="58" fillId="0" borderId="14" xfId="67" applyFont="1" applyBorder="1" applyAlignment="1">
      <alignment horizontal="center"/>
    </xf>
    <xf numFmtId="0" fontId="58" fillId="0" borderId="25" xfId="67" applyFont="1" applyBorder="1" applyAlignment="1">
      <alignment horizontal="center"/>
    </xf>
    <xf numFmtId="0" fontId="58" fillId="28" borderId="0" xfId="67" applyFont="1" applyFill="1" applyBorder="1" applyAlignment="1">
      <alignment horizontal="center"/>
    </xf>
    <xf numFmtId="0" fontId="58" fillId="28" borderId="15" xfId="67" applyFont="1" applyFill="1" applyBorder="1" applyAlignment="1">
      <alignment horizontal="center"/>
    </xf>
    <xf numFmtId="0" fontId="58" fillId="27" borderId="0" xfId="67" applyFont="1" applyFill="1" applyBorder="1" applyAlignment="1">
      <alignment horizontal="center"/>
    </xf>
    <xf numFmtId="0" fontId="53" fillId="0" borderId="0" xfId="45" applyFont="1" applyBorder="1" applyAlignment="1">
      <alignment horizontal="center" vertical="center"/>
    </xf>
    <xf numFmtId="0" fontId="53" fillId="27" borderId="0" xfId="45" applyFont="1" applyFill="1" applyAlignment="1">
      <alignment horizontal="center" vertical="center"/>
    </xf>
    <xf numFmtId="0" fontId="53" fillId="24" borderId="60" xfId="45" applyFont="1" applyFill="1" applyBorder="1" applyAlignment="1" applyProtection="1">
      <alignment horizontal="left" vertical="center"/>
      <protection locked="0"/>
    </xf>
    <xf numFmtId="0" fontId="53" fillId="27" borderId="61" xfId="45" applyFont="1" applyFill="1" applyBorder="1" applyAlignment="1">
      <alignment horizontal="left" vertical="center"/>
    </xf>
    <xf numFmtId="0" fontId="53" fillId="27" borderId="60" xfId="45" applyFont="1" applyFill="1" applyBorder="1" applyAlignment="1">
      <alignment horizontal="left" vertical="center"/>
    </xf>
    <xf numFmtId="0" fontId="53" fillId="0" borderId="0" xfId="45" applyFont="1" applyAlignment="1">
      <alignment horizontal="center" vertical="center"/>
    </xf>
    <xf numFmtId="0" fontId="53" fillId="0" borderId="32" xfId="45" applyFont="1" applyBorder="1" applyAlignment="1">
      <alignment horizontal="center" vertical="center"/>
    </xf>
    <xf numFmtId="0" fontId="53" fillId="27" borderId="75" xfId="45" applyFont="1" applyFill="1" applyBorder="1" applyAlignment="1">
      <alignment horizontal="left" vertical="center" shrinkToFit="1"/>
    </xf>
    <xf numFmtId="0" fontId="53" fillId="24" borderId="0" xfId="45" applyFont="1" applyFill="1" applyAlignment="1" applyProtection="1">
      <alignment horizontal="left" vertical="center"/>
      <protection locked="0"/>
    </xf>
    <xf numFmtId="0" fontId="58" fillId="0" borderId="128" xfId="45" applyFont="1" applyBorder="1" applyAlignment="1">
      <alignment horizontal="center" vertical="center"/>
    </xf>
    <xf numFmtId="0" fontId="58" fillId="0" borderId="129" xfId="45" applyFont="1" applyBorder="1" applyAlignment="1">
      <alignment horizontal="center" vertical="center"/>
    </xf>
    <xf numFmtId="0" fontId="58" fillId="0" borderId="130" xfId="45" applyFont="1" applyBorder="1" applyAlignment="1">
      <alignment horizontal="center" vertical="center"/>
    </xf>
    <xf numFmtId="0" fontId="58" fillId="0" borderId="101" xfId="45" applyFont="1" applyBorder="1" applyAlignment="1" applyProtection="1">
      <alignment horizontal="center" vertical="center" textRotation="255"/>
      <protection locked="0"/>
    </xf>
    <xf numFmtId="0" fontId="58" fillId="0" borderId="13" xfId="45" applyFont="1" applyBorder="1" applyAlignment="1" applyProtection="1">
      <alignment horizontal="center" vertical="center"/>
      <protection locked="0"/>
    </xf>
    <xf numFmtId="0" fontId="58" fillId="0" borderId="25" xfId="45" applyFont="1" applyBorder="1" applyAlignment="1" applyProtection="1">
      <alignment horizontal="center" vertical="center"/>
      <protection locked="0"/>
    </xf>
    <xf numFmtId="0" fontId="58" fillId="0" borderId="16" xfId="45" applyFont="1" applyBorder="1" applyAlignment="1" applyProtection="1">
      <alignment horizontal="center" vertical="center"/>
      <protection locked="0"/>
    </xf>
    <xf numFmtId="0" fontId="58" fillId="0" borderId="15" xfId="45" applyFont="1" applyBorder="1" applyAlignment="1" applyProtection="1">
      <alignment horizontal="center" vertical="center"/>
      <protection locked="0"/>
    </xf>
    <xf numFmtId="0" fontId="58" fillId="0" borderId="17" xfId="45" applyFont="1" applyBorder="1" applyAlignment="1" applyProtection="1">
      <alignment horizontal="center" vertical="center"/>
      <protection locked="0"/>
    </xf>
    <xf numFmtId="0" fontId="58" fillId="0" borderId="24" xfId="45" applyFont="1" applyBorder="1" applyAlignment="1" applyProtection="1">
      <alignment horizontal="center" vertical="center"/>
      <protection locked="0"/>
    </xf>
    <xf numFmtId="0" fontId="58" fillId="0" borderId="81" xfId="45" applyFont="1" applyFill="1" applyBorder="1" applyAlignment="1" applyProtection="1">
      <alignment horizontal="left" vertical="center" shrinkToFit="1"/>
      <protection locked="0"/>
    </xf>
    <xf numFmtId="0" fontId="58" fillId="0" borderId="82" xfId="45" applyFont="1" applyFill="1" applyBorder="1" applyAlignment="1" applyProtection="1">
      <alignment horizontal="left" vertical="center" shrinkToFit="1"/>
      <protection locked="0"/>
    </xf>
    <xf numFmtId="0" fontId="58" fillId="0" borderId="83" xfId="45" applyFont="1" applyFill="1" applyBorder="1" applyAlignment="1" applyProtection="1">
      <alignment horizontal="left" vertical="center" shrinkToFit="1"/>
      <protection locked="0"/>
    </xf>
    <xf numFmtId="0" fontId="58" fillId="0" borderId="86" xfId="45" applyFont="1" applyFill="1" applyBorder="1" applyAlignment="1" applyProtection="1">
      <alignment horizontal="left" vertical="center" shrinkToFit="1"/>
      <protection locked="0"/>
    </xf>
    <xf numFmtId="0" fontId="58" fillId="0" borderId="61" xfId="45" applyFont="1" applyFill="1" applyBorder="1" applyAlignment="1" applyProtection="1">
      <alignment horizontal="left" vertical="center" shrinkToFit="1"/>
      <protection locked="0"/>
    </xf>
    <xf numFmtId="0" fontId="58" fillId="0" borderId="85" xfId="45" applyFont="1" applyFill="1" applyBorder="1" applyAlignment="1" applyProtection="1">
      <alignment horizontal="left" vertical="center" shrinkToFit="1"/>
      <protection locked="0"/>
    </xf>
    <xf numFmtId="0" fontId="58" fillId="0" borderId="123" xfId="45" applyFont="1" applyFill="1" applyBorder="1" applyAlignment="1" applyProtection="1">
      <alignment horizontal="left" vertical="center" shrinkToFit="1"/>
      <protection locked="0"/>
    </xf>
    <xf numFmtId="0" fontId="58" fillId="0" borderId="89" xfId="45" applyFont="1" applyFill="1" applyBorder="1" applyAlignment="1" applyProtection="1">
      <alignment horizontal="left" vertical="center" shrinkToFit="1"/>
      <protection locked="0"/>
    </xf>
    <xf numFmtId="0" fontId="58" fillId="0" borderId="90" xfId="45" applyFont="1" applyFill="1" applyBorder="1" applyAlignment="1" applyProtection="1">
      <alignment horizontal="left" vertical="center" shrinkToFit="1"/>
      <protection locked="0"/>
    </xf>
    <xf numFmtId="0" fontId="58" fillId="0" borderId="81" xfId="45" applyFont="1" applyFill="1" applyBorder="1" applyAlignment="1" applyProtection="1">
      <alignment vertical="center"/>
      <protection locked="0"/>
    </xf>
    <xf numFmtId="0" fontId="58" fillId="0" borderId="82" xfId="45" applyFont="1" applyFill="1" applyBorder="1" applyAlignment="1" applyProtection="1">
      <alignment vertical="center"/>
      <protection locked="0"/>
    </xf>
    <xf numFmtId="0" fontId="58" fillId="0" borderId="83" xfId="45" applyFont="1" applyFill="1" applyBorder="1" applyAlignment="1" applyProtection="1">
      <alignment vertical="center"/>
      <protection locked="0"/>
    </xf>
    <xf numFmtId="0" fontId="58" fillId="0" borderId="123" xfId="45" applyFont="1" applyFill="1" applyBorder="1" applyAlignment="1" applyProtection="1">
      <alignment vertical="center"/>
      <protection locked="0"/>
    </xf>
    <xf numFmtId="0" fontId="58" fillId="0" borderId="89" xfId="45" applyFont="1" applyFill="1" applyBorder="1" applyAlignment="1" applyProtection="1">
      <alignment vertical="center"/>
      <protection locked="0"/>
    </xf>
    <xf numFmtId="0" fontId="58" fillId="0" borderId="90" xfId="45" applyFont="1" applyFill="1" applyBorder="1" applyAlignment="1" applyProtection="1">
      <alignment vertical="center"/>
      <protection locked="0"/>
    </xf>
    <xf numFmtId="0" fontId="58" fillId="0" borderId="36" xfId="45" applyFont="1" applyBorder="1" applyAlignment="1" applyProtection="1">
      <alignment horizontal="center" vertical="center"/>
      <protection locked="0"/>
    </xf>
    <xf numFmtId="0" fontId="58" fillId="0" borderId="35" xfId="45" applyFont="1" applyBorder="1" applyAlignment="1" applyProtection="1">
      <alignment horizontal="center" vertical="center"/>
      <protection locked="0"/>
    </xf>
    <xf numFmtId="0" fontId="58" fillId="0" borderId="88" xfId="45" applyFont="1" applyFill="1" applyBorder="1" applyAlignment="1" applyProtection="1">
      <alignment horizontal="left" vertical="center" shrinkToFit="1"/>
      <protection locked="0"/>
    </xf>
    <xf numFmtId="0" fontId="58" fillId="0" borderId="60" xfId="45" applyFont="1" applyFill="1" applyBorder="1" applyAlignment="1" applyProtection="1">
      <alignment horizontal="left" vertical="center" shrinkToFit="1"/>
      <protection locked="0"/>
    </xf>
    <xf numFmtId="0" fontId="58" fillId="0" borderId="70" xfId="45" applyFont="1" applyFill="1" applyBorder="1" applyAlignment="1" applyProtection="1">
      <alignment horizontal="left" vertical="center" shrinkToFit="1"/>
      <protection locked="0"/>
    </xf>
    <xf numFmtId="0" fontId="58" fillId="0" borderId="74" xfId="45" applyFont="1" applyFill="1" applyBorder="1" applyAlignment="1" applyProtection="1">
      <alignment horizontal="left" vertical="center" shrinkToFit="1"/>
      <protection locked="0"/>
    </xf>
    <xf numFmtId="0" fontId="58" fillId="0" borderId="75" xfId="45" applyFont="1" applyFill="1" applyBorder="1" applyAlignment="1" applyProtection="1">
      <alignment horizontal="left" vertical="center" shrinkToFit="1"/>
      <protection locked="0"/>
    </xf>
    <xf numFmtId="0" fontId="58" fillId="0" borderId="131" xfId="45" applyFont="1" applyFill="1" applyBorder="1" applyAlignment="1" applyProtection="1">
      <alignment horizontal="left" vertical="center" shrinkToFit="1"/>
      <protection locked="0"/>
    </xf>
    <xf numFmtId="0" fontId="58" fillId="0" borderId="132" xfId="45" applyFont="1" applyBorder="1" applyAlignment="1" applyProtection="1">
      <alignment horizontal="center" vertical="center" textRotation="255"/>
      <protection locked="0"/>
    </xf>
    <xf numFmtId="0" fontId="58" fillId="0" borderId="104" xfId="45" applyFont="1" applyBorder="1" applyAlignment="1" applyProtection="1">
      <alignment horizontal="center" vertical="center" textRotation="255"/>
      <protection locked="0"/>
    </xf>
    <xf numFmtId="0" fontId="58" fillId="0" borderId="126" xfId="45" applyFont="1" applyBorder="1" applyAlignment="1" applyProtection="1">
      <alignment horizontal="center" vertical="center"/>
      <protection locked="0"/>
    </xf>
    <xf numFmtId="0" fontId="58" fillId="0" borderId="55" xfId="45" applyFont="1" applyBorder="1" applyAlignment="1" applyProtection="1">
      <alignment horizontal="center" vertical="center"/>
      <protection locked="0"/>
    </xf>
    <xf numFmtId="0" fontId="58" fillId="0" borderId="133" xfId="45" applyFont="1" applyFill="1" applyBorder="1" applyAlignment="1" applyProtection="1">
      <alignment vertical="center"/>
      <protection locked="0"/>
    </xf>
    <xf numFmtId="0" fontId="58" fillId="0" borderId="134" xfId="45" applyFont="1" applyFill="1" applyBorder="1" applyAlignment="1" applyProtection="1">
      <alignment vertical="center"/>
      <protection locked="0"/>
    </xf>
    <xf numFmtId="0" fontId="58" fillId="0" borderId="134" xfId="45" applyFont="1" applyBorder="1" applyAlignment="1" applyProtection="1">
      <alignment vertical="center"/>
      <protection locked="0"/>
    </xf>
    <xf numFmtId="0" fontId="58" fillId="0" borderId="135" xfId="45" applyFont="1" applyBorder="1" applyAlignment="1" applyProtection="1">
      <alignment vertical="center"/>
      <protection locked="0"/>
    </xf>
    <xf numFmtId="0" fontId="58" fillId="0" borderId="86" xfId="45" applyFont="1" applyFill="1" applyBorder="1" applyAlignment="1" applyProtection="1">
      <alignment vertical="center"/>
      <protection locked="0"/>
    </xf>
    <xf numFmtId="0" fontId="58" fillId="0" borderId="61" xfId="45" applyFont="1" applyFill="1" applyBorder="1" applyAlignment="1" applyProtection="1">
      <alignment vertical="center"/>
      <protection locked="0"/>
    </xf>
    <xf numFmtId="0" fontId="58" fillId="0" borderId="85" xfId="45" applyFont="1" applyFill="1" applyBorder="1" applyAlignment="1" applyProtection="1">
      <alignment vertical="center"/>
      <protection locked="0"/>
    </xf>
    <xf numFmtId="0" fontId="58" fillId="0" borderId="88" xfId="45" applyFont="1" applyFill="1" applyBorder="1" applyAlignment="1" applyProtection="1">
      <alignment vertical="center"/>
      <protection locked="0"/>
    </xf>
    <xf numFmtId="0" fontId="58" fillId="0" borderId="60" xfId="45" applyFont="1" applyFill="1" applyBorder="1" applyAlignment="1" applyProtection="1">
      <alignment vertical="center"/>
      <protection locked="0"/>
    </xf>
    <xf numFmtId="0" fontId="58" fillId="0" borderId="70" xfId="45" applyFont="1" applyFill="1" applyBorder="1" applyAlignment="1" applyProtection="1">
      <alignment vertical="center"/>
      <protection locked="0"/>
    </xf>
    <xf numFmtId="0" fontId="58" fillId="0" borderId="74" xfId="45" applyFont="1" applyFill="1" applyBorder="1" applyAlignment="1" applyProtection="1">
      <alignment vertical="center"/>
      <protection locked="0"/>
    </xf>
    <xf numFmtId="0" fontId="58" fillId="0" borderId="75" xfId="45" applyFont="1" applyFill="1" applyBorder="1" applyAlignment="1" applyProtection="1">
      <alignment vertical="center"/>
      <protection locked="0"/>
    </xf>
    <xf numFmtId="0" fontId="58" fillId="0" borderId="131" xfId="45" applyFont="1" applyFill="1" applyBorder="1" applyAlignment="1" applyProtection="1">
      <alignment vertical="center"/>
      <protection locked="0"/>
    </xf>
    <xf numFmtId="0" fontId="58" fillId="0" borderId="132" xfId="45" applyFont="1" applyBorder="1" applyAlignment="1" applyProtection="1">
      <alignment horizontal="center" vertical="center" textRotation="255" wrapText="1"/>
      <protection locked="0"/>
    </xf>
    <xf numFmtId="0" fontId="58" fillId="0" borderId="101" xfId="45" applyFont="1" applyBorder="1" applyAlignment="1" applyProtection="1">
      <alignment horizontal="center" vertical="center" textRotation="255" wrapText="1"/>
      <protection locked="0"/>
    </xf>
    <xf numFmtId="0" fontId="58" fillId="0" borderId="104" xfId="45" applyFont="1" applyBorder="1" applyAlignment="1" applyProtection="1">
      <alignment horizontal="center" vertical="center" textRotation="255" wrapText="1"/>
      <protection locked="0"/>
    </xf>
    <xf numFmtId="0" fontId="58" fillId="0" borderId="135" xfId="45" applyFont="1" applyFill="1" applyBorder="1" applyAlignment="1" applyProtection="1">
      <alignment vertical="center"/>
      <protection locked="0"/>
    </xf>
    <xf numFmtId="0" fontId="58" fillId="0" borderId="11" xfId="45" applyFont="1" applyBorder="1" applyAlignment="1" applyProtection="1">
      <alignment horizontal="center" vertical="center"/>
      <protection locked="0"/>
    </xf>
    <xf numFmtId="0" fontId="58" fillId="0" borderId="12" xfId="45" applyFont="1" applyBorder="1" applyAlignment="1" applyProtection="1">
      <alignment horizontal="center" vertical="center"/>
      <protection locked="0"/>
    </xf>
    <xf numFmtId="0" fontId="58" fillId="0" borderId="37" xfId="45" applyFont="1" applyFill="1" applyBorder="1" applyAlignment="1">
      <alignment horizontal="center" vertical="center"/>
    </xf>
    <xf numFmtId="0" fontId="58" fillId="0" borderId="29" xfId="45" applyFont="1" applyFill="1" applyBorder="1" applyAlignment="1">
      <alignment horizontal="center" vertical="center"/>
    </xf>
    <xf numFmtId="0" fontId="58" fillId="0" borderId="55" xfId="45" applyFont="1" applyFill="1" applyBorder="1" applyAlignment="1">
      <alignment horizontal="center" vertical="center"/>
    </xf>
    <xf numFmtId="0" fontId="58" fillId="0" borderId="38" xfId="45" applyFont="1" applyFill="1" applyBorder="1" applyAlignment="1">
      <alignment horizontal="center" vertical="center"/>
    </xf>
    <xf numFmtId="0" fontId="58" fillId="0" borderId="0" xfId="45" applyFont="1" applyFill="1" applyBorder="1" applyAlignment="1">
      <alignment horizontal="center" vertical="center"/>
    </xf>
    <xf numFmtId="0" fontId="58" fillId="0" borderId="15" xfId="45" applyFont="1" applyFill="1" applyBorder="1" applyAlignment="1">
      <alignment horizontal="center" vertical="center"/>
    </xf>
    <xf numFmtId="0" fontId="58" fillId="0" borderId="44" xfId="45" applyFont="1" applyFill="1" applyBorder="1" applyAlignment="1">
      <alignment horizontal="center" vertical="center"/>
    </xf>
    <xf numFmtId="0" fontId="58" fillId="0" borderId="32" xfId="45" applyFont="1" applyFill="1" applyBorder="1" applyAlignment="1">
      <alignment horizontal="center" vertical="center"/>
    </xf>
    <xf numFmtId="0" fontId="58" fillId="0" borderId="35" xfId="45" applyFont="1" applyFill="1" applyBorder="1" applyAlignment="1">
      <alignment horizontal="center" vertical="center"/>
    </xf>
    <xf numFmtId="0" fontId="58" fillId="24" borderId="133" xfId="45" applyFont="1" applyFill="1" applyBorder="1" applyAlignment="1" applyProtection="1">
      <alignment horizontal="center" vertical="center"/>
      <protection locked="0"/>
    </xf>
    <xf numFmtId="0" fontId="58" fillId="24" borderId="134" xfId="45" applyFont="1" applyFill="1" applyBorder="1" applyAlignment="1" applyProtection="1">
      <alignment horizontal="center" vertical="center"/>
      <protection locked="0"/>
    </xf>
    <xf numFmtId="0" fontId="58" fillId="24" borderId="136" xfId="45" applyFont="1" applyFill="1" applyBorder="1" applyAlignment="1" applyProtection="1">
      <alignment horizontal="center" vertical="center"/>
      <protection locked="0"/>
    </xf>
    <xf numFmtId="0" fontId="58" fillId="24" borderId="88" xfId="45" applyFont="1" applyFill="1" applyBorder="1" applyAlignment="1" applyProtection="1">
      <alignment horizontal="center" vertical="center"/>
      <protection locked="0"/>
    </xf>
    <xf numFmtId="0" fontId="58" fillId="24" borderId="60" xfId="45" applyFont="1" applyFill="1" applyBorder="1" applyAlignment="1" applyProtection="1">
      <alignment horizontal="center" vertical="center"/>
      <protection locked="0"/>
    </xf>
    <xf numFmtId="0" fontId="58" fillId="24" borderId="137" xfId="45" applyFont="1" applyFill="1" applyBorder="1" applyAlignment="1" applyProtection="1">
      <alignment horizontal="center" vertical="center"/>
      <protection locked="0"/>
    </xf>
    <xf numFmtId="38" fontId="103" fillId="28" borderId="13" xfId="33" applyFont="1" applyFill="1" applyBorder="1" applyAlignment="1">
      <alignment vertical="center" wrapText="1"/>
    </xf>
    <xf numFmtId="38" fontId="103" fillId="28" borderId="25" xfId="33" applyFont="1" applyFill="1" applyBorder="1" applyAlignment="1">
      <alignment vertical="center" wrapText="1"/>
    </xf>
    <xf numFmtId="38" fontId="103" fillId="28" borderId="16" xfId="33" applyFont="1" applyFill="1" applyBorder="1" applyAlignment="1">
      <alignment vertical="center" wrapText="1"/>
    </xf>
    <xf numFmtId="38" fontId="103" fillId="28" borderId="15" xfId="33" applyFont="1" applyFill="1" applyBorder="1" applyAlignment="1">
      <alignment vertical="center" wrapText="1"/>
    </xf>
    <xf numFmtId="38" fontId="103" fillId="28" borderId="17" xfId="33" applyFont="1" applyFill="1" applyBorder="1" applyAlignment="1">
      <alignment vertical="center" wrapText="1"/>
    </xf>
    <xf numFmtId="38" fontId="103" fillId="28" borderId="24" xfId="33" applyFont="1" applyFill="1" applyBorder="1" applyAlignment="1">
      <alignment vertical="center" wrapText="1"/>
    </xf>
    <xf numFmtId="0" fontId="67" fillId="28" borderId="13" xfId="57" applyFont="1" applyFill="1" applyBorder="1" applyAlignment="1">
      <alignment vertical="center" wrapText="1"/>
    </xf>
    <xf numFmtId="0" fontId="67" fillId="28" borderId="25" xfId="57" applyFont="1" applyFill="1" applyBorder="1" applyAlignment="1">
      <alignment vertical="center" wrapText="1"/>
    </xf>
    <xf numFmtId="0" fontId="67" fillId="28" borderId="16" xfId="57" applyFont="1" applyFill="1" applyBorder="1" applyAlignment="1">
      <alignment vertical="center" wrapText="1"/>
    </xf>
    <xf numFmtId="0" fontId="67" fillId="28" borderId="15" xfId="57" applyFont="1" applyFill="1" applyBorder="1" applyAlignment="1">
      <alignment vertical="center" wrapText="1"/>
    </xf>
    <xf numFmtId="0" fontId="67" fillId="28" borderId="17" xfId="57" applyFont="1" applyFill="1" applyBorder="1" applyAlignment="1">
      <alignment vertical="center" wrapText="1"/>
    </xf>
    <xf numFmtId="0" fontId="67" fillId="28" borderId="24" xfId="57" applyFont="1" applyFill="1" applyBorder="1" applyAlignment="1">
      <alignment vertical="center" wrapText="1"/>
    </xf>
    <xf numFmtId="0" fontId="67" fillId="28" borderId="20" xfId="57" applyFont="1" applyFill="1" applyBorder="1" applyAlignment="1">
      <alignment vertical="center" wrapText="1"/>
    </xf>
    <xf numFmtId="0" fontId="67" fillId="28" borderId="21" xfId="57" applyFont="1" applyFill="1" applyBorder="1" applyAlignment="1">
      <alignment vertical="center" wrapText="1"/>
    </xf>
    <xf numFmtId="0" fontId="67" fillId="28" borderId="22" xfId="57" applyFont="1" applyFill="1" applyBorder="1" applyAlignment="1">
      <alignment vertical="center" wrapText="1"/>
    </xf>
    <xf numFmtId="38" fontId="103" fillId="28" borderId="20" xfId="33" applyFont="1" applyFill="1" applyBorder="1" applyAlignment="1">
      <alignment vertical="center" wrapText="1"/>
    </xf>
    <xf numFmtId="38" fontId="103" fillId="28" borderId="21" xfId="33" applyFont="1" applyFill="1" applyBorder="1" applyAlignment="1">
      <alignment vertical="center" wrapText="1"/>
    </xf>
    <xf numFmtId="38" fontId="103" fillId="28" borderId="22" xfId="33" applyFont="1" applyFill="1" applyBorder="1" applyAlignment="1">
      <alignment vertical="center" wrapText="1"/>
    </xf>
    <xf numFmtId="180" fontId="67" fillId="0" borderId="11" xfId="59" applyFont="1" applyFill="1" applyBorder="1" applyAlignment="1">
      <alignment horizontal="distributed" vertical="center" justifyLastLine="1"/>
    </xf>
    <xf numFmtId="180" fontId="67" fillId="0" borderId="26" xfId="59" applyFont="1" applyFill="1" applyBorder="1" applyAlignment="1">
      <alignment horizontal="distributed" vertical="center" justifyLastLine="1"/>
    </xf>
    <xf numFmtId="180" fontId="67" fillId="0" borderId="12" xfId="59" applyFont="1" applyFill="1" applyBorder="1" applyAlignment="1">
      <alignment horizontal="distributed" vertical="center" justifyLastLine="1"/>
    </xf>
    <xf numFmtId="0" fontId="68" fillId="0" borderId="0" xfId="57" applyFont="1" applyFill="1" applyAlignment="1">
      <alignment horizontal="center" vertical="center"/>
    </xf>
    <xf numFmtId="186" fontId="67" fillId="27" borderId="0" xfId="57" applyNumberFormat="1" applyFont="1" applyFill="1" applyAlignment="1">
      <alignment horizontal="left" vertical="center" indent="1" shrinkToFit="1"/>
    </xf>
    <xf numFmtId="176" fontId="67" fillId="28" borderId="0" xfId="57" applyNumberFormat="1" applyFont="1" applyFill="1" applyAlignment="1">
      <alignment horizontal="center" vertical="center" shrinkToFit="1"/>
    </xf>
    <xf numFmtId="0" fontId="67" fillId="27" borderId="0" xfId="57" applyFont="1" applyFill="1" applyAlignment="1">
      <alignment vertical="top" wrapText="1"/>
    </xf>
    <xf numFmtId="0" fontId="0" fillId="27" borderId="0" xfId="0" applyFill="1" applyAlignment="1">
      <alignment vertical="top" wrapText="1"/>
    </xf>
    <xf numFmtId="0" fontId="67" fillId="0" borderId="11" xfId="57" applyFont="1" applyFill="1" applyBorder="1" applyAlignment="1">
      <alignment horizontal="distributed" vertical="center" justifyLastLine="1"/>
    </xf>
    <xf numFmtId="0" fontId="67" fillId="0" borderId="12" xfId="57" applyFont="1" applyFill="1" applyBorder="1" applyAlignment="1">
      <alignment horizontal="distributed" vertical="center" justifyLastLine="1"/>
    </xf>
    <xf numFmtId="0" fontId="67" fillId="0" borderId="13" xfId="57" applyFont="1" applyFill="1" applyBorder="1" applyAlignment="1">
      <alignment horizontal="distributed" vertical="center" justifyLastLine="1"/>
    </xf>
    <xf numFmtId="0" fontId="67" fillId="0" borderId="25" xfId="57" applyFont="1" applyFill="1" applyBorder="1" applyAlignment="1">
      <alignment horizontal="distributed" vertical="center" justifyLastLine="1"/>
    </xf>
    <xf numFmtId="0" fontId="67" fillId="0" borderId="17" xfId="57" applyFont="1" applyFill="1" applyBorder="1" applyAlignment="1">
      <alignment horizontal="distributed" vertical="center" justifyLastLine="1"/>
    </xf>
    <xf numFmtId="0" fontId="67" fillId="0" borderId="24" xfId="57" applyFont="1" applyFill="1" applyBorder="1" applyAlignment="1">
      <alignment horizontal="distributed" vertical="center" justifyLastLine="1"/>
    </xf>
    <xf numFmtId="0" fontId="67" fillId="27" borderId="0" xfId="57" applyFont="1" applyFill="1" applyAlignment="1">
      <alignment shrinkToFit="1"/>
    </xf>
    <xf numFmtId="0" fontId="0" fillId="27" borderId="0" xfId="0" applyFill="1" applyAlignment="1">
      <alignment shrinkToFit="1"/>
    </xf>
    <xf numFmtId="0" fontId="67" fillId="27" borderId="11" xfId="57" applyFont="1" applyFill="1" applyBorder="1" applyAlignment="1">
      <alignment horizontal="left" vertical="center" wrapText="1" indent="1"/>
    </xf>
    <xf numFmtId="0" fontId="67" fillId="27" borderId="26" xfId="57" applyFont="1" applyFill="1" applyBorder="1" applyAlignment="1">
      <alignment horizontal="left" vertical="center" wrapText="1" indent="1"/>
    </xf>
    <xf numFmtId="0" fontId="67" fillId="27" borderId="12" xfId="57" applyFont="1" applyFill="1" applyBorder="1" applyAlignment="1">
      <alignment horizontal="left" vertical="center" wrapText="1" indent="1"/>
    </xf>
    <xf numFmtId="0" fontId="67" fillId="0" borderId="11" xfId="57" applyFont="1" applyFill="1" applyBorder="1" applyAlignment="1">
      <alignment horizontal="center" vertical="center"/>
    </xf>
    <xf numFmtId="0" fontId="67" fillId="0" borderId="12" xfId="57" applyFont="1" applyFill="1" applyBorder="1" applyAlignment="1">
      <alignment horizontal="center" vertical="center"/>
    </xf>
    <xf numFmtId="176" fontId="67" fillId="27" borderId="11" xfId="57" applyNumberFormat="1" applyFont="1" applyFill="1" applyBorder="1" applyAlignment="1">
      <alignment horizontal="center" vertical="center" shrinkToFit="1"/>
    </xf>
    <xf numFmtId="176" fontId="67" fillId="27" borderId="12" xfId="57" applyNumberFormat="1" applyFont="1" applyFill="1" applyBorder="1" applyAlignment="1">
      <alignment horizontal="center" vertical="center" shrinkToFit="1"/>
    </xf>
    <xf numFmtId="0" fontId="67" fillId="0" borderId="20" xfId="57" applyFont="1" applyFill="1" applyBorder="1" applyAlignment="1">
      <alignment horizontal="distributed" vertical="center" justifyLastLine="1"/>
    </xf>
    <xf numFmtId="0" fontId="67" fillId="0" borderId="22" xfId="57" applyFont="1" applyFill="1" applyBorder="1" applyAlignment="1">
      <alignment horizontal="distributed" vertical="center" justifyLastLine="1"/>
    </xf>
    <xf numFmtId="0" fontId="67" fillId="0" borderId="17" xfId="60" applyFont="1" applyFill="1" applyBorder="1" applyAlignment="1">
      <alignment vertical="center" shrinkToFit="1"/>
    </xf>
    <xf numFmtId="0" fontId="67" fillId="0" borderId="10" xfId="60" applyFont="1" applyFill="1" applyBorder="1" applyAlignment="1">
      <alignment vertical="center" shrinkToFit="1"/>
    </xf>
    <xf numFmtId="0" fontId="67" fillId="0" borderId="24" xfId="60" applyFont="1" applyFill="1" applyBorder="1" applyAlignment="1">
      <alignment vertical="center" shrinkToFit="1"/>
    </xf>
    <xf numFmtId="0" fontId="67" fillId="27" borderId="13" xfId="60" applyFont="1" applyFill="1" applyBorder="1" applyAlignment="1">
      <alignment horizontal="center" vertical="center" shrinkToFit="1"/>
    </xf>
    <xf numFmtId="0" fontId="67" fillId="27" borderId="25" xfId="60" applyFont="1" applyFill="1" applyBorder="1" applyAlignment="1">
      <alignment horizontal="center" vertical="center" shrinkToFit="1"/>
    </xf>
    <xf numFmtId="0" fontId="67" fillId="27" borderId="16" xfId="60" applyFont="1" applyFill="1" applyBorder="1" applyAlignment="1">
      <alignment horizontal="center" vertical="center" shrinkToFit="1"/>
    </xf>
    <xf numFmtId="0" fontId="67" fillId="27" borderId="15" xfId="60" applyFont="1" applyFill="1" applyBorder="1" applyAlignment="1">
      <alignment horizontal="center" vertical="center" shrinkToFit="1"/>
    </xf>
    <xf numFmtId="0" fontId="67" fillId="27" borderId="17" xfId="60" applyFont="1" applyFill="1" applyBorder="1" applyAlignment="1">
      <alignment horizontal="center" vertical="center" shrinkToFit="1"/>
    </xf>
    <xf numFmtId="0" fontId="67" fillId="27" borderId="24" xfId="60" applyFont="1" applyFill="1" applyBorder="1" applyAlignment="1">
      <alignment horizontal="center" vertical="center" shrinkToFit="1"/>
    </xf>
    <xf numFmtId="0" fontId="67" fillId="27" borderId="20" xfId="60" applyFont="1" applyFill="1" applyBorder="1" applyAlignment="1">
      <alignment horizontal="center" vertical="center" shrinkToFit="1"/>
    </xf>
    <xf numFmtId="0" fontId="67" fillId="27" borderId="21" xfId="60" applyFont="1" applyFill="1" applyBorder="1" applyAlignment="1">
      <alignment horizontal="center" vertical="center" shrinkToFit="1"/>
    </xf>
    <xf numFmtId="0" fontId="67" fillId="27" borderId="22" xfId="60" applyFont="1" applyFill="1" applyBorder="1" applyAlignment="1">
      <alignment horizontal="center" vertical="center" shrinkToFit="1"/>
    </xf>
    <xf numFmtId="38" fontId="67" fillId="27" borderId="20" xfId="60" applyNumberFormat="1" applyFont="1" applyFill="1" applyBorder="1" applyAlignment="1">
      <alignment horizontal="center" vertical="center" shrinkToFit="1"/>
    </xf>
    <xf numFmtId="0" fontId="67" fillId="28" borderId="20" xfId="60" applyFont="1" applyFill="1" applyBorder="1" applyAlignment="1">
      <alignment horizontal="center" vertical="center" shrinkToFit="1"/>
    </xf>
    <xf numFmtId="0" fontId="67" fillId="28" borderId="21" xfId="60" applyFont="1" applyFill="1" applyBorder="1" applyAlignment="1">
      <alignment horizontal="center" vertical="center" shrinkToFit="1"/>
    </xf>
    <xf numFmtId="0" fontId="67" fillId="28" borderId="22" xfId="60" applyFont="1" applyFill="1" applyBorder="1" applyAlignment="1">
      <alignment horizontal="center" vertical="center" shrinkToFit="1"/>
    </xf>
    <xf numFmtId="38" fontId="67" fillId="0" borderId="13" xfId="60" applyNumberFormat="1" applyFont="1" applyFill="1" applyBorder="1" applyAlignment="1">
      <alignment horizontal="center" vertical="center" shrinkToFit="1"/>
    </xf>
    <xf numFmtId="0" fontId="67" fillId="0" borderId="25" xfId="60" applyFont="1" applyFill="1" applyBorder="1" applyAlignment="1">
      <alignment horizontal="center" vertical="center" shrinkToFit="1"/>
    </xf>
    <xf numFmtId="0" fontId="67" fillId="0" borderId="16" xfId="60" applyFont="1" applyFill="1" applyBorder="1" applyAlignment="1">
      <alignment horizontal="center" vertical="center" shrinkToFit="1"/>
    </xf>
    <xf numFmtId="0" fontId="67" fillId="0" borderId="15" xfId="60" applyFont="1" applyFill="1" applyBorder="1" applyAlignment="1">
      <alignment horizontal="center" vertical="center" shrinkToFit="1"/>
    </xf>
    <xf numFmtId="0" fontId="67" fillId="0" borderId="17" xfId="60" applyFont="1" applyFill="1" applyBorder="1" applyAlignment="1">
      <alignment horizontal="center" vertical="center" shrinkToFit="1"/>
    </xf>
    <xf numFmtId="0" fontId="67" fillId="0" borderId="24" xfId="60" applyFont="1" applyFill="1" applyBorder="1" applyAlignment="1">
      <alignment horizontal="center" vertical="center" shrinkToFit="1"/>
    </xf>
    <xf numFmtId="0" fontId="67" fillId="0" borderId="13" xfId="60" applyFont="1" applyFill="1" applyBorder="1" applyAlignment="1">
      <alignment vertical="center" shrinkToFit="1"/>
    </xf>
    <xf numFmtId="0" fontId="67" fillId="0" borderId="14" xfId="60" applyFont="1" applyFill="1" applyBorder="1" applyAlignment="1">
      <alignment vertical="center" shrinkToFit="1"/>
    </xf>
    <xf numFmtId="0" fontId="67" fillId="0" borderId="25" xfId="60" applyFont="1" applyFill="1" applyBorder="1" applyAlignment="1">
      <alignment vertical="center" shrinkToFit="1"/>
    </xf>
    <xf numFmtId="0" fontId="67" fillId="0" borderId="16" xfId="60" applyFont="1" applyFill="1" applyBorder="1" applyAlignment="1">
      <alignment vertical="center" shrinkToFit="1"/>
    </xf>
    <xf numFmtId="0" fontId="67" fillId="0" borderId="0" xfId="60" applyFont="1" applyFill="1" applyBorder="1" applyAlignment="1">
      <alignment vertical="center" shrinkToFit="1"/>
    </xf>
    <xf numFmtId="0" fontId="67" fillId="0" borderId="15" xfId="60" applyFont="1" applyFill="1" applyBorder="1" applyAlignment="1">
      <alignment vertical="center" shrinkToFit="1"/>
    </xf>
    <xf numFmtId="0" fontId="67" fillId="0" borderId="16" xfId="60" applyFont="1" applyFill="1" applyBorder="1" applyAlignment="1">
      <alignment horizontal="center" vertical="center"/>
    </xf>
    <xf numFmtId="0" fontId="67" fillId="0" borderId="15" xfId="60" applyFont="1" applyFill="1" applyBorder="1" applyAlignment="1">
      <alignment horizontal="center" vertical="center"/>
    </xf>
    <xf numFmtId="0" fontId="67" fillId="0" borderId="17" xfId="60" applyFont="1" applyFill="1" applyBorder="1" applyAlignment="1">
      <alignment horizontal="center" vertical="center"/>
    </xf>
    <xf numFmtId="0" fontId="67" fillId="0" borderId="24" xfId="60" applyFont="1" applyFill="1" applyBorder="1" applyAlignment="1">
      <alignment horizontal="center" vertical="center"/>
    </xf>
    <xf numFmtId="0" fontId="78" fillId="0" borderId="0" xfId="60" applyFont="1" applyFill="1" applyBorder="1" applyAlignment="1">
      <alignment vertical="center" shrinkToFit="1"/>
    </xf>
    <xf numFmtId="0" fontId="67" fillId="0" borderId="13" xfId="60" applyFont="1" applyFill="1" applyBorder="1" applyAlignment="1">
      <alignment horizontal="center" vertical="center"/>
    </xf>
    <xf numFmtId="0" fontId="67" fillId="0" borderId="25" xfId="60" applyFont="1" applyFill="1" applyBorder="1" applyAlignment="1">
      <alignment horizontal="center" vertical="center"/>
    </xf>
    <xf numFmtId="176" fontId="67" fillId="0" borderId="13" xfId="60" applyNumberFormat="1" applyFont="1" applyFill="1" applyBorder="1" applyAlignment="1">
      <alignment horizontal="center" vertical="center" shrinkToFit="1"/>
    </xf>
    <xf numFmtId="176" fontId="67" fillId="0" borderId="25" xfId="60" applyNumberFormat="1" applyFont="1" applyFill="1" applyBorder="1" applyAlignment="1">
      <alignment horizontal="center" vertical="center" shrinkToFit="1"/>
    </xf>
    <xf numFmtId="176" fontId="67" fillId="0" borderId="17" xfId="60" applyNumberFormat="1" applyFont="1" applyFill="1" applyBorder="1" applyAlignment="1">
      <alignment horizontal="center" vertical="center" shrinkToFit="1"/>
    </xf>
    <xf numFmtId="176" fontId="67" fillId="0" borderId="24" xfId="60" applyNumberFormat="1" applyFont="1" applyFill="1" applyBorder="1" applyAlignment="1">
      <alignment horizontal="center" vertical="center" shrinkToFit="1"/>
    </xf>
    <xf numFmtId="14" fontId="67" fillId="0" borderId="0" xfId="60" applyNumberFormat="1" applyFont="1" applyFill="1" applyAlignment="1">
      <alignment horizontal="center" vertical="center"/>
    </xf>
    <xf numFmtId="0" fontId="67" fillId="0" borderId="0" xfId="60" applyFont="1" applyFill="1" applyAlignment="1">
      <alignment horizontal="center" vertical="center"/>
    </xf>
    <xf numFmtId="0" fontId="68" fillId="0" borderId="0" xfId="60" applyFont="1" applyFill="1" applyAlignment="1">
      <alignment horizontal="center" vertical="center"/>
    </xf>
    <xf numFmtId="176" fontId="67" fillId="28" borderId="0" xfId="60" applyNumberFormat="1" applyFont="1" applyFill="1" applyAlignment="1">
      <alignment horizontal="center" vertical="center" shrinkToFit="1"/>
    </xf>
    <xf numFmtId="0" fontId="67" fillId="27" borderId="11" xfId="60" applyNumberFormat="1" applyFont="1" applyFill="1" applyBorder="1" applyAlignment="1">
      <alignment vertical="center" wrapText="1"/>
    </xf>
    <xf numFmtId="0" fontId="67" fillId="27" borderId="26" xfId="60" applyNumberFormat="1" applyFont="1" applyFill="1" applyBorder="1" applyAlignment="1">
      <alignment vertical="center" wrapText="1"/>
    </xf>
    <xf numFmtId="0" fontId="67" fillId="27" borderId="12" xfId="60" applyNumberFormat="1" applyFont="1" applyFill="1" applyBorder="1" applyAlignment="1">
      <alignment vertical="center" wrapText="1"/>
    </xf>
    <xf numFmtId="176" fontId="103" fillId="27" borderId="11" xfId="60" applyNumberFormat="1" applyFont="1" applyFill="1" applyBorder="1" applyAlignment="1">
      <alignment horizontal="center" vertical="center" shrinkToFit="1"/>
    </xf>
    <xf numFmtId="176" fontId="103" fillId="27" borderId="26" xfId="60" applyNumberFormat="1" applyFont="1" applyFill="1" applyBorder="1" applyAlignment="1">
      <alignment horizontal="center" vertical="center" shrinkToFit="1"/>
    </xf>
    <xf numFmtId="176" fontId="103" fillId="27" borderId="12" xfId="60" applyNumberFormat="1" applyFont="1" applyFill="1" applyBorder="1" applyAlignment="1">
      <alignment horizontal="center" vertical="center" shrinkToFit="1"/>
    </xf>
    <xf numFmtId="0" fontId="67" fillId="0" borderId="11" xfId="60" applyFont="1" applyFill="1" applyBorder="1" applyAlignment="1">
      <alignment horizontal="distributed" vertical="center" justifyLastLine="1"/>
    </xf>
    <xf numFmtId="0" fontId="67" fillId="0" borderId="12" xfId="60" applyFont="1" applyFill="1" applyBorder="1" applyAlignment="1">
      <alignment horizontal="distributed" vertical="center" justifyLastLine="1"/>
    </xf>
    <xf numFmtId="0" fontId="67" fillId="0" borderId="13" xfId="60" applyFont="1" applyFill="1" applyBorder="1" applyAlignment="1">
      <alignment horizontal="distributed" vertical="center" justifyLastLine="1"/>
    </xf>
    <xf numFmtId="0" fontId="67" fillId="0" borderId="25" xfId="60" applyFont="1" applyFill="1" applyBorder="1" applyAlignment="1">
      <alignment horizontal="distributed" vertical="center" justifyLastLine="1"/>
    </xf>
    <xf numFmtId="0" fontId="67" fillId="0" borderId="17" xfId="60" applyFont="1" applyFill="1" applyBorder="1" applyAlignment="1">
      <alignment horizontal="distributed" vertical="center" justifyLastLine="1"/>
    </xf>
    <xf numFmtId="0" fontId="67" fillId="0" borderId="24" xfId="60" applyFont="1" applyFill="1" applyBorder="1" applyAlignment="1">
      <alignment horizontal="distributed" vertical="center" justifyLastLine="1"/>
    </xf>
    <xf numFmtId="0" fontId="67" fillId="0" borderId="20" xfId="60" applyFont="1" applyFill="1" applyBorder="1" applyAlignment="1">
      <alignment horizontal="distributed" vertical="center" justifyLastLine="1"/>
    </xf>
    <xf numFmtId="0" fontId="67" fillId="0" borderId="22" xfId="60" applyFont="1" applyFill="1" applyBorder="1" applyAlignment="1">
      <alignment horizontal="distributed" vertical="center" justifyLastLine="1"/>
    </xf>
    <xf numFmtId="0" fontId="67" fillId="0" borderId="10" xfId="60" applyFont="1" applyFill="1" applyBorder="1" applyAlignment="1">
      <alignment horizontal="distributed" vertical="center" justifyLastLine="1"/>
    </xf>
    <xf numFmtId="0" fontId="67" fillId="0" borderId="14" xfId="60" applyFont="1" applyFill="1" applyBorder="1" applyAlignment="1">
      <alignment horizontal="distributed" vertical="center" justifyLastLine="1"/>
    </xf>
    <xf numFmtId="0" fontId="67" fillId="27" borderId="0" xfId="49" applyFont="1" applyFill="1" applyAlignment="1">
      <alignment vertical="top" wrapText="1"/>
    </xf>
    <xf numFmtId="0" fontId="67" fillId="27" borderId="0" xfId="49" applyFont="1" applyFill="1" applyAlignment="1">
      <alignment shrinkToFit="1"/>
    </xf>
    <xf numFmtId="38" fontId="58" fillId="28" borderId="11" xfId="33" applyFont="1" applyFill="1" applyBorder="1" applyAlignment="1">
      <alignment vertical="center" wrapText="1"/>
    </xf>
    <xf numFmtId="38" fontId="58" fillId="28" borderId="12" xfId="33" applyFont="1" applyFill="1" applyBorder="1" applyAlignment="1">
      <alignment vertical="center" wrapText="1"/>
    </xf>
    <xf numFmtId="0" fontId="58" fillId="28" borderId="11" xfId="61" applyFont="1" applyFill="1" applyBorder="1" applyAlignment="1">
      <alignment vertical="center" wrapText="1"/>
    </xf>
    <xf numFmtId="0" fontId="58" fillId="28" borderId="50" xfId="61" applyFont="1" applyFill="1" applyBorder="1" applyAlignment="1">
      <alignment vertical="center" wrapText="1"/>
    </xf>
    <xf numFmtId="38" fontId="58" fillId="28" borderId="52" xfId="33" applyFont="1" applyFill="1" applyBorder="1" applyAlignment="1">
      <alignment vertical="center" wrapText="1"/>
    </xf>
    <xf numFmtId="38" fontId="58" fillId="28" borderId="53" xfId="33" applyFont="1" applyFill="1" applyBorder="1" applyAlignment="1">
      <alignment vertical="center" wrapText="1"/>
    </xf>
    <xf numFmtId="0" fontId="58" fillId="28" borderId="52" xfId="61" applyFont="1" applyFill="1" applyBorder="1" applyAlignment="1">
      <alignment vertical="center" wrapText="1"/>
    </xf>
    <xf numFmtId="0" fontId="58" fillId="28" borderId="54" xfId="61" applyFont="1" applyFill="1" applyBorder="1" applyAlignment="1">
      <alignment vertical="center" wrapText="1"/>
    </xf>
    <xf numFmtId="176" fontId="58" fillId="28" borderId="0" xfId="61" applyNumberFormat="1" applyFont="1" applyFill="1" applyAlignment="1">
      <alignment horizontal="center" vertical="center" shrinkToFit="1"/>
    </xf>
    <xf numFmtId="0" fontId="58" fillId="27" borderId="0" xfId="61" applyFont="1" applyFill="1" applyAlignment="1">
      <alignment vertical="top" wrapText="1"/>
    </xf>
    <xf numFmtId="0" fontId="58" fillId="27" borderId="0" xfId="0" applyFont="1" applyFill="1" applyAlignment="1">
      <alignment vertical="top" wrapText="1"/>
    </xf>
    <xf numFmtId="0" fontId="58" fillId="27" borderId="0" xfId="61" applyFont="1" applyFill="1" applyAlignment="1">
      <alignment shrinkToFit="1"/>
    </xf>
    <xf numFmtId="0" fontId="58" fillId="27" borderId="0" xfId="0" applyFont="1" applyFill="1" applyAlignment="1">
      <alignment shrinkToFit="1"/>
    </xf>
    <xf numFmtId="0" fontId="117" fillId="0" borderId="0" xfId="61" applyFont="1" applyFill="1" applyAlignment="1">
      <alignment horizontal="center" vertical="center"/>
    </xf>
    <xf numFmtId="176" fontId="58" fillId="27" borderId="0" xfId="61" applyNumberFormat="1" applyFont="1" applyFill="1" applyAlignment="1">
      <alignment horizontal="left" vertical="center" wrapText="1" shrinkToFit="1"/>
    </xf>
    <xf numFmtId="0" fontId="58" fillId="0" borderId="45" xfId="61" applyFont="1" applyFill="1" applyBorder="1" applyAlignment="1">
      <alignment horizontal="center" vertical="center"/>
    </xf>
    <xf numFmtId="0" fontId="58" fillId="0" borderId="47" xfId="61" applyFont="1" applyFill="1" applyBorder="1" applyAlignment="1">
      <alignment horizontal="center" vertical="center"/>
    </xf>
    <xf numFmtId="0" fontId="58" fillId="0" borderId="140" xfId="61" applyFont="1" applyFill="1" applyBorder="1" applyAlignment="1">
      <alignment horizontal="center" vertical="center"/>
    </xf>
    <xf numFmtId="0" fontId="58" fillId="0" borderId="0" xfId="61" applyFont="1" applyFill="1" applyAlignment="1">
      <alignment horizontal="center" vertical="center"/>
    </xf>
    <xf numFmtId="0" fontId="13" fillId="0" borderId="16" xfId="95" applyFont="1" applyBorder="1" applyAlignment="1">
      <alignment horizontal="center" vertical="center"/>
    </xf>
    <xf numFmtId="0" fontId="13" fillId="0" borderId="0" xfId="95" applyFont="1" applyBorder="1" applyAlignment="1">
      <alignment horizontal="center" vertical="center"/>
    </xf>
    <xf numFmtId="0" fontId="13" fillId="0" borderId="15" xfId="95" applyFont="1" applyBorder="1" applyAlignment="1">
      <alignment horizontal="center" vertical="center"/>
    </xf>
    <xf numFmtId="0" fontId="13" fillId="27" borderId="11" xfId="95" applyFont="1" applyFill="1" applyBorder="1" applyAlignment="1">
      <alignment horizontal="center" vertical="center"/>
    </xf>
    <xf numFmtId="0" fontId="13" fillId="27" borderId="26" xfId="95" applyFont="1" applyFill="1" applyBorder="1" applyAlignment="1">
      <alignment horizontal="center" vertical="center"/>
    </xf>
    <xf numFmtId="0" fontId="13" fillId="27" borderId="12" xfId="95" applyFont="1" applyFill="1" applyBorder="1" applyAlignment="1">
      <alignment horizontal="center" vertical="center"/>
    </xf>
    <xf numFmtId="0" fontId="13" fillId="28" borderId="11" xfId="95" applyFont="1" applyFill="1" applyBorder="1" applyAlignment="1">
      <alignment horizontal="center" vertical="center"/>
    </xf>
    <xf numFmtId="0" fontId="13" fillId="28" borderId="26" xfId="95" applyFont="1" applyFill="1" applyBorder="1" applyAlignment="1">
      <alignment horizontal="center" vertical="center"/>
    </xf>
    <xf numFmtId="0" fontId="13" fillId="28" borderId="12" xfId="95" applyFont="1" applyFill="1" applyBorder="1" applyAlignment="1">
      <alignment horizontal="center" vertical="center"/>
    </xf>
    <xf numFmtId="0" fontId="31" fillId="0" borderId="0" xfId="95" applyFont="1" applyAlignment="1">
      <alignment horizontal="center" vertical="center"/>
    </xf>
    <xf numFmtId="0" fontId="13" fillId="0" borderId="14" xfId="95" applyFont="1" applyBorder="1" applyAlignment="1">
      <alignment horizontal="right" vertical="center"/>
    </xf>
    <xf numFmtId="0" fontId="13" fillId="0" borderId="13" xfId="95" applyFont="1" applyBorder="1" applyAlignment="1">
      <alignment horizontal="right" vertical="center"/>
    </xf>
    <xf numFmtId="0" fontId="13" fillId="0" borderId="10" xfId="95" applyFont="1" applyBorder="1" applyAlignment="1">
      <alignment horizontal="center" vertical="center"/>
    </xf>
    <xf numFmtId="0" fontId="13" fillId="0" borderId="24" xfId="95" applyFont="1" applyBorder="1" applyAlignment="1">
      <alignment horizontal="center" vertical="center"/>
    </xf>
    <xf numFmtId="0" fontId="148" fillId="0" borderId="0" xfId="95" applyFont="1" applyAlignment="1">
      <alignment horizontal="center" vertical="center"/>
    </xf>
    <xf numFmtId="0" fontId="13" fillId="0" borderId="0" xfId="95" applyFont="1" applyBorder="1" applyAlignment="1">
      <alignment horizontal="right" vertical="center"/>
    </xf>
    <xf numFmtId="0" fontId="73" fillId="31" borderId="16" xfId="54" applyFont="1" applyFill="1" applyBorder="1" applyAlignment="1">
      <alignment horizontal="left" vertical="top" wrapText="1"/>
    </xf>
    <xf numFmtId="0" fontId="73" fillId="31" borderId="0" xfId="54" applyFont="1" applyFill="1" applyBorder="1" applyAlignment="1">
      <alignment horizontal="left" vertical="top" wrapText="1"/>
    </xf>
    <xf numFmtId="0" fontId="73" fillId="31" borderId="31" xfId="54" applyFont="1" applyFill="1" applyBorder="1" applyAlignment="1">
      <alignment horizontal="left" vertical="top" wrapText="1"/>
    </xf>
    <xf numFmtId="0" fontId="73" fillId="31" borderId="17" xfId="54" applyFont="1" applyFill="1" applyBorder="1" applyAlignment="1">
      <alignment horizontal="left" vertical="top" wrapText="1"/>
    </xf>
    <xf numFmtId="0" fontId="73" fillId="31" borderId="10" xfId="54" applyFont="1" applyFill="1" applyBorder="1" applyAlignment="1">
      <alignment horizontal="left" vertical="top" wrapText="1"/>
    </xf>
    <xf numFmtId="0" fontId="73" fillId="31" borderId="34" xfId="54" applyFont="1" applyFill="1" applyBorder="1" applyAlignment="1">
      <alignment horizontal="left" vertical="top" wrapText="1"/>
    </xf>
    <xf numFmtId="0" fontId="73" fillId="31" borderId="11" xfId="54" applyFont="1" applyFill="1" applyBorder="1" applyAlignment="1">
      <alignment horizontal="center" vertical="center"/>
    </xf>
    <xf numFmtId="0" fontId="73" fillId="31" borderId="26" xfId="54" applyFont="1" applyFill="1" applyBorder="1" applyAlignment="1">
      <alignment horizontal="center" vertical="center"/>
    </xf>
    <xf numFmtId="0" fontId="73" fillId="31" borderId="12" xfId="54" applyFont="1" applyFill="1" applyBorder="1" applyAlignment="1">
      <alignment horizontal="center" vertical="center"/>
    </xf>
    <xf numFmtId="0" fontId="73" fillId="31" borderId="50" xfId="54" applyFont="1" applyFill="1" applyBorder="1" applyAlignment="1">
      <alignment horizontal="center" vertical="center"/>
    </xf>
    <xf numFmtId="0" fontId="73" fillId="0" borderId="98" xfId="54" applyFont="1" applyBorder="1" applyAlignment="1">
      <alignment horizontal="center" vertical="center" textRotation="255"/>
    </xf>
    <xf numFmtId="0" fontId="73" fillId="0" borderId="101" xfId="54" applyFont="1" applyBorder="1" applyAlignment="1">
      <alignment horizontal="center" vertical="center" textRotation="255"/>
    </xf>
    <xf numFmtId="0" fontId="73" fillId="0" borderId="96" xfId="54" applyFont="1" applyBorder="1" applyAlignment="1">
      <alignment horizontal="center" vertical="center" textRotation="255"/>
    </xf>
    <xf numFmtId="0" fontId="73" fillId="0" borderId="104" xfId="54" applyFont="1" applyBorder="1" applyAlignment="1">
      <alignment horizontal="center" vertical="center" textRotation="255"/>
    </xf>
    <xf numFmtId="0" fontId="29" fillId="0" borderId="0" xfId="54" applyFont="1" applyAlignment="1">
      <alignment vertical="top" wrapText="1"/>
    </xf>
    <xf numFmtId="0" fontId="29" fillId="0" borderId="0" xfId="54" applyFont="1" applyBorder="1" applyAlignment="1">
      <alignment horizontal="left" vertical="center"/>
    </xf>
    <xf numFmtId="58" fontId="27" fillId="27" borderId="0" xfId="54" applyNumberFormat="1" applyFont="1" applyFill="1" applyBorder="1" applyAlignment="1">
      <alignment horizontal="center" vertical="center"/>
    </xf>
    <xf numFmtId="0" fontId="27" fillId="27" borderId="0" xfId="54" applyFont="1" applyFill="1" applyBorder="1" applyAlignment="1">
      <alignment horizontal="center" vertical="center"/>
    </xf>
    <xf numFmtId="0" fontId="29" fillId="0" borderId="18" xfId="54" applyFont="1" applyBorder="1" applyAlignment="1">
      <alignment horizontal="center" vertical="center"/>
    </xf>
    <xf numFmtId="0" fontId="27" fillId="27" borderId="11" xfId="54" applyFont="1" applyFill="1" applyBorder="1" applyAlignment="1">
      <alignment vertical="center" shrinkToFit="1"/>
    </xf>
    <xf numFmtId="0" fontId="27" fillId="27" borderId="26" xfId="54" applyFont="1" applyFill="1" applyBorder="1" applyAlignment="1">
      <alignment vertical="center" shrinkToFit="1"/>
    </xf>
    <xf numFmtId="0" fontId="27" fillId="27" borderId="50" xfId="54" applyFont="1" applyFill="1" applyBorder="1" applyAlignment="1">
      <alignment vertical="center" shrinkToFit="1"/>
    </xf>
    <xf numFmtId="0" fontId="212" fillId="0" borderId="18" xfId="96" applyFont="1" applyFill="1" applyBorder="1" applyAlignment="1">
      <alignment horizontal="center" vertical="center"/>
    </xf>
    <xf numFmtId="0" fontId="172" fillId="0" borderId="18" xfId="96" applyFont="1" applyFill="1" applyBorder="1" applyAlignment="1">
      <alignment horizontal="center" vertical="center" wrapText="1"/>
    </xf>
    <xf numFmtId="176" fontId="58" fillId="31" borderId="26" xfId="57" applyNumberFormat="1" applyFont="1" applyFill="1" applyBorder="1" applyAlignment="1">
      <alignment horizontal="center" vertical="center" shrinkToFit="1"/>
    </xf>
    <xf numFmtId="0" fontId="73" fillId="0" borderId="37" xfId="54" applyFont="1" applyBorder="1" applyAlignment="1">
      <alignment horizontal="left" vertical="center"/>
    </xf>
    <xf numFmtId="0" fontId="73" fillId="0" borderId="29" xfId="54" applyFont="1" applyBorder="1" applyAlignment="1">
      <alignment horizontal="left" vertical="center"/>
    </xf>
    <xf numFmtId="0" fontId="73" fillId="0" borderId="30" xfId="54" applyFont="1" applyBorder="1" applyAlignment="1">
      <alignment horizontal="left" vertical="center"/>
    </xf>
    <xf numFmtId="0" fontId="29" fillId="0" borderId="38" xfId="54" applyFont="1" applyBorder="1" applyAlignment="1">
      <alignment horizontal="left" vertical="center"/>
    </xf>
    <xf numFmtId="0" fontId="29" fillId="0" borderId="31" xfId="54" applyFont="1" applyBorder="1" applyAlignment="1">
      <alignment horizontal="left" vertical="center"/>
    </xf>
    <xf numFmtId="185" fontId="58" fillId="31" borderId="26" xfId="54" applyNumberFormat="1" applyFont="1" applyFill="1" applyBorder="1" applyAlignment="1">
      <alignment horizontal="left" vertical="center"/>
    </xf>
    <xf numFmtId="185" fontId="58" fillId="31" borderId="12" xfId="54" applyNumberFormat="1" applyFont="1" applyFill="1" applyBorder="1" applyAlignment="1">
      <alignment horizontal="left" vertical="center"/>
    </xf>
    <xf numFmtId="0" fontId="27" fillId="31" borderId="11" xfId="54" applyFont="1" applyFill="1" applyBorder="1" applyAlignment="1">
      <alignment horizontal="center" vertical="center"/>
    </xf>
    <xf numFmtId="0" fontId="27" fillId="31" borderId="26" xfId="54" applyFont="1" applyFill="1" applyBorder="1" applyAlignment="1">
      <alignment horizontal="center" vertical="center"/>
    </xf>
    <xf numFmtId="0" fontId="29" fillId="0" borderId="11" xfId="54" applyFont="1" applyFill="1" applyBorder="1" applyAlignment="1">
      <alignment horizontal="center" vertical="center"/>
    </xf>
    <xf numFmtId="0" fontId="29" fillId="0" borderId="26" xfId="54" applyFont="1" applyFill="1" applyBorder="1" applyAlignment="1">
      <alignment horizontal="center" vertical="center"/>
    </xf>
    <xf numFmtId="0" fontId="29" fillId="0" borderId="50" xfId="54" applyFont="1" applyFill="1" applyBorder="1" applyAlignment="1">
      <alignment horizontal="center" vertical="center"/>
    </xf>
    <xf numFmtId="0" fontId="172" fillId="0" borderId="11" xfId="96" applyFont="1" applyFill="1" applyBorder="1" applyAlignment="1">
      <alignment horizontal="center" vertical="center" wrapText="1"/>
    </xf>
    <xf numFmtId="0" fontId="172" fillId="0" borderId="26" xfId="96" applyFont="1" applyFill="1" applyBorder="1" applyAlignment="1">
      <alignment horizontal="center" vertical="center" wrapText="1"/>
    </xf>
    <xf numFmtId="0" fontId="172" fillId="0" borderId="12" xfId="96" applyFont="1" applyFill="1" applyBorder="1" applyAlignment="1">
      <alignment horizontal="center" vertical="center" wrapText="1"/>
    </xf>
    <xf numFmtId="0" fontId="29" fillId="31" borderId="11" xfId="54" applyFont="1" applyFill="1" applyBorder="1" applyAlignment="1">
      <alignment horizontal="center" vertical="center"/>
    </xf>
    <xf numFmtId="0" fontId="29" fillId="31" borderId="26" xfId="54" applyFont="1" applyFill="1" applyBorder="1" applyAlignment="1">
      <alignment horizontal="center" vertical="center"/>
    </xf>
    <xf numFmtId="0" fontId="29" fillId="31" borderId="12" xfId="54" applyFont="1" applyFill="1" applyBorder="1" applyAlignment="1">
      <alignment horizontal="center" vertical="center"/>
    </xf>
    <xf numFmtId="0" fontId="27" fillId="31" borderId="12" xfId="54" applyFont="1" applyFill="1" applyBorder="1" applyAlignment="1">
      <alignment horizontal="center" vertical="center"/>
    </xf>
    <xf numFmtId="0" fontId="29" fillId="27" borderId="11" xfId="54" applyFont="1" applyFill="1" applyBorder="1" applyAlignment="1">
      <alignment horizontal="left" vertical="center"/>
    </xf>
    <xf numFmtId="0" fontId="29" fillId="27" borderId="26" xfId="54" applyFont="1" applyFill="1" applyBorder="1" applyAlignment="1">
      <alignment horizontal="left" vertical="center"/>
    </xf>
    <xf numFmtId="0" fontId="29" fillId="27" borderId="50" xfId="54" applyFont="1" applyFill="1" applyBorder="1" applyAlignment="1">
      <alignment horizontal="left" vertical="center"/>
    </xf>
    <xf numFmtId="176" fontId="58" fillId="31" borderId="11" xfId="57" applyNumberFormat="1" applyFont="1" applyFill="1" applyBorder="1" applyAlignment="1">
      <alignment horizontal="right" vertical="center" shrinkToFit="1"/>
    </xf>
    <xf numFmtId="176" fontId="58" fillId="31" borderId="26" xfId="57" applyNumberFormat="1" applyFont="1" applyFill="1" applyBorder="1" applyAlignment="1">
      <alignment horizontal="right" vertical="center" shrinkToFit="1"/>
    </xf>
    <xf numFmtId="0" fontId="168" fillId="27" borderId="0" xfId="98" applyFont="1" applyFill="1" applyBorder="1" applyAlignment="1">
      <alignment horizontal="center" vertical="center" wrapText="1"/>
    </xf>
    <xf numFmtId="0" fontId="121" fillId="0" borderId="0" xfId="98" applyFont="1" applyAlignment="1">
      <alignment horizontal="right" vertical="center" wrapText="1"/>
    </xf>
    <xf numFmtId="0" fontId="121" fillId="0" borderId="17" xfId="98" applyFont="1" applyBorder="1" applyAlignment="1">
      <alignment horizontal="center" vertical="center" wrapText="1"/>
    </xf>
    <xf numFmtId="0" fontId="121" fillId="0" borderId="10" xfId="98" applyFont="1" applyBorder="1" applyAlignment="1">
      <alignment horizontal="center" vertical="center" wrapText="1"/>
    </xf>
    <xf numFmtId="0" fontId="168" fillId="0" borderId="11" xfId="98" applyFont="1" applyBorder="1" applyAlignment="1">
      <alignment horizontal="center" vertical="center" wrapText="1"/>
    </xf>
    <xf numFmtId="0" fontId="168" fillId="0" borderId="26" xfId="98" applyFont="1" applyBorder="1" applyAlignment="1">
      <alignment horizontal="center" vertical="center" wrapText="1"/>
    </xf>
    <xf numFmtId="0" fontId="168" fillId="28" borderId="11" xfId="98" applyFont="1" applyFill="1" applyBorder="1" applyAlignment="1">
      <alignment horizontal="center" vertical="center" wrapText="1"/>
    </xf>
    <xf numFmtId="0" fontId="168" fillId="28" borderId="26" xfId="98" applyFont="1" applyFill="1" applyBorder="1" applyAlignment="1">
      <alignment horizontal="center" vertical="center" wrapText="1"/>
    </xf>
    <xf numFmtId="0" fontId="168" fillId="28" borderId="12" xfId="98" applyFont="1" applyFill="1" applyBorder="1" applyAlignment="1">
      <alignment horizontal="center" vertical="center" wrapText="1"/>
    </xf>
    <xf numFmtId="0" fontId="121" fillId="0" borderId="13" xfId="98" applyFont="1" applyBorder="1" applyAlignment="1">
      <alignment horizontal="center" vertical="center" wrapText="1"/>
    </xf>
    <xf numFmtId="0" fontId="121" fillId="0" borderId="14" xfId="98" applyFont="1" applyBorder="1" applyAlignment="1">
      <alignment horizontal="center" vertical="center" wrapText="1"/>
    </xf>
    <xf numFmtId="0" fontId="168" fillId="28" borderId="14" xfId="98" applyFont="1" applyFill="1" applyBorder="1" applyAlignment="1">
      <alignment horizontal="center" vertical="center" wrapText="1"/>
    </xf>
    <xf numFmtId="0" fontId="168" fillId="28" borderId="25" xfId="98" applyFont="1" applyFill="1" applyBorder="1" applyAlignment="1">
      <alignment horizontal="center" vertical="center" wrapText="1"/>
    </xf>
    <xf numFmtId="0" fontId="121" fillId="0" borderId="25" xfId="98" applyFont="1" applyBorder="1" applyAlignment="1">
      <alignment horizontal="center" vertical="center" wrapText="1"/>
    </xf>
    <xf numFmtId="0" fontId="121" fillId="0" borderId="11" xfId="98" applyFont="1" applyBorder="1" applyAlignment="1">
      <alignment horizontal="center" vertical="center" wrapText="1"/>
    </xf>
    <xf numFmtId="0" fontId="121" fillId="0" borderId="12" xfId="98" applyFont="1" applyBorder="1" applyAlignment="1">
      <alignment horizontal="center" vertical="center" wrapText="1"/>
    </xf>
    <xf numFmtId="0" fontId="119" fillId="27" borderId="18" xfId="101" applyFont="1" applyFill="1" applyBorder="1" applyAlignment="1">
      <alignment horizontal="center" vertical="center" wrapText="1"/>
    </xf>
    <xf numFmtId="0" fontId="168" fillId="0" borderId="0" xfId="101" applyFont="1" applyAlignment="1">
      <alignment horizontal="center" vertical="center" wrapText="1"/>
    </xf>
    <xf numFmtId="0" fontId="83" fillId="0" borderId="0" xfId="101" applyFont="1">
      <alignment vertical="center"/>
    </xf>
    <xf numFmtId="0" fontId="116" fillId="0" borderId="0" xfId="101" applyFont="1" applyAlignment="1">
      <alignment horizontal="center" vertical="center" wrapText="1"/>
    </xf>
    <xf numFmtId="0" fontId="116" fillId="0" borderId="0" xfId="101" applyFont="1" applyAlignment="1">
      <alignment horizontal="left" vertical="center" wrapText="1"/>
    </xf>
    <xf numFmtId="0" fontId="119" fillId="0" borderId="0" xfId="101" applyFont="1" applyAlignment="1">
      <alignment horizontal="center" vertical="center" wrapText="1"/>
    </xf>
    <xf numFmtId="0" fontId="119" fillId="28" borderId="18" xfId="101" applyFont="1" applyFill="1" applyBorder="1" applyAlignment="1">
      <alignment horizontal="center" vertical="top" wrapText="1"/>
    </xf>
    <xf numFmtId="0" fontId="83" fillId="0" borderId="18" xfId="101" applyFont="1" applyBorder="1" applyAlignment="1">
      <alignment horizontal="center" vertical="center" wrapText="1"/>
    </xf>
    <xf numFmtId="0" fontId="119" fillId="43" borderId="18" xfId="101" applyFont="1" applyFill="1" applyBorder="1" applyAlignment="1">
      <alignment horizontal="center" vertical="center" wrapText="1"/>
    </xf>
    <xf numFmtId="0" fontId="119" fillId="28" borderId="18" xfId="101" applyFont="1" applyFill="1" applyBorder="1" applyAlignment="1">
      <alignment horizontal="center" vertical="center" wrapText="1"/>
    </xf>
    <xf numFmtId="0" fontId="119" fillId="0" borderId="18" xfId="101" applyFont="1" applyBorder="1" applyAlignment="1">
      <alignment horizontal="center" vertical="center" wrapText="1"/>
    </xf>
    <xf numFmtId="176" fontId="119" fillId="27" borderId="18" xfId="101" applyNumberFormat="1" applyFont="1" applyFill="1" applyBorder="1" applyAlignment="1">
      <alignment horizontal="center" vertical="center" wrapText="1"/>
    </xf>
    <xf numFmtId="0" fontId="119" fillId="0" borderId="0" xfId="101" applyFont="1" applyAlignment="1">
      <alignment horizontal="justify" vertical="center" wrapText="1"/>
    </xf>
    <xf numFmtId="0" fontId="83" fillId="0" borderId="20" xfId="101" applyFont="1" applyBorder="1" applyAlignment="1">
      <alignment horizontal="center" vertical="center" wrapText="1"/>
    </xf>
    <xf numFmtId="0" fontId="83" fillId="0" borderId="22" xfId="101" applyFont="1" applyBorder="1" applyAlignment="1">
      <alignment horizontal="center" vertical="center" wrapText="1"/>
    </xf>
    <xf numFmtId="0" fontId="119" fillId="27" borderId="10" xfId="101" applyFont="1" applyFill="1" applyBorder="1" applyAlignment="1">
      <alignment horizontal="center" vertical="center" wrapText="1"/>
    </xf>
    <xf numFmtId="0" fontId="119" fillId="27" borderId="14" xfId="101" applyFont="1" applyFill="1" applyBorder="1" applyAlignment="1">
      <alignment horizontal="center" vertical="center" wrapText="1"/>
    </xf>
    <xf numFmtId="0" fontId="119" fillId="28" borderId="18" xfId="101" applyFont="1" applyFill="1" applyBorder="1" applyAlignment="1">
      <alignment horizontal="justify" vertical="top" wrapText="1"/>
    </xf>
    <xf numFmtId="0" fontId="139" fillId="0" borderId="0" xfId="101" applyFont="1" applyAlignment="1">
      <alignment horizontal="justify" vertical="center" wrapText="1"/>
    </xf>
    <xf numFmtId="0" fontId="83" fillId="0" borderId="0" xfId="98" applyFont="1" applyAlignment="1">
      <alignment horizontal="left" vertical="center"/>
    </xf>
    <xf numFmtId="0" fontId="168" fillId="28" borderId="17" xfId="98" applyFont="1" applyFill="1" applyBorder="1" applyAlignment="1">
      <alignment horizontal="left" vertical="top" wrapText="1"/>
    </xf>
    <xf numFmtId="0" fontId="168" fillId="28" borderId="10" xfId="98" applyFont="1" applyFill="1" applyBorder="1" applyAlignment="1">
      <alignment horizontal="left" vertical="top" wrapText="1"/>
    </xf>
    <xf numFmtId="0" fontId="168" fillId="28" borderId="24" xfId="98" applyFont="1" applyFill="1" applyBorder="1" applyAlignment="1">
      <alignment horizontal="left" vertical="top" wrapText="1"/>
    </xf>
    <xf numFmtId="0" fontId="116" fillId="0" borderId="11" xfId="97" applyFont="1" applyBorder="1" applyAlignment="1">
      <alignment horizontal="center" vertical="center" wrapText="1"/>
    </xf>
    <xf numFmtId="0" fontId="116" fillId="0" borderId="12" xfId="97" applyFont="1" applyBorder="1" applyAlignment="1">
      <alignment horizontal="center" vertical="center" wrapText="1"/>
    </xf>
    <xf numFmtId="0" fontId="160" fillId="0" borderId="18" xfId="101" applyFont="1" applyBorder="1" applyAlignment="1">
      <alignment horizontal="center" vertical="center" wrapText="1"/>
    </xf>
    <xf numFmtId="0" fontId="116" fillId="27" borderId="0" xfId="101" applyFont="1" applyFill="1" applyBorder="1" applyAlignment="1">
      <alignment horizontal="center" vertical="center" wrapText="1"/>
    </xf>
    <xf numFmtId="0" fontId="155" fillId="0" borderId="0" xfId="101" applyFont="1" applyBorder="1" applyAlignment="1">
      <alignment horizontal="center" vertical="center" wrapText="1"/>
    </xf>
    <xf numFmtId="0" fontId="116" fillId="0" borderId="17" xfId="97" applyFont="1" applyBorder="1" applyAlignment="1">
      <alignment horizontal="center" vertical="center" wrapText="1"/>
    </xf>
    <xf numFmtId="0" fontId="116" fillId="0" borderId="10" xfId="97" applyFont="1" applyBorder="1" applyAlignment="1">
      <alignment horizontal="center" vertical="center" wrapText="1"/>
    </xf>
    <xf numFmtId="0" fontId="116" fillId="0" borderId="24" xfId="97" applyFont="1" applyBorder="1" applyAlignment="1">
      <alignment horizontal="center" vertical="center" wrapText="1"/>
    </xf>
    <xf numFmtId="0" fontId="116" fillId="0" borderId="0" xfId="97" applyFont="1" applyBorder="1" applyAlignment="1">
      <alignment horizontal="justify" vertical="top" wrapText="1"/>
    </xf>
    <xf numFmtId="0" fontId="3" fillId="27" borderId="18" xfId="97" applyFill="1" applyBorder="1" applyAlignment="1">
      <alignment horizontal="center" vertical="center"/>
    </xf>
    <xf numFmtId="0" fontId="116" fillId="0" borderId="18" xfId="97" applyFont="1" applyBorder="1" applyAlignment="1">
      <alignment horizontal="center" vertical="top" wrapText="1"/>
    </xf>
    <xf numFmtId="0" fontId="116" fillId="28" borderId="0" xfId="101" applyFont="1" applyFill="1" applyBorder="1" applyAlignment="1">
      <alignment horizontal="left" vertical="center" wrapText="1"/>
    </xf>
    <xf numFmtId="0" fontId="116" fillId="27" borderId="0" xfId="101" applyFont="1" applyFill="1" applyBorder="1" applyAlignment="1">
      <alignment horizontal="left" vertical="center" wrapText="1"/>
    </xf>
    <xf numFmtId="0" fontId="116" fillId="0" borderId="16" xfId="97" applyFont="1" applyBorder="1" applyAlignment="1">
      <alignment horizontal="center" vertical="top" wrapText="1"/>
    </xf>
    <xf numFmtId="0" fontId="116" fillId="0" borderId="0" xfId="97" applyFont="1" applyBorder="1" applyAlignment="1">
      <alignment horizontal="center" vertical="top" wrapText="1"/>
    </xf>
    <xf numFmtId="0" fontId="160" fillId="27" borderId="18" xfId="101" applyFont="1" applyFill="1" applyBorder="1" applyAlignment="1">
      <alignment horizontal="center" vertical="center" wrapText="1"/>
    </xf>
    <xf numFmtId="0" fontId="154" fillId="0" borderId="0" xfId="97" applyFont="1" applyBorder="1" applyAlignment="1">
      <alignment horizontal="center" vertical="center" wrapText="1"/>
    </xf>
    <xf numFmtId="0" fontId="116" fillId="0" borderId="15" xfId="97" applyFont="1" applyBorder="1" applyAlignment="1">
      <alignment horizontal="center" vertical="center" wrapText="1"/>
    </xf>
    <xf numFmtId="0" fontId="116" fillId="0" borderId="13" xfId="97" applyFont="1" applyBorder="1" applyAlignment="1">
      <alignment horizontal="center" wrapText="1"/>
    </xf>
    <xf numFmtId="0" fontId="116" fillId="0" borderId="14" xfId="97" applyFont="1" applyBorder="1" applyAlignment="1">
      <alignment horizontal="center" wrapText="1"/>
    </xf>
    <xf numFmtId="0" fontId="160" fillId="0" borderId="13" xfId="101" applyFont="1" applyBorder="1" applyAlignment="1">
      <alignment horizontal="center" vertical="center" wrapText="1"/>
    </xf>
    <xf numFmtId="0" fontId="160" fillId="0" borderId="25" xfId="101" applyFont="1" applyBorder="1" applyAlignment="1">
      <alignment horizontal="center" vertical="center" wrapText="1"/>
    </xf>
    <xf numFmtId="0" fontId="160" fillId="0" borderId="17" xfId="101" applyFont="1" applyBorder="1" applyAlignment="1">
      <alignment horizontal="center" vertical="center" wrapText="1"/>
    </xf>
    <xf numFmtId="0" fontId="160" fillId="0" borderId="24" xfId="101" applyFont="1" applyBorder="1" applyAlignment="1">
      <alignment horizontal="center" vertical="center" wrapText="1"/>
    </xf>
    <xf numFmtId="0" fontId="160" fillId="27" borderId="14" xfId="101" applyFont="1" applyFill="1" applyBorder="1" applyAlignment="1">
      <alignment horizontal="center" vertical="center" wrapText="1"/>
    </xf>
    <xf numFmtId="0" fontId="116" fillId="0" borderId="0" xfId="101" applyFont="1" applyFill="1" applyBorder="1" applyAlignment="1">
      <alignment horizontal="center" vertical="center" wrapText="1"/>
    </xf>
    <xf numFmtId="0" fontId="160" fillId="0" borderId="14" xfId="101" applyFont="1" applyBorder="1" applyAlignment="1">
      <alignment horizontal="center" vertical="center" wrapText="1"/>
    </xf>
    <xf numFmtId="0" fontId="160" fillId="28" borderId="14" xfId="101" applyFont="1" applyFill="1" applyBorder="1" applyAlignment="1">
      <alignment horizontal="center" vertical="center" wrapText="1"/>
    </xf>
    <xf numFmtId="0" fontId="160" fillId="28" borderId="10" xfId="101" applyFont="1" applyFill="1" applyBorder="1" applyAlignment="1">
      <alignment horizontal="center" vertical="center" wrapText="1"/>
    </xf>
    <xf numFmtId="0" fontId="160" fillId="0" borderId="10" xfId="101" applyFont="1" applyBorder="1" applyAlignment="1">
      <alignment horizontal="center" vertical="center" wrapText="1"/>
    </xf>
    <xf numFmtId="0" fontId="160" fillId="27" borderId="10" xfId="101" applyFont="1" applyFill="1" applyBorder="1" applyAlignment="1">
      <alignment horizontal="center" vertical="center" wrapText="1"/>
    </xf>
    <xf numFmtId="0" fontId="158" fillId="0" borderId="0" xfId="101" applyFont="1" applyBorder="1" applyAlignment="1">
      <alignment horizontal="center" vertical="center" wrapText="1"/>
    </xf>
    <xf numFmtId="38" fontId="160" fillId="27" borderId="26" xfId="101" applyNumberFormat="1" applyFont="1" applyFill="1" applyBorder="1" applyAlignment="1">
      <alignment horizontal="right" vertical="center"/>
    </xf>
    <xf numFmtId="0" fontId="121" fillId="27" borderId="0" xfId="101" applyFont="1" applyFill="1" applyBorder="1" applyAlignment="1">
      <alignment horizontal="left" vertical="center" wrapText="1"/>
    </xf>
    <xf numFmtId="0" fontId="121" fillId="0" borderId="11" xfId="97" applyFont="1" applyBorder="1" applyAlignment="1">
      <alignment horizontal="center" vertical="center" wrapText="1"/>
    </xf>
    <xf numFmtId="0" fontId="121" fillId="0" borderId="12" xfId="97" applyFont="1" applyBorder="1" applyAlignment="1">
      <alignment horizontal="center" vertical="center" wrapText="1"/>
    </xf>
    <xf numFmtId="0" fontId="83" fillId="27" borderId="18" xfId="97" applyFont="1" applyFill="1" applyBorder="1" applyAlignment="1">
      <alignment horizontal="center" vertical="center"/>
    </xf>
    <xf numFmtId="0" fontId="121" fillId="0" borderId="0" xfId="97" applyFont="1" applyBorder="1" applyAlignment="1">
      <alignment horizontal="justify" vertical="top" wrapText="1"/>
    </xf>
    <xf numFmtId="0" fontId="121" fillId="0" borderId="13" xfId="97" applyFont="1" applyBorder="1" applyAlignment="1">
      <alignment horizontal="center" wrapText="1"/>
    </xf>
    <xf numFmtId="0" fontId="121" fillId="0" borderId="14" xfId="97" applyFont="1" applyBorder="1" applyAlignment="1">
      <alignment horizontal="center" wrapText="1"/>
    </xf>
    <xf numFmtId="0" fontId="119" fillId="0" borderId="0" xfId="97" applyFont="1" applyBorder="1" applyAlignment="1">
      <alignment horizontal="center" vertical="center" wrapText="1"/>
    </xf>
    <xf numFmtId="0" fontId="121" fillId="0" borderId="16" xfId="97" applyFont="1" applyBorder="1" applyAlignment="1">
      <alignment horizontal="center" vertical="top" wrapText="1"/>
    </xf>
    <xf numFmtId="0" fontId="121" fillId="0" borderId="0" xfId="97" applyFont="1" applyBorder="1" applyAlignment="1">
      <alignment horizontal="center" vertical="top" wrapText="1"/>
    </xf>
    <xf numFmtId="0" fontId="121" fillId="0" borderId="15" xfId="97" applyFont="1" applyBorder="1" applyAlignment="1">
      <alignment horizontal="center" vertical="center" wrapText="1"/>
    </xf>
    <xf numFmtId="0" fontId="121" fillId="0" borderId="18" xfId="97" applyFont="1" applyBorder="1" applyAlignment="1">
      <alignment horizontal="center" vertical="top" wrapText="1"/>
    </xf>
    <xf numFmtId="0" fontId="121" fillId="0" borderId="17" xfId="97" applyFont="1" applyBorder="1" applyAlignment="1">
      <alignment horizontal="center" vertical="center"/>
    </xf>
    <xf numFmtId="0" fontId="121" fillId="0" borderId="10" xfId="97" applyFont="1" applyBorder="1" applyAlignment="1">
      <alignment horizontal="center" vertical="center"/>
    </xf>
    <xf numFmtId="0" fontId="121" fillId="0" borderId="24" xfId="97" applyFont="1" applyBorder="1" applyAlignment="1">
      <alignment horizontal="center" vertical="center"/>
    </xf>
    <xf numFmtId="0" fontId="122" fillId="0" borderId="0" xfId="101" applyFont="1" applyBorder="1" applyAlignment="1">
      <alignment horizontal="center" vertical="center" wrapText="1"/>
    </xf>
    <xf numFmtId="0" fontId="121" fillId="27" borderId="0" xfId="101" applyFont="1" applyFill="1" applyBorder="1" applyAlignment="1">
      <alignment horizontal="center" vertical="center" wrapText="1"/>
    </xf>
    <xf numFmtId="0" fontId="121" fillId="0" borderId="0" xfId="101" applyFont="1" applyFill="1" applyBorder="1" applyAlignment="1">
      <alignment horizontal="center" vertical="center" wrapText="1"/>
    </xf>
    <xf numFmtId="38" fontId="168" fillId="27" borderId="26" xfId="101" applyNumberFormat="1" applyFont="1" applyFill="1" applyBorder="1" applyAlignment="1">
      <alignment horizontal="right" vertical="center"/>
    </xf>
    <xf numFmtId="0" fontId="168" fillId="0" borderId="13" xfId="101" applyFont="1" applyBorder="1" applyAlignment="1">
      <alignment horizontal="center" vertical="center" wrapText="1"/>
    </xf>
    <xf numFmtId="0" fontId="168" fillId="0" borderId="25" xfId="101" applyFont="1" applyBorder="1" applyAlignment="1">
      <alignment horizontal="center" vertical="center" wrapText="1"/>
    </xf>
    <xf numFmtId="0" fontId="168" fillId="0" borderId="17" xfId="101" applyFont="1" applyBorder="1" applyAlignment="1">
      <alignment horizontal="center" vertical="center" wrapText="1"/>
    </xf>
    <xf numFmtId="0" fontId="168" fillId="0" borderId="24" xfId="101" applyFont="1" applyBorder="1" applyAlignment="1">
      <alignment horizontal="center" vertical="center" wrapText="1"/>
    </xf>
    <xf numFmtId="0" fontId="168" fillId="0" borderId="14" xfId="101" applyFont="1" applyBorder="1" applyAlignment="1">
      <alignment horizontal="center" vertical="center" wrapText="1"/>
    </xf>
    <xf numFmtId="0" fontId="168" fillId="0" borderId="10" xfId="101" applyFont="1" applyBorder="1" applyAlignment="1">
      <alignment horizontal="center" vertical="center" wrapText="1"/>
    </xf>
    <xf numFmtId="0" fontId="121" fillId="0" borderId="0" xfId="101" applyFont="1" applyFill="1" applyBorder="1" applyAlignment="1">
      <alignment horizontal="left" vertical="center" wrapText="1"/>
    </xf>
    <xf numFmtId="0" fontId="170" fillId="0" borderId="0" xfId="101" applyFont="1" applyBorder="1" applyAlignment="1">
      <alignment horizontal="center" vertical="center" wrapText="1"/>
    </xf>
    <xf numFmtId="0" fontId="168" fillId="0" borderId="18" xfId="101" applyFont="1" applyBorder="1" applyAlignment="1">
      <alignment horizontal="center" vertical="center" wrapText="1"/>
    </xf>
    <xf numFmtId="0" fontId="121" fillId="27" borderId="18" xfId="101" applyFont="1" applyFill="1" applyBorder="1" applyAlignment="1">
      <alignment horizontal="left" vertical="center" wrapText="1"/>
    </xf>
    <xf numFmtId="0" fontId="168" fillId="28" borderId="18" xfId="101" applyFont="1" applyFill="1" applyBorder="1" applyAlignment="1">
      <alignment horizontal="center" vertical="center" wrapText="1"/>
    </xf>
    <xf numFmtId="0" fontId="168" fillId="0" borderId="11" xfId="101" applyFont="1" applyBorder="1" applyAlignment="1">
      <alignment horizontal="center" vertical="center" wrapText="1"/>
    </xf>
    <xf numFmtId="0" fontId="168" fillId="0" borderId="12" xfId="101" applyFont="1" applyBorder="1" applyAlignment="1">
      <alignment horizontal="center" vertical="center" wrapText="1"/>
    </xf>
    <xf numFmtId="0" fontId="168" fillId="28" borderId="11" xfId="101" applyFont="1" applyFill="1" applyBorder="1" applyAlignment="1">
      <alignment horizontal="center" vertical="center" wrapText="1"/>
    </xf>
    <xf numFmtId="0" fontId="168" fillId="28" borderId="26" xfId="101" applyFont="1" applyFill="1" applyBorder="1" applyAlignment="1">
      <alignment horizontal="center" vertical="center" wrapText="1"/>
    </xf>
    <xf numFmtId="0" fontId="168" fillId="28" borderId="12" xfId="101" applyFont="1" applyFill="1" applyBorder="1" applyAlignment="1">
      <alignment horizontal="center" vertical="center" wrapText="1"/>
    </xf>
    <xf numFmtId="0" fontId="168" fillId="27" borderId="13" xfId="101" applyFont="1" applyFill="1" applyBorder="1" applyAlignment="1">
      <alignment horizontal="center" vertical="center" wrapText="1"/>
    </xf>
    <xf numFmtId="0" fontId="168" fillId="27" borderId="14" xfId="101" applyFont="1" applyFill="1" applyBorder="1" applyAlignment="1">
      <alignment horizontal="center" vertical="center" wrapText="1"/>
    </xf>
    <xf numFmtId="0" fontId="168" fillId="27" borderId="17" xfId="101" applyFont="1" applyFill="1" applyBorder="1" applyAlignment="1">
      <alignment horizontal="center" vertical="center" wrapText="1"/>
    </xf>
    <xf numFmtId="0" fontId="168" fillId="27" borderId="10" xfId="101" applyFont="1" applyFill="1" applyBorder="1" applyAlignment="1">
      <alignment horizontal="center" vertical="center" wrapText="1"/>
    </xf>
    <xf numFmtId="0" fontId="168" fillId="27" borderId="11" xfId="101" applyFont="1" applyFill="1" applyBorder="1" applyAlignment="1">
      <alignment horizontal="center" vertical="center" wrapText="1"/>
    </xf>
    <xf numFmtId="0" fontId="168" fillId="27" borderId="26" xfId="101" applyFont="1" applyFill="1" applyBorder="1" applyAlignment="1">
      <alignment horizontal="center" vertical="center" wrapText="1"/>
    </xf>
    <xf numFmtId="0" fontId="168" fillId="27" borderId="12" xfId="101" applyFont="1" applyFill="1" applyBorder="1" applyAlignment="1">
      <alignment horizontal="center" vertical="center" wrapText="1"/>
    </xf>
    <xf numFmtId="0" fontId="168" fillId="27" borderId="18" xfId="101" applyFont="1" applyFill="1" applyBorder="1" applyAlignment="1">
      <alignment horizontal="center" vertical="center" wrapText="1"/>
    </xf>
    <xf numFmtId="0" fontId="87" fillId="0" borderId="274" xfId="100" applyFont="1" applyBorder="1" applyAlignment="1">
      <alignment horizontal="right" vertical="center"/>
    </xf>
    <xf numFmtId="0" fontId="87" fillId="0" borderId="129" xfId="100" applyFont="1" applyBorder="1" applyAlignment="1">
      <alignment horizontal="right" vertical="center"/>
    </xf>
    <xf numFmtId="0" fontId="87" fillId="28" borderId="129" xfId="100" applyFont="1" applyFill="1" applyBorder="1" applyAlignment="1">
      <alignment horizontal="center" vertical="center"/>
    </xf>
    <xf numFmtId="0" fontId="87" fillId="27" borderId="133" xfId="100" applyFont="1" applyFill="1" applyBorder="1" applyAlignment="1">
      <alignment horizontal="center" vertical="center"/>
    </xf>
    <xf numFmtId="0" fontId="87" fillId="27" borderId="134" xfId="100" applyFont="1" applyFill="1" applyBorder="1" applyAlignment="1">
      <alignment horizontal="center" vertical="center"/>
    </xf>
    <xf numFmtId="0" fontId="87" fillId="27" borderId="136" xfId="100" applyFont="1" applyFill="1" applyBorder="1" applyAlignment="1">
      <alignment horizontal="center" vertical="center"/>
    </xf>
    <xf numFmtId="0" fontId="87" fillId="27" borderId="88" xfId="100" applyFont="1" applyFill="1" applyBorder="1" applyAlignment="1">
      <alignment horizontal="center" vertical="center"/>
    </xf>
    <xf numFmtId="0" fontId="87" fillId="27" borderId="60" xfId="100" applyFont="1" applyFill="1" applyBorder="1" applyAlignment="1">
      <alignment horizontal="center" vertical="center"/>
    </xf>
    <xf numFmtId="0" fontId="87" fillId="27" borderId="137" xfId="100" applyFont="1" applyFill="1" applyBorder="1" applyAlignment="1">
      <alignment horizontal="center" vertical="center"/>
    </xf>
    <xf numFmtId="0" fontId="87" fillId="27" borderId="123" xfId="100" applyFont="1" applyFill="1" applyBorder="1" applyAlignment="1">
      <alignment horizontal="center" vertical="center"/>
    </xf>
    <xf numFmtId="0" fontId="87" fillId="27" borderId="89" xfId="100" applyFont="1" applyFill="1" applyBorder="1" applyAlignment="1">
      <alignment horizontal="center" vertical="center"/>
    </xf>
    <xf numFmtId="0" fontId="87" fillId="27" borderId="354" xfId="100" applyFont="1" applyFill="1" applyBorder="1" applyAlignment="1">
      <alignment horizontal="center" vertical="center"/>
    </xf>
    <xf numFmtId="0" fontId="87" fillId="0" borderId="16" xfId="100" applyFont="1" applyBorder="1" applyAlignment="1">
      <alignment horizontal="center" vertical="center" wrapText="1"/>
    </xf>
    <xf numFmtId="0" fontId="87" fillId="0" borderId="0" xfId="100" applyFont="1" applyBorder="1" applyAlignment="1">
      <alignment horizontal="center" vertical="center" wrapText="1"/>
    </xf>
    <xf numFmtId="0" fontId="87" fillId="0" borderId="36" xfId="100" applyFont="1" applyBorder="1" applyAlignment="1">
      <alignment horizontal="center" vertical="center" wrapText="1"/>
    </xf>
    <xf numFmtId="0" fontId="87" fillId="0" borderId="32" xfId="100" applyFont="1" applyBorder="1" applyAlignment="1">
      <alignment horizontal="center" vertical="center" wrapText="1"/>
    </xf>
    <xf numFmtId="0" fontId="87" fillId="27" borderId="355" xfId="100" applyFont="1" applyFill="1" applyBorder="1" applyAlignment="1">
      <alignment horizontal="center" vertical="center"/>
    </xf>
    <xf numFmtId="0" fontId="87" fillId="27" borderId="0" xfId="100" applyFont="1" applyFill="1" applyBorder="1" applyAlignment="1">
      <alignment horizontal="center" vertical="center"/>
    </xf>
    <xf numFmtId="0" fontId="87" fillId="27" borderId="356" xfId="100" applyFont="1" applyFill="1" applyBorder="1" applyAlignment="1">
      <alignment horizontal="center" vertical="center"/>
    </xf>
    <xf numFmtId="0" fontId="87" fillId="27" borderId="32" xfId="100" applyFont="1" applyFill="1" applyBorder="1" applyAlignment="1">
      <alignment horizontal="center" vertical="center"/>
    </xf>
    <xf numFmtId="0" fontId="157" fillId="0" borderId="13" xfId="100" applyFont="1" applyBorder="1" applyAlignment="1">
      <alignment horizontal="center" vertical="center" wrapText="1"/>
    </xf>
    <xf numFmtId="0" fontId="157" fillId="0" borderId="14" xfId="100" applyFont="1" applyBorder="1" applyAlignment="1">
      <alignment horizontal="center" vertical="center"/>
    </xf>
    <xf numFmtId="0" fontId="157" fillId="0" borderId="315" xfId="100" applyFont="1" applyBorder="1" applyAlignment="1">
      <alignment horizontal="center" vertical="center"/>
    </xf>
    <xf numFmtId="0" fontId="157" fillId="0" borderId="16" xfId="100" applyFont="1" applyBorder="1" applyAlignment="1">
      <alignment horizontal="center" vertical="center"/>
    </xf>
    <xf numFmtId="0" fontId="157" fillId="0" borderId="0" xfId="100" applyFont="1" applyBorder="1" applyAlignment="1">
      <alignment horizontal="center" vertical="center"/>
    </xf>
    <xf numFmtId="0" fontId="157" fillId="0" borderId="350" xfId="100" applyFont="1" applyBorder="1" applyAlignment="1">
      <alignment horizontal="center" vertical="center"/>
    </xf>
    <xf numFmtId="0" fontId="157" fillId="0" borderId="36" xfId="100" applyFont="1" applyBorder="1" applyAlignment="1">
      <alignment horizontal="center" vertical="center"/>
    </xf>
    <xf numFmtId="0" fontId="157" fillId="0" borderId="32" xfId="100" applyFont="1" applyBorder="1" applyAlignment="1">
      <alignment horizontal="center" vertical="center"/>
    </xf>
    <xf numFmtId="0" fontId="157" fillId="0" borderId="333" xfId="100" applyFont="1" applyBorder="1" applyAlignment="1">
      <alignment horizontal="center" vertical="center"/>
    </xf>
    <xf numFmtId="0" fontId="87" fillId="28" borderId="355" xfId="100" applyFont="1" applyFill="1" applyBorder="1" applyAlignment="1">
      <alignment horizontal="center" vertical="center"/>
    </xf>
    <xf numFmtId="0" fontId="87" fillId="28" borderId="0" xfId="100" applyFont="1" applyFill="1" applyBorder="1" applyAlignment="1">
      <alignment horizontal="center" vertical="center"/>
    </xf>
    <xf numFmtId="0" fontId="87" fillId="28" borderId="356" xfId="100" applyFont="1" applyFill="1" applyBorder="1" applyAlignment="1">
      <alignment horizontal="center" vertical="center"/>
    </xf>
    <xf numFmtId="0" fontId="87" fillId="28" borderId="32" xfId="100" applyFont="1" applyFill="1" applyBorder="1" applyAlignment="1">
      <alignment horizontal="center" vertical="center"/>
    </xf>
    <xf numFmtId="0" fontId="87" fillId="0" borderId="0" xfId="100" applyFont="1" applyBorder="1" applyAlignment="1">
      <alignment horizontal="center" vertical="center"/>
    </xf>
    <xf numFmtId="0" fontId="87" fillId="0" borderId="32" xfId="100" applyFont="1" applyBorder="1" applyAlignment="1">
      <alignment horizontal="center" vertical="center"/>
    </xf>
    <xf numFmtId="0" fontId="87" fillId="0" borderId="31" xfId="100" applyFont="1" applyBorder="1" applyAlignment="1">
      <alignment horizontal="center" vertical="center"/>
    </xf>
    <xf numFmtId="0" fontId="87" fillId="0" borderId="33" xfId="100" applyFont="1" applyBorder="1" applyAlignment="1">
      <alignment horizontal="center" vertical="center"/>
    </xf>
    <xf numFmtId="0" fontId="203" fillId="0" borderId="0" xfId="100" applyFont="1" applyBorder="1" applyAlignment="1">
      <alignment vertical="center"/>
    </xf>
    <xf numFmtId="38" fontId="203" fillId="0" borderId="0" xfId="102" applyFont="1" applyBorder="1" applyAlignment="1">
      <alignment vertical="center"/>
    </xf>
    <xf numFmtId="0" fontId="160" fillId="0" borderId="0" xfId="100" applyFont="1" applyBorder="1" applyAlignment="1">
      <alignment horizontal="center" vertical="center" wrapText="1"/>
    </xf>
    <xf numFmtId="0" fontId="160" fillId="0" borderId="31" xfId="100" applyFont="1" applyBorder="1" applyAlignment="1">
      <alignment horizontal="center" vertical="center" wrapText="1"/>
    </xf>
    <xf numFmtId="0" fontId="172" fillId="0" borderId="18" xfId="101" applyFont="1" applyBorder="1" applyAlignment="1">
      <alignment horizontal="center" vertical="center" wrapText="1"/>
    </xf>
    <xf numFmtId="38" fontId="172" fillId="27" borderId="26" xfId="101" applyNumberFormat="1" applyFont="1" applyFill="1" applyBorder="1" applyAlignment="1">
      <alignment horizontal="right" vertical="center"/>
    </xf>
    <xf numFmtId="0" fontId="53" fillId="0" borderId="11" xfId="0" applyFont="1" applyBorder="1" applyAlignment="1">
      <alignment horizontal="center" vertical="center" justifyLastLine="1"/>
    </xf>
    <xf numFmtId="0" fontId="53" fillId="0" borderId="26" xfId="0" applyFont="1" applyBorder="1" applyAlignment="1">
      <alignment horizontal="center" vertical="center" justifyLastLine="1"/>
    </xf>
    <xf numFmtId="176" fontId="53" fillId="27" borderId="11" xfId="0" applyNumberFormat="1" applyFont="1" applyFill="1" applyBorder="1" applyAlignment="1">
      <alignment horizontal="right" vertical="center"/>
    </xf>
    <xf numFmtId="176" fontId="53" fillId="27" borderId="26" xfId="0" applyNumberFormat="1" applyFont="1" applyFill="1" applyBorder="1" applyAlignment="1">
      <alignment horizontal="right" vertical="center"/>
    </xf>
    <xf numFmtId="176" fontId="53" fillId="27" borderId="26" xfId="0" applyNumberFormat="1" applyFont="1" applyFill="1" applyBorder="1" applyAlignment="1">
      <alignment horizontal="left" vertical="center"/>
    </xf>
    <xf numFmtId="176" fontId="53" fillId="27" borderId="12" xfId="0" applyNumberFormat="1" applyFont="1" applyFill="1" applyBorder="1" applyAlignment="1">
      <alignment horizontal="left" vertical="center"/>
    </xf>
    <xf numFmtId="0" fontId="74" fillId="0" borderId="16" xfId="0" applyFont="1" applyBorder="1" applyAlignment="1">
      <alignment horizontal="center" vertical="center"/>
    </xf>
    <xf numFmtId="0" fontId="74" fillId="0" borderId="0" xfId="0" applyFont="1" applyBorder="1" applyAlignment="1">
      <alignment horizontal="center" vertical="center"/>
    </xf>
    <xf numFmtId="0" fontId="74" fillId="0" borderId="15" xfId="0" applyFont="1" applyBorder="1" applyAlignment="1">
      <alignment horizontal="center" vertical="center"/>
    </xf>
    <xf numFmtId="0" fontId="53" fillId="27" borderId="11" xfId="0" applyFont="1" applyFill="1" applyBorder="1" applyAlignment="1">
      <alignment horizontal="center" vertical="center"/>
    </xf>
    <xf numFmtId="0" fontId="53" fillId="27" borderId="26" xfId="0" applyFont="1" applyFill="1" applyBorder="1" applyAlignment="1">
      <alignment horizontal="center" vertical="center"/>
    </xf>
    <xf numFmtId="0" fontId="53" fillId="27" borderId="12" xfId="0" applyFont="1" applyFill="1" applyBorder="1" applyAlignment="1">
      <alignment horizontal="center" vertical="center"/>
    </xf>
    <xf numFmtId="0" fontId="53" fillId="0" borderId="0" xfId="0" applyFont="1" applyBorder="1" applyAlignment="1">
      <alignment horizontal="center" vertical="center"/>
    </xf>
    <xf numFmtId="0" fontId="53" fillId="27" borderId="0" xfId="0" applyFont="1" applyFill="1" applyBorder="1" applyAlignment="1">
      <alignment horizontal="left" vertical="center"/>
    </xf>
    <xf numFmtId="0" fontId="53" fillId="27" borderId="16" xfId="0" applyFont="1" applyFill="1" applyBorder="1" applyAlignment="1">
      <alignment horizontal="center" vertical="center"/>
    </xf>
    <xf numFmtId="0" fontId="53" fillId="27" borderId="0" xfId="0" applyFont="1" applyFill="1" applyBorder="1" applyAlignment="1">
      <alignment horizontal="center" vertical="center"/>
    </xf>
    <xf numFmtId="0" fontId="53" fillId="27" borderId="15" xfId="0" applyFont="1" applyFill="1" applyBorder="1" applyAlignment="1">
      <alignment horizontal="left" vertical="center"/>
    </xf>
    <xf numFmtId="0" fontId="58" fillId="28" borderId="11" xfId="0" applyFont="1" applyFill="1" applyBorder="1" applyAlignment="1">
      <alignment horizontal="center" vertical="center"/>
    </xf>
    <xf numFmtId="0" fontId="58" fillId="28" borderId="26" xfId="0" applyFont="1" applyFill="1" applyBorder="1" applyAlignment="1">
      <alignment horizontal="center" vertical="center"/>
    </xf>
    <xf numFmtId="0" fontId="58" fillId="28" borderId="11" xfId="0" applyFont="1" applyFill="1" applyBorder="1" applyAlignment="1">
      <alignment horizontal="right" vertical="center"/>
    </xf>
    <xf numFmtId="0" fontId="58" fillId="28" borderId="12" xfId="0" applyFont="1" applyFill="1" applyBorder="1" applyAlignment="1">
      <alignment horizontal="right" vertical="center"/>
    </xf>
    <xf numFmtId="0" fontId="58" fillId="28" borderId="51" xfId="0" applyFont="1" applyFill="1" applyBorder="1" applyAlignment="1">
      <alignment horizontal="center" vertical="center"/>
    </xf>
    <xf numFmtId="0" fontId="58" fillId="28" borderId="52" xfId="0" applyFont="1" applyFill="1" applyBorder="1" applyAlignment="1">
      <alignment horizontal="center" vertical="center"/>
    </xf>
    <xf numFmtId="0" fontId="58" fillId="0" borderId="38" xfId="0" applyFont="1" applyBorder="1" applyAlignment="1">
      <alignment horizontal="left" vertical="center"/>
    </xf>
    <xf numFmtId="0" fontId="58" fillId="0" borderId="0" xfId="0" applyFont="1" applyBorder="1" applyAlignment="1">
      <alignment horizontal="left" vertical="center"/>
    </xf>
    <xf numFmtId="0" fontId="58" fillId="0" borderId="38" xfId="0" applyFont="1" applyBorder="1" applyAlignment="1">
      <alignment horizontal="center" vertical="center"/>
    </xf>
    <xf numFmtId="0" fontId="58" fillId="0" borderId="0" xfId="0" applyFont="1" applyBorder="1" applyAlignment="1">
      <alignment horizontal="center" vertical="center"/>
    </xf>
    <xf numFmtId="0" fontId="58" fillId="0" borderId="44" xfId="0" applyFont="1" applyBorder="1" applyAlignment="1">
      <alignment horizontal="center" vertical="center"/>
    </xf>
    <xf numFmtId="0" fontId="58" fillId="0" borderId="32" xfId="0" applyFont="1" applyBorder="1" applyAlignment="1">
      <alignment horizontal="center" vertical="center"/>
    </xf>
    <xf numFmtId="0" fontId="58" fillId="0" borderId="274" xfId="0" applyFont="1" applyBorder="1" applyAlignment="1">
      <alignment horizontal="center" vertical="center"/>
    </xf>
    <xf numFmtId="0" fontId="58" fillId="0" borderId="129" xfId="0" applyFont="1" applyBorder="1" applyAlignment="1">
      <alignment horizontal="center" vertical="center"/>
    </xf>
    <xf numFmtId="0" fontId="58" fillId="0" borderId="63" xfId="0" applyFont="1" applyBorder="1" applyAlignment="1">
      <alignment horizontal="center" vertical="center"/>
    </xf>
    <xf numFmtId="0" fontId="58" fillId="0" borderId="31" xfId="0" applyFont="1" applyBorder="1" applyAlignment="1">
      <alignment horizontal="left" vertical="center"/>
    </xf>
    <xf numFmtId="0" fontId="58" fillId="0" borderId="31" xfId="0" applyFont="1" applyBorder="1" applyAlignment="1">
      <alignment horizontal="center" vertical="center"/>
    </xf>
    <xf numFmtId="0" fontId="58" fillId="28" borderId="52" xfId="0" applyFont="1" applyFill="1" applyBorder="1" applyAlignment="1">
      <alignment horizontal="right" vertical="center"/>
    </xf>
    <xf numFmtId="0" fontId="58" fillId="28" borderId="53" xfId="0" applyFont="1" applyFill="1" applyBorder="1" applyAlignment="1">
      <alignment horizontal="right" vertical="center"/>
    </xf>
    <xf numFmtId="0" fontId="58" fillId="0" borderId="11" xfId="0" applyFont="1" applyFill="1" applyBorder="1" applyAlignment="1">
      <alignment horizontal="center" vertical="center" wrapText="1"/>
    </xf>
    <xf numFmtId="0" fontId="58" fillId="0" borderId="26" xfId="0" applyFont="1" applyFill="1" applyBorder="1" applyAlignment="1">
      <alignment horizontal="center" vertical="center"/>
    </xf>
    <xf numFmtId="0" fontId="58" fillId="0" borderId="12" xfId="0" applyFont="1" applyFill="1" applyBorder="1" applyAlignment="1">
      <alignment horizontal="center" vertical="center"/>
    </xf>
    <xf numFmtId="0" fontId="58" fillId="0" borderId="11" xfId="0" applyFont="1" applyFill="1" applyBorder="1" applyAlignment="1">
      <alignment horizontal="center" vertical="center"/>
    </xf>
    <xf numFmtId="0" fontId="58" fillId="0" borderId="11" xfId="0" applyFont="1" applyBorder="1" applyAlignment="1">
      <alignment horizontal="center" vertical="center" justifyLastLine="1"/>
    </xf>
    <xf numFmtId="0" fontId="58" fillId="0" borderId="26" xfId="0" applyFont="1" applyBorder="1" applyAlignment="1">
      <alignment horizontal="center" vertical="center" justifyLastLine="1"/>
    </xf>
    <xf numFmtId="176" fontId="58" fillId="27" borderId="26" xfId="0" applyNumberFormat="1" applyFont="1" applyFill="1" applyBorder="1" applyAlignment="1">
      <alignment horizontal="left" vertical="center"/>
    </xf>
    <xf numFmtId="176" fontId="58" fillId="27" borderId="12" xfId="0" applyNumberFormat="1" applyFont="1" applyFill="1" applyBorder="1" applyAlignment="1">
      <alignment horizontal="left" vertical="center"/>
    </xf>
    <xf numFmtId="176" fontId="58" fillId="27" borderId="11" xfId="0" applyNumberFormat="1" applyFont="1" applyFill="1" applyBorder="1" applyAlignment="1">
      <alignment horizontal="right" vertical="center"/>
    </xf>
    <xf numFmtId="176" fontId="58" fillId="27" borderId="26" xfId="0" applyNumberFormat="1" applyFont="1" applyFill="1" applyBorder="1" applyAlignment="1">
      <alignment horizontal="right" vertical="center"/>
    </xf>
    <xf numFmtId="0" fontId="58" fillId="0" borderId="11" xfId="0" applyFont="1" applyBorder="1" applyAlignment="1">
      <alignment horizontal="center" vertical="center"/>
    </xf>
    <xf numFmtId="0" fontId="58" fillId="0" borderId="26" xfId="0" applyFont="1" applyBorder="1" applyAlignment="1">
      <alignment horizontal="center" vertical="center"/>
    </xf>
    <xf numFmtId="0" fontId="58" fillId="27" borderId="11" xfId="0" applyFont="1" applyFill="1" applyBorder="1" applyAlignment="1">
      <alignment horizontal="center" vertical="center"/>
    </xf>
    <xf numFmtId="0" fontId="58" fillId="27" borderId="26" xfId="0" applyFont="1" applyFill="1" applyBorder="1" applyAlignment="1">
      <alignment horizontal="center" vertical="center"/>
    </xf>
    <xf numFmtId="0" fontId="58" fillId="27" borderId="12" xfId="0" applyFont="1" applyFill="1" applyBorder="1" applyAlignment="1">
      <alignment horizontal="center" vertical="center"/>
    </xf>
    <xf numFmtId="0" fontId="58" fillId="28" borderId="13" xfId="0" applyFont="1" applyFill="1" applyBorder="1" applyAlignment="1">
      <alignment horizontal="center" vertical="center"/>
    </xf>
    <xf numFmtId="0" fontId="58" fillId="28" borderId="14" xfId="0" applyFont="1" applyFill="1" applyBorder="1" applyAlignment="1">
      <alignment horizontal="center" vertical="center"/>
    </xf>
    <xf numFmtId="0" fontId="58" fillId="28" borderId="25" xfId="0" applyFont="1" applyFill="1" applyBorder="1" applyAlignment="1">
      <alignment horizontal="center" vertical="center"/>
    </xf>
    <xf numFmtId="0" fontId="117" fillId="0" borderId="16" xfId="0" applyFont="1" applyBorder="1" applyAlignment="1">
      <alignment horizontal="center" vertical="center"/>
    </xf>
    <xf numFmtId="0" fontId="117" fillId="0" borderId="0" xfId="0" applyFont="1" applyBorder="1" applyAlignment="1">
      <alignment horizontal="center" vertical="center"/>
    </xf>
    <xf numFmtId="0" fontId="117" fillId="0" borderId="15" xfId="0" applyFont="1" applyBorder="1" applyAlignment="1">
      <alignment horizontal="center" vertical="center"/>
    </xf>
    <xf numFmtId="0" fontId="53" fillId="0" borderId="0" xfId="0" applyFont="1" applyFill="1" applyBorder="1" applyAlignment="1">
      <alignment horizontal="left" vertical="center"/>
    </xf>
    <xf numFmtId="0" fontId="53" fillId="0" borderId="15" xfId="0" applyFont="1" applyFill="1" applyBorder="1" applyAlignment="1">
      <alignment horizontal="left" vertical="center"/>
    </xf>
    <xf numFmtId="0" fontId="152" fillId="0" borderId="326" xfId="99" applyFont="1" applyFill="1" applyBorder="1" applyAlignment="1">
      <alignment horizontal="left" vertical="center" shrinkToFit="1"/>
    </xf>
    <xf numFmtId="0" fontId="152" fillId="0" borderId="184" xfId="99" applyFont="1" applyFill="1" applyBorder="1" applyAlignment="1">
      <alignment horizontal="left" vertical="center" shrinkToFit="1"/>
    </xf>
    <xf numFmtId="0" fontId="147" fillId="0" borderId="184" xfId="99" applyBorder="1" applyAlignment="1">
      <alignment horizontal="left" vertical="center"/>
    </xf>
    <xf numFmtId="0" fontId="147" fillId="0" borderId="327" xfId="99" applyBorder="1" applyAlignment="1">
      <alignment horizontal="left" vertical="center"/>
    </xf>
    <xf numFmtId="0" fontId="147" fillId="0" borderId="60" xfId="99" applyBorder="1" applyAlignment="1">
      <alignment horizontal="left" vertical="center"/>
    </xf>
    <xf numFmtId="0" fontId="147" fillId="0" borderId="137" xfId="99" applyBorder="1" applyAlignment="1">
      <alignment horizontal="left" vertical="center"/>
    </xf>
    <xf numFmtId="0" fontId="160" fillId="0" borderId="18" xfId="97" applyFont="1" applyBorder="1" applyAlignment="1">
      <alignment horizontal="center" vertical="center" wrapText="1"/>
    </xf>
    <xf numFmtId="0" fontId="85" fillId="28" borderId="18" xfId="97" applyFont="1" applyFill="1" applyBorder="1" applyAlignment="1">
      <alignment horizontal="center" vertical="center" wrapText="1"/>
    </xf>
    <xf numFmtId="0" fontId="160" fillId="27" borderId="18" xfId="97" applyFont="1" applyFill="1" applyBorder="1" applyAlignment="1">
      <alignment horizontal="center" vertical="center" wrapText="1"/>
    </xf>
    <xf numFmtId="0" fontId="116" fillId="27" borderId="0" xfId="97" applyFont="1" applyFill="1" applyBorder="1" applyAlignment="1">
      <alignment horizontal="left" vertical="center" wrapText="1"/>
    </xf>
    <xf numFmtId="0" fontId="158" fillId="0" borderId="0" xfId="97" applyFont="1" applyBorder="1" applyAlignment="1">
      <alignment horizontal="center" vertical="center" wrapText="1"/>
    </xf>
    <xf numFmtId="0" fontId="155" fillId="0" borderId="0" xfId="97" applyFont="1" applyBorder="1" applyAlignment="1">
      <alignment horizontal="center" vertical="center" wrapText="1"/>
    </xf>
    <xf numFmtId="0" fontId="160" fillId="27" borderId="0" xfId="97" applyFont="1" applyFill="1" applyBorder="1" applyAlignment="1">
      <alignment horizontal="center" vertical="center" wrapText="1"/>
    </xf>
    <xf numFmtId="0" fontId="160" fillId="27" borderId="14" xfId="97" applyFont="1" applyFill="1" applyBorder="1" applyAlignment="1">
      <alignment horizontal="center" vertical="center" wrapText="1"/>
    </xf>
    <xf numFmtId="0" fontId="160" fillId="0" borderId="26" xfId="97" applyFont="1" applyFill="1" applyBorder="1" applyAlignment="1">
      <alignment horizontal="left" vertical="center" wrapText="1"/>
    </xf>
    <xf numFmtId="0" fontId="160" fillId="0" borderId="12" xfId="97" applyFont="1" applyFill="1" applyBorder="1" applyAlignment="1">
      <alignment horizontal="left" vertical="center" wrapText="1"/>
    </xf>
    <xf numFmtId="194" fontId="160" fillId="27" borderId="11" xfId="97" applyNumberFormat="1" applyFont="1" applyFill="1" applyBorder="1" applyAlignment="1">
      <alignment horizontal="right" vertical="center" wrapText="1"/>
    </xf>
    <xf numFmtId="194" fontId="160" fillId="27" borderId="26" xfId="97" applyNumberFormat="1" applyFont="1" applyFill="1" applyBorder="1" applyAlignment="1">
      <alignment horizontal="right" vertical="center" wrapText="1"/>
    </xf>
    <xf numFmtId="0" fontId="116" fillId="0" borderId="13" xfId="97" applyFont="1" applyBorder="1" applyAlignment="1">
      <alignment horizontal="center" vertical="top" wrapText="1"/>
    </xf>
    <xf numFmtId="0" fontId="116" fillId="0" borderId="14" xfId="97" applyFont="1" applyBorder="1" applyAlignment="1">
      <alignment horizontal="center" vertical="top" wrapText="1"/>
    </xf>
    <xf numFmtId="0" fontId="154" fillId="0" borderId="11" xfId="97" applyFont="1" applyBorder="1" applyAlignment="1">
      <alignment horizontal="center" vertical="center" wrapText="1"/>
    </xf>
    <xf numFmtId="0" fontId="154" fillId="0" borderId="26" xfId="97" applyFont="1" applyBorder="1" applyAlignment="1">
      <alignment horizontal="center" vertical="center" wrapText="1"/>
    </xf>
    <xf numFmtId="0" fontId="154" fillId="0" borderId="12" xfId="97" applyFont="1" applyBorder="1" applyAlignment="1">
      <alignment horizontal="center" vertical="center" wrapText="1"/>
    </xf>
    <xf numFmtId="0" fontId="116" fillId="0" borderId="11" xfId="97" applyFont="1" applyBorder="1" applyAlignment="1">
      <alignment horizontal="center" vertical="top" wrapText="1"/>
    </xf>
    <xf numFmtId="0" fontId="116" fillId="0" borderId="26" xfId="97" applyFont="1" applyBorder="1" applyAlignment="1">
      <alignment horizontal="center" vertical="top" wrapText="1"/>
    </xf>
    <xf numFmtId="0" fontId="116" fillId="0" borderId="12" xfId="97" applyFont="1" applyBorder="1" applyAlignment="1">
      <alignment horizontal="center" vertical="top" wrapText="1"/>
    </xf>
    <xf numFmtId="0" fontId="160" fillId="0" borderId="13" xfId="97" applyFont="1" applyBorder="1" applyAlignment="1">
      <alignment horizontal="center" vertical="center" wrapText="1"/>
    </xf>
    <xf numFmtId="0" fontId="160" fillId="0" borderId="25" xfId="97" applyFont="1" applyBorder="1" applyAlignment="1">
      <alignment horizontal="center" vertical="center" wrapText="1"/>
    </xf>
    <xf numFmtId="0" fontId="160" fillId="0" borderId="17" xfId="97" applyFont="1" applyBorder="1" applyAlignment="1">
      <alignment horizontal="center" vertical="center" wrapText="1"/>
    </xf>
    <xf numFmtId="0" fontId="160" fillId="0" borderId="24" xfId="97" applyFont="1" applyBorder="1" applyAlignment="1">
      <alignment horizontal="center" vertical="center" wrapText="1"/>
    </xf>
    <xf numFmtId="0" fontId="0" fillId="0" borderId="139" xfId="0" applyBorder="1" applyAlignment="1">
      <alignment horizontal="center" vertical="center"/>
    </xf>
    <xf numFmtId="0" fontId="0" fillId="0" borderId="139" xfId="0" applyBorder="1" applyAlignment="1">
      <alignment horizontal="center" vertical="center" wrapText="1"/>
    </xf>
    <xf numFmtId="0" fontId="0" fillId="0" borderId="18" xfId="0" applyBorder="1" applyAlignment="1">
      <alignment horizontal="center" vertical="center" wrapText="1"/>
    </xf>
    <xf numFmtId="0" fontId="0" fillId="0" borderId="266" xfId="0" applyBorder="1" applyAlignment="1">
      <alignment horizontal="center" vertical="center"/>
    </xf>
    <xf numFmtId="0" fontId="0" fillId="0" borderId="142" xfId="0" applyBorder="1" applyAlignment="1">
      <alignment horizontal="center" vertical="center"/>
    </xf>
    <xf numFmtId="0" fontId="0" fillId="0" borderId="141" xfId="0" applyBorder="1" applyAlignment="1">
      <alignment horizontal="center" vertical="center" textRotation="255"/>
    </xf>
    <xf numFmtId="0" fontId="0" fillId="0" borderId="18" xfId="0" applyBorder="1" applyAlignment="1">
      <alignment horizontal="center" vertical="center" textRotation="255"/>
    </xf>
    <xf numFmtId="0" fontId="20" fillId="0" borderId="18" xfId="0" applyFont="1" applyBorder="1" applyAlignment="1">
      <alignment horizontal="left" vertical="top" wrapText="1"/>
    </xf>
    <xf numFmtId="0" fontId="20" fillId="0" borderId="18" xfId="0" applyFont="1" applyBorder="1" applyAlignment="1">
      <alignment horizontal="left" vertical="top"/>
    </xf>
    <xf numFmtId="0" fontId="0" fillId="0" borderId="138" xfId="0" applyBorder="1" applyAlignment="1">
      <alignment horizontal="center" vertical="center" textRotation="255"/>
    </xf>
    <xf numFmtId="0" fontId="0" fillId="0" borderId="139" xfId="0" applyBorder="1" applyAlignment="1">
      <alignment horizontal="center" vertical="center" textRotation="255"/>
    </xf>
    <xf numFmtId="0" fontId="0" fillId="0" borderId="18" xfId="0" applyBorder="1" applyAlignment="1">
      <alignment horizontal="center" vertical="center"/>
    </xf>
    <xf numFmtId="0" fontId="0" fillId="28" borderId="10" xfId="0" applyFill="1" applyBorder="1" applyAlignment="1">
      <alignment horizontal="center"/>
    </xf>
    <xf numFmtId="0" fontId="0" fillId="0" borderId="10" xfId="0" applyBorder="1" applyAlignment="1">
      <alignment horizontal="center"/>
    </xf>
    <xf numFmtId="0" fontId="0" fillId="27" borderId="10" xfId="0" applyFill="1" applyBorder="1" applyAlignment="1">
      <alignment horizontal="center"/>
    </xf>
    <xf numFmtId="0" fontId="85" fillId="0" borderId="0" xfId="0" applyFont="1" applyAlignment="1">
      <alignment horizontal="center" vertical="center"/>
    </xf>
    <xf numFmtId="0" fontId="26" fillId="0" borderId="18" xfId="0" applyFont="1" applyBorder="1" applyAlignment="1">
      <alignment horizontal="center" vertical="center" textRotation="255"/>
    </xf>
    <xf numFmtId="0" fontId="26" fillId="0" borderId="144" xfId="0" applyFont="1" applyBorder="1" applyAlignment="1">
      <alignment horizontal="center" vertical="center" textRotation="255"/>
    </xf>
    <xf numFmtId="0" fontId="20" fillId="0" borderId="144" xfId="0" applyFont="1" applyBorder="1" applyAlignment="1">
      <alignment horizontal="left" vertical="top"/>
    </xf>
    <xf numFmtId="0" fontId="0" fillId="0" borderId="98" xfId="0" applyBorder="1" applyAlignment="1">
      <alignment horizontal="center" vertical="center" textRotation="255"/>
    </xf>
    <xf numFmtId="0" fontId="0" fillId="0" borderId="101" xfId="0" applyBorder="1" applyAlignment="1">
      <alignment horizontal="center" vertical="center" textRotation="255"/>
    </xf>
    <xf numFmtId="0" fontId="0" fillId="0" borderId="104" xfId="0" applyBorder="1" applyAlignment="1">
      <alignment horizontal="center" vertical="center" textRotation="255"/>
    </xf>
    <xf numFmtId="0" fontId="0" fillId="0" borderId="20" xfId="0" applyBorder="1" applyAlignment="1">
      <alignment horizontal="center" vertical="center" textRotation="255"/>
    </xf>
    <xf numFmtId="0" fontId="0" fillId="0" borderId="21" xfId="0" applyBorder="1" applyAlignment="1">
      <alignment horizontal="center" vertical="center" textRotation="255"/>
    </xf>
    <xf numFmtId="0" fontId="0" fillId="0" borderId="105" xfId="0" applyBorder="1" applyAlignment="1">
      <alignment horizontal="center" vertical="center" textRotation="255"/>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56" fontId="95" fillId="28" borderId="117" xfId="54" applyNumberFormat="1" applyFont="1" applyFill="1" applyBorder="1" applyAlignment="1">
      <alignment horizontal="center"/>
    </xf>
    <xf numFmtId="0" fontId="95" fillId="28" borderId="12" xfId="54" applyFont="1" applyFill="1" applyBorder="1" applyAlignment="1">
      <alignment horizontal="center"/>
    </xf>
    <xf numFmtId="0" fontId="95" fillId="0" borderId="11" xfId="54" applyFont="1" applyFill="1" applyBorder="1" applyAlignment="1">
      <alignment horizontal="center"/>
    </xf>
    <xf numFmtId="0" fontId="95" fillId="0" borderId="12" xfId="54" applyFont="1" applyFill="1" applyBorder="1" applyAlignment="1">
      <alignment horizontal="center"/>
    </xf>
    <xf numFmtId="0" fontId="37" fillId="0" borderId="361" xfId="54" applyFont="1" applyFill="1" applyBorder="1" applyAlignment="1">
      <alignment horizontal="center"/>
    </xf>
    <xf numFmtId="0" fontId="37" fillId="0" borderId="362" xfId="54" applyFont="1" applyFill="1" applyBorder="1" applyAlignment="1">
      <alignment horizontal="center"/>
    </xf>
    <xf numFmtId="0" fontId="37" fillId="0" borderId="363" xfId="54" applyFont="1" applyFill="1" applyBorder="1" applyAlignment="1">
      <alignment horizontal="center"/>
    </xf>
    <xf numFmtId="0" fontId="37" fillId="0" borderId="364" xfId="54" applyFont="1" applyFill="1" applyBorder="1" applyAlignment="1">
      <alignment horizontal="center"/>
    </xf>
    <xf numFmtId="0" fontId="37" fillId="0" borderId="365" xfId="54" applyFont="1" applyFill="1" applyBorder="1" applyAlignment="1">
      <alignment horizontal="center"/>
    </xf>
    <xf numFmtId="0" fontId="37" fillId="0" borderId="366" xfId="54" applyFont="1" applyFill="1" applyBorder="1" applyAlignment="1">
      <alignment horizontal="center"/>
    </xf>
    <xf numFmtId="0" fontId="37" fillId="0" borderId="367" xfId="54" applyFont="1" applyFill="1" applyBorder="1" applyAlignment="1">
      <alignment horizontal="center"/>
    </xf>
    <xf numFmtId="0" fontId="37" fillId="0" borderId="368" xfId="54" applyFont="1" applyFill="1" applyBorder="1" applyAlignment="1">
      <alignment horizontal="center"/>
    </xf>
    <xf numFmtId="0" fontId="37" fillId="0" borderId="369" xfId="54" applyFont="1" applyFill="1" applyBorder="1" applyAlignment="1">
      <alignment horizontal="center"/>
    </xf>
    <xf numFmtId="56" fontId="95" fillId="0" borderId="115" xfId="54" applyNumberFormat="1" applyFont="1" applyFill="1" applyBorder="1" applyAlignment="1">
      <alignment horizontal="center"/>
    </xf>
    <xf numFmtId="0" fontId="95" fillId="0" borderId="53" xfId="54" applyFont="1" applyFill="1" applyBorder="1" applyAlignment="1">
      <alignment horizontal="center"/>
    </xf>
    <xf numFmtId="0" fontId="95" fillId="0" borderId="52" xfId="54" applyFont="1" applyFill="1" applyBorder="1" applyAlignment="1">
      <alignment horizontal="center"/>
    </xf>
    <xf numFmtId="56" fontId="95" fillId="0" borderId="11" xfId="54" applyNumberFormat="1" applyFont="1" applyFill="1" applyBorder="1" applyAlignment="1">
      <alignment horizontal="center"/>
    </xf>
    <xf numFmtId="0" fontId="231" fillId="0" borderId="117" xfId="54" applyFont="1" applyFill="1" applyBorder="1" applyAlignment="1">
      <alignment horizontal="center"/>
    </xf>
    <xf numFmtId="0" fontId="231" fillId="0" borderId="12" xfId="54" applyFont="1" applyFill="1" applyBorder="1" applyAlignment="1">
      <alignment horizontal="center"/>
    </xf>
    <xf numFmtId="0" fontId="231" fillId="0" borderId="11" xfId="54" applyFont="1" applyFill="1" applyBorder="1" applyAlignment="1">
      <alignment horizontal="center"/>
    </xf>
    <xf numFmtId="0" fontId="95" fillId="28" borderId="139" xfId="54" applyFont="1" applyFill="1" applyBorder="1" applyAlignment="1">
      <alignment horizontal="center" vertical="center" shrinkToFit="1"/>
    </xf>
    <xf numFmtId="0" fontId="95" fillId="0" borderId="45" xfId="54" applyFont="1" applyFill="1" applyBorder="1" applyAlignment="1">
      <alignment horizontal="center"/>
    </xf>
    <xf numFmtId="0" fontId="95" fillId="0" borderId="47" xfId="54" applyFont="1" applyFill="1" applyBorder="1" applyAlignment="1">
      <alignment horizontal="center"/>
    </xf>
    <xf numFmtId="0" fontId="95" fillId="28" borderId="266" xfId="54" applyFont="1" applyFill="1" applyBorder="1" applyAlignment="1">
      <alignment horizontal="center" vertical="center" shrinkToFit="1"/>
    </xf>
    <xf numFmtId="0" fontId="95" fillId="0" borderId="0" xfId="54" applyFont="1" applyFill="1" applyBorder="1" applyAlignment="1">
      <alignment vertical="center" shrinkToFit="1"/>
    </xf>
    <xf numFmtId="0" fontId="95" fillId="0" borderId="31" xfId="54" applyFont="1" applyFill="1" applyBorder="1" applyAlignment="1">
      <alignment vertical="center" shrinkToFit="1"/>
    </xf>
    <xf numFmtId="0" fontId="95" fillId="28" borderId="18" xfId="54" applyFont="1" applyFill="1" applyBorder="1" applyAlignment="1">
      <alignment horizontal="center" vertical="center" shrinkToFit="1"/>
    </xf>
    <xf numFmtId="0" fontId="95" fillId="28" borderId="142" xfId="54" applyFont="1" applyFill="1" applyBorder="1" applyAlignment="1">
      <alignment horizontal="center" vertical="center" shrinkToFit="1"/>
    </xf>
    <xf numFmtId="0" fontId="95" fillId="0" borderId="117" xfId="54" applyFont="1" applyFill="1" applyBorder="1" applyAlignment="1">
      <alignment horizontal="center"/>
    </xf>
    <xf numFmtId="0" fontId="95" fillId="0" borderId="127" xfId="54" applyFont="1" applyFill="1" applyBorder="1" applyAlignment="1">
      <alignment horizontal="center"/>
    </xf>
    <xf numFmtId="0" fontId="37" fillId="0" borderId="101" xfId="54" applyFont="1" applyFill="1" applyBorder="1" applyAlignment="1">
      <alignment horizontal="center" wrapText="1"/>
    </xf>
    <xf numFmtId="0" fontId="37" fillId="28" borderId="16" xfId="54" quotePrefix="1" applyFont="1" applyFill="1" applyBorder="1" applyAlignment="1">
      <alignment horizontal="right" vertical="center"/>
    </xf>
    <xf numFmtId="0" fontId="37" fillId="28" borderId="16" xfId="54" applyFont="1" applyFill="1" applyBorder="1" applyAlignment="1">
      <alignment horizontal="right" vertical="center"/>
    </xf>
    <xf numFmtId="0" fontId="37" fillId="0" borderId="16" xfId="54" applyFont="1" applyFill="1" applyBorder="1" applyAlignment="1">
      <alignment horizontal="right" vertical="center"/>
    </xf>
    <xf numFmtId="0" fontId="230" fillId="0" borderId="0" xfId="54" applyFont="1" applyFill="1" applyAlignment="1">
      <alignment horizontal="center"/>
    </xf>
    <xf numFmtId="0" fontId="95" fillId="28" borderId="10" xfId="54" applyFont="1" applyFill="1" applyBorder="1" applyAlignment="1">
      <alignment horizontal="center" vertical="center" shrinkToFit="1"/>
    </xf>
    <xf numFmtId="0" fontId="37" fillId="0" borderId="127" xfId="54" applyFont="1" applyFill="1" applyBorder="1" applyAlignment="1">
      <alignment horizontal="center" vertical="center" textRotation="255"/>
    </xf>
    <xf numFmtId="0" fontId="37" fillId="0" borderId="117" xfId="54" applyFont="1" applyFill="1" applyBorder="1" applyAlignment="1">
      <alignment horizontal="center" vertical="center" textRotation="255"/>
    </xf>
    <xf numFmtId="0" fontId="37" fillId="0" borderId="42" xfId="54" applyFont="1" applyFill="1" applyBorder="1" applyAlignment="1">
      <alignment horizontal="center" vertical="center" textRotation="255"/>
    </xf>
    <xf numFmtId="0" fontId="37" fillId="0" borderId="115" xfId="54" applyFont="1" applyFill="1" applyBorder="1" applyAlignment="1">
      <alignment horizontal="center" vertical="center" textRotation="255"/>
    </xf>
    <xf numFmtId="0" fontId="37" fillId="0" borderId="37" xfId="54" applyFont="1" applyFill="1" applyBorder="1" applyAlignment="1">
      <alignment horizontal="center" vertical="center" wrapText="1"/>
    </xf>
    <xf numFmtId="0" fontId="37" fillId="0" borderId="29" xfId="54" applyFont="1" applyFill="1" applyBorder="1" applyAlignment="1">
      <alignment horizontal="center" vertical="center" wrapText="1"/>
    </xf>
    <xf numFmtId="0" fontId="37" fillId="0" borderId="30" xfId="54" applyFont="1" applyFill="1" applyBorder="1" applyAlignment="1">
      <alignment horizontal="center" vertical="center" wrapText="1"/>
    </xf>
    <xf numFmtId="0" fontId="37" fillId="0" borderId="41" xfId="54" applyFont="1" applyFill="1" applyBorder="1" applyAlignment="1">
      <alignment horizontal="center" vertical="center" wrapText="1"/>
    </xf>
    <xf numFmtId="0" fontId="37" fillId="0" borderId="10" xfId="54" applyFont="1" applyFill="1" applyBorder="1" applyAlignment="1">
      <alignment horizontal="center" vertical="center" wrapText="1"/>
    </xf>
    <xf numFmtId="0" fontId="37" fillId="0" borderId="34" xfId="54" applyFont="1" applyFill="1" applyBorder="1" applyAlignment="1">
      <alignment horizontal="center" vertical="center" wrapText="1"/>
    </xf>
    <xf numFmtId="0" fontId="62" fillId="0" borderId="38" xfId="53" applyBorder="1" applyAlignment="1">
      <alignment horizontal="left" vertical="center"/>
    </xf>
    <xf numFmtId="0" fontId="62" fillId="0" borderId="0" xfId="53" applyBorder="1" applyAlignment="1">
      <alignment horizontal="left" vertical="center"/>
    </xf>
    <xf numFmtId="0" fontId="62" fillId="0" borderId="31" xfId="53" applyBorder="1" applyAlignment="1">
      <alignment horizontal="left" vertical="center"/>
    </xf>
    <xf numFmtId="0" fontId="62" fillId="0" borderId="381" xfId="53" applyBorder="1" applyAlignment="1">
      <alignment horizontal="left" vertical="center"/>
    </xf>
    <xf numFmtId="0" fontId="62" fillId="0" borderId="380" xfId="53" applyBorder="1" applyAlignment="1">
      <alignment horizontal="left" vertical="center"/>
    </xf>
    <xf numFmtId="0" fontId="62" fillId="0" borderId="382" xfId="53" applyBorder="1" applyAlignment="1">
      <alignment horizontal="left" vertical="center"/>
    </xf>
    <xf numFmtId="0" fontId="62" fillId="28" borderId="10" xfId="53" applyFill="1" applyBorder="1" applyAlignment="1">
      <alignment horizontal="center" vertical="center"/>
    </xf>
    <xf numFmtId="0" fontId="37" fillId="28" borderId="10" xfId="54" applyFont="1" applyFill="1" applyBorder="1" applyAlignment="1">
      <alignment horizontal="center"/>
    </xf>
    <xf numFmtId="0" fontId="62" fillId="28" borderId="0" xfId="53" applyFill="1" applyBorder="1" applyAlignment="1">
      <alignment horizontal="right" vertical="center"/>
    </xf>
    <xf numFmtId="0" fontId="62" fillId="28" borderId="380" xfId="53" applyFill="1" applyBorder="1" applyAlignment="1">
      <alignment horizontal="right" vertical="center"/>
    </xf>
    <xf numFmtId="0" fontId="62" fillId="28" borderId="38" xfId="53" applyFill="1" applyBorder="1" applyAlignment="1">
      <alignment horizontal="center" vertical="center"/>
    </xf>
    <xf numFmtId="0" fontId="62" fillId="28" borderId="0" xfId="53" applyFill="1" applyBorder="1" applyAlignment="1">
      <alignment horizontal="center" vertical="center"/>
    </xf>
    <xf numFmtId="0" fontId="62" fillId="0" borderId="38" xfId="53" applyBorder="1" applyAlignment="1">
      <alignment horizontal="center" vertical="center"/>
    </xf>
    <xf numFmtId="0" fontId="62" fillId="0" borderId="0" xfId="53" applyBorder="1" applyAlignment="1">
      <alignment horizontal="center" vertical="center"/>
    </xf>
    <xf numFmtId="0" fontId="62" fillId="0" borderId="274" xfId="53" applyBorder="1" applyAlignment="1">
      <alignment horizontal="center" vertical="center"/>
    </xf>
    <xf numFmtId="0" fontId="62" fillId="0" borderId="129" xfId="53" applyBorder="1" applyAlignment="1">
      <alignment horizontal="center" vertical="center"/>
    </xf>
    <xf numFmtId="0" fontId="62" fillId="0" borderId="0" xfId="53" applyBorder="1" applyAlignment="1">
      <alignment horizontal="right" vertical="center"/>
    </xf>
    <xf numFmtId="0" fontId="95" fillId="0" borderId="10" xfId="54" applyFont="1" applyFill="1" applyBorder="1" applyAlignment="1">
      <alignment horizontal="right"/>
    </xf>
    <xf numFmtId="0" fontId="95" fillId="28" borderId="10" xfId="54" applyFont="1" applyFill="1" applyBorder="1" applyAlignment="1">
      <alignment horizontal="center"/>
    </xf>
    <xf numFmtId="0" fontId="95" fillId="27" borderId="10" xfId="54" applyFont="1" applyFill="1" applyBorder="1" applyAlignment="1">
      <alignment horizontal="center"/>
    </xf>
    <xf numFmtId="0" fontId="26" fillId="0" borderId="138" xfId="0" applyFont="1" applyBorder="1" applyAlignment="1">
      <alignment horizontal="center" vertical="center" textRotation="255"/>
    </xf>
    <xf numFmtId="0" fontId="26" fillId="0" borderId="141" xfId="0" applyFont="1" applyBorder="1" applyAlignment="1">
      <alignment horizontal="center" vertical="center" textRotation="255"/>
    </xf>
    <xf numFmtId="0" fontId="26" fillId="0" borderId="139" xfId="0" applyFont="1" applyBorder="1" applyAlignment="1">
      <alignment horizontal="center" vertical="center" textRotation="255"/>
    </xf>
    <xf numFmtId="0" fontId="26" fillId="0" borderId="139" xfId="0" applyFont="1" applyBorder="1" applyAlignment="1">
      <alignment horizontal="center" vertical="center"/>
    </xf>
    <xf numFmtId="0" fontId="26" fillId="0" borderId="18" xfId="0" applyFont="1" applyBorder="1" applyAlignment="1">
      <alignment horizontal="center" vertical="center"/>
    </xf>
    <xf numFmtId="0" fontId="26" fillId="0" borderId="13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66" xfId="0" applyFont="1" applyBorder="1" applyAlignment="1">
      <alignment horizontal="center" vertical="center"/>
    </xf>
    <xf numFmtId="0" fontId="26" fillId="0" borderId="142" xfId="0" applyFont="1" applyBorder="1" applyAlignment="1">
      <alignment horizontal="center" vertical="center"/>
    </xf>
    <xf numFmtId="0" fontId="26" fillId="0" borderId="126" xfId="0" applyFont="1" applyBorder="1" applyAlignment="1">
      <alignment horizontal="center" vertical="center"/>
    </xf>
    <xf numFmtId="0" fontId="26" fillId="0" borderId="55" xfId="0" applyFont="1" applyBorder="1" applyAlignment="1">
      <alignment horizontal="center" vertical="center"/>
    </xf>
    <xf numFmtId="0" fontId="26" fillId="0" borderId="17" xfId="0" applyFont="1" applyBorder="1" applyAlignment="1">
      <alignment horizontal="center" vertical="center"/>
    </xf>
    <xf numFmtId="0" fontId="26" fillId="0" borderId="24" xfId="0" applyFont="1" applyBorder="1" applyAlignment="1">
      <alignment horizontal="center" vertical="center"/>
    </xf>
    <xf numFmtId="0" fontId="26" fillId="0" borderId="98" xfId="0" applyFont="1" applyBorder="1" applyAlignment="1">
      <alignment horizontal="center" vertical="center" textRotation="255"/>
    </xf>
    <xf numFmtId="0" fontId="26" fillId="0" borderId="101" xfId="0" applyFont="1" applyBorder="1" applyAlignment="1">
      <alignment horizontal="center" vertical="center" textRotation="255"/>
    </xf>
    <xf numFmtId="0" fontId="26" fillId="0" borderId="104" xfId="0" applyFont="1" applyBorder="1" applyAlignment="1">
      <alignment horizontal="center" vertical="center" textRotation="255"/>
    </xf>
    <xf numFmtId="0" fontId="233" fillId="0" borderId="18" xfId="0" quotePrefix="1" applyFont="1" applyBorder="1" applyAlignment="1">
      <alignment horizontal="center" vertical="center" textRotation="255"/>
    </xf>
    <xf numFmtId="0" fontId="233" fillId="0" borderId="18" xfId="0" applyFont="1" applyBorder="1" applyAlignment="1">
      <alignment horizontal="center" vertical="center" textRotation="255"/>
    </xf>
    <xf numFmtId="14" fontId="233" fillId="0" borderId="18" xfId="0" quotePrefix="1" applyNumberFormat="1" applyFont="1" applyBorder="1" applyAlignment="1">
      <alignment horizontal="center" vertical="center" textRotation="255"/>
    </xf>
    <xf numFmtId="0" fontId="233" fillId="0" borderId="18" xfId="0" applyNumberFormat="1" applyFont="1" applyBorder="1" applyAlignment="1">
      <alignment horizontal="center" vertical="center" textRotation="255"/>
    </xf>
    <xf numFmtId="0" fontId="26" fillId="0" borderId="18" xfId="0" quotePrefix="1" applyFont="1" applyBorder="1" applyAlignment="1">
      <alignment horizontal="center" vertical="center" textRotation="255"/>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1" xfId="0" applyFont="1" applyBorder="1" applyAlignment="1">
      <alignment horizontal="center" vertical="center" wrapText="1"/>
    </xf>
    <xf numFmtId="0" fontId="34" fillId="0" borderId="105" xfId="0" applyFont="1" applyBorder="1" applyAlignment="1">
      <alignment horizontal="center" vertical="center" wrapText="1"/>
    </xf>
    <xf numFmtId="56" fontId="95" fillId="28" borderId="115" xfId="54" applyNumberFormat="1" applyFont="1" applyFill="1" applyBorder="1" applyAlignment="1">
      <alignment horizontal="center"/>
    </xf>
    <xf numFmtId="0" fontId="95" fillId="28" borderId="53" xfId="54" applyFont="1" applyFill="1" applyBorder="1" applyAlignment="1">
      <alignment horizontal="center"/>
    </xf>
    <xf numFmtId="56" fontId="95" fillId="28" borderId="11" xfId="54" applyNumberFormat="1" applyFont="1" applyFill="1" applyBorder="1" applyAlignment="1">
      <alignment horizontal="center"/>
    </xf>
    <xf numFmtId="176" fontId="56" fillId="31" borderId="0" xfId="56" applyNumberFormat="1" applyFont="1" applyFill="1" applyBorder="1" applyAlignment="1">
      <alignment horizontal="center" vertical="center" shrinkToFit="1"/>
    </xf>
    <xf numFmtId="38" fontId="16" fillId="29" borderId="26" xfId="33" applyFont="1" applyFill="1" applyBorder="1" applyAlignment="1" applyProtection="1">
      <alignment vertical="center" shrinkToFit="1"/>
      <protection locked="0"/>
    </xf>
    <xf numFmtId="0" fontId="16" fillId="29" borderId="26" xfId="0" applyFont="1" applyFill="1" applyBorder="1" applyAlignment="1" applyProtection="1">
      <alignment vertical="center" shrinkToFit="1"/>
      <protection locked="0"/>
    </xf>
    <xf numFmtId="0" fontId="15" fillId="29" borderId="11" xfId="0" applyFont="1" applyFill="1" applyBorder="1" applyAlignment="1" applyProtection="1">
      <alignment horizontal="center" vertical="center" shrinkToFit="1"/>
      <protection locked="0"/>
    </xf>
    <xf numFmtId="0" fontId="15" fillId="29" borderId="26" xfId="0" applyFont="1" applyFill="1" applyBorder="1" applyAlignment="1" applyProtection="1">
      <alignment horizontal="center" vertical="center" shrinkToFit="1"/>
      <protection locked="0"/>
    </xf>
    <xf numFmtId="0" fontId="15" fillId="29" borderId="12" xfId="0" applyFont="1" applyFill="1" applyBorder="1" applyAlignment="1" applyProtection="1">
      <alignment horizontal="center" vertical="center" shrinkToFit="1"/>
      <protection locked="0"/>
    </xf>
    <xf numFmtId="0" fontId="62" fillId="28" borderId="0" xfId="82" applyFill="1" applyAlignment="1">
      <alignment horizontal="center"/>
    </xf>
    <xf numFmtId="0" fontId="62" fillId="28" borderId="0" xfId="82" applyFill="1" applyAlignment="1">
      <alignment horizontal="left"/>
    </xf>
    <xf numFmtId="0" fontId="62" fillId="27" borderId="0" xfId="82" applyFill="1" applyAlignment="1">
      <alignment horizontal="left"/>
    </xf>
    <xf numFmtId="0" fontId="111" fillId="0" borderId="0" xfId="82" applyFont="1" applyFill="1" applyAlignment="1">
      <alignment horizontal="left"/>
    </xf>
    <xf numFmtId="0" fontId="112" fillId="0" borderId="0" xfId="82" applyFont="1" applyAlignment="1">
      <alignment horizontal="center"/>
    </xf>
    <xf numFmtId="0" fontId="62" fillId="25" borderId="0" xfId="82" applyFill="1" applyAlignment="1">
      <alignment horizontal="center"/>
    </xf>
    <xf numFmtId="0" fontId="62" fillId="25" borderId="0" xfId="82" applyFill="1" applyAlignment="1">
      <alignment horizontal="left"/>
    </xf>
    <xf numFmtId="0" fontId="62" fillId="25" borderId="0" xfId="82" applyFill="1" applyAlignment="1">
      <alignment horizontal="right"/>
    </xf>
    <xf numFmtId="0" fontId="175" fillId="28" borderId="0" xfId="99" applyFont="1" applyFill="1" applyAlignment="1">
      <alignment horizontal="left" vertical="center"/>
    </xf>
    <xf numFmtId="0" fontId="175" fillId="0" borderId="0" xfId="99" applyFont="1" applyFill="1" applyAlignment="1">
      <alignment horizontal="left" vertical="center"/>
    </xf>
    <xf numFmtId="0" fontId="175" fillId="28" borderId="10" xfId="99" applyFont="1" applyFill="1" applyBorder="1" applyAlignment="1">
      <alignment horizontal="center" vertical="center"/>
    </xf>
    <xf numFmtId="0" fontId="175" fillId="28" borderId="11" xfId="99" applyFont="1" applyFill="1" applyBorder="1" applyAlignment="1">
      <alignment horizontal="center" vertical="center"/>
    </xf>
    <xf numFmtId="0" fontId="175" fillId="28" borderId="26" xfId="99" applyFont="1" applyFill="1" applyBorder="1" applyAlignment="1">
      <alignment horizontal="center" vertical="center"/>
    </xf>
    <xf numFmtId="0" fontId="175" fillId="28" borderId="12" xfId="99" applyFont="1" applyFill="1" applyBorder="1" applyAlignment="1">
      <alignment horizontal="center" vertical="center"/>
    </xf>
    <xf numFmtId="0" fontId="79" fillId="0" borderId="0" xfId="65" applyFont="1" applyAlignment="1">
      <alignment horizontal="center" vertical="center"/>
    </xf>
    <xf numFmtId="0" fontId="58" fillId="0" borderId="0" xfId="65" applyFont="1" applyAlignment="1">
      <alignment horizontal="center" vertical="center"/>
    </xf>
    <xf numFmtId="0" fontId="58" fillId="28" borderId="0" xfId="65" applyFont="1" applyFill="1" applyAlignment="1">
      <alignment horizontal="center" vertical="center"/>
    </xf>
    <xf numFmtId="0" fontId="58" fillId="27" borderId="0" xfId="65" applyFont="1" applyFill="1" applyAlignment="1">
      <alignment horizontal="center" vertical="center"/>
    </xf>
    <xf numFmtId="176" fontId="58" fillId="28" borderId="0" xfId="56" applyNumberFormat="1" applyFont="1" applyFill="1" applyBorder="1" applyAlignment="1">
      <alignment horizontal="left" vertical="center" shrinkToFit="1"/>
    </xf>
    <xf numFmtId="0" fontId="227" fillId="0" borderId="0" xfId="103" applyFont="1" applyBorder="1" applyAlignment="1">
      <alignment horizontal="left" vertical="center" wrapText="1"/>
    </xf>
    <xf numFmtId="0" fontId="227" fillId="0" borderId="15" xfId="103" applyFont="1" applyBorder="1" applyAlignment="1">
      <alignment horizontal="left" vertical="center" wrapText="1"/>
    </xf>
    <xf numFmtId="0" fontId="227" fillId="0" borderId="10" xfId="103" applyFont="1" applyBorder="1" applyAlignment="1">
      <alignment horizontal="left" vertical="center" wrapText="1"/>
    </xf>
    <xf numFmtId="0" fontId="227" fillId="0" borderId="24" xfId="103" applyFont="1" applyBorder="1" applyAlignment="1">
      <alignment horizontal="left" vertical="center" wrapText="1"/>
    </xf>
    <xf numFmtId="0" fontId="227" fillId="0" borderId="0" xfId="103" applyFont="1" applyBorder="1" applyAlignment="1">
      <alignment horizontal="center" vertical="center"/>
    </xf>
    <xf numFmtId="0" fontId="227" fillId="0" borderId="13" xfId="103" applyFont="1" applyBorder="1" applyAlignment="1">
      <alignment horizontal="center" vertical="center" wrapText="1"/>
    </xf>
    <xf numFmtId="0" fontId="227" fillId="0" borderId="14" xfId="103" applyFont="1" applyBorder="1" applyAlignment="1">
      <alignment horizontal="center" vertical="center" wrapText="1"/>
    </xf>
    <xf numFmtId="0" fontId="227" fillId="0" borderId="25" xfId="103" applyFont="1" applyBorder="1" applyAlignment="1">
      <alignment horizontal="center" vertical="center" wrapText="1"/>
    </xf>
    <xf numFmtId="0" fontId="227" fillId="0" borderId="17" xfId="103" applyFont="1" applyBorder="1" applyAlignment="1">
      <alignment horizontal="center" vertical="center" wrapText="1"/>
    </xf>
    <xf numFmtId="0" fontId="227" fillId="0" borderId="10" xfId="103" applyFont="1" applyBorder="1" applyAlignment="1">
      <alignment horizontal="center" vertical="center" wrapText="1"/>
    </xf>
    <xf numFmtId="0" fontId="227" fillId="0" borderId="24" xfId="103" applyFont="1" applyBorder="1" applyAlignment="1">
      <alignment horizontal="center" vertical="center" wrapText="1"/>
    </xf>
    <xf numFmtId="0" fontId="227" fillId="0" borderId="14" xfId="103" applyFont="1" applyBorder="1" applyAlignment="1">
      <alignment horizontal="left" vertical="center" wrapText="1"/>
    </xf>
    <xf numFmtId="0" fontId="227" fillId="0" borderId="25" xfId="103" applyFont="1" applyBorder="1" applyAlignment="1">
      <alignment horizontal="left" vertical="center" wrapText="1"/>
    </xf>
    <xf numFmtId="0" fontId="227" fillId="0" borderId="16" xfId="103" applyFont="1" applyBorder="1" applyAlignment="1">
      <alignment horizontal="center" vertical="center" wrapText="1"/>
    </xf>
    <xf numFmtId="0" fontId="227" fillId="0" borderId="0" xfId="103" applyFont="1" applyBorder="1" applyAlignment="1">
      <alignment horizontal="center" vertical="center" wrapText="1"/>
    </xf>
    <xf numFmtId="0" fontId="227" fillId="0" borderId="15" xfId="103" applyFont="1" applyBorder="1" applyAlignment="1">
      <alignment horizontal="center" vertical="center" wrapText="1"/>
    </xf>
    <xf numFmtId="0" fontId="227" fillId="0" borderId="11" xfId="103" applyFont="1" applyBorder="1" applyAlignment="1">
      <alignment horizontal="center" vertical="center"/>
    </xf>
    <xf numFmtId="0" fontId="227" fillId="0" borderId="26" xfId="103" applyFont="1" applyBorder="1" applyAlignment="1">
      <alignment horizontal="center" vertical="center"/>
    </xf>
    <xf numFmtId="0" fontId="227" fillId="0" borderId="12" xfId="103" applyFont="1" applyBorder="1" applyAlignment="1">
      <alignment horizontal="center" vertical="center"/>
    </xf>
    <xf numFmtId="0" fontId="227" fillId="0" borderId="14" xfId="103" applyFont="1" applyBorder="1" applyAlignment="1">
      <alignment horizontal="center" vertical="center"/>
    </xf>
    <xf numFmtId="0" fontId="227" fillId="0" borderId="25" xfId="103" applyFont="1" applyBorder="1" applyAlignment="1">
      <alignment horizontal="center" vertical="center"/>
    </xf>
    <xf numFmtId="0" fontId="227" fillId="0" borderId="15" xfId="103" applyFont="1" applyBorder="1" applyAlignment="1">
      <alignment horizontal="center" vertical="center"/>
    </xf>
    <xf numFmtId="0" fontId="227" fillId="0" borderId="16" xfId="103" applyFont="1" applyBorder="1" applyAlignment="1">
      <alignment horizontal="center" vertical="center"/>
    </xf>
    <xf numFmtId="0" fontId="227" fillId="0" borderId="17" xfId="103" applyFont="1" applyBorder="1" applyAlignment="1">
      <alignment horizontal="center" vertical="center"/>
    </xf>
    <xf numFmtId="0" fontId="227" fillId="0" borderId="10" xfId="103" applyFont="1" applyBorder="1" applyAlignment="1">
      <alignment horizontal="center" vertical="center"/>
    </xf>
    <xf numFmtId="0" fontId="227" fillId="0" borderId="24" xfId="103" applyFont="1" applyBorder="1" applyAlignment="1">
      <alignment horizontal="center" vertical="center"/>
    </xf>
    <xf numFmtId="0" fontId="227" fillId="0" borderId="13" xfId="103" applyFont="1" applyBorder="1" applyAlignment="1">
      <alignment horizontal="center" vertical="center"/>
    </xf>
    <xf numFmtId="0" fontId="225" fillId="0" borderId="0" xfId="103" applyFont="1" applyBorder="1" applyAlignment="1">
      <alignment horizontal="center" vertical="center"/>
    </xf>
    <xf numFmtId="0" fontId="227" fillId="0" borderId="26" xfId="103" applyFont="1" applyBorder="1" applyAlignment="1">
      <alignment horizontal="distributed" vertical="center"/>
    </xf>
    <xf numFmtId="0" fontId="227" fillId="27" borderId="26" xfId="103" applyFont="1" applyFill="1" applyBorder="1" applyAlignment="1">
      <alignment horizontal="center" vertical="center" shrinkToFit="1"/>
    </xf>
    <xf numFmtId="0" fontId="227" fillId="27" borderId="12" xfId="103" applyFont="1" applyFill="1" applyBorder="1" applyAlignment="1">
      <alignment horizontal="center" vertical="center" shrinkToFit="1"/>
    </xf>
    <xf numFmtId="0" fontId="227" fillId="28" borderId="26" xfId="103" applyFont="1" applyFill="1" applyBorder="1" applyAlignment="1">
      <alignment horizontal="center" vertical="center" shrinkToFit="1"/>
    </xf>
    <xf numFmtId="0" fontId="227" fillId="28" borderId="12" xfId="103" applyFont="1" applyFill="1" applyBorder="1" applyAlignment="1">
      <alignment horizontal="center" vertical="center" shrinkToFit="1"/>
    </xf>
    <xf numFmtId="0" fontId="54" fillId="28" borderId="0" xfId="103" applyFill="1" applyBorder="1" applyAlignment="1">
      <alignment horizontal="left" vertical="center"/>
    </xf>
    <xf numFmtId="0" fontId="54" fillId="28" borderId="15" xfId="103" applyFill="1" applyBorder="1" applyAlignment="1">
      <alignment horizontal="left" vertical="center"/>
    </xf>
    <xf numFmtId="0" fontId="54" fillId="28" borderId="0" xfId="103" applyFill="1" applyBorder="1" applyAlignment="1">
      <alignment horizontal="left" vertical="center" shrinkToFit="1"/>
    </xf>
    <xf numFmtId="0" fontId="54" fillId="28" borderId="15" xfId="103" applyFill="1" applyBorder="1" applyAlignment="1">
      <alignment horizontal="left" vertical="center" shrinkToFit="1"/>
    </xf>
    <xf numFmtId="0" fontId="54" fillId="28" borderId="10" xfId="103" applyFill="1" applyBorder="1" applyAlignment="1">
      <alignment horizontal="left" vertical="center"/>
    </xf>
    <xf numFmtId="0" fontId="54" fillId="28" borderId="24" xfId="103" applyFill="1" applyBorder="1" applyAlignment="1">
      <alignment horizontal="left" vertical="center"/>
    </xf>
    <xf numFmtId="0" fontId="54" fillId="28" borderId="0" xfId="103" applyFill="1" applyBorder="1" applyAlignment="1">
      <alignment horizontal="center" vertical="center"/>
    </xf>
    <xf numFmtId="0" fontId="54" fillId="28" borderId="15" xfId="103" applyFill="1" applyBorder="1" applyAlignment="1">
      <alignment horizontal="center" vertical="center"/>
    </xf>
    <xf numFmtId="0" fontId="54" fillId="28" borderId="10" xfId="103" applyFill="1" applyBorder="1" applyAlignment="1">
      <alignment horizontal="center" vertical="center"/>
    </xf>
    <xf numFmtId="0" fontId="54" fillId="28" borderId="24" xfId="103" applyFill="1" applyBorder="1" applyAlignment="1">
      <alignment horizontal="center" vertical="center"/>
    </xf>
    <xf numFmtId="0" fontId="225" fillId="0" borderId="10" xfId="103" applyFont="1" applyBorder="1" applyAlignment="1">
      <alignment horizontal="center" vertical="center"/>
    </xf>
    <xf numFmtId="0" fontId="54" fillId="27" borderId="26" xfId="103" applyFill="1" applyBorder="1" applyAlignment="1">
      <alignment horizontal="left" vertical="center"/>
    </xf>
    <xf numFmtId="0" fontId="54" fillId="27" borderId="12" xfId="103" applyFill="1" applyBorder="1" applyAlignment="1">
      <alignment horizontal="left" vertical="center"/>
    </xf>
    <xf numFmtId="0" fontId="54" fillId="0" borderId="26" xfId="103" applyBorder="1" applyAlignment="1">
      <alignment horizontal="left" vertical="center"/>
    </xf>
    <xf numFmtId="0" fontId="54" fillId="0" borderId="12" xfId="103" applyBorder="1" applyAlignment="1">
      <alignment horizontal="left" vertical="center"/>
    </xf>
    <xf numFmtId="0" fontId="54" fillId="28" borderId="11" xfId="103" applyFill="1" applyBorder="1" applyAlignment="1">
      <alignment horizontal="center" vertical="center" shrinkToFit="1"/>
    </xf>
    <xf numFmtId="0" fontId="54" fillId="28" borderId="26" xfId="103" applyFill="1" applyBorder="1" applyAlignment="1">
      <alignment horizontal="center" vertical="center" shrinkToFit="1"/>
    </xf>
    <xf numFmtId="0" fontId="54" fillId="28" borderId="12" xfId="103" applyFill="1" applyBorder="1" applyAlignment="1">
      <alignment horizontal="center" vertical="center" shrinkToFit="1"/>
    </xf>
    <xf numFmtId="0" fontId="54" fillId="28" borderId="26" xfId="103" applyFill="1" applyBorder="1" applyAlignment="1">
      <alignment horizontal="left" vertical="center"/>
    </xf>
    <xf numFmtId="0" fontId="54" fillId="28" borderId="12" xfId="103" applyFill="1" applyBorder="1" applyAlignment="1">
      <alignment horizontal="left" vertical="center"/>
    </xf>
    <xf numFmtId="0" fontId="204" fillId="0" borderId="50" xfId="100" applyFont="1" applyBorder="1" applyAlignment="1">
      <alignment horizontal="center" vertical="center" shrinkToFit="1"/>
    </xf>
    <xf numFmtId="0" fontId="204" fillId="0" borderId="54" xfId="100" applyFont="1" applyBorder="1" applyAlignment="1">
      <alignment horizontal="center" vertical="center" shrinkToFit="1"/>
    </xf>
    <xf numFmtId="0" fontId="204" fillId="0" borderId="46" xfId="100" applyFont="1" applyBorder="1" applyAlignment="1">
      <alignment horizontal="center" vertical="center" wrapText="1" shrinkToFit="1"/>
    </xf>
    <xf numFmtId="0" fontId="204" fillId="0" borderId="46" xfId="100" applyFont="1" applyBorder="1" applyAlignment="1">
      <alignment horizontal="center" vertical="center" shrinkToFit="1"/>
    </xf>
    <xf numFmtId="0" fontId="204" fillId="0" borderId="51" xfId="100" applyFont="1" applyBorder="1" applyAlignment="1">
      <alignment horizontal="center" vertical="center" shrinkToFit="1"/>
    </xf>
    <xf numFmtId="0" fontId="87" fillId="27" borderId="0" xfId="100" applyFont="1" applyFill="1" applyAlignment="1">
      <alignment horizontal="left" vertical="center"/>
    </xf>
    <xf numFmtId="0" fontId="87" fillId="28" borderId="26" xfId="100" applyFont="1" applyFill="1" applyBorder="1" applyAlignment="1">
      <alignment horizontal="center" vertical="center"/>
    </xf>
    <xf numFmtId="0" fontId="87" fillId="28" borderId="51" xfId="100" applyFont="1" applyFill="1" applyBorder="1" applyAlignment="1">
      <alignment horizontal="center" vertical="center"/>
    </xf>
    <xf numFmtId="0" fontId="87" fillId="28" borderId="46" xfId="100" applyFont="1" applyFill="1" applyBorder="1" applyAlignment="1">
      <alignment horizontal="center" vertical="center"/>
    </xf>
    <xf numFmtId="0" fontId="204" fillId="0" borderId="140" xfId="100" applyFont="1" applyBorder="1" applyAlignment="1">
      <alignment horizontal="center" vertical="center" shrinkToFit="1"/>
    </xf>
    <xf numFmtId="0" fontId="204" fillId="0" borderId="117" xfId="100" applyFont="1" applyBorder="1" applyAlignment="1">
      <alignment horizontal="center" vertical="center" wrapText="1"/>
    </xf>
    <xf numFmtId="0" fontId="204" fillId="0" borderId="26" xfId="100" applyFont="1" applyBorder="1" applyAlignment="1">
      <alignment horizontal="center" vertical="center"/>
    </xf>
    <xf numFmtId="0" fontId="204" fillId="0" borderId="358" xfId="100" applyFont="1" applyBorder="1" applyAlignment="1">
      <alignment horizontal="center" vertical="center"/>
    </xf>
    <xf numFmtId="0" fontId="204" fillId="0" borderId="117" xfId="100" applyFont="1" applyBorder="1" applyAlignment="1">
      <alignment horizontal="center" vertical="center"/>
    </xf>
    <xf numFmtId="0" fontId="87" fillId="28" borderId="26" xfId="100" applyFont="1" applyFill="1" applyBorder="1" applyAlignment="1">
      <alignment vertical="center"/>
    </xf>
    <xf numFmtId="0" fontId="204" fillId="0" borderId="26" xfId="100" applyFont="1" applyBorder="1" applyAlignment="1">
      <alignment horizontal="center" vertical="center" shrinkToFit="1"/>
    </xf>
    <xf numFmtId="0" fontId="210" fillId="0" borderId="26" xfId="100" applyFont="1" applyBorder="1" applyAlignment="1">
      <alignment vertical="center" wrapText="1" shrinkToFit="1"/>
    </xf>
    <xf numFmtId="0" fontId="210" fillId="0" borderId="50" xfId="100" applyFont="1" applyBorder="1" applyAlignment="1">
      <alignment vertical="center" wrapText="1" shrinkToFit="1"/>
    </xf>
    <xf numFmtId="0" fontId="87" fillId="0" borderId="26" xfId="100" applyFont="1" applyBorder="1" applyAlignment="1">
      <alignment horizontal="center" vertical="center" wrapText="1"/>
    </xf>
    <xf numFmtId="0" fontId="87" fillId="0" borderId="358" xfId="100" applyFont="1" applyBorder="1" applyAlignment="1">
      <alignment horizontal="center" vertical="center" wrapText="1"/>
    </xf>
    <xf numFmtId="0" fontId="87" fillId="0" borderId="115" xfId="100" applyFont="1" applyBorder="1" applyAlignment="1">
      <alignment horizontal="center" vertical="center" wrapText="1"/>
    </xf>
    <xf numFmtId="0" fontId="87" fillId="0" borderId="51" xfId="100" applyFont="1" applyBorder="1" applyAlignment="1">
      <alignment horizontal="center" vertical="center" wrapText="1"/>
    </xf>
    <xf numFmtId="0" fontId="87" fillId="0" borderId="359" xfId="100" applyFont="1" applyBorder="1" applyAlignment="1">
      <alignment horizontal="center" vertical="center" wrapText="1"/>
    </xf>
    <xf numFmtId="0" fontId="87" fillId="28" borderId="51" xfId="100" applyFont="1" applyFill="1" applyBorder="1" applyAlignment="1">
      <alignment vertical="center"/>
    </xf>
    <xf numFmtId="0" fontId="204" fillId="0" borderId="26" xfId="100" applyFont="1" applyBorder="1" applyAlignment="1">
      <alignment horizontal="center" vertical="center" wrapText="1" shrinkToFit="1"/>
    </xf>
    <xf numFmtId="0" fontId="87" fillId="0" borderId="127" xfId="100" applyFont="1" applyBorder="1" applyAlignment="1">
      <alignment horizontal="center" vertical="center" wrapText="1"/>
    </xf>
    <xf numFmtId="0" fontId="87" fillId="0" borderId="46" xfId="100" applyFont="1" applyBorder="1" applyAlignment="1">
      <alignment horizontal="center" vertical="center"/>
    </xf>
    <xf numFmtId="0" fontId="87" fillId="0" borderId="357" xfId="100" applyFont="1" applyBorder="1" applyAlignment="1">
      <alignment horizontal="center" vertical="center"/>
    </xf>
    <xf numFmtId="0" fontId="87" fillId="0" borderId="115" xfId="100" applyFont="1" applyBorder="1" applyAlignment="1">
      <alignment horizontal="center" vertical="center"/>
    </xf>
    <xf numFmtId="0" fontId="87" fillId="0" borderId="51" xfId="100" applyFont="1" applyBorder="1" applyAlignment="1">
      <alignment horizontal="center" vertical="center"/>
    </xf>
    <xf numFmtId="0" fontId="87" fillId="0" borderId="359" xfId="100" applyFont="1" applyBorder="1" applyAlignment="1">
      <alignment horizontal="center" vertical="center"/>
    </xf>
    <xf numFmtId="0" fontId="87" fillId="28" borderId="46" xfId="100" applyFont="1" applyFill="1" applyBorder="1" applyAlignment="1">
      <alignment vertical="center"/>
    </xf>
    <xf numFmtId="0" fontId="204" fillId="0" borderId="127" xfId="100" applyFont="1" applyBorder="1" applyAlignment="1">
      <alignment horizontal="center" vertical="center" wrapText="1"/>
    </xf>
    <xf numFmtId="0" fontId="204" fillId="0" borderId="46" xfId="100" applyFont="1" applyBorder="1" applyAlignment="1">
      <alignment horizontal="center" vertical="center"/>
    </xf>
    <xf numFmtId="0" fontId="204" fillId="0" borderId="357" xfId="100" applyFont="1" applyBorder="1" applyAlignment="1">
      <alignment horizontal="center" vertical="center"/>
    </xf>
    <xf numFmtId="0" fontId="116" fillId="0" borderId="0" xfId="100" applyFont="1" applyAlignment="1">
      <alignment horizontal="center" vertical="center"/>
    </xf>
    <xf numFmtId="0" fontId="87" fillId="27" borderId="0" xfId="100" applyFont="1" applyFill="1" applyAlignment="1">
      <alignment vertical="center"/>
    </xf>
    <xf numFmtId="0" fontId="116" fillId="0" borderId="0" xfId="100" applyFont="1" applyAlignment="1">
      <alignment horizontal="center" vertical="center" wrapText="1"/>
    </xf>
    <xf numFmtId="0" fontId="0" fillId="0" borderId="115" xfId="0" applyBorder="1" applyAlignment="1">
      <alignment horizontal="distributed" vertical="center" justifyLastLine="1"/>
    </xf>
    <xf numFmtId="0" fontId="0" fillId="0" borderId="53" xfId="0" applyBorder="1" applyAlignment="1">
      <alignment horizontal="distributed" vertical="center" justifyLastLine="1"/>
    </xf>
    <xf numFmtId="58" fontId="0" fillId="28" borderId="52" xfId="0" applyNumberFormat="1" applyFill="1" applyBorder="1" applyAlignment="1">
      <alignment horizontal="center" vertical="center"/>
    </xf>
    <xf numFmtId="0" fontId="0" fillId="28" borderId="51" xfId="0" applyFill="1" applyBorder="1" applyAlignment="1">
      <alignment horizontal="center" vertical="center"/>
    </xf>
    <xf numFmtId="0" fontId="0" fillId="28" borderId="54" xfId="0" applyFill="1" applyBorder="1" applyAlignment="1">
      <alignment horizontal="center" vertical="center"/>
    </xf>
    <xf numFmtId="0" fontId="32" fillId="27" borderId="38" xfId="0" applyFont="1" applyFill="1" applyBorder="1" applyAlignment="1">
      <alignment horizontal="center" vertical="center"/>
    </xf>
    <xf numFmtId="0" fontId="32" fillId="27" borderId="0" xfId="0" applyFont="1" applyFill="1" applyBorder="1" applyAlignment="1">
      <alignment horizontal="center" vertical="center"/>
    </xf>
    <xf numFmtId="0" fontId="32" fillId="27" borderId="0" xfId="0" applyFont="1" applyFill="1" applyBorder="1" applyAlignment="1">
      <alignment horizontal="left" vertical="center"/>
    </xf>
    <xf numFmtId="0" fontId="32" fillId="27" borderId="31" xfId="0" applyFont="1" applyFill="1" applyBorder="1" applyAlignment="1">
      <alignment horizontal="left" vertical="center"/>
    </xf>
    <xf numFmtId="0" fontId="0" fillId="0" borderId="117" xfId="0" applyBorder="1" applyAlignment="1">
      <alignment horizontal="distributed" vertical="center" justifyLastLine="1"/>
    </xf>
    <xf numFmtId="0" fontId="0" fillId="0" borderId="12" xfId="0" applyBorder="1" applyAlignment="1">
      <alignment horizontal="distributed" vertical="center" justifyLastLine="1"/>
    </xf>
    <xf numFmtId="0" fontId="0" fillId="0" borderId="42" xfId="0" applyBorder="1" applyAlignment="1">
      <alignment horizontal="distributed" vertical="center" justifyLastLine="1"/>
    </xf>
    <xf numFmtId="0" fontId="0" fillId="0" borderId="25" xfId="0" applyBorder="1" applyAlignment="1">
      <alignment horizontal="distributed" vertical="center" justifyLastLine="1"/>
    </xf>
    <xf numFmtId="58" fontId="0" fillId="28" borderId="13" xfId="0" applyNumberFormat="1" applyFill="1" applyBorder="1" applyAlignment="1">
      <alignment horizontal="center" vertical="center"/>
    </xf>
    <xf numFmtId="0" fontId="0" fillId="28" borderId="14" xfId="0" applyFill="1" applyBorder="1" applyAlignment="1">
      <alignment horizontal="center" vertical="center"/>
    </xf>
    <xf numFmtId="0" fontId="0" fillId="28" borderId="43" xfId="0" applyFill="1" applyBorder="1" applyAlignment="1">
      <alignment horizontal="center" vertical="center"/>
    </xf>
    <xf numFmtId="0" fontId="0" fillId="0" borderId="117" xfId="0" applyBorder="1" applyAlignment="1">
      <alignment horizontal="center" vertical="center"/>
    </xf>
    <xf numFmtId="0" fontId="0" fillId="0" borderId="12" xfId="0" applyBorder="1" applyAlignment="1">
      <alignment horizontal="center" vertical="center"/>
    </xf>
    <xf numFmtId="194" fontId="0" fillId="27" borderId="26" xfId="0" applyNumberFormat="1" applyFill="1" applyBorder="1" applyAlignment="1">
      <alignment horizontal="right" vertical="center"/>
    </xf>
    <xf numFmtId="0" fontId="0" fillId="28" borderId="11" xfId="0" applyFill="1" applyBorder="1" applyAlignment="1">
      <alignment horizontal="center" vertical="center"/>
    </xf>
    <xf numFmtId="0" fontId="0" fillId="28" borderId="26" xfId="0" applyFill="1" applyBorder="1" applyAlignment="1">
      <alignment horizontal="center" vertical="center"/>
    </xf>
    <xf numFmtId="0" fontId="0" fillId="27" borderId="37" xfId="0" applyFill="1" applyBorder="1" applyAlignment="1">
      <alignment horizontal="center" vertical="center"/>
    </xf>
    <xf numFmtId="0" fontId="0" fillId="27" borderId="29" xfId="0" applyFill="1" applyBorder="1" applyAlignment="1">
      <alignment horizontal="center" vertical="center"/>
    </xf>
    <xf numFmtId="0" fontId="0" fillId="27" borderId="55" xfId="0" applyFill="1" applyBorder="1" applyAlignment="1">
      <alignment horizontal="center" vertical="center"/>
    </xf>
    <xf numFmtId="0" fontId="85" fillId="0" borderId="38" xfId="0" applyFont="1" applyBorder="1" applyAlignment="1">
      <alignment horizontal="center" vertical="center"/>
    </xf>
    <xf numFmtId="0" fontId="85" fillId="0" borderId="0" xfId="0" applyFont="1" applyBorder="1" applyAlignment="1">
      <alignment horizontal="center" vertical="center"/>
    </xf>
    <xf numFmtId="0" fontId="85" fillId="0" borderId="31" xfId="0" applyFont="1" applyBorder="1" applyAlignment="1">
      <alignment horizontal="center" vertical="center"/>
    </xf>
    <xf numFmtId="0" fontId="0" fillId="0" borderId="127" xfId="0" applyBorder="1" applyAlignment="1">
      <alignment horizontal="distributed" vertical="center" justifyLastLine="1"/>
    </xf>
    <xf numFmtId="0" fontId="0" fillId="0" borderId="47" xfId="0" applyBorder="1" applyAlignment="1">
      <alignment horizontal="distributed" vertical="center" justifyLastLine="1"/>
    </xf>
    <xf numFmtId="0" fontId="0" fillId="27" borderId="45" xfId="0" applyFill="1" applyBorder="1" applyAlignment="1">
      <alignment horizontal="center" vertical="center"/>
    </xf>
    <xf numFmtId="0" fontId="0" fillId="27" borderId="46" xfId="0" applyFill="1" applyBorder="1" applyAlignment="1">
      <alignment horizontal="center" vertical="center"/>
    </xf>
    <xf numFmtId="0" fontId="0" fillId="27" borderId="140" xfId="0" applyFill="1" applyBorder="1" applyAlignment="1">
      <alignment horizontal="center" vertical="center"/>
    </xf>
    <xf numFmtId="0" fontId="0" fillId="27" borderId="11" xfId="0" applyFill="1" applyBorder="1" applyAlignment="1">
      <alignment horizontal="center" vertical="center"/>
    </xf>
    <xf numFmtId="0" fontId="0" fillId="27" borderId="26" xfId="0" applyFill="1" applyBorder="1" applyAlignment="1">
      <alignment horizontal="center" vertical="center"/>
    </xf>
    <xf numFmtId="0" fontId="0" fillId="27" borderId="50" xfId="0" applyFill="1"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0" fillId="0" borderId="351" xfId="0" applyBorder="1" applyAlignment="1">
      <alignment horizontal="center" vertical="center" textRotation="255"/>
    </xf>
    <xf numFmtId="176" fontId="67" fillId="28" borderId="29" xfId="57" applyNumberFormat="1" applyFont="1" applyFill="1" applyBorder="1" applyAlignment="1">
      <alignment horizontal="center" vertical="center" shrinkToFit="1"/>
    </xf>
    <xf numFmtId="0" fontId="58" fillId="28" borderId="184" xfId="99" applyFont="1" applyFill="1" applyBorder="1" applyAlignment="1">
      <alignment horizontal="right"/>
    </xf>
    <xf numFmtId="0" fontId="58" fillId="28" borderId="0" xfId="99" applyFont="1" applyFill="1" applyAlignment="1">
      <alignment horizontal="center" vertical="center"/>
    </xf>
    <xf numFmtId="9" fontId="58" fillId="0" borderId="0" xfId="99" applyNumberFormat="1" applyFont="1" applyAlignment="1">
      <alignment horizontal="center"/>
    </xf>
    <xf numFmtId="0" fontId="58" fillId="28" borderId="0" xfId="99" applyFont="1" applyFill="1" applyBorder="1" applyAlignment="1">
      <alignment horizontal="center"/>
    </xf>
    <xf numFmtId="0" fontId="58" fillId="0" borderId="0" xfId="99" applyFont="1" applyAlignment="1">
      <alignment horizontal="distributed"/>
    </xf>
    <xf numFmtId="0" fontId="58" fillId="27" borderId="0" xfId="99" applyFont="1" applyFill="1" applyAlignment="1">
      <alignment horizontal="left"/>
    </xf>
    <xf numFmtId="176" fontId="58" fillId="27" borderId="184" xfId="99" applyNumberFormat="1" applyFont="1" applyFill="1" applyBorder="1" applyAlignment="1">
      <alignment horizontal="left"/>
    </xf>
    <xf numFmtId="38" fontId="58" fillId="27" borderId="184" xfId="99" applyNumberFormat="1" applyFont="1" applyFill="1" applyBorder="1" applyAlignment="1">
      <alignment horizontal="right"/>
    </xf>
    <xf numFmtId="0" fontId="215" fillId="28" borderId="60" xfId="99" applyFont="1" applyFill="1" applyBorder="1" applyAlignment="1">
      <alignment horizontal="right"/>
    </xf>
    <xf numFmtId="0" fontId="79" fillId="0" borderId="0" xfId="99" applyFont="1" applyAlignment="1">
      <alignment horizontal="center"/>
    </xf>
    <xf numFmtId="0" fontId="58" fillId="27" borderId="0" xfId="99" applyFont="1" applyFill="1" applyAlignment="1">
      <alignment horizontal="center"/>
    </xf>
  </cellXfs>
  <cellStyles count="10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104" builtinId="5"/>
    <cellStyle name="パーセント 2" xfId="71"/>
    <cellStyle name="パーセント 2 2" xfId="92"/>
    <cellStyle name="パーセント 3" xfId="73"/>
    <cellStyle name="パーセント 3 2" xfId="94"/>
    <cellStyle name="ハイパーリンク" xfId="63"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5"/>
    <cellStyle name="桁区切り 3" xfId="52"/>
    <cellStyle name="桁区切り 4" xfId="51"/>
    <cellStyle name="桁区切り 5" xfId="74"/>
    <cellStyle name="桁区切り 5 2" xfId="77"/>
    <cellStyle name="桁区切り 5 2 2" xfId="87"/>
    <cellStyle name="桁区切り 6" xfId="80"/>
    <cellStyle name="桁区切り 6 2" xfId="90"/>
    <cellStyle name="桁区切り 7" xfId="102"/>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xfId="85" builtinId="7"/>
    <cellStyle name="通貨 2" xfId="59"/>
    <cellStyle name="通貨 3" xfId="50"/>
    <cellStyle name="入力" xfId="42" builtinId="20" customBuiltin="1"/>
    <cellStyle name="標準" xfId="0" builtinId="0"/>
    <cellStyle name="標準 10" xfId="70"/>
    <cellStyle name="標準 10 2" xfId="91"/>
    <cellStyle name="標準 11" xfId="72"/>
    <cellStyle name="標準 11 2" xfId="93"/>
    <cellStyle name="標準 12" xfId="76"/>
    <cellStyle name="標準 13" xfId="78"/>
    <cellStyle name="標準 14" xfId="79"/>
    <cellStyle name="標準 15" xfId="82"/>
    <cellStyle name="標準 15 2" xfId="86"/>
    <cellStyle name="標準 16" xfId="62"/>
    <cellStyle name="標準 17" xfId="96"/>
    <cellStyle name="標準 18" xfId="95"/>
    <cellStyle name="標準 19" xfId="97"/>
    <cellStyle name="標準 19 2" xfId="103"/>
    <cellStyle name="標準 2" xfId="43"/>
    <cellStyle name="標準 2 2" xfId="53"/>
    <cellStyle name="標準 2 2 2" xfId="66"/>
    <cellStyle name="標準 2 2_09-utiawasebo" xfId="89"/>
    <cellStyle name="標準 2 3" xfId="67"/>
    <cellStyle name="標準 2 4" xfId="81"/>
    <cellStyle name="標準 20" xfId="98"/>
    <cellStyle name="標準 21" xfId="99"/>
    <cellStyle name="標準 22" xfId="100"/>
    <cellStyle name="標準 23" xfId="101"/>
    <cellStyle name="標準 3" xfId="44"/>
    <cellStyle name="標準 3 2" xfId="54"/>
    <cellStyle name="標準 4" xfId="45"/>
    <cellStyle name="標準 4 2" xfId="56"/>
    <cellStyle name="標準 5" xfId="46"/>
    <cellStyle name="標準 5 2" xfId="75"/>
    <cellStyle name="標準 6" xfId="64"/>
    <cellStyle name="標準 7" xfId="65"/>
    <cellStyle name="標準 8" xfId="68"/>
    <cellStyle name="標準 9" xfId="69"/>
    <cellStyle name="標準_008現場代理人等変更通知書" xfId="49"/>
    <cellStyle name="標準_011貸与品借用（返納）書" xfId="58"/>
    <cellStyle name="標準_012支給品受領書" xfId="57"/>
    <cellStyle name="標準_013支給品精算書" xfId="60"/>
    <cellStyle name="標準_015現場発生品調書" xfId="61"/>
    <cellStyle name="標準_起工伺98" xfId="84"/>
    <cellStyle name="標準_段階確認願い" xfId="83"/>
    <cellStyle name="標準_不使用理由書" xfId="47"/>
    <cellStyle name="標準_不使用理由書 2" xfId="88"/>
    <cellStyle name="良い" xfId="48" builtinId="26" customBuiltin="1"/>
  </cellStyles>
  <dxfs count="10862">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s>
  <tableStyles count="0" defaultTableStyle="TableStyleMedium9" defaultPivotStyle="PivotStyleLight16"/>
  <colors>
    <mruColors>
      <color rgb="FF66FF99"/>
      <color rgb="FFFFFFCC"/>
      <color rgb="FFCCFFFF"/>
      <color rgb="FF3399FF"/>
      <color rgb="FFCCCCFF"/>
      <color rgb="FFCC99FF"/>
      <color rgb="FFFF99FF"/>
      <color rgb="FFFFFF99"/>
      <color rgb="FFE0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113(&#35352;&#20837;&#20363;)'!A1"/></Relationships>
</file>

<file path=xl/drawings/_rels/drawing15.xml.rels><?xml version="1.0" encoding="UTF-8" standalone="yes"?>
<Relationships xmlns="http://schemas.openxmlformats.org/package/2006/relationships"><Relationship Id="rId1" Type="http://schemas.openxmlformats.org/officeDocument/2006/relationships/hyperlink" Target="#'113'!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2" Type="http://schemas.openxmlformats.org/officeDocument/2006/relationships/hyperlink" Target="#'217-&#20363;'!A1"/><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17'!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407(&#35352;&#20837;&#20363;)'!A1"/></Relationships>
</file>

<file path=xl/drawings/_rels/drawing78.xml.rels><?xml version="1.0" encoding="UTF-8" standalone="yes"?>
<Relationships xmlns="http://schemas.openxmlformats.org/package/2006/relationships"><Relationship Id="rId1" Type="http://schemas.openxmlformats.org/officeDocument/2006/relationships/hyperlink" Target="#'407'!A1"/></Relationships>
</file>

<file path=xl/drawings/_rels/drawing7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7.xml.rels><?xml version="1.0" encoding="UTF-8" standalone="yes"?>
<Relationships xmlns="http://schemas.openxmlformats.org/package/2006/relationships"><Relationship Id="rId3" Type="http://schemas.openxmlformats.org/officeDocument/2006/relationships/hyperlink" Target="#'503-&#20363;'!A42"/><Relationship Id="rId2" Type="http://schemas.openxmlformats.org/officeDocument/2006/relationships/hyperlink" Target="#'505-&#20363;'!A1"/><Relationship Id="rId1" Type="http://schemas.openxmlformats.org/officeDocument/2006/relationships/hyperlink" Target="#&#25552;&#20986;&#26360;&#39006;&#19968;&#35239;!A1"/></Relationships>
</file>

<file path=xl/drawings/_rels/drawing88.xml.rels><?xml version="1.0" encoding="UTF-8" standalone="yes"?>
<Relationships xmlns="http://schemas.openxmlformats.org/package/2006/relationships"><Relationship Id="rId2" Type="http://schemas.openxmlformats.org/officeDocument/2006/relationships/hyperlink" Target="#'503'!A37"/><Relationship Id="rId1" Type="http://schemas.openxmlformats.org/officeDocument/2006/relationships/hyperlink" Target="#'505'!A1"/></Relationships>
</file>

<file path=xl/drawings/_rels/drawing8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oneCellAnchor>
    <xdr:from>
      <xdr:col>3</xdr:col>
      <xdr:colOff>653143</xdr:colOff>
      <xdr:row>172</xdr:row>
      <xdr:rowOff>130628</xdr:rowOff>
    </xdr:from>
    <xdr:ext cx="184731" cy="264560"/>
    <xdr:sp macro="" textlink="">
      <xdr:nvSpPr>
        <xdr:cNvPr id="2" name="テキスト ボックス 1"/>
        <xdr:cNvSpPr txBox="1"/>
      </xdr:nvSpPr>
      <xdr:spPr>
        <a:xfrm>
          <a:off x="4539343" y="40875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16</xdr:col>
      <xdr:colOff>53788</xdr:colOff>
      <xdr:row>6</xdr:row>
      <xdr:rowOff>206187</xdr:rowOff>
    </xdr:from>
    <xdr:to>
      <xdr:col>18</xdr:col>
      <xdr:colOff>70775</xdr:colOff>
      <xdr:row>9</xdr:row>
      <xdr:rowOff>173152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333129" y="1398493"/>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16</xdr:col>
      <xdr:colOff>53788</xdr:colOff>
      <xdr:row>6</xdr:row>
      <xdr:rowOff>206187</xdr:rowOff>
    </xdr:from>
    <xdr:to>
      <xdr:col>18</xdr:col>
      <xdr:colOff>70775</xdr:colOff>
      <xdr:row>9</xdr:row>
      <xdr:rowOff>173152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330888" y="1394907"/>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12700</xdr:colOff>
      <xdr:row>5</xdr:row>
      <xdr:rowOff>38101</xdr:rowOff>
    </xdr:from>
    <xdr:to>
      <xdr:col>12</xdr:col>
      <xdr:colOff>251460</xdr:colOff>
      <xdr:row>10</xdr:row>
      <xdr:rowOff>15241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98360" y="1493521"/>
          <a:ext cx="145796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4</xdr:row>
      <xdr:rowOff>0</xdr:rowOff>
    </xdr:from>
    <xdr:to>
      <xdr:col>15</xdr:col>
      <xdr:colOff>238760</xdr:colOff>
      <xdr:row>8</xdr:row>
      <xdr:rowOff>137160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071360" y="944880"/>
          <a:ext cx="145796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190379</xdr:colOff>
      <xdr:row>23</xdr:row>
      <xdr:rowOff>228154</xdr:rowOff>
    </xdr:from>
    <xdr:to>
      <xdr:col>6</xdr:col>
      <xdr:colOff>38039</xdr:colOff>
      <xdr:row>25</xdr:row>
      <xdr:rowOff>18752</xdr:rowOff>
    </xdr:to>
    <xdr:sp macro="" textlink="" fLocksText="0">
      <xdr:nvSpPr>
        <xdr:cNvPr id="2" name="円/楕円 2"/>
        <xdr:cNvSpPr/>
      </xdr:nvSpPr>
      <xdr:spPr bwMode="auto">
        <a:xfrm>
          <a:off x="876179" y="6872794"/>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60830</xdr:colOff>
      <xdr:row>26</xdr:row>
      <xdr:rowOff>0</xdr:rowOff>
    </xdr:from>
    <xdr:to>
      <xdr:col>13</xdr:col>
      <xdr:colOff>173458</xdr:colOff>
      <xdr:row>27</xdr:row>
      <xdr:rowOff>0</xdr:rowOff>
    </xdr:to>
    <xdr:sp macro="" textlink="" fLocksText="0">
      <xdr:nvSpPr>
        <xdr:cNvPr id="3" name="円/楕円 3"/>
        <xdr:cNvSpPr/>
      </xdr:nvSpPr>
      <xdr:spPr bwMode="auto">
        <a:xfrm>
          <a:off x="3009770" y="7444740"/>
          <a:ext cx="36408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221064</xdr:colOff>
      <xdr:row>28</xdr:row>
      <xdr:rowOff>9376</xdr:rowOff>
    </xdr:from>
    <xdr:to>
      <xdr:col>11</xdr:col>
      <xdr:colOff>20890</xdr:colOff>
      <xdr:row>29</xdr:row>
      <xdr:rowOff>9525</xdr:rowOff>
    </xdr:to>
    <xdr:sp macro="" textlink="" fLocksText="0">
      <xdr:nvSpPr>
        <xdr:cNvPr id="4" name="円/楕円 4"/>
        <xdr:cNvSpPr/>
      </xdr:nvSpPr>
      <xdr:spPr bwMode="auto">
        <a:xfrm>
          <a:off x="2164164" y="7987516"/>
          <a:ext cx="554206"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159964</xdr:colOff>
      <xdr:row>8</xdr:row>
      <xdr:rowOff>190649</xdr:rowOff>
    </xdr:from>
    <xdr:to>
      <xdr:col>27</xdr:col>
      <xdr:colOff>60830</xdr:colOff>
      <xdr:row>11</xdr:row>
      <xdr:rowOff>200025</xdr:rowOff>
    </xdr:to>
    <xdr:sp macro="" textlink="" fLocksText="0">
      <xdr:nvSpPr>
        <xdr:cNvPr id="5" name="正方形/長方形 5"/>
        <xdr:cNvSpPr/>
      </xdr:nvSpPr>
      <xdr:spPr bwMode="auto">
        <a:xfrm>
          <a:off x="4869124" y="2225189"/>
          <a:ext cx="191254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32</xdr:col>
      <xdr:colOff>0</xdr:colOff>
      <xdr:row>4</xdr:row>
      <xdr:rowOff>0</xdr:rowOff>
    </xdr:from>
    <xdr:to>
      <xdr:col>42</xdr:col>
      <xdr:colOff>12700</xdr:colOff>
      <xdr:row>7</xdr:row>
      <xdr:rowOff>58739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7703820" y="96774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8</xdr:col>
      <xdr:colOff>89647</xdr:colOff>
      <xdr:row>17</xdr:row>
      <xdr:rowOff>376518</xdr:rowOff>
    </xdr:from>
    <xdr:to>
      <xdr:col>11</xdr:col>
      <xdr:colOff>1405</xdr:colOff>
      <xdr:row>19</xdr:row>
      <xdr:rowOff>37128</xdr:rowOff>
    </xdr:to>
    <xdr:sp macro="" textlink="" fLocksText="0">
      <xdr:nvSpPr>
        <xdr:cNvPr id="2" name="円/楕円 2"/>
        <xdr:cNvSpPr/>
      </xdr:nvSpPr>
      <xdr:spPr bwMode="auto">
        <a:xfrm>
          <a:off x="1990165" y="5871883"/>
          <a:ext cx="691687"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323294"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5951220" y="15011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35</xdr:col>
      <xdr:colOff>0</xdr:colOff>
      <xdr:row>8</xdr:row>
      <xdr:rowOff>0</xdr:rowOff>
    </xdr:from>
    <xdr:to>
      <xdr:col>36</xdr:col>
      <xdr:colOff>618967</xdr:colOff>
      <xdr:row>10</xdr:row>
      <xdr:rowOff>232320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275820" y="21869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5951220" y="99822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4</xdr:row>
      <xdr:rowOff>38100</xdr:rowOff>
    </xdr:from>
    <xdr:to>
      <xdr:col>12</xdr:col>
      <xdr:colOff>611347</xdr:colOff>
      <xdr:row>6</xdr:row>
      <xdr:rowOff>210805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62800" y="76200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22</xdr:col>
      <xdr:colOff>154782</xdr:colOff>
      <xdr:row>5</xdr:row>
      <xdr:rowOff>190500</xdr:rowOff>
    </xdr:from>
    <xdr:to>
      <xdr:col>27</xdr:col>
      <xdr:colOff>9844</xdr:colOff>
      <xdr:row>8</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66675</xdr:colOff>
      <xdr:row>2</xdr:row>
      <xdr:rowOff>190500</xdr:rowOff>
    </xdr:from>
    <xdr:to>
      <xdr:col>26</xdr:col>
      <xdr:colOff>221775</xdr:colOff>
      <xdr:row>6</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12</xdr:col>
      <xdr:colOff>428625</xdr:colOff>
      <xdr:row>1</xdr:row>
      <xdr:rowOff>276224</xdr:rowOff>
    </xdr:from>
    <xdr:to>
      <xdr:col>14</xdr:col>
      <xdr:colOff>450375</xdr:colOff>
      <xdr:row>4</xdr:row>
      <xdr:rowOff>234224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429375" y="159067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293076</xdr:colOff>
      <xdr:row>2</xdr:row>
      <xdr:rowOff>92109</xdr:rowOff>
    </xdr:from>
    <xdr:to>
      <xdr:col>8</xdr:col>
      <xdr:colOff>313780</xdr:colOff>
      <xdr:row>4</xdr:row>
      <xdr:rowOff>259450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7946571" y="50241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5</xdr:col>
      <xdr:colOff>0</xdr:colOff>
      <xdr:row>4</xdr:row>
      <xdr:rowOff>0</xdr:rowOff>
    </xdr:from>
    <xdr:to>
      <xdr:col>7</xdr:col>
      <xdr:colOff>56040</xdr:colOff>
      <xdr:row>6</xdr:row>
      <xdr:rowOff>125640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103620" y="6629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18</xdr:row>
      <xdr:rowOff>19050</xdr:rowOff>
    </xdr:from>
    <xdr:to>
      <xdr:col>2</xdr:col>
      <xdr:colOff>0</xdr:colOff>
      <xdr:row>20</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1577340" y="651129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4</xdr:col>
      <xdr:colOff>0</xdr:colOff>
      <xdr:row>19</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1577340" y="6873240"/>
          <a:ext cx="21488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0</xdr:colOff>
      <xdr:row>27</xdr:row>
      <xdr:rowOff>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3726180" y="611124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295275</xdr:colOff>
      <xdr:row>17</xdr:row>
      <xdr:rowOff>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a:off x="3726180" y="6111240"/>
          <a:ext cx="26479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8</xdr:col>
      <xdr:colOff>0</xdr:colOff>
      <xdr:row>27</xdr:row>
      <xdr:rowOff>0</xdr:rowOff>
    </xdr:to>
    <xdr:sp macro="" textlink="">
      <xdr:nvSpPr>
        <xdr:cNvPr id="6" name="Line 6">
          <a:extLst>
            <a:ext uri="{FF2B5EF4-FFF2-40B4-BE49-F238E27FC236}">
              <a16:creationId xmlns:a16="http://schemas.microsoft.com/office/drawing/2014/main" id="{00000000-0008-0000-0C00-000006000000}"/>
            </a:ext>
          </a:extLst>
        </xdr:cNvPr>
        <xdr:cNvSpPr>
          <a:spLocks noChangeShapeType="1"/>
        </xdr:cNvSpPr>
      </xdr:nvSpPr>
      <xdr:spPr bwMode="auto">
        <a:xfrm flipV="1">
          <a:off x="3726180" y="9921240"/>
          <a:ext cx="2667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11</xdr:row>
      <xdr:rowOff>0</xdr:rowOff>
    </xdr:from>
    <xdr:to>
      <xdr:col>14</xdr:col>
      <xdr:colOff>0</xdr:colOff>
      <xdr:row>43</xdr:row>
      <xdr:rowOff>19050</xdr:rowOff>
    </xdr:to>
    <xdr:sp macro="" textlink="">
      <xdr:nvSpPr>
        <xdr:cNvPr id="7" name="Line 10">
          <a:extLst>
            <a:ext uri="{FF2B5EF4-FFF2-40B4-BE49-F238E27FC236}">
              <a16:creationId xmlns:a16="http://schemas.microsoft.com/office/drawing/2014/main" id="{00000000-0008-0000-0C00-000007000000}"/>
            </a:ext>
          </a:extLst>
        </xdr:cNvPr>
        <xdr:cNvSpPr>
          <a:spLocks noChangeShapeType="1"/>
        </xdr:cNvSpPr>
      </xdr:nvSpPr>
      <xdr:spPr bwMode="auto">
        <a:xfrm>
          <a:off x="986790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0</xdr:rowOff>
    </xdr:from>
    <xdr:to>
      <xdr:col>14</xdr:col>
      <xdr:colOff>290466</xdr:colOff>
      <xdr:row>11</xdr:row>
      <xdr:rowOff>0</xdr:rowOff>
    </xdr:to>
    <xdr:sp macro="" textlink="">
      <xdr:nvSpPr>
        <xdr:cNvPr id="8" name="Line 2">
          <a:extLst>
            <a:ext uri="{FF2B5EF4-FFF2-40B4-BE49-F238E27FC236}">
              <a16:creationId xmlns:a16="http://schemas.microsoft.com/office/drawing/2014/main" id="{00000000-0008-0000-0C00-000008000000}"/>
            </a:ext>
          </a:extLst>
        </xdr:cNvPr>
        <xdr:cNvSpPr>
          <a:spLocks noChangeShapeType="1"/>
        </xdr:cNvSpPr>
      </xdr:nvSpPr>
      <xdr:spPr bwMode="auto">
        <a:xfrm>
          <a:off x="9601200" y="3825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14</xdr:col>
      <xdr:colOff>290466</xdr:colOff>
      <xdr:row>27</xdr:row>
      <xdr:rowOff>0</xdr:rowOff>
    </xdr:to>
    <xdr:sp macro="" textlink="">
      <xdr:nvSpPr>
        <xdr:cNvPr id="9" name="Line 2">
          <a:extLst>
            <a:ext uri="{FF2B5EF4-FFF2-40B4-BE49-F238E27FC236}">
              <a16:creationId xmlns:a16="http://schemas.microsoft.com/office/drawing/2014/main" id="{00000000-0008-0000-0C00-000009000000}"/>
            </a:ext>
          </a:extLst>
        </xdr:cNvPr>
        <xdr:cNvSpPr>
          <a:spLocks noChangeShapeType="1"/>
        </xdr:cNvSpPr>
      </xdr:nvSpPr>
      <xdr:spPr bwMode="auto">
        <a:xfrm>
          <a:off x="9601200" y="9921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43</xdr:row>
      <xdr:rowOff>0</xdr:rowOff>
    </xdr:from>
    <xdr:to>
      <xdr:col>14</xdr:col>
      <xdr:colOff>290466</xdr:colOff>
      <xdr:row>43</xdr:row>
      <xdr:rowOff>0</xdr:rowOff>
    </xdr:to>
    <xdr:sp macro="" textlink="">
      <xdr:nvSpPr>
        <xdr:cNvPr id="10" name="Line 2">
          <a:extLst>
            <a:ext uri="{FF2B5EF4-FFF2-40B4-BE49-F238E27FC236}">
              <a16:creationId xmlns:a16="http://schemas.microsoft.com/office/drawing/2014/main" id="{00000000-0008-0000-0C00-00000A000000}"/>
            </a:ext>
          </a:extLst>
        </xdr:cNvPr>
        <xdr:cNvSpPr>
          <a:spLocks noChangeShapeType="1"/>
        </xdr:cNvSpPr>
      </xdr:nvSpPr>
      <xdr:spPr bwMode="auto">
        <a:xfrm>
          <a:off x="9601200" y="16017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11</xdr:row>
      <xdr:rowOff>0</xdr:rowOff>
    </xdr:from>
    <xdr:to>
      <xdr:col>21</xdr:col>
      <xdr:colOff>0</xdr:colOff>
      <xdr:row>43</xdr:row>
      <xdr:rowOff>19050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a:off x="1361694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11</xdr:row>
      <xdr:rowOff>0</xdr:rowOff>
    </xdr:from>
    <xdr:to>
      <xdr:col>22</xdr:col>
      <xdr:colOff>4716</xdr:colOff>
      <xdr:row>11</xdr:row>
      <xdr:rowOff>0</xdr:rowOff>
    </xdr:to>
    <xdr:sp macro="" textlink="">
      <xdr:nvSpPr>
        <xdr:cNvPr id="12" name="Line 2">
          <a:extLst>
            <a:ext uri="{FF2B5EF4-FFF2-40B4-BE49-F238E27FC236}">
              <a16:creationId xmlns:a16="http://schemas.microsoft.com/office/drawing/2014/main" id="{00000000-0008-0000-0C00-00000C000000}"/>
            </a:ext>
          </a:extLst>
        </xdr:cNvPr>
        <xdr:cNvSpPr>
          <a:spLocks noChangeShapeType="1"/>
        </xdr:cNvSpPr>
      </xdr:nvSpPr>
      <xdr:spPr bwMode="auto">
        <a:xfrm>
          <a:off x="13357860" y="3825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27</xdr:row>
      <xdr:rowOff>0</xdr:rowOff>
    </xdr:from>
    <xdr:to>
      <xdr:col>22</xdr:col>
      <xdr:colOff>4716</xdr:colOff>
      <xdr:row>27</xdr:row>
      <xdr:rowOff>0</xdr:rowOff>
    </xdr:to>
    <xdr:sp macro="" textlink="">
      <xdr:nvSpPr>
        <xdr:cNvPr id="13" name="Line 2">
          <a:extLst>
            <a:ext uri="{FF2B5EF4-FFF2-40B4-BE49-F238E27FC236}">
              <a16:creationId xmlns:a16="http://schemas.microsoft.com/office/drawing/2014/main" id="{00000000-0008-0000-0C00-00000D000000}"/>
            </a:ext>
          </a:extLst>
        </xdr:cNvPr>
        <xdr:cNvSpPr>
          <a:spLocks noChangeShapeType="1"/>
        </xdr:cNvSpPr>
      </xdr:nvSpPr>
      <xdr:spPr bwMode="auto">
        <a:xfrm>
          <a:off x="13357860" y="9921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43</xdr:row>
      <xdr:rowOff>0</xdr:rowOff>
    </xdr:from>
    <xdr:to>
      <xdr:col>21</xdr:col>
      <xdr:colOff>290466</xdr:colOff>
      <xdr:row>43</xdr:row>
      <xdr:rowOff>0</xdr:rowOff>
    </xdr:to>
    <xdr:sp macro="" textlink="">
      <xdr:nvSpPr>
        <xdr:cNvPr id="14" name="Line 2">
          <a:extLst>
            <a:ext uri="{FF2B5EF4-FFF2-40B4-BE49-F238E27FC236}">
              <a16:creationId xmlns:a16="http://schemas.microsoft.com/office/drawing/2014/main" id="{00000000-0008-0000-0C00-00000E000000}"/>
            </a:ext>
          </a:extLst>
        </xdr:cNvPr>
        <xdr:cNvSpPr>
          <a:spLocks noChangeShapeType="1"/>
        </xdr:cNvSpPr>
      </xdr:nvSpPr>
      <xdr:spPr bwMode="auto">
        <a:xfrm>
          <a:off x="13357860" y="16017240"/>
          <a:ext cx="5190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11</xdr:row>
      <xdr:rowOff>0</xdr:rowOff>
    </xdr:from>
    <xdr:to>
      <xdr:col>28</xdr:col>
      <xdr:colOff>0</xdr:colOff>
      <xdr:row>43</xdr:row>
      <xdr:rowOff>19050</xdr:rowOff>
    </xdr:to>
    <xdr:sp macro="" textlink="">
      <xdr:nvSpPr>
        <xdr:cNvPr id="15" name="Line 10">
          <a:extLst>
            <a:ext uri="{FF2B5EF4-FFF2-40B4-BE49-F238E27FC236}">
              <a16:creationId xmlns:a16="http://schemas.microsoft.com/office/drawing/2014/main" id="{00000000-0008-0000-0C00-00000F000000}"/>
            </a:ext>
          </a:extLst>
        </xdr:cNvPr>
        <xdr:cNvSpPr>
          <a:spLocks noChangeShapeType="1"/>
        </xdr:cNvSpPr>
      </xdr:nvSpPr>
      <xdr:spPr bwMode="auto">
        <a:xfrm>
          <a:off x="1738122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11</xdr:row>
      <xdr:rowOff>0</xdr:rowOff>
    </xdr:from>
    <xdr:to>
      <xdr:col>28</xdr:col>
      <xdr:colOff>290466</xdr:colOff>
      <xdr:row>11</xdr:row>
      <xdr:rowOff>0</xdr:rowOff>
    </xdr:to>
    <xdr:sp macro="" textlink="">
      <xdr:nvSpPr>
        <xdr:cNvPr id="16" name="Line 2">
          <a:extLst>
            <a:ext uri="{FF2B5EF4-FFF2-40B4-BE49-F238E27FC236}">
              <a16:creationId xmlns:a16="http://schemas.microsoft.com/office/drawing/2014/main" id="{00000000-0008-0000-0C00-000010000000}"/>
            </a:ext>
          </a:extLst>
        </xdr:cNvPr>
        <xdr:cNvSpPr>
          <a:spLocks noChangeShapeType="1"/>
        </xdr:cNvSpPr>
      </xdr:nvSpPr>
      <xdr:spPr bwMode="auto">
        <a:xfrm>
          <a:off x="17099280" y="3825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27</xdr:row>
      <xdr:rowOff>0</xdr:rowOff>
    </xdr:from>
    <xdr:to>
      <xdr:col>28</xdr:col>
      <xdr:colOff>290466</xdr:colOff>
      <xdr:row>27</xdr:row>
      <xdr:rowOff>0</xdr:rowOff>
    </xdr:to>
    <xdr:sp macro="" textlink="">
      <xdr:nvSpPr>
        <xdr:cNvPr id="17" name="Line 2">
          <a:extLst>
            <a:ext uri="{FF2B5EF4-FFF2-40B4-BE49-F238E27FC236}">
              <a16:creationId xmlns:a16="http://schemas.microsoft.com/office/drawing/2014/main" id="{00000000-0008-0000-0C00-000011000000}"/>
            </a:ext>
          </a:extLst>
        </xdr:cNvPr>
        <xdr:cNvSpPr>
          <a:spLocks noChangeShapeType="1"/>
        </xdr:cNvSpPr>
      </xdr:nvSpPr>
      <xdr:spPr bwMode="auto">
        <a:xfrm>
          <a:off x="17099280" y="9921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43</xdr:row>
      <xdr:rowOff>0</xdr:rowOff>
    </xdr:from>
    <xdr:to>
      <xdr:col>29</xdr:col>
      <xdr:colOff>0</xdr:colOff>
      <xdr:row>43</xdr:row>
      <xdr:rowOff>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17108171" y="16017240"/>
          <a:ext cx="53974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43</xdr:row>
      <xdr:rowOff>0</xdr:rowOff>
    </xdr:to>
    <xdr:sp macro="" textlink="">
      <xdr:nvSpPr>
        <xdr:cNvPr id="19" name="Line 10">
          <a:extLst>
            <a:ext uri="{FF2B5EF4-FFF2-40B4-BE49-F238E27FC236}">
              <a16:creationId xmlns:a16="http://schemas.microsoft.com/office/drawing/2014/main" id="{00000000-0008-0000-0C00-000013000000}"/>
            </a:ext>
          </a:extLst>
        </xdr:cNvPr>
        <xdr:cNvSpPr>
          <a:spLocks noChangeShapeType="1"/>
        </xdr:cNvSpPr>
      </xdr:nvSpPr>
      <xdr:spPr bwMode="auto">
        <a:xfrm flipH="1">
          <a:off x="6134100" y="382524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8</xdr:col>
      <xdr:colOff>4716</xdr:colOff>
      <xdr:row>11</xdr:row>
      <xdr:rowOff>0</xdr:rowOff>
    </xdr:to>
    <xdr:sp macro="" textlink="">
      <xdr:nvSpPr>
        <xdr:cNvPr id="20" name="Line 2">
          <a:extLst>
            <a:ext uri="{FF2B5EF4-FFF2-40B4-BE49-F238E27FC236}">
              <a16:creationId xmlns:a16="http://schemas.microsoft.com/office/drawing/2014/main" id="{00000000-0008-0000-0C00-000014000000}"/>
            </a:ext>
          </a:extLst>
        </xdr:cNvPr>
        <xdr:cNvSpPr>
          <a:spLocks noChangeShapeType="1"/>
        </xdr:cNvSpPr>
      </xdr:nvSpPr>
      <xdr:spPr bwMode="auto">
        <a:xfrm>
          <a:off x="6134100" y="3825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6</xdr:col>
      <xdr:colOff>0</xdr:colOff>
      <xdr:row>51</xdr:row>
      <xdr:rowOff>0</xdr:rowOff>
    </xdr:to>
    <xdr:sp macro="" textlink="">
      <xdr:nvSpPr>
        <xdr:cNvPr id="21" name="テキスト ボックス 20">
          <a:extLst>
            <a:ext uri="{FF2B5EF4-FFF2-40B4-BE49-F238E27FC236}">
              <a16:creationId xmlns:a16="http://schemas.microsoft.com/office/drawing/2014/main" id="{00000000-0008-0000-0C00-000016000000}"/>
            </a:ext>
          </a:extLst>
        </xdr:cNvPr>
        <xdr:cNvSpPr txBox="1"/>
      </xdr:nvSpPr>
      <xdr:spPr>
        <a:xfrm>
          <a:off x="0" y="12588240"/>
          <a:ext cx="587502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１．建設業法で様式は定められていませんが、久留米市が発注する工事はこの様式の記載項目によってください。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43</xdr:row>
      <xdr:rowOff>0</xdr:rowOff>
    </xdr:from>
    <xdr:to>
      <xdr:col>8</xdr:col>
      <xdr:colOff>4716</xdr:colOff>
      <xdr:row>43</xdr:row>
      <xdr:rowOff>0</xdr:rowOff>
    </xdr:to>
    <xdr:sp macro="" textlink="">
      <xdr:nvSpPr>
        <xdr:cNvPr id="22" name="Line 2">
          <a:extLst>
            <a:ext uri="{FF2B5EF4-FFF2-40B4-BE49-F238E27FC236}">
              <a16:creationId xmlns:a16="http://schemas.microsoft.com/office/drawing/2014/main" id="{00000000-0008-0000-0C00-000017000000}"/>
            </a:ext>
          </a:extLst>
        </xdr:cNvPr>
        <xdr:cNvSpPr>
          <a:spLocks noChangeShapeType="1"/>
        </xdr:cNvSpPr>
      </xdr:nvSpPr>
      <xdr:spPr bwMode="auto">
        <a:xfrm>
          <a:off x="613410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43</xdr:row>
      <xdr:rowOff>0</xdr:rowOff>
    </xdr:from>
    <xdr:to>
      <xdr:col>15</xdr:col>
      <xdr:colOff>4716</xdr:colOff>
      <xdr:row>43</xdr:row>
      <xdr:rowOff>0</xdr:rowOff>
    </xdr:to>
    <xdr:sp macro="" textlink="">
      <xdr:nvSpPr>
        <xdr:cNvPr id="23" name="Line 2">
          <a:extLst>
            <a:ext uri="{FF2B5EF4-FFF2-40B4-BE49-F238E27FC236}">
              <a16:creationId xmlns:a16="http://schemas.microsoft.com/office/drawing/2014/main" id="{00000000-0008-0000-0C00-000018000000}"/>
            </a:ext>
          </a:extLst>
        </xdr:cNvPr>
        <xdr:cNvSpPr>
          <a:spLocks noChangeShapeType="1"/>
        </xdr:cNvSpPr>
      </xdr:nvSpPr>
      <xdr:spPr bwMode="auto">
        <a:xfrm>
          <a:off x="986790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43</xdr:row>
      <xdr:rowOff>0</xdr:rowOff>
    </xdr:from>
    <xdr:to>
      <xdr:col>22</xdr:col>
      <xdr:colOff>4716</xdr:colOff>
      <xdr:row>43</xdr:row>
      <xdr:rowOff>0</xdr:rowOff>
    </xdr:to>
    <xdr:sp macro="" textlink="">
      <xdr:nvSpPr>
        <xdr:cNvPr id="24" name="Line 2">
          <a:extLst>
            <a:ext uri="{FF2B5EF4-FFF2-40B4-BE49-F238E27FC236}">
              <a16:creationId xmlns:a16="http://schemas.microsoft.com/office/drawing/2014/main" id="{00000000-0008-0000-0C00-000019000000}"/>
            </a:ext>
          </a:extLst>
        </xdr:cNvPr>
        <xdr:cNvSpPr>
          <a:spLocks noChangeShapeType="1"/>
        </xdr:cNvSpPr>
      </xdr:nvSpPr>
      <xdr:spPr bwMode="auto">
        <a:xfrm>
          <a:off x="1361694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43</xdr:row>
      <xdr:rowOff>0</xdr:rowOff>
    </xdr:from>
    <xdr:to>
      <xdr:col>29</xdr:col>
      <xdr:colOff>4716</xdr:colOff>
      <xdr:row>43</xdr:row>
      <xdr:rowOff>0</xdr:rowOff>
    </xdr:to>
    <xdr:sp macro="" textlink="">
      <xdr:nvSpPr>
        <xdr:cNvPr id="25" name="Line 2">
          <a:extLst>
            <a:ext uri="{FF2B5EF4-FFF2-40B4-BE49-F238E27FC236}">
              <a16:creationId xmlns:a16="http://schemas.microsoft.com/office/drawing/2014/main" id="{00000000-0008-0000-0C00-00001A000000}"/>
            </a:ext>
          </a:extLst>
        </xdr:cNvPr>
        <xdr:cNvSpPr>
          <a:spLocks noChangeShapeType="1"/>
        </xdr:cNvSpPr>
      </xdr:nvSpPr>
      <xdr:spPr bwMode="auto">
        <a:xfrm>
          <a:off x="1738122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35</xdr:col>
      <xdr:colOff>69272</xdr:colOff>
      <xdr:row>4</xdr:row>
      <xdr:rowOff>290946</xdr:rowOff>
    </xdr:from>
    <xdr:to>
      <xdr:col>37</xdr:col>
      <xdr:colOff>82363</xdr:colOff>
      <xdr:row>6</xdr:row>
      <xdr:rowOff>235091</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21571527" y="146858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11906</xdr:colOff>
      <xdr:row>67</xdr:row>
      <xdr:rowOff>143735</xdr:rowOff>
    </xdr:from>
    <xdr:to>
      <xdr:col>83</xdr:col>
      <xdr:colOff>59531</xdr:colOff>
      <xdr:row>75</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32886" y="1171089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88</xdr:col>
      <xdr:colOff>0</xdr:colOff>
      <xdr:row>2</xdr:row>
      <xdr:rowOff>0</xdr:rowOff>
    </xdr:from>
    <xdr:to>
      <xdr:col>96</xdr:col>
      <xdr:colOff>40800</xdr:colOff>
      <xdr:row>6</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13954125" y="885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1166816</xdr:colOff>
      <xdr:row>55</xdr:row>
      <xdr:rowOff>71260</xdr:rowOff>
    </xdr:from>
    <xdr:to>
      <xdr:col>82</xdr:col>
      <xdr:colOff>75143</xdr:colOff>
      <xdr:row>61</xdr:row>
      <xdr:rowOff>19035</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158041" y="9481960"/>
          <a:ext cx="595682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0</xdr:colOff>
      <xdr:row>4</xdr:row>
      <xdr:rowOff>0</xdr:rowOff>
    </xdr:from>
    <xdr:to>
      <xdr:col>94</xdr:col>
      <xdr:colOff>40800</xdr:colOff>
      <xdr:row>8</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13649325" y="8191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11</xdr:col>
      <xdr:colOff>464820</xdr:colOff>
      <xdr:row>2</xdr:row>
      <xdr:rowOff>121920</xdr:rowOff>
    </xdr:from>
    <xdr:to>
      <xdr:col>13</xdr:col>
      <xdr:colOff>505620</xdr:colOff>
      <xdr:row>6</xdr:row>
      <xdr:rowOff>49440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7543800" y="6172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twoCellAnchor>
    <xdr:from>
      <xdr:col>21</xdr:col>
      <xdr:colOff>0</xdr:colOff>
      <xdr:row>2</xdr:row>
      <xdr:rowOff>0</xdr:rowOff>
    </xdr:from>
    <xdr:to>
      <xdr:col>23</xdr:col>
      <xdr:colOff>21750</xdr:colOff>
      <xdr:row>4</xdr:row>
      <xdr:rowOff>15150</xdr:rowOff>
    </xdr:to>
    <xdr:sp macro="" textlink="">
      <xdr:nvSpPr>
        <xdr:cNvPr id="12" name="額縁 11">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12982575" y="4953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266700</xdr:colOff>
      <xdr:row>108</xdr:row>
      <xdr:rowOff>165100</xdr:rowOff>
    </xdr:from>
    <xdr:to>
      <xdr:col>2</xdr:col>
      <xdr:colOff>266700</xdr:colOff>
      <xdr:row>109</xdr:row>
      <xdr:rowOff>190500</xdr:rowOff>
    </xdr:to>
    <xdr:sp macro="" textlink="">
      <xdr:nvSpPr>
        <xdr:cNvPr id="3" name="テキスト ボックス 2"/>
        <xdr:cNvSpPr txBox="1"/>
      </xdr:nvSpPr>
      <xdr:spPr>
        <a:xfrm>
          <a:off x="457200" y="26431240"/>
          <a:ext cx="1562100" cy="2768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連絡体制等を記載する</a:t>
          </a:r>
          <a:endParaRPr kumimoji="1" lang="en-US" altLang="ja-JP" sz="1100"/>
        </a:p>
      </xdr:txBody>
    </xdr:sp>
    <xdr:clientData/>
  </xdr:twoCellAnchor>
  <xdr:twoCellAnchor>
    <xdr:from>
      <xdr:col>12</xdr:col>
      <xdr:colOff>0</xdr:colOff>
      <xdr:row>4</xdr:row>
      <xdr:rowOff>0</xdr:rowOff>
    </xdr:from>
    <xdr:to>
      <xdr:col>13</xdr:col>
      <xdr:colOff>573247</xdr:colOff>
      <xdr:row>7</xdr:row>
      <xdr:rowOff>88885</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47560" y="70866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38</xdr:col>
      <xdr:colOff>38100</xdr:colOff>
      <xdr:row>3</xdr:row>
      <xdr:rowOff>38100</xdr:rowOff>
    </xdr:from>
    <xdr:to>
      <xdr:col>46</xdr:col>
      <xdr:colOff>17940</xdr:colOff>
      <xdr:row>7</xdr:row>
      <xdr:rowOff>87540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118860" y="5410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590550</xdr:colOff>
      <xdr:row>2</xdr:row>
      <xdr:rowOff>161925</xdr:rowOff>
    </xdr:from>
    <xdr:to>
      <xdr:col>6</xdr:col>
      <xdr:colOff>612300</xdr:colOff>
      <xdr:row>5</xdr:row>
      <xdr:rowOff>34200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372225" y="504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617220</xdr:colOff>
      <xdr:row>1</xdr:row>
      <xdr:rowOff>0</xdr:rowOff>
    </xdr:from>
    <xdr:to>
      <xdr:col>8</xdr:col>
      <xdr:colOff>561976</xdr:colOff>
      <xdr:row>2</xdr:row>
      <xdr:rowOff>28575</xdr:rowOff>
    </xdr:to>
    <xdr:sp macro="" textlink="">
      <xdr:nvSpPr>
        <xdr:cNvPr id="2" name="Rectangle 32"/>
        <xdr:cNvSpPr>
          <a:spLocks noChangeArrowheads="1"/>
        </xdr:cNvSpPr>
      </xdr:nvSpPr>
      <xdr:spPr bwMode="auto">
        <a:xfrm>
          <a:off x="3474720" y="238125"/>
          <a:ext cx="2421256" cy="266700"/>
        </a:xfrm>
        <a:prstGeom prst="rect">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ＭＳ 明朝"/>
              <a:ea typeface="ＭＳ 明朝"/>
            </a:rPr>
            <a:t>承認　　　・　　不承認</a:t>
          </a:r>
        </a:p>
      </xdr:txBody>
    </xdr:sp>
    <xdr:clientData/>
  </xdr:twoCellAnchor>
  <xdr:twoCellAnchor>
    <xdr:from>
      <xdr:col>10</xdr:col>
      <xdr:colOff>114300</xdr:colOff>
      <xdr:row>1</xdr:row>
      <xdr:rowOff>190500</xdr:rowOff>
    </xdr:from>
    <xdr:to>
      <xdr:col>12</xdr:col>
      <xdr:colOff>136050</xdr:colOff>
      <xdr:row>4</xdr:row>
      <xdr:rowOff>129450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686550" y="4286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8</xdr:col>
      <xdr:colOff>180975</xdr:colOff>
      <xdr:row>2</xdr:row>
      <xdr:rowOff>19050</xdr:rowOff>
    </xdr:from>
    <xdr:to>
      <xdr:col>10</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35955" y="361950"/>
          <a:ext cx="1256190" cy="71619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9</xdr:col>
      <xdr:colOff>0</xdr:colOff>
      <xdr:row>8</xdr:row>
      <xdr:rowOff>0</xdr:rowOff>
    </xdr:from>
    <xdr:to>
      <xdr:col>10</xdr:col>
      <xdr:colOff>100875</xdr:colOff>
      <xdr:row>10</xdr:row>
      <xdr:rowOff>226287</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900-000004000000}"/>
            </a:ext>
          </a:extLst>
        </xdr:cNvPr>
        <xdr:cNvSpPr/>
      </xdr:nvSpPr>
      <xdr:spPr>
        <a:xfrm>
          <a:off x="6562725" y="15240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8</xdr:row>
      <xdr:rowOff>0</xdr:rowOff>
    </xdr:from>
    <xdr:to>
      <xdr:col>11</xdr:col>
      <xdr:colOff>603250</xdr:colOff>
      <xdr:row>11</xdr:row>
      <xdr:rowOff>115889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6562725" y="15240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37.xml><?xml version="1.0" encoding="utf-8"?>
<xdr:wsDr xmlns:xdr="http://schemas.openxmlformats.org/drawingml/2006/spreadsheetDrawing" xmlns:a="http://schemas.openxmlformats.org/drawingml/2006/main">
  <xdr:oneCellAnchor>
    <xdr:from>
      <xdr:col>16</xdr:col>
      <xdr:colOff>100264</xdr:colOff>
      <xdr:row>40</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xdr:cNvSpPr>
          <a:spLocks/>
        </xdr:cNvSpPr>
      </xdr:nvSpPr>
      <xdr:spPr bwMode="auto">
        <a:xfrm>
          <a:off x="2385060" y="48844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xdr:cNvSpPr>
          <a:spLocks/>
        </xdr:cNvSpPr>
      </xdr:nvSpPr>
      <xdr:spPr bwMode="auto">
        <a:xfrm>
          <a:off x="6134100" y="48920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179294</xdr:colOff>
      <xdr:row>2</xdr:row>
      <xdr:rowOff>152400</xdr:rowOff>
    </xdr:from>
    <xdr:to>
      <xdr:col>52</xdr:col>
      <xdr:colOff>155145</xdr:colOff>
      <xdr:row>5</xdr:row>
      <xdr:rowOff>840</xdr:rowOff>
    </xdr:to>
    <xdr:sp macro="" textlink="">
      <xdr:nvSpPr>
        <xdr:cNvPr id="6" name="額縁 5">
          <a:hlinkClick xmlns:r="http://schemas.openxmlformats.org/officeDocument/2006/relationships" r:id="rId1"/>
        </xdr:cNvPr>
        <xdr:cNvSpPr/>
      </xdr:nvSpPr>
      <xdr:spPr>
        <a:xfrm>
          <a:off x="6920753" y="708212"/>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19723331" y="20754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5611803" y="62017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xdr:from>
      <xdr:col>35</xdr:col>
      <xdr:colOff>546100</xdr:colOff>
      <xdr:row>3</xdr:row>
      <xdr:rowOff>63500</xdr:rowOff>
    </xdr:from>
    <xdr:to>
      <xdr:col>37</xdr:col>
      <xdr:colOff>561500</xdr:colOff>
      <xdr:row>9</xdr:row>
      <xdr:rowOff>59600</xdr:rowOff>
    </xdr:to>
    <xdr:sp macro="" textlink="">
      <xdr:nvSpPr>
        <xdr:cNvPr id="7"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0769600" y="647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3</xdr:row>
      <xdr:rowOff>114300</xdr:rowOff>
    </xdr:from>
    <xdr:to>
      <xdr:col>20</xdr:col>
      <xdr:colOff>16987</xdr:colOff>
      <xdr:row>6</xdr:row>
      <xdr:rowOff>180325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804660" y="7772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19723331" y="20754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43</xdr:col>
      <xdr:colOff>295603</xdr:colOff>
      <xdr:row>49</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5611803" y="62017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263926" y="149418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12</xdr:col>
      <xdr:colOff>223629</xdr:colOff>
      <xdr:row>10</xdr:row>
      <xdr:rowOff>8283</xdr:rowOff>
    </xdr:from>
    <xdr:ext cx="4108175" cy="728870"/>
    <xdr:sp macro="" textlink="">
      <xdr:nvSpPr>
        <xdr:cNvPr id="6" name="角丸四角形吹き出し 5"/>
        <xdr:cNvSpPr/>
      </xdr:nvSpPr>
      <xdr:spPr>
        <a:xfrm>
          <a:off x="3871069" y="1532283"/>
          <a:ext cx="4108175" cy="728870"/>
        </a:xfrm>
        <a:prstGeom prst="wedgeRoundRectCallout">
          <a:avLst>
            <a:gd name="adj1" fmla="val 11687"/>
            <a:gd name="adj2" fmla="val -13146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6945796" y="106282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19</xdr:row>
      <xdr:rowOff>33131</xdr:rowOff>
    </xdr:from>
    <xdr:ext cx="2542761" cy="274108"/>
    <xdr:sp macro="" textlink="">
      <xdr:nvSpPr>
        <xdr:cNvPr id="8" name="角丸四角形吹き出し 7"/>
        <xdr:cNvSpPr/>
      </xdr:nvSpPr>
      <xdr:spPr>
        <a:xfrm>
          <a:off x="6771861" y="269251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25</xdr:row>
      <xdr:rowOff>57978</xdr:rowOff>
    </xdr:from>
    <xdr:ext cx="2765748" cy="274108"/>
    <xdr:sp macro="" textlink="">
      <xdr:nvSpPr>
        <xdr:cNvPr id="9" name="角丸四角形吹き出し 8"/>
        <xdr:cNvSpPr/>
      </xdr:nvSpPr>
      <xdr:spPr>
        <a:xfrm>
          <a:off x="3395538" y="338791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124240</xdr:colOff>
      <xdr:row>39</xdr:row>
      <xdr:rowOff>41413</xdr:rowOff>
    </xdr:from>
    <xdr:ext cx="3627782" cy="661448"/>
    <xdr:sp macro="" textlink="">
      <xdr:nvSpPr>
        <xdr:cNvPr id="10" name="角丸四角形吹き出し 9"/>
        <xdr:cNvSpPr/>
      </xdr:nvSpPr>
      <xdr:spPr>
        <a:xfrm>
          <a:off x="2450880" y="519253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248474</xdr:colOff>
      <xdr:row>53</xdr:row>
      <xdr:rowOff>33129</xdr:rowOff>
    </xdr:from>
    <xdr:ext cx="2943225" cy="855118"/>
    <xdr:sp macro="" textlink="">
      <xdr:nvSpPr>
        <xdr:cNvPr id="11" name="角丸四角形吹き出し 10"/>
        <xdr:cNvSpPr/>
      </xdr:nvSpPr>
      <xdr:spPr>
        <a:xfrm>
          <a:off x="5480874" y="6911449"/>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56</xdr:row>
      <xdr:rowOff>157370</xdr:rowOff>
    </xdr:from>
    <xdr:to>
      <xdr:col>17</xdr:col>
      <xdr:colOff>8283</xdr:colOff>
      <xdr:row>61</xdr:row>
      <xdr:rowOff>8284</xdr:rowOff>
    </xdr:to>
    <xdr:sp macro="" textlink="">
      <xdr:nvSpPr>
        <xdr:cNvPr id="12" name="正方形/長方形 11"/>
        <xdr:cNvSpPr/>
      </xdr:nvSpPr>
      <xdr:spPr>
        <a:xfrm>
          <a:off x="4113807" y="7343030"/>
          <a:ext cx="786516" cy="3538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52</xdr:row>
      <xdr:rowOff>91108</xdr:rowOff>
    </xdr:from>
    <xdr:ext cx="2247901" cy="661448"/>
    <xdr:sp macro="" textlink="">
      <xdr:nvSpPr>
        <xdr:cNvPr id="13" name="角丸四角形吹き出し 12"/>
        <xdr:cNvSpPr/>
      </xdr:nvSpPr>
      <xdr:spPr>
        <a:xfrm>
          <a:off x="1848016" y="679670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112</xdr:row>
      <xdr:rowOff>173934</xdr:rowOff>
    </xdr:from>
    <xdr:to>
      <xdr:col>32</xdr:col>
      <xdr:colOff>281609</xdr:colOff>
      <xdr:row>115</xdr:row>
      <xdr:rowOff>8281</xdr:rowOff>
    </xdr:to>
    <xdr:sp macro="" textlink="">
      <xdr:nvSpPr>
        <xdr:cNvPr id="14" name="正方形/長方形 13"/>
        <xdr:cNvSpPr/>
      </xdr:nvSpPr>
      <xdr:spPr>
        <a:xfrm>
          <a:off x="8259749" y="14057574"/>
          <a:ext cx="777240" cy="33660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126</xdr:row>
      <xdr:rowOff>165652</xdr:rowOff>
    </xdr:from>
    <xdr:to>
      <xdr:col>5</xdr:col>
      <xdr:colOff>16566</xdr:colOff>
      <xdr:row>129</xdr:row>
      <xdr:rowOff>1</xdr:rowOff>
    </xdr:to>
    <xdr:sp macro="" textlink="">
      <xdr:nvSpPr>
        <xdr:cNvPr id="15" name="正方形/長方形 14"/>
        <xdr:cNvSpPr/>
      </xdr:nvSpPr>
      <xdr:spPr>
        <a:xfrm>
          <a:off x="1002858" y="15733312"/>
          <a:ext cx="796788" cy="33726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99394</xdr:colOff>
      <xdr:row>109</xdr:row>
      <xdr:rowOff>33133</xdr:rowOff>
    </xdr:from>
    <xdr:ext cx="2943225" cy="855118"/>
    <xdr:sp macro="" textlink="">
      <xdr:nvSpPr>
        <xdr:cNvPr id="16" name="角丸四角形吹き出し 15"/>
        <xdr:cNvSpPr/>
      </xdr:nvSpPr>
      <xdr:spPr>
        <a:xfrm>
          <a:off x="5331794" y="13820253"/>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35</xdr:col>
      <xdr:colOff>482600</xdr:colOff>
      <xdr:row>2</xdr:row>
      <xdr:rowOff>50800</xdr:rowOff>
    </xdr:from>
    <xdr:to>
      <xdr:col>37</xdr:col>
      <xdr:colOff>487840</xdr:colOff>
      <xdr:row>7</xdr:row>
      <xdr:rowOff>54520</xdr:rowOff>
    </xdr:to>
    <xdr:sp macro="" textlink="">
      <xdr:nvSpPr>
        <xdr:cNvPr id="18"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0706100" y="469900"/>
          <a:ext cx="1249840" cy="7276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029123" y="157800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7847825" y="167308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7847825" y="205332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7847825" y="243355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7847825" y="281379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7847825" y="3198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7847825" y="36001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7847825" y="40002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7847825" y="44002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7847825" y="48003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7847825" y="5200381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7847825" y="56019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7847825" y="598524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7847825" y="638529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7847825" y="678534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7847825" y="716862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7847825" y="755191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7847825" y="793519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7847825" y="831848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482600</xdr:colOff>
      <xdr:row>2</xdr:row>
      <xdr:rowOff>0</xdr:rowOff>
    </xdr:from>
    <xdr:to>
      <xdr:col>43</xdr:col>
      <xdr:colOff>482760</xdr:colOff>
      <xdr:row>5</xdr:row>
      <xdr:rowOff>95160</xdr:rowOff>
    </xdr:to>
    <xdr:sp macro="" textlink="">
      <xdr:nvSpPr>
        <xdr:cNvPr id="25"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3347700" y="4826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7C78425A-DBBC-459F-9687-F34BA5E86A17}"/>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42BA575B-B6B5-49A7-A4FE-95C7ADA559C3}"/>
            </a:ext>
          </a:extLst>
        </xdr:cNvPr>
        <xdr:cNvSpPr txBox="1"/>
      </xdr:nvSpPr>
      <xdr:spPr>
        <a:xfrm>
          <a:off x="17029123" y="15810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7C78425A-DBBC-459F-9687-F34BA5E86A17}"/>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7C78425A-DBBC-459F-9687-F34BA5E86A17}"/>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48E2F219-E9FD-4EE0-96E0-7DEEE34FC318}"/>
            </a:ext>
          </a:extLst>
        </xdr:cNvPr>
        <xdr:cNvSpPr txBox="1"/>
      </xdr:nvSpPr>
      <xdr:spPr>
        <a:xfrm>
          <a:off x="17847825" y="16761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48E2F219-E9FD-4EE0-96E0-7DEEE34FC318}"/>
            </a:ext>
          </a:extLst>
        </xdr:cNvPr>
        <xdr:cNvSpPr txBox="1"/>
      </xdr:nvSpPr>
      <xdr:spPr>
        <a:xfrm>
          <a:off x="17847825" y="205636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48E2F219-E9FD-4EE0-96E0-7DEEE34FC318}"/>
            </a:ext>
          </a:extLst>
        </xdr:cNvPr>
        <xdr:cNvSpPr txBox="1"/>
      </xdr:nvSpPr>
      <xdr:spPr>
        <a:xfrm>
          <a:off x="17847825" y="2436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48E2F219-E9FD-4EE0-96E0-7DEEE34FC318}"/>
            </a:ext>
          </a:extLst>
        </xdr:cNvPr>
        <xdr:cNvSpPr txBox="1"/>
      </xdr:nvSpPr>
      <xdr:spPr>
        <a:xfrm>
          <a:off x="17847825" y="281684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48E2F219-E9FD-4EE0-96E0-7DEEE34FC318}"/>
            </a:ext>
          </a:extLst>
        </xdr:cNvPr>
        <xdr:cNvSpPr txBox="1"/>
      </xdr:nvSpPr>
      <xdr:spPr>
        <a:xfrm>
          <a:off x="17847825" y="32016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48E2F219-E9FD-4EE0-96E0-7DEEE34FC318}"/>
            </a:ext>
          </a:extLst>
        </xdr:cNvPr>
        <xdr:cNvSpPr txBox="1"/>
      </xdr:nvSpPr>
      <xdr:spPr>
        <a:xfrm>
          <a:off x="17847825" y="36032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48E2F219-E9FD-4EE0-96E0-7DEEE34FC318}"/>
            </a:ext>
          </a:extLst>
        </xdr:cNvPr>
        <xdr:cNvSpPr txBox="1"/>
      </xdr:nvSpPr>
      <xdr:spPr>
        <a:xfrm>
          <a:off x="17847825" y="40032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48E2F219-E9FD-4EE0-96E0-7DEEE34FC318}"/>
            </a:ext>
          </a:extLst>
        </xdr:cNvPr>
        <xdr:cNvSpPr txBox="1"/>
      </xdr:nvSpPr>
      <xdr:spPr>
        <a:xfrm>
          <a:off x="17847825" y="44033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48E2F219-E9FD-4EE0-96E0-7DEEE34FC318}"/>
            </a:ext>
          </a:extLst>
        </xdr:cNvPr>
        <xdr:cNvSpPr txBox="1"/>
      </xdr:nvSpPr>
      <xdr:spPr>
        <a:xfrm>
          <a:off x="17847825" y="48033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48E2F219-E9FD-4EE0-96E0-7DEEE34FC318}"/>
            </a:ext>
          </a:extLst>
        </xdr:cNvPr>
        <xdr:cNvSpPr txBox="1"/>
      </xdr:nvSpPr>
      <xdr:spPr>
        <a:xfrm>
          <a:off x="17847825" y="5203429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48E2F219-E9FD-4EE0-96E0-7DEEE34FC318}"/>
            </a:ext>
          </a:extLst>
        </xdr:cNvPr>
        <xdr:cNvSpPr txBox="1"/>
      </xdr:nvSpPr>
      <xdr:spPr>
        <a:xfrm>
          <a:off x="17847825" y="560500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48E2F219-E9FD-4EE0-96E0-7DEEE34FC318}"/>
            </a:ext>
          </a:extLst>
        </xdr:cNvPr>
        <xdr:cNvSpPr txBox="1"/>
      </xdr:nvSpPr>
      <xdr:spPr>
        <a:xfrm>
          <a:off x="17847825" y="59882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48E2F219-E9FD-4EE0-96E0-7DEEE34FC318}"/>
            </a:ext>
          </a:extLst>
        </xdr:cNvPr>
        <xdr:cNvSpPr txBox="1"/>
      </xdr:nvSpPr>
      <xdr:spPr>
        <a:xfrm>
          <a:off x="17847825" y="638833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48E2F219-E9FD-4EE0-96E0-7DEEE34FC318}"/>
            </a:ext>
          </a:extLst>
        </xdr:cNvPr>
        <xdr:cNvSpPr txBox="1"/>
      </xdr:nvSpPr>
      <xdr:spPr>
        <a:xfrm>
          <a:off x="17847825" y="67883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48E2F219-E9FD-4EE0-96E0-7DEEE34FC318}"/>
            </a:ext>
          </a:extLst>
        </xdr:cNvPr>
        <xdr:cNvSpPr txBox="1"/>
      </xdr:nvSpPr>
      <xdr:spPr>
        <a:xfrm>
          <a:off x="17847825" y="717167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48E2F219-E9FD-4EE0-96E0-7DEEE34FC318}"/>
            </a:ext>
          </a:extLst>
        </xdr:cNvPr>
        <xdr:cNvSpPr txBox="1"/>
      </xdr:nvSpPr>
      <xdr:spPr>
        <a:xfrm>
          <a:off x="17847825" y="755496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48E2F219-E9FD-4EE0-96E0-7DEEE34FC318}"/>
            </a:ext>
          </a:extLst>
        </xdr:cNvPr>
        <xdr:cNvSpPr txBox="1"/>
      </xdr:nvSpPr>
      <xdr:spPr>
        <a:xfrm>
          <a:off x="17847825" y="793824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48E2F219-E9FD-4EE0-96E0-7DEEE34FC318}"/>
            </a:ext>
          </a:extLst>
        </xdr:cNvPr>
        <xdr:cNvSpPr txBox="1"/>
      </xdr:nvSpPr>
      <xdr:spPr>
        <a:xfrm>
          <a:off x="17847825" y="832153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274280" y="4471284"/>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495300</xdr:colOff>
      <xdr:row>2</xdr:row>
      <xdr:rowOff>50800</xdr:rowOff>
    </xdr:from>
    <xdr:to>
      <xdr:col>43</xdr:col>
      <xdr:colOff>495460</xdr:colOff>
      <xdr:row>5</xdr:row>
      <xdr:rowOff>145960</xdr:rowOff>
    </xdr:to>
    <xdr:sp macro="" textlink="">
      <xdr:nvSpPr>
        <xdr:cNvPr id="27"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3360400" y="5334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xdr:col>
      <xdr:colOff>121920</xdr:colOff>
      <xdr:row>0</xdr:row>
      <xdr:rowOff>22860</xdr:rowOff>
    </xdr:from>
    <xdr:to>
      <xdr:col>7</xdr:col>
      <xdr:colOff>223158</xdr:colOff>
      <xdr:row>1</xdr:row>
      <xdr:rowOff>22860</xdr:rowOff>
    </xdr:to>
    <xdr:sp macro="" textlink="">
      <xdr:nvSpPr>
        <xdr:cNvPr id="2" name="楕円 1"/>
        <xdr:cNvSpPr/>
      </xdr:nvSpPr>
      <xdr:spPr>
        <a:xfrm>
          <a:off x="1440180" y="2286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381000</xdr:colOff>
      <xdr:row>2</xdr:row>
      <xdr:rowOff>63500</xdr:rowOff>
    </xdr:from>
    <xdr:to>
      <xdr:col>37</xdr:col>
      <xdr:colOff>381160</xdr:colOff>
      <xdr:row>6</xdr:row>
      <xdr:rowOff>158660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0883900" y="4699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4</xdr:col>
      <xdr:colOff>83820</xdr:colOff>
      <xdr:row>0</xdr:row>
      <xdr:rowOff>15240</xdr:rowOff>
    </xdr:from>
    <xdr:to>
      <xdr:col>7</xdr:col>
      <xdr:colOff>185058</xdr:colOff>
      <xdr:row>1</xdr:row>
      <xdr:rowOff>15240</xdr:rowOff>
    </xdr:to>
    <xdr:sp macro="" textlink="">
      <xdr:nvSpPr>
        <xdr:cNvPr id="2" name="楕円 1"/>
        <xdr:cNvSpPr/>
      </xdr:nvSpPr>
      <xdr:spPr>
        <a:xfrm>
          <a:off x="1409700" y="1524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254000</xdr:colOff>
      <xdr:row>1</xdr:row>
      <xdr:rowOff>132080</xdr:rowOff>
    </xdr:from>
    <xdr:to>
      <xdr:col>37</xdr:col>
      <xdr:colOff>259240</xdr:colOff>
      <xdr:row>6</xdr:row>
      <xdr:rowOff>24040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1043920" y="3759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026794" y="158761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011930" y="137615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5844541" y="1390184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26</xdr:col>
      <xdr:colOff>243841</xdr:colOff>
      <xdr:row>5</xdr:row>
      <xdr:rowOff>160446</xdr:rowOff>
    </xdr:from>
    <xdr:ext cx="2103120" cy="467778"/>
    <xdr:sp macro="" textlink="">
      <xdr:nvSpPr>
        <xdr:cNvPr id="8" name="角丸四角形吹き出し 7"/>
        <xdr:cNvSpPr/>
      </xdr:nvSpPr>
      <xdr:spPr>
        <a:xfrm>
          <a:off x="7269481" y="1074846"/>
          <a:ext cx="2103120"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4760594" y="287952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3646169" y="1038141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8</xdr:col>
      <xdr:colOff>129540</xdr:colOff>
      <xdr:row>0</xdr:row>
      <xdr:rowOff>30480</xdr:rowOff>
    </xdr:from>
    <xdr:to>
      <xdr:col>11</xdr:col>
      <xdr:colOff>230778</xdr:colOff>
      <xdr:row>1</xdr:row>
      <xdr:rowOff>30480</xdr:rowOff>
    </xdr:to>
    <xdr:sp macro="" textlink="">
      <xdr:nvSpPr>
        <xdr:cNvPr id="11" name="楕円 10"/>
        <xdr:cNvSpPr/>
      </xdr:nvSpPr>
      <xdr:spPr>
        <a:xfrm>
          <a:off x="2491740" y="3048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396240</xdr:colOff>
      <xdr:row>1</xdr:row>
      <xdr:rowOff>121920</xdr:rowOff>
    </xdr:from>
    <xdr:to>
      <xdr:col>37</xdr:col>
      <xdr:colOff>401480</xdr:colOff>
      <xdr:row>6</xdr:row>
      <xdr:rowOff>13880</xdr:rowOff>
    </xdr:to>
    <xdr:sp macro="" textlink="">
      <xdr:nvSpPr>
        <xdr:cNvPr id="1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1186160" y="36576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42</xdr:col>
      <xdr:colOff>533400</xdr:colOff>
      <xdr:row>1</xdr:row>
      <xdr:rowOff>127000</xdr:rowOff>
    </xdr:from>
    <xdr:to>
      <xdr:col>44</xdr:col>
      <xdr:colOff>533560</xdr:colOff>
      <xdr:row>5</xdr:row>
      <xdr:rowOff>95160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2534900" y="3683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43</xdr:col>
      <xdr:colOff>0</xdr:colOff>
      <xdr:row>2</xdr:row>
      <xdr:rowOff>0</xdr:rowOff>
    </xdr:from>
    <xdr:to>
      <xdr:col>45</xdr:col>
      <xdr:colOff>160</xdr:colOff>
      <xdr:row>5</xdr:row>
      <xdr:rowOff>133260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2649200" y="4064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27</xdr:col>
      <xdr:colOff>34573</xdr:colOff>
      <xdr:row>2</xdr:row>
      <xdr:rowOff>14792</xdr:rowOff>
    </xdr:from>
    <xdr:ext cx="2275280" cy="661448"/>
    <xdr:sp macro="" textlink="">
      <xdr:nvSpPr>
        <xdr:cNvPr id="2" name="角丸四角形吹き出し 1"/>
        <xdr:cNvSpPr/>
      </xdr:nvSpPr>
      <xdr:spPr>
        <a:xfrm>
          <a:off x="7837453" y="426272"/>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xdr:cNvSpPr/>
      </xdr:nvSpPr>
      <xdr:spPr>
        <a:xfrm>
          <a:off x="2699724" y="3249258"/>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xdr:cNvSpPr/>
      </xdr:nvSpPr>
      <xdr:spPr>
        <a:xfrm>
          <a:off x="3829583" y="815831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xdr:cNvSpPr/>
      </xdr:nvSpPr>
      <xdr:spPr>
        <a:xfrm>
          <a:off x="5264698" y="4406131"/>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xdr:cNvSpPr/>
      </xdr:nvSpPr>
      <xdr:spPr>
        <a:xfrm>
          <a:off x="7132340" y="8774832"/>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xdr:cNvSpPr/>
      </xdr:nvSpPr>
      <xdr:spPr>
        <a:xfrm>
          <a:off x="6022937" y="11874201"/>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xdr:cNvSpPr/>
      </xdr:nvSpPr>
      <xdr:spPr>
        <a:xfrm>
          <a:off x="6697980" y="2669404"/>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xdr:cNvSpPr/>
      </xdr:nvSpPr>
      <xdr:spPr>
        <a:xfrm>
          <a:off x="6213438" y="545053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xdr:cNvSpPr/>
      </xdr:nvSpPr>
      <xdr:spPr>
        <a:xfrm>
          <a:off x="3142162" y="531651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xdr:cNvSpPr/>
      </xdr:nvSpPr>
      <xdr:spPr>
        <a:xfrm>
          <a:off x="290225" y="2356698"/>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xdr:cNvSpPr/>
      </xdr:nvSpPr>
      <xdr:spPr>
        <a:xfrm>
          <a:off x="7753301" y="3047558"/>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25</xdr:col>
      <xdr:colOff>24673</xdr:colOff>
      <xdr:row>36</xdr:row>
      <xdr:rowOff>22116</xdr:rowOff>
    </xdr:from>
    <xdr:ext cx="2765748" cy="274108"/>
    <xdr:sp macro="" textlink="">
      <xdr:nvSpPr>
        <xdr:cNvPr id="13" name="角丸四角形吹き出し 12"/>
        <xdr:cNvSpPr/>
      </xdr:nvSpPr>
      <xdr:spPr>
        <a:xfrm>
          <a:off x="7309393" y="6544836"/>
          <a:ext cx="2765748" cy="274108"/>
        </a:xfrm>
        <a:prstGeom prst="wedgeRoundRectCallout">
          <a:avLst>
            <a:gd name="adj1" fmla="val -32799"/>
            <a:gd name="adj2" fmla="val -2053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xdr:cNvSpPr/>
      </xdr:nvSpPr>
      <xdr:spPr>
        <a:xfrm>
          <a:off x="6246569" y="719916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xdr:cNvSpPr/>
      </xdr:nvSpPr>
      <xdr:spPr>
        <a:xfrm>
          <a:off x="3701930" y="1306330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xdr:cNvSpPr/>
      </xdr:nvSpPr>
      <xdr:spPr>
        <a:xfrm>
          <a:off x="4244938" y="1387864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xdr:cNvSpPr/>
      </xdr:nvSpPr>
      <xdr:spPr>
        <a:xfrm>
          <a:off x="4512300" y="1470227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xdr:cNvSpPr/>
      </xdr:nvSpPr>
      <xdr:spPr>
        <a:xfrm>
          <a:off x="6313199" y="1306672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xdr:cNvSpPr/>
      </xdr:nvSpPr>
      <xdr:spPr>
        <a:xfrm>
          <a:off x="1748624" y="0"/>
          <a:ext cx="478247" cy="294997"/>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xdr:cNvSpPr/>
      </xdr:nvSpPr>
      <xdr:spPr>
        <a:xfrm>
          <a:off x="3288529" y="307911"/>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56769</xdr:colOff>
      <xdr:row>18</xdr:row>
      <xdr:rowOff>153190</xdr:rowOff>
    </xdr:from>
    <xdr:ext cx="1455305" cy="467778"/>
    <xdr:sp macro="" textlink="">
      <xdr:nvSpPr>
        <xdr:cNvPr id="21" name="角丸四角形吹き出し 20"/>
        <xdr:cNvSpPr/>
      </xdr:nvSpPr>
      <xdr:spPr>
        <a:xfrm>
          <a:off x="8636889" y="3368830"/>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43</xdr:col>
      <xdr:colOff>0</xdr:colOff>
      <xdr:row>2</xdr:row>
      <xdr:rowOff>101600</xdr:rowOff>
    </xdr:from>
    <xdr:to>
      <xdr:col>45</xdr:col>
      <xdr:colOff>160</xdr:colOff>
      <xdr:row>6</xdr:row>
      <xdr:rowOff>69760</xdr:rowOff>
    </xdr:to>
    <xdr:sp macro="" textlink="">
      <xdr:nvSpPr>
        <xdr:cNvPr id="2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2649200" y="50800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xdr:col>
      <xdr:colOff>121920</xdr:colOff>
      <xdr:row>0</xdr:row>
      <xdr:rowOff>22860</xdr:rowOff>
    </xdr:from>
    <xdr:to>
      <xdr:col>7</xdr:col>
      <xdr:colOff>223158</xdr:colOff>
      <xdr:row>1</xdr:row>
      <xdr:rowOff>22860</xdr:rowOff>
    </xdr:to>
    <xdr:sp macro="" textlink="">
      <xdr:nvSpPr>
        <xdr:cNvPr id="2" name="楕円 1"/>
        <xdr:cNvSpPr/>
      </xdr:nvSpPr>
      <xdr:spPr>
        <a:xfrm>
          <a:off x="1440180" y="2286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345440</xdr:colOff>
      <xdr:row>2</xdr:row>
      <xdr:rowOff>10160</xdr:rowOff>
    </xdr:from>
    <xdr:to>
      <xdr:col>37</xdr:col>
      <xdr:colOff>350680</xdr:colOff>
      <xdr:row>6</xdr:row>
      <xdr:rowOff>74840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1135360" y="4267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4</xdr:row>
      <xdr:rowOff>0</xdr:rowOff>
    </xdr:from>
    <xdr:to>
      <xdr:col>20</xdr:col>
      <xdr:colOff>16987</xdr:colOff>
      <xdr:row>6</xdr:row>
      <xdr:rowOff>256525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804660" y="8458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83820</xdr:colOff>
      <xdr:row>0</xdr:row>
      <xdr:rowOff>15240</xdr:rowOff>
    </xdr:from>
    <xdr:to>
      <xdr:col>7</xdr:col>
      <xdr:colOff>185058</xdr:colOff>
      <xdr:row>1</xdr:row>
      <xdr:rowOff>15240</xdr:rowOff>
    </xdr:to>
    <xdr:sp macro="" textlink="">
      <xdr:nvSpPr>
        <xdr:cNvPr id="2" name="楕円 1"/>
        <xdr:cNvSpPr/>
      </xdr:nvSpPr>
      <xdr:spPr>
        <a:xfrm>
          <a:off x="1409700" y="1524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447040</xdr:colOff>
      <xdr:row>2</xdr:row>
      <xdr:rowOff>10160</xdr:rowOff>
    </xdr:from>
    <xdr:to>
      <xdr:col>37</xdr:col>
      <xdr:colOff>452280</xdr:colOff>
      <xdr:row>6</xdr:row>
      <xdr:rowOff>74840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1236960" y="4267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026794" y="158761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011930" y="137615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5844541" y="1390184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26</xdr:col>
      <xdr:colOff>243841</xdr:colOff>
      <xdr:row>5</xdr:row>
      <xdr:rowOff>160446</xdr:rowOff>
    </xdr:from>
    <xdr:ext cx="2103120" cy="467778"/>
    <xdr:sp macro="" textlink="">
      <xdr:nvSpPr>
        <xdr:cNvPr id="8" name="角丸四角形吹き出し 7"/>
        <xdr:cNvSpPr/>
      </xdr:nvSpPr>
      <xdr:spPr>
        <a:xfrm>
          <a:off x="7269481" y="1074846"/>
          <a:ext cx="2103120"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4760594" y="287952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3646169" y="1038141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8</xdr:col>
      <xdr:colOff>129540</xdr:colOff>
      <xdr:row>0</xdr:row>
      <xdr:rowOff>30480</xdr:rowOff>
    </xdr:from>
    <xdr:to>
      <xdr:col>11</xdr:col>
      <xdr:colOff>230778</xdr:colOff>
      <xdr:row>1</xdr:row>
      <xdr:rowOff>30480</xdr:rowOff>
    </xdr:to>
    <xdr:sp macro="" textlink="">
      <xdr:nvSpPr>
        <xdr:cNvPr id="11" name="楕円 10"/>
        <xdr:cNvSpPr/>
      </xdr:nvSpPr>
      <xdr:spPr>
        <a:xfrm>
          <a:off x="2491740" y="30480"/>
          <a:ext cx="878478" cy="24384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284480</xdr:colOff>
      <xdr:row>2</xdr:row>
      <xdr:rowOff>10160</xdr:rowOff>
    </xdr:from>
    <xdr:to>
      <xdr:col>37</xdr:col>
      <xdr:colOff>289720</xdr:colOff>
      <xdr:row>6</xdr:row>
      <xdr:rowOff>74840</xdr:rowOff>
    </xdr:to>
    <xdr:sp macro="" textlink="">
      <xdr:nvSpPr>
        <xdr:cNvPr id="1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1074400" y="4267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42</xdr:col>
      <xdr:colOff>284480</xdr:colOff>
      <xdr:row>1</xdr:row>
      <xdr:rowOff>152400</xdr:rowOff>
    </xdr:from>
    <xdr:to>
      <xdr:col>44</xdr:col>
      <xdr:colOff>289720</xdr:colOff>
      <xdr:row>5</xdr:row>
      <xdr:rowOff>95160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2639040" y="39624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42</xdr:col>
      <xdr:colOff>223520</xdr:colOff>
      <xdr:row>1</xdr:row>
      <xdr:rowOff>132080</xdr:rowOff>
    </xdr:from>
    <xdr:to>
      <xdr:col>44</xdr:col>
      <xdr:colOff>228760</xdr:colOff>
      <xdr:row>5</xdr:row>
      <xdr:rowOff>74840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2618720" y="37592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oneCellAnchor>
    <xdr:from>
      <xdr:col>27</xdr:col>
      <xdr:colOff>34573</xdr:colOff>
      <xdr:row>2</xdr:row>
      <xdr:rowOff>14792</xdr:rowOff>
    </xdr:from>
    <xdr:ext cx="2275280" cy="661448"/>
    <xdr:sp macro="" textlink="">
      <xdr:nvSpPr>
        <xdr:cNvPr id="2" name="角丸四角形吹き出し 1"/>
        <xdr:cNvSpPr/>
      </xdr:nvSpPr>
      <xdr:spPr>
        <a:xfrm>
          <a:off x="7837453" y="426272"/>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xdr:cNvSpPr/>
      </xdr:nvSpPr>
      <xdr:spPr>
        <a:xfrm>
          <a:off x="2699724" y="3249258"/>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xdr:cNvSpPr/>
      </xdr:nvSpPr>
      <xdr:spPr>
        <a:xfrm>
          <a:off x="3829583" y="815831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xdr:cNvSpPr/>
      </xdr:nvSpPr>
      <xdr:spPr>
        <a:xfrm>
          <a:off x="5264698" y="4406131"/>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xdr:cNvSpPr/>
      </xdr:nvSpPr>
      <xdr:spPr>
        <a:xfrm>
          <a:off x="7132340" y="8774832"/>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xdr:cNvSpPr/>
      </xdr:nvSpPr>
      <xdr:spPr>
        <a:xfrm>
          <a:off x="6022937" y="11874201"/>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xdr:cNvSpPr/>
      </xdr:nvSpPr>
      <xdr:spPr>
        <a:xfrm>
          <a:off x="6697980" y="2669404"/>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xdr:cNvSpPr/>
      </xdr:nvSpPr>
      <xdr:spPr>
        <a:xfrm>
          <a:off x="6213438" y="545053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xdr:cNvSpPr/>
      </xdr:nvSpPr>
      <xdr:spPr>
        <a:xfrm>
          <a:off x="3142162" y="531651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xdr:cNvSpPr/>
      </xdr:nvSpPr>
      <xdr:spPr>
        <a:xfrm>
          <a:off x="290225" y="2356698"/>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xdr:cNvSpPr/>
      </xdr:nvSpPr>
      <xdr:spPr>
        <a:xfrm>
          <a:off x="7753301" y="3047558"/>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25</xdr:col>
      <xdr:colOff>24673</xdr:colOff>
      <xdr:row>36</xdr:row>
      <xdr:rowOff>22116</xdr:rowOff>
    </xdr:from>
    <xdr:ext cx="2765748" cy="274108"/>
    <xdr:sp macro="" textlink="">
      <xdr:nvSpPr>
        <xdr:cNvPr id="13" name="角丸四角形吹き出し 12"/>
        <xdr:cNvSpPr/>
      </xdr:nvSpPr>
      <xdr:spPr>
        <a:xfrm>
          <a:off x="7309393" y="6544836"/>
          <a:ext cx="2765748" cy="274108"/>
        </a:xfrm>
        <a:prstGeom prst="wedgeRoundRectCallout">
          <a:avLst>
            <a:gd name="adj1" fmla="val -32799"/>
            <a:gd name="adj2" fmla="val -2053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xdr:cNvSpPr/>
      </xdr:nvSpPr>
      <xdr:spPr>
        <a:xfrm>
          <a:off x="6246569" y="719916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xdr:cNvSpPr/>
      </xdr:nvSpPr>
      <xdr:spPr>
        <a:xfrm>
          <a:off x="3701930" y="1306330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xdr:cNvSpPr/>
      </xdr:nvSpPr>
      <xdr:spPr>
        <a:xfrm>
          <a:off x="4244938" y="1387864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xdr:cNvSpPr/>
      </xdr:nvSpPr>
      <xdr:spPr>
        <a:xfrm>
          <a:off x="4512300" y="1470227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xdr:cNvSpPr/>
      </xdr:nvSpPr>
      <xdr:spPr>
        <a:xfrm>
          <a:off x="6313199" y="1306672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xdr:cNvSpPr/>
      </xdr:nvSpPr>
      <xdr:spPr>
        <a:xfrm>
          <a:off x="1748624" y="0"/>
          <a:ext cx="478247" cy="294997"/>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xdr:cNvSpPr/>
      </xdr:nvSpPr>
      <xdr:spPr>
        <a:xfrm>
          <a:off x="3288529" y="307911"/>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56769</xdr:colOff>
      <xdr:row>18</xdr:row>
      <xdr:rowOff>153190</xdr:rowOff>
    </xdr:from>
    <xdr:ext cx="1455305" cy="467778"/>
    <xdr:sp macro="" textlink="">
      <xdr:nvSpPr>
        <xdr:cNvPr id="21" name="角丸四角形吹き出し 20"/>
        <xdr:cNvSpPr/>
      </xdr:nvSpPr>
      <xdr:spPr>
        <a:xfrm>
          <a:off x="8636889" y="3368830"/>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42</xdr:col>
      <xdr:colOff>213360</xdr:colOff>
      <xdr:row>1</xdr:row>
      <xdr:rowOff>50800</xdr:rowOff>
    </xdr:from>
    <xdr:to>
      <xdr:col>44</xdr:col>
      <xdr:colOff>218600</xdr:colOff>
      <xdr:row>4</xdr:row>
      <xdr:rowOff>166280</xdr:rowOff>
    </xdr:to>
    <xdr:sp macro="" textlink="">
      <xdr:nvSpPr>
        <xdr:cNvPr id="2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12608560" y="294640"/>
          <a:ext cx="1244760" cy="7555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5"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xdr:cNvSpPr>
          <a:spLocks/>
        </xdr:cNvSpPr>
      </xdr:nvSpPr>
      <xdr:spPr bwMode="auto">
        <a:xfrm>
          <a:off x="2385060" y="46939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xdr:cNvSpPr>
          <a:spLocks/>
        </xdr:cNvSpPr>
      </xdr:nvSpPr>
      <xdr:spPr bwMode="auto">
        <a:xfrm>
          <a:off x="6134100" y="47015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179294</xdr:colOff>
      <xdr:row>2</xdr:row>
      <xdr:rowOff>152400</xdr:rowOff>
    </xdr:from>
    <xdr:to>
      <xdr:col>52</xdr:col>
      <xdr:colOff>155145</xdr:colOff>
      <xdr:row>5</xdr:row>
      <xdr:rowOff>840</xdr:rowOff>
    </xdr:to>
    <xdr:sp macro="" textlink="">
      <xdr:nvSpPr>
        <xdr:cNvPr id="4" name="額縁 3">
          <a:hlinkClick xmlns:r="http://schemas.openxmlformats.org/officeDocument/2006/relationships" r:id="rId1"/>
        </xdr:cNvPr>
        <xdr:cNvSpPr/>
      </xdr:nvSpPr>
      <xdr:spPr>
        <a:xfrm>
          <a:off x="6983954" y="701040"/>
          <a:ext cx="1233151" cy="64854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612345</xdr:colOff>
      <xdr:row>7</xdr:row>
      <xdr:rowOff>144274</xdr:rowOff>
    </xdr:to>
    <xdr:sp macro="" textlink="">
      <xdr:nvSpPr>
        <xdr:cNvPr id="3" name="額縁 2">
          <a:hlinkClick xmlns:r="http://schemas.openxmlformats.org/officeDocument/2006/relationships" r:id="rId1"/>
        </xdr:cNvPr>
        <xdr:cNvSpPr/>
      </xdr:nvSpPr>
      <xdr:spPr>
        <a:xfrm>
          <a:off x="6606988" y="600635"/>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95250</xdr:colOff>
      <xdr:row>34</xdr:row>
      <xdr:rowOff>219075</xdr:rowOff>
    </xdr:from>
    <xdr:to>
      <xdr:col>16</xdr:col>
      <xdr:colOff>219075</xdr:colOff>
      <xdr:row>38</xdr:row>
      <xdr:rowOff>152400</xdr:rowOff>
    </xdr:to>
    <xdr:sp macro="" textlink="">
      <xdr:nvSpPr>
        <xdr:cNvPr id="4" name="正方形/長方形 3"/>
        <xdr:cNvSpPr/>
      </xdr:nvSpPr>
      <xdr:spPr>
        <a:xfrm>
          <a:off x="3095625" y="9867900"/>
          <a:ext cx="4371975" cy="923925"/>
        </a:xfrm>
        <a:prstGeom prst="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en-US" altLang="ja-JP" sz="1100"/>
        </a:p>
        <a:p>
          <a:pPr algn="l"/>
          <a:r>
            <a:rPr kumimoji="1" lang="ja-JP" altLang="en-US" sz="1100"/>
            <a:t>　</a:t>
          </a:r>
          <a:r>
            <a:rPr kumimoji="1" lang="ja-JP" altLang="en-US" sz="1200">
              <a:solidFill>
                <a:srgbClr val="FF0000"/>
              </a:solidFill>
            </a:rPr>
            <a:t>・現在の作業工程（概ね１カ月程度）における主な作業に関する</a:t>
          </a:r>
          <a:endParaRPr kumimoji="1" lang="en-US" altLang="ja-JP" sz="1200">
            <a:solidFill>
              <a:srgbClr val="FF0000"/>
            </a:solidFill>
          </a:endParaRPr>
        </a:p>
        <a:p>
          <a:pPr algn="l"/>
          <a:r>
            <a:rPr kumimoji="1" lang="ja-JP" altLang="en-US" sz="1200">
              <a:solidFill>
                <a:srgbClr val="FF0000"/>
              </a:solidFill>
            </a:rPr>
            <a:t>　　点検項目を記載してください。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68580</xdr:colOff>
          <xdr:row>34</xdr:row>
          <xdr:rowOff>68580</xdr:rowOff>
        </xdr:from>
        <xdr:to>
          <xdr:col>2</xdr:col>
          <xdr:colOff>259080</xdr:colOff>
          <xdr:row>34</xdr:row>
          <xdr:rowOff>259080</xdr:rowOff>
        </xdr:to>
        <xdr:sp macro="" textlink="">
          <xdr:nvSpPr>
            <xdr:cNvPr id="1008641" name="Check Box 1" hidden="1">
              <a:extLst>
                <a:ext uri="{63B3BB69-23CF-44E3-9099-C40C66FF867C}">
                  <a14:compatExt spid="_x0000_s100864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68580</xdr:rowOff>
        </xdr:from>
        <xdr:to>
          <xdr:col>2</xdr:col>
          <xdr:colOff>259080</xdr:colOff>
          <xdr:row>35</xdr:row>
          <xdr:rowOff>259080</xdr:rowOff>
        </xdr:to>
        <xdr:sp macro="" textlink="">
          <xdr:nvSpPr>
            <xdr:cNvPr id="1008642" name="Check Box 2" hidden="1">
              <a:extLst>
                <a:ext uri="{63B3BB69-23CF-44E3-9099-C40C66FF867C}">
                  <a14:compatExt spid="_x0000_s100864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68580</xdr:rowOff>
        </xdr:from>
        <xdr:to>
          <xdr:col>2</xdr:col>
          <xdr:colOff>259080</xdr:colOff>
          <xdr:row>36</xdr:row>
          <xdr:rowOff>259080</xdr:rowOff>
        </xdr:to>
        <xdr:sp macro="" textlink="">
          <xdr:nvSpPr>
            <xdr:cNvPr id="1008643" name="Check Box 3" hidden="1">
              <a:extLst>
                <a:ext uri="{63B3BB69-23CF-44E3-9099-C40C66FF867C}">
                  <a14:compatExt spid="_x0000_s100864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163932</xdr:colOff>
      <xdr:row>29</xdr:row>
      <xdr:rowOff>175260</xdr:rowOff>
    </xdr:from>
    <xdr:to>
      <xdr:col>20</xdr:col>
      <xdr:colOff>230561</xdr:colOff>
      <xdr:row>32</xdr:row>
      <xdr:rowOff>190500</xdr:rowOff>
    </xdr:to>
    <xdr:sp macro="" textlink="" fLocksText="0">
      <xdr:nvSpPr>
        <xdr:cNvPr id="6" name="AutoShape 6"/>
        <xdr:cNvSpPr/>
      </xdr:nvSpPr>
      <xdr:spPr bwMode="auto">
        <a:xfrm>
          <a:off x="2929992" y="7117080"/>
          <a:ext cx="2329769" cy="769620"/>
        </a:xfrm>
        <a:prstGeom prst="wedgeRoundRectCallout">
          <a:avLst>
            <a:gd name="adj1" fmla="val -76439"/>
            <a:gd name="adj2" fmla="val -37779"/>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工事の種別に応じて、別表1～3のいずれかの添付が必要です。</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土木工事等は別表３</a:t>
          </a:r>
        </a:p>
      </xdr:txBody>
    </xdr:sp>
    <xdr:clientData fPrintsWithSheet="0"/>
  </xdr:twoCellAnchor>
  <xdr:twoCellAnchor>
    <xdr:from>
      <xdr:col>4</xdr:col>
      <xdr:colOff>70541</xdr:colOff>
      <xdr:row>37</xdr:row>
      <xdr:rowOff>19348</xdr:rowOff>
    </xdr:from>
    <xdr:to>
      <xdr:col>14</xdr:col>
      <xdr:colOff>152400</xdr:colOff>
      <xdr:row>38</xdr:row>
      <xdr:rowOff>22860</xdr:rowOff>
    </xdr:to>
    <xdr:sp macro="" textlink="" fLocksText="0">
      <xdr:nvSpPr>
        <xdr:cNvPr id="7" name="AutoShape 7"/>
        <xdr:cNvSpPr/>
      </xdr:nvSpPr>
      <xdr:spPr bwMode="auto">
        <a:xfrm>
          <a:off x="1076381" y="8972848"/>
          <a:ext cx="2596459" cy="254972"/>
        </a:xfrm>
        <a:prstGeom prst="wedgeRoundRectCallout">
          <a:avLst>
            <a:gd name="adj1" fmla="val -63787"/>
            <a:gd name="adj2" fmla="val -5749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土木工事等は別表３を選択。</a:t>
          </a:r>
        </a:p>
      </xdr:txBody>
    </xdr:sp>
    <xdr:clientData fPrintsWithSheet="0"/>
  </xdr:twoCellAnchor>
  <xdr:twoCellAnchor>
    <xdr:from>
      <xdr:col>5</xdr:col>
      <xdr:colOff>175204</xdr:colOff>
      <xdr:row>0</xdr:row>
      <xdr:rowOff>169173</xdr:rowOff>
    </xdr:from>
    <xdr:to>
      <xdr:col>17</xdr:col>
      <xdr:colOff>9451</xdr:colOff>
      <xdr:row>1</xdr:row>
      <xdr:rowOff>143192</xdr:rowOff>
    </xdr:to>
    <xdr:sp macro="" textlink="" fLocksText="0">
      <xdr:nvSpPr>
        <xdr:cNvPr id="8" name="AutoShape 8"/>
        <xdr:cNvSpPr/>
      </xdr:nvSpPr>
      <xdr:spPr bwMode="auto">
        <a:xfrm>
          <a:off x="1432504" y="169173"/>
          <a:ext cx="2851767" cy="225479"/>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3</xdr:col>
      <xdr:colOff>215330</xdr:colOff>
      <xdr:row>3</xdr:row>
      <xdr:rowOff>1120</xdr:rowOff>
    </xdr:from>
    <xdr:to>
      <xdr:col>13</xdr:col>
      <xdr:colOff>207725</xdr:colOff>
      <xdr:row>5</xdr:row>
      <xdr:rowOff>60959</xdr:rowOff>
    </xdr:to>
    <xdr:sp macro="" textlink="" fLocksText="0">
      <xdr:nvSpPr>
        <xdr:cNvPr id="9" name="AutoShape 9"/>
        <xdr:cNvSpPr/>
      </xdr:nvSpPr>
      <xdr:spPr bwMode="auto">
        <a:xfrm>
          <a:off x="969710" y="755500"/>
          <a:ext cx="2506995" cy="562759"/>
        </a:xfrm>
        <a:prstGeom prst="wedgeRoundRectCallout">
          <a:avLst>
            <a:gd name="adj1" fmla="val -67574"/>
            <a:gd name="adj2" fmla="val -959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あらかじめ監督職員に説明し、押印を受け、契約書と一緒に提出して下さい。</a:t>
          </a:r>
        </a:p>
      </xdr:txBody>
    </xdr:sp>
    <xdr:clientData fPrintsWithSheet="0"/>
  </xdr:twoCellAnchor>
  <xdr:twoCellAnchor>
    <xdr:from>
      <xdr:col>27</xdr:col>
      <xdr:colOff>0</xdr:colOff>
      <xdr:row>4</xdr:row>
      <xdr:rowOff>0</xdr:rowOff>
    </xdr:from>
    <xdr:to>
      <xdr:col>29</xdr:col>
      <xdr:colOff>359887</xdr:colOff>
      <xdr:row>5</xdr:row>
      <xdr:rowOff>462265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797040" y="10058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11</xdr:col>
      <xdr:colOff>600075</xdr:colOff>
      <xdr:row>1</xdr:row>
      <xdr:rowOff>200024</xdr:rowOff>
    </xdr:from>
    <xdr:to>
      <xdr:col>14</xdr:col>
      <xdr:colOff>2700</xdr:colOff>
      <xdr:row>5</xdr:row>
      <xdr:rowOff>158024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E00-000003000000}"/>
            </a:ext>
          </a:extLst>
        </xdr:cNvPr>
        <xdr:cNvSpPr/>
      </xdr:nvSpPr>
      <xdr:spPr>
        <a:xfrm>
          <a:off x="6562725" y="12287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11</xdr:col>
      <xdr:colOff>600075</xdr:colOff>
      <xdr:row>1</xdr:row>
      <xdr:rowOff>152400</xdr:rowOff>
    </xdr:from>
    <xdr:to>
      <xdr:col>12</xdr:col>
      <xdr:colOff>238125</xdr:colOff>
      <xdr:row>5</xdr:row>
      <xdr:rowOff>47625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38900" y="1181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oneCellAnchor>
    <xdr:from>
      <xdr:col>0</xdr:col>
      <xdr:colOff>1413710</xdr:colOff>
      <xdr:row>1</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8</xdr:col>
      <xdr:colOff>9525</xdr:colOff>
      <xdr:row>2</xdr:row>
      <xdr:rowOff>47625</xdr:rowOff>
    </xdr:from>
    <xdr:to>
      <xdr:col>10</xdr:col>
      <xdr:colOff>104775</xdr:colOff>
      <xdr:row>6</xdr:row>
      <xdr:rowOff>19050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819900" y="3905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5</xdr:row>
      <xdr:rowOff>184785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6</xdr:row>
      <xdr:rowOff>123825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15240</xdr:colOff>
      <xdr:row>7</xdr:row>
      <xdr:rowOff>228600</xdr:rowOff>
    </xdr:from>
    <xdr:to>
      <xdr:col>30</xdr:col>
      <xdr:colOff>518160</xdr:colOff>
      <xdr:row>10</xdr:row>
      <xdr:rowOff>137160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423660" y="16383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28</xdr:col>
      <xdr:colOff>434340</xdr:colOff>
      <xdr:row>2</xdr:row>
      <xdr:rowOff>91440</xdr:rowOff>
    </xdr:from>
    <xdr:to>
      <xdr:col>30</xdr:col>
      <xdr:colOff>548640</xdr:colOff>
      <xdr:row>5</xdr:row>
      <xdr:rowOff>62865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233160" y="4876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28</xdr:col>
      <xdr:colOff>480060</xdr:colOff>
      <xdr:row>7</xdr:row>
      <xdr:rowOff>38100</xdr:rowOff>
    </xdr:from>
    <xdr:to>
      <xdr:col>30</xdr:col>
      <xdr:colOff>373380</xdr:colOff>
      <xdr:row>9</xdr:row>
      <xdr:rowOff>182880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278880" y="14478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7</xdr:row>
      <xdr:rowOff>0</xdr:rowOff>
    </xdr:from>
    <xdr:to>
      <xdr:col>30</xdr:col>
      <xdr:colOff>502920</xdr:colOff>
      <xdr:row>9</xdr:row>
      <xdr:rowOff>144780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408420" y="14097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7</xdr:row>
      <xdr:rowOff>1</xdr:rowOff>
    </xdr:from>
    <xdr:to>
      <xdr:col>30</xdr:col>
      <xdr:colOff>502920</xdr:colOff>
      <xdr:row>9</xdr:row>
      <xdr:rowOff>144781</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408420" y="1409701"/>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8.xml><?xml version="1.0" encoding="utf-8"?>
<xdr:wsDr xmlns:xdr="http://schemas.openxmlformats.org/drawingml/2006/spreadsheetDrawing" xmlns:a="http://schemas.openxmlformats.org/drawingml/2006/main">
  <xdr:oneCellAnchor>
    <xdr:from>
      <xdr:col>20</xdr:col>
      <xdr:colOff>80211</xdr:colOff>
      <xdr:row>12</xdr:row>
      <xdr:rowOff>84913</xdr:rowOff>
    </xdr:from>
    <xdr:ext cx="5220000" cy="64248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5745287" y="3374651"/>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6</xdr:row>
      <xdr:rowOff>95250</xdr:rowOff>
    </xdr:from>
    <xdr:to>
      <xdr:col>22</xdr:col>
      <xdr:colOff>145575</xdr:colOff>
      <xdr:row>10</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2</xdr:col>
      <xdr:colOff>26276</xdr:colOff>
      <xdr:row>26</xdr:row>
      <xdr:rowOff>76200</xdr:rowOff>
    </xdr:from>
    <xdr:to>
      <xdr:col>2</xdr:col>
      <xdr:colOff>1051560</xdr:colOff>
      <xdr:row>26</xdr:row>
      <xdr:rowOff>335280</xdr:rowOff>
    </xdr:to>
    <xdr:sp macro="" textlink="">
      <xdr:nvSpPr>
        <xdr:cNvPr id="2" name="角丸四角形 1"/>
        <xdr:cNvSpPr/>
      </xdr:nvSpPr>
      <xdr:spPr>
        <a:xfrm>
          <a:off x="451945" y="7328338"/>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31531</xdr:colOff>
      <xdr:row>28</xdr:row>
      <xdr:rowOff>65690</xdr:rowOff>
    </xdr:from>
    <xdr:to>
      <xdr:col>2</xdr:col>
      <xdr:colOff>1056815</xdr:colOff>
      <xdr:row>28</xdr:row>
      <xdr:rowOff>324770</xdr:rowOff>
    </xdr:to>
    <xdr:sp macro="" textlink="">
      <xdr:nvSpPr>
        <xdr:cNvPr id="3" name="角丸四角形 2"/>
        <xdr:cNvSpPr/>
      </xdr:nvSpPr>
      <xdr:spPr>
        <a:xfrm>
          <a:off x="457200" y="8085083"/>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xdr:row>
      <xdr:rowOff>0</xdr:rowOff>
    </xdr:from>
    <xdr:to>
      <xdr:col>16</xdr:col>
      <xdr:colOff>7620</xdr:colOff>
      <xdr:row>2</xdr:row>
      <xdr:rowOff>657225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804660" y="419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10</xdr:col>
      <xdr:colOff>563880</xdr:colOff>
      <xdr:row>2</xdr:row>
      <xdr:rowOff>144780</xdr:rowOff>
    </xdr:from>
    <xdr:to>
      <xdr:col>12</xdr:col>
      <xdr:colOff>565627</xdr:colOff>
      <xdr:row>5</xdr:row>
      <xdr:rowOff>96505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315200" y="5105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0</xdr:col>
      <xdr:colOff>76200</xdr:colOff>
      <xdr:row>35</xdr:row>
      <xdr:rowOff>2485</xdr:rowOff>
    </xdr:from>
    <xdr:to>
      <xdr:col>5</xdr:col>
      <xdr:colOff>525670</xdr:colOff>
      <xdr:row>39</xdr:row>
      <xdr:rowOff>0</xdr:rowOff>
    </xdr:to>
    <xdr:sp macro="" textlink="">
      <xdr:nvSpPr>
        <xdr:cNvPr id="2" name="Rectangle 2"/>
        <xdr:cNvSpPr>
          <a:spLocks noChangeArrowheads="1"/>
        </xdr:cNvSpPr>
      </xdr:nvSpPr>
      <xdr:spPr bwMode="auto">
        <a:xfrm>
          <a:off x="76200" y="7721545"/>
          <a:ext cx="5760610" cy="14605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3</xdr:row>
      <xdr:rowOff>0</xdr:rowOff>
    </xdr:from>
    <xdr:to>
      <xdr:col>9</xdr:col>
      <xdr:colOff>114300</xdr:colOff>
      <xdr:row>4</xdr:row>
      <xdr:rowOff>153643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573078" y="503583"/>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14</xdr:col>
      <xdr:colOff>0</xdr:colOff>
      <xdr:row>2</xdr:row>
      <xdr:rowOff>0</xdr:rowOff>
    </xdr:from>
    <xdr:to>
      <xdr:col>15</xdr:col>
      <xdr:colOff>597060</xdr:colOff>
      <xdr:row>5</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048500" y="56388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117080" y="1112520"/>
          <a:ext cx="1333500" cy="6324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198120</xdr:colOff>
      <xdr:row>23</xdr:row>
      <xdr:rowOff>53340</xdr:rowOff>
    </xdr:from>
    <xdr:to>
      <xdr:col>6</xdr:col>
      <xdr:colOff>484264</xdr:colOff>
      <xdr:row>23</xdr:row>
      <xdr:rowOff>266700</xdr:rowOff>
    </xdr:to>
    <xdr:sp macro="" textlink="">
      <xdr:nvSpPr>
        <xdr:cNvPr id="3" name="角丸四角形 2"/>
        <xdr:cNvSpPr/>
      </xdr:nvSpPr>
      <xdr:spPr>
        <a:xfrm>
          <a:off x="2446020" y="5181600"/>
          <a:ext cx="1025284" cy="21336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38</xdr:col>
      <xdr:colOff>0</xdr:colOff>
      <xdr:row>3</xdr:row>
      <xdr:rowOff>0</xdr:rowOff>
    </xdr:from>
    <xdr:to>
      <xdr:col>42</xdr:col>
      <xdr:colOff>220095</xdr:colOff>
      <xdr:row>5</xdr:row>
      <xdr:rowOff>325553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583271"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14</xdr:col>
      <xdr:colOff>0</xdr:colOff>
      <xdr:row>5</xdr:row>
      <xdr:rowOff>0</xdr:rowOff>
    </xdr:from>
    <xdr:to>
      <xdr:col>16</xdr:col>
      <xdr:colOff>99060</xdr:colOff>
      <xdr:row>7</xdr:row>
      <xdr:rowOff>137160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972300" y="134874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14</xdr:col>
      <xdr:colOff>205740</xdr:colOff>
      <xdr:row>4</xdr:row>
      <xdr:rowOff>220980</xdr:rowOff>
    </xdr:from>
    <xdr:to>
      <xdr:col>16</xdr:col>
      <xdr:colOff>304800</xdr:colOff>
      <xdr:row>8</xdr:row>
      <xdr:rowOff>137160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178040" y="99822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xdr:col>
      <xdr:colOff>205619</xdr:colOff>
      <xdr:row>23</xdr:row>
      <xdr:rowOff>228154</xdr:rowOff>
    </xdr:from>
    <xdr:to>
      <xdr:col>6</xdr:col>
      <xdr:colOff>38037</xdr:colOff>
      <xdr:row>25</xdr:row>
      <xdr:rowOff>18752</xdr:rowOff>
    </xdr:to>
    <xdr:sp macro="" textlink="" fLocksText="0">
      <xdr:nvSpPr>
        <xdr:cNvPr id="2" name="円/楕円 2"/>
        <xdr:cNvSpPr/>
      </xdr:nvSpPr>
      <xdr:spPr bwMode="auto">
        <a:xfrm>
          <a:off x="891419" y="6872794"/>
          <a:ext cx="586798"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68450</xdr:colOff>
      <xdr:row>26</xdr:row>
      <xdr:rowOff>0</xdr:rowOff>
    </xdr:from>
    <xdr:to>
      <xdr:col>13</xdr:col>
      <xdr:colOff>196248</xdr:colOff>
      <xdr:row>27</xdr:row>
      <xdr:rowOff>0</xdr:rowOff>
    </xdr:to>
    <xdr:sp macro="" textlink="" fLocksText="0">
      <xdr:nvSpPr>
        <xdr:cNvPr id="3" name="円/楕円 3"/>
        <xdr:cNvSpPr/>
      </xdr:nvSpPr>
      <xdr:spPr bwMode="auto">
        <a:xfrm>
          <a:off x="3017390" y="7444740"/>
          <a:ext cx="37925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243924</xdr:colOff>
      <xdr:row>28</xdr:row>
      <xdr:rowOff>9376</xdr:rowOff>
    </xdr:from>
    <xdr:to>
      <xdr:col>11</xdr:col>
      <xdr:colOff>20974</xdr:colOff>
      <xdr:row>29</xdr:row>
      <xdr:rowOff>9525</xdr:rowOff>
    </xdr:to>
    <xdr:sp macro="" textlink="" fLocksText="0">
      <xdr:nvSpPr>
        <xdr:cNvPr id="4" name="円/楕円 4"/>
        <xdr:cNvSpPr/>
      </xdr:nvSpPr>
      <xdr:spPr bwMode="auto">
        <a:xfrm>
          <a:off x="2187024" y="7987516"/>
          <a:ext cx="531430"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175204</xdr:colOff>
      <xdr:row>8</xdr:row>
      <xdr:rowOff>190649</xdr:rowOff>
    </xdr:from>
    <xdr:to>
      <xdr:col>27</xdr:col>
      <xdr:colOff>68450</xdr:colOff>
      <xdr:row>11</xdr:row>
      <xdr:rowOff>200025</xdr:rowOff>
    </xdr:to>
    <xdr:sp macro="" textlink="" fLocksText="0">
      <xdr:nvSpPr>
        <xdr:cNvPr id="5" name="正方形/長方形 5"/>
        <xdr:cNvSpPr/>
      </xdr:nvSpPr>
      <xdr:spPr bwMode="auto">
        <a:xfrm>
          <a:off x="4884364" y="2225189"/>
          <a:ext cx="190492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31</xdr:col>
      <xdr:colOff>22860</xdr:colOff>
      <xdr:row>4</xdr:row>
      <xdr:rowOff>30480</xdr:rowOff>
    </xdr:from>
    <xdr:to>
      <xdr:col>41</xdr:col>
      <xdr:colOff>35560</xdr:colOff>
      <xdr:row>7</xdr:row>
      <xdr:rowOff>89219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7543800" y="99822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11</xdr:col>
      <xdr:colOff>8965</xdr:colOff>
      <xdr:row>17</xdr:row>
      <xdr:rowOff>376518</xdr:rowOff>
    </xdr:from>
    <xdr:to>
      <xdr:col>14</xdr:col>
      <xdr:colOff>189665</xdr:colOff>
      <xdr:row>19</xdr:row>
      <xdr:rowOff>37128</xdr:rowOff>
    </xdr:to>
    <xdr:sp macro="" textlink="" fLocksText="0">
      <xdr:nvSpPr>
        <xdr:cNvPr id="2" name="円/楕円 2"/>
        <xdr:cNvSpPr/>
      </xdr:nvSpPr>
      <xdr:spPr bwMode="auto">
        <a:xfrm>
          <a:off x="2689412" y="5871883"/>
          <a:ext cx="960629"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288780" y="975360"/>
          <a:ext cx="1256414" cy="72179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xdr:col>
      <xdr:colOff>9441</xdr:colOff>
      <xdr:row>1</xdr:row>
      <xdr:rowOff>3660</xdr:rowOff>
    </xdr:from>
    <xdr:to>
      <xdr:col>16</xdr:col>
      <xdr:colOff>9441</xdr:colOff>
      <xdr:row>2</xdr:row>
      <xdr:rowOff>198119</xdr:rowOff>
    </xdr:to>
    <xdr:sp macro="" textlink="" fLocksText="0">
      <xdr:nvSpPr>
        <xdr:cNvPr id="2" name="AutoShape 53"/>
        <xdr:cNvSpPr/>
      </xdr:nvSpPr>
      <xdr:spPr bwMode="auto">
        <a:xfrm>
          <a:off x="1266741" y="255120"/>
          <a:ext cx="2766060" cy="445919"/>
        </a:xfrm>
        <a:prstGeom prst="wedgeRoundRectCallout">
          <a:avLst>
            <a:gd name="adj1" fmla="val -77273"/>
            <a:gd name="adj2" fmla="val 3709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あらかじめ監督職員に説明して押印を受け、契約書（2部とも）に袋とじして下さい。</a:t>
          </a:r>
        </a:p>
      </xdr:txBody>
    </xdr:sp>
    <xdr:clientData fPrintsWithSheet="0"/>
  </xdr:twoCellAnchor>
  <mc:AlternateContent xmlns:mc="http://schemas.openxmlformats.org/markup-compatibility/2006">
    <mc:Choice xmlns:a14="http://schemas.microsoft.com/office/drawing/2010/main" Requires="a14">
      <xdr:twoCellAnchor>
        <xdr:from>
          <xdr:col>15</xdr:col>
          <xdr:colOff>68580</xdr:colOff>
          <xdr:row>10</xdr:row>
          <xdr:rowOff>0</xdr:rowOff>
        </xdr:from>
        <xdr:to>
          <xdr:col>15</xdr:col>
          <xdr:colOff>259080</xdr:colOff>
          <xdr:row>11</xdr:row>
          <xdr:rowOff>0</xdr:rowOff>
        </xdr:to>
        <xdr:sp macro="" textlink="">
          <xdr:nvSpPr>
            <xdr:cNvPr id="1010689" name="Check Box 1" hidden="1">
              <a:extLst>
                <a:ext uri="{63B3BB69-23CF-44E3-9099-C40C66FF867C}">
                  <a14:compatExt spid="_x0000_s101068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11</xdr:row>
          <xdr:rowOff>0</xdr:rowOff>
        </xdr:from>
        <xdr:to>
          <xdr:col>15</xdr:col>
          <xdr:colOff>259080</xdr:colOff>
          <xdr:row>12</xdr:row>
          <xdr:rowOff>0</xdr:rowOff>
        </xdr:to>
        <xdr:sp macro="" textlink="">
          <xdr:nvSpPr>
            <xdr:cNvPr id="1010690" name="Check Box 2" hidden="1">
              <a:extLst>
                <a:ext uri="{63B3BB69-23CF-44E3-9099-C40C66FF867C}">
                  <a14:compatExt spid="_x0000_s101069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12</xdr:row>
          <xdr:rowOff>0</xdr:rowOff>
        </xdr:from>
        <xdr:to>
          <xdr:col>15</xdr:col>
          <xdr:colOff>259080</xdr:colOff>
          <xdr:row>13</xdr:row>
          <xdr:rowOff>0</xdr:rowOff>
        </xdr:to>
        <xdr:sp macro="" textlink="">
          <xdr:nvSpPr>
            <xdr:cNvPr id="1010691" name="Check Box 3" hidden="1">
              <a:extLst>
                <a:ext uri="{63B3BB69-23CF-44E3-9099-C40C66FF867C}">
                  <a14:compatExt spid="_x0000_s101069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13</xdr:row>
          <xdr:rowOff>0</xdr:rowOff>
        </xdr:from>
        <xdr:to>
          <xdr:col>15</xdr:col>
          <xdr:colOff>259080</xdr:colOff>
          <xdr:row>14</xdr:row>
          <xdr:rowOff>0</xdr:rowOff>
        </xdr:to>
        <xdr:sp macro="" textlink="">
          <xdr:nvSpPr>
            <xdr:cNvPr id="1010692" name="Check Box 4" hidden="1">
              <a:extLst>
                <a:ext uri="{63B3BB69-23CF-44E3-9099-C40C66FF867C}">
                  <a14:compatExt spid="_x0000_s101069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14</xdr:row>
          <xdr:rowOff>0</xdr:rowOff>
        </xdr:from>
        <xdr:to>
          <xdr:col>15</xdr:col>
          <xdr:colOff>259080</xdr:colOff>
          <xdr:row>15</xdr:row>
          <xdr:rowOff>0</xdr:rowOff>
        </xdr:to>
        <xdr:sp macro="" textlink="">
          <xdr:nvSpPr>
            <xdr:cNvPr id="1010693" name="Check Box 5" hidden="1">
              <a:extLst>
                <a:ext uri="{63B3BB69-23CF-44E3-9099-C40C66FF867C}">
                  <a14:compatExt spid="_x0000_s101069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15</xdr:row>
          <xdr:rowOff>0</xdr:rowOff>
        </xdr:from>
        <xdr:to>
          <xdr:col>15</xdr:col>
          <xdr:colOff>259080</xdr:colOff>
          <xdr:row>16</xdr:row>
          <xdr:rowOff>0</xdr:rowOff>
        </xdr:to>
        <xdr:sp macro="" textlink="">
          <xdr:nvSpPr>
            <xdr:cNvPr id="1010694" name="Check Box 6" hidden="1">
              <a:extLst>
                <a:ext uri="{63B3BB69-23CF-44E3-9099-C40C66FF867C}">
                  <a14:compatExt spid="_x0000_s1010694"/>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16</xdr:row>
          <xdr:rowOff>0</xdr:rowOff>
        </xdr:from>
        <xdr:to>
          <xdr:col>15</xdr:col>
          <xdr:colOff>259080</xdr:colOff>
          <xdr:row>17</xdr:row>
          <xdr:rowOff>0</xdr:rowOff>
        </xdr:to>
        <xdr:sp macro="" textlink="">
          <xdr:nvSpPr>
            <xdr:cNvPr id="1010695" name="Check Box 7" hidden="1">
              <a:extLst>
                <a:ext uri="{63B3BB69-23CF-44E3-9099-C40C66FF867C}">
                  <a14:compatExt spid="_x0000_s1010695"/>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17</xdr:row>
          <xdr:rowOff>0</xdr:rowOff>
        </xdr:from>
        <xdr:to>
          <xdr:col>15</xdr:col>
          <xdr:colOff>259080</xdr:colOff>
          <xdr:row>18</xdr:row>
          <xdr:rowOff>0</xdr:rowOff>
        </xdr:to>
        <xdr:sp macro="" textlink="">
          <xdr:nvSpPr>
            <xdr:cNvPr id="1010696" name="Check Box 8" hidden="1">
              <a:extLst>
                <a:ext uri="{63B3BB69-23CF-44E3-9099-C40C66FF867C}">
                  <a14:compatExt spid="_x0000_s1010696"/>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18</xdr:row>
          <xdr:rowOff>0</xdr:rowOff>
        </xdr:from>
        <xdr:to>
          <xdr:col>15</xdr:col>
          <xdr:colOff>259080</xdr:colOff>
          <xdr:row>19</xdr:row>
          <xdr:rowOff>0</xdr:rowOff>
        </xdr:to>
        <xdr:sp macro="" textlink="">
          <xdr:nvSpPr>
            <xdr:cNvPr id="1010697" name="Check Box 9" hidden="1">
              <a:extLst>
                <a:ext uri="{63B3BB69-23CF-44E3-9099-C40C66FF867C}">
                  <a14:compatExt spid="_x0000_s1010697"/>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19</xdr:row>
          <xdr:rowOff>0</xdr:rowOff>
        </xdr:from>
        <xdr:to>
          <xdr:col>15</xdr:col>
          <xdr:colOff>259080</xdr:colOff>
          <xdr:row>20</xdr:row>
          <xdr:rowOff>0</xdr:rowOff>
        </xdr:to>
        <xdr:sp macro="" textlink="">
          <xdr:nvSpPr>
            <xdr:cNvPr id="1010698" name="Check Box 10" hidden="1">
              <a:extLst>
                <a:ext uri="{63B3BB69-23CF-44E3-9099-C40C66FF867C}">
                  <a14:compatExt spid="_x0000_s1010698"/>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20</xdr:row>
          <xdr:rowOff>0</xdr:rowOff>
        </xdr:from>
        <xdr:to>
          <xdr:col>15</xdr:col>
          <xdr:colOff>259080</xdr:colOff>
          <xdr:row>21</xdr:row>
          <xdr:rowOff>0</xdr:rowOff>
        </xdr:to>
        <xdr:sp macro="" textlink="">
          <xdr:nvSpPr>
            <xdr:cNvPr id="1010699" name="Check Box 11" hidden="1">
              <a:extLst>
                <a:ext uri="{63B3BB69-23CF-44E3-9099-C40C66FF867C}">
                  <a14:compatExt spid="_x0000_s101069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21</xdr:row>
          <xdr:rowOff>0</xdr:rowOff>
        </xdr:from>
        <xdr:to>
          <xdr:col>15</xdr:col>
          <xdr:colOff>259080</xdr:colOff>
          <xdr:row>22</xdr:row>
          <xdr:rowOff>0</xdr:rowOff>
        </xdr:to>
        <xdr:sp macro="" textlink="">
          <xdr:nvSpPr>
            <xdr:cNvPr id="1010700" name="Check Box 12" hidden="1">
              <a:extLst>
                <a:ext uri="{63B3BB69-23CF-44E3-9099-C40C66FF867C}">
                  <a14:compatExt spid="_x0000_s10107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11</xdr:row>
          <xdr:rowOff>0</xdr:rowOff>
        </xdr:from>
        <xdr:to>
          <xdr:col>7</xdr:col>
          <xdr:colOff>259080</xdr:colOff>
          <xdr:row>12</xdr:row>
          <xdr:rowOff>0</xdr:rowOff>
        </xdr:to>
        <xdr:sp macro="" textlink="">
          <xdr:nvSpPr>
            <xdr:cNvPr id="1010701" name="Check Box 13" hidden="1">
              <a:extLst>
                <a:ext uri="{63B3BB69-23CF-44E3-9099-C40C66FF867C}">
                  <a14:compatExt spid="_x0000_s101070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11</xdr:row>
          <xdr:rowOff>0</xdr:rowOff>
        </xdr:from>
        <xdr:to>
          <xdr:col>9</xdr:col>
          <xdr:colOff>259080</xdr:colOff>
          <xdr:row>12</xdr:row>
          <xdr:rowOff>0</xdr:rowOff>
        </xdr:to>
        <xdr:sp macro="" textlink="">
          <xdr:nvSpPr>
            <xdr:cNvPr id="1010702" name="Check Box 14" hidden="1">
              <a:extLst>
                <a:ext uri="{63B3BB69-23CF-44E3-9099-C40C66FF867C}">
                  <a14:compatExt spid="_x0000_s101070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13</xdr:row>
          <xdr:rowOff>0</xdr:rowOff>
        </xdr:from>
        <xdr:to>
          <xdr:col>7</xdr:col>
          <xdr:colOff>259080</xdr:colOff>
          <xdr:row>14</xdr:row>
          <xdr:rowOff>0</xdr:rowOff>
        </xdr:to>
        <xdr:sp macro="" textlink="">
          <xdr:nvSpPr>
            <xdr:cNvPr id="1010703" name="Check Box 15" hidden="1">
              <a:extLst>
                <a:ext uri="{63B3BB69-23CF-44E3-9099-C40C66FF867C}">
                  <a14:compatExt spid="_x0000_s101070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13</xdr:row>
          <xdr:rowOff>0</xdr:rowOff>
        </xdr:from>
        <xdr:to>
          <xdr:col>9</xdr:col>
          <xdr:colOff>259080</xdr:colOff>
          <xdr:row>14</xdr:row>
          <xdr:rowOff>0</xdr:rowOff>
        </xdr:to>
        <xdr:sp macro="" textlink="">
          <xdr:nvSpPr>
            <xdr:cNvPr id="1010704" name="Check Box 16" hidden="1">
              <a:extLst>
                <a:ext uri="{63B3BB69-23CF-44E3-9099-C40C66FF867C}">
                  <a14:compatExt spid="_x0000_s1010704"/>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15</xdr:row>
          <xdr:rowOff>0</xdr:rowOff>
        </xdr:from>
        <xdr:to>
          <xdr:col>7</xdr:col>
          <xdr:colOff>259080</xdr:colOff>
          <xdr:row>16</xdr:row>
          <xdr:rowOff>0</xdr:rowOff>
        </xdr:to>
        <xdr:sp macro="" textlink="">
          <xdr:nvSpPr>
            <xdr:cNvPr id="1010705" name="Check Box 17" hidden="1">
              <a:extLst>
                <a:ext uri="{63B3BB69-23CF-44E3-9099-C40C66FF867C}">
                  <a14:compatExt spid="_x0000_s1010705"/>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15</xdr:row>
          <xdr:rowOff>0</xdr:rowOff>
        </xdr:from>
        <xdr:to>
          <xdr:col>9</xdr:col>
          <xdr:colOff>259080</xdr:colOff>
          <xdr:row>16</xdr:row>
          <xdr:rowOff>0</xdr:rowOff>
        </xdr:to>
        <xdr:sp macro="" textlink="">
          <xdr:nvSpPr>
            <xdr:cNvPr id="1010706" name="Check Box 18" hidden="1">
              <a:extLst>
                <a:ext uri="{63B3BB69-23CF-44E3-9099-C40C66FF867C}">
                  <a14:compatExt spid="_x0000_s1010706"/>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17</xdr:row>
          <xdr:rowOff>0</xdr:rowOff>
        </xdr:from>
        <xdr:to>
          <xdr:col>7</xdr:col>
          <xdr:colOff>259080</xdr:colOff>
          <xdr:row>18</xdr:row>
          <xdr:rowOff>0</xdr:rowOff>
        </xdr:to>
        <xdr:sp macro="" textlink="">
          <xdr:nvSpPr>
            <xdr:cNvPr id="1010707" name="Check Box 19" hidden="1">
              <a:extLst>
                <a:ext uri="{63B3BB69-23CF-44E3-9099-C40C66FF867C}">
                  <a14:compatExt spid="_x0000_s1010707"/>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17</xdr:row>
          <xdr:rowOff>0</xdr:rowOff>
        </xdr:from>
        <xdr:to>
          <xdr:col>9</xdr:col>
          <xdr:colOff>259080</xdr:colOff>
          <xdr:row>18</xdr:row>
          <xdr:rowOff>0</xdr:rowOff>
        </xdr:to>
        <xdr:sp macro="" textlink="">
          <xdr:nvSpPr>
            <xdr:cNvPr id="1010708" name="Check Box 20" hidden="1">
              <a:extLst>
                <a:ext uri="{63B3BB69-23CF-44E3-9099-C40C66FF867C}">
                  <a14:compatExt spid="_x0000_s1010708"/>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19</xdr:row>
          <xdr:rowOff>0</xdr:rowOff>
        </xdr:from>
        <xdr:to>
          <xdr:col>7</xdr:col>
          <xdr:colOff>259080</xdr:colOff>
          <xdr:row>20</xdr:row>
          <xdr:rowOff>0</xdr:rowOff>
        </xdr:to>
        <xdr:sp macro="" textlink="">
          <xdr:nvSpPr>
            <xdr:cNvPr id="1010709" name="Check Box 21" hidden="1">
              <a:extLst>
                <a:ext uri="{63B3BB69-23CF-44E3-9099-C40C66FF867C}">
                  <a14:compatExt spid="_x0000_s101070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19</xdr:row>
          <xdr:rowOff>0</xdr:rowOff>
        </xdr:from>
        <xdr:to>
          <xdr:col>9</xdr:col>
          <xdr:colOff>259080</xdr:colOff>
          <xdr:row>20</xdr:row>
          <xdr:rowOff>0</xdr:rowOff>
        </xdr:to>
        <xdr:sp macro="" textlink="">
          <xdr:nvSpPr>
            <xdr:cNvPr id="1010710" name="Check Box 22" hidden="1">
              <a:extLst>
                <a:ext uri="{63B3BB69-23CF-44E3-9099-C40C66FF867C}">
                  <a14:compatExt spid="_x0000_s101071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21</xdr:row>
          <xdr:rowOff>0</xdr:rowOff>
        </xdr:from>
        <xdr:to>
          <xdr:col>7</xdr:col>
          <xdr:colOff>259080</xdr:colOff>
          <xdr:row>22</xdr:row>
          <xdr:rowOff>0</xdr:rowOff>
        </xdr:to>
        <xdr:sp macro="" textlink="">
          <xdr:nvSpPr>
            <xdr:cNvPr id="1010711" name="Check Box 23" hidden="1">
              <a:extLst>
                <a:ext uri="{63B3BB69-23CF-44E3-9099-C40C66FF867C}">
                  <a14:compatExt spid="_x0000_s101071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21</xdr:row>
          <xdr:rowOff>0</xdr:rowOff>
        </xdr:from>
        <xdr:to>
          <xdr:col>9</xdr:col>
          <xdr:colOff>259080</xdr:colOff>
          <xdr:row>22</xdr:row>
          <xdr:rowOff>0</xdr:rowOff>
        </xdr:to>
        <xdr:sp macro="" textlink="">
          <xdr:nvSpPr>
            <xdr:cNvPr id="1010712" name="Check Box 24" hidden="1">
              <a:extLst>
                <a:ext uri="{63B3BB69-23CF-44E3-9099-C40C66FF867C}">
                  <a14:compatExt spid="_x0000_s101071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215330</xdr:colOff>
      <xdr:row>6</xdr:row>
      <xdr:rowOff>28538</xdr:rowOff>
    </xdr:from>
    <xdr:to>
      <xdr:col>23</xdr:col>
      <xdr:colOff>205619</xdr:colOff>
      <xdr:row>7</xdr:row>
      <xdr:rowOff>198095</xdr:rowOff>
    </xdr:to>
    <xdr:sp macro="" textlink="" fLocksText="0">
      <xdr:nvSpPr>
        <xdr:cNvPr id="27" name="AutoShape 129"/>
        <xdr:cNvSpPr/>
      </xdr:nvSpPr>
      <xdr:spPr bwMode="auto">
        <a:xfrm>
          <a:off x="1724090" y="1407758"/>
          <a:ext cx="4265109" cy="291477"/>
        </a:xfrm>
        <a:prstGeom prst="wedgeRoundRectCallout">
          <a:avLst>
            <a:gd name="adj1" fmla="val 3903"/>
            <a:gd name="adj2" fmla="val 1944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新築のみの場合、「分別解体等の方法」欄のチェックはありません。</a:t>
          </a:r>
        </a:p>
      </xdr:txBody>
    </xdr:sp>
    <xdr:clientData fPrintsWithSheet="0"/>
  </xdr:twoCellAnchor>
  <xdr:twoCellAnchor>
    <xdr:from>
      <xdr:col>6</xdr:col>
      <xdr:colOff>137169</xdr:colOff>
      <xdr:row>23</xdr:row>
      <xdr:rowOff>9674</xdr:rowOff>
    </xdr:from>
    <xdr:to>
      <xdr:col>22</xdr:col>
      <xdr:colOff>127728</xdr:colOff>
      <xdr:row>25</xdr:row>
      <xdr:rowOff>29021</xdr:rowOff>
    </xdr:to>
    <xdr:sp macro="" textlink="" fLocksText="0">
      <xdr:nvSpPr>
        <xdr:cNvPr id="28" name="AutoShape 130"/>
        <xdr:cNvSpPr/>
      </xdr:nvSpPr>
      <xdr:spPr bwMode="auto">
        <a:xfrm>
          <a:off x="1645929" y="4345454"/>
          <a:ext cx="4013919" cy="392727"/>
        </a:xfrm>
        <a:prstGeom prst="wedgeRoundRectCallout">
          <a:avLst>
            <a:gd name="adj1" fmla="val 2917"/>
            <a:gd name="adj2" fmla="val 86583"/>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解体の場合には必ず記入します。新築のみの場合、「該当無し」と記入してください。</a:t>
          </a:r>
        </a:p>
      </xdr:txBody>
    </xdr:sp>
    <xdr:clientData fPrintsWithSheet="0"/>
  </xdr:twoCellAnchor>
  <xdr:twoCellAnchor>
    <xdr:from>
      <xdr:col>6</xdr:col>
      <xdr:colOff>59008</xdr:colOff>
      <xdr:row>39</xdr:row>
      <xdr:rowOff>19348</xdr:rowOff>
    </xdr:from>
    <xdr:to>
      <xdr:col>22</xdr:col>
      <xdr:colOff>243924</xdr:colOff>
      <xdr:row>41</xdr:row>
      <xdr:rowOff>47402</xdr:rowOff>
    </xdr:to>
    <xdr:sp macro="" textlink="" fLocksText="0">
      <xdr:nvSpPr>
        <xdr:cNvPr id="29" name="AutoShape 131"/>
        <xdr:cNvSpPr/>
      </xdr:nvSpPr>
      <xdr:spPr bwMode="auto">
        <a:xfrm>
          <a:off x="1567768" y="8729008"/>
          <a:ext cx="4208276" cy="401434"/>
        </a:xfrm>
        <a:prstGeom prst="wedgeRoundRectCallout">
          <a:avLst>
            <a:gd name="adj1" fmla="val 1495"/>
            <a:gd name="adj2" fmla="val 12384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解体のときは必ず記入します。新築の場合でも特定建設資材廃棄物の再資源化（処分）があれば、記入する必要があります。</a:t>
          </a:r>
        </a:p>
      </xdr:txBody>
    </xdr:sp>
    <xdr:clientData fPrintsWithSheet="0"/>
  </xdr:twoCellAnchor>
  <xdr:twoCellAnchor>
    <xdr:from>
      <xdr:col>26</xdr:col>
      <xdr:colOff>68580</xdr:colOff>
      <xdr:row>1</xdr:row>
      <xdr:rowOff>137160</xdr:rowOff>
    </xdr:from>
    <xdr:to>
      <xdr:col>28</xdr:col>
      <xdr:colOff>428467</xdr:colOff>
      <xdr:row>4</xdr:row>
      <xdr:rowOff>226045</xdr:rowOff>
    </xdr:to>
    <xdr:sp macro="" textlink="">
      <xdr:nvSpPr>
        <xdr:cNvPr id="30" name="額縁 2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614160" y="3886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15</xdr:col>
      <xdr:colOff>144780</xdr:colOff>
      <xdr:row>3</xdr:row>
      <xdr:rowOff>53340</xdr:rowOff>
    </xdr:from>
    <xdr:to>
      <xdr:col>17</xdr:col>
      <xdr:colOff>152400</xdr:colOff>
      <xdr:row>6</xdr:row>
      <xdr:rowOff>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781800" y="5257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13</xdr:col>
      <xdr:colOff>487680</xdr:colOff>
      <xdr:row>3</xdr:row>
      <xdr:rowOff>99060</xdr:rowOff>
    </xdr:from>
    <xdr:to>
      <xdr:col>15</xdr:col>
      <xdr:colOff>601980</xdr:colOff>
      <xdr:row>5</xdr:row>
      <xdr:rowOff>365760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139940" y="70104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7556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338548</xdr:colOff>
      <xdr:row>10</xdr:row>
      <xdr:rowOff>7620</xdr:rowOff>
    </xdr:from>
    <xdr:ext cx="270562" cy="467548"/>
    <xdr:sp macro="" textlink="">
      <xdr:nvSpPr>
        <xdr:cNvPr id="3" name="テキスト ボックス 2"/>
        <xdr:cNvSpPr txBox="1"/>
      </xdr:nvSpPr>
      <xdr:spPr>
        <a:xfrm rot="16200000">
          <a:off x="155831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No.2</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5" name="直線コネクタ 4"/>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6" name="直線コネクタ 5"/>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7" name="直線コネクタ 6"/>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8" name="直線コネクタ 7"/>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9" name="直線コネクタ 8"/>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0" name="直線コネクタ 9"/>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1" name="直線コネクタ 10"/>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2" name="直線コネクタ 11"/>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3" name="直線コネクタ 12"/>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4" name="直線コネクタ 13"/>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98517</xdr:colOff>
      <xdr:row>10</xdr:row>
      <xdr:rowOff>7620</xdr:rowOff>
    </xdr:from>
    <xdr:ext cx="270562" cy="467548"/>
    <xdr:sp macro="" textlink="">
      <xdr:nvSpPr>
        <xdr:cNvPr id="15" name="テキスト ボックス 14"/>
        <xdr:cNvSpPr txBox="1"/>
      </xdr:nvSpPr>
      <xdr:spPr>
        <a:xfrm rot="16200000">
          <a:off x="1783104"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No.4</a:t>
          </a:r>
          <a:endParaRPr lang="ja-JP" altLang="ja-JP">
            <a:effectLst/>
          </a:endParaRPr>
        </a:p>
      </xdr:txBody>
    </xdr:sp>
    <xdr:clientData/>
  </xdr:oneCellAnchor>
  <xdr:oneCellAnchor>
    <xdr:from>
      <xdr:col>3</xdr:col>
      <xdr:colOff>334737</xdr:colOff>
      <xdr:row>10</xdr:row>
      <xdr:rowOff>3810</xdr:rowOff>
    </xdr:from>
    <xdr:ext cx="270562" cy="467548"/>
    <xdr:sp macro="" textlink="">
      <xdr:nvSpPr>
        <xdr:cNvPr id="16" name="テキスト ボックス 15"/>
        <xdr:cNvSpPr txBox="1"/>
      </xdr:nvSpPr>
      <xdr:spPr>
        <a:xfrm rot="16200000">
          <a:off x="201932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No.6</a:t>
          </a:r>
          <a:endParaRPr lang="ja-JP" altLang="ja-JP">
            <a:effectLst/>
          </a:endParaRPr>
        </a:p>
      </xdr:txBody>
    </xdr:sp>
    <xdr:clientData/>
  </xdr:oneCellAnchor>
  <xdr:oneCellAnchor>
    <xdr:from>
      <xdr:col>4</xdr:col>
      <xdr:colOff>94707</xdr:colOff>
      <xdr:row>10</xdr:row>
      <xdr:rowOff>3810</xdr:rowOff>
    </xdr:from>
    <xdr:ext cx="270562" cy="467548"/>
    <xdr:sp macro="" textlink="">
      <xdr:nvSpPr>
        <xdr:cNvPr id="17" name="テキスト ボックス 16"/>
        <xdr:cNvSpPr txBox="1"/>
      </xdr:nvSpPr>
      <xdr:spPr>
        <a:xfrm rot="16200000">
          <a:off x="224411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No.8</a:t>
          </a:r>
          <a:endParaRPr lang="ja-JP" altLang="ja-JP">
            <a:effectLst/>
          </a:endParaRPr>
        </a:p>
      </xdr:txBody>
    </xdr:sp>
    <xdr:clientData/>
  </xdr:oneCellAnchor>
  <xdr:oneCellAnchor>
    <xdr:from>
      <xdr:col>4</xdr:col>
      <xdr:colOff>342358</xdr:colOff>
      <xdr:row>9</xdr:row>
      <xdr:rowOff>137890</xdr:rowOff>
    </xdr:from>
    <xdr:ext cx="270562" cy="540665"/>
    <xdr:sp macro="" textlink="">
      <xdr:nvSpPr>
        <xdr:cNvPr id="18" name="テキスト ボックス 17"/>
        <xdr:cNvSpPr txBox="1"/>
      </xdr:nvSpPr>
      <xdr:spPr>
        <a:xfrm rot="16200000">
          <a:off x="245520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No.10</a:t>
          </a:r>
          <a:endParaRPr lang="ja-JP" altLang="ja-JP">
            <a:effectLst/>
          </a:endParaRPr>
        </a:p>
      </xdr:txBody>
    </xdr:sp>
    <xdr:clientData/>
  </xdr:oneCellAnchor>
  <xdr:oneCellAnchor>
    <xdr:from>
      <xdr:col>5</xdr:col>
      <xdr:colOff>102328</xdr:colOff>
      <xdr:row>9</xdr:row>
      <xdr:rowOff>137890</xdr:rowOff>
    </xdr:from>
    <xdr:ext cx="270562" cy="540665"/>
    <xdr:sp macro="" textlink="">
      <xdr:nvSpPr>
        <xdr:cNvPr id="19" name="テキスト ボックス 18"/>
        <xdr:cNvSpPr txBox="1"/>
      </xdr:nvSpPr>
      <xdr:spPr>
        <a:xfrm rot="16200000">
          <a:off x="267999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No.12</a:t>
          </a:r>
          <a:endParaRPr lang="ja-JP" altLang="ja-JP">
            <a:effectLst/>
          </a:endParaRPr>
        </a:p>
      </xdr:txBody>
    </xdr:sp>
    <xdr:clientData/>
  </xdr:oneCellAnchor>
  <xdr:oneCellAnchor>
    <xdr:from>
      <xdr:col>5</xdr:col>
      <xdr:colOff>338548</xdr:colOff>
      <xdr:row>9</xdr:row>
      <xdr:rowOff>134080</xdr:rowOff>
    </xdr:from>
    <xdr:ext cx="270562" cy="540665"/>
    <xdr:sp macro="" textlink="">
      <xdr:nvSpPr>
        <xdr:cNvPr id="20" name="テキスト ボックス 19"/>
        <xdr:cNvSpPr txBox="1"/>
      </xdr:nvSpPr>
      <xdr:spPr>
        <a:xfrm rot="16200000">
          <a:off x="291621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No.14</a:t>
          </a:r>
          <a:endParaRPr lang="ja-JP" altLang="ja-JP">
            <a:effectLst/>
          </a:endParaRPr>
        </a:p>
      </xdr:txBody>
    </xdr:sp>
    <xdr:clientData/>
  </xdr:oneCellAnchor>
  <xdr:oneCellAnchor>
    <xdr:from>
      <xdr:col>6</xdr:col>
      <xdr:colOff>98518</xdr:colOff>
      <xdr:row>9</xdr:row>
      <xdr:rowOff>134080</xdr:rowOff>
    </xdr:from>
    <xdr:ext cx="270562" cy="540665"/>
    <xdr:sp macro="" textlink="">
      <xdr:nvSpPr>
        <xdr:cNvPr id="21" name="テキスト ボックス 20"/>
        <xdr:cNvSpPr txBox="1"/>
      </xdr:nvSpPr>
      <xdr:spPr>
        <a:xfrm rot="16200000">
          <a:off x="314100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No.16</a:t>
          </a:r>
          <a:endParaRPr lang="ja-JP" altLang="ja-JP">
            <a:effectLst/>
          </a:endParaRPr>
        </a:p>
      </xdr:txBody>
    </xdr:sp>
    <xdr:clientData/>
  </xdr:oneCellAnchor>
  <xdr:oneCellAnchor>
    <xdr:from>
      <xdr:col>2</xdr:col>
      <xdr:colOff>117568</xdr:colOff>
      <xdr:row>10</xdr:row>
      <xdr:rowOff>7620</xdr:rowOff>
    </xdr:from>
    <xdr:ext cx="270562" cy="467548"/>
    <xdr:sp macro="" textlink="">
      <xdr:nvSpPr>
        <xdr:cNvPr id="29" name="テキスト ボックス 28"/>
        <xdr:cNvSpPr txBox="1"/>
      </xdr:nvSpPr>
      <xdr:spPr>
        <a:xfrm rot="16200000">
          <a:off x="133733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No.0</a:t>
          </a:r>
          <a:endParaRPr kumimoji="1" lang="ja-JP" altLang="en-US" sz="1100"/>
        </a:p>
      </xdr:txBody>
    </xdr:sp>
    <xdr:clientData/>
  </xdr:oneCellAnchor>
  <xdr:twoCellAnchor>
    <xdr:from>
      <xdr:col>2</xdr:col>
      <xdr:colOff>236220</xdr:colOff>
      <xdr:row>15</xdr:row>
      <xdr:rowOff>68580</xdr:rowOff>
    </xdr:from>
    <xdr:to>
      <xdr:col>6</xdr:col>
      <xdr:colOff>243840</xdr:colOff>
      <xdr:row>18</xdr:row>
      <xdr:rowOff>152400</xdr:rowOff>
    </xdr:to>
    <xdr:sp macro="" textlink="">
      <xdr:nvSpPr>
        <xdr:cNvPr id="30" name="フリーフォーム 29"/>
        <xdr:cNvSpPr/>
      </xdr:nvSpPr>
      <xdr:spPr>
        <a:xfrm>
          <a:off x="1554480" y="2628900"/>
          <a:ext cx="1866900" cy="594360"/>
        </a:xfrm>
        <a:custGeom>
          <a:avLst/>
          <a:gdLst>
            <a:gd name="connsiteX0" fmla="*/ 0 w 1866900"/>
            <a:gd name="connsiteY0" fmla="*/ 594360 h 594360"/>
            <a:gd name="connsiteX1" fmla="*/ 228600 w 1866900"/>
            <a:gd name="connsiteY1" fmla="*/ 91440 h 594360"/>
            <a:gd name="connsiteX2" fmla="*/ 464820 w 1866900"/>
            <a:gd name="connsiteY2" fmla="*/ 0 h 594360"/>
            <a:gd name="connsiteX3" fmla="*/ 708660 w 1866900"/>
            <a:gd name="connsiteY3" fmla="*/ 480060 h 594360"/>
            <a:gd name="connsiteX4" fmla="*/ 922020 w 1866900"/>
            <a:gd name="connsiteY4" fmla="*/ 571500 h 594360"/>
            <a:gd name="connsiteX5" fmla="*/ 1165860 w 1866900"/>
            <a:gd name="connsiteY5" fmla="*/ 518160 h 594360"/>
            <a:gd name="connsiteX6" fmla="*/ 1402080 w 1866900"/>
            <a:gd name="connsiteY6" fmla="*/ 472440 h 594360"/>
            <a:gd name="connsiteX7" fmla="*/ 1630680 w 1866900"/>
            <a:gd name="connsiteY7" fmla="*/ 518160 h 594360"/>
            <a:gd name="connsiteX8" fmla="*/ 1866900 w 1866900"/>
            <a:gd name="connsiteY8" fmla="*/ 548640 h 5943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66900" h="594360">
              <a:moveTo>
                <a:pt x="0" y="594360"/>
              </a:moveTo>
              <a:lnTo>
                <a:pt x="228600" y="91440"/>
              </a:lnTo>
              <a:lnTo>
                <a:pt x="464820" y="0"/>
              </a:lnTo>
              <a:lnTo>
                <a:pt x="708660" y="480060"/>
              </a:lnTo>
              <a:lnTo>
                <a:pt x="922020" y="571500"/>
              </a:lnTo>
              <a:lnTo>
                <a:pt x="1165860" y="518160"/>
              </a:lnTo>
              <a:lnTo>
                <a:pt x="1402080" y="472440"/>
              </a:lnTo>
              <a:lnTo>
                <a:pt x="1630680" y="518160"/>
              </a:lnTo>
              <a:lnTo>
                <a:pt x="1866900" y="54864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xdr:col>
      <xdr:colOff>198120</xdr:colOff>
      <xdr:row>12</xdr:row>
      <xdr:rowOff>243840</xdr:rowOff>
    </xdr:from>
    <xdr:to>
      <xdr:col>12</xdr:col>
      <xdr:colOff>236220</xdr:colOff>
      <xdr:row>20</xdr:row>
      <xdr:rowOff>0</xdr:rowOff>
    </xdr:to>
    <xdr:sp macro="" textlink="">
      <xdr:nvSpPr>
        <xdr:cNvPr id="24" name="フリーフォーム 23"/>
        <xdr:cNvSpPr/>
      </xdr:nvSpPr>
      <xdr:spPr>
        <a:xfrm>
          <a:off x="2072640" y="3048000"/>
          <a:ext cx="4221480" cy="1767840"/>
        </a:xfrm>
        <a:custGeom>
          <a:avLst/>
          <a:gdLst>
            <a:gd name="connsiteX0" fmla="*/ 0 w 4221480"/>
            <a:gd name="connsiteY0" fmla="*/ 762000 h 1767840"/>
            <a:gd name="connsiteX1" fmla="*/ 510540 w 4221480"/>
            <a:gd name="connsiteY1" fmla="*/ 1264920 h 1767840"/>
            <a:gd name="connsiteX2" fmla="*/ 975360 w 4221480"/>
            <a:gd name="connsiteY2" fmla="*/ 1524000 h 1767840"/>
            <a:gd name="connsiteX3" fmla="*/ 1424940 w 4221480"/>
            <a:gd name="connsiteY3" fmla="*/ 762000 h 1767840"/>
            <a:gd name="connsiteX4" fmla="*/ 1866900 w 4221480"/>
            <a:gd name="connsiteY4" fmla="*/ 259080 h 1767840"/>
            <a:gd name="connsiteX5" fmla="*/ 2362200 w 4221480"/>
            <a:gd name="connsiteY5" fmla="*/ 1516380 h 1767840"/>
            <a:gd name="connsiteX6" fmla="*/ 2827020 w 4221480"/>
            <a:gd name="connsiteY6" fmla="*/ 1767840 h 1767840"/>
            <a:gd name="connsiteX7" fmla="*/ 3291840 w 4221480"/>
            <a:gd name="connsiteY7" fmla="*/ 762000 h 1767840"/>
            <a:gd name="connsiteX8" fmla="*/ 3741420 w 4221480"/>
            <a:gd name="connsiteY8" fmla="*/ 0 h 1767840"/>
            <a:gd name="connsiteX9" fmla="*/ 4221480 w 4221480"/>
            <a:gd name="connsiteY9" fmla="*/ 1257300 h 1767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221480" h="1767840">
              <a:moveTo>
                <a:pt x="0" y="762000"/>
              </a:moveTo>
              <a:lnTo>
                <a:pt x="510540" y="1264920"/>
              </a:lnTo>
              <a:lnTo>
                <a:pt x="975360" y="1524000"/>
              </a:lnTo>
              <a:lnTo>
                <a:pt x="1424940" y="762000"/>
              </a:lnTo>
              <a:lnTo>
                <a:pt x="1866900" y="259080"/>
              </a:lnTo>
              <a:lnTo>
                <a:pt x="2362200" y="1516380"/>
              </a:lnTo>
              <a:lnTo>
                <a:pt x="2827020" y="1767840"/>
              </a:lnTo>
              <a:lnTo>
                <a:pt x="3291840" y="762000"/>
              </a:lnTo>
              <a:lnTo>
                <a:pt x="3741420" y="0"/>
              </a:lnTo>
              <a:lnTo>
                <a:pt x="4221480" y="1257300"/>
              </a:ln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5</xdr:row>
      <xdr:rowOff>0</xdr:rowOff>
    </xdr:from>
    <xdr:to>
      <xdr:col>21</xdr:col>
      <xdr:colOff>339725</xdr:colOff>
      <xdr:row>9</xdr:row>
      <xdr:rowOff>112395</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9387840" y="104394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15</xdr:col>
      <xdr:colOff>495300</xdr:colOff>
      <xdr:row>3</xdr:row>
      <xdr:rowOff>68580</xdr:rowOff>
    </xdr:from>
    <xdr:to>
      <xdr:col>18</xdr:col>
      <xdr:colOff>0</xdr:colOff>
      <xdr:row>5</xdr:row>
      <xdr:rowOff>335280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8549640" y="67056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6032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100708</xdr:colOff>
      <xdr:row>10</xdr:row>
      <xdr:rowOff>55502</xdr:rowOff>
    </xdr:from>
    <xdr:ext cx="264560" cy="382156"/>
    <xdr:sp macro="" textlink="">
      <xdr:nvSpPr>
        <xdr:cNvPr id="2" name="テキスト ボックス 1"/>
        <xdr:cNvSpPr txBox="1"/>
      </xdr:nvSpPr>
      <xdr:spPr>
        <a:xfrm rot="16200000">
          <a:off x="136017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7" name="直線コネクタ 6"/>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8" name="直線コネクタ 7"/>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9" name="直線コネクタ 8"/>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11" name="直線コネクタ 10"/>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12" name="直線コネクタ 11"/>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3" name="直線コネクタ 12"/>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4" name="直線コネクタ 13"/>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5" name="直線コネクタ 14"/>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6" name="直線コネクタ 15"/>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7" name="直線コネクタ 16"/>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325498</xdr:colOff>
      <xdr:row>10</xdr:row>
      <xdr:rowOff>55502</xdr:rowOff>
    </xdr:from>
    <xdr:ext cx="264560" cy="382156"/>
    <xdr:sp macro="" textlink="">
      <xdr:nvSpPr>
        <xdr:cNvPr id="18" name="テキスト ボックス 17"/>
        <xdr:cNvSpPr txBox="1"/>
      </xdr:nvSpPr>
      <xdr:spPr>
        <a:xfrm rot="16200000">
          <a:off x="158496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a:t>
          </a:r>
          <a:endParaRPr kumimoji="1" lang="ja-JP" altLang="en-US" sz="1100"/>
        </a:p>
      </xdr:txBody>
    </xdr:sp>
    <xdr:clientData/>
  </xdr:oneCellAnchor>
  <xdr:oneCellAnchor>
    <xdr:from>
      <xdr:col>3</xdr:col>
      <xdr:colOff>96898</xdr:colOff>
      <xdr:row>10</xdr:row>
      <xdr:rowOff>51692</xdr:rowOff>
    </xdr:from>
    <xdr:ext cx="264560" cy="382156"/>
    <xdr:sp macro="" textlink="">
      <xdr:nvSpPr>
        <xdr:cNvPr id="19" name="テキスト ボックス 18"/>
        <xdr:cNvSpPr txBox="1"/>
      </xdr:nvSpPr>
      <xdr:spPr>
        <a:xfrm rot="16200000">
          <a:off x="182118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2/3</a:t>
          </a:r>
          <a:endParaRPr kumimoji="1" lang="ja-JP" altLang="en-US" sz="1100"/>
        </a:p>
      </xdr:txBody>
    </xdr:sp>
    <xdr:clientData/>
  </xdr:oneCellAnchor>
  <xdr:oneCellAnchor>
    <xdr:from>
      <xdr:col>3</xdr:col>
      <xdr:colOff>321688</xdr:colOff>
      <xdr:row>10</xdr:row>
      <xdr:rowOff>51692</xdr:rowOff>
    </xdr:from>
    <xdr:ext cx="264560" cy="382156"/>
    <xdr:sp macro="" textlink="">
      <xdr:nvSpPr>
        <xdr:cNvPr id="20" name="テキスト ボックス 19"/>
        <xdr:cNvSpPr txBox="1"/>
      </xdr:nvSpPr>
      <xdr:spPr>
        <a:xfrm rot="16200000">
          <a:off x="204597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2/8</a:t>
          </a:r>
          <a:endParaRPr kumimoji="1" lang="ja-JP" altLang="en-US" sz="1100"/>
        </a:p>
      </xdr:txBody>
    </xdr:sp>
    <xdr:clientData/>
  </xdr:oneCellAnchor>
  <xdr:oneCellAnchor>
    <xdr:from>
      <xdr:col>4</xdr:col>
      <xdr:colOff>104518</xdr:colOff>
      <xdr:row>10</xdr:row>
      <xdr:rowOff>55502</xdr:rowOff>
    </xdr:from>
    <xdr:ext cx="264560" cy="382156"/>
    <xdr:sp macro="" textlink="">
      <xdr:nvSpPr>
        <xdr:cNvPr id="21" name="テキスト ボックス 20"/>
        <xdr:cNvSpPr txBox="1"/>
      </xdr:nvSpPr>
      <xdr:spPr>
        <a:xfrm rot="16200000">
          <a:off x="229362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2/9</a:t>
          </a:r>
          <a:endParaRPr kumimoji="1" lang="ja-JP" altLang="en-US" sz="1100"/>
        </a:p>
      </xdr:txBody>
    </xdr:sp>
    <xdr:clientData/>
  </xdr:oneCellAnchor>
  <xdr:oneCellAnchor>
    <xdr:from>
      <xdr:col>4</xdr:col>
      <xdr:colOff>329308</xdr:colOff>
      <xdr:row>10</xdr:row>
      <xdr:rowOff>19755</xdr:rowOff>
    </xdr:from>
    <xdr:ext cx="264560" cy="453650"/>
    <xdr:sp macro="" textlink="">
      <xdr:nvSpPr>
        <xdr:cNvPr id="22" name="テキスト ボックス 21"/>
        <xdr:cNvSpPr txBox="1"/>
      </xdr:nvSpPr>
      <xdr:spPr>
        <a:xfrm rot="16200000">
          <a:off x="2482663" y="183642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2/10</a:t>
          </a:r>
          <a:endParaRPr kumimoji="1" lang="ja-JP" altLang="en-US" sz="1100"/>
        </a:p>
      </xdr:txBody>
    </xdr:sp>
    <xdr:clientData/>
  </xdr:oneCellAnchor>
  <xdr:oneCellAnchor>
    <xdr:from>
      <xdr:col>5</xdr:col>
      <xdr:colOff>100708</xdr:colOff>
      <xdr:row>10</xdr:row>
      <xdr:rowOff>15945</xdr:rowOff>
    </xdr:from>
    <xdr:ext cx="264560" cy="453650"/>
    <xdr:sp macro="" textlink="">
      <xdr:nvSpPr>
        <xdr:cNvPr id="23" name="テキスト ボックス 22"/>
        <xdr:cNvSpPr txBox="1"/>
      </xdr:nvSpPr>
      <xdr:spPr>
        <a:xfrm rot="16200000">
          <a:off x="271888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2/18</a:t>
          </a:r>
          <a:endParaRPr kumimoji="1" lang="ja-JP" altLang="en-US" sz="1100"/>
        </a:p>
      </xdr:txBody>
    </xdr:sp>
    <xdr:clientData/>
  </xdr:oneCellAnchor>
  <xdr:oneCellAnchor>
    <xdr:from>
      <xdr:col>5</xdr:col>
      <xdr:colOff>325498</xdr:colOff>
      <xdr:row>10</xdr:row>
      <xdr:rowOff>15945</xdr:rowOff>
    </xdr:from>
    <xdr:ext cx="264560" cy="453650"/>
    <xdr:sp macro="" textlink="">
      <xdr:nvSpPr>
        <xdr:cNvPr id="24" name="テキスト ボックス 23"/>
        <xdr:cNvSpPr txBox="1"/>
      </xdr:nvSpPr>
      <xdr:spPr>
        <a:xfrm rot="16200000">
          <a:off x="294367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2/19</a:t>
          </a:r>
          <a:endParaRPr kumimoji="1" lang="ja-JP" altLang="en-US" sz="1100"/>
        </a:p>
      </xdr:txBody>
    </xdr:sp>
    <xdr:clientData/>
  </xdr:oneCellAnchor>
  <xdr:oneCellAnchor>
    <xdr:from>
      <xdr:col>6</xdr:col>
      <xdr:colOff>104518</xdr:colOff>
      <xdr:row>10</xdr:row>
      <xdr:rowOff>15945</xdr:rowOff>
    </xdr:from>
    <xdr:ext cx="264560" cy="453650"/>
    <xdr:sp macro="" textlink="">
      <xdr:nvSpPr>
        <xdr:cNvPr id="25" name="テキスト ボックス 24"/>
        <xdr:cNvSpPr txBox="1"/>
      </xdr:nvSpPr>
      <xdr:spPr>
        <a:xfrm rot="16200000">
          <a:off x="318751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2/27</a:t>
          </a:r>
          <a:endParaRPr kumimoji="1" lang="ja-JP" altLang="en-US" sz="1100"/>
        </a:p>
      </xdr:txBody>
    </xdr:sp>
    <xdr:clientData/>
  </xdr:oneCellAnchor>
  <xdr:oneCellAnchor>
    <xdr:from>
      <xdr:col>6</xdr:col>
      <xdr:colOff>329308</xdr:colOff>
      <xdr:row>10</xdr:row>
      <xdr:rowOff>15945</xdr:rowOff>
    </xdr:from>
    <xdr:ext cx="264560" cy="453650"/>
    <xdr:sp macro="" textlink="">
      <xdr:nvSpPr>
        <xdr:cNvPr id="26" name="テキスト ボックス 25"/>
        <xdr:cNvSpPr txBox="1"/>
      </xdr:nvSpPr>
      <xdr:spPr>
        <a:xfrm rot="16200000">
          <a:off x="341230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2/28</a:t>
          </a:r>
          <a:endParaRPr kumimoji="1" lang="ja-JP" altLang="en-US" sz="1100"/>
        </a:p>
      </xdr:txBody>
    </xdr:sp>
    <xdr:clientData/>
  </xdr:oneCellAnchor>
  <xdr:oneCellAnchor>
    <xdr:from>
      <xdr:col>7</xdr:col>
      <xdr:colOff>100708</xdr:colOff>
      <xdr:row>10</xdr:row>
      <xdr:rowOff>47882</xdr:rowOff>
    </xdr:from>
    <xdr:ext cx="264560" cy="382156"/>
    <xdr:sp macro="" textlink="">
      <xdr:nvSpPr>
        <xdr:cNvPr id="27" name="テキスト ボックス 26"/>
        <xdr:cNvSpPr txBox="1"/>
      </xdr:nvSpPr>
      <xdr:spPr>
        <a:xfrm rot="16200000">
          <a:off x="368427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3/4</a:t>
          </a:r>
          <a:endParaRPr kumimoji="1" lang="ja-JP" altLang="en-US" sz="1100"/>
        </a:p>
      </xdr:txBody>
    </xdr:sp>
    <xdr:clientData/>
  </xdr:oneCellAnchor>
  <xdr:oneCellAnchor>
    <xdr:from>
      <xdr:col>7</xdr:col>
      <xdr:colOff>325498</xdr:colOff>
      <xdr:row>10</xdr:row>
      <xdr:rowOff>47882</xdr:rowOff>
    </xdr:from>
    <xdr:ext cx="264560" cy="382156"/>
    <xdr:sp macro="" textlink="">
      <xdr:nvSpPr>
        <xdr:cNvPr id="28" name="テキスト ボックス 27"/>
        <xdr:cNvSpPr txBox="1"/>
      </xdr:nvSpPr>
      <xdr:spPr>
        <a:xfrm rot="16200000">
          <a:off x="390906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3/5</a:t>
          </a:r>
          <a:endParaRPr kumimoji="1" lang="ja-JP" altLang="en-US" sz="1100"/>
        </a:p>
      </xdr:txBody>
    </xdr:sp>
    <xdr:clientData/>
  </xdr:oneCellAnchor>
  <xdr:oneCellAnchor>
    <xdr:from>
      <xdr:col>8</xdr:col>
      <xdr:colOff>100708</xdr:colOff>
      <xdr:row>10</xdr:row>
      <xdr:rowOff>55502</xdr:rowOff>
    </xdr:from>
    <xdr:ext cx="264560" cy="382156"/>
    <xdr:sp macro="" textlink="">
      <xdr:nvSpPr>
        <xdr:cNvPr id="29" name="テキスト ボックス 28"/>
        <xdr:cNvSpPr txBox="1"/>
      </xdr:nvSpPr>
      <xdr:spPr>
        <a:xfrm rot="16200000">
          <a:off x="414909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3/6</a:t>
          </a:r>
          <a:endParaRPr kumimoji="1" lang="ja-JP" altLang="en-US" sz="1100"/>
        </a:p>
      </xdr:txBody>
    </xdr:sp>
    <xdr:clientData/>
  </xdr:oneCellAnchor>
  <xdr:twoCellAnchor>
    <xdr:from>
      <xdr:col>2</xdr:col>
      <xdr:colOff>228600</xdr:colOff>
      <xdr:row>17</xdr:row>
      <xdr:rowOff>38100</xdr:rowOff>
    </xdr:from>
    <xdr:to>
      <xdr:col>8</xdr:col>
      <xdr:colOff>251460</xdr:colOff>
      <xdr:row>17</xdr:row>
      <xdr:rowOff>121920</xdr:rowOff>
    </xdr:to>
    <xdr:sp macro="" textlink="">
      <xdr:nvSpPr>
        <xdr:cNvPr id="6" name="フリーフォーム 5"/>
        <xdr:cNvSpPr/>
      </xdr:nvSpPr>
      <xdr:spPr>
        <a:xfrm>
          <a:off x="1546860" y="2933700"/>
          <a:ext cx="2811780" cy="83820"/>
        </a:xfrm>
        <a:custGeom>
          <a:avLst/>
          <a:gdLst>
            <a:gd name="connsiteX0" fmla="*/ 0 w 2811780"/>
            <a:gd name="connsiteY0" fmla="*/ 30480 h 83820"/>
            <a:gd name="connsiteX1" fmla="*/ 228600 w 2811780"/>
            <a:gd name="connsiteY1" fmla="*/ 76200 h 83820"/>
            <a:gd name="connsiteX2" fmla="*/ 457200 w 2811780"/>
            <a:gd name="connsiteY2" fmla="*/ 0 h 83820"/>
            <a:gd name="connsiteX3" fmla="*/ 708660 w 2811780"/>
            <a:gd name="connsiteY3" fmla="*/ 30480 h 83820"/>
            <a:gd name="connsiteX4" fmla="*/ 929640 w 2811780"/>
            <a:gd name="connsiteY4" fmla="*/ 68580 h 83820"/>
            <a:gd name="connsiteX5" fmla="*/ 1165860 w 2811780"/>
            <a:gd name="connsiteY5" fmla="*/ 15240 h 83820"/>
            <a:gd name="connsiteX6" fmla="*/ 1402080 w 2811780"/>
            <a:gd name="connsiteY6" fmla="*/ 60960 h 83820"/>
            <a:gd name="connsiteX7" fmla="*/ 1638300 w 2811780"/>
            <a:gd name="connsiteY7" fmla="*/ 83820 h 83820"/>
            <a:gd name="connsiteX8" fmla="*/ 1882140 w 2811780"/>
            <a:gd name="connsiteY8" fmla="*/ 7620 h 83820"/>
            <a:gd name="connsiteX9" fmla="*/ 2095500 w 2811780"/>
            <a:gd name="connsiteY9" fmla="*/ 30480 h 83820"/>
            <a:gd name="connsiteX10" fmla="*/ 2324100 w 2811780"/>
            <a:gd name="connsiteY10" fmla="*/ 53340 h 83820"/>
            <a:gd name="connsiteX11" fmla="*/ 2575560 w 2811780"/>
            <a:gd name="connsiteY11" fmla="*/ 83820 h 83820"/>
            <a:gd name="connsiteX12" fmla="*/ 2811780 w 2811780"/>
            <a:gd name="connsiteY12" fmla="*/ 3048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811780" h="83820">
              <a:moveTo>
                <a:pt x="0" y="30480"/>
              </a:moveTo>
              <a:lnTo>
                <a:pt x="228600" y="76200"/>
              </a:lnTo>
              <a:lnTo>
                <a:pt x="457200" y="0"/>
              </a:lnTo>
              <a:lnTo>
                <a:pt x="708660" y="30480"/>
              </a:lnTo>
              <a:lnTo>
                <a:pt x="929640" y="68580"/>
              </a:lnTo>
              <a:lnTo>
                <a:pt x="1165860" y="15240"/>
              </a:lnTo>
              <a:lnTo>
                <a:pt x="1402080" y="60960"/>
              </a:lnTo>
              <a:lnTo>
                <a:pt x="1638300" y="83820"/>
              </a:lnTo>
              <a:lnTo>
                <a:pt x="1882140" y="7620"/>
              </a:lnTo>
              <a:lnTo>
                <a:pt x="2095500" y="30480"/>
              </a:lnTo>
              <a:lnTo>
                <a:pt x="2324100" y="53340"/>
              </a:lnTo>
              <a:lnTo>
                <a:pt x="2575560" y="83820"/>
              </a:lnTo>
              <a:lnTo>
                <a:pt x="2811780" y="3048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24</xdr:col>
      <xdr:colOff>9525</xdr:colOff>
      <xdr:row>2</xdr:row>
      <xdr:rowOff>85725</xdr:rowOff>
    </xdr:from>
    <xdr:to>
      <xdr:col>28</xdr:col>
      <xdr:colOff>238125</xdr:colOff>
      <xdr:row>5</xdr:row>
      <xdr:rowOff>152400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772275" y="16287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19</xdr:col>
      <xdr:colOff>411480</xdr:colOff>
      <xdr:row>3</xdr:row>
      <xdr:rowOff>0</xdr:rowOff>
    </xdr:from>
    <xdr:to>
      <xdr:col>21</xdr:col>
      <xdr:colOff>437040</xdr:colOff>
      <xdr:row>6</xdr:row>
      <xdr:rowOff>57060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7528560" y="571500"/>
          <a:ext cx="1260000" cy="5599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19</xdr:col>
      <xdr:colOff>472440</xdr:colOff>
      <xdr:row>7</xdr:row>
      <xdr:rowOff>106680</xdr:rowOff>
    </xdr:from>
    <xdr:to>
      <xdr:col>20</xdr:col>
      <xdr:colOff>575220</xdr:colOff>
      <xdr:row>11</xdr:row>
      <xdr:rowOff>28167</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2900-000004000000}"/>
            </a:ext>
          </a:extLst>
        </xdr:cNvPr>
        <xdr:cNvSpPr/>
      </xdr:nvSpPr>
      <xdr:spPr>
        <a:xfrm>
          <a:off x="7589520" y="141732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19</xdr:col>
      <xdr:colOff>579120</xdr:colOff>
      <xdr:row>36</xdr:row>
      <xdr:rowOff>137160</xdr:rowOff>
    </xdr:from>
    <xdr:to>
      <xdr:col>21</xdr:col>
      <xdr:colOff>64680</xdr:colOff>
      <xdr:row>40</xdr:row>
      <xdr:rowOff>119607</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2900-000004000000}"/>
            </a:ext>
          </a:extLst>
        </xdr:cNvPr>
        <xdr:cNvSpPr/>
      </xdr:nvSpPr>
      <xdr:spPr>
        <a:xfrm>
          <a:off x="7696200" y="96393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oneCellAnchor>
    <xdr:from>
      <xdr:col>19</xdr:col>
      <xdr:colOff>83820</xdr:colOff>
      <xdr:row>42</xdr:row>
      <xdr:rowOff>7620</xdr:rowOff>
    </xdr:from>
    <xdr:ext cx="2864887" cy="275717"/>
    <xdr:sp macro="" textlink="">
      <xdr:nvSpPr>
        <xdr:cNvPr id="9" name="テキスト ボックス 8"/>
        <xdr:cNvSpPr txBox="1"/>
      </xdr:nvSpPr>
      <xdr:spPr>
        <a:xfrm>
          <a:off x="7200900" y="10584180"/>
          <a:ext cx="2864887"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a:t>
          </a: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5</xdr:col>
      <xdr:colOff>114300</xdr:colOff>
      <xdr:row>0</xdr:row>
      <xdr:rowOff>76200</xdr:rowOff>
    </xdr:from>
    <xdr:ext cx="1210588" cy="359073"/>
    <xdr:sp macro="" textlink="">
      <xdr:nvSpPr>
        <xdr:cNvPr id="2" name="テキスト ボックス 1"/>
        <xdr:cNvSpPr txBox="1"/>
      </xdr:nvSpPr>
      <xdr:spPr>
        <a:xfrm>
          <a:off x="2796540" y="957834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43</xdr:row>
      <xdr:rowOff>133350</xdr:rowOff>
    </xdr:from>
    <xdr:ext cx="3288080" cy="275717"/>
    <xdr:sp macro="" textlink="">
      <xdr:nvSpPr>
        <xdr:cNvPr id="3" name="テキスト ボックス 2"/>
        <xdr:cNvSpPr txBox="1"/>
      </xdr:nvSpPr>
      <xdr:spPr>
        <a:xfrm>
          <a:off x="76200" y="3062859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41</xdr:row>
      <xdr:rowOff>76200</xdr:rowOff>
    </xdr:from>
    <xdr:ext cx="1210588" cy="359073"/>
    <xdr:sp macro="" textlink="">
      <xdr:nvSpPr>
        <xdr:cNvPr id="4" name="テキスト ボックス 3"/>
        <xdr:cNvSpPr txBox="1"/>
      </xdr:nvSpPr>
      <xdr:spPr>
        <a:xfrm>
          <a:off x="2815590" y="3016758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502920</xdr:colOff>
      <xdr:row>6</xdr:row>
      <xdr:rowOff>60960</xdr:rowOff>
    </xdr:from>
    <xdr:to>
      <xdr:col>22</xdr:col>
      <xdr:colOff>515620</xdr:colOff>
      <xdr:row>10</xdr:row>
      <xdr:rowOff>119699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7612380" y="113538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twoCellAnchor>
    <xdr:from>
      <xdr:col>20</xdr:col>
      <xdr:colOff>30480</xdr:colOff>
      <xdr:row>43</xdr:row>
      <xdr:rowOff>76200</xdr:rowOff>
    </xdr:from>
    <xdr:to>
      <xdr:col>23</xdr:col>
      <xdr:colOff>43180</xdr:colOff>
      <xdr:row>48</xdr:row>
      <xdr:rowOff>28259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7749540" y="108204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6</xdr:col>
      <xdr:colOff>11532</xdr:colOff>
      <xdr:row>0</xdr:row>
      <xdr:rowOff>198046</xdr:rowOff>
    </xdr:from>
    <xdr:to>
      <xdr:col>17</xdr:col>
      <xdr:colOff>106754</xdr:colOff>
      <xdr:row>1</xdr:row>
      <xdr:rowOff>143253</xdr:rowOff>
    </xdr:to>
    <xdr:sp macro="" textlink="" fLocksText="0">
      <xdr:nvSpPr>
        <xdr:cNvPr id="3" name="AutoShape 7"/>
        <xdr:cNvSpPr/>
      </xdr:nvSpPr>
      <xdr:spPr bwMode="auto">
        <a:xfrm>
          <a:off x="3714852" y="167566"/>
          <a:ext cx="6884642" cy="143327"/>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13</xdr:col>
      <xdr:colOff>234213</xdr:colOff>
      <xdr:row>26</xdr:row>
      <xdr:rowOff>161553</xdr:rowOff>
    </xdr:from>
    <xdr:to>
      <xdr:col>23</xdr:col>
      <xdr:colOff>137169</xdr:colOff>
      <xdr:row>28</xdr:row>
      <xdr:rowOff>64836</xdr:rowOff>
    </xdr:to>
    <xdr:sp macro="" textlink="" fLocksText="0">
      <xdr:nvSpPr>
        <xdr:cNvPr id="4" name="AutoShape 9"/>
        <xdr:cNvSpPr/>
      </xdr:nvSpPr>
      <xdr:spPr bwMode="auto">
        <a:xfrm>
          <a:off x="8258073" y="4520193"/>
          <a:ext cx="6075156" cy="238563"/>
        </a:xfrm>
        <a:prstGeom prst="wedgeRoundRectCallout">
          <a:avLst>
            <a:gd name="adj1" fmla="val -37532"/>
            <a:gd name="adj2" fmla="val -12096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マニフェストの最終処分が完了した日（最後のもの）を記入してください。</a:t>
          </a:r>
        </a:p>
      </xdr:txBody>
    </xdr:sp>
    <xdr:clientData fPrintsWithSheet="0"/>
  </xdr:twoCellAnchor>
  <xdr:twoCellAnchor>
    <xdr:from>
      <xdr:col>13</xdr:col>
      <xdr:colOff>205619</xdr:colOff>
      <xdr:row>37</xdr:row>
      <xdr:rowOff>161553</xdr:rowOff>
    </xdr:from>
    <xdr:to>
      <xdr:col>23</xdr:col>
      <xdr:colOff>116177</xdr:colOff>
      <xdr:row>39</xdr:row>
      <xdr:rowOff>47402</xdr:rowOff>
    </xdr:to>
    <xdr:sp macro="" textlink="" fLocksText="0">
      <xdr:nvSpPr>
        <xdr:cNvPr id="5" name="AutoShape 10"/>
        <xdr:cNvSpPr/>
      </xdr:nvSpPr>
      <xdr:spPr bwMode="auto">
        <a:xfrm>
          <a:off x="8229479" y="6364233"/>
          <a:ext cx="6082758" cy="221129"/>
        </a:xfrm>
        <a:prstGeom prst="wedgeRoundRectCallout">
          <a:avLst>
            <a:gd name="adj1" fmla="val -69912"/>
            <a:gd name="adj2" fmla="val 33782"/>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添付してください。</a:t>
          </a:r>
        </a:p>
      </xdr:txBody>
    </xdr:sp>
    <xdr:clientData fPrintsWithSheet="0"/>
  </xdr:twoCellAnchor>
  <xdr:twoCellAnchor>
    <xdr:from>
      <xdr:col>25</xdr:col>
      <xdr:colOff>243840</xdr:colOff>
      <xdr:row>1</xdr:row>
      <xdr:rowOff>213360</xdr:rowOff>
    </xdr:from>
    <xdr:to>
      <xdr:col>29</xdr:col>
      <xdr:colOff>190500</xdr:colOff>
      <xdr:row>3</xdr:row>
      <xdr:rowOff>116205</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530340" y="4648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6</xdr:row>
      <xdr:rowOff>0</xdr:rowOff>
    </xdr:to>
    <xdr:sp macro="" textlink="">
      <xdr:nvSpPr>
        <xdr:cNvPr id="2" name="Line 1"/>
        <xdr:cNvSpPr>
          <a:spLocks noChangeShapeType="1"/>
        </xdr:cNvSpPr>
      </xdr:nvSpPr>
      <xdr:spPr bwMode="auto">
        <a:xfrm>
          <a:off x="0" y="1021080"/>
          <a:ext cx="1912620" cy="548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342900</xdr:colOff>
      <xdr:row>2</xdr:row>
      <xdr:rowOff>22860</xdr:rowOff>
    </xdr:from>
    <xdr:to>
      <xdr:col>94</xdr:col>
      <xdr:colOff>344647</xdr:colOff>
      <xdr:row>4</xdr:row>
      <xdr:rowOff>165085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906500" y="4724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7</xdr:row>
          <xdr:rowOff>160020</xdr:rowOff>
        </xdr:from>
        <xdr:to>
          <xdr:col>10</xdr:col>
          <xdr:colOff>30480</xdr:colOff>
          <xdr:row>9</xdr:row>
          <xdr:rowOff>30480</xdr:rowOff>
        </xdr:to>
        <xdr:sp macro="" textlink="">
          <xdr:nvSpPr>
            <xdr:cNvPr id="1084417" name="Check Box 1" hidden="1">
              <a:extLst>
                <a:ext uri="{63B3BB69-23CF-44E3-9099-C40C66FF867C}">
                  <a14:compatExt spid="_x0000_s1084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144780</xdr:rowOff>
        </xdr:from>
        <xdr:to>
          <xdr:col>10</xdr:col>
          <xdr:colOff>106680</xdr:colOff>
          <xdr:row>10</xdr:row>
          <xdr:rowOff>45720</xdr:rowOff>
        </xdr:to>
        <xdr:sp macro="" textlink="">
          <xdr:nvSpPr>
            <xdr:cNvPr id="1084418" name="Check Box 2" hidden="1">
              <a:extLst>
                <a:ext uri="{63B3BB69-23CF-44E3-9099-C40C66FF867C}">
                  <a14:compatExt spid="_x0000_s1084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30480</xdr:colOff>
          <xdr:row>12</xdr:row>
          <xdr:rowOff>45720</xdr:rowOff>
        </xdr:to>
        <xdr:sp macro="" textlink="">
          <xdr:nvSpPr>
            <xdr:cNvPr id="1084419" name="Check Box 3" hidden="1">
              <a:extLst>
                <a:ext uri="{63B3BB69-23CF-44E3-9099-C40C66FF867C}">
                  <a14:compatExt spid="_x0000_s108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182880</xdr:rowOff>
        </xdr:from>
        <xdr:to>
          <xdr:col>10</xdr:col>
          <xdr:colOff>30480</xdr:colOff>
          <xdr:row>11</xdr:row>
          <xdr:rowOff>30480</xdr:rowOff>
        </xdr:to>
        <xdr:sp macro="" textlink="">
          <xdr:nvSpPr>
            <xdr:cNvPr id="1084420" name="Check Box 4" hidden="1">
              <a:extLst>
                <a:ext uri="{63B3BB69-23CF-44E3-9099-C40C66FF867C}">
                  <a14:compatExt spid="_x0000_s108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144780</xdr:rowOff>
        </xdr:from>
        <xdr:to>
          <xdr:col>10</xdr:col>
          <xdr:colOff>106680</xdr:colOff>
          <xdr:row>13</xdr:row>
          <xdr:rowOff>45720</xdr:rowOff>
        </xdr:to>
        <xdr:sp macro="" textlink="">
          <xdr:nvSpPr>
            <xdr:cNvPr id="1084421" name="Check Box 5" hidden="1">
              <a:extLst>
                <a:ext uri="{63B3BB69-23CF-44E3-9099-C40C66FF867C}">
                  <a14:compatExt spid="_x0000_s108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144780</xdr:rowOff>
        </xdr:from>
        <xdr:to>
          <xdr:col>10</xdr:col>
          <xdr:colOff>106680</xdr:colOff>
          <xdr:row>14</xdr:row>
          <xdr:rowOff>45720</xdr:rowOff>
        </xdr:to>
        <xdr:sp macro="" textlink="">
          <xdr:nvSpPr>
            <xdr:cNvPr id="1084422" name="Check Box 6" hidden="1">
              <a:extLst>
                <a:ext uri="{63B3BB69-23CF-44E3-9099-C40C66FF867C}">
                  <a14:compatExt spid="_x0000_s108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144780</xdr:rowOff>
        </xdr:from>
        <xdr:to>
          <xdr:col>10</xdr:col>
          <xdr:colOff>106680</xdr:colOff>
          <xdr:row>15</xdr:row>
          <xdr:rowOff>45720</xdr:rowOff>
        </xdr:to>
        <xdr:sp macro="" textlink="">
          <xdr:nvSpPr>
            <xdr:cNvPr id="1084423" name="Check Box 7" hidden="1">
              <a:extLst>
                <a:ext uri="{63B3BB69-23CF-44E3-9099-C40C66FF867C}">
                  <a14:compatExt spid="_x0000_s108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144780</xdr:rowOff>
        </xdr:from>
        <xdr:to>
          <xdr:col>10</xdr:col>
          <xdr:colOff>106680</xdr:colOff>
          <xdr:row>16</xdr:row>
          <xdr:rowOff>45720</xdr:rowOff>
        </xdr:to>
        <xdr:sp macro="" textlink="">
          <xdr:nvSpPr>
            <xdr:cNvPr id="1084424" name="Check Box 8" hidden="1">
              <a:extLst>
                <a:ext uri="{63B3BB69-23CF-44E3-9099-C40C66FF867C}">
                  <a14:compatExt spid="_x0000_s108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144780</xdr:rowOff>
        </xdr:from>
        <xdr:to>
          <xdr:col>10</xdr:col>
          <xdr:colOff>106680</xdr:colOff>
          <xdr:row>17</xdr:row>
          <xdr:rowOff>45720</xdr:rowOff>
        </xdr:to>
        <xdr:sp macro="" textlink="">
          <xdr:nvSpPr>
            <xdr:cNvPr id="1084425" name="Check Box 9" hidden="1">
              <a:extLst>
                <a:ext uri="{63B3BB69-23CF-44E3-9099-C40C66FF867C}">
                  <a14:compatExt spid="_x0000_s1084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144780</xdr:rowOff>
        </xdr:from>
        <xdr:to>
          <xdr:col>10</xdr:col>
          <xdr:colOff>106680</xdr:colOff>
          <xdr:row>18</xdr:row>
          <xdr:rowOff>45720</xdr:rowOff>
        </xdr:to>
        <xdr:sp macro="" textlink="">
          <xdr:nvSpPr>
            <xdr:cNvPr id="1084426" name="Check Box 10" hidden="1">
              <a:extLst>
                <a:ext uri="{63B3BB69-23CF-44E3-9099-C40C66FF867C}">
                  <a14:compatExt spid="_x0000_s1084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144780</xdr:rowOff>
        </xdr:from>
        <xdr:to>
          <xdr:col>10</xdr:col>
          <xdr:colOff>106680</xdr:colOff>
          <xdr:row>19</xdr:row>
          <xdr:rowOff>45720</xdr:rowOff>
        </xdr:to>
        <xdr:sp macro="" textlink="">
          <xdr:nvSpPr>
            <xdr:cNvPr id="1084427" name="Check Box 11" hidden="1">
              <a:extLst>
                <a:ext uri="{63B3BB69-23CF-44E3-9099-C40C66FF867C}">
                  <a14:compatExt spid="_x0000_s108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144780</xdr:rowOff>
        </xdr:from>
        <xdr:to>
          <xdr:col>10</xdr:col>
          <xdr:colOff>106680</xdr:colOff>
          <xdr:row>20</xdr:row>
          <xdr:rowOff>45720</xdr:rowOff>
        </xdr:to>
        <xdr:sp macro="" textlink="">
          <xdr:nvSpPr>
            <xdr:cNvPr id="1084428" name="Check Box 12" hidden="1">
              <a:extLst>
                <a:ext uri="{63B3BB69-23CF-44E3-9099-C40C66FF867C}">
                  <a14:compatExt spid="_x0000_s108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144780</xdr:rowOff>
        </xdr:from>
        <xdr:to>
          <xdr:col>10</xdr:col>
          <xdr:colOff>106680</xdr:colOff>
          <xdr:row>21</xdr:row>
          <xdr:rowOff>45720</xdr:rowOff>
        </xdr:to>
        <xdr:sp macro="" textlink="">
          <xdr:nvSpPr>
            <xdr:cNvPr id="1084429" name="Check Box 13" hidden="1">
              <a:extLst>
                <a:ext uri="{63B3BB69-23CF-44E3-9099-C40C66FF867C}">
                  <a14:compatExt spid="_x0000_s108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144780</xdr:rowOff>
        </xdr:from>
        <xdr:to>
          <xdr:col>10</xdr:col>
          <xdr:colOff>106680</xdr:colOff>
          <xdr:row>22</xdr:row>
          <xdr:rowOff>45720</xdr:rowOff>
        </xdr:to>
        <xdr:sp macro="" textlink="">
          <xdr:nvSpPr>
            <xdr:cNvPr id="1084430" name="Check Box 14" hidden="1">
              <a:extLst>
                <a:ext uri="{63B3BB69-23CF-44E3-9099-C40C66FF867C}">
                  <a14:compatExt spid="_x0000_s1084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144780</xdr:rowOff>
        </xdr:from>
        <xdr:to>
          <xdr:col>10</xdr:col>
          <xdr:colOff>106680</xdr:colOff>
          <xdr:row>23</xdr:row>
          <xdr:rowOff>45720</xdr:rowOff>
        </xdr:to>
        <xdr:sp macro="" textlink="">
          <xdr:nvSpPr>
            <xdr:cNvPr id="1084431" name="Check Box 15" hidden="1">
              <a:extLst>
                <a:ext uri="{63B3BB69-23CF-44E3-9099-C40C66FF867C}">
                  <a14:compatExt spid="_x0000_s108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144780</xdr:rowOff>
        </xdr:from>
        <xdr:to>
          <xdr:col>10</xdr:col>
          <xdr:colOff>106680</xdr:colOff>
          <xdr:row>24</xdr:row>
          <xdr:rowOff>45720</xdr:rowOff>
        </xdr:to>
        <xdr:sp macro="" textlink="">
          <xdr:nvSpPr>
            <xdr:cNvPr id="1084432" name="Check Box 16" hidden="1">
              <a:extLst>
                <a:ext uri="{63B3BB69-23CF-44E3-9099-C40C66FF867C}">
                  <a14:compatExt spid="_x0000_s108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160020</xdr:rowOff>
        </xdr:from>
        <xdr:to>
          <xdr:col>10</xdr:col>
          <xdr:colOff>30480</xdr:colOff>
          <xdr:row>26</xdr:row>
          <xdr:rowOff>7620</xdr:rowOff>
        </xdr:to>
        <xdr:sp macro="" textlink="">
          <xdr:nvSpPr>
            <xdr:cNvPr id="1084433" name="Check Box 17" hidden="1">
              <a:extLst>
                <a:ext uri="{63B3BB69-23CF-44E3-9099-C40C66FF867C}">
                  <a14:compatExt spid="_x0000_s108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144780</xdr:rowOff>
        </xdr:from>
        <xdr:to>
          <xdr:col>10</xdr:col>
          <xdr:colOff>106680</xdr:colOff>
          <xdr:row>27</xdr:row>
          <xdr:rowOff>45720</xdr:rowOff>
        </xdr:to>
        <xdr:sp macro="" textlink="">
          <xdr:nvSpPr>
            <xdr:cNvPr id="1084434" name="Check Box 18" hidden="1">
              <a:extLst>
                <a:ext uri="{63B3BB69-23CF-44E3-9099-C40C66FF867C}">
                  <a14:compatExt spid="_x0000_s108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182880</xdr:rowOff>
        </xdr:from>
        <xdr:to>
          <xdr:col>10</xdr:col>
          <xdr:colOff>30480</xdr:colOff>
          <xdr:row>28</xdr:row>
          <xdr:rowOff>30480</xdr:rowOff>
        </xdr:to>
        <xdr:sp macro="" textlink="">
          <xdr:nvSpPr>
            <xdr:cNvPr id="1084435" name="Check Box 19" hidden="1">
              <a:extLst>
                <a:ext uri="{63B3BB69-23CF-44E3-9099-C40C66FF867C}">
                  <a14:compatExt spid="_x0000_s108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0</xdr:rowOff>
        </xdr:from>
        <xdr:to>
          <xdr:col>10</xdr:col>
          <xdr:colOff>30480</xdr:colOff>
          <xdr:row>29</xdr:row>
          <xdr:rowOff>45720</xdr:rowOff>
        </xdr:to>
        <xdr:sp macro="" textlink="">
          <xdr:nvSpPr>
            <xdr:cNvPr id="1084436" name="Check Box 20" hidden="1">
              <a:extLst>
                <a:ext uri="{63B3BB69-23CF-44E3-9099-C40C66FF867C}">
                  <a14:compatExt spid="_x0000_s108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160020</xdr:rowOff>
        </xdr:from>
        <xdr:to>
          <xdr:col>10</xdr:col>
          <xdr:colOff>30480</xdr:colOff>
          <xdr:row>31</xdr:row>
          <xdr:rowOff>7620</xdr:rowOff>
        </xdr:to>
        <xdr:sp macro="" textlink="">
          <xdr:nvSpPr>
            <xdr:cNvPr id="1084437" name="Check Box 21" hidden="1">
              <a:extLst>
                <a:ext uri="{63B3BB69-23CF-44E3-9099-C40C66FF867C}">
                  <a14:compatExt spid="_x0000_s108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144780</xdr:rowOff>
        </xdr:from>
        <xdr:to>
          <xdr:col>10</xdr:col>
          <xdr:colOff>106680</xdr:colOff>
          <xdr:row>32</xdr:row>
          <xdr:rowOff>45720</xdr:rowOff>
        </xdr:to>
        <xdr:sp macro="" textlink="">
          <xdr:nvSpPr>
            <xdr:cNvPr id="1084438" name="Check Box 22" hidden="1">
              <a:extLst>
                <a:ext uri="{63B3BB69-23CF-44E3-9099-C40C66FF867C}">
                  <a14:compatExt spid="_x0000_s1084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30480</xdr:colOff>
          <xdr:row>33</xdr:row>
          <xdr:rowOff>45720</xdr:rowOff>
        </xdr:to>
        <xdr:sp macro="" textlink="">
          <xdr:nvSpPr>
            <xdr:cNvPr id="1084439" name="Check Box 23" hidden="1">
              <a:extLst>
                <a:ext uri="{63B3BB69-23CF-44E3-9099-C40C66FF867C}">
                  <a14:compatExt spid="_x0000_s1084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144780</xdr:rowOff>
        </xdr:from>
        <xdr:to>
          <xdr:col>10</xdr:col>
          <xdr:colOff>106680</xdr:colOff>
          <xdr:row>34</xdr:row>
          <xdr:rowOff>45720</xdr:rowOff>
        </xdr:to>
        <xdr:sp macro="" textlink="">
          <xdr:nvSpPr>
            <xdr:cNvPr id="1084440" name="Check Box 24" hidden="1">
              <a:extLst>
                <a:ext uri="{63B3BB69-23CF-44E3-9099-C40C66FF867C}">
                  <a14:compatExt spid="_x0000_s1084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144780</xdr:rowOff>
        </xdr:from>
        <xdr:to>
          <xdr:col>10</xdr:col>
          <xdr:colOff>106680</xdr:colOff>
          <xdr:row>35</xdr:row>
          <xdr:rowOff>45720</xdr:rowOff>
        </xdr:to>
        <xdr:sp macro="" textlink="">
          <xdr:nvSpPr>
            <xdr:cNvPr id="1084441" name="Check Box 25" hidden="1">
              <a:extLst>
                <a:ext uri="{63B3BB69-23CF-44E3-9099-C40C66FF867C}">
                  <a14:compatExt spid="_x0000_s1084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144780</xdr:rowOff>
        </xdr:from>
        <xdr:to>
          <xdr:col>10</xdr:col>
          <xdr:colOff>106680</xdr:colOff>
          <xdr:row>36</xdr:row>
          <xdr:rowOff>45720</xdr:rowOff>
        </xdr:to>
        <xdr:sp macro="" textlink="">
          <xdr:nvSpPr>
            <xdr:cNvPr id="1084442" name="Check Box 26" hidden="1">
              <a:extLst>
                <a:ext uri="{63B3BB69-23CF-44E3-9099-C40C66FF867C}">
                  <a14:compatExt spid="_x0000_s108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144780</xdr:rowOff>
        </xdr:from>
        <xdr:to>
          <xdr:col>10</xdr:col>
          <xdr:colOff>106680</xdr:colOff>
          <xdr:row>37</xdr:row>
          <xdr:rowOff>45720</xdr:rowOff>
        </xdr:to>
        <xdr:sp macro="" textlink="">
          <xdr:nvSpPr>
            <xdr:cNvPr id="1084443" name="Check Box 27" hidden="1">
              <a:extLst>
                <a:ext uri="{63B3BB69-23CF-44E3-9099-C40C66FF867C}">
                  <a14:compatExt spid="_x0000_s108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144780</xdr:rowOff>
        </xdr:from>
        <xdr:to>
          <xdr:col>10</xdr:col>
          <xdr:colOff>106680</xdr:colOff>
          <xdr:row>38</xdr:row>
          <xdr:rowOff>45720</xdr:rowOff>
        </xdr:to>
        <xdr:sp macro="" textlink="">
          <xdr:nvSpPr>
            <xdr:cNvPr id="1084444" name="Check Box 28" hidden="1">
              <a:extLst>
                <a:ext uri="{63B3BB69-23CF-44E3-9099-C40C66FF867C}">
                  <a14:compatExt spid="_x0000_s108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160020</xdr:rowOff>
        </xdr:from>
        <xdr:to>
          <xdr:col>10</xdr:col>
          <xdr:colOff>30480</xdr:colOff>
          <xdr:row>40</xdr:row>
          <xdr:rowOff>7620</xdr:rowOff>
        </xdr:to>
        <xdr:sp macro="" textlink="">
          <xdr:nvSpPr>
            <xdr:cNvPr id="1084445" name="Check Box 29" hidden="1">
              <a:extLst>
                <a:ext uri="{63B3BB69-23CF-44E3-9099-C40C66FF867C}">
                  <a14:compatExt spid="_x0000_s1084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144780</xdr:rowOff>
        </xdr:from>
        <xdr:to>
          <xdr:col>10</xdr:col>
          <xdr:colOff>106680</xdr:colOff>
          <xdr:row>42</xdr:row>
          <xdr:rowOff>45720</xdr:rowOff>
        </xdr:to>
        <xdr:sp macro="" textlink="">
          <xdr:nvSpPr>
            <xdr:cNvPr id="1084446" name="Check Box 30" hidden="1">
              <a:extLst>
                <a:ext uri="{63B3BB69-23CF-44E3-9099-C40C66FF867C}">
                  <a14:compatExt spid="_x0000_s108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30480</xdr:colOff>
          <xdr:row>47</xdr:row>
          <xdr:rowOff>45720</xdr:rowOff>
        </xdr:to>
        <xdr:sp macro="" textlink="">
          <xdr:nvSpPr>
            <xdr:cNvPr id="1084447" name="Check Box 31" hidden="1">
              <a:extLst>
                <a:ext uri="{63B3BB69-23CF-44E3-9099-C40C66FF867C}">
                  <a14:compatExt spid="_x0000_s108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182880</xdr:rowOff>
        </xdr:from>
        <xdr:to>
          <xdr:col>10</xdr:col>
          <xdr:colOff>30480</xdr:colOff>
          <xdr:row>43</xdr:row>
          <xdr:rowOff>30480</xdr:rowOff>
        </xdr:to>
        <xdr:sp macro="" textlink="">
          <xdr:nvSpPr>
            <xdr:cNvPr id="1084448" name="Check Box 32" hidden="1">
              <a:extLst>
                <a:ext uri="{63B3BB69-23CF-44E3-9099-C40C66FF867C}">
                  <a14:compatExt spid="_x0000_s108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51</xdr:row>
          <xdr:rowOff>144780</xdr:rowOff>
        </xdr:from>
        <xdr:to>
          <xdr:col>6</xdr:col>
          <xdr:colOff>106680</xdr:colOff>
          <xdr:row>53</xdr:row>
          <xdr:rowOff>45720</xdr:rowOff>
        </xdr:to>
        <xdr:sp macro="" textlink="">
          <xdr:nvSpPr>
            <xdr:cNvPr id="1084449" name="Check Box 33" hidden="1">
              <a:extLst>
                <a:ext uri="{63B3BB69-23CF-44E3-9099-C40C66FF867C}">
                  <a14:compatExt spid="_x0000_s1084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53</xdr:row>
          <xdr:rowOff>121920</xdr:rowOff>
        </xdr:from>
        <xdr:to>
          <xdr:col>6</xdr:col>
          <xdr:colOff>106680</xdr:colOff>
          <xdr:row>55</xdr:row>
          <xdr:rowOff>38100</xdr:rowOff>
        </xdr:to>
        <xdr:sp macro="" textlink="">
          <xdr:nvSpPr>
            <xdr:cNvPr id="1084450" name="Check Box 34" hidden="1">
              <a:extLst>
                <a:ext uri="{63B3BB69-23CF-44E3-9099-C40C66FF867C}">
                  <a14:compatExt spid="_x0000_s1084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54</xdr:row>
          <xdr:rowOff>121920</xdr:rowOff>
        </xdr:from>
        <xdr:to>
          <xdr:col>6</xdr:col>
          <xdr:colOff>106680</xdr:colOff>
          <xdr:row>56</xdr:row>
          <xdr:rowOff>45720</xdr:rowOff>
        </xdr:to>
        <xdr:sp macro="" textlink="">
          <xdr:nvSpPr>
            <xdr:cNvPr id="1084451" name="Check Box 35" hidden="1">
              <a:extLst>
                <a:ext uri="{63B3BB69-23CF-44E3-9099-C40C66FF867C}">
                  <a14:compatExt spid="_x0000_s1084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55</xdr:row>
          <xdr:rowOff>121920</xdr:rowOff>
        </xdr:from>
        <xdr:to>
          <xdr:col>6</xdr:col>
          <xdr:colOff>83820</xdr:colOff>
          <xdr:row>57</xdr:row>
          <xdr:rowOff>38100</xdr:rowOff>
        </xdr:to>
        <xdr:sp macro="" textlink="">
          <xdr:nvSpPr>
            <xdr:cNvPr id="1084452" name="Check Box 36" hidden="1">
              <a:extLst>
                <a:ext uri="{63B3BB69-23CF-44E3-9099-C40C66FF867C}">
                  <a14:compatExt spid="_x0000_s108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xdr:row>
          <xdr:rowOff>144780</xdr:rowOff>
        </xdr:from>
        <xdr:to>
          <xdr:col>6</xdr:col>
          <xdr:colOff>83820</xdr:colOff>
          <xdr:row>58</xdr:row>
          <xdr:rowOff>45720</xdr:rowOff>
        </xdr:to>
        <xdr:sp macro="" textlink="">
          <xdr:nvSpPr>
            <xdr:cNvPr id="1084453" name="Check Box 37" hidden="1">
              <a:extLst>
                <a:ext uri="{63B3BB69-23CF-44E3-9099-C40C66FF867C}">
                  <a14:compatExt spid="_x0000_s108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58</xdr:row>
          <xdr:rowOff>121920</xdr:rowOff>
        </xdr:from>
        <xdr:to>
          <xdr:col>6</xdr:col>
          <xdr:colOff>83820</xdr:colOff>
          <xdr:row>60</xdr:row>
          <xdr:rowOff>45720</xdr:rowOff>
        </xdr:to>
        <xdr:sp macro="" textlink="">
          <xdr:nvSpPr>
            <xdr:cNvPr id="1084454" name="Check Box 38" hidden="1">
              <a:extLst>
                <a:ext uri="{63B3BB69-23CF-44E3-9099-C40C66FF867C}">
                  <a14:compatExt spid="_x0000_s108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57</xdr:row>
          <xdr:rowOff>144780</xdr:rowOff>
        </xdr:from>
        <xdr:to>
          <xdr:col>6</xdr:col>
          <xdr:colOff>83820</xdr:colOff>
          <xdr:row>59</xdr:row>
          <xdr:rowOff>45720</xdr:rowOff>
        </xdr:to>
        <xdr:sp macro="" textlink="">
          <xdr:nvSpPr>
            <xdr:cNvPr id="1084455" name="Check Box 39" hidden="1">
              <a:extLst>
                <a:ext uri="{63B3BB69-23CF-44E3-9099-C40C66FF867C}">
                  <a14:compatExt spid="_x0000_s108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59</xdr:row>
          <xdr:rowOff>121920</xdr:rowOff>
        </xdr:from>
        <xdr:to>
          <xdr:col>6</xdr:col>
          <xdr:colOff>83820</xdr:colOff>
          <xdr:row>61</xdr:row>
          <xdr:rowOff>38100</xdr:rowOff>
        </xdr:to>
        <xdr:sp macro="" textlink="">
          <xdr:nvSpPr>
            <xdr:cNvPr id="1084456" name="Check Box 40" hidden="1">
              <a:extLst>
                <a:ext uri="{63B3BB69-23CF-44E3-9099-C40C66FF867C}">
                  <a14:compatExt spid="_x0000_s108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50</xdr:row>
          <xdr:rowOff>121920</xdr:rowOff>
        </xdr:from>
        <xdr:to>
          <xdr:col>6</xdr:col>
          <xdr:colOff>106680</xdr:colOff>
          <xdr:row>52</xdr:row>
          <xdr:rowOff>45720</xdr:rowOff>
        </xdr:to>
        <xdr:sp macro="" textlink="">
          <xdr:nvSpPr>
            <xdr:cNvPr id="1084457" name="Check Box 41" hidden="1">
              <a:extLst>
                <a:ext uri="{63B3BB69-23CF-44E3-9099-C40C66FF867C}">
                  <a14:compatExt spid="_x0000_s108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121920</xdr:rowOff>
        </xdr:from>
        <xdr:to>
          <xdr:col>6</xdr:col>
          <xdr:colOff>83820</xdr:colOff>
          <xdr:row>62</xdr:row>
          <xdr:rowOff>45720</xdr:rowOff>
        </xdr:to>
        <xdr:sp macro="" textlink="">
          <xdr:nvSpPr>
            <xdr:cNvPr id="1084458" name="Check Box 42" hidden="1">
              <a:extLst>
                <a:ext uri="{63B3BB69-23CF-44E3-9099-C40C66FF867C}">
                  <a14:compatExt spid="_x0000_s108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62</xdr:row>
          <xdr:rowOff>144780</xdr:rowOff>
        </xdr:from>
        <xdr:to>
          <xdr:col>6</xdr:col>
          <xdr:colOff>106680</xdr:colOff>
          <xdr:row>64</xdr:row>
          <xdr:rowOff>45720</xdr:rowOff>
        </xdr:to>
        <xdr:sp macro="" textlink="">
          <xdr:nvSpPr>
            <xdr:cNvPr id="1084459" name="Check Box 43" hidden="1">
              <a:extLst>
                <a:ext uri="{63B3BB69-23CF-44E3-9099-C40C66FF867C}">
                  <a14:compatExt spid="_x0000_s108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61</xdr:row>
          <xdr:rowOff>121920</xdr:rowOff>
        </xdr:from>
        <xdr:to>
          <xdr:col>6</xdr:col>
          <xdr:colOff>106680</xdr:colOff>
          <xdr:row>63</xdr:row>
          <xdr:rowOff>45720</xdr:rowOff>
        </xdr:to>
        <xdr:sp macro="" textlink="">
          <xdr:nvSpPr>
            <xdr:cNvPr id="1084460" name="Check Box 44" hidden="1">
              <a:extLst>
                <a:ext uri="{63B3BB69-23CF-44E3-9099-C40C66FF867C}">
                  <a14:compatExt spid="_x0000_s108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64</xdr:row>
          <xdr:rowOff>144780</xdr:rowOff>
        </xdr:from>
        <xdr:to>
          <xdr:col>6</xdr:col>
          <xdr:colOff>106680</xdr:colOff>
          <xdr:row>66</xdr:row>
          <xdr:rowOff>45720</xdr:rowOff>
        </xdr:to>
        <xdr:sp macro="" textlink="">
          <xdr:nvSpPr>
            <xdr:cNvPr id="1084461" name="Check Box 45" hidden="1">
              <a:extLst>
                <a:ext uri="{63B3BB69-23CF-44E3-9099-C40C66FF867C}">
                  <a14:compatExt spid="_x0000_s108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63</xdr:row>
          <xdr:rowOff>121920</xdr:rowOff>
        </xdr:from>
        <xdr:to>
          <xdr:col>6</xdr:col>
          <xdr:colOff>106680</xdr:colOff>
          <xdr:row>65</xdr:row>
          <xdr:rowOff>45720</xdr:rowOff>
        </xdr:to>
        <xdr:sp macro="" textlink="">
          <xdr:nvSpPr>
            <xdr:cNvPr id="1084462" name="Check Box 46" hidden="1">
              <a:extLst>
                <a:ext uri="{63B3BB69-23CF-44E3-9099-C40C66FF867C}">
                  <a14:compatExt spid="_x0000_s108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144780</xdr:rowOff>
        </xdr:from>
        <xdr:to>
          <xdr:col>10</xdr:col>
          <xdr:colOff>106680</xdr:colOff>
          <xdr:row>25</xdr:row>
          <xdr:rowOff>45720</xdr:rowOff>
        </xdr:to>
        <xdr:sp macro="" textlink="">
          <xdr:nvSpPr>
            <xdr:cNvPr id="1084463" name="Check Box 47" hidden="1">
              <a:extLst>
                <a:ext uri="{63B3BB69-23CF-44E3-9099-C40C66FF867C}">
                  <a14:compatExt spid="_x0000_s1084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144780</xdr:rowOff>
        </xdr:from>
        <xdr:to>
          <xdr:col>10</xdr:col>
          <xdr:colOff>106680</xdr:colOff>
          <xdr:row>30</xdr:row>
          <xdr:rowOff>45720</xdr:rowOff>
        </xdr:to>
        <xdr:sp macro="" textlink="">
          <xdr:nvSpPr>
            <xdr:cNvPr id="1084464" name="Check Box 48" hidden="1">
              <a:extLst>
                <a:ext uri="{63B3BB69-23CF-44E3-9099-C40C66FF867C}">
                  <a14:compatExt spid="_x0000_s108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144780</xdr:rowOff>
        </xdr:from>
        <xdr:to>
          <xdr:col>10</xdr:col>
          <xdr:colOff>106680</xdr:colOff>
          <xdr:row>39</xdr:row>
          <xdr:rowOff>45720</xdr:rowOff>
        </xdr:to>
        <xdr:sp macro="" textlink="">
          <xdr:nvSpPr>
            <xdr:cNvPr id="1084465" name="Check Box 49" hidden="1">
              <a:extLst>
                <a:ext uri="{63B3BB69-23CF-44E3-9099-C40C66FF867C}">
                  <a14:compatExt spid="_x0000_s108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182880</xdr:rowOff>
        </xdr:from>
        <xdr:to>
          <xdr:col>10</xdr:col>
          <xdr:colOff>30480</xdr:colOff>
          <xdr:row>44</xdr:row>
          <xdr:rowOff>30480</xdr:rowOff>
        </xdr:to>
        <xdr:sp macro="" textlink="">
          <xdr:nvSpPr>
            <xdr:cNvPr id="1084466" name="Check Box 50" hidden="1">
              <a:extLst>
                <a:ext uri="{63B3BB69-23CF-44E3-9099-C40C66FF867C}">
                  <a14:compatExt spid="_x0000_s108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182880</xdr:rowOff>
        </xdr:from>
        <xdr:to>
          <xdr:col>10</xdr:col>
          <xdr:colOff>30480</xdr:colOff>
          <xdr:row>45</xdr:row>
          <xdr:rowOff>30480</xdr:rowOff>
        </xdr:to>
        <xdr:sp macro="" textlink="">
          <xdr:nvSpPr>
            <xdr:cNvPr id="1084467" name="Check Box 51" hidden="1">
              <a:extLst>
                <a:ext uri="{63B3BB69-23CF-44E3-9099-C40C66FF867C}">
                  <a14:compatExt spid="_x0000_s108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182880</xdr:rowOff>
        </xdr:from>
        <xdr:to>
          <xdr:col>10</xdr:col>
          <xdr:colOff>30480</xdr:colOff>
          <xdr:row>46</xdr:row>
          <xdr:rowOff>30480</xdr:rowOff>
        </xdr:to>
        <xdr:sp macro="" textlink="">
          <xdr:nvSpPr>
            <xdr:cNvPr id="1084468" name="Check Box 52" hidden="1">
              <a:extLst>
                <a:ext uri="{63B3BB69-23CF-44E3-9099-C40C66FF867C}">
                  <a14:compatExt spid="_x0000_s108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144780</xdr:rowOff>
        </xdr:from>
        <xdr:to>
          <xdr:col>10</xdr:col>
          <xdr:colOff>106680</xdr:colOff>
          <xdr:row>48</xdr:row>
          <xdr:rowOff>45720</xdr:rowOff>
        </xdr:to>
        <xdr:sp macro="" textlink="">
          <xdr:nvSpPr>
            <xdr:cNvPr id="1084469" name="Check Box 53" hidden="1">
              <a:extLst>
                <a:ext uri="{63B3BB69-23CF-44E3-9099-C40C66FF867C}">
                  <a14:compatExt spid="_x0000_s108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52</xdr:row>
          <xdr:rowOff>144780</xdr:rowOff>
        </xdr:from>
        <xdr:to>
          <xdr:col>6</xdr:col>
          <xdr:colOff>106680</xdr:colOff>
          <xdr:row>54</xdr:row>
          <xdr:rowOff>45720</xdr:rowOff>
        </xdr:to>
        <xdr:sp macro="" textlink="">
          <xdr:nvSpPr>
            <xdr:cNvPr id="1084470" name="Check Box 54" hidden="1">
              <a:extLst>
                <a:ext uri="{63B3BB69-23CF-44E3-9099-C40C66FF867C}">
                  <a14:compatExt spid="_x0000_s1084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10</xdr:col>
          <xdr:colOff>30480</xdr:colOff>
          <xdr:row>41</xdr:row>
          <xdr:rowOff>7620</xdr:rowOff>
        </xdr:to>
        <xdr:sp macro="" textlink="">
          <xdr:nvSpPr>
            <xdr:cNvPr id="1084471" name="Check Box 55" hidden="1">
              <a:extLst>
                <a:ext uri="{63B3BB69-23CF-44E3-9099-C40C66FF867C}">
                  <a14:compatExt spid="_x0000_s108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23091</xdr:colOff>
      <xdr:row>9</xdr:row>
      <xdr:rowOff>34637</xdr:rowOff>
    </xdr:from>
    <xdr:to>
      <xdr:col>16</xdr:col>
      <xdr:colOff>363682</xdr:colOff>
      <xdr:row>14</xdr:row>
      <xdr:rowOff>108384</xdr:rowOff>
    </xdr:to>
    <xdr:sp macro="" textlink="">
      <xdr:nvSpPr>
        <xdr:cNvPr id="57" name="額縁 56">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051011" y="2130137"/>
          <a:ext cx="1575031" cy="106434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14</xdr:col>
      <xdr:colOff>514350</xdr:colOff>
      <xdr:row>7</xdr:row>
      <xdr:rowOff>6350</xdr:rowOff>
    </xdr:from>
    <xdr:to>
      <xdr:col>17</xdr:col>
      <xdr:colOff>215900</xdr:colOff>
      <xdr:row>11</xdr:row>
      <xdr:rowOff>153988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511290" y="1591310"/>
          <a:ext cx="1553210" cy="109251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39</xdr:col>
      <xdr:colOff>0</xdr:colOff>
      <xdr:row>4</xdr:row>
      <xdr:rowOff>0</xdr:rowOff>
    </xdr:from>
    <xdr:to>
      <xdr:col>43</xdr:col>
      <xdr:colOff>214972</xdr:colOff>
      <xdr:row>6</xdr:row>
      <xdr:rowOff>1543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884229" y="79465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4.xml><?xml version="1.0" encoding="utf-8"?>
<xdr:wsDr xmlns:xdr="http://schemas.openxmlformats.org/drawingml/2006/spreadsheetDrawing" xmlns:a="http://schemas.openxmlformats.org/drawingml/2006/main">
  <xdr:twoCellAnchor>
    <xdr:from>
      <xdr:col>8</xdr:col>
      <xdr:colOff>106680</xdr:colOff>
      <xdr:row>3</xdr:row>
      <xdr:rowOff>0</xdr:rowOff>
    </xdr:from>
    <xdr:to>
      <xdr:col>8</xdr:col>
      <xdr:colOff>106680</xdr:colOff>
      <xdr:row>5</xdr:row>
      <xdr:rowOff>0</xdr:rowOff>
    </xdr:to>
    <xdr:sp macro="" textlink="">
      <xdr:nvSpPr>
        <xdr:cNvPr id="2" name="Line 1"/>
        <xdr:cNvSpPr>
          <a:spLocks noChangeShapeType="1"/>
        </xdr:cNvSpPr>
      </xdr:nvSpPr>
      <xdr:spPr bwMode="auto">
        <a:xfrm>
          <a:off x="4777740" y="716280"/>
          <a:ext cx="0" cy="8001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8</xdr:col>
      <xdr:colOff>114300</xdr:colOff>
      <xdr:row>3</xdr:row>
      <xdr:rowOff>83820</xdr:rowOff>
    </xdr:from>
    <xdr:to>
      <xdr:col>8</xdr:col>
      <xdr:colOff>114300</xdr:colOff>
      <xdr:row>3</xdr:row>
      <xdr:rowOff>83820</xdr:rowOff>
    </xdr:to>
    <xdr:sp macro="" textlink="">
      <xdr:nvSpPr>
        <xdr:cNvPr id="3" name="Line 13"/>
        <xdr:cNvSpPr>
          <a:spLocks noChangeShapeType="1"/>
        </xdr:cNvSpPr>
      </xdr:nvSpPr>
      <xdr:spPr bwMode="auto">
        <a:xfrm>
          <a:off x="4785360" y="80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548640</xdr:colOff>
      <xdr:row>4</xdr:row>
      <xdr:rowOff>129540</xdr:rowOff>
    </xdr:from>
    <xdr:to>
      <xdr:col>14</xdr:col>
      <xdr:colOff>30480</xdr:colOff>
      <xdr:row>5</xdr:row>
      <xdr:rowOff>253365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071360" y="1112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5.xml><?xml version="1.0" encoding="utf-8"?>
<xdr:wsDr xmlns:xdr="http://schemas.openxmlformats.org/drawingml/2006/spreadsheetDrawing" xmlns:a="http://schemas.openxmlformats.org/drawingml/2006/main">
  <xdr:twoCellAnchor>
    <xdr:from>
      <xdr:col>13</xdr:col>
      <xdr:colOff>0</xdr:colOff>
      <xdr:row>3</xdr:row>
      <xdr:rowOff>0</xdr:rowOff>
    </xdr:from>
    <xdr:to>
      <xdr:col>15</xdr:col>
      <xdr:colOff>114300</xdr:colOff>
      <xdr:row>6</xdr:row>
      <xdr:rowOff>78105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071360" y="731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vmlDrawing" Target="../drawings/vmlDrawing2.v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drawing" Target="../drawings/drawing8.x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printerSettings" Target="../printerSettings/printerSettings9.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9" Type="http://schemas.openxmlformats.org/officeDocument/2006/relationships/ctrlProp" Target="../ctrlProps/ctrlProp63.xml"/><Relationship Id="rId21" Type="http://schemas.openxmlformats.org/officeDocument/2006/relationships/ctrlProp" Target="../ctrlProps/ctrlProp45.xml"/><Relationship Id="rId34" Type="http://schemas.openxmlformats.org/officeDocument/2006/relationships/ctrlProp" Target="../ctrlProps/ctrlProp58.xml"/><Relationship Id="rId42" Type="http://schemas.openxmlformats.org/officeDocument/2006/relationships/ctrlProp" Target="../ctrlProps/ctrlProp66.xml"/><Relationship Id="rId47" Type="http://schemas.openxmlformats.org/officeDocument/2006/relationships/ctrlProp" Target="../ctrlProps/ctrlProp71.xml"/><Relationship Id="rId50" Type="http://schemas.openxmlformats.org/officeDocument/2006/relationships/ctrlProp" Target="../ctrlProps/ctrlProp74.xml"/><Relationship Id="rId55" Type="http://schemas.openxmlformats.org/officeDocument/2006/relationships/ctrlProp" Target="../ctrlProps/ctrlProp79.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38" Type="http://schemas.openxmlformats.org/officeDocument/2006/relationships/ctrlProp" Target="../ctrlProps/ctrlProp62.xml"/><Relationship Id="rId46" Type="http://schemas.openxmlformats.org/officeDocument/2006/relationships/ctrlProp" Target="../ctrlProps/ctrlProp70.xml"/><Relationship Id="rId2" Type="http://schemas.openxmlformats.org/officeDocument/2006/relationships/drawing" Target="../drawings/drawing91.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41" Type="http://schemas.openxmlformats.org/officeDocument/2006/relationships/ctrlProp" Target="../ctrlProps/ctrlProp65.xml"/><Relationship Id="rId54" Type="http://schemas.openxmlformats.org/officeDocument/2006/relationships/ctrlProp" Target="../ctrlProps/ctrlProp78.xml"/><Relationship Id="rId1" Type="http://schemas.openxmlformats.org/officeDocument/2006/relationships/printerSettings" Target="../printerSettings/printerSettings92.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37" Type="http://schemas.openxmlformats.org/officeDocument/2006/relationships/ctrlProp" Target="../ctrlProps/ctrlProp61.xml"/><Relationship Id="rId40" Type="http://schemas.openxmlformats.org/officeDocument/2006/relationships/ctrlProp" Target="../ctrlProps/ctrlProp64.xml"/><Relationship Id="rId45" Type="http://schemas.openxmlformats.org/officeDocument/2006/relationships/ctrlProp" Target="../ctrlProps/ctrlProp69.xml"/><Relationship Id="rId53" Type="http://schemas.openxmlformats.org/officeDocument/2006/relationships/ctrlProp" Target="../ctrlProps/ctrlProp77.xml"/><Relationship Id="rId58" Type="http://schemas.openxmlformats.org/officeDocument/2006/relationships/ctrlProp" Target="../ctrlProps/ctrlProp82.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49" Type="http://schemas.openxmlformats.org/officeDocument/2006/relationships/ctrlProp" Target="../ctrlProps/ctrlProp73.xml"/><Relationship Id="rId57" Type="http://schemas.openxmlformats.org/officeDocument/2006/relationships/ctrlProp" Target="../ctrlProps/ctrlProp81.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4" Type="http://schemas.openxmlformats.org/officeDocument/2006/relationships/ctrlProp" Target="../ctrlProps/ctrlProp68.xml"/><Relationship Id="rId52" Type="http://schemas.openxmlformats.org/officeDocument/2006/relationships/ctrlProp" Target="../ctrlProps/ctrlProp76.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 Id="rId35" Type="http://schemas.openxmlformats.org/officeDocument/2006/relationships/ctrlProp" Target="../ctrlProps/ctrlProp59.xml"/><Relationship Id="rId43" Type="http://schemas.openxmlformats.org/officeDocument/2006/relationships/ctrlProp" Target="../ctrlProps/ctrlProp67.xml"/><Relationship Id="rId48" Type="http://schemas.openxmlformats.org/officeDocument/2006/relationships/ctrlProp" Target="../ctrlProps/ctrlProp72.xml"/><Relationship Id="rId56" Type="http://schemas.openxmlformats.org/officeDocument/2006/relationships/ctrlProp" Target="../ctrlProps/ctrlProp80.xml"/><Relationship Id="rId8" Type="http://schemas.openxmlformats.org/officeDocument/2006/relationships/ctrlProp" Target="../ctrlProps/ctrlProp32.xml"/><Relationship Id="rId51" Type="http://schemas.openxmlformats.org/officeDocument/2006/relationships/ctrlProp" Target="../ctrlProps/ctrlProp75.xml"/><Relationship Id="rId3" Type="http://schemas.openxmlformats.org/officeDocument/2006/relationships/vmlDrawing" Target="../drawings/vmlDrawing3.v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Q337"/>
  <sheetViews>
    <sheetView tabSelected="1" view="pageBreakPreview" zoomScale="70" zoomScaleNormal="75" zoomScaleSheetLayoutView="70" workbookViewId="0">
      <selection activeCell="B196" sqref="B196:B197"/>
    </sheetView>
  </sheetViews>
  <sheetFormatPr defaultColWidth="9" defaultRowHeight="12" customHeight="1"/>
  <cols>
    <col min="1" max="1" width="13.33203125" style="31" customWidth="1"/>
    <col min="2" max="2" width="7.88671875" style="30" customWidth="1"/>
    <col min="3" max="3" width="35.44140625" style="31" customWidth="1"/>
    <col min="4" max="4" width="71.109375" style="32" customWidth="1"/>
    <col min="5" max="5" width="5.44140625" style="30" customWidth="1"/>
    <col min="6" max="6" width="8.88671875" style="30" customWidth="1"/>
    <col min="7" max="7" width="11.109375" style="239" customWidth="1"/>
    <col min="8" max="8" width="5.44140625" style="234" customWidth="1"/>
    <col min="9" max="10" width="4.44140625" style="172" customWidth="1"/>
    <col min="11" max="11" width="11.109375" style="31" customWidth="1"/>
    <col min="12" max="12" width="26.109375" style="194" customWidth="1"/>
    <col min="13" max="17" width="9" style="194"/>
    <col min="18" max="16384" width="9" style="31"/>
  </cols>
  <sheetData>
    <row r="1" spans="1:17" s="29" customFormat="1" ht="23.4">
      <c r="A1" s="2370" t="s">
        <v>2070</v>
      </c>
      <c r="B1" s="2370"/>
      <c r="C1" s="2370"/>
      <c r="D1" s="2370"/>
      <c r="E1" s="2370"/>
      <c r="F1" s="2370"/>
      <c r="G1" s="2370"/>
      <c r="H1" s="2370"/>
      <c r="I1" s="2370"/>
      <c r="J1" s="2370"/>
      <c r="K1" s="2370"/>
    </row>
    <row r="2" spans="1:17" s="29" customFormat="1" ht="19.2">
      <c r="A2" s="2255" t="s">
        <v>337</v>
      </c>
      <c r="B2" s="2255"/>
      <c r="C2" s="2255"/>
      <c r="D2" s="2255"/>
      <c r="E2" s="2255"/>
      <c r="F2" s="2255"/>
      <c r="G2" s="2255"/>
      <c r="H2" s="2255"/>
      <c r="I2" s="2255"/>
      <c r="J2" s="2255"/>
      <c r="K2" s="2255"/>
    </row>
    <row r="3" spans="1:17" s="29" customFormat="1" ht="19.2">
      <c r="A3" s="382"/>
      <c r="B3" s="382"/>
      <c r="C3" s="382"/>
      <c r="D3" s="382"/>
      <c r="E3" s="382"/>
      <c r="F3" s="382"/>
      <c r="G3" s="382"/>
      <c r="H3" s="382"/>
      <c r="I3" s="382"/>
      <c r="J3" s="382"/>
      <c r="K3" s="382"/>
    </row>
    <row r="4" spans="1:17" ht="25.5" customHeight="1" thickBot="1">
      <c r="A4" s="1829" t="s">
        <v>2448</v>
      </c>
      <c r="B4" s="1828"/>
      <c r="C4" s="2270" t="s">
        <v>964</v>
      </c>
      <c r="D4" s="2270"/>
      <c r="E4" s="2270"/>
      <c r="F4" s="2270"/>
      <c r="G4" s="2270"/>
      <c r="H4" s="2270"/>
      <c r="I4" s="2261"/>
      <c r="J4" s="2261"/>
      <c r="K4" s="2261"/>
    </row>
    <row r="5" spans="1:17" ht="18.600000000000001" customHeight="1">
      <c r="A5" s="2256" t="s">
        <v>407</v>
      </c>
      <c r="B5" s="2258" t="s">
        <v>38</v>
      </c>
      <c r="C5" s="2259" t="s">
        <v>29</v>
      </c>
      <c r="D5" s="2258" t="s">
        <v>30</v>
      </c>
      <c r="E5" s="2259" t="s">
        <v>31</v>
      </c>
      <c r="F5" s="2264"/>
      <c r="G5" s="2264"/>
      <c r="H5" s="2265"/>
      <c r="I5" s="2271" t="s">
        <v>295</v>
      </c>
      <c r="J5" s="2272"/>
      <c r="K5" s="2256" t="s">
        <v>420</v>
      </c>
    </row>
    <row r="6" spans="1:17" ht="18.600000000000001" customHeight="1" thickBot="1">
      <c r="A6" s="2257"/>
      <c r="B6" s="2257"/>
      <c r="C6" s="2260"/>
      <c r="D6" s="2257"/>
      <c r="E6" s="2260"/>
      <c r="F6" s="2266"/>
      <c r="G6" s="2266"/>
      <c r="H6" s="2267"/>
      <c r="I6" s="1496" t="s">
        <v>405</v>
      </c>
      <c r="J6" s="1497" t="s">
        <v>406</v>
      </c>
      <c r="K6" s="2257"/>
    </row>
    <row r="7" spans="1:17" s="173" customFormat="1" ht="25.35" customHeight="1" thickTop="1">
      <c r="A7" s="242"/>
      <c r="B7" s="2262">
        <v>101</v>
      </c>
      <c r="C7" s="2249" t="s">
        <v>888</v>
      </c>
      <c r="D7" s="2210" t="s">
        <v>2368</v>
      </c>
      <c r="E7" s="1498"/>
      <c r="F7" s="1499"/>
      <c r="G7" s="1500"/>
      <c r="H7" s="1501"/>
      <c r="I7" s="2273"/>
      <c r="J7" s="2274" t="s">
        <v>792</v>
      </c>
      <c r="K7" s="2145"/>
      <c r="L7" s="194"/>
      <c r="M7" s="194"/>
      <c r="N7" s="194"/>
      <c r="O7" s="194"/>
      <c r="P7" s="194"/>
      <c r="Q7" s="194"/>
    </row>
    <row r="8" spans="1:17" s="173" customFormat="1" ht="25.35" customHeight="1">
      <c r="A8" s="2163" t="s">
        <v>928</v>
      </c>
      <c r="B8" s="2263"/>
      <c r="C8" s="2192"/>
      <c r="D8" s="2153"/>
      <c r="E8" s="193"/>
      <c r="F8" s="207"/>
      <c r="G8" s="1502"/>
      <c r="H8" s="192"/>
      <c r="I8" s="2254"/>
      <c r="J8" s="2252"/>
      <c r="K8" s="2135"/>
      <c r="L8" s="194"/>
      <c r="M8" s="194"/>
      <c r="N8" s="194"/>
      <c r="O8" s="194"/>
      <c r="P8" s="194"/>
      <c r="Q8" s="194"/>
    </row>
    <row r="9" spans="1:17" s="173" customFormat="1" ht="25.35" customHeight="1">
      <c r="A9" s="2163"/>
      <c r="B9" s="2268">
        <v>102</v>
      </c>
      <c r="C9" s="2167" t="s">
        <v>798</v>
      </c>
      <c r="D9" s="2152" t="s">
        <v>2369</v>
      </c>
      <c r="E9" s="1503"/>
      <c r="F9" s="1504"/>
      <c r="G9" s="1505"/>
      <c r="H9" s="1506"/>
      <c r="I9" s="2253"/>
      <c r="J9" s="2250" t="s">
        <v>792</v>
      </c>
      <c r="K9" s="2134"/>
      <c r="L9" s="194"/>
      <c r="M9" s="194"/>
      <c r="N9" s="194"/>
      <c r="O9" s="194"/>
      <c r="P9" s="194"/>
      <c r="Q9" s="194"/>
    </row>
    <row r="10" spans="1:17" s="173" customFormat="1" ht="25.35" customHeight="1">
      <c r="A10" s="243"/>
      <c r="B10" s="2263"/>
      <c r="C10" s="2192"/>
      <c r="D10" s="2153"/>
      <c r="E10" s="193"/>
      <c r="F10" s="207"/>
      <c r="G10" s="1502"/>
      <c r="H10" s="192"/>
      <c r="I10" s="2254"/>
      <c r="J10" s="2252"/>
      <c r="K10" s="2135"/>
      <c r="L10" s="194"/>
      <c r="M10" s="194"/>
      <c r="N10" s="194"/>
      <c r="O10" s="194"/>
      <c r="P10" s="194"/>
      <c r="Q10" s="194"/>
    </row>
    <row r="11" spans="1:17" s="173" customFormat="1" ht="17.850000000000001" customHeight="1">
      <c r="A11" s="2163"/>
      <c r="B11" s="2268">
        <v>103</v>
      </c>
      <c r="C11" s="2167" t="s">
        <v>889</v>
      </c>
      <c r="D11" s="2152" t="s">
        <v>891</v>
      </c>
      <c r="E11" s="1503"/>
      <c r="F11" s="1504"/>
      <c r="G11" s="1505"/>
      <c r="H11" s="1506"/>
      <c r="I11" s="2253"/>
      <c r="J11" s="2250" t="s">
        <v>296</v>
      </c>
      <c r="K11" s="2134"/>
      <c r="L11" s="194"/>
      <c r="M11" s="194"/>
      <c r="N11" s="194"/>
      <c r="O11" s="194"/>
      <c r="P11" s="194"/>
      <c r="Q11" s="194"/>
    </row>
    <row r="12" spans="1:17" s="173" customFormat="1" ht="17.850000000000001" customHeight="1">
      <c r="A12" s="2163"/>
      <c r="B12" s="2263"/>
      <c r="C12" s="2192"/>
      <c r="D12" s="2153"/>
      <c r="E12" s="193"/>
      <c r="F12" s="207"/>
      <c r="G12" s="1502"/>
      <c r="H12" s="192"/>
      <c r="I12" s="2254"/>
      <c r="J12" s="2252"/>
      <c r="K12" s="2135"/>
      <c r="L12" s="194"/>
      <c r="M12" s="194"/>
      <c r="N12" s="194"/>
      <c r="O12" s="194"/>
      <c r="P12" s="194"/>
      <c r="Q12" s="194"/>
    </row>
    <row r="13" spans="1:17" s="173" customFormat="1" ht="17.850000000000001" customHeight="1">
      <c r="A13" s="2163"/>
      <c r="B13" s="2268">
        <v>104</v>
      </c>
      <c r="C13" s="2167" t="s">
        <v>890</v>
      </c>
      <c r="D13" s="2152" t="s">
        <v>892</v>
      </c>
      <c r="E13" s="1503"/>
      <c r="F13" s="1504"/>
      <c r="G13" s="1505"/>
      <c r="H13" s="1506"/>
      <c r="I13" s="2253"/>
      <c r="J13" s="2250" t="s">
        <v>296</v>
      </c>
      <c r="K13" s="2134"/>
      <c r="L13" s="194"/>
      <c r="M13" s="194"/>
      <c r="N13" s="194"/>
      <c r="O13" s="194"/>
      <c r="P13" s="194"/>
      <c r="Q13" s="194"/>
    </row>
    <row r="14" spans="1:17" s="173" customFormat="1" ht="17.850000000000001" customHeight="1">
      <c r="A14" s="2163"/>
      <c r="B14" s="2263"/>
      <c r="C14" s="2192"/>
      <c r="D14" s="2153"/>
      <c r="E14" s="193"/>
      <c r="F14" s="207"/>
      <c r="G14" s="1502"/>
      <c r="H14" s="192"/>
      <c r="I14" s="2254"/>
      <c r="J14" s="2252"/>
      <c r="K14" s="2135"/>
      <c r="L14" s="194"/>
      <c r="M14" s="194"/>
      <c r="N14" s="194"/>
      <c r="O14" s="194"/>
      <c r="P14" s="194"/>
      <c r="Q14" s="194"/>
    </row>
    <row r="15" spans="1:17" s="173" customFormat="1" ht="17.850000000000001" customHeight="1">
      <c r="A15" s="2163"/>
      <c r="B15" s="2268">
        <v>105</v>
      </c>
      <c r="C15" s="2167" t="s">
        <v>797</v>
      </c>
      <c r="D15" s="2152" t="s">
        <v>795</v>
      </c>
      <c r="E15" s="1503"/>
      <c r="F15" s="229" t="s">
        <v>418</v>
      </c>
      <c r="G15" s="1505"/>
      <c r="H15" s="1506"/>
      <c r="I15" s="2253"/>
      <c r="J15" s="2250" t="s">
        <v>792</v>
      </c>
      <c r="K15" s="2134"/>
      <c r="L15" s="194"/>
      <c r="M15" s="194"/>
      <c r="N15" s="194"/>
      <c r="O15" s="194"/>
      <c r="P15" s="194"/>
      <c r="Q15" s="194"/>
    </row>
    <row r="16" spans="1:17" s="173" customFormat="1" ht="17.850000000000001" customHeight="1">
      <c r="A16" s="2163"/>
      <c r="B16" s="2351"/>
      <c r="C16" s="2197"/>
      <c r="D16" s="2164"/>
      <c r="E16" s="240"/>
      <c r="F16" s="229" t="s">
        <v>2086</v>
      </c>
      <c r="G16" s="236"/>
      <c r="H16" s="232"/>
      <c r="I16" s="2275"/>
      <c r="J16" s="2251"/>
      <c r="K16" s="2144"/>
      <c r="L16" s="194"/>
      <c r="M16" s="194"/>
      <c r="N16" s="194"/>
      <c r="O16" s="194"/>
      <c r="P16" s="194"/>
      <c r="Q16" s="194"/>
    </row>
    <row r="17" spans="1:17" s="173" customFormat="1" ht="17.850000000000001" customHeight="1">
      <c r="A17" s="2163"/>
      <c r="B17" s="2263"/>
      <c r="C17" s="2192"/>
      <c r="D17" s="2153"/>
      <c r="E17" s="193"/>
      <c r="F17" s="207"/>
      <c r="G17" s="1502"/>
      <c r="H17" s="192"/>
      <c r="I17" s="2254"/>
      <c r="J17" s="2252"/>
      <c r="K17" s="2135"/>
      <c r="L17" s="194"/>
      <c r="M17" s="194"/>
      <c r="N17" s="194"/>
      <c r="O17" s="194"/>
      <c r="P17" s="194"/>
      <c r="Q17" s="194"/>
    </row>
    <row r="18" spans="1:17" s="173" customFormat="1" ht="17.850000000000001" customHeight="1">
      <c r="A18" s="2163"/>
      <c r="B18" s="2268">
        <v>106</v>
      </c>
      <c r="C18" s="2167" t="s">
        <v>793</v>
      </c>
      <c r="D18" s="2152" t="s">
        <v>796</v>
      </c>
      <c r="E18" s="1503"/>
      <c r="F18" s="229" t="s">
        <v>418</v>
      </c>
      <c r="G18" s="1505"/>
      <c r="H18" s="1506"/>
      <c r="I18" s="2280"/>
      <c r="J18" s="2250" t="s">
        <v>792</v>
      </c>
      <c r="K18" s="2134"/>
      <c r="L18" s="194"/>
      <c r="M18" s="194"/>
      <c r="N18" s="194"/>
      <c r="O18" s="194"/>
      <c r="P18" s="194"/>
      <c r="Q18" s="194"/>
    </row>
    <row r="19" spans="1:17" s="173" customFormat="1" ht="17.850000000000001" customHeight="1">
      <c r="A19" s="2163"/>
      <c r="B19" s="2351"/>
      <c r="C19" s="2197"/>
      <c r="D19" s="2164"/>
      <c r="E19" s="240"/>
      <c r="F19" s="229" t="s">
        <v>2086</v>
      </c>
      <c r="G19" s="236"/>
      <c r="H19" s="232"/>
      <c r="I19" s="2281"/>
      <c r="J19" s="2251"/>
      <c r="K19" s="2144"/>
      <c r="L19" s="194"/>
      <c r="M19" s="194"/>
      <c r="N19" s="194"/>
      <c r="O19" s="194"/>
      <c r="P19" s="194"/>
      <c r="Q19" s="194"/>
    </row>
    <row r="20" spans="1:17" s="173" customFormat="1" ht="17.850000000000001" customHeight="1">
      <c r="A20" s="2163"/>
      <c r="B20" s="2166"/>
      <c r="C20" s="2192"/>
      <c r="D20" s="2153"/>
      <c r="E20" s="193"/>
      <c r="F20" s="207"/>
      <c r="G20" s="1502"/>
      <c r="H20" s="192"/>
      <c r="I20" s="2282"/>
      <c r="J20" s="2252"/>
      <c r="K20" s="2135"/>
      <c r="L20" s="194"/>
      <c r="M20" s="194"/>
      <c r="N20" s="194"/>
      <c r="O20" s="194"/>
      <c r="P20" s="194"/>
      <c r="Q20" s="194"/>
    </row>
    <row r="21" spans="1:17" s="173" customFormat="1" ht="15" customHeight="1">
      <c r="A21" s="243"/>
      <c r="B21" s="2314">
        <v>107</v>
      </c>
      <c r="C21" s="2167" t="s">
        <v>794</v>
      </c>
      <c r="D21" s="2152" t="s">
        <v>2074</v>
      </c>
      <c r="E21" s="1503"/>
      <c r="F21" s="229" t="s">
        <v>418</v>
      </c>
      <c r="G21" s="1505"/>
      <c r="H21" s="1506"/>
      <c r="I21" s="2253"/>
      <c r="J21" s="2250" t="s">
        <v>792</v>
      </c>
      <c r="K21" s="2134"/>
      <c r="L21" s="194"/>
      <c r="M21" s="194"/>
      <c r="N21" s="194"/>
      <c r="O21" s="194"/>
      <c r="P21" s="194"/>
      <c r="Q21" s="194"/>
    </row>
    <row r="22" spans="1:17" s="173" customFormat="1" ht="15" customHeight="1">
      <c r="A22" s="243"/>
      <c r="B22" s="2218"/>
      <c r="C22" s="2197"/>
      <c r="D22" s="2164"/>
      <c r="E22" s="240"/>
      <c r="F22" s="229" t="s">
        <v>2086</v>
      </c>
      <c r="G22" s="236"/>
      <c r="H22" s="232"/>
      <c r="I22" s="2275"/>
      <c r="J22" s="2251"/>
      <c r="K22" s="2144"/>
      <c r="L22" s="194"/>
      <c r="M22" s="194"/>
      <c r="N22" s="194"/>
      <c r="O22" s="194"/>
      <c r="P22" s="194"/>
      <c r="Q22" s="194"/>
    </row>
    <row r="23" spans="1:17" s="173" customFormat="1" ht="15" customHeight="1">
      <c r="A23" s="243"/>
      <c r="B23" s="2218"/>
      <c r="C23" s="2197"/>
      <c r="D23" s="2164"/>
      <c r="E23" s="240"/>
      <c r="F23" s="229"/>
      <c r="G23" s="236"/>
      <c r="H23" s="232"/>
      <c r="I23" s="2275"/>
      <c r="J23" s="2251"/>
      <c r="K23" s="2144"/>
      <c r="L23" s="194"/>
      <c r="M23" s="194"/>
      <c r="N23" s="194"/>
      <c r="O23" s="194"/>
      <c r="P23" s="194"/>
      <c r="Q23" s="194"/>
    </row>
    <row r="24" spans="1:17" s="173" customFormat="1" ht="15" customHeight="1" thickBot="1">
      <c r="A24" s="243"/>
      <c r="B24" s="2218"/>
      <c r="C24" s="2197"/>
      <c r="D24" s="2164"/>
      <c r="E24" s="240"/>
      <c r="F24" s="229"/>
      <c r="G24" s="236"/>
      <c r="H24" s="232"/>
      <c r="I24" s="2275"/>
      <c r="J24" s="2251"/>
      <c r="K24" s="2144"/>
      <c r="L24" s="194"/>
      <c r="M24" s="194"/>
      <c r="N24" s="194"/>
      <c r="O24" s="194"/>
      <c r="P24" s="194"/>
      <c r="Q24" s="194"/>
    </row>
    <row r="25" spans="1:17" s="129" customFormat="1" ht="15" customHeight="1" thickTop="1">
      <c r="A25" s="242"/>
      <c r="B25" s="2352" t="s">
        <v>967</v>
      </c>
      <c r="C25" s="2315" t="s">
        <v>32</v>
      </c>
      <c r="D25" s="2210" t="s">
        <v>799</v>
      </c>
      <c r="E25" s="1498"/>
      <c r="F25" s="1499"/>
      <c r="G25" s="1500"/>
      <c r="H25" s="1501"/>
      <c r="I25" s="2269"/>
      <c r="J25" s="2279" t="s">
        <v>792</v>
      </c>
      <c r="K25" s="2145"/>
      <c r="L25" s="194"/>
      <c r="M25" s="194"/>
      <c r="N25" s="194"/>
      <c r="O25" s="194"/>
      <c r="P25" s="194"/>
      <c r="Q25" s="194"/>
    </row>
    <row r="26" spans="1:17" s="129" customFormat="1" ht="15" customHeight="1">
      <c r="A26" s="2163" t="s">
        <v>2363</v>
      </c>
      <c r="B26" s="2353"/>
      <c r="C26" s="2167"/>
      <c r="D26" s="2164"/>
      <c r="E26" s="1507"/>
      <c r="F26" s="229"/>
      <c r="G26" s="236"/>
      <c r="H26" s="232"/>
      <c r="I26" s="2138"/>
      <c r="J26" s="2162"/>
      <c r="K26" s="2144"/>
      <c r="L26" s="194"/>
      <c r="M26" s="194"/>
      <c r="N26" s="383"/>
      <c r="O26" s="194"/>
      <c r="P26" s="194"/>
      <c r="Q26" s="194"/>
    </row>
    <row r="27" spans="1:17" s="129" customFormat="1" ht="15" customHeight="1">
      <c r="A27" s="2163"/>
      <c r="B27" s="2355" t="s">
        <v>968</v>
      </c>
      <c r="C27" s="2167" t="s">
        <v>790</v>
      </c>
      <c r="D27" s="2152" t="s">
        <v>894</v>
      </c>
      <c r="E27" s="1503"/>
      <c r="F27" s="1504"/>
      <c r="G27" s="1505"/>
      <c r="H27" s="1506"/>
      <c r="I27" s="2149"/>
      <c r="J27" s="2132" t="s">
        <v>792</v>
      </c>
      <c r="K27" s="2134"/>
      <c r="L27" s="194"/>
      <c r="M27" s="194"/>
      <c r="N27" s="194"/>
      <c r="O27" s="194"/>
      <c r="P27" s="194"/>
      <c r="Q27" s="194"/>
    </row>
    <row r="28" spans="1:17" s="129" customFormat="1" ht="15" customHeight="1">
      <c r="A28" s="2163"/>
      <c r="B28" s="2356"/>
      <c r="C28" s="2192"/>
      <c r="D28" s="2153"/>
      <c r="E28" s="1508"/>
      <c r="F28" s="207"/>
      <c r="G28" s="235"/>
      <c r="H28" s="192"/>
      <c r="I28" s="2151"/>
      <c r="J28" s="2133"/>
      <c r="K28" s="2135"/>
      <c r="L28" s="194"/>
      <c r="M28" s="194"/>
      <c r="N28" s="194"/>
      <c r="O28" s="194"/>
      <c r="P28" s="194"/>
      <c r="Q28" s="194"/>
    </row>
    <row r="29" spans="1:17" s="194" customFormat="1" ht="15" customHeight="1">
      <c r="A29" s="2163"/>
      <c r="B29" s="2355" t="s">
        <v>969</v>
      </c>
      <c r="C29" s="2167" t="s">
        <v>893</v>
      </c>
      <c r="D29" s="2152" t="s">
        <v>894</v>
      </c>
      <c r="E29" s="1503"/>
      <c r="F29" s="1504"/>
      <c r="G29" s="1505"/>
      <c r="H29" s="1506"/>
      <c r="I29" s="2149"/>
      <c r="J29" s="2132" t="s">
        <v>296</v>
      </c>
      <c r="K29" s="2134"/>
    </row>
    <row r="30" spans="1:17" s="194" customFormat="1" ht="15" customHeight="1">
      <c r="A30" s="2163"/>
      <c r="B30" s="2356"/>
      <c r="C30" s="2192"/>
      <c r="D30" s="2153"/>
      <c r="E30" s="1508"/>
      <c r="F30" s="207"/>
      <c r="G30" s="235"/>
      <c r="H30" s="192"/>
      <c r="I30" s="2151"/>
      <c r="J30" s="2133"/>
      <c r="K30" s="2135"/>
    </row>
    <row r="31" spans="1:17" s="129" customFormat="1" ht="15" customHeight="1">
      <c r="A31" s="2163"/>
      <c r="B31" s="2372">
        <v>111</v>
      </c>
      <c r="C31" s="2192" t="s">
        <v>268</v>
      </c>
      <c r="D31" s="2164" t="s">
        <v>791</v>
      </c>
      <c r="E31" s="240"/>
      <c r="F31" s="229"/>
      <c r="G31" s="236"/>
      <c r="H31" s="232"/>
      <c r="I31" s="2138"/>
      <c r="J31" s="2162" t="s">
        <v>792</v>
      </c>
      <c r="K31" s="2144"/>
      <c r="L31" s="194"/>
      <c r="M31" s="194"/>
      <c r="N31" s="194"/>
      <c r="O31" s="194"/>
      <c r="P31" s="194"/>
      <c r="Q31" s="194"/>
    </row>
    <row r="32" spans="1:17" s="129" customFormat="1" ht="15" customHeight="1" thickBot="1">
      <c r="A32" s="243"/>
      <c r="B32" s="2373"/>
      <c r="C32" s="2167"/>
      <c r="D32" s="2164"/>
      <c r="E32" s="1507"/>
      <c r="F32" s="229"/>
      <c r="G32" s="1509"/>
      <c r="H32" s="1510"/>
      <c r="I32" s="2138"/>
      <c r="J32" s="2162"/>
      <c r="K32" s="2144"/>
      <c r="L32" s="194"/>
      <c r="M32" s="194"/>
      <c r="N32" s="194"/>
      <c r="O32" s="194"/>
      <c r="P32" s="194"/>
      <c r="Q32" s="194"/>
    </row>
    <row r="33" spans="1:17" s="194" customFormat="1" ht="40.35" customHeight="1" thickTop="1">
      <c r="A33" s="2376" t="s">
        <v>724</v>
      </c>
      <c r="B33" s="2378" t="s">
        <v>324</v>
      </c>
      <c r="C33" s="2249" t="s">
        <v>423</v>
      </c>
      <c r="D33" s="2210" t="s">
        <v>2075</v>
      </c>
      <c r="E33" s="1498" t="s">
        <v>419</v>
      </c>
      <c r="F33" s="1499" t="s">
        <v>418</v>
      </c>
      <c r="G33" s="1500"/>
      <c r="H33" s="1501"/>
      <c r="I33" s="2269" t="s">
        <v>296</v>
      </c>
      <c r="J33" s="2279"/>
      <c r="K33" s="2145"/>
    </row>
    <row r="34" spans="1:17" s="194" customFormat="1" ht="40.35" customHeight="1" thickBot="1">
      <c r="A34" s="2377"/>
      <c r="B34" s="2379"/>
      <c r="C34" s="2354"/>
      <c r="D34" s="2182"/>
      <c r="E34" s="1511"/>
      <c r="F34" s="1512" t="s">
        <v>2376</v>
      </c>
      <c r="G34" s="1513"/>
      <c r="H34" s="1514"/>
      <c r="I34" s="2322"/>
      <c r="J34" s="2277"/>
      <c r="K34" s="2224"/>
    </row>
    <row r="35" spans="1:17" s="129" customFormat="1" ht="21" customHeight="1" thickTop="1">
      <c r="A35" s="2380" t="s">
        <v>289</v>
      </c>
      <c r="B35" s="2374" t="s">
        <v>970</v>
      </c>
      <c r="C35" s="2192" t="s">
        <v>846</v>
      </c>
      <c r="D35" s="2153" t="s">
        <v>2076</v>
      </c>
      <c r="E35" s="240" t="s">
        <v>419</v>
      </c>
      <c r="F35" s="229"/>
      <c r="G35" s="1500"/>
      <c r="H35" s="232" t="s">
        <v>415</v>
      </c>
      <c r="I35" s="2323"/>
      <c r="J35" s="2279" t="s">
        <v>297</v>
      </c>
      <c r="K35" s="2145"/>
      <c r="L35" s="194"/>
      <c r="M35" s="194"/>
      <c r="N35" s="194"/>
      <c r="O35" s="194"/>
      <c r="P35" s="194"/>
      <c r="Q35" s="194"/>
    </row>
    <row r="36" spans="1:17" s="129" customFormat="1" ht="21" customHeight="1">
      <c r="A36" s="2163"/>
      <c r="B36" s="2375"/>
      <c r="C36" s="2167"/>
      <c r="D36" s="2152"/>
      <c r="E36" s="240"/>
      <c r="F36" s="1515"/>
      <c r="G36" s="1509"/>
      <c r="H36" s="1510"/>
      <c r="I36" s="2150"/>
      <c r="J36" s="2162"/>
      <c r="K36" s="2144"/>
      <c r="L36" s="194"/>
      <c r="M36" s="194"/>
      <c r="N36" s="194"/>
      <c r="O36" s="194"/>
      <c r="P36" s="194"/>
      <c r="Q36" s="194"/>
    </row>
    <row r="37" spans="1:17" s="194" customFormat="1" ht="21" customHeight="1">
      <c r="A37" s="2343" t="s">
        <v>845</v>
      </c>
      <c r="B37" s="2355" t="s">
        <v>971</v>
      </c>
      <c r="C37" s="2140" t="s">
        <v>895</v>
      </c>
      <c r="D37" s="2129" t="s">
        <v>897</v>
      </c>
      <c r="E37" s="1503" t="s">
        <v>419</v>
      </c>
      <c r="F37" s="1504"/>
      <c r="G37" s="1505"/>
      <c r="H37" s="1506"/>
      <c r="I37" s="2149"/>
      <c r="J37" s="2132" t="s">
        <v>296</v>
      </c>
      <c r="K37" s="2134"/>
    </row>
    <row r="38" spans="1:17" s="194" customFormat="1" ht="21" customHeight="1">
      <c r="A38" s="2202"/>
      <c r="B38" s="2375"/>
      <c r="C38" s="2167"/>
      <c r="D38" s="2152"/>
      <c r="E38" s="240"/>
      <c r="F38" s="1515"/>
      <c r="G38" s="1509"/>
      <c r="H38" s="1510"/>
      <c r="I38" s="2150"/>
      <c r="J38" s="2162"/>
      <c r="K38" s="2144"/>
    </row>
    <row r="39" spans="1:17" s="194" customFormat="1" ht="21" customHeight="1">
      <c r="A39" s="2202"/>
      <c r="B39" s="2355" t="s">
        <v>972</v>
      </c>
      <c r="C39" s="2140" t="s">
        <v>896</v>
      </c>
      <c r="D39" s="2129" t="s">
        <v>897</v>
      </c>
      <c r="E39" s="1503" t="s">
        <v>419</v>
      </c>
      <c r="F39" s="1504"/>
      <c r="G39" s="1505"/>
      <c r="H39" s="1506"/>
      <c r="I39" s="2149"/>
      <c r="J39" s="2132" t="s">
        <v>296</v>
      </c>
      <c r="K39" s="2134"/>
    </row>
    <row r="40" spans="1:17" s="194" customFormat="1" ht="21" customHeight="1" thickBot="1">
      <c r="A40" s="2379"/>
      <c r="B40" s="2369"/>
      <c r="C40" s="2169"/>
      <c r="D40" s="2324"/>
      <c r="E40" s="1511"/>
      <c r="F40" s="1516"/>
      <c r="G40" s="1513"/>
      <c r="H40" s="1514"/>
      <c r="I40" s="2276"/>
      <c r="J40" s="2277"/>
      <c r="K40" s="2224"/>
    </row>
    <row r="41" spans="1:17" s="194" customFormat="1" ht="25.35" customHeight="1" thickTop="1">
      <c r="A41" s="242"/>
      <c r="B41" s="2371" t="s">
        <v>742</v>
      </c>
      <c r="C41" s="2249" t="s">
        <v>2077</v>
      </c>
      <c r="D41" s="2210" t="s">
        <v>2078</v>
      </c>
      <c r="E41" s="1517" t="s">
        <v>419</v>
      </c>
      <c r="F41" s="1518" t="s">
        <v>418</v>
      </c>
      <c r="G41" s="1519"/>
      <c r="H41" s="1520"/>
      <c r="I41" s="2323" t="s">
        <v>296</v>
      </c>
      <c r="J41" s="2279"/>
      <c r="K41" s="2145"/>
    </row>
    <row r="42" spans="1:17" s="194" customFormat="1" ht="25.35" customHeight="1">
      <c r="A42" s="243"/>
      <c r="B42" s="2290"/>
      <c r="C42" s="2197"/>
      <c r="D42" s="2164"/>
      <c r="E42" s="240"/>
      <c r="F42" s="229" t="s">
        <v>2378</v>
      </c>
      <c r="G42" s="1509"/>
      <c r="H42" s="1510"/>
      <c r="I42" s="2150"/>
      <c r="J42" s="2162"/>
      <c r="K42" s="2144"/>
    </row>
    <row r="43" spans="1:17" s="194" customFormat="1" ht="15" customHeight="1">
      <c r="A43" s="2163" t="s">
        <v>840</v>
      </c>
      <c r="B43" s="2295" t="s">
        <v>742</v>
      </c>
      <c r="C43" s="2167" t="s">
        <v>800</v>
      </c>
      <c r="D43" s="2152" t="s">
        <v>763</v>
      </c>
      <c r="E43" s="1503" t="s">
        <v>419</v>
      </c>
      <c r="F43" s="1504" t="s">
        <v>418</v>
      </c>
      <c r="G43" s="1505"/>
      <c r="H43" s="1506"/>
      <c r="I43" s="2149" t="s">
        <v>296</v>
      </c>
      <c r="J43" s="2132"/>
      <c r="K43" s="2134"/>
    </row>
    <row r="44" spans="1:17" s="194" customFormat="1" ht="15" customHeight="1">
      <c r="A44" s="2163"/>
      <c r="B44" s="2296"/>
      <c r="C44" s="2192"/>
      <c r="D44" s="2153"/>
      <c r="E44" s="193"/>
      <c r="F44" s="207" t="s">
        <v>764</v>
      </c>
      <c r="G44" s="1502"/>
      <c r="H44" s="1521"/>
      <c r="I44" s="2151"/>
      <c r="J44" s="2133"/>
      <c r="K44" s="2135"/>
    </row>
    <row r="45" spans="1:17" s="194" customFormat="1" ht="15" customHeight="1">
      <c r="A45" s="2163"/>
      <c r="B45" s="2289" t="s">
        <v>742</v>
      </c>
      <c r="C45" s="2197" t="s">
        <v>801</v>
      </c>
      <c r="D45" s="2164" t="s">
        <v>765</v>
      </c>
      <c r="E45" s="240" t="s">
        <v>419</v>
      </c>
      <c r="F45" s="229" t="s">
        <v>418</v>
      </c>
      <c r="G45" s="236"/>
      <c r="H45" s="232"/>
      <c r="I45" s="2150" t="s">
        <v>296</v>
      </c>
      <c r="J45" s="2162"/>
      <c r="K45" s="2144"/>
    </row>
    <row r="46" spans="1:17" s="194" customFormat="1" ht="15" customHeight="1">
      <c r="A46" s="2163"/>
      <c r="B46" s="2290"/>
      <c r="C46" s="2197"/>
      <c r="D46" s="2164"/>
      <c r="E46" s="240"/>
      <c r="F46" s="229" t="s">
        <v>2381</v>
      </c>
      <c r="G46" s="1509"/>
      <c r="H46" s="1510"/>
      <c r="I46" s="2150"/>
      <c r="J46" s="2162"/>
      <c r="K46" s="2144"/>
    </row>
    <row r="47" spans="1:17" s="194" customFormat="1" ht="15" customHeight="1">
      <c r="A47" s="2163"/>
      <c r="B47" s="2295" t="s">
        <v>742</v>
      </c>
      <c r="C47" s="2167" t="s">
        <v>802</v>
      </c>
      <c r="D47" s="2152" t="s">
        <v>767</v>
      </c>
      <c r="E47" s="1503" t="s">
        <v>419</v>
      </c>
      <c r="F47" s="1504" t="s">
        <v>418</v>
      </c>
      <c r="G47" s="1505"/>
      <c r="H47" s="1506"/>
      <c r="I47" s="2149" t="s">
        <v>296</v>
      </c>
      <c r="J47" s="2132"/>
      <c r="K47" s="2134"/>
    </row>
    <row r="48" spans="1:17" s="194" customFormat="1" ht="15" customHeight="1">
      <c r="A48" s="243"/>
      <c r="B48" s="2296"/>
      <c r="C48" s="2192"/>
      <c r="D48" s="2153"/>
      <c r="E48" s="193"/>
      <c r="F48" s="207" t="s">
        <v>768</v>
      </c>
      <c r="G48" s="1502"/>
      <c r="H48" s="1521"/>
      <c r="I48" s="2151"/>
      <c r="J48" s="2133"/>
      <c r="K48" s="2135"/>
    </row>
    <row r="49" spans="1:11" s="194" customFormat="1" ht="15" customHeight="1">
      <c r="A49" s="243"/>
      <c r="B49" s="2289" t="s">
        <v>742</v>
      </c>
      <c r="C49" s="2197" t="s">
        <v>803</v>
      </c>
      <c r="D49" s="2164" t="s">
        <v>807</v>
      </c>
      <c r="E49" s="240" t="s">
        <v>419</v>
      </c>
      <c r="F49" s="229" t="s">
        <v>418</v>
      </c>
      <c r="G49" s="236"/>
      <c r="H49" s="232"/>
      <c r="I49" s="2150" t="s">
        <v>296</v>
      </c>
      <c r="J49" s="2162"/>
      <c r="K49" s="2144"/>
    </row>
    <row r="50" spans="1:11" s="194" customFormat="1" ht="15" customHeight="1">
      <c r="A50" s="243"/>
      <c r="B50" s="2290"/>
      <c r="C50" s="2197"/>
      <c r="D50" s="2164"/>
      <c r="E50" s="240"/>
      <c r="F50" s="229" t="s">
        <v>805</v>
      </c>
      <c r="G50" s="1509"/>
      <c r="H50" s="1510"/>
      <c r="I50" s="2150"/>
      <c r="J50" s="2162"/>
      <c r="K50" s="2144"/>
    </row>
    <row r="51" spans="1:11" s="194" customFormat="1" ht="15" customHeight="1">
      <c r="A51" s="243"/>
      <c r="B51" s="2295" t="s">
        <v>742</v>
      </c>
      <c r="C51" s="2167" t="s">
        <v>806</v>
      </c>
      <c r="D51" s="2152" t="s">
        <v>808</v>
      </c>
      <c r="E51" s="1503" t="s">
        <v>419</v>
      </c>
      <c r="F51" s="1504" t="s">
        <v>418</v>
      </c>
      <c r="G51" s="1505"/>
      <c r="H51" s="1506"/>
      <c r="I51" s="2149" t="s">
        <v>296</v>
      </c>
      <c r="J51" s="2132"/>
      <c r="K51" s="2134"/>
    </row>
    <row r="52" spans="1:11" s="194" customFormat="1" ht="15" customHeight="1">
      <c r="A52" s="243"/>
      <c r="B52" s="2296"/>
      <c r="C52" s="2192"/>
      <c r="D52" s="2153"/>
      <c r="E52" s="193"/>
      <c r="F52" s="207" t="s">
        <v>805</v>
      </c>
      <c r="G52" s="1502"/>
      <c r="H52" s="1521"/>
      <c r="I52" s="2151"/>
      <c r="J52" s="2133"/>
      <c r="K52" s="2135"/>
    </row>
    <row r="53" spans="1:11" s="194" customFormat="1" ht="15" customHeight="1">
      <c r="A53" s="243"/>
      <c r="B53" s="2289" t="s">
        <v>742</v>
      </c>
      <c r="C53" s="2197" t="s">
        <v>804</v>
      </c>
      <c r="D53" s="2164" t="s">
        <v>809</v>
      </c>
      <c r="E53" s="240" t="s">
        <v>419</v>
      </c>
      <c r="F53" s="229" t="s">
        <v>418</v>
      </c>
      <c r="G53" s="236"/>
      <c r="H53" s="232"/>
      <c r="I53" s="2150" t="s">
        <v>296</v>
      </c>
      <c r="J53" s="2162"/>
      <c r="K53" s="2144"/>
    </row>
    <row r="54" spans="1:11" s="194" customFormat="1" ht="15" customHeight="1">
      <c r="A54" s="243"/>
      <c r="B54" s="2290"/>
      <c r="C54" s="2197"/>
      <c r="D54" s="2164"/>
      <c r="E54" s="240"/>
      <c r="F54" s="229" t="s">
        <v>805</v>
      </c>
      <c r="G54" s="1509"/>
      <c r="H54" s="1510"/>
      <c r="I54" s="2150"/>
      <c r="J54" s="2162"/>
      <c r="K54" s="2144"/>
    </row>
    <row r="55" spans="1:11" s="194" customFormat="1" ht="15" customHeight="1">
      <c r="A55" s="243"/>
      <c r="B55" s="2295" t="s">
        <v>742</v>
      </c>
      <c r="C55" s="2167" t="s">
        <v>810</v>
      </c>
      <c r="D55" s="2152" t="s">
        <v>769</v>
      </c>
      <c r="E55" s="1503" t="s">
        <v>419</v>
      </c>
      <c r="F55" s="1504" t="s">
        <v>418</v>
      </c>
      <c r="G55" s="1505"/>
      <c r="H55" s="1506"/>
      <c r="I55" s="2149" t="s">
        <v>296</v>
      </c>
      <c r="J55" s="2132"/>
      <c r="K55" s="2134"/>
    </row>
    <row r="56" spans="1:11" s="194" customFormat="1" ht="15" customHeight="1">
      <c r="A56" s="243"/>
      <c r="B56" s="2296"/>
      <c r="C56" s="2192"/>
      <c r="D56" s="2153"/>
      <c r="E56" s="193"/>
      <c r="F56" s="207" t="s">
        <v>770</v>
      </c>
      <c r="G56" s="1502"/>
      <c r="H56" s="1521"/>
      <c r="I56" s="2151"/>
      <c r="J56" s="2133"/>
      <c r="K56" s="2135"/>
    </row>
    <row r="57" spans="1:11" ht="15" customHeight="1">
      <c r="A57" s="243"/>
      <c r="B57" s="2289" t="s">
        <v>742</v>
      </c>
      <c r="C57" s="2197" t="s">
        <v>822</v>
      </c>
      <c r="D57" s="2164" t="s">
        <v>2370</v>
      </c>
      <c r="E57" s="240"/>
      <c r="F57" s="229" t="s">
        <v>418</v>
      </c>
      <c r="G57" s="236"/>
      <c r="H57" s="232"/>
      <c r="I57" s="2150" t="s">
        <v>296</v>
      </c>
      <c r="J57" s="2162"/>
      <c r="K57" s="2144"/>
    </row>
    <row r="58" spans="1:11" ht="15" customHeight="1">
      <c r="A58" s="243"/>
      <c r="B58" s="2290"/>
      <c r="C58" s="2197"/>
      <c r="D58" s="2164"/>
      <c r="E58" s="240"/>
      <c r="F58" s="1791" t="s">
        <v>817</v>
      </c>
      <c r="G58" s="1522"/>
      <c r="H58" s="1523"/>
      <c r="I58" s="2150"/>
      <c r="J58" s="2162"/>
      <c r="K58" s="2144"/>
    </row>
    <row r="59" spans="1:11" s="194" customFormat="1" ht="15" customHeight="1">
      <c r="A59" s="1487"/>
      <c r="B59" s="2295" t="s">
        <v>742</v>
      </c>
      <c r="C59" s="2167" t="s">
        <v>812</v>
      </c>
      <c r="D59" s="2152" t="s">
        <v>811</v>
      </c>
      <c r="E59" s="1503"/>
      <c r="F59" s="1504" t="s">
        <v>417</v>
      </c>
      <c r="G59" s="1505"/>
      <c r="H59" s="1506"/>
      <c r="I59" s="2149" t="s">
        <v>296</v>
      </c>
      <c r="J59" s="2132"/>
      <c r="K59" s="2134"/>
    </row>
    <row r="60" spans="1:11" s="194" customFormat="1" ht="15" customHeight="1">
      <c r="A60" s="1487"/>
      <c r="B60" s="2296"/>
      <c r="C60" s="2192"/>
      <c r="D60" s="2153"/>
      <c r="E60" s="193"/>
      <c r="F60" s="207" t="s">
        <v>817</v>
      </c>
      <c r="G60" s="1502"/>
      <c r="H60" s="1521"/>
      <c r="I60" s="2151"/>
      <c r="J60" s="2133"/>
      <c r="K60" s="2135"/>
    </row>
    <row r="61" spans="1:11" s="194" customFormat="1" ht="15" customHeight="1">
      <c r="A61" s="1487"/>
      <c r="B61" s="2289" t="s">
        <v>742</v>
      </c>
      <c r="C61" s="2197" t="s">
        <v>814</v>
      </c>
      <c r="D61" s="2164" t="s">
        <v>771</v>
      </c>
      <c r="E61" s="240"/>
      <c r="F61" s="229" t="s">
        <v>722</v>
      </c>
      <c r="G61" s="236"/>
      <c r="H61" s="232"/>
      <c r="I61" s="2150" t="s">
        <v>723</v>
      </c>
      <c r="J61" s="2162"/>
      <c r="K61" s="2144"/>
    </row>
    <row r="62" spans="1:11" s="194" customFormat="1" ht="15" customHeight="1">
      <c r="A62" s="1487"/>
      <c r="B62" s="2290"/>
      <c r="C62" s="2197"/>
      <c r="D62" s="2164"/>
      <c r="E62" s="240"/>
      <c r="F62" s="229" t="s">
        <v>817</v>
      </c>
      <c r="G62" s="1509"/>
      <c r="H62" s="1510"/>
      <c r="I62" s="2150"/>
      <c r="J62" s="2162"/>
      <c r="K62" s="2144"/>
    </row>
    <row r="63" spans="1:11" s="194" customFormat="1" ht="15" customHeight="1">
      <c r="A63" s="1487"/>
      <c r="B63" s="2295" t="s">
        <v>742</v>
      </c>
      <c r="C63" s="2167" t="s">
        <v>815</v>
      </c>
      <c r="D63" s="2152" t="s">
        <v>2371</v>
      </c>
      <c r="E63" s="1503"/>
      <c r="F63" s="1504" t="s">
        <v>722</v>
      </c>
      <c r="G63" s="1505"/>
      <c r="H63" s="1506"/>
      <c r="I63" s="2149" t="s">
        <v>723</v>
      </c>
      <c r="J63" s="2132"/>
      <c r="K63" s="2134"/>
    </row>
    <row r="64" spans="1:11" s="194" customFormat="1" ht="15" customHeight="1">
      <c r="A64" s="1487"/>
      <c r="B64" s="2296"/>
      <c r="C64" s="2192"/>
      <c r="D64" s="2153"/>
      <c r="E64" s="193"/>
      <c r="F64" s="207" t="s">
        <v>818</v>
      </c>
      <c r="G64" s="1502"/>
      <c r="H64" s="1521"/>
      <c r="I64" s="2151"/>
      <c r="J64" s="2133"/>
      <c r="K64" s="2135"/>
    </row>
    <row r="65" spans="1:12" s="194" customFormat="1" ht="15" customHeight="1">
      <c r="A65" s="1487"/>
      <c r="B65" s="2289" t="s">
        <v>742</v>
      </c>
      <c r="C65" s="2197" t="s">
        <v>813</v>
      </c>
      <c r="D65" s="2164" t="s">
        <v>2371</v>
      </c>
      <c r="E65" s="240"/>
      <c r="F65" s="229" t="s">
        <v>722</v>
      </c>
      <c r="G65" s="236"/>
      <c r="H65" s="232"/>
      <c r="I65" s="2150" t="s">
        <v>723</v>
      </c>
      <c r="J65" s="2162"/>
      <c r="K65" s="2144"/>
    </row>
    <row r="66" spans="1:12" s="194" customFormat="1" ht="15" customHeight="1">
      <c r="A66" s="1487"/>
      <c r="B66" s="2290"/>
      <c r="C66" s="2197"/>
      <c r="D66" s="2164"/>
      <c r="E66" s="240"/>
      <c r="F66" s="229" t="s">
        <v>819</v>
      </c>
      <c r="G66" s="1509"/>
      <c r="H66" s="1510"/>
      <c r="I66" s="2150"/>
      <c r="J66" s="2162"/>
      <c r="K66" s="2144"/>
    </row>
    <row r="67" spans="1:12" s="194" customFormat="1" ht="40.35" customHeight="1">
      <c r="A67" s="1487"/>
      <c r="B67" s="1552" t="s">
        <v>973</v>
      </c>
      <c r="C67" s="1524" t="s">
        <v>932</v>
      </c>
      <c r="D67" s="1525" t="s">
        <v>2061</v>
      </c>
      <c r="E67" s="1526"/>
      <c r="F67" s="1527" t="s">
        <v>2386</v>
      </c>
      <c r="G67" s="1528"/>
      <c r="H67" s="1529"/>
      <c r="I67" s="1493" t="s">
        <v>296</v>
      </c>
      <c r="J67" s="1490"/>
      <c r="K67" s="1530"/>
    </row>
    <row r="68" spans="1:12" s="194" customFormat="1" ht="40.35" customHeight="1">
      <c r="A68" s="1487"/>
      <c r="B68" s="1553" t="s">
        <v>974</v>
      </c>
      <c r="C68" s="1531" t="s">
        <v>933</v>
      </c>
      <c r="D68" s="1532" t="s">
        <v>965</v>
      </c>
      <c r="E68" s="240"/>
      <c r="F68" s="229"/>
      <c r="G68" s="236"/>
      <c r="H68" s="232"/>
      <c r="I68" s="1491" t="s">
        <v>296</v>
      </c>
      <c r="J68" s="1492"/>
      <c r="K68" s="1494"/>
      <c r="L68" s="33" t="s">
        <v>2436</v>
      </c>
    </row>
    <row r="69" spans="1:12" s="194" customFormat="1" ht="15" customHeight="1">
      <c r="A69" s="1487"/>
      <c r="B69" s="2295" t="s">
        <v>742</v>
      </c>
      <c r="C69" s="2167" t="s">
        <v>816</v>
      </c>
      <c r="D69" s="2152" t="s">
        <v>821</v>
      </c>
      <c r="E69" s="1503"/>
      <c r="F69" s="1504" t="s">
        <v>418</v>
      </c>
      <c r="G69" s="1505"/>
      <c r="H69" s="1506"/>
      <c r="I69" s="2149" t="s">
        <v>296</v>
      </c>
      <c r="J69" s="2132"/>
      <c r="K69" s="2134"/>
    </row>
    <row r="70" spans="1:12" s="194" customFormat="1" ht="15" customHeight="1">
      <c r="A70" s="1487"/>
      <c r="B70" s="2296"/>
      <c r="C70" s="2192"/>
      <c r="D70" s="2153"/>
      <c r="E70" s="193"/>
      <c r="F70" s="207" t="s">
        <v>820</v>
      </c>
      <c r="G70" s="1533"/>
      <c r="H70" s="1534"/>
      <c r="I70" s="2151"/>
      <c r="J70" s="2133"/>
      <c r="K70" s="2135"/>
    </row>
    <row r="71" spans="1:12" s="194" customFormat="1" ht="15" customHeight="1">
      <c r="A71" s="1487"/>
      <c r="B71" s="2289" t="s">
        <v>325</v>
      </c>
      <c r="C71" s="2197" t="s">
        <v>823</v>
      </c>
      <c r="D71" s="2164" t="s">
        <v>837</v>
      </c>
      <c r="E71" s="240" t="s">
        <v>419</v>
      </c>
      <c r="F71" s="229" t="s">
        <v>418</v>
      </c>
      <c r="G71" s="236"/>
      <c r="H71" s="232"/>
      <c r="I71" s="2150" t="s">
        <v>296</v>
      </c>
      <c r="J71" s="2162"/>
      <c r="K71" s="2144"/>
    </row>
    <row r="72" spans="1:12" s="194" customFormat="1" ht="15" customHeight="1">
      <c r="A72" s="1487"/>
      <c r="B72" s="2290"/>
      <c r="C72" s="2197"/>
      <c r="D72" s="2164"/>
      <c r="E72" s="240"/>
      <c r="F72" s="229" t="s">
        <v>2382</v>
      </c>
      <c r="G72" s="1509"/>
      <c r="H72" s="1510"/>
      <c r="I72" s="2150"/>
      <c r="J72" s="2162"/>
      <c r="K72" s="2144"/>
    </row>
    <row r="73" spans="1:12" s="194" customFormat="1" ht="15" customHeight="1">
      <c r="A73" s="1487"/>
      <c r="B73" s="2235" t="s">
        <v>975</v>
      </c>
      <c r="C73" s="2167" t="s">
        <v>408</v>
      </c>
      <c r="D73" s="2152" t="s">
        <v>2424</v>
      </c>
      <c r="E73" s="1503" t="s">
        <v>419</v>
      </c>
      <c r="F73" s="1504" t="s">
        <v>418</v>
      </c>
      <c r="G73" s="1505"/>
      <c r="H73" s="1506"/>
      <c r="I73" s="2149" t="s">
        <v>296</v>
      </c>
      <c r="J73" s="2132"/>
      <c r="K73" s="2134"/>
    </row>
    <row r="74" spans="1:12" s="194" customFormat="1" ht="15" customHeight="1">
      <c r="A74" s="1487"/>
      <c r="B74" s="2236"/>
      <c r="C74" s="2192"/>
      <c r="D74" s="2153"/>
      <c r="E74" s="193"/>
      <c r="F74" s="207" t="s">
        <v>2383</v>
      </c>
      <c r="G74" s="235"/>
      <c r="H74" s="192"/>
      <c r="I74" s="2151"/>
      <c r="J74" s="2133"/>
      <c r="K74" s="2135"/>
    </row>
    <row r="75" spans="1:12" s="194" customFormat="1" ht="15" customHeight="1">
      <c r="A75" s="1487"/>
      <c r="B75" s="2289" t="s">
        <v>930</v>
      </c>
      <c r="C75" s="2197" t="s">
        <v>824</v>
      </c>
      <c r="D75" s="2164" t="s">
        <v>2425</v>
      </c>
      <c r="E75" s="240" t="s">
        <v>419</v>
      </c>
      <c r="F75" s="229" t="s">
        <v>418</v>
      </c>
      <c r="G75" s="236"/>
      <c r="H75" s="232"/>
      <c r="I75" s="2150" t="s">
        <v>296</v>
      </c>
      <c r="J75" s="2162"/>
      <c r="K75" s="2144"/>
    </row>
    <row r="76" spans="1:12" s="194" customFormat="1" ht="15" customHeight="1">
      <c r="A76" s="1487"/>
      <c r="B76" s="2290"/>
      <c r="C76" s="2197"/>
      <c r="D76" s="2164"/>
      <c r="E76" s="240"/>
      <c r="F76" s="229" t="s">
        <v>772</v>
      </c>
      <c r="G76" s="1509"/>
      <c r="H76" s="1510"/>
      <c r="I76" s="2150"/>
      <c r="J76" s="2162"/>
      <c r="K76" s="2144"/>
    </row>
    <row r="77" spans="1:12" s="194" customFormat="1" ht="15" customHeight="1">
      <c r="A77" s="1487"/>
      <c r="B77" s="2295" t="s">
        <v>930</v>
      </c>
      <c r="C77" s="2167" t="s">
        <v>825</v>
      </c>
      <c r="D77" s="2152" t="s">
        <v>2426</v>
      </c>
      <c r="E77" s="1503" t="s">
        <v>419</v>
      </c>
      <c r="F77" s="1504" t="s">
        <v>418</v>
      </c>
      <c r="G77" s="1505"/>
      <c r="H77" s="1506"/>
      <c r="I77" s="2149" t="s">
        <v>296</v>
      </c>
      <c r="J77" s="2132"/>
      <c r="K77" s="2134"/>
    </row>
    <row r="78" spans="1:12" s="194" customFormat="1" ht="15" customHeight="1">
      <c r="A78" s="1790"/>
      <c r="B78" s="2337"/>
      <c r="C78" s="2197"/>
      <c r="D78" s="2164"/>
      <c r="E78" s="240"/>
      <c r="F78" s="2184" t="s">
        <v>2385</v>
      </c>
      <c r="G78" s="236"/>
      <c r="H78" s="1792"/>
      <c r="I78" s="2150"/>
      <c r="J78" s="2162"/>
      <c r="K78" s="2144"/>
    </row>
    <row r="79" spans="1:12" s="194" customFormat="1" ht="15" customHeight="1">
      <c r="A79" s="1487"/>
      <c r="B79" s="2296"/>
      <c r="C79" s="2192"/>
      <c r="D79" s="2153"/>
      <c r="E79" s="193"/>
      <c r="F79" s="2185"/>
      <c r="G79" s="1502"/>
      <c r="H79" s="1521"/>
      <c r="I79" s="2151"/>
      <c r="J79" s="2133"/>
      <c r="K79" s="2135"/>
    </row>
    <row r="80" spans="1:12" s="194" customFormat="1" ht="15" customHeight="1">
      <c r="A80" s="1487"/>
      <c r="B80" s="2289" t="s">
        <v>930</v>
      </c>
      <c r="C80" s="2197" t="s">
        <v>826</v>
      </c>
      <c r="D80" s="2164"/>
      <c r="E80" s="240" t="s">
        <v>419</v>
      </c>
      <c r="F80" s="229" t="s">
        <v>418</v>
      </c>
      <c r="G80" s="236"/>
      <c r="H80" s="232"/>
      <c r="I80" s="2150" t="s">
        <v>296</v>
      </c>
      <c r="J80" s="2162"/>
      <c r="K80" s="2144"/>
    </row>
    <row r="81" spans="1:11" s="194" customFormat="1" ht="15" customHeight="1">
      <c r="A81" s="1487"/>
      <c r="B81" s="2290"/>
      <c r="C81" s="2197"/>
      <c r="D81" s="2164"/>
      <c r="E81" s="240"/>
      <c r="F81" s="229" t="s">
        <v>2384</v>
      </c>
      <c r="G81" s="1509"/>
      <c r="H81" s="1510"/>
      <c r="I81" s="2150"/>
      <c r="J81" s="2162"/>
      <c r="K81" s="2144"/>
    </row>
    <row r="82" spans="1:11" s="194" customFormat="1" ht="15" customHeight="1">
      <c r="A82" s="1487"/>
      <c r="B82" s="2295" t="s">
        <v>930</v>
      </c>
      <c r="C82" s="2167" t="s">
        <v>827</v>
      </c>
      <c r="D82" s="2152"/>
      <c r="E82" s="1503" t="s">
        <v>419</v>
      </c>
      <c r="F82" s="1504" t="s">
        <v>418</v>
      </c>
      <c r="G82" s="1505"/>
      <c r="H82" s="1506"/>
      <c r="I82" s="2149" t="s">
        <v>296</v>
      </c>
      <c r="J82" s="2132"/>
      <c r="K82" s="2134"/>
    </row>
    <row r="83" spans="1:11" s="194" customFormat="1" ht="15" customHeight="1">
      <c r="A83" s="1487"/>
      <c r="B83" s="2296"/>
      <c r="C83" s="2192"/>
      <c r="D83" s="2153"/>
      <c r="E83" s="193"/>
      <c r="F83" s="207" t="s">
        <v>2384</v>
      </c>
      <c r="G83" s="1502"/>
      <c r="H83" s="1521"/>
      <c r="I83" s="2151"/>
      <c r="J83" s="2133"/>
      <c r="K83" s="2135"/>
    </row>
    <row r="84" spans="1:11" s="194" customFormat="1" ht="15" customHeight="1">
      <c r="A84" s="1487"/>
      <c r="B84" s="2289" t="s">
        <v>325</v>
      </c>
      <c r="C84" s="2197" t="s">
        <v>828</v>
      </c>
      <c r="D84" s="2164"/>
      <c r="E84" s="240" t="s">
        <v>419</v>
      </c>
      <c r="F84" s="229" t="s">
        <v>418</v>
      </c>
      <c r="G84" s="236"/>
      <c r="H84" s="232"/>
      <c r="I84" s="2150" t="s">
        <v>296</v>
      </c>
      <c r="J84" s="2162"/>
      <c r="K84" s="2144"/>
    </row>
    <row r="85" spans="1:11" s="194" customFormat="1" ht="15" customHeight="1">
      <c r="A85" s="1487"/>
      <c r="B85" s="2290"/>
      <c r="C85" s="2197"/>
      <c r="D85" s="2164"/>
      <c r="E85" s="240"/>
      <c r="F85" s="229" t="s">
        <v>2384</v>
      </c>
      <c r="G85" s="1509"/>
      <c r="H85" s="1510"/>
      <c r="I85" s="2150"/>
      <c r="J85" s="2162"/>
      <c r="K85" s="2144"/>
    </row>
    <row r="86" spans="1:11" s="194" customFormat="1" ht="15" customHeight="1">
      <c r="A86" s="1487"/>
      <c r="B86" s="2235" t="s">
        <v>976</v>
      </c>
      <c r="C86" s="2167" t="s">
        <v>831</v>
      </c>
      <c r="D86" s="2152" t="s">
        <v>751</v>
      </c>
      <c r="E86" s="1503"/>
      <c r="F86" s="1504"/>
      <c r="G86" s="1505"/>
      <c r="H86" s="1506"/>
      <c r="I86" s="2149" t="s">
        <v>296</v>
      </c>
      <c r="J86" s="2132"/>
      <c r="K86" s="2134"/>
    </row>
    <row r="87" spans="1:11" s="194" customFormat="1" ht="15" customHeight="1">
      <c r="A87" s="1487"/>
      <c r="B87" s="2236"/>
      <c r="C87" s="2192"/>
      <c r="D87" s="2153"/>
      <c r="E87" s="193"/>
      <c r="F87" s="207"/>
      <c r="G87" s="1502"/>
      <c r="H87" s="1521"/>
      <c r="I87" s="2151"/>
      <c r="J87" s="2133"/>
      <c r="K87" s="2135"/>
    </row>
    <row r="88" spans="1:11" s="194" customFormat="1" ht="15" customHeight="1">
      <c r="A88" s="1487"/>
      <c r="B88" s="2237" t="s">
        <v>977</v>
      </c>
      <c r="C88" s="2197" t="s">
        <v>411</v>
      </c>
      <c r="D88" s="2164" t="s">
        <v>2083</v>
      </c>
      <c r="E88" s="240" t="s">
        <v>829</v>
      </c>
      <c r="F88" s="229" t="s">
        <v>416</v>
      </c>
      <c r="G88" s="236"/>
      <c r="H88" s="232"/>
      <c r="I88" s="2150" t="s">
        <v>296</v>
      </c>
      <c r="J88" s="2162"/>
      <c r="K88" s="2144"/>
    </row>
    <row r="89" spans="1:11" s="194" customFormat="1" ht="15" customHeight="1">
      <c r="A89" s="1487"/>
      <c r="B89" s="2238"/>
      <c r="C89" s="2197"/>
      <c r="D89" s="2164"/>
      <c r="E89" s="240"/>
      <c r="F89" s="229" t="s">
        <v>830</v>
      </c>
      <c r="G89" s="1509"/>
      <c r="H89" s="1510"/>
      <c r="I89" s="2150"/>
      <c r="J89" s="2162"/>
      <c r="K89" s="2144"/>
    </row>
    <row r="90" spans="1:11" s="194" customFormat="1" ht="15" customHeight="1">
      <c r="A90" s="1487"/>
      <c r="B90" s="2295" t="s">
        <v>929</v>
      </c>
      <c r="C90" s="2140" t="s">
        <v>858</v>
      </c>
      <c r="D90" s="2152" t="s">
        <v>752</v>
      </c>
      <c r="E90" s="1503" t="s">
        <v>419</v>
      </c>
      <c r="F90" s="1504" t="s">
        <v>418</v>
      </c>
      <c r="G90" s="1505"/>
      <c r="H90" s="1506"/>
      <c r="I90" s="2130" t="s">
        <v>296</v>
      </c>
      <c r="J90" s="2132"/>
      <c r="K90" s="2134"/>
    </row>
    <row r="91" spans="1:11" s="194" customFormat="1" ht="15" customHeight="1">
      <c r="A91" s="1487"/>
      <c r="B91" s="2296"/>
      <c r="C91" s="2140"/>
      <c r="D91" s="2153"/>
      <c r="E91" s="193"/>
      <c r="F91" s="207" t="s">
        <v>750</v>
      </c>
      <c r="G91" s="1502"/>
      <c r="H91" s="1534"/>
      <c r="I91" s="2131"/>
      <c r="J91" s="2133"/>
      <c r="K91" s="2135"/>
    </row>
    <row r="92" spans="1:11" s="194" customFormat="1" ht="15" customHeight="1">
      <c r="A92" s="1487"/>
      <c r="B92" s="2289" t="s">
        <v>930</v>
      </c>
      <c r="C92" s="2192" t="s">
        <v>859</v>
      </c>
      <c r="D92" s="2164" t="s">
        <v>753</v>
      </c>
      <c r="E92" s="240" t="s">
        <v>419</v>
      </c>
      <c r="F92" s="229" t="s">
        <v>418</v>
      </c>
      <c r="G92" s="236"/>
      <c r="H92" s="232"/>
      <c r="I92" s="2138" t="s">
        <v>296</v>
      </c>
      <c r="J92" s="2162"/>
      <c r="K92" s="2144"/>
    </row>
    <row r="93" spans="1:11" s="194" customFormat="1" ht="15" customHeight="1">
      <c r="A93" s="1487"/>
      <c r="B93" s="2290"/>
      <c r="C93" s="2167"/>
      <c r="D93" s="2164"/>
      <c r="E93" s="240"/>
      <c r="F93" s="229" t="s">
        <v>750</v>
      </c>
      <c r="G93" s="1509"/>
      <c r="H93" s="1523"/>
      <c r="I93" s="2138"/>
      <c r="J93" s="2162"/>
      <c r="K93" s="2144"/>
    </row>
    <row r="94" spans="1:11" s="194" customFormat="1" ht="15" customHeight="1">
      <c r="A94" s="1487"/>
      <c r="B94" s="2295" t="s">
        <v>929</v>
      </c>
      <c r="C94" s="2140" t="s">
        <v>860</v>
      </c>
      <c r="D94" s="2152" t="s">
        <v>752</v>
      </c>
      <c r="E94" s="1503" t="s">
        <v>419</v>
      </c>
      <c r="F94" s="1504" t="s">
        <v>418</v>
      </c>
      <c r="G94" s="1505"/>
      <c r="H94" s="1506"/>
      <c r="I94" s="2130" t="s">
        <v>296</v>
      </c>
      <c r="J94" s="2132"/>
      <c r="K94" s="2134"/>
    </row>
    <row r="95" spans="1:11" s="194" customFormat="1" ht="15" customHeight="1">
      <c r="A95" s="1487"/>
      <c r="B95" s="2296"/>
      <c r="C95" s="2140"/>
      <c r="D95" s="2153"/>
      <c r="E95" s="193"/>
      <c r="F95" s="207" t="s">
        <v>750</v>
      </c>
      <c r="G95" s="1502"/>
      <c r="H95" s="1534"/>
      <c r="I95" s="2131"/>
      <c r="J95" s="2133"/>
      <c r="K95" s="2135"/>
    </row>
    <row r="96" spans="1:11" s="194" customFormat="1" ht="20.100000000000001" customHeight="1">
      <c r="A96" s="1487"/>
      <c r="B96" s="2202" t="s">
        <v>836</v>
      </c>
      <c r="C96" s="2198" t="s">
        <v>861</v>
      </c>
      <c r="D96" s="2172" t="s">
        <v>755</v>
      </c>
      <c r="E96" s="1517"/>
      <c r="F96" s="1518" t="s">
        <v>417</v>
      </c>
      <c r="G96" s="1519"/>
      <c r="H96" s="1520"/>
      <c r="I96" s="2137" t="s">
        <v>296</v>
      </c>
      <c r="J96" s="2171"/>
      <c r="K96" s="2143"/>
    </row>
    <row r="97" spans="1:12" s="194" customFormat="1" ht="20.100000000000001" customHeight="1">
      <c r="A97" s="1487"/>
      <c r="B97" s="2202"/>
      <c r="C97" s="2197"/>
      <c r="D97" s="2164"/>
      <c r="E97" s="240"/>
      <c r="F97" s="229" t="s">
        <v>750</v>
      </c>
      <c r="G97" s="1509"/>
      <c r="H97" s="232"/>
      <c r="I97" s="2138"/>
      <c r="J97" s="2136"/>
      <c r="K97" s="2144"/>
    </row>
    <row r="98" spans="1:12" s="194" customFormat="1" ht="20.100000000000001" customHeight="1">
      <c r="A98" s="2163" t="s">
        <v>840</v>
      </c>
      <c r="B98" s="2202"/>
      <c r="C98" s="2197"/>
      <c r="D98" s="2164"/>
      <c r="E98" s="240"/>
      <c r="F98" s="229"/>
      <c r="G98" s="236"/>
      <c r="H98" s="232"/>
      <c r="I98" s="2138"/>
      <c r="J98" s="2136"/>
      <c r="K98" s="2144"/>
    </row>
    <row r="99" spans="1:12" s="194" customFormat="1" ht="20.100000000000001" customHeight="1">
      <c r="A99" s="2163"/>
      <c r="B99" s="2202"/>
      <c r="C99" s="2197"/>
      <c r="D99" s="2164"/>
      <c r="E99" s="240"/>
      <c r="F99" s="229"/>
      <c r="G99" s="1509"/>
      <c r="H99" s="232"/>
      <c r="I99" s="2138"/>
      <c r="J99" s="2136"/>
      <c r="K99" s="2144"/>
    </row>
    <row r="100" spans="1:12" s="194" customFormat="1" ht="20.100000000000001" customHeight="1">
      <c r="A100" s="2163"/>
      <c r="B100" s="2202"/>
      <c r="C100" s="2197"/>
      <c r="D100" s="2164"/>
      <c r="E100" s="240"/>
      <c r="F100" s="229"/>
      <c r="G100" s="1509"/>
      <c r="H100" s="232"/>
      <c r="I100" s="2138"/>
      <c r="J100" s="2136"/>
      <c r="K100" s="2144"/>
    </row>
    <row r="101" spans="1:12" s="194" customFormat="1" ht="20.100000000000001" customHeight="1">
      <c r="A101" s="2163"/>
      <c r="B101" s="2202"/>
      <c r="C101" s="2197"/>
      <c r="D101" s="2164"/>
      <c r="E101" s="240"/>
      <c r="F101" s="229"/>
      <c r="G101" s="236"/>
      <c r="H101" s="232"/>
      <c r="I101" s="2138"/>
      <c r="J101" s="2136"/>
      <c r="K101" s="2144"/>
    </row>
    <row r="102" spans="1:12" s="194" customFormat="1" ht="20.100000000000001" customHeight="1">
      <c r="A102" s="2163"/>
      <c r="B102" s="2202"/>
      <c r="C102" s="2197"/>
      <c r="D102" s="2164"/>
      <c r="E102" s="240"/>
      <c r="F102" s="229"/>
      <c r="G102" s="1509"/>
      <c r="H102" s="232"/>
      <c r="I102" s="2138"/>
      <c r="J102" s="2132"/>
      <c r="K102" s="2144"/>
    </row>
    <row r="103" spans="1:12" s="194" customFormat="1" ht="45" customHeight="1">
      <c r="A103" s="1487"/>
      <c r="B103" s="2202"/>
      <c r="C103" s="2140" t="s">
        <v>862</v>
      </c>
      <c r="D103" s="2152" t="s">
        <v>727</v>
      </c>
      <c r="E103" s="1503" t="s">
        <v>419</v>
      </c>
      <c r="F103" s="1504" t="s">
        <v>418</v>
      </c>
      <c r="G103" s="1505"/>
      <c r="H103" s="1506"/>
      <c r="I103" s="2130" t="s">
        <v>296</v>
      </c>
      <c r="J103" s="2132"/>
      <c r="K103" s="2134"/>
    </row>
    <row r="104" spans="1:12" s="194" customFormat="1" ht="45" customHeight="1">
      <c r="A104" s="1487"/>
      <c r="B104" s="2202"/>
      <c r="C104" s="2140"/>
      <c r="D104" s="2153"/>
      <c r="E104" s="193"/>
      <c r="F104" s="207" t="s">
        <v>750</v>
      </c>
      <c r="G104" s="235"/>
      <c r="H104" s="192"/>
      <c r="I104" s="2131"/>
      <c r="J104" s="2133"/>
      <c r="K104" s="2135"/>
    </row>
    <row r="105" spans="1:12" s="194" customFormat="1" ht="45" customHeight="1">
      <c r="A105" s="1487"/>
      <c r="B105" s="2202"/>
      <c r="C105" s="2192" t="s">
        <v>863</v>
      </c>
      <c r="D105" s="2164" t="s">
        <v>727</v>
      </c>
      <c r="E105" s="240" t="s">
        <v>419</v>
      </c>
      <c r="F105" s="229" t="s">
        <v>418</v>
      </c>
      <c r="G105" s="236"/>
      <c r="H105" s="232"/>
      <c r="I105" s="2138" t="s">
        <v>296</v>
      </c>
      <c r="J105" s="2162"/>
      <c r="K105" s="2144"/>
    </row>
    <row r="106" spans="1:12" s="194" customFormat="1" ht="45" customHeight="1">
      <c r="A106" s="1487"/>
      <c r="B106" s="2202"/>
      <c r="C106" s="2167"/>
      <c r="D106" s="2164"/>
      <c r="E106" s="240"/>
      <c r="F106" s="229" t="s">
        <v>750</v>
      </c>
      <c r="G106" s="236"/>
      <c r="H106" s="232"/>
      <c r="I106" s="2138"/>
      <c r="J106" s="2162"/>
      <c r="K106" s="2144"/>
    </row>
    <row r="107" spans="1:12" s="194" customFormat="1" ht="15" customHeight="1">
      <c r="A107" s="1487"/>
      <c r="B107" s="2325" t="s">
        <v>978</v>
      </c>
      <c r="C107" s="2140" t="s">
        <v>991</v>
      </c>
      <c r="D107" s="2152" t="s">
        <v>721</v>
      </c>
      <c r="E107" s="1503"/>
      <c r="F107" s="1504"/>
      <c r="G107" s="1505"/>
      <c r="H107" s="1506"/>
      <c r="I107" s="2130" t="s">
        <v>296</v>
      </c>
      <c r="J107" s="2132"/>
      <c r="K107" s="2134"/>
    </row>
    <row r="108" spans="1:12" s="194" customFormat="1" ht="15" customHeight="1">
      <c r="A108" s="1487"/>
      <c r="B108" s="2165"/>
      <c r="C108" s="2140"/>
      <c r="D108" s="2153"/>
      <c r="E108" s="193"/>
      <c r="F108" s="207"/>
      <c r="G108" s="1502"/>
      <c r="H108" s="192"/>
      <c r="I108" s="2131"/>
      <c r="J108" s="2133"/>
      <c r="K108" s="2135"/>
      <c r="L108" s="33"/>
    </row>
    <row r="109" spans="1:12" s="194" customFormat="1" ht="15" customHeight="1">
      <c r="A109" s="1487"/>
      <c r="B109" s="1495"/>
      <c r="C109" s="2208" t="s">
        <v>832</v>
      </c>
      <c r="D109" s="2209"/>
      <c r="E109" s="240" t="s">
        <v>419</v>
      </c>
      <c r="F109" s="229" t="s">
        <v>418</v>
      </c>
      <c r="G109" s="236"/>
      <c r="H109" s="232"/>
      <c r="I109" s="2327" t="s">
        <v>296</v>
      </c>
      <c r="J109" s="2246"/>
      <c r="K109" s="2243"/>
    </row>
    <row r="110" spans="1:12" s="194" customFormat="1" ht="15" customHeight="1">
      <c r="A110" s="1487"/>
      <c r="B110" s="1495"/>
      <c r="C110" s="2198"/>
      <c r="D110" s="2172"/>
      <c r="E110" s="240"/>
      <c r="F110" s="229" t="s">
        <v>2389</v>
      </c>
      <c r="G110" s="1509"/>
      <c r="H110" s="1510"/>
      <c r="I110" s="2328"/>
      <c r="J110" s="2161"/>
      <c r="K110" s="2143"/>
    </row>
    <row r="111" spans="1:12" s="194" customFormat="1" ht="16.350000000000001" customHeight="1">
      <c r="A111" s="1487"/>
      <c r="B111" s="2295" t="s">
        <v>325</v>
      </c>
      <c r="C111" s="2297" t="s">
        <v>833</v>
      </c>
      <c r="D111" s="2183" t="s">
        <v>773</v>
      </c>
      <c r="E111" s="1503" t="s">
        <v>2429</v>
      </c>
      <c r="F111" s="1504"/>
      <c r="G111" s="1505"/>
      <c r="H111" s="1506"/>
      <c r="I111" s="2189" t="s">
        <v>296</v>
      </c>
      <c r="J111" s="2278"/>
      <c r="K111" s="2239"/>
    </row>
    <row r="112" spans="1:12" s="194" customFormat="1" ht="16.350000000000001" customHeight="1">
      <c r="A112" s="1487"/>
      <c r="B112" s="2296"/>
      <c r="C112" s="2298"/>
      <c r="D112" s="2186"/>
      <c r="E112" s="193"/>
      <c r="F112" s="207"/>
      <c r="G112" s="1502"/>
      <c r="H112" s="1521"/>
      <c r="I112" s="2173"/>
      <c r="J112" s="2171"/>
      <c r="K112" s="2242"/>
    </row>
    <row r="113" spans="1:12" s="194" customFormat="1" ht="16.350000000000001" customHeight="1">
      <c r="A113" s="1487"/>
      <c r="B113" s="2289" t="s">
        <v>929</v>
      </c>
      <c r="C113" s="2208" t="s">
        <v>834</v>
      </c>
      <c r="D113" s="2209" t="s">
        <v>2427</v>
      </c>
      <c r="E113" s="240" t="s">
        <v>2429</v>
      </c>
      <c r="F113" s="229"/>
      <c r="G113" s="236"/>
      <c r="H113" s="232"/>
      <c r="I113" s="2283" t="s">
        <v>296</v>
      </c>
      <c r="J113" s="2246"/>
      <c r="K113" s="2243"/>
    </row>
    <row r="114" spans="1:12" s="194" customFormat="1" ht="16.350000000000001" customHeight="1">
      <c r="A114" s="1487"/>
      <c r="B114" s="2290"/>
      <c r="C114" s="2198"/>
      <c r="D114" s="2172"/>
      <c r="E114" s="240"/>
      <c r="F114" s="229"/>
      <c r="G114" s="1509"/>
      <c r="H114" s="1510"/>
      <c r="I114" s="2137"/>
      <c r="J114" s="2161"/>
      <c r="K114" s="2143"/>
    </row>
    <row r="115" spans="1:12" s="194" customFormat="1" ht="16.350000000000001" customHeight="1">
      <c r="A115" s="1487"/>
      <c r="B115" s="2295" t="s">
        <v>929</v>
      </c>
      <c r="C115" s="2201" t="s">
        <v>835</v>
      </c>
      <c r="D115" s="2183" t="s">
        <v>2427</v>
      </c>
      <c r="E115" s="1503" t="s">
        <v>2429</v>
      </c>
      <c r="F115" s="1504"/>
      <c r="G115" s="1505"/>
      <c r="H115" s="1506"/>
      <c r="I115" s="2189" t="s">
        <v>296</v>
      </c>
      <c r="J115" s="2278"/>
      <c r="K115" s="2239"/>
    </row>
    <row r="116" spans="1:12" s="194" customFormat="1" ht="16.350000000000001" customHeight="1">
      <c r="A116" s="1487"/>
      <c r="B116" s="2296"/>
      <c r="C116" s="2241"/>
      <c r="D116" s="2186"/>
      <c r="E116" s="193"/>
      <c r="F116" s="207"/>
      <c r="G116" s="1502"/>
      <c r="H116" s="1521"/>
      <c r="I116" s="2173"/>
      <c r="J116" s="2171"/>
      <c r="K116" s="2242"/>
    </row>
    <row r="117" spans="1:12" s="33" customFormat="1" ht="16.350000000000001" customHeight="1">
      <c r="A117" s="243"/>
      <c r="B117" s="2237" t="s">
        <v>987</v>
      </c>
      <c r="C117" s="2223" t="s">
        <v>864</v>
      </c>
      <c r="D117" s="2164" t="s">
        <v>737</v>
      </c>
      <c r="E117" s="240" t="s">
        <v>419</v>
      </c>
      <c r="F117" s="229" t="s">
        <v>417</v>
      </c>
      <c r="G117" s="1509"/>
      <c r="H117" s="1510"/>
      <c r="I117" s="2138" t="s">
        <v>602</v>
      </c>
      <c r="J117" s="2162"/>
      <c r="K117" s="2144"/>
    </row>
    <row r="118" spans="1:12" s="33" customFormat="1" ht="16.350000000000001" customHeight="1">
      <c r="A118" s="1487"/>
      <c r="B118" s="2326"/>
      <c r="C118" s="2234"/>
      <c r="D118" s="2153"/>
      <c r="E118" s="1535"/>
      <c r="F118" s="207" t="s">
        <v>2390</v>
      </c>
      <c r="G118" s="1502"/>
      <c r="H118" s="1521"/>
      <c r="I118" s="2131"/>
      <c r="J118" s="2133"/>
      <c r="K118" s="2135"/>
    </row>
    <row r="119" spans="1:12" s="194" customFormat="1" ht="25.35" customHeight="1">
      <c r="A119" s="1487"/>
      <c r="B119" s="2304" t="s">
        <v>325</v>
      </c>
      <c r="C119" s="2140" t="s">
        <v>865</v>
      </c>
      <c r="D119" s="2152" t="s">
        <v>756</v>
      </c>
      <c r="E119" s="1503"/>
      <c r="F119" s="1504" t="s">
        <v>418</v>
      </c>
      <c r="G119" s="1505"/>
      <c r="H119" s="1506"/>
      <c r="I119" s="2130" t="s">
        <v>296</v>
      </c>
      <c r="J119" s="2132"/>
      <c r="K119" s="2134"/>
    </row>
    <row r="120" spans="1:12" s="194" customFormat="1" ht="25.35" customHeight="1">
      <c r="A120" s="1487"/>
      <c r="B120" s="2304"/>
      <c r="C120" s="2140"/>
      <c r="D120" s="2153"/>
      <c r="E120" s="193"/>
      <c r="F120" s="207" t="s">
        <v>2391</v>
      </c>
      <c r="G120" s="1533"/>
      <c r="H120" s="1534"/>
      <c r="I120" s="2131"/>
      <c r="J120" s="2133"/>
      <c r="K120" s="2135"/>
    </row>
    <row r="121" spans="1:12" s="194" customFormat="1" ht="25.35" customHeight="1">
      <c r="A121" s="1487"/>
      <c r="B121" s="2329" t="s">
        <v>979</v>
      </c>
      <c r="C121" s="2330" t="s">
        <v>725</v>
      </c>
      <c r="D121" s="2291" t="s">
        <v>838</v>
      </c>
      <c r="E121" s="1517" t="s">
        <v>419</v>
      </c>
      <c r="F121" s="1518" t="s">
        <v>418</v>
      </c>
      <c r="G121" s="1519"/>
      <c r="H121" s="1520"/>
      <c r="I121" s="2149" t="s">
        <v>2058</v>
      </c>
      <c r="J121" s="2132"/>
      <c r="K121" s="2143"/>
    </row>
    <row r="122" spans="1:12" s="194" customFormat="1" ht="25.35" customHeight="1">
      <c r="A122" s="1487"/>
      <c r="B122" s="2300"/>
      <c r="C122" s="2302"/>
      <c r="D122" s="2214"/>
      <c r="E122" s="240"/>
      <c r="F122" s="229" t="s">
        <v>2416</v>
      </c>
      <c r="G122" s="1509"/>
      <c r="H122" s="1510"/>
      <c r="I122" s="2150"/>
      <c r="J122" s="2162"/>
      <c r="K122" s="2144"/>
    </row>
    <row r="123" spans="1:12" s="194" customFormat="1" ht="16.350000000000001" customHeight="1">
      <c r="A123" s="243"/>
      <c r="B123" s="2331" t="s">
        <v>966</v>
      </c>
      <c r="C123" s="2244" t="s">
        <v>775</v>
      </c>
      <c r="D123" s="2220" t="s">
        <v>2365</v>
      </c>
      <c r="E123" s="1503"/>
      <c r="F123" s="1504"/>
      <c r="G123" s="1505"/>
      <c r="H123" s="1506"/>
      <c r="I123" s="2149" t="s">
        <v>296</v>
      </c>
      <c r="J123" s="2132"/>
      <c r="K123" s="2134"/>
    </row>
    <row r="124" spans="1:12" s="194" customFormat="1" ht="16.350000000000001" customHeight="1">
      <c r="A124" s="243"/>
      <c r="B124" s="2332"/>
      <c r="C124" s="2245"/>
      <c r="D124" s="2221"/>
      <c r="E124" s="193"/>
      <c r="F124" s="207"/>
      <c r="G124" s="1502"/>
      <c r="H124" s="1521"/>
      <c r="I124" s="2151"/>
      <c r="J124" s="2133"/>
      <c r="K124" s="2135"/>
    </row>
    <row r="125" spans="1:12" s="194" customFormat="1" ht="25.35" customHeight="1">
      <c r="A125" s="243"/>
      <c r="B125" s="2299" t="s">
        <v>980</v>
      </c>
      <c r="C125" s="2301" t="s">
        <v>726</v>
      </c>
      <c r="D125" s="2303" t="s">
        <v>839</v>
      </c>
      <c r="E125" s="240" t="s">
        <v>419</v>
      </c>
      <c r="F125" s="229" t="s">
        <v>418</v>
      </c>
      <c r="G125" s="236"/>
      <c r="H125" s="232"/>
      <c r="I125" s="2150" t="s">
        <v>296</v>
      </c>
      <c r="J125" s="2162"/>
      <c r="K125" s="2144"/>
      <c r="L125" s="33" t="s">
        <v>2586</v>
      </c>
    </row>
    <row r="126" spans="1:12" s="194" customFormat="1" ht="25.35" customHeight="1">
      <c r="A126" s="243"/>
      <c r="B126" s="2300"/>
      <c r="C126" s="2302"/>
      <c r="D126" s="2214"/>
      <c r="E126" s="240"/>
      <c r="F126" s="229" t="s">
        <v>2392</v>
      </c>
      <c r="G126" s="1509"/>
      <c r="H126" s="1510"/>
      <c r="I126" s="2150"/>
      <c r="J126" s="2162"/>
      <c r="K126" s="2144"/>
    </row>
    <row r="127" spans="1:12" s="194" customFormat="1" ht="16.350000000000001" customHeight="1">
      <c r="A127" s="243"/>
      <c r="B127" s="2292" t="s">
        <v>981</v>
      </c>
      <c r="C127" s="2244" t="s">
        <v>728</v>
      </c>
      <c r="D127" s="2220" t="s">
        <v>2366</v>
      </c>
      <c r="E127" s="1503" t="s">
        <v>419</v>
      </c>
      <c r="F127" s="1504" t="s">
        <v>418</v>
      </c>
      <c r="G127" s="1505"/>
      <c r="H127" s="1506"/>
      <c r="I127" s="2149" t="s">
        <v>296</v>
      </c>
      <c r="J127" s="2132"/>
      <c r="K127" s="2134"/>
    </row>
    <row r="128" spans="1:12" s="194" customFormat="1" ht="16.350000000000001" customHeight="1">
      <c r="A128" s="1487"/>
      <c r="B128" s="2293"/>
      <c r="C128" s="2245"/>
      <c r="D128" s="2221"/>
      <c r="E128" s="193"/>
      <c r="F128" s="207" t="s">
        <v>729</v>
      </c>
      <c r="G128" s="1502"/>
      <c r="H128" s="1521"/>
      <c r="I128" s="2151"/>
      <c r="J128" s="2133"/>
      <c r="K128" s="2135"/>
    </row>
    <row r="129" spans="1:12" s="194" customFormat="1" ht="16.350000000000001" customHeight="1">
      <c r="A129" s="1487"/>
      <c r="B129" s="2304" t="s">
        <v>325</v>
      </c>
      <c r="C129" s="2244" t="s">
        <v>776</v>
      </c>
      <c r="D129" s="2220" t="s">
        <v>777</v>
      </c>
      <c r="E129" s="1503"/>
      <c r="F129" s="2128"/>
      <c r="G129" s="1505"/>
      <c r="H129" s="1506"/>
      <c r="I129" s="2149" t="s">
        <v>296</v>
      </c>
      <c r="J129" s="2132"/>
      <c r="K129" s="2134"/>
    </row>
    <row r="130" spans="1:12" s="194" customFormat="1" ht="16.350000000000001" customHeight="1">
      <c r="A130" s="1487"/>
      <c r="B130" s="2304"/>
      <c r="C130" s="2245"/>
      <c r="D130" s="2221"/>
      <c r="E130" s="193"/>
      <c r="F130" s="2127"/>
      <c r="G130" s="1502"/>
      <c r="H130" s="1521"/>
      <c r="I130" s="2151"/>
      <c r="J130" s="2133"/>
      <c r="K130" s="2135"/>
    </row>
    <row r="131" spans="1:12" s="194" customFormat="1" ht="16.350000000000001" customHeight="1">
      <c r="A131" s="1487"/>
      <c r="B131" s="2299">
        <v>210</v>
      </c>
      <c r="C131" s="2301" t="s">
        <v>778</v>
      </c>
      <c r="D131" s="2303" t="s">
        <v>779</v>
      </c>
      <c r="E131" s="240"/>
      <c r="F131" s="229"/>
      <c r="G131" s="236"/>
      <c r="H131" s="232"/>
      <c r="I131" s="2150" t="s">
        <v>296</v>
      </c>
      <c r="J131" s="2162"/>
      <c r="K131" s="2144"/>
    </row>
    <row r="132" spans="1:12" s="194" customFormat="1" ht="16.350000000000001" customHeight="1">
      <c r="A132" s="1487"/>
      <c r="B132" s="2300"/>
      <c r="C132" s="2302"/>
      <c r="D132" s="2214"/>
      <c r="E132" s="240"/>
      <c r="F132" s="229"/>
      <c r="G132" s="1509"/>
      <c r="H132" s="1510"/>
      <c r="I132" s="2150"/>
      <c r="J132" s="2162"/>
      <c r="K132" s="2144"/>
    </row>
    <row r="133" spans="1:12" s="194" customFormat="1" ht="16.350000000000001" customHeight="1">
      <c r="A133" s="1487"/>
      <c r="B133" s="2287" t="s">
        <v>982</v>
      </c>
      <c r="C133" s="2244" t="s">
        <v>730</v>
      </c>
      <c r="D133" s="2220" t="s">
        <v>414</v>
      </c>
      <c r="E133" s="1503"/>
      <c r="F133" s="1504" t="s">
        <v>418</v>
      </c>
      <c r="G133" s="1505"/>
      <c r="H133" s="1506"/>
      <c r="I133" s="2149" t="s">
        <v>296</v>
      </c>
      <c r="J133" s="2132"/>
      <c r="K133" s="2134"/>
    </row>
    <row r="134" spans="1:12" s="194" customFormat="1" ht="16.350000000000001" customHeight="1">
      <c r="A134" s="1487"/>
      <c r="B134" s="2288"/>
      <c r="C134" s="2245"/>
      <c r="D134" s="2221"/>
      <c r="E134" s="193"/>
      <c r="F134" s="207" t="s">
        <v>2417</v>
      </c>
      <c r="G134" s="1502"/>
      <c r="H134" s="1521"/>
      <c r="I134" s="2151"/>
      <c r="J134" s="2133"/>
      <c r="K134" s="2135"/>
      <c r="L134" s="33"/>
    </row>
    <row r="135" spans="1:12" s="194" customFormat="1" ht="16.350000000000001" customHeight="1">
      <c r="A135" s="1487"/>
      <c r="B135" s="2320" t="s">
        <v>1061</v>
      </c>
      <c r="C135" s="2301" t="s">
        <v>731</v>
      </c>
      <c r="D135" s="2303" t="s">
        <v>732</v>
      </c>
      <c r="E135" s="240"/>
      <c r="F135" s="229"/>
      <c r="G135" s="236"/>
      <c r="H135" s="232"/>
      <c r="I135" s="2150" t="s">
        <v>296</v>
      </c>
      <c r="J135" s="2162"/>
      <c r="K135" s="2144"/>
    </row>
    <row r="136" spans="1:12" s="194" customFormat="1" ht="16.350000000000001" customHeight="1">
      <c r="A136" s="1487"/>
      <c r="B136" s="2321"/>
      <c r="C136" s="2302"/>
      <c r="D136" s="2214"/>
      <c r="E136" s="240"/>
      <c r="F136" s="1536"/>
      <c r="G136" s="1509"/>
      <c r="H136" s="1510"/>
      <c r="I136" s="2150"/>
      <c r="J136" s="2162"/>
      <c r="K136" s="2144"/>
    </row>
    <row r="137" spans="1:12" s="194" customFormat="1" ht="16.350000000000001" customHeight="1">
      <c r="A137" s="1487"/>
      <c r="B137" s="2294" t="s">
        <v>1060</v>
      </c>
      <c r="C137" s="2140" t="s">
        <v>97</v>
      </c>
      <c r="D137" s="2129" t="s">
        <v>740</v>
      </c>
      <c r="E137" s="1503" t="s">
        <v>419</v>
      </c>
      <c r="F137" s="1504" t="s">
        <v>418</v>
      </c>
      <c r="G137" s="1505"/>
      <c r="H137" s="1506"/>
      <c r="I137" s="2130" t="s">
        <v>296</v>
      </c>
      <c r="J137" s="2132"/>
      <c r="K137" s="2134"/>
    </row>
    <row r="138" spans="1:12" s="194" customFormat="1" ht="16.350000000000001" customHeight="1">
      <c r="A138" s="1487"/>
      <c r="B138" s="2165"/>
      <c r="C138" s="2140"/>
      <c r="D138" s="2129"/>
      <c r="E138" s="193"/>
      <c r="F138" s="207" t="s">
        <v>2393</v>
      </c>
      <c r="G138" s="1502"/>
      <c r="H138" s="192"/>
      <c r="I138" s="2131"/>
      <c r="J138" s="2133"/>
      <c r="K138" s="2135"/>
    </row>
    <row r="139" spans="1:12" s="194" customFormat="1" ht="16.350000000000001" customHeight="1">
      <c r="A139" s="1487"/>
      <c r="B139" s="2336" t="s">
        <v>742</v>
      </c>
      <c r="C139" s="2192" t="s">
        <v>741</v>
      </c>
      <c r="D139" s="2153" t="s">
        <v>743</v>
      </c>
      <c r="E139" s="240"/>
      <c r="F139" s="229"/>
      <c r="G139" s="236"/>
      <c r="H139" s="232"/>
      <c r="I139" s="2138" t="s">
        <v>296</v>
      </c>
      <c r="J139" s="2162"/>
      <c r="K139" s="2144"/>
    </row>
    <row r="140" spans="1:12" s="194" customFormat="1" ht="16.350000000000001" customHeight="1">
      <c r="A140" s="1487"/>
      <c r="B140" s="2309"/>
      <c r="C140" s="2140"/>
      <c r="D140" s="2129"/>
      <c r="E140" s="193"/>
      <c r="F140" s="207"/>
      <c r="G140" s="1502"/>
      <c r="H140" s="192"/>
      <c r="I140" s="2131"/>
      <c r="J140" s="2133"/>
      <c r="K140" s="2135"/>
    </row>
    <row r="141" spans="1:12" s="194" customFormat="1" ht="16.350000000000001" customHeight="1">
      <c r="A141" s="243"/>
      <c r="B141" s="2339" t="s">
        <v>983</v>
      </c>
      <c r="C141" s="2340" t="s">
        <v>733</v>
      </c>
      <c r="D141" s="2213" t="s">
        <v>734</v>
      </c>
      <c r="E141" s="1537" t="s">
        <v>419</v>
      </c>
      <c r="F141" s="1538" t="s">
        <v>418</v>
      </c>
      <c r="G141" s="1539"/>
      <c r="H141" s="1540"/>
      <c r="I141" s="2219" t="s">
        <v>296</v>
      </c>
      <c r="J141" s="2381"/>
      <c r="K141" s="2215"/>
      <c r="L141" s="33" t="s">
        <v>2436</v>
      </c>
    </row>
    <row r="142" spans="1:12" s="194" customFormat="1" ht="16.350000000000001" customHeight="1">
      <c r="A142" s="243"/>
      <c r="B142" s="2300"/>
      <c r="C142" s="2302"/>
      <c r="D142" s="2214"/>
      <c r="E142" s="240"/>
      <c r="F142" s="229" t="s">
        <v>2394</v>
      </c>
      <c r="G142" s="236"/>
      <c r="H142" s="232"/>
      <c r="I142" s="2138"/>
      <c r="J142" s="2162"/>
      <c r="K142" s="2144"/>
    </row>
    <row r="143" spans="1:12" s="194" customFormat="1" ht="16.350000000000001" customHeight="1">
      <c r="A143" s="243"/>
      <c r="B143" s="2292" t="s">
        <v>984</v>
      </c>
      <c r="C143" s="2244" t="s">
        <v>735</v>
      </c>
      <c r="D143" s="2220" t="s">
        <v>736</v>
      </c>
      <c r="E143" s="1503"/>
      <c r="F143" s="1504" t="s">
        <v>416</v>
      </c>
      <c r="G143" s="1505"/>
      <c r="H143" s="1506"/>
      <c r="I143" s="2130" t="s">
        <v>296</v>
      </c>
      <c r="J143" s="2132"/>
      <c r="K143" s="2134"/>
    </row>
    <row r="144" spans="1:12" s="194" customFormat="1" ht="16.350000000000001" customHeight="1">
      <c r="A144" s="243"/>
      <c r="B144" s="2293"/>
      <c r="C144" s="2245"/>
      <c r="D144" s="2221"/>
      <c r="E144" s="193"/>
      <c r="F144" s="207" t="s">
        <v>2395</v>
      </c>
      <c r="G144" s="235"/>
      <c r="H144" s="192"/>
      <c r="I144" s="2131"/>
      <c r="J144" s="2133"/>
      <c r="K144" s="2135"/>
    </row>
    <row r="145" spans="1:17" s="194" customFormat="1" ht="16.350000000000001" customHeight="1">
      <c r="A145" s="243"/>
      <c r="B145" s="2299" t="s">
        <v>985</v>
      </c>
      <c r="C145" s="2301" t="s">
        <v>409</v>
      </c>
      <c r="D145" s="2303" t="s">
        <v>842</v>
      </c>
      <c r="E145" s="240"/>
      <c r="F145" s="229" t="s">
        <v>416</v>
      </c>
      <c r="G145" s="236"/>
      <c r="H145" s="232"/>
      <c r="I145" s="2138" t="s">
        <v>296</v>
      </c>
      <c r="J145" s="2162"/>
      <c r="K145" s="2144"/>
    </row>
    <row r="146" spans="1:17" s="194" customFormat="1" ht="16.350000000000001" customHeight="1">
      <c r="A146" s="243"/>
      <c r="B146" s="2300"/>
      <c r="C146" s="2302"/>
      <c r="D146" s="2214"/>
      <c r="E146" s="240"/>
      <c r="F146" s="229" t="s">
        <v>2418</v>
      </c>
      <c r="G146" s="236"/>
      <c r="H146" s="232"/>
      <c r="I146" s="2138"/>
      <c r="J146" s="2162"/>
      <c r="K146" s="2144"/>
    </row>
    <row r="147" spans="1:17" s="194" customFormat="1" ht="30" customHeight="1">
      <c r="A147" s="243"/>
      <c r="B147" s="2211" t="s">
        <v>986</v>
      </c>
      <c r="C147" s="2244" t="s">
        <v>410</v>
      </c>
      <c r="D147" s="2220" t="s">
        <v>2084</v>
      </c>
      <c r="E147" s="1503" t="s">
        <v>419</v>
      </c>
      <c r="F147" s="1504" t="s">
        <v>418</v>
      </c>
      <c r="G147" s="1505"/>
      <c r="H147" s="1506"/>
      <c r="I147" s="2130" t="s">
        <v>296</v>
      </c>
      <c r="J147" s="2132"/>
      <c r="K147" s="2134"/>
    </row>
    <row r="148" spans="1:17" s="194" customFormat="1" ht="30" customHeight="1">
      <c r="A148" s="243"/>
      <c r="B148" s="2212"/>
      <c r="C148" s="2245"/>
      <c r="D148" s="2221"/>
      <c r="E148" s="193"/>
      <c r="F148" s="207" t="s">
        <v>747</v>
      </c>
      <c r="G148" s="235"/>
      <c r="H148" s="192"/>
      <c r="I148" s="2131"/>
      <c r="J148" s="2133"/>
      <c r="K148" s="2135"/>
    </row>
    <row r="149" spans="1:17" s="194" customFormat="1" ht="16.350000000000001" customHeight="1">
      <c r="A149" s="1487"/>
      <c r="B149" s="2218">
        <v>216</v>
      </c>
      <c r="C149" s="2197" t="s">
        <v>738</v>
      </c>
      <c r="D149" s="2164" t="s">
        <v>739</v>
      </c>
      <c r="E149" s="240"/>
      <c r="F149" s="229"/>
      <c r="G149" s="236"/>
      <c r="H149" s="232"/>
      <c r="I149" s="2138" t="s">
        <v>296</v>
      </c>
      <c r="J149" s="2133"/>
      <c r="K149" s="2144"/>
    </row>
    <row r="150" spans="1:17" s="194" customFormat="1" ht="16.350000000000001" customHeight="1">
      <c r="A150" s="1487"/>
      <c r="B150" s="2218"/>
      <c r="C150" s="2197"/>
      <c r="D150" s="2164"/>
      <c r="E150" s="240"/>
      <c r="F150" s="229"/>
      <c r="G150" s="1509"/>
      <c r="H150" s="232"/>
      <c r="I150" s="2138"/>
      <c r="J150" s="2136"/>
      <c r="K150" s="2144"/>
    </row>
    <row r="151" spans="1:17" s="194" customFormat="1" ht="16.350000000000001" customHeight="1">
      <c r="A151" s="1487"/>
      <c r="B151" s="2218"/>
      <c r="C151" s="2197"/>
      <c r="D151" s="2164"/>
      <c r="E151" s="240"/>
      <c r="F151" s="229"/>
      <c r="G151" s="1509"/>
      <c r="H151" s="1510"/>
      <c r="I151" s="2138"/>
      <c r="J151" s="2132"/>
      <c r="K151" s="2144"/>
    </row>
    <row r="152" spans="1:17" s="194" customFormat="1" ht="16.350000000000001" customHeight="1">
      <c r="A152" s="1487"/>
      <c r="B152" s="2165">
        <v>217</v>
      </c>
      <c r="C152" s="2140" t="s">
        <v>298</v>
      </c>
      <c r="D152" s="2129" t="s">
        <v>334</v>
      </c>
      <c r="E152" s="1503"/>
      <c r="F152" s="1504"/>
      <c r="G152" s="1505"/>
      <c r="H152" s="1506"/>
      <c r="I152" s="2148" t="s">
        <v>296</v>
      </c>
      <c r="J152" s="2136"/>
      <c r="K152" s="2134"/>
    </row>
    <row r="153" spans="1:17" s="194" customFormat="1" ht="16.350000000000001" customHeight="1">
      <c r="A153" s="1487"/>
      <c r="B153" s="2165"/>
      <c r="C153" s="2140"/>
      <c r="D153" s="2129"/>
      <c r="E153" s="193"/>
      <c r="F153" s="207"/>
      <c r="G153" s="1502"/>
      <c r="H153" s="192"/>
      <c r="I153" s="2148"/>
      <c r="J153" s="2136"/>
      <c r="K153" s="2135"/>
    </row>
    <row r="154" spans="1:17" s="189" customFormat="1" ht="16.350000000000001" customHeight="1">
      <c r="A154" s="1487"/>
      <c r="B154" s="2166" t="s">
        <v>1215</v>
      </c>
      <c r="C154" s="2192" t="s">
        <v>263</v>
      </c>
      <c r="D154" s="2164" t="s">
        <v>867</v>
      </c>
      <c r="E154" s="240" t="s">
        <v>419</v>
      </c>
      <c r="F154" s="229" t="s">
        <v>841</v>
      </c>
      <c r="G154" s="236"/>
      <c r="H154" s="232"/>
      <c r="I154" s="2138" t="s">
        <v>296</v>
      </c>
      <c r="J154" s="2162"/>
      <c r="K154" s="2144"/>
      <c r="L154" s="194"/>
      <c r="M154" s="194"/>
      <c r="N154" s="194"/>
      <c r="O154" s="194"/>
      <c r="P154" s="194"/>
      <c r="Q154" s="194"/>
    </row>
    <row r="155" spans="1:17" s="189" customFormat="1" ht="16.350000000000001" customHeight="1">
      <c r="A155" s="1487"/>
      <c r="B155" s="2165"/>
      <c r="C155" s="2140"/>
      <c r="D155" s="2153"/>
      <c r="E155" s="193"/>
      <c r="F155" s="207" t="s">
        <v>2419</v>
      </c>
      <c r="G155" s="235"/>
      <c r="H155" s="192"/>
      <c r="I155" s="2131"/>
      <c r="J155" s="2133"/>
      <c r="K155" s="2135"/>
      <c r="L155" s="33"/>
      <c r="M155" s="194"/>
      <c r="N155" s="194"/>
      <c r="O155" s="194"/>
      <c r="P155" s="194"/>
      <c r="Q155" s="194"/>
    </row>
    <row r="156" spans="1:17" s="33" customFormat="1" ht="16.350000000000001" customHeight="1">
      <c r="A156" s="1487"/>
      <c r="B156" s="2341" t="s">
        <v>1216</v>
      </c>
      <c r="C156" s="2222" t="s">
        <v>2420</v>
      </c>
      <c r="D156" s="2172" t="s">
        <v>2430</v>
      </c>
      <c r="E156" s="1517"/>
      <c r="F156" s="1518" t="s">
        <v>417</v>
      </c>
      <c r="G156" s="1541"/>
      <c r="H156" s="1542"/>
      <c r="I156" s="2137" t="s">
        <v>296</v>
      </c>
      <c r="J156" s="2161"/>
      <c r="K156" s="2143"/>
      <c r="L156" s="33" t="s">
        <v>2436</v>
      </c>
    </row>
    <row r="157" spans="1:17" s="33" customFormat="1" ht="16.350000000000001" customHeight="1">
      <c r="A157" s="1487"/>
      <c r="B157" s="2341"/>
      <c r="C157" s="2223"/>
      <c r="D157" s="2164"/>
      <c r="E157" s="240"/>
      <c r="F157" s="2123" t="s">
        <v>2584</v>
      </c>
      <c r="G157" s="1509"/>
      <c r="H157" s="1510"/>
      <c r="I157" s="2138"/>
      <c r="J157" s="2162"/>
      <c r="K157" s="2144"/>
    </row>
    <row r="158" spans="1:17" s="33" customFormat="1" ht="16.350000000000001" customHeight="1">
      <c r="A158" s="1487"/>
      <c r="B158" s="2341" t="s">
        <v>1217</v>
      </c>
      <c r="C158" s="2342" t="s">
        <v>2577</v>
      </c>
      <c r="D158" s="2152" t="s">
        <v>429</v>
      </c>
      <c r="E158" s="1503"/>
      <c r="F158" s="2126" t="s">
        <v>722</v>
      </c>
      <c r="G158" s="1543"/>
      <c r="H158" s="1544"/>
      <c r="I158" s="2130" t="s">
        <v>296</v>
      </c>
      <c r="J158" s="2132"/>
      <c r="K158" s="2134"/>
      <c r="L158" s="1831"/>
    </row>
    <row r="159" spans="1:17" s="33" customFormat="1" ht="16.350000000000001" customHeight="1">
      <c r="A159" s="1487"/>
      <c r="B159" s="2341"/>
      <c r="C159" s="2234"/>
      <c r="D159" s="2153"/>
      <c r="E159" s="193"/>
      <c r="F159" s="2123" t="s">
        <v>2584</v>
      </c>
      <c r="G159" s="1502"/>
      <c r="H159" s="1521"/>
      <c r="I159" s="2131"/>
      <c r="J159" s="2133"/>
      <c r="K159" s="2135"/>
      <c r="L159" s="1830"/>
    </row>
    <row r="160" spans="1:17" s="33" customFormat="1" ht="16.350000000000001" customHeight="1">
      <c r="A160" s="2086"/>
      <c r="B160" s="2341" t="s">
        <v>1217</v>
      </c>
      <c r="C160" s="2177" t="s">
        <v>2578</v>
      </c>
      <c r="D160" s="2152" t="s">
        <v>429</v>
      </c>
      <c r="E160" s="1503"/>
      <c r="F160" s="2126" t="s">
        <v>417</v>
      </c>
      <c r="G160" s="1543"/>
      <c r="H160" s="1544"/>
      <c r="I160" s="2149" t="s">
        <v>296</v>
      </c>
      <c r="J160" s="2132"/>
      <c r="K160" s="2134"/>
      <c r="L160" s="1830"/>
    </row>
    <row r="161" spans="1:12" s="33" customFormat="1" ht="16.350000000000001" customHeight="1">
      <c r="A161" s="2086"/>
      <c r="B161" s="2341"/>
      <c r="C161" s="2174"/>
      <c r="D161" s="2153"/>
      <c r="E161" s="193"/>
      <c r="F161" s="2123" t="s">
        <v>2584</v>
      </c>
      <c r="G161" s="1502"/>
      <c r="H161" s="1521"/>
      <c r="I161" s="2151"/>
      <c r="J161" s="2133"/>
      <c r="K161" s="2135"/>
      <c r="L161" s="1830"/>
    </row>
    <row r="162" spans="1:12" s="33" customFormat="1" ht="16.350000000000001" customHeight="1">
      <c r="A162" s="2086"/>
      <c r="B162" s="2341" t="s">
        <v>2563</v>
      </c>
      <c r="C162" s="2177" t="s">
        <v>2565</v>
      </c>
      <c r="D162" s="2152" t="s">
        <v>429</v>
      </c>
      <c r="E162" s="1503"/>
      <c r="F162" s="2126" t="s">
        <v>417</v>
      </c>
      <c r="G162" s="1543"/>
      <c r="H162" s="1544"/>
      <c r="I162" s="2149" t="s">
        <v>296</v>
      </c>
      <c r="J162" s="2132"/>
      <c r="K162" s="2134"/>
      <c r="L162" s="1830"/>
    </row>
    <row r="163" spans="1:12" s="33" customFormat="1" ht="16.350000000000001" customHeight="1">
      <c r="A163" s="2086"/>
      <c r="B163" s="2341"/>
      <c r="C163" s="2174"/>
      <c r="D163" s="2153"/>
      <c r="E163" s="193"/>
      <c r="F163" s="2123" t="s">
        <v>2584</v>
      </c>
      <c r="G163" s="1502"/>
      <c r="H163" s="1521"/>
      <c r="I163" s="2151"/>
      <c r="J163" s="2133"/>
      <c r="K163" s="2135"/>
      <c r="L163" s="1830"/>
    </row>
    <row r="164" spans="1:12" s="33" customFormat="1" ht="16.350000000000001" customHeight="1">
      <c r="A164" s="2086"/>
      <c r="B164" s="2341" t="s">
        <v>2563</v>
      </c>
      <c r="C164" s="2177" t="s">
        <v>2579</v>
      </c>
      <c r="D164" s="2152" t="s">
        <v>429</v>
      </c>
      <c r="E164" s="1503"/>
      <c r="F164" s="2126" t="s">
        <v>417</v>
      </c>
      <c r="G164" s="1543"/>
      <c r="H164" s="1544"/>
      <c r="I164" s="2149" t="s">
        <v>296</v>
      </c>
      <c r="J164" s="2132"/>
      <c r="K164" s="2134"/>
      <c r="L164" s="1830"/>
    </row>
    <row r="165" spans="1:12" s="33" customFormat="1" ht="16.350000000000001" customHeight="1">
      <c r="A165" s="2086"/>
      <c r="B165" s="2341"/>
      <c r="C165" s="2174"/>
      <c r="D165" s="2153"/>
      <c r="E165" s="193"/>
      <c r="F165" s="2123" t="s">
        <v>2584</v>
      </c>
      <c r="G165" s="1502"/>
      <c r="H165" s="1521"/>
      <c r="I165" s="2151"/>
      <c r="J165" s="2133"/>
      <c r="K165" s="2135"/>
      <c r="L165" s="1830"/>
    </row>
    <row r="166" spans="1:12" s="33" customFormat="1" ht="16.350000000000001" customHeight="1">
      <c r="A166" s="2086"/>
      <c r="B166" s="2341" t="s">
        <v>2564</v>
      </c>
      <c r="C166" s="2177" t="s">
        <v>2580</v>
      </c>
      <c r="D166" s="2152" t="s">
        <v>429</v>
      </c>
      <c r="E166" s="1503"/>
      <c r="F166" s="2126"/>
      <c r="G166" s="1543"/>
      <c r="H166" s="1544"/>
      <c r="I166" s="2149" t="s">
        <v>296</v>
      </c>
      <c r="J166" s="2132"/>
      <c r="K166" s="2134"/>
      <c r="L166" s="1830"/>
    </row>
    <row r="167" spans="1:12" s="33" customFormat="1" ht="16.350000000000001" customHeight="1">
      <c r="A167" s="2086"/>
      <c r="B167" s="2341"/>
      <c r="C167" s="2174"/>
      <c r="D167" s="2153"/>
      <c r="E167" s="193"/>
      <c r="F167" s="2123"/>
      <c r="G167" s="1502"/>
      <c r="H167" s="1521"/>
      <c r="I167" s="2151"/>
      <c r="J167" s="2133"/>
      <c r="K167" s="2135"/>
      <c r="L167" s="1830"/>
    </row>
    <row r="168" spans="1:12" s="33" customFormat="1" ht="16.350000000000001" customHeight="1">
      <c r="A168" s="2086"/>
      <c r="B168" s="2341" t="s">
        <v>2564</v>
      </c>
      <c r="C168" s="2177" t="s">
        <v>2581</v>
      </c>
      <c r="D168" s="2152" t="s">
        <v>429</v>
      </c>
      <c r="E168" s="1503"/>
      <c r="F168" s="2126"/>
      <c r="G168" s="1543"/>
      <c r="H168" s="1544"/>
      <c r="I168" s="2149" t="s">
        <v>296</v>
      </c>
      <c r="J168" s="2132"/>
      <c r="K168" s="2134"/>
      <c r="L168" s="1830"/>
    </row>
    <row r="169" spans="1:12" s="33" customFormat="1" ht="16.350000000000001" customHeight="1">
      <c r="A169" s="2086"/>
      <c r="B169" s="2341"/>
      <c r="C169" s="2174"/>
      <c r="D169" s="2153"/>
      <c r="E169" s="193"/>
      <c r="F169" s="2123"/>
      <c r="G169" s="1502"/>
      <c r="H169" s="1521"/>
      <c r="I169" s="2151"/>
      <c r="J169" s="2133"/>
      <c r="K169" s="2135"/>
      <c r="L169" s="1830"/>
    </row>
    <row r="170" spans="1:12" s="33" customFormat="1" ht="16.350000000000001" customHeight="1">
      <c r="A170" s="2086"/>
      <c r="B170" s="2341" t="s">
        <v>2564</v>
      </c>
      <c r="C170" s="2177" t="s">
        <v>2566</v>
      </c>
      <c r="D170" s="2152" t="s">
        <v>429</v>
      </c>
      <c r="E170" s="1503"/>
      <c r="F170" s="2126"/>
      <c r="G170" s="1543"/>
      <c r="H170" s="1544"/>
      <c r="I170" s="2149" t="s">
        <v>296</v>
      </c>
      <c r="J170" s="2132"/>
      <c r="K170" s="2134"/>
      <c r="L170" s="1830"/>
    </row>
    <row r="171" spans="1:12" s="33" customFormat="1" ht="16.350000000000001" customHeight="1">
      <c r="A171" s="2086"/>
      <c r="B171" s="2341"/>
      <c r="C171" s="2174"/>
      <c r="D171" s="2153"/>
      <c r="E171" s="193"/>
      <c r="F171" s="2123"/>
      <c r="G171" s="1502"/>
      <c r="H171" s="1521"/>
      <c r="I171" s="2151"/>
      <c r="J171" s="2133"/>
      <c r="K171" s="2135"/>
      <c r="L171" s="1830"/>
    </row>
    <row r="172" spans="1:12" s="33" customFormat="1" ht="16.350000000000001" customHeight="1">
      <c r="A172" s="2086"/>
      <c r="B172" s="2341" t="s">
        <v>2568</v>
      </c>
      <c r="C172" s="2177" t="s">
        <v>2567</v>
      </c>
      <c r="D172" s="2152" t="s">
        <v>429</v>
      </c>
      <c r="E172" s="1503"/>
      <c r="F172" s="2126"/>
      <c r="G172" s="1543"/>
      <c r="H172" s="1544"/>
      <c r="I172" s="2149" t="s">
        <v>296</v>
      </c>
      <c r="J172" s="2132"/>
      <c r="K172" s="2134"/>
      <c r="L172" s="1830"/>
    </row>
    <row r="173" spans="1:12" s="33" customFormat="1" ht="16.350000000000001" customHeight="1">
      <c r="A173" s="2086"/>
      <c r="B173" s="2341"/>
      <c r="C173" s="2174"/>
      <c r="D173" s="2153"/>
      <c r="E173" s="193"/>
      <c r="F173" s="2123"/>
      <c r="G173" s="1502"/>
      <c r="H173" s="1521"/>
      <c r="I173" s="2151"/>
      <c r="J173" s="2133"/>
      <c r="K173" s="2135"/>
      <c r="L173" s="1830"/>
    </row>
    <row r="174" spans="1:12" s="33" customFormat="1" ht="16.350000000000001" customHeight="1">
      <c r="A174" s="2086"/>
      <c r="B174" s="2341" t="s">
        <v>2568</v>
      </c>
      <c r="C174" s="2177" t="s">
        <v>2569</v>
      </c>
      <c r="D174" s="2152" t="s">
        <v>429</v>
      </c>
      <c r="E174" s="1503"/>
      <c r="F174" s="2126"/>
      <c r="G174" s="1543"/>
      <c r="H174" s="1544"/>
      <c r="I174" s="2149" t="s">
        <v>296</v>
      </c>
      <c r="J174" s="2132"/>
      <c r="K174" s="2134"/>
      <c r="L174" s="1830"/>
    </row>
    <row r="175" spans="1:12" s="33" customFormat="1" ht="16.350000000000001" customHeight="1">
      <c r="A175" s="2086"/>
      <c r="B175" s="2341"/>
      <c r="C175" s="2174"/>
      <c r="D175" s="2153"/>
      <c r="E175" s="193"/>
      <c r="F175" s="2123"/>
      <c r="G175" s="1502"/>
      <c r="H175" s="1521"/>
      <c r="I175" s="2151"/>
      <c r="J175" s="2133"/>
      <c r="K175" s="2135"/>
      <c r="L175" s="1830"/>
    </row>
    <row r="176" spans="1:12" s="33" customFormat="1" ht="16.350000000000001" customHeight="1">
      <c r="A176" s="2086"/>
      <c r="B176" s="2341" t="s">
        <v>2568</v>
      </c>
      <c r="C176" s="2177" t="s">
        <v>2570</v>
      </c>
      <c r="D176" s="2152" t="s">
        <v>429</v>
      </c>
      <c r="E176" s="1503"/>
      <c r="F176" s="2126"/>
      <c r="G176" s="1543"/>
      <c r="H176" s="1544"/>
      <c r="I176" s="2149" t="s">
        <v>296</v>
      </c>
      <c r="J176" s="2132"/>
      <c r="K176" s="2134"/>
      <c r="L176" s="1830"/>
    </row>
    <row r="177" spans="1:12" s="33" customFormat="1" ht="16.350000000000001" customHeight="1">
      <c r="A177" s="2086"/>
      <c r="B177" s="2341"/>
      <c r="C177" s="2174"/>
      <c r="D177" s="2153"/>
      <c r="E177" s="193"/>
      <c r="F177" s="2123"/>
      <c r="G177" s="1502"/>
      <c r="H177" s="1521"/>
      <c r="I177" s="2151"/>
      <c r="J177" s="2133"/>
      <c r="K177" s="2135"/>
      <c r="L177" s="1830"/>
    </row>
    <row r="178" spans="1:12" s="33" customFormat="1" ht="16.350000000000001" customHeight="1">
      <c r="A178" s="2086"/>
      <c r="B178" s="2341" t="s">
        <v>2571</v>
      </c>
      <c r="C178" s="2177" t="s">
        <v>2582</v>
      </c>
      <c r="D178" s="2152" t="s">
        <v>429</v>
      </c>
      <c r="E178" s="1503"/>
      <c r="F178" s="2126"/>
      <c r="G178" s="1543"/>
      <c r="H178" s="1544"/>
      <c r="I178" s="2149" t="s">
        <v>296</v>
      </c>
      <c r="J178" s="2132"/>
      <c r="K178" s="2134"/>
      <c r="L178" s="1830"/>
    </row>
    <row r="179" spans="1:12" s="33" customFormat="1" ht="16.350000000000001" customHeight="1">
      <c r="A179" s="2086"/>
      <c r="B179" s="2341"/>
      <c r="C179" s="2174"/>
      <c r="D179" s="2153"/>
      <c r="E179" s="193"/>
      <c r="F179" s="2123"/>
      <c r="G179" s="1502"/>
      <c r="H179" s="1521"/>
      <c r="I179" s="2151"/>
      <c r="J179" s="2133"/>
      <c r="K179" s="2135"/>
      <c r="L179" s="1830"/>
    </row>
    <row r="180" spans="1:12" s="33" customFormat="1" ht="16.350000000000001" customHeight="1">
      <c r="A180" s="2086"/>
      <c r="B180" s="2341" t="s">
        <v>2571</v>
      </c>
      <c r="C180" s="2177" t="s">
        <v>2583</v>
      </c>
      <c r="D180" s="2152" t="s">
        <v>429</v>
      </c>
      <c r="E180" s="1503"/>
      <c r="F180" s="2126"/>
      <c r="G180" s="1543"/>
      <c r="H180" s="1544"/>
      <c r="I180" s="2149" t="s">
        <v>296</v>
      </c>
      <c r="J180" s="2132"/>
      <c r="K180" s="2134"/>
      <c r="L180" s="1830"/>
    </row>
    <row r="181" spans="1:12" s="33" customFormat="1" ht="16.350000000000001" customHeight="1">
      <c r="A181" s="2086"/>
      <c r="B181" s="2341"/>
      <c r="C181" s="2174"/>
      <c r="D181" s="2153"/>
      <c r="E181" s="193"/>
      <c r="F181" s="2123"/>
      <c r="G181" s="1502"/>
      <c r="H181" s="1521"/>
      <c r="I181" s="2151"/>
      <c r="J181" s="2133"/>
      <c r="K181" s="2135"/>
      <c r="L181" s="1830"/>
    </row>
    <row r="182" spans="1:12" s="33" customFormat="1" ht="16.350000000000001" customHeight="1">
      <c r="A182" s="2086"/>
      <c r="B182" s="2341" t="s">
        <v>2571</v>
      </c>
      <c r="C182" s="2177" t="s">
        <v>2572</v>
      </c>
      <c r="D182" s="2152" t="s">
        <v>429</v>
      </c>
      <c r="E182" s="1503"/>
      <c r="F182" s="2126"/>
      <c r="G182" s="1543"/>
      <c r="H182" s="1544"/>
      <c r="I182" s="2149" t="s">
        <v>296</v>
      </c>
      <c r="J182" s="2132"/>
      <c r="K182" s="2134"/>
      <c r="L182" s="1830"/>
    </row>
    <row r="183" spans="1:12" s="33" customFormat="1" ht="16.350000000000001" customHeight="1">
      <c r="A183" s="2086"/>
      <c r="B183" s="2341"/>
      <c r="C183" s="2174"/>
      <c r="D183" s="2153"/>
      <c r="E183" s="193"/>
      <c r="F183" s="2123"/>
      <c r="G183" s="1502"/>
      <c r="H183" s="1521"/>
      <c r="I183" s="2151"/>
      <c r="J183" s="2133"/>
      <c r="K183" s="2135"/>
      <c r="L183" s="1830"/>
    </row>
    <row r="184" spans="1:12" s="33" customFormat="1" ht="16.350000000000001" customHeight="1">
      <c r="A184" s="2086"/>
      <c r="B184" s="2341" t="s">
        <v>2573</v>
      </c>
      <c r="C184" s="2177" t="s">
        <v>2574</v>
      </c>
      <c r="D184" s="2152" t="s">
        <v>429</v>
      </c>
      <c r="E184" s="1503"/>
      <c r="F184" s="2126"/>
      <c r="G184" s="1543"/>
      <c r="H184" s="1544"/>
      <c r="I184" s="2149" t="s">
        <v>296</v>
      </c>
      <c r="J184" s="2132"/>
      <c r="K184" s="2134"/>
      <c r="L184" s="1830"/>
    </row>
    <row r="185" spans="1:12" s="33" customFormat="1" ht="16.350000000000001" customHeight="1">
      <c r="A185" s="2086"/>
      <c r="B185" s="2341"/>
      <c r="C185" s="2174"/>
      <c r="D185" s="2153"/>
      <c r="E185" s="193"/>
      <c r="F185" s="2123"/>
      <c r="G185" s="1502"/>
      <c r="H185" s="1521"/>
      <c r="I185" s="2151"/>
      <c r="J185" s="2133"/>
      <c r="K185" s="2135"/>
      <c r="L185" s="1830"/>
    </row>
    <row r="186" spans="1:12" s="33" customFormat="1" ht="16.350000000000001" customHeight="1">
      <c r="A186" s="2086"/>
      <c r="B186" s="2341" t="s">
        <v>2573</v>
      </c>
      <c r="C186" s="2177" t="s">
        <v>2575</v>
      </c>
      <c r="D186" s="2152" t="s">
        <v>429</v>
      </c>
      <c r="E186" s="1503"/>
      <c r="F186" s="2126"/>
      <c r="G186" s="1543"/>
      <c r="H186" s="1544"/>
      <c r="I186" s="2149" t="s">
        <v>296</v>
      </c>
      <c r="J186" s="2132"/>
      <c r="K186" s="2134"/>
      <c r="L186" s="1830"/>
    </row>
    <row r="187" spans="1:12" s="33" customFormat="1" ht="16.350000000000001" customHeight="1">
      <c r="A187" s="2086"/>
      <c r="B187" s="2341"/>
      <c r="C187" s="2174"/>
      <c r="D187" s="2153"/>
      <c r="E187" s="193"/>
      <c r="F187" s="2123"/>
      <c r="G187" s="1502"/>
      <c r="H187" s="1521"/>
      <c r="I187" s="2151"/>
      <c r="J187" s="2133"/>
      <c r="K187" s="2135"/>
      <c r="L187" s="1830"/>
    </row>
    <row r="188" spans="1:12" s="33" customFormat="1" ht="16.350000000000001" customHeight="1">
      <c r="A188" s="2086"/>
      <c r="B188" s="2341" t="s">
        <v>2573</v>
      </c>
      <c r="C188" s="2177" t="s">
        <v>2576</v>
      </c>
      <c r="D188" s="2152" t="s">
        <v>429</v>
      </c>
      <c r="E188" s="1503"/>
      <c r="F188" s="2126"/>
      <c r="G188" s="1543"/>
      <c r="H188" s="1544"/>
      <c r="I188" s="2149" t="s">
        <v>296</v>
      </c>
      <c r="J188" s="2132"/>
      <c r="K188" s="2134"/>
      <c r="L188" s="1830"/>
    </row>
    <row r="189" spans="1:12" s="33" customFormat="1" ht="16.350000000000001" customHeight="1">
      <c r="A189" s="2086"/>
      <c r="B189" s="2341"/>
      <c r="C189" s="2174"/>
      <c r="D189" s="2153"/>
      <c r="E189" s="193"/>
      <c r="F189" s="2123"/>
      <c r="G189" s="1502"/>
      <c r="H189" s="1521"/>
      <c r="I189" s="2151"/>
      <c r="J189" s="2133"/>
      <c r="K189" s="2135"/>
      <c r="L189" s="1830"/>
    </row>
    <row r="190" spans="1:12" s="33" customFormat="1" ht="16.350000000000001" customHeight="1">
      <c r="A190" s="243"/>
      <c r="B190" s="2216" t="s">
        <v>1932</v>
      </c>
      <c r="C190" s="2177" t="s">
        <v>299</v>
      </c>
      <c r="D190" s="2152" t="s">
        <v>332</v>
      </c>
      <c r="E190" s="1503"/>
      <c r="F190" s="1504"/>
      <c r="G190" s="1543"/>
      <c r="H190" s="1544"/>
      <c r="I190" s="2149" t="s">
        <v>602</v>
      </c>
      <c r="J190" s="2132"/>
      <c r="K190" s="2134"/>
      <c r="L190" s="194"/>
    </row>
    <row r="191" spans="1:12" s="33" customFormat="1" ht="16.350000000000001" customHeight="1">
      <c r="A191" s="243"/>
      <c r="B191" s="2217"/>
      <c r="C191" s="2174"/>
      <c r="D191" s="2153"/>
      <c r="E191" s="193"/>
      <c r="F191" s="207"/>
      <c r="G191" s="1502"/>
      <c r="H191" s="1521"/>
      <c r="I191" s="2151"/>
      <c r="J191" s="2133"/>
      <c r="K191" s="2135"/>
      <c r="L191" s="194"/>
    </row>
    <row r="192" spans="1:12" s="33" customFormat="1" ht="16.350000000000001" customHeight="1">
      <c r="A192" s="243"/>
      <c r="B192" s="2216" t="s">
        <v>1933</v>
      </c>
      <c r="C192" s="2177" t="s">
        <v>300</v>
      </c>
      <c r="D192" s="2152" t="s">
        <v>333</v>
      </c>
      <c r="E192" s="240"/>
      <c r="F192" s="229"/>
      <c r="G192" s="1509"/>
      <c r="H192" s="1510"/>
      <c r="I192" s="2149" t="s">
        <v>602</v>
      </c>
      <c r="J192" s="2132"/>
      <c r="K192" s="2134"/>
      <c r="L192" s="194"/>
    </row>
    <row r="193" spans="1:17" s="33" customFormat="1" ht="16.350000000000001" customHeight="1" thickBot="1">
      <c r="A193" s="243"/>
      <c r="B193" s="2366"/>
      <c r="C193" s="2178"/>
      <c r="D193" s="2182"/>
      <c r="E193" s="1511"/>
      <c r="F193" s="1512"/>
      <c r="G193" s="1513"/>
      <c r="H193" s="1514"/>
      <c r="I193" s="2276"/>
      <c r="J193" s="2277"/>
      <c r="K193" s="2224"/>
      <c r="L193" s="194"/>
    </row>
    <row r="194" spans="1:17" s="194" customFormat="1" ht="16.350000000000001" customHeight="1" thickTop="1">
      <c r="A194" s="1488"/>
      <c r="B194" s="2344">
        <v>301</v>
      </c>
      <c r="C194" s="2315" t="s">
        <v>155</v>
      </c>
      <c r="D194" s="2316" t="s">
        <v>744</v>
      </c>
      <c r="E194" s="1498"/>
      <c r="F194" s="1499" t="s">
        <v>418</v>
      </c>
      <c r="G194" s="1500"/>
      <c r="H194" s="1501"/>
      <c r="I194" s="2179" t="s">
        <v>296</v>
      </c>
      <c r="J194" s="2170"/>
      <c r="K194" s="2145"/>
    </row>
    <row r="195" spans="1:17" s="194" customFormat="1" ht="16.350000000000001" customHeight="1">
      <c r="A195" s="1487"/>
      <c r="B195" s="2165"/>
      <c r="C195" s="2140"/>
      <c r="D195" s="2129"/>
      <c r="E195" s="193"/>
      <c r="F195" s="207" t="s">
        <v>2396</v>
      </c>
      <c r="G195" s="235"/>
      <c r="H195" s="192"/>
      <c r="I195" s="2148"/>
      <c r="J195" s="2136"/>
      <c r="K195" s="2135"/>
    </row>
    <row r="196" spans="1:17" s="194" customFormat="1" ht="25.35" customHeight="1">
      <c r="A196" s="2163" t="s">
        <v>422</v>
      </c>
      <c r="B196" s="2364">
        <v>302</v>
      </c>
      <c r="C196" s="2192" t="s">
        <v>426</v>
      </c>
      <c r="D196" s="2164" t="s">
        <v>868</v>
      </c>
      <c r="E196" s="240" t="s">
        <v>419</v>
      </c>
      <c r="F196" s="229" t="s">
        <v>416</v>
      </c>
      <c r="G196" s="236"/>
      <c r="H196" s="232"/>
      <c r="I196" s="2138" t="s">
        <v>296</v>
      </c>
      <c r="J196" s="2162"/>
      <c r="K196" s="2144"/>
    </row>
    <row r="197" spans="1:17" s="194" customFormat="1" ht="25.35" customHeight="1">
      <c r="A197" s="2163"/>
      <c r="B197" s="2338"/>
      <c r="C197" s="2140"/>
      <c r="D197" s="2153"/>
      <c r="E197" s="193"/>
      <c r="F197" s="207" t="s">
        <v>2379</v>
      </c>
      <c r="G197" s="1502"/>
      <c r="H197" s="192"/>
      <c r="I197" s="2131"/>
      <c r="J197" s="2133"/>
      <c r="K197" s="2135"/>
    </row>
    <row r="198" spans="1:17" s="129" customFormat="1" ht="16.350000000000001" customHeight="1">
      <c r="A198" s="2163"/>
      <c r="B198" s="2364">
        <v>303</v>
      </c>
      <c r="C198" s="2192" t="s">
        <v>98</v>
      </c>
      <c r="D198" s="2164" t="s">
        <v>2079</v>
      </c>
      <c r="E198" s="2180" t="s">
        <v>2428</v>
      </c>
      <c r="F198" s="2181" t="s">
        <v>418</v>
      </c>
      <c r="G198" s="236"/>
      <c r="H198" s="232"/>
      <c r="I198" s="2148" t="s">
        <v>297</v>
      </c>
      <c r="J198" s="2136"/>
      <c r="K198" s="2134"/>
      <c r="L198" s="33" t="s">
        <v>2437</v>
      </c>
      <c r="M198" s="194"/>
      <c r="N198" s="194"/>
      <c r="O198" s="194"/>
      <c r="P198" s="194"/>
      <c r="Q198" s="194"/>
    </row>
    <row r="199" spans="1:17" s="129" customFormat="1" ht="16.350000000000001" customHeight="1">
      <c r="A199" s="2163"/>
      <c r="B199" s="2364"/>
      <c r="C199" s="2192"/>
      <c r="D199" s="2164"/>
      <c r="E199" s="2154"/>
      <c r="F199" s="2157"/>
      <c r="G199" s="1545"/>
      <c r="H199" s="232"/>
      <c r="I199" s="2148"/>
      <c r="J199" s="2136"/>
      <c r="K199" s="2144"/>
      <c r="L199" s="194"/>
      <c r="M199" s="194"/>
      <c r="N199" s="194"/>
      <c r="O199" s="194"/>
      <c r="P199" s="194"/>
      <c r="Q199" s="194"/>
    </row>
    <row r="200" spans="1:17" s="194" customFormat="1" ht="16.350000000000001" customHeight="1">
      <c r="A200" s="1487"/>
      <c r="B200" s="2364"/>
      <c r="C200" s="2192"/>
      <c r="D200" s="2164"/>
      <c r="E200" s="2154"/>
      <c r="F200" s="2157" t="s">
        <v>2421</v>
      </c>
      <c r="G200" s="1545"/>
      <c r="H200" s="232"/>
      <c r="I200" s="2148"/>
      <c r="J200" s="2136"/>
      <c r="K200" s="2144"/>
    </row>
    <row r="201" spans="1:17" s="129" customFormat="1" ht="16.350000000000001" customHeight="1">
      <c r="A201" s="1487"/>
      <c r="B201" s="2338"/>
      <c r="C201" s="2140"/>
      <c r="D201" s="2153"/>
      <c r="E201" s="2155"/>
      <c r="F201" s="2158"/>
      <c r="G201" s="1502"/>
      <c r="H201" s="1521"/>
      <c r="I201" s="2148"/>
      <c r="J201" s="2136"/>
      <c r="K201" s="2135"/>
      <c r="L201" s="33"/>
      <c r="M201" s="194"/>
      <c r="N201" s="194"/>
      <c r="O201" s="194"/>
      <c r="P201" s="194"/>
      <c r="Q201" s="194"/>
    </row>
    <row r="202" spans="1:17" s="194" customFormat="1" ht="16.350000000000001" customHeight="1">
      <c r="A202" s="1487"/>
      <c r="B202" s="2326" t="s">
        <v>1213</v>
      </c>
      <c r="C202" s="2192" t="s">
        <v>220</v>
      </c>
      <c r="D202" s="2186" t="s">
        <v>284</v>
      </c>
      <c r="E202" s="1517"/>
      <c r="F202" s="1518"/>
      <c r="G202" s="1519"/>
      <c r="H202" s="1520"/>
      <c r="I202" s="2173" t="s">
        <v>296</v>
      </c>
      <c r="J202" s="2171"/>
      <c r="K202" s="2143"/>
    </row>
    <row r="203" spans="1:17" s="194" customFormat="1" ht="16.350000000000001" customHeight="1">
      <c r="A203" s="1487"/>
      <c r="B203" s="2165"/>
      <c r="C203" s="2140"/>
      <c r="D203" s="2129"/>
      <c r="E203" s="193"/>
      <c r="F203" s="207"/>
      <c r="G203" s="235"/>
      <c r="H203" s="192"/>
      <c r="I203" s="2148"/>
      <c r="J203" s="2136"/>
      <c r="K203" s="2135"/>
    </row>
    <row r="204" spans="1:17" s="194" customFormat="1" ht="16.350000000000001" customHeight="1">
      <c r="A204" s="243"/>
      <c r="B204" s="2326" t="s">
        <v>1214</v>
      </c>
      <c r="C204" s="2192" t="s">
        <v>228</v>
      </c>
      <c r="D204" s="2186" t="s">
        <v>287</v>
      </c>
      <c r="E204" s="1517"/>
      <c r="F204" s="1518" t="s">
        <v>417</v>
      </c>
      <c r="G204" s="1519"/>
      <c r="H204" s="1520"/>
      <c r="I204" s="2137" t="s">
        <v>296</v>
      </c>
      <c r="J204" s="2161"/>
      <c r="K204" s="2143"/>
    </row>
    <row r="205" spans="1:17" s="194" customFormat="1" ht="16.350000000000001" customHeight="1">
      <c r="A205" s="243"/>
      <c r="B205" s="2165"/>
      <c r="C205" s="2140"/>
      <c r="D205" s="2129"/>
      <c r="E205" s="193"/>
      <c r="F205" s="207" t="s">
        <v>2422</v>
      </c>
      <c r="G205" s="235"/>
      <c r="H205" s="192"/>
      <c r="I205" s="2131"/>
      <c r="J205" s="2133"/>
      <c r="K205" s="2135"/>
    </row>
    <row r="206" spans="1:17" s="194" customFormat="1" ht="16.350000000000001" customHeight="1">
      <c r="A206" s="1487"/>
      <c r="B206" s="2365">
        <v>305</v>
      </c>
      <c r="C206" s="2222" t="s">
        <v>239</v>
      </c>
      <c r="D206" s="2187" t="s">
        <v>269</v>
      </c>
      <c r="E206" s="1517"/>
      <c r="F206" s="1518" t="s">
        <v>417</v>
      </c>
      <c r="G206" s="1541"/>
      <c r="H206" s="1542"/>
      <c r="I206" s="2137" t="s">
        <v>296</v>
      </c>
      <c r="J206" s="2161"/>
      <c r="K206" s="2143"/>
    </row>
    <row r="207" spans="1:17" s="194" customFormat="1" ht="16.350000000000001" customHeight="1">
      <c r="A207" s="1487"/>
      <c r="B207" s="2218"/>
      <c r="C207" s="2223"/>
      <c r="D207" s="2188"/>
      <c r="E207" s="240"/>
      <c r="F207" s="229" t="s">
        <v>2423</v>
      </c>
      <c r="G207" s="1509"/>
      <c r="H207" s="1510"/>
      <c r="I207" s="2138"/>
      <c r="J207" s="2162"/>
      <c r="K207" s="2144"/>
    </row>
    <row r="208" spans="1:17" s="194" customFormat="1" ht="25.35" customHeight="1">
      <c r="A208" s="1487"/>
      <c r="B208" s="2360" t="s">
        <v>324</v>
      </c>
      <c r="C208" s="2140" t="s">
        <v>412</v>
      </c>
      <c r="D208" s="2129" t="s">
        <v>2080</v>
      </c>
      <c r="E208" s="1503" t="s">
        <v>419</v>
      </c>
      <c r="F208" s="1504" t="s">
        <v>418</v>
      </c>
      <c r="G208" s="1505"/>
      <c r="H208" s="1506"/>
      <c r="I208" s="2148" t="s">
        <v>296</v>
      </c>
      <c r="J208" s="2136"/>
      <c r="K208" s="2134"/>
    </row>
    <row r="209" spans="1:11" s="194" customFormat="1" ht="25.35" customHeight="1">
      <c r="A209" s="1487"/>
      <c r="B209" s="2360"/>
      <c r="C209" s="2140"/>
      <c r="D209" s="2129"/>
      <c r="E209" s="193"/>
      <c r="F209" s="207" t="s">
        <v>757</v>
      </c>
      <c r="G209" s="235"/>
      <c r="H209" s="192"/>
      <c r="I209" s="2148"/>
      <c r="J209" s="2136"/>
      <c r="K209" s="2135"/>
    </row>
    <row r="210" spans="1:11" s="194" customFormat="1" ht="40.35" customHeight="1">
      <c r="A210" s="243"/>
      <c r="B210" s="2343" t="s">
        <v>326</v>
      </c>
      <c r="C210" s="2198" t="s">
        <v>774</v>
      </c>
      <c r="D210" s="2172" t="s">
        <v>754</v>
      </c>
      <c r="E210" s="1517"/>
      <c r="F210" s="1518" t="s">
        <v>417</v>
      </c>
      <c r="G210" s="1519"/>
      <c r="H210" s="1520"/>
      <c r="I210" s="2137" t="s">
        <v>296</v>
      </c>
      <c r="J210" s="2161"/>
      <c r="K210" s="2143"/>
    </row>
    <row r="211" spans="1:11" s="194" customFormat="1" ht="40.35" customHeight="1">
      <c r="A211" s="243"/>
      <c r="B211" s="2202"/>
      <c r="C211" s="2197"/>
      <c r="D211" s="2164"/>
      <c r="E211" s="240"/>
      <c r="F211" s="229" t="s">
        <v>750</v>
      </c>
      <c r="G211" s="1545"/>
      <c r="H211" s="232"/>
      <c r="I211" s="2138"/>
      <c r="J211" s="2162"/>
      <c r="K211" s="2144"/>
    </row>
    <row r="212" spans="1:11" s="194" customFormat="1" ht="40.35" customHeight="1">
      <c r="A212" s="1487"/>
      <c r="B212" s="2202"/>
      <c r="C212" s="2197"/>
      <c r="D212" s="2164"/>
      <c r="E212" s="240"/>
      <c r="F212" s="229"/>
      <c r="G212" s="1509"/>
      <c r="H212" s="232"/>
      <c r="I212" s="2138"/>
      <c r="J212" s="2162"/>
      <c r="K212" s="2144"/>
    </row>
    <row r="213" spans="1:11" s="194" customFormat="1" ht="45" customHeight="1">
      <c r="A213" s="1487"/>
      <c r="B213" s="2202"/>
      <c r="C213" s="2350" t="s">
        <v>2372</v>
      </c>
      <c r="D213" s="2152" t="s">
        <v>727</v>
      </c>
      <c r="E213" s="1503" t="s">
        <v>419</v>
      </c>
      <c r="F213" s="1504" t="s">
        <v>418</v>
      </c>
      <c r="G213" s="1505"/>
      <c r="H213" s="1506"/>
      <c r="I213" s="2130" t="s">
        <v>296</v>
      </c>
      <c r="J213" s="2132"/>
      <c r="K213" s="2134"/>
    </row>
    <row r="214" spans="1:11" s="194" customFormat="1" ht="45" customHeight="1">
      <c r="A214" s="1487"/>
      <c r="B214" s="2202"/>
      <c r="C214" s="2350"/>
      <c r="D214" s="2153"/>
      <c r="E214" s="193"/>
      <c r="F214" s="207" t="s">
        <v>750</v>
      </c>
      <c r="G214" s="235"/>
      <c r="H214" s="192"/>
      <c r="I214" s="2131"/>
      <c r="J214" s="2133"/>
      <c r="K214" s="2135"/>
    </row>
    <row r="215" spans="1:11" s="194" customFormat="1" ht="45" customHeight="1">
      <c r="A215" s="1487"/>
      <c r="B215" s="2202"/>
      <c r="C215" s="2234" t="s">
        <v>2373</v>
      </c>
      <c r="D215" s="2164" t="s">
        <v>727</v>
      </c>
      <c r="E215" s="240" t="s">
        <v>419</v>
      </c>
      <c r="F215" s="229" t="s">
        <v>418</v>
      </c>
      <c r="G215" s="236"/>
      <c r="H215" s="232"/>
      <c r="I215" s="2138" t="s">
        <v>296</v>
      </c>
      <c r="J215" s="2162"/>
      <c r="K215" s="2144"/>
    </row>
    <row r="216" spans="1:11" s="194" customFormat="1" ht="45" customHeight="1">
      <c r="A216" s="1487"/>
      <c r="B216" s="2203"/>
      <c r="C216" s="2350"/>
      <c r="D216" s="2153"/>
      <c r="E216" s="193"/>
      <c r="F216" s="207" t="s">
        <v>750</v>
      </c>
      <c r="G216" s="235"/>
      <c r="H216" s="192"/>
      <c r="I216" s="2131"/>
      <c r="J216" s="2133"/>
      <c r="K216" s="2135"/>
    </row>
    <row r="217" spans="1:11" s="194" customFormat="1" ht="16.350000000000001" customHeight="1">
      <c r="A217" s="1487"/>
      <c r="B217" s="2227" t="s">
        <v>986</v>
      </c>
      <c r="C217" s="2198" t="s">
        <v>162</v>
      </c>
      <c r="D217" s="2172" t="s">
        <v>766</v>
      </c>
      <c r="E217" s="1546"/>
      <c r="F217" s="1518" t="s">
        <v>417</v>
      </c>
      <c r="G217" s="1519"/>
      <c r="H217" s="1520"/>
      <c r="I217" s="2173" t="s">
        <v>296</v>
      </c>
      <c r="J217" s="2171"/>
      <c r="K217" s="2143"/>
    </row>
    <row r="218" spans="1:11" s="194" customFormat="1" ht="16.350000000000001" customHeight="1">
      <c r="A218" s="1790"/>
      <c r="B218" s="2228"/>
      <c r="C218" s="2197"/>
      <c r="D218" s="2164"/>
      <c r="E218" s="1507"/>
      <c r="F218" s="2184" t="s">
        <v>2380</v>
      </c>
      <c r="G218" s="236"/>
      <c r="H218" s="1792"/>
      <c r="I218" s="2131"/>
      <c r="J218" s="2133"/>
      <c r="K218" s="2144"/>
    </row>
    <row r="219" spans="1:11" s="194" customFormat="1" ht="16.350000000000001" customHeight="1">
      <c r="A219" s="1487"/>
      <c r="B219" s="2229"/>
      <c r="C219" s="2234"/>
      <c r="D219" s="2174"/>
      <c r="E219" s="1508"/>
      <c r="F219" s="2185"/>
      <c r="G219" s="235"/>
      <c r="H219" s="192"/>
      <c r="I219" s="2148"/>
      <c r="J219" s="2136"/>
      <c r="K219" s="2135"/>
    </row>
    <row r="220" spans="1:11" s="194" customFormat="1" ht="16.350000000000001" customHeight="1">
      <c r="A220" s="1487"/>
      <c r="B220" s="2165" t="s">
        <v>1284</v>
      </c>
      <c r="C220" s="2129" t="s">
        <v>1282</v>
      </c>
      <c r="D220" s="2177" t="s">
        <v>758</v>
      </c>
      <c r="E220" s="1503"/>
      <c r="F220" s="2156" t="s">
        <v>2397</v>
      </c>
      <c r="G220" s="1505"/>
      <c r="H220" s="1506"/>
      <c r="I220" s="2149" t="s">
        <v>296</v>
      </c>
      <c r="J220" s="2132"/>
      <c r="K220" s="2333"/>
    </row>
    <row r="221" spans="1:11" s="194" customFormat="1" ht="16.350000000000001" customHeight="1">
      <c r="A221" s="1487"/>
      <c r="B221" s="2165"/>
      <c r="C221" s="2129"/>
      <c r="D221" s="2188"/>
      <c r="E221" s="2154"/>
      <c r="F221" s="2157"/>
      <c r="G221" s="2159"/>
      <c r="H221" s="2175"/>
      <c r="I221" s="2150"/>
      <c r="J221" s="2162"/>
      <c r="K221" s="2334"/>
    </row>
    <row r="222" spans="1:11" s="194" customFormat="1" ht="16.350000000000001" customHeight="1">
      <c r="A222" s="1487"/>
      <c r="B222" s="2139" t="s">
        <v>1285</v>
      </c>
      <c r="C222" s="2129" t="s">
        <v>1283</v>
      </c>
      <c r="D222" s="2188"/>
      <c r="E222" s="2154"/>
      <c r="F222" s="2157"/>
      <c r="G222" s="2159"/>
      <c r="H222" s="2175"/>
      <c r="I222" s="2150"/>
      <c r="J222" s="2162"/>
      <c r="K222" s="2334"/>
    </row>
    <row r="223" spans="1:11" s="194" customFormat="1" ht="16.350000000000001" customHeight="1">
      <c r="A223" s="1487"/>
      <c r="B223" s="2139"/>
      <c r="C223" s="2129"/>
      <c r="D223" s="2188"/>
      <c r="E223" s="2154"/>
      <c r="F223" s="2157"/>
      <c r="G223" s="2159"/>
      <c r="H223" s="2175"/>
      <c r="I223" s="2150"/>
      <c r="J223" s="2162"/>
      <c r="K223" s="2334"/>
    </row>
    <row r="224" spans="1:11" s="194" customFormat="1" ht="16.350000000000001" customHeight="1">
      <c r="A224" s="1487"/>
      <c r="B224" s="2139" t="s">
        <v>1286</v>
      </c>
      <c r="C224" s="2129" t="s">
        <v>1289</v>
      </c>
      <c r="D224" s="2188"/>
      <c r="E224" s="2154"/>
      <c r="F224" s="2157"/>
      <c r="G224" s="2159"/>
      <c r="H224" s="2175"/>
      <c r="I224" s="2150"/>
      <c r="J224" s="2162"/>
      <c r="K224" s="2334"/>
    </row>
    <row r="225" spans="1:12" s="194" customFormat="1" ht="16.350000000000001" customHeight="1">
      <c r="A225" s="1487"/>
      <c r="B225" s="2139"/>
      <c r="C225" s="2129"/>
      <c r="D225" s="2188"/>
      <c r="E225" s="2154"/>
      <c r="F225" s="2157"/>
      <c r="G225" s="2159"/>
      <c r="H225" s="2175"/>
      <c r="I225" s="2150"/>
      <c r="J225" s="2162"/>
      <c r="K225" s="2334"/>
    </row>
    <row r="226" spans="1:12" s="194" customFormat="1" ht="16.350000000000001" customHeight="1">
      <c r="A226" s="1487"/>
      <c r="B226" s="2139" t="s">
        <v>1287</v>
      </c>
      <c r="C226" s="2129" t="s">
        <v>1290</v>
      </c>
      <c r="D226" s="2188"/>
      <c r="E226" s="2154"/>
      <c r="F226" s="2157"/>
      <c r="G226" s="2159"/>
      <c r="H226" s="2175"/>
      <c r="I226" s="2150"/>
      <c r="J226" s="2162"/>
      <c r="K226" s="2334"/>
    </row>
    <row r="227" spans="1:12" s="194" customFormat="1" ht="16.350000000000001" customHeight="1">
      <c r="A227" s="1487"/>
      <c r="B227" s="2139"/>
      <c r="C227" s="2129"/>
      <c r="D227" s="2188"/>
      <c r="E227" s="2154"/>
      <c r="F227" s="2157"/>
      <c r="G227" s="2159"/>
      <c r="H227" s="2175"/>
      <c r="I227" s="2150"/>
      <c r="J227" s="2162"/>
      <c r="K227" s="2334"/>
    </row>
    <row r="228" spans="1:12" s="194" customFormat="1" ht="16.350000000000001" customHeight="1">
      <c r="A228" s="1487"/>
      <c r="B228" s="2139" t="s">
        <v>1288</v>
      </c>
      <c r="C228" s="2129" t="s">
        <v>1291</v>
      </c>
      <c r="D228" s="2188"/>
      <c r="E228" s="2154"/>
      <c r="F228" s="2157"/>
      <c r="G228" s="2159"/>
      <c r="H228" s="2175"/>
      <c r="I228" s="2150"/>
      <c r="J228" s="2162"/>
      <c r="K228" s="2334"/>
    </row>
    <row r="229" spans="1:12" s="194" customFormat="1" ht="16.350000000000001" customHeight="1">
      <c r="A229" s="1487"/>
      <c r="B229" s="2139"/>
      <c r="C229" s="2129"/>
      <c r="D229" s="2174"/>
      <c r="E229" s="2155"/>
      <c r="F229" s="2158"/>
      <c r="G229" s="2160"/>
      <c r="H229" s="2176"/>
      <c r="I229" s="2151"/>
      <c r="J229" s="2133"/>
      <c r="K229" s="2335"/>
    </row>
    <row r="230" spans="1:12" s="194" customFormat="1" ht="25.35" customHeight="1">
      <c r="A230" s="1487"/>
      <c r="B230" s="2225" t="s">
        <v>986</v>
      </c>
      <c r="C230" s="2192" t="s">
        <v>421</v>
      </c>
      <c r="D230" s="2164" t="s">
        <v>869</v>
      </c>
      <c r="E230" s="240"/>
      <c r="F230" s="229" t="s">
        <v>418</v>
      </c>
      <c r="G230" s="236"/>
      <c r="H230" s="232"/>
      <c r="I230" s="2131" t="s">
        <v>296</v>
      </c>
      <c r="J230" s="2133"/>
      <c r="K230" s="2144"/>
    </row>
    <row r="231" spans="1:12" s="194" customFormat="1" ht="25.35" customHeight="1">
      <c r="A231" s="1487"/>
      <c r="B231" s="2226"/>
      <c r="C231" s="2167"/>
      <c r="D231" s="2153"/>
      <c r="E231" s="193"/>
      <c r="F231" s="207" t="s">
        <v>760</v>
      </c>
      <c r="G231" s="235"/>
      <c r="H231" s="192"/>
      <c r="I231" s="2148"/>
      <c r="J231" s="2136"/>
      <c r="K231" s="2135"/>
    </row>
    <row r="232" spans="1:12" s="194" customFormat="1" ht="16.350000000000001" customHeight="1">
      <c r="A232" s="1487"/>
      <c r="B232" s="2226" t="s">
        <v>986</v>
      </c>
      <c r="C232" s="2140" t="s">
        <v>413</v>
      </c>
      <c r="D232" s="2152" t="s">
        <v>843</v>
      </c>
      <c r="E232" s="1503" t="s">
        <v>419</v>
      </c>
      <c r="F232" s="1504" t="s">
        <v>418</v>
      </c>
      <c r="G232" s="1505"/>
      <c r="H232" s="1506"/>
      <c r="I232" s="2148" t="s">
        <v>296</v>
      </c>
      <c r="J232" s="2136"/>
      <c r="K232" s="2134"/>
    </row>
    <row r="233" spans="1:12" s="194" customFormat="1" ht="16.350000000000001" customHeight="1">
      <c r="A233" s="1487"/>
      <c r="B233" s="2226"/>
      <c r="C233" s="2140"/>
      <c r="D233" s="2153"/>
      <c r="E233" s="193"/>
      <c r="F233" s="207" t="s">
        <v>2398</v>
      </c>
      <c r="G233" s="235"/>
      <c r="H233" s="192"/>
      <c r="I233" s="2148"/>
      <c r="J233" s="2136"/>
      <c r="K233" s="2135"/>
    </row>
    <row r="234" spans="1:12" s="194" customFormat="1" ht="16.350000000000001" customHeight="1">
      <c r="A234" s="1487"/>
      <c r="B234" s="2225" t="s">
        <v>986</v>
      </c>
      <c r="C234" s="2192" t="s">
        <v>2085</v>
      </c>
      <c r="D234" s="2164" t="s">
        <v>2439</v>
      </c>
      <c r="E234" s="240"/>
      <c r="F234" s="2122"/>
      <c r="G234" s="236"/>
      <c r="H234" s="2124"/>
      <c r="I234" s="2131" t="s">
        <v>296</v>
      </c>
      <c r="J234" s="2133"/>
      <c r="K234" s="2144"/>
      <c r="L234" s="33" t="s">
        <v>2438</v>
      </c>
    </row>
    <row r="235" spans="1:12" s="194" customFormat="1" ht="16.350000000000001" customHeight="1">
      <c r="A235" s="1487"/>
      <c r="B235" s="2226"/>
      <c r="C235" s="2140"/>
      <c r="D235" s="2153"/>
      <c r="E235" s="193"/>
      <c r="F235" s="2123"/>
      <c r="G235" s="235"/>
      <c r="H235" s="2125"/>
      <c r="I235" s="2148"/>
      <c r="J235" s="2136"/>
      <c r="K235" s="2135"/>
    </row>
    <row r="236" spans="1:12" s="194" customFormat="1" ht="16.350000000000001" customHeight="1">
      <c r="A236" s="1487"/>
      <c r="B236" s="2338">
        <v>307</v>
      </c>
      <c r="C236" s="2140" t="s">
        <v>866</v>
      </c>
      <c r="D236" s="2152" t="s">
        <v>285</v>
      </c>
      <c r="E236" s="1503"/>
      <c r="F236" s="1504"/>
      <c r="G236" s="1505"/>
      <c r="H236" s="1506"/>
      <c r="I236" s="2148" t="s">
        <v>296</v>
      </c>
      <c r="J236" s="2136"/>
      <c r="K236" s="2134"/>
    </row>
    <row r="237" spans="1:12" s="194" customFormat="1" ht="16.350000000000001" customHeight="1">
      <c r="A237" s="1487"/>
      <c r="B237" s="2338"/>
      <c r="C237" s="2140"/>
      <c r="D237" s="2153"/>
      <c r="E237" s="1508"/>
      <c r="F237" s="207"/>
      <c r="G237" s="1502"/>
      <c r="H237" s="1521"/>
      <c r="I237" s="2148"/>
      <c r="J237" s="2136"/>
      <c r="K237" s="2135"/>
    </row>
    <row r="238" spans="1:12" s="194" customFormat="1" ht="16.350000000000001" customHeight="1">
      <c r="A238" s="1487"/>
      <c r="B238" s="2165">
        <v>308</v>
      </c>
      <c r="C238" s="2192" t="s">
        <v>844</v>
      </c>
      <c r="D238" s="2146" t="s">
        <v>2587</v>
      </c>
      <c r="E238" s="1503"/>
      <c r="F238" s="1504"/>
      <c r="G238" s="1505"/>
      <c r="H238" s="1506"/>
      <c r="I238" s="2148" t="s">
        <v>847</v>
      </c>
      <c r="J238" s="2136"/>
      <c r="K238" s="2134"/>
      <c r="L238" s="33" t="s">
        <v>2436</v>
      </c>
    </row>
    <row r="239" spans="1:12" s="194" customFormat="1" ht="16.350000000000001" customHeight="1">
      <c r="A239" s="1487"/>
      <c r="B239" s="2165"/>
      <c r="C239" s="2140"/>
      <c r="D239" s="2147"/>
      <c r="E239" s="1508"/>
      <c r="F239" s="207"/>
      <c r="G239" s="1502"/>
      <c r="H239" s="1521"/>
      <c r="I239" s="2148"/>
      <c r="J239" s="2136"/>
      <c r="K239" s="2135"/>
    </row>
    <row r="240" spans="1:12" s="194" customFormat="1" ht="16.350000000000001" customHeight="1">
      <c r="A240" s="1487"/>
      <c r="B240" s="2165">
        <v>309</v>
      </c>
      <c r="C240" s="2140" t="s">
        <v>848</v>
      </c>
      <c r="D240" s="2152" t="s">
        <v>909</v>
      </c>
      <c r="E240" s="1503"/>
      <c r="F240" s="1504"/>
      <c r="G240" s="1505"/>
      <c r="H240" s="1506"/>
      <c r="I240" s="2148" t="s">
        <v>847</v>
      </c>
      <c r="J240" s="2136"/>
      <c r="K240" s="2134"/>
    </row>
    <row r="241" spans="1:17" s="194" customFormat="1" ht="16.350000000000001" customHeight="1">
      <c r="A241" s="1487"/>
      <c r="B241" s="2165"/>
      <c r="C241" s="2140"/>
      <c r="D241" s="2153"/>
      <c r="E241" s="1508"/>
      <c r="F241" s="207"/>
      <c r="G241" s="1502"/>
      <c r="H241" s="1521"/>
      <c r="I241" s="2148"/>
      <c r="J241" s="2136"/>
      <c r="K241" s="2135"/>
    </row>
    <row r="242" spans="1:17" s="129" customFormat="1" ht="16.350000000000001" customHeight="1">
      <c r="A242" s="1487"/>
      <c r="B242" s="2165">
        <v>310</v>
      </c>
      <c r="C242" s="2140" t="s">
        <v>219</v>
      </c>
      <c r="D242" s="2129" t="s">
        <v>425</v>
      </c>
      <c r="E242" s="1503"/>
      <c r="F242" s="1504"/>
      <c r="G242" s="1505"/>
      <c r="H242" s="1506"/>
      <c r="I242" s="2148" t="s">
        <v>296</v>
      </c>
      <c r="J242" s="2136"/>
      <c r="K242" s="2134"/>
      <c r="L242" s="194"/>
      <c r="M242" s="194"/>
      <c r="N242" s="194"/>
      <c r="O242" s="194"/>
      <c r="P242" s="194"/>
      <c r="Q242" s="194"/>
    </row>
    <row r="243" spans="1:17" s="129" customFormat="1" ht="16.350000000000001" customHeight="1" thickBot="1">
      <c r="A243" s="1487"/>
      <c r="B243" s="2165"/>
      <c r="C243" s="2167"/>
      <c r="D243" s="2129"/>
      <c r="E243" s="193"/>
      <c r="F243" s="207"/>
      <c r="G243" s="235"/>
      <c r="H243" s="192"/>
      <c r="I243" s="2148"/>
      <c r="J243" s="2136"/>
      <c r="K243" s="2135"/>
      <c r="L243" s="33"/>
      <c r="M243" s="194"/>
      <c r="N243" s="194"/>
      <c r="O243" s="194"/>
      <c r="P243" s="194"/>
      <c r="Q243" s="194"/>
    </row>
    <row r="244" spans="1:17" s="194" customFormat="1" ht="16.350000000000001" customHeight="1" thickTop="1">
      <c r="A244" s="242"/>
      <c r="B244" s="2230">
        <v>401</v>
      </c>
      <c r="C244" s="2231" t="s">
        <v>854</v>
      </c>
      <c r="D244" s="2210"/>
      <c r="E244" s="1498"/>
      <c r="F244" s="1499"/>
      <c r="G244" s="1500"/>
      <c r="H244" s="1501"/>
      <c r="I244" s="2179" t="s">
        <v>296</v>
      </c>
      <c r="J244" s="2170"/>
      <c r="K244" s="2145"/>
    </row>
    <row r="245" spans="1:17" s="194" customFormat="1" ht="16.350000000000001" customHeight="1">
      <c r="A245" s="2163" t="s">
        <v>910</v>
      </c>
      <c r="B245" s="2165"/>
      <c r="C245" s="2232"/>
      <c r="D245" s="2164"/>
      <c r="E245" s="240"/>
      <c r="F245" s="229"/>
      <c r="G245" s="236"/>
      <c r="H245" s="232"/>
      <c r="I245" s="2148"/>
      <c r="J245" s="2136"/>
      <c r="K245" s="2144"/>
    </row>
    <row r="246" spans="1:17" s="194" customFormat="1" ht="16.350000000000001" customHeight="1">
      <c r="A246" s="2163"/>
      <c r="B246" s="2165">
        <v>402</v>
      </c>
      <c r="C246" s="2233" t="s">
        <v>855</v>
      </c>
      <c r="D246" s="2152"/>
      <c r="E246" s="1503"/>
      <c r="F246" s="1504"/>
      <c r="G246" s="1505"/>
      <c r="H246" s="1506"/>
      <c r="I246" s="2148" t="s">
        <v>296</v>
      </c>
      <c r="J246" s="2136"/>
      <c r="K246" s="2134"/>
    </row>
    <row r="247" spans="1:17" s="194" customFormat="1" ht="16.350000000000001" customHeight="1">
      <c r="A247" s="2163"/>
      <c r="B247" s="2165"/>
      <c r="C247" s="2232"/>
      <c r="D247" s="2164"/>
      <c r="E247" s="240"/>
      <c r="F247" s="229"/>
      <c r="G247" s="236"/>
      <c r="H247" s="232"/>
      <c r="I247" s="2130"/>
      <c r="J247" s="2132"/>
      <c r="K247" s="2144"/>
    </row>
    <row r="248" spans="1:17" s="194" customFormat="1" ht="16.350000000000001" customHeight="1">
      <c r="A248" s="2163"/>
      <c r="B248" s="2309"/>
      <c r="C248" s="2140" t="s">
        <v>2056</v>
      </c>
      <c r="D248" s="2152" t="s">
        <v>898</v>
      </c>
      <c r="E248" s="1503"/>
      <c r="F248" s="1504"/>
      <c r="G248" s="1505"/>
      <c r="H248" s="1506"/>
      <c r="I248" s="2148"/>
      <c r="J248" s="2136" t="s">
        <v>296</v>
      </c>
      <c r="K248" s="2134"/>
    </row>
    <row r="249" spans="1:17" s="194" customFormat="1" ht="16.350000000000001" customHeight="1">
      <c r="A249" s="2163"/>
      <c r="B249" s="2309"/>
      <c r="C249" s="2140"/>
      <c r="D249" s="2164"/>
      <c r="E249" s="240"/>
      <c r="F249" s="229"/>
      <c r="G249" s="236"/>
      <c r="H249" s="232"/>
      <c r="I249" s="2148"/>
      <c r="J249" s="2136"/>
      <c r="K249" s="2144"/>
    </row>
    <row r="250" spans="1:17" s="194" customFormat="1" ht="16.350000000000001" customHeight="1">
      <c r="A250" s="2163"/>
      <c r="B250" s="2309"/>
      <c r="C250" s="2140"/>
      <c r="D250" s="2164"/>
      <c r="E250" s="240"/>
      <c r="F250" s="229"/>
      <c r="G250" s="236"/>
      <c r="H250" s="232"/>
      <c r="I250" s="2148"/>
      <c r="J250" s="2136"/>
      <c r="K250" s="2144"/>
    </row>
    <row r="251" spans="1:17" s="194" customFormat="1" ht="16.350000000000001" customHeight="1">
      <c r="A251" s="1487"/>
      <c r="B251" s="2165">
        <v>404</v>
      </c>
      <c r="C251" s="2140" t="s">
        <v>2037</v>
      </c>
      <c r="D251" s="2152" t="s">
        <v>899</v>
      </c>
      <c r="E251" s="1503"/>
      <c r="F251" s="1504"/>
      <c r="G251" s="1505"/>
      <c r="H251" s="1506"/>
      <c r="I251" s="2148"/>
      <c r="J251" s="2136" t="s">
        <v>296</v>
      </c>
      <c r="K251" s="2134"/>
    </row>
    <row r="252" spans="1:17" s="194" customFormat="1" ht="16.350000000000001" customHeight="1" thickBot="1">
      <c r="A252" s="384"/>
      <c r="B252" s="2168"/>
      <c r="C252" s="2169"/>
      <c r="D252" s="2182"/>
      <c r="E252" s="1511"/>
      <c r="F252" s="1512"/>
      <c r="G252" s="1549"/>
      <c r="H252" s="1550"/>
      <c r="I252" s="2247"/>
      <c r="J252" s="2248"/>
      <c r="K252" s="2224"/>
    </row>
    <row r="253" spans="1:17" s="194" customFormat="1" ht="16.350000000000001" customHeight="1" thickTop="1">
      <c r="A253" s="2367" t="s">
        <v>905</v>
      </c>
      <c r="B253" s="2165">
        <v>405</v>
      </c>
      <c r="C253" s="2140" t="s">
        <v>901</v>
      </c>
      <c r="D253" s="2152" t="s">
        <v>902</v>
      </c>
      <c r="E253" s="1503"/>
      <c r="F253" s="1504"/>
      <c r="G253" s="1505"/>
      <c r="H253" s="1506"/>
      <c r="I253" s="2148"/>
      <c r="J253" s="2136" t="s">
        <v>296</v>
      </c>
      <c r="K253" s="2134"/>
    </row>
    <row r="254" spans="1:17" s="194" customFormat="1" ht="16.350000000000001" customHeight="1">
      <c r="A254" s="2163"/>
      <c r="B254" s="2165"/>
      <c r="C254" s="2167"/>
      <c r="D254" s="2164"/>
      <c r="E254" s="240"/>
      <c r="F254" s="229"/>
      <c r="G254" s="236"/>
      <c r="H254" s="232"/>
      <c r="I254" s="2148"/>
      <c r="J254" s="2136"/>
      <c r="K254" s="2144"/>
    </row>
    <row r="255" spans="1:17" s="194" customFormat="1" ht="16.350000000000001" customHeight="1">
      <c r="A255" s="2163"/>
      <c r="B255" s="2165"/>
      <c r="C255" s="2167"/>
      <c r="D255" s="2164"/>
      <c r="E255" s="240"/>
      <c r="F255" s="229"/>
      <c r="G255" s="236"/>
      <c r="H255" s="232"/>
      <c r="I255" s="2148"/>
      <c r="J255" s="2136"/>
      <c r="K255" s="2144"/>
    </row>
    <row r="256" spans="1:17" s="194" customFormat="1" ht="16.350000000000001" customHeight="1">
      <c r="A256" s="2163"/>
      <c r="B256" s="2165">
        <v>406</v>
      </c>
      <c r="C256" s="2140" t="s">
        <v>903</v>
      </c>
      <c r="D256" s="2152" t="s">
        <v>904</v>
      </c>
      <c r="E256" s="1503"/>
      <c r="F256" s="1504"/>
      <c r="G256" s="1505"/>
      <c r="H256" s="1506"/>
      <c r="I256" s="2148"/>
      <c r="J256" s="2136" t="s">
        <v>296</v>
      </c>
      <c r="K256" s="2134"/>
    </row>
    <row r="257" spans="1:12" s="194" customFormat="1" ht="16.350000000000001" customHeight="1">
      <c r="A257" s="2368"/>
      <c r="B257" s="2165"/>
      <c r="C257" s="2167"/>
      <c r="D257" s="2164"/>
      <c r="E257" s="240"/>
      <c r="F257" s="229"/>
      <c r="G257" s="236"/>
      <c r="H257" s="232"/>
      <c r="I257" s="2130"/>
      <c r="J257" s="2132"/>
      <c r="K257" s="2144"/>
    </row>
    <row r="258" spans="1:12" s="194" customFormat="1" ht="16.350000000000001" customHeight="1">
      <c r="A258" s="385"/>
      <c r="B258" s="2165">
        <v>407</v>
      </c>
      <c r="C258" s="2140" t="s">
        <v>906</v>
      </c>
      <c r="D258" s="2152" t="s">
        <v>908</v>
      </c>
      <c r="E258" s="1503"/>
      <c r="F258" s="1504"/>
      <c r="G258" s="1505"/>
      <c r="H258" s="1506"/>
      <c r="I258" s="2148"/>
      <c r="J258" s="2136" t="s">
        <v>296</v>
      </c>
      <c r="K258" s="2134"/>
    </row>
    <row r="259" spans="1:12" s="194" customFormat="1" ht="16.350000000000001" customHeight="1">
      <c r="A259" s="2163" t="s">
        <v>911</v>
      </c>
      <c r="B259" s="2165"/>
      <c r="C259" s="2167"/>
      <c r="D259" s="2164"/>
      <c r="E259" s="240"/>
      <c r="F259" s="229"/>
      <c r="G259" s="236"/>
      <c r="H259" s="232"/>
      <c r="I259" s="2148"/>
      <c r="J259" s="2136"/>
      <c r="K259" s="2144"/>
    </row>
    <row r="260" spans="1:12" s="194" customFormat="1" ht="16.350000000000001" customHeight="1">
      <c r="A260" s="2163"/>
      <c r="B260" s="2165"/>
      <c r="C260" s="2167"/>
      <c r="D260" s="2164"/>
      <c r="E260" s="240"/>
      <c r="F260" s="229"/>
      <c r="G260" s="236"/>
      <c r="H260" s="232"/>
      <c r="I260" s="2148"/>
      <c r="J260" s="2136"/>
      <c r="K260" s="2144"/>
    </row>
    <row r="261" spans="1:12" s="194" customFormat="1" ht="16.350000000000001" customHeight="1">
      <c r="A261" s="2163"/>
      <c r="B261" s="2165">
        <v>408</v>
      </c>
      <c r="C261" s="2140" t="s">
        <v>907</v>
      </c>
      <c r="D261" s="2152" t="s">
        <v>908</v>
      </c>
      <c r="E261" s="1503"/>
      <c r="F261" s="1504"/>
      <c r="G261" s="1505"/>
      <c r="H261" s="1506"/>
      <c r="I261" s="2148"/>
      <c r="J261" s="2136" t="s">
        <v>296</v>
      </c>
      <c r="K261" s="2134"/>
    </row>
    <row r="262" spans="1:12" s="194" customFormat="1" ht="16.350000000000001" customHeight="1">
      <c r="A262" s="2163"/>
      <c r="B262" s="2314"/>
      <c r="C262" s="2167"/>
      <c r="D262" s="2164"/>
      <c r="E262" s="240"/>
      <c r="F262" s="229"/>
      <c r="G262" s="236"/>
      <c r="H262" s="232"/>
      <c r="I262" s="2130"/>
      <c r="J262" s="2132"/>
      <c r="K262" s="2144"/>
    </row>
    <row r="263" spans="1:12" s="194" customFormat="1" ht="16.350000000000001" customHeight="1" thickBot="1">
      <c r="A263" s="243"/>
      <c r="B263" s="2314"/>
      <c r="C263" s="2167"/>
      <c r="D263" s="2164"/>
      <c r="E263" s="240"/>
      <c r="F263" s="229"/>
      <c r="G263" s="236"/>
      <c r="H263" s="232"/>
      <c r="I263" s="2130"/>
      <c r="J263" s="2132"/>
      <c r="K263" s="2144"/>
    </row>
    <row r="264" spans="1:12" s="194" customFormat="1" ht="16.350000000000001" customHeight="1" thickTop="1">
      <c r="A264" s="242"/>
      <c r="B264" s="2363">
        <v>501</v>
      </c>
      <c r="C264" s="2315" t="s">
        <v>849</v>
      </c>
      <c r="D264" s="2210" t="s">
        <v>850</v>
      </c>
      <c r="E264" s="1498"/>
      <c r="F264" s="1499"/>
      <c r="G264" s="1500"/>
      <c r="H264" s="1501"/>
      <c r="I264" s="2179"/>
      <c r="J264" s="2170" t="s">
        <v>296</v>
      </c>
      <c r="K264" s="2145"/>
      <c r="L264" s="33" t="s">
        <v>2436</v>
      </c>
    </row>
    <row r="265" spans="1:12" s="194" customFormat="1" ht="16.350000000000001" customHeight="1">
      <c r="A265" s="243"/>
      <c r="B265" s="2338"/>
      <c r="C265" s="2140"/>
      <c r="D265" s="2153"/>
      <c r="E265" s="193"/>
      <c r="F265" s="207"/>
      <c r="G265" s="235"/>
      <c r="H265" s="192"/>
      <c r="I265" s="2148"/>
      <c r="J265" s="2136"/>
      <c r="K265" s="2135"/>
    </row>
    <row r="266" spans="1:12" s="194" customFormat="1" ht="40.35" customHeight="1">
      <c r="A266" s="2163" t="s">
        <v>870</v>
      </c>
      <c r="B266" s="2204" t="s">
        <v>325</v>
      </c>
      <c r="C266" s="2140" t="s">
        <v>871</v>
      </c>
      <c r="D266" s="2129" t="s">
        <v>2585</v>
      </c>
      <c r="E266" s="1503" t="s">
        <v>419</v>
      </c>
      <c r="F266" s="1504"/>
      <c r="G266" s="1505"/>
      <c r="H266" s="1506"/>
      <c r="I266" s="2148" t="s">
        <v>297</v>
      </c>
      <c r="J266" s="2136"/>
      <c r="K266" s="2134"/>
      <c r="L266" s="1832" t="s">
        <v>2440</v>
      </c>
    </row>
    <row r="267" spans="1:12" s="194" customFormat="1" ht="40.35" customHeight="1">
      <c r="A267" s="2163"/>
      <c r="B267" s="2194"/>
      <c r="C267" s="2140"/>
      <c r="D267" s="2129"/>
      <c r="E267" s="193"/>
      <c r="F267" s="207"/>
      <c r="G267" s="235"/>
      <c r="H267" s="192"/>
      <c r="I267" s="2148"/>
      <c r="J267" s="2136"/>
      <c r="K267" s="2135"/>
    </row>
    <row r="268" spans="1:12" s="194" customFormat="1" ht="16.350000000000001" customHeight="1">
      <c r="A268" s="2163"/>
      <c r="B268" s="2141" t="s">
        <v>2231</v>
      </c>
      <c r="C268" s="2201" t="s">
        <v>873</v>
      </c>
      <c r="D268" s="2183" t="s">
        <v>882</v>
      </c>
      <c r="E268" s="1503" t="s">
        <v>419</v>
      </c>
      <c r="F268" s="1504" t="s">
        <v>418</v>
      </c>
      <c r="G268" s="1505"/>
      <c r="H268" s="1506"/>
      <c r="I268" s="2189" t="s">
        <v>296</v>
      </c>
      <c r="J268" s="2278" t="s">
        <v>296</v>
      </c>
      <c r="K268" s="2239"/>
    </row>
    <row r="269" spans="1:12" s="194" customFormat="1" ht="16.350000000000001" customHeight="1">
      <c r="A269" s="2163"/>
      <c r="B269" s="2142"/>
      <c r="C269" s="2198"/>
      <c r="D269" s="2172"/>
      <c r="E269" s="240"/>
      <c r="F269" s="229" t="s">
        <v>784</v>
      </c>
      <c r="G269" s="236"/>
      <c r="H269" s="232"/>
      <c r="I269" s="2137"/>
      <c r="J269" s="2161"/>
      <c r="K269" s="2143"/>
    </row>
    <row r="270" spans="1:12" s="194" customFormat="1" ht="16.350000000000001" customHeight="1">
      <c r="A270" s="1487"/>
      <c r="B270" s="2345" t="s">
        <v>742</v>
      </c>
      <c r="C270" s="2201" t="s">
        <v>880</v>
      </c>
      <c r="D270" s="2183" t="s">
        <v>2374</v>
      </c>
      <c r="E270" s="1503" t="s">
        <v>419</v>
      </c>
      <c r="F270" s="1504" t="s">
        <v>418</v>
      </c>
      <c r="G270" s="1505"/>
      <c r="H270" s="1506"/>
      <c r="I270" s="2189" t="s">
        <v>296</v>
      </c>
      <c r="J270" s="2278" t="s">
        <v>296</v>
      </c>
      <c r="K270" s="2239"/>
    </row>
    <row r="271" spans="1:12" s="194" customFormat="1" ht="16.350000000000001" customHeight="1">
      <c r="A271" s="1487"/>
      <c r="B271" s="2347"/>
      <c r="C271" s="2241"/>
      <c r="D271" s="2186"/>
      <c r="E271" s="193"/>
      <c r="F271" s="207" t="s">
        <v>881</v>
      </c>
      <c r="G271" s="235"/>
      <c r="H271" s="192"/>
      <c r="I271" s="2173"/>
      <c r="J271" s="2171"/>
      <c r="K271" s="2242"/>
    </row>
    <row r="272" spans="1:12" s="194" customFormat="1" ht="16.350000000000001" customHeight="1">
      <c r="A272" s="1487"/>
      <c r="B272" s="2345" t="s">
        <v>742</v>
      </c>
      <c r="C272" s="2208" t="s">
        <v>875</v>
      </c>
      <c r="D272" s="2209" t="s">
        <v>883</v>
      </c>
      <c r="E272" s="240" t="s">
        <v>419</v>
      </c>
      <c r="F272" s="229" t="s">
        <v>418</v>
      </c>
      <c r="G272" s="236"/>
      <c r="H272" s="232"/>
      <c r="I272" s="2283" t="s">
        <v>296</v>
      </c>
      <c r="J272" s="2246" t="s">
        <v>296</v>
      </c>
      <c r="K272" s="2243"/>
    </row>
    <row r="273" spans="1:17" s="194" customFormat="1" ht="16.350000000000001" customHeight="1">
      <c r="A273" s="1790"/>
      <c r="B273" s="2346"/>
      <c r="C273" s="2197"/>
      <c r="D273" s="2164"/>
      <c r="E273" s="240"/>
      <c r="F273" s="2184" t="s">
        <v>851</v>
      </c>
      <c r="G273" s="236"/>
      <c r="H273" s="1792"/>
      <c r="I273" s="2138"/>
      <c r="J273" s="2162"/>
      <c r="K273" s="2144"/>
    </row>
    <row r="274" spans="1:17" s="194" customFormat="1" ht="16.350000000000001" customHeight="1">
      <c r="A274" s="1487"/>
      <c r="B274" s="2347"/>
      <c r="C274" s="2198"/>
      <c r="D274" s="2172"/>
      <c r="E274" s="240"/>
      <c r="F274" s="2185"/>
      <c r="G274" s="236"/>
      <c r="H274" s="232"/>
      <c r="I274" s="2137"/>
      <c r="J274" s="2161"/>
      <c r="K274" s="2143"/>
    </row>
    <row r="275" spans="1:17" s="194" customFormat="1" ht="16.350000000000001" customHeight="1">
      <c r="A275" s="1487"/>
      <c r="B275" s="2345" t="s">
        <v>742</v>
      </c>
      <c r="C275" s="2167" t="s">
        <v>876</v>
      </c>
      <c r="D275" s="2152" t="s">
        <v>884</v>
      </c>
      <c r="E275" s="1503" t="s">
        <v>419</v>
      </c>
      <c r="F275" s="1504" t="s">
        <v>418</v>
      </c>
      <c r="G275" s="1505"/>
      <c r="H275" s="1506"/>
      <c r="I275" s="2149" t="s">
        <v>296</v>
      </c>
      <c r="J275" s="2132" t="s">
        <v>296</v>
      </c>
      <c r="K275" s="2134"/>
    </row>
    <row r="276" spans="1:17" s="194" customFormat="1" ht="16.350000000000001" customHeight="1">
      <c r="A276" s="1790"/>
      <c r="B276" s="2346"/>
      <c r="C276" s="2197"/>
      <c r="D276" s="2164"/>
      <c r="E276" s="240"/>
      <c r="F276" s="2184" t="s">
        <v>852</v>
      </c>
      <c r="G276" s="236"/>
      <c r="H276" s="1792"/>
      <c r="I276" s="2150"/>
      <c r="J276" s="2162"/>
      <c r="K276" s="2144"/>
    </row>
    <row r="277" spans="1:17" s="194" customFormat="1" ht="16.350000000000001" customHeight="1">
      <c r="A277" s="1487"/>
      <c r="B277" s="2347"/>
      <c r="C277" s="2192"/>
      <c r="D277" s="2153"/>
      <c r="E277" s="193"/>
      <c r="F277" s="2185"/>
      <c r="G277" s="235"/>
      <c r="H277" s="192"/>
      <c r="I277" s="2151"/>
      <c r="J277" s="2133"/>
      <c r="K277" s="2135"/>
    </row>
    <row r="278" spans="1:17" s="194" customFormat="1" ht="16.350000000000001" customHeight="1">
      <c r="A278" s="1487"/>
      <c r="B278" s="2348" t="s">
        <v>2196</v>
      </c>
      <c r="C278" s="2192" t="s">
        <v>877</v>
      </c>
      <c r="D278" s="2153" t="s">
        <v>885</v>
      </c>
      <c r="E278" s="240" t="s">
        <v>419</v>
      </c>
      <c r="F278" s="229" t="s">
        <v>418</v>
      </c>
      <c r="G278" s="236"/>
      <c r="H278" s="232"/>
      <c r="I278" s="2131" t="s">
        <v>296</v>
      </c>
      <c r="J278" s="2133" t="s">
        <v>296</v>
      </c>
      <c r="K278" s="2144"/>
    </row>
    <row r="279" spans="1:17" s="194" customFormat="1" ht="16.350000000000001" customHeight="1">
      <c r="A279" s="1487"/>
      <c r="B279" s="2349"/>
      <c r="C279" s="2167"/>
      <c r="D279" s="2152"/>
      <c r="E279" s="240"/>
      <c r="F279" s="229" t="s">
        <v>785</v>
      </c>
      <c r="G279" s="236"/>
      <c r="H279" s="232"/>
      <c r="I279" s="2130"/>
      <c r="J279" s="2132"/>
      <c r="K279" s="2144"/>
    </row>
    <row r="280" spans="1:17" s="194" customFormat="1" ht="16.350000000000001" customHeight="1">
      <c r="A280" s="1487"/>
      <c r="B280" s="2358" t="s">
        <v>2197</v>
      </c>
      <c r="C280" s="2140" t="s">
        <v>878</v>
      </c>
      <c r="D280" s="2129"/>
      <c r="E280" s="1503" t="s">
        <v>419</v>
      </c>
      <c r="F280" s="1504" t="s">
        <v>418</v>
      </c>
      <c r="G280" s="1505"/>
      <c r="H280" s="1506"/>
      <c r="I280" s="2148" t="s">
        <v>296</v>
      </c>
      <c r="J280" s="2136" t="s">
        <v>296</v>
      </c>
      <c r="K280" s="2134"/>
    </row>
    <row r="281" spans="1:17" s="194" customFormat="1" ht="16.350000000000001" customHeight="1">
      <c r="A281" s="1487"/>
      <c r="B281" s="2359"/>
      <c r="C281" s="2140"/>
      <c r="D281" s="2129"/>
      <c r="E281" s="193"/>
      <c r="F281" s="207" t="s">
        <v>786</v>
      </c>
      <c r="G281" s="235"/>
      <c r="H281" s="192"/>
      <c r="I281" s="2148"/>
      <c r="J281" s="2136"/>
      <c r="K281" s="2135"/>
    </row>
    <row r="282" spans="1:17" s="194" customFormat="1" ht="16.350000000000001" customHeight="1">
      <c r="A282" s="1487"/>
      <c r="B282" s="2348" t="s">
        <v>2198</v>
      </c>
      <c r="C282" s="2192" t="s">
        <v>879</v>
      </c>
      <c r="D282" s="2153" t="s">
        <v>2367</v>
      </c>
      <c r="E282" s="240" t="s">
        <v>419</v>
      </c>
      <c r="F282" s="229" t="s">
        <v>418</v>
      </c>
      <c r="G282" s="236"/>
      <c r="H282" s="232"/>
      <c r="I282" s="2131" t="s">
        <v>296</v>
      </c>
      <c r="J282" s="2133" t="s">
        <v>874</v>
      </c>
      <c r="K282" s="2144"/>
    </row>
    <row r="283" spans="1:17" s="194" customFormat="1" ht="16.350000000000001" customHeight="1">
      <c r="A283" s="1487"/>
      <c r="B283" s="2349"/>
      <c r="C283" s="2167"/>
      <c r="D283" s="2152"/>
      <c r="E283" s="240"/>
      <c r="F283" s="229" t="s">
        <v>787</v>
      </c>
      <c r="G283" s="236"/>
      <c r="H283" s="232"/>
      <c r="I283" s="2130"/>
      <c r="J283" s="2132"/>
      <c r="K283" s="2144"/>
    </row>
    <row r="284" spans="1:17" s="194" customFormat="1" ht="16.350000000000001" customHeight="1">
      <c r="A284" s="1489"/>
      <c r="B284" s="2193" t="s">
        <v>742</v>
      </c>
      <c r="C284" s="2140" t="s">
        <v>746</v>
      </c>
      <c r="D284" s="2129"/>
      <c r="E284" s="1503" t="s">
        <v>419</v>
      </c>
      <c r="F284" s="1504" t="s">
        <v>418</v>
      </c>
      <c r="G284" s="1505"/>
      <c r="H284" s="1506"/>
      <c r="I284" s="2148" t="s">
        <v>296</v>
      </c>
      <c r="J284" s="2136"/>
      <c r="K284" s="2134"/>
    </row>
    <row r="285" spans="1:17" s="194" customFormat="1" ht="16.350000000000001" customHeight="1">
      <c r="A285" s="1487"/>
      <c r="B285" s="2194"/>
      <c r="C285" s="2140"/>
      <c r="D285" s="2129"/>
      <c r="E285" s="193"/>
      <c r="F285" s="207" t="s">
        <v>2375</v>
      </c>
      <c r="G285" s="235"/>
      <c r="H285" s="192"/>
      <c r="I285" s="2148"/>
      <c r="J285" s="2136"/>
      <c r="K285" s="2135"/>
    </row>
    <row r="286" spans="1:17" s="129" customFormat="1" ht="16.350000000000001" customHeight="1">
      <c r="A286" s="2163" t="s">
        <v>872</v>
      </c>
      <c r="B286" s="2199"/>
      <c r="C286" s="2140" t="s">
        <v>914</v>
      </c>
      <c r="D286" s="2129" t="s">
        <v>915</v>
      </c>
      <c r="E286" s="1503" t="s">
        <v>419</v>
      </c>
      <c r="F286" s="1504"/>
      <c r="G286" s="1505"/>
      <c r="H286" s="1506"/>
      <c r="I286" s="2148" t="s">
        <v>297</v>
      </c>
      <c r="J286" s="2136"/>
      <c r="K286" s="2134"/>
      <c r="L286" s="194"/>
      <c r="M286" s="194"/>
      <c r="N286" s="194"/>
      <c r="O286" s="194"/>
      <c r="P286" s="194"/>
      <c r="Q286" s="194"/>
    </row>
    <row r="287" spans="1:17" s="129" customFormat="1" ht="16.350000000000001" customHeight="1">
      <c r="A287" s="2163"/>
      <c r="B287" s="2200"/>
      <c r="C287" s="2167"/>
      <c r="D287" s="2152"/>
      <c r="E287" s="240"/>
      <c r="F287" s="229"/>
      <c r="G287" s="236"/>
      <c r="H287" s="232"/>
      <c r="I287" s="2130"/>
      <c r="J287" s="2132"/>
      <c r="K287" s="2144"/>
      <c r="L287" s="194"/>
      <c r="M287" s="194"/>
      <c r="N287" s="194"/>
      <c r="O287" s="194"/>
      <c r="P287" s="194"/>
      <c r="Q287" s="194"/>
    </row>
    <row r="288" spans="1:17" s="194" customFormat="1" ht="16.350000000000001" customHeight="1">
      <c r="A288" s="2163"/>
      <c r="B288" s="2195" t="s">
        <v>2200</v>
      </c>
      <c r="C288" s="2140" t="s">
        <v>780</v>
      </c>
      <c r="D288" s="2129"/>
      <c r="E288" s="1503" t="s">
        <v>419</v>
      </c>
      <c r="F288" s="1504" t="s">
        <v>418</v>
      </c>
      <c r="G288" s="1505"/>
      <c r="H288" s="1506"/>
      <c r="I288" s="2148" t="s">
        <v>296</v>
      </c>
      <c r="J288" s="2136"/>
      <c r="K288" s="2134"/>
    </row>
    <row r="289" spans="1:12" s="194" customFormat="1" ht="16.350000000000001" customHeight="1">
      <c r="A289" s="2163"/>
      <c r="B289" s="2139"/>
      <c r="C289" s="2140"/>
      <c r="D289" s="2129"/>
      <c r="E289" s="193"/>
      <c r="F289" s="207" t="s">
        <v>781</v>
      </c>
      <c r="G289" s="235"/>
      <c r="H289" s="192"/>
      <c r="I289" s="2148"/>
      <c r="J289" s="2136"/>
      <c r="K289" s="2135"/>
    </row>
    <row r="290" spans="1:12" s="194" customFormat="1" ht="16.350000000000001" customHeight="1">
      <c r="A290" s="1487"/>
      <c r="B290" s="2207" t="s">
        <v>2201</v>
      </c>
      <c r="C290" s="2192" t="s">
        <v>782</v>
      </c>
      <c r="D290" s="2153"/>
      <c r="E290" s="240" t="s">
        <v>419</v>
      </c>
      <c r="F290" s="229" t="s">
        <v>418</v>
      </c>
      <c r="G290" s="236"/>
      <c r="H290" s="232"/>
      <c r="I290" s="2131" t="s">
        <v>296</v>
      </c>
      <c r="J290" s="2133"/>
      <c r="K290" s="2144"/>
    </row>
    <row r="291" spans="1:12" s="194" customFormat="1" ht="16.350000000000001" customHeight="1">
      <c r="A291" s="1487"/>
      <c r="B291" s="2139"/>
      <c r="C291" s="2140"/>
      <c r="D291" s="2129"/>
      <c r="E291" s="193"/>
      <c r="F291" s="207" t="s">
        <v>783</v>
      </c>
      <c r="G291" s="235"/>
      <c r="H291" s="192"/>
      <c r="I291" s="2148"/>
      <c r="J291" s="2136"/>
      <c r="K291" s="2135"/>
    </row>
    <row r="292" spans="1:12" s="194" customFormat="1" ht="16.350000000000001" customHeight="1">
      <c r="A292" s="1487"/>
      <c r="B292" s="2206" t="s">
        <v>853</v>
      </c>
      <c r="C292" s="2192" t="s">
        <v>36</v>
      </c>
      <c r="D292" s="2153" t="s">
        <v>748</v>
      </c>
      <c r="E292" s="240" t="s">
        <v>419</v>
      </c>
      <c r="F292" s="229" t="s">
        <v>418</v>
      </c>
      <c r="G292" s="236"/>
      <c r="H292" s="232"/>
      <c r="I292" s="2148" t="s">
        <v>296</v>
      </c>
      <c r="J292" s="2136"/>
      <c r="K292" s="2134"/>
    </row>
    <row r="293" spans="1:12" s="194" customFormat="1" ht="16.350000000000001" customHeight="1">
      <c r="A293" s="1487"/>
      <c r="B293" s="2191"/>
      <c r="C293" s="2140"/>
      <c r="D293" s="2129"/>
      <c r="E293" s="193"/>
      <c r="F293" s="207" t="s">
        <v>749</v>
      </c>
      <c r="G293" s="235"/>
      <c r="H293" s="192"/>
      <c r="I293" s="2148"/>
      <c r="J293" s="2136"/>
      <c r="K293" s="2135"/>
    </row>
    <row r="294" spans="1:12" s="194" customFormat="1" ht="16.350000000000001" customHeight="1">
      <c r="A294" s="1487"/>
      <c r="B294" s="2190" t="s">
        <v>325</v>
      </c>
      <c r="C294" s="2192" t="s">
        <v>761</v>
      </c>
      <c r="D294" s="2164" t="s">
        <v>762</v>
      </c>
      <c r="E294" s="240"/>
      <c r="F294" s="229"/>
      <c r="G294" s="236"/>
      <c r="H294" s="232"/>
      <c r="I294" s="2148" t="s">
        <v>296</v>
      </c>
      <c r="J294" s="2136"/>
      <c r="K294" s="2134"/>
    </row>
    <row r="295" spans="1:12" s="194" customFormat="1" ht="16.350000000000001" customHeight="1">
      <c r="A295" s="1487"/>
      <c r="B295" s="2191"/>
      <c r="C295" s="2140"/>
      <c r="D295" s="2153"/>
      <c r="E295" s="193"/>
      <c r="F295" s="207"/>
      <c r="G295" s="235"/>
      <c r="H295" s="192"/>
      <c r="I295" s="2148"/>
      <c r="J295" s="2136"/>
      <c r="K295" s="2135"/>
    </row>
    <row r="296" spans="1:12" s="194" customFormat="1" ht="25.35" customHeight="1">
      <c r="A296" s="1487"/>
      <c r="B296" s="2196">
        <v>504</v>
      </c>
      <c r="C296" s="2192" t="s">
        <v>37</v>
      </c>
      <c r="D296" s="2164" t="s">
        <v>2081</v>
      </c>
      <c r="E296" s="240" t="s">
        <v>419</v>
      </c>
      <c r="F296" s="229" t="s">
        <v>418</v>
      </c>
      <c r="G296" s="236"/>
      <c r="H296" s="232"/>
      <c r="I296" s="2148" t="s">
        <v>296</v>
      </c>
      <c r="J296" s="2136"/>
      <c r="K296" s="2134"/>
    </row>
    <row r="297" spans="1:12" s="194" customFormat="1" ht="25.35" customHeight="1">
      <c r="A297" s="1487"/>
      <c r="B297" s="2139"/>
      <c r="C297" s="2140"/>
      <c r="D297" s="2153"/>
      <c r="E297" s="193"/>
      <c r="F297" s="207" t="s">
        <v>750</v>
      </c>
      <c r="G297" s="235"/>
      <c r="H297" s="192"/>
      <c r="I297" s="2148"/>
      <c r="J297" s="2136"/>
      <c r="K297" s="2135"/>
    </row>
    <row r="298" spans="1:12" s="194" customFormat="1" ht="16.350000000000001" customHeight="1">
      <c r="A298" s="1487"/>
      <c r="B298" s="2196">
        <v>505</v>
      </c>
      <c r="C298" s="2192" t="s">
        <v>675</v>
      </c>
      <c r="D298" s="2164" t="s">
        <v>2063</v>
      </c>
      <c r="E298" s="240"/>
      <c r="F298" s="229" t="s">
        <v>418</v>
      </c>
      <c r="G298" s="236"/>
      <c r="H298" s="232"/>
      <c r="I298" s="2148" t="s">
        <v>296</v>
      </c>
      <c r="J298" s="2136"/>
      <c r="K298" s="2134"/>
    </row>
    <row r="299" spans="1:12" s="194" customFormat="1" ht="16.350000000000001" customHeight="1">
      <c r="A299" s="1487"/>
      <c r="B299" s="2139"/>
      <c r="C299" s="2140"/>
      <c r="D299" s="2153"/>
      <c r="E299" s="193"/>
      <c r="F299" s="207" t="s">
        <v>750</v>
      </c>
      <c r="G299" s="1502"/>
      <c r="H299" s="192"/>
      <c r="I299" s="2148"/>
      <c r="J299" s="2136"/>
      <c r="K299" s="2135"/>
      <c r="L299" s="33"/>
    </row>
    <row r="300" spans="1:12" s="194" customFormat="1" ht="40.35" customHeight="1">
      <c r="A300" s="243"/>
      <c r="B300" s="2202" t="s">
        <v>1292</v>
      </c>
      <c r="C300" s="2198" t="s">
        <v>156</v>
      </c>
      <c r="D300" s="2172" t="s">
        <v>754</v>
      </c>
      <c r="E300" s="1517"/>
      <c r="F300" s="1518" t="s">
        <v>722</v>
      </c>
      <c r="G300" s="1519"/>
      <c r="H300" s="1520"/>
      <c r="I300" s="2137" t="s">
        <v>296</v>
      </c>
      <c r="J300" s="2161"/>
      <c r="K300" s="2143"/>
    </row>
    <row r="301" spans="1:12" s="194" customFormat="1" ht="40.35" customHeight="1">
      <c r="A301" s="243"/>
      <c r="B301" s="2202"/>
      <c r="C301" s="2197"/>
      <c r="D301" s="2164"/>
      <c r="E301" s="240"/>
      <c r="F301" s="229" t="s">
        <v>750</v>
      </c>
      <c r="G301" s="1545"/>
      <c r="H301" s="232"/>
      <c r="I301" s="2138"/>
      <c r="J301" s="2162"/>
      <c r="K301" s="2144"/>
    </row>
    <row r="302" spans="1:12" s="194" customFormat="1" ht="40.35" customHeight="1">
      <c r="A302" s="1487"/>
      <c r="B302" s="2202"/>
      <c r="C302" s="2197"/>
      <c r="D302" s="2164"/>
      <c r="E302" s="240"/>
      <c r="F302" s="229"/>
      <c r="G302" s="1509"/>
      <c r="H302" s="232"/>
      <c r="I302" s="2138"/>
      <c r="J302" s="2162"/>
      <c r="K302" s="2144"/>
    </row>
    <row r="303" spans="1:12" s="194" customFormat="1" ht="45" customHeight="1">
      <c r="A303" s="1487"/>
      <c r="B303" s="2202"/>
      <c r="C303" s="2140" t="s">
        <v>2387</v>
      </c>
      <c r="D303" s="2152" t="s">
        <v>727</v>
      </c>
      <c r="E303" s="1503" t="s">
        <v>419</v>
      </c>
      <c r="F303" s="1504" t="s">
        <v>418</v>
      </c>
      <c r="G303" s="1505"/>
      <c r="H303" s="1506"/>
      <c r="I303" s="2130" t="s">
        <v>296</v>
      </c>
      <c r="J303" s="2132"/>
      <c r="K303" s="2134"/>
    </row>
    <row r="304" spans="1:12" s="194" customFormat="1" ht="45" customHeight="1">
      <c r="A304" s="1487"/>
      <c r="B304" s="2202"/>
      <c r="C304" s="2140"/>
      <c r="D304" s="2153"/>
      <c r="E304" s="193"/>
      <c r="F304" s="207" t="s">
        <v>750</v>
      </c>
      <c r="G304" s="235"/>
      <c r="H304" s="192"/>
      <c r="I304" s="2131"/>
      <c r="J304" s="2133"/>
      <c r="K304" s="2135"/>
    </row>
    <row r="305" spans="1:12" s="194" customFormat="1" ht="45" customHeight="1">
      <c r="A305" s="1487"/>
      <c r="B305" s="2202"/>
      <c r="C305" s="2192" t="s">
        <v>2388</v>
      </c>
      <c r="D305" s="2164" t="s">
        <v>727</v>
      </c>
      <c r="E305" s="240" t="s">
        <v>419</v>
      </c>
      <c r="F305" s="229" t="s">
        <v>418</v>
      </c>
      <c r="G305" s="236"/>
      <c r="H305" s="232"/>
      <c r="I305" s="2138" t="s">
        <v>296</v>
      </c>
      <c r="J305" s="2162"/>
      <c r="K305" s="2144"/>
    </row>
    <row r="306" spans="1:12" s="194" customFormat="1" ht="45" customHeight="1">
      <c r="A306" s="1487"/>
      <c r="B306" s="2203"/>
      <c r="C306" s="2140"/>
      <c r="D306" s="2153"/>
      <c r="E306" s="193"/>
      <c r="F306" s="207" t="s">
        <v>750</v>
      </c>
      <c r="G306" s="235"/>
      <c r="H306" s="192"/>
      <c r="I306" s="2131"/>
      <c r="J306" s="2133"/>
      <c r="K306" s="2135"/>
    </row>
    <row r="307" spans="1:12" s="194" customFormat="1" ht="16.350000000000001" customHeight="1">
      <c r="A307" s="243"/>
      <c r="B307" s="2240">
        <v>506</v>
      </c>
      <c r="C307" s="2241" t="s">
        <v>266</v>
      </c>
      <c r="D307" s="2172" t="s">
        <v>759</v>
      </c>
      <c r="E307" s="1517"/>
      <c r="F307" s="229" t="s">
        <v>418</v>
      </c>
      <c r="G307" s="1519"/>
      <c r="H307" s="1520"/>
      <c r="I307" s="2137" t="s">
        <v>296</v>
      </c>
      <c r="J307" s="2161"/>
      <c r="K307" s="2143"/>
    </row>
    <row r="308" spans="1:12" s="194" customFormat="1" ht="16.350000000000001" customHeight="1">
      <c r="A308" s="243"/>
      <c r="B308" s="2139"/>
      <c r="C308" s="2140"/>
      <c r="D308" s="2153"/>
      <c r="E308" s="193"/>
      <c r="F308" s="207" t="s">
        <v>2086</v>
      </c>
      <c r="G308" s="235"/>
      <c r="H308" s="192"/>
      <c r="I308" s="2131"/>
      <c r="J308" s="2133"/>
      <c r="K308" s="2135"/>
    </row>
    <row r="309" spans="1:12" s="194" customFormat="1" ht="16.350000000000001" customHeight="1">
      <c r="A309" s="1487"/>
      <c r="B309" s="2361" t="s">
        <v>604</v>
      </c>
      <c r="C309" s="2192" t="s">
        <v>886</v>
      </c>
      <c r="D309" s="2164" t="s">
        <v>887</v>
      </c>
      <c r="E309" s="240"/>
      <c r="F309" s="229"/>
      <c r="G309" s="236"/>
      <c r="H309" s="232"/>
      <c r="I309" s="2148" t="s">
        <v>296</v>
      </c>
      <c r="J309" s="2136"/>
      <c r="K309" s="2134"/>
    </row>
    <row r="310" spans="1:12" s="194" customFormat="1" ht="16.350000000000001" customHeight="1">
      <c r="A310" s="1487"/>
      <c r="B310" s="2362"/>
      <c r="C310" s="2167"/>
      <c r="D310" s="2164"/>
      <c r="E310" s="240"/>
      <c r="F310" s="229"/>
      <c r="G310" s="236"/>
      <c r="H310" s="232"/>
      <c r="I310" s="2130"/>
      <c r="J310" s="2132"/>
      <c r="K310" s="2144"/>
    </row>
    <row r="311" spans="1:12" s="194" customFormat="1" ht="16.350000000000001" customHeight="1">
      <c r="A311" s="1487"/>
      <c r="B311" s="2205" t="s">
        <v>325</v>
      </c>
      <c r="C311" s="2140" t="s">
        <v>788</v>
      </c>
      <c r="D311" s="2129" t="s">
        <v>789</v>
      </c>
      <c r="E311" s="1503"/>
      <c r="F311" s="1504"/>
      <c r="G311" s="1505"/>
      <c r="H311" s="1506"/>
      <c r="I311" s="2148" t="s">
        <v>296</v>
      </c>
      <c r="J311" s="2136"/>
      <c r="K311" s="2134"/>
      <c r="L311" s="33"/>
    </row>
    <row r="312" spans="1:12" s="194" customFormat="1" ht="16.350000000000001" customHeight="1">
      <c r="A312" s="1487"/>
      <c r="B312" s="2191"/>
      <c r="C312" s="2140"/>
      <c r="D312" s="2129"/>
      <c r="E312" s="193"/>
      <c r="F312" s="207"/>
      <c r="G312" s="235"/>
      <c r="H312" s="192"/>
      <c r="I312" s="2148"/>
      <c r="J312" s="2136"/>
      <c r="K312" s="2135"/>
    </row>
    <row r="313" spans="1:12" s="194" customFormat="1" ht="30" customHeight="1">
      <c r="A313" s="1487"/>
      <c r="B313" s="2203" t="s">
        <v>324</v>
      </c>
      <c r="C313" s="2192" t="s">
        <v>424</v>
      </c>
      <c r="D313" s="2153" t="s">
        <v>2082</v>
      </c>
      <c r="E313" s="240" t="s">
        <v>419</v>
      </c>
      <c r="F313" s="229" t="s">
        <v>418</v>
      </c>
      <c r="G313" s="236"/>
      <c r="H313" s="232"/>
      <c r="I313" s="2130" t="s">
        <v>296</v>
      </c>
      <c r="J313" s="2132"/>
      <c r="K313" s="2144"/>
    </row>
    <row r="314" spans="1:12" s="194" customFormat="1" ht="30" customHeight="1">
      <c r="A314" s="1487"/>
      <c r="B314" s="2360"/>
      <c r="C314" s="2140"/>
      <c r="D314" s="2129"/>
      <c r="E314" s="193"/>
      <c r="F314" s="207" t="s">
        <v>2377</v>
      </c>
      <c r="G314" s="235"/>
      <c r="H314" s="192"/>
      <c r="I314" s="2131"/>
      <c r="J314" s="2133"/>
      <c r="K314" s="2135"/>
    </row>
    <row r="315" spans="1:12" s="194" customFormat="1" ht="16.350000000000001" customHeight="1">
      <c r="A315" s="243"/>
      <c r="B315" s="2190" t="s">
        <v>325</v>
      </c>
      <c r="C315" s="2140" t="s">
        <v>605</v>
      </c>
      <c r="D315" s="2153" t="s">
        <v>606</v>
      </c>
      <c r="E315" s="240"/>
      <c r="F315" s="229"/>
      <c r="G315" s="1505"/>
      <c r="H315" s="232"/>
      <c r="I315" s="2130" t="s">
        <v>602</v>
      </c>
      <c r="J315" s="2132"/>
      <c r="K315" s="2144"/>
    </row>
    <row r="316" spans="1:12" s="194" customFormat="1" ht="16.350000000000001" customHeight="1">
      <c r="A316" s="243"/>
      <c r="B316" s="2191"/>
      <c r="C316" s="2140"/>
      <c r="D316" s="2129"/>
      <c r="E316" s="193"/>
      <c r="F316" s="207"/>
      <c r="G316" s="235"/>
      <c r="H316" s="192"/>
      <c r="I316" s="2131"/>
      <c r="J316" s="2133"/>
      <c r="K316" s="2135"/>
      <c r="L316" s="33"/>
    </row>
    <row r="317" spans="1:12" s="194" customFormat="1" ht="16.350000000000001" customHeight="1">
      <c r="A317" s="243"/>
      <c r="B317" s="2139" t="s">
        <v>2178</v>
      </c>
      <c r="C317" s="2140" t="s">
        <v>2169</v>
      </c>
      <c r="D317" s="2129" t="s">
        <v>286</v>
      </c>
      <c r="E317" s="1503"/>
      <c r="F317" s="1504" t="s">
        <v>417</v>
      </c>
      <c r="G317" s="1505"/>
      <c r="H317" s="1506"/>
      <c r="I317" s="2130" t="s">
        <v>296</v>
      </c>
      <c r="J317" s="2132"/>
      <c r="K317" s="2134"/>
    </row>
    <row r="318" spans="1:12" s="194" customFormat="1" ht="16.350000000000001" customHeight="1">
      <c r="A318" s="243"/>
      <c r="B318" s="2139"/>
      <c r="C318" s="2140"/>
      <c r="D318" s="2129"/>
      <c r="E318" s="1508"/>
      <c r="F318" s="1547" t="s">
        <v>745</v>
      </c>
      <c r="G318" s="1502"/>
      <c r="H318" s="1548"/>
      <c r="I318" s="2131"/>
      <c r="J318" s="2133"/>
      <c r="K318" s="2135"/>
    </row>
    <row r="319" spans="1:12" s="194" customFormat="1" ht="16.350000000000001" customHeight="1">
      <c r="A319" s="243"/>
      <c r="B319" s="2139" t="s">
        <v>2179</v>
      </c>
      <c r="C319" s="2140" t="s">
        <v>2177</v>
      </c>
      <c r="D319" s="2129" t="s">
        <v>286</v>
      </c>
      <c r="E319" s="1503"/>
      <c r="F319" s="1504" t="s">
        <v>722</v>
      </c>
      <c r="G319" s="1505"/>
      <c r="H319" s="1506"/>
      <c r="I319" s="2130" t="s">
        <v>296</v>
      </c>
      <c r="J319" s="2132"/>
      <c r="K319" s="2134"/>
    </row>
    <row r="320" spans="1:12" s="194" customFormat="1" ht="16.350000000000001" customHeight="1" thickBot="1">
      <c r="A320" s="243"/>
      <c r="B320" s="2139"/>
      <c r="C320" s="2140"/>
      <c r="D320" s="2129"/>
      <c r="E320" s="1508"/>
      <c r="F320" s="207" t="s">
        <v>745</v>
      </c>
      <c r="G320" s="1502"/>
      <c r="H320" s="192"/>
      <c r="I320" s="2131"/>
      <c r="J320" s="2133"/>
      <c r="K320" s="2135"/>
    </row>
    <row r="321" spans="1:17" s="194" customFormat="1" ht="16.350000000000001" customHeight="1" thickTop="1">
      <c r="A321" s="242"/>
      <c r="B321" s="2307"/>
      <c r="C321" s="2315" t="s">
        <v>2057</v>
      </c>
      <c r="D321" s="2210" t="s">
        <v>898</v>
      </c>
      <c r="E321" s="1498"/>
      <c r="F321" s="1499"/>
      <c r="G321" s="1500"/>
      <c r="H321" s="1501"/>
      <c r="I321" s="2179"/>
      <c r="J321" s="2170" t="s">
        <v>296</v>
      </c>
      <c r="K321" s="2145"/>
    </row>
    <row r="322" spans="1:17" s="194" customFormat="1" ht="16.350000000000001" customHeight="1">
      <c r="A322" s="243"/>
      <c r="B322" s="2308"/>
      <c r="C322" s="2197"/>
      <c r="D322" s="2164"/>
      <c r="E322" s="240"/>
      <c r="F322" s="229"/>
      <c r="G322" s="236"/>
      <c r="H322" s="232"/>
      <c r="I322" s="2131"/>
      <c r="J322" s="2133"/>
      <c r="K322" s="2144"/>
    </row>
    <row r="323" spans="1:17" s="194" customFormat="1" ht="16.350000000000001" customHeight="1">
      <c r="A323" s="2163" t="s">
        <v>912</v>
      </c>
      <c r="B323" s="2309"/>
      <c r="C323" s="2167"/>
      <c r="D323" s="2164"/>
      <c r="E323" s="240"/>
      <c r="F323" s="229"/>
      <c r="G323" s="236"/>
      <c r="H323" s="232"/>
      <c r="I323" s="2148"/>
      <c r="J323" s="2136"/>
      <c r="K323" s="2144"/>
    </row>
    <row r="324" spans="1:17" s="194" customFormat="1" ht="16.350000000000001" customHeight="1">
      <c r="A324" s="2163"/>
      <c r="B324" s="2165">
        <v>602</v>
      </c>
      <c r="C324" s="2140" t="s">
        <v>2036</v>
      </c>
      <c r="D324" s="2152" t="s">
        <v>900</v>
      </c>
      <c r="E324" s="1503"/>
      <c r="F324" s="1504"/>
      <c r="G324" s="1505"/>
      <c r="H324" s="1506"/>
      <c r="I324" s="2148"/>
      <c r="J324" s="2136" t="s">
        <v>296</v>
      </c>
      <c r="K324" s="2134"/>
    </row>
    <row r="325" spans="1:17" s="194" customFormat="1" ht="16.350000000000001" customHeight="1" thickBot="1">
      <c r="A325" s="1487"/>
      <c r="B325" s="2314"/>
      <c r="C325" s="2167"/>
      <c r="D325" s="2164"/>
      <c r="E325" s="240"/>
      <c r="F325" s="229"/>
      <c r="G325" s="236"/>
      <c r="H325" s="232"/>
      <c r="I325" s="2130"/>
      <c r="J325" s="2132"/>
      <c r="K325" s="2144"/>
    </row>
    <row r="326" spans="1:17" s="194" customFormat="1" ht="16.350000000000001" customHeight="1" thickTop="1">
      <c r="A326" s="242"/>
      <c r="B326" s="2230">
        <v>701</v>
      </c>
      <c r="C326" s="2315" t="s">
        <v>856</v>
      </c>
      <c r="D326" s="2316" t="s">
        <v>857</v>
      </c>
      <c r="E326" s="1498"/>
      <c r="F326" s="1499"/>
      <c r="G326" s="1500"/>
      <c r="H326" s="1501"/>
      <c r="I326" s="2269"/>
      <c r="J326" s="2279"/>
      <c r="K326" s="2145"/>
      <c r="L326" s="33" t="s">
        <v>2436</v>
      </c>
    </row>
    <row r="327" spans="1:17" s="194" customFormat="1" ht="16.350000000000001" customHeight="1">
      <c r="A327" s="1487" t="s">
        <v>913</v>
      </c>
      <c r="B327" s="2314"/>
      <c r="C327" s="2167"/>
      <c r="D327" s="2152"/>
      <c r="E327" s="240"/>
      <c r="F327" s="229"/>
      <c r="G327" s="236"/>
      <c r="H327" s="232"/>
      <c r="I327" s="2138"/>
      <c r="J327" s="2162"/>
      <c r="K327" s="2144"/>
    </row>
    <row r="328" spans="1:17" s="194" customFormat="1" ht="21" customHeight="1">
      <c r="A328" s="2163"/>
      <c r="B328" s="2355" t="s">
        <v>2017</v>
      </c>
      <c r="C328" s="2140" t="s">
        <v>917</v>
      </c>
      <c r="D328" s="2129" t="s">
        <v>916</v>
      </c>
      <c r="E328" s="1503" t="s">
        <v>419</v>
      </c>
      <c r="F328" s="1504"/>
      <c r="G328" s="1505"/>
      <c r="H328" s="1506" t="s">
        <v>415</v>
      </c>
      <c r="I328" s="2149"/>
      <c r="J328" s="2132" t="s">
        <v>296</v>
      </c>
      <c r="K328" s="2134"/>
    </row>
    <row r="329" spans="1:17" s="194" customFormat="1" ht="21" customHeight="1">
      <c r="A329" s="2163"/>
      <c r="B329" s="2357"/>
      <c r="C329" s="2140"/>
      <c r="D329" s="2129"/>
      <c r="E329" s="193"/>
      <c r="F329" s="1551"/>
      <c r="G329" s="1502"/>
      <c r="H329" s="1521"/>
      <c r="I329" s="2151"/>
      <c r="J329" s="2133"/>
      <c r="K329" s="2135"/>
    </row>
    <row r="330" spans="1:17" s="194" customFormat="1" ht="16.350000000000001" customHeight="1">
      <c r="A330" s="243"/>
      <c r="B330" s="2310"/>
      <c r="C330" s="2312"/>
      <c r="D330" s="2305"/>
      <c r="E330" s="240"/>
      <c r="F330" s="229"/>
      <c r="G330" s="236"/>
      <c r="H330" s="232"/>
      <c r="I330" s="2138"/>
      <c r="J330" s="2162"/>
      <c r="K330" s="2144"/>
    </row>
    <row r="331" spans="1:17" s="194" customFormat="1" ht="16.350000000000001" customHeight="1">
      <c r="A331" s="243"/>
      <c r="B331" s="2311"/>
      <c r="C331" s="2313"/>
      <c r="D331" s="2317"/>
      <c r="E331" s="193"/>
      <c r="F331" s="207"/>
      <c r="G331" s="235"/>
      <c r="H331" s="192"/>
      <c r="I331" s="2131"/>
      <c r="J331" s="2133"/>
      <c r="K331" s="2135"/>
    </row>
    <row r="332" spans="1:17" s="174" customFormat="1" ht="16.350000000000001" customHeight="1">
      <c r="A332" s="243"/>
      <c r="B332" s="2310"/>
      <c r="C332" s="2312"/>
      <c r="D332" s="2305"/>
      <c r="E332" s="240"/>
      <c r="F332" s="229"/>
      <c r="G332" s="236"/>
      <c r="H332" s="232"/>
      <c r="I332" s="2138"/>
      <c r="J332" s="2162"/>
      <c r="K332" s="2144"/>
      <c r="L332" s="194"/>
      <c r="M332" s="194"/>
      <c r="N332" s="194"/>
      <c r="O332" s="194"/>
      <c r="P332" s="194"/>
      <c r="Q332" s="194"/>
    </row>
    <row r="333" spans="1:17" s="174" customFormat="1" ht="16.350000000000001" customHeight="1" thickBot="1">
      <c r="A333" s="244"/>
      <c r="B333" s="2318"/>
      <c r="C333" s="2319"/>
      <c r="D333" s="2306"/>
      <c r="E333" s="241"/>
      <c r="F333" s="230"/>
      <c r="G333" s="237"/>
      <c r="H333" s="233"/>
      <c r="I333" s="2285"/>
      <c r="J333" s="2286"/>
      <c r="K333" s="2284"/>
      <c r="L333" s="194"/>
      <c r="M333" s="194"/>
      <c r="N333" s="194"/>
      <c r="O333" s="194"/>
      <c r="P333" s="194"/>
      <c r="Q333" s="194"/>
    </row>
    <row r="334" spans="1:17" s="227" customFormat="1" ht="19.2">
      <c r="A334" s="228" t="s">
        <v>2364</v>
      </c>
      <c r="B334" s="225"/>
      <c r="C334" s="225"/>
      <c r="D334" s="226"/>
      <c r="E334" s="226"/>
      <c r="F334" s="231"/>
      <c r="G334" s="238"/>
      <c r="H334" s="231"/>
    </row>
    <row r="335" spans="1:17" ht="19.2">
      <c r="A335" s="381" t="s">
        <v>717</v>
      </c>
    </row>
    <row r="336" spans="1:17" ht="19.2">
      <c r="A336" s="224" t="s">
        <v>427</v>
      </c>
    </row>
    <row r="337" spans="1:1" ht="19.2">
      <c r="A337" s="224" t="s">
        <v>428</v>
      </c>
    </row>
  </sheetData>
  <mergeCells count="925">
    <mergeCell ref="B182:B183"/>
    <mergeCell ref="C182:C183"/>
    <mergeCell ref="D182:D183"/>
    <mergeCell ref="I182:I183"/>
    <mergeCell ref="J182:J183"/>
    <mergeCell ref="K182:K183"/>
    <mergeCell ref="J188:J189"/>
    <mergeCell ref="K188:K189"/>
    <mergeCell ref="B184:B185"/>
    <mergeCell ref="C184:C185"/>
    <mergeCell ref="D184:D185"/>
    <mergeCell ref="I184:I185"/>
    <mergeCell ref="J184:J185"/>
    <mergeCell ref="K184:K185"/>
    <mergeCell ref="B186:B187"/>
    <mergeCell ref="C186:C187"/>
    <mergeCell ref="D186:D187"/>
    <mergeCell ref="I186:I187"/>
    <mergeCell ref="J186:J187"/>
    <mergeCell ref="K186:K187"/>
    <mergeCell ref="B170:B171"/>
    <mergeCell ref="C170:C171"/>
    <mergeCell ref="D170:D171"/>
    <mergeCell ref="I170:I171"/>
    <mergeCell ref="J170:J171"/>
    <mergeCell ref="K170:K171"/>
    <mergeCell ref="J172:J173"/>
    <mergeCell ref="K172:K173"/>
    <mergeCell ref="B174:B175"/>
    <mergeCell ref="C174:C175"/>
    <mergeCell ref="D174:D175"/>
    <mergeCell ref="I174:I175"/>
    <mergeCell ref="J174:J175"/>
    <mergeCell ref="K174:K175"/>
    <mergeCell ref="I268:I269"/>
    <mergeCell ref="J145:J146"/>
    <mergeCell ref="J268:J269"/>
    <mergeCell ref="J264:J265"/>
    <mergeCell ref="J266:J267"/>
    <mergeCell ref="J194:J195"/>
    <mergeCell ref="J129:J130"/>
    <mergeCell ref="J192:J193"/>
    <mergeCell ref="J141:J142"/>
    <mergeCell ref="I160:I161"/>
    <mergeCell ref="J160:J161"/>
    <mergeCell ref="J166:J167"/>
    <mergeCell ref="I168:I169"/>
    <mergeCell ref="J168:J169"/>
    <mergeCell ref="I176:I177"/>
    <mergeCell ref="J176:J177"/>
    <mergeCell ref="J178:J179"/>
    <mergeCell ref="I180:I181"/>
    <mergeCell ref="J180:J181"/>
    <mergeCell ref="B9:B10"/>
    <mergeCell ref="A26:A31"/>
    <mergeCell ref="B39:B40"/>
    <mergeCell ref="A1:K1"/>
    <mergeCell ref="B234:B235"/>
    <mergeCell ref="C226:C227"/>
    <mergeCell ref="C228:C229"/>
    <mergeCell ref="A8:A9"/>
    <mergeCell ref="B41:B42"/>
    <mergeCell ref="B43:B44"/>
    <mergeCell ref="B45:B46"/>
    <mergeCell ref="B47:B48"/>
    <mergeCell ref="B49:B50"/>
    <mergeCell ref="B51:B52"/>
    <mergeCell ref="B53:B54"/>
    <mergeCell ref="A11:A12"/>
    <mergeCell ref="B31:B32"/>
    <mergeCell ref="B35:B36"/>
    <mergeCell ref="A33:A34"/>
    <mergeCell ref="B33:B34"/>
    <mergeCell ref="A35:A36"/>
    <mergeCell ref="B37:B38"/>
    <mergeCell ref="A15:A17"/>
    <mergeCell ref="A37:A40"/>
    <mergeCell ref="A13:A14"/>
    <mergeCell ref="A18:A20"/>
    <mergeCell ref="A43:A47"/>
    <mergeCell ref="A245:A250"/>
    <mergeCell ref="B256:B257"/>
    <mergeCell ref="B240:B241"/>
    <mergeCell ref="B261:B263"/>
    <mergeCell ref="A196:A199"/>
    <mergeCell ref="B202:B203"/>
    <mergeCell ref="B90:B91"/>
    <mergeCell ref="B92:B93"/>
    <mergeCell ref="B94:B95"/>
    <mergeCell ref="B13:B14"/>
    <mergeCell ref="A253:A257"/>
    <mergeCell ref="B156:B157"/>
    <mergeCell ref="B198:B201"/>
    <mergeCell ref="B145:B146"/>
    <mergeCell ref="B57:B58"/>
    <mergeCell ref="B80:B81"/>
    <mergeCell ref="B129:B130"/>
    <mergeCell ref="B55:B56"/>
    <mergeCell ref="B232:B233"/>
    <mergeCell ref="B143:B144"/>
    <mergeCell ref="B172:B173"/>
    <mergeCell ref="B196:B197"/>
    <mergeCell ref="B206:B207"/>
    <mergeCell ref="C145:C146"/>
    <mergeCell ref="C264:C265"/>
    <mergeCell ref="B253:B255"/>
    <mergeCell ref="B204:B205"/>
    <mergeCell ref="B208:B209"/>
    <mergeCell ref="B192:B193"/>
    <mergeCell ref="C172:C173"/>
    <mergeCell ref="B176:B177"/>
    <mergeCell ref="C176:C177"/>
    <mergeCell ref="B180:B181"/>
    <mergeCell ref="C180:C181"/>
    <mergeCell ref="B160:B161"/>
    <mergeCell ref="C160:C161"/>
    <mergeCell ref="B162:B163"/>
    <mergeCell ref="C162:C163"/>
    <mergeCell ref="B164:B165"/>
    <mergeCell ref="C164:C165"/>
    <mergeCell ref="B166:B167"/>
    <mergeCell ref="C166:C167"/>
    <mergeCell ref="B178:B179"/>
    <mergeCell ref="C178:C179"/>
    <mergeCell ref="B168:B169"/>
    <mergeCell ref="A328:A329"/>
    <mergeCell ref="B328:B329"/>
    <mergeCell ref="C328:C329"/>
    <mergeCell ref="A266:A269"/>
    <mergeCell ref="A286:A289"/>
    <mergeCell ref="B270:B271"/>
    <mergeCell ref="C270:C271"/>
    <mergeCell ref="B275:B277"/>
    <mergeCell ref="B238:B239"/>
    <mergeCell ref="C238:C239"/>
    <mergeCell ref="B280:B281"/>
    <mergeCell ref="C319:C320"/>
    <mergeCell ref="B282:B283"/>
    <mergeCell ref="C282:C283"/>
    <mergeCell ref="B248:B250"/>
    <mergeCell ref="C248:C250"/>
    <mergeCell ref="A323:A324"/>
    <mergeCell ref="C315:C316"/>
    <mergeCell ref="B296:B297"/>
    <mergeCell ref="B313:B314"/>
    <mergeCell ref="B309:B310"/>
    <mergeCell ref="C261:C263"/>
    <mergeCell ref="B264:B265"/>
    <mergeCell ref="C253:C255"/>
    <mergeCell ref="B15:B17"/>
    <mergeCell ref="C21:C24"/>
    <mergeCell ref="D21:D24"/>
    <mergeCell ref="B25:B26"/>
    <mergeCell ref="D27:D28"/>
    <mergeCell ref="C33:C34"/>
    <mergeCell ref="B29:B30"/>
    <mergeCell ref="C29:C30"/>
    <mergeCell ref="D29:D30"/>
    <mergeCell ref="B18:B20"/>
    <mergeCell ref="C18:C20"/>
    <mergeCell ref="D15:D17"/>
    <mergeCell ref="B21:B24"/>
    <mergeCell ref="B27:B28"/>
    <mergeCell ref="D31:D32"/>
    <mergeCell ref="C15:C17"/>
    <mergeCell ref="C25:C26"/>
    <mergeCell ref="C27:C28"/>
    <mergeCell ref="C278:C279"/>
    <mergeCell ref="B236:B237"/>
    <mergeCell ref="C236:C237"/>
    <mergeCell ref="C196:C197"/>
    <mergeCell ref="B141:B142"/>
    <mergeCell ref="C141:C142"/>
    <mergeCell ref="C198:C201"/>
    <mergeCell ref="B158:B159"/>
    <mergeCell ref="C158:C159"/>
    <mergeCell ref="B188:B189"/>
    <mergeCell ref="C188:C189"/>
    <mergeCell ref="C208:C209"/>
    <mergeCell ref="C206:C207"/>
    <mergeCell ref="C222:C223"/>
    <mergeCell ref="B210:B216"/>
    <mergeCell ref="B194:B195"/>
    <mergeCell ref="C194:C195"/>
    <mergeCell ref="B272:B274"/>
    <mergeCell ref="B278:B279"/>
    <mergeCell ref="C143:C144"/>
    <mergeCell ref="C234:C235"/>
    <mergeCell ref="C204:C205"/>
    <mergeCell ref="C202:C203"/>
    <mergeCell ref="C215:C216"/>
    <mergeCell ref="B59:B60"/>
    <mergeCell ref="C86:C87"/>
    <mergeCell ref="B84:B85"/>
    <mergeCell ref="B82:B83"/>
    <mergeCell ref="C82:C83"/>
    <mergeCell ref="C65:C66"/>
    <mergeCell ref="B71:B72"/>
    <mergeCell ref="B139:B140"/>
    <mergeCell ref="C139:C140"/>
    <mergeCell ref="B75:B76"/>
    <mergeCell ref="B77:B79"/>
    <mergeCell ref="B61:B62"/>
    <mergeCell ref="B63:B64"/>
    <mergeCell ref="B65:B66"/>
    <mergeCell ref="B69:B70"/>
    <mergeCell ref="B73:B74"/>
    <mergeCell ref="C59:C60"/>
    <mergeCell ref="C61:C62"/>
    <mergeCell ref="C71:C72"/>
    <mergeCell ref="C69:C70"/>
    <mergeCell ref="C73:C74"/>
    <mergeCell ref="C154:C155"/>
    <mergeCell ref="I147:I148"/>
    <mergeCell ref="J147:J148"/>
    <mergeCell ref="J232:J233"/>
    <mergeCell ref="J158:J159"/>
    <mergeCell ref="D194:D195"/>
    <mergeCell ref="K192:K193"/>
    <mergeCell ref="K190:K191"/>
    <mergeCell ref="J198:J201"/>
    <mergeCell ref="J154:J155"/>
    <mergeCell ref="K198:K201"/>
    <mergeCell ref="K204:K205"/>
    <mergeCell ref="K196:K197"/>
    <mergeCell ref="K220:K229"/>
    <mergeCell ref="C147:C148"/>
    <mergeCell ref="C213:C214"/>
    <mergeCell ref="K166:K167"/>
    <mergeCell ref="C168:C169"/>
    <mergeCell ref="D168:D169"/>
    <mergeCell ref="K168:K169"/>
    <mergeCell ref="D176:D177"/>
    <mergeCell ref="K176:K177"/>
    <mergeCell ref="K178:K179"/>
    <mergeCell ref="D180:D181"/>
    <mergeCell ref="J119:J120"/>
    <mergeCell ref="D133:D134"/>
    <mergeCell ref="D143:D144"/>
    <mergeCell ref="I143:I144"/>
    <mergeCell ref="D139:D140"/>
    <mergeCell ref="I139:I140"/>
    <mergeCell ref="D145:D146"/>
    <mergeCell ref="J139:J140"/>
    <mergeCell ref="D123:D124"/>
    <mergeCell ref="D127:D128"/>
    <mergeCell ref="D137:D138"/>
    <mergeCell ref="D125:D126"/>
    <mergeCell ref="J131:J132"/>
    <mergeCell ref="J133:J134"/>
    <mergeCell ref="J135:J136"/>
    <mergeCell ref="I121:I122"/>
    <mergeCell ref="I123:I124"/>
    <mergeCell ref="I125:I126"/>
    <mergeCell ref="I127:I128"/>
    <mergeCell ref="I129:I130"/>
    <mergeCell ref="I131:I132"/>
    <mergeCell ref="I133:I134"/>
    <mergeCell ref="I135:I136"/>
    <mergeCell ref="K59:K60"/>
    <mergeCell ref="D39:D40"/>
    <mergeCell ref="I39:I40"/>
    <mergeCell ref="K39:K40"/>
    <mergeCell ref="I41:I42"/>
    <mergeCell ref="J41:J42"/>
    <mergeCell ref="J107:J108"/>
    <mergeCell ref="J117:J118"/>
    <mergeCell ref="B107:B108"/>
    <mergeCell ref="B117:B118"/>
    <mergeCell ref="C117:C118"/>
    <mergeCell ref="I115:I116"/>
    <mergeCell ref="D109:D110"/>
    <mergeCell ref="I111:I112"/>
    <mergeCell ref="J111:J112"/>
    <mergeCell ref="C109:C110"/>
    <mergeCell ref="I109:I110"/>
    <mergeCell ref="J109:J110"/>
    <mergeCell ref="I107:I108"/>
    <mergeCell ref="C77:C79"/>
    <mergeCell ref="C63:C64"/>
    <mergeCell ref="F78:F79"/>
    <mergeCell ref="J94:J95"/>
    <mergeCell ref="D77:D79"/>
    <mergeCell ref="I77:I79"/>
    <mergeCell ref="J77:J79"/>
    <mergeCell ref="K77:K79"/>
    <mergeCell ref="K61:K62"/>
    <mergeCell ref="D71:D72"/>
    <mergeCell ref="I63:I64"/>
    <mergeCell ref="J63:J64"/>
    <mergeCell ref="K63:K64"/>
    <mergeCell ref="I65:I66"/>
    <mergeCell ref="J65:J66"/>
    <mergeCell ref="K65:K66"/>
    <mergeCell ref="I69:I70"/>
    <mergeCell ref="J69:J70"/>
    <mergeCell ref="K69:K70"/>
    <mergeCell ref="D65:D66"/>
    <mergeCell ref="D75:D76"/>
    <mergeCell ref="J75:J76"/>
    <mergeCell ref="K75:K76"/>
    <mergeCell ref="I55:I56"/>
    <mergeCell ref="D45:D46"/>
    <mergeCell ref="I53:I54"/>
    <mergeCell ref="J53:J54"/>
    <mergeCell ref="I43:I44"/>
    <mergeCell ref="I33:I34"/>
    <mergeCell ref="J33:J34"/>
    <mergeCell ref="K33:K34"/>
    <mergeCell ref="I27:I28"/>
    <mergeCell ref="K35:K36"/>
    <mergeCell ref="I35:I36"/>
    <mergeCell ref="J35:J36"/>
    <mergeCell ref="J31:J32"/>
    <mergeCell ref="K29:K30"/>
    <mergeCell ref="I29:I30"/>
    <mergeCell ref="J29:J30"/>
    <mergeCell ref="I37:I38"/>
    <mergeCell ref="J55:J56"/>
    <mergeCell ref="K55:K56"/>
    <mergeCell ref="I51:I52"/>
    <mergeCell ref="J51:J52"/>
    <mergeCell ref="K51:K52"/>
    <mergeCell ref="D49:D50"/>
    <mergeCell ref="I49:I50"/>
    <mergeCell ref="J49:J50"/>
    <mergeCell ref="K43:K44"/>
    <mergeCell ref="J47:J48"/>
    <mergeCell ref="J43:J44"/>
    <mergeCell ref="K47:K48"/>
    <mergeCell ref="I47:I48"/>
    <mergeCell ref="C210:C212"/>
    <mergeCell ref="I73:I74"/>
    <mergeCell ref="D73:D74"/>
    <mergeCell ref="D57:D58"/>
    <mergeCell ref="I45:I46"/>
    <mergeCell ref="J45:J46"/>
    <mergeCell ref="K45:K46"/>
    <mergeCell ref="J57:J58"/>
    <mergeCell ref="I57:I58"/>
    <mergeCell ref="K57:K58"/>
    <mergeCell ref="I71:I72"/>
    <mergeCell ref="J71:J72"/>
    <mergeCell ref="I61:I62"/>
    <mergeCell ref="J61:J62"/>
    <mergeCell ref="I59:I60"/>
    <mergeCell ref="J59:J60"/>
    <mergeCell ref="K71:K72"/>
    <mergeCell ref="D63:D64"/>
    <mergeCell ref="K53:K54"/>
    <mergeCell ref="K73:K74"/>
    <mergeCell ref="J73:J74"/>
    <mergeCell ref="D59:D60"/>
    <mergeCell ref="D53:D54"/>
    <mergeCell ref="D332:D333"/>
    <mergeCell ref="B321:B323"/>
    <mergeCell ref="B330:B331"/>
    <mergeCell ref="C330:C331"/>
    <mergeCell ref="B326:B327"/>
    <mergeCell ref="C326:C327"/>
    <mergeCell ref="D326:D327"/>
    <mergeCell ref="D330:D331"/>
    <mergeCell ref="D328:D329"/>
    <mergeCell ref="B332:B333"/>
    <mergeCell ref="C332:C333"/>
    <mergeCell ref="D324:D325"/>
    <mergeCell ref="D321:D323"/>
    <mergeCell ref="B324:B325"/>
    <mergeCell ref="C324:C325"/>
    <mergeCell ref="C321:C323"/>
    <mergeCell ref="B135:B136"/>
    <mergeCell ref="C135:C136"/>
    <mergeCell ref="D117:D118"/>
    <mergeCell ref="C94:C95"/>
    <mergeCell ref="B111:B112"/>
    <mergeCell ref="C111:C112"/>
    <mergeCell ref="D111:D112"/>
    <mergeCell ref="B115:B116"/>
    <mergeCell ref="C115:C116"/>
    <mergeCell ref="D115:D116"/>
    <mergeCell ref="B131:B132"/>
    <mergeCell ref="C131:C132"/>
    <mergeCell ref="D131:D132"/>
    <mergeCell ref="B119:B120"/>
    <mergeCell ref="C119:C120"/>
    <mergeCell ref="D119:D120"/>
    <mergeCell ref="B125:B126"/>
    <mergeCell ref="C125:C126"/>
    <mergeCell ref="C107:C108"/>
    <mergeCell ref="D107:D108"/>
    <mergeCell ref="C113:C114"/>
    <mergeCell ref="C127:C128"/>
    <mergeCell ref="B121:B122"/>
    <mergeCell ref="C121:C122"/>
    <mergeCell ref="B123:B124"/>
    <mergeCell ref="I145:I146"/>
    <mergeCell ref="C103:C104"/>
    <mergeCell ref="B96:B106"/>
    <mergeCell ref="I103:I104"/>
    <mergeCell ref="B133:B134"/>
    <mergeCell ref="C133:C134"/>
    <mergeCell ref="D103:D104"/>
    <mergeCell ref="D129:D130"/>
    <mergeCell ref="C96:C102"/>
    <mergeCell ref="D96:D102"/>
    <mergeCell ref="I113:I114"/>
    <mergeCell ref="B113:B114"/>
    <mergeCell ref="D113:D114"/>
    <mergeCell ref="D121:D122"/>
    <mergeCell ref="B127:B128"/>
    <mergeCell ref="C129:C130"/>
    <mergeCell ref="C105:C106"/>
    <mergeCell ref="D105:D106"/>
    <mergeCell ref="I117:I118"/>
    <mergeCell ref="B137:B138"/>
    <mergeCell ref="I137:I138"/>
    <mergeCell ref="D135:D136"/>
    <mergeCell ref="I119:I120"/>
    <mergeCell ref="C137:C138"/>
    <mergeCell ref="K311:K312"/>
    <mergeCell ref="K313:K314"/>
    <mergeCell ref="J307:J308"/>
    <mergeCell ref="K282:K283"/>
    <mergeCell ref="K332:K333"/>
    <mergeCell ref="I330:I331"/>
    <mergeCell ref="I332:I333"/>
    <mergeCell ref="J332:J333"/>
    <mergeCell ref="J321:J323"/>
    <mergeCell ref="I321:I323"/>
    <mergeCell ref="J330:J331"/>
    <mergeCell ref="K330:K331"/>
    <mergeCell ref="I324:I325"/>
    <mergeCell ref="J324:J325"/>
    <mergeCell ref="K324:K325"/>
    <mergeCell ref="I326:I327"/>
    <mergeCell ref="J326:J327"/>
    <mergeCell ref="K326:K327"/>
    <mergeCell ref="I328:I329"/>
    <mergeCell ref="J328:J329"/>
    <mergeCell ref="K328:K329"/>
    <mergeCell ref="K321:K323"/>
    <mergeCell ref="K319:K320"/>
    <mergeCell ref="K296:K297"/>
    <mergeCell ref="K315:K316"/>
    <mergeCell ref="K307:K308"/>
    <mergeCell ref="K288:K289"/>
    <mergeCell ref="K292:K293"/>
    <mergeCell ref="C13:C14"/>
    <mergeCell ref="D13:D14"/>
    <mergeCell ref="I290:I291"/>
    <mergeCell ref="J284:J285"/>
    <mergeCell ref="J270:J271"/>
    <mergeCell ref="K270:K271"/>
    <mergeCell ref="I272:I274"/>
    <mergeCell ref="J272:J274"/>
    <mergeCell ref="K272:K274"/>
    <mergeCell ref="K286:K287"/>
    <mergeCell ref="I300:I302"/>
    <mergeCell ref="J300:J302"/>
    <mergeCell ref="K300:K302"/>
    <mergeCell ref="J296:J297"/>
    <mergeCell ref="I298:I299"/>
    <mergeCell ref="J298:J299"/>
    <mergeCell ref="I282:I283"/>
    <mergeCell ref="K280:K281"/>
    <mergeCell ref="K15:K17"/>
    <mergeCell ref="J275:J277"/>
    <mergeCell ref="K7:K8"/>
    <mergeCell ref="K21:K24"/>
    <mergeCell ref="K18:K20"/>
    <mergeCell ref="D33:D34"/>
    <mergeCell ref="D43:D44"/>
    <mergeCell ref="D47:D48"/>
    <mergeCell ref="I192:I193"/>
    <mergeCell ref="J21:J24"/>
    <mergeCell ref="K9:K10"/>
    <mergeCell ref="K11:K12"/>
    <mergeCell ref="K13:K14"/>
    <mergeCell ref="I75:I76"/>
    <mergeCell ref="J37:J38"/>
    <mergeCell ref="K37:K38"/>
    <mergeCell ref="K49:K50"/>
    <mergeCell ref="J39:J40"/>
    <mergeCell ref="J82:J83"/>
    <mergeCell ref="K82:K83"/>
    <mergeCell ref="D35:D36"/>
    <mergeCell ref="J115:J116"/>
    <mergeCell ref="J25:J26"/>
    <mergeCell ref="I18:I20"/>
    <mergeCell ref="I15:I17"/>
    <mergeCell ref="K41:K42"/>
    <mergeCell ref="A2:K2"/>
    <mergeCell ref="K5:K6"/>
    <mergeCell ref="K25:K26"/>
    <mergeCell ref="D5:D6"/>
    <mergeCell ref="K27:K28"/>
    <mergeCell ref="K31:K32"/>
    <mergeCell ref="A5:A6"/>
    <mergeCell ref="B5:B6"/>
    <mergeCell ref="C5:C6"/>
    <mergeCell ref="I4:K4"/>
    <mergeCell ref="B7:B8"/>
    <mergeCell ref="E5:H6"/>
    <mergeCell ref="C31:C32"/>
    <mergeCell ref="B11:B12"/>
    <mergeCell ref="I25:I26"/>
    <mergeCell ref="I31:I32"/>
    <mergeCell ref="D25:D26"/>
    <mergeCell ref="C4:H4"/>
    <mergeCell ref="I5:J5"/>
    <mergeCell ref="J27:J28"/>
    <mergeCell ref="D7:D8"/>
    <mergeCell ref="I7:I8"/>
    <mergeCell ref="J7:J8"/>
    <mergeCell ref="I21:I24"/>
    <mergeCell ref="J15:J17"/>
    <mergeCell ref="J18:J20"/>
    <mergeCell ref="D9:D10"/>
    <mergeCell ref="I9:I10"/>
    <mergeCell ref="J9:J10"/>
    <mergeCell ref="I11:I12"/>
    <mergeCell ref="J11:J12"/>
    <mergeCell ref="D18:D20"/>
    <mergeCell ref="I13:I14"/>
    <mergeCell ref="J13:J14"/>
    <mergeCell ref="C75:C76"/>
    <mergeCell ref="C7:C8"/>
    <mergeCell ref="C11:C12"/>
    <mergeCell ref="D11:D12"/>
    <mergeCell ref="C9:C10"/>
    <mergeCell ref="D37:D38"/>
    <mergeCell ref="C35:C36"/>
    <mergeCell ref="C37:C38"/>
    <mergeCell ref="C45:C46"/>
    <mergeCell ref="C43:C44"/>
    <mergeCell ref="C41:C42"/>
    <mergeCell ref="D69:D70"/>
    <mergeCell ref="C39:C40"/>
    <mergeCell ref="C57:C58"/>
    <mergeCell ref="C49:C50"/>
    <mergeCell ref="C53:C54"/>
    <mergeCell ref="C51:C52"/>
    <mergeCell ref="C47:C48"/>
    <mergeCell ref="C55:C56"/>
    <mergeCell ref="D41:D42"/>
    <mergeCell ref="D61:D62"/>
    <mergeCell ref="D55:D56"/>
    <mergeCell ref="D51:D52"/>
    <mergeCell ref="C88:C89"/>
    <mergeCell ref="I80:I81"/>
    <mergeCell ref="C84:C85"/>
    <mergeCell ref="D84:D85"/>
    <mergeCell ref="C90:C91"/>
    <mergeCell ref="D90:D91"/>
    <mergeCell ref="I90:I91"/>
    <mergeCell ref="C92:C93"/>
    <mergeCell ref="D80:D81"/>
    <mergeCell ref="D82:D83"/>
    <mergeCell ref="D92:D93"/>
    <mergeCell ref="I82:I83"/>
    <mergeCell ref="I92:I93"/>
    <mergeCell ref="D88:D89"/>
    <mergeCell ref="I88:I89"/>
    <mergeCell ref="C80:C81"/>
    <mergeCell ref="I84:I85"/>
    <mergeCell ref="D86:D87"/>
    <mergeCell ref="I86:I87"/>
    <mergeCell ref="C123:C124"/>
    <mergeCell ref="J261:J263"/>
    <mergeCell ref="K115:K116"/>
    <mergeCell ref="J113:J114"/>
    <mergeCell ref="K113:K114"/>
    <mergeCell ref="K137:K138"/>
    <mergeCell ref="J137:J138"/>
    <mergeCell ref="J121:J122"/>
    <mergeCell ref="J123:J124"/>
    <mergeCell ref="J125:J126"/>
    <mergeCell ref="J127:J128"/>
    <mergeCell ref="J246:J247"/>
    <mergeCell ref="C240:C241"/>
    <mergeCell ref="K258:K260"/>
    <mergeCell ref="J253:J255"/>
    <mergeCell ref="K253:K255"/>
    <mergeCell ref="C256:C257"/>
    <mergeCell ref="K246:K247"/>
    <mergeCell ref="I251:I252"/>
    <mergeCell ref="J251:J252"/>
    <mergeCell ref="K261:K263"/>
    <mergeCell ref="J256:J257"/>
    <mergeCell ref="D240:D241"/>
    <mergeCell ref="I240:I241"/>
    <mergeCell ref="K109:K110"/>
    <mergeCell ref="K129:K130"/>
    <mergeCell ref="K127:K128"/>
    <mergeCell ref="K121:K122"/>
    <mergeCell ref="K135:K136"/>
    <mergeCell ref="K133:K134"/>
    <mergeCell ref="K131:K132"/>
    <mergeCell ref="K117:K118"/>
    <mergeCell ref="K123:K124"/>
    <mergeCell ref="K119:K120"/>
    <mergeCell ref="K125:K126"/>
    <mergeCell ref="B86:B87"/>
    <mergeCell ref="B88:B89"/>
    <mergeCell ref="K268:K269"/>
    <mergeCell ref="B242:B243"/>
    <mergeCell ref="C242:C243"/>
    <mergeCell ref="K309:K310"/>
    <mergeCell ref="K290:K291"/>
    <mergeCell ref="K275:K277"/>
    <mergeCell ref="D296:D297"/>
    <mergeCell ref="C305:C306"/>
    <mergeCell ref="D286:D287"/>
    <mergeCell ref="J286:J287"/>
    <mergeCell ref="K284:K285"/>
    <mergeCell ref="C286:C287"/>
    <mergeCell ref="I286:I287"/>
    <mergeCell ref="K266:K267"/>
    <mergeCell ref="B307:B308"/>
    <mergeCell ref="C307:C308"/>
    <mergeCell ref="K256:K257"/>
    <mergeCell ref="J258:J260"/>
    <mergeCell ref="K86:K87"/>
    <mergeCell ref="K103:K104"/>
    <mergeCell ref="K107:K108"/>
    <mergeCell ref="K111:K112"/>
    <mergeCell ref="B230:B231"/>
    <mergeCell ref="C230:C231"/>
    <mergeCell ref="B217:B219"/>
    <mergeCell ref="C220:C221"/>
    <mergeCell ref="C224:C225"/>
    <mergeCell ref="K248:K250"/>
    <mergeCell ref="B244:B245"/>
    <mergeCell ref="C244:C245"/>
    <mergeCell ref="B246:B247"/>
    <mergeCell ref="C246:C247"/>
    <mergeCell ref="J238:J239"/>
    <mergeCell ref="D236:D237"/>
    <mergeCell ref="B226:B227"/>
    <mergeCell ref="B228:B229"/>
    <mergeCell ref="B220:B221"/>
    <mergeCell ref="B224:B225"/>
    <mergeCell ref="D220:D229"/>
    <mergeCell ref="C217:C219"/>
    <mergeCell ref="D244:D245"/>
    <mergeCell ref="I244:I245"/>
    <mergeCell ref="D230:D231"/>
    <mergeCell ref="J242:J243"/>
    <mergeCell ref="K139:K140"/>
    <mergeCell ref="B147:B148"/>
    <mergeCell ref="K145:K146"/>
    <mergeCell ref="D141:D142"/>
    <mergeCell ref="D158:D159"/>
    <mergeCell ref="K141:K142"/>
    <mergeCell ref="K143:K144"/>
    <mergeCell ref="J143:J144"/>
    <mergeCell ref="B190:B191"/>
    <mergeCell ref="C190:C191"/>
    <mergeCell ref="B149:B151"/>
    <mergeCell ref="D149:D151"/>
    <mergeCell ref="I149:I151"/>
    <mergeCell ref="J149:J151"/>
    <mergeCell ref="K149:K151"/>
    <mergeCell ref="C149:C151"/>
    <mergeCell ref="K152:K153"/>
    <mergeCell ref="I141:I142"/>
    <mergeCell ref="K147:K148"/>
    <mergeCell ref="J156:J157"/>
    <mergeCell ref="D147:D148"/>
    <mergeCell ref="C156:C157"/>
    <mergeCell ref="C152:C153"/>
    <mergeCell ref="D152:D153"/>
    <mergeCell ref="I105:I106"/>
    <mergeCell ref="J105:J106"/>
    <mergeCell ref="K105:K106"/>
    <mergeCell ref="J84:J85"/>
    <mergeCell ref="K84:K85"/>
    <mergeCell ref="J80:J81"/>
    <mergeCell ref="J86:J87"/>
    <mergeCell ref="K80:K81"/>
    <mergeCell ref="J92:J93"/>
    <mergeCell ref="K90:K91"/>
    <mergeCell ref="J88:J89"/>
    <mergeCell ref="K88:K89"/>
    <mergeCell ref="J90:J91"/>
    <mergeCell ref="K94:K95"/>
    <mergeCell ref="K92:K93"/>
    <mergeCell ref="J96:J102"/>
    <mergeCell ref="K96:K102"/>
    <mergeCell ref="D94:D95"/>
    <mergeCell ref="J103:J104"/>
    <mergeCell ref="I94:I95"/>
    <mergeCell ref="C280:C281"/>
    <mergeCell ref="D280:D281"/>
    <mergeCell ref="I96:I102"/>
    <mergeCell ref="D319:D320"/>
    <mergeCell ref="C296:C297"/>
    <mergeCell ref="D307:D308"/>
    <mergeCell ref="D311:D312"/>
    <mergeCell ref="D315:D316"/>
    <mergeCell ref="I278:I279"/>
    <mergeCell ref="J278:J279"/>
    <mergeCell ref="I266:I267"/>
    <mergeCell ref="I284:I285"/>
    <mergeCell ref="I275:I277"/>
    <mergeCell ref="J280:J281"/>
    <mergeCell ref="C272:C274"/>
    <mergeCell ref="D270:D271"/>
    <mergeCell ref="D272:D274"/>
    <mergeCell ref="D288:D289"/>
    <mergeCell ref="D264:D265"/>
    <mergeCell ref="I264:I265"/>
    <mergeCell ref="I280:I281"/>
    <mergeCell ref="B311:B312"/>
    <mergeCell ref="B292:B293"/>
    <mergeCell ref="C292:C293"/>
    <mergeCell ref="B290:B291"/>
    <mergeCell ref="C290:C291"/>
    <mergeCell ref="D313:D314"/>
    <mergeCell ref="D303:D304"/>
    <mergeCell ref="C294:C295"/>
    <mergeCell ref="D294:D295"/>
    <mergeCell ref="D290:D291"/>
    <mergeCell ref="C313:C314"/>
    <mergeCell ref="C298:C299"/>
    <mergeCell ref="C311:C312"/>
    <mergeCell ref="D292:D293"/>
    <mergeCell ref="B294:B295"/>
    <mergeCell ref="B315:B316"/>
    <mergeCell ref="C309:C310"/>
    <mergeCell ref="D204:D205"/>
    <mergeCell ref="B284:B285"/>
    <mergeCell ref="C284:C285"/>
    <mergeCell ref="D284:D285"/>
    <mergeCell ref="D282:D283"/>
    <mergeCell ref="B288:B289"/>
    <mergeCell ref="C288:C289"/>
    <mergeCell ref="D298:D299"/>
    <mergeCell ref="C303:C304"/>
    <mergeCell ref="D305:D306"/>
    <mergeCell ref="B298:B299"/>
    <mergeCell ref="C275:C277"/>
    <mergeCell ref="C300:C302"/>
    <mergeCell ref="B286:B287"/>
    <mergeCell ref="D300:D302"/>
    <mergeCell ref="C266:C267"/>
    <mergeCell ref="D275:D277"/>
    <mergeCell ref="D278:D279"/>
    <mergeCell ref="C268:C269"/>
    <mergeCell ref="B300:B306"/>
    <mergeCell ref="B266:B267"/>
    <mergeCell ref="D266:D267"/>
    <mergeCell ref="I319:I320"/>
    <mergeCell ref="J319:J320"/>
    <mergeCell ref="I307:I308"/>
    <mergeCell ref="J288:J289"/>
    <mergeCell ref="J290:J291"/>
    <mergeCell ref="J292:J293"/>
    <mergeCell ref="I313:I314"/>
    <mergeCell ref="J313:J314"/>
    <mergeCell ref="I303:I304"/>
    <mergeCell ref="I309:I310"/>
    <mergeCell ref="J309:J310"/>
    <mergeCell ref="I315:I316"/>
    <mergeCell ref="J315:J316"/>
    <mergeCell ref="I311:I312"/>
    <mergeCell ref="J311:J312"/>
    <mergeCell ref="I305:I306"/>
    <mergeCell ref="J305:J306"/>
    <mergeCell ref="I294:I295"/>
    <mergeCell ref="I288:I289"/>
    <mergeCell ref="I292:I293"/>
    <mergeCell ref="J303:J304"/>
    <mergeCell ref="D154:D155"/>
    <mergeCell ref="D156:D157"/>
    <mergeCell ref="D202:D203"/>
    <mergeCell ref="K213:K214"/>
    <mergeCell ref="K202:K203"/>
    <mergeCell ref="J208:J209"/>
    <mergeCell ref="K208:K209"/>
    <mergeCell ref="J215:J216"/>
    <mergeCell ref="D246:D247"/>
    <mergeCell ref="I246:I247"/>
    <mergeCell ref="D206:D207"/>
    <mergeCell ref="D208:D209"/>
    <mergeCell ref="I208:I209"/>
    <mergeCell ref="I242:I243"/>
    <mergeCell ref="I215:I216"/>
    <mergeCell ref="I230:I231"/>
    <mergeCell ref="I232:I233"/>
    <mergeCell ref="D242:D243"/>
    <mergeCell ref="K242:K243"/>
    <mergeCell ref="K180:K181"/>
    <mergeCell ref="I164:I165"/>
    <mergeCell ref="J164:J165"/>
    <mergeCell ref="K164:K165"/>
    <mergeCell ref="D166:D167"/>
    <mergeCell ref="I166:I167"/>
    <mergeCell ref="D268:D269"/>
    <mergeCell ref="D309:D310"/>
    <mergeCell ref="I296:I297"/>
    <mergeCell ref="J294:J295"/>
    <mergeCell ref="J282:J283"/>
    <mergeCell ref="F218:F219"/>
    <mergeCell ref="K210:K212"/>
    <mergeCell ref="I270:I271"/>
    <mergeCell ref="K251:K252"/>
    <mergeCell ref="K305:K306"/>
    <mergeCell ref="K298:K299"/>
    <mergeCell ref="K294:K295"/>
    <mergeCell ref="K303:K304"/>
    <mergeCell ref="K278:K279"/>
    <mergeCell ref="K264:K265"/>
    <mergeCell ref="D251:D252"/>
    <mergeCell ref="D261:D263"/>
    <mergeCell ref="F273:F274"/>
    <mergeCell ref="F276:F277"/>
    <mergeCell ref="I152:I153"/>
    <mergeCell ref="I158:I159"/>
    <mergeCell ref="D196:D197"/>
    <mergeCell ref="I196:I197"/>
    <mergeCell ref="I154:I155"/>
    <mergeCell ref="C192:C193"/>
    <mergeCell ref="D190:D191"/>
    <mergeCell ref="K154:K155"/>
    <mergeCell ref="D198:D201"/>
    <mergeCell ref="K158:K159"/>
    <mergeCell ref="J190:J191"/>
    <mergeCell ref="I194:I195"/>
    <mergeCell ref="E198:E199"/>
    <mergeCell ref="F198:F199"/>
    <mergeCell ref="I198:I201"/>
    <mergeCell ref="K194:K195"/>
    <mergeCell ref="D192:D193"/>
    <mergeCell ref="D160:D161"/>
    <mergeCell ref="K160:K161"/>
    <mergeCell ref="D162:D163"/>
    <mergeCell ref="I162:I163"/>
    <mergeCell ref="J162:J163"/>
    <mergeCell ref="K162:K163"/>
    <mergeCell ref="D164:D165"/>
    <mergeCell ref="D172:D173"/>
    <mergeCell ref="I172:I173"/>
    <mergeCell ref="D178:D179"/>
    <mergeCell ref="I178:I179"/>
    <mergeCell ref="D188:D189"/>
    <mergeCell ref="I188:I189"/>
    <mergeCell ref="I204:I205"/>
    <mergeCell ref="I206:I207"/>
    <mergeCell ref="I217:I219"/>
    <mergeCell ref="K238:K239"/>
    <mergeCell ref="J234:J235"/>
    <mergeCell ref="K217:K219"/>
    <mergeCell ref="J236:J237"/>
    <mergeCell ref="K232:K233"/>
    <mergeCell ref="D210:D212"/>
    <mergeCell ref="D213:D214"/>
    <mergeCell ref="I210:I212"/>
    <mergeCell ref="I202:I203"/>
    <mergeCell ref="I236:I237"/>
    <mergeCell ref="K206:K207"/>
    <mergeCell ref="K215:K216"/>
    <mergeCell ref="J217:J219"/>
    <mergeCell ref="J210:J212"/>
    <mergeCell ref="D234:D235"/>
    <mergeCell ref="D215:D216"/>
    <mergeCell ref="D217:D219"/>
    <mergeCell ref="H221:H229"/>
    <mergeCell ref="J196:J197"/>
    <mergeCell ref="J213:J214"/>
    <mergeCell ref="J204:J205"/>
    <mergeCell ref="J220:J229"/>
    <mergeCell ref="J202:J203"/>
    <mergeCell ref="K236:K237"/>
    <mergeCell ref="J230:J231"/>
    <mergeCell ref="K230:K231"/>
    <mergeCell ref="K234:K235"/>
    <mergeCell ref="B319:B320"/>
    <mergeCell ref="A98:A102"/>
    <mergeCell ref="D248:D250"/>
    <mergeCell ref="I248:I250"/>
    <mergeCell ref="J248:J250"/>
    <mergeCell ref="B152:B153"/>
    <mergeCell ref="B154:B155"/>
    <mergeCell ref="D253:D255"/>
    <mergeCell ref="I253:I255"/>
    <mergeCell ref="B258:B260"/>
    <mergeCell ref="C258:C260"/>
    <mergeCell ref="D258:D260"/>
    <mergeCell ref="I258:I260"/>
    <mergeCell ref="A259:A262"/>
    <mergeCell ref="D256:D257"/>
    <mergeCell ref="I256:I257"/>
    <mergeCell ref="I261:I263"/>
    <mergeCell ref="B251:B252"/>
    <mergeCell ref="C251:C252"/>
    <mergeCell ref="E200:E201"/>
    <mergeCell ref="J244:J245"/>
    <mergeCell ref="F200:F201"/>
    <mergeCell ref="B317:B318"/>
    <mergeCell ref="C317:C318"/>
    <mergeCell ref="D317:D318"/>
    <mergeCell ref="I317:I318"/>
    <mergeCell ref="J317:J318"/>
    <mergeCell ref="K317:K318"/>
    <mergeCell ref="J152:J153"/>
    <mergeCell ref="I156:I157"/>
    <mergeCell ref="B222:B223"/>
    <mergeCell ref="C232:C233"/>
    <mergeCell ref="B268:B269"/>
    <mergeCell ref="K156:K157"/>
    <mergeCell ref="K244:K245"/>
    <mergeCell ref="I213:I214"/>
    <mergeCell ref="D238:D239"/>
    <mergeCell ref="I238:I239"/>
    <mergeCell ref="I220:I229"/>
    <mergeCell ref="D232:D233"/>
    <mergeCell ref="I234:I235"/>
    <mergeCell ref="E221:E229"/>
    <mergeCell ref="F220:F229"/>
    <mergeCell ref="G221:G229"/>
    <mergeCell ref="I190:I191"/>
    <mergeCell ref="J240:J241"/>
    <mergeCell ref="K240:K241"/>
    <mergeCell ref="J206:J207"/>
  </mergeCells>
  <phoneticPr fontId="14"/>
  <hyperlinks>
    <hyperlink ref="B154:B155" location="'218'!A1" display="218"/>
    <hyperlink ref="B298:B299" location="'505'!A1" display="'505'!A1"/>
    <hyperlink ref="B107:B108" location="'205'!A1" display="205"/>
    <hyperlink ref="B67" location="'201-1'!A1" display="201-1"/>
    <hyperlink ref="B68" location="'201-2'!A1" display="201-2"/>
    <hyperlink ref="B73:B74" location="'202'!A1" display="202"/>
    <hyperlink ref="B86:B87" location="'203'!A1" display="203"/>
    <hyperlink ref="B88:B89" location="'204'!A1" display="204"/>
    <hyperlink ref="B117:B118" location="'206'!A1" display="206"/>
    <hyperlink ref="B121:B122" location="'207'!A1" display="207"/>
    <hyperlink ref="B125:B126" location="'208'!A1" display="208"/>
    <hyperlink ref="B127:B128" location="'209'!A1" display="209"/>
    <hyperlink ref="B133:B134" location="'211'!A1" display="211"/>
    <hyperlink ref="B135:B136" location="'212'!A1" display="212"/>
    <hyperlink ref="B141:B142" location="'213'!A1" display="213"/>
    <hyperlink ref="B131:B132" location="'210'!A1" display="'210'!A1"/>
    <hyperlink ref="B143:B144" location="'214'!A1" display="214"/>
    <hyperlink ref="B137:B138" location="'201-3'!A1" display="201-3"/>
    <hyperlink ref="B145:B146" location="'215'!A1" display="215"/>
    <hyperlink ref="B149:B151" location="'216'!A1" display="'216'!A1"/>
    <hyperlink ref="B190:B191" location="'220-1'!A1" display="220-1"/>
    <hyperlink ref="B192:B193" location="'220-2'!A1" display="220-2"/>
    <hyperlink ref="B198:B201" location="'303'!A1" display="'303'!A1"/>
    <hyperlink ref="B202:B203" location="'304-1'!A1" display="304-1"/>
    <hyperlink ref="B204:B205" location="'304-2'!A1" display="304-2"/>
    <hyperlink ref="B206:B207" location="'305'!A1" display="'305'!A1"/>
    <hyperlink ref="B220:B221" location="'306-1'!A1" display="306-1"/>
    <hyperlink ref="B222:B223" location="'306-2'!A1" display="306-2"/>
    <hyperlink ref="B224:B225" location="'306-3'!A1" display="306-3"/>
    <hyperlink ref="B226:B227" location="'306-4'!A1" display="306-4"/>
    <hyperlink ref="B228:B229" location="'306-5'!A1" display="306-5"/>
    <hyperlink ref="B296:B297" location="'504'!A1" display="'504'!A1"/>
    <hyperlink ref="B27:B28" location="'109'!A1" display="109"/>
    <hyperlink ref="B29:B30" location="'110'!A1" display="110"/>
    <hyperlink ref="B31:B32" location="'111'!A1" display="'111'!A1"/>
    <hyperlink ref="B264:B265" location="'501'!A1" display="'501'!A1"/>
    <hyperlink ref="B7:B8" location="'101'!A1" display="'101'!A1"/>
    <hyperlink ref="B9:B10" location="'102'!A1" display="'102'!A1"/>
    <hyperlink ref="B11:B12" location="'103'!A1" display="'103'!A1"/>
    <hyperlink ref="B13:B14" location="'104'!A1" display="'104'!A1"/>
    <hyperlink ref="B15:B17" location="'105'!A1" display="'105'!A1"/>
    <hyperlink ref="B18:B20" location="'106'!A1" display="'106'!A1"/>
    <hyperlink ref="B21:B24" location="'107'!A1" display="'107'!A1"/>
    <hyperlink ref="B25:B26" location="'108'!A1" display="108"/>
    <hyperlink ref="B328:B329" location="'702'!A1" display="702"/>
    <hyperlink ref="B35:B36" location="'112'!A1" display="112"/>
    <hyperlink ref="B37:B38" location="'113'!A1" display="113"/>
    <hyperlink ref="B39:B40" location="'114'!A1" display="114"/>
    <hyperlink ref="B238:B239" location="'308'!A1" display="'308'!A1"/>
    <hyperlink ref="B307:B308" location="'506'!A1" display="'506'!A1"/>
    <hyperlink ref="B319:B320" location="'508-2'!A1" display="508-2"/>
    <hyperlink ref="B236:B237" location="'307'!A1" display="'307'!A1"/>
    <hyperlink ref="B240:B241" location="'309'!A1" display="'309'!A1"/>
    <hyperlink ref="B244:B245" location="'401'!A1" display="'401'!A1"/>
    <hyperlink ref="B246:B247" location="'402'!A1" display="'402'!A1"/>
    <hyperlink ref="B242:B243" location="'310'!A1" display="'310'!A1"/>
    <hyperlink ref="B326:B327" location="'701'!A1" display="'701'!A1"/>
    <hyperlink ref="B256:B257" location="'406'!A1" display="'406'!A1"/>
    <hyperlink ref="B253:B255" location="'405'!A1" display="'405'!A1"/>
    <hyperlink ref="B258:B260" location="'407'!A1" display="'407'!A1"/>
    <hyperlink ref="B261:B263" location="'408'!A1" display="'408'!A1"/>
    <hyperlink ref="B251:B252" location="'404'!A1" display="'404'!A1"/>
    <hyperlink ref="B324:B325" location="'602'!A1" display="'602'!A1"/>
    <hyperlink ref="B152:B153" location="'217'!A1" display="'217'!A1"/>
    <hyperlink ref="B317:B318" location="'508-1'!A1" display="508-1"/>
    <hyperlink ref="B280:B281" location="'502-6'!A1" display="502-6"/>
    <hyperlink ref="B278:B279" location="'502-5'!A1" display="502-5"/>
    <hyperlink ref="B288:B289" location="'503-1'!A1" display="503-1"/>
    <hyperlink ref="B290:B291" location="'503-2'!A1" display="503-2"/>
    <hyperlink ref="B282:B283" location="'502-7'!A1" display="502-7"/>
    <hyperlink ref="B156:B157" location="'219-1工事打合せ簿'!A1" display="219-1"/>
    <hyperlink ref="B158:B159" location="'219-2(土木)'!A1" display="219-2"/>
    <hyperlink ref="B160:B161" location="'219-2(土木)記入例'!A1" display="219-2"/>
    <hyperlink ref="B162:B163" location="'219-3(土木)【交替制】'!A1" display="219-3"/>
    <hyperlink ref="B164:B165" location="'219-3(土木)【交替制】記入例'!A1" display="219-3"/>
    <hyperlink ref="B166:B167" location="'219-4(農整)【9か月以内の工期】'!A1" display="219-4"/>
    <hyperlink ref="B168:B169" location="'219-4(農整)【9か月を超える工期】'!A1" display="219-4"/>
    <hyperlink ref="B170:B171" location="'219-5(農整)【交替制】7か月以内'!A1" display="219-4"/>
    <hyperlink ref="B172:B173" location="'219-5(農整)【交替制】7か月以内'!A1" display="219-5"/>
    <hyperlink ref="B174:B175" location="'219-5(農整)【交替制】7か月以上'!A1" display="219-5"/>
    <hyperlink ref="B176:B177" location="'219-5(農整)【交替制】記入例'!A1" display="219-5"/>
    <hyperlink ref="B178:B179" location="'219-6(林務)【9か月以内の工期】'!A1" display="219-6"/>
    <hyperlink ref="B180:B181" location="'219-6(林務)【9か月以上の工期】'!A1" display="219-6"/>
    <hyperlink ref="B182:B183" location="'219-6(林務)記入例'!A1" display="219-6"/>
    <hyperlink ref="B184:B185" location="'219-7(林務)【交替制】7か月以内'!A1" display="219-7"/>
    <hyperlink ref="B186:B187" location="'219-7(林務)【交替制】7か月以上'!A1" display="219-7"/>
    <hyperlink ref="B188:B189" location="'219-7(林務)【交替制】記入例'!A1" display="219-7"/>
  </hyperlinks>
  <printOptions horizontalCentered="1"/>
  <pageMargins left="0.31496062992125984" right="0.31496062992125984" top="0.35433070866141736" bottom="0.35433070866141736" header="0.31496062992125984" footer="0.31496062992125984"/>
  <pageSetup paperSize="9" scale="48" fitToHeight="0" orientation="portrait" r:id="rId1"/>
  <headerFooter alignWithMargins="0"/>
  <rowBreaks count="4" manualBreakCount="4">
    <brk id="95" max="10" man="1"/>
    <brk id="193" max="10" man="1"/>
    <brk id="274" max="10" man="1"/>
    <brk id="339" max="12" man="1"/>
  </rowBreaks>
  <ignoredErrors>
    <ignoredError sqref="B15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CN38"/>
  <sheetViews>
    <sheetView view="pageBreakPreview" zoomScaleNormal="75" zoomScaleSheetLayoutView="100" workbookViewId="0"/>
  </sheetViews>
  <sheetFormatPr defaultColWidth="9" defaultRowHeight="13.2"/>
  <cols>
    <col min="1" max="1" width="3.44140625" style="922" customWidth="1"/>
    <col min="2" max="2" width="24.33203125" style="922" customWidth="1"/>
    <col min="3" max="92" width="1.88671875" style="922" customWidth="1"/>
    <col min="93" max="256" width="9" style="922"/>
    <col min="257" max="257" width="3.44140625" style="922" customWidth="1"/>
    <col min="258" max="258" width="24.33203125" style="922" customWidth="1"/>
    <col min="259" max="348" width="1.88671875" style="922" customWidth="1"/>
    <col min="349" max="512" width="9" style="922"/>
    <col min="513" max="513" width="3.44140625" style="922" customWidth="1"/>
    <col min="514" max="514" width="24.33203125" style="922" customWidth="1"/>
    <col min="515" max="604" width="1.88671875" style="922" customWidth="1"/>
    <col min="605" max="768" width="9" style="922"/>
    <col min="769" max="769" width="3.44140625" style="922" customWidth="1"/>
    <col min="770" max="770" width="24.33203125" style="922" customWidth="1"/>
    <col min="771" max="860" width="1.88671875" style="922" customWidth="1"/>
    <col min="861" max="1024" width="9" style="922"/>
    <col min="1025" max="1025" width="3.44140625" style="922" customWidth="1"/>
    <col min="1026" max="1026" width="24.33203125" style="922" customWidth="1"/>
    <col min="1027" max="1116" width="1.88671875" style="922" customWidth="1"/>
    <col min="1117" max="1280" width="9" style="922"/>
    <col min="1281" max="1281" width="3.44140625" style="922" customWidth="1"/>
    <col min="1282" max="1282" width="24.33203125" style="922" customWidth="1"/>
    <col min="1283" max="1372" width="1.88671875" style="922" customWidth="1"/>
    <col min="1373" max="1536" width="9" style="922"/>
    <col min="1537" max="1537" width="3.44140625" style="922" customWidth="1"/>
    <col min="1538" max="1538" width="24.33203125" style="922" customWidth="1"/>
    <col min="1539" max="1628" width="1.88671875" style="922" customWidth="1"/>
    <col min="1629" max="1792" width="9" style="922"/>
    <col min="1793" max="1793" width="3.44140625" style="922" customWidth="1"/>
    <col min="1794" max="1794" width="24.33203125" style="922" customWidth="1"/>
    <col min="1795" max="1884" width="1.88671875" style="922" customWidth="1"/>
    <col min="1885" max="2048" width="9" style="922"/>
    <col min="2049" max="2049" width="3.44140625" style="922" customWidth="1"/>
    <col min="2050" max="2050" width="24.33203125" style="922" customWidth="1"/>
    <col min="2051" max="2140" width="1.88671875" style="922" customWidth="1"/>
    <col min="2141" max="2304" width="9" style="922"/>
    <col min="2305" max="2305" width="3.44140625" style="922" customWidth="1"/>
    <col min="2306" max="2306" width="24.33203125" style="922" customWidth="1"/>
    <col min="2307" max="2396" width="1.88671875" style="922" customWidth="1"/>
    <col min="2397" max="2560" width="9" style="922"/>
    <col min="2561" max="2561" width="3.44140625" style="922" customWidth="1"/>
    <col min="2562" max="2562" width="24.33203125" style="922" customWidth="1"/>
    <col min="2563" max="2652" width="1.88671875" style="922" customWidth="1"/>
    <col min="2653" max="2816" width="9" style="922"/>
    <col min="2817" max="2817" width="3.44140625" style="922" customWidth="1"/>
    <col min="2818" max="2818" width="24.33203125" style="922" customWidth="1"/>
    <col min="2819" max="2908" width="1.88671875" style="922" customWidth="1"/>
    <col min="2909" max="3072" width="9" style="922"/>
    <col min="3073" max="3073" width="3.44140625" style="922" customWidth="1"/>
    <col min="3074" max="3074" width="24.33203125" style="922" customWidth="1"/>
    <col min="3075" max="3164" width="1.88671875" style="922" customWidth="1"/>
    <col min="3165" max="3328" width="9" style="922"/>
    <col min="3329" max="3329" width="3.44140625" style="922" customWidth="1"/>
    <col min="3330" max="3330" width="24.33203125" style="922" customWidth="1"/>
    <col min="3331" max="3420" width="1.88671875" style="922" customWidth="1"/>
    <col min="3421" max="3584" width="9" style="922"/>
    <col min="3585" max="3585" width="3.44140625" style="922" customWidth="1"/>
    <col min="3586" max="3586" width="24.33203125" style="922" customWidth="1"/>
    <col min="3587" max="3676" width="1.88671875" style="922" customWidth="1"/>
    <col min="3677" max="3840" width="9" style="922"/>
    <col min="3841" max="3841" width="3.44140625" style="922" customWidth="1"/>
    <col min="3842" max="3842" width="24.33203125" style="922" customWidth="1"/>
    <col min="3843" max="3932" width="1.88671875" style="922" customWidth="1"/>
    <col min="3933" max="4096" width="9" style="922"/>
    <col min="4097" max="4097" width="3.44140625" style="922" customWidth="1"/>
    <col min="4098" max="4098" width="24.33203125" style="922" customWidth="1"/>
    <col min="4099" max="4188" width="1.88671875" style="922" customWidth="1"/>
    <col min="4189" max="4352" width="9" style="922"/>
    <col min="4353" max="4353" width="3.44140625" style="922" customWidth="1"/>
    <col min="4354" max="4354" width="24.33203125" style="922" customWidth="1"/>
    <col min="4355" max="4444" width="1.88671875" style="922" customWidth="1"/>
    <col min="4445" max="4608" width="9" style="922"/>
    <col min="4609" max="4609" width="3.44140625" style="922" customWidth="1"/>
    <col min="4610" max="4610" width="24.33203125" style="922" customWidth="1"/>
    <col min="4611" max="4700" width="1.88671875" style="922" customWidth="1"/>
    <col min="4701" max="4864" width="9" style="922"/>
    <col min="4865" max="4865" width="3.44140625" style="922" customWidth="1"/>
    <col min="4866" max="4866" width="24.33203125" style="922" customWidth="1"/>
    <col min="4867" max="4956" width="1.88671875" style="922" customWidth="1"/>
    <col min="4957" max="5120" width="9" style="922"/>
    <col min="5121" max="5121" width="3.44140625" style="922" customWidth="1"/>
    <col min="5122" max="5122" width="24.33203125" style="922" customWidth="1"/>
    <col min="5123" max="5212" width="1.88671875" style="922" customWidth="1"/>
    <col min="5213" max="5376" width="9" style="922"/>
    <col min="5377" max="5377" width="3.44140625" style="922" customWidth="1"/>
    <col min="5378" max="5378" width="24.33203125" style="922" customWidth="1"/>
    <col min="5379" max="5468" width="1.88671875" style="922" customWidth="1"/>
    <col min="5469" max="5632" width="9" style="922"/>
    <col min="5633" max="5633" width="3.44140625" style="922" customWidth="1"/>
    <col min="5634" max="5634" width="24.33203125" style="922" customWidth="1"/>
    <col min="5635" max="5724" width="1.88671875" style="922" customWidth="1"/>
    <col min="5725" max="5888" width="9" style="922"/>
    <col min="5889" max="5889" width="3.44140625" style="922" customWidth="1"/>
    <col min="5890" max="5890" width="24.33203125" style="922" customWidth="1"/>
    <col min="5891" max="5980" width="1.88671875" style="922" customWidth="1"/>
    <col min="5981" max="6144" width="9" style="922"/>
    <col min="6145" max="6145" width="3.44140625" style="922" customWidth="1"/>
    <col min="6146" max="6146" width="24.33203125" style="922" customWidth="1"/>
    <col min="6147" max="6236" width="1.88671875" style="922" customWidth="1"/>
    <col min="6237" max="6400" width="9" style="922"/>
    <col min="6401" max="6401" width="3.44140625" style="922" customWidth="1"/>
    <col min="6402" max="6402" width="24.33203125" style="922" customWidth="1"/>
    <col min="6403" max="6492" width="1.88671875" style="922" customWidth="1"/>
    <col min="6493" max="6656" width="9" style="922"/>
    <col min="6657" max="6657" width="3.44140625" style="922" customWidth="1"/>
    <col min="6658" max="6658" width="24.33203125" style="922" customWidth="1"/>
    <col min="6659" max="6748" width="1.88671875" style="922" customWidth="1"/>
    <col min="6749" max="6912" width="9" style="922"/>
    <col min="6913" max="6913" width="3.44140625" style="922" customWidth="1"/>
    <col min="6914" max="6914" width="24.33203125" style="922" customWidth="1"/>
    <col min="6915" max="7004" width="1.88671875" style="922" customWidth="1"/>
    <col min="7005" max="7168" width="9" style="922"/>
    <col min="7169" max="7169" width="3.44140625" style="922" customWidth="1"/>
    <col min="7170" max="7170" width="24.33203125" style="922" customWidth="1"/>
    <col min="7171" max="7260" width="1.88671875" style="922" customWidth="1"/>
    <col min="7261" max="7424" width="9" style="922"/>
    <col min="7425" max="7425" width="3.44140625" style="922" customWidth="1"/>
    <col min="7426" max="7426" width="24.33203125" style="922" customWidth="1"/>
    <col min="7427" max="7516" width="1.88671875" style="922" customWidth="1"/>
    <col min="7517" max="7680" width="9" style="922"/>
    <col min="7681" max="7681" width="3.44140625" style="922" customWidth="1"/>
    <col min="7682" max="7682" width="24.33203125" style="922" customWidth="1"/>
    <col min="7683" max="7772" width="1.88671875" style="922" customWidth="1"/>
    <col min="7773" max="7936" width="9" style="922"/>
    <col min="7937" max="7937" width="3.44140625" style="922" customWidth="1"/>
    <col min="7938" max="7938" width="24.33203125" style="922" customWidth="1"/>
    <col min="7939" max="8028" width="1.88671875" style="922" customWidth="1"/>
    <col min="8029" max="8192" width="9" style="922"/>
    <col min="8193" max="8193" width="3.44140625" style="922" customWidth="1"/>
    <col min="8194" max="8194" width="24.33203125" style="922" customWidth="1"/>
    <col min="8195" max="8284" width="1.88671875" style="922" customWidth="1"/>
    <col min="8285" max="8448" width="9" style="922"/>
    <col min="8449" max="8449" width="3.44140625" style="922" customWidth="1"/>
    <col min="8450" max="8450" width="24.33203125" style="922" customWidth="1"/>
    <col min="8451" max="8540" width="1.88671875" style="922" customWidth="1"/>
    <col min="8541" max="8704" width="9" style="922"/>
    <col min="8705" max="8705" width="3.44140625" style="922" customWidth="1"/>
    <col min="8706" max="8706" width="24.33203125" style="922" customWidth="1"/>
    <col min="8707" max="8796" width="1.88671875" style="922" customWidth="1"/>
    <col min="8797" max="8960" width="9" style="922"/>
    <col min="8961" max="8961" width="3.44140625" style="922" customWidth="1"/>
    <col min="8962" max="8962" width="24.33203125" style="922" customWidth="1"/>
    <col min="8963" max="9052" width="1.88671875" style="922" customWidth="1"/>
    <col min="9053" max="9216" width="9" style="922"/>
    <col min="9217" max="9217" width="3.44140625" style="922" customWidth="1"/>
    <col min="9218" max="9218" width="24.33203125" style="922" customWidth="1"/>
    <col min="9219" max="9308" width="1.88671875" style="922" customWidth="1"/>
    <col min="9309" max="9472" width="9" style="922"/>
    <col min="9473" max="9473" width="3.44140625" style="922" customWidth="1"/>
    <col min="9474" max="9474" width="24.33203125" style="922" customWidth="1"/>
    <col min="9475" max="9564" width="1.88671875" style="922" customWidth="1"/>
    <col min="9565" max="9728" width="9" style="922"/>
    <col min="9729" max="9729" width="3.44140625" style="922" customWidth="1"/>
    <col min="9730" max="9730" width="24.33203125" style="922" customWidth="1"/>
    <col min="9731" max="9820" width="1.88671875" style="922" customWidth="1"/>
    <col min="9821" max="9984" width="9" style="922"/>
    <col min="9985" max="9985" width="3.44140625" style="922" customWidth="1"/>
    <col min="9986" max="9986" width="24.33203125" style="922" customWidth="1"/>
    <col min="9987" max="10076" width="1.88671875" style="922" customWidth="1"/>
    <col min="10077" max="10240" width="9" style="922"/>
    <col min="10241" max="10241" width="3.44140625" style="922" customWidth="1"/>
    <col min="10242" max="10242" width="24.33203125" style="922" customWidth="1"/>
    <col min="10243" max="10332" width="1.88671875" style="922" customWidth="1"/>
    <col min="10333" max="10496" width="9" style="922"/>
    <col min="10497" max="10497" width="3.44140625" style="922" customWidth="1"/>
    <col min="10498" max="10498" width="24.33203125" style="922" customWidth="1"/>
    <col min="10499" max="10588" width="1.88671875" style="922" customWidth="1"/>
    <col min="10589" max="10752" width="9" style="922"/>
    <col min="10753" max="10753" width="3.44140625" style="922" customWidth="1"/>
    <col min="10754" max="10754" width="24.33203125" style="922" customWidth="1"/>
    <col min="10755" max="10844" width="1.88671875" style="922" customWidth="1"/>
    <col min="10845" max="11008" width="9" style="922"/>
    <col min="11009" max="11009" width="3.44140625" style="922" customWidth="1"/>
    <col min="11010" max="11010" width="24.33203125" style="922" customWidth="1"/>
    <col min="11011" max="11100" width="1.88671875" style="922" customWidth="1"/>
    <col min="11101" max="11264" width="9" style="922"/>
    <col min="11265" max="11265" width="3.44140625" style="922" customWidth="1"/>
    <col min="11266" max="11266" width="24.33203125" style="922" customWidth="1"/>
    <col min="11267" max="11356" width="1.88671875" style="922" customWidth="1"/>
    <col min="11357" max="11520" width="9" style="922"/>
    <col min="11521" max="11521" width="3.44140625" style="922" customWidth="1"/>
    <col min="11522" max="11522" width="24.33203125" style="922" customWidth="1"/>
    <col min="11523" max="11612" width="1.88671875" style="922" customWidth="1"/>
    <col min="11613" max="11776" width="9" style="922"/>
    <col min="11777" max="11777" width="3.44140625" style="922" customWidth="1"/>
    <col min="11778" max="11778" width="24.33203125" style="922" customWidth="1"/>
    <col min="11779" max="11868" width="1.88671875" style="922" customWidth="1"/>
    <col min="11869" max="12032" width="9" style="922"/>
    <col min="12033" max="12033" width="3.44140625" style="922" customWidth="1"/>
    <col min="12034" max="12034" width="24.33203125" style="922" customWidth="1"/>
    <col min="12035" max="12124" width="1.88671875" style="922" customWidth="1"/>
    <col min="12125" max="12288" width="9" style="922"/>
    <col min="12289" max="12289" width="3.44140625" style="922" customWidth="1"/>
    <col min="12290" max="12290" width="24.33203125" style="922" customWidth="1"/>
    <col min="12291" max="12380" width="1.88671875" style="922" customWidth="1"/>
    <col min="12381" max="12544" width="9" style="922"/>
    <col min="12545" max="12545" width="3.44140625" style="922" customWidth="1"/>
    <col min="12546" max="12546" width="24.33203125" style="922" customWidth="1"/>
    <col min="12547" max="12636" width="1.88671875" style="922" customWidth="1"/>
    <col min="12637" max="12800" width="9" style="922"/>
    <col min="12801" max="12801" width="3.44140625" style="922" customWidth="1"/>
    <col min="12802" max="12802" width="24.33203125" style="922" customWidth="1"/>
    <col min="12803" max="12892" width="1.88671875" style="922" customWidth="1"/>
    <col min="12893" max="13056" width="9" style="922"/>
    <col min="13057" max="13057" width="3.44140625" style="922" customWidth="1"/>
    <col min="13058" max="13058" width="24.33203125" style="922" customWidth="1"/>
    <col min="13059" max="13148" width="1.88671875" style="922" customWidth="1"/>
    <col min="13149" max="13312" width="9" style="922"/>
    <col min="13313" max="13313" width="3.44140625" style="922" customWidth="1"/>
    <col min="13314" max="13314" width="24.33203125" style="922" customWidth="1"/>
    <col min="13315" max="13404" width="1.88671875" style="922" customWidth="1"/>
    <col min="13405" max="13568" width="9" style="922"/>
    <col min="13569" max="13569" width="3.44140625" style="922" customWidth="1"/>
    <col min="13570" max="13570" width="24.33203125" style="922" customWidth="1"/>
    <col min="13571" max="13660" width="1.88671875" style="922" customWidth="1"/>
    <col min="13661" max="13824" width="9" style="922"/>
    <col min="13825" max="13825" width="3.44140625" style="922" customWidth="1"/>
    <col min="13826" max="13826" width="24.33203125" style="922" customWidth="1"/>
    <col min="13827" max="13916" width="1.88671875" style="922" customWidth="1"/>
    <col min="13917" max="14080" width="9" style="922"/>
    <col min="14081" max="14081" width="3.44140625" style="922" customWidth="1"/>
    <col min="14082" max="14082" width="24.33203125" style="922" customWidth="1"/>
    <col min="14083" max="14172" width="1.88671875" style="922" customWidth="1"/>
    <col min="14173" max="14336" width="9" style="922"/>
    <col min="14337" max="14337" width="3.44140625" style="922" customWidth="1"/>
    <col min="14338" max="14338" width="24.33203125" style="922" customWidth="1"/>
    <col min="14339" max="14428" width="1.88671875" style="922" customWidth="1"/>
    <col min="14429" max="14592" width="9" style="922"/>
    <col min="14593" max="14593" width="3.44140625" style="922" customWidth="1"/>
    <col min="14594" max="14594" width="24.33203125" style="922" customWidth="1"/>
    <col min="14595" max="14684" width="1.88671875" style="922" customWidth="1"/>
    <col min="14685" max="14848" width="9" style="922"/>
    <col min="14849" max="14849" width="3.44140625" style="922" customWidth="1"/>
    <col min="14850" max="14850" width="24.33203125" style="922" customWidth="1"/>
    <col min="14851" max="14940" width="1.88671875" style="922" customWidth="1"/>
    <col min="14941" max="15104" width="9" style="922"/>
    <col min="15105" max="15105" width="3.44140625" style="922" customWidth="1"/>
    <col min="15106" max="15106" width="24.33203125" style="922" customWidth="1"/>
    <col min="15107" max="15196" width="1.88671875" style="922" customWidth="1"/>
    <col min="15197" max="15360" width="9" style="922"/>
    <col min="15361" max="15361" width="3.44140625" style="922" customWidth="1"/>
    <col min="15362" max="15362" width="24.33203125" style="922" customWidth="1"/>
    <col min="15363" max="15452" width="1.88671875" style="922" customWidth="1"/>
    <col min="15453" max="15616" width="9" style="922"/>
    <col min="15617" max="15617" width="3.44140625" style="922" customWidth="1"/>
    <col min="15618" max="15618" width="24.33203125" style="922" customWidth="1"/>
    <col min="15619" max="15708" width="1.88671875" style="922" customWidth="1"/>
    <col min="15709" max="15872" width="9" style="922"/>
    <col min="15873" max="15873" width="3.44140625" style="922" customWidth="1"/>
    <col min="15874" max="15874" width="24.33203125" style="922" customWidth="1"/>
    <col min="15875" max="15964" width="1.88671875" style="922" customWidth="1"/>
    <col min="15965" max="16128" width="9" style="922"/>
    <col min="16129" max="16129" width="3.44140625" style="922" customWidth="1"/>
    <col min="16130" max="16130" width="24.33203125" style="922" customWidth="1"/>
    <col min="16131" max="16220" width="1.88671875" style="922" customWidth="1"/>
    <col min="16221" max="16384" width="9" style="922"/>
  </cols>
  <sheetData>
    <row r="2" spans="1:92" ht="22.5" customHeight="1">
      <c r="U2" s="2685" t="str">
        <f>入力シート!C10</f>
        <v>○○校区道路改良工事</v>
      </c>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4" t="s">
        <v>32</v>
      </c>
      <c r="BD2" s="2684"/>
      <c r="BE2" s="2684"/>
      <c r="BF2" s="2684"/>
      <c r="BG2" s="2684"/>
      <c r="BK2" s="2689" t="s">
        <v>1712</v>
      </c>
      <c r="BL2" s="2689"/>
      <c r="BM2" s="2689"/>
      <c r="BN2" s="2689"/>
      <c r="BP2" s="2687" t="s">
        <v>1713</v>
      </c>
      <c r="BQ2" s="2687"/>
      <c r="BR2" s="2687"/>
      <c r="BS2" s="2687"/>
      <c r="BU2" s="2688" t="str">
        <f>入力シート!C25</f>
        <v>久留米市〇〇町１２３</v>
      </c>
      <c r="BV2" s="2688"/>
      <c r="BW2" s="2688"/>
      <c r="BX2" s="2688"/>
      <c r="BY2" s="2688"/>
      <c r="BZ2" s="2688"/>
      <c r="CA2" s="2688"/>
      <c r="CB2" s="2688"/>
      <c r="CC2" s="2688"/>
      <c r="CD2" s="2688"/>
      <c r="CE2" s="2688"/>
      <c r="CF2" s="2688"/>
      <c r="CG2" s="2688"/>
      <c r="CH2" s="2688"/>
      <c r="CI2" s="2688"/>
      <c r="CJ2" s="2688"/>
      <c r="CK2" s="2688"/>
      <c r="CL2" s="2688"/>
      <c r="CM2" s="2688"/>
    </row>
    <row r="3" spans="1:92" ht="22.5" customHeight="1">
      <c r="BK3" s="2690" t="s">
        <v>1714</v>
      </c>
      <c r="BL3" s="2690"/>
      <c r="BM3" s="2690"/>
      <c r="BN3" s="2690"/>
      <c r="BU3" s="2688" t="str">
        <f>入力シート!C26</f>
        <v>(株）○○○○建設</v>
      </c>
      <c r="BV3" s="2688"/>
      <c r="BW3" s="2688"/>
      <c r="BX3" s="2688"/>
      <c r="BY3" s="2688"/>
      <c r="BZ3" s="2688"/>
      <c r="CA3" s="2688"/>
      <c r="CB3" s="2688"/>
      <c r="CC3" s="2688"/>
      <c r="CD3" s="2688"/>
      <c r="CE3" s="2688"/>
      <c r="CF3" s="2688"/>
      <c r="CG3" s="2688"/>
      <c r="CH3" s="2688"/>
      <c r="CI3" s="2688"/>
      <c r="CJ3" s="2688"/>
      <c r="CK3" s="2688"/>
      <c r="CL3" s="2688"/>
      <c r="CM3" s="2688"/>
    </row>
    <row r="4" spans="1:92" ht="23.25" customHeight="1" thickBot="1">
      <c r="B4" s="937" t="s">
        <v>1720</v>
      </c>
      <c r="C4" s="2669">
        <f>入力シート!C14</f>
        <v>45749</v>
      </c>
      <c r="D4" s="2669"/>
      <c r="E4" s="2669"/>
      <c r="F4" s="2669"/>
      <c r="G4" s="2669"/>
      <c r="H4" s="2669"/>
      <c r="I4" s="2669"/>
      <c r="J4" s="2669"/>
      <c r="K4" s="2669"/>
      <c r="L4" s="2669"/>
      <c r="M4" s="2670" t="s">
        <v>14</v>
      </c>
      <c r="N4" s="2670"/>
      <c r="O4" s="2670"/>
      <c r="P4" s="2670"/>
      <c r="Q4" s="2670"/>
      <c r="R4" s="2669">
        <f>入力シート!C15</f>
        <v>45838</v>
      </c>
      <c r="S4" s="2669"/>
      <c r="T4" s="2669"/>
      <c r="U4" s="2669"/>
      <c r="V4" s="2669"/>
      <c r="W4" s="2669"/>
      <c r="X4" s="2669"/>
      <c r="Y4" s="2669"/>
      <c r="Z4" s="2669"/>
      <c r="AA4" s="2669"/>
      <c r="AB4" s="936"/>
      <c r="AC4" s="936"/>
      <c r="AD4" s="936"/>
      <c r="AE4" s="936"/>
      <c r="AF4" s="936"/>
      <c r="AG4" s="936"/>
      <c r="AH4" s="936"/>
      <c r="AI4" s="936"/>
      <c r="AJ4" s="936"/>
      <c r="AK4" s="936"/>
      <c r="AL4" s="936"/>
      <c r="AM4" s="936"/>
      <c r="AN4" s="936"/>
      <c r="AO4" s="936"/>
      <c r="AP4" s="936"/>
      <c r="AQ4" s="936"/>
      <c r="AR4" s="936"/>
      <c r="BP4" s="2686" t="s">
        <v>1715</v>
      </c>
      <c r="BQ4" s="2686"/>
      <c r="BR4" s="2686"/>
      <c r="BS4" s="2686"/>
      <c r="BU4" s="2691" t="str">
        <f>入力シート!C27</f>
        <v>代表取締役　久留米一郎</v>
      </c>
      <c r="BV4" s="2691"/>
      <c r="BW4" s="2691"/>
      <c r="BX4" s="2691"/>
      <c r="BY4" s="2691"/>
      <c r="BZ4" s="2691"/>
      <c r="CA4" s="2691"/>
      <c r="CB4" s="2691"/>
      <c r="CC4" s="2691"/>
      <c r="CD4" s="2691"/>
      <c r="CE4" s="2691"/>
      <c r="CF4" s="2691"/>
      <c r="CG4" s="2691"/>
      <c r="CH4" s="2691"/>
      <c r="CI4" s="2691"/>
      <c r="CJ4" s="936" t="s">
        <v>1333</v>
      </c>
      <c r="CK4" s="936"/>
      <c r="CL4" s="936"/>
      <c r="CM4" s="923"/>
    </row>
    <row r="5" spans="1:92" ht="21.75" customHeight="1">
      <c r="A5" s="2692" t="s">
        <v>1716</v>
      </c>
      <c r="B5" s="2693"/>
      <c r="C5" s="924"/>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925"/>
      <c r="AX5" s="925"/>
      <c r="AY5" s="925"/>
      <c r="AZ5" s="925"/>
      <c r="BA5" s="925"/>
      <c r="BB5" s="925"/>
      <c r="BC5" s="925"/>
      <c r="BD5" s="925"/>
      <c r="BE5" s="925"/>
      <c r="BF5" s="925"/>
      <c r="BG5" s="925"/>
      <c r="BH5" s="925"/>
      <c r="BI5" s="925"/>
      <c r="BJ5" s="925"/>
      <c r="BK5" s="925"/>
      <c r="BL5" s="925"/>
      <c r="BM5" s="925"/>
      <c r="BN5" s="925"/>
      <c r="BO5" s="925"/>
      <c r="BP5" s="925"/>
      <c r="BQ5" s="925"/>
      <c r="BR5" s="925"/>
      <c r="BS5" s="925"/>
      <c r="BT5" s="925"/>
      <c r="BU5" s="925"/>
      <c r="BV5" s="925"/>
      <c r="BW5" s="925"/>
      <c r="BX5" s="925"/>
      <c r="BY5" s="925"/>
      <c r="BZ5" s="925"/>
      <c r="CA5" s="925"/>
      <c r="CB5" s="925"/>
      <c r="CC5" s="925"/>
      <c r="CD5" s="925"/>
      <c r="CE5" s="925"/>
      <c r="CF5" s="925"/>
      <c r="CG5" s="925"/>
      <c r="CH5" s="925"/>
      <c r="CI5" s="925"/>
      <c r="CJ5" s="925"/>
      <c r="CK5" s="925"/>
      <c r="CL5" s="925"/>
      <c r="CM5" s="925"/>
      <c r="CN5" s="926"/>
    </row>
    <row r="6" spans="1:92" ht="21.75" customHeight="1" thickBot="1">
      <c r="A6" s="2694" t="s">
        <v>1717</v>
      </c>
      <c r="B6" s="2695"/>
      <c r="C6" s="927"/>
      <c r="D6" s="928"/>
      <c r="E6" s="928"/>
      <c r="F6" s="928"/>
      <c r="G6" s="2686" t="s">
        <v>1718</v>
      </c>
      <c r="H6" s="2686"/>
      <c r="I6" s="928"/>
      <c r="J6" s="928"/>
      <c r="K6" s="928"/>
      <c r="L6" s="2686" t="s">
        <v>1718</v>
      </c>
      <c r="M6" s="2686"/>
      <c r="N6" s="928"/>
      <c r="O6" s="928"/>
      <c r="P6" s="928"/>
      <c r="Q6" s="2686" t="s">
        <v>1718</v>
      </c>
      <c r="R6" s="2686"/>
      <c r="S6" s="928"/>
      <c r="T6" s="928"/>
      <c r="U6" s="928"/>
      <c r="V6" s="2686" t="s">
        <v>1718</v>
      </c>
      <c r="W6" s="2686"/>
      <c r="X6" s="928"/>
      <c r="Y6" s="928"/>
      <c r="Z6" s="928"/>
      <c r="AA6" s="2686" t="s">
        <v>1718</v>
      </c>
      <c r="AB6" s="2686"/>
      <c r="AC6" s="928"/>
      <c r="AD6" s="928"/>
      <c r="AE6" s="928"/>
      <c r="AF6" s="2686" t="s">
        <v>1718</v>
      </c>
      <c r="AG6" s="2686"/>
      <c r="AH6" s="928"/>
      <c r="AI6" s="928"/>
      <c r="AJ6" s="928"/>
      <c r="AK6" s="2686" t="s">
        <v>1718</v>
      </c>
      <c r="AL6" s="2686"/>
      <c r="AM6" s="928"/>
      <c r="AN6" s="928"/>
      <c r="AO6" s="928"/>
      <c r="AP6" s="2686" t="s">
        <v>1718</v>
      </c>
      <c r="AQ6" s="2686"/>
      <c r="AR6" s="928"/>
      <c r="AS6" s="928"/>
      <c r="AT6" s="928"/>
      <c r="AU6" s="2686" t="s">
        <v>1718</v>
      </c>
      <c r="AV6" s="2686"/>
      <c r="AW6" s="928"/>
      <c r="AX6" s="928"/>
      <c r="AY6" s="928"/>
      <c r="AZ6" s="2686" t="s">
        <v>1718</v>
      </c>
      <c r="BA6" s="2686"/>
      <c r="BB6" s="928"/>
      <c r="BC6" s="928"/>
      <c r="BD6" s="928"/>
      <c r="BE6" s="2686" t="s">
        <v>1718</v>
      </c>
      <c r="BF6" s="2686"/>
      <c r="BG6" s="928"/>
      <c r="BH6" s="928"/>
      <c r="BI6" s="928"/>
      <c r="BJ6" s="2686" t="s">
        <v>1718</v>
      </c>
      <c r="BK6" s="2686"/>
      <c r="BL6" s="928"/>
      <c r="BM6" s="928"/>
      <c r="BN6" s="928"/>
      <c r="BO6" s="2686" t="s">
        <v>1718</v>
      </c>
      <c r="BP6" s="2686"/>
      <c r="BQ6" s="928"/>
      <c r="BR6" s="928"/>
      <c r="BS6" s="928"/>
      <c r="BT6" s="2686" t="s">
        <v>1718</v>
      </c>
      <c r="BU6" s="2686"/>
      <c r="BV6" s="928"/>
      <c r="BW6" s="928"/>
      <c r="BX6" s="928"/>
      <c r="BY6" s="2686" t="s">
        <v>1718</v>
      </c>
      <c r="BZ6" s="2686"/>
      <c r="CA6" s="928"/>
      <c r="CB6" s="928"/>
      <c r="CC6" s="928"/>
      <c r="CD6" s="2686" t="s">
        <v>1718</v>
      </c>
      <c r="CE6" s="2686"/>
      <c r="CF6" s="928"/>
      <c r="CG6" s="928"/>
      <c r="CH6" s="928"/>
      <c r="CI6" s="2686" t="s">
        <v>1718</v>
      </c>
      <c r="CJ6" s="2686"/>
      <c r="CK6" s="928"/>
      <c r="CL6" s="928"/>
      <c r="CM6" s="928"/>
      <c r="CN6" s="929"/>
    </row>
    <row r="7" spans="1:92" ht="20.100000000000001" customHeight="1">
      <c r="A7" s="2681"/>
      <c r="B7" s="2683"/>
      <c r="C7" s="930"/>
      <c r="D7" s="931"/>
      <c r="E7" s="931"/>
      <c r="F7" s="931"/>
      <c r="G7" s="932"/>
      <c r="H7" s="930"/>
      <c r="I7" s="931"/>
      <c r="J7" s="931"/>
      <c r="K7" s="931"/>
      <c r="L7" s="932"/>
      <c r="M7" s="930"/>
      <c r="N7" s="931"/>
      <c r="O7" s="931"/>
      <c r="P7" s="931"/>
      <c r="Q7" s="932"/>
      <c r="R7" s="930"/>
      <c r="S7" s="931"/>
      <c r="T7" s="931"/>
      <c r="U7" s="931"/>
      <c r="V7" s="932"/>
      <c r="W7" s="930"/>
      <c r="X7" s="931"/>
      <c r="Y7" s="931"/>
      <c r="Z7" s="931"/>
      <c r="AA7" s="932"/>
      <c r="AB7" s="930"/>
      <c r="AC7" s="931"/>
      <c r="AD7" s="931"/>
      <c r="AE7" s="931"/>
      <c r="AF7" s="932"/>
      <c r="AG7" s="930"/>
      <c r="AH7" s="931"/>
      <c r="AI7" s="931"/>
      <c r="AJ7" s="931"/>
      <c r="AK7" s="932"/>
      <c r="AL7" s="930"/>
      <c r="AM7" s="931"/>
      <c r="AN7" s="931"/>
      <c r="AO7" s="931"/>
      <c r="AP7" s="932"/>
      <c r="AQ7" s="930"/>
      <c r="AR7" s="931"/>
      <c r="AS7" s="931"/>
      <c r="AT7" s="931"/>
      <c r="AU7" s="932"/>
      <c r="AV7" s="930"/>
      <c r="AW7" s="931"/>
      <c r="AX7" s="931"/>
      <c r="AY7" s="931"/>
      <c r="AZ7" s="932"/>
      <c r="BA7" s="930"/>
      <c r="BB7" s="931"/>
      <c r="BC7" s="931"/>
      <c r="BD7" s="931"/>
      <c r="BE7" s="932"/>
      <c r="BF7" s="930"/>
      <c r="BG7" s="931"/>
      <c r="BH7" s="931"/>
      <c r="BI7" s="931"/>
      <c r="BJ7" s="932"/>
      <c r="BK7" s="930"/>
      <c r="BL7" s="931"/>
      <c r="BM7" s="931"/>
      <c r="BN7" s="931"/>
      <c r="BO7" s="932"/>
      <c r="BP7" s="930"/>
      <c r="BQ7" s="931"/>
      <c r="BR7" s="931"/>
      <c r="BS7" s="931"/>
      <c r="BT7" s="932"/>
      <c r="BU7" s="930"/>
      <c r="BV7" s="931"/>
      <c r="BW7" s="931"/>
      <c r="BX7" s="931"/>
      <c r="BY7" s="932"/>
      <c r="BZ7" s="930"/>
      <c r="CA7" s="931"/>
      <c r="CB7" s="931"/>
      <c r="CC7" s="931"/>
      <c r="CD7" s="932"/>
      <c r="CE7" s="930"/>
      <c r="CF7" s="931"/>
      <c r="CG7" s="931"/>
      <c r="CH7" s="931"/>
      <c r="CI7" s="932"/>
      <c r="CJ7" s="930"/>
      <c r="CK7" s="931"/>
      <c r="CL7" s="931"/>
      <c r="CM7" s="931"/>
      <c r="CN7" s="932"/>
    </row>
    <row r="8" spans="1:92" ht="20.100000000000001" customHeight="1">
      <c r="A8" s="2682"/>
      <c r="B8" s="2680"/>
      <c r="C8" s="933"/>
      <c r="D8" s="934"/>
      <c r="E8" s="934"/>
      <c r="F8" s="934"/>
      <c r="G8" s="935"/>
      <c r="H8" s="933"/>
      <c r="I8" s="934"/>
      <c r="J8" s="934"/>
      <c r="K8" s="934"/>
      <c r="L8" s="935"/>
      <c r="M8" s="933"/>
      <c r="N8" s="934"/>
      <c r="O8" s="934"/>
      <c r="P8" s="934"/>
      <c r="Q8" s="935"/>
      <c r="R8" s="933"/>
      <c r="S8" s="934"/>
      <c r="T8" s="934"/>
      <c r="U8" s="934"/>
      <c r="V8" s="935"/>
      <c r="W8" s="933"/>
      <c r="X8" s="934"/>
      <c r="Y8" s="934"/>
      <c r="Z8" s="934"/>
      <c r="AA8" s="935"/>
      <c r="AB8" s="933"/>
      <c r="AC8" s="934"/>
      <c r="AD8" s="934"/>
      <c r="AE8" s="934"/>
      <c r="AF8" s="935"/>
      <c r="AG8" s="933"/>
      <c r="AH8" s="934"/>
      <c r="AI8" s="934"/>
      <c r="AJ8" s="934"/>
      <c r="AK8" s="935"/>
      <c r="AL8" s="933"/>
      <c r="AM8" s="934"/>
      <c r="AN8" s="934"/>
      <c r="AO8" s="934"/>
      <c r="AP8" s="935"/>
      <c r="AQ8" s="933"/>
      <c r="AR8" s="934"/>
      <c r="AS8" s="934"/>
      <c r="AT8" s="934"/>
      <c r="AU8" s="935"/>
      <c r="AV8" s="933"/>
      <c r="AW8" s="934"/>
      <c r="AX8" s="934"/>
      <c r="AY8" s="934"/>
      <c r="AZ8" s="935"/>
      <c r="BA8" s="933"/>
      <c r="BB8" s="934"/>
      <c r="BC8" s="934"/>
      <c r="BD8" s="934"/>
      <c r="BE8" s="935"/>
      <c r="BF8" s="933"/>
      <c r="BG8" s="934"/>
      <c r="BH8" s="934"/>
      <c r="BI8" s="934"/>
      <c r="BJ8" s="935"/>
      <c r="BK8" s="933"/>
      <c r="BL8" s="934"/>
      <c r="BM8" s="934"/>
      <c r="BN8" s="934"/>
      <c r="BO8" s="935"/>
      <c r="BP8" s="933"/>
      <c r="BQ8" s="934"/>
      <c r="BR8" s="934"/>
      <c r="BS8" s="934"/>
      <c r="BT8" s="935"/>
      <c r="BU8" s="933"/>
      <c r="BV8" s="934"/>
      <c r="BW8" s="934"/>
      <c r="BX8" s="934"/>
      <c r="BY8" s="935"/>
      <c r="BZ8" s="933"/>
      <c r="CA8" s="934"/>
      <c r="CB8" s="934"/>
      <c r="CC8" s="934"/>
      <c r="CD8" s="935"/>
      <c r="CE8" s="933"/>
      <c r="CF8" s="934"/>
      <c r="CG8" s="934"/>
      <c r="CH8" s="934"/>
      <c r="CI8" s="935"/>
      <c r="CJ8" s="933"/>
      <c r="CK8" s="934"/>
      <c r="CL8" s="934"/>
      <c r="CM8" s="934"/>
      <c r="CN8" s="935"/>
    </row>
    <row r="9" spans="1:92" ht="20.100000000000001" customHeight="1">
      <c r="A9" s="2682"/>
      <c r="B9" s="2680"/>
      <c r="C9" s="933"/>
      <c r="D9" s="934"/>
      <c r="E9" s="934"/>
      <c r="F9" s="934"/>
      <c r="G9" s="935"/>
      <c r="H9" s="933"/>
      <c r="I9" s="934"/>
      <c r="J9" s="934"/>
      <c r="K9" s="934"/>
      <c r="L9" s="935"/>
      <c r="M9" s="933"/>
      <c r="N9" s="934"/>
      <c r="O9" s="934"/>
      <c r="P9" s="934"/>
      <c r="Q9" s="935"/>
      <c r="R9" s="933"/>
      <c r="S9" s="934"/>
      <c r="T9" s="934"/>
      <c r="U9" s="934"/>
      <c r="V9" s="935"/>
      <c r="W9" s="933"/>
      <c r="X9" s="934"/>
      <c r="Y9" s="934"/>
      <c r="Z9" s="934"/>
      <c r="AA9" s="935"/>
      <c r="AB9" s="933"/>
      <c r="AC9" s="934"/>
      <c r="AD9" s="934"/>
      <c r="AE9" s="934"/>
      <c r="AF9" s="935"/>
      <c r="AG9" s="933"/>
      <c r="AH9" s="934"/>
      <c r="AI9" s="934"/>
      <c r="AJ9" s="934"/>
      <c r="AK9" s="935"/>
      <c r="AL9" s="933"/>
      <c r="AM9" s="934"/>
      <c r="AN9" s="934"/>
      <c r="AO9" s="934"/>
      <c r="AP9" s="935"/>
      <c r="AQ9" s="933"/>
      <c r="AR9" s="934"/>
      <c r="AS9" s="934"/>
      <c r="AT9" s="934"/>
      <c r="AU9" s="935"/>
      <c r="AV9" s="933"/>
      <c r="AW9" s="934"/>
      <c r="AX9" s="934"/>
      <c r="AY9" s="934"/>
      <c r="AZ9" s="935"/>
      <c r="BA9" s="933"/>
      <c r="BB9" s="934"/>
      <c r="BC9" s="934"/>
      <c r="BD9" s="934"/>
      <c r="BE9" s="935"/>
      <c r="BF9" s="933"/>
      <c r="BG9" s="934"/>
      <c r="BH9" s="934"/>
      <c r="BI9" s="934"/>
      <c r="BJ9" s="935"/>
      <c r="BK9" s="933"/>
      <c r="BL9" s="934"/>
      <c r="BM9" s="934"/>
      <c r="BN9" s="934"/>
      <c r="BO9" s="935"/>
      <c r="BP9" s="933"/>
      <c r="BQ9" s="934"/>
      <c r="BR9" s="934"/>
      <c r="BS9" s="934"/>
      <c r="BT9" s="935"/>
      <c r="BU9" s="933"/>
      <c r="BV9" s="934"/>
      <c r="BW9" s="934"/>
      <c r="BX9" s="934"/>
      <c r="BY9" s="935"/>
      <c r="BZ9" s="933"/>
      <c r="CA9" s="934"/>
      <c r="CB9" s="934"/>
      <c r="CC9" s="934"/>
      <c r="CD9" s="935"/>
      <c r="CE9" s="933"/>
      <c r="CF9" s="934"/>
      <c r="CG9" s="934"/>
      <c r="CH9" s="934"/>
      <c r="CI9" s="935"/>
      <c r="CJ9" s="933"/>
      <c r="CK9" s="934"/>
      <c r="CL9" s="934"/>
      <c r="CM9" s="934"/>
      <c r="CN9" s="935"/>
    </row>
    <row r="10" spans="1:92" ht="20.100000000000001" customHeight="1">
      <c r="A10" s="2682"/>
      <c r="B10" s="2680"/>
      <c r="C10" s="933"/>
      <c r="D10" s="934"/>
      <c r="E10" s="934"/>
      <c r="F10" s="934"/>
      <c r="G10" s="935"/>
      <c r="H10" s="933"/>
      <c r="I10" s="934"/>
      <c r="J10" s="934"/>
      <c r="K10" s="934"/>
      <c r="L10" s="935"/>
      <c r="M10" s="933"/>
      <c r="N10" s="934"/>
      <c r="O10" s="934"/>
      <c r="P10" s="934"/>
      <c r="Q10" s="935"/>
      <c r="R10" s="933"/>
      <c r="S10" s="934"/>
      <c r="T10" s="934"/>
      <c r="U10" s="934"/>
      <c r="V10" s="935"/>
      <c r="W10" s="933"/>
      <c r="X10" s="934"/>
      <c r="Y10" s="934"/>
      <c r="Z10" s="934"/>
      <c r="AA10" s="935"/>
      <c r="AB10" s="933"/>
      <c r="AC10" s="934"/>
      <c r="AD10" s="934"/>
      <c r="AE10" s="934"/>
      <c r="AF10" s="935"/>
      <c r="AG10" s="933"/>
      <c r="AH10" s="934"/>
      <c r="AI10" s="934"/>
      <c r="AJ10" s="934"/>
      <c r="AK10" s="935"/>
      <c r="AL10" s="933"/>
      <c r="AM10" s="934"/>
      <c r="AN10" s="934"/>
      <c r="AO10" s="934"/>
      <c r="AP10" s="935"/>
      <c r="AQ10" s="933"/>
      <c r="AR10" s="934"/>
      <c r="AS10" s="934"/>
      <c r="AT10" s="934"/>
      <c r="AU10" s="935"/>
      <c r="AV10" s="933"/>
      <c r="AW10" s="934"/>
      <c r="AX10" s="934"/>
      <c r="AY10" s="934"/>
      <c r="AZ10" s="935"/>
      <c r="BA10" s="933"/>
      <c r="BB10" s="934"/>
      <c r="BC10" s="934"/>
      <c r="BD10" s="934"/>
      <c r="BE10" s="935"/>
      <c r="BF10" s="933"/>
      <c r="BG10" s="934"/>
      <c r="BH10" s="934"/>
      <c r="BI10" s="934"/>
      <c r="BJ10" s="935"/>
      <c r="BK10" s="933"/>
      <c r="BL10" s="934"/>
      <c r="BM10" s="934"/>
      <c r="BN10" s="934"/>
      <c r="BO10" s="935"/>
      <c r="BP10" s="933"/>
      <c r="BQ10" s="934"/>
      <c r="BR10" s="934"/>
      <c r="BS10" s="934"/>
      <c r="BT10" s="935"/>
      <c r="BU10" s="933"/>
      <c r="BV10" s="934"/>
      <c r="BW10" s="934"/>
      <c r="BX10" s="934"/>
      <c r="BY10" s="935"/>
      <c r="BZ10" s="933"/>
      <c r="CA10" s="934"/>
      <c r="CB10" s="934"/>
      <c r="CC10" s="934"/>
      <c r="CD10" s="935"/>
      <c r="CE10" s="933"/>
      <c r="CF10" s="934"/>
      <c r="CG10" s="934"/>
      <c r="CH10" s="934"/>
      <c r="CI10" s="935"/>
      <c r="CJ10" s="933"/>
      <c r="CK10" s="934"/>
      <c r="CL10" s="934"/>
      <c r="CM10" s="934"/>
      <c r="CN10" s="935"/>
    </row>
    <row r="11" spans="1:92" ht="20.100000000000001" customHeight="1">
      <c r="A11" s="2682"/>
      <c r="B11" s="2680"/>
      <c r="C11" s="933"/>
      <c r="D11" s="934"/>
      <c r="E11" s="934"/>
      <c r="F11" s="934"/>
      <c r="G11" s="935"/>
      <c r="H11" s="933"/>
      <c r="I11" s="934"/>
      <c r="J11" s="934"/>
      <c r="K11" s="934"/>
      <c r="L11" s="935"/>
      <c r="M11" s="933"/>
      <c r="N11" s="934"/>
      <c r="O11" s="934"/>
      <c r="P11" s="934"/>
      <c r="Q11" s="935"/>
      <c r="R11" s="933"/>
      <c r="S11" s="934"/>
      <c r="T11" s="934"/>
      <c r="U11" s="934"/>
      <c r="V11" s="935"/>
      <c r="W11" s="933"/>
      <c r="X11" s="934"/>
      <c r="Y11" s="934"/>
      <c r="Z11" s="934"/>
      <c r="AA11" s="935"/>
      <c r="AB11" s="933"/>
      <c r="AC11" s="934"/>
      <c r="AD11" s="934"/>
      <c r="AE11" s="934"/>
      <c r="AF11" s="935"/>
      <c r="AG11" s="933"/>
      <c r="AH11" s="934"/>
      <c r="AI11" s="934"/>
      <c r="AJ11" s="934"/>
      <c r="AK11" s="935"/>
      <c r="AL11" s="933"/>
      <c r="AM11" s="934"/>
      <c r="AN11" s="934"/>
      <c r="AO11" s="934"/>
      <c r="AP11" s="935"/>
      <c r="AQ11" s="933"/>
      <c r="AR11" s="934"/>
      <c r="AS11" s="934"/>
      <c r="AT11" s="934"/>
      <c r="AU11" s="935"/>
      <c r="AV11" s="933"/>
      <c r="AW11" s="934"/>
      <c r="AX11" s="934"/>
      <c r="AY11" s="934"/>
      <c r="AZ11" s="935"/>
      <c r="BA11" s="933"/>
      <c r="BB11" s="934"/>
      <c r="BC11" s="934"/>
      <c r="BD11" s="934"/>
      <c r="BE11" s="935"/>
      <c r="BF11" s="933"/>
      <c r="BG11" s="934"/>
      <c r="BH11" s="934"/>
      <c r="BI11" s="934"/>
      <c r="BJ11" s="935"/>
      <c r="BK11" s="933"/>
      <c r="BL11" s="934"/>
      <c r="BM11" s="934"/>
      <c r="BN11" s="934"/>
      <c r="BO11" s="935"/>
      <c r="BP11" s="933"/>
      <c r="BQ11" s="934"/>
      <c r="BR11" s="934"/>
      <c r="BS11" s="934"/>
      <c r="BT11" s="935"/>
      <c r="BU11" s="933"/>
      <c r="BV11" s="934"/>
      <c r="BW11" s="934"/>
      <c r="BX11" s="934"/>
      <c r="BY11" s="935"/>
      <c r="BZ11" s="933"/>
      <c r="CA11" s="934"/>
      <c r="CB11" s="934"/>
      <c r="CC11" s="934"/>
      <c r="CD11" s="935"/>
      <c r="CE11" s="933"/>
      <c r="CF11" s="934"/>
      <c r="CG11" s="934"/>
      <c r="CH11" s="934"/>
      <c r="CI11" s="935"/>
      <c r="CJ11" s="933"/>
      <c r="CK11" s="934"/>
      <c r="CL11" s="934"/>
      <c r="CM11" s="934"/>
      <c r="CN11" s="935"/>
    </row>
    <row r="12" spans="1:92" ht="20.100000000000001" customHeight="1">
      <c r="A12" s="2682"/>
      <c r="B12" s="2680"/>
      <c r="C12" s="933"/>
      <c r="D12" s="934"/>
      <c r="E12" s="934"/>
      <c r="F12" s="934"/>
      <c r="G12" s="935"/>
      <c r="H12" s="933"/>
      <c r="I12" s="934"/>
      <c r="J12" s="934"/>
      <c r="K12" s="934"/>
      <c r="L12" s="935"/>
      <c r="M12" s="933"/>
      <c r="N12" s="934"/>
      <c r="O12" s="934"/>
      <c r="P12" s="934"/>
      <c r="Q12" s="935"/>
      <c r="R12" s="933"/>
      <c r="S12" s="934"/>
      <c r="T12" s="934"/>
      <c r="U12" s="934"/>
      <c r="V12" s="935"/>
      <c r="W12" s="933"/>
      <c r="X12" s="934"/>
      <c r="Y12" s="934"/>
      <c r="Z12" s="934"/>
      <c r="AA12" s="935"/>
      <c r="AB12" s="933"/>
      <c r="AC12" s="934"/>
      <c r="AD12" s="934"/>
      <c r="AE12" s="934"/>
      <c r="AF12" s="935"/>
      <c r="AG12" s="933"/>
      <c r="AH12" s="934"/>
      <c r="AI12" s="934"/>
      <c r="AJ12" s="934"/>
      <c r="AK12" s="935"/>
      <c r="AL12" s="933"/>
      <c r="AM12" s="934"/>
      <c r="AN12" s="934"/>
      <c r="AO12" s="934"/>
      <c r="AP12" s="935"/>
      <c r="AQ12" s="933"/>
      <c r="AR12" s="934"/>
      <c r="AS12" s="934"/>
      <c r="AT12" s="934"/>
      <c r="AU12" s="935"/>
      <c r="AV12" s="933"/>
      <c r="AW12" s="934"/>
      <c r="AX12" s="934"/>
      <c r="AY12" s="934"/>
      <c r="AZ12" s="935"/>
      <c r="BA12" s="933"/>
      <c r="BB12" s="934"/>
      <c r="BC12" s="934"/>
      <c r="BD12" s="934"/>
      <c r="BE12" s="935"/>
      <c r="BF12" s="933"/>
      <c r="BG12" s="934"/>
      <c r="BH12" s="934"/>
      <c r="BI12" s="934"/>
      <c r="BJ12" s="935"/>
      <c r="BK12" s="933"/>
      <c r="BL12" s="934"/>
      <c r="BM12" s="934"/>
      <c r="BN12" s="934"/>
      <c r="BO12" s="935"/>
      <c r="BP12" s="933"/>
      <c r="BQ12" s="934"/>
      <c r="BR12" s="934"/>
      <c r="BS12" s="934"/>
      <c r="BT12" s="935"/>
      <c r="BU12" s="933"/>
      <c r="BV12" s="934"/>
      <c r="BW12" s="934"/>
      <c r="BX12" s="934"/>
      <c r="BY12" s="935"/>
      <c r="BZ12" s="933"/>
      <c r="CA12" s="934"/>
      <c r="CB12" s="934"/>
      <c r="CC12" s="934"/>
      <c r="CD12" s="935"/>
      <c r="CE12" s="933"/>
      <c r="CF12" s="934"/>
      <c r="CG12" s="934"/>
      <c r="CH12" s="934"/>
      <c r="CI12" s="935"/>
      <c r="CJ12" s="933"/>
      <c r="CK12" s="934"/>
      <c r="CL12" s="934"/>
      <c r="CM12" s="934"/>
      <c r="CN12" s="935"/>
    </row>
    <row r="13" spans="1:92" ht="20.100000000000001" customHeight="1">
      <c r="A13" s="2682"/>
      <c r="B13" s="2680"/>
      <c r="C13" s="933"/>
      <c r="D13" s="934"/>
      <c r="E13" s="934"/>
      <c r="F13" s="934"/>
      <c r="G13" s="935"/>
      <c r="H13" s="933"/>
      <c r="I13" s="934"/>
      <c r="J13" s="934"/>
      <c r="K13" s="934"/>
      <c r="L13" s="935"/>
      <c r="M13" s="933"/>
      <c r="N13" s="934"/>
      <c r="O13" s="934"/>
      <c r="P13" s="934"/>
      <c r="Q13" s="935"/>
      <c r="R13" s="933"/>
      <c r="S13" s="934"/>
      <c r="T13" s="934"/>
      <c r="U13" s="934"/>
      <c r="V13" s="935"/>
      <c r="W13" s="933"/>
      <c r="X13" s="934"/>
      <c r="Y13" s="934"/>
      <c r="Z13" s="934"/>
      <c r="AA13" s="935"/>
      <c r="AB13" s="933"/>
      <c r="AC13" s="934"/>
      <c r="AD13" s="934"/>
      <c r="AE13" s="934"/>
      <c r="AF13" s="935"/>
      <c r="AG13" s="933"/>
      <c r="AH13" s="934"/>
      <c r="AI13" s="934"/>
      <c r="AJ13" s="934"/>
      <c r="AK13" s="935"/>
      <c r="AL13" s="933"/>
      <c r="AM13" s="934"/>
      <c r="AN13" s="934"/>
      <c r="AO13" s="934"/>
      <c r="AP13" s="935"/>
      <c r="AQ13" s="933"/>
      <c r="AR13" s="934"/>
      <c r="AS13" s="934"/>
      <c r="AT13" s="934"/>
      <c r="AU13" s="935"/>
      <c r="AV13" s="933"/>
      <c r="AW13" s="934"/>
      <c r="AX13" s="934"/>
      <c r="AY13" s="934"/>
      <c r="AZ13" s="935"/>
      <c r="BA13" s="933"/>
      <c r="BB13" s="934"/>
      <c r="BC13" s="934"/>
      <c r="BD13" s="934"/>
      <c r="BE13" s="935"/>
      <c r="BF13" s="933"/>
      <c r="BG13" s="934"/>
      <c r="BH13" s="934"/>
      <c r="BI13" s="934"/>
      <c r="BJ13" s="935"/>
      <c r="BK13" s="933"/>
      <c r="BL13" s="934"/>
      <c r="BM13" s="934"/>
      <c r="BN13" s="934"/>
      <c r="BO13" s="935"/>
      <c r="BP13" s="933"/>
      <c r="BQ13" s="934"/>
      <c r="BR13" s="934"/>
      <c r="BS13" s="934"/>
      <c r="BT13" s="935"/>
      <c r="BU13" s="933"/>
      <c r="BV13" s="934"/>
      <c r="BW13" s="934"/>
      <c r="BX13" s="934"/>
      <c r="BY13" s="935"/>
      <c r="BZ13" s="933"/>
      <c r="CA13" s="934"/>
      <c r="CB13" s="934"/>
      <c r="CC13" s="934"/>
      <c r="CD13" s="935"/>
      <c r="CE13" s="933"/>
      <c r="CF13" s="934"/>
      <c r="CG13" s="934"/>
      <c r="CH13" s="934"/>
      <c r="CI13" s="935"/>
      <c r="CJ13" s="933"/>
      <c r="CK13" s="934"/>
      <c r="CL13" s="934"/>
      <c r="CM13" s="934"/>
      <c r="CN13" s="935"/>
    </row>
    <row r="14" spans="1:92" ht="20.100000000000001" customHeight="1">
      <c r="A14" s="2682"/>
      <c r="B14" s="2680"/>
      <c r="C14" s="933"/>
      <c r="D14" s="934"/>
      <c r="E14" s="934"/>
      <c r="F14" s="934"/>
      <c r="G14" s="935"/>
      <c r="H14" s="933"/>
      <c r="I14" s="934"/>
      <c r="J14" s="934"/>
      <c r="K14" s="934"/>
      <c r="L14" s="935"/>
      <c r="M14" s="933"/>
      <c r="N14" s="934"/>
      <c r="O14" s="934"/>
      <c r="P14" s="934"/>
      <c r="Q14" s="935"/>
      <c r="R14" s="933"/>
      <c r="S14" s="934"/>
      <c r="T14" s="934"/>
      <c r="U14" s="934"/>
      <c r="V14" s="935"/>
      <c r="W14" s="933"/>
      <c r="X14" s="934"/>
      <c r="Y14" s="934"/>
      <c r="Z14" s="934"/>
      <c r="AA14" s="935"/>
      <c r="AB14" s="933"/>
      <c r="AC14" s="934"/>
      <c r="AD14" s="934"/>
      <c r="AE14" s="934"/>
      <c r="AF14" s="935"/>
      <c r="AG14" s="933"/>
      <c r="AH14" s="934"/>
      <c r="AI14" s="934"/>
      <c r="AJ14" s="934"/>
      <c r="AK14" s="935"/>
      <c r="AL14" s="933"/>
      <c r="AM14" s="934"/>
      <c r="AN14" s="934"/>
      <c r="AO14" s="934"/>
      <c r="AP14" s="935"/>
      <c r="AQ14" s="933"/>
      <c r="AR14" s="934"/>
      <c r="AS14" s="934"/>
      <c r="AT14" s="934"/>
      <c r="AU14" s="935"/>
      <c r="AV14" s="933"/>
      <c r="AW14" s="934"/>
      <c r="AX14" s="934"/>
      <c r="AY14" s="934"/>
      <c r="AZ14" s="935"/>
      <c r="BA14" s="933"/>
      <c r="BB14" s="934"/>
      <c r="BC14" s="934"/>
      <c r="BD14" s="934"/>
      <c r="BE14" s="935"/>
      <c r="BF14" s="933"/>
      <c r="BG14" s="934"/>
      <c r="BH14" s="934"/>
      <c r="BI14" s="934"/>
      <c r="BJ14" s="935"/>
      <c r="BK14" s="933"/>
      <c r="BL14" s="934"/>
      <c r="BM14" s="934"/>
      <c r="BN14" s="934"/>
      <c r="BO14" s="935"/>
      <c r="BP14" s="933"/>
      <c r="BQ14" s="934"/>
      <c r="BR14" s="934"/>
      <c r="BS14" s="934"/>
      <c r="BT14" s="935"/>
      <c r="BU14" s="933"/>
      <c r="BV14" s="934"/>
      <c r="BW14" s="934"/>
      <c r="BX14" s="934"/>
      <c r="BY14" s="935"/>
      <c r="BZ14" s="933"/>
      <c r="CA14" s="934"/>
      <c r="CB14" s="934"/>
      <c r="CC14" s="934"/>
      <c r="CD14" s="935"/>
      <c r="CE14" s="933"/>
      <c r="CF14" s="934"/>
      <c r="CG14" s="934"/>
      <c r="CH14" s="934"/>
      <c r="CI14" s="935"/>
      <c r="CJ14" s="933"/>
      <c r="CK14" s="934"/>
      <c r="CL14" s="934"/>
      <c r="CM14" s="934"/>
      <c r="CN14" s="935"/>
    </row>
    <row r="15" spans="1:92" ht="20.100000000000001" customHeight="1">
      <c r="A15" s="2682"/>
      <c r="B15" s="2680"/>
      <c r="C15" s="933"/>
      <c r="D15" s="934"/>
      <c r="E15" s="934"/>
      <c r="F15" s="934"/>
      <c r="G15" s="935"/>
      <c r="H15" s="933"/>
      <c r="I15" s="934"/>
      <c r="J15" s="934"/>
      <c r="K15" s="934"/>
      <c r="L15" s="935"/>
      <c r="M15" s="933"/>
      <c r="N15" s="934"/>
      <c r="O15" s="934"/>
      <c r="P15" s="934"/>
      <c r="Q15" s="935"/>
      <c r="R15" s="933"/>
      <c r="S15" s="934"/>
      <c r="T15" s="934"/>
      <c r="U15" s="934"/>
      <c r="V15" s="935"/>
      <c r="W15" s="933"/>
      <c r="X15" s="934"/>
      <c r="Y15" s="934"/>
      <c r="Z15" s="934"/>
      <c r="AA15" s="935"/>
      <c r="AB15" s="933"/>
      <c r="AC15" s="934"/>
      <c r="AD15" s="934"/>
      <c r="AE15" s="934"/>
      <c r="AF15" s="935"/>
      <c r="AG15" s="933"/>
      <c r="AH15" s="934"/>
      <c r="AI15" s="934"/>
      <c r="AJ15" s="934"/>
      <c r="AK15" s="935"/>
      <c r="AL15" s="933"/>
      <c r="AM15" s="934"/>
      <c r="AN15" s="934"/>
      <c r="AO15" s="934"/>
      <c r="AP15" s="935"/>
      <c r="AQ15" s="933"/>
      <c r="AR15" s="934"/>
      <c r="AS15" s="934"/>
      <c r="AT15" s="934"/>
      <c r="AU15" s="935"/>
      <c r="AV15" s="933"/>
      <c r="AW15" s="934"/>
      <c r="AX15" s="934"/>
      <c r="AY15" s="934"/>
      <c r="AZ15" s="935"/>
      <c r="BA15" s="933"/>
      <c r="BB15" s="934"/>
      <c r="BC15" s="934"/>
      <c r="BD15" s="934"/>
      <c r="BE15" s="935"/>
      <c r="BF15" s="933"/>
      <c r="BG15" s="934"/>
      <c r="BH15" s="934"/>
      <c r="BI15" s="934"/>
      <c r="BJ15" s="935"/>
      <c r="BK15" s="933"/>
      <c r="BL15" s="934"/>
      <c r="BM15" s="934"/>
      <c r="BN15" s="934"/>
      <c r="BO15" s="935"/>
      <c r="BP15" s="933"/>
      <c r="BQ15" s="934"/>
      <c r="BR15" s="934"/>
      <c r="BS15" s="934"/>
      <c r="BT15" s="935"/>
      <c r="BU15" s="933"/>
      <c r="BV15" s="934"/>
      <c r="BW15" s="934"/>
      <c r="BX15" s="934"/>
      <c r="BY15" s="935"/>
      <c r="BZ15" s="933"/>
      <c r="CA15" s="934"/>
      <c r="CB15" s="934"/>
      <c r="CC15" s="934"/>
      <c r="CD15" s="935"/>
      <c r="CE15" s="933"/>
      <c r="CF15" s="934"/>
      <c r="CG15" s="934"/>
      <c r="CH15" s="934"/>
      <c r="CI15" s="935"/>
      <c r="CJ15" s="933"/>
      <c r="CK15" s="934"/>
      <c r="CL15" s="934"/>
      <c r="CM15" s="934"/>
      <c r="CN15" s="935"/>
    </row>
    <row r="16" spans="1:92" ht="20.100000000000001" customHeight="1">
      <c r="A16" s="2682"/>
      <c r="B16" s="2680"/>
      <c r="C16" s="933"/>
      <c r="D16" s="934"/>
      <c r="E16" s="934"/>
      <c r="F16" s="934"/>
      <c r="G16" s="935"/>
      <c r="H16" s="933"/>
      <c r="I16" s="934"/>
      <c r="J16" s="934"/>
      <c r="K16" s="934"/>
      <c r="L16" s="935"/>
      <c r="M16" s="933"/>
      <c r="N16" s="934"/>
      <c r="O16" s="934"/>
      <c r="P16" s="934"/>
      <c r="Q16" s="935"/>
      <c r="R16" s="933"/>
      <c r="S16" s="934"/>
      <c r="T16" s="934"/>
      <c r="U16" s="934"/>
      <c r="V16" s="935"/>
      <c r="W16" s="933"/>
      <c r="X16" s="934"/>
      <c r="Y16" s="934"/>
      <c r="Z16" s="934"/>
      <c r="AA16" s="935"/>
      <c r="AB16" s="933"/>
      <c r="AC16" s="934"/>
      <c r="AD16" s="934"/>
      <c r="AE16" s="934"/>
      <c r="AF16" s="935"/>
      <c r="AG16" s="933"/>
      <c r="AH16" s="934"/>
      <c r="AI16" s="934"/>
      <c r="AJ16" s="934"/>
      <c r="AK16" s="935"/>
      <c r="AL16" s="933"/>
      <c r="AM16" s="934"/>
      <c r="AN16" s="934"/>
      <c r="AO16" s="934"/>
      <c r="AP16" s="935"/>
      <c r="AQ16" s="933"/>
      <c r="AR16" s="934"/>
      <c r="AS16" s="934"/>
      <c r="AT16" s="934"/>
      <c r="AU16" s="935"/>
      <c r="AV16" s="933"/>
      <c r="AW16" s="934"/>
      <c r="AX16" s="934"/>
      <c r="AY16" s="934"/>
      <c r="AZ16" s="935"/>
      <c r="BA16" s="933"/>
      <c r="BB16" s="934"/>
      <c r="BC16" s="934"/>
      <c r="BD16" s="934"/>
      <c r="BE16" s="935"/>
      <c r="BF16" s="933"/>
      <c r="BG16" s="934"/>
      <c r="BH16" s="934"/>
      <c r="BI16" s="934"/>
      <c r="BJ16" s="935"/>
      <c r="BK16" s="933"/>
      <c r="BL16" s="934"/>
      <c r="BM16" s="934"/>
      <c r="BN16" s="934"/>
      <c r="BO16" s="935"/>
      <c r="BP16" s="933"/>
      <c r="BQ16" s="934"/>
      <c r="BR16" s="934"/>
      <c r="BS16" s="934"/>
      <c r="BT16" s="935"/>
      <c r="BU16" s="933"/>
      <c r="BV16" s="934"/>
      <c r="BW16" s="934"/>
      <c r="BX16" s="934"/>
      <c r="BY16" s="935"/>
      <c r="BZ16" s="933"/>
      <c r="CA16" s="934"/>
      <c r="CB16" s="934"/>
      <c r="CC16" s="934"/>
      <c r="CD16" s="935"/>
      <c r="CE16" s="933"/>
      <c r="CF16" s="934"/>
      <c r="CG16" s="934"/>
      <c r="CH16" s="934"/>
      <c r="CI16" s="935"/>
      <c r="CJ16" s="933"/>
      <c r="CK16" s="934"/>
      <c r="CL16" s="934"/>
      <c r="CM16" s="934"/>
      <c r="CN16" s="935"/>
    </row>
    <row r="17" spans="1:92" ht="20.100000000000001" customHeight="1">
      <c r="A17" s="2682"/>
      <c r="B17" s="2680"/>
      <c r="C17" s="933"/>
      <c r="D17" s="934"/>
      <c r="E17" s="934"/>
      <c r="F17" s="934"/>
      <c r="G17" s="935"/>
      <c r="H17" s="933"/>
      <c r="I17" s="934"/>
      <c r="J17" s="934"/>
      <c r="K17" s="934"/>
      <c r="L17" s="935"/>
      <c r="M17" s="933"/>
      <c r="N17" s="934"/>
      <c r="O17" s="934"/>
      <c r="P17" s="934"/>
      <c r="Q17" s="935"/>
      <c r="R17" s="933"/>
      <c r="S17" s="934"/>
      <c r="T17" s="934"/>
      <c r="U17" s="934"/>
      <c r="V17" s="935"/>
      <c r="W17" s="933"/>
      <c r="X17" s="934"/>
      <c r="Y17" s="934"/>
      <c r="Z17" s="934"/>
      <c r="AA17" s="935"/>
      <c r="AB17" s="933"/>
      <c r="AC17" s="934"/>
      <c r="AD17" s="934"/>
      <c r="AE17" s="934"/>
      <c r="AF17" s="935"/>
      <c r="AG17" s="933"/>
      <c r="AH17" s="934"/>
      <c r="AI17" s="934"/>
      <c r="AJ17" s="934"/>
      <c r="AK17" s="935"/>
      <c r="AL17" s="933"/>
      <c r="AM17" s="934"/>
      <c r="AN17" s="934"/>
      <c r="AO17" s="934"/>
      <c r="AP17" s="935"/>
      <c r="AQ17" s="933"/>
      <c r="AR17" s="934"/>
      <c r="AS17" s="934"/>
      <c r="AT17" s="934"/>
      <c r="AU17" s="935"/>
      <c r="AV17" s="933"/>
      <c r="AW17" s="934"/>
      <c r="AX17" s="934"/>
      <c r="AY17" s="934"/>
      <c r="AZ17" s="935"/>
      <c r="BA17" s="933"/>
      <c r="BB17" s="934"/>
      <c r="BC17" s="934"/>
      <c r="BD17" s="934"/>
      <c r="BE17" s="935"/>
      <c r="BF17" s="933"/>
      <c r="BG17" s="934"/>
      <c r="BH17" s="934"/>
      <c r="BI17" s="934"/>
      <c r="BJ17" s="935"/>
      <c r="BK17" s="933"/>
      <c r="BL17" s="934"/>
      <c r="BM17" s="934"/>
      <c r="BN17" s="934"/>
      <c r="BO17" s="935"/>
      <c r="BP17" s="933"/>
      <c r="BQ17" s="934"/>
      <c r="BR17" s="934"/>
      <c r="BS17" s="934"/>
      <c r="BT17" s="935"/>
      <c r="BU17" s="933"/>
      <c r="BV17" s="934"/>
      <c r="BW17" s="934"/>
      <c r="BX17" s="934"/>
      <c r="BY17" s="935"/>
      <c r="BZ17" s="933"/>
      <c r="CA17" s="934"/>
      <c r="CB17" s="934"/>
      <c r="CC17" s="934"/>
      <c r="CD17" s="935"/>
      <c r="CE17" s="933"/>
      <c r="CF17" s="934"/>
      <c r="CG17" s="934"/>
      <c r="CH17" s="934"/>
      <c r="CI17" s="935"/>
      <c r="CJ17" s="933"/>
      <c r="CK17" s="934"/>
      <c r="CL17" s="934"/>
      <c r="CM17" s="934"/>
      <c r="CN17" s="935"/>
    </row>
    <row r="18" spans="1:92" ht="20.100000000000001" customHeight="1">
      <c r="A18" s="2682"/>
      <c r="B18" s="2680"/>
      <c r="C18" s="933"/>
      <c r="D18" s="934"/>
      <c r="E18" s="934"/>
      <c r="F18" s="934"/>
      <c r="G18" s="935"/>
      <c r="H18" s="933"/>
      <c r="I18" s="934"/>
      <c r="J18" s="934"/>
      <c r="K18" s="934"/>
      <c r="L18" s="935"/>
      <c r="M18" s="933"/>
      <c r="N18" s="934"/>
      <c r="O18" s="934"/>
      <c r="P18" s="934"/>
      <c r="Q18" s="935"/>
      <c r="R18" s="933"/>
      <c r="S18" s="934"/>
      <c r="T18" s="934"/>
      <c r="U18" s="934"/>
      <c r="V18" s="935"/>
      <c r="W18" s="933"/>
      <c r="X18" s="934"/>
      <c r="Y18" s="934"/>
      <c r="Z18" s="934"/>
      <c r="AA18" s="935"/>
      <c r="AB18" s="933"/>
      <c r="AC18" s="934"/>
      <c r="AD18" s="934"/>
      <c r="AE18" s="934"/>
      <c r="AF18" s="935"/>
      <c r="AG18" s="933"/>
      <c r="AH18" s="934"/>
      <c r="AI18" s="934"/>
      <c r="AJ18" s="934"/>
      <c r="AK18" s="935"/>
      <c r="AL18" s="933"/>
      <c r="AM18" s="934"/>
      <c r="AN18" s="934"/>
      <c r="AO18" s="934"/>
      <c r="AP18" s="935"/>
      <c r="AQ18" s="933"/>
      <c r="AR18" s="934"/>
      <c r="AS18" s="934"/>
      <c r="AT18" s="934"/>
      <c r="AU18" s="935"/>
      <c r="AV18" s="933"/>
      <c r="AW18" s="934"/>
      <c r="AX18" s="934"/>
      <c r="AY18" s="934"/>
      <c r="AZ18" s="935"/>
      <c r="BA18" s="933"/>
      <c r="BB18" s="934"/>
      <c r="BC18" s="934"/>
      <c r="BD18" s="934"/>
      <c r="BE18" s="935"/>
      <c r="BF18" s="933"/>
      <c r="BG18" s="934"/>
      <c r="BH18" s="934"/>
      <c r="BI18" s="934"/>
      <c r="BJ18" s="935"/>
      <c r="BK18" s="933"/>
      <c r="BL18" s="934"/>
      <c r="BM18" s="934"/>
      <c r="BN18" s="934"/>
      <c r="BO18" s="935"/>
      <c r="BP18" s="933"/>
      <c r="BQ18" s="934"/>
      <c r="BR18" s="934"/>
      <c r="BS18" s="934"/>
      <c r="BT18" s="935"/>
      <c r="BU18" s="933"/>
      <c r="BV18" s="934"/>
      <c r="BW18" s="934"/>
      <c r="BX18" s="934"/>
      <c r="BY18" s="935"/>
      <c r="BZ18" s="933"/>
      <c r="CA18" s="934"/>
      <c r="CB18" s="934"/>
      <c r="CC18" s="934"/>
      <c r="CD18" s="935"/>
      <c r="CE18" s="933"/>
      <c r="CF18" s="934"/>
      <c r="CG18" s="934"/>
      <c r="CH18" s="934"/>
      <c r="CI18" s="935"/>
      <c r="CJ18" s="933"/>
      <c r="CK18" s="934"/>
      <c r="CL18" s="934"/>
      <c r="CM18" s="934"/>
      <c r="CN18" s="935"/>
    </row>
    <row r="19" spans="1:92" ht="20.100000000000001" customHeight="1">
      <c r="A19" s="2682"/>
      <c r="B19" s="2680"/>
      <c r="C19" s="933"/>
      <c r="D19" s="934"/>
      <c r="E19" s="934"/>
      <c r="F19" s="934"/>
      <c r="G19" s="935"/>
      <c r="H19" s="933"/>
      <c r="I19" s="934"/>
      <c r="J19" s="934"/>
      <c r="K19" s="934"/>
      <c r="L19" s="935"/>
      <c r="M19" s="933"/>
      <c r="N19" s="934"/>
      <c r="O19" s="934"/>
      <c r="P19" s="934"/>
      <c r="Q19" s="935"/>
      <c r="R19" s="933"/>
      <c r="S19" s="934"/>
      <c r="T19" s="934"/>
      <c r="U19" s="934"/>
      <c r="V19" s="935"/>
      <c r="W19" s="933"/>
      <c r="X19" s="934"/>
      <c r="Y19" s="934"/>
      <c r="Z19" s="934"/>
      <c r="AA19" s="935"/>
      <c r="AB19" s="933"/>
      <c r="AC19" s="934"/>
      <c r="AD19" s="934"/>
      <c r="AE19" s="934"/>
      <c r="AF19" s="935"/>
      <c r="AG19" s="933"/>
      <c r="AH19" s="934"/>
      <c r="AI19" s="934"/>
      <c r="AJ19" s="934"/>
      <c r="AK19" s="935"/>
      <c r="AL19" s="933"/>
      <c r="AM19" s="934"/>
      <c r="AN19" s="934"/>
      <c r="AO19" s="934"/>
      <c r="AP19" s="935"/>
      <c r="AQ19" s="933"/>
      <c r="AR19" s="934"/>
      <c r="AS19" s="934"/>
      <c r="AT19" s="934"/>
      <c r="AU19" s="935"/>
      <c r="AV19" s="933"/>
      <c r="AW19" s="934"/>
      <c r="AX19" s="934"/>
      <c r="AY19" s="934"/>
      <c r="AZ19" s="935"/>
      <c r="BA19" s="933"/>
      <c r="BB19" s="934"/>
      <c r="BC19" s="934"/>
      <c r="BD19" s="934"/>
      <c r="BE19" s="935"/>
      <c r="BF19" s="933"/>
      <c r="BG19" s="934"/>
      <c r="BH19" s="934"/>
      <c r="BI19" s="934"/>
      <c r="BJ19" s="935"/>
      <c r="BK19" s="933"/>
      <c r="BL19" s="934"/>
      <c r="BM19" s="934"/>
      <c r="BN19" s="934"/>
      <c r="BO19" s="935"/>
      <c r="BP19" s="933"/>
      <c r="BQ19" s="934"/>
      <c r="BR19" s="934"/>
      <c r="BS19" s="934"/>
      <c r="BT19" s="935"/>
      <c r="BU19" s="933"/>
      <c r="BV19" s="934"/>
      <c r="BW19" s="934"/>
      <c r="BX19" s="934"/>
      <c r="BY19" s="935"/>
      <c r="BZ19" s="933"/>
      <c r="CA19" s="934"/>
      <c r="CB19" s="934"/>
      <c r="CC19" s="934"/>
      <c r="CD19" s="935"/>
      <c r="CE19" s="933"/>
      <c r="CF19" s="934"/>
      <c r="CG19" s="934"/>
      <c r="CH19" s="934"/>
      <c r="CI19" s="935"/>
      <c r="CJ19" s="933"/>
      <c r="CK19" s="934"/>
      <c r="CL19" s="934"/>
      <c r="CM19" s="934"/>
      <c r="CN19" s="935"/>
    </row>
    <row r="20" spans="1:92" ht="20.100000000000001" customHeight="1">
      <c r="A20" s="2682"/>
      <c r="B20" s="2680"/>
      <c r="C20" s="933"/>
      <c r="D20" s="934"/>
      <c r="E20" s="934"/>
      <c r="F20" s="934"/>
      <c r="G20" s="935"/>
      <c r="H20" s="933"/>
      <c r="I20" s="934"/>
      <c r="J20" s="934"/>
      <c r="K20" s="934"/>
      <c r="L20" s="935"/>
      <c r="M20" s="933"/>
      <c r="N20" s="934"/>
      <c r="O20" s="934"/>
      <c r="P20" s="934"/>
      <c r="Q20" s="935"/>
      <c r="R20" s="933"/>
      <c r="S20" s="934"/>
      <c r="T20" s="934"/>
      <c r="U20" s="934"/>
      <c r="V20" s="935"/>
      <c r="W20" s="933"/>
      <c r="X20" s="934"/>
      <c r="Y20" s="934"/>
      <c r="Z20" s="934"/>
      <c r="AA20" s="935"/>
      <c r="AB20" s="933"/>
      <c r="AC20" s="934"/>
      <c r="AD20" s="934"/>
      <c r="AE20" s="934"/>
      <c r="AF20" s="935"/>
      <c r="AG20" s="933"/>
      <c r="AH20" s="934"/>
      <c r="AI20" s="934"/>
      <c r="AJ20" s="934"/>
      <c r="AK20" s="935"/>
      <c r="AL20" s="933"/>
      <c r="AM20" s="934"/>
      <c r="AN20" s="934"/>
      <c r="AO20" s="934"/>
      <c r="AP20" s="935"/>
      <c r="AQ20" s="933"/>
      <c r="AR20" s="934"/>
      <c r="AS20" s="934"/>
      <c r="AT20" s="934"/>
      <c r="AU20" s="935"/>
      <c r="AV20" s="933"/>
      <c r="AW20" s="934"/>
      <c r="AX20" s="934"/>
      <c r="AY20" s="934"/>
      <c r="AZ20" s="935"/>
      <c r="BA20" s="933"/>
      <c r="BB20" s="934"/>
      <c r="BC20" s="934"/>
      <c r="BD20" s="934"/>
      <c r="BE20" s="935"/>
      <c r="BF20" s="933"/>
      <c r="BG20" s="934"/>
      <c r="BH20" s="934"/>
      <c r="BI20" s="934"/>
      <c r="BJ20" s="935"/>
      <c r="BK20" s="933"/>
      <c r="BL20" s="934"/>
      <c r="BM20" s="934"/>
      <c r="BN20" s="934"/>
      <c r="BO20" s="935"/>
      <c r="BP20" s="933"/>
      <c r="BQ20" s="934"/>
      <c r="BR20" s="934"/>
      <c r="BS20" s="934"/>
      <c r="BT20" s="935"/>
      <c r="BU20" s="933"/>
      <c r="BV20" s="934"/>
      <c r="BW20" s="934"/>
      <c r="BX20" s="934"/>
      <c r="BY20" s="935"/>
      <c r="BZ20" s="933"/>
      <c r="CA20" s="934"/>
      <c r="CB20" s="934"/>
      <c r="CC20" s="934"/>
      <c r="CD20" s="935"/>
      <c r="CE20" s="933"/>
      <c r="CF20" s="934"/>
      <c r="CG20" s="934"/>
      <c r="CH20" s="934"/>
      <c r="CI20" s="935"/>
      <c r="CJ20" s="933"/>
      <c r="CK20" s="934"/>
      <c r="CL20" s="934"/>
      <c r="CM20" s="934"/>
      <c r="CN20" s="935"/>
    </row>
    <row r="21" spans="1:92" ht="20.100000000000001" customHeight="1">
      <c r="A21" s="2682"/>
      <c r="B21" s="2680"/>
      <c r="C21" s="933"/>
      <c r="D21" s="934"/>
      <c r="E21" s="934"/>
      <c r="F21" s="934"/>
      <c r="G21" s="935"/>
      <c r="H21" s="933"/>
      <c r="I21" s="934"/>
      <c r="J21" s="934"/>
      <c r="K21" s="934"/>
      <c r="L21" s="935"/>
      <c r="M21" s="933"/>
      <c r="N21" s="934"/>
      <c r="O21" s="934"/>
      <c r="P21" s="934"/>
      <c r="Q21" s="935"/>
      <c r="R21" s="933"/>
      <c r="S21" s="934"/>
      <c r="T21" s="934"/>
      <c r="U21" s="934"/>
      <c r="V21" s="935"/>
      <c r="W21" s="933"/>
      <c r="X21" s="934"/>
      <c r="Y21" s="934"/>
      <c r="Z21" s="934"/>
      <c r="AA21" s="935"/>
      <c r="AB21" s="933"/>
      <c r="AC21" s="934"/>
      <c r="AD21" s="934"/>
      <c r="AE21" s="934"/>
      <c r="AF21" s="935"/>
      <c r="AG21" s="933"/>
      <c r="AH21" s="934"/>
      <c r="AI21" s="934"/>
      <c r="AJ21" s="934"/>
      <c r="AK21" s="935"/>
      <c r="AL21" s="933"/>
      <c r="AM21" s="934"/>
      <c r="AN21" s="934"/>
      <c r="AO21" s="934"/>
      <c r="AP21" s="935"/>
      <c r="AQ21" s="933"/>
      <c r="AR21" s="934"/>
      <c r="AS21" s="934"/>
      <c r="AT21" s="934"/>
      <c r="AU21" s="935"/>
      <c r="AV21" s="933"/>
      <c r="AW21" s="934"/>
      <c r="AX21" s="934"/>
      <c r="AY21" s="934"/>
      <c r="AZ21" s="935"/>
      <c r="BA21" s="933"/>
      <c r="BB21" s="934"/>
      <c r="BC21" s="934"/>
      <c r="BD21" s="934"/>
      <c r="BE21" s="935"/>
      <c r="BF21" s="933"/>
      <c r="BG21" s="934"/>
      <c r="BH21" s="934"/>
      <c r="BI21" s="934"/>
      <c r="BJ21" s="935"/>
      <c r="BK21" s="933"/>
      <c r="BL21" s="934"/>
      <c r="BM21" s="934"/>
      <c r="BN21" s="934"/>
      <c r="BO21" s="935"/>
      <c r="BP21" s="933"/>
      <c r="BQ21" s="934"/>
      <c r="BR21" s="934"/>
      <c r="BS21" s="934"/>
      <c r="BT21" s="935"/>
      <c r="BU21" s="933"/>
      <c r="BV21" s="934"/>
      <c r="BW21" s="934"/>
      <c r="BX21" s="934"/>
      <c r="BY21" s="935"/>
      <c r="BZ21" s="933"/>
      <c r="CA21" s="934"/>
      <c r="CB21" s="934"/>
      <c r="CC21" s="934"/>
      <c r="CD21" s="935"/>
      <c r="CE21" s="933"/>
      <c r="CF21" s="934"/>
      <c r="CG21" s="934"/>
      <c r="CH21" s="934"/>
      <c r="CI21" s="935"/>
      <c r="CJ21" s="933"/>
      <c r="CK21" s="934"/>
      <c r="CL21" s="934"/>
      <c r="CM21" s="934"/>
      <c r="CN21" s="935"/>
    </row>
    <row r="22" spans="1:92" ht="20.100000000000001" customHeight="1">
      <c r="A22" s="2682"/>
      <c r="B22" s="2680"/>
      <c r="C22" s="933"/>
      <c r="D22" s="934"/>
      <c r="E22" s="934"/>
      <c r="F22" s="934"/>
      <c r="G22" s="935"/>
      <c r="H22" s="933"/>
      <c r="I22" s="934"/>
      <c r="J22" s="934"/>
      <c r="K22" s="934"/>
      <c r="L22" s="935"/>
      <c r="M22" s="933"/>
      <c r="N22" s="934"/>
      <c r="O22" s="934"/>
      <c r="P22" s="934"/>
      <c r="Q22" s="935"/>
      <c r="R22" s="933"/>
      <c r="S22" s="934"/>
      <c r="T22" s="934"/>
      <c r="U22" s="934"/>
      <c r="V22" s="935"/>
      <c r="W22" s="933"/>
      <c r="X22" s="934"/>
      <c r="Y22" s="934"/>
      <c r="Z22" s="934"/>
      <c r="AA22" s="935"/>
      <c r="AB22" s="933"/>
      <c r="AC22" s="934"/>
      <c r="AD22" s="934"/>
      <c r="AE22" s="934"/>
      <c r="AF22" s="935"/>
      <c r="AG22" s="933"/>
      <c r="AH22" s="934"/>
      <c r="AI22" s="934"/>
      <c r="AJ22" s="934"/>
      <c r="AK22" s="935"/>
      <c r="AL22" s="933"/>
      <c r="AM22" s="934"/>
      <c r="AN22" s="934"/>
      <c r="AO22" s="934"/>
      <c r="AP22" s="935"/>
      <c r="AQ22" s="933"/>
      <c r="AR22" s="934"/>
      <c r="AS22" s="934"/>
      <c r="AT22" s="934"/>
      <c r="AU22" s="935"/>
      <c r="AV22" s="933"/>
      <c r="AW22" s="934"/>
      <c r="AX22" s="934"/>
      <c r="AY22" s="934"/>
      <c r="AZ22" s="935"/>
      <c r="BA22" s="933"/>
      <c r="BB22" s="934"/>
      <c r="BC22" s="934"/>
      <c r="BD22" s="934"/>
      <c r="BE22" s="935"/>
      <c r="BF22" s="933"/>
      <c r="BG22" s="934"/>
      <c r="BH22" s="934"/>
      <c r="BI22" s="934"/>
      <c r="BJ22" s="935"/>
      <c r="BK22" s="933"/>
      <c r="BL22" s="934"/>
      <c r="BM22" s="934"/>
      <c r="BN22" s="934"/>
      <c r="BO22" s="935"/>
      <c r="BP22" s="933"/>
      <c r="BQ22" s="934"/>
      <c r="BR22" s="934"/>
      <c r="BS22" s="934"/>
      <c r="BT22" s="935"/>
      <c r="BU22" s="933"/>
      <c r="BV22" s="934"/>
      <c r="BW22" s="934"/>
      <c r="BX22" s="934"/>
      <c r="BY22" s="935"/>
      <c r="BZ22" s="933"/>
      <c r="CA22" s="934"/>
      <c r="CB22" s="934"/>
      <c r="CC22" s="934"/>
      <c r="CD22" s="935"/>
      <c r="CE22" s="933"/>
      <c r="CF22" s="934"/>
      <c r="CG22" s="934"/>
      <c r="CH22" s="934"/>
      <c r="CI22" s="935"/>
      <c r="CJ22" s="933"/>
      <c r="CK22" s="934"/>
      <c r="CL22" s="934"/>
      <c r="CM22" s="934"/>
      <c r="CN22" s="935"/>
    </row>
    <row r="23" spans="1:92" ht="20.100000000000001" customHeight="1">
      <c r="A23" s="2682"/>
      <c r="B23" s="2680"/>
      <c r="C23" s="933"/>
      <c r="D23" s="934"/>
      <c r="E23" s="934"/>
      <c r="F23" s="934"/>
      <c r="G23" s="935"/>
      <c r="H23" s="933"/>
      <c r="I23" s="934"/>
      <c r="J23" s="934"/>
      <c r="K23" s="934"/>
      <c r="L23" s="935"/>
      <c r="M23" s="933"/>
      <c r="N23" s="934"/>
      <c r="O23" s="934"/>
      <c r="P23" s="934"/>
      <c r="Q23" s="935"/>
      <c r="R23" s="933"/>
      <c r="S23" s="934"/>
      <c r="T23" s="934"/>
      <c r="U23" s="934"/>
      <c r="V23" s="935"/>
      <c r="W23" s="933"/>
      <c r="X23" s="934"/>
      <c r="Y23" s="934"/>
      <c r="Z23" s="934"/>
      <c r="AA23" s="935"/>
      <c r="AB23" s="933"/>
      <c r="AC23" s="934"/>
      <c r="AD23" s="934"/>
      <c r="AE23" s="934"/>
      <c r="AF23" s="935"/>
      <c r="AG23" s="933"/>
      <c r="AH23" s="934"/>
      <c r="AI23" s="934"/>
      <c r="AJ23" s="934"/>
      <c r="AK23" s="935"/>
      <c r="AL23" s="933"/>
      <c r="AM23" s="934"/>
      <c r="AN23" s="934"/>
      <c r="AO23" s="934"/>
      <c r="AP23" s="935"/>
      <c r="AQ23" s="933"/>
      <c r="AR23" s="934"/>
      <c r="AS23" s="934"/>
      <c r="AT23" s="934"/>
      <c r="AU23" s="935"/>
      <c r="AV23" s="933"/>
      <c r="AW23" s="934"/>
      <c r="AX23" s="934"/>
      <c r="AY23" s="934"/>
      <c r="AZ23" s="935"/>
      <c r="BA23" s="933"/>
      <c r="BB23" s="934"/>
      <c r="BC23" s="934"/>
      <c r="BD23" s="934"/>
      <c r="BE23" s="935"/>
      <c r="BF23" s="933"/>
      <c r="BG23" s="934"/>
      <c r="BH23" s="934"/>
      <c r="BI23" s="934"/>
      <c r="BJ23" s="935"/>
      <c r="BK23" s="933"/>
      <c r="BL23" s="934"/>
      <c r="BM23" s="934"/>
      <c r="BN23" s="934"/>
      <c r="BO23" s="935"/>
      <c r="BP23" s="933"/>
      <c r="BQ23" s="934"/>
      <c r="BR23" s="934"/>
      <c r="BS23" s="934"/>
      <c r="BT23" s="935"/>
      <c r="BU23" s="933"/>
      <c r="BV23" s="934"/>
      <c r="BW23" s="934"/>
      <c r="BX23" s="934"/>
      <c r="BY23" s="935"/>
      <c r="BZ23" s="933"/>
      <c r="CA23" s="934"/>
      <c r="CB23" s="934"/>
      <c r="CC23" s="934"/>
      <c r="CD23" s="935"/>
      <c r="CE23" s="933"/>
      <c r="CF23" s="934"/>
      <c r="CG23" s="934"/>
      <c r="CH23" s="934"/>
      <c r="CI23" s="935"/>
      <c r="CJ23" s="933"/>
      <c r="CK23" s="934"/>
      <c r="CL23" s="934"/>
      <c r="CM23" s="934"/>
      <c r="CN23" s="935"/>
    </row>
    <row r="24" spans="1:92" ht="20.100000000000001" customHeight="1">
      <c r="A24" s="2682"/>
      <c r="B24" s="2680"/>
      <c r="C24" s="933"/>
      <c r="D24" s="934"/>
      <c r="E24" s="934"/>
      <c r="F24" s="934"/>
      <c r="G24" s="935"/>
      <c r="H24" s="933"/>
      <c r="I24" s="934"/>
      <c r="J24" s="934"/>
      <c r="K24" s="934"/>
      <c r="L24" s="935"/>
      <c r="M24" s="933"/>
      <c r="N24" s="934"/>
      <c r="O24" s="934"/>
      <c r="P24" s="934"/>
      <c r="Q24" s="935"/>
      <c r="R24" s="933"/>
      <c r="S24" s="934"/>
      <c r="T24" s="934"/>
      <c r="U24" s="934"/>
      <c r="V24" s="935"/>
      <c r="W24" s="933"/>
      <c r="X24" s="934"/>
      <c r="Y24" s="934"/>
      <c r="Z24" s="934"/>
      <c r="AA24" s="935"/>
      <c r="AB24" s="933"/>
      <c r="AC24" s="934"/>
      <c r="AD24" s="934"/>
      <c r="AE24" s="934"/>
      <c r="AF24" s="935"/>
      <c r="AG24" s="933"/>
      <c r="AH24" s="934"/>
      <c r="AI24" s="934"/>
      <c r="AJ24" s="934"/>
      <c r="AK24" s="935"/>
      <c r="AL24" s="933"/>
      <c r="AM24" s="934"/>
      <c r="AN24" s="934"/>
      <c r="AO24" s="934"/>
      <c r="AP24" s="935"/>
      <c r="AQ24" s="933"/>
      <c r="AR24" s="934"/>
      <c r="AS24" s="934"/>
      <c r="AT24" s="934"/>
      <c r="AU24" s="935"/>
      <c r="AV24" s="933"/>
      <c r="AW24" s="934"/>
      <c r="AX24" s="934"/>
      <c r="AY24" s="934"/>
      <c r="AZ24" s="935"/>
      <c r="BA24" s="933"/>
      <c r="BB24" s="934"/>
      <c r="BC24" s="934"/>
      <c r="BD24" s="934"/>
      <c r="BE24" s="935"/>
      <c r="BF24" s="933"/>
      <c r="BG24" s="934"/>
      <c r="BH24" s="934"/>
      <c r="BI24" s="934"/>
      <c r="BJ24" s="935"/>
      <c r="BK24" s="933"/>
      <c r="BL24" s="934"/>
      <c r="BM24" s="934"/>
      <c r="BN24" s="934"/>
      <c r="BO24" s="935"/>
      <c r="BP24" s="933"/>
      <c r="BQ24" s="934"/>
      <c r="BR24" s="934"/>
      <c r="BS24" s="934"/>
      <c r="BT24" s="935"/>
      <c r="BU24" s="933"/>
      <c r="BV24" s="934"/>
      <c r="BW24" s="934"/>
      <c r="BX24" s="934"/>
      <c r="BY24" s="935"/>
      <c r="BZ24" s="933"/>
      <c r="CA24" s="934"/>
      <c r="CB24" s="934"/>
      <c r="CC24" s="934"/>
      <c r="CD24" s="935"/>
      <c r="CE24" s="933"/>
      <c r="CF24" s="934"/>
      <c r="CG24" s="934"/>
      <c r="CH24" s="934"/>
      <c r="CI24" s="935"/>
      <c r="CJ24" s="933"/>
      <c r="CK24" s="934"/>
      <c r="CL24" s="934"/>
      <c r="CM24" s="934"/>
      <c r="CN24" s="935"/>
    </row>
    <row r="25" spans="1:92" ht="20.100000000000001" customHeight="1">
      <c r="A25" s="2682"/>
      <c r="B25" s="2680"/>
      <c r="C25" s="933"/>
      <c r="D25" s="934"/>
      <c r="E25" s="934"/>
      <c r="F25" s="934"/>
      <c r="G25" s="935"/>
      <c r="H25" s="933"/>
      <c r="I25" s="934"/>
      <c r="J25" s="934"/>
      <c r="K25" s="934"/>
      <c r="L25" s="935"/>
      <c r="M25" s="933"/>
      <c r="N25" s="934"/>
      <c r="O25" s="934"/>
      <c r="P25" s="934"/>
      <c r="Q25" s="935"/>
      <c r="R25" s="933"/>
      <c r="S25" s="934"/>
      <c r="T25" s="934"/>
      <c r="U25" s="934"/>
      <c r="V25" s="935"/>
      <c r="W25" s="933"/>
      <c r="X25" s="934"/>
      <c r="Y25" s="934"/>
      <c r="Z25" s="934"/>
      <c r="AA25" s="935"/>
      <c r="AB25" s="933"/>
      <c r="AC25" s="934"/>
      <c r="AD25" s="934"/>
      <c r="AE25" s="934"/>
      <c r="AF25" s="935"/>
      <c r="AG25" s="933"/>
      <c r="AH25" s="934"/>
      <c r="AI25" s="934"/>
      <c r="AJ25" s="934"/>
      <c r="AK25" s="935"/>
      <c r="AL25" s="933"/>
      <c r="AM25" s="934"/>
      <c r="AN25" s="934"/>
      <c r="AO25" s="934"/>
      <c r="AP25" s="935"/>
      <c r="AQ25" s="933"/>
      <c r="AR25" s="934"/>
      <c r="AS25" s="934"/>
      <c r="AT25" s="934"/>
      <c r="AU25" s="935"/>
      <c r="AV25" s="933"/>
      <c r="AW25" s="934"/>
      <c r="AX25" s="934"/>
      <c r="AY25" s="934"/>
      <c r="AZ25" s="935"/>
      <c r="BA25" s="933"/>
      <c r="BB25" s="934"/>
      <c r="BC25" s="934"/>
      <c r="BD25" s="934"/>
      <c r="BE25" s="935"/>
      <c r="BF25" s="933"/>
      <c r="BG25" s="934"/>
      <c r="BH25" s="934"/>
      <c r="BI25" s="934"/>
      <c r="BJ25" s="935"/>
      <c r="BK25" s="933"/>
      <c r="BL25" s="934"/>
      <c r="BM25" s="934"/>
      <c r="BN25" s="934"/>
      <c r="BO25" s="935"/>
      <c r="BP25" s="933"/>
      <c r="BQ25" s="934"/>
      <c r="BR25" s="934"/>
      <c r="BS25" s="934"/>
      <c r="BT25" s="935"/>
      <c r="BU25" s="933"/>
      <c r="BV25" s="934"/>
      <c r="BW25" s="934"/>
      <c r="BX25" s="934"/>
      <c r="BY25" s="935"/>
      <c r="BZ25" s="933"/>
      <c r="CA25" s="934"/>
      <c r="CB25" s="934"/>
      <c r="CC25" s="934"/>
      <c r="CD25" s="935"/>
      <c r="CE25" s="933"/>
      <c r="CF25" s="934"/>
      <c r="CG25" s="934"/>
      <c r="CH25" s="934"/>
      <c r="CI25" s="935"/>
      <c r="CJ25" s="933"/>
      <c r="CK25" s="934"/>
      <c r="CL25" s="934"/>
      <c r="CM25" s="934"/>
      <c r="CN25" s="935"/>
    </row>
    <row r="26" spans="1:92" ht="20.100000000000001" customHeight="1">
      <c r="A26" s="2682"/>
      <c r="B26" s="2680"/>
      <c r="C26" s="933"/>
      <c r="D26" s="934"/>
      <c r="E26" s="934"/>
      <c r="F26" s="934"/>
      <c r="G26" s="935"/>
      <c r="H26" s="933"/>
      <c r="I26" s="934"/>
      <c r="J26" s="934"/>
      <c r="K26" s="934"/>
      <c r="L26" s="935"/>
      <c r="M26" s="933"/>
      <c r="N26" s="934"/>
      <c r="O26" s="934"/>
      <c r="P26" s="934"/>
      <c r="Q26" s="935"/>
      <c r="R26" s="933"/>
      <c r="S26" s="934"/>
      <c r="T26" s="934"/>
      <c r="U26" s="934"/>
      <c r="V26" s="935"/>
      <c r="W26" s="933"/>
      <c r="X26" s="934"/>
      <c r="Y26" s="934"/>
      <c r="Z26" s="934"/>
      <c r="AA26" s="935"/>
      <c r="AB26" s="933"/>
      <c r="AC26" s="934"/>
      <c r="AD26" s="934"/>
      <c r="AE26" s="934"/>
      <c r="AF26" s="935"/>
      <c r="AG26" s="933"/>
      <c r="AH26" s="934"/>
      <c r="AI26" s="934"/>
      <c r="AJ26" s="934"/>
      <c r="AK26" s="935"/>
      <c r="AL26" s="933"/>
      <c r="AM26" s="934"/>
      <c r="AN26" s="934"/>
      <c r="AO26" s="934"/>
      <c r="AP26" s="935"/>
      <c r="AQ26" s="933"/>
      <c r="AR26" s="934"/>
      <c r="AS26" s="934"/>
      <c r="AT26" s="934"/>
      <c r="AU26" s="935"/>
      <c r="AV26" s="933"/>
      <c r="AW26" s="934"/>
      <c r="AX26" s="934"/>
      <c r="AY26" s="934"/>
      <c r="AZ26" s="935"/>
      <c r="BA26" s="933"/>
      <c r="BB26" s="934"/>
      <c r="BC26" s="934"/>
      <c r="BD26" s="934"/>
      <c r="BE26" s="935"/>
      <c r="BF26" s="933"/>
      <c r="BG26" s="934"/>
      <c r="BH26" s="934"/>
      <c r="BI26" s="934"/>
      <c r="BJ26" s="935"/>
      <c r="BK26" s="933"/>
      <c r="BL26" s="934"/>
      <c r="BM26" s="934"/>
      <c r="BN26" s="934"/>
      <c r="BO26" s="935"/>
      <c r="BP26" s="933"/>
      <c r="BQ26" s="934"/>
      <c r="BR26" s="934"/>
      <c r="BS26" s="934"/>
      <c r="BT26" s="935"/>
      <c r="BU26" s="933"/>
      <c r="BV26" s="934"/>
      <c r="BW26" s="934"/>
      <c r="BX26" s="934"/>
      <c r="BY26" s="935"/>
      <c r="BZ26" s="933"/>
      <c r="CA26" s="934"/>
      <c r="CB26" s="934"/>
      <c r="CC26" s="934"/>
      <c r="CD26" s="935"/>
      <c r="CE26" s="933"/>
      <c r="CF26" s="934"/>
      <c r="CG26" s="934"/>
      <c r="CH26" s="934"/>
      <c r="CI26" s="935"/>
      <c r="CJ26" s="933"/>
      <c r="CK26" s="934"/>
      <c r="CL26" s="934"/>
      <c r="CM26" s="934"/>
      <c r="CN26" s="935"/>
    </row>
    <row r="27" spans="1:92" ht="20.100000000000001" customHeight="1">
      <c r="A27" s="2682"/>
      <c r="B27" s="2680"/>
      <c r="C27" s="933"/>
      <c r="D27" s="934"/>
      <c r="E27" s="934"/>
      <c r="F27" s="934"/>
      <c r="G27" s="935"/>
      <c r="H27" s="933"/>
      <c r="I27" s="934"/>
      <c r="J27" s="934"/>
      <c r="K27" s="934"/>
      <c r="L27" s="935"/>
      <c r="M27" s="933"/>
      <c r="N27" s="934"/>
      <c r="O27" s="934"/>
      <c r="P27" s="934"/>
      <c r="Q27" s="935"/>
      <c r="R27" s="933"/>
      <c r="S27" s="934"/>
      <c r="T27" s="934"/>
      <c r="U27" s="934"/>
      <c r="V27" s="935"/>
      <c r="W27" s="933"/>
      <c r="X27" s="934"/>
      <c r="Y27" s="934"/>
      <c r="Z27" s="934"/>
      <c r="AA27" s="935"/>
      <c r="AB27" s="933"/>
      <c r="AC27" s="934"/>
      <c r="AD27" s="934"/>
      <c r="AE27" s="934"/>
      <c r="AF27" s="935"/>
      <c r="AG27" s="933"/>
      <c r="AH27" s="934"/>
      <c r="AI27" s="934"/>
      <c r="AJ27" s="934"/>
      <c r="AK27" s="935"/>
      <c r="AL27" s="933"/>
      <c r="AM27" s="934"/>
      <c r="AN27" s="934"/>
      <c r="AO27" s="934"/>
      <c r="AP27" s="935"/>
      <c r="AQ27" s="933"/>
      <c r="AR27" s="934"/>
      <c r="AS27" s="934"/>
      <c r="AT27" s="934"/>
      <c r="AU27" s="935"/>
      <c r="AV27" s="933"/>
      <c r="AW27" s="934"/>
      <c r="AX27" s="934"/>
      <c r="AY27" s="934"/>
      <c r="AZ27" s="935"/>
      <c r="BA27" s="933"/>
      <c r="BB27" s="934"/>
      <c r="BC27" s="934"/>
      <c r="BD27" s="934"/>
      <c r="BE27" s="935"/>
      <c r="BF27" s="933"/>
      <c r="BG27" s="934"/>
      <c r="BH27" s="934"/>
      <c r="BI27" s="934"/>
      <c r="BJ27" s="935"/>
      <c r="BK27" s="933"/>
      <c r="BL27" s="934"/>
      <c r="BM27" s="934"/>
      <c r="BN27" s="934"/>
      <c r="BO27" s="935"/>
      <c r="BP27" s="933"/>
      <c r="BQ27" s="934"/>
      <c r="BR27" s="934"/>
      <c r="BS27" s="934"/>
      <c r="BT27" s="935"/>
      <c r="BU27" s="933"/>
      <c r="BV27" s="934"/>
      <c r="BW27" s="934"/>
      <c r="BX27" s="934"/>
      <c r="BY27" s="935"/>
      <c r="BZ27" s="933"/>
      <c r="CA27" s="934"/>
      <c r="CB27" s="934"/>
      <c r="CC27" s="934"/>
      <c r="CD27" s="935"/>
      <c r="CE27" s="933"/>
      <c r="CF27" s="934"/>
      <c r="CG27" s="934"/>
      <c r="CH27" s="934"/>
      <c r="CI27" s="935"/>
      <c r="CJ27" s="933"/>
      <c r="CK27" s="934"/>
      <c r="CL27" s="934"/>
      <c r="CM27" s="934"/>
      <c r="CN27" s="935"/>
    </row>
    <row r="28" spans="1:92" ht="20.100000000000001" customHeight="1">
      <c r="A28" s="2682"/>
      <c r="B28" s="2680"/>
      <c r="C28" s="933"/>
      <c r="D28" s="934"/>
      <c r="E28" s="934"/>
      <c r="F28" s="934"/>
      <c r="G28" s="935"/>
      <c r="H28" s="933"/>
      <c r="I28" s="934"/>
      <c r="J28" s="934"/>
      <c r="K28" s="934"/>
      <c r="L28" s="935"/>
      <c r="M28" s="933"/>
      <c r="N28" s="934"/>
      <c r="O28" s="934"/>
      <c r="P28" s="934"/>
      <c r="Q28" s="935"/>
      <c r="R28" s="933"/>
      <c r="S28" s="934"/>
      <c r="T28" s="934"/>
      <c r="U28" s="934"/>
      <c r="V28" s="935"/>
      <c r="W28" s="933"/>
      <c r="X28" s="934"/>
      <c r="Y28" s="934"/>
      <c r="Z28" s="934"/>
      <c r="AA28" s="935"/>
      <c r="AB28" s="933"/>
      <c r="AC28" s="934"/>
      <c r="AD28" s="934"/>
      <c r="AE28" s="934"/>
      <c r="AF28" s="935"/>
      <c r="AG28" s="933"/>
      <c r="AH28" s="934"/>
      <c r="AI28" s="934"/>
      <c r="AJ28" s="934"/>
      <c r="AK28" s="935"/>
      <c r="AL28" s="933"/>
      <c r="AM28" s="934"/>
      <c r="AN28" s="934"/>
      <c r="AO28" s="934"/>
      <c r="AP28" s="935"/>
      <c r="AQ28" s="933"/>
      <c r="AR28" s="934"/>
      <c r="AS28" s="934"/>
      <c r="AT28" s="934"/>
      <c r="AU28" s="935"/>
      <c r="AV28" s="933"/>
      <c r="AW28" s="934"/>
      <c r="AX28" s="934"/>
      <c r="AY28" s="934"/>
      <c r="AZ28" s="935"/>
      <c r="BA28" s="933"/>
      <c r="BB28" s="934"/>
      <c r="BC28" s="934"/>
      <c r="BD28" s="934"/>
      <c r="BE28" s="935"/>
      <c r="BF28" s="933"/>
      <c r="BG28" s="934"/>
      <c r="BH28" s="934"/>
      <c r="BI28" s="934"/>
      <c r="BJ28" s="935"/>
      <c r="BK28" s="933"/>
      <c r="BL28" s="934"/>
      <c r="BM28" s="934"/>
      <c r="BN28" s="934"/>
      <c r="BO28" s="935"/>
      <c r="BP28" s="933"/>
      <c r="BQ28" s="934"/>
      <c r="BR28" s="934"/>
      <c r="BS28" s="934"/>
      <c r="BT28" s="935"/>
      <c r="BU28" s="933"/>
      <c r="BV28" s="934"/>
      <c r="BW28" s="934"/>
      <c r="BX28" s="934"/>
      <c r="BY28" s="935"/>
      <c r="BZ28" s="933"/>
      <c r="CA28" s="934"/>
      <c r="CB28" s="934"/>
      <c r="CC28" s="934"/>
      <c r="CD28" s="935"/>
      <c r="CE28" s="933"/>
      <c r="CF28" s="934"/>
      <c r="CG28" s="934"/>
      <c r="CH28" s="934"/>
      <c r="CI28" s="935"/>
      <c r="CJ28" s="933"/>
      <c r="CK28" s="934"/>
      <c r="CL28" s="934"/>
      <c r="CM28" s="934"/>
      <c r="CN28" s="935"/>
    </row>
    <row r="29" spans="1:92" ht="20.100000000000001" customHeight="1">
      <c r="A29" s="2682"/>
      <c r="B29" s="2680"/>
      <c r="C29" s="933"/>
      <c r="D29" s="934"/>
      <c r="E29" s="934"/>
      <c r="F29" s="934"/>
      <c r="G29" s="935"/>
      <c r="H29" s="933"/>
      <c r="I29" s="934"/>
      <c r="J29" s="934"/>
      <c r="K29" s="934"/>
      <c r="L29" s="935"/>
      <c r="M29" s="933"/>
      <c r="N29" s="934"/>
      <c r="O29" s="934"/>
      <c r="P29" s="934"/>
      <c r="Q29" s="935"/>
      <c r="R29" s="933"/>
      <c r="S29" s="934"/>
      <c r="T29" s="934"/>
      <c r="U29" s="934"/>
      <c r="V29" s="935"/>
      <c r="W29" s="933"/>
      <c r="X29" s="934"/>
      <c r="Y29" s="934"/>
      <c r="Z29" s="934"/>
      <c r="AA29" s="935"/>
      <c r="AB29" s="933"/>
      <c r="AC29" s="934"/>
      <c r="AD29" s="934"/>
      <c r="AE29" s="934"/>
      <c r="AF29" s="935"/>
      <c r="AG29" s="933"/>
      <c r="AH29" s="934"/>
      <c r="AI29" s="934"/>
      <c r="AJ29" s="934"/>
      <c r="AK29" s="935"/>
      <c r="AL29" s="933"/>
      <c r="AM29" s="934"/>
      <c r="AN29" s="934"/>
      <c r="AO29" s="934"/>
      <c r="AP29" s="935"/>
      <c r="AQ29" s="933"/>
      <c r="AR29" s="934"/>
      <c r="AS29" s="934"/>
      <c r="AT29" s="934"/>
      <c r="AU29" s="935"/>
      <c r="AV29" s="933"/>
      <c r="AW29" s="934"/>
      <c r="AX29" s="934"/>
      <c r="AY29" s="934"/>
      <c r="AZ29" s="935"/>
      <c r="BA29" s="933"/>
      <c r="BB29" s="934"/>
      <c r="BC29" s="934"/>
      <c r="BD29" s="934"/>
      <c r="BE29" s="935"/>
      <c r="BF29" s="933"/>
      <c r="BG29" s="934"/>
      <c r="BH29" s="934"/>
      <c r="BI29" s="934"/>
      <c r="BJ29" s="935"/>
      <c r="BK29" s="933"/>
      <c r="BL29" s="934"/>
      <c r="BM29" s="934"/>
      <c r="BN29" s="934"/>
      <c r="BO29" s="935"/>
      <c r="BP29" s="933"/>
      <c r="BQ29" s="934"/>
      <c r="BR29" s="934"/>
      <c r="BS29" s="934"/>
      <c r="BT29" s="935"/>
      <c r="BU29" s="933"/>
      <c r="BV29" s="934"/>
      <c r="BW29" s="934"/>
      <c r="BX29" s="934"/>
      <c r="BY29" s="935"/>
      <c r="BZ29" s="933"/>
      <c r="CA29" s="934"/>
      <c r="CB29" s="934"/>
      <c r="CC29" s="934"/>
      <c r="CD29" s="935"/>
      <c r="CE29" s="933"/>
      <c r="CF29" s="934"/>
      <c r="CG29" s="934"/>
      <c r="CH29" s="934"/>
      <c r="CI29" s="935"/>
      <c r="CJ29" s="933"/>
      <c r="CK29" s="934"/>
      <c r="CL29" s="934"/>
      <c r="CM29" s="934"/>
      <c r="CN29" s="935"/>
    </row>
    <row r="30" spans="1:92" ht="20.100000000000001" customHeight="1">
      <c r="A30" s="2682"/>
      <c r="B30" s="2680"/>
      <c r="C30" s="933"/>
      <c r="D30" s="934"/>
      <c r="E30" s="934"/>
      <c r="F30" s="934"/>
      <c r="G30" s="935"/>
      <c r="H30" s="933"/>
      <c r="I30" s="934"/>
      <c r="J30" s="934"/>
      <c r="K30" s="934"/>
      <c r="L30" s="935"/>
      <c r="M30" s="933"/>
      <c r="N30" s="934"/>
      <c r="O30" s="934"/>
      <c r="P30" s="934"/>
      <c r="Q30" s="935"/>
      <c r="R30" s="933"/>
      <c r="S30" s="934"/>
      <c r="T30" s="934"/>
      <c r="U30" s="934"/>
      <c r="V30" s="935"/>
      <c r="W30" s="933"/>
      <c r="X30" s="934"/>
      <c r="Y30" s="934"/>
      <c r="Z30" s="934"/>
      <c r="AA30" s="935"/>
      <c r="AB30" s="933"/>
      <c r="AC30" s="934"/>
      <c r="AD30" s="934"/>
      <c r="AE30" s="934"/>
      <c r="AF30" s="935"/>
      <c r="AG30" s="933"/>
      <c r="AH30" s="934"/>
      <c r="AI30" s="934"/>
      <c r="AJ30" s="934"/>
      <c r="AK30" s="935"/>
      <c r="AL30" s="933"/>
      <c r="AM30" s="934"/>
      <c r="AN30" s="934"/>
      <c r="AO30" s="934"/>
      <c r="AP30" s="935"/>
      <c r="AQ30" s="933"/>
      <c r="AR30" s="934"/>
      <c r="AS30" s="934"/>
      <c r="AT30" s="934"/>
      <c r="AU30" s="935"/>
      <c r="AV30" s="933"/>
      <c r="AW30" s="934"/>
      <c r="AX30" s="934"/>
      <c r="AY30" s="934"/>
      <c r="AZ30" s="935"/>
      <c r="BA30" s="933"/>
      <c r="BB30" s="934"/>
      <c r="BC30" s="934"/>
      <c r="BD30" s="934"/>
      <c r="BE30" s="935"/>
      <c r="BF30" s="933"/>
      <c r="BG30" s="934"/>
      <c r="BH30" s="934"/>
      <c r="BI30" s="934"/>
      <c r="BJ30" s="935"/>
      <c r="BK30" s="933"/>
      <c r="BL30" s="934"/>
      <c r="BM30" s="934"/>
      <c r="BN30" s="934"/>
      <c r="BO30" s="935"/>
      <c r="BP30" s="933"/>
      <c r="BQ30" s="934"/>
      <c r="BR30" s="934"/>
      <c r="BS30" s="934"/>
      <c r="BT30" s="935"/>
      <c r="BU30" s="933"/>
      <c r="BV30" s="934"/>
      <c r="BW30" s="934"/>
      <c r="BX30" s="934"/>
      <c r="BY30" s="935"/>
      <c r="BZ30" s="933"/>
      <c r="CA30" s="934"/>
      <c r="CB30" s="934"/>
      <c r="CC30" s="934"/>
      <c r="CD30" s="935"/>
      <c r="CE30" s="933"/>
      <c r="CF30" s="934"/>
      <c r="CG30" s="934"/>
      <c r="CH30" s="934"/>
      <c r="CI30" s="935"/>
      <c r="CJ30" s="933"/>
      <c r="CK30" s="934"/>
      <c r="CL30" s="934"/>
      <c r="CM30" s="934"/>
      <c r="CN30" s="935"/>
    </row>
    <row r="31" spans="1:92" ht="20.100000000000001" customHeight="1">
      <c r="A31" s="2682"/>
      <c r="B31" s="2680"/>
      <c r="C31" s="933"/>
      <c r="D31" s="934"/>
      <c r="E31" s="934"/>
      <c r="F31" s="934"/>
      <c r="G31" s="935"/>
      <c r="H31" s="933"/>
      <c r="I31" s="934"/>
      <c r="J31" s="934"/>
      <c r="K31" s="934"/>
      <c r="L31" s="935"/>
      <c r="M31" s="933"/>
      <c r="N31" s="934"/>
      <c r="O31" s="934"/>
      <c r="P31" s="934"/>
      <c r="Q31" s="935"/>
      <c r="R31" s="933"/>
      <c r="S31" s="934"/>
      <c r="T31" s="934"/>
      <c r="U31" s="934"/>
      <c r="V31" s="935"/>
      <c r="W31" s="933"/>
      <c r="X31" s="934"/>
      <c r="Y31" s="934"/>
      <c r="Z31" s="934"/>
      <c r="AA31" s="935"/>
      <c r="AB31" s="933"/>
      <c r="AC31" s="934"/>
      <c r="AD31" s="934"/>
      <c r="AE31" s="934"/>
      <c r="AF31" s="935"/>
      <c r="AG31" s="933"/>
      <c r="AH31" s="934"/>
      <c r="AI31" s="934"/>
      <c r="AJ31" s="934"/>
      <c r="AK31" s="935"/>
      <c r="AL31" s="933"/>
      <c r="AM31" s="934"/>
      <c r="AN31" s="934"/>
      <c r="AO31" s="934"/>
      <c r="AP31" s="935"/>
      <c r="AQ31" s="933"/>
      <c r="AR31" s="934"/>
      <c r="AS31" s="934"/>
      <c r="AT31" s="934"/>
      <c r="AU31" s="935"/>
      <c r="AV31" s="933"/>
      <c r="AW31" s="934"/>
      <c r="AX31" s="934"/>
      <c r="AY31" s="934"/>
      <c r="AZ31" s="935"/>
      <c r="BA31" s="933"/>
      <c r="BB31" s="934"/>
      <c r="BC31" s="934"/>
      <c r="BD31" s="934"/>
      <c r="BE31" s="935"/>
      <c r="BF31" s="933"/>
      <c r="BG31" s="934"/>
      <c r="BH31" s="934"/>
      <c r="BI31" s="934"/>
      <c r="BJ31" s="935"/>
      <c r="BK31" s="933"/>
      <c r="BL31" s="934"/>
      <c r="BM31" s="934"/>
      <c r="BN31" s="934"/>
      <c r="BO31" s="935"/>
      <c r="BP31" s="933"/>
      <c r="BQ31" s="934"/>
      <c r="BR31" s="934"/>
      <c r="BS31" s="934"/>
      <c r="BT31" s="935"/>
      <c r="BU31" s="933"/>
      <c r="BV31" s="934"/>
      <c r="BW31" s="934"/>
      <c r="BX31" s="934"/>
      <c r="BY31" s="935"/>
      <c r="BZ31" s="933"/>
      <c r="CA31" s="934"/>
      <c r="CB31" s="934"/>
      <c r="CC31" s="934"/>
      <c r="CD31" s="935"/>
      <c r="CE31" s="933"/>
      <c r="CF31" s="934"/>
      <c r="CG31" s="934"/>
      <c r="CH31" s="934"/>
      <c r="CI31" s="935"/>
      <c r="CJ31" s="933"/>
      <c r="CK31" s="934"/>
      <c r="CL31" s="934"/>
      <c r="CM31" s="934"/>
      <c r="CN31" s="935"/>
    </row>
    <row r="32" spans="1:92" ht="20.100000000000001" customHeight="1">
      <c r="A32" s="2682"/>
      <c r="B32" s="2680"/>
      <c r="C32" s="933"/>
      <c r="D32" s="934"/>
      <c r="E32" s="934"/>
      <c r="F32" s="934"/>
      <c r="G32" s="935"/>
      <c r="H32" s="933"/>
      <c r="I32" s="934"/>
      <c r="J32" s="934"/>
      <c r="K32" s="934"/>
      <c r="L32" s="935"/>
      <c r="M32" s="933"/>
      <c r="N32" s="934"/>
      <c r="O32" s="934"/>
      <c r="P32" s="934"/>
      <c r="Q32" s="935"/>
      <c r="R32" s="933"/>
      <c r="S32" s="934"/>
      <c r="T32" s="934"/>
      <c r="U32" s="934"/>
      <c r="V32" s="935"/>
      <c r="W32" s="933"/>
      <c r="X32" s="934"/>
      <c r="Y32" s="934"/>
      <c r="Z32" s="934"/>
      <c r="AA32" s="935"/>
      <c r="AB32" s="933"/>
      <c r="AC32" s="934"/>
      <c r="AD32" s="934"/>
      <c r="AE32" s="934"/>
      <c r="AF32" s="935"/>
      <c r="AG32" s="933"/>
      <c r="AH32" s="934"/>
      <c r="AI32" s="934"/>
      <c r="AJ32" s="934"/>
      <c r="AK32" s="935"/>
      <c r="AL32" s="933"/>
      <c r="AM32" s="934"/>
      <c r="AN32" s="934"/>
      <c r="AO32" s="934"/>
      <c r="AP32" s="935"/>
      <c r="AQ32" s="933"/>
      <c r="AR32" s="934"/>
      <c r="AS32" s="934"/>
      <c r="AT32" s="934"/>
      <c r="AU32" s="935"/>
      <c r="AV32" s="933"/>
      <c r="AW32" s="934"/>
      <c r="AX32" s="934"/>
      <c r="AY32" s="934"/>
      <c r="AZ32" s="935"/>
      <c r="BA32" s="933"/>
      <c r="BB32" s="934"/>
      <c r="BC32" s="934"/>
      <c r="BD32" s="934"/>
      <c r="BE32" s="935"/>
      <c r="BF32" s="933"/>
      <c r="BG32" s="934"/>
      <c r="BH32" s="934"/>
      <c r="BI32" s="934"/>
      <c r="BJ32" s="935"/>
      <c r="BK32" s="933"/>
      <c r="BL32" s="934"/>
      <c r="BM32" s="934"/>
      <c r="BN32" s="934"/>
      <c r="BO32" s="935"/>
      <c r="BP32" s="933"/>
      <c r="BQ32" s="934"/>
      <c r="BR32" s="934"/>
      <c r="BS32" s="934"/>
      <c r="BT32" s="935"/>
      <c r="BU32" s="933"/>
      <c r="BV32" s="934"/>
      <c r="BW32" s="934"/>
      <c r="BX32" s="934"/>
      <c r="BY32" s="935"/>
      <c r="BZ32" s="933"/>
      <c r="CA32" s="934"/>
      <c r="CB32" s="934"/>
      <c r="CC32" s="934"/>
      <c r="CD32" s="935"/>
      <c r="CE32" s="933"/>
      <c r="CF32" s="934"/>
      <c r="CG32" s="934"/>
      <c r="CH32" s="934"/>
      <c r="CI32" s="935"/>
      <c r="CJ32" s="933"/>
      <c r="CK32" s="934"/>
      <c r="CL32" s="934"/>
      <c r="CM32" s="934"/>
      <c r="CN32" s="935"/>
    </row>
    <row r="33" spans="1:92" ht="20.100000000000001" customHeight="1">
      <c r="A33" s="2682"/>
      <c r="B33" s="2680"/>
      <c r="C33" s="933"/>
      <c r="D33" s="934"/>
      <c r="E33" s="934"/>
      <c r="F33" s="934"/>
      <c r="G33" s="935"/>
      <c r="H33" s="933"/>
      <c r="I33" s="934"/>
      <c r="J33" s="934"/>
      <c r="K33" s="934"/>
      <c r="L33" s="935"/>
      <c r="M33" s="933"/>
      <c r="N33" s="934"/>
      <c r="O33" s="934"/>
      <c r="P33" s="934"/>
      <c r="Q33" s="935"/>
      <c r="R33" s="933"/>
      <c r="S33" s="934"/>
      <c r="T33" s="934"/>
      <c r="U33" s="934"/>
      <c r="V33" s="935"/>
      <c r="W33" s="933"/>
      <c r="X33" s="934"/>
      <c r="Y33" s="934"/>
      <c r="Z33" s="934"/>
      <c r="AA33" s="935"/>
      <c r="AB33" s="933"/>
      <c r="AC33" s="934"/>
      <c r="AD33" s="934"/>
      <c r="AE33" s="934"/>
      <c r="AF33" s="935"/>
      <c r="AG33" s="933"/>
      <c r="AH33" s="934"/>
      <c r="AI33" s="934"/>
      <c r="AJ33" s="934"/>
      <c r="AK33" s="935"/>
      <c r="AL33" s="933"/>
      <c r="AM33" s="934"/>
      <c r="AN33" s="934"/>
      <c r="AO33" s="934"/>
      <c r="AP33" s="935"/>
      <c r="AQ33" s="933"/>
      <c r="AR33" s="934"/>
      <c r="AS33" s="934"/>
      <c r="AT33" s="934"/>
      <c r="AU33" s="935"/>
      <c r="AV33" s="933"/>
      <c r="AW33" s="934"/>
      <c r="AX33" s="934"/>
      <c r="AY33" s="934"/>
      <c r="AZ33" s="935"/>
      <c r="BA33" s="933"/>
      <c r="BB33" s="934"/>
      <c r="BC33" s="934"/>
      <c r="BD33" s="934"/>
      <c r="BE33" s="935"/>
      <c r="BF33" s="933"/>
      <c r="BG33" s="934"/>
      <c r="BH33" s="934"/>
      <c r="BI33" s="934"/>
      <c r="BJ33" s="935"/>
      <c r="BK33" s="933"/>
      <c r="BL33" s="934"/>
      <c r="BM33" s="934"/>
      <c r="BN33" s="934"/>
      <c r="BO33" s="935"/>
      <c r="BP33" s="933"/>
      <c r="BQ33" s="934"/>
      <c r="BR33" s="934"/>
      <c r="BS33" s="934"/>
      <c r="BT33" s="935"/>
      <c r="BU33" s="933"/>
      <c r="BV33" s="934"/>
      <c r="BW33" s="934"/>
      <c r="BX33" s="934"/>
      <c r="BY33" s="935"/>
      <c r="BZ33" s="933"/>
      <c r="CA33" s="934"/>
      <c r="CB33" s="934"/>
      <c r="CC33" s="934"/>
      <c r="CD33" s="935"/>
      <c r="CE33" s="933"/>
      <c r="CF33" s="934"/>
      <c r="CG33" s="934"/>
      <c r="CH33" s="934"/>
      <c r="CI33" s="935"/>
      <c r="CJ33" s="933"/>
      <c r="CK33" s="934"/>
      <c r="CL33" s="934"/>
      <c r="CM33" s="934"/>
      <c r="CN33" s="935"/>
    </row>
    <row r="34" spans="1:92" ht="20.100000000000001" customHeight="1">
      <c r="A34" s="2682"/>
      <c r="B34" s="2680"/>
      <c r="C34" s="933"/>
      <c r="D34" s="934"/>
      <c r="E34" s="934"/>
      <c r="F34" s="934"/>
      <c r="G34" s="935"/>
      <c r="H34" s="933"/>
      <c r="I34" s="934"/>
      <c r="J34" s="934"/>
      <c r="K34" s="934"/>
      <c r="L34" s="935"/>
      <c r="M34" s="933"/>
      <c r="N34" s="934"/>
      <c r="O34" s="934"/>
      <c r="P34" s="934"/>
      <c r="Q34" s="935"/>
      <c r="R34" s="933"/>
      <c r="S34" s="934"/>
      <c r="T34" s="934"/>
      <c r="U34" s="934"/>
      <c r="V34" s="935"/>
      <c r="W34" s="933"/>
      <c r="X34" s="934"/>
      <c r="Y34" s="934"/>
      <c r="Z34" s="934"/>
      <c r="AA34" s="935"/>
      <c r="AB34" s="933"/>
      <c r="AC34" s="934"/>
      <c r="AD34" s="934"/>
      <c r="AE34" s="934"/>
      <c r="AF34" s="935"/>
      <c r="AG34" s="933"/>
      <c r="AH34" s="934"/>
      <c r="AI34" s="934"/>
      <c r="AJ34" s="934"/>
      <c r="AK34" s="935"/>
      <c r="AL34" s="933"/>
      <c r="AM34" s="934"/>
      <c r="AN34" s="934"/>
      <c r="AO34" s="934"/>
      <c r="AP34" s="935"/>
      <c r="AQ34" s="933"/>
      <c r="AR34" s="934"/>
      <c r="AS34" s="934"/>
      <c r="AT34" s="934"/>
      <c r="AU34" s="935"/>
      <c r="AV34" s="933"/>
      <c r="AW34" s="934"/>
      <c r="AX34" s="934"/>
      <c r="AY34" s="934"/>
      <c r="AZ34" s="935"/>
      <c r="BA34" s="933"/>
      <c r="BB34" s="934"/>
      <c r="BC34" s="934"/>
      <c r="BD34" s="934"/>
      <c r="BE34" s="935"/>
      <c r="BF34" s="933"/>
      <c r="BG34" s="934"/>
      <c r="BH34" s="934"/>
      <c r="BI34" s="934"/>
      <c r="BJ34" s="935"/>
      <c r="BK34" s="933"/>
      <c r="BL34" s="934"/>
      <c r="BM34" s="934"/>
      <c r="BN34" s="934"/>
      <c r="BO34" s="935"/>
      <c r="BP34" s="933"/>
      <c r="BQ34" s="934"/>
      <c r="BR34" s="934"/>
      <c r="BS34" s="934"/>
      <c r="BT34" s="935"/>
      <c r="BU34" s="933"/>
      <c r="BV34" s="934"/>
      <c r="BW34" s="934"/>
      <c r="BX34" s="934"/>
      <c r="BY34" s="935"/>
      <c r="BZ34" s="933"/>
      <c r="CA34" s="934"/>
      <c r="CB34" s="934"/>
      <c r="CC34" s="934"/>
      <c r="CD34" s="935"/>
      <c r="CE34" s="933"/>
      <c r="CF34" s="934"/>
      <c r="CG34" s="934"/>
      <c r="CH34" s="934"/>
      <c r="CI34" s="935"/>
      <c r="CJ34" s="933"/>
      <c r="CK34" s="934"/>
      <c r="CL34" s="934"/>
      <c r="CM34" s="934"/>
      <c r="CN34" s="935"/>
    </row>
    <row r="35" spans="1:92" ht="20.100000000000001" customHeight="1">
      <c r="A35" s="2682"/>
      <c r="B35" s="2680"/>
      <c r="C35" s="933"/>
      <c r="D35" s="934"/>
      <c r="E35" s="934"/>
      <c r="F35" s="934"/>
      <c r="G35" s="935"/>
      <c r="H35" s="933"/>
      <c r="I35" s="934"/>
      <c r="J35" s="934"/>
      <c r="K35" s="934"/>
      <c r="L35" s="935"/>
      <c r="M35" s="933"/>
      <c r="N35" s="934"/>
      <c r="O35" s="934"/>
      <c r="P35" s="934"/>
      <c r="Q35" s="935"/>
      <c r="R35" s="933"/>
      <c r="S35" s="934"/>
      <c r="T35" s="934"/>
      <c r="U35" s="934"/>
      <c r="V35" s="935"/>
      <c r="W35" s="933"/>
      <c r="X35" s="934"/>
      <c r="Y35" s="934"/>
      <c r="Z35" s="934"/>
      <c r="AA35" s="935"/>
      <c r="AB35" s="933"/>
      <c r="AC35" s="934"/>
      <c r="AD35" s="934"/>
      <c r="AE35" s="934"/>
      <c r="AF35" s="935"/>
      <c r="AG35" s="933"/>
      <c r="AH35" s="934"/>
      <c r="AI35" s="934"/>
      <c r="AJ35" s="934"/>
      <c r="AK35" s="935"/>
      <c r="AL35" s="933"/>
      <c r="AM35" s="934"/>
      <c r="AN35" s="934"/>
      <c r="AO35" s="934"/>
      <c r="AP35" s="935"/>
      <c r="AQ35" s="933"/>
      <c r="AR35" s="934"/>
      <c r="AS35" s="934"/>
      <c r="AT35" s="934"/>
      <c r="AU35" s="935"/>
      <c r="AV35" s="933"/>
      <c r="AW35" s="934"/>
      <c r="AX35" s="934"/>
      <c r="AY35" s="934"/>
      <c r="AZ35" s="935"/>
      <c r="BA35" s="933"/>
      <c r="BB35" s="934"/>
      <c r="BC35" s="934"/>
      <c r="BD35" s="934"/>
      <c r="BE35" s="935"/>
      <c r="BF35" s="933"/>
      <c r="BG35" s="934"/>
      <c r="BH35" s="934"/>
      <c r="BI35" s="934"/>
      <c r="BJ35" s="935"/>
      <c r="BK35" s="933"/>
      <c r="BL35" s="934"/>
      <c r="BM35" s="934"/>
      <c r="BN35" s="934"/>
      <c r="BO35" s="935"/>
      <c r="BP35" s="933"/>
      <c r="BQ35" s="934"/>
      <c r="BR35" s="934"/>
      <c r="BS35" s="934"/>
      <c r="BT35" s="935"/>
      <c r="BU35" s="933"/>
      <c r="BV35" s="934"/>
      <c r="BW35" s="934"/>
      <c r="BX35" s="934"/>
      <c r="BY35" s="935"/>
      <c r="BZ35" s="933"/>
      <c r="CA35" s="934"/>
      <c r="CB35" s="934"/>
      <c r="CC35" s="934"/>
      <c r="CD35" s="935"/>
      <c r="CE35" s="933"/>
      <c r="CF35" s="934"/>
      <c r="CG35" s="934"/>
      <c r="CH35" s="934"/>
      <c r="CI35" s="935"/>
      <c r="CJ35" s="933"/>
      <c r="CK35" s="934"/>
      <c r="CL35" s="934"/>
      <c r="CM35" s="934"/>
      <c r="CN35" s="935"/>
    </row>
    <row r="36" spans="1:92" ht="20.100000000000001" customHeight="1">
      <c r="A36" s="2682"/>
      <c r="B36" s="2680"/>
      <c r="C36" s="933"/>
      <c r="D36" s="934"/>
      <c r="E36" s="934"/>
      <c r="F36" s="934"/>
      <c r="G36" s="935"/>
      <c r="H36" s="933"/>
      <c r="I36" s="934"/>
      <c r="J36" s="934"/>
      <c r="K36" s="934"/>
      <c r="L36" s="935"/>
      <c r="M36" s="933"/>
      <c r="N36" s="934"/>
      <c r="O36" s="934"/>
      <c r="P36" s="934"/>
      <c r="Q36" s="935"/>
      <c r="R36" s="933"/>
      <c r="S36" s="934"/>
      <c r="T36" s="934"/>
      <c r="U36" s="934"/>
      <c r="V36" s="935"/>
      <c r="W36" s="933"/>
      <c r="X36" s="934"/>
      <c r="Y36" s="934"/>
      <c r="Z36" s="934"/>
      <c r="AA36" s="935"/>
      <c r="AB36" s="933"/>
      <c r="AC36" s="934"/>
      <c r="AD36" s="934"/>
      <c r="AE36" s="934"/>
      <c r="AF36" s="935"/>
      <c r="AG36" s="933"/>
      <c r="AH36" s="934"/>
      <c r="AI36" s="934"/>
      <c r="AJ36" s="934"/>
      <c r="AK36" s="935"/>
      <c r="AL36" s="933"/>
      <c r="AM36" s="934"/>
      <c r="AN36" s="934"/>
      <c r="AO36" s="934"/>
      <c r="AP36" s="935"/>
      <c r="AQ36" s="933"/>
      <c r="AR36" s="934"/>
      <c r="AS36" s="934"/>
      <c r="AT36" s="934"/>
      <c r="AU36" s="935"/>
      <c r="AV36" s="933"/>
      <c r="AW36" s="934"/>
      <c r="AX36" s="934"/>
      <c r="AY36" s="934"/>
      <c r="AZ36" s="935"/>
      <c r="BA36" s="933"/>
      <c r="BB36" s="934"/>
      <c r="BC36" s="934"/>
      <c r="BD36" s="934"/>
      <c r="BE36" s="935"/>
      <c r="BF36" s="933"/>
      <c r="BG36" s="934"/>
      <c r="BH36" s="934"/>
      <c r="BI36" s="934"/>
      <c r="BJ36" s="935"/>
      <c r="BK36" s="933"/>
      <c r="BL36" s="934"/>
      <c r="BM36" s="934"/>
      <c r="BN36" s="934"/>
      <c r="BO36" s="935"/>
      <c r="BP36" s="933"/>
      <c r="BQ36" s="934"/>
      <c r="BR36" s="934"/>
      <c r="BS36" s="934"/>
      <c r="BT36" s="935"/>
      <c r="BU36" s="933"/>
      <c r="BV36" s="934"/>
      <c r="BW36" s="934"/>
      <c r="BX36" s="934"/>
      <c r="BY36" s="935"/>
      <c r="BZ36" s="933"/>
      <c r="CA36" s="934"/>
      <c r="CB36" s="934"/>
      <c r="CC36" s="934"/>
      <c r="CD36" s="935"/>
      <c r="CE36" s="933"/>
      <c r="CF36" s="934"/>
      <c r="CG36" s="934"/>
      <c r="CH36" s="934"/>
      <c r="CI36" s="935"/>
      <c r="CJ36" s="933"/>
      <c r="CK36" s="934"/>
      <c r="CL36" s="934"/>
      <c r="CM36" s="934"/>
      <c r="CN36" s="935"/>
    </row>
    <row r="37" spans="1:92" ht="20.100000000000001" customHeight="1">
      <c r="A37" s="2671" t="s">
        <v>1719</v>
      </c>
      <c r="B37" s="2673"/>
      <c r="C37" s="2675"/>
      <c r="D37" s="2676"/>
      <c r="E37" s="2676"/>
      <c r="F37" s="2676"/>
      <c r="G37" s="2676"/>
      <c r="H37" s="2676"/>
      <c r="I37" s="2676"/>
      <c r="J37" s="2676"/>
      <c r="K37" s="2676"/>
      <c r="L37" s="2676"/>
      <c r="M37" s="2676"/>
      <c r="N37" s="2676"/>
      <c r="O37" s="2676"/>
      <c r="P37" s="2676"/>
      <c r="Q37" s="2676"/>
      <c r="R37" s="2676"/>
      <c r="S37" s="2676"/>
      <c r="T37" s="2676"/>
      <c r="U37" s="2676"/>
      <c r="V37" s="2676"/>
      <c r="W37" s="2676"/>
      <c r="X37" s="2676"/>
      <c r="Y37" s="2676"/>
      <c r="Z37" s="2676"/>
      <c r="AA37" s="2676"/>
      <c r="AB37" s="2676"/>
      <c r="AC37" s="2676"/>
      <c r="AD37" s="2676"/>
      <c r="AE37" s="2676"/>
      <c r="AF37" s="2676"/>
      <c r="AG37" s="2676"/>
      <c r="AH37" s="2676"/>
      <c r="AI37" s="2676"/>
      <c r="AJ37" s="2676"/>
      <c r="AK37" s="2676"/>
      <c r="AL37" s="2676"/>
      <c r="AM37" s="2676"/>
      <c r="AN37" s="2676"/>
      <c r="AO37" s="2676"/>
      <c r="AP37" s="2676"/>
      <c r="AQ37" s="2676"/>
      <c r="AR37" s="2676"/>
      <c r="AS37" s="2676"/>
      <c r="AT37" s="2676"/>
      <c r="AU37" s="2676"/>
      <c r="AV37" s="2676"/>
      <c r="AW37" s="2676"/>
      <c r="AX37" s="2676"/>
      <c r="AY37" s="2676"/>
      <c r="AZ37" s="2676"/>
      <c r="BA37" s="2676"/>
      <c r="BB37" s="2676"/>
      <c r="BC37" s="2676"/>
      <c r="BD37" s="2676"/>
      <c r="BE37" s="2676"/>
      <c r="BF37" s="2676"/>
      <c r="BG37" s="2676"/>
      <c r="BH37" s="2676"/>
      <c r="BI37" s="2676"/>
      <c r="BJ37" s="2676"/>
      <c r="BK37" s="2676"/>
      <c r="BL37" s="2676"/>
      <c r="BM37" s="2676"/>
      <c r="BN37" s="2676"/>
      <c r="BO37" s="2676"/>
      <c r="BP37" s="2676"/>
      <c r="BQ37" s="2676"/>
      <c r="BR37" s="2676"/>
      <c r="BS37" s="2676"/>
      <c r="BT37" s="2676"/>
      <c r="BU37" s="2676"/>
      <c r="BV37" s="2676"/>
      <c r="BW37" s="2676"/>
      <c r="BX37" s="2676"/>
      <c r="BY37" s="2676"/>
      <c r="BZ37" s="2676"/>
      <c r="CA37" s="2676"/>
      <c r="CB37" s="2676"/>
      <c r="CC37" s="2676"/>
      <c r="CD37" s="2676"/>
      <c r="CE37" s="2676"/>
      <c r="CF37" s="2676"/>
      <c r="CG37" s="2676"/>
      <c r="CH37" s="2676"/>
      <c r="CI37" s="2676"/>
      <c r="CJ37" s="2676"/>
      <c r="CK37" s="2676"/>
      <c r="CL37" s="2676"/>
      <c r="CM37" s="2676"/>
      <c r="CN37" s="2677"/>
    </row>
    <row r="38" spans="1:92" ht="20.100000000000001" customHeight="1" thickBot="1">
      <c r="A38" s="2672"/>
      <c r="B38" s="2674"/>
      <c r="C38" s="2678"/>
      <c r="D38" s="2674"/>
      <c r="E38" s="2674"/>
      <c r="F38" s="2674"/>
      <c r="G38" s="2674"/>
      <c r="H38" s="2674"/>
      <c r="I38" s="2674"/>
      <c r="J38" s="2674"/>
      <c r="K38" s="2674"/>
      <c r="L38" s="2674"/>
      <c r="M38" s="2674"/>
      <c r="N38" s="2674"/>
      <c r="O38" s="2674"/>
      <c r="P38" s="2674"/>
      <c r="Q38" s="2674"/>
      <c r="R38" s="2674"/>
      <c r="S38" s="2674"/>
      <c r="T38" s="2674"/>
      <c r="U38" s="2674"/>
      <c r="V38" s="2674"/>
      <c r="W38" s="2674"/>
      <c r="X38" s="2674"/>
      <c r="Y38" s="2674"/>
      <c r="Z38" s="2674"/>
      <c r="AA38" s="2674"/>
      <c r="AB38" s="2674"/>
      <c r="AC38" s="2674"/>
      <c r="AD38" s="2674"/>
      <c r="AE38" s="2674"/>
      <c r="AF38" s="2674"/>
      <c r="AG38" s="2674"/>
      <c r="AH38" s="2674"/>
      <c r="AI38" s="2674"/>
      <c r="AJ38" s="2674"/>
      <c r="AK38" s="2674"/>
      <c r="AL38" s="2674"/>
      <c r="AM38" s="2674"/>
      <c r="AN38" s="2674"/>
      <c r="AO38" s="2674"/>
      <c r="AP38" s="2674"/>
      <c r="AQ38" s="2674"/>
      <c r="AR38" s="2674"/>
      <c r="AS38" s="2674"/>
      <c r="AT38" s="2674"/>
      <c r="AU38" s="2674"/>
      <c r="AV38" s="2674"/>
      <c r="AW38" s="2674"/>
      <c r="AX38" s="2674"/>
      <c r="AY38" s="2674"/>
      <c r="AZ38" s="2674"/>
      <c r="BA38" s="2674"/>
      <c r="BB38" s="2674"/>
      <c r="BC38" s="2674"/>
      <c r="BD38" s="2674"/>
      <c r="BE38" s="2674"/>
      <c r="BF38" s="2674"/>
      <c r="BG38" s="2674"/>
      <c r="BH38" s="2674"/>
      <c r="BI38" s="2674"/>
      <c r="BJ38" s="2674"/>
      <c r="BK38" s="2674"/>
      <c r="BL38" s="2674"/>
      <c r="BM38" s="2674"/>
      <c r="BN38" s="2674"/>
      <c r="BO38" s="2674"/>
      <c r="BP38" s="2674"/>
      <c r="BQ38" s="2674"/>
      <c r="BR38" s="2674"/>
      <c r="BS38" s="2674"/>
      <c r="BT38" s="2674"/>
      <c r="BU38" s="2674"/>
      <c r="BV38" s="2674"/>
      <c r="BW38" s="2674"/>
      <c r="BX38" s="2674"/>
      <c r="BY38" s="2674"/>
      <c r="BZ38" s="2674"/>
      <c r="CA38" s="2674"/>
      <c r="CB38" s="2674"/>
      <c r="CC38" s="2674"/>
      <c r="CD38" s="2674"/>
      <c r="CE38" s="2674"/>
      <c r="CF38" s="2674"/>
      <c r="CG38" s="2674"/>
      <c r="CH38" s="2674"/>
      <c r="CI38" s="2674"/>
      <c r="CJ38" s="2674"/>
      <c r="CK38" s="2674"/>
      <c r="CL38" s="2674"/>
      <c r="CM38" s="2674"/>
      <c r="CN38" s="2679"/>
    </row>
  </sheetData>
  <mergeCells count="50">
    <mergeCell ref="A5:B5"/>
    <mergeCell ref="A6:B6"/>
    <mergeCell ref="G6:H6"/>
    <mergeCell ref="L6:M6"/>
    <mergeCell ref="Q6:R6"/>
    <mergeCell ref="BY6:BZ6"/>
    <mergeCell ref="CD6:CE6"/>
    <mergeCell ref="CI6:CJ6"/>
    <mergeCell ref="AF6:AG6"/>
    <mergeCell ref="AK6:AL6"/>
    <mergeCell ref="AP6:AQ6"/>
    <mergeCell ref="AU6:AV6"/>
    <mergeCell ref="AZ6:BA6"/>
    <mergeCell ref="BE6:BF6"/>
    <mergeCell ref="B23:B24"/>
    <mergeCell ref="BJ6:BK6"/>
    <mergeCell ref="BO6:BP6"/>
    <mergeCell ref="BT6:BU6"/>
    <mergeCell ref="V6:W6"/>
    <mergeCell ref="AA6:AB6"/>
    <mergeCell ref="B11:B12"/>
    <mergeCell ref="B13:B14"/>
    <mergeCell ref="B15:B16"/>
    <mergeCell ref="B17:B18"/>
    <mergeCell ref="B19:B20"/>
    <mergeCell ref="BC2:BG2"/>
    <mergeCell ref="U2:BB2"/>
    <mergeCell ref="BP4:BS4"/>
    <mergeCell ref="BP2:BS2"/>
    <mergeCell ref="BU2:CM2"/>
    <mergeCell ref="BU3:CM3"/>
    <mergeCell ref="BK2:BN2"/>
    <mergeCell ref="BK3:BN3"/>
    <mergeCell ref="BU4:CI4"/>
    <mergeCell ref="C4:L4"/>
    <mergeCell ref="M4:Q4"/>
    <mergeCell ref="R4:AA4"/>
    <mergeCell ref="A37:A38"/>
    <mergeCell ref="B37:B38"/>
    <mergeCell ref="C37:CN38"/>
    <mergeCell ref="B25:B26"/>
    <mergeCell ref="B27:B28"/>
    <mergeCell ref="B29:B30"/>
    <mergeCell ref="B31:B32"/>
    <mergeCell ref="B33:B34"/>
    <mergeCell ref="B35:B36"/>
    <mergeCell ref="A7:A36"/>
    <mergeCell ref="B7:B8"/>
    <mergeCell ref="B9:B10"/>
    <mergeCell ref="B21:B22"/>
  </mergeCells>
  <phoneticPr fontId="14"/>
  <printOptions horizontalCentered="1" verticalCentered="1"/>
  <pageMargins left="0.59055118110236227" right="0.59055118110236227" top="0.98425196850393704" bottom="0.59055118110236227" header="0.51181102362204722" footer="0.51181102362204722"/>
  <pageSetup paperSize="9" scale="67"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O37"/>
  <sheetViews>
    <sheetView view="pageBreakPreview" zoomScaleNormal="85" zoomScaleSheetLayoutView="100" workbookViewId="0"/>
  </sheetViews>
  <sheetFormatPr defaultColWidth="8.88671875" defaultRowHeight="13.2"/>
  <cols>
    <col min="1" max="1" width="1.44140625" style="641" customWidth="1"/>
    <col min="2" max="2" width="3.88671875" style="641" customWidth="1"/>
    <col min="3" max="3" width="10.44140625" style="641" customWidth="1"/>
    <col min="4" max="4" width="10.88671875" style="641" customWidth="1"/>
    <col min="5" max="5" width="4.6640625" style="641" customWidth="1"/>
    <col min="6" max="6" width="3.88671875" style="641" customWidth="1"/>
    <col min="7" max="7" width="10.88671875" style="641" customWidth="1"/>
    <col min="8" max="8" width="5.109375" style="641" customWidth="1"/>
    <col min="9" max="9" width="6.88671875" style="641" customWidth="1"/>
    <col min="10" max="10" width="4.88671875" style="641" customWidth="1"/>
    <col min="11" max="12" width="10.88671875" style="641" customWidth="1"/>
    <col min="13" max="13" width="7.88671875" style="641" customWidth="1"/>
    <col min="14" max="14" width="3.88671875" style="641" customWidth="1"/>
    <col min="15" max="15" width="1.6640625" style="641" customWidth="1"/>
    <col min="16" max="16384" width="8.88671875" style="641"/>
  </cols>
  <sheetData>
    <row r="2" spans="2:15" ht="20.100000000000001" customHeight="1">
      <c r="B2" s="2732" t="s">
        <v>318</v>
      </c>
      <c r="C2" s="2733"/>
      <c r="D2" s="2751" t="str">
        <f>入力シート!C4</f>
        <v>街第101号</v>
      </c>
      <c r="E2" s="2751"/>
      <c r="F2" s="2752"/>
      <c r="G2" s="1797" t="s">
        <v>2405</v>
      </c>
      <c r="H2" s="2753"/>
      <c r="I2" s="2732" t="s">
        <v>1295</v>
      </c>
      <c r="J2" s="2733"/>
      <c r="K2" s="684" t="s">
        <v>1296</v>
      </c>
      <c r="L2" s="685" t="s">
        <v>1297</v>
      </c>
      <c r="M2" s="2732" t="s">
        <v>1298</v>
      </c>
      <c r="N2" s="2733"/>
      <c r="O2" s="640"/>
    </row>
    <row r="3" spans="2:15" ht="20.100000000000001" customHeight="1">
      <c r="B3" s="2732" t="s">
        <v>1299</v>
      </c>
      <c r="C3" s="2733"/>
      <c r="D3" s="2747"/>
      <c r="E3" s="2747"/>
      <c r="F3" s="2752"/>
      <c r="G3" s="2745"/>
      <c r="H3" s="2753"/>
      <c r="I3" s="2732"/>
      <c r="J3" s="2733"/>
      <c r="K3" s="2745" t="s">
        <v>1300</v>
      </c>
      <c r="L3" s="2746"/>
      <c r="M3" s="2732"/>
      <c r="N3" s="2733"/>
      <c r="O3" s="642"/>
    </row>
    <row r="4" spans="2:15" ht="20.100000000000001" customHeight="1">
      <c r="B4" s="2732" t="s">
        <v>1295</v>
      </c>
      <c r="C4" s="2733"/>
      <c r="D4" s="2747"/>
      <c r="E4" s="2747"/>
      <c r="F4" s="2752"/>
      <c r="G4" s="2745"/>
      <c r="H4" s="2753"/>
      <c r="I4" s="2732"/>
      <c r="J4" s="2733"/>
      <c r="K4" s="2745"/>
      <c r="L4" s="2746"/>
      <c r="M4" s="2732"/>
      <c r="N4" s="2733"/>
      <c r="O4" s="642"/>
    </row>
    <row r="5" spans="2:15" ht="15" customHeight="1"/>
    <row r="6" spans="2:15" ht="6" customHeight="1">
      <c r="B6" s="670"/>
      <c r="C6" s="671"/>
      <c r="D6" s="671"/>
      <c r="E6" s="671"/>
      <c r="F6" s="671"/>
      <c r="G6" s="671"/>
      <c r="H6" s="671"/>
      <c r="I6" s="671"/>
      <c r="J6" s="671"/>
      <c r="K6" s="2748"/>
      <c r="L6" s="2748"/>
      <c r="M6" s="2748"/>
      <c r="N6" s="672"/>
      <c r="O6" s="643"/>
    </row>
    <row r="7" spans="2:15" ht="18" customHeight="1">
      <c r="B7" s="673"/>
      <c r="C7" s="666"/>
      <c r="D7" s="666"/>
      <c r="E7" s="666"/>
      <c r="F7" s="666"/>
      <c r="G7" s="666"/>
      <c r="H7" s="666"/>
      <c r="I7" s="666"/>
      <c r="J7" s="666"/>
      <c r="K7" s="2750">
        <v>45413</v>
      </c>
      <c r="L7" s="2750"/>
      <c r="M7" s="1803"/>
      <c r="N7" s="687"/>
      <c r="O7" s="643"/>
    </row>
    <row r="8" spans="2:15" ht="24" customHeight="1">
      <c r="B8" s="673"/>
      <c r="C8" s="2749" t="s">
        <v>1301</v>
      </c>
      <c r="D8" s="2749"/>
      <c r="E8" s="2749"/>
      <c r="F8" s="2749"/>
      <c r="G8" s="2749"/>
      <c r="H8" s="2749"/>
      <c r="I8" s="2749"/>
      <c r="J8" s="2749"/>
      <c r="K8" s="2749"/>
      <c r="L8" s="2749"/>
      <c r="M8" s="2749"/>
      <c r="N8" s="674"/>
      <c r="O8" s="644"/>
    </row>
    <row r="9" spans="2:15" ht="17.100000000000001" customHeight="1">
      <c r="B9" s="673"/>
      <c r="C9" s="663"/>
      <c r="D9" s="663"/>
      <c r="E9" s="664"/>
      <c r="F9" s="664"/>
      <c r="G9" s="664"/>
      <c r="H9" s="664"/>
      <c r="I9" s="664"/>
      <c r="J9" s="664"/>
      <c r="K9" s="664"/>
      <c r="L9" s="664"/>
      <c r="M9" s="664"/>
      <c r="N9" s="675"/>
    </row>
    <row r="10" spans="2:15" ht="30" customHeight="1">
      <c r="B10" s="2754" t="str">
        <f>入力シート!C5</f>
        <v>久留米市長</v>
      </c>
      <c r="C10" s="2755"/>
      <c r="D10" s="2755"/>
      <c r="E10" s="768" t="s">
        <v>309</v>
      </c>
      <c r="F10" s="665"/>
      <c r="G10" s="666"/>
      <c r="H10" s="666"/>
      <c r="I10" s="666"/>
      <c r="J10" s="666"/>
      <c r="K10" s="666"/>
      <c r="L10" s="666"/>
      <c r="M10" s="666"/>
      <c r="N10" s="676"/>
      <c r="O10" s="645"/>
    </row>
    <row r="11" spans="2:15" ht="25.35" customHeight="1">
      <c r="B11" s="673"/>
      <c r="C11" s="666"/>
      <c r="D11" s="666"/>
      <c r="E11" s="666"/>
      <c r="F11" s="690"/>
      <c r="G11" s="689" t="s">
        <v>1316</v>
      </c>
      <c r="H11" s="2756" t="s">
        <v>322</v>
      </c>
      <c r="I11" s="2756"/>
      <c r="J11" s="2743" t="str">
        <f>入力シート!C25</f>
        <v>久留米市〇〇町１２３</v>
      </c>
      <c r="K11" s="2743"/>
      <c r="L11" s="2743"/>
      <c r="M11" s="2743"/>
      <c r="N11" s="676"/>
      <c r="O11" s="645"/>
    </row>
    <row r="12" spans="2:15" ht="25.35" customHeight="1">
      <c r="B12" s="673"/>
      <c r="C12" s="666"/>
      <c r="D12" s="666"/>
      <c r="E12" s="666"/>
      <c r="F12" s="666"/>
      <c r="G12" s="666"/>
      <c r="H12" s="2756" t="s">
        <v>1317</v>
      </c>
      <c r="I12" s="2756"/>
      <c r="J12" s="2743" t="str">
        <f>入力シート!C26</f>
        <v>(株）○○○○建設</v>
      </c>
      <c r="K12" s="2743"/>
      <c r="L12" s="2743"/>
      <c r="M12" s="2743"/>
      <c r="N12" s="676"/>
      <c r="O12" s="645"/>
    </row>
    <row r="13" spans="2:15" ht="25.35" customHeight="1">
      <c r="B13" s="673"/>
      <c r="C13" s="666"/>
      <c r="D13" s="666"/>
      <c r="E13" s="666"/>
      <c r="F13" s="666"/>
      <c r="G13" s="666"/>
      <c r="H13" s="2705" t="s">
        <v>1318</v>
      </c>
      <c r="I13" s="2705"/>
      <c r="J13" s="2743" t="str">
        <f>入力シート!C27</f>
        <v>代表取締役　久留米一郎</v>
      </c>
      <c r="K13" s="2743"/>
      <c r="L13" s="2743"/>
      <c r="M13" s="683"/>
      <c r="N13" s="676"/>
      <c r="O13" s="645"/>
    </row>
    <row r="14" spans="2:15" ht="25.35" customHeight="1">
      <c r="B14" s="673"/>
      <c r="C14" s="666"/>
      <c r="D14" s="666"/>
      <c r="E14" s="666"/>
      <c r="F14" s="666"/>
      <c r="G14" s="666"/>
      <c r="H14" s="2705" t="s">
        <v>154</v>
      </c>
      <c r="I14" s="2705"/>
      <c r="J14" s="2743" t="str">
        <f>入力シート!C28</f>
        <v>0942-12-○○○○</v>
      </c>
      <c r="K14" s="2743"/>
      <c r="L14" s="2743"/>
      <c r="M14" s="2743"/>
      <c r="N14" s="676"/>
      <c r="O14" s="645"/>
    </row>
    <row r="15" spans="2:15" ht="7.35" customHeight="1">
      <c r="B15" s="673"/>
      <c r="C15" s="663"/>
      <c r="D15" s="663"/>
      <c r="E15" s="664"/>
      <c r="F15" s="664"/>
      <c r="G15" s="664"/>
      <c r="H15" s="664"/>
      <c r="I15" s="664"/>
      <c r="J15" s="664"/>
      <c r="K15" s="664"/>
      <c r="L15" s="664"/>
      <c r="M15" s="664"/>
      <c r="N15" s="675"/>
    </row>
    <row r="16" spans="2:15" ht="18" customHeight="1">
      <c r="B16" s="673"/>
      <c r="C16" s="2705" t="s">
        <v>1303</v>
      </c>
      <c r="D16" s="2705"/>
      <c r="E16" s="2705"/>
      <c r="F16" s="2705"/>
      <c r="G16" s="2705"/>
      <c r="H16" s="2705"/>
      <c r="I16" s="2705"/>
      <c r="J16" s="2705"/>
      <c r="K16" s="2705"/>
      <c r="L16" s="2705"/>
      <c r="M16" s="2705"/>
      <c r="N16" s="677"/>
      <c r="O16" s="646"/>
    </row>
    <row r="17" spans="2:15" ht="18" customHeight="1">
      <c r="B17" s="673"/>
      <c r="C17" s="2705"/>
      <c r="D17" s="2705"/>
      <c r="E17" s="2705"/>
      <c r="F17" s="2705"/>
      <c r="G17" s="2705"/>
      <c r="H17" s="2705"/>
      <c r="I17" s="2705"/>
      <c r="J17" s="2705"/>
      <c r="K17" s="2705"/>
      <c r="L17" s="2705"/>
      <c r="M17" s="2705"/>
      <c r="N17" s="677"/>
      <c r="O17" s="646"/>
    </row>
    <row r="18" spans="2:15" ht="12" customHeight="1">
      <c r="B18" s="673"/>
      <c r="C18" s="667"/>
      <c r="D18" s="667"/>
      <c r="E18" s="664"/>
      <c r="F18" s="664"/>
      <c r="G18" s="664"/>
      <c r="H18" s="664"/>
      <c r="I18" s="664"/>
      <c r="J18" s="664"/>
      <c r="K18" s="664"/>
      <c r="L18" s="664"/>
      <c r="M18" s="664"/>
      <c r="N18" s="675"/>
    </row>
    <row r="19" spans="2:15" ht="18" customHeight="1">
      <c r="B19" s="673"/>
      <c r="C19" s="2713" t="s">
        <v>8</v>
      </c>
      <c r="D19" s="2713"/>
      <c r="E19" s="2713"/>
      <c r="F19" s="2713"/>
      <c r="G19" s="2713"/>
      <c r="H19" s="2713"/>
      <c r="I19" s="2713"/>
      <c r="J19" s="2713"/>
      <c r="K19" s="2713"/>
      <c r="L19" s="2713"/>
      <c r="M19" s="2713"/>
      <c r="N19" s="678"/>
      <c r="O19" s="647"/>
    </row>
    <row r="20" spans="2:15" ht="11.1" customHeight="1">
      <c r="B20" s="673"/>
      <c r="C20" s="668"/>
      <c r="D20" s="668"/>
      <c r="E20" s="664"/>
      <c r="F20" s="664"/>
      <c r="G20" s="664"/>
      <c r="H20" s="664"/>
      <c r="I20" s="664"/>
      <c r="J20" s="664"/>
      <c r="K20" s="664"/>
      <c r="L20" s="664"/>
      <c r="M20" s="664"/>
      <c r="N20" s="675"/>
    </row>
    <row r="21" spans="2:15" ht="35.1" customHeight="1">
      <c r="B21" s="673"/>
      <c r="C21" s="2714" t="s">
        <v>1304</v>
      </c>
      <c r="D21" s="2714"/>
      <c r="E21" s="2696" t="str">
        <f>入力シート!C10</f>
        <v>○○校区道路改良工事</v>
      </c>
      <c r="F21" s="2696"/>
      <c r="G21" s="2696"/>
      <c r="H21" s="2696"/>
      <c r="I21" s="2696"/>
      <c r="J21" s="2696"/>
      <c r="K21" s="2696"/>
      <c r="L21" s="2696"/>
      <c r="M21" s="2696"/>
      <c r="N21" s="675"/>
    </row>
    <row r="22" spans="2:15" ht="35.1" customHeight="1">
      <c r="B22" s="673"/>
      <c r="C22" s="2714" t="s">
        <v>1305</v>
      </c>
      <c r="D22" s="2714"/>
      <c r="E22" s="2696" t="str">
        <f>入力シート!C12</f>
        <v>久留米市○○町</v>
      </c>
      <c r="F22" s="2696"/>
      <c r="G22" s="2696"/>
      <c r="H22" s="2696"/>
      <c r="I22" s="2696"/>
      <c r="J22" s="2696"/>
      <c r="K22" s="2696"/>
      <c r="L22" s="2696"/>
      <c r="M22" s="2696"/>
      <c r="N22" s="675"/>
    </row>
    <row r="23" spans="2:15" ht="30" customHeight="1">
      <c r="B23" s="673"/>
      <c r="C23" s="2721" t="s">
        <v>1306</v>
      </c>
      <c r="D23" s="2722"/>
      <c r="E23" s="648"/>
      <c r="F23" s="2725" t="str">
        <f>TEXT(入力シート!C14,"令和　　　e　年　　　m　月　　　d　日")</f>
        <v>令和   7 年   4 月   2 日</v>
      </c>
      <c r="G23" s="2725"/>
      <c r="H23" s="2725"/>
      <c r="I23" s="2725"/>
      <c r="J23" s="2725"/>
      <c r="K23" s="2725"/>
      <c r="L23" s="649" t="s">
        <v>1307</v>
      </c>
      <c r="M23" s="650"/>
      <c r="N23" s="675"/>
    </row>
    <row r="24" spans="2:15" ht="30" customHeight="1">
      <c r="B24" s="673"/>
      <c r="C24" s="2723"/>
      <c r="D24" s="2724"/>
      <c r="E24" s="651"/>
      <c r="F24" s="2726" t="str">
        <f>TEXT(入力シート!C15,"令和　　　e　年　　　m　月　　　d　日")</f>
        <v>令和   7 年   6 月   30 日</v>
      </c>
      <c r="G24" s="2726"/>
      <c r="H24" s="2726"/>
      <c r="I24" s="2726"/>
      <c r="J24" s="2726"/>
      <c r="K24" s="2726"/>
      <c r="L24" s="652" t="s">
        <v>1308</v>
      </c>
      <c r="M24" s="653"/>
      <c r="N24" s="675"/>
    </row>
    <row r="25" spans="2:15" ht="35.1" customHeight="1">
      <c r="B25" s="673"/>
      <c r="C25" s="2714" t="s">
        <v>1309</v>
      </c>
      <c r="D25" s="2714"/>
      <c r="E25" s="2697">
        <f>入力シート!C24</f>
        <v>13000000</v>
      </c>
      <c r="F25" s="2698"/>
      <c r="G25" s="2698"/>
      <c r="H25" s="2698"/>
      <c r="I25" s="2698"/>
      <c r="J25" s="2698"/>
      <c r="K25" s="773" t="s">
        <v>599</v>
      </c>
      <c r="L25" s="2709"/>
      <c r="M25" s="2710"/>
      <c r="N25" s="675"/>
    </row>
    <row r="26" spans="2:15" ht="13.8">
      <c r="B26" s="673"/>
      <c r="C26" s="668"/>
      <c r="D26" s="668"/>
      <c r="E26" s="664"/>
      <c r="F26" s="664"/>
      <c r="G26" s="664"/>
      <c r="H26" s="664"/>
      <c r="I26" s="664"/>
      <c r="J26" s="664"/>
      <c r="K26" s="664"/>
      <c r="L26" s="664"/>
      <c r="M26" s="664"/>
      <c r="N26" s="675"/>
    </row>
    <row r="27" spans="2:15" ht="28.35" customHeight="1">
      <c r="B27" s="673"/>
      <c r="C27" s="2721" t="s">
        <v>1310</v>
      </c>
      <c r="D27" s="2734"/>
      <c r="E27" s="654" t="s">
        <v>1311</v>
      </c>
      <c r="F27" s="2739"/>
      <c r="G27" s="2739"/>
      <c r="H27" s="2739"/>
      <c r="I27" s="2739"/>
      <c r="J27" s="2740"/>
      <c r="K27" s="2706" t="s">
        <v>1312</v>
      </c>
      <c r="L27" s="2707"/>
      <c r="M27" s="2708"/>
      <c r="N27" s="675"/>
    </row>
    <row r="28" spans="2:15" ht="28.35" customHeight="1">
      <c r="B28" s="673"/>
      <c r="C28" s="2735"/>
      <c r="D28" s="2736"/>
      <c r="E28" s="655" t="s">
        <v>1313</v>
      </c>
      <c r="F28" s="2741" t="str">
        <f>入力シート!C16</f>
        <v>久留米次郎</v>
      </c>
      <c r="G28" s="2741"/>
      <c r="H28" s="2741"/>
      <c r="I28" s="2741"/>
      <c r="J28" s="2742"/>
      <c r="K28" s="2699" t="str">
        <f>入力シート!C19</f>
        <v>別紙のとおり</v>
      </c>
      <c r="L28" s="2700"/>
      <c r="M28" s="2701"/>
      <c r="N28" s="675"/>
    </row>
    <row r="29" spans="2:15" ht="28.35" customHeight="1">
      <c r="B29" s="673"/>
      <c r="C29" s="2737"/>
      <c r="D29" s="2738"/>
      <c r="E29" s="2711">
        <f>入力シート!C17</f>
        <v>25934</v>
      </c>
      <c r="F29" s="2712"/>
      <c r="G29" s="2712"/>
      <c r="H29" s="2712"/>
      <c r="I29" s="875" t="s">
        <v>1475</v>
      </c>
      <c r="J29" s="702"/>
      <c r="K29" s="2702"/>
      <c r="L29" s="2703"/>
      <c r="M29" s="2704"/>
      <c r="N29" s="675"/>
    </row>
    <row r="30" spans="2:15" ht="28.35" customHeight="1">
      <c r="B30" s="673"/>
      <c r="C30" s="2721" t="s">
        <v>1314</v>
      </c>
      <c r="D30" s="2734"/>
      <c r="E30" s="654" t="s">
        <v>1311</v>
      </c>
      <c r="F30" s="2739"/>
      <c r="G30" s="2739"/>
      <c r="H30" s="2739"/>
      <c r="I30" s="2739"/>
      <c r="J30" s="2740"/>
      <c r="K30" s="2727" t="s">
        <v>1319</v>
      </c>
      <c r="L30" s="2728"/>
      <c r="M30" s="2729"/>
      <c r="N30" s="675"/>
    </row>
    <row r="31" spans="2:15" ht="28.35" customHeight="1">
      <c r="B31" s="673"/>
      <c r="C31" s="2735"/>
      <c r="D31" s="2736"/>
      <c r="E31" s="655" t="s">
        <v>1313</v>
      </c>
      <c r="F31" s="2741" t="str">
        <f>入力シート!C20</f>
        <v>久留米三郎</v>
      </c>
      <c r="G31" s="2741"/>
      <c r="H31" s="2741"/>
      <c r="I31" s="2741"/>
      <c r="J31" s="2742"/>
      <c r="K31" s="2699" t="str">
        <f>入力シート!C23</f>
        <v>別紙のとおり</v>
      </c>
      <c r="L31" s="2700"/>
      <c r="M31" s="2701"/>
      <c r="N31" s="675"/>
    </row>
    <row r="32" spans="2:15" ht="28.35" customHeight="1">
      <c r="B32" s="673"/>
      <c r="C32" s="2737"/>
      <c r="D32" s="2738"/>
      <c r="E32" s="2711">
        <f>入力シート!C21</f>
        <v>26331</v>
      </c>
      <c r="F32" s="2712"/>
      <c r="G32" s="2712"/>
      <c r="H32" s="2712"/>
      <c r="I32" s="875" t="s">
        <v>1475</v>
      </c>
      <c r="J32" s="702"/>
      <c r="K32" s="2702"/>
      <c r="L32" s="2703"/>
      <c r="M32" s="2704"/>
      <c r="N32" s="675"/>
    </row>
    <row r="33" spans="2:15" ht="28.35" customHeight="1">
      <c r="B33" s="673"/>
      <c r="C33" s="2744" t="s">
        <v>2408</v>
      </c>
      <c r="D33" s="2736"/>
      <c r="E33" s="2715"/>
      <c r="F33" s="2716"/>
      <c r="G33" s="2716"/>
      <c r="H33" s="2716"/>
      <c r="I33" s="2716"/>
      <c r="J33" s="2717"/>
      <c r="K33" s="656"/>
      <c r="L33" s="657"/>
      <c r="M33" s="658"/>
      <c r="N33" s="675"/>
    </row>
    <row r="34" spans="2:15" ht="28.35" customHeight="1">
      <c r="B34" s="673"/>
      <c r="C34" s="2737"/>
      <c r="D34" s="2738"/>
      <c r="E34" s="2718"/>
      <c r="F34" s="2719"/>
      <c r="G34" s="2719"/>
      <c r="H34" s="2719"/>
      <c r="I34" s="2719"/>
      <c r="J34" s="2720"/>
      <c r="K34" s="659"/>
      <c r="L34" s="660"/>
      <c r="M34" s="661"/>
      <c r="N34" s="675"/>
    </row>
    <row r="35" spans="2:15" ht="5.0999999999999996" customHeight="1">
      <c r="B35" s="673"/>
      <c r="C35" s="683"/>
      <c r="D35" s="683"/>
      <c r="E35" s="688"/>
      <c r="F35" s="688"/>
      <c r="G35" s="688"/>
      <c r="H35" s="688"/>
      <c r="I35" s="688"/>
      <c r="J35" s="688"/>
      <c r="K35" s="657"/>
      <c r="L35" s="657"/>
      <c r="M35" s="657"/>
      <c r="N35" s="675"/>
    </row>
    <row r="36" spans="2:15" ht="18" customHeight="1">
      <c r="B36" s="673"/>
      <c r="C36" s="2730" t="s">
        <v>1315</v>
      </c>
      <c r="D36" s="2730"/>
      <c r="E36" s="2730"/>
      <c r="F36" s="2730"/>
      <c r="G36" s="2730"/>
      <c r="H36" s="2730"/>
      <c r="I36" s="2730"/>
      <c r="J36" s="2730"/>
      <c r="K36" s="2730"/>
      <c r="L36" s="2730"/>
      <c r="M36" s="2730"/>
      <c r="N36" s="679"/>
      <c r="O36" s="662"/>
    </row>
    <row r="37" spans="2:15" ht="18" customHeight="1">
      <c r="B37" s="680"/>
      <c r="C37" s="2731"/>
      <c r="D37" s="2731"/>
      <c r="E37" s="2731"/>
      <c r="F37" s="2731"/>
      <c r="G37" s="2731"/>
      <c r="H37" s="2731"/>
      <c r="I37" s="2731"/>
      <c r="J37" s="2731"/>
      <c r="K37" s="2731"/>
      <c r="L37" s="2731"/>
      <c r="M37" s="2731"/>
      <c r="N37" s="681"/>
      <c r="O37" s="662"/>
    </row>
  </sheetData>
  <mergeCells count="57">
    <mergeCell ref="B10:D10"/>
    <mergeCell ref="H11:I11"/>
    <mergeCell ref="H12:I12"/>
    <mergeCell ref="J13:L13"/>
    <mergeCell ref="J14:M14"/>
    <mergeCell ref="I2:J2"/>
    <mergeCell ref="D2:E2"/>
    <mergeCell ref="F2:F4"/>
    <mergeCell ref="H2:H4"/>
    <mergeCell ref="D3:E3"/>
    <mergeCell ref="G3:G4"/>
    <mergeCell ref="K3:K4"/>
    <mergeCell ref="L3:L4"/>
    <mergeCell ref="D4:E4"/>
    <mergeCell ref="K6:M6"/>
    <mergeCell ref="C8:M8"/>
    <mergeCell ref="I3:J4"/>
    <mergeCell ref="K7:L7"/>
    <mergeCell ref="C36:M37"/>
    <mergeCell ref="B2:C2"/>
    <mergeCell ref="B3:C3"/>
    <mergeCell ref="B4:C4"/>
    <mergeCell ref="M2:N2"/>
    <mergeCell ref="M3:N4"/>
    <mergeCell ref="C27:D29"/>
    <mergeCell ref="F27:J27"/>
    <mergeCell ref="F28:J28"/>
    <mergeCell ref="C30:D32"/>
    <mergeCell ref="F30:J30"/>
    <mergeCell ref="F31:J31"/>
    <mergeCell ref="C22:D22"/>
    <mergeCell ref="J11:M11"/>
    <mergeCell ref="J12:M12"/>
    <mergeCell ref="C33:D34"/>
    <mergeCell ref="E33:J33"/>
    <mergeCell ref="E34:J34"/>
    <mergeCell ref="E22:M22"/>
    <mergeCell ref="C23:D24"/>
    <mergeCell ref="C25:D25"/>
    <mergeCell ref="F23:K23"/>
    <mergeCell ref="F24:K24"/>
    <mergeCell ref="K31:M31"/>
    <mergeCell ref="K32:M32"/>
    <mergeCell ref="K30:M30"/>
    <mergeCell ref="E32:H32"/>
    <mergeCell ref="E21:M21"/>
    <mergeCell ref="E25:J25"/>
    <mergeCell ref="K28:M28"/>
    <mergeCell ref="K29:M29"/>
    <mergeCell ref="H13:I13"/>
    <mergeCell ref="H14:I14"/>
    <mergeCell ref="K27:M27"/>
    <mergeCell ref="L25:M25"/>
    <mergeCell ref="E29:H29"/>
    <mergeCell ref="C16:M17"/>
    <mergeCell ref="C19:M19"/>
    <mergeCell ref="C21:D21"/>
  </mergeCells>
  <phoneticPr fontId="14"/>
  <printOptions horizontalCentered="1"/>
  <pageMargins left="0.35433070866141736" right="0.15748031496062992" top="0.39370078740157483" bottom="0.39370078740157483" header="0.51181102362204722" footer="0.51181102362204722"/>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O74"/>
  <sheetViews>
    <sheetView view="pageBreakPreview" zoomScaleNormal="85" zoomScaleSheetLayoutView="100" workbookViewId="0">
      <selection activeCell="B10" sqref="B10:D10"/>
    </sheetView>
  </sheetViews>
  <sheetFormatPr defaultColWidth="8.88671875" defaultRowHeight="13.2"/>
  <cols>
    <col min="1" max="1" width="1.44140625" style="641" customWidth="1"/>
    <col min="2" max="2" width="3.88671875" style="641" customWidth="1"/>
    <col min="3" max="3" width="10.44140625" style="641" customWidth="1"/>
    <col min="4" max="4" width="10.88671875" style="641" customWidth="1"/>
    <col min="5" max="5" width="4.6640625" style="641" customWidth="1"/>
    <col min="6" max="6" width="3.88671875" style="641" customWidth="1"/>
    <col min="7" max="7" width="10.88671875" style="641" customWidth="1"/>
    <col min="8" max="8" width="5.109375" style="641" customWidth="1"/>
    <col min="9" max="9" width="6.88671875" style="641" customWidth="1"/>
    <col min="10" max="10" width="4.88671875" style="641" customWidth="1"/>
    <col min="11" max="12" width="10.88671875" style="641" customWidth="1"/>
    <col min="13" max="13" width="7.88671875" style="641" customWidth="1"/>
    <col min="14" max="14" width="3.88671875" style="641" customWidth="1"/>
    <col min="15" max="15" width="1.6640625" style="641" customWidth="1"/>
    <col min="16" max="16384" width="8.88671875" style="641"/>
  </cols>
  <sheetData>
    <row r="2" spans="2:15" ht="20.100000000000001" customHeight="1">
      <c r="B2" s="2732" t="s">
        <v>318</v>
      </c>
      <c r="C2" s="2733"/>
      <c r="D2" s="2751" t="str">
        <f>入力シート!C4</f>
        <v>街第101号</v>
      </c>
      <c r="E2" s="2751"/>
      <c r="F2" s="2752"/>
      <c r="G2" s="1797" t="s">
        <v>2406</v>
      </c>
      <c r="H2" s="2753"/>
      <c r="I2" s="2732" t="s">
        <v>1295</v>
      </c>
      <c r="J2" s="2733"/>
      <c r="K2" s="686" t="s">
        <v>1296</v>
      </c>
      <c r="L2" s="685" t="s">
        <v>1297</v>
      </c>
      <c r="M2" s="2732" t="s">
        <v>1298</v>
      </c>
      <c r="N2" s="2733"/>
      <c r="O2" s="640"/>
    </row>
    <row r="3" spans="2:15" ht="20.100000000000001" customHeight="1">
      <c r="B3" s="2732" t="s">
        <v>1299</v>
      </c>
      <c r="C3" s="2733"/>
      <c r="D3" s="2747"/>
      <c r="E3" s="2747"/>
      <c r="F3" s="2752"/>
      <c r="G3" s="2745"/>
      <c r="H3" s="2753"/>
      <c r="I3" s="2732"/>
      <c r="J3" s="2733"/>
      <c r="K3" s="2745" t="s">
        <v>1300</v>
      </c>
      <c r="L3" s="2746"/>
      <c r="M3" s="2732"/>
      <c r="N3" s="2733"/>
      <c r="O3" s="682"/>
    </row>
    <row r="4" spans="2:15" ht="20.100000000000001" customHeight="1">
      <c r="B4" s="2732" t="s">
        <v>1295</v>
      </c>
      <c r="C4" s="2733"/>
      <c r="D4" s="2747"/>
      <c r="E4" s="2747"/>
      <c r="F4" s="2752"/>
      <c r="G4" s="2745"/>
      <c r="H4" s="2753"/>
      <c r="I4" s="2732"/>
      <c r="J4" s="2733"/>
      <c r="K4" s="2745"/>
      <c r="L4" s="2746"/>
      <c r="M4" s="2732"/>
      <c r="N4" s="2733"/>
      <c r="O4" s="682"/>
    </row>
    <row r="5" spans="2:15" ht="15" customHeight="1"/>
    <row r="6" spans="2:15" ht="6" customHeight="1">
      <c r="B6" s="670"/>
      <c r="C6" s="671"/>
      <c r="D6" s="671"/>
      <c r="E6" s="671"/>
      <c r="F6" s="671"/>
      <c r="G6" s="671"/>
      <c r="H6" s="671"/>
      <c r="I6" s="671"/>
      <c r="J6" s="671"/>
      <c r="K6" s="2748"/>
      <c r="L6" s="2748"/>
      <c r="M6" s="2748"/>
      <c r="N6" s="672"/>
      <c r="O6" s="643"/>
    </row>
    <row r="7" spans="2:15" ht="18" customHeight="1">
      <c r="B7" s="673"/>
      <c r="C7" s="666"/>
      <c r="D7" s="666"/>
      <c r="E7" s="666"/>
      <c r="F7" s="666"/>
      <c r="G7" s="666"/>
      <c r="H7" s="666"/>
      <c r="I7" s="666"/>
      <c r="J7" s="666"/>
      <c r="K7" s="2456">
        <v>45413</v>
      </c>
      <c r="L7" s="2456"/>
      <c r="M7" s="1803"/>
      <c r="N7" s="687"/>
      <c r="O7" s="643"/>
    </row>
    <row r="8" spans="2:15" ht="24" customHeight="1">
      <c r="B8" s="673"/>
      <c r="C8" s="2749" t="s">
        <v>1301</v>
      </c>
      <c r="D8" s="2749"/>
      <c r="E8" s="2749"/>
      <c r="F8" s="2749"/>
      <c r="G8" s="2749"/>
      <c r="H8" s="2749"/>
      <c r="I8" s="2749"/>
      <c r="J8" s="2749"/>
      <c r="K8" s="2749"/>
      <c r="L8" s="2749"/>
      <c r="M8" s="2749"/>
      <c r="N8" s="674"/>
      <c r="O8" s="644"/>
    </row>
    <row r="9" spans="2:15" ht="17.100000000000001" customHeight="1">
      <c r="B9" s="673"/>
      <c r="C9" s="663"/>
      <c r="D9" s="663"/>
      <c r="E9" s="664"/>
      <c r="F9" s="664"/>
      <c r="G9" s="664"/>
      <c r="H9" s="664"/>
      <c r="I9" s="664"/>
      <c r="J9" s="664"/>
      <c r="K9" s="664"/>
      <c r="L9" s="664"/>
      <c r="M9" s="664"/>
      <c r="N9" s="675"/>
    </row>
    <row r="10" spans="2:15" ht="20.100000000000001" customHeight="1">
      <c r="B10" s="2754" t="str">
        <f>入力シート!C5</f>
        <v>久留米市長</v>
      </c>
      <c r="C10" s="2755"/>
      <c r="D10" s="2755"/>
      <c r="E10" s="768" t="s">
        <v>309</v>
      </c>
      <c r="F10" s="665"/>
      <c r="G10" s="666"/>
      <c r="H10" s="666"/>
      <c r="I10" s="666"/>
      <c r="J10" s="666"/>
      <c r="K10" s="666"/>
      <c r="L10" s="666"/>
      <c r="M10" s="666"/>
      <c r="N10" s="676"/>
      <c r="O10" s="645"/>
    </row>
    <row r="11" spans="2:15" ht="20.100000000000001" customHeight="1">
      <c r="B11" s="777"/>
      <c r="C11" s="778"/>
      <c r="D11" s="778"/>
      <c r="E11" s="768"/>
      <c r="F11" s="665"/>
      <c r="G11" s="2753" t="s">
        <v>1372</v>
      </c>
      <c r="H11" s="2753"/>
      <c r="I11" s="666"/>
      <c r="J11" s="666"/>
      <c r="K11" s="666"/>
      <c r="L11" s="666"/>
      <c r="M11" s="666"/>
      <c r="N11" s="676"/>
      <c r="O11" s="645"/>
    </row>
    <row r="12" spans="2:15" ht="20.100000000000001" customHeight="1">
      <c r="B12" s="777"/>
      <c r="C12" s="778"/>
      <c r="D12" s="778"/>
      <c r="E12" s="768"/>
      <c r="F12" s="665"/>
      <c r="G12" s="666"/>
      <c r="H12" s="2757" t="s">
        <v>1373</v>
      </c>
      <c r="I12" s="2757"/>
      <c r="J12" s="2757"/>
      <c r="K12" s="2757"/>
      <c r="L12" s="2757"/>
      <c r="M12" s="2757"/>
      <c r="N12" s="676"/>
      <c r="O12" s="645"/>
    </row>
    <row r="13" spans="2:15" ht="20.100000000000001" customHeight="1">
      <c r="B13" s="777"/>
      <c r="C13" s="778"/>
      <c r="D13" s="778"/>
      <c r="E13" s="768"/>
      <c r="F13" s="665"/>
      <c r="G13" s="2753" t="s">
        <v>1374</v>
      </c>
      <c r="H13" s="2753"/>
      <c r="I13" s="666"/>
      <c r="J13" s="666"/>
      <c r="K13" s="666"/>
      <c r="L13" s="666"/>
      <c r="M13" s="666"/>
      <c r="N13" s="676"/>
      <c r="O13" s="645"/>
    </row>
    <row r="14" spans="2:15" ht="20.100000000000001" customHeight="1">
      <c r="B14" s="673"/>
      <c r="C14" s="666"/>
      <c r="D14" s="666"/>
      <c r="E14" s="666"/>
      <c r="F14" s="690"/>
      <c r="G14" s="689"/>
      <c r="H14" s="2756" t="s">
        <v>322</v>
      </c>
      <c r="I14" s="2756"/>
      <c r="J14" s="2743" t="str">
        <f>入力シート!C25</f>
        <v>久留米市〇〇町１２３</v>
      </c>
      <c r="K14" s="2743"/>
      <c r="L14" s="2743"/>
      <c r="M14" s="2743"/>
      <c r="N14" s="676"/>
      <c r="O14" s="645"/>
    </row>
    <row r="15" spans="2:15" ht="20.100000000000001" customHeight="1">
      <c r="B15" s="673"/>
      <c r="C15" s="666"/>
      <c r="D15" s="666"/>
      <c r="E15" s="666"/>
      <c r="F15" s="666"/>
      <c r="G15" s="666"/>
      <c r="H15" s="2756" t="s">
        <v>1317</v>
      </c>
      <c r="I15" s="2756"/>
      <c r="J15" s="2743" t="str">
        <f>入力シート!C26</f>
        <v>(株）○○○○建設</v>
      </c>
      <c r="K15" s="2743"/>
      <c r="L15" s="2743"/>
      <c r="M15" s="2743"/>
      <c r="N15" s="676"/>
      <c r="O15" s="645"/>
    </row>
    <row r="16" spans="2:15" ht="20.100000000000001" customHeight="1">
      <c r="B16" s="673"/>
      <c r="C16" s="666"/>
      <c r="D16" s="666"/>
      <c r="E16" s="666"/>
      <c r="F16" s="666"/>
      <c r="G16" s="666"/>
      <c r="H16" s="2705" t="s">
        <v>49</v>
      </c>
      <c r="I16" s="2705"/>
      <c r="J16" s="2743" t="str">
        <f>入力シート!C27</f>
        <v>代表取締役　久留米一郎</v>
      </c>
      <c r="K16" s="2743"/>
      <c r="L16" s="2743"/>
      <c r="M16" s="683"/>
      <c r="N16" s="676"/>
      <c r="O16" s="645"/>
    </row>
    <row r="17" spans="2:15" ht="20.100000000000001" customHeight="1">
      <c r="B17" s="673"/>
      <c r="C17" s="666"/>
      <c r="D17" s="666"/>
      <c r="E17" s="666"/>
      <c r="F17" s="666"/>
      <c r="G17" s="666"/>
      <c r="H17" s="2705" t="s">
        <v>154</v>
      </c>
      <c r="I17" s="2705"/>
      <c r="J17" s="2743" t="str">
        <f>入力シート!C28</f>
        <v>0942-12-○○○○</v>
      </c>
      <c r="K17" s="2743"/>
      <c r="L17" s="2743"/>
      <c r="M17" s="2743"/>
      <c r="N17" s="676"/>
      <c r="O17" s="645"/>
    </row>
    <row r="18" spans="2:15" ht="7.35" customHeight="1">
      <c r="B18" s="673"/>
      <c r="C18" s="663"/>
      <c r="D18" s="663"/>
      <c r="E18" s="664"/>
      <c r="F18" s="664"/>
      <c r="G18" s="664"/>
      <c r="H18" s="664"/>
      <c r="I18" s="664"/>
      <c r="J18" s="664"/>
      <c r="K18" s="664"/>
      <c r="L18" s="664"/>
      <c r="M18" s="664"/>
      <c r="N18" s="675"/>
    </row>
    <row r="19" spans="2:15" ht="18" customHeight="1">
      <c r="B19" s="673"/>
      <c r="C19" s="2705" t="s">
        <v>1303</v>
      </c>
      <c r="D19" s="2705"/>
      <c r="E19" s="2705"/>
      <c r="F19" s="2705"/>
      <c r="G19" s="2705"/>
      <c r="H19" s="2705"/>
      <c r="I19" s="2705"/>
      <c r="J19" s="2705"/>
      <c r="K19" s="2705"/>
      <c r="L19" s="2705"/>
      <c r="M19" s="2705"/>
      <c r="N19" s="677"/>
      <c r="O19" s="646"/>
    </row>
    <row r="20" spans="2:15" ht="18" customHeight="1">
      <c r="B20" s="673"/>
      <c r="C20" s="2705"/>
      <c r="D20" s="2705"/>
      <c r="E20" s="2705"/>
      <c r="F20" s="2705"/>
      <c r="G20" s="2705"/>
      <c r="H20" s="2705"/>
      <c r="I20" s="2705"/>
      <c r="J20" s="2705"/>
      <c r="K20" s="2705"/>
      <c r="L20" s="2705"/>
      <c r="M20" s="2705"/>
      <c r="N20" s="677"/>
      <c r="O20" s="646"/>
    </row>
    <row r="21" spans="2:15" ht="12" customHeight="1">
      <c r="B21" s="673"/>
      <c r="C21" s="667"/>
      <c r="D21" s="667"/>
      <c r="E21" s="664"/>
      <c r="F21" s="664"/>
      <c r="G21" s="664"/>
      <c r="H21" s="664"/>
      <c r="I21" s="664"/>
      <c r="J21" s="664"/>
      <c r="K21" s="664"/>
      <c r="L21" s="664"/>
      <c r="M21" s="664"/>
      <c r="N21" s="675"/>
    </row>
    <row r="22" spans="2:15" ht="18" customHeight="1">
      <c r="B22" s="673"/>
      <c r="C22" s="2713" t="s">
        <v>8</v>
      </c>
      <c r="D22" s="2713"/>
      <c r="E22" s="2713"/>
      <c r="F22" s="2713"/>
      <c r="G22" s="2713"/>
      <c r="H22" s="2713"/>
      <c r="I22" s="2713"/>
      <c r="J22" s="2713"/>
      <c r="K22" s="2713"/>
      <c r="L22" s="2713"/>
      <c r="M22" s="2713"/>
      <c r="N22" s="678"/>
      <c r="O22" s="647"/>
    </row>
    <row r="23" spans="2:15" ht="11.1" customHeight="1">
      <c r="B23" s="673"/>
      <c r="C23" s="668"/>
      <c r="D23" s="668"/>
      <c r="E23" s="664"/>
      <c r="F23" s="664"/>
      <c r="G23" s="664"/>
      <c r="H23" s="664"/>
      <c r="I23" s="664"/>
      <c r="J23" s="664"/>
      <c r="K23" s="664"/>
      <c r="L23" s="664"/>
      <c r="M23" s="664"/>
      <c r="N23" s="675"/>
    </row>
    <row r="24" spans="2:15" ht="30" customHeight="1">
      <c r="B24" s="673"/>
      <c r="C24" s="2714" t="s">
        <v>1304</v>
      </c>
      <c r="D24" s="2714"/>
      <c r="E24" s="2696" t="str">
        <f>入力シート!C10</f>
        <v>○○校区道路改良工事</v>
      </c>
      <c r="F24" s="2696"/>
      <c r="G24" s="2696"/>
      <c r="H24" s="2696"/>
      <c r="I24" s="2696"/>
      <c r="J24" s="2696"/>
      <c r="K24" s="2696"/>
      <c r="L24" s="2696"/>
      <c r="M24" s="2696"/>
      <c r="N24" s="675"/>
    </row>
    <row r="25" spans="2:15" ht="30" customHeight="1">
      <c r="B25" s="673"/>
      <c r="C25" s="2714" t="s">
        <v>1305</v>
      </c>
      <c r="D25" s="2714"/>
      <c r="E25" s="2696" t="str">
        <f>入力シート!C12</f>
        <v>久留米市○○町</v>
      </c>
      <c r="F25" s="2696"/>
      <c r="G25" s="2696"/>
      <c r="H25" s="2696"/>
      <c r="I25" s="2696"/>
      <c r="J25" s="2696"/>
      <c r="K25" s="2696"/>
      <c r="L25" s="2696"/>
      <c r="M25" s="2696"/>
      <c r="N25" s="675"/>
    </row>
    <row r="26" spans="2:15" ht="25.35" customHeight="1">
      <c r="B26" s="673"/>
      <c r="C26" s="2721" t="s">
        <v>1306</v>
      </c>
      <c r="D26" s="2722"/>
      <c r="E26" s="648"/>
      <c r="F26" s="2725" t="str">
        <f>TEXT(入力シート!C14,"令和　　　e　年　　　m　月　　　d　日")</f>
        <v>令和   7 年   4 月   2 日</v>
      </c>
      <c r="G26" s="2725"/>
      <c r="H26" s="2725"/>
      <c r="I26" s="2725"/>
      <c r="J26" s="2725"/>
      <c r="K26" s="2725"/>
      <c r="L26" s="649" t="s">
        <v>1307</v>
      </c>
      <c r="M26" s="650"/>
      <c r="N26" s="675"/>
    </row>
    <row r="27" spans="2:15" ht="25.35" customHeight="1">
      <c r="B27" s="673"/>
      <c r="C27" s="2723"/>
      <c r="D27" s="2724"/>
      <c r="E27" s="651"/>
      <c r="F27" s="2726" t="str">
        <f>TEXT(入力シート!C15,"令和　　　e　年　　　m　月　　　d　日")</f>
        <v>令和   7 年   6 月   30 日</v>
      </c>
      <c r="G27" s="2726"/>
      <c r="H27" s="2726"/>
      <c r="I27" s="2726"/>
      <c r="J27" s="2726"/>
      <c r="K27" s="2726"/>
      <c r="L27" s="652" t="s">
        <v>1308</v>
      </c>
      <c r="M27" s="653"/>
      <c r="N27" s="675"/>
    </row>
    <row r="28" spans="2:15" ht="30" customHeight="1">
      <c r="B28" s="673"/>
      <c r="C28" s="2714" t="s">
        <v>1309</v>
      </c>
      <c r="D28" s="2714"/>
      <c r="E28" s="2697">
        <f>入力シート!C24</f>
        <v>13000000</v>
      </c>
      <c r="F28" s="2698"/>
      <c r="G28" s="2698"/>
      <c r="H28" s="2698"/>
      <c r="I28" s="2698"/>
      <c r="J28" s="2698"/>
      <c r="K28" s="773" t="s">
        <v>599</v>
      </c>
      <c r="L28" s="2709"/>
      <c r="M28" s="2710"/>
      <c r="N28" s="675"/>
    </row>
    <row r="29" spans="2:15" ht="13.8">
      <c r="B29" s="673"/>
      <c r="C29" s="668"/>
      <c r="D29" s="668"/>
      <c r="E29" s="664"/>
      <c r="F29" s="664"/>
      <c r="G29" s="664"/>
      <c r="H29" s="664"/>
      <c r="I29" s="664"/>
      <c r="J29" s="664"/>
      <c r="K29" s="664"/>
      <c r="L29" s="664"/>
      <c r="M29" s="664"/>
      <c r="N29" s="675"/>
    </row>
    <row r="30" spans="2:15" ht="25.35" customHeight="1">
      <c r="B30" s="673"/>
      <c r="C30" s="2721" t="s">
        <v>1310</v>
      </c>
      <c r="D30" s="2734"/>
      <c r="E30" s="654" t="s">
        <v>1311</v>
      </c>
      <c r="F30" s="2739"/>
      <c r="G30" s="2739"/>
      <c r="H30" s="2739"/>
      <c r="I30" s="2739"/>
      <c r="J30" s="2740"/>
      <c r="K30" s="2706" t="s">
        <v>1312</v>
      </c>
      <c r="L30" s="2707"/>
      <c r="M30" s="2708"/>
      <c r="N30" s="675"/>
    </row>
    <row r="31" spans="2:15" ht="25.35" customHeight="1">
      <c r="B31" s="673"/>
      <c r="C31" s="2735"/>
      <c r="D31" s="2736"/>
      <c r="E31" s="655" t="s">
        <v>1313</v>
      </c>
      <c r="F31" s="2741" t="str">
        <f>入力シート!C16</f>
        <v>久留米次郎</v>
      </c>
      <c r="G31" s="2741"/>
      <c r="H31" s="2741"/>
      <c r="I31" s="2741"/>
      <c r="J31" s="2742"/>
      <c r="K31" s="2699" t="str">
        <f>入力シート!C19</f>
        <v>別紙のとおり</v>
      </c>
      <c r="L31" s="2700"/>
      <c r="M31" s="2701"/>
      <c r="N31" s="675"/>
    </row>
    <row r="32" spans="2:15" ht="25.35" customHeight="1">
      <c r="B32" s="673"/>
      <c r="C32" s="2737"/>
      <c r="D32" s="2738"/>
      <c r="E32" s="2758">
        <f>入力シート!C17</f>
        <v>25934</v>
      </c>
      <c r="F32" s="2759"/>
      <c r="G32" s="2759"/>
      <c r="H32" s="2759"/>
      <c r="I32" s="875" t="s">
        <v>1475</v>
      </c>
      <c r="J32" s="702"/>
      <c r="K32" s="2702"/>
      <c r="L32" s="2703"/>
      <c r="M32" s="2704"/>
      <c r="N32" s="675"/>
    </row>
    <row r="33" spans="1:15" ht="25.35" customHeight="1">
      <c r="B33" s="673"/>
      <c r="C33" s="2721" t="s">
        <v>1314</v>
      </c>
      <c r="D33" s="2734"/>
      <c r="E33" s="654" t="s">
        <v>1311</v>
      </c>
      <c r="F33" s="2739"/>
      <c r="G33" s="2739"/>
      <c r="H33" s="2739"/>
      <c r="I33" s="2739"/>
      <c r="J33" s="2740"/>
      <c r="K33" s="2727" t="s">
        <v>1319</v>
      </c>
      <c r="L33" s="2728"/>
      <c r="M33" s="2729"/>
      <c r="N33" s="675"/>
    </row>
    <row r="34" spans="1:15" ht="25.35" customHeight="1">
      <c r="B34" s="673"/>
      <c r="C34" s="2735"/>
      <c r="D34" s="2736"/>
      <c r="E34" s="655" t="s">
        <v>1313</v>
      </c>
      <c r="F34" s="2741" t="str">
        <f>入力シート!C20</f>
        <v>久留米三郎</v>
      </c>
      <c r="G34" s="2741"/>
      <c r="H34" s="2741"/>
      <c r="I34" s="2741"/>
      <c r="J34" s="2742"/>
      <c r="K34" s="2699" t="str">
        <f>入力シート!C23</f>
        <v>別紙のとおり</v>
      </c>
      <c r="L34" s="2700"/>
      <c r="M34" s="2701"/>
      <c r="N34" s="675"/>
    </row>
    <row r="35" spans="1:15" ht="25.35" customHeight="1">
      <c r="B35" s="673"/>
      <c r="C35" s="2737"/>
      <c r="D35" s="2738"/>
      <c r="E35" s="2758">
        <f>入力シート!C21</f>
        <v>26331</v>
      </c>
      <c r="F35" s="2759"/>
      <c r="G35" s="2759"/>
      <c r="H35" s="2759"/>
      <c r="I35" s="875" t="s">
        <v>1475</v>
      </c>
      <c r="J35" s="702"/>
      <c r="K35" s="2702"/>
      <c r="L35" s="2703"/>
      <c r="M35" s="2704"/>
      <c r="N35" s="675"/>
    </row>
    <row r="36" spans="1:15" ht="25.35" customHeight="1">
      <c r="B36" s="673"/>
      <c r="C36" s="2744" t="s">
        <v>2408</v>
      </c>
      <c r="D36" s="2736"/>
      <c r="E36" s="2715"/>
      <c r="F36" s="2716"/>
      <c r="G36" s="2716"/>
      <c r="H36" s="2716"/>
      <c r="I36" s="2716"/>
      <c r="J36" s="2717"/>
      <c r="K36" s="656"/>
      <c r="L36" s="657"/>
      <c r="M36" s="658"/>
      <c r="N36" s="675"/>
    </row>
    <row r="37" spans="1:15" ht="25.35" customHeight="1">
      <c r="B37" s="673"/>
      <c r="C37" s="2737"/>
      <c r="D37" s="2738"/>
      <c r="E37" s="2718"/>
      <c r="F37" s="2719"/>
      <c r="G37" s="2719"/>
      <c r="H37" s="2719"/>
      <c r="I37" s="2719"/>
      <c r="J37" s="2720"/>
      <c r="K37" s="659"/>
      <c r="L37" s="660"/>
      <c r="M37" s="661"/>
      <c r="N37" s="675"/>
    </row>
    <row r="38" spans="1:15" ht="5.0999999999999996" customHeight="1">
      <c r="B38" s="673"/>
      <c r="C38" s="683"/>
      <c r="D38" s="683"/>
      <c r="E38" s="688"/>
      <c r="F38" s="688"/>
      <c r="G38" s="688"/>
      <c r="H38" s="688"/>
      <c r="I38" s="688"/>
      <c r="J38" s="688"/>
      <c r="K38" s="657"/>
      <c r="L38" s="657"/>
      <c r="M38" s="657"/>
      <c r="N38" s="675"/>
    </row>
    <row r="39" spans="1:15" ht="18" customHeight="1">
      <c r="B39" s="673"/>
      <c r="C39" s="2730" t="s">
        <v>1315</v>
      </c>
      <c r="D39" s="2730"/>
      <c r="E39" s="2730"/>
      <c r="F39" s="2730"/>
      <c r="G39" s="2730"/>
      <c r="H39" s="2730"/>
      <c r="I39" s="2730"/>
      <c r="J39" s="2730"/>
      <c r="K39" s="2730"/>
      <c r="L39" s="2730"/>
      <c r="M39" s="2730"/>
      <c r="N39" s="679"/>
      <c r="O39" s="662"/>
    </row>
    <row r="40" spans="1:15" ht="18" customHeight="1">
      <c r="B40" s="680"/>
      <c r="C40" s="2731"/>
      <c r="D40" s="2731"/>
      <c r="E40" s="2731"/>
      <c r="F40" s="2731"/>
      <c r="G40" s="2731"/>
      <c r="H40" s="2731"/>
      <c r="I40" s="2731"/>
      <c r="J40" s="2731"/>
      <c r="K40" s="2731"/>
      <c r="L40" s="2731"/>
      <c r="M40" s="2731"/>
      <c r="N40" s="681"/>
      <c r="O40" s="662"/>
    </row>
    <row r="41" spans="1:15" ht="25.35" customHeight="1">
      <c r="B41" s="664"/>
      <c r="C41" s="669"/>
      <c r="D41" s="669"/>
      <c r="E41" s="669"/>
      <c r="F41" s="669"/>
      <c r="G41" s="669"/>
      <c r="H41" s="669"/>
      <c r="I41" s="669"/>
      <c r="J41" s="669"/>
      <c r="K41" s="669"/>
      <c r="L41" s="669"/>
      <c r="M41" s="669"/>
      <c r="N41" s="698"/>
      <c r="O41" s="662"/>
    </row>
    <row r="42" spans="1:15" ht="13.35" customHeight="1">
      <c r="B42" s="664"/>
      <c r="C42" s="669"/>
      <c r="D42" s="669"/>
      <c r="E42" s="669"/>
      <c r="F42" s="669"/>
      <c r="G42" s="669"/>
      <c r="H42" s="669"/>
      <c r="I42" s="669"/>
      <c r="J42" s="669"/>
      <c r="K42" s="669"/>
      <c r="L42" s="669"/>
      <c r="M42" s="669"/>
      <c r="N42" s="698"/>
      <c r="O42" s="662"/>
    </row>
    <row r="43" spans="1:15" ht="18" customHeight="1">
      <c r="A43" s="28"/>
      <c r="B43" s="699"/>
      <c r="C43" s="699"/>
      <c r="D43" s="699"/>
      <c r="E43" s="699"/>
      <c r="F43" s="699"/>
      <c r="G43" s="699"/>
      <c r="H43" s="699"/>
      <c r="I43" s="699"/>
      <c r="J43" s="2765">
        <f>K7</f>
        <v>45413</v>
      </c>
      <c r="K43" s="2766"/>
      <c r="L43" s="2766"/>
      <c r="M43" s="2766"/>
    </row>
    <row r="44" spans="1:15" ht="30" customHeight="1">
      <c r="A44" s="28"/>
      <c r="B44" s="2763" t="s">
        <v>1320</v>
      </c>
      <c r="C44" s="2763"/>
      <c r="D44" s="2763"/>
      <c r="E44" s="2763"/>
      <c r="F44" s="2763"/>
      <c r="G44" s="2763"/>
      <c r="H44" s="2763"/>
      <c r="I44" s="2763"/>
      <c r="J44" s="2763"/>
      <c r="K44" s="2763"/>
      <c r="L44" s="2763"/>
      <c r="M44" s="2763"/>
    </row>
    <row r="45" spans="1:15" ht="20.100000000000001" customHeight="1">
      <c r="A45" s="28"/>
      <c r="B45" s="2764" t="s">
        <v>1321</v>
      </c>
      <c r="C45" s="2764"/>
      <c r="D45" s="2764"/>
      <c r="E45" s="2764"/>
      <c r="F45" s="2764"/>
      <c r="G45" s="2764"/>
      <c r="H45" s="2764"/>
      <c r="I45" s="2764"/>
      <c r="J45" s="2764"/>
      <c r="K45" s="2764"/>
      <c r="L45" s="2764"/>
      <c r="M45" s="2764"/>
    </row>
    <row r="46" spans="1:15" s="28" customFormat="1">
      <c r="B46" s="691"/>
    </row>
    <row r="47" spans="1:15" s="28" customFormat="1" ht="20.100000000000001" customHeight="1">
      <c r="B47" s="692"/>
      <c r="C47" s="692"/>
      <c r="D47" s="692"/>
      <c r="E47" s="692"/>
      <c r="F47" s="692"/>
      <c r="G47" s="700" t="s">
        <v>1322</v>
      </c>
      <c r="H47" s="700"/>
      <c r="I47" s="2760"/>
      <c r="J47" s="2760"/>
      <c r="K47" s="2760"/>
      <c r="L47" s="703"/>
      <c r="M47" s="703"/>
    </row>
    <row r="48" spans="1:15" s="28" customFormat="1" ht="20.100000000000001" customHeight="1">
      <c r="B48" s="694"/>
      <c r="C48" s="694"/>
      <c r="D48" s="694"/>
      <c r="E48" s="694"/>
      <c r="F48" s="694"/>
      <c r="G48" s="2809" t="s">
        <v>1332</v>
      </c>
      <c r="H48" s="2809"/>
      <c r="I48" s="2809"/>
      <c r="J48" s="2809"/>
      <c r="K48" s="2809"/>
      <c r="L48" s="2809"/>
      <c r="M48" s="2809"/>
    </row>
    <row r="49" spans="2:13" s="28" customFormat="1" ht="20.100000000000001" customHeight="1">
      <c r="B49" s="692"/>
      <c r="C49" s="692"/>
      <c r="D49" s="692"/>
      <c r="E49" s="692"/>
      <c r="F49" s="692"/>
      <c r="G49" s="700"/>
      <c r="H49" s="704" t="s">
        <v>1323</v>
      </c>
      <c r="I49" s="2760"/>
      <c r="J49" s="2760"/>
      <c r="K49" s="2760"/>
      <c r="L49" s="703"/>
      <c r="M49" s="703"/>
    </row>
    <row r="50" spans="2:13" s="28" customFormat="1" ht="20.100000000000001" customHeight="1">
      <c r="B50" s="692"/>
      <c r="C50" s="692"/>
      <c r="D50" s="692"/>
      <c r="E50" s="692"/>
      <c r="F50" s="692"/>
      <c r="G50" s="700"/>
      <c r="H50" s="704" t="s">
        <v>1324</v>
      </c>
      <c r="I50" s="700"/>
      <c r="J50" s="2811" t="str">
        <f>入力シート!C25</f>
        <v>久留米市〇〇町１２３</v>
      </c>
      <c r="K50" s="2811"/>
      <c r="L50" s="2811"/>
      <c r="M50" s="2811"/>
    </row>
    <row r="51" spans="2:13" s="28" customFormat="1" ht="20.100000000000001" customHeight="1">
      <c r="B51" s="693"/>
      <c r="G51" s="703"/>
      <c r="H51" s="704" t="s">
        <v>1313</v>
      </c>
      <c r="I51" s="703"/>
      <c r="J51" s="2810" t="str">
        <f>入力シート!C27</f>
        <v>代表取締役　久留米一郎</v>
      </c>
      <c r="K51" s="2810"/>
      <c r="L51" s="2810"/>
      <c r="M51" s="705"/>
    </row>
    <row r="52" spans="2:13" s="28" customFormat="1">
      <c r="B52" s="693"/>
    </row>
    <row r="53" spans="2:13" s="28" customFormat="1">
      <c r="B53" s="2761" t="s">
        <v>1325</v>
      </c>
      <c r="C53" s="2762"/>
      <c r="D53" s="2762"/>
      <c r="E53" s="2762"/>
      <c r="F53" s="2762"/>
      <c r="G53" s="2762"/>
      <c r="H53" s="2762"/>
      <c r="I53" s="2762"/>
      <c r="J53" s="2762"/>
    </row>
    <row r="54" spans="2:13" s="28" customFormat="1" ht="25.35" customHeight="1">
      <c r="B54" s="696"/>
    </row>
    <row r="55" spans="2:13" s="28" customFormat="1">
      <c r="B55" s="2760" t="s">
        <v>8</v>
      </c>
      <c r="C55" s="2760"/>
      <c r="D55" s="2760"/>
      <c r="E55" s="2760"/>
      <c r="F55" s="2760"/>
      <c r="G55" s="2760"/>
      <c r="H55" s="2760"/>
      <c r="I55" s="2760"/>
      <c r="J55" s="2760"/>
      <c r="K55" s="2760"/>
      <c r="L55" s="2760"/>
      <c r="M55" s="2760"/>
    </row>
    <row r="56" spans="2:13" s="28" customFormat="1" ht="25.35" customHeight="1">
      <c r="B56" s="697"/>
    </row>
    <row r="57" spans="2:13" s="28" customFormat="1" ht="40.35" customHeight="1">
      <c r="B57" s="701"/>
      <c r="C57" s="2777" t="s">
        <v>1334</v>
      </c>
      <c r="D57" s="2777"/>
      <c r="E57" s="2778"/>
      <c r="F57" s="2771" t="str">
        <f>入力シート!C10</f>
        <v>○○校区道路改良工事</v>
      </c>
      <c r="G57" s="2772"/>
      <c r="H57" s="2772"/>
      <c r="I57" s="2772"/>
      <c r="J57" s="2772"/>
      <c r="K57" s="2772"/>
      <c r="L57" s="2772"/>
      <c r="M57" s="2773"/>
    </row>
    <row r="58" spans="2:13" s="28" customFormat="1" ht="40.35" customHeight="1">
      <c r="B58" s="701"/>
      <c r="C58" s="2777" t="s">
        <v>1335</v>
      </c>
      <c r="D58" s="2777"/>
      <c r="E58" s="2778"/>
      <c r="F58" s="2774" t="str">
        <f>入力シート!C12</f>
        <v>久留米市○○町</v>
      </c>
      <c r="G58" s="2775"/>
      <c r="H58" s="2775"/>
      <c r="I58" s="2775"/>
      <c r="J58" s="2775"/>
      <c r="K58" s="2775"/>
      <c r="L58" s="2775"/>
      <c r="M58" s="2776"/>
    </row>
    <row r="59" spans="2:13" s="28" customFormat="1" ht="25.35" customHeight="1">
      <c r="B59" s="2788" t="s">
        <v>1326</v>
      </c>
      <c r="C59" s="2788"/>
      <c r="D59" s="134"/>
      <c r="E59" s="134"/>
      <c r="F59" s="134"/>
      <c r="G59" s="134"/>
      <c r="H59" s="134"/>
      <c r="I59" s="134"/>
      <c r="J59" s="134"/>
    </row>
    <row r="60" spans="2:13" s="28" customFormat="1" ht="30" customHeight="1">
      <c r="C60" s="2767" t="s">
        <v>1327</v>
      </c>
      <c r="D60" s="2767"/>
      <c r="E60" s="2786" t="s">
        <v>1311</v>
      </c>
      <c r="F60" s="2787"/>
      <c r="G60" s="2782" t="str">
        <f t="shared" ref="G60" si="0">IF(F33&gt;0,F33," ")</f>
        <v xml:space="preserve"> </v>
      </c>
      <c r="H60" s="2782"/>
      <c r="I60" s="2782"/>
      <c r="J60" s="2783"/>
      <c r="K60" s="2806" t="s">
        <v>1336</v>
      </c>
      <c r="L60" s="2807"/>
      <c r="M60" s="2808"/>
    </row>
    <row r="61" spans="2:13" s="28" customFormat="1" ht="30" customHeight="1">
      <c r="C61" s="2767"/>
      <c r="D61" s="2767"/>
      <c r="E61" s="2814" t="s">
        <v>1313</v>
      </c>
      <c r="F61" s="2815"/>
      <c r="G61" s="2784" t="str">
        <f>入力シート!C20</f>
        <v>久留米三郎</v>
      </c>
      <c r="H61" s="2784"/>
      <c r="I61" s="2784"/>
      <c r="J61" s="2785"/>
      <c r="K61" s="2789"/>
      <c r="L61" s="2790"/>
      <c r="M61" s="2791"/>
    </row>
    <row r="62" spans="2:13" s="28" customFormat="1" ht="30" customHeight="1">
      <c r="C62" s="2767"/>
      <c r="D62" s="2767"/>
      <c r="E62" s="2816" t="s">
        <v>1329</v>
      </c>
      <c r="F62" s="2817"/>
      <c r="G62" s="2818">
        <f>IF(E35&gt;0,E35," ")</f>
        <v>26331</v>
      </c>
      <c r="H62" s="2818"/>
      <c r="I62" s="2818"/>
      <c r="J62" s="2819"/>
      <c r="K62" s="2792"/>
      <c r="L62" s="2793"/>
      <c r="M62" s="2794"/>
    </row>
    <row r="63" spans="2:13" s="28" customFormat="1" ht="25.35" customHeight="1">
      <c r="B63" s="2788" t="s">
        <v>1330</v>
      </c>
      <c r="C63" s="2788"/>
      <c r="D63" s="134"/>
      <c r="E63" s="134"/>
      <c r="F63" s="134"/>
      <c r="G63" s="134"/>
      <c r="H63" s="134"/>
      <c r="I63" s="134"/>
      <c r="J63" s="134"/>
    </row>
    <row r="64" spans="2:13" s="28" customFormat="1" ht="30" customHeight="1">
      <c r="C64" s="2767" t="s">
        <v>1327</v>
      </c>
      <c r="D64" s="2767"/>
      <c r="E64" s="2768" t="s">
        <v>1311</v>
      </c>
      <c r="F64" s="2769"/>
      <c r="G64" s="2782"/>
      <c r="H64" s="2782"/>
      <c r="I64" s="2782"/>
      <c r="J64" s="2800" t="s">
        <v>1328</v>
      </c>
      <c r="K64" s="2801"/>
      <c r="L64" s="2802" t="s">
        <v>1337</v>
      </c>
      <c r="M64" s="2803"/>
    </row>
    <row r="65" spans="2:13" s="28" customFormat="1" ht="30" customHeight="1">
      <c r="C65" s="2767"/>
      <c r="D65" s="2767"/>
      <c r="E65" s="2804" t="s">
        <v>1313</v>
      </c>
      <c r="F65" s="2805"/>
      <c r="G65" s="2779"/>
      <c r="H65" s="2779"/>
      <c r="I65" s="2779"/>
      <c r="J65" s="2780"/>
      <c r="K65" s="2781"/>
      <c r="L65" s="2789" t="s">
        <v>1338</v>
      </c>
      <c r="M65" s="2791"/>
    </row>
    <row r="66" spans="2:13" s="28" customFormat="1" ht="30" customHeight="1">
      <c r="C66" s="2767"/>
      <c r="D66" s="2767"/>
      <c r="E66" s="2795" t="s">
        <v>1329</v>
      </c>
      <c r="F66" s="2796"/>
      <c r="G66" s="2797"/>
      <c r="H66" s="2797"/>
      <c r="I66" s="2797"/>
      <c r="J66" s="2798"/>
      <c r="K66" s="2799"/>
      <c r="L66" s="2812"/>
      <c r="M66" s="2813"/>
    </row>
    <row r="67" spans="2:13" s="28" customFormat="1" ht="30" customHeight="1">
      <c r="C67" s="2767" t="s">
        <v>1327</v>
      </c>
      <c r="D67" s="2767"/>
      <c r="E67" s="2768" t="s">
        <v>1311</v>
      </c>
      <c r="F67" s="2769"/>
      <c r="G67" s="2782"/>
      <c r="H67" s="2782"/>
      <c r="I67" s="2782"/>
      <c r="J67" s="2800" t="s">
        <v>1328</v>
      </c>
      <c r="K67" s="2801"/>
      <c r="L67" s="2802" t="s">
        <v>1337</v>
      </c>
      <c r="M67" s="2803"/>
    </row>
    <row r="68" spans="2:13" s="28" customFormat="1" ht="30" customHeight="1">
      <c r="C68" s="2767"/>
      <c r="D68" s="2767"/>
      <c r="E68" s="2804" t="s">
        <v>1313</v>
      </c>
      <c r="F68" s="2805"/>
      <c r="G68" s="2779"/>
      <c r="H68" s="2779"/>
      <c r="I68" s="2779"/>
      <c r="J68" s="2780"/>
      <c r="K68" s="2781"/>
      <c r="L68" s="2789"/>
      <c r="M68" s="2791"/>
    </row>
    <row r="69" spans="2:13" s="28" customFormat="1" ht="30" customHeight="1">
      <c r="C69" s="2767"/>
      <c r="D69" s="2767"/>
      <c r="E69" s="2795" t="s">
        <v>1329</v>
      </c>
      <c r="F69" s="2796"/>
      <c r="G69" s="2797"/>
      <c r="H69" s="2797"/>
      <c r="I69" s="2797"/>
      <c r="J69" s="2798"/>
      <c r="K69" s="2799"/>
      <c r="L69" s="2812"/>
      <c r="M69" s="2813"/>
    </row>
    <row r="70" spans="2:13" s="28" customFormat="1" ht="30" customHeight="1">
      <c r="C70" s="2767" t="s">
        <v>1327</v>
      </c>
      <c r="D70" s="2767"/>
      <c r="E70" s="2768" t="s">
        <v>1311</v>
      </c>
      <c r="F70" s="2769"/>
      <c r="G70" s="2782"/>
      <c r="H70" s="2782"/>
      <c r="I70" s="2782"/>
      <c r="J70" s="2800" t="s">
        <v>1328</v>
      </c>
      <c r="K70" s="2801"/>
      <c r="L70" s="2802" t="s">
        <v>1337</v>
      </c>
      <c r="M70" s="2803"/>
    </row>
    <row r="71" spans="2:13" s="28" customFormat="1" ht="30" customHeight="1">
      <c r="C71" s="2767"/>
      <c r="D71" s="2767"/>
      <c r="E71" s="2804" t="s">
        <v>1313</v>
      </c>
      <c r="F71" s="2805"/>
      <c r="G71" s="2779"/>
      <c r="H71" s="2779"/>
      <c r="I71" s="2779"/>
      <c r="J71" s="2780"/>
      <c r="K71" s="2781"/>
      <c r="L71" s="2789"/>
      <c r="M71" s="2791"/>
    </row>
    <row r="72" spans="2:13" s="28" customFormat="1" ht="30" customHeight="1">
      <c r="C72" s="2767"/>
      <c r="D72" s="2767"/>
      <c r="E72" s="2795" t="s">
        <v>1329</v>
      </c>
      <c r="F72" s="2796"/>
      <c r="G72" s="2797"/>
      <c r="H72" s="2797"/>
      <c r="I72" s="2797"/>
      <c r="J72" s="2798"/>
      <c r="K72" s="2799"/>
      <c r="L72" s="2812"/>
      <c r="M72" s="2813"/>
    </row>
    <row r="73" spans="2:13" s="28" customFormat="1" ht="20.100000000000001" customHeight="1">
      <c r="B73" s="691"/>
    </row>
    <row r="74" spans="2:13" s="28" customFormat="1">
      <c r="B74" s="2770" t="s">
        <v>1331</v>
      </c>
      <c r="C74" s="2762"/>
      <c r="D74" s="2762"/>
      <c r="E74" s="2762"/>
      <c r="F74" s="2762"/>
      <c r="G74" s="2762"/>
      <c r="H74" s="2762"/>
      <c r="I74" s="2762"/>
      <c r="J74" s="2762"/>
    </row>
  </sheetData>
  <mergeCells count="126">
    <mergeCell ref="K60:M60"/>
    <mergeCell ref="J64:K64"/>
    <mergeCell ref="L64:M64"/>
    <mergeCell ref="L65:M65"/>
    <mergeCell ref="G48:M48"/>
    <mergeCell ref="J51:L51"/>
    <mergeCell ref="J50:M50"/>
    <mergeCell ref="L71:M71"/>
    <mergeCell ref="E72:F72"/>
    <mergeCell ref="G72:I72"/>
    <mergeCell ref="J72:K72"/>
    <mergeCell ref="L72:M72"/>
    <mergeCell ref="L66:M66"/>
    <mergeCell ref="J65:K65"/>
    <mergeCell ref="J66:K66"/>
    <mergeCell ref="E65:F65"/>
    <mergeCell ref="E66:F66"/>
    <mergeCell ref="G64:I64"/>
    <mergeCell ref="G65:I65"/>
    <mergeCell ref="G66:I66"/>
    <mergeCell ref="E61:F61"/>
    <mergeCell ref="E62:F62"/>
    <mergeCell ref="G62:J62"/>
    <mergeCell ref="L69:M69"/>
    <mergeCell ref="C70:D72"/>
    <mergeCell ref="E70:F70"/>
    <mergeCell ref="G70:I70"/>
    <mergeCell ref="J70:K70"/>
    <mergeCell ref="L70:M70"/>
    <mergeCell ref="E71:F71"/>
    <mergeCell ref="J67:K67"/>
    <mergeCell ref="L67:M67"/>
    <mergeCell ref="E68:F68"/>
    <mergeCell ref="G68:I68"/>
    <mergeCell ref="J68:K68"/>
    <mergeCell ref="L68:M68"/>
    <mergeCell ref="C64:D66"/>
    <mergeCell ref="E64:F64"/>
    <mergeCell ref="B74:J74"/>
    <mergeCell ref="B55:M55"/>
    <mergeCell ref="F57:M57"/>
    <mergeCell ref="F58:M58"/>
    <mergeCell ref="C57:E57"/>
    <mergeCell ref="C58:E58"/>
    <mergeCell ref="C60:D62"/>
    <mergeCell ref="G71:I71"/>
    <mergeCell ref="J71:K71"/>
    <mergeCell ref="C67:D69"/>
    <mergeCell ref="E67:F67"/>
    <mergeCell ref="G67:I67"/>
    <mergeCell ref="G60:J60"/>
    <mergeCell ref="G61:J61"/>
    <mergeCell ref="E60:F60"/>
    <mergeCell ref="B59:C59"/>
    <mergeCell ref="B63:C63"/>
    <mergeCell ref="K61:M61"/>
    <mergeCell ref="K62:M62"/>
    <mergeCell ref="E69:F69"/>
    <mergeCell ref="G69:I69"/>
    <mergeCell ref="J69:K69"/>
    <mergeCell ref="I47:K47"/>
    <mergeCell ref="I49:K49"/>
    <mergeCell ref="B53:J53"/>
    <mergeCell ref="C36:D37"/>
    <mergeCell ref="E36:J36"/>
    <mergeCell ref="E37:J37"/>
    <mergeCell ref="C39:M40"/>
    <mergeCell ref="C33:D35"/>
    <mergeCell ref="F33:J33"/>
    <mergeCell ref="K33:M33"/>
    <mergeCell ref="F34:J34"/>
    <mergeCell ref="K34:M34"/>
    <mergeCell ref="K35:M35"/>
    <mergeCell ref="E35:H35"/>
    <mergeCell ref="B44:M44"/>
    <mergeCell ref="B45:M45"/>
    <mergeCell ref="J43:M43"/>
    <mergeCell ref="C28:D28"/>
    <mergeCell ref="E28:J28"/>
    <mergeCell ref="L28:M28"/>
    <mergeCell ref="C30:D32"/>
    <mergeCell ref="F30:J30"/>
    <mergeCell ref="K30:M30"/>
    <mergeCell ref="F31:J31"/>
    <mergeCell ref="K31:M31"/>
    <mergeCell ref="K32:M32"/>
    <mergeCell ref="E32:H32"/>
    <mergeCell ref="C24:D24"/>
    <mergeCell ref="E24:M24"/>
    <mergeCell ref="C25:D25"/>
    <mergeCell ref="E25:M25"/>
    <mergeCell ref="C26:D27"/>
    <mergeCell ref="F26:K26"/>
    <mergeCell ref="F27:K27"/>
    <mergeCell ref="H16:I16"/>
    <mergeCell ref="J16:L16"/>
    <mergeCell ref="H17:I17"/>
    <mergeCell ref="J17:M17"/>
    <mergeCell ref="C19:M20"/>
    <mergeCell ref="C22:M22"/>
    <mergeCell ref="C8:M8"/>
    <mergeCell ref="B10:D10"/>
    <mergeCell ref="H14:I14"/>
    <mergeCell ref="J14:M14"/>
    <mergeCell ref="H15:I15"/>
    <mergeCell ref="J15:M15"/>
    <mergeCell ref="K3:K4"/>
    <mergeCell ref="L3:L4"/>
    <mergeCell ref="M3:N4"/>
    <mergeCell ref="B4:C4"/>
    <mergeCell ref="D4:E4"/>
    <mergeCell ref="K6:M6"/>
    <mergeCell ref="G13:H13"/>
    <mergeCell ref="G11:H11"/>
    <mergeCell ref="H12:M12"/>
    <mergeCell ref="K7:L7"/>
    <mergeCell ref="B2:C2"/>
    <mergeCell ref="D2:E2"/>
    <mergeCell ref="F2:F4"/>
    <mergeCell ref="H2:H4"/>
    <mergeCell ref="I2:J2"/>
    <mergeCell ref="M2:N2"/>
    <mergeCell ref="B3:C3"/>
    <mergeCell ref="D3:E3"/>
    <mergeCell ref="G3:G4"/>
    <mergeCell ref="I3:J4"/>
  </mergeCells>
  <phoneticPr fontId="14"/>
  <printOptions horizontalCentered="1"/>
  <pageMargins left="0.35433070866141736" right="0.15748031496062992" top="0.39370078740157483" bottom="0.39370078740157483" header="0.51181102362204722" footer="0.51181102362204722"/>
  <pageSetup paperSize="9" orientation="portrait" blackAndWhite="1" r:id="rId1"/>
  <rowBreaks count="1" manualBreakCount="1">
    <brk id="4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37"/>
  <sheetViews>
    <sheetView view="pageBreakPreview" zoomScaleNormal="100" zoomScaleSheetLayoutView="100" workbookViewId="0">
      <selection activeCell="F6" sqref="F6:G6"/>
    </sheetView>
  </sheetViews>
  <sheetFormatPr defaultColWidth="8.88671875" defaultRowHeight="13.2"/>
  <cols>
    <col min="1" max="1" width="3.88671875" style="706" customWidth="1"/>
    <col min="2" max="2" width="12.88671875" style="706" customWidth="1"/>
    <col min="3" max="3" width="15.88671875" style="706" customWidth="1"/>
    <col min="4" max="4" width="10.88671875" style="706" customWidth="1"/>
    <col min="5" max="5" width="15.88671875" style="706" customWidth="1"/>
    <col min="6" max="6" width="11.6640625" style="706" customWidth="1"/>
    <col min="7" max="7" width="20.88671875" style="706" customWidth="1"/>
    <col min="8" max="8" width="2.88671875" style="706" customWidth="1"/>
    <col min="9" max="9" width="1.88671875" style="706" customWidth="1"/>
    <col min="10" max="16384" width="8.88671875" style="706"/>
  </cols>
  <sheetData>
    <row r="1" spans="1:8" ht="15" customHeight="1">
      <c r="A1" s="1131" t="s">
        <v>1354</v>
      </c>
      <c r="B1" s="713"/>
      <c r="C1" s="710"/>
      <c r="D1" s="710"/>
      <c r="E1" s="710"/>
      <c r="F1" s="710"/>
      <c r="G1" s="710"/>
    </row>
    <row r="2" spans="1:8" ht="15" customHeight="1">
      <c r="B2" s="708"/>
      <c r="C2" s="716"/>
      <c r="D2" s="716"/>
      <c r="E2" s="716"/>
      <c r="F2" s="716"/>
      <c r="G2" s="1402"/>
      <c r="H2" s="1402" t="s">
        <v>1355</v>
      </c>
    </row>
    <row r="3" spans="1:8" ht="30" customHeight="1">
      <c r="B3" s="2824" t="s">
        <v>1339</v>
      </c>
      <c r="C3" s="2821"/>
      <c r="D3" s="2821"/>
      <c r="E3" s="2821"/>
      <c r="F3" s="2821"/>
      <c r="G3" s="2821"/>
    </row>
    <row r="4" spans="1:8" ht="40.35" customHeight="1">
      <c r="B4" s="2825" t="str">
        <f>"　下記の者は、"&amp;入力シート!C10&amp;"に関し、下記のとおり実務の経験を有することに相違ないことを証明します。"</f>
        <v>　下記の者は、○○校区道路改良工事に関し、下記のとおり実務の経験を有することに相違ないことを証明します。</v>
      </c>
      <c r="C4" s="2826"/>
      <c r="D4" s="2826"/>
      <c r="E4" s="2826"/>
      <c r="F4" s="2826"/>
      <c r="G4" s="2826"/>
      <c r="H4" s="711"/>
    </row>
    <row r="5" spans="1:8" ht="15" customHeight="1">
      <c r="B5" s="707"/>
    </row>
    <row r="6" spans="1:8" ht="15" customHeight="1">
      <c r="B6" s="709"/>
      <c r="C6" s="710"/>
      <c r="D6" s="710"/>
      <c r="E6" s="710"/>
      <c r="F6" s="2456">
        <v>45413</v>
      </c>
      <c r="G6" s="2456"/>
      <c r="H6" s="714"/>
    </row>
    <row r="7" spans="1:8" ht="15" customHeight="1">
      <c r="B7" s="708"/>
    </row>
    <row r="8" spans="1:8" ht="15" customHeight="1">
      <c r="B8" s="713"/>
      <c r="C8" s="710"/>
      <c r="D8" s="710"/>
      <c r="E8" s="1402" t="s">
        <v>1345</v>
      </c>
      <c r="F8" s="2838"/>
      <c r="G8" s="2838"/>
      <c r="H8" s="1131" t="s">
        <v>302</v>
      </c>
    </row>
    <row r="9" spans="1:8" ht="10.35" customHeight="1">
      <c r="B9" s="713"/>
      <c r="C9" s="710"/>
      <c r="D9" s="710"/>
      <c r="E9" s="710"/>
      <c r="F9" s="710"/>
      <c r="G9" s="710"/>
    </row>
    <row r="10" spans="1:8" ht="13.35" customHeight="1">
      <c r="B10" s="2820" t="s">
        <v>8</v>
      </c>
      <c r="C10" s="2821"/>
      <c r="D10" s="2821"/>
      <c r="E10" s="2821"/>
      <c r="F10" s="2821"/>
      <c r="G10" s="2821"/>
    </row>
    <row r="11" spans="1:8" ht="10.35" customHeight="1">
      <c r="B11" s="715"/>
    </row>
    <row r="12" spans="1:8" ht="30" customHeight="1">
      <c r="B12" s="717" t="s">
        <v>1340</v>
      </c>
      <c r="C12" s="724"/>
      <c r="D12" s="717" t="s">
        <v>1341</v>
      </c>
      <c r="E12" s="724"/>
      <c r="F12" s="2822" t="s">
        <v>2409</v>
      </c>
      <c r="G12" s="725" t="s">
        <v>1356</v>
      </c>
      <c r="H12" s="712"/>
    </row>
    <row r="13" spans="1:8" ht="30" customHeight="1">
      <c r="B13" s="717" t="s">
        <v>1346</v>
      </c>
      <c r="C13" s="2823"/>
      <c r="D13" s="2823"/>
      <c r="E13" s="2823"/>
      <c r="F13" s="2822"/>
      <c r="G13" s="726" t="s">
        <v>1357</v>
      </c>
      <c r="H13" s="712"/>
    </row>
    <row r="14" spans="1:8" ht="24.75" customHeight="1">
      <c r="B14" s="717" t="s">
        <v>1342</v>
      </c>
      <c r="C14" s="2822" t="s">
        <v>1343</v>
      </c>
      <c r="D14" s="2822"/>
      <c r="E14" s="2822"/>
      <c r="F14" s="2822" t="s">
        <v>1347</v>
      </c>
      <c r="G14" s="2822"/>
      <c r="H14" s="712"/>
    </row>
    <row r="15" spans="1:8" ht="24.75" customHeight="1">
      <c r="B15" s="724"/>
      <c r="C15" s="2827"/>
      <c r="D15" s="2827"/>
      <c r="E15" s="2827"/>
      <c r="F15" s="2828" t="s">
        <v>1348</v>
      </c>
      <c r="G15" s="2828"/>
      <c r="H15" s="712"/>
    </row>
    <row r="16" spans="1:8" ht="24.75" customHeight="1">
      <c r="B16" s="724"/>
      <c r="C16" s="2827"/>
      <c r="D16" s="2827"/>
      <c r="E16" s="2827"/>
      <c r="F16" s="2828" t="s">
        <v>1348</v>
      </c>
      <c r="G16" s="2828"/>
      <c r="H16" s="712"/>
    </row>
    <row r="17" spans="2:8" ht="24.75" customHeight="1">
      <c r="B17" s="724"/>
      <c r="C17" s="2827"/>
      <c r="D17" s="2827"/>
      <c r="E17" s="2827"/>
      <c r="F17" s="2828" t="s">
        <v>1348</v>
      </c>
      <c r="G17" s="2828"/>
      <c r="H17" s="712"/>
    </row>
    <row r="18" spans="2:8" ht="24.75" customHeight="1">
      <c r="B18" s="724"/>
      <c r="C18" s="2827"/>
      <c r="D18" s="2827"/>
      <c r="E18" s="2827"/>
      <c r="F18" s="2828" t="s">
        <v>1348</v>
      </c>
      <c r="G18" s="2828"/>
      <c r="H18" s="712"/>
    </row>
    <row r="19" spans="2:8" ht="24.75" customHeight="1">
      <c r="B19" s="724"/>
      <c r="C19" s="2827"/>
      <c r="D19" s="2827"/>
      <c r="E19" s="2827"/>
      <c r="F19" s="2828" t="s">
        <v>1348</v>
      </c>
      <c r="G19" s="2828"/>
      <c r="H19" s="712"/>
    </row>
    <row r="20" spans="2:8" ht="24.75" customHeight="1">
      <c r="B20" s="724"/>
      <c r="C20" s="2827"/>
      <c r="D20" s="2827"/>
      <c r="E20" s="2827"/>
      <c r="F20" s="2828" t="s">
        <v>1348</v>
      </c>
      <c r="G20" s="2828"/>
      <c r="H20" s="712"/>
    </row>
    <row r="21" spans="2:8" ht="24.75" customHeight="1">
      <c r="B21" s="724"/>
      <c r="C21" s="2827"/>
      <c r="D21" s="2827"/>
      <c r="E21" s="2827"/>
      <c r="F21" s="2828" t="s">
        <v>1348</v>
      </c>
      <c r="G21" s="2828"/>
      <c r="H21" s="712"/>
    </row>
    <row r="22" spans="2:8" ht="24.75" customHeight="1">
      <c r="B22" s="724"/>
      <c r="C22" s="2827"/>
      <c r="D22" s="2827"/>
      <c r="E22" s="2827"/>
      <c r="F22" s="2828" t="s">
        <v>1348</v>
      </c>
      <c r="G22" s="2828"/>
      <c r="H22" s="712"/>
    </row>
    <row r="23" spans="2:8" ht="24.75" customHeight="1">
      <c r="B23" s="724"/>
      <c r="C23" s="2827"/>
      <c r="D23" s="2827"/>
      <c r="E23" s="2827"/>
      <c r="F23" s="2828" t="s">
        <v>1348</v>
      </c>
      <c r="G23" s="2828"/>
      <c r="H23" s="712"/>
    </row>
    <row r="24" spans="2:8" ht="24.75" customHeight="1">
      <c r="B24" s="724"/>
      <c r="C24" s="2827"/>
      <c r="D24" s="2827"/>
      <c r="E24" s="2827"/>
      <c r="F24" s="2828" t="s">
        <v>1348</v>
      </c>
      <c r="G24" s="2828"/>
      <c r="H24" s="712"/>
    </row>
    <row r="25" spans="2:8" ht="24.75" customHeight="1">
      <c r="B25" s="727"/>
      <c r="C25" s="2829"/>
      <c r="D25" s="2829"/>
      <c r="E25" s="2829"/>
      <c r="F25" s="2830" t="s">
        <v>1348</v>
      </c>
      <c r="G25" s="2830"/>
      <c r="H25" s="712"/>
    </row>
    <row r="26" spans="2:8" ht="24.75" customHeight="1">
      <c r="B26" s="727"/>
      <c r="C26" s="2829"/>
      <c r="D26" s="2829"/>
      <c r="E26" s="2829"/>
      <c r="F26" s="2830" t="s">
        <v>1348</v>
      </c>
      <c r="G26" s="2830"/>
      <c r="H26" s="712"/>
    </row>
    <row r="27" spans="2:8" ht="24.75" customHeight="1">
      <c r="B27" s="727"/>
      <c r="C27" s="2829"/>
      <c r="D27" s="2829"/>
      <c r="E27" s="2829"/>
      <c r="F27" s="2830" t="s">
        <v>1348</v>
      </c>
      <c r="G27" s="2830"/>
      <c r="H27" s="712"/>
    </row>
    <row r="28" spans="2:8" ht="24.75" customHeight="1">
      <c r="B28" s="727"/>
      <c r="C28" s="2829"/>
      <c r="D28" s="2829"/>
      <c r="E28" s="2829"/>
      <c r="F28" s="2830" t="s">
        <v>1348</v>
      </c>
      <c r="G28" s="2830"/>
      <c r="H28" s="712"/>
    </row>
    <row r="29" spans="2:8" ht="24.75" customHeight="1">
      <c r="B29" s="727"/>
      <c r="C29" s="2829"/>
      <c r="D29" s="2829"/>
      <c r="E29" s="2829"/>
      <c r="F29" s="2830" t="s">
        <v>1348</v>
      </c>
      <c r="G29" s="2830"/>
      <c r="H29" s="712"/>
    </row>
    <row r="30" spans="2:8" ht="24.75" customHeight="1">
      <c r="B30" s="727"/>
      <c r="C30" s="2829"/>
      <c r="D30" s="2829"/>
      <c r="E30" s="2829"/>
      <c r="F30" s="2830" t="s">
        <v>1348</v>
      </c>
      <c r="G30" s="2830"/>
      <c r="H30" s="712"/>
    </row>
    <row r="31" spans="2:8" ht="24.75" customHeight="1">
      <c r="B31" s="727"/>
      <c r="C31" s="2829"/>
      <c r="D31" s="2829"/>
      <c r="E31" s="2829"/>
      <c r="F31" s="2830" t="s">
        <v>1348</v>
      </c>
      <c r="G31" s="2830"/>
      <c r="H31" s="712"/>
    </row>
    <row r="32" spans="2:8" ht="23.1" customHeight="1">
      <c r="B32" s="2831"/>
      <c r="C32" s="2831"/>
      <c r="D32" s="2831"/>
      <c r="E32" s="2831"/>
      <c r="F32" s="2832" t="s">
        <v>1344</v>
      </c>
      <c r="G32" s="2833"/>
      <c r="H32" s="712"/>
    </row>
    <row r="33" spans="1:8" ht="13.35" customHeight="1">
      <c r="B33" s="723"/>
      <c r="C33" s="723"/>
      <c r="D33" s="723"/>
      <c r="E33" s="723"/>
      <c r="F33" s="712"/>
      <c r="G33" s="712"/>
      <c r="H33" s="712"/>
    </row>
    <row r="34" spans="1:8">
      <c r="A34" s="719" t="s">
        <v>1349</v>
      </c>
      <c r="B34" s="720"/>
      <c r="C34" s="721"/>
      <c r="D34" s="721"/>
      <c r="E34" s="721"/>
      <c r="F34" s="721"/>
      <c r="G34" s="721"/>
    </row>
    <row r="35" spans="1:8" ht="5.0999999999999996" customHeight="1">
      <c r="A35" s="718"/>
      <c r="B35" s="720"/>
      <c r="C35" s="721"/>
      <c r="D35" s="721"/>
      <c r="E35" s="721"/>
      <c r="F35" s="721"/>
      <c r="G35" s="721"/>
    </row>
    <row r="36" spans="1:8" ht="30" customHeight="1">
      <c r="A36" s="722" t="s">
        <v>1352</v>
      </c>
      <c r="B36" s="2834" t="s">
        <v>1350</v>
      </c>
      <c r="C36" s="2835"/>
      <c r="D36" s="2835"/>
      <c r="E36" s="2835"/>
      <c r="F36" s="2835"/>
      <c r="G36" s="2835"/>
    </row>
    <row r="37" spans="1:8" ht="30" customHeight="1">
      <c r="A37" s="722" t="s">
        <v>1353</v>
      </c>
      <c r="B37" s="2836" t="s">
        <v>1351</v>
      </c>
      <c r="C37" s="2837"/>
      <c r="D37" s="2837"/>
      <c r="E37" s="2837"/>
      <c r="F37" s="2837"/>
      <c r="G37" s="2837"/>
    </row>
  </sheetData>
  <mergeCells count="47">
    <mergeCell ref="B32:E32"/>
    <mergeCell ref="F32:G32"/>
    <mergeCell ref="B36:G36"/>
    <mergeCell ref="B37:G37"/>
    <mergeCell ref="F6:G6"/>
    <mergeCell ref="F8:G8"/>
    <mergeCell ref="C29:E29"/>
    <mergeCell ref="F29:G29"/>
    <mergeCell ref="C30:E30"/>
    <mergeCell ref="F30:G30"/>
    <mergeCell ref="C31:E31"/>
    <mergeCell ref="F31:G31"/>
    <mergeCell ref="C26:E26"/>
    <mergeCell ref="F26:G26"/>
    <mergeCell ref="C27:E27"/>
    <mergeCell ref="F27:G27"/>
    <mergeCell ref="C28:E28"/>
    <mergeCell ref="F28:G28"/>
    <mergeCell ref="C23:E23"/>
    <mergeCell ref="F23:G23"/>
    <mergeCell ref="C24:E24"/>
    <mergeCell ref="F24:G24"/>
    <mergeCell ref="C25:E25"/>
    <mergeCell ref="F25:G25"/>
    <mergeCell ref="C20:E20"/>
    <mergeCell ref="F20:G20"/>
    <mergeCell ref="C21:E21"/>
    <mergeCell ref="F21:G21"/>
    <mergeCell ref="C22:E22"/>
    <mergeCell ref="F22:G22"/>
    <mergeCell ref="C17:E17"/>
    <mergeCell ref="F17:G17"/>
    <mergeCell ref="C18:E18"/>
    <mergeCell ref="F18:G18"/>
    <mergeCell ref="C19:E19"/>
    <mergeCell ref="F19:G19"/>
    <mergeCell ref="C14:E14"/>
    <mergeCell ref="F14:G14"/>
    <mergeCell ref="C15:E15"/>
    <mergeCell ref="F15:G15"/>
    <mergeCell ref="C16:E16"/>
    <mergeCell ref="F16:G16"/>
    <mergeCell ref="B10:G10"/>
    <mergeCell ref="F12:F13"/>
    <mergeCell ref="C13:E13"/>
    <mergeCell ref="B3:G3"/>
    <mergeCell ref="B4:G4"/>
  </mergeCells>
  <phoneticPr fontId="14"/>
  <pageMargins left="0.55118110236220474" right="0.15748031496062992" top="0.59055118110236227" bottom="0.39370078740157483" header="0.51181102362204722" footer="0.51181102362204722"/>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63"/>
  <sheetViews>
    <sheetView view="pageBreakPreview" zoomScaleNormal="100" zoomScaleSheetLayoutView="100" workbookViewId="0">
      <selection activeCell="I5" sqref="I5:J5"/>
    </sheetView>
  </sheetViews>
  <sheetFormatPr defaultRowHeight="13.2"/>
  <cols>
    <col min="1" max="1" width="8.88671875" style="939"/>
    <col min="2" max="2" width="16.33203125" style="939" customWidth="1"/>
    <col min="3" max="3" width="10.33203125" style="939" customWidth="1"/>
    <col min="4" max="4" width="7.88671875" style="939" customWidth="1"/>
    <col min="5" max="5" width="2.44140625" style="939" customWidth="1"/>
    <col min="6" max="6" width="7.6640625" style="939" customWidth="1"/>
    <col min="7" max="7" width="8.88671875" style="939"/>
    <col min="8" max="8" width="2.6640625" style="939" customWidth="1"/>
    <col min="9" max="9" width="8.88671875" style="939"/>
    <col min="10" max="10" width="12.88671875" style="939" customWidth="1"/>
    <col min="11" max="12" width="3.88671875" style="939" customWidth="1"/>
    <col min="13" max="257" width="8.88671875" style="939"/>
    <col min="258" max="258" width="16.33203125" style="939" customWidth="1"/>
    <col min="259" max="259" width="10.33203125" style="939" customWidth="1"/>
    <col min="260" max="260" width="7.88671875" style="939" customWidth="1"/>
    <col min="261" max="261" width="2.44140625" style="939" customWidth="1"/>
    <col min="262" max="262" width="7.6640625" style="939" customWidth="1"/>
    <col min="263" max="263" width="8.88671875" style="939"/>
    <col min="264" max="264" width="2.6640625" style="939" customWidth="1"/>
    <col min="265" max="513" width="8.88671875" style="939"/>
    <col min="514" max="514" width="16.33203125" style="939" customWidth="1"/>
    <col min="515" max="515" width="10.33203125" style="939" customWidth="1"/>
    <col min="516" max="516" width="7.88671875" style="939" customWidth="1"/>
    <col min="517" max="517" width="2.44140625" style="939" customWidth="1"/>
    <col min="518" max="518" width="7.6640625" style="939" customWidth="1"/>
    <col min="519" max="519" width="8.88671875" style="939"/>
    <col min="520" max="520" width="2.6640625" style="939" customWidth="1"/>
    <col min="521" max="769" width="8.88671875" style="939"/>
    <col min="770" max="770" width="16.33203125" style="939" customWidth="1"/>
    <col min="771" max="771" width="10.33203125" style="939" customWidth="1"/>
    <col min="772" max="772" width="7.88671875" style="939" customWidth="1"/>
    <col min="773" max="773" width="2.44140625" style="939" customWidth="1"/>
    <col min="774" max="774" width="7.6640625" style="939" customWidth="1"/>
    <col min="775" max="775" width="8.88671875" style="939"/>
    <col min="776" max="776" width="2.6640625" style="939" customWidth="1"/>
    <col min="777" max="1025" width="8.88671875" style="939"/>
    <col min="1026" max="1026" width="16.33203125" style="939" customWidth="1"/>
    <col min="1027" max="1027" width="10.33203125" style="939" customWidth="1"/>
    <col min="1028" max="1028" width="7.88671875" style="939" customWidth="1"/>
    <col min="1029" max="1029" width="2.44140625" style="939" customWidth="1"/>
    <col min="1030" max="1030" width="7.6640625" style="939" customWidth="1"/>
    <col min="1031" max="1031" width="8.88671875" style="939"/>
    <col min="1032" max="1032" width="2.6640625" style="939" customWidth="1"/>
    <col min="1033" max="1281" width="8.88671875" style="939"/>
    <col min="1282" max="1282" width="16.33203125" style="939" customWidth="1"/>
    <col min="1283" max="1283" width="10.33203125" style="939" customWidth="1"/>
    <col min="1284" max="1284" width="7.88671875" style="939" customWidth="1"/>
    <col min="1285" max="1285" width="2.44140625" style="939" customWidth="1"/>
    <col min="1286" max="1286" width="7.6640625" style="939" customWidth="1"/>
    <col min="1287" max="1287" width="8.88671875" style="939"/>
    <col min="1288" max="1288" width="2.6640625" style="939" customWidth="1"/>
    <col min="1289" max="1537" width="8.88671875" style="939"/>
    <col min="1538" max="1538" width="16.33203125" style="939" customWidth="1"/>
    <col min="1539" max="1539" width="10.33203125" style="939" customWidth="1"/>
    <col min="1540" max="1540" width="7.88671875" style="939" customWidth="1"/>
    <col min="1541" max="1541" width="2.44140625" style="939" customWidth="1"/>
    <col min="1542" max="1542" width="7.6640625" style="939" customWidth="1"/>
    <col min="1543" max="1543" width="8.88671875" style="939"/>
    <col min="1544" max="1544" width="2.6640625" style="939" customWidth="1"/>
    <col min="1545" max="1793" width="8.88671875" style="939"/>
    <col min="1794" max="1794" width="16.33203125" style="939" customWidth="1"/>
    <col min="1795" max="1795" width="10.33203125" style="939" customWidth="1"/>
    <col min="1796" max="1796" width="7.88671875" style="939" customWidth="1"/>
    <col min="1797" max="1797" width="2.44140625" style="939" customWidth="1"/>
    <col min="1798" max="1798" width="7.6640625" style="939" customWidth="1"/>
    <col min="1799" max="1799" width="8.88671875" style="939"/>
    <col min="1800" max="1800" width="2.6640625" style="939" customWidth="1"/>
    <col min="1801" max="2049" width="8.88671875" style="939"/>
    <col min="2050" max="2050" width="16.33203125" style="939" customWidth="1"/>
    <col min="2051" max="2051" width="10.33203125" style="939" customWidth="1"/>
    <col min="2052" max="2052" width="7.88671875" style="939" customWidth="1"/>
    <col min="2053" max="2053" width="2.44140625" style="939" customWidth="1"/>
    <col min="2054" max="2054" width="7.6640625" style="939" customWidth="1"/>
    <col min="2055" max="2055" width="8.88671875" style="939"/>
    <col min="2056" max="2056" width="2.6640625" style="939" customWidth="1"/>
    <col min="2057" max="2305" width="8.88671875" style="939"/>
    <col min="2306" max="2306" width="16.33203125" style="939" customWidth="1"/>
    <col min="2307" max="2307" width="10.33203125" style="939" customWidth="1"/>
    <col min="2308" max="2308" width="7.88671875" style="939" customWidth="1"/>
    <col min="2309" max="2309" width="2.44140625" style="939" customWidth="1"/>
    <col min="2310" max="2310" width="7.6640625" style="939" customWidth="1"/>
    <col min="2311" max="2311" width="8.88671875" style="939"/>
    <col min="2312" max="2312" width="2.6640625" style="939" customWidth="1"/>
    <col min="2313" max="2561" width="8.88671875" style="939"/>
    <col min="2562" max="2562" width="16.33203125" style="939" customWidth="1"/>
    <col min="2563" max="2563" width="10.33203125" style="939" customWidth="1"/>
    <col min="2564" max="2564" width="7.88671875" style="939" customWidth="1"/>
    <col min="2565" max="2565" width="2.44140625" style="939" customWidth="1"/>
    <col min="2566" max="2566" width="7.6640625" style="939" customWidth="1"/>
    <col min="2567" max="2567" width="8.88671875" style="939"/>
    <col min="2568" max="2568" width="2.6640625" style="939" customWidth="1"/>
    <col min="2569" max="2817" width="8.88671875" style="939"/>
    <col min="2818" max="2818" width="16.33203125" style="939" customWidth="1"/>
    <col min="2819" max="2819" width="10.33203125" style="939" customWidth="1"/>
    <col min="2820" max="2820" width="7.88671875" style="939" customWidth="1"/>
    <col min="2821" max="2821" width="2.44140625" style="939" customWidth="1"/>
    <col min="2822" max="2822" width="7.6640625" style="939" customWidth="1"/>
    <col min="2823" max="2823" width="8.88671875" style="939"/>
    <col min="2824" max="2824" width="2.6640625" style="939" customWidth="1"/>
    <col min="2825" max="3073" width="8.88671875" style="939"/>
    <col min="3074" max="3074" width="16.33203125" style="939" customWidth="1"/>
    <col min="3075" max="3075" width="10.33203125" style="939" customWidth="1"/>
    <col min="3076" max="3076" width="7.88671875" style="939" customWidth="1"/>
    <col min="3077" max="3077" width="2.44140625" style="939" customWidth="1"/>
    <col min="3078" max="3078" width="7.6640625" style="939" customWidth="1"/>
    <col min="3079" max="3079" width="8.88671875" style="939"/>
    <col min="3080" max="3080" width="2.6640625" style="939" customWidth="1"/>
    <col min="3081" max="3329" width="8.88671875" style="939"/>
    <col min="3330" max="3330" width="16.33203125" style="939" customWidth="1"/>
    <col min="3331" max="3331" width="10.33203125" style="939" customWidth="1"/>
    <col min="3332" max="3332" width="7.88671875" style="939" customWidth="1"/>
    <col min="3333" max="3333" width="2.44140625" style="939" customWidth="1"/>
    <col min="3334" max="3334" width="7.6640625" style="939" customWidth="1"/>
    <col min="3335" max="3335" width="8.88671875" style="939"/>
    <col min="3336" max="3336" width="2.6640625" style="939" customWidth="1"/>
    <col min="3337" max="3585" width="8.88671875" style="939"/>
    <col min="3586" max="3586" width="16.33203125" style="939" customWidth="1"/>
    <col min="3587" max="3587" width="10.33203125" style="939" customWidth="1"/>
    <col min="3588" max="3588" width="7.88671875" style="939" customWidth="1"/>
    <col min="3589" max="3589" width="2.44140625" style="939" customWidth="1"/>
    <col min="3590" max="3590" width="7.6640625" style="939" customWidth="1"/>
    <col min="3591" max="3591" width="8.88671875" style="939"/>
    <col min="3592" max="3592" width="2.6640625" style="939" customWidth="1"/>
    <col min="3593" max="3841" width="8.88671875" style="939"/>
    <col min="3842" max="3842" width="16.33203125" style="939" customWidth="1"/>
    <col min="3843" max="3843" width="10.33203125" style="939" customWidth="1"/>
    <col min="3844" max="3844" width="7.88671875" style="939" customWidth="1"/>
    <col min="3845" max="3845" width="2.44140625" style="939" customWidth="1"/>
    <col min="3846" max="3846" width="7.6640625" style="939" customWidth="1"/>
    <col min="3847" max="3847" width="8.88671875" style="939"/>
    <col min="3848" max="3848" width="2.6640625" style="939" customWidth="1"/>
    <col min="3849" max="4097" width="8.88671875" style="939"/>
    <col min="4098" max="4098" width="16.33203125" style="939" customWidth="1"/>
    <col min="4099" max="4099" width="10.33203125" style="939" customWidth="1"/>
    <col min="4100" max="4100" width="7.88671875" style="939" customWidth="1"/>
    <col min="4101" max="4101" width="2.44140625" style="939" customWidth="1"/>
    <col min="4102" max="4102" width="7.6640625" style="939" customWidth="1"/>
    <col min="4103" max="4103" width="8.88671875" style="939"/>
    <col min="4104" max="4104" width="2.6640625" style="939" customWidth="1"/>
    <col min="4105" max="4353" width="8.88671875" style="939"/>
    <col min="4354" max="4354" width="16.33203125" style="939" customWidth="1"/>
    <col min="4355" max="4355" width="10.33203125" style="939" customWidth="1"/>
    <col min="4356" max="4356" width="7.88671875" style="939" customWidth="1"/>
    <col min="4357" max="4357" width="2.44140625" style="939" customWidth="1"/>
    <col min="4358" max="4358" width="7.6640625" style="939" customWidth="1"/>
    <col min="4359" max="4359" width="8.88671875" style="939"/>
    <col min="4360" max="4360" width="2.6640625" style="939" customWidth="1"/>
    <col min="4361" max="4609" width="8.88671875" style="939"/>
    <col min="4610" max="4610" width="16.33203125" style="939" customWidth="1"/>
    <col min="4611" max="4611" width="10.33203125" style="939" customWidth="1"/>
    <col min="4612" max="4612" width="7.88671875" style="939" customWidth="1"/>
    <col min="4613" max="4613" width="2.44140625" style="939" customWidth="1"/>
    <col min="4614" max="4614" width="7.6640625" style="939" customWidth="1"/>
    <col min="4615" max="4615" width="8.88671875" style="939"/>
    <col min="4616" max="4616" width="2.6640625" style="939" customWidth="1"/>
    <col min="4617" max="4865" width="8.88671875" style="939"/>
    <col min="4866" max="4866" width="16.33203125" style="939" customWidth="1"/>
    <col min="4867" max="4867" width="10.33203125" style="939" customWidth="1"/>
    <col min="4868" max="4868" width="7.88671875" style="939" customWidth="1"/>
    <col min="4869" max="4869" width="2.44140625" style="939" customWidth="1"/>
    <col min="4870" max="4870" width="7.6640625" style="939" customWidth="1"/>
    <col min="4871" max="4871" width="8.88671875" style="939"/>
    <col min="4872" max="4872" width="2.6640625" style="939" customWidth="1"/>
    <col min="4873" max="5121" width="8.88671875" style="939"/>
    <col min="5122" max="5122" width="16.33203125" style="939" customWidth="1"/>
    <col min="5123" max="5123" width="10.33203125" style="939" customWidth="1"/>
    <col min="5124" max="5124" width="7.88671875" style="939" customWidth="1"/>
    <col min="5125" max="5125" width="2.44140625" style="939" customWidth="1"/>
    <col min="5126" max="5126" width="7.6640625" style="939" customWidth="1"/>
    <col min="5127" max="5127" width="8.88671875" style="939"/>
    <col min="5128" max="5128" width="2.6640625" style="939" customWidth="1"/>
    <col min="5129" max="5377" width="8.88671875" style="939"/>
    <col min="5378" max="5378" width="16.33203125" style="939" customWidth="1"/>
    <col min="5379" max="5379" width="10.33203125" style="939" customWidth="1"/>
    <col min="5380" max="5380" width="7.88671875" style="939" customWidth="1"/>
    <col min="5381" max="5381" width="2.44140625" style="939" customWidth="1"/>
    <col min="5382" max="5382" width="7.6640625" style="939" customWidth="1"/>
    <col min="5383" max="5383" width="8.88671875" style="939"/>
    <col min="5384" max="5384" width="2.6640625" style="939" customWidth="1"/>
    <col min="5385" max="5633" width="8.88671875" style="939"/>
    <col min="5634" max="5634" width="16.33203125" style="939" customWidth="1"/>
    <col min="5635" max="5635" width="10.33203125" style="939" customWidth="1"/>
    <col min="5636" max="5636" width="7.88671875" style="939" customWidth="1"/>
    <col min="5637" max="5637" width="2.44140625" style="939" customWidth="1"/>
    <col min="5638" max="5638" width="7.6640625" style="939" customWidth="1"/>
    <col min="5639" max="5639" width="8.88671875" style="939"/>
    <col min="5640" max="5640" width="2.6640625" style="939" customWidth="1"/>
    <col min="5641" max="5889" width="8.88671875" style="939"/>
    <col min="5890" max="5890" width="16.33203125" style="939" customWidth="1"/>
    <col min="5891" max="5891" width="10.33203125" style="939" customWidth="1"/>
    <col min="5892" max="5892" width="7.88671875" style="939" customWidth="1"/>
    <col min="5893" max="5893" width="2.44140625" style="939" customWidth="1"/>
    <col min="5894" max="5894" width="7.6640625" style="939" customWidth="1"/>
    <col min="5895" max="5895" width="8.88671875" style="939"/>
    <col min="5896" max="5896" width="2.6640625" style="939" customWidth="1"/>
    <col min="5897" max="6145" width="8.88671875" style="939"/>
    <col min="6146" max="6146" width="16.33203125" style="939" customWidth="1"/>
    <col min="6147" max="6147" width="10.33203125" style="939" customWidth="1"/>
    <col min="6148" max="6148" width="7.88671875" style="939" customWidth="1"/>
    <col min="6149" max="6149" width="2.44140625" style="939" customWidth="1"/>
    <col min="6150" max="6150" width="7.6640625" style="939" customWidth="1"/>
    <col min="6151" max="6151" width="8.88671875" style="939"/>
    <col min="6152" max="6152" width="2.6640625" style="939" customWidth="1"/>
    <col min="6153" max="6401" width="8.88671875" style="939"/>
    <col min="6402" max="6402" width="16.33203125" style="939" customWidth="1"/>
    <col min="6403" max="6403" width="10.33203125" style="939" customWidth="1"/>
    <col min="6404" max="6404" width="7.88671875" style="939" customWidth="1"/>
    <col min="6405" max="6405" width="2.44140625" style="939" customWidth="1"/>
    <col min="6406" max="6406" width="7.6640625" style="939" customWidth="1"/>
    <col min="6407" max="6407" width="8.88671875" style="939"/>
    <col min="6408" max="6408" width="2.6640625" style="939" customWidth="1"/>
    <col min="6409" max="6657" width="8.88671875" style="939"/>
    <col min="6658" max="6658" width="16.33203125" style="939" customWidth="1"/>
    <col min="6659" max="6659" width="10.33203125" style="939" customWidth="1"/>
    <col min="6660" max="6660" width="7.88671875" style="939" customWidth="1"/>
    <col min="6661" max="6661" width="2.44140625" style="939" customWidth="1"/>
    <col min="6662" max="6662" width="7.6640625" style="939" customWidth="1"/>
    <col min="6663" max="6663" width="8.88671875" style="939"/>
    <col min="6664" max="6664" width="2.6640625" style="939" customWidth="1"/>
    <col min="6665" max="6913" width="8.88671875" style="939"/>
    <col min="6914" max="6914" width="16.33203125" style="939" customWidth="1"/>
    <col min="6915" max="6915" width="10.33203125" style="939" customWidth="1"/>
    <col min="6916" max="6916" width="7.88671875" style="939" customWidth="1"/>
    <col min="6917" max="6917" width="2.44140625" style="939" customWidth="1"/>
    <col min="6918" max="6918" width="7.6640625" style="939" customWidth="1"/>
    <col min="6919" max="6919" width="8.88671875" style="939"/>
    <col min="6920" max="6920" width="2.6640625" style="939" customWidth="1"/>
    <col min="6921" max="7169" width="8.88671875" style="939"/>
    <col min="7170" max="7170" width="16.33203125" style="939" customWidth="1"/>
    <col min="7171" max="7171" width="10.33203125" style="939" customWidth="1"/>
    <col min="7172" max="7172" width="7.88671875" style="939" customWidth="1"/>
    <col min="7173" max="7173" width="2.44140625" style="939" customWidth="1"/>
    <col min="7174" max="7174" width="7.6640625" style="939" customWidth="1"/>
    <col min="7175" max="7175" width="8.88671875" style="939"/>
    <col min="7176" max="7176" width="2.6640625" style="939" customWidth="1"/>
    <col min="7177" max="7425" width="8.88671875" style="939"/>
    <col min="7426" max="7426" width="16.33203125" style="939" customWidth="1"/>
    <col min="7427" max="7427" width="10.33203125" style="939" customWidth="1"/>
    <col min="7428" max="7428" width="7.88671875" style="939" customWidth="1"/>
    <col min="7429" max="7429" width="2.44140625" style="939" customWidth="1"/>
    <col min="7430" max="7430" width="7.6640625" style="939" customWidth="1"/>
    <col min="7431" max="7431" width="8.88671875" style="939"/>
    <col min="7432" max="7432" width="2.6640625" style="939" customWidth="1"/>
    <col min="7433" max="7681" width="8.88671875" style="939"/>
    <col min="7682" max="7682" width="16.33203125" style="939" customWidth="1"/>
    <col min="7683" max="7683" width="10.33203125" style="939" customWidth="1"/>
    <col min="7684" max="7684" width="7.88671875" style="939" customWidth="1"/>
    <col min="7685" max="7685" width="2.44140625" style="939" customWidth="1"/>
    <col min="7686" max="7686" width="7.6640625" style="939" customWidth="1"/>
    <col min="7687" max="7687" width="8.88671875" style="939"/>
    <col min="7688" max="7688" width="2.6640625" style="939" customWidth="1"/>
    <col min="7689" max="7937" width="8.88671875" style="939"/>
    <col min="7938" max="7938" width="16.33203125" style="939" customWidth="1"/>
    <col min="7939" max="7939" width="10.33203125" style="939" customWidth="1"/>
    <col min="7940" max="7940" width="7.88671875" style="939" customWidth="1"/>
    <col min="7941" max="7941" width="2.44140625" style="939" customWidth="1"/>
    <col min="7942" max="7942" width="7.6640625" style="939" customWidth="1"/>
    <col min="7943" max="7943" width="8.88671875" style="939"/>
    <col min="7944" max="7944" width="2.6640625" style="939" customWidth="1"/>
    <col min="7945" max="8193" width="8.88671875" style="939"/>
    <col min="8194" max="8194" width="16.33203125" style="939" customWidth="1"/>
    <col min="8195" max="8195" width="10.33203125" style="939" customWidth="1"/>
    <col min="8196" max="8196" width="7.88671875" style="939" customWidth="1"/>
    <col min="8197" max="8197" width="2.44140625" style="939" customWidth="1"/>
    <col min="8198" max="8198" width="7.6640625" style="939" customWidth="1"/>
    <col min="8199" max="8199" width="8.88671875" style="939"/>
    <col min="8200" max="8200" width="2.6640625" style="939" customWidth="1"/>
    <col min="8201" max="8449" width="8.88671875" style="939"/>
    <col min="8450" max="8450" width="16.33203125" style="939" customWidth="1"/>
    <col min="8451" max="8451" width="10.33203125" style="939" customWidth="1"/>
    <col min="8452" max="8452" width="7.88671875" style="939" customWidth="1"/>
    <col min="8453" max="8453" width="2.44140625" style="939" customWidth="1"/>
    <col min="8454" max="8454" width="7.6640625" style="939" customWidth="1"/>
    <col min="8455" max="8455" width="8.88671875" style="939"/>
    <col min="8456" max="8456" width="2.6640625" style="939" customWidth="1"/>
    <col min="8457" max="8705" width="8.88671875" style="939"/>
    <col min="8706" max="8706" width="16.33203125" style="939" customWidth="1"/>
    <col min="8707" max="8707" width="10.33203125" style="939" customWidth="1"/>
    <col min="8708" max="8708" width="7.88671875" style="939" customWidth="1"/>
    <col min="8709" max="8709" width="2.44140625" style="939" customWidth="1"/>
    <col min="8710" max="8710" width="7.6640625" style="939" customWidth="1"/>
    <col min="8711" max="8711" width="8.88671875" style="939"/>
    <col min="8712" max="8712" width="2.6640625" style="939" customWidth="1"/>
    <col min="8713" max="8961" width="8.88671875" style="939"/>
    <col min="8962" max="8962" width="16.33203125" style="939" customWidth="1"/>
    <col min="8963" max="8963" width="10.33203125" style="939" customWidth="1"/>
    <col min="8964" max="8964" width="7.88671875" style="939" customWidth="1"/>
    <col min="8965" max="8965" width="2.44140625" style="939" customWidth="1"/>
    <col min="8966" max="8966" width="7.6640625" style="939" customWidth="1"/>
    <col min="8967" max="8967" width="8.88671875" style="939"/>
    <col min="8968" max="8968" width="2.6640625" style="939" customWidth="1"/>
    <col min="8969" max="9217" width="8.88671875" style="939"/>
    <col min="9218" max="9218" width="16.33203125" style="939" customWidth="1"/>
    <col min="9219" max="9219" width="10.33203125" style="939" customWidth="1"/>
    <col min="9220" max="9220" width="7.88671875" style="939" customWidth="1"/>
    <col min="9221" max="9221" width="2.44140625" style="939" customWidth="1"/>
    <col min="9222" max="9222" width="7.6640625" style="939" customWidth="1"/>
    <col min="9223" max="9223" width="8.88671875" style="939"/>
    <col min="9224" max="9224" width="2.6640625" style="939" customWidth="1"/>
    <col min="9225" max="9473" width="8.88671875" style="939"/>
    <col min="9474" max="9474" width="16.33203125" style="939" customWidth="1"/>
    <col min="9475" max="9475" width="10.33203125" style="939" customWidth="1"/>
    <col min="9476" max="9476" width="7.88671875" style="939" customWidth="1"/>
    <col min="9477" max="9477" width="2.44140625" style="939" customWidth="1"/>
    <col min="9478" max="9478" width="7.6640625" style="939" customWidth="1"/>
    <col min="9479" max="9479" width="8.88671875" style="939"/>
    <col min="9480" max="9480" width="2.6640625" style="939" customWidth="1"/>
    <col min="9481" max="9729" width="8.88671875" style="939"/>
    <col min="9730" max="9730" width="16.33203125" style="939" customWidth="1"/>
    <col min="9731" max="9731" width="10.33203125" style="939" customWidth="1"/>
    <col min="9732" max="9732" width="7.88671875" style="939" customWidth="1"/>
    <col min="9733" max="9733" width="2.44140625" style="939" customWidth="1"/>
    <col min="9734" max="9734" width="7.6640625" style="939" customWidth="1"/>
    <col min="9735" max="9735" width="8.88671875" style="939"/>
    <col min="9736" max="9736" width="2.6640625" style="939" customWidth="1"/>
    <col min="9737" max="9985" width="8.88671875" style="939"/>
    <col min="9986" max="9986" width="16.33203125" style="939" customWidth="1"/>
    <col min="9987" max="9987" width="10.33203125" style="939" customWidth="1"/>
    <col min="9988" max="9988" width="7.88671875" style="939" customWidth="1"/>
    <col min="9989" max="9989" width="2.44140625" style="939" customWidth="1"/>
    <col min="9990" max="9990" width="7.6640625" style="939" customWidth="1"/>
    <col min="9991" max="9991" width="8.88671875" style="939"/>
    <col min="9992" max="9992" width="2.6640625" style="939" customWidth="1"/>
    <col min="9993" max="10241" width="8.88671875" style="939"/>
    <col min="10242" max="10242" width="16.33203125" style="939" customWidth="1"/>
    <col min="10243" max="10243" width="10.33203125" style="939" customWidth="1"/>
    <col min="10244" max="10244" width="7.88671875" style="939" customWidth="1"/>
    <col min="10245" max="10245" width="2.44140625" style="939" customWidth="1"/>
    <col min="10246" max="10246" width="7.6640625" style="939" customWidth="1"/>
    <col min="10247" max="10247" width="8.88671875" style="939"/>
    <col min="10248" max="10248" width="2.6640625" style="939" customWidth="1"/>
    <col min="10249" max="10497" width="8.88671875" style="939"/>
    <col min="10498" max="10498" width="16.33203125" style="939" customWidth="1"/>
    <col min="10499" max="10499" width="10.33203125" style="939" customWidth="1"/>
    <col min="10500" max="10500" width="7.88671875" style="939" customWidth="1"/>
    <col min="10501" max="10501" width="2.44140625" style="939" customWidth="1"/>
    <col min="10502" max="10502" width="7.6640625" style="939" customWidth="1"/>
    <col min="10503" max="10503" width="8.88671875" style="939"/>
    <col min="10504" max="10504" width="2.6640625" style="939" customWidth="1"/>
    <col min="10505" max="10753" width="8.88671875" style="939"/>
    <col min="10754" max="10754" width="16.33203125" style="939" customWidth="1"/>
    <col min="10755" max="10755" width="10.33203125" style="939" customWidth="1"/>
    <col min="10756" max="10756" width="7.88671875" style="939" customWidth="1"/>
    <col min="10757" max="10757" width="2.44140625" style="939" customWidth="1"/>
    <col min="10758" max="10758" width="7.6640625" style="939" customWidth="1"/>
    <col min="10759" max="10759" width="8.88671875" style="939"/>
    <col min="10760" max="10760" width="2.6640625" style="939" customWidth="1"/>
    <col min="10761" max="11009" width="8.88671875" style="939"/>
    <col min="11010" max="11010" width="16.33203125" style="939" customWidth="1"/>
    <col min="11011" max="11011" width="10.33203125" style="939" customWidth="1"/>
    <col min="11012" max="11012" width="7.88671875" style="939" customWidth="1"/>
    <col min="11013" max="11013" width="2.44140625" style="939" customWidth="1"/>
    <col min="11014" max="11014" width="7.6640625" style="939" customWidth="1"/>
    <col min="11015" max="11015" width="8.88671875" style="939"/>
    <col min="11016" max="11016" width="2.6640625" style="939" customWidth="1"/>
    <col min="11017" max="11265" width="8.88671875" style="939"/>
    <col min="11266" max="11266" width="16.33203125" style="939" customWidth="1"/>
    <col min="11267" max="11267" width="10.33203125" style="939" customWidth="1"/>
    <col min="11268" max="11268" width="7.88671875" style="939" customWidth="1"/>
    <col min="11269" max="11269" width="2.44140625" style="939" customWidth="1"/>
    <col min="11270" max="11270" width="7.6640625" style="939" customWidth="1"/>
    <col min="11271" max="11271" width="8.88671875" style="939"/>
    <col min="11272" max="11272" width="2.6640625" style="939" customWidth="1"/>
    <col min="11273" max="11521" width="8.88671875" style="939"/>
    <col min="11522" max="11522" width="16.33203125" style="939" customWidth="1"/>
    <col min="11523" max="11523" width="10.33203125" style="939" customWidth="1"/>
    <col min="11524" max="11524" width="7.88671875" style="939" customWidth="1"/>
    <col min="11525" max="11525" width="2.44140625" style="939" customWidth="1"/>
    <col min="11526" max="11526" width="7.6640625" style="939" customWidth="1"/>
    <col min="11527" max="11527" width="8.88671875" style="939"/>
    <col min="11528" max="11528" width="2.6640625" style="939" customWidth="1"/>
    <col min="11529" max="11777" width="8.88671875" style="939"/>
    <col min="11778" max="11778" width="16.33203125" style="939" customWidth="1"/>
    <col min="11779" max="11779" width="10.33203125" style="939" customWidth="1"/>
    <col min="11780" max="11780" width="7.88671875" style="939" customWidth="1"/>
    <col min="11781" max="11781" width="2.44140625" style="939" customWidth="1"/>
    <col min="11782" max="11782" width="7.6640625" style="939" customWidth="1"/>
    <col min="11783" max="11783" width="8.88671875" style="939"/>
    <col min="11784" max="11784" width="2.6640625" style="939" customWidth="1"/>
    <col min="11785" max="12033" width="8.88671875" style="939"/>
    <col min="12034" max="12034" width="16.33203125" style="939" customWidth="1"/>
    <col min="12035" max="12035" width="10.33203125" style="939" customWidth="1"/>
    <col min="12036" max="12036" width="7.88671875" style="939" customWidth="1"/>
    <col min="12037" max="12037" width="2.44140625" style="939" customWidth="1"/>
    <col min="12038" max="12038" width="7.6640625" style="939" customWidth="1"/>
    <col min="12039" max="12039" width="8.88671875" style="939"/>
    <col min="12040" max="12040" width="2.6640625" style="939" customWidth="1"/>
    <col min="12041" max="12289" width="8.88671875" style="939"/>
    <col min="12290" max="12290" width="16.33203125" style="939" customWidth="1"/>
    <col min="12291" max="12291" width="10.33203125" style="939" customWidth="1"/>
    <col min="12292" max="12292" width="7.88671875" style="939" customWidth="1"/>
    <col min="12293" max="12293" width="2.44140625" style="939" customWidth="1"/>
    <col min="12294" max="12294" width="7.6640625" style="939" customWidth="1"/>
    <col min="12295" max="12295" width="8.88671875" style="939"/>
    <col min="12296" max="12296" width="2.6640625" style="939" customWidth="1"/>
    <col min="12297" max="12545" width="8.88671875" style="939"/>
    <col min="12546" max="12546" width="16.33203125" style="939" customWidth="1"/>
    <col min="12547" max="12547" width="10.33203125" style="939" customWidth="1"/>
    <col min="12548" max="12548" width="7.88671875" style="939" customWidth="1"/>
    <col min="12549" max="12549" width="2.44140625" style="939" customWidth="1"/>
    <col min="12550" max="12550" width="7.6640625" style="939" customWidth="1"/>
    <col min="12551" max="12551" width="8.88671875" style="939"/>
    <col min="12552" max="12552" width="2.6640625" style="939" customWidth="1"/>
    <col min="12553" max="12801" width="8.88671875" style="939"/>
    <col min="12802" max="12802" width="16.33203125" style="939" customWidth="1"/>
    <col min="12803" max="12803" width="10.33203125" style="939" customWidth="1"/>
    <col min="12804" max="12804" width="7.88671875" style="939" customWidth="1"/>
    <col min="12805" max="12805" width="2.44140625" style="939" customWidth="1"/>
    <col min="12806" max="12806" width="7.6640625" style="939" customWidth="1"/>
    <col min="12807" max="12807" width="8.88671875" style="939"/>
    <col min="12808" max="12808" width="2.6640625" style="939" customWidth="1"/>
    <col min="12809" max="13057" width="8.88671875" style="939"/>
    <col min="13058" max="13058" width="16.33203125" style="939" customWidth="1"/>
    <col min="13059" max="13059" width="10.33203125" style="939" customWidth="1"/>
    <col min="13060" max="13060" width="7.88671875" style="939" customWidth="1"/>
    <col min="13061" max="13061" width="2.44140625" style="939" customWidth="1"/>
    <col min="13062" max="13062" width="7.6640625" style="939" customWidth="1"/>
    <col min="13063" max="13063" width="8.88671875" style="939"/>
    <col min="13064" max="13064" width="2.6640625" style="939" customWidth="1"/>
    <col min="13065" max="13313" width="8.88671875" style="939"/>
    <col min="13314" max="13314" width="16.33203125" style="939" customWidth="1"/>
    <col min="13315" max="13315" width="10.33203125" style="939" customWidth="1"/>
    <col min="13316" max="13316" width="7.88671875" style="939" customWidth="1"/>
    <col min="13317" max="13317" width="2.44140625" style="939" customWidth="1"/>
    <col min="13318" max="13318" width="7.6640625" style="939" customWidth="1"/>
    <col min="13319" max="13319" width="8.88671875" style="939"/>
    <col min="13320" max="13320" width="2.6640625" style="939" customWidth="1"/>
    <col min="13321" max="13569" width="8.88671875" style="939"/>
    <col min="13570" max="13570" width="16.33203125" style="939" customWidth="1"/>
    <col min="13571" max="13571" width="10.33203125" style="939" customWidth="1"/>
    <col min="13572" max="13572" width="7.88671875" style="939" customWidth="1"/>
    <col min="13573" max="13573" width="2.44140625" style="939" customWidth="1"/>
    <col min="13574" max="13574" width="7.6640625" style="939" customWidth="1"/>
    <col min="13575" max="13575" width="8.88671875" style="939"/>
    <col min="13576" max="13576" width="2.6640625" style="939" customWidth="1"/>
    <col min="13577" max="13825" width="8.88671875" style="939"/>
    <col min="13826" max="13826" width="16.33203125" style="939" customWidth="1"/>
    <col min="13827" max="13827" width="10.33203125" style="939" customWidth="1"/>
    <col min="13828" max="13828" width="7.88671875" style="939" customWidth="1"/>
    <col min="13829" max="13829" width="2.44140625" style="939" customWidth="1"/>
    <col min="13830" max="13830" width="7.6640625" style="939" customWidth="1"/>
    <col min="13831" max="13831" width="8.88671875" style="939"/>
    <col min="13832" max="13832" width="2.6640625" style="939" customWidth="1"/>
    <col min="13833" max="14081" width="8.88671875" style="939"/>
    <col min="14082" max="14082" width="16.33203125" style="939" customWidth="1"/>
    <col min="14083" max="14083" width="10.33203125" style="939" customWidth="1"/>
    <col min="14084" max="14084" width="7.88671875" style="939" customWidth="1"/>
    <col min="14085" max="14085" width="2.44140625" style="939" customWidth="1"/>
    <col min="14086" max="14086" width="7.6640625" style="939" customWidth="1"/>
    <col min="14087" max="14087" width="8.88671875" style="939"/>
    <col min="14088" max="14088" width="2.6640625" style="939" customWidth="1"/>
    <col min="14089" max="14337" width="8.88671875" style="939"/>
    <col min="14338" max="14338" width="16.33203125" style="939" customWidth="1"/>
    <col min="14339" max="14339" width="10.33203125" style="939" customWidth="1"/>
    <col min="14340" max="14340" width="7.88671875" style="939" customWidth="1"/>
    <col min="14341" max="14341" width="2.44140625" style="939" customWidth="1"/>
    <col min="14342" max="14342" width="7.6640625" style="939" customWidth="1"/>
    <col min="14343" max="14343" width="8.88671875" style="939"/>
    <col min="14344" max="14344" width="2.6640625" style="939" customWidth="1"/>
    <col min="14345" max="14593" width="8.88671875" style="939"/>
    <col min="14594" max="14594" width="16.33203125" style="939" customWidth="1"/>
    <col min="14595" max="14595" width="10.33203125" style="939" customWidth="1"/>
    <col min="14596" max="14596" width="7.88671875" style="939" customWidth="1"/>
    <col min="14597" max="14597" width="2.44140625" style="939" customWidth="1"/>
    <col min="14598" max="14598" width="7.6640625" style="939" customWidth="1"/>
    <col min="14599" max="14599" width="8.88671875" style="939"/>
    <col min="14600" max="14600" width="2.6640625" style="939" customWidth="1"/>
    <col min="14601" max="14849" width="8.88671875" style="939"/>
    <col min="14850" max="14850" width="16.33203125" style="939" customWidth="1"/>
    <col min="14851" max="14851" width="10.33203125" style="939" customWidth="1"/>
    <col min="14852" max="14852" width="7.88671875" style="939" customWidth="1"/>
    <col min="14853" max="14853" width="2.44140625" style="939" customWidth="1"/>
    <col min="14854" max="14854" width="7.6640625" style="939" customWidth="1"/>
    <col min="14855" max="14855" width="8.88671875" style="939"/>
    <col min="14856" max="14856" width="2.6640625" style="939" customWidth="1"/>
    <col min="14857" max="15105" width="8.88671875" style="939"/>
    <col min="15106" max="15106" width="16.33203125" style="939" customWidth="1"/>
    <col min="15107" max="15107" width="10.33203125" style="939" customWidth="1"/>
    <col min="15108" max="15108" width="7.88671875" style="939" customWidth="1"/>
    <col min="15109" max="15109" width="2.44140625" style="939" customWidth="1"/>
    <col min="15110" max="15110" width="7.6640625" style="939" customWidth="1"/>
    <col min="15111" max="15111" width="8.88671875" style="939"/>
    <col min="15112" max="15112" width="2.6640625" style="939" customWidth="1"/>
    <col min="15113" max="15361" width="8.88671875" style="939"/>
    <col min="15362" max="15362" width="16.33203125" style="939" customWidth="1"/>
    <col min="15363" max="15363" width="10.33203125" style="939" customWidth="1"/>
    <col min="15364" max="15364" width="7.88671875" style="939" customWidth="1"/>
    <col min="15365" max="15365" width="2.44140625" style="939" customWidth="1"/>
    <col min="15366" max="15366" width="7.6640625" style="939" customWidth="1"/>
    <col min="15367" max="15367" width="8.88671875" style="939"/>
    <col min="15368" max="15368" width="2.6640625" style="939" customWidth="1"/>
    <col min="15369" max="15617" width="8.88671875" style="939"/>
    <col min="15618" max="15618" width="16.33203125" style="939" customWidth="1"/>
    <col min="15619" max="15619" width="10.33203125" style="939" customWidth="1"/>
    <col min="15620" max="15620" width="7.88671875" style="939" customWidth="1"/>
    <col min="15621" max="15621" width="2.44140625" style="939" customWidth="1"/>
    <col min="15622" max="15622" width="7.6640625" style="939" customWidth="1"/>
    <col min="15623" max="15623" width="8.88671875" style="939"/>
    <col min="15624" max="15624" width="2.6640625" style="939" customWidth="1"/>
    <col min="15625" max="15873" width="8.88671875" style="939"/>
    <col min="15874" max="15874" width="16.33203125" style="939" customWidth="1"/>
    <col min="15875" max="15875" width="10.33203125" style="939" customWidth="1"/>
    <col min="15876" max="15876" width="7.88671875" style="939" customWidth="1"/>
    <col min="15877" max="15877" width="2.44140625" style="939" customWidth="1"/>
    <col min="15878" max="15878" width="7.6640625" style="939" customWidth="1"/>
    <col min="15879" max="15879" width="8.88671875" style="939"/>
    <col min="15880" max="15880" width="2.6640625" style="939" customWidth="1"/>
    <col min="15881" max="16129" width="8.88671875" style="939"/>
    <col min="16130" max="16130" width="16.33203125" style="939" customWidth="1"/>
    <col min="16131" max="16131" width="10.33203125" style="939" customWidth="1"/>
    <col min="16132" max="16132" width="7.88671875" style="939" customWidth="1"/>
    <col min="16133" max="16133" width="2.44140625" style="939" customWidth="1"/>
    <col min="16134" max="16134" width="7.6640625" style="939" customWidth="1"/>
    <col min="16135" max="16135" width="8.88671875" style="939"/>
    <col min="16136" max="16136" width="2.6640625" style="939" customWidth="1"/>
    <col min="16137" max="16384" width="8.88671875" style="939"/>
  </cols>
  <sheetData>
    <row r="1" spans="1:12" ht="22.5" customHeight="1">
      <c r="A1" s="938" t="s">
        <v>1721</v>
      </c>
      <c r="B1" s="964" t="str">
        <f>入力シート!C4</f>
        <v>街第101号</v>
      </c>
    </row>
    <row r="2" spans="1:12" ht="22.5" customHeight="1">
      <c r="A2" s="938" t="s">
        <v>1722</v>
      </c>
      <c r="B2" s="965"/>
      <c r="C2" s="940"/>
    </row>
    <row r="4" spans="1:12" ht="17.25" customHeight="1">
      <c r="A4" s="2839" t="s">
        <v>1723</v>
      </c>
      <c r="B4" s="2839"/>
      <c r="C4" s="2839"/>
      <c r="D4" s="2839"/>
      <c r="E4" s="2839"/>
      <c r="F4" s="2839"/>
      <c r="G4" s="2839"/>
      <c r="H4" s="2839"/>
      <c r="I4" s="2839"/>
      <c r="J4" s="2839"/>
      <c r="K4" s="2839"/>
    </row>
    <row r="5" spans="1:12" ht="15.75" customHeight="1">
      <c r="A5" s="941"/>
      <c r="B5" s="941"/>
      <c r="C5" s="941"/>
      <c r="D5" s="941"/>
      <c r="E5" s="941"/>
      <c r="F5" s="941"/>
      <c r="G5" s="941"/>
      <c r="H5" s="941"/>
      <c r="I5" s="2456">
        <v>45413</v>
      </c>
      <c r="J5" s="2456"/>
      <c r="K5" s="970"/>
    </row>
    <row r="6" spans="1:12">
      <c r="A6" s="941"/>
      <c r="B6" s="941"/>
      <c r="C6" s="941"/>
      <c r="D6" s="941"/>
      <c r="E6" s="941"/>
      <c r="F6" s="941"/>
      <c r="G6" s="941"/>
      <c r="H6" s="941"/>
      <c r="I6" s="941"/>
      <c r="J6" s="941"/>
      <c r="K6" s="941"/>
    </row>
    <row r="7" spans="1:12" ht="13.5" customHeight="1">
      <c r="A7" s="2840" t="str">
        <f>入力シート!C5</f>
        <v>久留米市長</v>
      </c>
      <c r="B7" s="2840"/>
      <c r="C7" s="941" t="s">
        <v>1753</v>
      </c>
      <c r="D7" s="941"/>
      <c r="E7" s="941"/>
      <c r="F7" s="941"/>
      <c r="G7" s="941"/>
      <c r="H7" s="941"/>
      <c r="I7" s="941"/>
      <c r="J7" s="941"/>
      <c r="K7" s="941"/>
    </row>
    <row r="8" spans="1:12">
      <c r="A8" s="941"/>
      <c r="B8" s="941"/>
      <c r="C8" s="941"/>
      <c r="D8" s="943" t="s">
        <v>1724</v>
      </c>
      <c r="F8" s="2841" t="s">
        <v>1725</v>
      </c>
      <c r="G8" s="2841"/>
      <c r="H8" s="944"/>
      <c r="I8" s="2842" t="str">
        <f>入力シート!C25</f>
        <v>久留米市〇〇町１２３</v>
      </c>
      <c r="J8" s="2842"/>
      <c r="K8" s="2842"/>
      <c r="L8" s="2842"/>
    </row>
    <row r="9" spans="1:12">
      <c r="A9" s="941"/>
      <c r="B9" s="941"/>
      <c r="C9" s="941"/>
      <c r="D9" s="941"/>
      <c r="E9" s="941"/>
      <c r="F9" s="2841" t="s">
        <v>1726</v>
      </c>
      <c r="G9" s="2841"/>
      <c r="H9" s="944"/>
      <c r="I9" s="2842" t="str">
        <f>入力シート!C26</f>
        <v>(株）○○○○建設</v>
      </c>
      <c r="J9" s="2842"/>
      <c r="K9" s="2842"/>
      <c r="L9" s="2842"/>
    </row>
    <row r="10" spans="1:12">
      <c r="A10" s="941"/>
      <c r="B10" s="941"/>
      <c r="C10" s="941"/>
      <c r="D10" s="941"/>
      <c r="E10" s="941"/>
      <c r="F10" s="2841" t="s">
        <v>1727</v>
      </c>
      <c r="G10" s="2841"/>
      <c r="H10" s="944"/>
      <c r="I10" s="2842" t="str">
        <f>入力シート!C27</f>
        <v>代表取締役　久留米一郎</v>
      </c>
      <c r="J10" s="2842"/>
      <c r="K10" s="2842"/>
      <c r="L10" s="939" t="s">
        <v>302</v>
      </c>
    </row>
    <row r="11" spans="1:12" ht="12" customHeight="1">
      <c r="A11" s="941"/>
      <c r="B11" s="941"/>
      <c r="C11" s="941"/>
      <c r="D11" s="941"/>
      <c r="E11" s="941"/>
      <c r="F11" s="941"/>
      <c r="G11" s="941"/>
      <c r="H11" s="941"/>
      <c r="I11" s="941"/>
      <c r="J11" s="941"/>
      <c r="K11" s="941"/>
    </row>
    <row r="12" spans="1:12">
      <c r="A12" s="941" t="s">
        <v>1728</v>
      </c>
      <c r="B12" s="941"/>
      <c r="C12" s="941"/>
      <c r="D12" s="941"/>
      <c r="E12" s="941"/>
      <c r="F12" s="941"/>
      <c r="G12" s="941"/>
      <c r="H12" s="941"/>
      <c r="I12" s="941"/>
      <c r="J12" s="941"/>
      <c r="K12" s="941"/>
    </row>
    <row r="13" spans="1:12" ht="8.25" customHeight="1">
      <c r="A13" s="941"/>
      <c r="B13" s="941"/>
      <c r="C13" s="941"/>
      <c r="D13" s="941"/>
      <c r="E13" s="941"/>
      <c r="F13" s="941"/>
      <c r="G13" s="941"/>
      <c r="H13" s="941"/>
      <c r="I13" s="941"/>
      <c r="J13" s="941"/>
      <c r="K13" s="941"/>
    </row>
    <row r="14" spans="1:12" ht="16.5" customHeight="1">
      <c r="A14" s="941" t="s">
        <v>1729</v>
      </c>
      <c r="B14" s="941"/>
      <c r="C14" s="2847" t="str">
        <f>入力シート!C10</f>
        <v>○○校区道路改良工事</v>
      </c>
      <c r="D14" s="2847"/>
      <c r="E14" s="2847"/>
      <c r="F14" s="2847"/>
      <c r="G14" s="2847"/>
      <c r="H14" s="2847"/>
      <c r="I14" s="946"/>
      <c r="J14" s="946"/>
      <c r="K14" s="941"/>
    </row>
    <row r="15" spans="1:12" ht="16.5" customHeight="1">
      <c r="A15" s="941" t="s">
        <v>1730</v>
      </c>
      <c r="B15" s="941"/>
      <c r="C15" s="2848">
        <f>入力シート!C13</f>
        <v>45748</v>
      </c>
      <c r="D15" s="2848"/>
      <c r="E15" s="2848"/>
      <c r="F15" s="2848"/>
      <c r="G15" s="2848"/>
      <c r="H15" s="946"/>
      <c r="I15" s="946"/>
      <c r="J15" s="946"/>
      <c r="K15" s="941"/>
    </row>
    <row r="16" spans="1:12" ht="16.5" customHeight="1">
      <c r="A16" s="941" t="s">
        <v>1731</v>
      </c>
      <c r="B16" s="941"/>
      <c r="C16" s="2849">
        <f>入力シート!C24</f>
        <v>13000000</v>
      </c>
      <c r="D16" s="2849"/>
      <c r="E16" s="2849"/>
      <c r="F16" s="2849"/>
      <c r="G16" s="966" t="s">
        <v>1382</v>
      </c>
      <c r="H16" s="946"/>
      <c r="I16" s="946"/>
      <c r="J16" s="946"/>
      <c r="K16" s="941"/>
    </row>
    <row r="17" spans="1:11" ht="16.5" customHeight="1">
      <c r="A17" s="941" t="s">
        <v>1732</v>
      </c>
      <c r="B17" s="941"/>
      <c r="C17" s="941"/>
      <c r="D17" s="941"/>
      <c r="E17" s="941"/>
      <c r="F17" s="941"/>
      <c r="G17" s="941"/>
      <c r="H17" s="941"/>
      <c r="I17" s="941"/>
      <c r="J17" s="941"/>
      <c r="K17" s="941"/>
    </row>
    <row r="18" spans="1:11" ht="6.75" customHeight="1">
      <c r="A18" s="941"/>
      <c r="B18" s="941"/>
      <c r="C18" s="941"/>
      <c r="D18" s="941"/>
      <c r="E18" s="941"/>
      <c r="F18" s="941"/>
      <c r="G18" s="941"/>
      <c r="H18" s="941"/>
      <c r="I18" s="941"/>
      <c r="J18" s="941"/>
      <c r="K18" s="941"/>
    </row>
    <row r="19" spans="1:11">
      <c r="A19" s="941" t="s">
        <v>1733</v>
      </c>
      <c r="B19" s="941"/>
      <c r="C19" s="941"/>
      <c r="D19" s="941"/>
      <c r="E19" s="941"/>
      <c r="F19" s="941"/>
      <c r="G19" s="941"/>
      <c r="H19" s="941"/>
      <c r="I19" s="941"/>
      <c r="J19" s="941"/>
      <c r="K19" s="941"/>
    </row>
    <row r="20" spans="1:11">
      <c r="A20" s="941" t="s">
        <v>1734</v>
      </c>
      <c r="B20" s="941"/>
      <c r="C20" s="947"/>
      <c r="D20" s="2845"/>
      <c r="E20" s="2845"/>
      <c r="F20" s="966" t="s">
        <v>1735</v>
      </c>
      <c r="G20" s="941"/>
      <c r="H20" s="941"/>
      <c r="I20" s="941"/>
      <c r="J20" s="941"/>
      <c r="K20" s="941"/>
    </row>
    <row r="21" spans="1:11">
      <c r="A21" s="941" t="s">
        <v>1736</v>
      </c>
      <c r="B21" s="941"/>
      <c r="C21" s="948" t="s">
        <v>1737</v>
      </c>
      <c r="D21" s="2846"/>
      <c r="E21" s="2846"/>
      <c r="F21" s="967" t="s">
        <v>1738</v>
      </c>
      <c r="G21" s="941"/>
      <c r="H21" s="941"/>
      <c r="I21" s="941"/>
      <c r="J21" s="941"/>
      <c r="K21" s="941"/>
    </row>
    <row r="22" spans="1:11">
      <c r="A22" s="941" t="s">
        <v>1739</v>
      </c>
      <c r="B22" s="941"/>
      <c r="C22" s="2846"/>
      <c r="D22" s="2846"/>
      <c r="E22" s="2846"/>
      <c r="F22" s="967" t="s">
        <v>1740</v>
      </c>
      <c r="G22" s="968" t="s">
        <v>1741</v>
      </c>
      <c r="H22" s="941"/>
      <c r="I22" s="941"/>
      <c r="J22" s="941"/>
      <c r="K22" s="941"/>
    </row>
    <row r="23" spans="1:11" ht="6.75" customHeight="1">
      <c r="A23" s="941"/>
      <c r="B23" s="941"/>
      <c r="C23" s="941"/>
      <c r="D23" s="941"/>
      <c r="E23" s="941"/>
      <c r="F23" s="941"/>
      <c r="G23" s="941"/>
      <c r="H23" s="941"/>
      <c r="I23" s="941"/>
      <c r="J23" s="941"/>
      <c r="K23" s="941"/>
    </row>
    <row r="24" spans="1:11">
      <c r="A24" s="941" t="s">
        <v>1742</v>
      </c>
      <c r="B24" s="941"/>
      <c r="C24" s="941"/>
      <c r="D24" s="941"/>
      <c r="E24" s="941"/>
      <c r="F24" s="941"/>
      <c r="G24" s="941"/>
      <c r="H24" s="941"/>
      <c r="I24" s="941"/>
      <c r="J24" s="941"/>
      <c r="K24" s="941"/>
    </row>
    <row r="25" spans="1:11" ht="14.25" customHeight="1">
      <c r="A25" s="2843" t="s">
        <v>1743</v>
      </c>
      <c r="B25" s="2843"/>
      <c r="C25" s="2843"/>
      <c r="D25" s="2843"/>
      <c r="E25" s="949"/>
      <c r="F25" s="969" t="s">
        <v>1744</v>
      </c>
      <c r="G25" s="950"/>
      <c r="H25" s="950"/>
      <c r="I25" s="950"/>
      <c r="J25" s="950"/>
      <c r="K25" s="941"/>
    </row>
    <row r="26" spans="1:11" ht="12" customHeight="1">
      <c r="A26" s="2843"/>
      <c r="B26" s="2843"/>
      <c r="C26" s="2843"/>
      <c r="D26" s="2843"/>
      <c r="E26" s="949"/>
      <c r="F26" s="2844">
        <v>0.7</v>
      </c>
      <c r="G26" s="2844"/>
      <c r="H26" s="2844"/>
      <c r="I26" s="2844"/>
      <c r="J26" s="2844"/>
      <c r="K26" s="941"/>
    </row>
    <row r="27" spans="1:11" ht="12" customHeight="1">
      <c r="A27" s="941"/>
      <c r="B27" s="951" t="s">
        <v>1745</v>
      </c>
      <c r="C27" s="951" t="s">
        <v>1746</v>
      </c>
      <c r="D27" s="941"/>
      <c r="E27" s="941"/>
      <c r="F27" s="941"/>
      <c r="G27" s="941"/>
      <c r="H27" s="941"/>
      <c r="I27" s="941"/>
      <c r="J27" s="941"/>
      <c r="K27" s="941"/>
    </row>
    <row r="28" spans="1:11">
      <c r="A28" s="941"/>
      <c r="B28" s="970" t="s">
        <v>1747</v>
      </c>
      <c r="C28" s="942" t="s">
        <v>1754</v>
      </c>
      <c r="D28" s="941"/>
      <c r="E28" s="941"/>
      <c r="F28" s="968"/>
      <c r="G28" s="941" t="s">
        <v>1755</v>
      </c>
      <c r="H28" s="941"/>
      <c r="I28" s="941"/>
      <c r="J28" s="941"/>
      <c r="K28" s="941"/>
    </row>
    <row r="29" spans="1:11">
      <c r="A29" s="941"/>
      <c r="B29" s="971" t="s">
        <v>1748</v>
      </c>
      <c r="C29" s="945" t="s">
        <v>1749</v>
      </c>
      <c r="D29" s="945"/>
      <c r="E29" s="945"/>
      <c r="F29" s="972"/>
      <c r="G29" s="945" t="s">
        <v>1756</v>
      </c>
      <c r="H29" s="945"/>
      <c r="I29" s="945"/>
      <c r="J29" s="941"/>
      <c r="K29" s="941"/>
    </row>
    <row r="30" spans="1:11" ht="8.25" customHeight="1">
      <c r="A30" s="941"/>
      <c r="B30" s="941"/>
      <c r="C30" s="941"/>
      <c r="D30" s="941"/>
      <c r="E30" s="941"/>
      <c r="F30" s="941"/>
      <c r="G30" s="941"/>
      <c r="H30" s="941"/>
      <c r="I30" s="941"/>
      <c r="J30" s="941"/>
      <c r="K30" s="941"/>
    </row>
    <row r="31" spans="1:11">
      <c r="A31" s="941" t="s">
        <v>1750</v>
      </c>
      <c r="B31" s="941"/>
      <c r="C31" s="941"/>
      <c r="D31" s="941"/>
      <c r="E31" s="941"/>
      <c r="F31" s="941"/>
      <c r="G31" s="941"/>
      <c r="H31" s="941"/>
      <c r="I31" s="941"/>
      <c r="J31" s="941"/>
      <c r="K31" s="941"/>
    </row>
    <row r="32" spans="1:11" ht="6" customHeight="1">
      <c r="A32" s="941"/>
      <c r="B32" s="941"/>
      <c r="C32" s="941"/>
      <c r="D32" s="941"/>
      <c r="E32" s="941"/>
      <c r="F32" s="941"/>
      <c r="G32" s="941"/>
      <c r="H32" s="941"/>
      <c r="I32" s="941"/>
      <c r="J32" s="941"/>
      <c r="K32" s="941"/>
    </row>
    <row r="33" spans="1:14">
      <c r="A33" s="952"/>
      <c r="B33" s="953" t="s">
        <v>1751</v>
      </c>
      <c r="C33" s="954"/>
      <c r="D33" s="954"/>
      <c r="E33" s="954"/>
      <c r="F33" s="954"/>
      <c r="G33" s="954"/>
      <c r="H33" s="954"/>
      <c r="I33" s="954"/>
      <c r="J33" s="954"/>
      <c r="K33" s="955"/>
    </row>
    <row r="34" spans="1:14">
      <c r="A34" s="941"/>
      <c r="B34" s="973"/>
      <c r="C34" s="974"/>
      <c r="D34" s="974"/>
      <c r="E34" s="974"/>
      <c r="F34" s="974"/>
      <c r="G34" s="974"/>
      <c r="H34" s="974"/>
      <c r="I34" s="974"/>
      <c r="J34" s="974"/>
      <c r="K34" s="975"/>
    </row>
    <row r="35" spans="1:14">
      <c r="A35" s="941"/>
      <c r="B35" s="973"/>
      <c r="C35" s="974"/>
      <c r="D35" s="974"/>
      <c r="E35" s="974"/>
      <c r="F35" s="974"/>
      <c r="G35" s="974"/>
      <c r="H35" s="974"/>
      <c r="I35" s="974"/>
      <c r="J35" s="974"/>
      <c r="K35" s="975"/>
    </row>
    <row r="36" spans="1:14">
      <c r="A36" s="941"/>
      <c r="B36" s="976"/>
      <c r="C36" s="971"/>
      <c r="D36" s="971"/>
      <c r="E36" s="971"/>
      <c r="F36" s="971"/>
      <c r="G36" s="971"/>
      <c r="H36" s="971"/>
      <c r="I36" s="971"/>
      <c r="J36" s="971"/>
      <c r="K36" s="977"/>
    </row>
    <row r="37" spans="1:14" ht="9" customHeight="1">
      <c r="A37" s="941"/>
      <c r="B37" s="941"/>
      <c r="C37" s="941"/>
      <c r="D37" s="941"/>
      <c r="E37" s="941"/>
      <c r="F37" s="941"/>
      <c r="G37" s="941"/>
      <c r="H37" s="941"/>
      <c r="I37" s="941"/>
      <c r="J37" s="941"/>
      <c r="K37" s="941"/>
    </row>
    <row r="38" spans="1:14">
      <c r="A38" s="941" t="s">
        <v>1752</v>
      </c>
      <c r="B38" s="941"/>
      <c r="C38" s="941"/>
      <c r="D38" s="941"/>
      <c r="E38" s="941"/>
      <c r="F38" s="941"/>
      <c r="G38" s="941"/>
      <c r="H38" s="941"/>
      <c r="I38" s="941"/>
      <c r="J38" s="941"/>
      <c r="K38" s="941"/>
    </row>
    <row r="39" spans="1:14" ht="6.75" customHeight="1">
      <c r="A39" s="941"/>
      <c r="B39" s="941"/>
      <c r="C39" s="941"/>
      <c r="D39" s="941"/>
      <c r="E39" s="941"/>
      <c r="F39" s="941"/>
      <c r="G39" s="941"/>
      <c r="H39" s="941"/>
      <c r="I39" s="941"/>
      <c r="J39" s="941"/>
      <c r="K39" s="941"/>
    </row>
    <row r="40" spans="1:14">
      <c r="A40" s="941"/>
      <c r="B40" s="953"/>
      <c r="C40" s="954"/>
      <c r="D40" s="954"/>
      <c r="E40" s="954"/>
      <c r="F40" s="954"/>
      <c r="G40" s="954"/>
      <c r="H40" s="954"/>
      <c r="I40" s="954"/>
      <c r="J40" s="954"/>
      <c r="K40" s="955"/>
    </row>
    <row r="41" spans="1:14">
      <c r="A41" s="941"/>
      <c r="B41" s="956"/>
      <c r="C41" s="946"/>
      <c r="D41" s="946"/>
      <c r="E41" s="946"/>
      <c r="F41" s="946"/>
      <c r="G41" s="946"/>
      <c r="H41" s="946"/>
      <c r="I41" s="946"/>
      <c r="J41" s="946"/>
      <c r="K41" s="957"/>
      <c r="N41" s="958"/>
    </row>
    <row r="42" spans="1:14">
      <c r="A42" s="941"/>
      <c r="B42" s="956"/>
      <c r="C42" s="946"/>
      <c r="D42" s="946"/>
      <c r="E42" s="946"/>
      <c r="F42" s="946"/>
      <c r="G42" s="946"/>
      <c r="H42" s="946"/>
      <c r="I42" s="946"/>
      <c r="J42" s="946"/>
      <c r="K42" s="957"/>
    </row>
    <row r="43" spans="1:14">
      <c r="A43" s="941"/>
      <c r="B43" s="956"/>
      <c r="C43" s="946"/>
      <c r="D43" s="946"/>
      <c r="E43" s="946"/>
      <c r="F43" s="946"/>
      <c r="G43" s="946"/>
      <c r="H43" s="946"/>
      <c r="I43" s="946"/>
      <c r="J43" s="946"/>
      <c r="K43" s="957"/>
    </row>
    <row r="44" spans="1:14">
      <c r="A44" s="941"/>
      <c r="B44" s="956"/>
      <c r="C44" s="946"/>
      <c r="D44" s="946"/>
      <c r="E44" s="946"/>
      <c r="F44" s="946"/>
      <c r="G44" s="946"/>
      <c r="H44" s="946"/>
      <c r="I44" s="946"/>
      <c r="J44" s="946"/>
      <c r="K44" s="957"/>
    </row>
    <row r="45" spans="1:14">
      <c r="A45" s="941"/>
      <c r="B45" s="956"/>
      <c r="C45" s="946"/>
      <c r="D45" s="946"/>
      <c r="E45" s="946"/>
      <c r="F45" s="946"/>
      <c r="G45" s="946"/>
      <c r="H45" s="946"/>
      <c r="I45" s="946"/>
      <c r="J45" s="946"/>
      <c r="K45" s="957"/>
    </row>
    <row r="46" spans="1:14">
      <c r="A46" s="941"/>
      <c r="B46" s="956"/>
      <c r="C46" s="946"/>
      <c r="D46" s="946"/>
      <c r="E46" s="946"/>
      <c r="F46" s="946"/>
      <c r="G46" s="946"/>
      <c r="H46" s="946"/>
      <c r="I46" s="946"/>
      <c r="J46" s="946"/>
      <c r="K46" s="957"/>
    </row>
    <row r="47" spans="1:14">
      <c r="A47" s="941"/>
      <c r="B47" s="956"/>
      <c r="C47" s="946"/>
      <c r="D47" s="946"/>
      <c r="E47" s="946"/>
      <c r="F47" s="946"/>
      <c r="G47" s="946"/>
      <c r="H47" s="946"/>
      <c r="I47" s="946"/>
      <c r="J47" s="946"/>
      <c r="K47" s="957"/>
    </row>
    <row r="48" spans="1:14">
      <c r="A48" s="941"/>
      <c r="B48" s="956"/>
      <c r="C48" s="946"/>
      <c r="D48" s="946"/>
      <c r="E48" s="946"/>
      <c r="F48" s="946"/>
      <c r="G48" s="946"/>
      <c r="H48" s="946"/>
      <c r="I48" s="946"/>
      <c r="J48" s="946"/>
      <c r="K48" s="957"/>
    </row>
    <row r="49" spans="1:11">
      <c r="A49" s="941"/>
      <c r="B49" s="956"/>
      <c r="C49" s="946"/>
      <c r="D49" s="946"/>
      <c r="E49" s="946"/>
      <c r="F49" s="946"/>
      <c r="G49" s="946"/>
      <c r="H49" s="946"/>
      <c r="I49" s="946"/>
      <c r="J49" s="946"/>
      <c r="K49" s="957"/>
    </row>
    <row r="50" spans="1:11">
      <c r="A50" s="941"/>
      <c r="B50" s="956"/>
      <c r="C50" s="946"/>
      <c r="D50" s="946"/>
      <c r="E50" s="946"/>
      <c r="F50" s="946"/>
      <c r="G50" s="946"/>
      <c r="H50" s="946"/>
      <c r="I50" s="946"/>
      <c r="J50" s="946"/>
      <c r="K50" s="957"/>
    </row>
    <row r="51" spans="1:11">
      <c r="B51" s="959"/>
      <c r="C51" s="940"/>
      <c r="D51" s="940"/>
      <c r="E51" s="940"/>
      <c r="F51" s="940"/>
      <c r="G51" s="940"/>
      <c r="H51" s="940"/>
      <c r="I51" s="940"/>
      <c r="J51" s="940"/>
      <c r="K51" s="960"/>
    </row>
    <row r="52" spans="1:11" ht="16.5" customHeight="1">
      <c r="B52" s="959"/>
      <c r="C52" s="940"/>
      <c r="D52" s="940"/>
      <c r="E52" s="940"/>
      <c r="F52" s="940"/>
      <c r="G52" s="940"/>
      <c r="H52" s="940"/>
      <c r="I52" s="940"/>
      <c r="J52" s="940"/>
      <c r="K52" s="960"/>
    </row>
    <row r="53" spans="1:11" ht="13.5" customHeight="1">
      <c r="B53" s="959"/>
      <c r="C53" s="940"/>
      <c r="D53" s="940"/>
      <c r="E53" s="940"/>
      <c r="F53" s="940"/>
      <c r="G53" s="940"/>
      <c r="H53" s="940"/>
      <c r="I53" s="940"/>
      <c r="J53" s="940"/>
      <c r="K53" s="960"/>
    </row>
    <row r="54" spans="1:11">
      <c r="B54" s="959"/>
      <c r="C54" s="940"/>
      <c r="D54" s="940"/>
      <c r="E54" s="940"/>
      <c r="F54" s="940"/>
      <c r="G54" s="940"/>
      <c r="H54" s="940"/>
      <c r="I54" s="940"/>
      <c r="J54" s="940"/>
      <c r="K54" s="960"/>
    </row>
    <row r="55" spans="1:11">
      <c r="B55" s="959"/>
      <c r="C55" s="940"/>
      <c r="D55" s="940"/>
      <c r="E55" s="940"/>
      <c r="F55" s="940"/>
      <c r="G55" s="940"/>
      <c r="H55" s="940"/>
      <c r="I55" s="940"/>
      <c r="J55" s="940"/>
      <c r="K55" s="960"/>
    </row>
    <row r="56" spans="1:11">
      <c r="B56" s="959"/>
      <c r="C56" s="940"/>
      <c r="D56" s="940"/>
      <c r="E56" s="940"/>
      <c r="F56" s="940"/>
      <c r="G56" s="940"/>
      <c r="H56" s="940"/>
      <c r="I56" s="940"/>
      <c r="J56" s="940"/>
      <c r="K56" s="960"/>
    </row>
    <row r="57" spans="1:11">
      <c r="B57" s="959"/>
      <c r="C57" s="940"/>
      <c r="D57" s="940"/>
      <c r="E57" s="940"/>
      <c r="F57" s="940"/>
      <c r="G57" s="940"/>
      <c r="H57" s="940"/>
      <c r="I57" s="940"/>
      <c r="J57" s="940"/>
      <c r="K57" s="960"/>
    </row>
    <row r="58" spans="1:11" ht="12" customHeight="1">
      <c r="B58" s="959"/>
      <c r="C58" s="940"/>
      <c r="D58" s="940"/>
      <c r="E58" s="940"/>
      <c r="F58" s="940"/>
      <c r="G58" s="940"/>
      <c r="H58" s="940"/>
      <c r="I58" s="940"/>
      <c r="J58" s="940"/>
      <c r="K58" s="960"/>
    </row>
    <row r="59" spans="1:11">
      <c r="B59" s="959"/>
      <c r="C59" s="940"/>
      <c r="D59" s="940"/>
      <c r="E59" s="940"/>
      <c r="F59" s="940"/>
      <c r="G59" s="940"/>
      <c r="H59" s="940"/>
      <c r="I59" s="940"/>
      <c r="J59" s="940"/>
      <c r="K59" s="960"/>
    </row>
    <row r="60" spans="1:11">
      <c r="B60" s="959"/>
      <c r="C60" s="940"/>
      <c r="D60" s="940"/>
      <c r="E60" s="940"/>
      <c r="F60" s="940"/>
      <c r="G60" s="940"/>
      <c r="H60" s="940"/>
      <c r="I60" s="940"/>
      <c r="J60" s="940"/>
      <c r="K60" s="960"/>
    </row>
    <row r="61" spans="1:11" ht="14.25" customHeight="1">
      <c r="B61" s="959"/>
      <c r="C61" s="940"/>
      <c r="D61" s="940"/>
      <c r="E61" s="940"/>
      <c r="F61" s="940"/>
      <c r="G61" s="940"/>
      <c r="H61" s="940"/>
      <c r="I61" s="940"/>
      <c r="J61" s="940"/>
      <c r="K61" s="960"/>
    </row>
    <row r="62" spans="1:11" ht="15" customHeight="1">
      <c r="B62" s="959"/>
      <c r="C62" s="940"/>
      <c r="D62" s="940"/>
      <c r="E62" s="940"/>
      <c r="F62" s="940"/>
      <c r="G62" s="940"/>
      <c r="H62" s="940"/>
      <c r="I62" s="940"/>
      <c r="J62" s="940"/>
      <c r="K62" s="960"/>
    </row>
    <row r="63" spans="1:11" ht="16.5" customHeight="1">
      <c r="B63" s="961"/>
      <c r="C63" s="962"/>
      <c r="D63" s="962"/>
      <c r="E63" s="962"/>
      <c r="F63" s="962"/>
      <c r="G63" s="962"/>
      <c r="H63" s="962"/>
      <c r="I63" s="962"/>
      <c r="J63" s="962"/>
      <c r="K63" s="963"/>
    </row>
  </sheetData>
  <mergeCells count="17">
    <mergeCell ref="A25:D26"/>
    <mergeCell ref="F26:J26"/>
    <mergeCell ref="I10:K10"/>
    <mergeCell ref="I9:L9"/>
    <mergeCell ref="D20:E20"/>
    <mergeCell ref="D21:E21"/>
    <mergeCell ref="C22:E22"/>
    <mergeCell ref="C14:H14"/>
    <mergeCell ref="C15:G15"/>
    <mergeCell ref="C16:F16"/>
    <mergeCell ref="F10:G10"/>
    <mergeCell ref="I5:J5"/>
    <mergeCell ref="A4:K4"/>
    <mergeCell ref="A7:B7"/>
    <mergeCell ref="F8:G8"/>
    <mergeCell ref="F9:G9"/>
    <mergeCell ref="I8:L8"/>
  </mergeCells>
  <phoneticPr fontId="14"/>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46"/>
  <sheetViews>
    <sheetView view="pageBreakPreview" zoomScaleNormal="100" zoomScaleSheetLayoutView="100" workbookViewId="0">
      <selection activeCell="Q8" sqref="Q8:X8"/>
    </sheetView>
  </sheetViews>
  <sheetFormatPr defaultRowHeight="13.2"/>
  <cols>
    <col min="1" max="1" width="2.6640625" style="939" customWidth="1"/>
    <col min="2" max="28" width="3.6640625" style="939" customWidth="1"/>
    <col min="29" max="66" width="2.6640625" style="939" customWidth="1"/>
    <col min="67" max="256" width="8.88671875" style="939"/>
    <col min="257" max="257" width="2.6640625" style="939" customWidth="1"/>
    <col min="258" max="284" width="3.6640625" style="939" customWidth="1"/>
    <col min="285" max="322" width="2.6640625" style="939" customWidth="1"/>
    <col min="323" max="512" width="8.88671875" style="939"/>
    <col min="513" max="513" width="2.6640625" style="939" customWidth="1"/>
    <col min="514" max="540" width="3.6640625" style="939" customWidth="1"/>
    <col min="541" max="578" width="2.6640625" style="939" customWidth="1"/>
    <col min="579" max="768" width="8.88671875" style="939"/>
    <col min="769" max="769" width="2.6640625" style="939" customWidth="1"/>
    <col min="770" max="796" width="3.6640625" style="939" customWidth="1"/>
    <col min="797" max="834" width="2.6640625" style="939" customWidth="1"/>
    <col min="835" max="1024" width="8.88671875" style="939"/>
    <col min="1025" max="1025" width="2.6640625" style="939" customWidth="1"/>
    <col min="1026" max="1052" width="3.6640625" style="939" customWidth="1"/>
    <col min="1053" max="1090" width="2.6640625" style="939" customWidth="1"/>
    <col min="1091" max="1280" width="8.88671875" style="939"/>
    <col min="1281" max="1281" width="2.6640625" style="939" customWidth="1"/>
    <col min="1282" max="1308" width="3.6640625" style="939" customWidth="1"/>
    <col min="1309" max="1346" width="2.6640625" style="939" customWidth="1"/>
    <col min="1347" max="1536" width="8.88671875" style="939"/>
    <col min="1537" max="1537" width="2.6640625" style="939" customWidth="1"/>
    <col min="1538" max="1564" width="3.6640625" style="939" customWidth="1"/>
    <col min="1565" max="1602" width="2.6640625" style="939" customWidth="1"/>
    <col min="1603" max="1792" width="8.88671875" style="939"/>
    <col min="1793" max="1793" width="2.6640625" style="939" customWidth="1"/>
    <col min="1794" max="1820" width="3.6640625" style="939" customWidth="1"/>
    <col min="1821" max="1858" width="2.6640625" style="939" customWidth="1"/>
    <col min="1859" max="2048" width="8.88671875" style="939"/>
    <col min="2049" max="2049" width="2.6640625" style="939" customWidth="1"/>
    <col min="2050" max="2076" width="3.6640625" style="939" customWidth="1"/>
    <col min="2077" max="2114" width="2.6640625" style="939" customWidth="1"/>
    <col min="2115" max="2304" width="8.88671875" style="939"/>
    <col min="2305" max="2305" width="2.6640625" style="939" customWidth="1"/>
    <col min="2306" max="2332" width="3.6640625" style="939" customWidth="1"/>
    <col min="2333" max="2370" width="2.6640625" style="939" customWidth="1"/>
    <col min="2371" max="2560" width="8.88671875" style="939"/>
    <col min="2561" max="2561" width="2.6640625" style="939" customWidth="1"/>
    <col min="2562" max="2588" width="3.6640625" style="939" customWidth="1"/>
    <col min="2589" max="2626" width="2.6640625" style="939" customWidth="1"/>
    <col min="2627" max="2816" width="8.88671875" style="939"/>
    <col min="2817" max="2817" width="2.6640625" style="939" customWidth="1"/>
    <col min="2818" max="2844" width="3.6640625" style="939" customWidth="1"/>
    <col min="2845" max="2882" width="2.6640625" style="939" customWidth="1"/>
    <col min="2883" max="3072" width="8.88671875" style="939"/>
    <col min="3073" max="3073" width="2.6640625" style="939" customWidth="1"/>
    <col min="3074" max="3100" width="3.6640625" style="939" customWidth="1"/>
    <col min="3101" max="3138" width="2.6640625" style="939" customWidth="1"/>
    <col min="3139" max="3328" width="8.88671875" style="939"/>
    <col min="3329" max="3329" width="2.6640625" style="939" customWidth="1"/>
    <col min="3330" max="3356" width="3.6640625" style="939" customWidth="1"/>
    <col min="3357" max="3394" width="2.6640625" style="939" customWidth="1"/>
    <col min="3395" max="3584" width="8.88671875" style="939"/>
    <col min="3585" max="3585" width="2.6640625" style="939" customWidth="1"/>
    <col min="3586" max="3612" width="3.6640625" style="939" customWidth="1"/>
    <col min="3613" max="3650" width="2.6640625" style="939" customWidth="1"/>
    <col min="3651" max="3840" width="8.88671875" style="939"/>
    <col min="3841" max="3841" width="2.6640625" style="939" customWidth="1"/>
    <col min="3842" max="3868" width="3.6640625" style="939" customWidth="1"/>
    <col min="3869" max="3906" width="2.6640625" style="939" customWidth="1"/>
    <col min="3907" max="4096" width="8.88671875" style="939"/>
    <col min="4097" max="4097" width="2.6640625" style="939" customWidth="1"/>
    <col min="4098" max="4124" width="3.6640625" style="939" customWidth="1"/>
    <col min="4125" max="4162" width="2.6640625" style="939" customWidth="1"/>
    <col min="4163" max="4352" width="8.88671875" style="939"/>
    <col min="4353" max="4353" width="2.6640625" style="939" customWidth="1"/>
    <col min="4354" max="4380" width="3.6640625" style="939" customWidth="1"/>
    <col min="4381" max="4418" width="2.6640625" style="939" customWidth="1"/>
    <col min="4419" max="4608" width="8.88671875" style="939"/>
    <col min="4609" max="4609" width="2.6640625" style="939" customWidth="1"/>
    <col min="4610" max="4636" width="3.6640625" style="939" customWidth="1"/>
    <col min="4637" max="4674" width="2.6640625" style="939" customWidth="1"/>
    <col min="4675" max="4864" width="8.88671875" style="939"/>
    <col min="4865" max="4865" width="2.6640625" style="939" customWidth="1"/>
    <col min="4866" max="4892" width="3.6640625" style="939" customWidth="1"/>
    <col min="4893" max="4930" width="2.6640625" style="939" customWidth="1"/>
    <col min="4931" max="5120" width="8.88671875" style="939"/>
    <col min="5121" max="5121" width="2.6640625" style="939" customWidth="1"/>
    <col min="5122" max="5148" width="3.6640625" style="939" customWidth="1"/>
    <col min="5149" max="5186" width="2.6640625" style="939" customWidth="1"/>
    <col min="5187" max="5376" width="8.88671875" style="939"/>
    <col min="5377" max="5377" width="2.6640625" style="939" customWidth="1"/>
    <col min="5378" max="5404" width="3.6640625" style="939" customWidth="1"/>
    <col min="5405" max="5442" width="2.6640625" style="939" customWidth="1"/>
    <col min="5443" max="5632" width="8.88671875" style="939"/>
    <col min="5633" max="5633" width="2.6640625" style="939" customWidth="1"/>
    <col min="5634" max="5660" width="3.6640625" style="939" customWidth="1"/>
    <col min="5661" max="5698" width="2.6640625" style="939" customWidth="1"/>
    <col min="5699" max="5888" width="8.88671875" style="939"/>
    <col min="5889" max="5889" width="2.6640625" style="939" customWidth="1"/>
    <col min="5890" max="5916" width="3.6640625" style="939" customWidth="1"/>
    <col min="5917" max="5954" width="2.6640625" style="939" customWidth="1"/>
    <col min="5955" max="6144" width="8.88671875" style="939"/>
    <col min="6145" max="6145" width="2.6640625" style="939" customWidth="1"/>
    <col min="6146" max="6172" width="3.6640625" style="939" customWidth="1"/>
    <col min="6173" max="6210" width="2.6640625" style="939" customWidth="1"/>
    <col min="6211" max="6400" width="8.88671875" style="939"/>
    <col min="6401" max="6401" width="2.6640625" style="939" customWidth="1"/>
    <col min="6402" max="6428" width="3.6640625" style="939" customWidth="1"/>
    <col min="6429" max="6466" width="2.6640625" style="939" customWidth="1"/>
    <col min="6467" max="6656" width="8.88671875" style="939"/>
    <col min="6657" max="6657" width="2.6640625" style="939" customWidth="1"/>
    <col min="6658" max="6684" width="3.6640625" style="939" customWidth="1"/>
    <col min="6685" max="6722" width="2.6640625" style="939" customWidth="1"/>
    <col min="6723" max="6912" width="8.88671875" style="939"/>
    <col min="6913" max="6913" width="2.6640625" style="939" customWidth="1"/>
    <col min="6914" max="6940" width="3.6640625" style="939" customWidth="1"/>
    <col min="6941" max="6978" width="2.6640625" style="939" customWidth="1"/>
    <col min="6979" max="7168" width="8.88671875" style="939"/>
    <col min="7169" max="7169" width="2.6640625" style="939" customWidth="1"/>
    <col min="7170" max="7196" width="3.6640625" style="939" customWidth="1"/>
    <col min="7197" max="7234" width="2.6640625" style="939" customWidth="1"/>
    <col min="7235" max="7424" width="8.88671875" style="939"/>
    <col min="7425" max="7425" width="2.6640625" style="939" customWidth="1"/>
    <col min="7426" max="7452" width="3.6640625" style="939" customWidth="1"/>
    <col min="7453" max="7490" width="2.6640625" style="939" customWidth="1"/>
    <col min="7491" max="7680" width="8.88671875" style="939"/>
    <col min="7681" max="7681" width="2.6640625" style="939" customWidth="1"/>
    <col min="7682" max="7708" width="3.6640625" style="939" customWidth="1"/>
    <col min="7709" max="7746" width="2.6640625" style="939" customWidth="1"/>
    <col min="7747" max="7936" width="8.88671875" style="939"/>
    <col min="7937" max="7937" width="2.6640625" style="939" customWidth="1"/>
    <col min="7938" max="7964" width="3.6640625" style="939" customWidth="1"/>
    <col min="7965" max="8002" width="2.6640625" style="939" customWidth="1"/>
    <col min="8003" max="8192" width="8.88671875" style="939"/>
    <col min="8193" max="8193" width="2.6640625" style="939" customWidth="1"/>
    <col min="8194" max="8220" width="3.6640625" style="939" customWidth="1"/>
    <col min="8221" max="8258" width="2.6640625" style="939" customWidth="1"/>
    <col min="8259" max="8448" width="8.88671875" style="939"/>
    <col min="8449" max="8449" width="2.6640625" style="939" customWidth="1"/>
    <col min="8450" max="8476" width="3.6640625" style="939" customWidth="1"/>
    <col min="8477" max="8514" width="2.6640625" style="939" customWidth="1"/>
    <col min="8515" max="8704" width="8.88671875" style="939"/>
    <col min="8705" max="8705" width="2.6640625" style="939" customWidth="1"/>
    <col min="8706" max="8732" width="3.6640625" style="939" customWidth="1"/>
    <col min="8733" max="8770" width="2.6640625" style="939" customWidth="1"/>
    <col min="8771" max="8960" width="8.88671875" style="939"/>
    <col min="8961" max="8961" width="2.6640625" style="939" customWidth="1"/>
    <col min="8962" max="8988" width="3.6640625" style="939" customWidth="1"/>
    <col min="8989" max="9026" width="2.6640625" style="939" customWidth="1"/>
    <col min="9027" max="9216" width="8.88671875" style="939"/>
    <col min="9217" max="9217" width="2.6640625" style="939" customWidth="1"/>
    <col min="9218" max="9244" width="3.6640625" style="939" customWidth="1"/>
    <col min="9245" max="9282" width="2.6640625" style="939" customWidth="1"/>
    <col min="9283" max="9472" width="8.88671875" style="939"/>
    <col min="9473" max="9473" width="2.6640625" style="939" customWidth="1"/>
    <col min="9474" max="9500" width="3.6640625" style="939" customWidth="1"/>
    <col min="9501" max="9538" width="2.6640625" style="939" customWidth="1"/>
    <col min="9539" max="9728" width="8.88671875" style="939"/>
    <col min="9729" max="9729" width="2.6640625" style="939" customWidth="1"/>
    <col min="9730" max="9756" width="3.6640625" style="939" customWidth="1"/>
    <col min="9757" max="9794" width="2.6640625" style="939" customWidth="1"/>
    <col min="9795" max="9984" width="8.88671875" style="939"/>
    <col min="9985" max="9985" width="2.6640625" style="939" customWidth="1"/>
    <col min="9986" max="10012" width="3.6640625" style="939" customWidth="1"/>
    <col min="10013" max="10050" width="2.6640625" style="939" customWidth="1"/>
    <col min="10051" max="10240" width="8.88671875" style="939"/>
    <col min="10241" max="10241" width="2.6640625" style="939" customWidth="1"/>
    <col min="10242" max="10268" width="3.6640625" style="939" customWidth="1"/>
    <col min="10269" max="10306" width="2.6640625" style="939" customWidth="1"/>
    <col min="10307" max="10496" width="8.88671875" style="939"/>
    <col min="10497" max="10497" width="2.6640625" style="939" customWidth="1"/>
    <col min="10498" max="10524" width="3.6640625" style="939" customWidth="1"/>
    <col min="10525" max="10562" width="2.6640625" style="939" customWidth="1"/>
    <col min="10563" max="10752" width="8.88671875" style="939"/>
    <col min="10753" max="10753" width="2.6640625" style="939" customWidth="1"/>
    <col min="10754" max="10780" width="3.6640625" style="939" customWidth="1"/>
    <col min="10781" max="10818" width="2.6640625" style="939" customWidth="1"/>
    <col min="10819" max="11008" width="8.88671875" style="939"/>
    <col min="11009" max="11009" width="2.6640625" style="939" customWidth="1"/>
    <col min="11010" max="11036" width="3.6640625" style="939" customWidth="1"/>
    <col min="11037" max="11074" width="2.6640625" style="939" customWidth="1"/>
    <col min="11075" max="11264" width="8.88671875" style="939"/>
    <col min="11265" max="11265" width="2.6640625" style="939" customWidth="1"/>
    <col min="11266" max="11292" width="3.6640625" style="939" customWidth="1"/>
    <col min="11293" max="11330" width="2.6640625" style="939" customWidth="1"/>
    <col min="11331" max="11520" width="8.88671875" style="939"/>
    <col min="11521" max="11521" width="2.6640625" style="939" customWidth="1"/>
    <col min="11522" max="11548" width="3.6640625" style="939" customWidth="1"/>
    <col min="11549" max="11586" width="2.6640625" style="939" customWidth="1"/>
    <col min="11587" max="11776" width="8.88671875" style="939"/>
    <col min="11777" max="11777" width="2.6640625" style="939" customWidth="1"/>
    <col min="11778" max="11804" width="3.6640625" style="939" customWidth="1"/>
    <col min="11805" max="11842" width="2.6640625" style="939" customWidth="1"/>
    <col min="11843" max="12032" width="8.88671875" style="939"/>
    <col min="12033" max="12033" width="2.6640625" style="939" customWidth="1"/>
    <col min="12034" max="12060" width="3.6640625" style="939" customWidth="1"/>
    <col min="12061" max="12098" width="2.6640625" style="939" customWidth="1"/>
    <col min="12099" max="12288" width="8.88671875" style="939"/>
    <col min="12289" max="12289" width="2.6640625" style="939" customWidth="1"/>
    <col min="12290" max="12316" width="3.6640625" style="939" customWidth="1"/>
    <col min="12317" max="12354" width="2.6640625" style="939" customWidth="1"/>
    <col min="12355" max="12544" width="8.88671875" style="939"/>
    <col min="12545" max="12545" width="2.6640625" style="939" customWidth="1"/>
    <col min="12546" max="12572" width="3.6640625" style="939" customWidth="1"/>
    <col min="12573" max="12610" width="2.6640625" style="939" customWidth="1"/>
    <col min="12611" max="12800" width="8.88671875" style="939"/>
    <col min="12801" max="12801" width="2.6640625" style="939" customWidth="1"/>
    <col min="12802" max="12828" width="3.6640625" style="939" customWidth="1"/>
    <col min="12829" max="12866" width="2.6640625" style="939" customWidth="1"/>
    <col min="12867" max="13056" width="8.88671875" style="939"/>
    <col min="13057" max="13057" width="2.6640625" style="939" customWidth="1"/>
    <col min="13058" max="13084" width="3.6640625" style="939" customWidth="1"/>
    <col min="13085" max="13122" width="2.6640625" style="939" customWidth="1"/>
    <col min="13123" max="13312" width="8.88671875" style="939"/>
    <col min="13313" max="13313" width="2.6640625" style="939" customWidth="1"/>
    <col min="13314" max="13340" width="3.6640625" style="939" customWidth="1"/>
    <col min="13341" max="13378" width="2.6640625" style="939" customWidth="1"/>
    <col min="13379" max="13568" width="8.88671875" style="939"/>
    <col min="13569" max="13569" width="2.6640625" style="939" customWidth="1"/>
    <col min="13570" max="13596" width="3.6640625" style="939" customWidth="1"/>
    <col min="13597" max="13634" width="2.6640625" style="939" customWidth="1"/>
    <col min="13635" max="13824" width="8.88671875" style="939"/>
    <col min="13825" max="13825" width="2.6640625" style="939" customWidth="1"/>
    <col min="13826" max="13852" width="3.6640625" style="939" customWidth="1"/>
    <col min="13853" max="13890" width="2.6640625" style="939" customWidth="1"/>
    <col min="13891" max="14080" width="8.88671875" style="939"/>
    <col min="14081" max="14081" width="2.6640625" style="939" customWidth="1"/>
    <col min="14082" max="14108" width="3.6640625" style="939" customWidth="1"/>
    <col min="14109" max="14146" width="2.6640625" style="939" customWidth="1"/>
    <col min="14147" max="14336" width="8.88671875" style="939"/>
    <col min="14337" max="14337" width="2.6640625" style="939" customWidth="1"/>
    <col min="14338" max="14364" width="3.6640625" style="939" customWidth="1"/>
    <col min="14365" max="14402" width="2.6640625" style="939" customWidth="1"/>
    <col min="14403" max="14592" width="8.88671875" style="939"/>
    <col min="14593" max="14593" width="2.6640625" style="939" customWidth="1"/>
    <col min="14594" max="14620" width="3.6640625" style="939" customWidth="1"/>
    <col min="14621" max="14658" width="2.6640625" style="939" customWidth="1"/>
    <col min="14659" max="14848" width="8.88671875" style="939"/>
    <col min="14849" max="14849" width="2.6640625" style="939" customWidth="1"/>
    <col min="14850" max="14876" width="3.6640625" style="939" customWidth="1"/>
    <col min="14877" max="14914" width="2.6640625" style="939" customWidth="1"/>
    <col min="14915" max="15104" width="8.88671875" style="939"/>
    <col min="15105" max="15105" width="2.6640625" style="939" customWidth="1"/>
    <col min="15106" max="15132" width="3.6640625" style="939" customWidth="1"/>
    <col min="15133" max="15170" width="2.6640625" style="939" customWidth="1"/>
    <col min="15171" max="15360" width="8.88671875" style="939"/>
    <col min="15361" max="15361" width="2.6640625" style="939" customWidth="1"/>
    <col min="15362" max="15388" width="3.6640625" style="939" customWidth="1"/>
    <col min="15389" max="15426" width="2.6640625" style="939" customWidth="1"/>
    <col min="15427" max="15616" width="8.88671875" style="939"/>
    <col min="15617" max="15617" width="2.6640625" style="939" customWidth="1"/>
    <col min="15618" max="15644" width="3.6640625" style="939" customWidth="1"/>
    <col min="15645" max="15682" width="2.6640625" style="939" customWidth="1"/>
    <col min="15683" max="15872" width="8.88671875" style="939"/>
    <col min="15873" max="15873" width="2.6640625" style="939" customWidth="1"/>
    <col min="15874" max="15900" width="3.6640625" style="939" customWidth="1"/>
    <col min="15901" max="15938" width="2.6640625" style="939" customWidth="1"/>
    <col min="15939" max="16128" width="8.88671875" style="939"/>
    <col min="16129" max="16129" width="2.6640625" style="939" customWidth="1"/>
    <col min="16130" max="16156" width="3.6640625" style="939" customWidth="1"/>
    <col min="16157" max="16194" width="2.6640625" style="939" customWidth="1"/>
    <col min="16195" max="16384" width="8.88671875" style="939"/>
  </cols>
  <sheetData>
    <row r="1" spans="1:28" ht="13.5" customHeight="1" thickBot="1">
      <c r="A1" s="978"/>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row>
    <row r="2" spans="1:28" ht="21" customHeight="1" thickBot="1">
      <c r="A2" s="979"/>
      <c r="B2" s="980"/>
      <c r="C2" s="981"/>
      <c r="D2" s="981"/>
      <c r="E2" s="981"/>
      <c r="F2" s="981"/>
      <c r="G2" s="981"/>
      <c r="H2" s="981"/>
      <c r="I2" s="981"/>
      <c r="J2" s="981"/>
      <c r="K2" s="981"/>
      <c r="L2" s="2938" t="s">
        <v>1757</v>
      </c>
      <c r="M2" s="2938"/>
      <c r="N2" s="2938"/>
      <c r="O2" s="2938"/>
      <c r="P2" s="2938"/>
      <c r="Q2" s="2938"/>
      <c r="R2" s="982"/>
      <c r="S2" s="982"/>
      <c r="T2" s="982"/>
      <c r="U2" s="981"/>
      <c r="V2" s="981"/>
      <c r="W2" s="981"/>
      <c r="X2" s="981"/>
      <c r="Y2" s="981"/>
      <c r="Z2" s="981"/>
      <c r="AA2" s="981"/>
      <c r="AB2" s="983"/>
    </row>
    <row r="3" spans="1:28" ht="21" customHeight="1">
      <c r="B3" s="984"/>
      <c r="C3" s="985"/>
      <c r="D3" s="985"/>
      <c r="E3" s="985"/>
      <c r="F3" s="985"/>
      <c r="G3" s="985"/>
      <c r="H3" s="985"/>
      <c r="I3" s="985"/>
      <c r="J3" s="985"/>
      <c r="K3" s="985"/>
      <c r="L3" s="2939"/>
      <c r="M3" s="2939"/>
      <c r="N3" s="2939"/>
      <c r="O3" s="2939"/>
      <c r="P3" s="2939"/>
      <c r="Q3" s="2939"/>
      <c r="R3" s="985"/>
      <c r="S3" s="985"/>
      <c r="T3" s="985"/>
      <c r="U3" s="985"/>
      <c r="V3" s="985"/>
      <c r="W3" s="985"/>
      <c r="X3" s="985" t="s">
        <v>1758</v>
      </c>
      <c r="Y3" s="2940" t="s">
        <v>1759</v>
      </c>
      <c r="Z3" s="2941"/>
      <c r="AA3" s="2942"/>
      <c r="AB3" s="986"/>
    </row>
    <row r="4" spans="1:28" ht="21" customHeight="1">
      <c r="B4" s="984"/>
      <c r="C4" s="2943" t="s">
        <v>1760</v>
      </c>
      <c r="D4" s="2687"/>
      <c r="E4" s="2944"/>
      <c r="F4" s="2945"/>
      <c r="G4" s="2946"/>
      <c r="H4" s="2949"/>
      <c r="I4" s="2950"/>
      <c r="J4" s="2949"/>
      <c r="K4" s="2953"/>
      <c r="L4" s="2949"/>
      <c r="M4" s="2955"/>
      <c r="N4" s="2957"/>
      <c r="O4" s="2958"/>
      <c r="P4" s="2955"/>
      <c r="Q4" s="2953"/>
      <c r="R4" s="2949"/>
      <c r="S4" s="2955"/>
      <c r="T4" s="2957"/>
      <c r="U4" s="2958"/>
      <c r="V4" s="2949"/>
      <c r="W4" s="2953"/>
      <c r="Y4" s="984"/>
      <c r="Z4" s="985"/>
      <c r="AA4" s="986"/>
      <c r="AB4" s="986"/>
    </row>
    <row r="5" spans="1:28" ht="21" customHeight="1">
      <c r="B5" s="984"/>
      <c r="C5" s="2687"/>
      <c r="D5" s="2687"/>
      <c r="E5" s="2944"/>
      <c r="F5" s="2947"/>
      <c r="G5" s="2948"/>
      <c r="H5" s="2951"/>
      <c r="I5" s="2952"/>
      <c r="J5" s="2951"/>
      <c r="K5" s="2954"/>
      <c r="L5" s="2951"/>
      <c r="M5" s="2956"/>
      <c r="N5" s="2959"/>
      <c r="O5" s="2960"/>
      <c r="P5" s="2956"/>
      <c r="Q5" s="2954"/>
      <c r="R5" s="2951"/>
      <c r="S5" s="2956"/>
      <c r="T5" s="2959"/>
      <c r="U5" s="2960"/>
      <c r="V5" s="2951"/>
      <c r="W5" s="2954"/>
      <c r="Y5" s="984"/>
      <c r="Z5" s="985"/>
      <c r="AA5" s="986"/>
      <c r="AB5" s="986"/>
    </row>
    <row r="6" spans="1:28" ht="21" customHeight="1" thickBot="1">
      <c r="B6" s="984"/>
      <c r="C6" s="985"/>
      <c r="D6" s="985"/>
      <c r="E6" s="985"/>
      <c r="F6" s="2854" t="s">
        <v>1761</v>
      </c>
      <c r="G6" s="2854"/>
      <c r="H6" s="2854"/>
      <c r="I6" s="2854"/>
      <c r="J6" s="2854"/>
      <c r="K6" s="2854"/>
      <c r="L6" s="2854"/>
      <c r="M6" s="2854"/>
      <c r="N6" s="2854"/>
      <c r="O6" s="2854"/>
      <c r="P6" s="2854"/>
      <c r="Q6" s="2854"/>
      <c r="R6" s="2854"/>
      <c r="S6" s="2854"/>
      <c r="T6" s="2854"/>
      <c r="U6" s="2854"/>
      <c r="V6" s="2854"/>
      <c r="W6" s="2854"/>
      <c r="X6" s="985"/>
      <c r="Y6" s="927"/>
      <c r="Z6" s="928"/>
      <c r="AA6" s="929"/>
      <c r="AB6" s="986"/>
    </row>
    <row r="7" spans="1:28" ht="21" customHeight="1">
      <c r="B7" s="984"/>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6"/>
    </row>
    <row r="8" spans="1:28" ht="21" customHeight="1">
      <c r="B8" s="984"/>
      <c r="C8" s="985" t="s">
        <v>1762</v>
      </c>
      <c r="D8" s="985"/>
      <c r="E8" s="985"/>
      <c r="F8" s="985"/>
      <c r="G8" s="985"/>
      <c r="H8" s="985"/>
      <c r="I8" s="985"/>
      <c r="J8" s="985"/>
      <c r="K8" s="985"/>
      <c r="L8" s="985"/>
      <c r="M8" s="985"/>
      <c r="N8" s="985"/>
      <c r="O8" s="985"/>
      <c r="P8" s="985"/>
      <c r="Q8" s="2932" t="s">
        <v>1763</v>
      </c>
      <c r="R8" s="2932"/>
      <c r="S8" s="2932"/>
      <c r="T8" s="2932"/>
      <c r="U8" s="2932"/>
      <c r="V8" s="2932"/>
      <c r="W8" s="2932"/>
      <c r="X8" s="2932"/>
      <c r="Y8" s="987"/>
      <c r="Z8" s="985"/>
      <c r="AA8" s="985"/>
      <c r="AB8" s="986"/>
    </row>
    <row r="9" spans="1:28" ht="21" customHeight="1">
      <c r="B9" s="984"/>
      <c r="C9" s="985"/>
      <c r="D9" s="985"/>
      <c r="E9" s="985"/>
      <c r="F9" s="985"/>
      <c r="G9" s="985"/>
      <c r="H9" s="985"/>
      <c r="I9" s="985"/>
      <c r="J9" s="985"/>
      <c r="K9" s="985"/>
      <c r="L9" s="985"/>
      <c r="M9" s="985"/>
      <c r="N9" s="985"/>
      <c r="O9" s="985"/>
      <c r="P9" s="985"/>
      <c r="Q9" s="985"/>
      <c r="R9" s="985"/>
      <c r="S9" s="985"/>
      <c r="T9" s="985"/>
      <c r="U9" s="985"/>
      <c r="V9" s="985"/>
      <c r="W9" s="985"/>
      <c r="X9" s="985"/>
      <c r="Y9" s="985"/>
      <c r="Z9" s="985"/>
      <c r="AA9" s="985"/>
      <c r="AB9" s="986"/>
    </row>
    <row r="10" spans="1:28" ht="21" customHeight="1">
      <c r="B10" s="984"/>
      <c r="C10" s="985" t="s">
        <v>1764</v>
      </c>
      <c r="D10" s="985"/>
      <c r="E10" s="985"/>
      <c r="F10" s="985"/>
      <c r="G10" s="985"/>
      <c r="H10" s="985"/>
      <c r="I10" s="985"/>
      <c r="J10" s="985"/>
      <c r="K10" s="985"/>
      <c r="L10" s="985"/>
      <c r="M10" s="985"/>
      <c r="N10" s="985"/>
      <c r="O10" s="985"/>
      <c r="P10" s="985"/>
      <c r="Q10" s="985"/>
      <c r="R10" s="985"/>
      <c r="S10" s="985"/>
      <c r="T10" s="985"/>
      <c r="U10" s="985"/>
      <c r="V10" s="985"/>
      <c r="W10" s="985"/>
      <c r="X10" s="985"/>
      <c r="Y10" s="985"/>
      <c r="Z10" s="985"/>
      <c r="AA10" s="985"/>
      <c r="AB10" s="986"/>
    </row>
    <row r="11" spans="1:28" ht="21" customHeight="1">
      <c r="B11" s="984"/>
      <c r="C11" s="2933" t="s">
        <v>1765</v>
      </c>
      <c r="D11" s="2933"/>
      <c r="E11" s="2933"/>
      <c r="F11" s="2933"/>
      <c r="G11" s="985"/>
      <c r="H11" s="985"/>
      <c r="I11" s="985"/>
      <c r="J11" s="985"/>
      <c r="K11" s="985"/>
      <c r="L11" s="985"/>
      <c r="M11" s="985"/>
      <c r="N11" s="985"/>
      <c r="O11" s="985"/>
      <c r="P11" s="985"/>
      <c r="Q11" s="985"/>
      <c r="R11" s="985"/>
      <c r="S11" s="985"/>
      <c r="T11" s="985"/>
      <c r="U11" s="985"/>
      <c r="V11" s="985"/>
      <c r="W11" s="985"/>
      <c r="X11" s="985"/>
      <c r="Y11" s="985"/>
      <c r="Z11" s="985"/>
      <c r="AA11" s="985"/>
      <c r="AB11" s="986"/>
    </row>
    <row r="12" spans="1:28" ht="21" customHeight="1">
      <c r="B12" s="984"/>
      <c r="C12" s="985"/>
      <c r="D12" s="985"/>
      <c r="E12" s="985"/>
      <c r="F12" s="985"/>
      <c r="G12" s="985"/>
      <c r="H12" s="985"/>
      <c r="I12" s="988" t="s">
        <v>1766</v>
      </c>
      <c r="J12" s="1020"/>
      <c r="K12" s="1021"/>
      <c r="L12" s="1022"/>
      <c r="M12" s="988" t="s">
        <v>1767</v>
      </c>
      <c r="N12" s="1023"/>
      <c r="O12" s="1024"/>
      <c r="P12" s="1024"/>
      <c r="Q12" s="1022"/>
      <c r="R12" s="985"/>
      <c r="S12" s="985"/>
      <c r="T12" s="985"/>
      <c r="U12" s="985"/>
      <c r="V12" s="985"/>
      <c r="W12" s="985"/>
      <c r="X12" s="985"/>
      <c r="Y12" s="985"/>
      <c r="Z12" s="985"/>
      <c r="AA12" s="985"/>
      <c r="AB12" s="986"/>
    </row>
    <row r="13" spans="1:28" ht="21" customHeight="1">
      <c r="B13" s="984"/>
      <c r="C13" s="985"/>
      <c r="D13" s="985"/>
      <c r="E13" s="985"/>
      <c r="F13" s="985"/>
      <c r="G13" s="985"/>
      <c r="H13" s="985"/>
      <c r="I13" s="985" t="s">
        <v>1768</v>
      </c>
      <c r="J13" s="985"/>
      <c r="K13" s="985"/>
      <c r="L13" s="2925" t="str">
        <f>入力シート!C25</f>
        <v>久留米市〇〇町１２３</v>
      </c>
      <c r="M13" s="2925"/>
      <c r="N13" s="2925"/>
      <c r="O13" s="2925"/>
      <c r="P13" s="2925"/>
      <c r="Q13" s="2925"/>
      <c r="R13" s="2925"/>
      <c r="S13" s="2925"/>
      <c r="T13" s="2925"/>
      <c r="U13" s="2925"/>
      <c r="V13" s="2925"/>
      <c r="W13" s="2925"/>
      <c r="X13" s="2927"/>
      <c r="Y13" s="2934"/>
      <c r="Z13" s="2934"/>
      <c r="AA13" s="994"/>
      <c r="AB13" s="986"/>
    </row>
    <row r="14" spans="1:28" ht="21" customHeight="1">
      <c r="B14" s="984"/>
      <c r="C14" s="985"/>
      <c r="D14" s="985"/>
      <c r="E14" s="985"/>
      <c r="F14" s="985"/>
      <c r="G14" s="985"/>
      <c r="H14" s="985"/>
      <c r="I14" s="985" t="s">
        <v>1769</v>
      </c>
      <c r="J14" s="985"/>
      <c r="K14" s="985"/>
      <c r="L14" s="2935"/>
      <c r="M14" s="2898"/>
      <c r="N14" s="2898"/>
      <c r="O14" s="2898"/>
      <c r="P14" s="2898"/>
      <c r="Q14" s="2898"/>
      <c r="R14" s="2898"/>
      <c r="S14" s="2898"/>
      <c r="T14" s="2898"/>
      <c r="U14" s="2898"/>
      <c r="V14" s="2898"/>
      <c r="W14" s="2898"/>
      <c r="X14" s="2898"/>
      <c r="Y14" s="2936"/>
      <c r="Z14" s="2937"/>
      <c r="AA14" s="995"/>
      <c r="AB14" s="986"/>
    </row>
    <row r="15" spans="1:28" ht="21" customHeight="1">
      <c r="B15" s="984"/>
      <c r="C15" s="985"/>
      <c r="D15" s="985"/>
      <c r="E15" s="985"/>
      <c r="F15" s="985"/>
      <c r="G15" s="985"/>
      <c r="H15" s="985"/>
      <c r="I15" s="985" t="s">
        <v>1770</v>
      </c>
      <c r="J15" s="985"/>
      <c r="K15" s="985"/>
      <c r="L15" s="2925" t="str">
        <f>入力シート!C26&amp;"　　"&amp;入力シート!C27</f>
        <v>(株）○○○○建設　　代表取締役　久留米一郎</v>
      </c>
      <c r="M15" s="2926"/>
      <c r="N15" s="2926"/>
      <c r="O15" s="2926"/>
      <c r="P15" s="2926"/>
      <c r="Q15" s="2926"/>
      <c r="R15" s="2926"/>
      <c r="S15" s="2926"/>
      <c r="T15" s="2926"/>
      <c r="U15" s="2926"/>
      <c r="V15" s="2926"/>
      <c r="W15" s="2926"/>
      <c r="X15" s="2926"/>
      <c r="Y15" s="2937"/>
      <c r="Z15" s="2937"/>
      <c r="AA15" s="995"/>
      <c r="AB15" s="986"/>
    </row>
    <row r="16" spans="1:28" ht="21" customHeight="1">
      <c r="B16" s="984"/>
      <c r="C16" s="985"/>
      <c r="D16" s="985"/>
      <c r="E16" s="985"/>
      <c r="F16" s="985"/>
      <c r="G16" s="985"/>
      <c r="H16" s="985"/>
      <c r="I16" s="2673" t="s">
        <v>1771</v>
      </c>
      <c r="J16" s="2673"/>
      <c r="K16" s="985"/>
      <c r="L16" s="2925" t="str">
        <f>入力シート!C28</f>
        <v>0942-12-○○○○</v>
      </c>
      <c r="M16" s="2926"/>
      <c r="N16" s="2926"/>
      <c r="O16" s="2926"/>
      <c r="P16" s="2926"/>
      <c r="Q16" s="2926"/>
      <c r="R16" s="2926"/>
      <c r="S16" s="2926"/>
      <c r="T16" s="2926"/>
      <c r="U16" s="2926"/>
      <c r="V16" s="2926"/>
      <c r="W16" s="2926"/>
      <c r="X16" s="2926"/>
      <c r="Y16" s="985"/>
      <c r="Z16" s="985"/>
      <c r="AA16" s="985"/>
      <c r="AB16" s="986"/>
    </row>
    <row r="17" spans="2:28" ht="21" customHeight="1" thickBot="1">
      <c r="B17" s="984"/>
      <c r="C17" s="985"/>
      <c r="D17" s="985"/>
      <c r="E17" s="985"/>
      <c r="F17" s="985"/>
      <c r="G17" s="985"/>
      <c r="H17" s="985"/>
      <c r="I17" s="985"/>
      <c r="J17" s="985"/>
      <c r="K17" s="985"/>
      <c r="L17" s="985"/>
      <c r="M17" s="985"/>
      <c r="N17" s="985"/>
      <c r="O17" s="985"/>
      <c r="P17" s="985"/>
      <c r="Q17" s="985"/>
      <c r="R17" s="985"/>
      <c r="S17" s="985"/>
      <c r="T17" s="985"/>
      <c r="U17" s="985"/>
      <c r="V17" s="985"/>
      <c r="W17" s="985"/>
      <c r="X17" s="985"/>
      <c r="Y17" s="985"/>
      <c r="Z17" s="985"/>
      <c r="AA17" s="985"/>
      <c r="AB17" s="986"/>
    </row>
    <row r="18" spans="2:28" ht="31.35" customHeight="1">
      <c r="B18" s="984"/>
      <c r="C18" s="2928" t="s">
        <v>1772</v>
      </c>
      <c r="D18" s="2929"/>
      <c r="E18" s="2929"/>
      <c r="F18" s="2930"/>
      <c r="G18" s="2930"/>
      <c r="H18" s="2930"/>
      <c r="I18" s="2930"/>
      <c r="J18" s="2930"/>
      <c r="K18" s="2930"/>
      <c r="L18" s="2930"/>
      <c r="M18" s="2930"/>
      <c r="N18" s="2930"/>
      <c r="O18" s="2930"/>
      <c r="P18" s="2930"/>
      <c r="Q18" s="2930"/>
      <c r="R18" s="2930"/>
      <c r="S18" s="2930"/>
      <c r="T18" s="2930"/>
      <c r="U18" s="2930"/>
      <c r="V18" s="2930"/>
      <c r="W18" s="2930"/>
      <c r="X18" s="2930"/>
      <c r="Y18" s="2930"/>
      <c r="Z18" s="2931"/>
      <c r="AA18" s="996"/>
      <c r="AB18" s="986"/>
    </row>
    <row r="19" spans="2:28" ht="31.35" customHeight="1">
      <c r="B19" s="984"/>
      <c r="C19" s="2918" t="s">
        <v>1773</v>
      </c>
      <c r="D19" s="2919"/>
      <c r="E19" s="2919"/>
      <c r="F19" s="2920" t="str">
        <f>入力シート!C10&amp;"　（前払金）"</f>
        <v>○○校区道路改良工事　（前払金）</v>
      </c>
      <c r="G19" s="2920"/>
      <c r="H19" s="2920"/>
      <c r="I19" s="2920"/>
      <c r="J19" s="2920"/>
      <c r="K19" s="2920"/>
      <c r="L19" s="2920"/>
      <c r="M19" s="2920"/>
      <c r="N19" s="2920"/>
      <c r="O19" s="2920"/>
      <c r="P19" s="2920"/>
      <c r="Q19" s="2920"/>
      <c r="R19" s="2920"/>
      <c r="S19" s="2920"/>
      <c r="T19" s="2920"/>
      <c r="U19" s="2920"/>
      <c r="V19" s="2920"/>
      <c r="W19" s="2920"/>
      <c r="X19" s="2920"/>
      <c r="Y19" s="2920"/>
      <c r="Z19" s="2921"/>
      <c r="AA19" s="997"/>
      <c r="AB19" s="986"/>
    </row>
    <row r="20" spans="2:28" ht="31.35" customHeight="1">
      <c r="B20" s="984"/>
      <c r="C20" s="2918" t="s">
        <v>1774</v>
      </c>
      <c r="D20" s="2919"/>
      <c r="E20" s="2919"/>
      <c r="F20" s="2920" t="str">
        <f>入力シート!C12</f>
        <v>久留米市○○町</v>
      </c>
      <c r="G20" s="2920"/>
      <c r="H20" s="2920"/>
      <c r="I20" s="2920"/>
      <c r="J20" s="2920"/>
      <c r="K20" s="2920"/>
      <c r="L20" s="2920"/>
      <c r="M20" s="2920"/>
      <c r="N20" s="2920"/>
      <c r="O20" s="2920"/>
      <c r="P20" s="2920"/>
      <c r="Q20" s="2920"/>
      <c r="R20" s="2920"/>
      <c r="S20" s="2920"/>
      <c r="T20" s="2920"/>
      <c r="U20" s="2920"/>
      <c r="V20" s="2920"/>
      <c r="W20" s="2920"/>
      <c r="X20" s="2920"/>
      <c r="Y20" s="2920"/>
      <c r="Z20" s="2921"/>
      <c r="AA20" s="997"/>
      <c r="AB20" s="986"/>
    </row>
    <row r="21" spans="2:28" ht="31.35" customHeight="1">
      <c r="B21" s="984"/>
      <c r="C21" s="2922"/>
      <c r="D21" s="2923"/>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4"/>
      <c r="AA21" s="997"/>
      <c r="AB21" s="986"/>
    </row>
    <row r="22" spans="2:28" ht="31.35" customHeight="1" thickBot="1">
      <c r="B22" s="984"/>
      <c r="C22" s="2894"/>
      <c r="D22" s="2895"/>
      <c r="E22" s="2895"/>
      <c r="F22" s="2895"/>
      <c r="G22" s="2895"/>
      <c r="H22" s="2895"/>
      <c r="I22" s="2895"/>
      <c r="J22" s="2895"/>
      <c r="K22" s="2895"/>
      <c r="L22" s="2895"/>
      <c r="M22" s="2895"/>
      <c r="N22" s="2895"/>
      <c r="O22" s="2895"/>
      <c r="P22" s="2895"/>
      <c r="Q22" s="2895"/>
      <c r="R22" s="2895"/>
      <c r="S22" s="2895"/>
      <c r="T22" s="2895"/>
      <c r="U22" s="2895"/>
      <c r="V22" s="2895"/>
      <c r="W22" s="2895"/>
      <c r="X22" s="2895"/>
      <c r="Y22" s="2895"/>
      <c r="Z22" s="2896"/>
      <c r="AA22" s="997"/>
      <c r="AB22" s="986"/>
    </row>
    <row r="23" spans="2:28" ht="21" customHeight="1">
      <c r="B23" s="984"/>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6"/>
    </row>
    <row r="24" spans="2:28" ht="21" customHeight="1">
      <c r="B24" s="984"/>
      <c r="C24" s="985" t="s">
        <v>1775</v>
      </c>
      <c r="D24" s="985"/>
      <c r="E24" s="985"/>
      <c r="F24" s="985" t="s">
        <v>1776</v>
      </c>
      <c r="G24" s="985"/>
      <c r="H24" s="985"/>
      <c r="I24" s="985"/>
      <c r="J24" s="985"/>
      <c r="K24" s="985"/>
      <c r="L24" s="985"/>
      <c r="M24" s="985"/>
      <c r="N24" s="985"/>
      <c r="O24" s="985"/>
      <c r="P24" s="985"/>
      <c r="Q24" s="985"/>
      <c r="R24" s="985"/>
      <c r="S24" s="985"/>
      <c r="T24" s="985"/>
      <c r="U24" s="985"/>
      <c r="V24" s="985"/>
      <c r="W24" s="985"/>
      <c r="X24" s="985"/>
      <c r="Y24" s="985"/>
      <c r="Z24" s="985"/>
      <c r="AA24" s="985"/>
      <c r="AB24" s="986"/>
    </row>
    <row r="25" spans="2:28" ht="21" customHeight="1">
      <c r="B25" s="984"/>
      <c r="C25" s="985"/>
      <c r="D25" s="985"/>
      <c r="E25" s="2897" t="s">
        <v>1777</v>
      </c>
      <c r="F25" s="2898"/>
      <c r="G25" s="985"/>
      <c r="H25" s="2899" t="s">
        <v>1778</v>
      </c>
      <c r="I25" s="2899"/>
      <c r="J25" s="985"/>
      <c r="K25" s="985"/>
      <c r="L25" s="985"/>
      <c r="M25" s="985"/>
      <c r="N25" s="985"/>
      <c r="O25" s="985"/>
      <c r="P25" s="985"/>
      <c r="Q25" s="985"/>
      <c r="R25" s="985"/>
      <c r="S25" s="985"/>
      <c r="T25" s="985"/>
      <c r="U25" s="985"/>
      <c r="V25" s="985"/>
      <c r="W25" s="985"/>
      <c r="X25" s="985"/>
      <c r="Y25" s="985"/>
      <c r="Z25" s="985"/>
      <c r="AA25" s="985"/>
      <c r="AB25" s="986"/>
    </row>
    <row r="26" spans="2:28" ht="21" customHeight="1" thickBot="1">
      <c r="B26" s="984"/>
      <c r="C26" s="985"/>
      <c r="D26" s="985"/>
      <c r="E26" s="2674" t="s">
        <v>1779</v>
      </c>
      <c r="F26" s="2674"/>
      <c r="G26" s="2674"/>
      <c r="H26" s="2674"/>
      <c r="I26" s="2674"/>
      <c r="J26" s="2674"/>
      <c r="K26" s="2674"/>
      <c r="L26" s="2674"/>
      <c r="M26" s="2674"/>
      <c r="N26" s="2674"/>
      <c r="O26" s="2674"/>
      <c r="P26" s="2674"/>
      <c r="Q26" s="2674"/>
      <c r="R26" s="2674"/>
      <c r="S26" s="2674"/>
      <c r="T26" s="985"/>
      <c r="U26" s="985"/>
      <c r="V26" s="985"/>
      <c r="W26" s="985"/>
      <c r="X26" s="985"/>
      <c r="Y26" s="985"/>
      <c r="Z26" s="985"/>
      <c r="AA26" s="985"/>
      <c r="AB26" s="986"/>
    </row>
    <row r="27" spans="2:28" ht="21" customHeight="1">
      <c r="B27" s="984"/>
      <c r="C27" s="2909" t="s">
        <v>1780</v>
      </c>
      <c r="D27" s="2910"/>
      <c r="E27" s="2910"/>
      <c r="F27" s="2910"/>
      <c r="G27" s="2910"/>
      <c r="H27" s="2911"/>
      <c r="I27" s="2912"/>
      <c r="J27" s="2913"/>
      <c r="K27" s="2913"/>
      <c r="L27" s="2913"/>
      <c r="M27" s="2913" t="s">
        <v>1781</v>
      </c>
      <c r="N27" s="2913"/>
      <c r="O27" s="2913"/>
      <c r="P27" s="2913"/>
      <c r="Q27" s="2913"/>
      <c r="R27" s="2913"/>
      <c r="S27" s="2915"/>
      <c r="T27" s="2915"/>
      <c r="U27" s="2915"/>
      <c r="V27" s="2913" t="s">
        <v>1782</v>
      </c>
      <c r="W27" s="2917"/>
      <c r="X27" s="984"/>
      <c r="Y27" s="985"/>
      <c r="Z27" s="985"/>
      <c r="AA27" s="985"/>
      <c r="AB27" s="986"/>
    </row>
    <row r="28" spans="2:28" ht="21" customHeight="1">
      <c r="B28" s="984"/>
      <c r="C28" s="2881"/>
      <c r="D28" s="2882"/>
      <c r="E28" s="2882"/>
      <c r="F28" s="2882"/>
      <c r="G28" s="2882"/>
      <c r="H28" s="2883"/>
      <c r="I28" s="2914"/>
      <c r="J28" s="2903"/>
      <c r="K28" s="2903"/>
      <c r="L28" s="2903"/>
      <c r="M28" s="2903" t="s">
        <v>1783</v>
      </c>
      <c r="N28" s="2903"/>
      <c r="O28" s="2903"/>
      <c r="P28" s="2903"/>
      <c r="Q28" s="2903"/>
      <c r="R28" s="2916"/>
      <c r="S28" s="2916"/>
      <c r="T28" s="2916"/>
      <c r="U28" s="2916"/>
      <c r="V28" s="2903" t="s">
        <v>1784</v>
      </c>
      <c r="W28" s="2904"/>
      <c r="X28" s="984"/>
      <c r="Y28" s="985"/>
      <c r="Z28" s="985"/>
      <c r="AA28" s="985"/>
      <c r="AB28" s="986"/>
    </row>
    <row r="29" spans="2:28" ht="21" customHeight="1">
      <c r="B29" s="984"/>
      <c r="C29" s="2905" t="s">
        <v>1785</v>
      </c>
      <c r="D29" s="2906"/>
      <c r="E29" s="2906"/>
      <c r="F29" s="2906"/>
      <c r="G29" s="2906"/>
      <c r="H29" s="2907"/>
      <c r="I29" s="998"/>
      <c r="J29" s="2908" t="s">
        <v>1786</v>
      </c>
      <c r="K29" s="2908"/>
      <c r="L29" s="2908"/>
      <c r="M29" s="999"/>
      <c r="N29" s="2908" t="s">
        <v>1787</v>
      </c>
      <c r="O29" s="2908"/>
      <c r="P29" s="2908"/>
      <c r="Q29" s="999"/>
      <c r="R29" s="2908" t="s">
        <v>1788</v>
      </c>
      <c r="S29" s="2908"/>
      <c r="T29" s="2908"/>
      <c r="U29" s="999"/>
      <c r="V29" s="999"/>
      <c r="W29" s="999"/>
      <c r="X29" s="984"/>
      <c r="Y29" s="985"/>
      <c r="Z29" s="985"/>
      <c r="AA29" s="985"/>
      <c r="AB29" s="986"/>
    </row>
    <row r="30" spans="2:28" ht="12" customHeight="1" thickBot="1">
      <c r="B30" s="984"/>
      <c r="C30" s="2875" t="s">
        <v>1789</v>
      </c>
      <c r="D30" s="2876"/>
      <c r="E30" s="2876"/>
      <c r="F30" s="2876"/>
      <c r="G30" s="2876"/>
      <c r="H30" s="2877"/>
      <c r="I30" s="1000"/>
      <c r="J30" s="1001"/>
      <c r="K30" s="1001"/>
      <c r="L30" s="1001"/>
      <c r="M30" s="1001"/>
      <c r="N30" s="1001"/>
      <c r="O30" s="1001"/>
      <c r="P30" s="1001"/>
      <c r="Q30" s="1001"/>
      <c r="R30" s="1001"/>
      <c r="S30" s="1001"/>
      <c r="T30" s="1001"/>
      <c r="U30" s="1001"/>
      <c r="V30" s="1001"/>
      <c r="W30" s="1002"/>
      <c r="X30" s="984"/>
      <c r="Y30" s="985"/>
      <c r="Z30" s="985"/>
      <c r="AA30" s="985"/>
      <c r="AB30" s="986"/>
    </row>
    <row r="31" spans="2:28" ht="30" customHeight="1" thickBot="1">
      <c r="B31" s="984"/>
      <c r="C31" s="2878"/>
      <c r="D31" s="2879"/>
      <c r="E31" s="2879"/>
      <c r="F31" s="2879"/>
      <c r="G31" s="2879"/>
      <c r="H31" s="2880"/>
      <c r="I31" s="1003"/>
      <c r="J31" s="1004"/>
      <c r="K31" s="1025"/>
      <c r="L31" s="1026"/>
      <c r="M31" s="1026"/>
      <c r="N31" s="1026"/>
      <c r="O31" s="1026"/>
      <c r="P31" s="1026"/>
      <c r="Q31" s="1027"/>
      <c r="R31" s="1004"/>
      <c r="S31" s="2884" t="s">
        <v>1790</v>
      </c>
      <c r="T31" s="2885"/>
      <c r="U31" s="2885"/>
      <c r="V31" s="2885"/>
      <c r="W31" s="2886"/>
      <c r="X31" s="984"/>
      <c r="Y31" s="985"/>
      <c r="Z31" s="985"/>
      <c r="AA31" s="985"/>
      <c r="AB31" s="986"/>
    </row>
    <row r="32" spans="2:28" ht="12" customHeight="1">
      <c r="B32" s="984"/>
      <c r="C32" s="2881"/>
      <c r="D32" s="2882"/>
      <c r="E32" s="2882"/>
      <c r="F32" s="2882"/>
      <c r="G32" s="2882"/>
      <c r="H32" s="2883"/>
      <c r="I32" s="1008"/>
      <c r="J32" s="1009"/>
      <c r="K32" s="1009"/>
      <c r="L32" s="1009"/>
      <c r="M32" s="1009"/>
      <c r="N32" s="1009"/>
      <c r="O32" s="1009"/>
      <c r="P32" s="1009"/>
      <c r="Q32" s="1009"/>
      <c r="R32" s="1009"/>
      <c r="S32" s="1009"/>
      <c r="T32" s="1009"/>
      <c r="U32" s="1009"/>
      <c r="V32" s="1009"/>
      <c r="W32" s="1010"/>
      <c r="X32" s="984"/>
      <c r="Y32" s="985"/>
      <c r="Z32" s="985"/>
      <c r="AA32" s="985"/>
      <c r="AB32" s="986"/>
    </row>
    <row r="33" spans="1:28" ht="21" customHeight="1">
      <c r="B33" s="984"/>
      <c r="C33" s="2875" t="s">
        <v>1791</v>
      </c>
      <c r="D33" s="2876"/>
      <c r="E33" s="2876"/>
      <c r="F33" s="2876"/>
      <c r="G33" s="2876"/>
      <c r="H33" s="2877"/>
      <c r="I33" s="2888"/>
      <c r="J33" s="2889"/>
      <c r="K33" s="2889"/>
      <c r="L33" s="2889"/>
      <c r="M33" s="2889"/>
      <c r="N33" s="2889"/>
      <c r="O33" s="2889"/>
      <c r="P33" s="2889"/>
      <c r="Q33" s="2889"/>
      <c r="R33" s="2889"/>
      <c r="S33" s="2889"/>
      <c r="T33" s="2889"/>
      <c r="U33" s="2889"/>
      <c r="V33" s="2889"/>
      <c r="W33" s="2890"/>
      <c r="X33" s="984"/>
      <c r="Y33" s="985"/>
      <c r="Z33" s="985"/>
      <c r="AA33" s="985"/>
      <c r="AB33" s="986"/>
    </row>
    <row r="34" spans="1:28" ht="21" customHeight="1">
      <c r="B34" s="984"/>
      <c r="C34" s="2878"/>
      <c r="D34" s="2887"/>
      <c r="E34" s="2887"/>
      <c r="F34" s="2887"/>
      <c r="G34" s="2887"/>
      <c r="H34" s="2880"/>
      <c r="I34" s="2891"/>
      <c r="J34" s="2892"/>
      <c r="K34" s="2892"/>
      <c r="L34" s="2892"/>
      <c r="M34" s="2892"/>
      <c r="N34" s="2892"/>
      <c r="O34" s="2892"/>
      <c r="P34" s="2892"/>
      <c r="Q34" s="2892"/>
      <c r="R34" s="2892"/>
      <c r="S34" s="2892"/>
      <c r="T34" s="2892"/>
      <c r="U34" s="2892"/>
      <c r="V34" s="2892"/>
      <c r="W34" s="2893"/>
      <c r="X34" s="984"/>
      <c r="Y34" s="2900" t="s">
        <v>1792</v>
      </c>
      <c r="Z34" s="2901"/>
      <c r="AA34" s="2902"/>
      <c r="AB34" s="986"/>
    </row>
    <row r="35" spans="1:28" ht="21" customHeight="1">
      <c r="B35" s="984"/>
      <c r="C35" s="2853" t="s">
        <v>1793</v>
      </c>
      <c r="D35" s="2854"/>
      <c r="E35" s="2854"/>
      <c r="F35" s="2854"/>
      <c r="G35" s="2854"/>
      <c r="H35" s="2855"/>
      <c r="I35" s="2856"/>
      <c r="J35" s="2857"/>
      <c r="K35" s="2857"/>
      <c r="L35" s="2857"/>
      <c r="M35" s="2857"/>
      <c r="N35" s="2857"/>
      <c r="O35" s="2857"/>
      <c r="P35" s="2857"/>
      <c r="Q35" s="2857"/>
      <c r="R35" s="2857"/>
      <c r="S35" s="2857"/>
      <c r="T35" s="2857"/>
      <c r="U35" s="2857"/>
      <c r="V35" s="2857"/>
      <c r="W35" s="2858"/>
      <c r="X35" s="984"/>
      <c r="Y35" s="2865"/>
      <c r="Z35" s="2866"/>
      <c r="AA35" s="2867"/>
      <c r="AB35" s="986"/>
    </row>
    <row r="36" spans="1:28" ht="21" customHeight="1">
      <c r="B36" s="984"/>
      <c r="C36" s="2868" t="s">
        <v>1794</v>
      </c>
      <c r="D36" s="2869"/>
      <c r="E36" s="2869"/>
      <c r="F36" s="2869"/>
      <c r="G36" s="2869"/>
      <c r="H36" s="2870"/>
      <c r="I36" s="2859"/>
      <c r="J36" s="2860"/>
      <c r="K36" s="2860"/>
      <c r="L36" s="2860"/>
      <c r="M36" s="2860"/>
      <c r="N36" s="2860"/>
      <c r="O36" s="2860"/>
      <c r="P36" s="2860"/>
      <c r="Q36" s="2860"/>
      <c r="R36" s="2860"/>
      <c r="S36" s="2860"/>
      <c r="T36" s="2860"/>
      <c r="U36" s="2860"/>
      <c r="V36" s="2860"/>
      <c r="W36" s="2861"/>
      <c r="X36" s="984"/>
      <c r="Y36" s="2865"/>
      <c r="Z36" s="2866"/>
      <c r="AA36" s="2867"/>
      <c r="AB36" s="986"/>
    </row>
    <row r="37" spans="1:28" ht="21" customHeight="1" thickBot="1">
      <c r="B37" s="984"/>
      <c r="C37" s="2871"/>
      <c r="D37" s="2872"/>
      <c r="E37" s="2872"/>
      <c r="F37" s="2872"/>
      <c r="G37" s="2872"/>
      <c r="H37" s="2873"/>
      <c r="I37" s="2862"/>
      <c r="J37" s="2863"/>
      <c r="K37" s="2863"/>
      <c r="L37" s="2863"/>
      <c r="M37" s="2863"/>
      <c r="N37" s="2863"/>
      <c r="O37" s="2863"/>
      <c r="P37" s="2863"/>
      <c r="Q37" s="2863"/>
      <c r="R37" s="2863"/>
      <c r="S37" s="2863"/>
      <c r="T37" s="2863"/>
      <c r="U37" s="2863"/>
      <c r="V37" s="2863"/>
      <c r="W37" s="2864"/>
      <c r="X37" s="984"/>
      <c r="Y37" s="2865"/>
      <c r="Z37" s="2866"/>
      <c r="AA37" s="2867"/>
      <c r="AB37" s="986"/>
    </row>
    <row r="38" spans="1:28" ht="15" customHeight="1">
      <c r="B38" s="984"/>
      <c r="C38" s="2874" t="s">
        <v>1795</v>
      </c>
      <c r="D38" s="2874"/>
      <c r="E38" s="1011">
        <v>1</v>
      </c>
      <c r="F38" s="1012"/>
      <c r="G38" s="2850" t="s">
        <v>1796</v>
      </c>
      <c r="H38" s="2851"/>
      <c r="I38" s="2851"/>
      <c r="J38" s="2851"/>
      <c r="K38" s="2851"/>
      <c r="L38" s="2851"/>
      <c r="M38" s="2851"/>
      <c r="N38" s="2851"/>
      <c r="O38" s="2851"/>
      <c r="P38" s="2851"/>
      <c r="Q38" s="2851"/>
      <c r="R38" s="2851"/>
      <c r="S38" s="2851"/>
      <c r="T38" s="2851"/>
      <c r="U38" s="2851"/>
      <c r="V38" s="2851"/>
      <c r="W38" s="2851"/>
      <c r="X38" s="2851"/>
      <c r="Y38" s="2851"/>
      <c r="Z38" s="2851"/>
      <c r="AA38" s="985"/>
      <c r="AB38" s="986"/>
    </row>
    <row r="39" spans="1:28" ht="15" customHeight="1">
      <c r="B39" s="984"/>
      <c r="C39" s="1012"/>
      <c r="D39" s="1013"/>
      <c r="E39" s="1011">
        <v>2</v>
      </c>
      <c r="F39" s="1012"/>
      <c r="G39" s="2850" t="s">
        <v>1797</v>
      </c>
      <c r="H39" s="2851"/>
      <c r="I39" s="2851"/>
      <c r="J39" s="2851"/>
      <c r="K39" s="1014" t="s">
        <v>1798</v>
      </c>
      <c r="L39" s="1015" t="s">
        <v>1248</v>
      </c>
      <c r="M39" s="1015" t="s">
        <v>1799</v>
      </c>
      <c r="N39" s="1015" t="s">
        <v>1800</v>
      </c>
      <c r="O39" s="1015" t="s">
        <v>1801</v>
      </c>
      <c r="P39" s="1015" t="s">
        <v>1798</v>
      </c>
      <c r="Q39" s="1015" t="s">
        <v>1802</v>
      </c>
      <c r="R39" s="1015" t="s">
        <v>1803</v>
      </c>
      <c r="S39" s="1015" t="s">
        <v>1804</v>
      </c>
      <c r="T39" s="1016"/>
      <c r="U39" s="1016"/>
      <c r="V39" s="1016"/>
      <c r="W39" s="1017"/>
      <c r="X39" s="922"/>
      <c r="Y39" s="922"/>
      <c r="Z39" s="922"/>
      <c r="AA39" s="985"/>
      <c r="AB39" s="986"/>
    </row>
    <row r="40" spans="1:28" ht="15" customHeight="1" thickBot="1">
      <c r="B40" s="984"/>
      <c r="C40" s="985"/>
      <c r="D40" s="994"/>
      <c r="E40" s="994">
        <v>3</v>
      </c>
      <c r="F40" s="985"/>
      <c r="G40" s="2852" t="s">
        <v>1805</v>
      </c>
      <c r="H40" s="2852"/>
      <c r="I40" s="2852"/>
      <c r="J40" s="2852"/>
      <c r="K40" s="2852"/>
      <c r="L40" s="2852"/>
      <c r="M40" s="2852"/>
      <c r="N40" s="2852"/>
      <c r="O40" s="2852"/>
      <c r="P40" s="2852"/>
      <c r="Q40" s="2852"/>
      <c r="R40" s="2852"/>
      <c r="S40" s="2852"/>
      <c r="T40" s="2852"/>
      <c r="U40" s="2852"/>
      <c r="V40" s="2852"/>
      <c r="W40" s="2852"/>
      <c r="X40" s="2852"/>
      <c r="Y40" s="2852"/>
      <c r="Z40" s="2852"/>
      <c r="AA40" s="985"/>
      <c r="AB40" s="986"/>
    </row>
    <row r="41" spans="1:28" ht="5.25" customHeight="1">
      <c r="B41" s="925"/>
      <c r="C41" s="925"/>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row>
    <row r="42" spans="1:28">
      <c r="A42" s="1018"/>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row>
    <row r="43" spans="1:28">
      <c r="A43" s="1018"/>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row>
    <row r="44" spans="1:28">
      <c r="A44" s="1019"/>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row>
    <row r="45" spans="1:28">
      <c r="A45" s="1018"/>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row>
    <row r="46" spans="1:28">
      <c r="A46" s="1018"/>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row>
  </sheetData>
  <mergeCells count="58">
    <mergeCell ref="L2:Q3"/>
    <mergeCell ref="Y3:AA3"/>
    <mergeCell ref="C4:E5"/>
    <mergeCell ref="F4:G5"/>
    <mergeCell ref="H4:I5"/>
    <mergeCell ref="J4:K5"/>
    <mergeCell ref="L4:M5"/>
    <mergeCell ref="N4:O5"/>
    <mergeCell ref="P4:Q5"/>
    <mergeCell ref="R4:S5"/>
    <mergeCell ref="T4:U5"/>
    <mergeCell ref="V4:W5"/>
    <mergeCell ref="F6:W6"/>
    <mergeCell ref="Q8:X8"/>
    <mergeCell ref="C11:F11"/>
    <mergeCell ref="Y13:Z13"/>
    <mergeCell ref="L14:X14"/>
    <mergeCell ref="Y14:Z15"/>
    <mergeCell ref="L15:X15"/>
    <mergeCell ref="I16:J16"/>
    <mergeCell ref="L16:X16"/>
    <mergeCell ref="L13:X13"/>
    <mergeCell ref="C18:E18"/>
    <mergeCell ref="F18:Z18"/>
    <mergeCell ref="C19:E19"/>
    <mergeCell ref="F19:Z19"/>
    <mergeCell ref="C20:E20"/>
    <mergeCell ref="F20:Z20"/>
    <mergeCell ref="C21:Z21"/>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30:H32"/>
    <mergeCell ref="S31:W31"/>
    <mergeCell ref="C33:H34"/>
    <mergeCell ref="I33:W33"/>
    <mergeCell ref="I34:W34"/>
    <mergeCell ref="G39:J39"/>
    <mergeCell ref="G40:Z40"/>
    <mergeCell ref="C35:H35"/>
    <mergeCell ref="I35:W37"/>
    <mergeCell ref="Y35:AA37"/>
    <mergeCell ref="C36:H37"/>
    <mergeCell ref="C38:D38"/>
    <mergeCell ref="G38:Z38"/>
  </mergeCells>
  <phoneticPr fontId="14"/>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B46"/>
  <sheetViews>
    <sheetView zoomScaleNormal="100" workbookViewId="0">
      <selection activeCell="Y27" sqref="Y27"/>
    </sheetView>
  </sheetViews>
  <sheetFormatPr defaultRowHeight="13.2"/>
  <cols>
    <col min="1" max="1" width="2.6640625" style="939" customWidth="1"/>
    <col min="2" max="28" width="3.6640625" style="939" customWidth="1"/>
    <col min="29" max="66" width="2.6640625" style="939" customWidth="1"/>
    <col min="67" max="256" width="8.88671875" style="939"/>
    <col min="257" max="257" width="2.6640625" style="939" customWidth="1"/>
    <col min="258" max="284" width="3.6640625" style="939" customWidth="1"/>
    <col min="285" max="322" width="2.6640625" style="939" customWidth="1"/>
    <col min="323" max="512" width="8.88671875" style="939"/>
    <col min="513" max="513" width="2.6640625" style="939" customWidth="1"/>
    <col min="514" max="540" width="3.6640625" style="939" customWidth="1"/>
    <col min="541" max="578" width="2.6640625" style="939" customWidth="1"/>
    <col min="579" max="768" width="8.88671875" style="939"/>
    <col min="769" max="769" width="2.6640625" style="939" customWidth="1"/>
    <col min="770" max="796" width="3.6640625" style="939" customWidth="1"/>
    <col min="797" max="834" width="2.6640625" style="939" customWidth="1"/>
    <col min="835" max="1024" width="8.88671875" style="939"/>
    <col min="1025" max="1025" width="2.6640625" style="939" customWidth="1"/>
    <col min="1026" max="1052" width="3.6640625" style="939" customWidth="1"/>
    <col min="1053" max="1090" width="2.6640625" style="939" customWidth="1"/>
    <col min="1091" max="1280" width="8.88671875" style="939"/>
    <col min="1281" max="1281" width="2.6640625" style="939" customWidth="1"/>
    <col min="1282" max="1308" width="3.6640625" style="939" customWidth="1"/>
    <col min="1309" max="1346" width="2.6640625" style="939" customWidth="1"/>
    <col min="1347" max="1536" width="8.88671875" style="939"/>
    <col min="1537" max="1537" width="2.6640625" style="939" customWidth="1"/>
    <col min="1538" max="1564" width="3.6640625" style="939" customWidth="1"/>
    <col min="1565" max="1602" width="2.6640625" style="939" customWidth="1"/>
    <col min="1603" max="1792" width="8.88671875" style="939"/>
    <col min="1793" max="1793" width="2.6640625" style="939" customWidth="1"/>
    <col min="1794" max="1820" width="3.6640625" style="939" customWidth="1"/>
    <col min="1821" max="1858" width="2.6640625" style="939" customWidth="1"/>
    <col min="1859" max="2048" width="8.88671875" style="939"/>
    <col min="2049" max="2049" width="2.6640625" style="939" customWidth="1"/>
    <col min="2050" max="2076" width="3.6640625" style="939" customWidth="1"/>
    <col min="2077" max="2114" width="2.6640625" style="939" customWidth="1"/>
    <col min="2115" max="2304" width="8.88671875" style="939"/>
    <col min="2305" max="2305" width="2.6640625" style="939" customWidth="1"/>
    <col min="2306" max="2332" width="3.6640625" style="939" customWidth="1"/>
    <col min="2333" max="2370" width="2.6640625" style="939" customWidth="1"/>
    <col min="2371" max="2560" width="8.88671875" style="939"/>
    <col min="2561" max="2561" width="2.6640625" style="939" customWidth="1"/>
    <col min="2562" max="2588" width="3.6640625" style="939" customWidth="1"/>
    <col min="2589" max="2626" width="2.6640625" style="939" customWidth="1"/>
    <col min="2627" max="2816" width="8.88671875" style="939"/>
    <col min="2817" max="2817" width="2.6640625" style="939" customWidth="1"/>
    <col min="2818" max="2844" width="3.6640625" style="939" customWidth="1"/>
    <col min="2845" max="2882" width="2.6640625" style="939" customWidth="1"/>
    <col min="2883" max="3072" width="8.88671875" style="939"/>
    <col min="3073" max="3073" width="2.6640625" style="939" customWidth="1"/>
    <col min="3074" max="3100" width="3.6640625" style="939" customWidth="1"/>
    <col min="3101" max="3138" width="2.6640625" style="939" customWidth="1"/>
    <col min="3139" max="3328" width="8.88671875" style="939"/>
    <col min="3329" max="3329" width="2.6640625" style="939" customWidth="1"/>
    <col min="3330" max="3356" width="3.6640625" style="939" customWidth="1"/>
    <col min="3357" max="3394" width="2.6640625" style="939" customWidth="1"/>
    <col min="3395" max="3584" width="8.88671875" style="939"/>
    <col min="3585" max="3585" width="2.6640625" style="939" customWidth="1"/>
    <col min="3586" max="3612" width="3.6640625" style="939" customWidth="1"/>
    <col min="3613" max="3650" width="2.6640625" style="939" customWidth="1"/>
    <col min="3651" max="3840" width="8.88671875" style="939"/>
    <col min="3841" max="3841" width="2.6640625" style="939" customWidth="1"/>
    <col min="3842" max="3868" width="3.6640625" style="939" customWidth="1"/>
    <col min="3869" max="3906" width="2.6640625" style="939" customWidth="1"/>
    <col min="3907" max="4096" width="8.88671875" style="939"/>
    <col min="4097" max="4097" width="2.6640625" style="939" customWidth="1"/>
    <col min="4098" max="4124" width="3.6640625" style="939" customWidth="1"/>
    <col min="4125" max="4162" width="2.6640625" style="939" customWidth="1"/>
    <col min="4163" max="4352" width="8.88671875" style="939"/>
    <col min="4353" max="4353" width="2.6640625" style="939" customWidth="1"/>
    <col min="4354" max="4380" width="3.6640625" style="939" customWidth="1"/>
    <col min="4381" max="4418" width="2.6640625" style="939" customWidth="1"/>
    <col min="4419" max="4608" width="8.88671875" style="939"/>
    <col min="4609" max="4609" width="2.6640625" style="939" customWidth="1"/>
    <col min="4610" max="4636" width="3.6640625" style="939" customWidth="1"/>
    <col min="4637" max="4674" width="2.6640625" style="939" customWidth="1"/>
    <col min="4675" max="4864" width="8.88671875" style="939"/>
    <col min="4865" max="4865" width="2.6640625" style="939" customWidth="1"/>
    <col min="4866" max="4892" width="3.6640625" style="939" customWidth="1"/>
    <col min="4893" max="4930" width="2.6640625" style="939" customWidth="1"/>
    <col min="4931" max="5120" width="8.88671875" style="939"/>
    <col min="5121" max="5121" width="2.6640625" style="939" customWidth="1"/>
    <col min="5122" max="5148" width="3.6640625" style="939" customWidth="1"/>
    <col min="5149" max="5186" width="2.6640625" style="939" customWidth="1"/>
    <col min="5187" max="5376" width="8.88671875" style="939"/>
    <col min="5377" max="5377" width="2.6640625" style="939" customWidth="1"/>
    <col min="5378" max="5404" width="3.6640625" style="939" customWidth="1"/>
    <col min="5405" max="5442" width="2.6640625" style="939" customWidth="1"/>
    <col min="5443" max="5632" width="8.88671875" style="939"/>
    <col min="5633" max="5633" width="2.6640625" style="939" customWidth="1"/>
    <col min="5634" max="5660" width="3.6640625" style="939" customWidth="1"/>
    <col min="5661" max="5698" width="2.6640625" style="939" customWidth="1"/>
    <col min="5699" max="5888" width="8.88671875" style="939"/>
    <col min="5889" max="5889" width="2.6640625" style="939" customWidth="1"/>
    <col min="5890" max="5916" width="3.6640625" style="939" customWidth="1"/>
    <col min="5917" max="5954" width="2.6640625" style="939" customWidth="1"/>
    <col min="5955" max="6144" width="8.88671875" style="939"/>
    <col min="6145" max="6145" width="2.6640625" style="939" customWidth="1"/>
    <col min="6146" max="6172" width="3.6640625" style="939" customWidth="1"/>
    <col min="6173" max="6210" width="2.6640625" style="939" customWidth="1"/>
    <col min="6211" max="6400" width="8.88671875" style="939"/>
    <col min="6401" max="6401" width="2.6640625" style="939" customWidth="1"/>
    <col min="6402" max="6428" width="3.6640625" style="939" customWidth="1"/>
    <col min="6429" max="6466" width="2.6640625" style="939" customWidth="1"/>
    <col min="6467" max="6656" width="8.88671875" style="939"/>
    <col min="6657" max="6657" width="2.6640625" style="939" customWidth="1"/>
    <col min="6658" max="6684" width="3.6640625" style="939" customWidth="1"/>
    <col min="6685" max="6722" width="2.6640625" style="939" customWidth="1"/>
    <col min="6723" max="6912" width="8.88671875" style="939"/>
    <col min="6913" max="6913" width="2.6640625" style="939" customWidth="1"/>
    <col min="6914" max="6940" width="3.6640625" style="939" customWidth="1"/>
    <col min="6941" max="6978" width="2.6640625" style="939" customWidth="1"/>
    <col min="6979" max="7168" width="8.88671875" style="939"/>
    <col min="7169" max="7169" width="2.6640625" style="939" customWidth="1"/>
    <col min="7170" max="7196" width="3.6640625" style="939" customWidth="1"/>
    <col min="7197" max="7234" width="2.6640625" style="939" customWidth="1"/>
    <col min="7235" max="7424" width="8.88671875" style="939"/>
    <col min="7425" max="7425" width="2.6640625" style="939" customWidth="1"/>
    <col min="7426" max="7452" width="3.6640625" style="939" customWidth="1"/>
    <col min="7453" max="7490" width="2.6640625" style="939" customWidth="1"/>
    <col min="7491" max="7680" width="8.88671875" style="939"/>
    <col min="7681" max="7681" width="2.6640625" style="939" customWidth="1"/>
    <col min="7682" max="7708" width="3.6640625" style="939" customWidth="1"/>
    <col min="7709" max="7746" width="2.6640625" style="939" customWidth="1"/>
    <col min="7747" max="7936" width="8.88671875" style="939"/>
    <col min="7937" max="7937" width="2.6640625" style="939" customWidth="1"/>
    <col min="7938" max="7964" width="3.6640625" style="939" customWidth="1"/>
    <col min="7965" max="8002" width="2.6640625" style="939" customWidth="1"/>
    <col min="8003" max="8192" width="8.88671875" style="939"/>
    <col min="8193" max="8193" width="2.6640625" style="939" customWidth="1"/>
    <col min="8194" max="8220" width="3.6640625" style="939" customWidth="1"/>
    <col min="8221" max="8258" width="2.6640625" style="939" customWidth="1"/>
    <col min="8259" max="8448" width="8.88671875" style="939"/>
    <col min="8449" max="8449" width="2.6640625" style="939" customWidth="1"/>
    <col min="8450" max="8476" width="3.6640625" style="939" customWidth="1"/>
    <col min="8477" max="8514" width="2.6640625" style="939" customWidth="1"/>
    <col min="8515" max="8704" width="8.88671875" style="939"/>
    <col min="8705" max="8705" width="2.6640625" style="939" customWidth="1"/>
    <col min="8706" max="8732" width="3.6640625" style="939" customWidth="1"/>
    <col min="8733" max="8770" width="2.6640625" style="939" customWidth="1"/>
    <col min="8771" max="8960" width="8.88671875" style="939"/>
    <col min="8961" max="8961" width="2.6640625" style="939" customWidth="1"/>
    <col min="8962" max="8988" width="3.6640625" style="939" customWidth="1"/>
    <col min="8989" max="9026" width="2.6640625" style="939" customWidth="1"/>
    <col min="9027" max="9216" width="8.88671875" style="939"/>
    <col min="9217" max="9217" width="2.6640625" style="939" customWidth="1"/>
    <col min="9218" max="9244" width="3.6640625" style="939" customWidth="1"/>
    <col min="9245" max="9282" width="2.6640625" style="939" customWidth="1"/>
    <col min="9283" max="9472" width="8.88671875" style="939"/>
    <col min="9473" max="9473" width="2.6640625" style="939" customWidth="1"/>
    <col min="9474" max="9500" width="3.6640625" style="939" customWidth="1"/>
    <col min="9501" max="9538" width="2.6640625" style="939" customWidth="1"/>
    <col min="9539" max="9728" width="8.88671875" style="939"/>
    <col min="9729" max="9729" width="2.6640625" style="939" customWidth="1"/>
    <col min="9730" max="9756" width="3.6640625" style="939" customWidth="1"/>
    <col min="9757" max="9794" width="2.6640625" style="939" customWidth="1"/>
    <col min="9795" max="9984" width="8.88671875" style="939"/>
    <col min="9985" max="9985" width="2.6640625" style="939" customWidth="1"/>
    <col min="9986" max="10012" width="3.6640625" style="939" customWidth="1"/>
    <col min="10013" max="10050" width="2.6640625" style="939" customWidth="1"/>
    <col min="10051" max="10240" width="8.88671875" style="939"/>
    <col min="10241" max="10241" width="2.6640625" style="939" customWidth="1"/>
    <col min="10242" max="10268" width="3.6640625" style="939" customWidth="1"/>
    <col min="10269" max="10306" width="2.6640625" style="939" customWidth="1"/>
    <col min="10307" max="10496" width="8.88671875" style="939"/>
    <col min="10497" max="10497" width="2.6640625" style="939" customWidth="1"/>
    <col min="10498" max="10524" width="3.6640625" style="939" customWidth="1"/>
    <col min="10525" max="10562" width="2.6640625" style="939" customWidth="1"/>
    <col min="10563" max="10752" width="8.88671875" style="939"/>
    <col min="10753" max="10753" width="2.6640625" style="939" customWidth="1"/>
    <col min="10754" max="10780" width="3.6640625" style="939" customWidth="1"/>
    <col min="10781" max="10818" width="2.6640625" style="939" customWidth="1"/>
    <col min="10819" max="11008" width="8.88671875" style="939"/>
    <col min="11009" max="11009" width="2.6640625" style="939" customWidth="1"/>
    <col min="11010" max="11036" width="3.6640625" style="939" customWidth="1"/>
    <col min="11037" max="11074" width="2.6640625" style="939" customWidth="1"/>
    <col min="11075" max="11264" width="8.88671875" style="939"/>
    <col min="11265" max="11265" width="2.6640625" style="939" customWidth="1"/>
    <col min="11266" max="11292" width="3.6640625" style="939" customWidth="1"/>
    <col min="11293" max="11330" width="2.6640625" style="939" customWidth="1"/>
    <col min="11331" max="11520" width="8.88671875" style="939"/>
    <col min="11521" max="11521" width="2.6640625" style="939" customWidth="1"/>
    <col min="11522" max="11548" width="3.6640625" style="939" customWidth="1"/>
    <col min="11549" max="11586" width="2.6640625" style="939" customWidth="1"/>
    <col min="11587" max="11776" width="8.88671875" style="939"/>
    <col min="11777" max="11777" width="2.6640625" style="939" customWidth="1"/>
    <col min="11778" max="11804" width="3.6640625" style="939" customWidth="1"/>
    <col min="11805" max="11842" width="2.6640625" style="939" customWidth="1"/>
    <col min="11843" max="12032" width="8.88671875" style="939"/>
    <col min="12033" max="12033" width="2.6640625" style="939" customWidth="1"/>
    <col min="12034" max="12060" width="3.6640625" style="939" customWidth="1"/>
    <col min="12061" max="12098" width="2.6640625" style="939" customWidth="1"/>
    <col min="12099" max="12288" width="8.88671875" style="939"/>
    <col min="12289" max="12289" width="2.6640625" style="939" customWidth="1"/>
    <col min="12290" max="12316" width="3.6640625" style="939" customWidth="1"/>
    <col min="12317" max="12354" width="2.6640625" style="939" customWidth="1"/>
    <col min="12355" max="12544" width="8.88671875" style="939"/>
    <col min="12545" max="12545" width="2.6640625" style="939" customWidth="1"/>
    <col min="12546" max="12572" width="3.6640625" style="939" customWidth="1"/>
    <col min="12573" max="12610" width="2.6640625" style="939" customWidth="1"/>
    <col min="12611" max="12800" width="8.88671875" style="939"/>
    <col min="12801" max="12801" width="2.6640625" style="939" customWidth="1"/>
    <col min="12802" max="12828" width="3.6640625" style="939" customWidth="1"/>
    <col min="12829" max="12866" width="2.6640625" style="939" customWidth="1"/>
    <col min="12867" max="13056" width="8.88671875" style="939"/>
    <col min="13057" max="13057" width="2.6640625" style="939" customWidth="1"/>
    <col min="13058" max="13084" width="3.6640625" style="939" customWidth="1"/>
    <col min="13085" max="13122" width="2.6640625" style="939" customWidth="1"/>
    <col min="13123" max="13312" width="8.88671875" style="939"/>
    <col min="13313" max="13313" width="2.6640625" style="939" customWidth="1"/>
    <col min="13314" max="13340" width="3.6640625" style="939" customWidth="1"/>
    <col min="13341" max="13378" width="2.6640625" style="939" customWidth="1"/>
    <col min="13379" max="13568" width="8.88671875" style="939"/>
    <col min="13569" max="13569" width="2.6640625" style="939" customWidth="1"/>
    <col min="13570" max="13596" width="3.6640625" style="939" customWidth="1"/>
    <col min="13597" max="13634" width="2.6640625" style="939" customWidth="1"/>
    <col min="13635" max="13824" width="8.88671875" style="939"/>
    <col min="13825" max="13825" width="2.6640625" style="939" customWidth="1"/>
    <col min="13826" max="13852" width="3.6640625" style="939" customWidth="1"/>
    <col min="13853" max="13890" width="2.6640625" style="939" customWidth="1"/>
    <col min="13891" max="14080" width="8.88671875" style="939"/>
    <col min="14081" max="14081" width="2.6640625" style="939" customWidth="1"/>
    <col min="14082" max="14108" width="3.6640625" style="939" customWidth="1"/>
    <col min="14109" max="14146" width="2.6640625" style="939" customWidth="1"/>
    <col min="14147" max="14336" width="8.88671875" style="939"/>
    <col min="14337" max="14337" width="2.6640625" style="939" customWidth="1"/>
    <col min="14338" max="14364" width="3.6640625" style="939" customWidth="1"/>
    <col min="14365" max="14402" width="2.6640625" style="939" customWidth="1"/>
    <col min="14403" max="14592" width="8.88671875" style="939"/>
    <col min="14593" max="14593" width="2.6640625" style="939" customWidth="1"/>
    <col min="14594" max="14620" width="3.6640625" style="939" customWidth="1"/>
    <col min="14621" max="14658" width="2.6640625" style="939" customWidth="1"/>
    <col min="14659" max="14848" width="8.88671875" style="939"/>
    <col min="14849" max="14849" width="2.6640625" style="939" customWidth="1"/>
    <col min="14850" max="14876" width="3.6640625" style="939" customWidth="1"/>
    <col min="14877" max="14914" width="2.6640625" style="939" customWidth="1"/>
    <col min="14915" max="15104" width="8.88671875" style="939"/>
    <col min="15105" max="15105" width="2.6640625" style="939" customWidth="1"/>
    <col min="15106" max="15132" width="3.6640625" style="939" customWidth="1"/>
    <col min="15133" max="15170" width="2.6640625" style="939" customWidth="1"/>
    <col min="15171" max="15360" width="8.88671875" style="939"/>
    <col min="15361" max="15361" width="2.6640625" style="939" customWidth="1"/>
    <col min="15362" max="15388" width="3.6640625" style="939" customWidth="1"/>
    <col min="15389" max="15426" width="2.6640625" style="939" customWidth="1"/>
    <col min="15427" max="15616" width="8.88671875" style="939"/>
    <col min="15617" max="15617" width="2.6640625" style="939" customWidth="1"/>
    <col min="15618" max="15644" width="3.6640625" style="939" customWidth="1"/>
    <col min="15645" max="15682" width="2.6640625" style="939" customWidth="1"/>
    <col min="15683" max="15872" width="8.88671875" style="939"/>
    <col min="15873" max="15873" width="2.6640625" style="939" customWidth="1"/>
    <col min="15874" max="15900" width="3.6640625" style="939" customWidth="1"/>
    <col min="15901" max="15938" width="2.6640625" style="939" customWidth="1"/>
    <col min="15939" max="16128" width="8.88671875" style="939"/>
    <col min="16129" max="16129" width="2.6640625" style="939" customWidth="1"/>
    <col min="16130" max="16156" width="3.6640625" style="939" customWidth="1"/>
    <col min="16157" max="16194" width="2.6640625" style="939" customWidth="1"/>
    <col min="16195" max="16384" width="8.88671875" style="939"/>
  </cols>
  <sheetData>
    <row r="1" spans="1:28" ht="13.5" customHeight="1" thickBot="1">
      <c r="A1" s="978"/>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row>
    <row r="2" spans="1:28" ht="21" customHeight="1" thickBot="1">
      <c r="A2" s="979"/>
      <c r="B2" s="980"/>
      <c r="C2" s="981"/>
      <c r="D2" s="981"/>
      <c r="E2" s="981"/>
      <c r="F2" s="981"/>
      <c r="G2" s="981"/>
      <c r="H2" s="981"/>
      <c r="I2" s="981"/>
      <c r="J2" s="981"/>
      <c r="K2" s="981"/>
      <c r="L2" s="2938" t="s">
        <v>1757</v>
      </c>
      <c r="M2" s="2938"/>
      <c r="N2" s="2938"/>
      <c r="O2" s="2938"/>
      <c r="P2" s="2938"/>
      <c r="Q2" s="2938"/>
      <c r="R2" s="982"/>
      <c r="S2" s="982"/>
      <c r="T2" s="982"/>
      <c r="U2" s="981"/>
      <c r="V2" s="981"/>
      <c r="W2" s="981"/>
      <c r="X2" s="981"/>
      <c r="Y2" s="981"/>
      <c r="Z2" s="981"/>
      <c r="AA2" s="981"/>
      <c r="AB2" s="983"/>
    </row>
    <row r="3" spans="1:28" ht="21" customHeight="1">
      <c r="B3" s="984"/>
      <c r="C3" s="985"/>
      <c r="D3" s="985"/>
      <c r="E3" s="985"/>
      <c r="F3" s="985"/>
      <c r="G3" s="985"/>
      <c r="H3" s="985"/>
      <c r="I3" s="985"/>
      <c r="J3" s="985"/>
      <c r="K3" s="985"/>
      <c r="L3" s="2939"/>
      <c r="M3" s="2939"/>
      <c r="N3" s="2939"/>
      <c r="O3" s="2939"/>
      <c r="P3" s="2939"/>
      <c r="Q3" s="2939"/>
      <c r="R3" s="985"/>
      <c r="S3" s="985"/>
      <c r="T3" s="985"/>
      <c r="U3" s="985"/>
      <c r="V3" s="985"/>
      <c r="W3" s="985"/>
      <c r="X3" s="985"/>
      <c r="Y3" s="2940" t="s">
        <v>1759</v>
      </c>
      <c r="Z3" s="2941"/>
      <c r="AA3" s="2942"/>
      <c r="AB3" s="986"/>
    </row>
    <row r="4" spans="1:28" ht="21" customHeight="1">
      <c r="B4" s="984"/>
      <c r="C4" s="2943" t="s">
        <v>1760</v>
      </c>
      <c r="D4" s="2687"/>
      <c r="E4" s="2944"/>
      <c r="F4" s="2983"/>
      <c r="G4" s="2984"/>
      <c r="H4" s="2987" t="s">
        <v>1806</v>
      </c>
      <c r="I4" s="2988"/>
      <c r="J4" s="2987">
        <v>1</v>
      </c>
      <c r="K4" s="2991"/>
      <c r="L4" s="2987">
        <v>0</v>
      </c>
      <c r="M4" s="2993"/>
      <c r="N4" s="2995">
        <v>0</v>
      </c>
      <c r="O4" s="2996"/>
      <c r="P4" s="2993">
        <v>0</v>
      </c>
      <c r="Q4" s="2991"/>
      <c r="R4" s="2987">
        <v>0</v>
      </c>
      <c r="S4" s="2993"/>
      <c r="T4" s="2995">
        <v>0</v>
      </c>
      <c r="U4" s="2996"/>
      <c r="V4" s="2987">
        <v>0</v>
      </c>
      <c r="W4" s="2991"/>
      <c r="Y4" s="984"/>
      <c r="Z4" s="985"/>
      <c r="AA4" s="986"/>
      <c r="AB4" s="986"/>
    </row>
    <row r="5" spans="1:28" ht="21" customHeight="1">
      <c r="B5" s="984"/>
      <c r="C5" s="2687"/>
      <c r="D5" s="2687"/>
      <c r="E5" s="2944"/>
      <c r="F5" s="2985"/>
      <c r="G5" s="2986"/>
      <c r="H5" s="2989"/>
      <c r="I5" s="2990"/>
      <c r="J5" s="2989"/>
      <c r="K5" s="2992"/>
      <c r="L5" s="2989"/>
      <c r="M5" s="2994"/>
      <c r="N5" s="2997"/>
      <c r="O5" s="2998"/>
      <c r="P5" s="2994"/>
      <c r="Q5" s="2992"/>
      <c r="R5" s="2989"/>
      <c r="S5" s="2994"/>
      <c r="T5" s="2997"/>
      <c r="U5" s="2998"/>
      <c r="V5" s="2989"/>
      <c r="W5" s="2992"/>
      <c r="Y5" s="984"/>
      <c r="Z5" s="985"/>
      <c r="AA5" s="986"/>
      <c r="AB5" s="986"/>
    </row>
    <row r="6" spans="1:28" ht="21" customHeight="1" thickBot="1">
      <c r="B6" s="984"/>
      <c r="C6" s="985"/>
      <c r="D6" s="985"/>
      <c r="E6" s="985"/>
      <c r="F6" s="2854" t="s">
        <v>1761</v>
      </c>
      <c r="G6" s="2854"/>
      <c r="H6" s="2854"/>
      <c r="I6" s="2854"/>
      <c r="J6" s="2854"/>
      <c r="K6" s="2854"/>
      <c r="L6" s="2854"/>
      <c r="M6" s="2854"/>
      <c r="N6" s="2854"/>
      <c r="O6" s="2854"/>
      <c r="P6" s="2854"/>
      <c r="Q6" s="2854"/>
      <c r="R6" s="2854"/>
      <c r="S6" s="2854"/>
      <c r="T6" s="2854"/>
      <c r="U6" s="2854"/>
      <c r="V6" s="2854"/>
      <c r="W6" s="2854"/>
      <c r="X6" s="985"/>
      <c r="Y6" s="927"/>
      <c r="Z6" s="928"/>
      <c r="AA6" s="929"/>
      <c r="AB6" s="986"/>
    </row>
    <row r="7" spans="1:28" ht="21" customHeight="1">
      <c r="B7" s="984"/>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6"/>
    </row>
    <row r="8" spans="1:28" ht="21" customHeight="1">
      <c r="B8" s="984"/>
      <c r="C8" s="985" t="s">
        <v>1762</v>
      </c>
      <c r="D8" s="985"/>
      <c r="E8" s="985"/>
      <c r="F8" s="985"/>
      <c r="G8" s="985"/>
      <c r="H8" s="985"/>
      <c r="I8" s="985"/>
      <c r="J8" s="985"/>
      <c r="K8" s="985"/>
      <c r="L8" s="985"/>
      <c r="M8" s="985"/>
      <c r="N8" s="985"/>
      <c r="O8" s="985"/>
      <c r="P8" s="985"/>
      <c r="Q8" s="2981" t="s">
        <v>1763</v>
      </c>
      <c r="R8" s="2981"/>
      <c r="S8" s="2981"/>
      <c r="T8" s="2981"/>
      <c r="U8" s="2981"/>
      <c r="V8" s="2981"/>
      <c r="W8" s="2981"/>
      <c r="X8" s="2981"/>
      <c r="Y8" s="987"/>
      <c r="Z8" s="985"/>
      <c r="AA8" s="985"/>
      <c r="AB8" s="986"/>
    </row>
    <row r="9" spans="1:28" ht="21" customHeight="1">
      <c r="B9" s="984"/>
      <c r="C9" s="985"/>
      <c r="D9" s="985"/>
      <c r="E9" s="985"/>
      <c r="F9" s="985"/>
      <c r="G9" s="985"/>
      <c r="H9" s="985"/>
      <c r="I9" s="985"/>
      <c r="J9" s="985"/>
      <c r="K9" s="985"/>
      <c r="L9" s="985"/>
      <c r="M9" s="985"/>
      <c r="N9" s="985"/>
      <c r="O9" s="985"/>
      <c r="P9" s="985"/>
      <c r="Q9" s="985"/>
      <c r="R9" s="985"/>
      <c r="S9" s="985"/>
      <c r="T9" s="985"/>
      <c r="U9" s="985"/>
      <c r="V9" s="985"/>
      <c r="W9" s="985"/>
      <c r="X9" s="985"/>
      <c r="Y9" s="985"/>
      <c r="Z9" s="985"/>
      <c r="AA9" s="985"/>
      <c r="AB9" s="986"/>
    </row>
    <row r="10" spans="1:28" ht="21" customHeight="1">
      <c r="B10" s="984"/>
      <c r="C10" s="985" t="s">
        <v>1764</v>
      </c>
      <c r="D10" s="985"/>
      <c r="E10" s="985"/>
      <c r="F10" s="985"/>
      <c r="G10" s="985"/>
      <c r="H10" s="985"/>
      <c r="I10" s="985"/>
      <c r="J10" s="985"/>
      <c r="K10" s="985"/>
      <c r="L10" s="985"/>
      <c r="M10" s="985"/>
      <c r="N10" s="985"/>
      <c r="O10" s="985"/>
      <c r="P10" s="985"/>
      <c r="Q10" s="985"/>
      <c r="R10" s="985"/>
      <c r="S10" s="985"/>
      <c r="T10" s="985"/>
      <c r="U10" s="985"/>
      <c r="V10" s="985"/>
      <c r="W10" s="985"/>
      <c r="X10" s="985"/>
      <c r="Y10" s="985"/>
      <c r="Z10" s="985"/>
      <c r="AA10" s="985"/>
      <c r="AB10" s="986"/>
    </row>
    <row r="11" spans="1:28" ht="21" customHeight="1">
      <c r="B11" s="984"/>
      <c r="C11" s="2933" t="s">
        <v>1765</v>
      </c>
      <c r="D11" s="2933"/>
      <c r="E11" s="2933"/>
      <c r="F11" s="2933"/>
      <c r="G11" s="985"/>
      <c r="H11" s="985"/>
      <c r="I11" s="985"/>
      <c r="J11" s="985"/>
      <c r="K11" s="985"/>
      <c r="L11" s="985"/>
      <c r="M11" s="985"/>
      <c r="N11" s="985"/>
      <c r="O11" s="985"/>
      <c r="P11" s="985"/>
      <c r="Q11" s="985"/>
      <c r="R11" s="985"/>
      <c r="S11" s="985"/>
      <c r="T11" s="985"/>
      <c r="U11" s="985"/>
      <c r="V11" s="985"/>
      <c r="W11" s="985"/>
      <c r="X11" s="985"/>
      <c r="Y11" s="985"/>
      <c r="Z11" s="985"/>
      <c r="AA11" s="985"/>
      <c r="AB11" s="986"/>
    </row>
    <row r="12" spans="1:28" ht="21" customHeight="1">
      <c r="B12" s="984"/>
      <c r="C12" s="985"/>
      <c r="D12" s="985"/>
      <c r="E12" s="985"/>
      <c r="F12" s="985"/>
      <c r="G12" s="985"/>
      <c r="H12" s="985"/>
      <c r="I12" s="988" t="s">
        <v>1766</v>
      </c>
      <c r="J12" s="989">
        <v>8</v>
      </c>
      <c r="K12" s="990">
        <v>3</v>
      </c>
      <c r="L12" s="991">
        <v>0</v>
      </c>
      <c r="M12" s="988" t="s">
        <v>1767</v>
      </c>
      <c r="N12" s="992" t="s">
        <v>1807</v>
      </c>
      <c r="O12" s="993" t="s">
        <v>1807</v>
      </c>
      <c r="P12" s="993" t="s">
        <v>1807</v>
      </c>
      <c r="Q12" s="991" t="s">
        <v>1807</v>
      </c>
      <c r="R12" s="985"/>
      <c r="S12" s="985"/>
      <c r="T12" s="985"/>
      <c r="U12" s="985"/>
      <c r="V12" s="985"/>
      <c r="W12" s="985"/>
      <c r="X12" s="985"/>
      <c r="Y12" s="985"/>
      <c r="Z12" s="985"/>
      <c r="AA12" s="985"/>
      <c r="AB12" s="986"/>
    </row>
    <row r="13" spans="1:28" ht="21" customHeight="1">
      <c r="B13" s="984"/>
      <c r="C13" s="985"/>
      <c r="D13" s="985"/>
      <c r="E13" s="985"/>
      <c r="F13" s="985"/>
      <c r="G13" s="985"/>
      <c r="H13" s="985"/>
      <c r="I13" s="985" t="s">
        <v>1768</v>
      </c>
      <c r="J13" s="985"/>
      <c r="K13" s="985"/>
      <c r="L13" s="2979" t="s">
        <v>1808</v>
      </c>
      <c r="M13" s="2979"/>
      <c r="N13" s="2979"/>
      <c r="O13" s="2979"/>
      <c r="P13" s="2979"/>
      <c r="Q13" s="2979"/>
      <c r="R13" s="2979"/>
      <c r="S13" s="2979"/>
      <c r="T13" s="2979"/>
      <c r="U13" s="2979"/>
      <c r="V13" s="2979"/>
      <c r="W13" s="2979"/>
      <c r="X13" s="2851"/>
      <c r="Y13" s="2934"/>
      <c r="Z13" s="2934"/>
      <c r="AA13" s="994"/>
      <c r="AB13" s="986"/>
    </row>
    <row r="14" spans="1:28" ht="21" customHeight="1">
      <c r="B14" s="984"/>
      <c r="C14" s="985"/>
      <c r="D14" s="985"/>
      <c r="E14" s="985"/>
      <c r="F14" s="985"/>
      <c r="G14" s="985"/>
      <c r="H14" s="985"/>
      <c r="I14" s="985" t="s">
        <v>1769</v>
      </c>
      <c r="J14" s="985"/>
      <c r="K14" s="985"/>
      <c r="L14" s="2982" t="s">
        <v>1809</v>
      </c>
      <c r="M14" s="2851"/>
      <c r="N14" s="2851"/>
      <c r="O14" s="2851"/>
      <c r="P14" s="2851"/>
      <c r="Q14" s="2851"/>
      <c r="R14" s="2851"/>
      <c r="S14" s="2851"/>
      <c r="T14" s="2851"/>
      <c r="U14" s="2851"/>
      <c r="V14" s="2851"/>
      <c r="W14" s="2851"/>
      <c r="X14" s="2851"/>
      <c r="Y14" s="2936"/>
      <c r="Z14" s="2937"/>
      <c r="AA14" s="995"/>
      <c r="AB14" s="986"/>
    </row>
    <row r="15" spans="1:28" ht="21" customHeight="1">
      <c r="B15" s="984"/>
      <c r="C15" s="985"/>
      <c r="D15" s="985"/>
      <c r="E15" s="985"/>
      <c r="F15" s="985"/>
      <c r="G15" s="985"/>
      <c r="H15" s="985"/>
      <c r="I15" s="985" t="s">
        <v>1770</v>
      </c>
      <c r="J15" s="985"/>
      <c r="K15" s="985"/>
      <c r="L15" s="2979" t="s">
        <v>1810</v>
      </c>
      <c r="M15" s="2980"/>
      <c r="N15" s="2980"/>
      <c r="O15" s="2980"/>
      <c r="P15" s="2980"/>
      <c r="Q15" s="2980"/>
      <c r="R15" s="2980"/>
      <c r="S15" s="2980"/>
      <c r="T15" s="2980"/>
      <c r="U15" s="2980"/>
      <c r="V15" s="2980"/>
      <c r="W15" s="2980"/>
      <c r="X15" s="2980"/>
      <c r="Y15" s="2937"/>
      <c r="Z15" s="2937"/>
      <c r="AA15" s="995"/>
      <c r="AB15" s="986"/>
    </row>
    <row r="16" spans="1:28" ht="21" customHeight="1">
      <c r="B16" s="984"/>
      <c r="C16" s="985"/>
      <c r="D16" s="985"/>
      <c r="E16" s="985"/>
      <c r="F16" s="985"/>
      <c r="G16" s="985"/>
      <c r="H16" s="985"/>
      <c r="I16" s="2673" t="s">
        <v>1771</v>
      </c>
      <c r="J16" s="2673"/>
      <c r="K16" s="985"/>
      <c r="L16" s="2979" t="s">
        <v>1811</v>
      </c>
      <c r="M16" s="2980"/>
      <c r="N16" s="2980"/>
      <c r="O16" s="2980"/>
      <c r="P16" s="2980"/>
      <c r="Q16" s="2980"/>
      <c r="R16" s="2980"/>
      <c r="S16" s="2980"/>
      <c r="T16" s="2980"/>
      <c r="U16" s="2980"/>
      <c r="V16" s="2980"/>
      <c r="W16" s="2980"/>
      <c r="X16" s="2980"/>
      <c r="Y16" s="985"/>
      <c r="Z16" s="985"/>
      <c r="AA16" s="985"/>
      <c r="AB16" s="986"/>
    </row>
    <row r="17" spans="2:28" ht="21" customHeight="1" thickBot="1">
      <c r="B17" s="984"/>
      <c r="C17" s="985"/>
      <c r="D17" s="985"/>
      <c r="E17" s="985"/>
      <c r="F17" s="985"/>
      <c r="G17" s="985"/>
      <c r="H17" s="985"/>
      <c r="I17" s="985"/>
      <c r="J17" s="985"/>
      <c r="K17" s="985"/>
      <c r="L17" s="985"/>
      <c r="M17" s="985"/>
      <c r="N17" s="985"/>
      <c r="O17" s="985"/>
      <c r="P17" s="985"/>
      <c r="Q17" s="985"/>
      <c r="R17" s="985"/>
      <c r="S17" s="985"/>
      <c r="T17" s="985"/>
      <c r="U17" s="985"/>
      <c r="V17" s="985"/>
      <c r="W17" s="985"/>
      <c r="X17" s="985"/>
      <c r="Y17" s="985"/>
      <c r="Z17" s="985"/>
      <c r="AA17" s="985"/>
      <c r="AB17" s="986"/>
    </row>
    <row r="18" spans="2:28" ht="31.35" customHeight="1">
      <c r="B18" s="984"/>
      <c r="C18" s="2928" t="s">
        <v>1772</v>
      </c>
      <c r="D18" s="2929"/>
      <c r="E18" s="2929"/>
      <c r="F18" s="2930"/>
      <c r="G18" s="2930"/>
      <c r="H18" s="2930"/>
      <c r="I18" s="2930"/>
      <c r="J18" s="2930"/>
      <c r="K18" s="2930"/>
      <c r="L18" s="2930"/>
      <c r="M18" s="2930"/>
      <c r="N18" s="2930"/>
      <c r="O18" s="2930"/>
      <c r="P18" s="2930"/>
      <c r="Q18" s="2930"/>
      <c r="R18" s="2930"/>
      <c r="S18" s="2930"/>
      <c r="T18" s="2930"/>
      <c r="U18" s="2930"/>
      <c r="V18" s="2930"/>
      <c r="W18" s="2930"/>
      <c r="X18" s="2930"/>
      <c r="Y18" s="2930"/>
      <c r="Z18" s="2931"/>
      <c r="AA18" s="996"/>
      <c r="AB18" s="986"/>
    </row>
    <row r="19" spans="2:28" ht="31.35" customHeight="1">
      <c r="B19" s="984"/>
      <c r="C19" s="2918" t="s">
        <v>1812</v>
      </c>
      <c r="D19" s="2919"/>
      <c r="E19" s="2919"/>
      <c r="F19" s="2977" t="s">
        <v>1813</v>
      </c>
      <c r="G19" s="2977"/>
      <c r="H19" s="2977"/>
      <c r="I19" s="2977"/>
      <c r="J19" s="2977"/>
      <c r="K19" s="2977"/>
      <c r="L19" s="2977"/>
      <c r="M19" s="2977"/>
      <c r="N19" s="2977"/>
      <c r="O19" s="2977"/>
      <c r="P19" s="2977"/>
      <c r="Q19" s="2977"/>
      <c r="R19" s="2977"/>
      <c r="S19" s="2977"/>
      <c r="T19" s="2977"/>
      <c r="U19" s="2977"/>
      <c r="V19" s="2977"/>
      <c r="W19" s="2977"/>
      <c r="X19" s="2977"/>
      <c r="Y19" s="2977"/>
      <c r="Z19" s="2978"/>
      <c r="AA19" s="997"/>
      <c r="AB19" s="986"/>
    </row>
    <row r="20" spans="2:28" ht="31.35" customHeight="1">
      <c r="B20" s="984"/>
      <c r="C20" s="2918" t="s">
        <v>1774</v>
      </c>
      <c r="D20" s="2919"/>
      <c r="E20" s="2919"/>
      <c r="F20" s="2977" t="s">
        <v>1814</v>
      </c>
      <c r="G20" s="2977"/>
      <c r="H20" s="2977"/>
      <c r="I20" s="2977"/>
      <c r="J20" s="2977"/>
      <c r="K20" s="2977"/>
      <c r="L20" s="2977"/>
      <c r="M20" s="2977"/>
      <c r="N20" s="2977"/>
      <c r="O20" s="2977"/>
      <c r="P20" s="2977"/>
      <c r="Q20" s="2977"/>
      <c r="R20" s="2977"/>
      <c r="S20" s="2977"/>
      <c r="T20" s="2977"/>
      <c r="U20" s="2977"/>
      <c r="V20" s="2977"/>
      <c r="W20" s="2977"/>
      <c r="X20" s="2977"/>
      <c r="Y20" s="2977"/>
      <c r="Z20" s="2978"/>
      <c r="AA20" s="997"/>
      <c r="AB20" s="986"/>
    </row>
    <row r="21" spans="2:28" ht="31.35" customHeight="1">
      <c r="B21" s="984"/>
      <c r="C21" s="2922"/>
      <c r="D21" s="2923"/>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4"/>
      <c r="AA21" s="997"/>
      <c r="AB21" s="986"/>
    </row>
    <row r="22" spans="2:28" ht="31.35" customHeight="1" thickBot="1">
      <c r="B22" s="984"/>
      <c r="C22" s="2894"/>
      <c r="D22" s="2895"/>
      <c r="E22" s="2895"/>
      <c r="F22" s="2895"/>
      <c r="G22" s="2895"/>
      <c r="H22" s="2895"/>
      <c r="I22" s="2895"/>
      <c r="J22" s="2895"/>
      <c r="K22" s="2895"/>
      <c r="L22" s="2895"/>
      <c r="M22" s="2895"/>
      <c r="N22" s="2895"/>
      <c r="O22" s="2895"/>
      <c r="P22" s="2895"/>
      <c r="Q22" s="2895"/>
      <c r="R22" s="2895"/>
      <c r="S22" s="2895"/>
      <c r="T22" s="2895"/>
      <c r="U22" s="2895"/>
      <c r="V22" s="2895"/>
      <c r="W22" s="2895"/>
      <c r="X22" s="2895"/>
      <c r="Y22" s="2895"/>
      <c r="Z22" s="2896"/>
      <c r="AA22" s="997"/>
      <c r="AB22" s="986"/>
    </row>
    <row r="23" spans="2:28" ht="21" customHeight="1">
      <c r="B23" s="984"/>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6"/>
    </row>
    <row r="24" spans="2:28" ht="21" customHeight="1">
      <c r="B24" s="984"/>
      <c r="C24" s="985" t="s">
        <v>1775</v>
      </c>
      <c r="D24" s="985"/>
      <c r="E24" s="985"/>
      <c r="F24" s="985" t="s">
        <v>1776</v>
      </c>
      <c r="G24" s="985"/>
      <c r="H24" s="985"/>
      <c r="I24" s="985"/>
      <c r="J24" s="985"/>
      <c r="K24" s="985"/>
      <c r="L24" s="985"/>
      <c r="M24" s="985"/>
      <c r="N24" s="985"/>
      <c r="O24" s="985"/>
      <c r="P24" s="985"/>
      <c r="Q24" s="985"/>
      <c r="R24" s="985"/>
      <c r="S24" s="985"/>
      <c r="T24" s="985"/>
      <c r="U24" s="985"/>
      <c r="V24" s="985"/>
      <c r="W24" s="985"/>
      <c r="X24" s="985"/>
      <c r="Y24" s="985"/>
      <c r="Z24" s="985"/>
      <c r="AA24" s="985"/>
      <c r="AB24" s="986"/>
    </row>
    <row r="25" spans="2:28" ht="21" customHeight="1">
      <c r="B25" s="984"/>
      <c r="C25" s="985"/>
      <c r="D25" s="985"/>
      <c r="E25" s="2970" t="s">
        <v>1777</v>
      </c>
      <c r="F25" s="2851"/>
      <c r="G25" s="985"/>
      <c r="H25" s="2673" t="s">
        <v>1778</v>
      </c>
      <c r="I25" s="2673"/>
      <c r="J25" s="985"/>
      <c r="K25" s="985"/>
      <c r="L25" s="985"/>
      <c r="M25" s="985"/>
      <c r="N25" s="985"/>
      <c r="O25" s="985"/>
      <c r="P25" s="985"/>
      <c r="Q25" s="985"/>
      <c r="R25" s="985"/>
      <c r="S25" s="985"/>
      <c r="T25" s="985"/>
      <c r="U25" s="985"/>
      <c r="V25" s="985"/>
      <c r="W25" s="985"/>
      <c r="X25" s="985"/>
      <c r="Y25" s="985"/>
      <c r="Z25" s="985"/>
      <c r="AA25" s="985"/>
      <c r="AB25" s="986"/>
    </row>
    <row r="26" spans="2:28" ht="21" customHeight="1" thickBot="1">
      <c r="B26" s="984"/>
      <c r="C26" s="985"/>
      <c r="D26" s="985"/>
      <c r="E26" s="2674" t="s">
        <v>1779</v>
      </c>
      <c r="F26" s="2674"/>
      <c r="G26" s="2674"/>
      <c r="H26" s="2674"/>
      <c r="I26" s="2674"/>
      <c r="J26" s="2674"/>
      <c r="K26" s="2674"/>
      <c r="L26" s="2674"/>
      <c r="M26" s="2674"/>
      <c r="N26" s="2674"/>
      <c r="O26" s="2674"/>
      <c r="P26" s="2674"/>
      <c r="Q26" s="2674"/>
      <c r="R26" s="2674"/>
      <c r="S26" s="2674"/>
      <c r="T26" s="985"/>
      <c r="U26" s="985"/>
      <c r="V26" s="985"/>
      <c r="W26" s="985"/>
      <c r="X26" s="985"/>
      <c r="Y26" s="985"/>
      <c r="Z26" s="985"/>
      <c r="AA26" s="985"/>
      <c r="AB26" s="986"/>
    </row>
    <row r="27" spans="2:28" ht="21" customHeight="1">
      <c r="B27" s="984"/>
      <c r="C27" s="2909" t="s">
        <v>1780</v>
      </c>
      <c r="D27" s="2910"/>
      <c r="E27" s="2910"/>
      <c r="F27" s="2910"/>
      <c r="G27" s="2910"/>
      <c r="H27" s="2911"/>
      <c r="I27" s="2973" t="s">
        <v>1815</v>
      </c>
      <c r="J27" s="2910"/>
      <c r="K27" s="2910"/>
      <c r="L27" s="2910"/>
      <c r="M27" s="2910" t="s">
        <v>1781</v>
      </c>
      <c r="N27" s="2910"/>
      <c r="O27" s="2910"/>
      <c r="P27" s="2910"/>
      <c r="Q27" s="2910"/>
      <c r="R27" s="2910" t="s">
        <v>1816</v>
      </c>
      <c r="S27" s="2975"/>
      <c r="T27" s="2975"/>
      <c r="U27" s="2975"/>
      <c r="V27" s="2910" t="s">
        <v>1782</v>
      </c>
      <c r="W27" s="2976"/>
      <c r="X27" s="984"/>
      <c r="Y27" s="985"/>
      <c r="Z27" s="985"/>
      <c r="AA27" s="985"/>
      <c r="AB27" s="986"/>
    </row>
    <row r="28" spans="2:28" ht="21" customHeight="1">
      <c r="B28" s="984"/>
      <c r="C28" s="2881"/>
      <c r="D28" s="2882"/>
      <c r="E28" s="2882"/>
      <c r="F28" s="2882"/>
      <c r="G28" s="2882"/>
      <c r="H28" s="2883"/>
      <c r="I28" s="2974"/>
      <c r="J28" s="2882"/>
      <c r="K28" s="2882"/>
      <c r="L28" s="2882"/>
      <c r="M28" s="2882" t="s">
        <v>1783</v>
      </c>
      <c r="N28" s="2882"/>
      <c r="O28" s="2882"/>
      <c r="P28" s="2882"/>
      <c r="Q28" s="2882"/>
      <c r="R28" s="2684"/>
      <c r="S28" s="2684"/>
      <c r="T28" s="2684"/>
      <c r="U28" s="2684"/>
      <c r="V28" s="2882" t="s">
        <v>1784</v>
      </c>
      <c r="W28" s="2971"/>
      <c r="X28" s="984"/>
      <c r="Y28" s="985"/>
      <c r="Z28" s="985"/>
      <c r="AA28" s="985"/>
      <c r="AB28" s="986"/>
    </row>
    <row r="29" spans="2:28" ht="21" customHeight="1">
      <c r="B29" s="984"/>
      <c r="C29" s="2905" t="s">
        <v>1785</v>
      </c>
      <c r="D29" s="2906"/>
      <c r="E29" s="2906"/>
      <c r="F29" s="2906"/>
      <c r="G29" s="2906"/>
      <c r="H29" s="2907"/>
      <c r="I29" s="998"/>
      <c r="J29" s="2972" t="s">
        <v>1786</v>
      </c>
      <c r="K29" s="2972"/>
      <c r="L29" s="2972"/>
      <c r="M29" s="999"/>
      <c r="N29" s="2972" t="s">
        <v>1787</v>
      </c>
      <c r="O29" s="2972"/>
      <c r="P29" s="2972"/>
      <c r="Q29" s="999"/>
      <c r="R29" s="2972" t="s">
        <v>1788</v>
      </c>
      <c r="S29" s="2972"/>
      <c r="T29" s="2972"/>
      <c r="U29" s="999"/>
      <c r="V29" s="999"/>
      <c r="W29" s="999"/>
      <c r="X29" s="984"/>
      <c r="Y29" s="985"/>
      <c r="Z29" s="985"/>
      <c r="AA29" s="985"/>
      <c r="AB29" s="986"/>
    </row>
    <row r="30" spans="2:28" ht="12" customHeight="1" thickBot="1">
      <c r="B30" s="984"/>
      <c r="C30" s="2875" t="s">
        <v>1789</v>
      </c>
      <c r="D30" s="2876"/>
      <c r="E30" s="2876"/>
      <c r="F30" s="2876"/>
      <c r="G30" s="2876"/>
      <c r="H30" s="2877"/>
      <c r="I30" s="1000"/>
      <c r="J30" s="1001"/>
      <c r="K30" s="1001"/>
      <c r="L30" s="1001"/>
      <c r="M30" s="1001"/>
      <c r="N30" s="1001"/>
      <c r="O30" s="1001"/>
      <c r="P30" s="1001"/>
      <c r="Q30" s="1001"/>
      <c r="R30" s="1001"/>
      <c r="S30" s="1001"/>
      <c r="T30" s="1001"/>
      <c r="U30" s="1001"/>
      <c r="V30" s="1001"/>
      <c r="W30" s="1002"/>
      <c r="X30" s="984"/>
      <c r="Y30" s="985"/>
      <c r="Z30" s="985"/>
      <c r="AA30" s="985"/>
      <c r="AB30" s="986"/>
    </row>
    <row r="31" spans="2:28" ht="30" customHeight="1" thickBot="1">
      <c r="B31" s="984"/>
      <c r="C31" s="2878"/>
      <c r="D31" s="2879"/>
      <c r="E31" s="2879"/>
      <c r="F31" s="2879"/>
      <c r="G31" s="2879"/>
      <c r="H31" s="2880"/>
      <c r="I31" s="1003"/>
      <c r="J31" s="1004"/>
      <c r="K31" s="1005">
        <v>9</v>
      </c>
      <c r="L31" s="1006">
        <v>9</v>
      </c>
      <c r="M31" s="1006">
        <v>9</v>
      </c>
      <c r="N31" s="1006">
        <v>9</v>
      </c>
      <c r="O31" s="1006">
        <v>9</v>
      </c>
      <c r="P31" s="1006">
        <v>9</v>
      </c>
      <c r="Q31" s="1007">
        <v>9</v>
      </c>
      <c r="R31" s="1004"/>
      <c r="S31" s="2884" t="s">
        <v>1790</v>
      </c>
      <c r="T31" s="2885"/>
      <c r="U31" s="2885"/>
      <c r="V31" s="2885"/>
      <c r="W31" s="2886"/>
      <c r="X31" s="984"/>
      <c r="Y31" s="985"/>
      <c r="Z31" s="985"/>
      <c r="AA31" s="985"/>
      <c r="AB31" s="986"/>
    </row>
    <row r="32" spans="2:28" ht="12" customHeight="1">
      <c r="B32" s="984"/>
      <c r="C32" s="2881"/>
      <c r="D32" s="2882"/>
      <c r="E32" s="2882"/>
      <c r="F32" s="2882"/>
      <c r="G32" s="2882"/>
      <c r="H32" s="2883"/>
      <c r="I32" s="1008"/>
      <c r="J32" s="1009"/>
      <c r="K32" s="1009"/>
      <c r="L32" s="1009"/>
      <c r="M32" s="1009"/>
      <c r="N32" s="1009"/>
      <c r="O32" s="1009"/>
      <c r="P32" s="1009"/>
      <c r="Q32" s="1009"/>
      <c r="R32" s="1009"/>
      <c r="S32" s="1009"/>
      <c r="T32" s="1009"/>
      <c r="U32" s="1009"/>
      <c r="V32" s="1009"/>
      <c r="W32" s="1010"/>
      <c r="X32" s="984"/>
      <c r="Y32" s="985"/>
      <c r="Z32" s="985"/>
      <c r="AA32" s="985"/>
      <c r="AB32" s="986"/>
    </row>
    <row r="33" spans="1:28" ht="21" customHeight="1">
      <c r="B33" s="984"/>
      <c r="C33" s="2875" t="s">
        <v>1791</v>
      </c>
      <c r="D33" s="2876"/>
      <c r="E33" s="2876"/>
      <c r="F33" s="2876"/>
      <c r="G33" s="2876"/>
      <c r="H33" s="2877"/>
      <c r="I33" s="2967" t="s">
        <v>1817</v>
      </c>
      <c r="J33" s="2968"/>
      <c r="K33" s="2968"/>
      <c r="L33" s="2968"/>
      <c r="M33" s="2968"/>
      <c r="N33" s="2968"/>
      <c r="O33" s="2968"/>
      <c r="P33" s="2968"/>
      <c r="Q33" s="2968"/>
      <c r="R33" s="2968"/>
      <c r="S33" s="2968"/>
      <c r="T33" s="2968"/>
      <c r="U33" s="2968"/>
      <c r="V33" s="2968"/>
      <c r="W33" s="2969"/>
      <c r="X33" s="984"/>
      <c r="Y33" s="985"/>
      <c r="Z33" s="985"/>
      <c r="AA33" s="985"/>
      <c r="AB33" s="986"/>
    </row>
    <row r="34" spans="1:28" ht="21" customHeight="1">
      <c r="B34" s="984"/>
      <c r="C34" s="2878"/>
      <c r="D34" s="2887"/>
      <c r="E34" s="2887"/>
      <c r="F34" s="2887"/>
      <c r="G34" s="2887"/>
      <c r="H34" s="2880"/>
      <c r="I34" s="2891"/>
      <c r="J34" s="2892"/>
      <c r="K34" s="2892"/>
      <c r="L34" s="2892"/>
      <c r="M34" s="2892"/>
      <c r="N34" s="2892"/>
      <c r="O34" s="2892"/>
      <c r="P34" s="2892"/>
      <c r="Q34" s="2892"/>
      <c r="R34" s="2892"/>
      <c r="S34" s="2892"/>
      <c r="T34" s="2892"/>
      <c r="U34" s="2892"/>
      <c r="V34" s="2892"/>
      <c r="W34" s="2893"/>
      <c r="X34" s="984"/>
      <c r="Y34" s="2900" t="s">
        <v>1792</v>
      </c>
      <c r="Z34" s="2901"/>
      <c r="AA34" s="2902"/>
      <c r="AB34" s="986"/>
    </row>
    <row r="35" spans="1:28" ht="21" customHeight="1">
      <c r="B35" s="984"/>
      <c r="C35" s="2853" t="s">
        <v>1793</v>
      </c>
      <c r="D35" s="2854"/>
      <c r="E35" s="2854"/>
      <c r="F35" s="2854"/>
      <c r="G35" s="2854"/>
      <c r="H35" s="2855"/>
      <c r="I35" s="2961" t="s">
        <v>1810</v>
      </c>
      <c r="J35" s="2854"/>
      <c r="K35" s="2854"/>
      <c r="L35" s="2854"/>
      <c r="M35" s="2854"/>
      <c r="N35" s="2854"/>
      <c r="O35" s="2854"/>
      <c r="P35" s="2854"/>
      <c r="Q35" s="2854"/>
      <c r="R35" s="2854"/>
      <c r="S35" s="2854"/>
      <c r="T35" s="2854"/>
      <c r="U35" s="2854"/>
      <c r="V35" s="2854"/>
      <c r="W35" s="2962"/>
      <c r="X35" s="984"/>
      <c r="Y35" s="2865"/>
      <c r="Z35" s="2866"/>
      <c r="AA35" s="2867"/>
      <c r="AB35" s="986"/>
    </row>
    <row r="36" spans="1:28" ht="21" customHeight="1">
      <c r="B36" s="984"/>
      <c r="C36" s="2868" t="s">
        <v>1794</v>
      </c>
      <c r="D36" s="2869"/>
      <c r="E36" s="2869"/>
      <c r="F36" s="2869"/>
      <c r="G36" s="2869"/>
      <c r="H36" s="2870"/>
      <c r="I36" s="2963"/>
      <c r="J36" s="2943"/>
      <c r="K36" s="2943"/>
      <c r="L36" s="2943"/>
      <c r="M36" s="2943"/>
      <c r="N36" s="2943"/>
      <c r="O36" s="2943"/>
      <c r="P36" s="2943"/>
      <c r="Q36" s="2943"/>
      <c r="R36" s="2943"/>
      <c r="S36" s="2943"/>
      <c r="T36" s="2943"/>
      <c r="U36" s="2943"/>
      <c r="V36" s="2943"/>
      <c r="W36" s="2964"/>
      <c r="X36" s="984"/>
      <c r="Y36" s="2865"/>
      <c r="Z36" s="2866"/>
      <c r="AA36" s="2867"/>
      <c r="AB36" s="986"/>
    </row>
    <row r="37" spans="1:28" ht="21" customHeight="1" thickBot="1">
      <c r="B37" s="984"/>
      <c r="C37" s="2871"/>
      <c r="D37" s="2872"/>
      <c r="E37" s="2872"/>
      <c r="F37" s="2872"/>
      <c r="G37" s="2872"/>
      <c r="H37" s="2873"/>
      <c r="I37" s="2965"/>
      <c r="J37" s="2686"/>
      <c r="K37" s="2686"/>
      <c r="L37" s="2686"/>
      <c r="M37" s="2686"/>
      <c r="N37" s="2686"/>
      <c r="O37" s="2686"/>
      <c r="P37" s="2686"/>
      <c r="Q37" s="2686"/>
      <c r="R37" s="2686"/>
      <c r="S37" s="2686"/>
      <c r="T37" s="2686"/>
      <c r="U37" s="2686"/>
      <c r="V37" s="2686"/>
      <c r="W37" s="2966"/>
      <c r="X37" s="984"/>
      <c r="Y37" s="2865"/>
      <c r="Z37" s="2866"/>
      <c r="AA37" s="2867"/>
      <c r="AB37" s="986"/>
    </row>
    <row r="38" spans="1:28" ht="15" customHeight="1">
      <c r="B38" s="984"/>
      <c r="C38" s="2874" t="s">
        <v>1795</v>
      </c>
      <c r="D38" s="2874"/>
      <c r="E38" s="1011">
        <v>1</v>
      </c>
      <c r="F38" s="1012"/>
      <c r="G38" s="2850" t="s">
        <v>1796</v>
      </c>
      <c r="H38" s="2851"/>
      <c r="I38" s="2851"/>
      <c r="J38" s="2851"/>
      <c r="K38" s="2851"/>
      <c r="L38" s="2851"/>
      <c r="M38" s="2851"/>
      <c r="N38" s="2851"/>
      <c r="O38" s="2851"/>
      <c r="P38" s="2851"/>
      <c r="Q38" s="2851"/>
      <c r="R38" s="2851"/>
      <c r="S38" s="2851"/>
      <c r="T38" s="2851"/>
      <c r="U38" s="2851"/>
      <c r="V38" s="2851"/>
      <c r="W38" s="2851"/>
      <c r="X38" s="2851"/>
      <c r="Y38" s="2851"/>
      <c r="Z38" s="2851"/>
      <c r="AA38" s="985"/>
      <c r="AB38" s="986"/>
    </row>
    <row r="39" spans="1:28" ht="15" customHeight="1">
      <c r="B39" s="984"/>
      <c r="C39" s="1012"/>
      <c r="D39" s="1013"/>
      <c r="E39" s="1011">
        <v>2</v>
      </c>
      <c r="F39" s="1012"/>
      <c r="G39" s="2850" t="s">
        <v>1797</v>
      </c>
      <c r="H39" s="2851"/>
      <c r="I39" s="2851"/>
      <c r="J39" s="2851"/>
      <c r="K39" s="1014" t="s">
        <v>1798</v>
      </c>
      <c r="L39" s="1015" t="s">
        <v>1248</v>
      </c>
      <c r="M39" s="1015" t="s">
        <v>1799</v>
      </c>
      <c r="N39" s="1015" t="s">
        <v>1800</v>
      </c>
      <c r="O39" s="1015" t="s">
        <v>1801</v>
      </c>
      <c r="P39" s="1015" t="s">
        <v>1798</v>
      </c>
      <c r="Q39" s="1015" t="s">
        <v>1802</v>
      </c>
      <c r="R39" s="1015" t="s">
        <v>1803</v>
      </c>
      <c r="S39" s="1015" t="s">
        <v>1804</v>
      </c>
      <c r="T39" s="1016"/>
      <c r="U39" s="1016"/>
      <c r="V39" s="1016"/>
      <c r="W39" s="1017"/>
      <c r="X39" s="922"/>
      <c r="Y39" s="922"/>
      <c r="Z39" s="922"/>
      <c r="AA39" s="985"/>
      <c r="AB39" s="986"/>
    </row>
    <row r="40" spans="1:28" ht="15" customHeight="1" thickBot="1">
      <c r="B40" s="984"/>
      <c r="C40" s="985"/>
      <c r="D40" s="994"/>
      <c r="E40" s="994">
        <v>3</v>
      </c>
      <c r="F40" s="985"/>
      <c r="G40" s="2852" t="s">
        <v>1805</v>
      </c>
      <c r="H40" s="2852"/>
      <c r="I40" s="2852"/>
      <c r="J40" s="2852"/>
      <c r="K40" s="2852"/>
      <c r="L40" s="2852"/>
      <c r="M40" s="2852"/>
      <c r="N40" s="2852"/>
      <c r="O40" s="2852"/>
      <c r="P40" s="2852"/>
      <c r="Q40" s="2852"/>
      <c r="R40" s="2852"/>
      <c r="S40" s="2852"/>
      <c r="T40" s="2852"/>
      <c r="U40" s="2852"/>
      <c r="V40" s="2852"/>
      <c r="W40" s="2852"/>
      <c r="X40" s="2852"/>
      <c r="Y40" s="2852"/>
      <c r="Z40" s="2852"/>
      <c r="AA40" s="985"/>
      <c r="AB40" s="986"/>
    </row>
    <row r="41" spans="1:28" ht="5.25" customHeight="1">
      <c r="B41" s="925"/>
      <c r="C41" s="925"/>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row>
    <row r="42" spans="1:28">
      <c r="A42" s="1018"/>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row>
    <row r="43" spans="1:28">
      <c r="A43" s="1018"/>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row>
    <row r="44" spans="1:28">
      <c r="A44" s="1019"/>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row>
    <row r="45" spans="1:28">
      <c r="A45" s="1018"/>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row>
    <row r="46" spans="1:28">
      <c r="A46" s="1018"/>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row>
  </sheetData>
  <mergeCells count="58">
    <mergeCell ref="L2:Q3"/>
    <mergeCell ref="Y3:AA3"/>
    <mergeCell ref="C4:E5"/>
    <mergeCell ref="F4:G5"/>
    <mergeCell ref="H4:I5"/>
    <mergeCell ref="J4:K5"/>
    <mergeCell ref="L4:M5"/>
    <mergeCell ref="N4:O5"/>
    <mergeCell ref="P4:Q5"/>
    <mergeCell ref="R4:S5"/>
    <mergeCell ref="T4:U5"/>
    <mergeCell ref="V4:W5"/>
    <mergeCell ref="F6:W6"/>
    <mergeCell ref="Q8:X8"/>
    <mergeCell ref="C11:F11"/>
    <mergeCell ref="Y13:Z13"/>
    <mergeCell ref="L14:X14"/>
    <mergeCell ref="Y14:Z15"/>
    <mergeCell ref="L15:X15"/>
    <mergeCell ref="I16:J16"/>
    <mergeCell ref="L16:X16"/>
    <mergeCell ref="L13:X13"/>
    <mergeCell ref="C18:E18"/>
    <mergeCell ref="F18:Z18"/>
    <mergeCell ref="C19:E19"/>
    <mergeCell ref="F19:Z19"/>
    <mergeCell ref="C20:E20"/>
    <mergeCell ref="F20:Z20"/>
    <mergeCell ref="C21:Z21"/>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30:H32"/>
    <mergeCell ref="S31:W31"/>
    <mergeCell ref="C33:H34"/>
    <mergeCell ref="I33:W33"/>
    <mergeCell ref="I34:W34"/>
    <mergeCell ref="G39:J39"/>
    <mergeCell ref="G40:Z40"/>
    <mergeCell ref="C35:H35"/>
    <mergeCell ref="I35:W37"/>
    <mergeCell ref="Y35:AA37"/>
    <mergeCell ref="C36:H37"/>
    <mergeCell ref="C38:D38"/>
    <mergeCell ref="G38:Z38"/>
  </mergeCells>
  <phoneticPr fontId="14"/>
  <printOptions horizontalCentered="1" verticalCentered="1"/>
  <pageMargins left="0.27" right="0.21" top="0.27" bottom="0.24" header="0.2" footer="0.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C1:AJ48"/>
  <sheetViews>
    <sheetView view="pageBreakPreview" zoomScale="85" zoomScaleNormal="85" zoomScaleSheetLayoutView="85" zoomScalePageLayoutView="85" workbookViewId="0">
      <selection activeCell="AJ29" sqref="AJ29"/>
    </sheetView>
  </sheetViews>
  <sheetFormatPr defaultColWidth="3.88671875" defaultRowHeight="21" customHeight="1"/>
  <cols>
    <col min="1" max="1" width="3.88671875" style="1028"/>
    <col min="2" max="2" width="1.109375" style="1028" customWidth="1"/>
    <col min="3" max="4" width="3.88671875" style="1028"/>
    <col min="5" max="5" width="3.88671875" style="1028" customWidth="1"/>
    <col min="6" max="10" width="3.88671875" style="1028"/>
    <col min="11" max="11" width="3.88671875" style="1028" customWidth="1"/>
    <col min="12" max="19" width="3.88671875" style="1028"/>
    <col min="20" max="20" width="3.88671875" style="1028" customWidth="1"/>
    <col min="21" max="26" width="3.88671875" style="1028"/>
    <col min="27" max="27" width="4" style="1028" bestFit="1" customWidth="1"/>
    <col min="28" max="34" width="3.88671875" style="1028"/>
    <col min="35" max="35" width="1.88671875" style="1028" customWidth="1"/>
    <col min="36" max="16384" width="3.88671875" style="1028"/>
  </cols>
  <sheetData>
    <row r="1" spans="3:34" ht="48.6" customHeight="1">
      <c r="C1" s="3069" t="s">
        <v>1818</v>
      </c>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row>
    <row r="2" spans="3:34" ht="6" customHeight="1"/>
    <row r="3" spans="3:34" ht="23.1" customHeight="1">
      <c r="C3" s="3070" t="s">
        <v>1819</v>
      </c>
      <c r="D3" s="3070"/>
      <c r="E3" s="3071" t="str">
        <f>入力シート!C4</f>
        <v>街第101号</v>
      </c>
      <c r="F3" s="3071"/>
      <c r="G3" s="3071"/>
      <c r="H3" s="3072" t="s">
        <v>1820</v>
      </c>
      <c r="I3" s="3072"/>
      <c r="J3" s="3072"/>
      <c r="K3" s="3072"/>
      <c r="L3" s="3072"/>
      <c r="P3" s="1029"/>
      <c r="Q3" s="1030"/>
      <c r="R3" s="1030"/>
      <c r="S3" s="1030"/>
      <c r="T3" s="1031"/>
      <c r="U3" s="1031"/>
      <c r="V3" s="3073" t="s">
        <v>1821</v>
      </c>
      <c r="W3" s="3073"/>
      <c r="X3" s="3073"/>
      <c r="Y3" s="3074"/>
      <c r="Z3" s="3074"/>
      <c r="AA3" s="3074"/>
      <c r="AB3" s="1032" t="s">
        <v>1822</v>
      </c>
      <c r="AC3" s="3075"/>
      <c r="AD3" s="3075"/>
      <c r="AE3" s="1032" t="s">
        <v>1823</v>
      </c>
      <c r="AF3" s="3075"/>
      <c r="AG3" s="3075"/>
      <c r="AH3" s="1032" t="s">
        <v>1824</v>
      </c>
    </row>
    <row r="4" spans="3:34" ht="8.85" customHeight="1">
      <c r="C4" s="1033"/>
      <c r="D4" s="1033"/>
      <c r="E4" s="1033"/>
      <c r="F4" s="1033"/>
      <c r="G4" s="1033"/>
      <c r="H4" s="1033"/>
      <c r="I4" s="1033"/>
      <c r="J4" s="1033"/>
      <c r="K4" s="1033"/>
      <c r="L4" s="1033"/>
      <c r="M4" s="1033"/>
      <c r="N4" s="1033"/>
      <c r="O4" s="1033"/>
      <c r="P4" s="1033"/>
      <c r="Q4" s="1033"/>
      <c r="R4" s="1033"/>
      <c r="S4" s="1033"/>
      <c r="T4" s="1033"/>
      <c r="U4" s="1033"/>
      <c r="V4" s="1033"/>
      <c r="W4" s="1033"/>
      <c r="X4" s="1033"/>
      <c r="Y4" s="1033"/>
    </row>
    <row r="5" spans="3:34" ht="23.1" customHeight="1">
      <c r="C5" s="3063" t="s">
        <v>1825</v>
      </c>
      <c r="D5" s="3063"/>
      <c r="E5" s="3063"/>
      <c r="F5" s="3063"/>
      <c r="G5" s="3063"/>
      <c r="H5" s="3063"/>
      <c r="I5" s="3063"/>
      <c r="J5" s="3063"/>
      <c r="K5" s="3063"/>
      <c r="L5" s="3063"/>
    </row>
    <row r="6" spans="3:34" ht="37.5" customHeight="1">
      <c r="C6" s="1034"/>
      <c r="D6" s="1034"/>
      <c r="E6" s="1034"/>
      <c r="G6" s="1035"/>
      <c r="H6" s="1035"/>
      <c r="I6" s="1035"/>
      <c r="J6" s="1036"/>
      <c r="K6" s="1036"/>
      <c r="L6" s="1036"/>
      <c r="M6" s="1036"/>
      <c r="N6" s="1036"/>
      <c r="O6" s="1036"/>
      <c r="P6" s="1036"/>
      <c r="Q6" s="3064" t="s">
        <v>1826</v>
      </c>
      <c r="R6" s="3064"/>
      <c r="S6" s="3064"/>
      <c r="T6" s="3064"/>
      <c r="U6" s="3065" t="str">
        <f>入力シート!C25</f>
        <v>久留米市〇〇町１２３</v>
      </c>
      <c r="V6" s="3065"/>
      <c r="W6" s="3065"/>
      <c r="X6" s="3065"/>
      <c r="Y6" s="3065"/>
      <c r="Z6" s="3065"/>
      <c r="AA6" s="3065"/>
      <c r="AB6" s="3065"/>
      <c r="AC6" s="3065"/>
      <c r="AD6" s="3065"/>
      <c r="AE6" s="3065"/>
      <c r="AF6" s="3065"/>
      <c r="AG6" s="3065"/>
      <c r="AH6" s="3065"/>
    </row>
    <row r="7" spans="3:34" ht="37.5" customHeight="1">
      <c r="Q7" s="3064"/>
      <c r="R7" s="3064"/>
      <c r="S7" s="3064"/>
      <c r="T7" s="3064"/>
      <c r="U7" s="3065"/>
      <c r="V7" s="3065"/>
      <c r="W7" s="3065"/>
      <c r="X7" s="3065"/>
      <c r="Y7" s="3065"/>
      <c r="Z7" s="3065"/>
      <c r="AA7" s="3065"/>
      <c r="AB7" s="3065"/>
      <c r="AC7" s="3065"/>
      <c r="AD7" s="3065"/>
      <c r="AE7" s="3065"/>
      <c r="AF7" s="3065"/>
      <c r="AG7" s="3065"/>
      <c r="AH7" s="3065"/>
    </row>
    <row r="8" spans="3:34" ht="37.5" customHeight="1">
      <c r="G8" s="1037"/>
      <c r="H8" s="1037"/>
      <c r="I8" s="1037"/>
      <c r="J8" s="1038"/>
      <c r="K8" s="1036"/>
      <c r="L8" s="1036"/>
      <c r="M8" s="1036"/>
      <c r="N8" s="1036"/>
      <c r="O8" s="1036"/>
      <c r="P8" s="1036"/>
      <c r="Q8" s="3066" t="s">
        <v>1827</v>
      </c>
      <c r="R8" s="3066"/>
      <c r="S8" s="3066"/>
      <c r="T8" s="3066"/>
      <c r="U8" s="3068" t="str">
        <f>入力シート!C26</f>
        <v>(株）○○○○建設</v>
      </c>
      <c r="V8" s="3068"/>
      <c r="W8" s="3068"/>
      <c r="X8" s="3068"/>
      <c r="Y8" s="3068"/>
      <c r="Z8" s="3068"/>
      <c r="AA8" s="3068"/>
      <c r="AB8" s="3068"/>
      <c r="AC8" s="3068"/>
      <c r="AD8" s="3068"/>
      <c r="AE8" s="3068"/>
      <c r="AF8" s="3068"/>
      <c r="AG8" s="3068"/>
      <c r="AH8" s="3068"/>
    </row>
    <row r="9" spans="3:34" ht="37.5" customHeight="1">
      <c r="Q9" s="3066"/>
      <c r="R9" s="3066"/>
      <c r="S9" s="3066"/>
      <c r="T9" s="3066"/>
      <c r="U9" s="3068" t="str">
        <f>入力シート!C27</f>
        <v>代表取締役　久留米一郎</v>
      </c>
      <c r="V9" s="3068"/>
      <c r="W9" s="3068"/>
      <c r="X9" s="3068"/>
      <c r="Y9" s="3068"/>
      <c r="Z9" s="3068"/>
      <c r="AA9" s="3068"/>
      <c r="AB9" s="3068"/>
      <c r="AC9" s="3068"/>
      <c r="AD9" s="3068"/>
      <c r="AE9" s="3068"/>
      <c r="AF9" s="3068"/>
      <c r="AG9" s="3068"/>
      <c r="AH9" s="3068"/>
    </row>
    <row r="10" spans="3:34" ht="19.350000000000001" customHeight="1">
      <c r="F10" s="1034"/>
      <c r="G10" s="1035"/>
      <c r="H10" s="1035"/>
      <c r="I10" s="1035"/>
      <c r="J10" s="1036"/>
      <c r="K10" s="1036"/>
      <c r="L10" s="1036"/>
      <c r="M10" s="1036"/>
      <c r="N10" s="1036"/>
      <c r="O10" s="1036"/>
      <c r="P10" s="1036"/>
      <c r="Q10" s="3064" t="s">
        <v>1828</v>
      </c>
      <c r="R10" s="3064"/>
      <c r="S10" s="3064"/>
      <c r="T10" s="3064"/>
      <c r="U10" s="3067" t="str">
        <f>入力シート!C28</f>
        <v>0942-12-○○○○</v>
      </c>
      <c r="V10" s="3067"/>
      <c r="W10" s="3067"/>
      <c r="X10" s="3067"/>
      <c r="Y10" s="3067"/>
      <c r="Z10" s="3067"/>
      <c r="AA10" s="3067"/>
      <c r="AB10" s="3067"/>
      <c r="AC10" s="3067"/>
      <c r="AD10" s="3067"/>
      <c r="AE10" s="3067"/>
      <c r="AF10" s="3067"/>
      <c r="AG10" s="3067"/>
      <c r="AH10" s="3067"/>
    </row>
    <row r="11" spans="3:34" ht="19.350000000000001" customHeight="1">
      <c r="Q11" s="3064"/>
      <c r="R11" s="3064"/>
      <c r="S11" s="3064"/>
      <c r="T11" s="3064"/>
      <c r="U11" s="3067"/>
      <c r="V11" s="3067"/>
      <c r="W11" s="3067"/>
      <c r="X11" s="3067"/>
      <c r="Y11" s="3067"/>
      <c r="Z11" s="3067"/>
      <c r="AA11" s="3067"/>
      <c r="AB11" s="3067"/>
      <c r="AC11" s="3067"/>
      <c r="AD11" s="3067"/>
      <c r="AE11" s="3067"/>
      <c r="AF11" s="3067"/>
      <c r="AG11" s="3067"/>
      <c r="AH11" s="3067"/>
    </row>
    <row r="12" spans="3:34" ht="18" customHeight="1">
      <c r="Q12" s="1034"/>
      <c r="R12" s="1034"/>
      <c r="S12" s="1034"/>
      <c r="T12" s="1034"/>
      <c r="U12" s="1039"/>
      <c r="V12" s="1039"/>
      <c r="W12" s="1039"/>
      <c r="X12" s="1039"/>
      <c r="Y12" s="1039"/>
      <c r="Z12" s="1039"/>
      <c r="AA12" s="1039"/>
      <c r="AB12" s="1039"/>
      <c r="AC12" s="1039"/>
      <c r="AD12" s="1039"/>
      <c r="AE12" s="1039"/>
      <c r="AF12" s="1039"/>
      <c r="AG12" s="1039"/>
      <c r="AH12" s="1039"/>
    </row>
    <row r="13" spans="3:34" ht="20.85" customHeight="1" thickBot="1">
      <c r="C13" s="1040"/>
      <c r="D13" s="1041"/>
      <c r="E13" s="1042"/>
      <c r="F13" s="1043"/>
      <c r="G13" s="1043"/>
      <c r="I13" s="1041"/>
      <c r="J13" s="1039"/>
      <c r="K13" s="1039"/>
      <c r="L13" s="1039"/>
      <c r="M13" s="1039"/>
      <c r="N13" s="1039"/>
      <c r="O13" s="1043"/>
      <c r="P13" s="1043"/>
      <c r="Q13" s="1039"/>
      <c r="R13" s="1043"/>
      <c r="S13" s="1039"/>
      <c r="T13" s="1039"/>
      <c r="U13" s="1039"/>
      <c r="V13" s="1039"/>
      <c r="W13" s="1039"/>
      <c r="X13" s="1039"/>
      <c r="Y13" s="1039"/>
      <c r="Z13" s="1040"/>
      <c r="AA13" s="1039"/>
      <c r="AB13" s="1039"/>
      <c r="AC13" s="1039"/>
      <c r="AD13" s="1039"/>
      <c r="AE13" s="1039"/>
      <c r="AF13" s="1044"/>
    </row>
    <row r="14" spans="3:34" ht="15" customHeight="1">
      <c r="C14" s="3058" t="s">
        <v>1829</v>
      </c>
      <c r="D14" s="3058"/>
      <c r="E14" s="3058"/>
      <c r="F14" s="3058"/>
      <c r="G14" s="3059"/>
      <c r="H14" s="3060" t="s">
        <v>1830</v>
      </c>
      <c r="I14" s="3024"/>
      <c r="J14" s="3025" t="s">
        <v>1831</v>
      </c>
      <c r="K14" s="3061"/>
      <c r="L14" s="3023" t="s">
        <v>1832</v>
      </c>
      <c r="M14" s="3024"/>
      <c r="N14" s="3025" t="s">
        <v>1833</v>
      </c>
      <c r="O14" s="3024"/>
      <c r="P14" s="3025" t="s">
        <v>1834</v>
      </c>
      <c r="Q14" s="3061"/>
      <c r="R14" s="3023" t="s">
        <v>1835</v>
      </c>
      <c r="S14" s="3024"/>
      <c r="T14" s="3025" t="s">
        <v>1836</v>
      </c>
      <c r="U14" s="3024"/>
      <c r="V14" s="3025" t="s">
        <v>1837</v>
      </c>
      <c r="W14" s="3061"/>
      <c r="X14" s="3023" t="s">
        <v>1838</v>
      </c>
      <c r="Y14" s="3024"/>
      <c r="Z14" s="3025" t="s">
        <v>1839</v>
      </c>
      <c r="AA14" s="3024"/>
      <c r="AB14" s="3056"/>
      <c r="AC14" s="3057"/>
    </row>
    <row r="15" spans="3:34" ht="41.1" customHeight="1" thickBot="1">
      <c r="C15" s="3058"/>
      <c r="D15" s="3058"/>
      <c r="E15" s="3058"/>
      <c r="F15" s="3058"/>
      <c r="G15" s="3059"/>
      <c r="H15" s="3062"/>
      <c r="I15" s="3006"/>
      <c r="J15" s="3005"/>
      <c r="K15" s="3007"/>
      <c r="L15" s="3055"/>
      <c r="M15" s="3006"/>
      <c r="N15" s="3005"/>
      <c r="O15" s="3006"/>
      <c r="P15" s="3005"/>
      <c r="Q15" s="3007"/>
      <c r="R15" s="3055"/>
      <c r="S15" s="3006"/>
      <c r="T15" s="3005"/>
      <c r="U15" s="3006"/>
      <c r="V15" s="3005"/>
      <c r="W15" s="3007"/>
      <c r="X15" s="3055"/>
      <c r="Y15" s="3006"/>
      <c r="Z15" s="3005"/>
      <c r="AA15" s="3006"/>
      <c r="AB15" s="3005"/>
      <c r="AC15" s="3033"/>
      <c r="AD15" s="1045" t="s">
        <v>1840</v>
      </c>
    </row>
    <row r="16" spans="3:34" ht="22.5" customHeight="1">
      <c r="F16" s="1043"/>
      <c r="G16" s="1041"/>
      <c r="H16" s="1040" t="s">
        <v>1841</v>
      </c>
      <c r="K16" s="1043"/>
      <c r="L16" s="1043"/>
      <c r="M16" s="1043"/>
      <c r="N16" s="1043"/>
      <c r="O16" s="1043"/>
      <c r="P16" s="1043"/>
      <c r="Q16" s="1043"/>
      <c r="S16" s="1043"/>
      <c r="V16" s="1043"/>
      <c r="W16" s="1043"/>
      <c r="X16" s="1043"/>
      <c r="Y16" s="1043"/>
      <c r="Z16" s="1043"/>
      <c r="AA16" s="1043"/>
      <c r="AB16" s="1043"/>
      <c r="AC16" s="1043"/>
      <c r="AD16" s="1043"/>
      <c r="AE16" s="1043"/>
    </row>
    <row r="17" spans="3:36" ht="22.5" customHeight="1">
      <c r="F17" s="1043"/>
      <c r="G17" s="1041"/>
      <c r="H17" s="1028" t="s">
        <v>1842</v>
      </c>
      <c r="K17" s="1043"/>
      <c r="L17" s="1043"/>
      <c r="M17" s="1043"/>
      <c r="N17" s="1043"/>
      <c r="O17" s="1043"/>
      <c r="P17" s="1043"/>
      <c r="Q17" s="1043"/>
      <c r="S17" s="1043"/>
      <c r="T17" s="1043"/>
      <c r="U17" s="1043"/>
      <c r="V17" s="1043"/>
      <c r="W17" s="1043"/>
      <c r="X17" s="1043"/>
      <c r="Y17" s="1043"/>
      <c r="Z17" s="1043"/>
      <c r="AA17" s="1043"/>
      <c r="AB17" s="1043"/>
      <c r="AC17" s="1043"/>
      <c r="AD17" s="1043"/>
      <c r="AE17" s="1043"/>
    </row>
    <row r="18" spans="3:36" ht="32.85" customHeight="1">
      <c r="F18" s="1043"/>
      <c r="G18" s="1041"/>
      <c r="H18" s="1041"/>
      <c r="K18" s="1043"/>
      <c r="L18" s="1043"/>
      <c r="M18" s="1043"/>
      <c r="N18" s="1043"/>
      <c r="O18" s="1043"/>
      <c r="P18" s="1043"/>
      <c r="Q18" s="1043"/>
      <c r="S18" s="1043"/>
      <c r="T18" s="1043"/>
      <c r="U18" s="1043"/>
      <c r="V18" s="1043"/>
      <c r="W18" s="1043"/>
      <c r="X18" s="1043"/>
      <c r="Y18" s="1043"/>
      <c r="Z18" s="1043"/>
      <c r="AA18" s="1043"/>
      <c r="AB18" s="1043"/>
      <c r="AC18" s="1043"/>
      <c r="AD18" s="1043"/>
      <c r="AE18" s="1043"/>
    </row>
    <row r="19" spans="3:36" ht="20.100000000000001" customHeight="1">
      <c r="E19" s="1043" t="s">
        <v>1843</v>
      </c>
      <c r="H19" s="1043"/>
      <c r="I19" s="1043"/>
      <c r="J19" s="1043"/>
      <c r="K19" s="1043"/>
      <c r="L19" s="1043"/>
      <c r="M19" s="1043"/>
      <c r="N19" s="1040"/>
      <c r="O19" s="1046"/>
      <c r="Q19" s="1047"/>
      <c r="R19" s="1047"/>
      <c r="S19" s="1047"/>
      <c r="T19" s="1047"/>
      <c r="U19" s="1047"/>
      <c r="V19" s="1048"/>
      <c r="W19" s="1048"/>
    </row>
    <row r="20" spans="3:36" ht="16.350000000000001" customHeight="1" thickBot="1">
      <c r="F20" s="1040"/>
      <c r="G20" s="1049"/>
      <c r="H20" s="1040"/>
      <c r="I20" s="1040"/>
      <c r="J20" s="1040"/>
      <c r="K20" s="1040"/>
      <c r="L20" s="1040"/>
      <c r="M20" s="1040"/>
      <c r="N20" s="1040"/>
      <c r="O20" s="1050"/>
      <c r="Q20" s="1047"/>
      <c r="R20" s="1047"/>
      <c r="S20" s="1047"/>
      <c r="T20" s="1047"/>
      <c r="U20" s="1047"/>
      <c r="V20" s="1048"/>
      <c r="W20" s="1048"/>
    </row>
    <row r="21" spans="3:36" ht="16.350000000000001" customHeight="1">
      <c r="C21" s="3034" t="s">
        <v>1844</v>
      </c>
      <c r="D21" s="3035"/>
      <c r="E21" s="3035"/>
      <c r="F21" s="3040" t="str">
        <f>入力シート!C10&amp;"　　前払金"</f>
        <v>○○校区道路改良工事　　前払金</v>
      </c>
      <c r="G21" s="3041"/>
      <c r="H21" s="3041"/>
      <c r="I21" s="3041"/>
      <c r="J21" s="3041"/>
      <c r="K21" s="3041"/>
      <c r="L21" s="3041"/>
      <c r="M21" s="3041"/>
      <c r="N21" s="3041"/>
      <c r="O21" s="3041"/>
      <c r="P21" s="3041"/>
      <c r="Q21" s="3041"/>
      <c r="R21" s="3041"/>
      <c r="S21" s="3041"/>
      <c r="T21" s="3041"/>
      <c r="U21" s="3041"/>
      <c r="V21" s="3041"/>
      <c r="W21" s="3041"/>
      <c r="X21" s="3041"/>
      <c r="Y21" s="3041"/>
      <c r="Z21" s="3041"/>
      <c r="AA21" s="3041"/>
      <c r="AB21" s="3041"/>
      <c r="AC21" s="3041"/>
      <c r="AD21" s="3041"/>
      <c r="AE21" s="3041"/>
      <c r="AF21" s="3041"/>
      <c r="AG21" s="3041"/>
      <c r="AH21" s="3042"/>
    </row>
    <row r="22" spans="3:36" ht="16.350000000000001" customHeight="1">
      <c r="C22" s="3036"/>
      <c r="D22" s="3037"/>
      <c r="E22" s="3037"/>
      <c r="F22" s="3043"/>
      <c r="G22" s="3044"/>
      <c r="H22" s="3044"/>
      <c r="I22" s="3044"/>
      <c r="J22" s="3044"/>
      <c r="K22" s="3044"/>
      <c r="L22" s="3044"/>
      <c r="M22" s="3044"/>
      <c r="N22" s="3044"/>
      <c r="O22" s="3044"/>
      <c r="P22" s="3044"/>
      <c r="Q22" s="3044"/>
      <c r="R22" s="3044"/>
      <c r="S22" s="3044"/>
      <c r="T22" s="3044"/>
      <c r="U22" s="3044"/>
      <c r="V22" s="3044"/>
      <c r="W22" s="3044"/>
      <c r="X22" s="3044"/>
      <c r="Y22" s="3044"/>
      <c r="Z22" s="3044"/>
      <c r="AA22" s="3044"/>
      <c r="AB22" s="3044"/>
      <c r="AC22" s="3044"/>
      <c r="AD22" s="3044"/>
      <c r="AE22" s="3044"/>
      <c r="AF22" s="3044"/>
      <c r="AG22" s="3044"/>
      <c r="AH22" s="3045"/>
    </row>
    <row r="23" spans="3:36" ht="16.350000000000001" customHeight="1">
      <c r="C23" s="3036"/>
      <c r="D23" s="3037"/>
      <c r="E23" s="3037"/>
      <c r="F23" s="3046"/>
      <c r="G23" s="3047"/>
      <c r="H23" s="3047"/>
      <c r="I23" s="3047"/>
      <c r="J23" s="3047"/>
      <c r="K23" s="3047"/>
      <c r="L23" s="3047"/>
      <c r="M23" s="3047"/>
      <c r="N23" s="3047"/>
      <c r="O23" s="3047"/>
      <c r="P23" s="3047"/>
      <c r="Q23" s="3047"/>
      <c r="R23" s="3047"/>
      <c r="S23" s="3047"/>
      <c r="T23" s="3047"/>
      <c r="U23" s="3047"/>
      <c r="V23" s="3047"/>
      <c r="W23" s="3047"/>
      <c r="X23" s="3047"/>
      <c r="Y23" s="3047"/>
      <c r="Z23" s="3047"/>
      <c r="AA23" s="3047"/>
      <c r="AB23" s="3047"/>
      <c r="AC23" s="3047"/>
      <c r="AD23" s="3047"/>
      <c r="AE23" s="3047"/>
      <c r="AF23" s="3047"/>
      <c r="AG23" s="3047"/>
      <c r="AH23" s="3048"/>
    </row>
    <row r="24" spans="3:36" ht="16.350000000000001" customHeight="1">
      <c r="C24" s="3036"/>
      <c r="D24" s="3037"/>
      <c r="E24" s="3037"/>
      <c r="F24" s="3008" t="s">
        <v>1845</v>
      </c>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10"/>
    </row>
    <row r="25" spans="3:36" ht="16.350000000000001" customHeight="1">
      <c r="C25" s="3036"/>
      <c r="D25" s="3037"/>
      <c r="E25" s="3037"/>
      <c r="F25" s="3011" t="str">
        <f>"久留米市　"&amp;入力シート!C12&amp;"　地内"</f>
        <v>久留米市　久留米市○○町　地内</v>
      </c>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3"/>
    </row>
    <row r="26" spans="3:36" ht="16.350000000000001" customHeight="1" thickBot="1">
      <c r="C26" s="3038"/>
      <c r="D26" s="3039"/>
      <c r="E26" s="3039"/>
      <c r="F26" s="3014"/>
      <c r="G26" s="3015"/>
      <c r="H26" s="3015"/>
      <c r="I26" s="3015"/>
      <c r="J26" s="3015"/>
      <c r="K26" s="3015"/>
      <c r="L26" s="3015"/>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6"/>
    </row>
    <row r="27" spans="3:36" ht="16.350000000000001" customHeight="1">
      <c r="F27" s="1040"/>
      <c r="G27" s="1049"/>
      <c r="H27" s="1040"/>
      <c r="I27" s="1040"/>
      <c r="J27" s="1040"/>
      <c r="K27" s="1040"/>
      <c r="L27" s="1040"/>
      <c r="M27" s="1040"/>
      <c r="N27" s="1040"/>
      <c r="O27" s="1050"/>
      <c r="Q27" s="1047"/>
      <c r="R27" s="1047"/>
      <c r="S27" s="1047"/>
    </row>
    <row r="28" spans="3:36" ht="21.6" customHeight="1" thickBot="1">
      <c r="F28" s="1040"/>
      <c r="G28" s="1049"/>
      <c r="H28" s="1040"/>
      <c r="I28" s="1040"/>
      <c r="J28" s="1040"/>
      <c r="K28" s="1040"/>
      <c r="L28" s="1040"/>
      <c r="M28" s="1040"/>
      <c r="N28" s="1040"/>
      <c r="O28" s="1050"/>
      <c r="Q28" s="1047"/>
      <c r="R28" s="1047"/>
      <c r="S28" s="1047"/>
      <c r="T28" s="1047"/>
      <c r="U28" s="1047"/>
      <c r="V28" s="1048"/>
      <c r="W28" s="1048"/>
      <c r="AJ28" s="1028" t="s">
        <v>1846</v>
      </c>
    </row>
    <row r="29" spans="3:36" ht="25.5" customHeight="1">
      <c r="C29" s="3049" t="s">
        <v>1847</v>
      </c>
      <c r="D29" s="3052" t="s">
        <v>1848</v>
      </c>
      <c r="E29" s="3053"/>
      <c r="F29" s="3053"/>
      <c r="G29" s="3053"/>
      <c r="H29" s="3053"/>
      <c r="I29" s="3053"/>
      <c r="J29" s="3053"/>
      <c r="K29" s="3054"/>
      <c r="L29" s="3052" t="s">
        <v>1849</v>
      </c>
      <c r="M29" s="3053"/>
      <c r="N29" s="3053"/>
      <c r="O29" s="3053"/>
      <c r="P29" s="3053"/>
      <c r="Q29" s="3053"/>
      <c r="R29" s="3053"/>
      <c r="S29" s="3054"/>
      <c r="T29" s="3052" t="s">
        <v>1850</v>
      </c>
      <c r="U29" s="3053"/>
      <c r="V29" s="3053"/>
      <c r="W29" s="3053"/>
      <c r="X29" s="3053"/>
      <c r="Y29" s="3053"/>
      <c r="Z29" s="3053"/>
      <c r="AA29" s="3054"/>
      <c r="AB29" s="3052" t="s">
        <v>1851</v>
      </c>
      <c r="AC29" s="3053"/>
      <c r="AD29" s="3053"/>
      <c r="AE29" s="3053"/>
      <c r="AF29" s="3053"/>
      <c r="AG29" s="3053"/>
      <c r="AH29" s="3054"/>
    </row>
    <row r="30" spans="3:36" ht="53.1" customHeight="1" thickBot="1">
      <c r="C30" s="3050"/>
      <c r="D30" s="3017"/>
      <c r="E30" s="3018"/>
      <c r="F30" s="3018"/>
      <c r="G30" s="3018"/>
      <c r="H30" s="3018"/>
      <c r="I30" s="3018"/>
      <c r="J30" s="3018"/>
      <c r="K30" s="3019"/>
      <c r="L30" s="3017"/>
      <c r="M30" s="3018"/>
      <c r="N30" s="3018"/>
      <c r="O30" s="3018"/>
      <c r="P30" s="3018"/>
      <c r="Q30" s="3018"/>
      <c r="R30" s="3018"/>
      <c r="S30" s="3019"/>
      <c r="T30" s="3020" t="s">
        <v>1852</v>
      </c>
      <c r="U30" s="3021"/>
      <c r="V30" s="3021"/>
      <c r="W30" s="3021"/>
      <c r="X30" s="3021"/>
      <c r="Y30" s="3021"/>
      <c r="Z30" s="3021"/>
      <c r="AA30" s="3022"/>
      <c r="AB30" s="1058"/>
      <c r="AC30" s="1059"/>
      <c r="AD30" s="1060"/>
      <c r="AE30" s="1060"/>
      <c r="AF30" s="1060"/>
      <c r="AG30" s="1060"/>
      <c r="AH30" s="1061"/>
    </row>
    <row r="31" spans="3:36" ht="36" customHeight="1">
      <c r="C31" s="3050"/>
      <c r="D31" s="2999" t="s">
        <v>1853</v>
      </c>
      <c r="E31" s="3000"/>
      <c r="F31" s="3000"/>
      <c r="G31" s="3000"/>
      <c r="H31" s="3000"/>
      <c r="I31" s="3001"/>
      <c r="J31" s="1062"/>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4"/>
    </row>
    <row r="32" spans="3:36" ht="36" customHeight="1">
      <c r="C32" s="3050"/>
      <c r="D32" s="3002"/>
      <c r="E32" s="3003"/>
      <c r="F32" s="3003"/>
      <c r="G32" s="3003"/>
      <c r="H32" s="3003"/>
      <c r="I32" s="3004"/>
      <c r="J32" s="1065"/>
      <c r="K32" s="1066"/>
      <c r="L32" s="1066"/>
      <c r="M32" s="1067"/>
      <c r="N32" s="1068"/>
      <c r="O32" s="1068"/>
      <c r="P32" s="1068"/>
      <c r="Q32" s="1068"/>
      <c r="R32" s="1068"/>
      <c r="S32" s="1068"/>
      <c r="T32" s="1068"/>
      <c r="U32" s="1068"/>
      <c r="V32" s="1068"/>
      <c r="W32" s="1069"/>
      <c r="X32" s="1070"/>
      <c r="Y32" s="1068"/>
      <c r="Z32" s="1068"/>
      <c r="AA32" s="1068"/>
      <c r="AB32" s="1068"/>
      <c r="AC32" s="1069"/>
      <c r="AD32" s="1070"/>
      <c r="AE32" s="1071"/>
      <c r="AF32" s="1068"/>
      <c r="AG32" s="1068"/>
      <c r="AH32" s="1072"/>
    </row>
    <row r="33" spans="3:34" ht="83.1" customHeight="1" thickBot="1">
      <c r="C33" s="3051"/>
      <c r="D33" s="3026" t="s">
        <v>1854</v>
      </c>
      <c r="E33" s="3027"/>
      <c r="F33" s="3027"/>
      <c r="G33" s="3027"/>
      <c r="H33" s="3027"/>
      <c r="I33" s="3028"/>
      <c r="J33" s="3029"/>
      <c r="K33" s="3030"/>
      <c r="L33" s="3030"/>
      <c r="M33" s="3030"/>
      <c r="N33" s="3030"/>
      <c r="O33" s="3030"/>
      <c r="P33" s="3030"/>
      <c r="Q33" s="3030"/>
      <c r="R33" s="3030"/>
      <c r="S33" s="3030"/>
      <c r="T33" s="3030"/>
      <c r="U33" s="3030"/>
      <c r="V33" s="3030"/>
      <c r="W33" s="3030"/>
      <c r="X33" s="3030"/>
      <c r="Y33" s="3030"/>
      <c r="Z33" s="3030"/>
      <c r="AA33" s="3030"/>
      <c r="AB33" s="3030"/>
      <c r="AC33" s="3030"/>
      <c r="AD33" s="3030"/>
      <c r="AE33" s="3030"/>
      <c r="AF33" s="3030"/>
      <c r="AG33" s="3030"/>
      <c r="AH33" s="3031"/>
    </row>
    <row r="34" spans="3:34" ht="17.100000000000001" customHeight="1" thickBot="1">
      <c r="C34" s="3032" t="s">
        <v>1855</v>
      </c>
      <c r="D34" s="3032"/>
      <c r="E34" s="1051" t="s">
        <v>1856</v>
      </c>
      <c r="F34" s="1052" t="s">
        <v>1857</v>
      </c>
      <c r="G34" s="1052"/>
      <c r="H34" s="1052"/>
      <c r="I34" s="1052"/>
      <c r="J34" s="1052"/>
      <c r="K34" s="1052"/>
      <c r="L34" s="1052"/>
      <c r="M34" s="1052"/>
      <c r="N34" s="1052"/>
      <c r="O34" s="1052"/>
      <c r="P34" s="1052"/>
      <c r="Q34" s="1052"/>
      <c r="R34" s="1052"/>
      <c r="S34" s="1052"/>
      <c r="T34" s="1052"/>
      <c r="U34" s="1052"/>
      <c r="V34" s="1052"/>
      <c r="W34" s="1052"/>
      <c r="X34" s="1052"/>
      <c r="Y34" s="1052"/>
      <c r="Z34" s="1052"/>
      <c r="AA34" s="1052"/>
      <c r="AB34" s="1053"/>
      <c r="AC34" s="1053"/>
      <c r="AD34" s="1053"/>
      <c r="AE34" s="1053"/>
      <c r="AF34" s="1053"/>
    </row>
    <row r="35" spans="3:34" ht="17.100000000000001" customHeight="1" thickBot="1">
      <c r="C35" s="1052"/>
      <c r="D35" s="1052"/>
      <c r="E35" s="1051" t="s">
        <v>1858</v>
      </c>
      <c r="F35" s="1052" t="s">
        <v>1859</v>
      </c>
      <c r="G35" s="1052"/>
      <c r="H35" s="1052"/>
      <c r="I35" s="1052"/>
      <c r="J35" s="1052"/>
      <c r="K35" s="1054" t="s">
        <v>1860</v>
      </c>
      <c r="L35" s="1055" t="s">
        <v>1861</v>
      </c>
      <c r="M35" s="1055" t="s">
        <v>1862</v>
      </c>
      <c r="N35" s="1055" t="s">
        <v>1863</v>
      </c>
      <c r="O35" s="1055" t="s">
        <v>1864</v>
      </c>
      <c r="P35" s="1055" t="s">
        <v>1860</v>
      </c>
      <c r="Q35" s="1056" t="s">
        <v>1865</v>
      </c>
      <c r="R35" s="1055" t="s">
        <v>1866</v>
      </c>
      <c r="S35" s="1057" t="s">
        <v>1867</v>
      </c>
      <c r="T35" s="1052"/>
      <c r="U35" s="1052" t="s">
        <v>1868</v>
      </c>
      <c r="V35" s="1052"/>
      <c r="W35" s="1052"/>
      <c r="X35" s="1052"/>
      <c r="Y35" s="1052"/>
      <c r="Z35" s="1052"/>
      <c r="AA35" s="1052"/>
    </row>
    <row r="36" spans="3:34" ht="17.100000000000001" customHeight="1">
      <c r="C36" s="1052"/>
      <c r="D36" s="1052"/>
      <c r="E36" s="1051" t="s">
        <v>1869</v>
      </c>
      <c r="F36" s="1052" t="s">
        <v>1870</v>
      </c>
      <c r="G36" s="1052"/>
      <c r="H36" s="1052"/>
      <c r="I36" s="1052"/>
      <c r="J36" s="1052"/>
      <c r="K36" s="1052"/>
      <c r="L36" s="1052"/>
      <c r="M36" s="1052"/>
      <c r="N36" s="1052"/>
      <c r="O36" s="1052"/>
      <c r="P36" s="1052"/>
      <c r="Q36" s="1052"/>
      <c r="R36" s="1052"/>
      <c r="S36" s="1052"/>
      <c r="T36" s="1052"/>
      <c r="U36" s="1052"/>
      <c r="V36" s="1052"/>
      <c r="W36" s="1052"/>
      <c r="X36" s="1052"/>
      <c r="Y36" s="1052"/>
      <c r="Z36" s="1052"/>
      <c r="AA36" s="1052"/>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C1:AG1"/>
    <mergeCell ref="C3:D3"/>
    <mergeCell ref="E3:G3"/>
    <mergeCell ref="H3:I3"/>
    <mergeCell ref="J3:L3"/>
    <mergeCell ref="V3:X3"/>
    <mergeCell ref="Y3:AA3"/>
    <mergeCell ref="AC3:AD3"/>
    <mergeCell ref="AF3:AG3"/>
    <mergeCell ref="C5:L5"/>
    <mergeCell ref="Q6:T7"/>
    <mergeCell ref="U6:AH7"/>
    <mergeCell ref="Q8:T9"/>
    <mergeCell ref="Q10:T11"/>
    <mergeCell ref="U10:AH11"/>
    <mergeCell ref="U8:AH8"/>
    <mergeCell ref="U9:AH9"/>
    <mergeCell ref="AB14:AC14"/>
    <mergeCell ref="C14:G15"/>
    <mergeCell ref="H14:I14"/>
    <mergeCell ref="J14:K14"/>
    <mergeCell ref="L14:M14"/>
    <mergeCell ref="N14:O14"/>
    <mergeCell ref="P14:Q14"/>
    <mergeCell ref="H15:I15"/>
    <mergeCell ref="J15:K15"/>
    <mergeCell ref="L15:M15"/>
    <mergeCell ref="N15:O15"/>
    <mergeCell ref="X15:Y15"/>
    <mergeCell ref="Z15:AA15"/>
    <mergeCell ref="R14:S14"/>
    <mergeCell ref="T14:U14"/>
    <mergeCell ref="V14:W14"/>
    <mergeCell ref="X14:Y14"/>
    <mergeCell ref="Z14:AA14"/>
    <mergeCell ref="D33:I33"/>
    <mergeCell ref="J33:AH33"/>
    <mergeCell ref="C34:D34"/>
    <mergeCell ref="AB15:AC15"/>
    <mergeCell ref="C21:E26"/>
    <mergeCell ref="F21:AH23"/>
    <mergeCell ref="C29:C33"/>
    <mergeCell ref="D29:K29"/>
    <mergeCell ref="L29:S29"/>
    <mergeCell ref="T29:AA29"/>
    <mergeCell ref="AB29:AH29"/>
    <mergeCell ref="D30:K30"/>
    <mergeCell ref="P15:Q15"/>
    <mergeCell ref="R15:S15"/>
    <mergeCell ref="D31:I32"/>
    <mergeCell ref="T15:U15"/>
    <mergeCell ref="V15:W15"/>
    <mergeCell ref="F24:AH24"/>
    <mergeCell ref="F25:AH26"/>
    <mergeCell ref="L30:S30"/>
    <mergeCell ref="T30:AA30"/>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Y51"/>
  <sheetViews>
    <sheetView showZeros="0" view="pageBreakPreview" zoomScaleNormal="95" zoomScaleSheetLayoutView="100" workbookViewId="0">
      <selection activeCell="R7" sqref="R7:X7"/>
    </sheetView>
  </sheetViews>
  <sheetFormatPr defaultColWidth="3.109375" defaultRowHeight="13.2"/>
  <cols>
    <col min="1" max="25" width="3.109375" style="37" customWidth="1"/>
    <col min="26" max="16384" width="3.109375" style="37"/>
  </cols>
  <sheetData>
    <row r="2" spans="1:25">
      <c r="A2" s="36"/>
      <c r="B2" s="48"/>
      <c r="C2" s="48"/>
      <c r="D2" s="48"/>
      <c r="E2" s="48"/>
      <c r="F2" s="48"/>
      <c r="G2" s="48"/>
      <c r="H2" s="48"/>
      <c r="I2" s="48"/>
      <c r="J2" s="48"/>
      <c r="K2" s="48"/>
      <c r="L2" s="48"/>
      <c r="M2" s="48"/>
      <c r="N2" s="48"/>
      <c r="O2" s="48"/>
      <c r="P2" s="48"/>
      <c r="Q2" s="48"/>
      <c r="R2" s="48"/>
      <c r="S2" s="48"/>
      <c r="T2" s="48"/>
      <c r="U2" s="48"/>
      <c r="V2" s="48"/>
      <c r="W2" s="48"/>
      <c r="X2" s="48"/>
      <c r="Y2" s="48"/>
    </row>
    <row r="3" spans="1:25">
      <c r="A3" s="36"/>
      <c r="B3" s="48"/>
      <c r="C3" s="48"/>
      <c r="D3" s="48"/>
      <c r="E3" s="48"/>
      <c r="F3" s="48"/>
      <c r="G3" s="48"/>
      <c r="H3" s="48"/>
      <c r="I3" s="48"/>
      <c r="J3" s="48"/>
      <c r="K3" s="48"/>
      <c r="L3" s="48"/>
      <c r="M3" s="48"/>
      <c r="N3" s="48"/>
      <c r="O3" s="48"/>
      <c r="P3" s="48"/>
      <c r="Q3" s="48"/>
      <c r="R3" s="48"/>
      <c r="S3" s="48"/>
      <c r="T3" s="48"/>
      <c r="U3" s="48"/>
      <c r="V3" s="48"/>
      <c r="W3" s="48"/>
      <c r="X3" s="48"/>
      <c r="Y3" s="48"/>
    </row>
    <row r="4" spans="1:25" ht="37.5" customHeight="1">
      <c r="A4" s="3076" t="s">
        <v>173</v>
      </c>
      <c r="B4" s="3077"/>
      <c r="C4" s="3077"/>
      <c r="D4" s="3077"/>
      <c r="E4" s="3077"/>
      <c r="F4" s="3077"/>
      <c r="G4" s="3077"/>
      <c r="H4" s="3077"/>
      <c r="I4" s="3077"/>
      <c r="J4" s="3077"/>
      <c r="K4" s="3077"/>
      <c r="L4" s="3077"/>
      <c r="M4" s="3077"/>
      <c r="N4" s="3077"/>
      <c r="O4" s="3077"/>
      <c r="P4" s="3077"/>
      <c r="Q4" s="3077"/>
      <c r="R4" s="3077"/>
      <c r="S4" s="3077"/>
      <c r="T4" s="3077"/>
      <c r="U4" s="3077"/>
      <c r="V4" s="3077"/>
      <c r="W4" s="3077"/>
      <c r="X4" s="3077"/>
      <c r="Y4" s="3078"/>
    </row>
    <row r="5" spans="1:25" ht="26.1" customHeight="1">
      <c r="A5" s="3079" t="s">
        <v>174</v>
      </c>
      <c r="B5" s="3080"/>
      <c r="C5" s="3080"/>
      <c r="D5" s="3080"/>
      <c r="E5" s="3080"/>
      <c r="F5" s="3080"/>
      <c r="G5" s="3080"/>
      <c r="H5" s="3080"/>
      <c r="I5" s="3080"/>
      <c r="J5" s="3080"/>
      <c r="K5" s="3080"/>
      <c r="L5" s="3080"/>
      <c r="M5" s="3080"/>
      <c r="N5" s="3080"/>
      <c r="O5" s="3080"/>
      <c r="P5" s="3080"/>
      <c r="Q5" s="3080"/>
      <c r="R5" s="3080"/>
      <c r="S5" s="3080"/>
      <c r="T5" s="3080"/>
      <c r="U5" s="3080"/>
      <c r="V5" s="3080"/>
      <c r="W5" s="3080"/>
      <c r="X5" s="3080"/>
      <c r="Y5" s="3081"/>
    </row>
    <row r="6" spans="1:25">
      <c r="A6" s="440"/>
      <c r="B6" s="42"/>
      <c r="C6" s="42"/>
      <c r="D6" s="42"/>
      <c r="E6" s="42"/>
      <c r="F6" s="42"/>
      <c r="G6" s="42"/>
      <c r="H6" s="42"/>
      <c r="I6" s="42"/>
      <c r="J6" s="42"/>
      <c r="K6" s="42"/>
      <c r="L6" s="42"/>
      <c r="M6" s="42"/>
      <c r="N6" s="42"/>
      <c r="O6" s="42"/>
      <c r="P6" s="42"/>
      <c r="Q6" s="36"/>
      <c r="R6" s="36"/>
      <c r="S6" s="36"/>
      <c r="T6" s="36"/>
      <c r="U6" s="36"/>
      <c r="V6" s="36"/>
      <c r="W6" s="36"/>
      <c r="X6" s="36"/>
      <c r="Y6" s="44"/>
    </row>
    <row r="7" spans="1:25">
      <c r="A7" s="440"/>
      <c r="B7" s="42"/>
      <c r="C7" s="42"/>
      <c r="D7" s="42"/>
      <c r="E7" s="42"/>
      <c r="F7" s="42"/>
      <c r="G7" s="42"/>
      <c r="H7" s="42"/>
      <c r="I7" s="42"/>
      <c r="J7" s="42"/>
      <c r="K7" s="42"/>
      <c r="L7" s="42"/>
      <c r="M7" s="42"/>
      <c r="N7" s="42"/>
      <c r="O7" s="36"/>
      <c r="P7" s="36"/>
      <c r="Q7" s="120" t="s">
        <v>160</v>
      </c>
      <c r="R7" s="3082">
        <v>45413</v>
      </c>
      <c r="S7" s="3082"/>
      <c r="T7" s="3082"/>
      <c r="U7" s="3082"/>
      <c r="V7" s="3082"/>
      <c r="W7" s="3082"/>
      <c r="X7" s="3082"/>
      <c r="Y7" s="44"/>
    </row>
    <row r="8" spans="1:25">
      <c r="A8" s="440"/>
      <c r="B8" s="42"/>
      <c r="C8" s="42"/>
      <c r="D8" s="42"/>
      <c r="E8" s="42"/>
      <c r="F8" s="42"/>
      <c r="G8" s="42"/>
      <c r="H8" s="42"/>
      <c r="I8" s="42"/>
      <c r="J8" s="42"/>
      <c r="K8" s="42"/>
      <c r="L8" s="42"/>
      <c r="M8" s="42"/>
      <c r="N8" s="42"/>
      <c r="O8" s="42"/>
      <c r="P8" s="42"/>
      <c r="Q8" s="42"/>
      <c r="R8" s="42"/>
      <c r="S8" s="42"/>
      <c r="T8" s="42"/>
      <c r="U8" s="42"/>
      <c r="V8" s="42"/>
      <c r="W8" s="42"/>
      <c r="X8" s="42"/>
      <c r="Y8" s="44"/>
    </row>
    <row r="9" spans="1:25">
      <c r="A9" s="440"/>
      <c r="B9" s="42" t="s">
        <v>175</v>
      </c>
      <c r="C9" s="50"/>
      <c r="D9" s="50"/>
      <c r="E9" s="50"/>
      <c r="F9" s="130"/>
      <c r="G9" s="130"/>
      <c r="H9" s="51"/>
      <c r="I9" s="42"/>
      <c r="J9" s="42"/>
      <c r="K9" s="42"/>
      <c r="L9" s="42"/>
      <c r="M9" s="42"/>
      <c r="N9" s="42"/>
      <c r="O9" s="42"/>
      <c r="P9" s="42"/>
      <c r="Q9" s="42"/>
      <c r="R9" s="42"/>
      <c r="S9" s="42"/>
      <c r="T9" s="42"/>
      <c r="U9" s="42"/>
      <c r="V9" s="42"/>
      <c r="W9" s="42"/>
      <c r="X9" s="42"/>
      <c r="Y9" s="44"/>
    </row>
    <row r="10" spans="1:25">
      <c r="A10" s="440"/>
      <c r="B10" s="42"/>
      <c r="C10" s="42"/>
      <c r="D10" s="42"/>
      <c r="E10" s="42"/>
      <c r="F10" s="42"/>
      <c r="G10" s="42"/>
      <c r="H10" s="42"/>
      <c r="I10" s="42"/>
      <c r="J10" s="42"/>
      <c r="K10" s="42"/>
      <c r="L10" s="42"/>
      <c r="M10" s="42"/>
      <c r="N10" s="42"/>
      <c r="O10" s="42"/>
      <c r="P10" s="42"/>
      <c r="Q10" s="42"/>
      <c r="R10" s="42"/>
      <c r="S10" s="42"/>
      <c r="T10" s="42"/>
      <c r="U10" s="42"/>
      <c r="V10" s="42"/>
      <c r="W10" s="42"/>
      <c r="X10" s="42"/>
      <c r="Y10" s="44"/>
    </row>
    <row r="11" spans="1:25" ht="13.5" customHeight="1">
      <c r="A11" s="440"/>
      <c r="B11" s="124"/>
      <c r="C11" s="124"/>
      <c r="D11" s="166" t="str">
        <f>入力シート!C4</f>
        <v>街第101号</v>
      </c>
      <c r="E11" s="166"/>
      <c r="F11" s="166"/>
      <c r="G11" s="166"/>
      <c r="H11" s="166"/>
      <c r="I11" s="166"/>
      <c r="J11" s="166"/>
      <c r="K11" s="166"/>
      <c r="L11" s="166"/>
      <c r="M11" s="166"/>
      <c r="N11" s="42"/>
      <c r="O11" s="42"/>
      <c r="P11" s="42"/>
      <c r="Q11" s="42"/>
      <c r="R11" s="42"/>
      <c r="S11" s="3083" t="str">
        <f>入力シート!C26</f>
        <v>(株）○○○○建設</v>
      </c>
      <c r="T11" s="3084"/>
      <c r="U11" s="3084"/>
      <c r="V11" s="3084"/>
      <c r="W11" s="3084"/>
      <c r="X11" s="3084"/>
      <c r="Y11" s="3085"/>
    </row>
    <row r="12" spans="1:25" ht="13.5" customHeight="1">
      <c r="A12" s="440"/>
      <c r="B12" s="3086" t="s">
        <v>161</v>
      </c>
      <c r="C12" s="3086"/>
      <c r="D12" s="3088" t="str">
        <f>入力シート!C10</f>
        <v>○○校区道路改良工事</v>
      </c>
      <c r="E12" s="3089"/>
      <c r="F12" s="3089"/>
      <c r="G12" s="3089"/>
      <c r="H12" s="3089"/>
      <c r="I12" s="3089"/>
      <c r="J12" s="3089"/>
      <c r="K12" s="3089"/>
      <c r="L12" s="3089"/>
      <c r="M12" s="3089"/>
      <c r="N12" s="3091" t="s">
        <v>176</v>
      </c>
      <c r="O12" s="3091"/>
      <c r="P12" s="3091"/>
      <c r="Q12" s="3091"/>
      <c r="R12" s="3091"/>
      <c r="S12" s="3084"/>
      <c r="T12" s="3084"/>
      <c r="U12" s="3084"/>
      <c r="V12" s="3084"/>
      <c r="W12" s="3084"/>
      <c r="X12" s="3084"/>
      <c r="Y12" s="3085"/>
    </row>
    <row r="13" spans="1:25">
      <c r="A13" s="440"/>
      <c r="B13" s="3087"/>
      <c r="C13" s="3087"/>
      <c r="D13" s="3090"/>
      <c r="E13" s="3090"/>
      <c r="F13" s="3090"/>
      <c r="G13" s="3090"/>
      <c r="H13" s="3090"/>
      <c r="I13" s="3090"/>
      <c r="J13" s="3090"/>
      <c r="K13" s="3090"/>
      <c r="L13" s="3090"/>
      <c r="M13" s="3090"/>
      <c r="N13" s="3092" t="s">
        <v>177</v>
      </c>
      <c r="O13" s="3092"/>
      <c r="P13" s="3092"/>
      <c r="Q13" s="3092"/>
      <c r="R13" s="3092"/>
      <c r="S13" s="3093" t="str">
        <f>入力シート!C16</f>
        <v>久留米次郎</v>
      </c>
      <c r="T13" s="3093"/>
      <c r="U13" s="3093"/>
      <c r="V13" s="3093"/>
      <c r="W13" s="3093"/>
      <c r="X13" s="3094"/>
      <c r="Y13" s="3095"/>
    </row>
    <row r="14" spans="1:25">
      <c r="A14" s="440"/>
      <c r="B14" s="42"/>
      <c r="C14" s="42"/>
      <c r="D14" s="42"/>
      <c r="E14" s="42"/>
      <c r="F14" s="42"/>
      <c r="G14" s="42"/>
      <c r="H14" s="42"/>
      <c r="I14" s="42"/>
      <c r="J14" s="42"/>
      <c r="K14" s="42"/>
      <c r="L14" s="42"/>
      <c r="M14" s="42"/>
      <c r="N14" s="42"/>
      <c r="O14" s="42"/>
      <c r="P14" s="42"/>
      <c r="Q14" s="42"/>
      <c r="R14" s="42"/>
      <c r="S14" s="42"/>
      <c r="T14" s="42"/>
      <c r="U14" s="42"/>
      <c r="V14" s="42"/>
      <c r="W14" s="42"/>
      <c r="X14" s="42"/>
      <c r="Y14" s="44"/>
    </row>
    <row r="15" spans="1:25" ht="16.350000000000001" customHeight="1">
      <c r="A15" s="440"/>
      <c r="B15" s="3096" t="s">
        <v>178</v>
      </c>
      <c r="C15" s="3096"/>
      <c r="D15" s="3096"/>
      <c r="E15" s="3096"/>
      <c r="F15" s="3096" t="s">
        <v>179</v>
      </c>
      <c r="G15" s="3096"/>
      <c r="H15" s="3096"/>
      <c r="I15" s="3096"/>
      <c r="J15" s="3096" t="s">
        <v>180</v>
      </c>
      <c r="K15" s="3096"/>
      <c r="L15" s="3096"/>
      <c r="M15" s="3096"/>
      <c r="N15" s="3096"/>
      <c r="O15" s="3096" t="s">
        <v>181</v>
      </c>
      <c r="P15" s="3096"/>
      <c r="Q15" s="3096"/>
      <c r="R15" s="3096"/>
      <c r="S15" s="3096"/>
      <c r="T15" s="3096" t="s">
        <v>182</v>
      </c>
      <c r="U15" s="3096"/>
      <c r="V15" s="3096"/>
      <c r="W15" s="3096"/>
      <c r="X15" s="3096"/>
      <c r="Y15" s="44"/>
    </row>
    <row r="16" spans="1:25" ht="16.350000000000001" customHeight="1">
      <c r="A16" s="440"/>
      <c r="B16" s="3097"/>
      <c r="C16" s="3097"/>
      <c r="D16" s="3097"/>
      <c r="E16" s="3097"/>
      <c r="F16" s="3097"/>
      <c r="G16" s="3097"/>
      <c r="H16" s="3097"/>
      <c r="I16" s="3097"/>
      <c r="J16" s="3097"/>
      <c r="K16" s="3097"/>
      <c r="L16" s="3097"/>
      <c r="M16" s="3097"/>
      <c r="N16" s="3097"/>
      <c r="O16" s="3098"/>
      <c r="P16" s="3098"/>
      <c r="Q16" s="3098"/>
      <c r="R16" s="3098"/>
      <c r="S16" s="3098"/>
      <c r="T16" s="3099"/>
      <c r="U16" s="3099"/>
      <c r="V16" s="3099"/>
      <c r="W16" s="3099"/>
      <c r="X16" s="3099"/>
      <c r="Y16" s="44"/>
    </row>
    <row r="17" spans="1:25" ht="16.350000000000001" customHeight="1">
      <c r="A17" s="440"/>
      <c r="B17" s="3097"/>
      <c r="C17" s="3097"/>
      <c r="D17" s="3097"/>
      <c r="E17" s="3097"/>
      <c r="F17" s="3097"/>
      <c r="G17" s="3097"/>
      <c r="H17" s="3097"/>
      <c r="I17" s="3097"/>
      <c r="J17" s="3097"/>
      <c r="K17" s="3097"/>
      <c r="L17" s="3097"/>
      <c r="M17" s="3097"/>
      <c r="N17" s="3097"/>
      <c r="O17" s="3098"/>
      <c r="P17" s="3098"/>
      <c r="Q17" s="3098"/>
      <c r="R17" s="3098"/>
      <c r="S17" s="3098"/>
      <c r="T17" s="3099"/>
      <c r="U17" s="3099"/>
      <c r="V17" s="3099"/>
      <c r="W17" s="3099"/>
      <c r="X17" s="3099"/>
      <c r="Y17" s="44"/>
    </row>
    <row r="18" spans="1:25" ht="16.350000000000001" customHeight="1">
      <c r="A18" s="440"/>
      <c r="B18" s="3097"/>
      <c r="C18" s="3097"/>
      <c r="D18" s="3097"/>
      <c r="E18" s="3097"/>
      <c r="F18" s="3097"/>
      <c r="G18" s="3097"/>
      <c r="H18" s="3097"/>
      <c r="I18" s="3097"/>
      <c r="J18" s="3097"/>
      <c r="K18" s="3097"/>
      <c r="L18" s="3097"/>
      <c r="M18" s="3097"/>
      <c r="N18" s="3097"/>
      <c r="O18" s="3098"/>
      <c r="P18" s="3098"/>
      <c r="Q18" s="3098"/>
      <c r="R18" s="3098"/>
      <c r="S18" s="3098"/>
      <c r="T18" s="3099"/>
      <c r="U18" s="3099"/>
      <c r="V18" s="3099"/>
      <c r="W18" s="3099"/>
      <c r="X18" s="3099"/>
      <c r="Y18" s="44"/>
    </row>
    <row r="19" spans="1:25" ht="16.350000000000001" customHeight="1">
      <c r="A19" s="440"/>
      <c r="B19" s="3097"/>
      <c r="C19" s="3097"/>
      <c r="D19" s="3097"/>
      <c r="E19" s="3097"/>
      <c r="F19" s="3097"/>
      <c r="G19" s="3097"/>
      <c r="H19" s="3097"/>
      <c r="I19" s="3097"/>
      <c r="J19" s="3097"/>
      <c r="K19" s="3097"/>
      <c r="L19" s="3097"/>
      <c r="M19" s="3097"/>
      <c r="N19" s="3097"/>
      <c r="O19" s="3098"/>
      <c r="P19" s="3098"/>
      <c r="Q19" s="3098"/>
      <c r="R19" s="3098"/>
      <c r="S19" s="3098"/>
      <c r="T19" s="3099"/>
      <c r="U19" s="3099"/>
      <c r="V19" s="3099"/>
      <c r="W19" s="3099"/>
      <c r="X19" s="3099"/>
      <c r="Y19" s="44"/>
    </row>
    <row r="20" spans="1:25" ht="16.350000000000001" customHeight="1">
      <c r="A20" s="440"/>
      <c r="B20" s="3097"/>
      <c r="C20" s="3097"/>
      <c r="D20" s="3097"/>
      <c r="E20" s="3097"/>
      <c r="F20" s="3097"/>
      <c r="G20" s="3097"/>
      <c r="H20" s="3097"/>
      <c r="I20" s="3097"/>
      <c r="J20" s="3097"/>
      <c r="K20" s="3097"/>
      <c r="L20" s="3097"/>
      <c r="M20" s="3097"/>
      <c r="N20" s="3097"/>
      <c r="O20" s="3098"/>
      <c r="P20" s="3098"/>
      <c r="Q20" s="3098"/>
      <c r="R20" s="3098"/>
      <c r="S20" s="3098"/>
      <c r="T20" s="3099"/>
      <c r="U20" s="3099"/>
      <c r="V20" s="3099"/>
      <c r="W20" s="3099"/>
      <c r="X20" s="3099"/>
      <c r="Y20" s="44"/>
    </row>
    <row r="21" spans="1:25" ht="16.350000000000001" customHeight="1">
      <c r="A21" s="440"/>
      <c r="B21" s="3097"/>
      <c r="C21" s="3097"/>
      <c r="D21" s="3097"/>
      <c r="E21" s="3097"/>
      <c r="F21" s="3097"/>
      <c r="G21" s="3097"/>
      <c r="H21" s="3097"/>
      <c r="I21" s="3097"/>
      <c r="J21" s="3097"/>
      <c r="K21" s="3097"/>
      <c r="L21" s="3097"/>
      <c r="M21" s="3097"/>
      <c r="N21" s="3097"/>
      <c r="O21" s="3098"/>
      <c r="P21" s="3098"/>
      <c r="Q21" s="3098"/>
      <c r="R21" s="3098"/>
      <c r="S21" s="3098"/>
      <c r="T21" s="3099"/>
      <c r="U21" s="3099"/>
      <c r="V21" s="3099"/>
      <c r="W21" s="3099"/>
      <c r="X21" s="3099"/>
      <c r="Y21" s="44"/>
    </row>
    <row r="22" spans="1:25" ht="16.350000000000001" customHeight="1">
      <c r="A22" s="440"/>
      <c r="B22" s="3097"/>
      <c r="C22" s="3097"/>
      <c r="D22" s="3097"/>
      <c r="E22" s="3097"/>
      <c r="F22" s="3097"/>
      <c r="G22" s="3097"/>
      <c r="H22" s="3097"/>
      <c r="I22" s="3097"/>
      <c r="J22" s="3097"/>
      <c r="K22" s="3097"/>
      <c r="L22" s="3097"/>
      <c r="M22" s="3097"/>
      <c r="N22" s="3097"/>
      <c r="O22" s="3098"/>
      <c r="P22" s="3098"/>
      <c r="Q22" s="3098"/>
      <c r="R22" s="3098"/>
      <c r="S22" s="3098"/>
      <c r="T22" s="3099"/>
      <c r="U22" s="3099"/>
      <c r="V22" s="3099"/>
      <c r="W22" s="3099"/>
      <c r="X22" s="3099"/>
      <c r="Y22" s="44"/>
    </row>
    <row r="23" spans="1:25" ht="16.350000000000001" customHeight="1">
      <c r="A23" s="440"/>
      <c r="B23" s="3097"/>
      <c r="C23" s="3097"/>
      <c r="D23" s="3097"/>
      <c r="E23" s="3097"/>
      <c r="F23" s="3097"/>
      <c r="G23" s="3097"/>
      <c r="H23" s="3097"/>
      <c r="I23" s="3097"/>
      <c r="J23" s="3097"/>
      <c r="K23" s="3097"/>
      <c r="L23" s="3097"/>
      <c r="M23" s="3097"/>
      <c r="N23" s="3097"/>
      <c r="O23" s="3098"/>
      <c r="P23" s="3098"/>
      <c r="Q23" s="3098"/>
      <c r="R23" s="3098"/>
      <c r="S23" s="3098"/>
      <c r="T23" s="3099"/>
      <c r="U23" s="3099"/>
      <c r="V23" s="3099"/>
      <c r="W23" s="3099"/>
      <c r="X23" s="3099"/>
      <c r="Y23" s="44"/>
    </row>
    <row r="24" spans="1:25">
      <c r="A24" s="440"/>
      <c r="B24" s="42"/>
      <c r="C24" s="42"/>
      <c r="D24" s="42"/>
      <c r="E24" s="42"/>
      <c r="F24" s="42"/>
      <c r="G24" s="42"/>
      <c r="H24" s="42"/>
      <c r="I24" s="42"/>
      <c r="J24" s="42"/>
      <c r="K24" s="42"/>
      <c r="L24" s="42"/>
      <c r="M24" s="42"/>
      <c r="N24" s="42"/>
      <c r="O24" s="42"/>
      <c r="P24" s="42"/>
      <c r="Q24" s="42"/>
      <c r="R24" s="42"/>
      <c r="S24" s="42"/>
      <c r="T24" s="42"/>
      <c r="U24" s="42"/>
      <c r="V24" s="42"/>
      <c r="W24" s="42"/>
      <c r="X24" s="42"/>
      <c r="Y24" s="44"/>
    </row>
    <row r="25" spans="1:25">
      <c r="A25" s="52"/>
      <c r="B25" s="53"/>
      <c r="C25" s="53"/>
      <c r="D25" s="53"/>
      <c r="E25" s="53"/>
      <c r="F25" s="53"/>
      <c r="G25" s="53"/>
      <c r="H25" s="53"/>
      <c r="I25" s="53"/>
      <c r="J25" s="53"/>
      <c r="K25" s="53"/>
      <c r="L25" s="53"/>
      <c r="M25" s="53"/>
      <c r="N25" s="53"/>
      <c r="O25" s="53"/>
      <c r="P25" s="53"/>
      <c r="Q25" s="53"/>
      <c r="R25" s="53"/>
      <c r="S25" s="53"/>
      <c r="T25" s="53"/>
      <c r="U25" s="53"/>
      <c r="V25" s="53"/>
      <c r="W25" s="53"/>
      <c r="X25" s="53"/>
      <c r="Y25" s="54"/>
    </row>
    <row r="26" spans="1:25">
      <c r="A26" s="440"/>
      <c r="B26" s="42"/>
      <c r="C26" s="42"/>
      <c r="D26" s="42"/>
      <c r="E26" s="42"/>
      <c r="F26" s="42"/>
      <c r="G26" s="42"/>
      <c r="H26" s="42"/>
      <c r="I26" s="42"/>
      <c r="J26" s="42"/>
      <c r="K26" s="42"/>
      <c r="L26" s="42"/>
      <c r="M26" s="42"/>
      <c r="N26" s="42"/>
      <c r="O26" s="120"/>
      <c r="P26" s="130"/>
      <c r="Q26" s="120" t="s">
        <v>160</v>
      </c>
      <c r="R26" s="3104" t="s">
        <v>338</v>
      </c>
      <c r="S26" s="3104"/>
      <c r="T26" s="3104"/>
      <c r="U26" s="3104"/>
      <c r="V26" s="3104"/>
      <c r="W26" s="3104"/>
      <c r="X26" s="3104"/>
      <c r="Y26" s="44"/>
    </row>
    <row r="27" spans="1:25">
      <c r="A27" s="441"/>
      <c r="B27" s="49"/>
      <c r="C27" s="49"/>
      <c r="D27" s="49"/>
      <c r="E27" s="49"/>
      <c r="F27" s="49"/>
      <c r="G27" s="49"/>
      <c r="H27" s="49"/>
      <c r="I27" s="49"/>
      <c r="J27" s="49"/>
      <c r="K27" s="49"/>
      <c r="L27" s="49"/>
      <c r="M27" s="49"/>
      <c r="N27" s="49"/>
      <c r="O27" s="49"/>
      <c r="P27" s="49"/>
      <c r="Q27" s="49"/>
      <c r="R27" s="49"/>
      <c r="S27" s="49"/>
      <c r="T27" s="49"/>
      <c r="U27" s="49"/>
      <c r="V27" s="49"/>
      <c r="W27" s="49"/>
      <c r="X27" s="49"/>
      <c r="Y27" s="55"/>
    </row>
    <row r="28" spans="1:25" ht="26.1" customHeight="1">
      <c r="A28" s="3100" t="s">
        <v>183</v>
      </c>
      <c r="B28" s="3101"/>
      <c r="C28" s="3101"/>
      <c r="D28" s="3101"/>
      <c r="E28" s="3101"/>
      <c r="F28" s="3101"/>
      <c r="G28" s="3101"/>
      <c r="H28" s="3101"/>
      <c r="I28" s="3101"/>
      <c r="J28" s="3101"/>
      <c r="K28" s="3101"/>
      <c r="L28" s="3101"/>
      <c r="M28" s="3101"/>
      <c r="N28" s="3101"/>
      <c r="O28" s="3101"/>
      <c r="P28" s="3101"/>
      <c r="Q28" s="3101"/>
      <c r="R28" s="3101"/>
      <c r="S28" s="3101"/>
      <c r="T28" s="3101"/>
      <c r="U28" s="3101"/>
      <c r="V28" s="3101"/>
      <c r="W28" s="3101"/>
      <c r="X28" s="3101"/>
      <c r="Y28" s="3102"/>
    </row>
    <row r="29" spans="1:25">
      <c r="A29" s="441"/>
      <c r="B29" s="49"/>
      <c r="C29" s="49"/>
      <c r="D29" s="49"/>
      <c r="E29" s="49"/>
      <c r="F29" s="49"/>
      <c r="G29" s="49"/>
      <c r="H29" s="49"/>
      <c r="I29" s="49"/>
      <c r="J29" s="49"/>
      <c r="K29" s="49"/>
      <c r="L29" s="49"/>
      <c r="M29" s="49"/>
      <c r="N29" s="49"/>
      <c r="O29" s="49"/>
      <c r="P29" s="49"/>
      <c r="Q29" s="49"/>
      <c r="R29" s="49"/>
      <c r="S29" s="49"/>
      <c r="T29" s="49"/>
      <c r="U29" s="49"/>
      <c r="V29" s="49"/>
      <c r="W29" s="49"/>
      <c r="X29" s="49"/>
      <c r="Y29" s="55"/>
    </row>
    <row r="30" spans="1:25">
      <c r="A30" s="442"/>
      <c r="B30" s="1403" t="s">
        <v>264</v>
      </c>
      <c r="C30" s="118"/>
      <c r="D30" s="118"/>
      <c r="E30" s="118"/>
      <c r="F30" s="118"/>
      <c r="G30" s="118"/>
      <c r="H30" s="118"/>
      <c r="I30" s="118"/>
      <c r="J30" s="118"/>
      <c r="K30" s="118"/>
      <c r="L30" s="118"/>
      <c r="M30" s="118"/>
      <c r="N30" s="118"/>
      <c r="O30" s="118"/>
      <c r="P30" s="118"/>
      <c r="Q30" s="118"/>
      <c r="R30" s="118"/>
      <c r="S30" s="118"/>
      <c r="T30" s="118"/>
      <c r="U30" s="118"/>
      <c r="V30" s="118"/>
      <c r="W30" s="118"/>
      <c r="X30" s="118"/>
      <c r="Y30" s="119"/>
    </row>
    <row r="31" spans="1:25">
      <c r="A31" s="440"/>
      <c r="B31" s="42"/>
      <c r="C31" s="42"/>
      <c r="D31" s="42"/>
      <c r="E31" s="42"/>
      <c r="F31" s="42"/>
      <c r="G31" s="42"/>
      <c r="H31" s="42"/>
      <c r="I31" s="42"/>
      <c r="J31" s="42"/>
      <c r="K31" s="42"/>
      <c r="L31" s="42"/>
      <c r="M31" s="42"/>
      <c r="N31" s="42"/>
      <c r="O31" s="42"/>
      <c r="P31" s="130"/>
      <c r="Q31" s="130"/>
      <c r="R31" s="130"/>
      <c r="S31" s="120" t="s">
        <v>184</v>
      </c>
      <c r="T31" s="3103" t="str">
        <f>入力シート!C8</f>
        <v>久留米太郎</v>
      </c>
      <c r="U31" s="3103"/>
      <c r="V31" s="3103"/>
      <c r="W31" s="3103"/>
      <c r="X31" s="3103"/>
      <c r="Y31" s="44"/>
    </row>
    <row r="32" spans="1:25">
      <c r="A32" s="440"/>
      <c r="B32" s="42"/>
      <c r="C32" s="42"/>
      <c r="D32" s="42"/>
      <c r="E32" s="42"/>
      <c r="F32" s="42"/>
      <c r="G32" s="42"/>
      <c r="H32" s="42"/>
      <c r="I32" s="42"/>
      <c r="J32" s="42"/>
      <c r="K32" s="42"/>
      <c r="L32" s="42"/>
      <c r="M32" s="42"/>
      <c r="N32" s="42"/>
      <c r="O32" s="42"/>
      <c r="P32" s="42"/>
      <c r="Q32" s="42"/>
      <c r="R32" s="42"/>
      <c r="S32" s="42"/>
      <c r="T32" s="42"/>
      <c r="U32" s="42"/>
      <c r="V32" s="42"/>
      <c r="W32" s="42"/>
      <c r="X32" s="42"/>
      <c r="Y32" s="44"/>
    </row>
    <row r="33" spans="1:25" ht="16.350000000000001" customHeight="1">
      <c r="A33" s="440"/>
      <c r="B33" s="3096" t="s">
        <v>185</v>
      </c>
      <c r="C33" s="3096"/>
      <c r="D33" s="3096"/>
      <c r="E33" s="3096"/>
      <c r="F33" s="3096" t="s">
        <v>186</v>
      </c>
      <c r="G33" s="3096"/>
      <c r="H33" s="3096"/>
      <c r="I33" s="3096"/>
      <c r="J33" s="3096" t="s">
        <v>180</v>
      </c>
      <c r="K33" s="3096"/>
      <c r="L33" s="3096"/>
      <c r="M33" s="3096"/>
      <c r="N33" s="3096"/>
      <c r="O33" s="3096" t="s">
        <v>187</v>
      </c>
      <c r="P33" s="3096"/>
      <c r="Q33" s="3096"/>
      <c r="R33" s="3096"/>
      <c r="S33" s="3096"/>
      <c r="T33" s="3096" t="s">
        <v>188</v>
      </c>
      <c r="U33" s="3096"/>
      <c r="V33" s="3096"/>
      <c r="W33" s="3096"/>
      <c r="X33" s="3096"/>
      <c r="Y33" s="44"/>
    </row>
    <row r="34" spans="1:25" ht="16.350000000000001" customHeight="1">
      <c r="A34" s="440"/>
      <c r="B34" s="3105">
        <v>0</v>
      </c>
      <c r="C34" s="3105"/>
      <c r="D34" s="3105"/>
      <c r="E34" s="3105"/>
      <c r="F34" s="3105">
        <v>0</v>
      </c>
      <c r="G34" s="3105"/>
      <c r="H34" s="3105"/>
      <c r="I34" s="3105"/>
      <c r="J34" s="3105">
        <v>0</v>
      </c>
      <c r="K34" s="3105"/>
      <c r="L34" s="3105"/>
      <c r="M34" s="3105"/>
      <c r="N34" s="3105"/>
      <c r="O34" s="3106"/>
      <c r="P34" s="3106"/>
      <c r="Q34" s="3106"/>
      <c r="R34" s="3106"/>
      <c r="S34" s="3106"/>
      <c r="T34" s="3106"/>
      <c r="U34" s="3106"/>
      <c r="V34" s="3106"/>
      <c r="W34" s="3106"/>
      <c r="X34" s="3106"/>
      <c r="Y34" s="44"/>
    </row>
    <row r="35" spans="1:25" ht="16.350000000000001" customHeight="1">
      <c r="A35" s="440"/>
      <c r="B35" s="3105">
        <v>0</v>
      </c>
      <c r="C35" s="3105"/>
      <c r="D35" s="3105"/>
      <c r="E35" s="3105"/>
      <c r="F35" s="3105">
        <v>0</v>
      </c>
      <c r="G35" s="3105"/>
      <c r="H35" s="3105"/>
      <c r="I35" s="3105"/>
      <c r="J35" s="3105">
        <v>0</v>
      </c>
      <c r="K35" s="3105"/>
      <c r="L35" s="3105"/>
      <c r="M35" s="3105"/>
      <c r="N35" s="3105"/>
      <c r="O35" s="3106"/>
      <c r="P35" s="3106"/>
      <c r="Q35" s="3106"/>
      <c r="R35" s="3106"/>
      <c r="S35" s="3106"/>
      <c r="T35" s="3106"/>
      <c r="U35" s="3106"/>
      <c r="V35" s="3106"/>
      <c r="W35" s="3106"/>
      <c r="X35" s="3106"/>
      <c r="Y35" s="44"/>
    </row>
    <row r="36" spans="1:25" ht="16.350000000000001" customHeight="1">
      <c r="A36" s="440"/>
      <c r="B36" s="3105">
        <v>0</v>
      </c>
      <c r="C36" s="3105"/>
      <c r="D36" s="3105"/>
      <c r="E36" s="3105"/>
      <c r="F36" s="3105">
        <v>0</v>
      </c>
      <c r="G36" s="3105"/>
      <c r="H36" s="3105"/>
      <c r="I36" s="3105"/>
      <c r="J36" s="3105">
        <v>0</v>
      </c>
      <c r="K36" s="3105"/>
      <c r="L36" s="3105"/>
      <c r="M36" s="3105"/>
      <c r="N36" s="3105"/>
      <c r="O36" s="3106"/>
      <c r="P36" s="3106"/>
      <c r="Q36" s="3106"/>
      <c r="R36" s="3106"/>
      <c r="S36" s="3106"/>
      <c r="T36" s="3106"/>
      <c r="U36" s="3106"/>
      <c r="V36" s="3106"/>
      <c r="W36" s="3106"/>
      <c r="X36" s="3106"/>
      <c r="Y36" s="44"/>
    </row>
    <row r="37" spans="1:25" ht="16.350000000000001" customHeight="1">
      <c r="A37" s="440"/>
      <c r="B37" s="3105">
        <v>0</v>
      </c>
      <c r="C37" s="3105"/>
      <c r="D37" s="3105"/>
      <c r="E37" s="3105"/>
      <c r="F37" s="3105">
        <v>0</v>
      </c>
      <c r="G37" s="3105"/>
      <c r="H37" s="3105"/>
      <c r="I37" s="3105"/>
      <c r="J37" s="3105">
        <v>0</v>
      </c>
      <c r="K37" s="3105"/>
      <c r="L37" s="3105"/>
      <c r="M37" s="3105"/>
      <c r="N37" s="3105"/>
      <c r="O37" s="3106"/>
      <c r="P37" s="3106"/>
      <c r="Q37" s="3106"/>
      <c r="R37" s="3106"/>
      <c r="S37" s="3106"/>
      <c r="T37" s="3106"/>
      <c r="U37" s="3106"/>
      <c r="V37" s="3106"/>
      <c r="W37" s="3106"/>
      <c r="X37" s="3106"/>
      <c r="Y37" s="44"/>
    </row>
    <row r="38" spans="1:25" ht="16.350000000000001" customHeight="1">
      <c r="A38" s="440"/>
      <c r="B38" s="3105">
        <v>0</v>
      </c>
      <c r="C38" s="3105"/>
      <c r="D38" s="3105"/>
      <c r="E38" s="3105"/>
      <c r="F38" s="3105">
        <v>0</v>
      </c>
      <c r="G38" s="3105"/>
      <c r="H38" s="3105"/>
      <c r="I38" s="3105"/>
      <c r="J38" s="3105">
        <v>0</v>
      </c>
      <c r="K38" s="3105"/>
      <c r="L38" s="3105"/>
      <c r="M38" s="3105"/>
      <c r="N38" s="3105"/>
      <c r="O38" s="3106"/>
      <c r="P38" s="3106"/>
      <c r="Q38" s="3106"/>
      <c r="R38" s="3106"/>
      <c r="S38" s="3106"/>
      <c r="T38" s="3106"/>
      <c r="U38" s="3106"/>
      <c r="V38" s="3106"/>
      <c r="W38" s="3106"/>
      <c r="X38" s="3106"/>
      <c r="Y38" s="44"/>
    </row>
    <row r="39" spans="1:25" ht="16.350000000000001" customHeight="1">
      <c r="A39" s="440"/>
      <c r="B39" s="3105">
        <v>0</v>
      </c>
      <c r="C39" s="3105"/>
      <c r="D39" s="3105"/>
      <c r="E39" s="3105"/>
      <c r="F39" s="3105">
        <v>0</v>
      </c>
      <c r="G39" s="3105"/>
      <c r="H39" s="3105"/>
      <c r="I39" s="3105"/>
      <c r="J39" s="3105">
        <v>0</v>
      </c>
      <c r="K39" s="3105"/>
      <c r="L39" s="3105"/>
      <c r="M39" s="3105"/>
      <c r="N39" s="3105"/>
      <c r="O39" s="3106"/>
      <c r="P39" s="3106"/>
      <c r="Q39" s="3106"/>
      <c r="R39" s="3106"/>
      <c r="S39" s="3106"/>
      <c r="T39" s="3106"/>
      <c r="U39" s="3106"/>
      <c r="V39" s="3106"/>
      <c r="W39" s="3106"/>
      <c r="X39" s="3106"/>
      <c r="Y39" s="44"/>
    </row>
    <row r="40" spans="1:25" ht="16.350000000000001" customHeight="1">
      <c r="A40" s="440"/>
      <c r="B40" s="3105">
        <v>0</v>
      </c>
      <c r="C40" s="3105"/>
      <c r="D40" s="3105"/>
      <c r="E40" s="3105"/>
      <c r="F40" s="3105">
        <v>0</v>
      </c>
      <c r="G40" s="3105"/>
      <c r="H40" s="3105"/>
      <c r="I40" s="3105"/>
      <c r="J40" s="3105">
        <v>0</v>
      </c>
      <c r="K40" s="3105"/>
      <c r="L40" s="3105"/>
      <c r="M40" s="3105"/>
      <c r="N40" s="3105"/>
      <c r="O40" s="3106"/>
      <c r="P40" s="3106"/>
      <c r="Q40" s="3106"/>
      <c r="R40" s="3106"/>
      <c r="S40" s="3106"/>
      <c r="T40" s="3106"/>
      <c r="U40" s="3106"/>
      <c r="V40" s="3106"/>
      <c r="W40" s="3106"/>
      <c r="X40" s="3106"/>
      <c r="Y40" s="44"/>
    </row>
    <row r="41" spans="1:25" ht="16.350000000000001" customHeight="1">
      <c r="A41" s="440"/>
      <c r="B41" s="3105">
        <v>0</v>
      </c>
      <c r="C41" s="3105"/>
      <c r="D41" s="3105"/>
      <c r="E41" s="3105"/>
      <c r="F41" s="3105">
        <v>0</v>
      </c>
      <c r="G41" s="3105"/>
      <c r="H41" s="3105"/>
      <c r="I41" s="3105"/>
      <c r="J41" s="3105">
        <v>0</v>
      </c>
      <c r="K41" s="3105"/>
      <c r="L41" s="3105"/>
      <c r="M41" s="3105"/>
      <c r="N41" s="3105"/>
      <c r="O41" s="3106"/>
      <c r="P41" s="3106"/>
      <c r="Q41" s="3106"/>
      <c r="R41" s="3106"/>
      <c r="S41" s="3106"/>
      <c r="T41" s="3106"/>
      <c r="U41" s="3106"/>
      <c r="V41" s="3106"/>
      <c r="W41" s="3106"/>
      <c r="X41" s="3106"/>
      <c r="Y41" s="44"/>
    </row>
    <row r="42" spans="1:25">
      <c r="A42" s="440"/>
      <c r="B42" s="42"/>
      <c r="C42" s="42"/>
      <c r="D42" s="42"/>
      <c r="E42" s="42"/>
      <c r="F42" s="42"/>
      <c r="G42" s="42"/>
      <c r="H42" s="42"/>
      <c r="I42" s="42"/>
      <c r="J42" s="42"/>
      <c r="K42" s="42"/>
      <c r="L42" s="42"/>
      <c r="M42" s="42"/>
      <c r="N42" s="42"/>
      <c r="O42" s="42"/>
      <c r="P42" s="42"/>
      <c r="Q42" s="42"/>
      <c r="R42" s="42"/>
      <c r="S42" s="42"/>
      <c r="T42" s="42"/>
      <c r="U42" s="42"/>
      <c r="V42" s="42"/>
      <c r="W42" s="42"/>
      <c r="X42" s="42"/>
      <c r="Y42" s="44"/>
    </row>
    <row r="43" spans="1:25">
      <c r="A43" s="52"/>
      <c r="B43" s="53"/>
      <c r="C43" s="53"/>
      <c r="D43" s="53"/>
      <c r="E43" s="53"/>
      <c r="F43" s="53"/>
      <c r="G43" s="53"/>
      <c r="H43" s="53"/>
      <c r="I43" s="53"/>
      <c r="J43" s="53"/>
      <c r="K43" s="53"/>
      <c r="L43" s="53"/>
      <c r="M43" s="53"/>
      <c r="N43" s="53"/>
      <c r="O43" s="53"/>
      <c r="P43" s="53"/>
      <c r="Q43" s="53"/>
      <c r="R43" s="53"/>
      <c r="S43" s="53"/>
      <c r="T43" s="53"/>
      <c r="U43" s="53"/>
      <c r="V43" s="53"/>
      <c r="W43" s="53"/>
      <c r="X43" s="53"/>
      <c r="Y43" s="54"/>
    </row>
    <row r="44" spans="1:25">
      <c r="A44" s="440"/>
      <c r="B44" s="42"/>
      <c r="C44" s="42"/>
      <c r="D44" s="42"/>
      <c r="E44" s="42"/>
      <c r="F44" s="42"/>
      <c r="G44" s="42"/>
      <c r="H44" s="42"/>
      <c r="I44" s="42"/>
      <c r="J44" s="42"/>
      <c r="K44" s="42"/>
      <c r="L44" s="42"/>
      <c r="M44" s="42"/>
      <c r="N44" s="42"/>
      <c r="O44" s="120"/>
      <c r="P44" s="130"/>
      <c r="Q44" s="120" t="s">
        <v>160</v>
      </c>
      <c r="R44" s="3104"/>
      <c r="S44" s="3104"/>
      <c r="T44" s="3104"/>
      <c r="U44" s="3104"/>
      <c r="V44" s="3104"/>
      <c r="W44" s="3104"/>
      <c r="X44" s="3104"/>
      <c r="Y44" s="44"/>
    </row>
    <row r="45" spans="1:25">
      <c r="A45" s="440"/>
      <c r="B45" s="42"/>
      <c r="C45" s="42"/>
      <c r="D45" s="42"/>
      <c r="E45" s="42"/>
      <c r="F45" s="42"/>
      <c r="G45" s="42"/>
      <c r="H45" s="42"/>
      <c r="I45" s="42"/>
      <c r="J45" s="42"/>
      <c r="K45" s="42"/>
      <c r="L45" s="42"/>
      <c r="M45" s="42"/>
      <c r="N45" s="42"/>
      <c r="O45" s="42"/>
      <c r="P45" s="42"/>
      <c r="Q45" s="42"/>
      <c r="R45" s="42"/>
      <c r="S45" s="42"/>
      <c r="T45" s="42"/>
      <c r="U45" s="42"/>
      <c r="V45" s="42"/>
      <c r="W45" s="42"/>
      <c r="X45" s="42"/>
      <c r="Y45" s="44"/>
    </row>
    <row r="46" spans="1:25" ht="21">
      <c r="A46" s="3100" t="s">
        <v>189</v>
      </c>
      <c r="B46" s="3101"/>
      <c r="C46" s="3101"/>
      <c r="D46" s="3101"/>
      <c r="E46" s="3101"/>
      <c r="F46" s="3101"/>
      <c r="G46" s="3101"/>
      <c r="H46" s="3101"/>
      <c r="I46" s="3101"/>
      <c r="J46" s="3101"/>
      <c r="K46" s="3101"/>
      <c r="L46" s="3101"/>
      <c r="M46" s="3101"/>
      <c r="N46" s="3101"/>
      <c r="O46" s="3101"/>
      <c r="P46" s="3101"/>
      <c r="Q46" s="3101"/>
      <c r="R46" s="3101"/>
      <c r="S46" s="3101"/>
      <c r="T46" s="3101"/>
      <c r="U46" s="3101"/>
      <c r="V46" s="3101"/>
      <c r="W46" s="3101"/>
      <c r="X46" s="3101"/>
      <c r="Y46" s="3102"/>
    </row>
    <row r="47" spans="1:25">
      <c r="A47" s="440"/>
      <c r="B47" s="42"/>
      <c r="C47" s="42"/>
      <c r="D47" s="42"/>
      <c r="E47" s="42"/>
      <c r="F47" s="42"/>
      <c r="G47" s="42"/>
      <c r="H47" s="42"/>
      <c r="I47" s="42"/>
      <c r="J47" s="42"/>
      <c r="K47" s="42"/>
      <c r="L47" s="42"/>
      <c r="M47" s="42"/>
      <c r="N47" s="42"/>
      <c r="O47" s="42"/>
      <c r="P47" s="42"/>
      <c r="Q47" s="42"/>
      <c r="R47" s="42"/>
      <c r="S47" s="42"/>
      <c r="T47" s="42"/>
      <c r="U47" s="42"/>
      <c r="V47" s="42"/>
      <c r="W47" s="42"/>
      <c r="X47" s="42"/>
      <c r="Y47" s="44"/>
    </row>
    <row r="48" spans="1:25">
      <c r="A48" s="440"/>
      <c r="B48" s="42" t="s">
        <v>190</v>
      </c>
      <c r="C48" s="42"/>
      <c r="D48" s="42"/>
      <c r="E48" s="42"/>
      <c r="F48" s="42"/>
      <c r="G48" s="42"/>
      <c r="H48" s="42"/>
      <c r="I48" s="42"/>
      <c r="J48" s="42"/>
      <c r="K48" s="42"/>
      <c r="L48" s="42"/>
      <c r="M48" s="42"/>
      <c r="N48" s="42"/>
      <c r="O48" s="42"/>
      <c r="P48" s="42"/>
      <c r="Q48" s="42"/>
      <c r="R48" s="42"/>
      <c r="S48" s="42"/>
      <c r="T48" s="42"/>
      <c r="U48" s="42"/>
      <c r="V48" s="42"/>
      <c r="W48" s="42"/>
      <c r="X48" s="42"/>
      <c r="Y48" s="44"/>
    </row>
    <row r="49" spans="1:25">
      <c r="A49" s="443"/>
      <c r="B49" s="42"/>
      <c r="C49" s="42"/>
      <c r="D49" s="42"/>
      <c r="E49" s="42"/>
      <c r="F49" s="42"/>
      <c r="G49" s="42"/>
      <c r="H49" s="42"/>
      <c r="I49" s="42"/>
      <c r="J49" s="42"/>
      <c r="K49" s="42"/>
      <c r="L49" s="42"/>
      <c r="M49" s="42"/>
      <c r="N49" s="42"/>
      <c r="O49" s="42"/>
      <c r="P49" s="42"/>
      <c r="Q49" s="42"/>
      <c r="R49" s="42"/>
      <c r="S49" s="42"/>
      <c r="T49" s="42"/>
      <c r="U49" s="42"/>
      <c r="V49" s="42"/>
      <c r="W49" s="42"/>
      <c r="X49" s="42"/>
      <c r="Y49" s="44"/>
    </row>
    <row r="50" spans="1:25">
      <c r="A50" s="440"/>
      <c r="B50" s="42"/>
      <c r="C50" s="42"/>
      <c r="D50" s="42"/>
      <c r="E50" s="42"/>
      <c r="F50" s="42"/>
      <c r="G50" s="42"/>
      <c r="H50" s="42"/>
      <c r="I50" s="42"/>
      <c r="J50" s="42"/>
      <c r="K50" s="42"/>
      <c r="L50" s="42"/>
      <c r="M50" s="42"/>
      <c r="N50" s="42"/>
      <c r="O50" s="386"/>
      <c r="P50" s="386"/>
      <c r="Q50" s="386"/>
      <c r="R50" s="121" t="s">
        <v>184</v>
      </c>
      <c r="S50" s="3107"/>
      <c r="T50" s="3107"/>
      <c r="U50" s="3107"/>
      <c r="V50" s="3107"/>
      <c r="W50" s="3107"/>
      <c r="X50" s="46"/>
      <c r="Y50" s="44"/>
    </row>
    <row r="51" spans="1:25">
      <c r="A51" s="444"/>
      <c r="B51" s="46"/>
      <c r="C51" s="46"/>
      <c r="D51" s="46"/>
      <c r="E51" s="46"/>
      <c r="F51" s="46"/>
      <c r="G51" s="46"/>
      <c r="H51" s="46"/>
      <c r="I51" s="46"/>
      <c r="J51" s="46"/>
      <c r="K51" s="46"/>
      <c r="L51" s="46"/>
      <c r="M51" s="46"/>
      <c r="N51" s="46"/>
      <c r="O51" s="46"/>
      <c r="P51" s="46"/>
      <c r="Q51" s="46"/>
      <c r="R51" s="46"/>
      <c r="S51" s="46"/>
      <c r="T51" s="46"/>
      <c r="U51" s="46"/>
      <c r="V51" s="46"/>
      <c r="W51" s="46"/>
      <c r="X51" s="46"/>
      <c r="Y51" s="47"/>
    </row>
  </sheetData>
  <mergeCells count="105">
    <mergeCell ref="R44:X44"/>
    <mergeCell ref="A46:Y46"/>
    <mergeCell ref="S50:W50"/>
    <mergeCell ref="B40:E40"/>
    <mergeCell ref="F40:I40"/>
    <mergeCell ref="J40:N40"/>
    <mergeCell ref="O40:S40"/>
    <mergeCell ref="T40:X40"/>
    <mergeCell ref="B41:E41"/>
    <mergeCell ref="F41:I41"/>
    <mergeCell ref="J41:N41"/>
    <mergeCell ref="O41:S41"/>
    <mergeCell ref="T41:X41"/>
    <mergeCell ref="B38:E38"/>
    <mergeCell ref="F38:I38"/>
    <mergeCell ref="J38:N38"/>
    <mergeCell ref="O38:S38"/>
    <mergeCell ref="T38:X38"/>
    <mergeCell ref="B39:E39"/>
    <mergeCell ref="F39:I39"/>
    <mergeCell ref="J39:N39"/>
    <mergeCell ref="O39:S39"/>
    <mergeCell ref="T39:X39"/>
    <mergeCell ref="B36:E36"/>
    <mergeCell ref="F36:I36"/>
    <mergeCell ref="J36:N36"/>
    <mergeCell ref="O36:S36"/>
    <mergeCell ref="T36:X36"/>
    <mergeCell ref="B37:E37"/>
    <mergeCell ref="F37:I37"/>
    <mergeCell ref="J37:N37"/>
    <mergeCell ref="O37:S37"/>
    <mergeCell ref="T37:X37"/>
    <mergeCell ref="B34:E34"/>
    <mergeCell ref="F34:I34"/>
    <mergeCell ref="J34:N34"/>
    <mergeCell ref="O34:S34"/>
    <mergeCell ref="T34:X34"/>
    <mergeCell ref="B35:E35"/>
    <mergeCell ref="F35:I35"/>
    <mergeCell ref="J35:N35"/>
    <mergeCell ref="O35:S35"/>
    <mergeCell ref="T35:X35"/>
    <mergeCell ref="A28:Y28"/>
    <mergeCell ref="T31:X31"/>
    <mergeCell ref="B33:E33"/>
    <mergeCell ref="F33:I33"/>
    <mergeCell ref="J33:N33"/>
    <mergeCell ref="O33:S33"/>
    <mergeCell ref="T33:X33"/>
    <mergeCell ref="B23:E23"/>
    <mergeCell ref="F23:I23"/>
    <mergeCell ref="J23:N23"/>
    <mergeCell ref="O23:S23"/>
    <mergeCell ref="T23:X23"/>
    <mergeCell ref="R26:X26"/>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A4:Y4"/>
    <mergeCell ref="A5:Y5"/>
    <mergeCell ref="R7:X7"/>
    <mergeCell ref="S11:Y12"/>
    <mergeCell ref="B12:C13"/>
    <mergeCell ref="D12:M13"/>
    <mergeCell ref="N12:R12"/>
    <mergeCell ref="N13:R13"/>
    <mergeCell ref="S13:Y13"/>
  </mergeCells>
  <phoneticPr fontId="14"/>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O53"/>
  <sheetViews>
    <sheetView view="pageBreakPreview" zoomScale="90" zoomScaleNormal="85" zoomScaleSheetLayoutView="90" zoomScalePageLayoutView="85" workbookViewId="0"/>
  </sheetViews>
  <sheetFormatPr defaultColWidth="9" defaultRowHeight="16.2"/>
  <cols>
    <col min="1" max="31" width="5" style="425" customWidth="1"/>
    <col min="32" max="34" width="5" style="424" customWidth="1"/>
    <col min="35" max="35" width="9" style="424" customWidth="1"/>
    <col min="36" max="36" width="9" style="425" customWidth="1"/>
    <col min="37" max="37" width="9.109375" style="425" customWidth="1"/>
    <col min="38" max="16384" width="9" style="424"/>
  </cols>
  <sheetData>
    <row r="1" spans="1:41" s="425" customFormat="1" ht="27" customHeight="1">
      <c r="A1" s="421"/>
      <c r="B1" s="421"/>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3"/>
      <c r="AF1" s="3113"/>
      <c r="AG1" s="3113"/>
      <c r="AH1" s="3113"/>
      <c r="AI1" s="424"/>
      <c r="AL1" s="424"/>
      <c r="AM1" s="424"/>
      <c r="AN1" s="424"/>
      <c r="AO1" s="424"/>
    </row>
    <row r="2" spans="1:41" s="425" customFormat="1" ht="30" customHeight="1">
      <c r="A2" s="3114" t="s">
        <v>934</v>
      </c>
      <c r="B2" s="3114"/>
      <c r="C2" s="3114"/>
      <c r="D2" s="3114"/>
      <c r="E2" s="3114"/>
      <c r="F2" s="3114"/>
      <c r="G2" s="3114"/>
      <c r="H2" s="3114"/>
      <c r="I2" s="3114"/>
      <c r="J2" s="3114"/>
      <c r="K2" s="3114"/>
      <c r="L2" s="3114"/>
      <c r="M2" s="3114"/>
      <c r="N2" s="3114"/>
      <c r="O2" s="3114"/>
      <c r="P2" s="3114"/>
      <c r="Q2" s="3114"/>
      <c r="R2" s="3114" t="s">
        <v>935</v>
      </c>
      <c r="S2" s="3114"/>
      <c r="T2" s="3114"/>
      <c r="U2" s="3114"/>
      <c r="V2" s="3114"/>
      <c r="W2" s="3114"/>
      <c r="X2" s="3114"/>
      <c r="Y2" s="3114"/>
      <c r="Z2" s="3114"/>
      <c r="AA2" s="3114"/>
      <c r="AB2" s="3114"/>
      <c r="AC2" s="3114"/>
      <c r="AD2" s="3114"/>
      <c r="AE2" s="3114"/>
      <c r="AF2" s="3114"/>
      <c r="AG2" s="3114"/>
      <c r="AH2" s="3114"/>
      <c r="AI2" s="424"/>
      <c r="AL2" s="424"/>
      <c r="AM2" s="424"/>
      <c r="AN2" s="424"/>
      <c r="AO2" s="424"/>
    </row>
    <row r="3" spans="1:41" s="425" customFormat="1" ht="19.5" customHeight="1">
      <c r="A3" s="426"/>
      <c r="B3" s="427"/>
      <c r="C3" s="427"/>
      <c r="D3" s="427"/>
      <c r="E3" s="427"/>
      <c r="F3" s="427"/>
      <c r="G3" s="427"/>
      <c r="H3" s="427"/>
      <c r="I3" s="427"/>
      <c r="J3" s="427"/>
      <c r="K3" s="427"/>
      <c r="L3" s="427"/>
      <c r="M3" s="427"/>
      <c r="N3" s="427"/>
      <c r="O3" s="427"/>
      <c r="P3" s="427"/>
      <c r="Q3" s="427"/>
      <c r="R3" s="426"/>
      <c r="S3" s="427"/>
      <c r="T3" s="3115"/>
      <c r="U3" s="3115"/>
      <c r="V3" s="3115"/>
      <c r="W3" s="3115"/>
      <c r="X3" s="3115"/>
      <c r="Y3" s="3115"/>
      <c r="Z3" s="3115"/>
      <c r="AA3" s="3115"/>
      <c r="AB3" s="3115"/>
      <c r="AC3" s="427"/>
      <c r="AD3" s="427"/>
      <c r="AE3" s="427"/>
      <c r="AF3" s="427"/>
      <c r="AG3" s="427"/>
      <c r="AH3" s="428"/>
      <c r="AI3" s="424"/>
      <c r="AL3" s="424"/>
      <c r="AM3" s="424"/>
      <c r="AN3" s="424"/>
      <c r="AO3" s="424"/>
    </row>
    <row r="4" spans="1:41" s="425" customFormat="1" ht="19.5" customHeight="1">
      <c r="A4" s="429"/>
      <c r="B4" s="3119" t="s">
        <v>927</v>
      </c>
      <c r="C4" s="3119"/>
      <c r="D4" s="3119"/>
      <c r="E4" s="3119"/>
      <c r="F4" s="3119"/>
      <c r="G4" s="430" t="s">
        <v>936</v>
      </c>
      <c r="H4" s="430"/>
      <c r="I4" s="430"/>
      <c r="J4" s="430"/>
      <c r="K4" s="421"/>
      <c r="L4" s="421"/>
      <c r="M4" s="421"/>
      <c r="N4" s="421"/>
      <c r="O4" s="421"/>
      <c r="P4" s="421"/>
      <c r="Q4" s="421"/>
      <c r="R4" s="429" t="s">
        <v>937</v>
      </c>
      <c r="S4" s="431"/>
      <c r="T4" s="3116" t="str">
        <f>入力シート!C26</f>
        <v>(株）○○○○建設</v>
      </c>
      <c r="U4" s="3116"/>
      <c r="V4" s="3116"/>
      <c r="W4" s="3116"/>
      <c r="X4" s="3116"/>
      <c r="Y4" s="3116"/>
      <c r="Z4" s="3116"/>
      <c r="AA4" s="3116"/>
      <c r="AB4" s="3116"/>
      <c r="AC4" s="421"/>
      <c r="AD4" s="421" t="s">
        <v>936</v>
      </c>
      <c r="AE4" s="421"/>
      <c r="AF4" s="421"/>
      <c r="AG4" s="421"/>
      <c r="AH4" s="432"/>
      <c r="AI4" s="424"/>
      <c r="AL4" s="424"/>
      <c r="AM4" s="424"/>
      <c r="AN4" s="424"/>
      <c r="AO4" s="424"/>
    </row>
    <row r="5" spans="1:41" s="425" customFormat="1" ht="19.5" customHeight="1">
      <c r="A5" s="429"/>
      <c r="B5" s="421"/>
      <c r="C5" s="421"/>
      <c r="D5" s="421"/>
      <c r="E5" s="421"/>
      <c r="F5" s="421"/>
      <c r="G5" s="421"/>
      <c r="H5" s="421"/>
      <c r="I5" s="421"/>
      <c r="J5" s="421"/>
      <c r="K5" s="421"/>
      <c r="L5" s="421"/>
      <c r="M5" s="421"/>
      <c r="N5" s="421"/>
      <c r="O5" s="421"/>
      <c r="P5" s="421"/>
      <c r="Q5" s="421"/>
      <c r="R5" s="429"/>
      <c r="S5" s="421"/>
      <c r="T5" s="421"/>
      <c r="U5" s="421"/>
      <c r="V5" s="421"/>
      <c r="W5" s="421"/>
      <c r="X5" s="421"/>
      <c r="Y5" s="421"/>
      <c r="Z5" s="421"/>
      <c r="AA5" s="421"/>
      <c r="AB5" s="421"/>
      <c r="AC5" s="421"/>
      <c r="AD5" s="421"/>
      <c r="AE5" s="421"/>
      <c r="AF5" s="421"/>
      <c r="AG5" s="421"/>
      <c r="AH5" s="432"/>
      <c r="AI5" s="424"/>
      <c r="AL5" s="424"/>
      <c r="AM5" s="424"/>
      <c r="AN5" s="424"/>
      <c r="AO5" s="424"/>
    </row>
    <row r="6" spans="1:41" s="425" customFormat="1" ht="19.5" customHeight="1">
      <c r="A6" s="429"/>
      <c r="B6" s="421" t="s">
        <v>938</v>
      </c>
      <c r="C6" s="421"/>
      <c r="D6" s="421"/>
      <c r="E6" s="421"/>
      <c r="F6" s="421"/>
      <c r="G6" s="421"/>
      <c r="H6" s="421"/>
      <c r="I6" s="421"/>
      <c r="J6" s="421"/>
      <c r="K6" s="421"/>
      <c r="L6" s="421"/>
      <c r="M6" s="421"/>
      <c r="N6" s="421"/>
      <c r="O6" s="421"/>
      <c r="P6" s="421"/>
      <c r="Q6" s="421"/>
      <c r="R6" s="429"/>
      <c r="S6" s="421"/>
      <c r="T6" s="421"/>
      <c r="U6" s="421"/>
      <c r="V6" s="421"/>
      <c r="W6" s="421"/>
      <c r="X6" s="421"/>
      <c r="Y6" s="421"/>
      <c r="Z6" s="421"/>
      <c r="AA6" s="421"/>
      <c r="AB6" s="421"/>
      <c r="AC6" s="421"/>
      <c r="AD6" s="421"/>
      <c r="AE6" s="421"/>
      <c r="AF6" s="421"/>
      <c r="AG6" s="421"/>
      <c r="AH6" s="432"/>
      <c r="AI6" s="424"/>
      <c r="AL6" s="424"/>
      <c r="AM6" s="424"/>
      <c r="AN6" s="424"/>
      <c r="AO6" s="424"/>
    </row>
    <row r="7" spans="1:41" s="425" customFormat="1" ht="19.5" customHeight="1">
      <c r="A7" s="429"/>
      <c r="B7" s="421" t="s">
        <v>939</v>
      </c>
      <c r="C7" s="421"/>
      <c r="D7" s="421"/>
      <c r="E7" s="421"/>
      <c r="F7" s="421"/>
      <c r="G7" s="421"/>
      <c r="H7" s="421"/>
      <c r="I7" s="421"/>
      <c r="J7" s="421"/>
      <c r="K7" s="421"/>
      <c r="L7" s="421"/>
      <c r="M7" s="421"/>
      <c r="N7" s="421"/>
      <c r="O7" s="421"/>
      <c r="P7" s="421"/>
      <c r="Q7" s="421"/>
      <c r="R7" s="429"/>
      <c r="S7" s="421"/>
      <c r="T7" s="421"/>
      <c r="U7" s="421"/>
      <c r="V7" s="421"/>
      <c r="W7" s="421"/>
      <c r="X7" s="421"/>
      <c r="Y7" s="421"/>
      <c r="Z7" s="421"/>
      <c r="AA7" s="421"/>
      <c r="AB7" s="421"/>
      <c r="AC7" s="421"/>
      <c r="AD7" s="421"/>
      <c r="AE7" s="421"/>
      <c r="AF7" s="421"/>
      <c r="AG7" s="421"/>
      <c r="AH7" s="432"/>
      <c r="AI7" s="424"/>
      <c r="AL7" s="424"/>
      <c r="AM7" s="424"/>
      <c r="AN7" s="424"/>
      <c r="AO7" s="424"/>
    </row>
    <row r="8" spans="1:41" s="425" customFormat="1" ht="19.5" customHeight="1">
      <c r="A8" s="429"/>
      <c r="B8" s="421"/>
      <c r="C8" s="421"/>
      <c r="D8" s="421"/>
      <c r="E8" s="421"/>
      <c r="F8" s="421"/>
      <c r="G8" s="421"/>
      <c r="H8" s="421"/>
      <c r="I8" s="421"/>
      <c r="J8" s="421"/>
      <c r="K8" s="421"/>
      <c r="L8" s="433"/>
      <c r="M8" s="433"/>
      <c r="N8" s="433"/>
      <c r="O8" s="433"/>
      <c r="P8" s="1798" t="s">
        <v>940</v>
      </c>
      <c r="Q8" s="421"/>
      <c r="R8" s="429"/>
      <c r="S8" s="421"/>
      <c r="T8" s="421"/>
      <c r="U8" s="421"/>
      <c r="V8" s="421"/>
      <c r="W8" s="421"/>
      <c r="X8" s="421"/>
      <c r="Y8" s="421"/>
      <c r="Z8" s="421"/>
      <c r="AA8" s="421"/>
      <c r="AB8" s="433"/>
      <c r="AC8" s="433"/>
      <c r="AD8" s="433"/>
      <c r="AE8" s="433"/>
      <c r="AF8" s="433"/>
      <c r="AG8" s="1798" t="s">
        <v>941</v>
      </c>
      <c r="AH8" s="432"/>
      <c r="AI8" s="424"/>
      <c r="AL8" s="424"/>
      <c r="AM8" s="424"/>
      <c r="AN8" s="424"/>
      <c r="AO8" s="424"/>
    </row>
    <row r="9" spans="1:41" s="425" customFormat="1" ht="19.5" customHeight="1">
      <c r="A9" s="429"/>
      <c r="B9" s="421"/>
      <c r="C9" s="421"/>
      <c r="D9" s="421"/>
      <c r="E9" s="421"/>
      <c r="F9" s="421"/>
      <c r="G9" s="421"/>
      <c r="H9" s="421"/>
      <c r="I9" s="421"/>
      <c r="J9" s="421"/>
      <c r="K9" s="421"/>
      <c r="L9" s="421"/>
      <c r="M9" s="421"/>
      <c r="N9" s="421"/>
      <c r="O9" s="421"/>
      <c r="P9" s="421"/>
      <c r="Q9" s="421"/>
      <c r="R9" s="429"/>
      <c r="S9" s="421"/>
      <c r="T9" s="421"/>
      <c r="U9" s="421"/>
      <c r="V9" s="421"/>
      <c r="W9" s="421"/>
      <c r="X9" s="421"/>
      <c r="Y9" s="421"/>
      <c r="Z9" s="421"/>
      <c r="AA9" s="421"/>
      <c r="AB9" s="421"/>
      <c r="AC9" s="421"/>
      <c r="AD9" s="421"/>
      <c r="AE9" s="421"/>
      <c r="AF9" s="421"/>
      <c r="AG9" s="421"/>
      <c r="AH9" s="432"/>
      <c r="AI9" s="424"/>
      <c r="AL9" s="424"/>
      <c r="AM9" s="424"/>
      <c r="AN9" s="424"/>
      <c r="AO9" s="424"/>
    </row>
    <row r="10" spans="1:41" s="425" customFormat="1" ht="19.5" customHeight="1">
      <c r="A10" s="429"/>
      <c r="B10" s="3117" t="s">
        <v>942</v>
      </c>
      <c r="C10" s="3117"/>
      <c r="D10" s="3117"/>
      <c r="E10" s="3118" t="str">
        <f>入力シート!C4</f>
        <v>街第101号</v>
      </c>
      <c r="F10" s="3118"/>
      <c r="G10" s="3118"/>
      <c r="H10" s="3118"/>
      <c r="I10" s="3118"/>
      <c r="J10" s="3118"/>
      <c r="K10" s="3118"/>
      <c r="L10" s="3118"/>
      <c r="M10" s="3118"/>
      <c r="N10" s="421"/>
      <c r="O10" s="421"/>
      <c r="P10" s="421"/>
      <c r="Q10" s="421"/>
      <c r="R10" s="429"/>
      <c r="S10" s="421"/>
      <c r="T10" s="421"/>
      <c r="U10" s="421"/>
      <c r="V10" s="421"/>
      <c r="W10" s="421"/>
      <c r="X10" s="421"/>
      <c r="Y10" s="421"/>
      <c r="Z10" s="421"/>
      <c r="AA10" s="421"/>
      <c r="AB10" s="421"/>
      <c r="AC10" s="421"/>
      <c r="AD10" s="421"/>
      <c r="AE10" s="421"/>
      <c r="AF10" s="421"/>
      <c r="AG10" s="421"/>
      <c r="AH10" s="432"/>
      <c r="AI10" s="424"/>
      <c r="AL10" s="424"/>
      <c r="AM10" s="424"/>
      <c r="AN10" s="424"/>
      <c r="AO10" s="424"/>
    </row>
    <row r="11" spans="1:41" s="425" customFormat="1" ht="19.5" customHeight="1">
      <c r="A11" s="429"/>
      <c r="B11" s="3117" t="s">
        <v>943</v>
      </c>
      <c r="C11" s="3117"/>
      <c r="D11" s="3117"/>
      <c r="E11" s="3120" t="str">
        <f>入力シート!C9</f>
        <v>〇〇整備事業</v>
      </c>
      <c r="F11" s="3120"/>
      <c r="G11" s="3120"/>
      <c r="H11" s="3120"/>
      <c r="I11" s="3120"/>
      <c r="J11" s="3120"/>
      <c r="K11" s="3120"/>
      <c r="L11" s="3120"/>
      <c r="M11" s="3120"/>
      <c r="N11" s="421"/>
      <c r="O11" s="421"/>
      <c r="P11" s="421"/>
      <c r="Q11" s="421"/>
      <c r="R11" s="429"/>
      <c r="S11" s="421"/>
      <c r="T11" s="421"/>
      <c r="U11" s="421"/>
      <c r="V11" s="421"/>
      <c r="W11" s="421"/>
      <c r="X11" s="3108" t="s">
        <v>944</v>
      </c>
      <c r="Y11" s="3109"/>
      <c r="Z11" s="3108" t="s">
        <v>945</v>
      </c>
      <c r="AA11" s="3110"/>
      <c r="AB11" s="3110"/>
      <c r="AC11" s="3109"/>
      <c r="AD11" s="3111" t="s">
        <v>946</v>
      </c>
      <c r="AE11" s="3112"/>
      <c r="AF11" s="3108" t="s">
        <v>947</v>
      </c>
      <c r="AG11" s="3109"/>
      <c r="AH11" s="432"/>
      <c r="AI11" s="424"/>
      <c r="AL11" s="424"/>
      <c r="AM11" s="424"/>
      <c r="AN11" s="424"/>
      <c r="AO11" s="424"/>
    </row>
    <row r="12" spans="1:41" s="425" customFormat="1" ht="19.5" customHeight="1">
      <c r="A12" s="429"/>
      <c r="B12" s="3117" t="s">
        <v>948</v>
      </c>
      <c r="C12" s="3117"/>
      <c r="D12" s="3117"/>
      <c r="E12" s="3120" t="str">
        <f>入力シート!C10</f>
        <v>○○校区道路改良工事</v>
      </c>
      <c r="F12" s="3120"/>
      <c r="G12" s="3120"/>
      <c r="H12" s="3120"/>
      <c r="I12" s="3120"/>
      <c r="J12" s="3120"/>
      <c r="K12" s="3120"/>
      <c r="L12" s="3120"/>
      <c r="M12" s="3120"/>
      <c r="N12" s="421"/>
      <c r="O12" s="421"/>
      <c r="P12" s="421"/>
      <c r="Q12" s="421"/>
      <c r="R12" s="429"/>
      <c r="S12" s="421"/>
      <c r="T12" s="421"/>
      <c r="U12" s="421"/>
      <c r="V12" s="421"/>
      <c r="W12" s="421"/>
      <c r="X12" s="429"/>
      <c r="Y12" s="432"/>
      <c r="Z12" s="429"/>
      <c r="AA12" s="421"/>
      <c r="AB12" s="421"/>
      <c r="AC12" s="432"/>
      <c r="AD12" s="429"/>
      <c r="AE12" s="432"/>
      <c r="AF12" s="421"/>
      <c r="AG12" s="432"/>
      <c r="AH12" s="432"/>
      <c r="AI12" s="424"/>
      <c r="AL12" s="424"/>
      <c r="AM12" s="424"/>
      <c r="AN12" s="424"/>
      <c r="AO12" s="424"/>
    </row>
    <row r="13" spans="1:41" s="425" customFormat="1" ht="19.5" customHeight="1">
      <c r="A13" s="429"/>
      <c r="B13" s="421"/>
      <c r="C13" s="421"/>
      <c r="D13" s="421"/>
      <c r="E13" s="431"/>
      <c r="F13" s="434"/>
      <c r="G13" s="3121"/>
      <c r="H13" s="3121"/>
      <c r="I13" s="3121"/>
      <c r="J13" s="3121"/>
      <c r="K13" s="3121"/>
      <c r="L13" s="3121"/>
      <c r="M13" s="3121"/>
      <c r="N13" s="3121"/>
      <c r="O13" s="3121"/>
      <c r="P13" s="421"/>
      <c r="Q13" s="421"/>
      <c r="R13" s="429"/>
      <c r="S13" s="421"/>
      <c r="T13" s="421"/>
      <c r="U13" s="421"/>
      <c r="V13" s="421"/>
      <c r="W13" s="421"/>
      <c r="X13" s="429"/>
      <c r="Y13" s="432"/>
      <c r="Z13" s="429"/>
      <c r="AA13" s="421"/>
      <c r="AB13" s="421"/>
      <c r="AC13" s="432"/>
      <c r="AD13" s="429"/>
      <c r="AE13" s="432"/>
      <c r="AF13" s="421"/>
      <c r="AG13" s="432"/>
      <c r="AH13" s="432"/>
      <c r="AI13" s="424"/>
      <c r="AL13" s="424"/>
      <c r="AM13" s="424"/>
      <c r="AN13" s="424"/>
      <c r="AO13" s="424"/>
    </row>
    <row r="14" spans="1:41" s="425" customFormat="1" ht="19.5" customHeight="1">
      <c r="A14" s="429"/>
      <c r="B14" s="421"/>
      <c r="C14" s="421"/>
      <c r="D14" s="421"/>
      <c r="E14" s="421" t="s">
        <v>937</v>
      </c>
      <c r="F14" s="431"/>
      <c r="G14" s="3122" t="str">
        <f>入力シート!C26</f>
        <v>(株）○○○○建設</v>
      </c>
      <c r="H14" s="3122"/>
      <c r="I14" s="3122"/>
      <c r="J14" s="3122"/>
      <c r="K14" s="3122"/>
      <c r="L14" s="3122"/>
      <c r="M14" s="3122"/>
      <c r="N14" s="3122"/>
      <c r="O14" s="3122"/>
      <c r="P14" s="421"/>
      <c r="Q14" s="421"/>
      <c r="R14" s="429"/>
      <c r="S14" s="421"/>
      <c r="T14" s="421"/>
      <c r="U14" s="421"/>
      <c r="V14" s="421"/>
      <c r="W14" s="421"/>
      <c r="X14" s="435"/>
      <c r="Y14" s="436"/>
      <c r="Z14" s="435"/>
      <c r="AA14" s="437"/>
      <c r="AB14" s="437"/>
      <c r="AC14" s="436"/>
      <c r="AD14" s="435"/>
      <c r="AE14" s="436"/>
      <c r="AF14" s="437"/>
      <c r="AG14" s="438"/>
      <c r="AH14" s="432"/>
      <c r="AI14" s="424"/>
      <c r="AL14" s="424"/>
      <c r="AM14" s="424"/>
      <c r="AN14" s="424"/>
      <c r="AO14" s="424"/>
    </row>
    <row r="15" spans="1:41" s="425" customFormat="1" ht="19.5" customHeight="1">
      <c r="A15" s="435"/>
      <c r="B15" s="437"/>
      <c r="C15" s="437"/>
      <c r="D15" s="437"/>
      <c r="E15" s="437"/>
      <c r="F15" s="437"/>
      <c r="G15" s="437"/>
      <c r="H15" s="437"/>
      <c r="I15" s="437"/>
      <c r="J15" s="437"/>
      <c r="K15" s="437"/>
      <c r="L15" s="437"/>
      <c r="M15" s="437"/>
      <c r="N15" s="437"/>
      <c r="O15" s="437"/>
      <c r="P15" s="437"/>
      <c r="Q15" s="437"/>
      <c r="R15" s="435"/>
      <c r="S15" s="437"/>
      <c r="T15" s="437"/>
      <c r="U15" s="437"/>
      <c r="V15" s="437"/>
      <c r="W15" s="437"/>
      <c r="X15" s="437"/>
      <c r="Y15" s="437"/>
      <c r="Z15" s="437"/>
      <c r="AA15" s="437"/>
      <c r="AB15" s="437"/>
      <c r="AC15" s="437"/>
      <c r="AD15" s="437"/>
      <c r="AE15" s="437"/>
      <c r="AF15" s="437"/>
      <c r="AG15" s="437"/>
      <c r="AH15" s="436"/>
      <c r="AI15" s="424"/>
      <c r="AL15" s="424"/>
      <c r="AM15" s="424"/>
      <c r="AN15" s="424"/>
      <c r="AO15" s="424"/>
    </row>
    <row r="16" spans="1:41" s="425" customFormat="1" ht="21" customHeight="1">
      <c r="A16" s="3123" t="s">
        <v>949</v>
      </c>
      <c r="B16" s="3124"/>
      <c r="C16" s="3124"/>
      <c r="D16" s="3125"/>
      <c r="E16" s="3123" t="s">
        <v>950</v>
      </c>
      <c r="F16" s="3124"/>
      <c r="G16" s="3124"/>
      <c r="H16" s="3124"/>
      <c r="I16" s="3124"/>
      <c r="J16" s="3125"/>
      <c r="K16" s="3129" t="s">
        <v>951</v>
      </c>
      <c r="L16" s="3130"/>
      <c r="M16" s="3131"/>
      <c r="N16" s="3135" t="s">
        <v>952</v>
      </c>
      <c r="O16" s="3135"/>
      <c r="P16" s="3135"/>
      <c r="Q16" s="3135"/>
      <c r="R16" s="3136" t="s">
        <v>953</v>
      </c>
      <c r="S16" s="3136"/>
      <c r="T16" s="3136"/>
      <c r="U16" s="3136" t="s">
        <v>954</v>
      </c>
      <c r="V16" s="3136"/>
      <c r="W16" s="3136"/>
      <c r="X16" s="3136"/>
      <c r="Y16" s="3136" t="s">
        <v>955</v>
      </c>
      <c r="Z16" s="3136"/>
      <c r="AA16" s="3136"/>
      <c r="AB16" s="3136"/>
      <c r="AC16" s="3137" t="s">
        <v>956</v>
      </c>
      <c r="AD16" s="3138"/>
      <c r="AE16" s="3138"/>
      <c r="AF16" s="3138"/>
      <c r="AG16" s="3138"/>
      <c r="AH16" s="3139"/>
      <c r="AI16" s="424"/>
      <c r="AL16" s="424"/>
      <c r="AM16" s="424"/>
      <c r="AN16" s="424"/>
      <c r="AO16" s="424"/>
    </row>
    <row r="17" spans="1:41" s="425" customFormat="1" ht="21" customHeight="1">
      <c r="A17" s="3126"/>
      <c r="B17" s="3127"/>
      <c r="C17" s="3127"/>
      <c r="D17" s="3128"/>
      <c r="E17" s="3126"/>
      <c r="F17" s="3127"/>
      <c r="G17" s="3127"/>
      <c r="H17" s="3127"/>
      <c r="I17" s="3127"/>
      <c r="J17" s="3128"/>
      <c r="K17" s="3132"/>
      <c r="L17" s="3133"/>
      <c r="M17" s="3134"/>
      <c r="N17" s="3135"/>
      <c r="O17" s="3135"/>
      <c r="P17" s="3135"/>
      <c r="Q17" s="3135"/>
      <c r="R17" s="3136"/>
      <c r="S17" s="3136"/>
      <c r="T17" s="3136"/>
      <c r="U17" s="3136"/>
      <c r="V17" s="3136"/>
      <c r="W17" s="3136"/>
      <c r="X17" s="3136"/>
      <c r="Y17" s="3136" t="s">
        <v>957</v>
      </c>
      <c r="Z17" s="3136"/>
      <c r="AA17" s="3136" t="s">
        <v>958</v>
      </c>
      <c r="AB17" s="3136"/>
      <c r="AC17" s="3136" t="s">
        <v>944</v>
      </c>
      <c r="AD17" s="3136"/>
      <c r="AE17" s="3136" t="s">
        <v>945</v>
      </c>
      <c r="AF17" s="3136"/>
      <c r="AG17" s="3136" t="s">
        <v>947</v>
      </c>
      <c r="AH17" s="3136"/>
      <c r="AI17" s="424"/>
      <c r="AL17" s="424"/>
      <c r="AM17" s="424"/>
      <c r="AN17" s="424"/>
      <c r="AO17" s="424"/>
    </row>
    <row r="18" spans="1:41" s="425" customFormat="1" ht="21" customHeight="1">
      <c r="A18" s="3123"/>
      <c r="B18" s="3124"/>
      <c r="C18" s="3124"/>
      <c r="D18" s="3125"/>
      <c r="E18" s="3123"/>
      <c r="F18" s="3124"/>
      <c r="G18" s="3124"/>
      <c r="H18" s="3124"/>
      <c r="I18" s="3124"/>
      <c r="J18" s="3125"/>
      <c r="K18" s="3140" t="s">
        <v>959</v>
      </c>
      <c r="L18" s="3141"/>
      <c r="M18" s="3142"/>
      <c r="N18" s="3135" t="s">
        <v>960</v>
      </c>
      <c r="O18" s="3135"/>
      <c r="P18" s="3135"/>
      <c r="Q18" s="3135"/>
      <c r="R18" s="3145" t="s">
        <v>961</v>
      </c>
      <c r="S18" s="3146"/>
      <c r="T18" s="3146"/>
      <c r="U18" s="3135" t="s">
        <v>960</v>
      </c>
      <c r="V18" s="3135"/>
      <c r="W18" s="3135"/>
      <c r="X18" s="3135"/>
      <c r="Y18" s="3135"/>
      <c r="Z18" s="3135"/>
      <c r="AA18" s="3123"/>
      <c r="AB18" s="3124"/>
      <c r="AC18" s="3147" t="s">
        <v>962</v>
      </c>
      <c r="AD18" s="3138"/>
      <c r="AE18" s="3137" t="s">
        <v>963</v>
      </c>
      <c r="AF18" s="3138"/>
      <c r="AG18" s="3137" t="s">
        <v>963</v>
      </c>
      <c r="AH18" s="3139"/>
      <c r="AI18" s="424"/>
      <c r="AL18" s="424"/>
      <c r="AM18" s="424"/>
      <c r="AN18" s="424"/>
      <c r="AO18" s="424"/>
    </row>
    <row r="19" spans="1:41" s="425" customFormat="1" ht="21" customHeight="1">
      <c r="A19" s="3126"/>
      <c r="B19" s="3127"/>
      <c r="C19" s="3127"/>
      <c r="D19" s="3128"/>
      <c r="E19" s="3126"/>
      <c r="F19" s="3127"/>
      <c r="G19" s="3127"/>
      <c r="H19" s="3127"/>
      <c r="I19" s="3127"/>
      <c r="J19" s="3128"/>
      <c r="K19" s="3143"/>
      <c r="L19" s="3143"/>
      <c r="M19" s="3144"/>
      <c r="N19" s="3135"/>
      <c r="O19" s="3135"/>
      <c r="P19" s="3135"/>
      <c r="Q19" s="3135"/>
      <c r="R19" s="3146"/>
      <c r="S19" s="3146"/>
      <c r="T19" s="3146"/>
      <c r="U19" s="3135"/>
      <c r="V19" s="3135"/>
      <c r="W19" s="3135"/>
      <c r="X19" s="3135"/>
      <c r="Y19" s="3135"/>
      <c r="Z19" s="3135"/>
      <c r="AA19" s="3126"/>
      <c r="AB19" s="3127"/>
      <c r="AC19" s="3148"/>
      <c r="AD19" s="3149"/>
      <c r="AE19" s="3148"/>
      <c r="AF19" s="3149"/>
      <c r="AG19" s="3148"/>
      <c r="AH19" s="3150"/>
      <c r="AI19" s="424"/>
      <c r="AL19" s="424"/>
      <c r="AM19" s="424"/>
      <c r="AN19" s="424"/>
      <c r="AO19" s="424"/>
    </row>
    <row r="20" spans="1:41" s="425" customFormat="1" ht="21" customHeight="1">
      <c r="A20" s="3123"/>
      <c r="B20" s="3124"/>
      <c r="C20" s="3124"/>
      <c r="D20" s="3125"/>
      <c r="E20" s="3123"/>
      <c r="F20" s="3124"/>
      <c r="G20" s="3124"/>
      <c r="H20" s="3124"/>
      <c r="I20" s="3124"/>
      <c r="J20" s="3125"/>
      <c r="K20" s="3140" t="s">
        <v>959</v>
      </c>
      <c r="L20" s="3141"/>
      <c r="M20" s="3142"/>
      <c r="N20" s="3135" t="s">
        <v>960</v>
      </c>
      <c r="O20" s="3135"/>
      <c r="P20" s="3135"/>
      <c r="Q20" s="3135"/>
      <c r="R20" s="3145" t="s">
        <v>961</v>
      </c>
      <c r="S20" s="3146"/>
      <c r="T20" s="3146"/>
      <c r="U20" s="3135" t="s">
        <v>960</v>
      </c>
      <c r="V20" s="3135"/>
      <c r="W20" s="3135"/>
      <c r="X20" s="3135"/>
      <c r="Y20" s="3135"/>
      <c r="Z20" s="3135"/>
      <c r="AA20" s="3123"/>
      <c r="AB20" s="3124"/>
      <c r="AC20" s="3147" t="s">
        <v>962</v>
      </c>
      <c r="AD20" s="3138"/>
      <c r="AE20" s="3137" t="s">
        <v>963</v>
      </c>
      <c r="AF20" s="3138"/>
      <c r="AG20" s="3137" t="s">
        <v>963</v>
      </c>
      <c r="AH20" s="3139"/>
      <c r="AI20" s="424"/>
      <c r="AL20" s="424"/>
      <c r="AM20" s="424"/>
      <c r="AN20" s="424"/>
      <c r="AO20" s="424"/>
    </row>
    <row r="21" spans="1:41" s="425" customFormat="1" ht="21" customHeight="1">
      <c r="A21" s="3126"/>
      <c r="B21" s="3127"/>
      <c r="C21" s="3127"/>
      <c r="D21" s="3128"/>
      <c r="E21" s="3126"/>
      <c r="F21" s="3127"/>
      <c r="G21" s="3127"/>
      <c r="H21" s="3127"/>
      <c r="I21" s="3127"/>
      <c r="J21" s="3128"/>
      <c r="K21" s="3143"/>
      <c r="L21" s="3143"/>
      <c r="M21" s="3144"/>
      <c r="N21" s="3135"/>
      <c r="O21" s="3135"/>
      <c r="P21" s="3135"/>
      <c r="Q21" s="3135"/>
      <c r="R21" s="3146"/>
      <c r="S21" s="3146"/>
      <c r="T21" s="3146"/>
      <c r="U21" s="3135"/>
      <c r="V21" s="3135"/>
      <c r="W21" s="3135"/>
      <c r="X21" s="3135"/>
      <c r="Y21" s="3135"/>
      <c r="Z21" s="3135"/>
      <c r="AA21" s="3126"/>
      <c r="AB21" s="3127"/>
      <c r="AC21" s="3148"/>
      <c r="AD21" s="3149"/>
      <c r="AE21" s="3148"/>
      <c r="AF21" s="3149"/>
      <c r="AG21" s="3148"/>
      <c r="AH21" s="3150"/>
      <c r="AI21" s="424"/>
      <c r="AL21" s="424"/>
      <c r="AM21" s="424"/>
      <c r="AN21" s="424"/>
      <c r="AO21" s="424"/>
    </row>
    <row r="22" spans="1:41" s="425" customFormat="1" ht="21" customHeight="1">
      <c r="A22" s="3123"/>
      <c r="B22" s="3124"/>
      <c r="C22" s="3124"/>
      <c r="D22" s="3125"/>
      <c r="E22" s="3123"/>
      <c r="F22" s="3124"/>
      <c r="G22" s="3124"/>
      <c r="H22" s="3124"/>
      <c r="I22" s="3124"/>
      <c r="J22" s="3125"/>
      <c r="K22" s="3140" t="s">
        <v>959</v>
      </c>
      <c r="L22" s="3141"/>
      <c r="M22" s="3142"/>
      <c r="N22" s="3135" t="s">
        <v>960</v>
      </c>
      <c r="O22" s="3135"/>
      <c r="P22" s="3135"/>
      <c r="Q22" s="3135"/>
      <c r="R22" s="3145" t="s">
        <v>961</v>
      </c>
      <c r="S22" s="3146"/>
      <c r="T22" s="3146"/>
      <c r="U22" s="3135" t="s">
        <v>960</v>
      </c>
      <c r="V22" s="3135"/>
      <c r="W22" s="3135"/>
      <c r="X22" s="3135"/>
      <c r="Y22" s="3135"/>
      <c r="Z22" s="3135"/>
      <c r="AA22" s="3123"/>
      <c r="AB22" s="3124"/>
      <c r="AC22" s="3147" t="s">
        <v>962</v>
      </c>
      <c r="AD22" s="3138"/>
      <c r="AE22" s="3137" t="s">
        <v>963</v>
      </c>
      <c r="AF22" s="3138"/>
      <c r="AG22" s="3137" t="s">
        <v>963</v>
      </c>
      <c r="AH22" s="3139"/>
      <c r="AI22" s="424"/>
      <c r="AL22" s="424"/>
      <c r="AM22" s="424"/>
      <c r="AN22" s="424"/>
      <c r="AO22" s="424"/>
    </row>
    <row r="23" spans="1:41" s="425" customFormat="1" ht="21" customHeight="1">
      <c r="A23" s="3126"/>
      <c r="B23" s="3127"/>
      <c r="C23" s="3127"/>
      <c r="D23" s="3128"/>
      <c r="E23" s="3126"/>
      <c r="F23" s="3127"/>
      <c r="G23" s="3127"/>
      <c r="H23" s="3127"/>
      <c r="I23" s="3127"/>
      <c r="J23" s="3128"/>
      <c r="K23" s="3143"/>
      <c r="L23" s="3143"/>
      <c r="M23" s="3144"/>
      <c r="N23" s="3135"/>
      <c r="O23" s="3135"/>
      <c r="P23" s="3135"/>
      <c r="Q23" s="3135"/>
      <c r="R23" s="3146"/>
      <c r="S23" s="3146"/>
      <c r="T23" s="3146"/>
      <c r="U23" s="3135"/>
      <c r="V23" s="3135"/>
      <c r="W23" s="3135"/>
      <c r="X23" s="3135"/>
      <c r="Y23" s="3135"/>
      <c r="Z23" s="3135"/>
      <c r="AA23" s="3126"/>
      <c r="AB23" s="3127"/>
      <c r="AC23" s="3148"/>
      <c r="AD23" s="3149"/>
      <c r="AE23" s="3148"/>
      <c r="AF23" s="3149"/>
      <c r="AG23" s="3148"/>
      <c r="AH23" s="3150"/>
      <c r="AI23" s="424"/>
      <c r="AL23" s="424"/>
      <c r="AM23" s="424"/>
      <c r="AN23" s="424"/>
      <c r="AO23" s="424"/>
    </row>
    <row r="24" spans="1:41" s="425" customFormat="1" ht="21" customHeight="1">
      <c r="A24" s="3123"/>
      <c r="B24" s="3124"/>
      <c r="C24" s="3124"/>
      <c r="D24" s="3125"/>
      <c r="E24" s="3123"/>
      <c r="F24" s="3124"/>
      <c r="G24" s="3124"/>
      <c r="H24" s="3124"/>
      <c r="I24" s="3124"/>
      <c r="J24" s="3125"/>
      <c r="K24" s="3140" t="s">
        <v>959</v>
      </c>
      <c r="L24" s="3141"/>
      <c r="M24" s="3142"/>
      <c r="N24" s="3135" t="s">
        <v>960</v>
      </c>
      <c r="O24" s="3135"/>
      <c r="P24" s="3135"/>
      <c r="Q24" s="3135"/>
      <c r="R24" s="3145" t="s">
        <v>961</v>
      </c>
      <c r="S24" s="3146"/>
      <c r="T24" s="3146"/>
      <c r="U24" s="3135" t="s">
        <v>960</v>
      </c>
      <c r="V24" s="3135"/>
      <c r="W24" s="3135"/>
      <c r="X24" s="3135"/>
      <c r="Y24" s="3135"/>
      <c r="Z24" s="3135"/>
      <c r="AA24" s="3123"/>
      <c r="AB24" s="3124"/>
      <c r="AC24" s="3147" t="s">
        <v>962</v>
      </c>
      <c r="AD24" s="3138"/>
      <c r="AE24" s="3137" t="s">
        <v>963</v>
      </c>
      <c r="AF24" s="3138"/>
      <c r="AG24" s="3137" t="s">
        <v>963</v>
      </c>
      <c r="AH24" s="3139"/>
      <c r="AI24" s="424"/>
      <c r="AL24" s="424"/>
      <c r="AM24" s="424"/>
      <c r="AN24" s="424"/>
      <c r="AO24" s="424"/>
    </row>
    <row r="25" spans="1:41" s="425" customFormat="1" ht="21" customHeight="1">
      <c r="A25" s="3126"/>
      <c r="B25" s="3127"/>
      <c r="C25" s="3127"/>
      <c r="D25" s="3128"/>
      <c r="E25" s="3126"/>
      <c r="F25" s="3127"/>
      <c r="G25" s="3127"/>
      <c r="H25" s="3127"/>
      <c r="I25" s="3127"/>
      <c r="J25" s="3128"/>
      <c r="K25" s="3143"/>
      <c r="L25" s="3143"/>
      <c r="M25" s="3144"/>
      <c r="N25" s="3135"/>
      <c r="O25" s="3135"/>
      <c r="P25" s="3135"/>
      <c r="Q25" s="3135"/>
      <c r="R25" s="3146"/>
      <c r="S25" s="3146"/>
      <c r="T25" s="3146"/>
      <c r="U25" s="3135"/>
      <c r="V25" s="3135"/>
      <c r="W25" s="3135"/>
      <c r="X25" s="3135"/>
      <c r="Y25" s="3135"/>
      <c r="Z25" s="3135"/>
      <c r="AA25" s="3126"/>
      <c r="AB25" s="3127"/>
      <c r="AC25" s="3148"/>
      <c r="AD25" s="3149"/>
      <c r="AE25" s="3148"/>
      <c r="AF25" s="3149"/>
      <c r="AG25" s="3148"/>
      <c r="AH25" s="3150"/>
      <c r="AI25" s="424"/>
      <c r="AL25" s="424"/>
      <c r="AM25" s="424"/>
      <c r="AN25" s="424"/>
      <c r="AO25" s="424"/>
    </row>
    <row r="26" spans="1:41" s="425" customFormat="1" ht="21" customHeight="1">
      <c r="A26" s="3123"/>
      <c r="B26" s="3124"/>
      <c r="C26" s="3124"/>
      <c r="D26" s="3125"/>
      <c r="E26" s="3123"/>
      <c r="F26" s="3124"/>
      <c r="G26" s="3124"/>
      <c r="H26" s="3124"/>
      <c r="I26" s="3124"/>
      <c r="J26" s="3125"/>
      <c r="K26" s="3140" t="s">
        <v>959</v>
      </c>
      <c r="L26" s="3141"/>
      <c r="M26" s="3142"/>
      <c r="N26" s="3135" t="s">
        <v>960</v>
      </c>
      <c r="O26" s="3135"/>
      <c r="P26" s="3135"/>
      <c r="Q26" s="3135"/>
      <c r="R26" s="3145" t="s">
        <v>961</v>
      </c>
      <c r="S26" s="3146"/>
      <c r="T26" s="3146"/>
      <c r="U26" s="3135" t="s">
        <v>960</v>
      </c>
      <c r="V26" s="3135"/>
      <c r="W26" s="3135"/>
      <c r="X26" s="3135"/>
      <c r="Y26" s="3135"/>
      <c r="Z26" s="3135"/>
      <c r="AA26" s="3123"/>
      <c r="AB26" s="3124"/>
      <c r="AC26" s="3147" t="s">
        <v>962</v>
      </c>
      <c r="AD26" s="3138"/>
      <c r="AE26" s="3137" t="s">
        <v>963</v>
      </c>
      <c r="AF26" s="3138"/>
      <c r="AG26" s="3137" t="s">
        <v>963</v>
      </c>
      <c r="AH26" s="3139"/>
      <c r="AI26" s="424"/>
      <c r="AL26" s="424"/>
      <c r="AM26" s="424"/>
      <c r="AN26" s="424"/>
      <c r="AO26" s="424"/>
    </row>
    <row r="27" spans="1:41" s="425" customFormat="1" ht="21" customHeight="1">
      <c r="A27" s="3126"/>
      <c r="B27" s="3127"/>
      <c r="C27" s="3127"/>
      <c r="D27" s="3128"/>
      <c r="E27" s="3126"/>
      <c r="F27" s="3127"/>
      <c r="G27" s="3127"/>
      <c r="H27" s="3127"/>
      <c r="I27" s="3127"/>
      <c r="J27" s="3128"/>
      <c r="K27" s="3143"/>
      <c r="L27" s="3143"/>
      <c r="M27" s="3144"/>
      <c r="N27" s="3135"/>
      <c r="O27" s="3135"/>
      <c r="P27" s="3135"/>
      <c r="Q27" s="3135"/>
      <c r="R27" s="3146"/>
      <c r="S27" s="3146"/>
      <c r="T27" s="3146"/>
      <c r="U27" s="3135"/>
      <c r="V27" s="3135"/>
      <c r="W27" s="3135"/>
      <c r="X27" s="3135"/>
      <c r="Y27" s="3135"/>
      <c r="Z27" s="3135"/>
      <c r="AA27" s="3126"/>
      <c r="AB27" s="3127"/>
      <c r="AC27" s="3148"/>
      <c r="AD27" s="3149"/>
      <c r="AE27" s="3148"/>
      <c r="AF27" s="3149"/>
      <c r="AG27" s="3148"/>
      <c r="AH27" s="3150"/>
      <c r="AI27" s="424"/>
      <c r="AL27" s="424"/>
      <c r="AM27" s="424"/>
      <c r="AN27" s="424"/>
      <c r="AO27" s="424"/>
    </row>
    <row r="28" spans="1:41" s="425" customFormat="1" ht="21" customHeight="1">
      <c r="A28" s="3123"/>
      <c r="B28" s="3124"/>
      <c r="C28" s="3124"/>
      <c r="D28" s="3125"/>
      <c r="E28" s="3123"/>
      <c r="F28" s="3124"/>
      <c r="G28" s="3124"/>
      <c r="H28" s="3124"/>
      <c r="I28" s="3124"/>
      <c r="J28" s="3125"/>
      <c r="K28" s="3140" t="s">
        <v>959</v>
      </c>
      <c r="L28" s="3141"/>
      <c r="M28" s="3142"/>
      <c r="N28" s="3135" t="s">
        <v>960</v>
      </c>
      <c r="O28" s="3135"/>
      <c r="P28" s="3135"/>
      <c r="Q28" s="3135"/>
      <c r="R28" s="3145" t="s">
        <v>961</v>
      </c>
      <c r="S28" s="3146"/>
      <c r="T28" s="3146"/>
      <c r="U28" s="3135" t="s">
        <v>960</v>
      </c>
      <c r="V28" s="3135"/>
      <c r="W28" s="3135"/>
      <c r="X28" s="3135"/>
      <c r="Y28" s="3135"/>
      <c r="Z28" s="3135"/>
      <c r="AA28" s="3123"/>
      <c r="AB28" s="3124"/>
      <c r="AC28" s="3147" t="s">
        <v>962</v>
      </c>
      <c r="AD28" s="3138"/>
      <c r="AE28" s="3137" t="s">
        <v>963</v>
      </c>
      <c r="AF28" s="3138"/>
      <c r="AG28" s="3137" t="s">
        <v>963</v>
      </c>
      <c r="AH28" s="3139"/>
      <c r="AI28" s="424"/>
      <c r="AL28" s="424"/>
      <c r="AM28" s="424"/>
      <c r="AN28" s="424"/>
      <c r="AO28" s="424"/>
    </row>
    <row r="29" spans="1:41" s="425" customFormat="1" ht="21" customHeight="1">
      <c r="A29" s="3126"/>
      <c r="B29" s="3127"/>
      <c r="C29" s="3127"/>
      <c r="D29" s="3128"/>
      <c r="E29" s="3126"/>
      <c r="F29" s="3127"/>
      <c r="G29" s="3127"/>
      <c r="H29" s="3127"/>
      <c r="I29" s="3127"/>
      <c r="J29" s="3128"/>
      <c r="K29" s="3143"/>
      <c r="L29" s="3143"/>
      <c r="M29" s="3144"/>
      <c r="N29" s="3135"/>
      <c r="O29" s="3135"/>
      <c r="P29" s="3135"/>
      <c r="Q29" s="3135"/>
      <c r="R29" s="3146"/>
      <c r="S29" s="3146"/>
      <c r="T29" s="3146"/>
      <c r="U29" s="3135"/>
      <c r="V29" s="3135"/>
      <c r="W29" s="3135"/>
      <c r="X29" s="3135"/>
      <c r="Y29" s="3135"/>
      <c r="Z29" s="3135"/>
      <c r="AA29" s="3126"/>
      <c r="AB29" s="3127"/>
      <c r="AC29" s="3148"/>
      <c r="AD29" s="3149"/>
      <c r="AE29" s="3148"/>
      <c r="AF29" s="3149"/>
      <c r="AG29" s="3148"/>
      <c r="AH29" s="3150"/>
      <c r="AI29" s="424"/>
      <c r="AL29" s="424"/>
      <c r="AM29" s="424"/>
      <c r="AN29" s="424"/>
      <c r="AO29" s="424"/>
    </row>
    <row r="30" spans="1:41" s="425" customFormat="1" ht="21" customHeight="1">
      <c r="A30" s="3123"/>
      <c r="B30" s="3124"/>
      <c r="C30" s="3124"/>
      <c r="D30" s="3125"/>
      <c r="E30" s="3123"/>
      <c r="F30" s="3124"/>
      <c r="G30" s="3124"/>
      <c r="H30" s="3124"/>
      <c r="I30" s="3124"/>
      <c r="J30" s="3125"/>
      <c r="K30" s="3140" t="s">
        <v>959</v>
      </c>
      <c r="L30" s="3141"/>
      <c r="M30" s="3142"/>
      <c r="N30" s="3135" t="s">
        <v>960</v>
      </c>
      <c r="O30" s="3135"/>
      <c r="P30" s="3135"/>
      <c r="Q30" s="3135"/>
      <c r="R30" s="3145" t="s">
        <v>961</v>
      </c>
      <c r="S30" s="3146"/>
      <c r="T30" s="3146"/>
      <c r="U30" s="3135" t="s">
        <v>960</v>
      </c>
      <c r="V30" s="3135"/>
      <c r="W30" s="3135"/>
      <c r="X30" s="3135"/>
      <c r="Y30" s="3135"/>
      <c r="Z30" s="3135"/>
      <c r="AA30" s="3123"/>
      <c r="AB30" s="3124"/>
      <c r="AC30" s="3147" t="s">
        <v>962</v>
      </c>
      <c r="AD30" s="3138"/>
      <c r="AE30" s="3137" t="s">
        <v>963</v>
      </c>
      <c r="AF30" s="3138"/>
      <c r="AG30" s="3137" t="s">
        <v>963</v>
      </c>
      <c r="AH30" s="3139"/>
      <c r="AI30" s="424"/>
      <c r="AL30" s="424"/>
      <c r="AM30" s="424"/>
      <c r="AN30" s="424"/>
      <c r="AO30" s="424"/>
    </row>
    <row r="31" spans="1:41" s="425" customFormat="1" ht="21" customHeight="1">
      <c r="A31" s="3126"/>
      <c r="B31" s="3127"/>
      <c r="C31" s="3127"/>
      <c r="D31" s="3128"/>
      <c r="E31" s="3126"/>
      <c r="F31" s="3127"/>
      <c r="G31" s="3127"/>
      <c r="H31" s="3127"/>
      <c r="I31" s="3127"/>
      <c r="J31" s="3128"/>
      <c r="K31" s="3143"/>
      <c r="L31" s="3143"/>
      <c r="M31" s="3144"/>
      <c r="N31" s="3135"/>
      <c r="O31" s="3135"/>
      <c r="P31" s="3135"/>
      <c r="Q31" s="3135"/>
      <c r="R31" s="3146"/>
      <c r="S31" s="3146"/>
      <c r="T31" s="3146"/>
      <c r="U31" s="3135"/>
      <c r="V31" s="3135"/>
      <c r="W31" s="3135"/>
      <c r="X31" s="3135"/>
      <c r="Y31" s="3135"/>
      <c r="Z31" s="3135"/>
      <c r="AA31" s="3126"/>
      <c r="AB31" s="3127"/>
      <c r="AC31" s="3148"/>
      <c r="AD31" s="3149"/>
      <c r="AE31" s="3148"/>
      <c r="AF31" s="3149"/>
      <c r="AG31" s="3148"/>
      <c r="AH31" s="3150"/>
      <c r="AI31" s="424"/>
      <c r="AL31" s="424"/>
      <c r="AM31" s="424"/>
      <c r="AN31" s="424"/>
      <c r="AO31" s="424"/>
    </row>
    <row r="32" spans="1:41" s="425" customFormat="1" ht="21" customHeight="1">
      <c r="A32" s="3123"/>
      <c r="B32" s="3124"/>
      <c r="C32" s="3124"/>
      <c r="D32" s="3125"/>
      <c r="E32" s="3123"/>
      <c r="F32" s="3124"/>
      <c r="G32" s="3124"/>
      <c r="H32" s="3124"/>
      <c r="I32" s="3124"/>
      <c r="J32" s="3125"/>
      <c r="K32" s="3140" t="s">
        <v>959</v>
      </c>
      <c r="L32" s="3141"/>
      <c r="M32" s="3142"/>
      <c r="N32" s="3135" t="s">
        <v>960</v>
      </c>
      <c r="O32" s="3135"/>
      <c r="P32" s="3135"/>
      <c r="Q32" s="3135"/>
      <c r="R32" s="3145" t="s">
        <v>961</v>
      </c>
      <c r="S32" s="3146"/>
      <c r="T32" s="3146"/>
      <c r="U32" s="3135" t="s">
        <v>960</v>
      </c>
      <c r="V32" s="3135"/>
      <c r="W32" s="3135"/>
      <c r="X32" s="3135"/>
      <c r="Y32" s="3135"/>
      <c r="Z32" s="3135"/>
      <c r="AA32" s="3123"/>
      <c r="AB32" s="3124"/>
      <c r="AC32" s="3147" t="s">
        <v>962</v>
      </c>
      <c r="AD32" s="3138"/>
      <c r="AE32" s="3137" t="s">
        <v>963</v>
      </c>
      <c r="AF32" s="3138"/>
      <c r="AG32" s="3137" t="s">
        <v>963</v>
      </c>
      <c r="AH32" s="3139"/>
      <c r="AI32" s="424"/>
      <c r="AL32" s="424"/>
      <c r="AM32" s="424"/>
      <c r="AN32" s="424"/>
      <c r="AO32" s="424"/>
    </row>
    <row r="33" spans="1:41" s="425" customFormat="1" ht="21" customHeight="1">
      <c r="A33" s="3126"/>
      <c r="B33" s="3127"/>
      <c r="C33" s="3127"/>
      <c r="D33" s="3128"/>
      <c r="E33" s="3126"/>
      <c r="F33" s="3127"/>
      <c r="G33" s="3127"/>
      <c r="H33" s="3127"/>
      <c r="I33" s="3127"/>
      <c r="J33" s="3128"/>
      <c r="K33" s="3143"/>
      <c r="L33" s="3143"/>
      <c r="M33" s="3144"/>
      <c r="N33" s="3135"/>
      <c r="O33" s="3135"/>
      <c r="P33" s="3135"/>
      <c r="Q33" s="3135"/>
      <c r="R33" s="3146"/>
      <c r="S33" s="3146"/>
      <c r="T33" s="3146"/>
      <c r="U33" s="3135"/>
      <c r="V33" s="3135"/>
      <c r="W33" s="3135"/>
      <c r="X33" s="3135"/>
      <c r="Y33" s="3135"/>
      <c r="Z33" s="3135"/>
      <c r="AA33" s="3126"/>
      <c r="AB33" s="3127"/>
      <c r="AC33" s="3148"/>
      <c r="AD33" s="3149"/>
      <c r="AE33" s="3148"/>
      <c r="AF33" s="3149"/>
      <c r="AG33" s="3148"/>
      <c r="AH33" s="3150"/>
      <c r="AI33" s="424"/>
      <c r="AL33" s="424"/>
      <c r="AM33" s="424"/>
      <c r="AN33" s="424"/>
      <c r="AO33" s="424"/>
    </row>
    <row r="34" spans="1:41" s="425" customFormat="1" ht="21" customHeight="1">
      <c r="A34" s="3123"/>
      <c r="B34" s="3124"/>
      <c r="C34" s="3124"/>
      <c r="D34" s="3125"/>
      <c r="E34" s="3123"/>
      <c r="F34" s="3124"/>
      <c r="G34" s="3124"/>
      <c r="H34" s="3124"/>
      <c r="I34" s="3124"/>
      <c r="J34" s="3125"/>
      <c r="K34" s="3140" t="s">
        <v>959</v>
      </c>
      <c r="L34" s="3141"/>
      <c r="M34" s="3142"/>
      <c r="N34" s="3135" t="s">
        <v>960</v>
      </c>
      <c r="O34" s="3135"/>
      <c r="P34" s="3135"/>
      <c r="Q34" s="3135"/>
      <c r="R34" s="3145" t="s">
        <v>961</v>
      </c>
      <c r="S34" s="3146"/>
      <c r="T34" s="3146"/>
      <c r="U34" s="3135" t="s">
        <v>960</v>
      </c>
      <c r="V34" s="3135"/>
      <c r="W34" s="3135"/>
      <c r="X34" s="3135"/>
      <c r="Y34" s="3135"/>
      <c r="Z34" s="3135"/>
      <c r="AA34" s="3123"/>
      <c r="AB34" s="3124"/>
      <c r="AC34" s="3147" t="s">
        <v>962</v>
      </c>
      <c r="AD34" s="3138"/>
      <c r="AE34" s="3137" t="s">
        <v>963</v>
      </c>
      <c r="AF34" s="3138"/>
      <c r="AG34" s="3137" t="s">
        <v>963</v>
      </c>
      <c r="AH34" s="3139"/>
      <c r="AI34" s="424"/>
      <c r="AL34" s="424"/>
      <c r="AM34" s="424"/>
      <c r="AN34" s="424"/>
      <c r="AO34" s="424"/>
    </row>
    <row r="35" spans="1:41" s="425" customFormat="1" ht="21" customHeight="1">
      <c r="A35" s="3126"/>
      <c r="B35" s="3127"/>
      <c r="C35" s="3127"/>
      <c r="D35" s="3128"/>
      <c r="E35" s="3126"/>
      <c r="F35" s="3127"/>
      <c r="G35" s="3127"/>
      <c r="H35" s="3127"/>
      <c r="I35" s="3127"/>
      <c r="J35" s="3128"/>
      <c r="K35" s="3143"/>
      <c r="L35" s="3143"/>
      <c r="M35" s="3144"/>
      <c r="N35" s="3135"/>
      <c r="O35" s="3135"/>
      <c r="P35" s="3135"/>
      <c r="Q35" s="3135"/>
      <c r="R35" s="3146"/>
      <c r="S35" s="3146"/>
      <c r="T35" s="3146"/>
      <c r="U35" s="3135"/>
      <c r="V35" s="3135"/>
      <c r="W35" s="3135"/>
      <c r="X35" s="3135"/>
      <c r="Y35" s="3135"/>
      <c r="Z35" s="3135"/>
      <c r="AA35" s="3126"/>
      <c r="AB35" s="3127"/>
      <c r="AC35" s="3148"/>
      <c r="AD35" s="3149"/>
      <c r="AE35" s="3148"/>
      <c r="AF35" s="3149"/>
      <c r="AG35" s="3148"/>
      <c r="AH35" s="3150"/>
      <c r="AI35" s="424"/>
      <c r="AL35" s="424"/>
      <c r="AM35" s="424"/>
      <c r="AN35" s="424"/>
      <c r="AO35" s="424"/>
    </row>
    <row r="36" spans="1:41" s="425" customFormat="1" ht="19.5" customHeight="1">
      <c r="A36" s="427"/>
      <c r="B36" s="421"/>
      <c r="C36" s="421"/>
      <c r="D36" s="421"/>
      <c r="E36" s="421"/>
      <c r="F36" s="421"/>
      <c r="G36" s="421"/>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7"/>
      <c r="AI36" s="424"/>
      <c r="AL36" s="424"/>
      <c r="AM36" s="424"/>
      <c r="AN36" s="424"/>
      <c r="AO36" s="424"/>
    </row>
    <row r="37" spans="1:41" s="425" customFormat="1">
      <c r="A37" s="431"/>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9"/>
      <c r="AG37" s="439"/>
      <c r="AH37" s="439"/>
      <c r="AI37" s="424"/>
      <c r="AL37" s="424"/>
      <c r="AM37" s="424"/>
      <c r="AN37" s="424"/>
      <c r="AO37" s="424"/>
    </row>
    <row r="38" spans="1:41" s="425" customFormat="1">
      <c r="A38" s="431"/>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9"/>
      <c r="AG38" s="439"/>
      <c r="AH38" s="439"/>
      <c r="AI38" s="424"/>
      <c r="AL38" s="424"/>
      <c r="AM38" s="424"/>
      <c r="AN38" s="424"/>
      <c r="AO38" s="424"/>
    </row>
    <row r="39" spans="1:41" s="425" customFormat="1">
      <c r="A39" s="431"/>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9"/>
      <c r="AG39" s="439"/>
      <c r="AH39" s="439"/>
      <c r="AI39" s="424"/>
      <c r="AL39" s="424"/>
      <c r="AM39" s="424"/>
      <c r="AN39" s="424"/>
      <c r="AO39" s="424"/>
    </row>
    <row r="40" spans="1:41" s="425" customFormat="1">
      <c r="AF40" s="424"/>
      <c r="AG40" s="424"/>
      <c r="AH40" s="424"/>
      <c r="AI40" s="424"/>
      <c r="AL40" s="424"/>
      <c r="AM40" s="424"/>
      <c r="AN40" s="424"/>
      <c r="AO40" s="424"/>
    </row>
    <row r="41" spans="1:41" s="425" customFormat="1">
      <c r="AF41" s="424"/>
      <c r="AG41" s="424"/>
      <c r="AH41" s="424"/>
      <c r="AI41" s="424"/>
      <c r="AL41" s="424"/>
      <c r="AM41" s="424"/>
      <c r="AN41" s="424"/>
      <c r="AO41" s="424"/>
    </row>
    <row r="42" spans="1:41" s="425" customFormat="1">
      <c r="AF42" s="424"/>
      <c r="AG42" s="424"/>
      <c r="AH42" s="424"/>
      <c r="AI42" s="424"/>
      <c r="AL42" s="424"/>
      <c r="AM42" s="424"/>
      <c r="AN42" s="424"/>
      <c r="AO42" s="424"/>
    </row>
    <row r="43" spans="1:41" s="425" customFormat="1">
      <c r="AF43" s="424"/>
      <c r="AG43" s="424"/>
      <c r="AH43" s="424"/>
      <c r="AI43" s="424"/>
      <c r="AL43" s="424"/>
      <c r="AM43" s="424"/>
      <c r="AN43" s="424"/>
      <c r="AO43" s="424"/>
    </row>
    <row r="44" spans="1:41" s="425" customFormat="1">
      <c r="AF44" s="424"/>
      <c r="AG44" s="424"/>
      <c r="AH44" s="424"/>
      <c r="AI44" s="424"/>
      <c r="AL44" s="424"/>
      <c r="AM44" s="424"/>
      <c r="AN44" s="424"/>
      <c r="AO44" s="424"/>
    </row>
    <row r="45" spans="1:41" s="425" customFormat="1">
      <c r="AF45" s="424"/>
      <c r="AG45" s="424"/>
      <c r="AH45" s="424"/>
      <c r="AI45" s="424"/>
      <c r="AL45" s="424"/>
      <c r="AM45" s="424"/>
      <c r="AN45" s="424"/>
      <c r="AO45" s="424"/>
    </row>
    <row r="46" spans="1:41" s="425" customFormat="1">
      <c r="AF46" s="424"/>
      <c r="AG46" s="424"/>
      <c r="AH46" s="424"/>
      <c r="AI46" s="424"/>
      <c r="AL46" s="424"/>
      <c r="AM46" s="424"/>
      <c r="AN46" s="424"/>
      <c r="AO46" s="424"/>
    </row>
    <row r="47" spans="1:41" s="425" customFormat="1">
      <c r="AF47" s="424"/>
      <c r="AG47" s="424"/>
      <c r="AH47" s="424"/>
      <c r="AI47" s="424"/>
      <c r="AL47" s="424"/>
      <c r="AM47" s="424"/>
      <c r="AN47" s="424"/>
      <c r="AO47" s="424"/>
    </row>
    <row r="48" spans="1:41" s="425" customFormat="1">
      <c r="AF48" s="424"/>
      <c r="AG48" s="424"/>
      <c r="AH48" s="424"/>
      <c r="AI48" s="424"/>
      <c r="AL48" s="424"/>
      <c r="AM48" s="424"/>
      <c r="AN48" s="424"/>
      <c r="AO48" s="424"/>
    </row>
    <row r="52" spans="32:41" s="425" customFormat="1">
      <c r="AF52" s="424"/>
      <c r="AG52" s="424"/>
      <c r="AH52" s="424"/>
      <c r="AI52" s="424"/>
      <c r="AL52" s="424"/>
      <c r="AM52" s="424"/>
      <c r="AN52" s="424"/>
      <c r="AO52" s="424"/>
    </row>
    <row r="53" spans="32:41" s="425" customFormat="1">
      <c r="AF53" s="424"/>
      <c r="AG53" s="424"/>
      <c r="AH53" s="424"/>
      <c r="AI53" s="424"/>
      <c r="AL53" s="424"/>
      <c r="AM53" s="424"/>
      <c r="AN53" s="424"/>
      <c r="AO53" s="424"/>
    </row>
  </sheetData>
  <mergeCells count="130">
    <mergeCell ref="Y34:Z35"/>
    <mergeCell ref="AA34:AB35"/>
    <mergeCell ref="AC34:AD35"/>
    <mergeCell ref="AE34:AF35"/>
    <mergeCell ref="AG34:AH35"/>
    <mergeCell ref="A34:D35"/>
    <mergeCell ref="E34:J35"/>
    <mergeCell ref="K34:M35"/>
    <mergeCell ref="N34:Q35"/>
    <mergeCell ref="R34:T35"/>
    <mergeCell ref="U34:X35"/>
    <mergeCell ref="U32:X33"/>
    <mergeCell ref="Y32:Z33"/>
    <mergeCell ref="AA32:AB33"/>
    <mergeCell ref="AC32:AD33"/>
    <mergeCell ref="AE32:AF33"/>
    <mergeCell ref="AG32:AH33"/>
    <mergeCell ref="Y30:Z31"/>
    <mergeCell ref="AA30:AB31"/>
    <mergeCell ref="AC30:AD31"/>
    <mergeCell ref="AE30:AF31"/>
    <mergeCell ref="AG30:AH31"/>
    <mergeCell ref="U30:X31"/>
    <mergeCell ref="A32:D33"/>
    <mergeCell ref="E32:J33"/>
    <mergeCell ref="K32:M33"/>
    <mergeCell ref="N32:Q33"/>
    <mergeCell ref="R32:T33"/>
    <mergeCell ref="A30:D31"/>
    <mergeCell ref="E30:J31"/>
    <mergeCell ref="K30:M31"/>
    <mergeCell ref="N30:Q31"/>
    <mergeCell ref="R30:T31"/>
    <mergeCell ref="U28:X29"/>
    <mergeCell ref="Y28:Z29"/>
    <mergeCell ref="AA28:AB29"/>
    <mergeCell ref="AC28:AD29"/>
    <mergeCell ref="AE28:AF29"/>
    <mergeCell ref="AG28:AH29"/>
    <mergeCell ref="Y26:Z27"/>
    <mergeCell ref="AA26:AB27"/>
    <mergeCell ref="AC26:AD27"/>
    <mergeCell ref="AE26:AF27"/>
    <mergeCell ref="AG26:AH27"/>
    <mergeCell ref="U26:X27"/>
    <mergeCell ref="A28:D29"/>
    <mergeCell ref="E28:J29"/>
    <mergeCell ref="K28:M29"/>
    <mergeCell ref="N28:Q29"/>
    <mergeCell ref="R28:T29"/>
    <mergeCell ref="A26:D27"/>
    <mergeCell ref="E26:J27"/>
    <mergeCell ref="K26:M27"/>
    <mergeCell ref="N26:Q27"/>
    <mergeCell ref="R26:T27"/>
    <mergeCell ref="U24:X25"/>
    <mergeCell ref="Y24:Z25"/>
    <mergeCell ref="AA24:AB25"/>
    <mergeCell ref="AC24:AD25"/>
    <mergeCell ref="AE24:AF25"/>
    <mergeCell ref="AG24:AH25"/>
    <mergeCell ref="Y22:Z23"/>
    <mergeCell ref="AA22:AB23"/>
    <mergeCell ref="AC22:AD23"/>
    <mergeCell ref="AE22:AF23"/>
    <mergeCell ref="AG22:AH23"/>
    <mergeCell ref="U22:X23"/>
    <mergeCell ref="A24:D25"/>
    <mergeCell ref="E24:J25"/>
    <mergeCell ref="K24:M25"/>
    <mergeCell ref="N24:Q25"/>
    <mergeCell ref="R24:T25"/>
    <mergeCell ref="A22:D23"/>
    <mergeCell ref="E22:J23"/>
    <mergeCell ref="K22:M23"/>
    <mergeCell ref="N22:Q23"/>
    <mergeCell ref="R22:T23"/>
    <mergeCell ref="U20:X21"/>
    <mergeCell ref="Y20:Z21"/>
    <mergeCell ref="AA20:AB21"/>
    <mergeCell ref="AC20:AD21"/>
    <mergeCell ref="AE20:AF21"/>
    <mergeCell ref="AG20:AH21"/>
    <mergeCell ref="Y18:Z19"/>
    <mergeCell ref="AA18:AB19"/>
    <mergeCell ref="AC18:AD19"/>
    <mergeCell ref="AE18:AF19"/>
    <mergeCell ref="AG18:AH19"/>
    <mergeCell ref="U18:X19"/>
    <mergeCell ref="A20:D21"/>
    <mergeCell ref="E20:J21"/>
    <mergeCell ref="K20:M21"/>
    <mergeCell ref="N20:Q21"/>
    <mergeCell ref="R20:T21"/>
    <mergeCell ref="A18:D19"/>
    <mergeCell ref="E18:J19"/>
    <mergeCell ref="K18:M19"/>
    <mergeCell ref="N18:Q19"/>
    <mergeCell ref="R18:T19"/>
    <mergeCell ref="R16:T17"/>
    <mergeCell ref="U16:X17"/>
    <mergeCell ref="Y16:AB16"/>
    <mergeCell ref="AC16:AH16"/>
    <mergeCell ref="Y17:Z17"/>
    <mergeCell ref="AA17:AB17"/>
    <mergeCell ref="AC17:AD17"/>
    <mergeCell ref="AE17:AF17"/>
    <mergeCell ref="AG17:AH17"/>
    <mergeCell ref="B12:D12"/>
    <mergeCell ref="E12:M12"/>
    <mergeCell ref="G13:O13"/>
    <mergeCell ref="G14:O14"/>
    <mergeCell ref="A16:D17"/>
    <mergeCell ref="E16:J17"/>
    <mergeCell ref="K16:M17"/>
    <mergeCell ref="N16:Q17"/>
    <mergeCell ref="B11:D11"/>
    <mergeCell ref="E11:M11"/>
    <mergeCell ref="X11:Y11"/>
    <mergeCell ref="Z11:AC11"/>
    <mergeCell ref="AD11:AE11"/>
    <mergeCell ref="AF11:AG11"/>
    <mergeCell ref="AF1:AH1"/>
    <mergeCell ref="A2:Q2"/>
    <mergeCell ref="R2:AH2"/>
    <mergeCell ref="T3:AB3"/>
    <mergeCell ref="T4:AB4"/>
    <mergeCell ref="B10:D10"/>
    <mergeCell ref="E10:M10"/>
    <mergeCell ref="B4:F4"/>
  </mergeCells>
  <phoneticPr fontId="14"/>
  <printOptions horizontalCentered="1"/>
  <pageMargins left="0.47244094488188981" right="0.47244094488188981" top="0.70866141732283472" bottom="0.31496062992125984" header="0.51181102362204722" footer="0.23622047244094491"/>
  <pageSetup paperSize="9" scale="70" orientation="landscape" blackAndWhite="1" r:id="rId1"/>
  <headerFooter scaleWithDoc="0" alignWithMargins="0"/>
  <colBreaks count="1" manualBreakCount="1">
    <brk id="3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pageSetUpPr fitToPage="1"/>
  </sheetPr>
  <dimension ref="A1:H36"/>
  <sheetViews>
    <sheetView view="pageBreakPreview" zoomScaleNormal="115" zoomScaleSheetLayoutView="100" workbookViewId="0">
      <selection activeCell="B10" sqref="B10"/>
    </sheetView>
  </sheetViews>
  <sheetFormatPr defaultColWidth="9" defaultRowHeight="13.2"/>
  <cols>
    <col min="1" max="1" width="14.6640625" style="28" customWidth="1"/>
    <col min="2" max="2" width="15.88671875" style="28" customWidth="1"/>
    <col min="3" max="3" width="50.6640625" style="28" customWidth="1"/>
    <col min="4" max="4" width="64.33203125" style="28" customWidth="1"/>
    <col min="5" max="6" width="9" style="28"/>
    <col min="7" max="7" width="15" style="28" bestFit="1" customWidth="1"/>
    <col min="8" max="16384" width="9" style="28"/>
  </cols>
  <sheetData>
    <row r="1" spans="1:8" ht="24" customHeight="1" thickBot="1">
      <c r="A1" s="147" t="s">
        <v>47</v>
      </c>
      <c r="D1" s="197"/>
    </row>
    <row r="2" spans="1:8" ht="21.75" customHeight="1" thickTop="1">
      <c r="A2" s="34" t="s">
        <v>20</v>
      </c>
      <c r="B2" s="148" t="s">
        <v>22</v>
      </c>
      <c r="C2" s="149" t="s">
        <v>21</v>
      </c>
      <c r="D2" s="150" t="s">
        <v>19</v>
      </c>
    </row>
    <row r="3" spans="1:8" ht="15" customHeight="1">
      <c r="A3" s="151" t="s">
        <v>291</v>
      </c>
      <c r="B3" s="152"/>
      <c r="C3" s="159">
        <v>7</v>
      </c>
      <c r="D3" s="153" t="s">
        <v>918</v>
      </c>
    </row>
    <row r="4" spans="1:8" ht="15" customHeight="1">
      <c r="A4" s="151" t="s">
        <v>59</v>
      </c>
      <c r="B4" s="152"/>
      <c r="C4" s="160" t="s">
        <v>2361</v>
      </c>
      <c r="D4" s="153" t="s">
        <v>919</v>
      </c>
    </row>
    <row r="5" spans="1:8" ht="15" customHeight="1">
      <c r="A5" s="151" t="s">
        <v>35</v>
      </c>
      <c r="B5" s="152"/>
      <c r="C5" s="160" t="s">
        <v>927</v>
      </c>
      <c r="D5" s="153" t="s">
        <v>2359</v>
      </c>
    </row>
    <row r="6" spans="1:8" ht="15" customHeight="1">
      <c r="A6" s="151" t="s">
        <v>1473</v>
      </c>
      <c r="B6" s="152"/>
      <c r="C6" s="160" t="s">
        <v>2360</v>
      </c>
      <c r="D6" s="873" t="s">
        <v>2399</v>
      </c>
    </row>
    <row r="7" spans="1:8" ht="15" customHeight="1">
      <c r="A7" s="151" t="s">
        <v>9</v>
      </c>
      <c r="B7" s="152"/>
      <c r="C7" s="160" t="s">
        <v>2400</v>
      </c>
      <c r="D7" s="153"/>
    </row>
    <row r="8" spans="1:8" ht="15" customHeight="1">
      <c r="A8" s="151" t="s">
        <v>920</v>
      </c>
      <c r="B8" s="152"/>
      <c r="C8" s="160" t="s">
        <v>921</v>
      </c>
      <c r="D8" s="153"/>
    </row>
    <row r="9" spans="1:8" ht="15" customHeight="1">
      <c r="A9" s="151" t="s">
        <v>57</v>
      </c>
      <c r="B9" s="152"/>
      <c r="C9" s="161" t="s">
        <v>922</v>
      </c>
      <c r="D9" s="153" t="s">
        <v>23</v>
      </c>
    </row>
    <row r="10" spans="1:8" ht="15" customHeight="1">
      <c r="A10" s="151" t="s">
        <v>52</v>
      </c>
      <c r="B10" s="152"/>
      <c r="C10" s="162" t="s">
        <v>2401</v>
      </c>
      <c r="D10" s="153" t="s">
        <v>24</v>
      </c>
    </row>
    <row r="11" spans="1:8" ht="15" customHeight="1">
      <c r="A11" s="151" t="s">
        <v>65</v>
      </c>
      <c r="B11" s="152"/>
      <c r="C11" s="161" t="s">
        <v>2402</v>
      </c>
      <c r="D11" s="153" t="s">
        <v>25</v>
      </c>
    </row>
    <row r="12" spans="1:8" ht="15" customHeight="1">
      <c r="A12" s="151" t="s">
        <v>2445</v>
      </c>
      <c r="B12" s="152"/>
      <c r="C12" s="161" t="s">
        <v>2410</v>
      </c>
      <c r="D12" s="153" t="s">
        <v>2444</v>
      </c>
      <c r="F12" s="190"/>
      <c r="G12" s="190"/>
      <c r="H12" s="190"/>
    </row>
    <row r="13" spans="1:8" ht="15" customHeight="1">
      <c r="A13" s="154" t="s">
        <v>53</v>
      </c>
      <c r="B13" s="152" t="s">
        <v>990</v>
      </c>
      <c r="C13" s="163">
        <v>45748</v>
      </c>
      <c r="D13" s="155" t="s">
        <v>720</v>
      </c>
      <c r="F13" s="190"/>
      <c r="G13" s="191">
        <f>C13</f>
        <v>45748</v>
      </c>
      <c r="H13" s="190"/>
    </row>
    <row r="14" spans="1:8" ht="15" customHeight="1">
      <c r="A14" s="156"/>
      <c r="B14" s="152" t="s">
        <v>988</v>
      </c>
      <c r="C14" s="163">
        <v>45749</v>
      </c>
      <c r="D14" s="155" t="s">
        <v>719</v>
      </c>
      <c r="F14" s="190"/>
      <c r="G14" s="190"/>
      <c r="H14" s="190"/>
    </row>
    <row r="15" spans="1:8" ht="15" customHeight="1">
      <c r="A15" s="157"/>
      <c r="B15" s="152" t="s">
        <v>989</v>
      </c>
      <c r="C15" s="163">
        <v>45838</v>
      </c>
      <c r="D15" s="155" t="s">
        <v>718</v>
      </c>
    </row>
    <row r="16" spans="1:8" ht="15" customHeight="1">
      <c r="A16" s="154" t="s">
        <v>54</v>
      </c>
      <c r="B16" s="152" t="s">
        <v>49</v>
      </c>
      <c r="C16" s="161" t="s">
        <v>923</v>
      </c>
      <c r="D16" s="153"/>
    </row>
    <row r="17" spans="1:5" ht="15" customHeight="1">
      <c r="A17" s="156"/>
      <c r="B17" s="152" t="s">
        <v>50</v>
      </c>
      <c r="C17" s="163">
        <v>25934</v>
      </c>
      <c r="D17" s="155" t="s">
        <v>290</v>
      </c>
    </row>
    <row r="18" spans="1:5" ht="15" hidden="1" customHeight="1">
      <c r="A18" s="156"/>
      <c r="B18" s="1250" t="s">
        <v>288</v>
      </c>
      <c r="C18" s="1251" t="s">
        <v>294</v>
      </c>
      <c r="D18" s="1252"/>
      <c r="E18" s="1247" t="s">
        <v>2060</v>
      </c>
    </row>
    <row r="19" spans="1:5" ht="15" customHeight="1">
      <c r="A19" s="157"/>
      <c r="B19" s="152" t="s">
        <v>51</v>
      </c>
      <c r="C19" s="1793" t="s">
        <v>2362</v>
      </c>
      <c r="D19" s="153"/>
    </row>
    <row r="20" spans="1:5" ht="15" customHeight="1">
      <c r="A20" s="154" t="s">
        <v>55</v>
      </c>
      <c r="B20" s="152" t="s">
        <v>49</v>
      </c>
      <c r="C20" s="161" t="s">
        <v>924</v>
      </c>
      <c r="D20" s="153" t="s">
        <v>33</v>
      </c>
    </row>
    <row r="21" spans="1:5" ht="15" customHeight="1">
      <c r="A21" s="156" t="s">
        <v>330</v>
      </c>
      <c r="B21" s="152" t="s">
        <v>50</v>
      </c>
      <c r="C21" s="163">
        <v>26331</v>
      </c>
      <c r="D21" s="153" t="s">
        <v>33</v>
      </c>
    </row>
    <row r="22" spans="1:5" ht="15" hidden="1" customHeight="1">
      <c r="A22" s="156"/>
      <c r="B22" s="1250" t="s">
        <v>288</v>
      </c>
      <c r="C22" s="1251" t="s">
        <v>294</v>
      </c>
      <c r="D22" s="1252" t="s">
        <v>33</v>
      </c>
      <c r="E22" s="28" t="s">
        <v>2060</v>
      </c>
    </row>
    <row r="23" spans="1:5" ht="15" customHeight="1">
      <c r="A23" s="157" t="s">
        <v>2059</v>
      </c>
      <c r="B23" s="152" t="s">
        <v>51</v>
      </c>
      <c r="C23" s="1793" t="s">
        <v>2362</v>
      </c>
      <c r="D23" s="153" t="s">
        <v>33</v>
      </c>
    </row>
    <row r="24" spans="1:5" ht="15" customHeight="1">
      <c r="A24" s="151" t="s">
        <v>56</v>
      </c>
      <c r="B24" s="152" t="s">
        <v>58</v>
      </c>
      <c r="C24" s="164">
        <v>13000000</v>
      </c>
      <c r="D24" s="153"/>
    </row>
    <row r="25" spans="1:5" ht="15" customHeight="1">
      <c r="A25" s="380" t="s">
        <v>714</v>
      </c>
      <c r="B25" s="152" t="s">
        <v>48</v>
      </c>
      <c r="C25" s="161" t="s">
        <v>925</v>
      </c>
      <c r="D25" s="153"/>
    </row>
    <row r="26" spans="1:5" ht="15" customHeight="1">
      <c r="A26" s="156"/>
      <c r="B26" s="152" t="s">
        <v>10</v>
      </c>
      <c r="C26" s="161" t="s">
        <v>2404</v>
      </c>
      <c r="D26" s="153"/>
    </row>
    <row r="27" spans="1:5" ht="15" customHeight="1">
      <c r="A27" s="156"/>
      <c r="B27" s="152" t="s">
        <v>11</v>
      </c>
      <c r="C27" s="161" t="s">
        <v>926</v>
      </c>
      <c r="D27" s="153"/>
    </row>
    <row r="28" spans="1:5" ht="15" customHeight="1">
      <c r="A28" s="156"/>
      <c r="B28" s="152" t="s">
        <v>12</v>
      </c>
      <c r="C28" s="160" t="s">
        <v>2403</v>
      </c>
      <c r="D28" s="153"/>
    </row>
    <row r="29" spans="1:5" ht="15" customHeight="1">
      <c r="A29" s="156"/>
      <c r="B29" s="152" t="s">
        <v>13</v>
      </c>
      <c r="C29" s="878" t="s">
        <v>2403</v>
      </c>
      <c r="D29" s="153"/>
    </row>
    <row r="30" spans="1:5" s="695" customFormat="1" ht="15" customHeight="1" thickBot="1">
      <c r="A30" s="157"/>
      <c r="B30" s="876" t="s">
        <v>1558</v>
      </c>
      <c r="C30" s="879" t="s">
        <v>1560</v>
      </c>
      <c r="D30" s="877" t="s">
        <v>1559</v>
      </c>
    </row>
    <row r="31" spans="1:5" s="158" customFormat="1" ht="15" thickTop="1">
      <c r="A31" s="158" t="s">
        <v>28</v>
      </c>
    </row>
    <row r="32" spans="1:5" s="158" customFormat="1" ht="14.4">
      <c r="A32" s="158" t="s">
        <v>26</v>
      </c>
    </row>
    <row r="33" spans="1:1" ht="14.4">
      <c r="A33" s="158" t="s">
        <v>27</v>
      </c>
    </row>
    <row r="34" spans="1:1" ht="14.4">
      <c r="A34" s="158"/>
    </row>
    <row r="35" spans="1:1" ht="14.4">
      <c r="A35" s="158"/>
    </row>
    <row r="36" spans="1:1" ht="14.4">
      <c r="A36" s="158"/>
    </row>
  </sheetData>
  <phoneticPr fontId="14"/>
  <dataValidations count="1">
    <dataValidation type="list" allowBlank="1" showInputMessage="1" showErrorMessage="1" sqref="C5">
      <formula1>"久留米市長,久留米市企業管理者"</formula1>
    </dataValidation>
  </dataValidations>
  <pageMargins left="0.70866141732283472" right="0.70866141732283472" top="0.74803149606299213" bottom="0.74803149606299213" header="0.31496062992125984" footer="0.31496062992125984"/>
  <pageSetup paperSize="9" scale="91"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Y51"/>
  <sheetViews>
    <sheetView showZeros="0" view="pageBreakPreview" zoomScaleNormal="95" zoomScaleSheetLayoutView="100" workbookViewId="0">
      <selection activeCell="R7" sqref="R7:X7"/>
    </sheetView>
  </sheetViews>
  <sheetFormatPr defaultColWidth="3.109375" defaultRowHeight="13.2"/>
  <cols>
    <col min="1" max="25" width="3.109375" style="37" customWidth="1"/>
    <col min="26" max="16384" width="3.109375" style="37"/>
  </cols>
  <sheetData>
    <row r="2" spans="1:25">
      <c r="A2" s="36"/>
      <c r="B2" s="48"/>
      <c r="C2" s="48"/>
      <c r="D2" s="48"/>
      <c r="E2" s="48"/>
      <c r="F2" s="48"/>
      <c r="G2" s="48"/>
      <c r="H2" s="48"/>
      <c r="I2" s="48"/>
      <c r="J2" s="48"/>
      <c r="K2" s="48"/>
      <c r="L2" s="48"/>
      <c r="M2" s="48"/>
      <c r="N2" s="48"/>
      <c r="O2" s="48"/>
      <c r="P2" s="48"/>
      <c r="Q2" s="48"/>
      <c r="R2" s="48"/>
      <c r="S2" s="48"/>
      <c r="T2" s="48"/>
      <c r="U2" s="48"/>
      <c r="V2" s="48"/>
      <c r="W2" s="48"/>
      <c r="X2" s="48"/>
      <c r="Y2" s="48"/>
    </row>
    <row r="3" spans="1:25">
      <c r="A3" s="36"/>
      <c r="B3" s="48"/>
      <c r="C3" s="48"/>
      <c r="D3" s="48"/>
      <c r="E3" s="48"/>
      <c r="F3" s="48"/>
      <c r="G3" s="48"/>
      <c r="H3" s="48"/>
      <c r="I3" s="48"/>
      <c r="J3" s="48"/>
      <c r="K3" s="48"/>
      <c r="L3" s="48"/>
      <c r="M3" s="48"/>
      <c r="N3" s="48"/>
      <c r="O3" s="48"/>
      <c r="P3" s="48"/>
      <c r="Q3" s="48"/>
      <c r="R3" s="48"/>
      <c r="S3" s="48"/>
      <c r="T3" s="48"/>
      <c r="U3" s="48"/>
      <c r="V3" s="48"/>
      <c r="W3" s="48"/>
      <c r="X3" s="48"/>
      <c r="Y3" s="48"/>
    </row>
    <row r="4" spans="1:25" ht="37.5" customHeight="1">
      <c r="A4" s="3076" t="s">
        <v>173</v>
      </c>
      <c r="B4" s="3077"/>
      <c r="C4" s="3077"/>
      <c r="D4" s="3077"/>
      <c r="E4" s="3077"/>
      <c r="F4" s="3077"/>
      <c r="G4" s="3077"/>
      <c r="H4" s="3077"/>
      <c r="I4" s="3077"/>
      <c r="J4" s="3077"/>
      <c r="K4" s="3077"/>
      <c r="L4" s="3077"/>
      <c r="M4" s="3077"/>
      <c r="N4" s="3077"/>
      <c r="O4" s="3077"/>
      <c r="P4" s="3077"/>
      <c r="Q4" s="3077"/>
      <c r="R4" s="3077"/>
      <c r="S4" s="3077"/>
      <c r="T4" s="3077"/>
      <c r="U4" s="3077"/>
      <c r="V4" s="3077"/>
      <c r="W4" s="3077"/>
      <c r="X4" s="3077"/>
      <c r="Y4" s="3078"/>
    </row>
    <row r="5" spans="1:25" ht="26.1" customHeight="1">
      <c r="A5" s="3079" t="s">
        <v>174</v>
      </c>
      <c r="B5" s="3080"/>
      <c r="C5" s="3080"/>
      <c r="D5" s="3080"/>
      <c r="E5" s="3080"/>
      <c r="F5" s="3080"/>
      <c r="G5" s="3080"/>
      <c r="H5" s="3080"/>
      <c r="I5" s="3080"/>
      <c r="J5" s="3080"/>
      <c r="K5" s="3080"/>
      <c r="L5" s="3080"/>
      <c r="M5" s="3080"/>
      <c r="N5" s="3080"/>
      <c r="O5" s="3080"/>
      <c r="P5" s="3080"/>
      <c r="Q5" s="3080"/>
      <c r="R5" s="3080"/>
      <c r="S5" s="3080"/>
      <c r="T5" s="3080"/>
      <c r="U5" s="3080"/>
      <c r="V5" s="3080"/>
      <c r="W5" s="3080"/>
      <c r="X5" s="3080"/>
      <c r="Y5" s="3081"/>
    </row>
    <row r="6" spans="1:25">
      <c r="A6" s="440"/>
      <c r="B6" s="42"/>
      <c r="C6" s="42"/>
      <c r="D6" s="42"/>
      <c r="E6" s="42"/>
      <c r="F6" s="42"/>
      <c r="G6" s="42"/>
      <c r="H6" s="42"/>
      <c r="I6" s="42"/>
      <c r="J6" s="42"/>
      <c r="K6" s="42"/>
      <c r="L6" s="42"/>
      <c r="M6" s="42"/>
      <c r="N6" s="42"/>
      <c r="O6" s="42"/>
      <c r="P6" s="42"/>
      <c r="Q6" s="36"/>
      <c r="R6" s="36"/>
      <c r="S6" s="36"/>
      <c r="T6" s="36"/>
      <c r="U6" s="36"/>
      <c r="V6" s="36"/>
      <c r="W6" s="36"/>
      <c r="X6" s="36"/>
      <c r="Y6" s="44"/>
    </row>
    <row r="7" spans="1:25">
      <c r="A7" s="440"/>
      <c r="B7" s="42"/>
      <c r="C7" s="42"/>
      <c r="D7" s="42"/>
      <c r="E7" s="42"/>
      <c r="F7" s="42"/>
      <c r="G7" s="42"/>
      <c r="H7" s="42"/>
      <c r="I7" s="42"/>
      <c r="J7" s="42"/>
      <c r="K7" s="42"/>
      <c r="L7" s="42"/>
      <c r="M7" s="42"/>
      <c r="N7" s="42"/>
      <c r="O7" s="36"/>
      <c r="P7" s="36"/>
      <c r="Q7" s="120" t="s">
        <v>160</v>
      </c>
      <c r="R7" s="3082">
        <v>45413</v>
      </c>
      <c r="S7" s="3082"/>
      <c r="T7" s="3082"/>
      <c r="U7" s="3082"/>
      <c r="V7" s="3082"/>
      <c r="W7" s="3082"/>
      <c r="X7" s="3082"/>
      <c r="Y7" s="44"/>
    </row>
    <row r="8" spans="1:25">
      <c r="A8" s="440"/>
      <c r="B8" s="42"/>
      <c r="C8" s="42"/>
      <c r="D8" s="42"/>
      <c r="E8" s="42"/>
      <c r="F8" s="42"/>
      <c r="G8" s="42"/>
      <c r="H8" s="42"/>
      <c r="I8" s="42"/>
      <c r="J8" s="42"/>
      <c r="K8" s="42"/>
      <c r="L8" s="42"/>
      <c r="M8" s="42"/>
      <c r="N8" s="42"/>
      <c r="O8" s="42"/>
      <c r="P8" s="42"/>
      <c r="Q8" s="42"/>
      <c r="R8" s="42"/>
      <c r="S8" s="42"/>
      <c r="T8" s="42"/>
      <c r="U8" s="42"/>
      <c r="V8" s="42"/>
      <c r="W8" s="42"/>
      <c r="X8" s="42"/>
      <c r="Y8" s="44"/>
    </row>
    <row r="9" spans="1:25">
      <c r="A9" s="440"/>
      <c r="B9" s="49" t="s">
        <v>175</v>
      </c>
      <c r="C9" s="50"/>
      <c r="D9" s="50"/>
      <c r="E9" s="50"/>
      <c r="F9" s="130"/>
      <c r="G9" s="130"/>
      <c r="H9" s="51"/>
      <c r="I9" s="42"/>
      <c r="J9" s="42"/>
      <c r="K9" s="42"/>
      <c r="L9" s="42"/>
      <c r="M9" s="42"/>
      <c r="N9" s="42"/>
      <c r="O9" s="42"/>
      <c r="P9" s="42"/>
      <c r="Q9" s="42"/>
      <c r="R9" s="42"/>
      <c r="S9" s="42"/>
      <c r="T9" s="42"/>
      <c r="U9" s="42"/>
      <c r="V9" s="42"/>
      <c r="W9" s="42"/>
      <c r="X9" s="42"/>
      <c r="Y9" s="44"/>
    </row>
    <row r="10" spans="1:25">
      <c r="A10" s="440"/>
      <c r="B10" s="42"/>
      <c r="C10" s="42"/>
      <c r="D10" s="42"/>
      <c r="E10" s="42"/>
      <c r="F10" s="42"/>
      <c r="G10" s="42"/>
      <c r="H10" s="42"/>
      <c r="I10" s="42"/>
      <c r="J10" s="42"/>
      <c r="K10" s="42"/>
      <c r="L10" s="42"/>
      <c r="M10" s="42"/>
      <c r="N10" s="42"/>
      <c r="O10" s="42"/>
      <c r="P10" s="42"/>
      <c r="Q10" s="42"/>
      <c r="R10" s="42"/>
      <c r="S10" s="42"/>
      <c r="T10" s="42"/>
      <c r="U10" s="42"/>
      <c r="V10" s="42"/>
      <c r="W10" s="42"/>
      <c r="X10" s="42"/>
      <c r="Y10" s="44"/>
    </row>
    <row r="11" spans="1:25" ht="13.5" customHeight="1">
      <c r="A11" s="440"/>
      <c r="B11" s="124"/>
      <c r="C11" s="124"/>
      <c r="D11" s="166" t="str">
        <f>入力シート!C4</f>
        <v>街第101号</v>
      </c>
      <c r="E11" s="166"/>
      <c r="F11" s="166"/>
      <c r="G11" s="166"/>
      <c r="H11" s="166"/>
      <c r="I11" s="166"/>
      <c r="J11" s="166"/>
      <c r="K11" s="166"/>
      <c r="L11" s="166"/>
      <c r="M11" s="166"/>
      <c r="N11" s="42"/>
      <c r="O11" s="42"/>
      <c r="P11" s="42"/>
      <c r="Q11" s="42"/>
      <c r="R11" s="42"/>
      <c r="S11" s="3083" t="str">
        <f>入力シート!C26</f>
        <v>(株）○○○○建設</v>
      </c>
      <c r="T11" s="3084"/>
      <c r="U11" s="3084"/>
      <c r="V11" s="3084"/>
      <c r="W11" s="3084"/>
      <c r="X11" s="3084"/>
      <c r="Y11" s="3085"/>
    </row>
    <row r="12" spans="1:25" ht="13.5" customHeight="1">
      <c r="A12" s="440"/>
      <c r="B12" s="3086" t="s">
        <v>161</v>
      </c>
      <c r="C12" s="3086"/>
      <c r="D12" s="3088" t="str">
        <f>入力シート!C10</f>
        <v>○○校区道路改良工事</v>
      </c>
      <c r="E12" s="3089"/>
      <c r="F12" s="3089"/>
      <c r="G12" s="3089"/>
      <c r="H12" s="3089"/>
      <c r="I12" s="3089"/>
      <c r="J12" s="3089"/>
      <c r="K12" s="3089"/>
      <c r="L12" s="3089"/>
      <c r="M12" s="3089"/>
      <c r="N12" s="3091" t="s">
        <v>176</v>
      </c>
      <c r="O12" s="3091"/>
      <c r="P12" s="3091"/>
      <c r="Q12" s="3091"/>
      <c r="R12" s="3091"/>
      <c r="S12" s="3084"/>
      <c r="T12" s="3084"/>
      <c r="U12" s="3084"/>
      <c r="V12" s="3084"/>
      <c r="W12" s="3084"/>
      <c r="X12" s="3084"/>
      <c r="Y12" s="3085"/>
    </row>
    <row r="13" spans="1:25">
      <c r="A13" s="440"/>
      <c r="B13" s="3087"/>
      <c r="C13" s="3087"/>
      <c r="D13" s="3090"/>
      <c r="E13" s="3090"/>
      <c r="F13" s="3090"/>
      <c r="G13" s="3090"/>
      <c r="H13" s="3090"/>
      <c r="I13" s="3090"/>
      <c r="J13" s="3090"/>
      <c r="K13" s="3090"/>
      <c r="L13" s="3090"/>
      <c r="M13" s="3090"/>
      <c r="N13" s="3092" t="s">
        <v>177</v>
      </c>
      <c r="O13" s="3092"/>
      <c r="P13" s="3092"/>
      <c r="Q13" s="3092"/>
      <c r="R13" s="3092"/>
      <c r="S13" s="3093" t="str">
        <f>入力シート!C16</f>
        <v>久留米次郎</v>
      </c>
      <c r="T13" s="3093"/>
      <c r="U13" s="3093"/>
      <c r="V13" s="3093"/>
      <c r="W13" s="3093"/>
      <c r="X13" s="3094"/>
      <c r="Y13" s="3095"/>
    </row>
    <row r="14" spans="1:25">
      <c r="A14" s="440"/>
      <c r="B14" s="42"/>
      <c r="C14" s="42"/>
      <c r="D14" s="42"/>
      <c r="E14" s="42"/>
      <c r="F14" s="42"/>
      <c r="G14" s="42"/>
      <c r="H14" s="42"/>
      <c r="I14" s="42"/>
      <c r="J14" s="42"/>
      <c r="K14" s="42"/>
      <c r="L14" s="42"/>
      <c r="M14" s="42"/>
      <c r="N14" s="42"/>
      <c r="O14" s="42"/>
      <c r="P14" s="42"/>
      <c r="Q14" s="42"/>
      <c r="R14" s="42"/>
      <c r="S14" s="42"/>
      <c r="T14" s="42"/>
      <c r="U14" s="42"/>
      <c r="V14" s="42"/>
      <c r="W14" s="42"/>
      <c r="X14" s="42"/>
      <c r="Y14" s="44"/>
    </row>
    <row r="15" spans="1:25" ht="16.350000000000001" customHeight="1">
      <c r="A15" s="440"/>
      <c r="B15" s="3096" t="s">
        <v>178</v>
      </c>
      <c r="C15" s="3096"/>
      <c r="D15" s="3096"/>
      <c r="E15" s="3096"/>
      <c r="F15" s="3096" t="s">
        <v>179</v>
      </c>
      <c r="G15" s="3096"/>
      <c r="H15" s="3096"/>
      <c r="I15" s="3096"/>
      <c r="J15" s="3096" t="s">
        <v>180</v>
      </c>
      <c r="K15" s="3096"/>
      <c r="L15" s="3096"/>
      <c r="M15" s="3096"/>
      <c r="N15" s="3096"/>
      <c r="O15" s="3096" t="s">
        <v>181</v>
      </c>
      <c r="P15" s="3096"/>
      <c r="Q15" s="3096"/>
      <c r="R15" s="3096"/>
      <c r="S15" s="3096"/>
      <c r="T15" s="3096" t="s">
        <v>182</v>
      </c>
      <c r="U15" s="3096"/>
      <c r="V15" s="3096"/>
      <c r="W15" s="3096"/>
      <c r="X15" s="3096"/>
      <c r="Y15" s="44"/>
    </row>
    <row r="16" spans="1:25" ht="16.350000000000001" customHeight="1">
      <c r="A16" s="440"/>
      <c r="B16" s="3097"/>
      <c r="C16" s="3097"/>
      <c r="D16" s="3097"/>
      <c r="E16" s="3097"/>
      <c r="F16" s="3097"/>
      <c r="G16" s="3097"/>
      <c r="H16" s="3097"/>
      <c r="I16" s="3097"/>
      <c r="J16" s="3097"/>
      <c r="K16" s="3097"/>
      <c r="L16" s="3097"/>
      <c r="M16" s="3097"/>
      <c r="N16" s="3097"/>
      <c r="O16" s="3098"/>
      <c r="P16" s="3098"/>
      <c r="Q16" s="3098"/>
      <c r="R16" s="3098"/>
      <c r="S16" s="3098"/>
      <c r="T16" s="3099"/>
      <c r="U16" s="3099"/>
      <c r="V16" s="3099"/>
      <c r="W16" s="3099"/>
      <c r="X16" s="3099"/>
      <c r="Y16" s="44"/>
    </row>
    <row r="17" spans="1:25" ht="16.350000000000001" customHeight="1">
      <c r="A17" s="440"/>
      <c r="B17" s="3097"/>
      <c r="C17" s="3097"/>
      <c r="D17" s="3097"/>
      <c r="E17" s="3097"/>
      <c r="F17" s="3097"/>
      <c r="G17" s="3097"/>
      <c r="H17" s="3097"/>
      <c r="I17" s="3097"/>
      <c r="J17" s="3097"/>
      <c r="K17" s="3097"/>
      <c r="L17" s="3097"/>
      <c r="M17" s="3097"/>
      <c r="N17" s="3097"/>
      <c r="O17" s="3098"/>
      <c r="P17" s="3098"/>
      <c r="Q17" s="3098"/>
      <c r="R17" s="3098"/>
      <c r="S17" s="3098"/>
      <c r="T17" s="3099"/>
      <c r="U17" s="3099"/>
      <c r="V17" s="3099"/>
      <c r="W17" s="3099"/>
      <c r="X17" s="3099"/>
      <c r="Y17" s="44"/>
    </row>
    <row r="18" spans="1:25" ht="16.350000000000001" customHeight="1">
      <c r="A18" s="440"/>
      <c r="B18" s="3097"/>
      <c r="C18" s="3097"/>
      <c r="D18" s="3097"/>
      <c r="E18" s="3097"/>
      <c r="F18" s="3097"/>
      <c r="G18" s="3097"/>
      <c r="H18" s="3097"/>
      <c r="I18" s="3097"/>
      <c r="J18" s="3097"/>
      <c r="K18" s="3097"/>
      <c r="L18" s="3097"/>
      <c r="M18" s="3097"/>
      <c r="N18" s="3097"/>
      <c r="O18" s="3098"/>
      <c r="P18" s="3098"/>
      <c r="Q18" s="3098"/>
      <c r="R18" s="3098"/>
      <c r="S18" s="3098"/>
      <c r="T18" s="3099"/>
      <c r="U18" s="3099"/>
      <c r="V18" s="3099"/>
      <c r="W18" s="3099"/>
      <c r="X18" s="3099"/>
      <c r="Y18" s="44"/>
    </row>
    <row r="19" spans="1:25" ht="16.350000000000001" customHeight="1">
      <c r="A19" s="440"/>
      <c r="B19" s="3097"/>
      <c r="C19" s="3097"/>
      <c r="D19" s="3097"/>
      <c r="E19" s="3097"/>
      <c r="F19" s="3097"/>
      <c r="G19" s="3097"/>
      <c r="H19" s="3097"/>
      <c r="I19" s="3097"/>
      <c r="J19" s="3097"/>
      <c r="K19" s="3097"/>
      <c r="L19" s="3097"/>
      <c r="M19" s="3097"/>
      <c r="N19" s="3097"/>
      <c r="O19" s="3098"/>
      <c r="P19" s="3098"/>
      <c r="Q19" s="3098"/>
      <c r="R19" s="3098"/>
      <c r="S19" s="3098"/>
      <c r="T19" s="3099"/>
      <c r="U19" s="3099"/>
      <c r="V19" s="3099"/>
      <c r="W19" s="3099"/>
      <c r="X19" s="3099"/>
      <c r="Y19" s="44"/>
    </row>
    <row r="20" spans="1:25" ht="16.350000000000001" customHeight="1">
      <c r="A20" s="440"/>
      <c r="B20" s="3097"/>
      <c r="C20" s="3097"/>
      <c r="D20" s="3097"/>
      <c r="E20" s="3097"/>
      <c r="F20" s="3097"/>
      <c r="G20" s="3097"/>
      <c r="H20" s="3097"/>
      <c r="I20" s="3097"/>
      <c r="J20" s="3097"/>
      <c r="K20" s="3097"/>
      <c r="L20" s="3097"/>
      <c r="M20" s="3097"/>
      <c r="N20" s="3097"/>
      <c r="O20" s="3098"/>
      <c r="P20" s="3098"/>
      <c r="Q20" s="3098"/>
      <c r="R20" s="3098"/>
      <c r="S20" s="3098"/>
      <c r="T20" s="3099"/>
      <c r="U20" s="3099"/>
      <c r="V20" s="3099"/>
      <c r="W20" s="3099"/>
      <c r="X20" s="3099"/>
      <c r="Y20" s="44"/>
    </row>
    <row r="21" spans="1:25" ht="16.350000000000001" customHeight="1">
      <c r="A21" s="440"/>
      <c r="B21" s="3097"/>
      <c r="C21" s="3097"/>
      <c r="D21" s="3097"/>
      <c r="E21" s="3097"/>
      <c r="F21" s="3097"/>
      <c r="G21" s="3097"/>
      <c r="H21" s="3097"/>
      <c r="I21" s="3097"/>
      <c r="J21" s="3097"/>
      <c r="K21" s="3097"/>
      <c r="L21" s="3097"/>
      <c r="M21" s="3097"/>
      <c r="N21" s="3097"/>
      <c r="O21" s="3098"/>
      <c r="P21" s="3098"/>
      <c r="Q21" s="3098"/>
      <c r="R21" s="3098"/>
      <c r="S21" s="3098"/>
      <c r="T21" s="3099"/>
      <c r="U21" s="3099"/>
      <c r="V21" s="3099"/>
      <c r="W21" s="3099"/>
      <c r="X21" s="3099"/>
      <c r="Y21" s="44"/>
    </row>
    <row r="22" spans="1:25" ht="16.350000000000001" customHeight="1">
      <c r="A22" s="440"/>
      <c r="B22" s="3097"/>
      <c r="C22" s="3097"/>
      <c r="D22" s="3097"/>
      <c r="E22" s="3097"/>
      <c r="F22" s="3097"/>
      <c r="G22" s="3097"/>
      <c r="H22" s="3097"/>
      <c r="I22" s="3097"/>
      <c r="J22" s="3097"/>
      <c r="K22" s="3097"/>
      <c r="L22" s="3097"/>
      <c r="M22" s="3097"/>
      <c r="N22" s="3097"/>
      <c r="O22" s="3098"/>
      <c r="P22" s="3098"/>
      <c r="Q22" s="3098"/>
      <c r="R22" s="3098"/>
      <c r="S22" s="3098"/>
      <c r="T22" s="3099"/>
      <c r="U22" s="3099"/>
      <c r="V22" s="3099"/>
      <c r="W22" s="3099"/>
      <c r="X22" s="3099"/>
      <c r="Y22" s="44"/>
    </row>
    <row r="23" spans="1:25" ht="16.350000000000001" customHeight="1">
      <c r="A23" s="440"/>
      <c r="B23" s="3097"/>
      <c r="C23" s="3097"/>
      <c r="D23" s="3097"/>
      <c r="E23" s="3097"/>
      <c r="F23" s="3097"/>
      <c r="G23" s="3097"/>
      <c r="H23" s="3097"/>
      <c r="I23" s="3097"/>
      <c r="J23" s="3097"/>
      <c r="K23" s="3097"/>
      <c r="L23" s="3097"/>
      <c r="M23" s="3097"/>
      <c r="N23" s="3097"/>
      <c r="O23" s="3098"/>
      <c r="P23" s="3098"/>
      <c r="Q23" s="3098"/>
      <c r="R23" s="3098"/>
      <c r="S23" s="3098"/>
      <c r="T23" s="3099"/>
      <c r="U23" s="3099"/>
      <c r="V23" s="3099"/>
      <c r="W23" s="3099"/>
      <c r="X23" s="3099"/>
      <c r="Y23" s="44"/>
    </row>
    <row r="24" spans="1:25">
      <c r="A24" s="440"/>
      <c r="B24" s="42"/>
      <c r="C24" s="42"/>
      <c r="D24" s="42"/>
      <c r="E24" s="42"/>
      <c r="F24" s="42"/>
      <c r="G24" s="42"/>
      <c r="H24" s="42"/>
      <c r="I24" s="42"/>
      <c r="J24" s="42"/>
      <c r="K24" s="42"/>
      <c r="L24" s="42"/>
      <c r="M24" s="42"/>
      <c r="N24" s="42"/>
      <c r="O24" s="42"/>
      <c r="P24" s="42"/>
      <c r="Q24" s="42"/>
      <c r="R24" s="42"/>
      <c r="S24" s="42"/>
      <c r="T24" s="42"/>
      <c r="U24" s="42"/>
      <c r="V24" s="42"/>
      <c r="W24" s="42"/>
      <c r="X24" s="42"/>
      <c r="Y24" s="44"/>
    </row>
    <row r="25" spans="1:25">
      <c r="A25" s="52"/>
      <c r="B25" s="53"/>
      <c r="C25" s="53"/>
      <c r="D25" s="53"/>
      <c r="E25" s="53"/>
      <c r="F25" s="53"/>
      <c r="G25" s="53"/>
      <c r="H25" s="53"/>
      <c r="I25" s="53"/>
      <c r="J25" s="53"/>
      <c r="K25" s="53"/>
      <c r="L25" s="53"/>
      <c r="M25" s="53"/>
      <c r="N25" s="53"/>
      <c r="O25" s="53"/>
      <c r="P25" s="53"/>
      <c r="Q25" s="53"/>
      <c r="R25" s="53"/>
      <c r="S25" s="53"/>
      <c r="T25" s="53"/>
      <c r="U25" s="53"/>
      <c r="V25" s="53"/>
      <c r="W25" s="53"/>
      <c r="X25" s="53"/>
      <c r="Y25" s="54"/>
    </row>
    <row r="26" spans="1:25">
      <c r="A26" s="440"/>
      <c r="B26" s="42"/>
      <c r="C26" s="42"/>
      <c r="D26" s="42"/>
      <c r="E26" s="42"/>
      <c r="F26" s="42"/>
      <c r="G26" s="42"/>
      <c r="H26" s="42"/>
      <c r="I26" s="42"/>
      <c r="J26" s="42"/>
      <c r="K26" s="42"/>
      <c r="L26" s="42"/>
      <c r="M26" s="42"/>
      <c r="N26" s="42"/>
      <c r="O26" s="120"/>
      <c r="P26" s="130"/>
      <c r="Q26" s="120" t="s">
        <v>160</v>
      </c>
      <c r="R26" s="3104" t="s">
        <v>338</v>
      </c>
      <c r="S26" s="3104"/>
      <c r="T26" s="3104"/>
      <c r="U26" s="3104"/>
      <c r="V26" s="3104"/>
      <c r="W26" s="3104"/>
      <c r="X26" s="3104"/>
      <c r="Y26" s="44"/>
    </row>
    <row r="27" spans="1:25">
      <c r="A27" s="441"/>
      <c r="B27" s="49"/>
      <c r="C27" s="49"/>
      <c r="D27" s="49"/>
      <c r="E27" s="49"/>
      <c r="F27" s="49"/>
      <c r="G27" s="49"/>
      <c r="H27" s="49"/>
      <c r="I27" s="49"/>
      <c r="J27" s="49"/>
      <c r="K27" s="49"/>
      <c r="L27" s="49"/>
      <c r="M27" s="49"/>
      <c r="N27" s="49"/>
      <c r="O27" s="49"/>
      <c r="P27" s="49"/>
      <c r="Q27" s="49"/>
      <c r="R27" s="49"/>
      <c r="S27" s="49"/>
      <c r="T27" s="49"/>
      <c r="U27" s="49"/>
      <c r="V27" s="49"/>
      <c r="W27" s="49"/>
      <c r="X27" s="49"/>
      <c r="Y27" s="55"/>
    </row>
    <row r="28" spans="1:25" ht="26.1" customHeight="1">
      <c r="A28" s="3100" t="s">
        <v>183</v>
      </c>
      <c r="B28" s="3101"/>
      <c r="C28" s="3101"/>
      <c r="D28" s="3101"/>
      <c r="E28" s="3101"/>
      <c r="F28" s="3101"/>
      <c r="G28" s="3101"/>
      <c r="H28" s="3101"/>
      <c r="I28" s="3101"/>
      <c r="J28" s="3101"/>
      <c r="K28" s="3101"/>
      <c r="L28" s="3101"/>
      <c r="M28" s="3101"/>
      <c r="N28" s="3101"/>
      <c r="O28" s="3101"/>
      <c r="P28" s="3101"/>
      <c r="Q28" s="3101"/>
      <c r="R28" s="3101"/>
      <c r="S28" s="3101"/>
      <c r="T28" s="3101"/>
      <c r="U28" s="3101"/>
      <c r="V28" s="3101"/>
      <c r="W28" s="3101"/>
      <c r="X28" s="3101"/>
      <c r="Y28" s="3102"/>
    </row>
    <row r="29" spans="1:25">
      <c r="A29" s="441"/>
      <c r="B29" s="49"/>
      <c r="C29" s="49"/>
      <c r="D29" s="49"/>
      <c r="E29" s="49"/>
      <c r="F29" s="49"/>
      <c r="G29" s="49"/>
      <c r="H29" s="49"/>
      <c r="I29" s="49"/>
      <c r="J29" s="49"/>
      <c r="K29" s="49"/>
      <c r="L29" s="49"/>
      <c r="M29" s="49"/>
      <c r="N29" s="49"/>
      <c r="O29" s="49"/>
      <c r="P29" s="49"/>
      <c r="Q29" s="49"/>
      <c r="R29" s="49"/>
      <c r="S29" s="49"/>
      <c r="T29" s="49"/>
      <c r="U29" s="49"/>
      <c r="V29" s="49"/>
      <c r="W29" s="49"/>
      <c r="X29" s="49"/>
      <c r="Y29" s="55"/>
    </row>
    <row r="30" spans="1:25">
      <c r="A30" s="442"/>
      <c r="B30" s="125" t="s">
        <v>264</v>
      </c>
      <c r="C30" s="118"/>
      <c r="D30" s="118"/>
      <c r="E30" s="118"/>
      <c r="F30" s="118"/>
      <c r="G30" s="118"/>
      <c r="H30" s="118"/>
      <c r="I30" s="118"/>
      <c r="J30" s="118"/>
      <c r="K30" s="118"/>
      <c r="L30" s="118"/>
      <c r="M30" s="118"/>
      <c r="N30" s="118"/>
      <c r="O30" s="118"/>
      <c r="P30" s="118"/>
      <c r="Q30" s="118"/>
      <c r="R30" s="118"/>
      <c r="S30" s="118"/>
      <c r="T30" s="118"/>
      <c r="U30" s="118"/>
      <c r="V30" s="118"/>
      <c r="W30" s="118"/>
      <c r="X30" s="118"/>
      <c r="Y30" s="119"/>
    </row>
    <row r="31" spans="1:25">
      <c r="A31" s="440"/>
      <c r="B31" s="42"/>
      <c r="C31" s="42"/>
      <c r="D31" s="42"/>
      <c r="E31" s="42"/>
      <c r="F31" s="42"/>
      <c r="G31" s="42"/>
      <c r="H31" s="42"/>
      <c r="I31" s="42"/>
      <c r="J31" s="42"/>
      <c r="K31" s="42"/>
      <c r="L31" s="42"/>
      <c r="M31" s="42"/>
      <c r="N31" s="42"/>
      <c r="O31" s="42"/>
      <c r="P31" s="130"/>
      <c r="Q31" s="130"/>
      <c r="R31" s="130"/>
      <c r="S31" s="120" t="s">
        <v>184</v>
      </c>
      <c r="T31" s="3103" t="str">
        <f>入力シート!C8</f>
        <v>久留米太郎</v>
      </c>
      <c r="U31" s="3103"/>
      <c r="V31" s="3103"/>
      <c r="W31" s="3103"/>
      <c r="X31" s="3103"/>
      <c r="Y31" s="44"/>
    </row>
    <row r="32" spans="1:25">
      <c r="A32" s="440"/>
      <c r="B32" s="42"/>
      <c r="C32" s="42"/>
      <c r="D32" s="42"/>
      <c r="E32" s="42"/>
      <c r="F32" s="42"/>
      <c r="G32" s="42"/>
      <c r="H32" s="42"/>
      <c r="I32" s="42"/>
      <c r="J32" s="42"/>
      <c r="K32" s="42"/>
      <c r="L32" s="42"/>
      <c r="M32" s="42"/>
      <c r="N32" s="42"/>
      <c r="O32" s="42"/>
      <c r="P32" s="42"/>
      <c r="Q32" s="42"/>
      <c r="R32" s="42"/>
      <c r="S32" s="42"/>
      <c r="T32" s="42"/>
      <c r="U32" s="42"/>
      <c r="V32" s="42"/>
      <c r="W32" s="42"/>
      <c r="X32" s="42"/>
      <c r="Y32" s="44"/>
    </row>
    <row r="33" spans="1:25" ht="16.350000000000001" customHeight="1">
      <c r="A33" s="440"/>
      <c r="B33" s="3096" t="s">
        <v>185</v>
      </c>
      <c r="C33" s="3096"/>
      <c r="D33" s="3096"/>
      <c r="E33" s="3096"/>
      <c r="F33" s="3096" t="s">
        <v>186</v>
      </c>
      <c r="G33" s="3096"/>
      <c r="H33" s="3096"/>
      <c r="I33" s="3096"/>
      <c r="J33" s="3096" t="s">
        <v>180</v>
      </c>
      <c r="K33" s="3096"/>
      <c r="L33" s="3096"/>
      <c r="M33" s="3096"/>
      <c r="N33" s="3096"/>
      <c r="O33" s="3096" t="s">
        <v>187</v>
      </c>
      <c r="P33" s="3096"/>
      <c r="Q33" s="3096"/>
      <c r="R33" s="3096"/>
      <c r="S33" s="3096"/>
      <c r="T33" s="3096" t="s">
        <v>188</v>
      </c>
      <c r="U33" s="3096"/>
      <c r="V33" s="3096"/>
      <c r="W33" s="3096"/>
      <c r="X33" s="3096"/>
      <c r="Y33" s="44"/>
    </row>
    <row r="34" spans="1:25" ht="16.350000000000001" customHeight="1">
      <c r="A34" s="440"/>
      <c r="B34" s="3105">
        <f>B16</f>
        <v>0</v>
      </c>
      <c r="C34" s="3105"/>
      <c r="D34" s="3105"/>
      <c r="E34" s="3105"/>
      <c r="F34" s="3105">
        <f>F16</f>
        <v>0</v>
      </c>
      <c r="G34" s="3105"/>
      <c r="H34" s="3105"/>
      <c r="I34" s="3105"/>
      <c r="J34" s="3105">
        <f>J16</f>
        <v>0</v>
      </c>
      <c r="K34" s="3105"/>
      <c r="L34" s="3105"/>
      <c r="M34" s="3105"/>
      <c r="N34" s="3105"/>
      <c r="O34" s="3098"/>
      <c r="P34" s="3098"/>
      <c r="Q34" s="3098"/>
      <c r="R34" s="3098"/>
      <c r="S34" s="3098"/>
      <c r="T34" s="3106"/>
      <c r="U34" s="3106"/>
      <c r="V34" s="3106"/>
      <c r="W34" s="3106"/>
      <c r="X34" s="3106"/>
      <c r="Y34" s="44"/>
    </row>
    <row r="35" spans="1:25" ht="16.350000000000001" customHeight="1">
      <c r="A35" s="440"/>
      <c r="B35" s="3105">
        <f t="shared" ref="B35:B41" si="0">B17</f>
        <v>0</v>
      </c>
      <c r="C35" s="3105"/>
      <c r="D35" s="3105"/>
      <c r="E35" s="3105"/>
      <c r="F35" s="3105">
        <f t="shared" ref="F35:F41" si="1">F17</f>
        <v>0</v>
      </c>
      <c r="G35" s="3105"/>
      <c r="H35" s="3105"/>
      <c r="I35" s="3105"/>
      <c r="J35" s="3105">
        <f t="shared" ref="J35:J41" si="2">J17</f>
        <v>0</v>
      </c>
      <c r="K35" s="3105"/>
      <c r="L35" s="3105"/>
      <c r="M35" s="3105"/>
      <c r="N35" s="3105"/>
      <c r="O35" s="3098"/>
      <c r="P35" s="3098"/>
      <c r="Q35" s="3098"/>
      <c r="R35" s="3098"/>
      <c r="S35" s="3098"/>
      <c r="T35" s="3106"/>
      <c r="U35" s="3106"/>
      <c r="V35" s="3106"/>
      <c r="W35" s="3106"/>
      <c r="X35" s="3106"/>
      <c r="Y35" s="44"/>
    </row>
    <row r="36" spans="1:25" ht="16.350000000000001" customHeight="1">
      <c r="A36" s="440"/>
      <c r="B36" s="3105">
        <f t="shared" si="0"/>
        <v>0</v>
      </c>
      <c r="C36" s="3105"/>
      <c r="D36" s="3105"/>
      <c r="E36" s="3105"/>
      <c r="F36" s="3105">
        <f t="shared" si="1"/>
        <v>0</v>
      </c>
      <c r="G36" s="3105"/>
      <c r="H36" s="3105"/>
      <c r="I36" s="3105"/>
      <c r="J36" s="3105">
        <f t="shared" si="2"/>
        <v>0</v>
      </c>
      <c r="K36" s="3105"/>
      <c r="L36" s="3105"/>
      <c r="M36" s="3105"/>
      <c r="N36" s="3105"/>
      <c r="O36" s="3098"/>
      <c r="P36" s="3098"/>
      <c r="Q36" s="3098"/>
      <c r="R36" s="3098"/>
      <c r="S36" s="3098"/>
      <c r="T36" s="3106"/>
      <c r="U36" s="3106"/>
      <c r="V36" s="3106"/>
      <c r="W36" s="3106"/>
      <c r="X36" s="3106"/>
      <c r="Y36" s="44"/>
    </row>
    <row r="37" spans="1:25" ht="16.350000000000001" customHeight="1">
      <c r="A37" s="440"/>
      <c r="B37" s="3105">
        <f t="shared" si="0"/>
        <v>0</v>
      </c>
      <c r="C37" s="3105"/>
      <c r="D37" s="3105"/>
      <c r="E37" s="3105"/>
      <c r="F37" s="3105">
        <f t="shared" si="1"/>
        <v>0</v>
      </c>
      <c r="G37" s="3105"/>
      <c r="H37" s="3105"/>
      <c r="I37" s="3105"/>
      <c r="J37" s="3105">
        <f t="shared" si="2"/>
        <v>0</v>
      </c>
      <c r="K37" s="3105"/>
      <c r="L37" s="3105"/>
      <c r="M37" s="3105"/>
      <c r="N37" s="3105"/>
      <c r="O37" s="3098"/>
      <c r="P37" s="3098"/>
      <c r="Q37" s="3098"/>
      <c r="R37" s="3098"/>
      <c r="S37" s="3098"/>
      <c r="T37" s="3106"/>
      <c r="U37" s="3106"/>
      <c r="V37" s="3106"/>
      <c r="W37" s="3106"/>
      <c r="X37" s="3106"/>
      <c r="Y37" s="44"/>
    </row>
    <row r="38" spans="1:25" ht="16.350000000000001" customHeight="1">
      <c r="A38" s="440"/>
      <c r="B38" s="3105">
        <f t="shared" si="0"/>
        <v>0</v>
      </c>
      <c r="C38" s="3105"/>
      <c r="D38" s="3105"/>
      <c r="E38" s="3105"/>
      <c r="F38" s="3105">
        <f t="shared" si="1"/>
        <v>0</v>
      </c>
      <c r="G38" s="3105"/>
      <c r="H38" s="3105"/>
      <c r="I38" s="3105"/>
      <c r="J38" s="3105">
        <f t="shared" si="2"/>
        <v>0</v>
      </c>
      <c r="K38" s="3105"/>
      <c r="L38" s="3105"/>
      <c r="M38" s="3105"/>
      <c r="N38" s="3105"/>
      <c r="O38" s="3098"/>
      <c r="P38" s="3098"/>
      <c r="Q38" s="3098"/>
      <c r="R38" s="3098"/>
      <c r="S38" s="3098"/>
      <c r="T38" s="3106"/>
      <c r="U38" s="3106"/>
      <c r="V38" s="3106"/>
      <c r="W38" s="3106"/>
      <c r="X38" s="3106"/>
      <c r="Y38" s="44"/>
    </row>
    <row r="39" spans="1:25" ht="16.350000000000001" customHeight="1">
      <c r="A39" s="440"/>
      <c r="B39" s="3105">
        <f t="shared" si="0"/>
        <v>0</v>
      </c>
      <c r="C39" s="3105"/>
      <c r="D39" s="3105"/>
      <c r="E39" s="3105"/>
      <c r="F39" s="3105">
        <f t="shared" si="1"/>
        <v>0</v>
      </c>
      <c r="G39" s="3105"/>
      <c r="H39" s="3105"/>
      <c r="I39" s="3105"/>
      <c r="J39" s="3105">
        <f t="shared" si="2"/>
        <v>0</v>
      </c>
      <c r="K39" s="3105"/>
      <c r="L39" s="3105"/>
      <c r="M39" s="3105"/>
      <c r="N39" s="3105"/>
      <c r="O39" s="3098"/>
      <c r="P39" s="3098"/>
      <c r="Q39" s="3098"/>
      <c r="R39" s="3098"/>
      <c r="S39" s="3098"/>
      <c r="T39" s="3106"/>
      <c r="U39" s="3106"/>
      <c r="V39" s="3106"/>
      <c r="W39" s="3106"/>
      <c r="X39" s="3106"/>
      <c r="Y39" s="44"/>
    </row>
    <row r="40" spans="1:25" ht="16.350000000000001" customHeight="1">
      <c r="A40" s="440"/>
      <c r="B40" s="3105">
        <f t="shared" si="0"/>
        <v>0</v>
      </c>
      <c r="C40" s="3105"/>
      <c r="D40" s="3105"/>
      <c r="E40" s="3105"/>
      <c r="F40" s="3105">
        <f t="shared" si="1"/>
        <v>0</v>
      </c>
      <c r="G40" s="3105"/>
      <c r="H40" s="3105"/>
      <c r="I40" s="3105"/>
      <c r="J40" s="3105">
        <f t="shared" si="2"/>
        <v>0</v>
      </c>
      <c r="K40" s="3105"/>
      <c r="L40" s="3105"/>
      <c r="M40" s="3105"/>
      <c r="N40" s="3105"/>
      <c r="O40" s="3098"/>
      <c r="P40" s="3098"/>
      <c r="Q40" s="3098"/>
      <c r="R40" s="3098"/>
      <c r="S40" s="3098"/>
      <c r="T40" s="3106"/>
      <c r="U40" s="3106"/>
      <c r="V40" s="3106"/>
      <c r="W40" s="3106"/>
      <c r="X40" s="3106"/>
      <c r="Y40" s="44"/>
    </row>
    <row r="41" spans="1:25" ht="16.350000000000001" customHeight="1">
      <c r="A41" s="440"/>
      <c r="B41" s="3105">
        <f t="shared" si="0"/>
        <v>0</v>
      </c>
      <c r="C41" s="3105"/>
      <c r="D41" s="3105"/>
      <c r="E41" s="3105"/>
      <c r="F41" s="3105">
        <f t="shared" si="1"/>
        <v>0</v>
      </c>
      <c r="G41" s="3105"/>
      <c r="H41" s="3105"/>
      <c r="I41" s="3105"/>
      <c r="J41" s="3105">
        <f t="shared" si="2"/>
        <v>0</v>
      </c>
      <c r="K41" s="3105"/>
      <c r="L41" s="3105"/>
      <c r="M41" s="3105"/>
      <c r="N41" s="3105"/>
      <c r="O41" s="3098"/>
      <c r="P41" s="3098"/>
      <c r="Q41" s="3098"/>
      <c r="R41" s="3098"/>
      <c r="S41" s="3098"/>
      <c r="T41" s="3106"/>
      <c r="U41" s="3106"/>
      <c r="V41" s="3106"/>
      <c r="W41" s="3106"/>
      <c r="X41" s="3106"/>
      <c r="Y41" s="44"/>
    </row>
    <row r="42" spans="1:25">
      <c r="A42" s="440"/>
      <c r="B42" s="42"/>
      <c r="C42" s="42"/>
      <c r="D42" s="42"/>
      <c r="E42" s="42"/>
      <c r="F42" s="42"/>
      <c r="G42" s="42"/>
      <c r="H42" s="42"/>
      <c r="I42" s="42"/>
      <c r="J42" s="42"/>
      <c r="K42" s="42"/>
      <c r="L42" s="42"/>
      <c r="M42" s="42"/>
      <c r="N42" s="42"/>
      <c r="O42" s="42"/>
      <c r="P42" s="42"/>
      <c r="Q42" s="42"/>
      <c r="R42" s="42"/>
      <c r="S42" s="42"/>
      <c r="T42" s="42"/>
      <c r="U42" s="42"/>
      <c r="V42" s="42"/>
      <c r="W42" s="42"/>
      <c r="X42" s="42"/>
      <c r="Y42" s="44"/>
    </row>
    <row r="43" spans="1:25">
      <c r="A43" s="52"/>
      <c r="B43" s="53"/>
      <c r="C43" s="53"/>
      <c r="D43" s="53"/>
      <c r="E43" s="53"/>
      <c r="F43" s="53"/>
      <c r="G43" s="53"/>
      <c r="H43" s="53"/>
      <c r="I43" s="53"/>
      <c r="J43" s="53"/>
      <c r="K43" s="53"/>
      <c r="L43" s="53"/>
      <c r="M43" s="53"/>
      <c r="N43" s="53"/>
      <c r="O43" s="53"/>
      <c r="P43" s="53"/>
      <c r="Q43" s="53"/>
      <c r="R43" s="53"/>
      <c r="S43" s="53"/>
      <c r="T43" s="53"/>
      <c r="U43" s="53"/>
      <c r="V43" s="53"/>
      <c r="W43" s="53"/>
      <c r="X43" s="53"/>
      <c r="Y43" s="54"/>
    </row>
    <row r="44" spans="1:25">
      <c r="A44" s="440"/>
      <c r="B44" s="42"/>
      <c r="C44" s="42"/>
      <c r="D44" s="42"/>
      <c r="E44" s="42"/>
      <c r="F44" s="42"/>
      <c r="G44" s="42"/>
      <c r="H44" s="42"/>
      <c r="I44" s="42"/>
      <c r="J44" s="42"/>
      <c r="K44" s="42"/>
      <c r="L44" s="42"/>
      <c r="M44" s="42"/>
      <c r="N44" s="42"/>
      <c r="O44" s="120"/>
      <c r="P44" s="130"/>
      <c r="Q44" s="120" t="s">
        <v>160</v>
      </c>
      <c r="R44" s="3104"/>
      <c r="S44" s="3104"/>
      <c r="T44" s="3104"/>
      <c r="U44" s="3104"/>
      <c r="V44" s="3104"/>
      <c r="W44" s="3104"/>
      <c r="X44" s="3104"/>
      <c r="Y44" s="44"/>
    </row>
    <row r="45" spans="1:25">
      <c r="A45" s="440"/>
      <c r="B45" s="42"/>
      <c r="C45" s="42"/>
      <c r="D45" s="42"/>
      <c r="E45" s="42"/>
      <c r="F45" s="42"/>
      <c r="G45" s="42"/>
      <c r="H45" s="42"/>
      <c r="I45" s="42"/>
      <c r="J45" s="42"/>
      <c r="K45" s="42"/>
      <c r="L45" s="42"/>
      <c r="M45" s="42"/>
      <c r="N45" s="42"/>
      <c r="O45" s="42"/>
      <c r="P45" s="42"/>
      <c r="Q45" s="42"/>
      <c r="R45" s="42"/>
      <c r="S45" s="42"/>
      <c r="T45" s="42"/>
      <c r="U45" s="42"/>
      <c r="V45" s="42"/>
      <c r="W45" s="42"/>
      <c r="X45" s="42"/>
      <c r="Y45" s="44"/>
    </row>
    <row r="46" spans="1:25" ht="21">
      <c r="A46" s="3100" t="s">
        <v>189</v>
      </c>
      <c r="B46" s="3101"/>
      <c r="C46" s="3101"/>
      <c r="D46" s="3101"/>
      <c r="E46" s="3101"/>
      <c r="F46" s="3101"/>
      <c r="G46" s="3101"/>
      <c r="H46" s="3101"/>
      <c r="I46" s="3101"/>
      <c r="J46" s="3101"/>
      <c r="K46" s="3101"/>
      <c r="L46" s="3101"/>
      <c r="M46" s="3101"/>
      <c r="N46" s="3101"/>
      <c r="O46" s="3101"/>
      <c r="P46" s="3101"/>
      <c r="Q46" s="3101"/>
      <c r="R46" s="3101"/>
      <c r="S46" s="3101"/>
      <c r="T46" s="3101"/>
      <c r="U46" s="3101"/>
      <c r="V46" s="3101"/>
      <c r="W46" s="3101"/>
      <c r="X46" s="3101"/>
      <c r="Y46" s="3102"/>
    </row>
    <row r="47" spans="1:25">
      <c r="A47" s="440"/>
      <c r="B47" s="42"/>
      <c r="C47" s="42"/>
      <c r="D47" s="42"/>
      <c r="E47" s="42"/>
      <c r="F47" s="42"/>
      <c r="G47" s="42"/>
      <c r="H47" s="42"/>
      <c r="I47" s="42"/>
      <c r="J47" s="42"/>
      <c r="K47" s="42"/>
      <c r="L47" s="42"/>
      <c r="M47" s="42"/>
      <c r="N47" s="42"/>
      <c r="O47" s="42"/>
      <c r="P47" s="42"/>
      <c r="Q47" s="42"/>
      <c r="R47" s="42"/>
      <c r="S47" s="42"/>
      <c r="T47" s="42"/>
      <c r="U47" s="42"/>
      <c r="V47" s="42"/>
      <c r="W47" s="42"/>
      <c r="X47" s="42"/>
      <c r="Y47" s="44"/>
    </row>
    <row r="48" spans="1:25">
      <c r="A48" s="440"/>
      <c r="B48" s="49" t="s">
        <v>190</v>
      </c>
      <c r="C48" s="42"/>
      <c r="D48" s="42"/>
      <c r="E48" s="42"/>
      <c r="F48" s="42"/>
      <c r="G48" s="42"/>
      <c r="H48" s="42"/>
      <c r="I48" s="42"/>
      <c r="J48" s="42"/>
      <c r="K48" s="42"/>
      <c r="L48" s="42"/>
      <c r="M48" s="42"/>
      <c r="N48" s="42"/>
      <c r="O48" s="42"/>
      <c r="P48" s="42"/>
      <c r="Q48" s="42"/>
      <c r="R48" s="42"/>
      <c r="S48" s="42"/>
      <c r="T48" s="42"/>
      <c r="U48" s="42"/>
      <c r="V48" s="42"/>
      <c r="W48" s="42"/>
      <c r="X48" s="42"/>
      <c r="Y48" s="44"/>
    </row>
    <row r="49" spans="1:25">
      <c r="A49" s="443"/>
      <c r="B49" s="42"/>
      <c r="C49" s="42"/>
      <c r="D49" s="42"/>
      <c r="E49" s="42"/>
      <c r="F49" s="42"/>
      <c r="G49" s="42"/>
      <c r="H49" s="42"/>
      <c r="I49" s="42"/>
      <c r="J49" s="42"/>
      <c r="K49" s="42"/>
      <c r="L49" s="42"/>
      <c r="M49" s="42"/>
      <c r="N49" s="42"/>
      <c r="O49" s="42"/>
      <c r="P49" s="42"/>
      <c r="Q49" s="42"/>
      <c r="R49" s="42"/>
      <c r="S49" s="42"/>
      <c r="T49" s="42"/>
      <c r="U49" s="42"/>
      <c r="V49" s="42"/>
      <c r="W49" s="42"/>
      <c r="X49" s="42"/>
      <c r="Y49" s="44"/>
    </row>
    <row r="50" spans="1:25">
      <c r="A50" s="440"/>
      <c r="B50" s="42"/>
      <c r="C50" s="42"/>
      <c r="D50" s="42"/>
      <c r="E50" s="42"/>
      <c r="F50" s="42"/>
      <c r="G50" s="42"/>
      <c r="H50" s="42"/>
      <c r="I50" s="42"/>
      <c r="J50" s="42"/>
      <c r="K50" s="42"/>
      <c r="L50" s="42"/>
      <c r="M50" s="42"/>
      <c r="N50" s="42"/>
      <c r="O50" s="387"/>
      <c r="P50" s="387"/>
      <c r="Q50" s="387"/>
      <c r="R50" s="121" t="s">
        <v>184</v>
      </c>
      <c r="S50" s="3107"/>
      <c r="T50" s="3107"/>
      <c r="U50" s="3107"/>
      <c r="V50" s="3107"/>
      <c r="W50" s="3107"/>
      <c r="X50" s="46"/>
      <c r="Y50" s="44"/>
    </row>
    <row r="51" spans="1:25">
      <c r="A51" s="444"/>
      <c r="B51" s="46"/>
      <c r="C51" s="46"/>
      <c r="D51" s="46"/>
      <c r="E51" s="46"/>
      <c r="F51" s="46"/>
      <c r="G51" s="46"/>
      <c r="H51" s="46"/>
      <c r="I51" s="46"/>
      <c r="J51" s="46"/>
      <c r="K51" s="46"/>
      <c r="L51" s="46"/>
      <c r="M51" s="46"/>
      <c r="N51" s="46"/>
      <c r="O51" s="46"/>
      <c r="P51" s="46"/>
      <c r="Q51" s="46"/>
      <c r="R51" s="46"/>
      <c r="S51" s="46"/>
      <c r="T51" s="46"/>
      <c r="U51" s="46"/>
      <c r="V51" s="46"/>
      <c r="W51" s="46"/>
      <c r="X51" s="46"/>
      <c r="Y51" s="47"/>
    </row>
  </sheetData>
  <mergeCells count="105">
    <mergeCell ref="A4:Y4"/>
    <mergeCell ref="A5:Y5"/>
    <mergeCell ref="R7:X7"/>
    <mergeCell ref="S11:Y12"/>
    <mergeCell ref="B12:C13"/>
    <mergeCell ref="D12:M13"/>
    <mergeCell ref="N12:R12"/>
    <mergeCell ref="N13:R13"/>
    <mergeCell ref="S13:Y13"/>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B22:E22"/>
    <mergeCell ref="F22:I22"/>
    <mergeCell ref="J22:N22"/>
    <mergeCell ref="O22:S22"/>
    <mergeCell ref="T22:X22"/>
    <mergeCell ref="A28:Y28"/>
    <mergeCell ref="T31:X31"/>
    <mergeCell ref="B33:E33"/>
    <mergeCell ref="F33:I33"/>
    <mergeCell ref="J33:N33"/>
    <mergeCell ref="O33:S33"/>
    <mergeCell ref="T33:X33"/>
    <mergeCell ref="B23:E23"/>
    <mergeCell ref="F23:I23"/>
    <mergeCell ref="J23:N23"/>
    <mergeCell ref="O23:S23"/>
    <mergeCell ref="T23:X23"/>
    <mergeCell ref="R26:X26"/>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B39:E39"/>
    <mergeCell ref="F39:I39"/>
    <mergeCell ref="J39:N39"/>
    <mergeCell ref="O39:S39"/>
    <mergeCell ref="T39:X39"/>
    <mergeCell ref="R44:X44"/>
    <mergeCell ref="A46:Y46"/>
    <mergeCell ref="S50:W50"/>
    <mergeCell ref="B40:E40"/>
    <mergeCell ref="F40:I40"/>
    <mergeCell ref="J40:N40"/>
    <mergeCell ref="O40:S40"/>
    <mergeCell ref="T40:X40"/>
    <mergeCell ref="B41:E41"/>
    <mergeCell ref="F41:I41"/>
    <mergeCell ref="J41:N41"/>
    <mergeCell ref="O41:S41"/>
    <mergeCell ref="T41:X41"/>
  </mergeCells>
  <phoneticPr fontId="14"/>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U24"/>
  <sheetViews>
    <sheetView view="pageBreakPreview" zoomScale="80" zoomScaleNormal="85" zoomScaleSheetLayoutView="80" workbookViewId="0">
      <selection activeCell="E15" sqref="E15:K15"/>
    </sheetView>
  </sheetViews>
  <sheetFormatPr defaultColWidth="4" defaultRowHeight="13.2"/>
  <cols>
    <col min="1" max="1" width="4" style="1" customWidth="1"/>
    <col min="2" max="2" width="6" style="1" customWidth="1"/>
    <col min="3" max="16384" width="4" style="1"/>
  </cols>
  <sheetData>
    <row r="1" spans="1:21">
      <c r="A1" s="1" t="s">
        <v>34</v>
      </c>
    </row>
    <row r="2" spans="1:21" ht="19.5" customHeight="1">
      <c r="A2" s="3"/>
      <c r="B2" s="4"/>
      <c r="C2" s="4"/>
      <c r="D2" s="4"/>
      <c r="E2" s="4"/>
      <c r="F2" s="4"/>
      <c r="G2" s="4"/>
      <c r="H2" s="4"/>
      <c r="I2" s="4"/>
      <c r="J2" s="4"/>
      <c r="K2" s="4"/>
      <c r="L2" s="4"/>
      <c r="M2" s="4"/>
      <c r="N2" s="4"/>
      <c r="O2" s="4"/>
      <c r="P2" s="4"/>
      <c r="Q2" s="4"/>
      <c r="R2" s="4"/>
      <c r="S2" s="4"/>
      <c r="T2" s="4"/>
      <c r="U2" s="5"/>
    </row>
    <row r="3" spans="1:21" ht="19.5" customHeight="1">
      <c r="A3" s="7"/>
      <c r="B3" s="2"/>
      <c r="C3" s="2"/>
      <c r="D3" s="2"/>
      <c r="E3" s="2"/>
      <c r="F3" s="2"/>
      <c r="G3" s="2"/>
      <c r="H3" s="2"/>
      <c r="I3" s="2"/>
      <c r="J3" s="2"/>
      <c r="K3" s="2"/>
      <c r="L3" s="2"/>
      <c r="M3" s="2"/>
      <c r="N3" s="2"/>
      <c r="O3" s="3151">
        <v>45413</v>
      </c>
      <c r="P3" s="3151"/>
      <c r="Q3" s="3151"/>
      <c r="R3" s="3151"/>
      <c r="S3" s="3151"/>
      <c r="T3" s="3151"/>
      <c r="U3" s="3152"/>
    </row>
    <row r="4" spans="1:21" ht="19.5" customHeight="1">
      <c r="A4" s="7"/>
      <c r="B4" s="2"/>
      <c r="C4" s="2"/>
      <c r="D4" s="2"/>
      <c r="E4" s="2"/>
      <c r="F4" s="2"/>
      <c r="G4" s="2"/>
      <c r="H4" s="2"/>
      <c r="I4" s="2"/>
      <c r="J4" s="2"/>
      <c r="K4" s="2"/>
      <c r="L4" s="2"/>
      <c r="M4" s="2"/>
      <c r="N4" s="2"/>
      <c r="O4" s="2"/>
      <c r="P4" s="2"/>
      <c r="Q4" s="2"/>
      <c r="R4" s="2"/>
      <c r="S4" s="2"/>
      <c r="T4" s="2"/>
      <c r="U4" s="8"/>
    </row>
    <row r="5" spans="1:21" ht="19.5" customHeight="1">
      <c r="A5" s="445" t="str">
        <f>入力シート!C5</f>
        <v>久留米市長</v>
      </c>
      <c r="B5" s="167"/>
      <c r="C5" s="167"/>
      <c r="D5" s="167"/>
      <c r="E5" s="167"/>
      <c r="F5" s="167"/>
      <c r="G5" s="2"/>
      <c r="H5" s="2"/>
      <c r="I5" s="2"/>
      <c r="J5" s="2"/>
      <c r="K5" s="2"/>
      <c r="L5" s="2"/>
      <c r="M5" s="2"/>
      <c r="N5" s="2"/>
      <c r="O5" s="2"/>
      <c r="P5" s="2"/>
      <c r="Q5" s="2"/>
      <c r="R5" s="2"/>
      <c r="S5" s="2"/>
      <c r="T5" s="2"/>
      <c r="U5" s="8"/>
    </row>
    <row r="6" spans="1:21" ht="22.5" customHeight="1">
      <c r="A6" s="7"/>
      <c r="B6" s="2"/>
      <c r="C6" s="2"/>
      <c r="D6" s="2"/>
      <c r="E6" s="2"/>
      <c r="F6" s="2"/>
      <c r="G6" s="2"/>
      <c r="H6" s="2"/>
      <c r="I6" s="2"/>
      <c r="J6" s="2"/>
      <c r="K6" s="3153" t="s">
        <v>715</v>
      </c>
      <c r="L6" s="3153"/>
      <c r="M6" s="3154" t="s">
        <v>48</v>
      </c>
      <c r="N6" s="3154"/>
      <c r="O6" s="3155" t="str">
        <f>入力シート!C25</f>
        <v>久留米市〇〇町１２３</v>
      </c>
      <c r="P6" s="3155"/>
      <c r="Q6" s="3155"/>
      <c r="R6" s="3155"/>
      <c r="S6" s="3155"/>
      <c r="T6" s="3155"/>
      <c r="U6" s="3156"/>
    </row>
    <row r="7" spans="1:21" ht="22.5" customHeight="1">
      <c r="A7" s="7"/>
      <c r="B7" s="2"/>
      <c r="C7" s="2"/>
      <c r="D7" s="2"/>
      <c r="E7" s="2"/>
      <c r="F7" s="2"/>
      <c r="G7" s="2"/>
      <c r="H7" s="2"/>
      <c r="I7" s="2"/>
      <c r="J7" s="2"/>
      <c r="K7" s="2"/>
      <c r="L7" s="2"/>
      <c r="M7" s="3154" t="s">
        <v>60</v>
      </c>
      <c r="N7" s="3154"/>
      <c r="O7" s="3155" t="str">
        <f>入力シート!C26</f>
        <v>(株）○○○○建設</v>
      </c>
      <c r="P7" s="3155"/>
      <c r="Q7" s="3155"/>
      <c r="R7" s="3155"/>
      <c r="S7" s="3155"/>
      <c r="T7" s="3155"/>
      <c r="U7" s="3156"/>
    </row>
    <row r="8" spans="1:21" ht="22.5" customHeight="1">
      <c r="A8" s="7"/>
      <c r="B8" s="2"/>
      <c r="C8" s="2"/>
      <c r="D8" s="2"/>
      <c r="E8" s="2"/>
      <c r="F8" s="2"/>
      <c r="G8" s="2"/>
      <c r="H8" s="2"/>
      <c r="I8" s="2"/>
      <c r="J8" s="2"/>
      <c r="K8" s="2"/>
      <c r="L8" s="2"/>
      <c r="M8" s="3154" t="s">
        <v>49</v>
      </c>
      <c r="N8" s="3154"/>
      <c r="O8" s="3155" t="str">
        <f>入力シート!C27</f>
        <v>代表取締役　久留米一郎</v>
      </c>
      <c r="P8" s="3155"/>
      <c r="Q8" s="3155"/>
      <c r="R8" s="3155"/>
      <c r="S8" s="3155"/>
      <c r="T8" s="3155"/>
      <c r="U8" s="3156"/>
    </row>
    <row r="9" spans="1:21" ht="22.5" customHeight="1">
      <c r="A9" s="7"/>
      <c r="B9" s="2"/>
      <c r="C9" s="2"/>
      <c r="D9" s="2"/>
      <c r="E9" s="2"/>
      <c r="F9" s="2"/>
      <c r="G9" s="2"/>
      <c r="H9" s="2"/>
      <c r="I9" s="2"/>
      <c r="J9" s="2"/>
      <c r="K9" s="2"/>
      <c r="L9" s="2"/>
      <c r="M9" s="2"/>
      <c r="N9" s="2"/>
      <c r="O9" s="2"/>
      <c r="P9" s="2"/>
      <c r="Q9" s="2"/>
      <c r="R9" s="2"/>
      <c r="S9" s="2"/>
      <c r="T9" s="2"/>
      <c r="U9" s="8"/>
    </row>
    <row r="10" spans="1:21" ht="24.75" customHeight="1">
      <c r="A10" s="7"/>
      <c r="B10" s="3157" t="s">
        <v>15</v>
      </c>
      <c r="C10" s="3157"/>
      <c r="D10" s="3157"/>
      <c r="E10" s="3157"/>
      <c r="F10" s="3157"/>
      <c r="G10" s="3157"/>
      <c r="H10" s="3157"/>
      <c r="I10" s="3157"/>
      <c r="J10" s="3157"/>
      <c r="K10" s="3157"/>
      <c r="L10" s="3157"/>
      <c r="M10" s="3157"/>
      <c r="N10" s="3157"/>
      <c r="O10" s="3157"/>
      <c r="P10" s="3157"/>
      <c r="Q10" s="3157"/>
      <c r="R10" s="3157"/>
      <c r="S10" s="3157"/>
      <c r="T10" s="3157"/>
      <c r="U10" s="8"/>
    </row>
    <row r="11" spans="1:21" ht="19.5" customHeight="1">
      <c r="A11" s="7"/>
      <c r="B11" s="2"/>
      <c r="C11" s="2"/>
      <c r="D11" s="2"/>
      <c r="E11" s="2"/>
      <c r="F11" s="2"/>
      <c r="G11" s="2"/>
      <c r="H11" s="2"/>
      <c r="I11" s="2"/>
      <c r="J11" s="2"/>
      <c r="K11" s="2"/>
      <c r="L11" s="2"/>
      <c r="M11" s="2"/>
      <c r="N11" s="2"/>
      <c r="O11" s="2"/>
      <c r="P11" s="2"/>
      <c r="Q11" s="2"/>
      <c r="R11" s="2"/>
      <c r="S11" s="2"/>
      <c r="T11" s="2"/>
      <c r="U11" s="8"/>
    </row>
    <row r="12" spans="1:21" ht="39" customHeight="1">
      <c r="A12" s="7"/>
      <c r="B12" s="3158" t="s">
        <v>57</v>
      </c>
      <c r="C12" s="3158"/>
      <c r="D12" s="3158"/>
      <c r="E12" s="3159" t="str">
        <f>入力シート!C9</f>
        <v>〇〇整備事業</v>
      </c>
      <c r="F12" s="3159"/>
      <c r="G12" s="3159"/>
      <c r="H12" s="3159"/>
      <c r="I12" s="3159"/>
      <c r="J12" s="3158" t="s">
        <v>52</v>
      </c>
      <c r="K12" s="3158"/>
      <c r="L12" s="3158"/>
      <c r="M12" s="3159" t="str">
        <f>入力シート!C10</f>
        <v>○○校区道路改良工事</v>
      </c>
      <c r="N12" s="3159"/>
      <c r="O12" s="3159"/>
      <c r="P12" s="3159"/>
      <c r="Q12" s="3159"/>
      <c r="R12" s="3159"/>
      <c r="S12" s="3159"/>
      <c r="T12" s="3159"/>
      <c r="U12" s="8"/>
    </row>
    <row r="13" spans="1:21" ht="30.75" customHeight="1">
      <c r="A13" s="7"/>
      <c r="B13" s="3160" t="s">
        <v>61</v>
      </c>
      <c r="C13" s="3161"/>
      <c r="D13" s="3162" t="s">
        <v>63</v>
      </c>
      <c r="E13" s="3159" t="str">
        <f>入力シート!C11</f>
        <v>市道B○○○号線</v>
      </c>
      <c r="F13" s="3159"/>
      <c r="G13" s="3159"/>
      <c r="H13" s="3159"/>
      <c r="I13" s="3159"/>
      <c r="J13" s="3158" t="s">
        <v>77</v>
      </c>
      <c r="K13" s="3158"/>
      <c r="L13" s="3158"/>
      <c r="M13" s="3164" t="str">
        <f>入力シート!C12</f>
        <v>久留米市○○町</v>
      </c>
      <c r="N13" s="3165"/>
      <c r="O13" s="3165"/>
      <c r="P13" s="3165"/>
      <c r="Q13" s="3165"/>
      <c r="R13" s="3165"/>
      <c r="S13" s="3165"/>
      <c r="T13" s="3166"/>
      <c r="U13" s="8"/>
    </row>
    <row r="14" spans="1:21" ht="30.75" customHeight="1">
      <c r="A14" s="7"/>
      <c r="B14" s="3170" t="s">
        <v>62</v>
      </c>
      <c r="C14" s="3171"/>
      <c r="D14" s="3163"/>
      <c r="E14" s="3159"/>
      <c r="F14" s="3159"/>
      <c r="G14" s="3159"/>
      <c r="H14" s="3159"/>
      <c r="I14" s="3159"/>
      <c r="J14" s="3158"/>
      <c r="K14" s="3158"/>
      <c r="L14" s="3158"/>
      <c r="M14" s="3167"/>
      <c r="N14" s="3168"/>
      <c r="O14" s="3168"/>
      <c r="P14" s="3168"/>
      <c r="Q14" s="3168"/>
      <c r="R14" s="3168"/>
      <c r="S14" s="3168"/>
      <c r="T14" s="3169"/>
      <c r="U14" s="8"/>
    </row>
    <row r="15" spans="1:21" ht="30.75" customHeight="1">
      <c r="A15" s="7"/>
      <c r="B15" s="3158" t="s">
        <v>53</v>
      </c>
      <c r="C15" s="3158"/>
      <c r="D15" s="3158"/>
      <c r="E15" s="3172" t="str">
        <f>TEXT(入力シート!C14,"令和e年m月d日")</f>
        <v>令和7年4月2日</v>
      </c>
      <c r="F15" s="3173"/>
      <c r="G15" s="3173"/>
      <c r="H15" s="3173"/>
      <c r="I15" s="3173"/>
      <c r="J15" s="3173"/>
      <c r="K15" s="3173"/>
      <c r="L15" s="9" t="s">
        <v>14</v>
      </c>
      <c r="M15" s="3173" t="str">
        <f>TEXT(入力シート!C15,"令和e年m月d日")</f>
        <v>令和7年6月30日</v>
      </c>
      <c r="N15" s="3173"/>
      <c r="O15" s="3173"/>
      <c r="P15" s="3173"/>
      <c r="Q15" s="3173"/>
      <c r="R15" s="3173"/>
      <c r="S15" s="3173"/>
      <c r="T15" s="10"/>
      <c r="U15" s="8"/>
    </row>
    <row r="16" spans="1:21" ht="30.75" customHeight="1">
      <c r="A16" s="7"/>
      <c r="B16" s="3174" t="s">
        <v>16</v>
      </c>
      <c r="C16" s="3158"/>
      <c r="D16" s="3158"/>
      <c r="E16" s="3175" t="s">
        <v>64</v>
      </c>
      <c r="F16" s="3176"/>
      <c r="G16" s="3176"/>
      <c r="H16" s="3176"/>
      <c r="I16" s="3176"/>
      <c r="J16" s="3176"/>
      <c r="K16" s="3176"/>
      <c r="L16" s="3176"/>
      <c r="M16" s="3176"/>
      <c r="N16" s="3176"/>
      <c r="O16" s="3176"/>
      <c r="P16" s="3176"/>
      <c r="Q16" s="3176"/>
      <c r="R16" s="3176"/>
      <c r="S16" s="3176"/>
      <c r="T16" s="3177"/>
      <c r="U16" s="8"/>
    </row>
    <row r="17" spans="1:21" ht="30.75" customHeight="1">
      <c r="A17" s="7"/>
      <c r="B17" s="3178"/>
      <c r="C17" s="3179"/>
      <c r="D17" s="3180"/>
      <c r="E17" s="3181"/>
      <c r="F17" s="3182"/>
      <c r="G17" s="3182"/>
      <c r="H17" s="3182"/>
      <c r="I17" s="3182"/>
      <c r="J17" s="3182"/>
      <c r="K17" s="3182"/>
      <c r="L17" s="3182"/>
      <c r="M17" s="3182"/>
      <c r="N17" s="3182"/>
      <c r="O17" s="3182"/>
      <c r="P17" s="3182"/>
      <c r="Q17" s="3182"/>
      <c r="R17" s="3182"/>
      <c r="S17" s="3182"/>
      <c r="T17" s="3183"/>
      <c r="U17" s="8"/>
    </row>
    <row r="18" spans="1:21" ht="33" customHeight="1">
      <c r="A18" s="7"/>
      <c r="B18" s="3184"/>
      <c r="C18" s="3185"/>
      <c r="D18" s="3186"/>
      <c r="E18" s="3187"/>
      <c r="F18" s="3188"/>
      <c r="G18" s="3188"/>
      <c r="H18" s="3188"/>
      <c r="I18" s="3188"/>
      <c r="J18" s="3188"/>
      <c r="K18" s="3188"/>
      <c r="L18" s="3188"/>
      <c r="M18" s="3188"/>
      <c r="N18" s="3188"/>
      <c r="O18" s="3188"/>
      <c r="P18" s="3188"/>
      <c r="Q18" s="3188"/>
      <c r="R18" s="3188"/>
      <c r="S18" s="3188"/>
      <c r="T18" s="3189"/>
      <c r="U18" s="8"/>
    </row>
    <row r="19" spans="1:21" ht="33" customHeight="1">
      <c r="A19" s="7"/>
      <c r="B19" s="3184"/>
      <c r="C19" s="3185"/>
      <c r="D19" s="3186"/>
      <c r="E19" s="3187"/>
      <c r="F19" s="3188"/>
      <c r="G19" s="3188"/>
      <c r="H19" s="3188"/>
      <c r="I19" s="3188"/>
      <c r="J19" s="3188"/>
      <c r="K19" s="3188"/>
      <c r="L19" s="3188"/>
      <c r="M19" s="3188"/>
      <c r="N19" s="3188"/>
      <c r="O19" s="3188"/>
      <c r="P19" s="3188"/>
      <c r="Q19" s="3188"/>
      <c r="R19" s="3188"/>
      <c r="S19" s="3188"/>
      <c r="T19" s="3189"/>
      <c r="U19" s="8"/>
    </row>
    <row r="20" spans="1:21" ht="33" customHeight="1">
      <c r="A20" s="7"/>
      <c r="B20" s="3184"/>
      <c r="C20" s="3185"/>
      <c r="D20" s="3186"/>
      <c r="E20" s="3187"/>
      <c r="F20" s="3188"/>
      <c r="G20" s="3188"/>
      <c r="H20" s="3188"/>
      <c r="I20" s="3188"/>
      <c r="J20" s="3188"/>
      <c r="K20" s="3188"/>
      <c r="L20" s="3188"/>
      <c r="M20" s="3188"/>
      <c r="N20" s="3188"/>
      <c r="O20" s="3188"/>
      <c r="P20" s="3188"/>
      <c r="Q20" s="3188"/>
      <c r="R20" s="3188"/>
      <c r="S20" s="3188"/>
      <c r="T20" s="3189"/>
      <c r="U20" s="8"/>
    </row>
    <row r="21" spans="1:21" ht="33" customHeight="1">
      <c r="A21" s="7"/>
      <c r="B21" s="3184"/>
      <c r="C21" s="3185"/>
      <c r="D21" s="3186"/>
      <c r="E21" s="3187"/>
      <c r="F21" s="3188"/>
      <c r="G21" s="3188"/>
      <c r="H21" s="3188"/>
      <c r="I21" s="3188"/>
      <c r="J21" s="3188"/>
      <c r="K21" s="3188"/>
      <c r="L21" s="3188"/>
      <c r="M21" s="3188"/>
      <c r="N21" s="3188"/>
      <c r="O21" s="3188"/>
      <c r="P21" s="3188"/>
      <c r="Q21" s="3188"/>
      <c r="R21" s="3188"/>
      <c r="S21" s="3188"/>
      <c r="T21" s="3189"/>
      <c r="U21" s="8"/>
    </row>
    <row r="22" spans="1:21" ht="33" customHeight="1">
      <c r="A22" s="7"/>
      <c r="B22" s="3184"/>
      <c r="C22" s="3185"/>
      <c r="D22" s="3186"/>
      <c r="E22" s="3187"/>
      <c r="F22" s="3188"/>
      <c r="G22" s="3188"/>
      <c r="H22" s="3188"/>
      <c r="I22" s="3188"/>
      <c r="J22" s="3188"/>
      <c r="K22" s="3188"/>
      <c r="L22" s="3188"/>
      <c r="M22" s="3188"/>
      <c r="N22" s="3188"/>
      <c r="O22" s="3188"/>
      <c r="P22" s="3188"/>
      <c r="Q22" s="3188"/>
      <c r="R22" s="3188"/>
      <c r="S22" s="3188"/>
      <c r="T22" s="3189"/>
      <c r="U22" s="8"/>
    </row>
    <row r="23" spans="1:21" ht="33" customHeight="1">
      <c r="A23" s="7"/>
      <c r="B23" s="3190"/>
      <c r="C23" s="3191"/>
      <c r="D23" s="3192"/>
      <c r="E23" s="3193"/>
      <c r="F23" s="3194"/>
      <c r="G23" s="3194"/>
      <c r="H23" s="3194"/>
      <c r="I23" s="3194"/>
      <c r="J23" s="3194"/>
      <c r="K23" s="3194"/>
      <c r="L23" s="3194"/>
      <c r="M23" s="3194"/>
      <c r="N23" s="3194"/>
      <c r="O23" s="3194"/>
      <c r="P23" s="3194"/>
      <c r="Q23" s="3194"/>
      <c r="R23" s="3194"/>
      <c r="S23" s="3194"/>
      <c r="T23" s="3195"/>
      <c r="U23" s="8"/>
    </row>
    <row r="24" spans="1:21">
      <c r="A24" s="6"/>
      <c r="B24" s="13"/>
      <c r="C24" s="13"/>
      <c r="D24" s="13"/>
      <c r="E24" s="13"/>
      <c r="F24" s="13"/>
      <c r="G24" s="13"/>
      <c r="H24" s="13"/>
      <c r="I24" s="13"/>
      <c r="J24" s="13"/>
      <c r="K24" s="13"/>
      <c r="L24" s="13"/>
      <c r="M24" s="13"/>
      <c r="N24" s="13"/>
      <c r="O24" s="13"/>
      <c r="P24" s="13"/>
      <c r="Q24" s="13"/>
      <c r="R24" s="13"/>
      <c r="S24" s="13"/>
      <c r="T24" s="13"/>
      <c r="U24" s="14"/>
    </row>
  </sheetData>
  <sheetProtection formatCells="0"/>
  <mergeCells count="38">
    <mergeCell ref="B23:D23"/>
    <mergeCell ref="E23:T23"/>
    <mergeCell ref="B20:D20"/>
    <mergeCell ref="E20:T20"/>
    <mergeCell ref="B21:D21"/>
    <mergeCell ref="E21:T21"/>
    <mergeCell ref="B22:D22"/>
    <mergeCell ref="E22:T22"/>
    <mergeCell ref="B17:D17"/>
    <mergeCell ref="E17:T17"/>
    <mergeCell ref="B18:D18"/>
    <mergeCell ref="E18:T18"/>
    <mergeCell ref="B19:D19"/>
    <mergeCell ref="E19:T19"/>
    <mergeCell ref="B15:D15"/>
    <mergeCell ref="E15:K15"/>
    <mergeCell ref="M15:S15"/>
    <mergeCell ref="B16:D16"/>
    <mergeCell ref="E16:T16"/>
    <mergeCell ref="B13:C13"/>
    <mergeCell ref="D13:D14"/>
    <mergeCell ref="E13:I14"/>
    <mergeCell ref="J13:L14"/>
    <mergeCell ref="M13:T14"/>
    <mergeCell ref="B14:C14"/>
    <mergeCell ref="M8:N8"/>
    <mergeCell ref="O8:U8"/>
    <mergeCell ref="B10:T10"/>
    <mergeCell ref="B12:D12"/>
    <mergeCell ref="E12:I12"/>
    <mergeCell ref="J12:L12"/>
    <mergeCell ref="M12:T12"/>
    <mergeCell ref="O3:U3"/>
    <mergeCell ref="K6:L6"/>
    <mergeCell ref="M6:N6"/>
    <mergeCell ref="O6:U6"/>
    <mergeCell ref="M7:N7"/>
    <mergeCell ref="O7:U7"/>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U24"/>
  <sheetViews>
    <sheetView view="pageBreakPreview" zoomScale="80" zoomScaleNormal="85" zoomScaleSheetLayoutView="80" workbookViewId="0">
      <selection activeCell="E15" sqref="E15:K15"/>
    </sheetView>
  </sheetViews>
  <sheetFormatPr defaultColWidth="4" defaultRowHeight="13.2"/>
  <cols>
    <col min="1" max="1" width="4" style="1" customWidth="1"/>
    <col min="2" max="2" width="6" style="1" customWidth="1"/>
    <col min="3" max="16384" width="4" style="1"/>
  </cols>
  <sheetData>
    <row r="1" spans="1:21" ht="9.75" customHeight="1"/>
    <row r="2" spans="1:21" ht="11.25" customHeight="1">
      <c r="A2" s="3"/>
      <c r="B2" s="4"/>
      <c r="C2" s="4"/>
      <c r="D2" s="4"/>
      <c r="E2" s="4"/>
      <c r="F2" s="4"/>
      <c r="G2" s="4"/>
      <c r="H2" s="4"/>
      <c r="I2" s="4"/>
      <c r="J2" s="4"/>
      <c r="K2" s="4"/>
      <c r="L2" s="4"/>
      <c r="M2" s="4"/>
      <c r="N2" s="4"/>
      <c r="O2" s="200"/>
      <c r="P2" s="200"/>
      <c r="Q2" s="200"/>
      <c r="R2" s="200"/>
      <c r="S2" s="200"/>
      <c r="T2" s="200"/>
      <c r="U2" s="201"/>
    </row>
    <row r="3" spans="1:21" ht="19.5" customHeight="1">
      <c r="A3" s="7"/>
      <c r="B3" s="2"/>
      <c r="C3" s="2"/>
      <c r="D3" s="2"/>
      <c r="E3" s="2"/>
      <c r="F3" s="2"/>
      <c r="G3" s="2"/>
      <c r="H3" s="2"/>
      <c r="I3" s="2"/>
      <c r="J3" s="2"/>
      <c r="K3" s="2"/>
      <c r="L3" s="2"/>
      <c r="M3" s="2"/>
      <c r="N3" s="2"/>
      <c r="O3" s="202"/>
      <c r="P3" s="3196">
        <v>45413</v>
      </c>
      <c r="Q3" s="3196"/>
      <c r="R3" s="3196"/>
      <c r="S3" s="3196"/>
      <c r="T3" s="3196"/>
      <c r="U3" s="203"/>
    </row>
    <row r="4" spans="1:21" ht="8.25" customHeight="1">
      <c r="A4" s="7"/>
      <c r="B4" s="2"/>
      <c r="C4" s="2"/>
      <c r="D4" s="2"/>
      <c r="E4" s="2"/>
      <c r="F4" s="2"/>
      <c r="G4" s="2"/>
      <c r="H4" s="2"/>
      <c r="I4" s="2"/>
      <c r="J4" s="2"/>
      <c r="K4" s="2"/>
      <c r="L4" s="2"/>
      <c r="M4" s="2"/>
      <c r="N4" s="2"/>
      <c r="O4" s="204"/>
      <c r="P4" s="204"/>
      <c r="Q4" s="204"/>
      <c r="R4" s="204"/>
      <c r="S4" s="204"/>
      <c r="T4" s="204"/>
      <c r="U4" s="205"/>
    </row>
    <row r="5" spans="1:21" ht="19.5" customHeight="1">
      <c r="A5" s="445" t="str">
        <f>入力シート!C5</f>
        <v>久留米市長</v>
      </c>
      <c r="B5" s="167"/>
      <c r="C5" s="167"/>
      <c r="D5" s="167"/>
      <c r="E5" s="167"/>
      <c r="F5" s="167"/>
      <c r="G5" s="167"/>
      <c r="H5" s="2"/>
      <c r="I5" s="2"/>
      <c r="J5" s="2"/>
      <c r="K5" s="2"/>
      <c r="L5" s="2"/>
      <c r="M5" s="2"/>
      <c r="N5" s="2"/>
      <c r="O5" s="204"/>
      <c r="P5" s="204"/>
      <c r="Q5" s="204"/>
      <c r="R5" s="204"/>
      <c r="S5" s="204"/>
      <c r="T5" s="204"/>
      <c r="U5" s="205"/>
    </row>
    <row r="6" spans="1:21" ht="22.5" customHeight="1">
      <c r="A6" s="7"/>
      <c r="B6" s="2"/>
      <c r="C6" s="2"/>
      <c r="D6" s="2"/>
      <c r="E6" s="2"/>
      <c r="F6" s="2"/>
      <c r="G6" s="2"/>
      <c r="H6" s="2"/>
      <c r="I6" s="2"/>
      <c r="J6" s="2"/>
      <c r="K6" s="3153" t="s">
        <v>715</v>
      </c>
      <c r="L6" s="3153"/>
      <c r="M6" s="3154" t="s">
        <v>48</v>
      </c>
      <c r="N6" s="3154"/>
      <c r="O6" s="3155" t="str">
        <f>入力シート!C25</f>
        <v>久留米市〇〇町１２３</v>
      </c>
      <c r="P6" s="3155"/>
      <c r="Q6" s="3155"/>
      <c r="R6" s="3155"/>
      <c r="S6" s="3155"/>
      <c r="T6" s="3155"/>
      <c r="U6" s="3156"/>
    </row>
    <row r="7" spans="1:21" ht="22.5" customHeight="1">
      <c r="A7" s="7"/>
      <c r="B7" s="2"/>
      <c r="C7" s="2"/>
      <c r="D7" s="2"/>
      <c r="E7" s="2"/>
      <c r="F7" s="2"/>
      <c r="G7" s="2"/>
      <c r="H7" s="2"/>
      <c r="I7" s="2"/>
      <c r="J7" s="2"/>
      <c r="K7" s="2"/>
      <c r="L7" s="2"/>
      <c r="M7" s="3154" t="s">
        <v>60</v>
      </c>
      <c r="N7" s="3154"/>
      <c r="O7" s="3155" t="str">
        <f>入力シート!C26</f>
        <v>(株）○○○○建設</v>
      </c>
      <c r="P7" s="3155"/>
      <c r="Q7" s="3155"/>
      <c r="R7" s="3155"/>
      <c r="S7" s="3155"/>
      <c r="T7" s="3155"/>
      <c r="U7" s="3156"/>
    </row>
    <row r="8" spans="1:21" ht="22.5" customHeight="1">
      <c r="A8" s="7"/>
      <c r="B8" s="2"/>
      <c r="C8" s="2"/>
      <c r="D8" s="2"/>
      <c r="E8" s="2"/>
      <c r="F8" s="2"/>
      <c r="G8" s="2"/>
      <c r="H8" s="2"/>
      <c r="I8" s="2"/>
      <c r="J8" s="2"/>
      <c r="K8" s="2"/>
      <c r="L8" s="2"/>
      <c r="M8" s="3154" t="s">
        <v>49</v>
      </c>
      <c r="N8" s="3154"/>
      <c r="O8" s="3197" t="str">
        <f>入力シート!C27</f>
        <v>代表取締役　久留米一郎</v>
      </c>
      <c r="P8" s="3197"/>
      <c r="Q8" s="3197"/>
      <c r="R8" s="3197"/>
      <c r="S8" s="3197"/>
      <c r="T8" s="3197"/>
      <c r="U8" s="3198"/>
    </row>
    <row r="9" spans="1:21" ht="9" customHeight="1">
      <c r="A9" s="7"/>
      <c r="B9" s="2"/>
      <c r="C9" s="2"/>
      <c r="D9" s="2"/>
      <c r="E9" s="2"/>
      <c r="F9" s="2"/>
      <c r="G9" s="2"/>
      <c r="H9" s="2"/>
      <c r="I9" s="2"/>
      <c r="J9" s="2"/>
      <c r="K9" s="2"/>
      <c r="L9" s="2"/>
      <c r="M9" s="2"/>
      <c r="N9" s="2"/>
      <c r="O9" s="2"/>
      <c r="P9" s="2"/>
      <c r="Q9" s="2"/>
      <c r="R9" s="2"/>
      <c r="S9" s="2"/>
      <c r="T9" s="2"/>
      <c r="U9" s="8"/>
    </row>
    <row r="10" spans="1:21" ht="24.75" customHeight="1">
      <c r="A10" s="7"/>
      <c r="B10" s="3157" t="s">
        <v>39</v>
      </c>
      <c r="C10" s="3157"/>
      <c r="D10" s="3157"/>
      <c r="E10" s="3157"/>
      <c r="F10" s="3157"/>
      <c r="G10" s="3157"/>
      <c r="H10" s="3157"/>
      <c r="I10" s="3157"/>
      <c r="J10" s="3157"/>
      <c r="K10" s="3157"/>
      <c r="L10" s="3157"/>
      <c r="M10" s="3157"/>
      <c r="N10" s="3157"/>
      <c r="O10" s="3157"/>
      <c r="P10" s="3157"/>
      <c r="Q10" s="3157"/>
      <c r="R10" s="3157"/>
      <c r="S10" s="3157"/>
      <c r="T10" s="3157"/>
      <c r="U10" s="8"/>
    </row>
    <row r="11" spans="1:21" ht="9" customHeight="1">
      <c r="A11" s="7"/>
      <c r="B11" s="2"/>
      <c r="C11" s="2"/>
      <c r="D11" s="2"/>
      <c r="E11" s="2"/>
      <c r="F11" s="2"/>
      <c r="G11" s="2"/>
      <c r="H11" s="2"/>
      <c r="I11" s="2"/>
      <c r="J11" s="2"/>
      <c r="K11" s="2"/>
      <c r="L11" s="2"/>
      <c r="M11" s="2"/>
      <c r="N11" s="2"/>
      <c r="O11" s="2"/>
      <c r="P11" s="2"/>
      <c r="Q11" s="2"/>
      <c r="R11" s="2"/>
      <c r="S11" s="2"/>
      <c r="T11" s="2"/>
      <c r="U11" s="8"/>
    </row>
    <row r="12" spans="1:21" ht="39" customHeight="1">
      <c r="A12" s="7"/>
      <c r="B12" s="3158" t="s">
        <v>57</v>
      </c>
      <c r="C12" s="3158"/>
      <c r="D12" s="3158"/>
      <c r="E12" s="3199" t="str">
        <f>入力シート!C9</f>
        <v>〇〇整備事業</v>
      </c>
      <c r="F12" s="3199"/>
      <c r="G12" s="3199"/>
      <c r="H12" s="3199"/>
      <c r="I12" s="3199"/>
      <c r="J12" s="3158" t="s">
        <v>52</v>
      </c>
      <c r="K12" s="3158"/>
      <c r="L12" s="3158"/>
      <c r="M12" s="3199" t="str">
        <f>入力シート!C10</f>
        <v>○○校区道路改良工事</v>
      </c>
      <c r="N12" s="3199"/>
      <c r="O12" s="3199"/>
      <c r="P12" s="3199"/>
      <c r="Q12" s="3199"/>
      <c r="R12" s="3199"/>
      <c r="S12" s="3199"/>
      <c r="T12" s="3199"/>
      <c r="U12" s="8"/>
    </row>
    <row r="13" spans="1:21" ht="30.75" customHeight="1">
      <c r="A13" s="7"/>
      <c r="B13" s="3160" t="s">
        <v>61</v>
      </c>
      <c r="C13" s="3161"/>
      <c r="D13" s="3162" t="s">
        <v>63</v>
      </c>
      <c r="E13" s="3199" t="str">
        <f>入力シート!C11</f>
        <v>市道B○○○号線</v>
      </c>
      <c r="F13" s="3199"/>
      <c r="G13" s="3199"/>
      <c r="H13" s="3199"/>
      <c r="I13" s="3199"/>
      <c r="J13" s="3158" t="s">
        <v>77</v>
      </c>
      <c r="K13" s="3158"/>
      <c r="L13" s="3158"/>
      <c r="M13" s="3199" t="str">
        <f>入力シート!C12</f>
        <v>久留米市○○町</v>
      </c>
      <c r="N13" s="3199"/>
      <c r="O13" s="3199"/>
      <c r="P13" s="3199"/>
      <c r="Q13" s="3199"/>
      <c r="R13" s="3199"/>
      <c r="S13" s="3199"/>
      <c r="T13" s="3199"/>
      <c r="U13" s="8"/>
    </row>
    <row r="14" spans="1:21" ht="30.75" customHeight="1">
      <c r="A14" s="7"/>
      <c r="B14" s="3170" t="s">
        <v>62</v>
      </c>
      <c r="C14" s="3171"/>
      <c r="D14" s="3163"/>
      <c r="E14" s="3199"/>
      <c r="F14" s="3199"/>
      <c r="G14" s="3199"/>
      <c r="H14" s="3199"/>
      <c r="I14" s="3199"/>
      <c r="J14" s="3158"/>
      <c r="K14" s="3158"/>
      <c r="L14" s="3158"/>
      <c r="M14" s="3199"/>
      <c r="N14" s="3199"/>
      <c r="O14" s="3199"/>
      <c r="P14" s="3199"/>
      <c r="Q14" s="3199"/>
      <c r="R14" s="3199"/>
      <c r="S14" s="3199"/>
      <c r="T14" s="3199"/>
      <c r="U14" s="8"/>
    </row>
    <row r="15" spans="1:21" ht="30.75" customHeight="1">
      <c r="A15" s="7"/>
      <c r="B15" s="3158" t="s">
        <v>53</v>
      </c>
      <c r="C15" s="3158"/>
      <c r="D15" s="3158"/>
      <c r="E15" s="3172" t="str">
        <f>TEXT(入力シート!C14,"令和e年m月d日")</f>
        <v>令和7年4月2日</v>
      </c>
      <c r="F15" s="3173"/>
      <c r="G15" s="3173"/>
      <c r="H15" s="3173"/>
      <c r="I15" s="3173"/>
      <c r="J15" s="3173"/>
      <c r="K15" s="3173"/>
      <c r="L15" s="9" t="s">
        <v>14</v>
      </c>
      <c r="M15" s="3173" t="str">
        <f>TEXT(入力シート!C15,"令和e年m月d日")</f>
        <v>令和7年6月30日</v>
      </c>
      <c r="N15" s="3173"/>
      <c r="O15" s="3173"/>
      <c r="P15" s="3173"/>
      <c r="Q15" s="3173"/>
      <c r="R15" s="3173"/>
      <c r="S15" s="3173"/>
      <c r="T15" s="10"/>
      <c r="U15" s="8"/>
    </row>
    <row r="16" spans="1:21" ht="30.75" customHeight="1">
      <c r="A16" s="7"/>
      <c r="B16" s="3200" t="s">
        <v>40</v>
      </c>
      <c r="C16" s="3201"/>
      <c r="D16" s="3201"/>
      <c r="E16" s="3201"/>
      <c r="F16" s="3201"/>
      <c r="G16" s="3202"/>
      <c r="H16" s="3203"/>
      <c r="I16" s="3203"/>
      <c r="J16" s="3203"/>
      <c r="K16" s="3203"/>
      <c r="L16" s="3203"/>
      <c r="M16" s="3203"/>
      <c r="N16" s="3203"/>
      <c r="O16" s="127" t="s">
        <v>45</v>
      </c>
      <c r="P16" s="11"/>
      <c r="Q16" s="11"/>
      <c r="R16" s="11"/>
      <c r="S16" s="11"/>
      <c r="T16" s="12"/>
      <c r="U16" s="8"/>
    </row>
    <row r="17" spans="1:21" ht="30.75" customHeight="1">
      <c r="A17" s="7"/>
      <c r="B17" s="3200" t="s">
        <v>41</v>
      </c>
      <c r="C17" s="3201"/>
      <c r="D17" s="3201"/>
      <c r="E17" s="3201"/>
      <c r="F17" s="3201"/>
      <c r="G17" s="3202"/>
      <c r="H17" s="3216"/>
      <c r="I17" s="3216"/>
      <c r="J17" s="3216"/>
      <c r="K17" s="3216"/>
      <c r="L17" s="3216"/>
      <c r="M17" s="3216"/>
      <c r="N17" s="3216"/>
      <c r="O17" s="128" t="s">
        <v>261</v>
      </c>
      <c r="P17" s="26"/>
      <c r="Q17" s="26"/>
      <c r="R17" s="26"/>
      <c r="S17" s="26"/>
      <c r="T17" s="27"/>
      <c r="U17" s="8"/>
    </row>
    <row r="18" spans="1:21" ht="33" customHeight="1">
      <c r="A18" s="7"/>
      <c r="B18" s="3200" t="s">
        <v>42</v>
      </c>
      <c r="C18" s="3201"/>
      <c r="D18" s="3201"/>
      <c r="E18" s="3201"/>
      <c r="F18" s="3201"/>
      <c r="G18" s="3202"/>
      <c r="H18" s="3217"/>
      <c r="I18" s="3218"/>
      <c r="J18" s="3218"/>
      <c r="K18" s="3218"/>
      <c r="L18" s="3218"/>
      <c r="M18" s="3218"/>
      <c r="N18" s="3218"/>
      <c r="O18" s="3218"/>
      <c r="P18" s="3218"/>
      <c r="Q18" s="3218"/>
      <c r="R18" s="3218"/>
      <c r="S18" s="3218"/>
      <c r="T18" s="3219"/>
      <c r="U18" s="8"/>
    </row>
    <row r="19" spans="1:21" ht="33" customHeight="1">
      <c r="A19" s="7"/>
      <c r="B19" s="3200" t="s">
        <v>43</v>
      </c>
      <c r="C19" s="3201"/>
      <c r="D19" s="3201"/>
      <c r="E19" s="3201"/>
      <c r="F19" s="3201"/>
      <c r="G19" s="3202"/>
      <c r="H19" s="3203"/>
      <c r="I19" s="3203"/>
      <c r="J19" s="3203"/>
      <c r="K19" s="3203"/>
      <c r="L19" s="3203"/>
      <c r="M19" s="3203"/>
      <c r="N19" s="3203"/>
      <c r="O19" s="26" t="s">
        <v>44</v>
      </c>
      <c r="P19" s="26"/>
      <c r="Q19" s="26"/>
      <c r="R19" s="26"/>
      <c r="S19" s="26"/>
      <c r="T19" s="27"/>
      <c r="U19" s="8"/>
    </row>
    <row r="20" spans="1:21" ht="60" customHeight="1">
      <c r="A20" s="7"/>
      <c r="B20" s="3204" t="s">
        <v>603</v>
      </c>
      <c r="C20" s="3205"/>
      <c r="D20" s="3205"/>
      <c r="E20" s="3205"/>
      <c r="F20" s="3205"/>
      <c r="G20" s="3205"/>
      <c r="H20" s="3205"/>
      <c r="I20" s="3205"/>
      <c r="J20" s="3205"/>
      <c r="K20" s="3205"/>
      <c r="L20" s="3205"/>
      <c r="M20" s="3205"/>
      <c r="N20" s="3205"/>
      <c r="O20" s="3205"/>
      <c r="P20" s="3205"/>
      <c r="Q20" s="3205"/>
      <c r="R20" s="3205"/>
      <c r="S20" s="3205"/>
      <c r="T20" s="3206"/>
      <c r="U20" s="8"/>
    </row>
    <row r="21" spans="1:21" ht="50.25" customHeight="1">
      <c r="A21" s="7"/>
      <c r="B21" s="3207" t="s">
        <v>267</v>
      </c>
      <c r="C21" s="3208"/>
      <c r="D21" s="3208"/>
      <c r="E21" s="3208"/>
      <c r="F21" s="3208"/>
      <c r="G21" s="3208"/>
      <c r="H21" s="3208"/>
      <c r="I21" s="3208"/>
      <c r="J21" s="3208"/>
      <c r="K21" s="3208"/>
      <c r="L21" s="3208"/>
      <c r="M21" s="3208"/>
      <c r="N21" s="3208"/>
      <c r="O21" s="3208"/>
      <c r="P21" s="3208"/>
      <c r="Q21" s="3208"/>
      <c r="R21" s="3208"/>
      <c r="S21" s="3208"/>
      <c r="T21" s="3209"/>
      <c r="U21" s="8"/>
    </row>
    <row r="22" spans="1:21" ht="50.25" customHeight="1">
      <c r="A22" s="7"/>
      <c r="B22" s="3210"/>
      <c r="C22" s="3211"/>
      <c r="D22" s="3211"/>
      <c r="E22" s="3211"/>
      <c r="F22" s="3211"/>
      <c r="G22" s="3211"/>
      <c r="H22" s="3211"/>
      <c r="I22" s="3211"/>
      <c r="J22" s="3211"/>
      <c r="K22" s="3211"/>
      <c r="L22" s="3211"/>
      <c r="M22" s="3211"/>
      <c r="N22" s="3211"/>
      <c r="O22" s="3211"/>
      <c r="P22" s="3211"/>
      <c r="Q22" s="3211"/>
      <c r="R22" s="3211"/>
      <c r="S22" s="3211"/>
      <c r="T22" s="3212"/>
      <c r="U22" s="8"/>
    </row>
    <row r="23" spans="1:21" ht="50.25" customHeight="1">
      <c r="A23" s="7"/>
      <c r="B23" s="3213"/>
      <c r="C23" s="3214"/>
      <c r="D23" s="3214"/>
      <c r="E23" s="3214"/>
      <c r="F23" s="3214"/>
      <c r="G23" s="3214"/>
      <c r="H23" s="3214"/>
      <c r="I23" s="3214"/>
      <c r="J23" s="3214"/>
      <c r="K23" s="3214"/>
      <c r="L23" s="3214"/>
      <c r="M23" s="3214"/>
      <c r="N23" s="3214"/>
      <c r="O23" s="3214"/>
      <c r="P23" s="3214"/>
      <c r="Q23" s="3214"/>
      <c r="R23" s="3214"/>
      <c r="S23" s="3214"/>
      <c r="T23" s="3215"/>
      <c r="U23" s="8"/>
    </row>
    <row r="24" spans="1:21">
      <c r="A24" s="6"/>
      <c r="B24" s="13"/>
      <c r="C24" s="13"/>
      <c r="D24" s="13"/>
      <c r="E24" s="13"/>
      <c r="F24" s="13"/>
      <c r="G24" s="13"/>
      <c r="H24" s="13"/>
      <c r="I24" s="13"/>
      <c r="J24" s="13"/>
      <c r="K24" s="13"/>
      <c r="L24" s="13"/>
      <c r="M24" s="13"/>
      <c r="N24" s="13"/>
      <c r="O24" s="13"/>
      <c r="P24" s="13"/>
      <c r="Q24" s="13"/>
      <c r="R24" s="13"/>
      <c r="S24" s="13"/>
      <c r="T24" s="13"/>
      <c r="U24" s="14"/>
    </row>
  </sheetData>
  <sheetProtection formatCells="0"/>
  <mergeCells count="32">
    <mergeCell ref="B20:T20"/>
    <mergeCell ref="B21:T23"/>
    <mergeCell ref="B17:G17"/>
    <mergeCell ref="H17:N17"/>
    <mergeCell ref="B18:G18"/>
    <mergeCell ref="H18:T18"/>
    <mergeCell ref="B19:G19"/>
    <mergeCell ref="H19:N19"/>
    <mergeCell ref="B15:D15"/>
    <mergeCell ref="E15:K15"/>
    <mergeCell ref="M15:S15"/>
    <mergeCell ref="B16:G16"/>
    <mergeCell ref="H16:N16"/>
    <mergeCell ref="B13:C13"/>
    <mergeCell ref="D13:D14"/>
    <mergeCell ref="E13:I14"/>
    <mergeCell ref="J13:L14"/>
    <mergeCell ref="M13:T14"/>
    <mergeCell ref="B14:C14"/>
    <mergeCell ref="M8:N8"/>
    <mergeCell ref="O8:U8"/>
    <mergeCell ref="B10:T10"/>
    <mergeCell ref="B12:D12"/>
    <mergeCell ref="E12:I12"/>
    <mergeCell ref="J12:L12"/>
    <mergeCell ref="M12:T12"/>
    <mergeCell ref="P3:T3"/>
    <mergeCell ref="K6:L6"/>
    <mergeCell ref="M6:N6"/>
    <mergeCell ref="O6:U6"/>
    <mergeCell ref="M7:N7"/>
    <mergeCell ref="O7:U7"/>
  </mergeCells>
  <phoneticPr fontId="14"/>
  <pageMargins left="0.9055118110236221" right="0.51181102362204722" top="0.74803149606299213" bottom="0.74803149606299213" header="0.31496062992125984" footer="0.31496062992125984"/>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81"/>
  <sheetViews>
    <sheetView view="pageBreakPreview" zoomScale="80" zoomScaleNormal="85" zoomScaleSheetLayoutView="80" workbookViewId="0">
      <selection activeCell="A8" sqref="A8"/>
    </sheetView>
  </sheetViews>
  <sheetFormatPr defaultColWidth="9" defaultRowHeight="12"/>
  <cols>
    <col min="1" max="1" width="15.109375" style="15" customWidth="1"/>
    <col min="2" max="2" width="8.88671875" style="15" customWidth="1"/>
    <col min="3" max="3" width="11" style="15" bestFit="1" customWidth="1"/>
    <col min="4" max="4" width="11" style="16" bestFit="1" customWidth="1"/>
    <col min="5" max="5" width="3.33203125" style="15" customWidth="1"/>
    <col min="6" max="11" width="5.6640625" style="15" customWidth="1"/>
    <col min="12" max="12" width="3.88671875" style="15" customWidth="1"/>
    <col min="13" max="16384" width="9" style="15"/>
  </cols>
  <sheetData>
    <row r="1" spans="1:12">
      <c r="H1" s="17"/>
      <c r="I1" s="17"/>
      <c r="J1" s="17"/>
      <c r="K1" s="17"/>
    </row>
    <row r="2" spans="1:12" ht="28.2">
      <c r="A2" s="3220" t="s">
        <v>76</v>
      </c>
      <c r="B2" s="3220"/>
      <c r="C2" s="3220"/>
      <c r="D2" s="3220"/>
      <c r="E2" s="3220"/>
      <c r="F2" s="3220"/>
      <c r="G2" s="3220"/>
      <c r="H2" s="3220"/>
      <c r="I2" s="3220"/>
      <c r="J2" s="3220"/>
      <c r="K2" s="3220"/>
      <c r="L2" s="3220"/>
    </row>
    <row r="3" spans="1:12">
      <c r="A3" s="20"/>
      <c r="B3" s="20"/>
      <c r="C3" s="20"/>
      <c r="D3" s="21"/>
      <c r="E3" s="20"/>
      <c r="F3" s="20"/>
      <c r="G3" s="20"/>
      <c r="H3" s="20"/>
      <c r="I3" s="20"/>
      <c r="J3" s="20"/>
      <c r="K3" s="20"/>
      <c r="L3" s="20"/>
    </row>
    <row r="4" spans="1:12" s="19" customFormat="1" ht="20.100000000000001" customHeight="1">
      <c r="A4" s="18" t="s">
        <v>59</v>
      </c>
      <c r="B4" s="3231" t="str">
        <f>入力シート!C4</f>
        <v>街第101号</v>
      </c>
      <c r="C4" s="3232"/>
      <c r="D4" s="18" t="s">
        <v>77</v>
      </c>
      <c r="E4" s="3221" t="str">
        <f>入力シート!C12</f>
        <v>久留米市○○町</v>
      </c>
      <c r="F4" s="3222"/>
      <c r="G4" s="3222"/>
      <c r="H4" s="3222"/>
      <c r="I4" s="3222"/>
      <c r="J4" s="3222"/>
      <c r="K4" s="3222"/>
      <c r="L4" s="3223"/>
    </row>
    <row r="5" spans="1:12" s="19" customFormat="1" ht="30" customHeight="1">
      <c r="A5" s="18" t="s">
        <v>52</v>
      </c>
      <c r="B5" s="3224" t="str">
        <f>入力シート!C10</f>
        <v>○○校区道路改良工事</v>
      </c>
      <c r="C5" s="3225"/>
      <c r="D5" s="3226"/>
      <c r="E5" s="3227" t="s">
        <v>78</v>
      </c>
      <c r="F5" s="3228"/>
      <c r="G5" s="3229" t="str">
        <f>TEXT(入力シート!C14,"令和e年m月d日")</f>
        <v>令和7年4月2日</v>
      </c>
      <c r="H5" s="3230"/>
      <c r="I5" s="1400" t="s">
        <v>14</v>
      </c>
      <c r="J5" s="3230" t="str">
        <f>TEXT(入力シート!C15,"令和e年m月d日")</f>
        <v>令和7年6月30日</v>
      </c>
      <c r="K5" s="3230"/>
      <c r="L5" s="1399"/>
    </row>
    <row r="6" spans="1:12" s="19" customFormat="1" ht="20.100000000000001" customHeight="1">
      <c r="A6" s="1398" t="s">
        <v>79</v>
      </c>
      <c r="B6" s="3233" t="str">
        <f>入力シート!C5</f>
        <v>久留米市長</v>
      </c>
      <c r="C6" s="3234"/>
      <c r="D6" s="3235"/>
      <c r="E6" s="3236" t="s">
        <v>80</v>
      </c>
      <c r="F6" s="3237"/>
      <c r="G6" s="3221" t="str">
        <f>入力シート!C26</f>
        <v>(株）○○○○建設</v>
      </c>
      <c r="H6" s="3222"/>
      <c r="I6" s="3222"/>
      <c r="J6" s="3222"/>
      <c r="K6" s="3222"/>
      <c r="L6" s="3223"/>
    </row>
    <row r="7" spans="1:12" s="19" customFormat="1" ht="20.100000000000001" customHeight="1">
      <c r="A7" s="18" t="s">
        <v>2407</v>
      </c>
      <c r="B7" s="3233" t="str">
        <f>入力シート!C8</f>
        <v>久留米太郎</v>
      </c>
      <c r="C7" s="3234"/>
      <c r="D7" s="3235"/>
      <c r="E7" s="3236" t="s">
        <v>55</v>
      </c>
      <c r="F7" s="3237"/>
      <c r="G7" s="3233" t="str">
        <f>入力シート!C20</f>
        <v>久留米三郎</v>
      </c>
      <c r="H7" s="3234"/>
      <c r="I7" s="3234"/>
      <c r="J7" s="3234"/>
      <c r="K7" s="3234"/>
      <c r="L7" s="3235"/>
    </row>
    <row r="8" spans="1:12">
      <c r="A8" s="20"/>
      <c r="B8" s="20"/>
      <c r="C8" s="20"/>
      <c r="D8" s="21"/>
      <c r="E8" s="20"/>
      <c r="F8" s="20"/>
      <c r="G8" s="20"/>
      <c r="H8" s="20"/>
      <c r="I8" s="20"/>
      <c r="J8" s="20"/>
      <c r="K8" s="20"/>
      <c r="L8" s="20"/>
    </row>
    <row r="9" spans="1:12">
      <c r="A9" s="20"/>
      <c r="B9" s="20"/>
      <c r="C9" s="20"/>
      <c r="D9" s="21"/>
      <c r="E9" s="20"/>
      <c r="F9" s="20"/>
      <c r="G9" s="20"/>
      <c r="H9" s="20"/>
      <c r="I9" s="20"/>
      <c r="J9" s="20"/>
      <c r="K9" s="20"/>
      <c r="L9" s="20"/>
    </row>
    <row r="10" spans="1:12" ht="30" customHeight="1">
      <c r="A10" s="145" t="s">
        <v>82</v>
      </c>
      <c r="B10" s="146" t="s">
        <v>83</v>
      </c>
      <c r="C10" s="22" t="s">
        <v>84</v>
      </c>
      <c r="D10" s="22" t="s">
        <v>85</v>
      </c>
      <c r="E10" s="3236" t="s">
        <v>86</v>
      </c>
      <c r="F10" s="3237"/>
      <c r="G10" s="3236" t="s">
        <v>87</v>
      </c>
      <c r="H10" s="3238"/>
      <c r="I10" s="3238"/>
      <c r="J10" s="3237"/>
      <c r="K10" s="3236" t="s">
        <v>88</v>
      </c>
      <c r="L10" s="3237"/>
    </row>
    <row r="11" spans="1:12" ht="20.100000000000001" customHeight="1">
      <c r="A11" s="1404"/>
      <c r="B11" s="1404"/>
      <c r="C11" s="1405"/>
      <c r="D11" s="1405"/>
      <c r="E11" s="3239"/>
      <c r="F11" s="3240"/>
      <c r="G11" s="3239"/>
      <c r="H11" s="3240"/>
      <c r="I11" s="3239"/>
      <c r="J11" s="3240"/>
      <c r="K11" s="3241"/>
      <c r="L11" s="3242"/>
    </row>
    <row r="12" spans="1:12" ht="20.100000000000001" customHeight="1">
      <c r="A12" s="1404"/>
      <c r="B12" s="1404"/>
      <c r="C12" s="1405"/>
      <c r="D12" s="1405"/>
      <c r="E12" s="3239"/>
      <c r="F12" s="3240"/>
      <c r="G12" s="3239"/>
      <c r="H12" s="3240"/>
      <c r="I12" s="3239"/>
      <c r="J12" s="3240"/>
      <c r="K12" s="3241"/>
      <c r="L12" s="3242"/>
    </row>
    <row r="13" spans="1:12" ht="20.100000000000001" customHeight="1">
      <c r="A13" s="1404"/>
      <c r="B13" s="1404"/>
      <c r="C13" s="1405"/>
      <c r="D13" s="1405"/>
      <c r="E13" s="3239"/>
      <c r="F13" s="3240"/>
      <c r="G13" s="3239"/>
      <c r="H13" s="3240"/>
      <c r="I13" s="3239"/>
      <c r="J13" s="3240"/>
      <c r="K13" s="3241"/>
      <c r="L13" s="3242"/>
    </row>
    <row r="14" spans="1:12" ht="20.100000000000001" customHeight="1">
      <c r="A14" s="1404"/>
      <c r="B14" s="1404"/>
      <c r="C14" s="1405"/>
      <c r="D14" s="1405"/>
      <c r="E14" s="3239"/>
      <c r="F14" s="3240"/>
      <c r="G14" s="3239"/>
      <c r="H14" s="3240"/>
      <c r="I14" s="3239"/>
      <c r="J14" s="3240"/>
      <c r="K14" s="3241"/>
      <c r="L14" s="3242"/>
    </row>
    <row r="15" spans="1:12" ht="20.100000000000001" customHeight="1">
      <c r="A15" s="1404"/>
      <c r="B15" s="1404"/>
      <c r="C15" s="1405"/>
      <c r="D15" s="1405"/>
      <c r="E15" s="3239"/>
      <c r="F15" s="3240"/>
      <c r="G15" s="3239"/>
      <c r="H15" s="3240"/>
      <c r="I15" s="3239"/>
      <c r="J15" s="3240"/>
      <c r="K15" s="3241"/>
      <c r="L15" s="3242"/>
    </row>
    <row r="16" spans="1:12" ht="20.100000000000001" customHeight="1">
      <c r="A16" s="23"/>
      <c r="B16" s="23"/>
      <c r="C16" s="23"/>
      <c r="D16" s="24"/>
      <c r="E16" s="23"/>
      <c r="F16" s="23"/>
      <c r="G16" s="23"/>
      <c r="H16" s="23"/>
      <c r="I16" s="23"/>
      <c r="J16" s="23"/>
      <c r="K16" s="23"/>
      <c r="L16" s="23"/>
    </row>
    <row r="17" spans="1:12" s="19" customFormat="1" ht="15" customHeight="1">
      <c r="A17" s="3227" t="s">
        <v>89</v>
      </c>
      <c r="B17" s="3243"/>
      <c r="C17" s="3243"/>
      <c r="D17" s="3243"/>
      <c r="E17" s="3243"/>
      <c r="F17" s="3243"/>
      <c r="G17" s="3243"/>
      <c r="H17" s="3243"/>
      <c r="I17" s="3243"/>
      <c r="J17" s="3243"/>
      <c r="K17" s="3243"/>
      <c r="L17" s="3228"/>
    </row>
    <row r="18" spans="1:12" s="19" customFormat="1" ht="15" customHeight="1">
      <c r="A18" s="3244" t="s">
        <v>90</v>
      </c>
      <c r="B18" s="3227" t="s">
        <v>91</v>
      </c>
      <c r="C18" s="3243"/>
      <c r="D18" s="3246"/>
      <c r="E18" s="3247" t="s">
        <v>92</v>
      </c>
      <c r="F18" s="3243"/>
      <c r="G18" s="3243"/>
      <c r="H18" s="3243"/>
      <c r="I18" s="3243"/>
      <c r="J18" s="3228"/>
      <c r="K18" s="3248" t="s">
        <v>93</v>
      </c>
      <c r="L18" s="3249"/>
    </row>
    <row r="19" spans="1:12" s="19" customFormat="1" ht="40.5" customHeight="1">
      <c r="A19" s="3245"/>
      <c r="B19" s="25" t="s">
        <v>94</v>
      </c>
      <c r="C19" s="18" t="s">
        <v>95</v>
      </c>
      <c r="D19" s="1401" t="s">
        <v>96</v>
      </c>
      <c r="E19" s="3252" t="s">
        <v>94</v>
      </c>
      <c r="F19" s="3253"/>
      <c r="G19" s="3227" t="s">
        <v>95</v>
      </c>
      <c r="H19" s="3228"/>
      <c r="I19" s="3254" t="s">
        <v>96</v>
      </c>
      <c r="J19" s="3253"/>
      <c r="K19" s="3250"/>
      <c r="L19" s="3251"/>
    </row>
    <row r="20" spans="1:12" ht="20.100000000000001" customHeight="1">
      <c r="A20" s="1404"/>
      <c r="B20" s="1404"/>
      <c r="C20" s="1406"/>
      <c r="D20" s="1407"/>
      <c r="E20" s="3255"/>
      <c r="F20" s="3240"/>
      <c r="G20" s="3256"/>
      <c r="H20" s="3257"/>
      <c r="I20" s="3239"/>
      <c r="J20" s="3240"/>
      <c r="K20" s="3239"/>
      <c r="L20" s="3240"/>
    </row>
    <row r="21" spans="1:12" ht="20.100000000000001" customHeight="1">
      <c r="A21" s="1404"/>
      <c r="B21" s="1404"/>
      <c r="C21" s="1406"/>
      <c r="D21" s="1407"/>
      <c r="E21" s="3255"/>
      <c r="F21" s="3240"/>
      <c r="G21" s="3256"/>
      <c r="H21" s="3257"/>
      <c r="I21" s="3239"/>
      <c r="J21" s="3240"/>
      <c r="K21" s="3239"/>
      <c r="L21" s="3240"/>
    </row>
    <row r="22" spans="1:12" ht="20.100000000000001" customHeight="1">
      <c r="A22" s="1404"/>
      <c r="B22" s="1404"/>
      <c r="C22" s="1406"/>
      <c r="D22" s="1407"/>
      <c r="E22" s="3255"/>
      <c r="F22" s="3240"/>
      <c r="G22" s="3256"/>
      <c r="H22" s="3257"/>
      <c r="I22" s="3239"/>
      <c r="J22" s="3240"/>
      <c r="K22" s="3239"/>
      <c r="L22" s="3240"/>
    </row>
    <row r="23" spans="1:12" ht="20.100000000000001" customHeight="1">
      <c r="A23" s="1404"/>
      <c r="B23" s="1404"/>
      <c r="C23" s="1406"/>
      <c r="D23" s="1407"/>
      <c r="E23" s="3255"/>
      <c r="F23" s="3240"/>
      <c r="G23" s="3256"/>
      <c r="H23" s="3257"/>
      <c r="I23" s="3239"/>
      <c r="J23" s="3240"/>
      <c r="K23" s="3239"/>
      <c r="L23" s="3240"/>
    </row>
    <row r="24" spans="1:12" ht="20.100000000000001" customHeight="1">
      <c r="A24" s="1404"/>
      <c r="B24" s="1404"/>
      <c r="C24" s="1406"/>
      <c r="D24" s="1407"/>
      <c r="E24" s="3255"/>
      <c r="F24" s="3240"/>
      <c r="G24" s="3256"/>
      <c r="H24" s="3257"/>
      <c r="I24" s="3239"/>
      <c r="J24" s="3240"/>
      <c r="K24" s="3239"/>
      <c r="L24" s="3240"/>
    </row>
    <row r="25" spans="1:12">
      <c r="A25" s="23"/>
      <c r="B25" s="23"/>
      <c r="C25" s="23"/>
      <c r="D25" s="24"/>
      <c r="E25" s="23"/>
      <c r="F25" s="23"/>
      <c r="G25" s="23"/>
      <c r="H25" s="23"/>
      <c r="I25" s="23"/>
      <c r="J25" s="23"/>
      <c r="K25" s="23"/>
      <c r="L25" s="23"/>
    </row>
    <row r="26" spans="1:12" ht="15" customHeight="1">
      <c r="A26" s="3227" t="s">
        <v>0</v>
      </c>
      <c r="B26" s="3243"/>
      <c r="C26" s="3243"/>
      <c r="D26" s="3243"/>
      <c r="E26" s="3243"/>
      <c r="F26" s="3243"/>
      <c r="G26" s="3243"/>
      <c r="H26" s="3243"/>
      <c r="I26" s="3243"/>
      <c r="J26" s="3228"/>
      <c r="K26" s="35"/>
      <c r="L26" s="35"/>
    </row>
    <row r="27" spans="1:12" ht="40.5" customHeight="1">
      <c r="A27" s="18" t="s">
        <v>90</v>
      </c>
      <c r="B27" s="25" t="s">
        <v>94</v>
      </c>
      <c r="C27" s="18" t="s">
        <v>95</v>
      </c>
      <c r="D27" s="25" t="s">
        <v>96</v>
      </c>
      <c r="E27" s="3227" t="s">
        <v>1</v>
      </c>
      <c r="F27" s="3243"/>
      <c r="G27" s="3243"/>
      <c r="H27" s="3254" t="s">
        <v>158</v>
      </c>
      <c r="I27" s="3243"/>
      <c r="J27" s="3228"/>
      <c r="K27" s="35"/>
      <c r="L27" s="35"/>
    </row>
    <row r="28" spans="1:12" ht="20.100000000000001" customHeight="1">
      <c r="A28" s="1404"/>
      <c r="B28" s="1404"/>
      <c r="C28" s="1406"/>
      <c r="D28" s="1404"/>
      <c r="E28" s="3239"/>
      <c r="F28" s="3258"/>
      <c r="G28" s="3258"/>
      <c r="H28" s="3239"/>
      <c r="I28" s="3258"/>
      <c r="J28" s="3240"/>
      <c r="K28" s="35"/>
      <c r="L28" s="35"/>
    </row>
    <row r="29" spans="1:12" ht="20.100000000000001" customHeight="1">
      <c r="A29" s="1404"/>
      <c r="B29" s="1404"/>
      <c r="C29" s="1406"/>
      <c r="D29" s="1404"/>
      <c r="E29" s="3239"/>
      <c r="F29" s="3258"/>
      <c r="G29" s="3258"/>
      <c r="H29" s="3239"/>
      <c r="I29" s="3258"/>
      <c r="J29" s="3240"/>
      <c r="K29" s="35"/>
      <c r="L29" s="35"/>
    </row>
    <row r="30" spans="1:12" ht="20.100000000000001" customHeight="1">
      <c r="A30" s="1404"/>
      <c r="B30" s="1404"/>
      <c r="C30" s="1406"/>
      <c r="D30" s="1404"/>
      <c r="E30" s="3239"/>
      <c r="F30" s="3258"/>
      <c r="G30" s="3258"/>
      <c r="H30" s="3239"/>
      <c r="I30" s="3258"/>
      <c r="J30" s="3240"/>
      <c r="K30" s="35"/>
      <c r="L30" s="35"/>
    </row>
    <row r="31" spans="1:12" ht="20.100000000000001" customHeight="1">
      <c r="A31" s="1404"/>
      <c r="B31" s="1404"/>
      <c r="C31" s="1406"/>
      <c r="D31" s="1404"/>
      <c r="E31" s="3239"/>
      <c r="F31" s="3258"/>
      <c r="G31" s="3258"/>
      <c r="H31" s="3239"/>
      <c r="I31" s="3258"/>
      <c r="J31" s="3240"/>
      <c r="K31" s="35"/>
      <c r="L31" s="35"/>
    </row>
    <row r="32" spans="1:12" ht="20.100000000000001" customHeight="1">
      <c r="A32" s="136" t="s">
        <v>159</v>
      </c>
      <c r="B32" s="20"/>
      <c r="C32" s="20"/>
      <c r="D32" s="21"/>
      <c r="E32" s="20"/>
      <c r="F32" s="20"/>
      <c r="G32" s="20"/>
      <c r="H32" s="20"/>
      <c r="I32" s="20"/>
      <c r="J32" s="20"/>
      <c r="K32" s="20"/>
      <c r="L32" s="20"/>
    </row>
    <row r="33" spans="1:12">
      <c r="A33" s="1408" t="s">
        <v>2071</v>
      </c>
      <c r="B33" s="20"/>
      <c r="C33" s="20"/>
      <c r="D33" s="21"/>
      <c r="E33" s="20"/>
      <c r="F33" s="20"/>
      <c r="G33" s="20"/>
      <c r="H33" s="20"/>
      <c r="I33" s="20"/>
      <c r="J33" s="20"/>
      <c r="K33" s="20"/>
      <c r="L33" s="20"/>
    </row>
    <row r="34" spans="1:12">
      <c r="A34" s="20" t="s">
        <v>2</v>
      </c>
      <c r="B34" s="20"/>
      <c r="C34" s="20"/>
      <c r="D34" s="21"/>
      <c r="E34" s="20"/>
      <c r="F34" s="20"/>
      <c r="G34" s="20"/>
      <c r="H34" s="20"/>
      <c r="I34" s="20"/>
      <c r="J34" s="20"/>
      <c r="K34" s="20"/>
      <c r="L34" s="20"/>
    </row>
    <row r="35" spans="1:12">
      <c r="A35" s="20" t="s">
        <v>3</v>
      </c>
      <c r="B35" s="20"/>
      <c r="C35" s="20"/>
      <c r="D35" s="21"/>
      <c r="E35" s="20"/>
      <c r="F35" s="20"/>
      <c r="G35" s="20"/>
      <c r="H35" s="20"/>
      <c r="I35" s="20"/>
      <c r="J35" s="20"/>
      <c r="K35" s="20"/>
      <c r="L35" s="20"/>
    </row>
    <row r="36" spans="1:12">
      <c r="A36" s="1408" t="s">
        <v>2072</v>
      </c>
      <c r="B36" s="20"/>
      <c r="C36" s="20"/>
      <c r="D36" s="21"/>
      <c r="E36" s="20"/>
      <c r="F36" s="20"/>
      <c r="G36" s="20"/>
      <c r="H36" s="20"/>
      <c r="I36" s="20"/>
      <c r="J36" s="20"/>
      <c r="K36" s="20"/>
      <c r="L36" s="20"/>
    </row>
    <row r="37" spans="1:12" s="378" customFormat="1">
      <c r="A37" s="379" t="s">
        <v>711</v>
      </c>
      <c r="B37" s="376"/>
      <c r="C37" s="376"/>
      <c r="D37" s="377"/>
      <c r="E37" s="376"/>
      <c r="F37" s="376"/>
      <c r="G37" s="376"/>
      <c r="H37" s="376"/>
      <c r="I37" s="376"/>
      <c r="J37" s="376"/>
      <c r="K37" s="376"/>
      <c r="L37" s="376"/>
    </row>
    <row r="38" spans="1:12" s="378" customFormat="1">
      <c r="A38" s="379" t="s">
        <v>712</v>
      </c>
      <c r="B38" s="376"/>
      <c r="C38" s="376"/>
      <c r="D38" s="377"/>
      <c r="E38" s="376"/>
      <c r="F38" s="376"/>
      <c r="G38" s="376"/>
      <c r="H38" s="376"/>
      <c r="I38" s="376"/>
      <c r="J38" s="376"/>
      <c r="K38" s="376"/>
      <c r="L38" s="376"/>
    </row>
    <row r="39" spans="1:12" s="378" customFormat="1">
      <c r="A39" s="379" t="s">
        <v>713</v>
      </c>
      <c r="B39" s="376"/>
      <c r="C39" s="376"/>
      <c r="D39" s="377"/>
      <c r="E39" s="376"/>
      <c r="F39" s="376"/>
      <c r="G39" s="376"/>
      <c r="H39" s="376"/>
      <c r="I39" s="376"/>
      <c r="J39" s="376"/>
      <c r="K39" s="376"/>
      <c r="L39" s="376"/>
    </row>
    <row r="40" spans="1:12">
      <c r="A40" s="20"/>
      <c r="B40" s="20"/>
      <c r="C40" s="20"/>
      <c r="D40" s="21"/>
      <c r="E40" s="20"/>
      <c r="F40" s="20"/>
      <c r="G40" s="20"/>
      <c r="H40" s="20"/>
      <c r="I40" s="20"/>
      <c r="J40" s="20"/>
      <c r="K40" s="20"/>
      <c r="L40" s="20"/>
    </row>
    <row r="41" spans="1:12">
      <c r="A41" s="20"/>
      <c r="B41" s="20"/>
      <c r="C41" s="20"/>
      <c r="D41" s="21"/>
      <c r="E41" s="20"/>
      <c r="F41" s="20"/>
      <c r="G41" s="20"/>
      <c r="H41" s="20"/>
      <c r="I41" s="20"/>
      <c r="J41" s="20"/>
      <c r="K41" s="20"/>
      <c r="L41" s="20"/>
    </row>
    <row r="42" spans="1:12">
      <c r="A42" s="20"/>
      <c r="B42" s="20"/>
      <c r="C42" s="20"/>
      <c r="D42" s="21"/>
      <c r="E42" s="20"/>
      <c r="F42" s="20"/>
      <c r="G42" s="20"/>
      <c r="H42" s="20"/>
      <c r="I42" s="20"/>
      <c r="J42" s="20"/>
      <c r="K42" s="20"/>
      <c r="L42" s="20"/>
    </row>
    <row r="43" spans="1:12">
      <c r="A43" s="20"/>
      <c r="B43" s="20"/>
      <c r="C43" s="20"/>
      <c r="D43" s="21"/>
      <c r="E43" s="20"/>
      <c r="F43" s="20"/>
      <c r="G43" s="20"/>
      <c r="H43" s="20"/>
      <c r="I43" s="20"/>
      <c r="J43" s="20"/>
      <c r="K43" s="20"/>
      <c r="L43" s="20"/>
    </row>
    <row r="44" spans="1:12">
      <c r="A44" s="20"/>
      <c r="B44" s="20"/>
      <c r="C44" s="20"/>
      <c r="D44" s="21"/>
      <c r="E44" s="20"/>
      <c r="F44" s="20"/>
      <c r="G44" s="20"/>
      <c r="H44" s="20"/>
      <c r="I44" s="20"/>
      <c r="J44" s="20"/>
      <c r="K44" s="20"/>
      <c r="L44" s="20"/>
    </row>
    <row r="45" spans="1:12">
      <c r="A45" s="20"/>
      <c r="B45" s="20"/>
      <c r="C45" s="20"/>
      <c r="D45" s="21"/>
      <c r="E45" s="20"/>
      <c r="F45" s="20"/>
      <c r="G45" s="20"/>
      <c r="H45" s="20"/>
      <c r="I45" s="20"/>
      <c r="J45" s="20"/>
      <c r="K45" s="20"/>
      <c r="L45" s="20"/>
    </row>
    <row r="46" spans="1:12">
      <c r="A46" s="20"/>
      <c r="B46" s="20"/>
      <c r="C46" s="20"/>
      <c r="D46" s="21"/>
      <c r="E46" s="20"/>
      <c r="F46" s="20"/>
      <c r="G46" s="20"/>
      <c r="H46" s="20"/>
      <c r="I46" s="20"/>
      <c r="J46" s="20"/>
      <c r="K46" s="20"/>
      <c r="L46" s="20"/>
    </row>
    <row r="47" spans="1:12">
      <c r="A47" s="20"/>
      <c r="B47" s="20"/>
      <c r="C47" s="20"/>
      <c r="D47" s="21"/>
      <c r="E47" s="20"/>
      <c r="F47" s="20"/>
      <c r="G47" s="20"/>
      <c r="H47" s="20"/>
      <c r="I47" s="20"/>
      <c r="J47" s="20"/>
      <c r="K47" s="20"/>
      <c r="L47" s="20"/>
    </row>
    <row r="48" spans="1:12">
      <c r="A48" s="20"/>
      <c r="B48" s="20"/>
      <c r="C48" s="20"/>
      <c r="D48" s="21"/>
      <c r="E48" s="20"/>
      <c r="F48" s="20"/>
      <c r="G48" s="20"/>
      <c r="H48" s="20"/>
      <c r="I48" s="20"/>
      <c r="J48" s="20"/>
      <c r="K48" s="20"/>
      <c r="L48" s="20"/>
    </row>
    <row r="49" spans="1:12">
      <c r="A49" s="20"/>
      <c r="B49" s="20"/>
      <c r="C49" s="20"/>
      <c r="D49" s="21"/>
      <c r="E49" s="20"/>
      <c r="F49" s="20"/>
      <c r="G49" s="20"/>
      <c r="H49" s="20"/>
      <c r="I49" s="20"/>
      <c r="J49" s="20"/>
      <c r="K49" s="20"/>
      <c r="L49" s="20"/>
    </row>
    <row r="50" spans="1:12">
      <c r="A50" s="20"/>
      <c r="B50" s="20"/>
      <c r="C50" s="20"/>
      <c r="D50" s="21"/>
      <c r="E50" s="20"/>
      <c r="F50" s="20"/>
      <c r="G50" s="20"/>
      <c r="H50" s="20"/>
      <c r="I50" s="20"/>
      <c r="J50" s="20"/>
      <c r="K50" s="20"/>
      <c r="L50" s="20"/>
    </row>
    <row r="51" spans="1:12">
      <c r="A51" s="20"/>
      <c r="B51" s="20"/>
      <c r="C51" s="20"/>
      <c r="D51" s="21"/>
      <c r="E51" s="20"/>
      <c r="F51" s="20"/>
      <c r="G51" s="20"/>
      <c r="H51" s="20"/>
      <c r="I51" s="20"/>
      <c r="J51" s="20"/>
      <c r="K51" s="20"/>
      <c r="L51" s="20"/>
    </row>
    <row r="52" spans="1:12">
      <c r="A52" s="20"/>
      <c r="B52" s="20"/>
      <c r="C52" s="20"/>
      <c r="D52" s="21"/>
      <c r="E52" s="20"/>
      <c r="F52" s="20"/>
      <c r="G52" s="20"/>
      <c r="H52" s="20"/>
      <c r="I52" s="20"/>
      <c r="J52" s="20"/>
      <c r="K52" s="20"/>
      <c r="L52" s="20"/>
    </row>
    <row r="53" spans="1:12">
      <c r="A53" s="20"/>
      <c r="B53" s="20"/>
      <c r="C53" s="20"/>
      <c r="D53" s="21"/>
      <c r="E53" s="20"/>
      <c r="F53" s="20"/>
      <c r="G53" s="20"/>
      <c r="H53" s="20"/>
      <c r="I53" s="20"/>
      <c r="J53" s="20"/>
      <c r="K53" s="20"/>
      <c r="L53" s="20"/>
    </row>
    <row r="54" spans="1:12">
      <c r="A54" s="20"/>
      <c r="B54" s="20"/>
      <c r="C54" s="20"/>
      <c r="D54" s="21"/>
      <c r="E54" s="20"/>
      <c r="F54" s="20"/>
      <c r="G54" s="20"/>
      <c r="H54" s="20"/>
      <c r="I54" s="20"/>
      <c r="J54" s="20"/>
      <c r="K54" s="20"/>
      <c r="L54" s="20"/>
    </row>
    <row r="55" spans="1:12">
      <c r="A55" s="20"/>
      <c r="B55" s="20"/>
      <c r="C55" s="20"/>
      <c r="D55" s="21"/>
      <c r="E55" s="20"/>
      <c r="F55" s="20"/>
      <c r="G55" s="20"/>
      <c r="H55" s="20"/>
      <c r="I55" s="20"/>
      <c r="J55" s="20"/>
      <c r="K55" s="20"/>
      <c r="L55" s="20"/>
    </row>
    <row r="56" spans="1:12">
      <c r="A56" s="20"/>
      <c r="B56" s="20"/>
      <c r="C56" s="20"/>
      <c r="D56" s="21"/>
      <c r="E56" s="20"/>
      <c r="F56" s="20"/>
      <c r="G56" s="20"/>
      <c r="H56" s="20"/>
      <c r="I56" s="20"/>
      <c r="J56" s="20"/>
      <c r="K56" s="20"/>
      <c r="L56" s="20"/>
    </row>
    <row r="57" spans="1:12">
      <c r="A57" s="20"/>
      <c r="B57" s="20"/>
      <c r="C57" s="20"/>
      <c r="D57" s="21"/>
      <c r="E57" s="20"/>
      <c r="F57" s="20"/>
      <c r="G57" s="20"/>
      <c r="H57" s="20"/>
      <c r="I57" s="20"/>
      <c r="J57" s="20"/>
      <c r="K57" s="20"/>
      <c r="L57" s="20"/>
    </row>
    <row r="58" spans="1:12">
      <c r="A58" s="20"/>
      <c r="B58" s="20"/>
      <c r="C58" s="20"/>
      <c r="D58" s="21"/>
      <c r="E58" s="20"/>
      <c r="F58" s="20"/>
      <c r="G58" s="20"/>
      <c r="H58" s="20"/>
      <c r="I58" s="20"/>
      <c r="J58" s="20"/>
      <c r="K58" s="20"/>
      <c r="L58" s="20"/>
    </row>
    <row r="59" spans="1:12">
      <c r="A59" s="20"/>
      <c r="B59" s="20"/>
      <c r="C59" s="20"/>
      <c r="D59" s="21"/>
      <c r="E59" s="20"/>
      <c r="F59" s="20"/>
      <c r="G59" s="20"/>
      <c r="H59" s="20"/>
      <c r="I59" s="20"/>
      <c r="J59" s="20"/>
      <c r="K59" s="20"/>
      <c r="L59" s="20"/>
    </row>
    <row r="60" spans="1:12">
      <c r="A60" s="20"/>
      <c r="B60" s="20"/>
      <c r="C60" s="20"/>
      <c r="D60" s="21"/>
      <c r="E60" s="20"/>
      <c r="F60" s="20"/>
      <c r="G60" s="20"/>
      <c r="H60" s="20"/>
      <c r="I60" s="20"/>
      <c r="J60" s="20"/>
      <c r="K60" s="20"/>
      <c r="L60" s="20"/>
    </row>
    <row r="61" spans="1:12">
      <c r="A61" s="20"/>
      <c r="B61" s="20"/>
      <c r="C61" s="20"/>
      <c r="D61" s="21"/>
      <c r="E61" s="20"/>
      <c r="F61" s="20"/>
      <c r="G61" s="20"/>
      <c r="H61" s="20"/>
      <c r="I61" s="20"/>
      <c r="J61" s="20"/>
      <c r="K61" s="20"/>
      <c r="L61" s="20"/>
    </row>
    <row r="62" spans="1:12">
      <c r="A62" s="20"/>
      <c r="B62" s="20"/>
      <c r="C62" s="20"/>
      <c r="D62" s="21"/>
      <c r="E62" s="20"/>
      <c r="F62" s="20"/>
      <c r="G62" s="20"/>
      <c r="H62" s="20"/>
      <c r="I62" s="20"/>
      <c r="J62" s="20"/>
      <c r="K62" s="20"/>
      <c r="L62" s="20"/>
    </row>
    <row r="63" spans="1:12">
      <c r="A63" s="20"/>
      <c r="B63" s="20"/>
      <c r="C63" s="20"/>
      <c r="D63" s="21"/>
      <c r="E63" s="20"/>
      <c r="F63" s="20"/>
      <c r="G63" s="20"/>
      <c r="H63" s="20"/>
      <c r="I63" s="20"/>
      <c r="J63" s="20"/>
      <c r="K63" s="20"/>
      <c r="L63" s="20"/>
    </row>
    <row r="64" spans="1:12">
      <c r="A64" s="20"/>
      <c r="B64" s="20"/>
      <c r="C64" s="20"/>
      <c r="D64" s="21"/>
      <c r="E64" s="20"/>
      <c r="F64" s="20"/>
      <c r="G64" s="20"/>
      <c r="H64" s="20"/>
      <c r="I64" s="20"/>
      <c r="J64" s="20"/>
      <c r="K64" s="20"/>
      <c r="L64" s="20"/>
    </row>
    <row r="65" spans="1:12">
      <c r="A65" s="20"/>
      <c r="B65" s="20"/>
      <c r="C65" s="20"/>
      <c r="D65" s="21"/>
      <c r="E65" s="20"/>
      <c r="F65" s="20"/>
      <c r="G65" s="20"/>
      <c r="H65" s="20"/>
      <c r="I65" s="20"/>
      <c r="J65" s="20"/>
      <c r="K65" s="20"/>
      <c r="L65" s="20"/>
    </row>
    <row r="66" spans="1:12">
      <c r="A66" s="20"/>
      <c r="B66" s="20"/>
      <c r="C66" s="20"/>
      <c r="D66" s="21"/>
      <c r="E66" s="20"/>
      <c r="F66" s="20"/>
      <c r="G66" s="20"/>
      <c r="H66" s="20"/>
      <c r="I66" s="20"/>
      <c r="J66" s="20"/>
      <c r="K66" s="20"/>
      <c r="L66" s="20"/>
    </row>
    <row r="67" spans="1:12">
      <c r="A67" s="20"/>
      <c r="B67" s="20"/>
      <c r="C67" s="20"/>
      <c r="D67" s="21"/>
      <c r="E67" s="20"/>
      <c r="F67" s="20"/>
      <c r="G67" s="20"/>
      <c r="H67" s="20"/>
      <c r="I67" s="20"/>
      <c r="J67" s="20"/>
      <c r="K67" s="20"/>
      <c r="L67" s="20"/>
    </row>
    <row r="68" spans="1:12">
      <c r="A68" s="20"/>
      <c r="B68" s="20"/>
      <c r="C68" s="20"/>
      <c r="D68" s="21"/>
      <c r="E68" s="20"/>
      <c r="F68" s="20"/>
      <c r="G68" s="20"/>
      <c r="H68" s="20"/>
      <c r="I68" s="20"/>
      <c r="J68" s="20"/>
      <c r="K68" s="20"/>
      <c r="L68" s="20"/>
    </row>
    <row r="69" spans="1:12">
      <c r="A69" s="20"/>
      <c r="B69" s="20"/>
      <c r="C69" s="20"/>
      <c r="D69" s="21"/>
      <c r="E69" s="20"/>
      <c r="F69" s="20"/>
      <c r="G69" s="20"/>
      <c r="H69" s="20"/>
      <c r="I69" s="20"/>
      <c r="J69" s="20"/>
      <c r="K69" s="20"/>
      <c r="L69" s="20"/>
    </row>
    <row r="70" spans="1:12">
      <c r="A70" s="20"/>
      <c r="B70" s="20"/>
      <c r="C70" s="20"/>
      <c r="D70" s="21"/>
      <c r="E70" s="20"/>
      <c r="F70" s="20"/>
      <c r="G70" s="20"/>
      <c r="H70" s="20"/>
      <c r="I70" s="20"/>
      <c r="J70" s="20"/>
      <c r="K70" s="20"/>
      <c r="L70" s="20"/>
    </row>
    <row r="71" spans="1:12">
      <c r="A71" s="20"/>
      <c r="B71" s="20"/>
      <c r="C71" s="20"/>
      <c r="D71" s="21"/>
      <c r="E71" s="20"/>
      <c r="F71" s="20"/>
      <c r="G71" s="20"/>
      <c r="H71" s="20"/>
      <c r="I71" s="20"/>
      <c r="J71" s="20"/>
      <c r="K71" s="20"/>
      <c r="L71" s="20"/>
    </row>
    <row r="72" spans="1:12">
      <c r="A72" s="20"/>
      <c r="B72" s="20"/>
      <c r="C72" s="20"/>
      <c r="D72" s="21"/>
      <c r="E72" s="20"/>
      <c r="F72" s="20"/>
      <c r="G72" s="20"/>
      <c r="H72" s="20"/>
      <c r="I72" s="20"/>
      <c r="J72" s="20"/>
      <c r="K72" s="20"/>
      <c r="L72" s="20"/>
    </row>
    <row r="73" spans="1:12">
      <c r="A73" s="20"/>
      <c r="B73" s="20"/>
      <c r="C73" s="20"/>
      <c r="D73" s="21"/>
      <c r="E73" s="20"/>
      <c r="F73" s="20"/>
      <c r="G73" s="20"/>
      <c r="H73" s="20"/>
      <c r="I73" s="20"/>
      <c r="J73" s="20"/>
      <c r="K73" s="20"/>
      <c r="L73" s="20"/>
    </row>
    <row r="74" spans="1:12">
      <c r="A74" s="20"/>
      <c r="B74" s="20"/>
      <c r="C74" s="20"/>
      <c r="D74" s="21"/>
      <c r="E74" s="20"/>
      <c r="F74" s="20"/>
      <c r="G74" s="20"/>
      <c r="H74" s="20"/>
      <c r="I74" s="20"/>
      <c r="J74" s="20"/>
      <c r="K74" s="20"/>
      <c r="L74" s="20"/>
    </row>
    <row r="75" spans="1:12">
      <c r="A75" s="20"/>
      <c r="B75" s="20"/>
      <c r="C75" s="20"/>
      <c r="D75" s="21"/>
      <c r="E75" s="20"/>
      <c r="F75" s="20"/>
      <c r="G75" s="20"/>
      <c r="H75" s="20"/>
      <c r="I75" s="20"/>
      <c r="J75" s="20"/>
      <c r="K75" s="20"/>
      <c r="L75" s="20"/>
    </row>
    <row r="76" spans="1:12">
      <c r="A76" s="20"/>
      <c r="B76" s="20"/>
      <c r="C76" s="20"/>
      <c r="D76" s="21"/>
      <c r="E76" s="20"/>
      <c r="F76" s="20"/>
      <c r="G76" s="20"/>
      <c r="H76" s="20"/>
      <c r="I76" s="20"/>
      <c r="J76" s="20"/>
      <c r="K76" s="20"/>
      <c r="L76" s="20"/>
    </row>
    <row r="77" spans="1:12">
      <c r="A77" s="20"/>
      <c r="B77" s="20"/>
      <c r="C77" s="20"/>
      <c r="D77" s="21"/>
      <c r="E77" s="20"/>
      <c r="F77" s="20"/>
      <c r="G77" s="20"/>
      <c r="H77" s="20"/>
      <c r="I77" s="20"/>
      <c r="J77" s="20"/>
      <c r="K77" s="20"/>
      <c r="L77" s="20"/>
    </row>
    <row r="78" spans="1:12">
      <c r="A78" s="20"/>
      <c r="B78" s="20"/>
      <c r="C78" s="20"/>
      <c r="D78" s="21"/>
      <c r="E78" s="20"/>
      <c r="F78" s="20"/>
      <c r="G78" s="20"/>
      <c r="H78" s="20"/>
      <c r="I78" s="20"/>
      <c r="J78" s="20"/>
      <c r="K78" s="20"/>
      <c r="L78" s="20"/>
    </row>
    <row r="79" spans="1:12">
      <c r="A79" s="20"/>
      <c r="B79" s="20"/>
      <c r="C79" s="20"/>
      <c r="D79" s="21"/>
      <c r="E79" s="20"/>
      <c r="F79" s="20"/>
      <c r="G79" s="20"/>
      <c r="H79" s="20"/>
      <c r="I79" s="20"/>
      <c r="J79" s="20"/>
      <c r="K79" s="20"/>
      <c r="L79" s="20"/>
    </row>
    <row r="80" spans="1:12">
      <c r="A80" s="20"/>
      <c r="B80" s="20"/>
      <c r="C80" s="20"/>
      <c r="D80" s="21"/>
      <c r="E80" s="20"/>
      <c r="F80" s="20"/>
      <c r="G80" s="20"/>
      <c r="H80" s="20"/>
      <c r="I80" s="20"/>
      <c r="J80" s="20"/>
      <c r="K80" s="20"/>
      <c r="L80" s="20"/>
    </row>
    <row r="81" spans="1:12">
      <c r="A81" s="20"/>
      <c r="B81" s="20"/>
      <c r="C81" s="20"/>
      <c r="D81" s="21"/>
      <c r="E81" s="20"/>
      <c r="F81" s="20"/>
      <c r="G81" s="20"/>
      <c r="H81" s="20"/>
      <c r="I81" s="20"/>
      <c r="J81" s="20"/>
      <c r="K81" s="20"/>
      <c r="L81" s="20"/>
    </row>
  </sheetData>
  <sheetProtection formatCells="0"/>
  <mergeCells count="75">
    <mergeCell ref="H31:J31"/>
    <mergeCell ref="A26:J26"/>
    <mergeCell ref="E31:G31"/>
    <mergeCell ref="E29:G29"/>
    <mergeCell ref="E30:G30"/>
    <mergeCell ref="E28:G28"/>
    <mergeCell ref="H27:J27"/>
    <mergeCell ref="H28:J28"/>
    <mergeCell ref="H29:J29"/>
    <mergeCell ref="H30:J30"/>
    <mergeCell ref="E24:F24"/>
    <mergeCell ref="G24:H24"/>
    <mergeCell ref="I24:J24"/>
    <mergeCell ref="K24:L24"/>
    <mergeCell ref="E27:G27"/>
    <mergeCell ref="E22:F22"/>
    <mergeCell ref="G22:H22"/>
    <mergeCell ref="I22:J22"/>
    <mergeCell ref="K22:L22"/>
    <mergeCell ref="E23:F23"/>
    <mergeCell ref="G23:H23"/>
    <mergeCell ref="I23:J23"/>
    <mergeCell ref="K23:L23"/>
    <mergeCell ref="E20:F20"/>
    <mergeCell ref="G20:H20"/>
    <mergeCell ref="I20:J20"/>
    <mergeCell ref="K20:L20"/>
    <mergeCell ref="E21:F21"/>
    <mergeCell ref="G21:H21"/>
    <mergeCell ref="I21:J21"/>
    <mergeCell ref="K21:L21"/>
    <mergeCell ref="A17:L17"/>
    <mergeCell ref="A18:A19"/>
    <mergeCell ref="B18:D18"/>
    <mergeCell ref="E18:J18"/>
    <mergeCell ref="K18:L19"/>
    <mergeCell ref="E19:F19"/>
    <mergeCell ref="G19:H19"/>
    <mergeCell ref="I19:J19"/>
    <mergeCell ref="E14:F14"/>
    <mergeCell ref="G14:H14"/>
    <mergeCell ref="I14:J14"/>
    <mergeCell ref="K14:L14"/>
    <mergeCell ref="E15:F15"/>
    <mergeCell ref="G15:H15"/>
    <mergeCell ref="I15:J15"/>
    <mergeCell ref="K15:L15"/>
    <mergeCell ref="E12:F12"/>
    <mergeCell ref="G12:H12"/>
    <mergeCell ref="I12:J12"/>
    <mergeCell ref="K12:L12"/>
    <mergeCell ref="E13:F13"/>
    <mergeCell ref="G13:H13"/>
    <mergeCell ref="I13:J13"/>
    <mergeCell ref="K13:L13"/>
    <mergeCell ref="E10:F10"/>
    <mergeCell ref="G10:J10"/>
    <mergeCell ref="K10:L10"/>
    <mergeCell ref="E11:F11"/>
    <mergeCell ref="G11:H11"/>
    <mergeCell ref="I11:J11"/>
    <mergeCell ref="K11:L11"/>
    <mergeCell ref="B6:D6"/>
    <mergeCell ref="E6:F6"/>
    <mergeCell ref="G6:L6"/>
    <mergeCell ref="B7:D7"/>
    <mergeCell ref="E7:F7"/>
    <mergeCell ref="G7:L7"/>
    <mergeCell ref="A2:L2"/>
    <mergeCell ref="E4:L4"/>
    <mergeCell ref="B5:D5"/>
    <mergeCell ref="E5:F5"/>
    <mergeCell ref="G5:H5"/>
    <mergeCell ref="J5:K5"/>
    <mergeCell ref="B4:C4"/>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P72"/>
  <sheetViews>
    <sheetView showGridLines="0" view="pageBreakPreview" zoomScale="91" zoomScaleNormal="85" zoomScaleSheetLayoutView="91" workbookViewId="0">
      <selection activeCell="F56" sqref="F56"/>
    </sheetView>
  </sheetViews>
  <sheetFormatPr defaultRowHeight="13.2"/>
  <cols>
    <col min="1" max="1" width="5.109375" style="345" customWidth="1"/>
    <col min="2" max="2" width="13" style="345" customWidth="1"/>
    <col min="3" max="3" width="5" style="345" customWidth="1"/>
    <col min="4" max="4" width="28.109375" style="345" customWidth="1"/>
    <col min="5" max="5" width="14.109375" style="345" customWidth="1"/>
    <col min="6" max="6" width="46" style="345" customWidth="1"/>
    <col min="7" max="256" width="9" style="345"/>
    <col min="257" max="257" width="5.109375" style="345" customWidth="1"/>
    <col min="258" max="258" width="13" style="345" customWidth="1"/>
    <col min="259" max="259" width="5" style="345" customWidth="1"/>
    <col min="260" max="260" width="28.109375" style="345" customWidth="1"/>
    <col min="261" max="261" width="14.109375" style="345" customWidth="1"/>
    <col min="262" max="262" width="46" style="345" customWidth="1"/>
    <col min="263" max="512" width="9" style="345"/>
    <col min="513" max="513" width="5.109375" style="345" customWidth="1"/>
    <col min="514" max="514" width="13" style="345" customWidth="1"/>
    <col min="515" max="515" width="5" style="345" customWidth="1"/>
    <col min="516" max="516" width="28.109375" style="345" customWidth="1"/>
    <col min="517" max="517" width="14.109375" style="345" customWidth="1"/>
    <col min="518" max="518" width="46" style="345" customWidth="1"/>
    <col min="519" max="768" width="9" style="345"/>
    <col min="769" max="769" width="5.109375" style="345" customWidth="1"/>
    <col min="770" max="770" width="13" style="345" customWidth="1"/>
    <col min="771" max="771" width="5" style="345" customWidth="1"/>
    <col min="772" max="772" width="28.109375" style="345" customWidth="1"/>
    <col min="773" max="773" width="14.109375" style="345" customWidth="1"/>
    <col min="774" max="774" width="46" style="345" customWidth="1"/>
    <col min="775" max="1024" width="9" style="345"/>
    <col min="1025" max="1025" width="5.109375" style="345" customWidth="1"/>
    <col min="1026" max="1026" width="13" style="345" customWidth="1"/>
    <col min="1027" max="1027" width="5" style="345" customWidth="1"/>
    <col min="1028" max="1028" width="28.109375" style="345" customWidth="1"/>
    <col min="1029" max="1029" width="14.109375" style="345" customWidth="1"/>
    <col min="1030" max="1030" width="46" style="345" customWidth="1"/>
    <col min="1031" max="1280" width="9" style="345"/>
    <col min="1281" max="1281" width="5.109375" style="345" customWidth="1"/>
    <col min="1282" max="1282" width="13" style="345" customWidth="1"/>
    <col min="1283" max="1283" width="5" style="345" customWidth="1"/>
    <col min="1284" max="1284" width="28.109375" style="345" customWidth="1"/>
    <col min="1285" max="1285" width="14.109375" style="345" customWidth="1"/>
    <col min="1286" max="1286" width="46" style="345" customWidth="1"/>
    <col min="1287" max="1536" width="9" style="345"/>
    <col min="1537" max="1537" width="5.109375" style="345" customWidth="1"/>
    <col min="1538" max="1538" width="13" style="345" customWidth="1"/>
    <col min="1539" max="1539" width="5" style="345" customWidth="1"/>
    <col min="1540" max="1540" width="28.109375" style="345" customWidth="1"/>
    <col min="1541" max="1541" width="14.109375" style="345" customWidth="1"/>
    <col min="1542" max="1542" width="46" style="345" customWidth="1"/>
    <col min="1543" max="1792" width="9" style="345"/>
    <col min="1793" max="1793" width="5.109375" style="345" customWidth="1"/>
    <col min="1794" max="1794" width="13" style="345" customWidth="1"/>
    <col min="1795" max="1795" width="5" style="345" customWidth="1"/>
    <col min="1796" max="1796" width="28.109375" style="345" customWidth="1"/>
    <col min="1797" max="1797" width="14.109375" style="345" customWidth="1"/>
    <col min="1798" max="1798" width="46" style="345" customWidth="1"/>
    <col min="1799" max="2048" width="9" style="345"/>
    <col min="2049" max="2049" width="5.109375" style="345" customWidth="1"/>
    <col min="2050" max="2050" width="13" style="345" customWidth="1"/>
    <col min="2051" max="2051" width="5" style="345" customWidth="1"/>
    <col min="2052" max="2052" width="28.109375" style="345" customWidth="1"/>
    <col min="2053" max="2053" width="14.109375" style="345" customWidth="1"/>
    <col min="2054" max="2054" width="46" style="345" customWidth="1"/>
    <col min="2055" max="2304" width="9" style="345"/>
    <col min="2305" max="2305" width="5.109375" style="345" customWidth="1"/>
    <col min="2306" max="2306" width="13" style="345" customWidth="1"/>
    <col min="2307" max="2307" width="5" style="345" customWidth="1"/>
    <col min="2308" max="2308" width="28.109375" style="345" customWidth="1"/>
    <col min="2309" max="2309" width="14.109375" style="345" customWidth="1"/>
    <col min="2310" max="2310" width="46" style="345" customWidth="1"/>
    <col min="2311" max="2560" width="9" style="345"/>
    <col min="2561" max="2561" width="5.109375" style="345" customWidth="1"/>
    <col min="2562" max="2562" width="13" style="345" customWidth="1"/>
    <col min="2563" max="2563" width="5" style="345" customWidth="1"/>
    <col min="2564" max="2564" width="28.109375" style="345" customWidth="1"/>
    <col min="2565" max="2565" width="14.109375" style="345" customWidth="1"/>
    <col min="2566" max="2566" width="46" style="345" customWidth="1"/>
    <col min="2567" max="2816" width="9" style="345"/>
    <col min="2817" max="2817" width="5.109375" style="345" customWidth="1"/>
    <col min="2818" max="2818" width="13" style="345" customWidth="1"/>
    <col min="2819" max="2819" width="5" style="345" customWidth="1"/>
    <col min="2820" max="2820" width="28.109375" style="345" customWidth="1"/>
    <col min="2821" max="2821" width="14.109375" style="345" customWidth="1"/>
    <col min="2822" max="2822" width="46" style="345" customWidth="1"/>
    <col min="2823" max="3072" width="9" style="345"/>
    <col min="3073" max="3073" width="5.109375" style="345" customWidth="1"/>
    <col min="3074" max="3074" width="13" style="345" customWidth="1"/>
    <col min="3075" max="3075" width="5" style="345" customWidth="1"/>
    <col min="3076" max="3076" width="28.109375" style="345" customWidth="1"/>
    <col min="3077" max="3077" width="14.109375" style="345" customWidth="1"/>
    <col min="3078" max="3078" width="46" style="345" customWidth="1"/>
    <col min="3079" max="3328" width="9" style="345"/>
    <col min="3329" max="3329" width="5.109375" style="345" customWidth="1"/>
    <col min="3330" max="3330" width="13" style="345" customWidth="1"/>
    <col min="3331" max="3331" width="5" style="345" customWidth="1"/>
    <col min="3332" max="3332" width="28.109375" style="345" customWidth="1"/>
    <col min="3333" max="3333" width="14.109375" style="345" customWidth="1"/>
    <col min="3334" max="3334" width="46" style="345" customWidth="1"/>
    <col min="3335" max="3584" width="9" style="345"/>
    <col min="3585" max="3585" width="5.109375" style="345" customWidth="1"/>
    <col min="3586" max="3586" width="13" style="345" customWidth="1"/>
    <col min="3587" max="3587" width="5" style="345" customWidth="1"/>
    <col min="3588" max="3588" width="28.109375" style="345" customWidth="1"/>
    <col min="3589" max="3589" width="14.109375" style="345" customWidth="1"/>
    <col min="3590" max="3590" width="46" style="345" customWidth="1"/>
    <col min="3591" max="3840" width="9" style="345"/>
    <col min="3841" max="3841" width="5.109375" style="345" customWidth="1"/>
    <col min="3842" max="3842" width="13" style="345" customWidth="1"/>
    <col min="3843" max="3843" width="5" style="345" customWidth="1"/>
    <col min="3844" max="3844" width="28.109375" style="345" customWidth="1"/>
    <col min="3845" max="3845" width="14.109375" style="345" customWidth="1"/>
    <col min="3846" max="3846" width="46" style="345" customWidth="1"/>
    <col min="3847" max="4096" width="9" style="345"/>
    <col min="4097" max="4097" width="5.109375" style="345" customWidth="1"/>
    <col min="4098" max="4098" width="13" style="345" customWidth="1"/>
    <col min="4099" max="4099" width="5" style="345" customWidth="1"/>
    <col min="4100" max="4100" width="28.109375" style="345" customWidth="1"/>
    <col min="4101" max="4101" width="14.109375" style="345" customWidth="1"/>
    <col min="4102" max="4102" width="46" style="345" customWidth="1"/>
    <col min="4103" max="4352" width="9" style="345"/>
    <col min="4353" max="4353" width="5.109375" style="345" customWidth="1"/>
    <col min="4354" max="4354" width="13" style="345" customWidth="1"/>
    <col min="4355" max="4355" width="5" style="345" customWidth="1"/>
    <col min="4356" max="4356" width="28.109375" style="345" customWidth="1"/>
    <col min="4357" max="4357" width="14.109375" style="345" customWidth="1"/>
    <col min="4358" max="4358" width="46" style="345" customWidth="1"/>
    <col min="4359" max="4608" width="9" style="345"/>
    <col min="4609" max="4609" width="5.109375" style="345" customWidth="1"/>
    <col min="4610" max="4610" width="13" style="345" customWidth="1"/>
    <col min="4611" max="4611" width="5" style="345" customWidth="1"/>
    <col min="4612" max="4612" width="28.109375" style="345" customWidth="1"/>
    <col min="4613" max="4613" width="14.109375" style="345" customWidth="1"/>
    <col min="4614" max="4614" width="46" style="345" customWidth="1"/>
    <col min="4615" max="4864" width="9" style="345"/>
    <col min="4865" max="4865" width="5.109375" style="345" customWidth="1"/>
    <col min="4866" max="4866" width="13" style="345" customWidth="1"/>
    <col min="4867" max="4867" width="5" style="345" customWidth="1"/>
    <col min="4868" max="4868" width="28.109375" style="345" customWidth="1"/>
    <col min="4869" max="4869" width="14.109375" style="345" customWidth="1"/>
    <col min="4870" max="4870" width="46" style="345" customWidth="1"/>
    <col min="4871" max="5120" width="9" style="345"/>
    <col min="5121" max="5121" width="5.109375" style="345" customWidth="1"/>
    <col min="5122" max="5122" width="13" style="345" customWidth="1"/>
    <col min="5123" max="5123" width="5" style="345" customWidth="1"/>
    <col min="5124" max="5124" width="28.109375" style="345" customWidth="1"/>
    <col min="5125" max="5125" width="14.109375" style="345" customWidth="1"/>
    <col min="5126" max="5126" width="46" style="345" customWidth="1"/>
    <col min="5127" max="5376" width="9" style="345"/>
    <col min="5377" max="5377" width="5.109375" style="345" customWidth="1"/>
    <col min="5378" max="5378" width="13" style="345" customWidth="1"/>
    <col min="5379" max="5379" width="5" style="345" customWidth="1"/>
    <col min="5380" max="5380" width="28.109375" style="345" customWidth="1"/>
    <col min="5381" max="5381" width="14.109375" style="345" customWidth="1"/>
    <col min="5382" max="5382" width="46" style="345" customWidth="1"/>
    <col min="5383" max="5632" width="9" style="345"/>
    <col min="5633" max="5633" width="5.109375" style="345" customWidth="1"/>
    <col min="5634" max="5634" width="13" style="345" customWidth="1"/>
    <col min="5635" max="5635" width="5" style="345" customWidth="1"/>
    <col min="5636" max="5636" width="28.109375" style="345" customWidth="1"/>
    <col min="5637" max="5637" width="14.109375" style="345" customWidth="1"/>
    <col min="5638" max="5638" width="46" style="345" customWidth="1"/>
    <col min="5639" max="5888" width="9" style="345"/>
    <col min="5889" max="5889" width="5.109375" style="345" customWidth="1"/>
    <col min="5890" max="5890" width="13" style="345" customWidth="1"/>
    <col min="5891" max="5891" width="5" style="345" customWidth="1"/>
    <col min="5892" max="5892" width="28.109375" style="345" customWidth="1"/>
    <col min="5893" max="5893" width="14.109375" style="345" customWidth="1"/>
    <col min="5894" max="5894" width="46" style="345" customWidth="1"/>
    <col min="5895" max="6144" width="9" style="345"/>
    <col min="6145" max="6145" width="5.109375" style="345" customWidth="1"/>
    <col min="6146" max="6146" width="13" style="345" customWidth="1"/>
    <col min="6147" max="6147" width="5" style="345" customWidth="1"/>
    <col min="6148" max="6148" width="28.109375" style="345" customWidth="1"/>
    <col min="6149" max="6149" width="14.109375" style="345" customWidth="1"/>
    <col min="6150" max="6150" width="46" style="345" customWidth="1"/>
    <col min="6151" max="6400" width="9" style="345"/>
    <col min="6401" max="6401" width="5.109375" style="345" customWidth="1"/>
    <col min="6402" max="6402" width="13" style="345" customWidth="1"/>
    <col min="6403" max="6403" width="5" style="345" customWidth="1"/>
    <col min="6404" max="6404" width="28.109375" style="345" customWidth="1"/>
    <col min="6405" max="6405" width="14.109375" style="345" customWidth="1"/>
    <col min="6406" max="6406" width="46" style="345" customWidth="1"/>
    <col min="6407" max="6656" width="9" style="345"/>
    <col min="6657" max="6657" width="5.109375" style="345" customWidth="1"/>
    <col min="6658" max="6658" width="13" style="345" customWidth="1"/>
    <col min="6659" max="6659" width="5" style="345" customWidth="1"/>
    <col min="6660" max="6660" width="28.109375" style="345" customWidth="1"/>
    <col min="6661" max="6661" width="14.109375" style="345" customWidth="1"/>
    <col min="6662" max="6662" width="46" style="345" customWidth="1"/>
    <col min="6663" max="6912" width="9" style="345"/>
    <col min="6913" max="6913" width="5.109375" style="345" customWidth="1"/>
    <col min="6914" max="6914" width="13" style="345" customWidth="1"/>
    <col min="6915" max="6915" width="5" style="345" customWidth="1"/>
    <col min="6916" max="6916" width="28.109375" style="345" customWidth="1"/>
    <col min="6917" max="6917" width="14.109375" style="345" customWidth="1"/>
    <col min="6918" max="6918" width="46" style="345" customWidth="1"/>
    <col min="6919" max="7168" width="9" style="345"/>
    <col min="7169" max="7169" width="5.109375" style="345" customWidth="1"/>
    <col min="7170" max="7170" width="13" style="345" customWidth="1"/>
    <col min="7171" max="7171" width="5" style="345" customWidth="1"/>
    <col min="7172" max="7172" width="28.109375" style="345" customWidth="1"/>
    <col min="7173" max="7173" width="14.109375" style="345" customWidth="1"/>
    <col min="7174" max="7174" width="46" style="345" customWidth="1"/>
    <col min="7175" max="7424" width="9" style="345"/>
    <col min="7425" max="7425" width="5.109375" style="345" customWidth="1"/>
    <col min="7426" max="7426" width="13" style="345" customWidth="1"/>
    <col min="7427" max="7427" width="5" style="345" customWidth="1"/>
    <col min="7428" max="7428" width="28.109375" style="345" customWidth="1"/>
    <col min="7429" max="7429" width="14.109375" style="345" customWidth="1"/>
    <col min="7430" max="7430" width="46" style="345" customWidth="1"/>
    <col min="7431" max="7680" width="9" style="345"/>
    <col min="7681" max="7681" width="5.109375" style="345" customWidth="1"/>
    <col min="7682" max="7682" width="13" style="345" customWidth="1"/>
    <col min="7683" max="7683" width="5" style="345" customWidth="1"/>
    <col min="7684" max="7684" width="28.109375" style="345" customWidth="1"/>
    <col min="7685" max="7685" width="14.109375" style="345" customWidth="1"/>
    <col min="7686" max="7686" width="46" style="345" customWidth="1"/>
    <col min="7687" max="7936" width="9" style="345"/>
    <col min="7937" max="7937" width="5.109375" style="345" customWidth="1"/>
    <col min="7938" max="7938" width="13" style="345" customWidth="1"/>
    <col min="7939" max="7939" width="5" style="345" customWidth="1"/>
    <col min="7940" max="7940" width="28.109375" style="345" customWidth="1"/>
    <col min="7941" max="7941" width="14.109375" style="345" customWidth="1"/>
    <col min="7942" max="7942" width="46" style="345" customWidth="1"/>
    <col min="7943" max="8192" width="9" style="345"/>
    <col min="8193" max="8193" width="5.109375" style="345" customWidth="1"/>
    <col min="8194" max="8194" width="13" style="345" customWidth="1"/>
    <col min="8195" max="8195" width="5" style="345" customWidth="1"/>
    <col min="8196" max="8196" width="28.109375" style="345" customWidth="1"/>
    <col min="8197" max="8197" width="14.109375" style="345" customWidth="1"/>
    <col min="8198" max="8198" width="46" style="345" customWidth="1"/>
    <col min="8199" max="8448" width="9" style="345"/>
    <col min="8449" max="8449" width="5.109375" style="345" customWidth="1"/>
    <col min="8450" max="8450" width="13" style="345" customWidth="1"/>
    <col min="8451" max="8451" width="5" style="345" customWidth="1"/>
    <col min="8452" max="8452" width="28.109375" style="345" customWidth="1"/>
    <col min="8453" max="8453" width="14.109375" style="345" customWidth="1"/>
    <col min="8454" max="8454" width="46" style="345" customWidth="1"/>
    <col min="8455" max="8704" width="9" style="345"/>
    <col min="8705" max="8705" width="5.109375" style="345" customWidth="1"/>
    <col min="8706" max="8706" width="13" style="345" customWidth="1"/>
    <col min="8707" max="8707" width="5" style="345" customWidth="1"/>
    <col min="8708" max="8708" width="28.109375" style="345" customWidth="1"/>
    <col min="8709" max="8709" width="14.109375" style="345" customWidth="1"/>
    <col min="8710" max="8710" width="46" style="345" customWidth="1"/>
    <col min="8711" max="8960" width="9" style="345"/>
    <col min="8961" max="8961" width="5.109375" style="345" customWidth="1"/>
    <col min="8962" max="8962" width="13" style="345" customWidth="1"/>
    <col min="8963" max="8963" width="5" style="345" customWidth="1"/>
    <col min="8964" max="8964" width="28.109375" style="345" customWidth="1"/>
    <col min="8965" max="8965" width="14.109375" style="345" customWidth="1"/>
    <col min="8966" max="8966" width="46" style="345" customWidth="1"/>
    <col min="8967" max="9216" width="9" style="345"/>
    <col min="9217" max="9217" width="5.109375" style="345" customWidth="1"/>
    <col min="9218" max="9218" width="13" style="345" customWidth="1"/>
    <col min="9219" max="9219" width="5" style="345" customWidth="1"/>
    <col min="9220" max="9220" width="28.109375" style="345" customWidth="1"/>
    <col min="9221" max="9221" width="14.109375" style="345" customWidth="1"/>
    <col min="9222" max="9222" width="46" style="345" customWidth="1"/>
    <col min="9223" max="9472" width="9" style="345"/>
    <col min="9473" max="9473" width="5.109375" style="345" customWidth="1"/>
    <col min="9474" max="9474" width="13" style="345" customWidth="1"/>
    <col min="9475" max="9475" width="5" style="345" customWidth="1"/>
    <col min="9476" max="9476" width="28.109375" style="345" customWidth="1"/>
    <col min="9477" max="9477" width="14.109375" style="345" customWidth="1"/>
    <col min="9478" max="9478" width="46" style="345" customWidth="1"/>
    <col min="9479" max="9728" width="9" style="345"/>
    <col min="9729" max="9729" width="5.109375" style="345" customWidth="1"/>
    <col min="9730" max="9730" width="13" style="345" customWidth="1"/>
    <col min="9731" max="9731" width="5" style="345" customWidth="1"/>
    <col min="9732" max="9732" width="28.109375" style="345" customWidth="1"/>
    <col min="9733" max="9733" width="14.109375" style="345" customWidth="1"/>
    <col min="9734" max="9734" width="46" style="345" customWidth="1"/>
    <col min="9735" max="9984" width="9" style="345"/>
    <col min="9985" max="9985" width="5.109375" style="345" customWidth="1"/>
    <col min="9986" max="9986" width="13" style="345" customWidth="1"/>
    <col min="9987" max="9987" width="5" style="345" customWidth="1"/>
    <col min="9988" max="9988" width="28.109375" style="345" customWidth="1"/>
    <col min="9989" max="9989" width="14.109375" style="345" customWidth="1"/>
    <col min="9990" max="9990" width="46" style="345" customWidth="1"/>
    <col min="9991" max="10240" width="9" style="345"/>
    <col min="10241" max="10241" width="5.109375" style="345" customWidth="1"/>
    <col min="10242" max="10242" width="13" style="345" customWidth="1"/>
    <col min="10243" max="10243" width="5" style="345" customWidth="1"/>
    <col min="10244" max="10244" width="28.109375" style="345" customWidth="1"/>
    <col min="10245" max="10245" width="14.109375" style="345" customWidth="1"/>
    <col min="10246" max="10246" width="46" style="345" customWidth="1"/>
    <col min="10247" max="10496" width="9" style="345"/>
    <col min="10497" max="10497" width="5.109375" style="345" customWidth="1"/>
    <col min="10498" max="10498" width="13" style="345" customWidth="1"/>
    <col min="10499" max="10499" width="5" style="345" customWidth="1"/>
    <col min="10500" max="10500" width="28.109375" style="345" customWidth="1"/>
    <col min="10501" max="10501" width="14.109375" style="345" customWidth="1"/>
    <col min="10502" max="10502" width="46" style="345" customWidth="1"/>
    <col min="10503" max="10752" width="9" style="345"/>
    <col min="10753" max="10753" width="5.109375" style="345" customWidth="1"/>
    <col min="10754" max="10754" width="13" style="345" customWidth="1"/>
    <col min="10755" max="10755" width="5" style="345" customWidth="1"/>
    <col min="10756" max="10756" width="28.109375" style="345" customWidth="1"/>
    <col min="10757" max="10757" width="14.109375" style="345" customWidth="1"/>
    <col min="10758" max="10758" width="46" style="345" customWidth="1"/>
    <col min="10759" max="11008" width="9" style="345"/>
    <col min="11009" max="11009" width="5.109375" style="345" customWidth="1"/>
    <col min="11010" max="11010" width="13" style="345" customWidth="1"/>
    <col min="11011" max="11011" width="5" style="345" customWidth="1"/>
    <col min="11012" max="11012" width="28.109375" style="345" customWidth="1"/>
    <col min="11013" max="11013" width="14.109375" style="345" customWidth="1"/>
    <col min="11014" max="11014" width="46" style="345" customWidth="1"/>
    <col min="11015" max="11264" width="9" style="345"/>
    <col min="11265" max="11265" width="5.109375" style="345" customWidth="1"/>
    <col min="11266" max="11266" width="13" style="345" customWidth="1"/>
    <col min="11267" max="11267" width="5" style="345" customWidth="1"/>
    <col min="11268" max="11268" width="28.109375" style="345" customWidth="1"/>
    <col min="11269" max="11269" width="14.109375" style="345" customWidth="1"/>
    <col min="11270" max="11270" width="46" style="345" customWidth="1"/>
    <col min="11271" max="11520" width="9" style="345"/>
    <col min="11521" max="11521" width="5.109375" style="345" customWidth="1"/>
    <col min="11522" max="11522" width="13" style="345" customWidth="1"/>
    <col min="11523" max="11523" width="5" style="345" customWidth="1"/>
    <col min="11524" max="11524" width="28.109375" style="345" customWidth="1"/>
    <col min="11525" max="11525" width="14.109375" style="345" customWidth="1"/>
    <col min="11526" max="11526" width="46" style="345" customWidth="1"/>
    <col min="11527" max="11776" width="9" style="345"/>
    <col min="11777" max="11777" width="5.109375" style="345" customWidth="1"/>
    <col min="11778" max="11778" width="13" style="345" customWidth="1"/>
    <col min="11779" max="11779" width="5" style="345" customWidth="1"/>
    <col min="11780" max="11780" width="28.109375" style="345" customWidth="1"/>
    <col min="11781" max="11781" width="14.109375" style="345" customWidth="1"/>
    <col min="11782" max="11782" width="46" style="345" customWidth="1"/>
    <col min="11783" max="12032" width="9" style="345"/>
    <col min="12033" max="12033" width="5.109375" style="345" customWidth="1"/>
    <col min="12034" max="12034" width="13" style="345" customWidth="1"/>
    <col min="12035" max="12035" width="5" style="345" customWidth="1"/>
    <col min="12036" max="12036" width="28.109375" style="345" customWidth="1"/>
    <col min="12037" max="12037" width="14.109375" style="345" customWidth="1"/>
    <col min="12038" max="12038" width="46" style="345" customWidth="1"/>
    <col min="12039" max="12288" width="9" style="345"/>
    <col min="12289" max="12289" width="5.109375" style="345" customWidth="1"/>
    <col min="12290" max="12290" width="13" style="345" customWidth="1"/>
    <col min="12291" max="12291" width="5" style="345" customWidth="1"/>
    <col min="12292" max="12292" width="28.109375" style="345" customWidth="1"/>
    <col min="12293" max="12293" width="14.109375" style="345" customWidth="1"/>
    <col min="12294" max="12294" width="46" style="345" customWidth="1"/>
    <col min="12295" max="12544" width="9" style="345"/>
    <col min="12545" max="12545" width="5.109375" style="345" customWidth="1"/>
    <col min="12546" max="12546" width="13" style="345" customWidth="1"/>
    <col min="12547" max="12547" width="5" style="345" customWidth="1"/>
    <col min="12548" max="12548" width="28.109375" style="345" customWidth="1"/>
    <col min="12549" max="12549" width="14.109375" style="345" customWidth="1"/>
    <col min="12550" max="12550" width="46" style="345" customWidth="1"/>
    <col min="12551" max="12800" width="9" style="345"/>
    <col min="12801" max="12801" width="5.109375" style="345" customWidth="1"/>
    <col min="12802" max="12802" width="13" style="345" customWidth="1"/>
    <col min="12803" max="12803" width="5" style="345" customWidth="1"/>
    <col min="12804" max="12804" width="28.109375" style="345" customWidth="1"/>
    <col min="12805" max="12805" width="14.109375" style="345" customWidth="1"/>
    <col min="12806" max="12806" width="46" style="345" customWidth="1"/>
    <col min="12807" max="13056" width="9" style="345"/>
    <col min="13057" max="13057" width="5.109375" style="345" customWidth="1"/>
    <col min="13058" max="13058" width="13" style="345" customWidth="1"/>
    <col min="13059" max="13059" width="5" style="345" customWidth="1"/>
    <col min="13060" max="13060" width="28.109375" style="345" customWidth="1"/>
    <col min="13061" max="13061" width="14.109375" style="345" customWidth="1"/>
    <col min="13062" max="13062" width="46" style="345" customWidth="1"/>
    <col min="13063" max="13312" width="9" style="345"/>
    <col min="13313" max="13313" width="5.109375" style="345" customWidth="1"/>
    <col min="13314" max="13314" width="13" style="345" customWidth="1"/>
    <col min="13315" max="13315" width="5" style="345" customWidth="1"/>
    <col min="13316" max="13316" width="28.109375" style="345" customWidth="1"/>
    <col min="13317" max="13317" width="14.109375" style="345" customWidth="1"/>
    <col min="13318" max="13318" width="46" style="345" customWidth="1"/>
    <col min="13319" max="13568" width="9" style="345"/>
    <col min="13569" max="13569" width="5.109375" style="345" customWidth="1"/>
    <col min="13570" max="13570" width="13" style="345" customWidth="1"/>
    <col min="13571" max="13571" width="5" style="345" customWidth="1"/>
    <col min="13572" max="13572" width="28.109375" style="345" customWidth="1"/>
    <col min="13573" max="13573" width="14.109375" style="345" customWidth="1"/>
    <col min="13574" max="13574" width="46" style="345" customWidth="1"/>
    <col min="13575" max="13824" width="9" style="345"/>
    <col min="13825" max="13825" width="5.109375" style="345" customWidth="1"/>
    <col min="13826" max="13826" width="13" style="345" customWidth="1"/>
    <col min="13827" max="13827" width="5" style="345" customWidth="1"/>
    <col min="13828" max="13828" width="28.109375" style="345" customWidth="1"/>
    <col min="13829" max="13829" width="14.109375" style="345" customWidth="1"/>
    <col min="13830" max="13830" width="46" style="345" customWidth="1"/>
    <col min="13831" max="14080" width="9" style="345"/>
    <col min="14081" max="14081" width="5.109375" style="345" customWidth="1"/>
    <col min="14082" max="14082" width="13" style="345" customWidth="1"/>
    <col min="14083" max="14083" width="5" style="345" customWidth="1"/>
    <col min="14084" max="14084" width="28.109375" style="345" customWidth="1"/>
    <col min="14085" max="14085" width="14.109375" style="345" customWidth="1"/>
    <col min="14086" max="14086" width="46" style="345" customWidth="1"/>
    <col min="14087" max="14336" width="9" style="345"/>
    <col min="14337" max="14337" width="5.109375" style="345" customWidth="1"/>
    <col min="14338" max="14338" width="13" style="345" customWidth="1"/>
    <col min="14339" max="14339" width="5" style="345" customWidth="1"/>
    <col min="14340" max="14340" width="28.109375" style="345" customWidth="1"/>
    <col min="14341" max="14341" width="14.109375" style="345" customWidth="1"/>
    <col min="14342" max="14342" width="46" style="345" customWidth="1"/>
    <col min="14343" max="14592" width="9" style="345"/>
    <col min="14593" max="14593" width="5.109375" style="345" customWidth="1"/>
    <col min="14594" max="14594" width="13" style="345" customWidth="1"/>
    <col min="14595" max="14595" width="5" style="345" customWidth="1"/>
    <col min="14596" max="14596" width="28.109375" style="345" customWidth="1"/>
    <col min="14597" max="14597" width="14.109375" style="345" customWidth="1"/>
    <col min="14598" max="14598" width="46" style="345" customWidth="1"/>
    <col min="14599" max="14848" width="9" style="345"/>
    <col min="14849" max="14849" width="5.109375" style="345" customWidth="1"/>
    <col min="14850" max="14850" width="13" style="345" customWidth="1"/>
    <col min="14851" max="14851" width="5" style="345" customWidth="1"/>
    <col min="14852" max="14852" width="28.109375" style="345" customWidth="1"/>
    <col min="14853" max="14853" width="14.109375" style="345" customWidth="1"/>
    <col min="14854" max="14854" width="46" style="345" customWidth="1"/>
    <col min="14855" max="15104" width="9" style="345"/>
    <col min="15105" max="15105" width="5.109375" style="345" customWidth="1"/>
    <col min="15106" max="15106" width="13" style="345" customWidth="1"/>
    <col min="15107" max="15107" width="5" style="345" customWidth="1"/>
    <col min="15108" max="15108" width="28.109375" style="345" customWidth="1"/>
    <col min="15109" max="15109" width="14.109375" style="345" customWidth="1"/>
    <col min="15110" max="15110" width="46" style="345" customWidth="1"/>
    <col min="15111" max="15360" width="9" style="345"/>
    <col min="15361" max="15361" width="5.109375" style="345" customWidth="1"/>
    <col min="15362" max="15362" width="13" style="345" customWidth="1"/>
    <col min="15363" max="15363" width="5" style="345" customWidth="1"/>
    <col min="15364" max="15364" width="28.109375" style="345" customWidth="1"/>
    <col min="15365" max="15365" width="14.109375" style="345" customWidth="1"/>
    <col min="15366" max="15366" width="46" style="345" customWidth="1"/>
    <col min="15367" max="15616" width="9" style="345"/>
    <col min="15617" max="15617" width="5.109375" style="345" customWidth="1"/>
    <col min="15618" max="15618" width="13" style="345" customWidth="1"/>
    <col min="15619" max="15619" width="5" style="345" customWidth="1"/>
    <col min="15620" max="15620" width="28.109375" style="345" customWidth="1"/>
    <col min="15621" max="15621" width="14.109375" style="345" customWidth="1"/>
    <col min="15622" max="15622" width="46" style="345" customWidth="1"/>
    <col min="15623" max="15872" width="9" style="345"/>
    <col min="15873" max="15873" width="5.109375" style="345" customWidth="1"/>
    <col min="15874" max="15874" width="13" style="345" customWidth="1"/>
    <col min="15875" max="15875" width="5" style="345" customWidth="1"/>
    <col min="15876" max="15876" width="28.109375" style="345" customWidth="1"/>
    <col min="15877" max="15877" width="14.109375" style="345" customWidth="1"/>
    <col min="15878" max="15878" width="46" style="345" customWidth="1"/>
    <col min="15879" max="16128" width="9" style="345"/>
    <col min="16129" max="16129" width="5.109375" style="345" customWidth="1"/>
    <col min="16130" max="16130" width="13" style="345" customWidth="1"/>
    <col min="16131" max="16131" width="5" style="345" customWidth="1"/>
    <col min="16132" max="16132" width="28.109375" style="345" customWidth="1"/>
    <col min="16133" max="16133" width="14.109375" style="345" customWidth="1"/>
    <col min="16134" max="16134" width="46" style="345" customWidth="1"/>
    <col min="16135" max="16384" width="9" style="345"/>
  </cols>
  <sheetData>
    <row r="1" spans="1:42" ht="19.2">
      <c r="A1" s="344" t="s">
        <v>629</v>
      </c>
    </row>
    <row r="3" spans="1:42" ht="21.75" customHeight="1">
      <c r="A3" s="3264" t="s">
        <v>52</v>
      </c>
      <c r="B3" s="3265"/>
      <c r="C3" s="3266"/>
      <c r="D3" s="446" t="str">
        <f>入力シート!C10</f>
        <v>○○校区道路改良工事</v>
      </c>
      <c r="E3" s="447"/>
      <c r="F3" s="448"/>
    </row>
    <row r="4" spans="1:42" ht="21.75" customHeight="1">
      <c r="A4" s="349" t="s">
        <v>630</v>
      </c>
      <c r="B4" s="350"/>
      <c r="C4" s="351"/>
      <c r="D4" s="449" t="str">
        <f>入力シート!C26</f>
        <v>(株）○○○○建設</v>
      </c>
      <c r="E4" s="447"/>
      <c r="F4" s="448"/>
    </row>
    <row r="5" spans="1:42" ht="21.75" customHeight="1">
      <c r="A5" s="349" t="s">
        <v>631</v>
      </c>
      <c r="B5" s="350"/>
      <c r="C5" s="351"/>
      <c r="D5" s="450"/>
      <c r="E5" s="353" t="s">
        <v>632</v>
      </c>
      <c r="F5" s="451"/>
    </row>
    <row r="7" spans="1:42" ht="16.2">
      <c r="A7" s="355" t="s">
        <v>633</v>
      </c>
      <c r="B7" s="356"/>
      <c r="C7" s="356"/>
    </row>
    <row r="8" spans="1:42" ht="27" customHeight="1">
      <c r="A8" s="3262" t="s">
        <v>634</v>
      </c>
      <c r="B8" s="3263"/>
      <c r="C8" s="357" t="s">
        <v>635</v>
      </c>
      <c r="D8" s="3264" t="s">
        <v>636</v>
      </c>
      <c r="E8" s="3265"/>
      <c r="F8" s="3266"/>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row>
    <row r="9" spans="1:42" ht="27" customHeight="1">
      <c r="A9" s="3280"/>
      <c r="B9" s="3281"/>
      <c r="C9" s="452"/>
      <c r="D9" s="3282" t="str">
        <f>IF(C9="②","手続確認済（搬出可能）",IF(C9="①","手続確認済（区域指定地域に該当し、所管の都道府県等へ汚染土壌の区域外搬出に関する確認済）",""))</f>
        <v/>
      </c>
      <c r="E9" s="3283"/>
      <c r="F9" s="3284"/>
      <c r="G9" s="360"/>
      <c r="H9" s="361"/>
      <c r="I9" s="361"/>
      <c r="J9" s="361"/>
      <c r="K9" s="361"/>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row>
    <row r="10" spans="1:42" ht="27" customHeight="1">
      <c r="A10" s="3280"/>
      <c r="B10" s="3281"/>
      <c r="C10" s="452"/>
      <c r="D10" s="3285" t="str">
        <f>IF(C10="②","手続確認済（搬出可能）",IF(C10="①","手続確認済（区域指定地域に該当し、所管の都道府県等へ汚染土壌の区域外搬出に関する確認済）",""))</f>
        <v/>
      </c>
      <c r="E10" s="3286"/>
      <c r="F10" s="3287"/>
      <c r="G10" s="360"/>
      <c r="H10" s="361"/>
      <c r="I10" s="361"/>
      <c r="J10" s="361"/>
      <c r="K10" s="361"/>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row>
    <row r="11" spans="1:42" ht="27" customHeight="1">
      <c r="A11" s="3280"/>
      <c r="B11" s="3281"/>
      <c r="C11" s="453"/>
      <c r="D11" s="3282" t="str">
        <f>IF(C11="②","手続確認済（搬出可能）",IF(C11="①","手続確認済（区域指定地域に該当し、所管の都道府県等へ汚染土壌の区域外搬出に関する届出済）",""))</f>
        <v/>
      </c>
      <c r="E11" s="3283"/>
      <c r="F11" s="3284"/>
      <c r="G11" s="360"/>
      <c r="H11" s="361"/>
      <c r="I11" s="361"/>
      <c r="J11" s="361"/>
      <c r="K11" s="361"/>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row>
    <row r="12" spans="1:42" ht="16.5" customHeight="1">
      <c r="A12" s="363"/>
      <c r="B12" s="3275" t="s">
        <v>637</v>
      </c>
      <c r="C12" s="3276"/>
      <c r="D12" s="3276"/>
      <c r="E12" s="3276"/>
      <c r="F12" s="3276"/>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row>
    <row r="13" spans="1:42" ht="6.75" customHeight="1"/>
    <row r="14" spans="1:42" ht="16.2">
      <c r="A14" s="355" t="s">
        <v>638</v>
      </c>
      <c r="B14" s="356"/>
      <c r="C14" s="356"/>
    </row>
    <row r="15" spans="1:42" ht="14.25" customHeight="1">
      <c r="A15" s="364" t="s">
        <v>639</v>
      </c>
      <c r="B15" s="3264" t="s">
        <v>640</v>
      </c>
      <c r="C15" s="3265"/>
      <c r="D15" s="3266"/>
      <c r="E15" s="364" t="s">
        <v>641</v>
      </c>
      <c r="F15" s="364" t="s">
        <v>642</v>
      </c>
    </row>
    <row r="16" spans="1:42" ht="40.5" customHeight="1">
      <c r="A16" s="365">
        <v>1</v>
      </c>
      <c r="B16" s="3277"/>
      <c r="C16" s="3278"/>
      <c r="D16" s="3279"/>
      <c r="E16" s="454"/>
      <c r="F16" s="455"/>
    </row>
    <row r="17" spans="1:6" ht="40.5" customHeight="1">
      <c r="A17" s="365">
        <f t="shared" ref="A17:A32" si="0">A16+1</f>
        <v>2</v>
      </c>
      <c r="B17" s="3277"/>
      <c r="C17" s="3278"/>
      <c r="D17" s="3279"/>
      <c r="E17" s="454"/>
      <c r="F17" s="455"/>
    </row>
    <row r="18" spans="1:6" ht="40.5" customHeight="1">
      <c r="A18" s="365">
        <f t="shared" si="0"/>
        <v>3</v>
      </c>
      <c r="B18" s="3277"/>
      <c r="C18" s="3278"/>
      <c r="D18" s="3279"/>
      <c r="E18" s="454"/>
      <c r="F18" s="455"/>
    </row>
    <row r="19" spans="1:6" ht="40.5" customHeight="1">
      <c r="A19" s="365">
        <f t="shared" si="0"/>
        <v>4</v>
      </c>
      <c r="B19" s="3277"/>
      <c r="C19" s="3278"/>
      <c r="D19" s="3279"/>
      <c r="E19" s="454"/>
      <c r="F19" s="455"/>
    </row>
    <row r="20" spans="1:6" ht="40.5" customHeight="1">
      <c r="A20" s="365">
        <f t="shared" si="0"/>
        <v>5</v>
      </c>
      <c r="B20" s="3277"/>
      <c r="C20" s="3278"/>
      <c r="D20" s="3279"/>
      <c r="E20" s="454"/>
      <c r="F20" s="455"/>
    </row>
    <row r="21" spans="1:6" ht="40.5" customHeight="1">
      <c r="A21" s="365">
        <f t="shared" si="0"/>
        <v>6</v>
      </c>
      <c r="B21" s="3277"/>
      <c r="C21" s="3278"/>
      <c r="D21" s="3279"/>
      <c r="E21" s="454"/>
      <c r="F21" s="455"/>
    </row>
    <row r="22" spans="1:6" ht="40.5" customHeight="1">
      <c r="A22" s="365">
        <f t="shared" si="0"/>
        <v>7</v>
      </c>
      <c r="B22" s="3277"/>
      <c r="C22" s="3278"/>
      <c r="D22" s="3279"/>
      <c r="E22" s="454"/>
      <c r="F22" s="455"/>
    </row>
    <row r="23" spans="1:6" ht="40.5" customHeight="1">
      <c r="A23" s="365">
        <f t="shared" si="0"/>
        <v>8</v>
      </c>
      <c r="B23" s="3277"/>
      <c r="C23" s="3278"/>
      <c r="D23" s="3279"/>
      <c r="E23" s="451"/>
      <c r="F23" s="455"/>
    </row>
    <row r="24" spans="1:6" ht="40.5" customHeight="1">
      <c r="A24" s="365">
        <f t="shared" si="0"/>
        <v>9</v>
      </c>
      <c r="B24" s="3277"/>
      <c r="C24" s="3278"/>
      <c r="D24" s="3279"/>
      <c r="E24" s="451"/>
      <c r="F24" s="455"/>
    </row>
    <row r="25" spans="1:6" ht="40.5" customHeight="1">
      <c r="A25" s="365">
        <f t="shared" si="0"/>
        <v>10</v>
      </c>
      <c r="B25" s="3277"/>
      <c r="C25" s="3278"/>
      <c r="D25" s="3279"/>
      <c r="E25" s="451"/>
      <c r="F25" s="455"/>
    </row>
    <row r="26" spans="1:6" ht="40.5" customHeight="1">
      <c r="A26" s="365">
        <f t="shared" si="0"/>
        <v>11</v>
      </c>
      <c r="B26" s="3277"/>
      <c r="C26" s="3278"/>
      <c r="D26" s="3279"/>
      <c r="E26" s="451"/>
      <c r="F26" s="455"/>
    </row>
    <row r="27" spans="1:6" ht="40.5" customHeight="1">
      <c r="A27" s="365">
        <f t="shared" si="0"/>
        <v>12</v>
      </c>
      <c r="B27" s="3277"/>
      <c r="C27" s="3278"/>
      <c r="D27" s="3279"/>
      <c r="E27" s="451"/>
      <c r="F27" s="455"/>
    </row>
    <row r="28" spans="1:6" ht="40.5" customHeight="1">
      <c r="A28" s="365">
        <f t="shared" si="0"/>
        <v>13</v>
      </c>
      <c r="B28" s="456"/>
      <c r="C28" s="457"/>
      <c r="D28" s="458"/>
      <c r="E28" s="451"/>
      <c r="F28" s="455"/>
    </row>
    <row r="29" spans="1:6" ht="40.5" customHeight="1">
      <c r="A29" s="365">
        <f t="shared" si="0"/>
        <v>14</v>
      </c>
      <c r="B29" s="456"/>
      <c r="C29" s="457"/>
      <c r="D29" s="458"/>
      <c r="E29" s="451"/>
      <c r="F29" s="455"/>
    </row>
    <row r="30" spans="1:6" ht="40.5" customHeight="1">
      <c r="A30" s="365">
        <f t="shared" si="0"/>
        <v>15</v>
      </c>
      <c r="B30" s="456"/>
      <c r="C30" s="457"/>
      <c r="D30" s="458"/>
      <c r="E30" s="451"/>
      <c r="F30" s="455"/>
    </row>
    <row r="31" spans="1:6" ht="40.5" customHeight="1">
      <c r="A31" s="365">
        <f t="shared" si="0"/>
        <v>16</v>
      </c>
      <c r="B31" s="456"/>
      <c r="C31" s="457"/>
      <c r="D31" s="458"/>
      <c r="E31" s="451"/>
      <c r="F31" s="455"/>
    </row>
    <row r="32" spans="1:6" ht="40.5" customHeight="1">
      <c r="A32" s="365">
        <f t="shared" si="0"/>
        <v>17</v>
      </c>
      <c r="B32" s="456"/>
      <c r="C32" s="457"/>
      <c r="D32" s="458"/>
      <c r="E32" s="451"/>
      <c r="F32" s="455"/>
    </row>
    <row r="33" spans="1:42">
      <c r="A33" s="365"/>
      <c r="B33" s="3259"/>
      <c r="C33" s="3260"/>
      <c r="D33" s="3261"/>
      <c r="E33" s="354"/>
      <c r="F33" s="366"/>
    </row>
    <row r="34" spans="1:42">
      <c r="F34" s="370"/>
    </row>
    <row r="39" spans="1:42" ht="19.2">
      <c r="A39" s="344" t="s">
        <v>629</v>
      </c>
    </row>
    <row r="41" spans="1:42" ht="21.75" customHeight="1">
      <c r="A41" s="3264" t="s">
        <v>52</v>
      </c>
      <c r="B41" s="3265"/>
      <c r="C41" s="3266"/>
      <c r="D41" s="346" t="s">
        <v>643</v>
      </c>
      <c r="E41" s="347"/>
      <c r="F41" s="348"/>
    </row>
    <row r="42" spans="1:42" ht="21.75" customHeight="1">
      <c r="A42" s="349" t="s">
        <v>630</v>
      </c>
      <c r="B42" s="350"/>
      <c r="C42" s="351"/>
      <c r="D42" s="346" t="s">
        <v>644</v>
      </c>
      <c r="E42" s="347"/>
      <c r="F42" s="348"/>
    </row>
    <row r="43" spans="1:42" ht="21.75" customHeight="1">
      <c r="A43" s="349" t="s">
        <v>631</v>
      </c>
      <c r="B43" s="350"/>
      <c r="C43" s="351"/>
      <c r="D43" s="352">
        <v>45076</v>
      </c>
      <c r="E43" s="353" t="s">
        <v>632</v>
      </c>
      <c r="F43" s="354" t="s">
        <v>645</v>
      </c>
    </row>
    <row r="45" spans="1:42" ht="16.2">
      <c r="A45" s="355" t="s">
        <v>633</v>
      </c>
      <c r="B45" s="356"/>
      <c r="C45" s="356"/>
    </row>
    <row r="46" spans="1:42" ht="27" customHeight="1">
      <c r="A46" s="3262" t="s">
        <v>634</v>
      </c>
      <c r="B46" s="3263"/>
      <c r="C46" s="357" t="s">
        <v>635</v>
      </c>
      <c r="D46" s="3264" t="s">
        <v>636</v>
      </c>
      <c r="E46" s="3265"/>
      <c r="F46" s="3266"/>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row>
    <row r="47" spans="1:42" ht="27" customHeight="1">
      <c r="A47" s="3267" t="s">
        <v>646</v>
      </c>
      <c r="B47" s="3268"/>
      <c r="C47" s="359" t="s">
        <v>647</v>
      </c>
      <c r="D47" s="3269" t="str">
        <f>IF(C47="②","手続確認済（搬出可能）",IF(C47="①","手続確認済（区域指定地域に該当し、所管の都道府県等へ汚染土壌の区域外搬出に関する確認済）",""))</f>
        <v>手続確認済（搬出可能）</v>
      </c>
      <c r="E47" s="3270"/>
      <c r="F47" s="3271"/>
      <c r="G47" s="360"/>
      <c r="H47" s="361"/>
      <c r="I47" s="361"/>
      <c r="J47" s="361"/>
      <c r="K47" s="361"/>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row>
    <row r="48" spans="1:42" ht="27" customHeight="1">
      <c r="A48" s="3267" t="s">
        <v>648</v>
      </c>
      <c r="B48" s="3268"/>
      <c r="C48" s="359" t="s">
        <v>649</v>
      </c>
      <c r="D48" s="3272"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273"/>
      <c r="F48" s="3274"/>
      <c r="G48" s="360"/>
      <c r="H48" s="361"/>
      <c r="I48" s="361"/>
      <c r="J48" s="361"/>
      <c r="K48" s="361"/>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row>
    <row r="49" spans="1:42" ht="27" customHeight="1">
      <c r="A49" s="3267"/>
      <c r="B49" s="3268"/>
      <c r="C49" s="362"/>
      <c r="D49" s="3269" t="str">
        <f>IF(C49="②","手続確認済（搬出可能）",IF(C49="①","手続確認済（区域指定地域に該当し、所管の都道府県等へ汚染土壌の区域外搬出に関する届出済）",""))</f>
        <v/>
      </c>
      <c r="E49" s="3270"/>
      <c r="F49" s="3271"/>
      <c r="G49" s="360"/>
      <c r="H49" s="361"/>
      <c r="I49" s="361"/>
      <c r="J49" s="361"/>
      <c r="K49" s="361"/>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row>
    <row r="50" spans="1:42" ht="16.5" customHeight="1">
      <c r="A50" s="363"/>
      <c r="B50" s="3275" t="s">
        <v>637</v>
      </c>
      <c r="C50" s="3276"/>
      <c r="D50" s="3276"/>
      <c r="E50" s="3276"/>
      <c r="F50" s="3276"/>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row>
    <row r="51" spans="1:42" ht="6.75" customHeight="1"/>
    <row r="52" spans="1:42" ht="16.2">
      <c r="A52" s="355" t="s">
        <v>638</v>
      </c>
      <c r="B52" s="356"/>
      <c r="C52" s="356"/>
    </row>
    <row r="53" spans="1:42" ht="14.25" customHeight="1">
      <c r="A53" s="364" t="s">
        <v>639</v>
      </c>
      <c r="B53" s="3264" t="s">
        <v>640</v>
      </c>
      <c r="C53" s="3265"/>
      <c r="D53" s="3266"/>
      <c r="E53" s="364" t="s">
        <v>641</v>
      </c>
      <c r="F53" s="364" t="s">
        <v>642</v>
      </c>
    </row>
    <row r="54" spans="1:42" ht="40.5" customHeight="1">
      <c r="A54" s="365">
        <v>1</v>
      </c>
      <c r="B54" s="3259" t="s">
        <v>650</v>
      </c>
      <c r="C54" s="3260"/>
      <c r="D54" s="3261"/>
      <c r="E54" s="365" t="s">
        <v>651</v>
      </c>
      <c r="F54" s="366" t="s">
        <v>652</v>
      </c>
    </row>
    <row r="55" spans="1:42" ht="40.5" customHeight="1">
      <c r="A55" s="365">
        <f t="shared" ref="A55:A60" si="1">A54+1</f>
        <v>2</v>
      </c>
      <c r="B55" s="3259" t="s">
        <v>653</v>
      </c>
      <c r="C55" s="3260"/>
      <c r="D55" s="3261"/>
      <c r="E55" s="365" t="s">
        <v>654</v>
      </c>
      <c r="F55" s="366" t="s">
        <v>655</v>
      </c>
    </row>
    <row r="56" spans="1:42" ht="40.5" customHeight="1">
      <c r="A56" s="365">
        <f t="shared" si="1"/>
        <v>3</v>
      </c>
      <c r="B56" s="3259" t="s">
        <v>656</v>
      </c>
      <c r="C56" s="3260"/>
      <c r="D56" s="3261"/>
      <c r="E56" s="365" t="s">
        <v>657</v>
      </c>
      <c r="F56" s="366" t="s">
        <v>658</v>
      </c>
    </row>
    <row r="57" spans="1:42" ht="40.5" customHeight="1">
      <c r="A57" s="365">
        <f t="shared" si="1"/>
        <v>4</v>
      </c>
      <c r="B57" s="3259" t="s">
        <v>650</v>
      </c>
      <c r="C57" s="3260"/>
      <c r="D57" s="3261"/>
      <c r="E57" s="365" t="s">
        <v>659</v>
      </c>
      <c r="F57" s="366" t="s">
        <v>660</v>
      </c>
    </row>
    <row r="58" spans="1:42" ht="40.5" customHeight="1">
      <c r="A58" s="365">
        <f t="shared" si="1"/>
        <v>5</v>
      </c>
      <c r="B58" s="3259" t="s">
        <v>661</v>
      </c>
      <c r="C58" s="3260"/>
      <c r="D58" s="3261"/>
      <c r="E58" s="365" t="s">
        <v>659</v>
      </c>
      <c r="F58" s="366" t="s">
        <v>662</v>
      </c>
    </row>
    <row r="59" spans="1:42" ht="40.5" customHeight="1">
      <c r="A59" s="365">
        <f t="shared" si="1"/>
        <v>6</v>
      </c>
      <c r="B59" s="3259" t="s">
        <v>663</v>
      </c>
      <c r="C59" s="3260"/>
      <c r="D59" s="3261"/>
      <c r="E59" s="365" t="s">
        <v>664</v>
      </c>
      <c r="F59" s="366" t="s">
        <v>665</v>
      </c>
    </row>
    <row r="60" spans="1:42" ht="40.5" customHeight="1">
      <c r="A60" s="365">
        <f t="shared" si="1"/>
        <v>7</v>
      </c>
      <c r="B60" s="3259" t="s">
        <v>666</v>
      </c>
      <c r="C60" s="3260"/>
      <c r="D60" s="3261"/>
      <c r="E60" s="365" t="s">
        <v>667</v>
      </c>
      <c r="F60" s="366" t="s">
        <v>668</v>
      </c>
    </row>
    <row r="61" spans="1:42" ht="40.5" customHeight="1">
      <c r="A61" s="365"/>
      <c r="B61" s="367"/>
      <c r="C61" s="368"/>
      <c r="D61" s="369"/>
      <c r="E61" s="354"/>
      <c r="F61" s="366"/>
    </row>
    <row r="62" spans="1:42" ht="40.5" customHeight="1">
      <c r="A62" s="365"/>
      <c r="B62" s="367"/>
      <c r="C62" s="368"/>
      <c r="D62" s="369"/>
      <c r="E62" s="354"/>
      <c r="F62" s="366"/>
    </row>
    <row r="63" spans="1:42" ht="40.5" customHeight="1">
      <c r="A63" s="365"/>
      <c r="B63" s="367"/>
      <c r="C63" s="368"/>
      <c r="D63" s="369"/>
      <c r="E63" s="354"/>
      <c r="F63" s="366"/>
    </row>
    <row r="64" spans="1:42" ht="40.5" customHeight="1">
      <c r="A64" s="365"/>
      <c r="B64" s="367"/>
      <c r="C64" s="368"/>
      <c r="D64" s="369"/>
      <c r="E64" s="354"/>
      <c r="F64" s="366"/>
    </row>
    <row r="65" spans="1:6" ht="40.5" customHeight="1">
      <c r="A65" s="365"/>
      <c r="B65" s="3259"/>
      <c r="C65" s="3260"/>
      <c r="D65" s="3261"/>
      <c r="E65" s="354"/>
      <c r="F65" s="366"/>
    </row>
    <row r="66" spans="1:6" ht="40.5" customHeight="1">
      <c r="A66" s="365"/>
      <c r="B66" s="367"/>
      <c r="C66" s="368"/>
      <c r="D66" s="369"/>
      <c r="E66" s="354"/>
      <c r="F66" s="366"/>
    </row>
    <row r="67" spans="1:6" ht="40.5" customHeight="1">
      <c r="A67" s="365"/>
      <c r="B67" s="367"/>
      <c r="C67" s="368"/>
      <c r="D67" s="369"/>
      <c r="E67" s="354"/>
      <c r="F67" s="366"/>
    </row>
    <row r="68" spans="1:6" ht="40.5" customHeight="1">
      <c r="A68" s="365"/>
      <c r="B68" s="367"/>
      <c r="C68" s="368"/>
      <c r="D68" s="369"/>
      <c r="E68" s="354"/>
      <c r="F68" s="366"/>
    </row>
    <row r="69" spans="1:6" ht="40.5" customHeight="1">
      <c r="A69" s="365"/>
      <c r="B69" s="367"/>
      <c r="C69" s="368"/>
      <c r="D69" s="369"/>
      <c r="E69" s="354"/>
      <c r="F69" s="366"/>
    </row>
    <row r="70" spans="1:6" ht="40.5" customHeight="1">
      <c r="A70" s="365"/>
      <c r="B70" s="367"/>
      <c r="C70" s="368"/>
      <c r="D70" s="369"/>
      <c r="E70" s="354"/>
      <c r="F70" s="366"/>
    </row>
    <row r="71" spans="1:6">
      <c r="A71" s="365"/>
      <c r="B71" s="3259"/>
      <c r="C71" s="3260"/>
      <c r="D71" s="3261"/>
      <c r="E71" s="354"/>
      <c r="F71" s="366"/>
    </row>
    <row r="72" spans="1:6">
      <c r="F72" s="370"/>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14"/>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4" fitToHeight="0" orientation="portrait" blackAndWhite="1" r:id="rId1"/>
  <headerFooter alignWithMargins="0"/>
  <rowBreaks count="1" manualBreakCount="1">
    <brk id="37"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67"/>
  <sheetViews>
    <sheetView showGridLines="0" view="pageBreakPreview" zoomScaleNormal="100" zoomScaleSheetLayoutView="100" workbookViewId="0">
      <selection activeCell="G11" sqref="G11"/>
    </sheetView>
  </sheetViews>
  <sheetFormatPr defaultColWidth="8.88671875" defaultRowHeight="13.2"/>
  <cols>
    <col min="1" max="1" width="17.88671875" style="460" customWidth="1"/>
    <col min="2" max="2" width="21.109375" style="460" customWidth="1"/>
    <col min="3" max="3" width="29.33203125" style="460" customWidth="1"/>
    <col min="4" max="4" width="11.88671875" style="460" customWidth="1"/>
    <col min="5" max="16384" width="8.88671875" style="460"/>
  </cols>
  <sheetData>
    <row r="1" spans="1:4">
      <c r="A1" s="459"/>
    </row>
    <row r="2" spans="1:4">
      <c r="A2" s="461"/>
    </row>
    <row r="3" spans="1:4">
      <c r="A3" s="462"/>
      <c r="B3" s="463"/>
    </row>
    <row r="4" spans="1:4" ht="13.35" customHeight="1">
      <c r="A4" s="464"/>
      <c r="B4" s="465"/>
      <c r="C4" s="1800">
        <v>45413</v>
      </c>
      <c r="D4" s="1800"/>
    </row>
    <row r="5" spans="1:4" ht="23.4">
      <c r="A5" s="466"/>
    </row>
    <row r="6" spans="1:4" ht="23.85" customHeight="1">
      <c r="A6" s="3301" t="s">
        <v>992</v>
      </c>
      <c r="B6" s="3289"/>
      <c r="C6" s="3289"/>
      <c r="D6" s="3289"/>
    </row>
    <row r="7" spans="1:4" ht="14.4">
      <c r="A7" s="467"/>
    </row>
    <row r="8" spans="1:4" ht="14.4">
      <c r="A8" s="3300"/>
      <c r="B8" s="3289"/>
      <c r="C8" s="3289"/>
      <c r="D8" s="3289"/>
    </row>
    <row r="9" spans="1:4" ht="13.35" customHeight="1">
      <c r="A9" s="3303" t="str">
        <f>入力シート!C5</f>
        <v>久留米市長</v>
      </c>
      <c r="B9" s="3303"/>
      <c r="C9" s="465"/>
      <c r="D9" s="465"/>
    </row>
    <row r="10" spans="1:4">
      <c r="A10" s="3300" t="s">
        <v>993</v>
      </c>
      <c r="B10" s="3289"/>
      <c r="C10" s="3289"/>
      <c r="D10" s="3289"/>
    </row>
    <row r="11" spans="1:4">
      <c r="A11" s="3300" t="s">
        <v>994</v>
      </c>
      <c r="B11" s="3289"/>
      <c r="C11" s="3289"/>
      <c r="D11" s="3289"/>
    </row>
    <row r="12" spans="1:4">
      <c r="A12" s="3300" t="s">
        <v>995</v>
      </c>
      <c r="B12" s="3289"/>
      <c r="C12" s="3289"/>
      <c r="D12" s="3289"/>
    </row>
    <row r="13" spans="1:4" ht="14.4">
      <c r="A13" s="467"/>
    </row>
    <row r="14" spans="1:4" ht="14.4">
      <c r="A14" s="467"/>
    </row>
    <row r="15" spans="1:4" ht="16.350000000000001" customHeight="1">
      <c r="A15" s="3300" t="s">
        <v>996</v>
      </c>
      <c r="B15" s="3289"/>
      <c r="C15" s="3289"/>
      <c r="D15" s="3289"/>
    </row>
    <row r="16" spans="1:4" ht="14.4">
      <c r="A16" s="467"/>
    </row>
    <row r="17" spans="1:4" ht="14.4">
      <c r="A17" s="467"/>
    </row>
    <row r="18" spans="1:4" ht="13.35" customHeight="1">
      <c r="A18" s="468" t="s">
        <v>997</v>
      </c>
      <c r="B18" s="3302" t="str">
        <f>入力シート!C10</f>
        <v>○○校区道路改良工事</v>
      </c>
      <c r="C18" s="3302"/>
      <c r="D18" s="3302"/>
    </row>
    <row r="19" spans="1:4" ht="14.4">
      <c r="A19" s="467"/>
    </row>
    <row r="20" spans="1:4" ht="13.35" customHeight="1">
      <c r="A20" s="468" t="s">
        <v>998</v>
      </c>
      <c r="B20" s="3302" t="str">
        <f>入力シート!C12</f>
        <v>久留米市○○町</v>
      </c>
      <c r="C20" s="3302"/>
      <c r="D20" s="3302"/>
    </row>
    <row r="21" spans="1:4" ht="14.4">
      <c r="A21" s="467"/>
    </row>
    <row r="22" spans="1:4">
      <c r="A22" s="3300" t="s">
        <v>999</v>
      </c>
      <c r="B22" s="3289"/>
      <c r="C22" s="3289"/>
      <c r="D22" s="3289"/>
    </row>
    <row r="23" spans="1:4" ht="14.4">
      <c r="A23" s="467"/>
    </row>
    <row r="24" spans="1:4" ht="14.4">
      <c r="A24" s="467"/>
    </row>
    <row r="25" spans="1:4">
      <c r="A25" s="3300" t="s">
        <v>1000</v>
      </c>
      <c r="B25" s="3289"/>
      <c r="C25" s="3289"/>
      <c r="D25" s="3289"/>
    </row>
    <row r="26" spans="1:4">
      <c r="A26" s="3300" t="s">
        <v>1001</v>
      </c>
      <c r="B26" s="3289"/>
      <c r="C26" s="3289"/>
      <c r="D26" s="3289"/>
    </row>
    <row r="27" spans="1:4" ht="14.4">
      <c r="A27" s="469"/>
      <c r="B27" s="470"/>
      <c r="C27" s="470"/>
      <c r="D27" s="471"/>
    </row>
    <row r="28" spans="1:4" ht="32.1" customHeight="1">
      <c r="A28" s="3294" t="s">
        <v>1002</v>
      </c>
      <c r="B28" s="3295"/>
      <c r="C28" s="3295"/>
      <c r="D28" s="3296"/>
    </row>
    <row r="29" spans="1:4">
      <c r="A29" s="472"/>
      <c r="B29" s="473"/>
      <c r="C29" s="473"/>
      <c r="D29" s="474"/>
    </row>
    <row r="30" spans="1:4" ht="30.6" customHeight="1">
      <c r="A30" s="3294" t="s">
        <v>1003</v>
      </c>
      <c r="B30" s="3295"/>
      <c r="C30" s="3295"/>
      <c r="D30" s="3296"/>
    </row>
    <row r="31" spans="1:4">
      <c r="A31" s="472"/>
      <c r="B31" s="473"/>
      <c r="C31" s="473"/>
      <c r="D31" s="474"/>
    </row>
    <row r="32" spans="1:4" ht="31.5" customHeight="1">
      <c r="A32" s="3294" t="s">
        <v>2073</v>
      </c>
      <c r="B32" s="3295"/>
      <c r="C32" s="3295"/>
      <c r="D32" s="3296"/>
    </row>
    <row r="33" spans="1:4">
      <c r="A33" s="472"/>
      <c r="B33" s="473"/>
      <c r="C33" s="473"/>
      <c r="D33" s="474"/>
    </row>
    <row r="34" spans="1:4" ht="29.85" customHeight="1">
      <c r="A34" s="3294" t="s">
        <v>1004</v>
      </c>
      <c r="B34" s="3295"/>
      <c r="C34" s="3295"/>
      <c r="D34" s="3296"/>
    </row>
    <row r="35" spans="1:4">
      <c r="A35" s="472"/>
      <c r="B35" s="473"/>
      <c r="C35" s="473"/>
      <c r="D35" s="474"/>
    </row>
    <row r="36" spans="1:4" ht="33" customHeight="1">
      <c r="A36" s="3294" t="s">
        <v>1005</v>
      </c>
      <c r="B36" s="3295"/>
      <c r="C36" s="3295"/>
      <c r="D36" s="3296"/>
    </row>
    <row r="37" spans="1:4" ht="14.4">
      <c r="A37" s="475"/>
      <c r="B37" s="476"/>
      <c r="C37" s="476"/>
      <c r="D37" s="477"/>
    </row>
    <row r="38" spans="1:4" ht="14.4">
      <c r="A38" s="467"/>
    </row>
    <row r="39" spans="1:4" ht="14.4">
      <c r="A39" s="467"/>
    </row>
    <row r="40" spans="1:4">
      <c r="A40" s="3297" t="s">
        <v>1006</v>
      </c>
      <c r="B40" s="3289"/>
      <c r="C40" s="3289"/>
      <c r="D40" s="3289"/>
    </row>
    <row r="41" spans="1:4" ht="22.35" customHeight="1" thickBot="1">
      <c r="A41" s="3298" t="s">
        <v>1007</v>
      </c>
      <c r="B41" s="3289"/>
      <c r="C41" s="3289"/>
      <c r="D41" s="3289"/>
    </row>
    <row r="42" spans="1:4" ht="18" customHeight="1">
      <c r="A42" s="3290" t="s">
        <v>1008</v>
      </c>
      <c r="B42" s="3290" t="s">
        <v>1009</v>
      </c>
      <c r="C42" s="3290" t="s">
        <v>1007</v>
      </c>
      <c r="D42" s="478" t="s">
        <v>1010</v>
      </c>
    </row>
    <row r="43" spans="1:4" ht="18" customHeight="1" thickBot="1">
      <c r="A43" s="3299"/>
      <c r="B43" s="3299"/>
      <c r="C43" s="3299"/>
      <c r="D43" s="479" t="s">
        <v>1011</v>
      </c>
    </row>
    <row r="44" spans="1:4" ht="26.85" customHeight="1" thickTop="1">
      <c r="A44" s="480" t="s">
        <v>1012</v>
      </c>
      <c r="B44" s="3293"/>
      <c r="C44" s="3293"/>
      <c r="D44" s="3293" t="s">
        <v>1013</v>
      </c>
    </row>
    <row r="45" spans="1:4" ht="26.85" customHeight="1" thickBot="1">
      <c r="A45" s="481" t="s">
        <v>1014</v>
      </c>
      <c r="B45" s="3291"/>
      <c r="C45" s="3291"/>
      <c r="D45" s="3291"/>
    </row>
    <row r="46" spans="1:4" ht="26.85" customHeight="1">
      <c r="A46" s="480" t="s">
        <v>1012</v>
      </c>
      <c r="B46" s="3290"/>
      <c r="C46" s="3290"/>
      <c r="D46" s="3290" t="s">
        <v>1013</v>
      </c>
    </row>
    <row r="47" spans="1:4" ht="26.85" customHeight="1" thickBot="1">
      <c r="A47" s="482" t="s">
        <v>1015</v>
      </c>
      <c r="B47" s="3291"/>
      <c r="C47" s="3291"/>
      <c r="D47" s="3291"/>
    </row>
    <row r="48" spans="1:4" ht="26.85" customHeight="1">
      <c r="A48" s="480" t="s">
        <v>1012</v>
      </c>
      <c r="B48" s="3290"/>
      <c r="C48" s="3290"/>
      <c r="D48" s="3290" t="s">
        <v>1013</v>
      </c>
    </row>
    <row r="49" spans="1:4" ht="26.85" customHeight="1" thickBot="1">
      <c r="A49" s="482" t="s">
        <v>1016</v>
      </c>
      <c r="B49" s="3291"/>
      <c r="C49" s="3291"/>
      <c r="D49" s="3291"/>
    </row>
    <row r="50" spans="1:4" ht="53.85" customHeight="1" thickBot="1">
      <c r="A50" s="481" t="s">
        <v>1017</v>
      </c>
      <c r="B50" s="483"/>
      <c r="C50" s="483"/>
      <c r="D50" s="483" t="s">
        <v>1013</v>
      </c>
    </row>
    <row r="51" spans="1:4" ht="53.85" customHeight="1" thickBot="1">
      <c r="A51" s="481" t="s">
        <v>1018</v>
      </c>
      <c r="B51" s="483"/>
      <c r="C51" s="483"/>
      <c r="D51" s="483" t="s">
        <v>1013</v>
      </c>
    </row>
    <row r="52" spans="1:4" ht="53.85" customHeight="1" thickBot="1">
      <c r="A52" s="481" t="s">
        <v>1019</v>
      </c>
      <c r="B52" s="483"/>
      <c r="C52" s="483"/>
      <c r="D52" s="483" t="s">
        <v>1013</v>
      </c>
    </row>
    <row r="53" spans="1:4" ht="26.85" customHeight="1">
      <c r="A53" s="480" t="s">
        <v>1020</v>
      </c>
      <c r="B53" s="3290"/>
      <c r="C53" s="3290"/>
      <c r="D53" s="3290" t="s">
        <v>1013</v>
      </c>
    </row>
    <row r="54" spans="1:4" ht="26.85" customHeight="1" thickBot="1">
      <c r="A54" s="481" t="s">
        <v>1021</v>
      </c>
      <c r="B54" s="3291"/>
      <c r="C54" s="3291"/>
      <c r="D54" s="3291"/>
    </row>
    <row r="55" spans="1:4" ht="26.85" customHeight="1">
      <c r="A55" s="480" t="s">
        <v>1020</v>
      </c>
      <c r="B55" s="3290"/>
      <c r="C55" s="3290"/>
      <c r="D55" s="3290" t="s">
        <v>1013</v>
      </c>
    </row>
    <row r="56" spans="1:4" ht="26.85" customHeight="1" thickBot="1">
      <c r="A56" s="481" t="s">
        <v>1022</v>
      </c>
      <c r="B56" s="3291"/>
      <c r="C56" s="3291"/>
      <c r="D56" s="3291"/>
    </row>
    <row r="57" spans="1:4" ht="18" customHeight="1">
      <c r="A57" s="480" t="s">
        <v>1023</v>
      </c>
      <c r="B57" s="3290"/>
      <c r="C57" s="3290"/>
      <c r="D57" s="3290" t="s">
        <v>1013</v>
      </c>
    </row>
    <row r="58" spans="1:4" ht="18" customHeight="1">
      <c r="A58" s="480" t="s">
        <v>1024</v>
      </c>
      <c r="B58" s="3292"/>
      <c r="C58" s="3292"/>
      <c r="D58" s="3292"/>
    </row>
    <row r="59" spans="1:4" ht="18" customHeight="1" thickBot="1">
      <c r="A59" s="482" t="s">
        <v>1025</v>
      </c>
      <c r="B59" s="3291"/>
      <c r="C59" s="3291"/>
      <c r="D59" s="3291"/>
    </row>
    <row r="60" spans="1:4" ht="26.85" customHeight="1">
      <c r="A60" s="480" t="s">
        <v>1026</v>
      </c>
      <c r="B60" s="3290"/>
      <c r="C60" s="3290"/>
      <c r="D60" s="3290" t="s">
        <v>1013</v>
      </c>
    </row>
    <row r="61" spans="1:4" ht="26.85" customHeight="1" thickBot="1">
      <c r="A61" s="484" t="s">
        <v>1027</v>
      </c>
      <c r="B61" s="3291"/>
      <c r="C61" s="3291"/>
      <c r="D61" s="3291"/>
    </row>
    <row r="62" spans="1:4" ht="53.85" customHeight="1" thickBot="1">
      <c r="A62" s="481" t="s">
        <v>1028</v>
      </c>
      <c r="B62" s="483"/>
      <c r="C62" s="483"/>
      <c r="D62" s="483" t="s">
        <v>1013</v>
      </c>
    </row>
    <row r="63" spans="1:4">
      <c r="A63" s="3288" t="s">
        <v>1029</v>
      </c>
      <c r="B63" s="3289"/>
      <c r="C63" s="3289"/>
      <c r="D63" s="3289"/>
    </row>
    <row r="64" spans="1:4">
      <c r="A64" s="3288" t="s">
        <v>1030</v>
      </c>
      <c r="B64" s="3289"/>
      <c r="C64" s="3289"/>
      <c r="D64" s="3289"/>
    </row>
    <row r="65" spans="1:4">
      <c r="A65" s="3288" t="s">
        <v>1031</v>
      </c>
      <c r="B65" s="3289"/>
      <c r="C65" s="3289"/>
      <c r="D65" s="3289"/>
    </row>
    <row r="66" spans="1:4">
      <c r="A66" s="3288" t="s">
        <v>1032</v>
      </c>
      <c r="B66" s="3289"/>
      <c r="C66" s="3289"/>
      <c r="D66" s="3289"/>
    </row>
    <row r="67" spans="1:4">
      <c r="A67" s="3288" t="s">
        <v>1033</v>
      </c>
      <c r="B67" s="3289"/>
      <c r="C67" s="3289"/>
      <c r="D67" s="3289"/>
    </row>
  </sheetData>
  <mergeCells count="48">
    <mergeCell ref="A26:D26"/>
    <mergeCell ref="A6:D6"/>
    <mergeCell ref="A8:D8"/>
    <mergeCell ref="A10:D10"/>
    <mergeCell ref="A11:D11"/>
    <mergeCell ref="A12:D12"/>
    <mergeCell ref="A15:D15"/>
    <mergeCell ref="B18:D18"/>
    <mergeCell ref="B20:D20"/>
    <mergeCell ref="A22:D22"/>
    <mergeCell ref="A25:D25"/>
    <mergeCell ref="A9:B9"/>
    <mergeCell ref="C44:C45"/>
    <mergeCell ref="D44:D45"/>
    <mergeCell ref="A28:D28"/>
    <mergeCell ref="A30:D30"/>
    <mergeCell ref="A32:D32"/>
    <mergeCell ref="A34:D34"/>
    <mergeCell ref="A36:D36"/>
    <mergeCell ref="A40:D40"/>
    <mergeCell ref="A41:D41"/>
    <mergeCell ref="A42:A43"/>
    <mergeCell ref="B42:B43"/>
    <mergeCell ref="C42:C43"/>
    <mergeCell ref="B44:B45"/>
    <mergeCell ref="B60:B61"/>
    <mergeCell ref="C60:C61"/>
    <mergeCell ref="D60:D61"/>
    <mergeCell ref="B53:B54"/>
    <mergeCell ref="C53:C54"/>
    <mergeCell ref="D53:D54"/>
    <mergeCell ref="B55:B56"/>
    <mergeCell ref="C55:C56"/>
    <mergeCell ref="D55:D56"/>
    <mergeCell ref="B57:B59"/>
    <mergeCell ref="C57:C59"/>
    <mergeCell ref="D57:D59"/>
    <mergeCell ref="B46:B47"/>
    <mergeCell ref="C46:C47"/>
    <mergeCell ref="D46:D47"/>
    <mergeCell ref="B48:B49"/>
    <mergeCell ref="C48:C49"/>
    <mergeCell ref="D48:D49"/>
    <mergeCell ref="A63:D63"/>
    <mergeCell ref="A64:D64"/>
    <mergeCell ref="A65:D65"/>
    <mergeCell ref="A66:D66"/>
    <mergeCell ref="A67:D67"/>
  </mergeCells>
  <phoneticPr fontId="14"/>
  <pageMargins left="0.74803149606299213" right="0.74803149606299213" top="0.98425196850393704" bottom="0.98425196850393704" header="0.51181102362204722" footer="0.51181102362204722"/>
  <pageSetup paperSize="9" orientation="portrait" blackAndWhite="1" r:id="rId1"/>
  <rowBreaks count="1" manualBreakCount="1">
    <brk id="3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357"/>
  <sheetViews>
    <sheetView view="pageBreakPreview" zoomScale="55" zoomScaleNormal="100" zoomScaleSheetLayoutView="55" workbookViewId="0"/>
  </sheetViews>
  <sheetFormatPr defaultColWidth="9" defaultRowHeight="9.6"/>
  <cols>
    <col min="1" max="1" width="3.88671875" style="486" customWidth="1"/>
    <col min="2" max="2" width="19.109375" style="486" customWidth="1"/>
    <col min="3" max="3" width="27.44140625" style="486" customWidth="1"/>
    <col min="4" max="5" width="3.88671875" style="486" customWidth="1"/>
    <col min="6" max="6" width="27.44140625" style="486" customWidth="1"/>
    <col min="7" max="8" width="3.88671875" style="486" customWidth="1"/>
    <col min="9" max="9" width="4.6640625" style="486" customWidth="1"/>
    <col min="10" max="10" width="2.44140625" style="486" customWidth="1"/>
    <col min="11" max="12" width="6.109375" style="486" customWidth="1"/>
    <col min="13" max="13" width="27.44140625" style="486" customWidth="1"/>
    <col min="14" max="15" width="3.88671875" style="486" customWidth="1"/>
    <col min="16" max="16" width="4.6640625" style="486" customWidth="1"/>
    <col min="17" max="17" width="2.44140625" style="486" customWidth="1"/>
    <col min="18" max="19" width="6.109375" style="486" customWidth="1"/>
    <col min="20" max="20" width="27.44140625" style="486" customWidth="1"/>
    <col min="21" max="22" width="3.88671875" style="486" customWidth="1"/>
    <col min="23" max="23" width="4.6640625" style="486" customWidth="1"/>
    <col min="24" max="24" width="2.44140625" style="486" customWidth="1"/>
    <col min="25" max="26" width="6.109375" style="486" customWidth="1"/>
    <col min="27" max="27" width="27.44140625" style="486" customWidth="1"/>
    <col min="28" max="28" width="4.109375" style="486" customWidth="1"/>
    <col min="29" max="29" width="3.88671875" style="486" customWidth="1"/>
    <col min="30" max="30" width="4.6640625" style="486" customWidth="1"/>
    <col min="31" max="31" width="2.44140625" style="486" customWidth="1"/>
    <col min="32" max="33" width="6.109375" style="486" customWidth="1"/>
    <col min="34" max="34" width="27.44140625" style="486" customWidth="1"/>
    <col min="35" max="16384" width="9" style="486"/>
  </cols>
  <sheetData>
    <row r="1" spans="1:35" ht="24" customHeight="1">
      <c r="A1" s="485"/>
    </row>
    <row r="2" spans="1:35" ht="30" customHeight="1">
      <c r="A2" s="3354" t="s">
        <v>431</v>
      </c>
      <c r="B2" s="3355"/>
      <c r="C2" s="3359" t="str">
        <f>入力シート!C5</f>
        <v>久留米市長</v>
      </c>
      <c r="D2" s="3359"/>
      <c r="E2" s="3359"/>
      <c r="F2" s="3359"/>
      <c r="G2" s="487"/>
      <c r="H2" s="487"/>
      <c r="I2" s="3360" t="s">
        <v>78</v>
      </c>
      <c r="J2" s="3360"/>
      <c r="K2" s="3360"/>
      <c r="L2" s="488" t="s">
        <v>988</v>
      </c>
      <c r="M2" s="3361" t="str">
        <f>TEXT(入力シート!C14,"令和e年m月d日")</f>
        <v>令和7年4月2日</v>
      </c>
      <c r="N2" s="3361"/>
      <c r="O2" s="3362"/>
      <c r="P2" s="3363" t="s">
        <v>1034</v>
      </c>
      <c r="Q2" s="3364"/>
      <c r="R2" s="3364"/>
      <c r="S2" s="3364"/>
      <c r="T2" s="3364"/>
      <c r="U2" s="3364"/>
      <c r="V2" s="3364"/>
      <c r="W2" s="3364"/>
      <c r="X2" s="3364"/>
      <c r="Y2" s="3364"/>
      <c r="Z2" s="3364"/>
      <c r="AA2" s="3364"/>
      <c r="AB2" s="487"/>
      <c r="AC2" s="487"/>
      <c r="AD2" s="487"/>
      <c r="AE2" s="487"/>
      <c r="AF2" s="487"/>
      <c r="AG2" s="487"/>
      <c r="AH2" s="489"/>
      <c r="AI2" s="490"/>
    </row>
    <row r="3" spans="1:35" ht="30" customHeight="1">
      <c r="A3" s="3354" t="s">
        <v>432</v>
      </c>
      <c r="B3" s="3355"/>
      <c r="C3" s="3359" t="str">
        <f>入力シート!C10</f>
        <v>○○校区道路改良工事</v>
      </c>
      <c r="D3" s="3359"/>
      <c r="E3" s="3359"/>
      <c r="F3" s="3359"/>
      <c r="G3" s="487"/>
      <c r="H3" s="487"/>
      <c r="I3" s="3360"/>
      <c r="J3" s="3360"/>
      <c r="K3" s="3360"/>
      <c r="L3" s="491" t="s">
        <v>1035</v>
      </c>
      <c r="M3" s="3365" t="str">
        <f>TEXT(入力シート!C15,"令和e年m月d日")</f>
        <v>令和7年6月30日</v>
      </c>
      <c r="N3" s="3365"/>
      <c r="O3" s="3366"/>
      <c r="P3" s="3363"/>
      <c r="Q3" s="3364"/>
      <c r="R3" s="3364"/>
      <c r="S3" s="3364"/>
      <c r="T3" s="3364"/>
      <c r="U3" s="3364"/>
      <c r="V3" s="3364"/>
      <c r="W3" s="3364"/>
      <c r="X3" s="3364"/>
      <c r="Y3" s="3364"/>
      <c r="Z3" s="3364"/>
      <c r="AA3" s="3364"/>
      <c r="AB3" s="492"/>
      <c r="AC3" s="487"/>
      <c r="AD3" s="487"/>
      <c r="AE3" s="487"/>
      <c r="AF3" s="487"/>
      <c r="AG3" s="487"/>
      <c r="AH3" s="493" t="s">
        <v>1036</v>
      </c>
      <c r="AI3" s="490"/>
    </row>
    <row r="4" spans="1:35" ht="7.5" customHeight="1">
      <c r="A4" s="494"/>
      <c r="B4" s="494"/>
      <c r="C4" s="495"/>
      <c r="D4" s="495"/>
      <c r="E4" s="495"/>
      <c r="F4" s="495"/>
      <c r="G4" s="496"/>
      <c r="H4" s="496"/>
      <c r="I4" s="497"/>
      <c r="J4" s="497"/>
      <c r="K4" s="498"/>
      <c r="L4" s="498"/>
      <c r="M4" s="499"/>
      <c r="N4" s="499"/>
      <c r="O4" s="499"/>
      <c r="P4" s="499"/>
      <c r="Q4" s="496"/>
      <c r="R4" s="496"/>
      <c r="S4" s="496"/>
      <c r="T4" s="496"/>
      <c r="U4" s="500"/>
      <c r="V4" s="500"/>
      <c r="W4" s="487"/>
      <c r="X4" s="487"/>
      <c r="Y4" s="487"/>
      <c r="Z4" s="487"/>
      <c r="AA4" s="487"/>
      <c r="AB4" s="487"/>
      <c r="AC4" s="487"/>
      <c r="AD4" s="487"/>
      <c r="AE4" s="487"/>
      <c r="AF4" s="487"/>
      <c r="AG4" s="487"/>
      <c r="AH4" s="487"/>
      <c r="AI4" s="490"/>
    </row>
    <row r="5" spans="1:35" ht="30" customHeight="1">
      <c r="A5" s="501"/>
      <c r="B5" s="501"/>
      <c r="C5" s="502"/>
      <c r="D5" s="502"/>
      <c r="E5" s="502"/>
      <c r="F5" s="502"/>
      <c r="G5" s="503"/>
      <c r="H5" s="500"/>
      <c r="I5" s="3353" t="s">
        <v>433</v>
      </c>
      <c r="J5" s="3353"/>
      <c r="K5" s="3353"/>
      <c r="L5" s="3353"/>
      <c r="M5" s="3353"/>
      <c r="N5" s="503"/>
      <c r="O5" s="500"/>
      <c r="P5" s="3353" t="s">
        <v>434</v>
      </c>
      <c r="Q5" s="3353"/>
      <c r="R5" s="3353"/>
      <c r="S5" s="3353"/>
      <c r="T5" s="3353"/>
      <c r="U5" s="503"/>
      <c r="V5" s="500"/>
      <c r="W5" s="3353" t="s">
        <v>435</v>
      </c>
      <c r="X5" s="3353"/>
      <c r="Y5" s="3353"/>
      <c r="Z5" s="3353"/>
      <c r="AA5" s="3353"/>
      <c r="AB5" s="503"/>
      <c r="AC5" s="500"/>
      <c r="AD5" s="3353" t="s">
        <v>436</v>
      </c>
      <c r="AE5" s="3353"/>
      <c r="AF5" s="3353"/>
      <c r="AG5" s="3353"/>
      <c r="AH5" s="3353"/>
      <c r="AI5" s="490"/>
    </row>
    <row r="6" spans="1:35" ht="30" customHeight="1">
      <c r="A6" s="3354" t="s">
        <v>1037</v>
      </c>
      <c r="B6" s="3355"/>
      <c r="C6" s="504" t="str">
        <f>入力シート!C26</f>
        <v>(株）○○○○建設</v>
      </c>
      <c r="D6" s="505"/>
      <c r="E6" s="502"/>
      <c r="F6" s="502"/>
      <c r="G6" s="496"/>
      <c r="H6" s="500"/>
      <c r="I6" s="3333" t="s">
        <v>1038</v>
      </c>
      <c r="J6" s="3336" t="s">
        <v>1039</v>
      </c>
      <c r="K6" s="3337"/>
      <c r="L6" s="3338"/>
      <c r="M6" s="506" t="s">
        <v>1040</v>
      </c>
      <c r="N6" s="496"/>
      <c r="O6" s="500"/>
      <c r="P6" s="3333"/>
      <c r="Q6" s="3336" t="s">
        <v>1039</v>
      </c>
      <c r="R6" s="3337"/>
      <c r="S6" s="3338"/>
      <c r="T6" s="506"/>
      <c r="U6" s="496"/>
      <c r="V6" s="500"/>
      <c r="W6" s="3333"/>
      <c r="X6" s="3336" t="s">
        <v>1039</v>
      </c>
      <c r="Y6" s="3337"/>
      <c r="Z6" s="3338"/>
      <c r="AA6" s="506"/>
      <c r="AB6" s="496"/>
      <c r="AC6" s="500"/>
      <c r="AD6" s="3333"/>
      <c r="AE6" s="3336" t="s">
        <v>1039</v>
      </c>
      <c r="AF6" s="3337"/>
      <c r="AG6" s="3338"/>
      <c r="AH6" s="506"/>
      <c r="AI6" s="490"/>
    </row>
    <row r="7" spans="1:35" ht="30" customHeight="1" thickBot="1">
      <c r="A7" s="3354" t="s">
        <v>1041</v>
      </c>
      <c r="B7" s="3355"/>
      <c r="C7" s="507">
        <v>12345678</v>
      </c>
      <c r="D7" s="505"/>
      <c r="E7" s="502"/>
      <c r="F7" s="502"/>
      <c r="G7" s="496"/>
      <c r="H7" s="500"/>
      <c r="I7" s="3334"/>
      <c r="J7" s="3339" t="s">
        <v>1042</v>
      </c>
      <c r="K7" s="3340"/>
      <c r="L7" s="3341"/>
      <c r="M7" s="508">
        <v>12345678</v>
      </c>
      <c r="N7" s="496"/>
      <c r="O7" s="500"/>
      <c r="P7" s="3334"/>
      <c r="Q7" s="3339" t="s">
        <v>1042</v>
      </c>
      <c r="R7" s="3340"/>
      <c r="S7" s="3341"/>
      <c r="T7" s="508"/>
      <c r="U7" s="496"/>
      <c r="V7" s="500"/>
      <c r="W7" s="3334"/>
      <c r="X7" s="3339" t="s">
        <v>1042</v>
      </c>
      <c r="Y7" s="3340"/>
      <c r="Z7" s="3341"/>
      <c r="AA7" s="508"/>
      <c r="AB7" s="496"/>
      <c r="AC7" s="500"/>
      <c r="AD7" s="3334"/>
      <c r="AE7" s="3339" t="s">
        <v>1042</v>
      </c>
      <c r="AF7" s="3340"/>
      <c r="AG7" s="3341"/>
      <c r="AH7" s="508"/>
      <c r="AI7" s="490"/>
    </row>
    <row r="8" spans="1:35" ht="30" customHeight="1" thickTop="1" thickBot="1">
      <c r="A8" s="3358" t="s">
        <v>1043</v>
      </c>
      <c r="B8" s="3355"/>
      <c r="C8" s="509" t="s">
        <v>1044</v>
      </c>
      <c r="D8" s="510"/>
      <c r="E8" s="502"/>
      <c r="F8" s="502"/>
      <c r="G8" s="496"/>
      <c r="H8" s="500"/>
      <c r="I8" s="3335"/>
      <c r="J8" s="3342" t="s">
        <v>437</v>
      </c>
      <c r="K8" s="3343"/>
      <c r="L8" s="3344"/>
      <c r="M8" s="511" t="s">
        <v>1045</v>
      </c>
      <c r="N8" s="496"/>
      <c r="O8" s="500"/>
      <c r="P8" s="3335"/>
      <c r="Q8" s="3342" t="s">
        <v>437</v>
      </c>
      <c r="R8" s="3343"/>
      <c r="S8" s="3344"/>
      <c r="T8" s="511"/>
      <c r="U8" s="496"/>
      <c r="V8" s="500"/>
      <c r="W8" s="3335"/>
      <c r="X8" s="3342" t="s">
        <v>437</v>
      </c>
      <c r="Y8" s="3343"/>
      <c r="Z8" s="3344"/>
      <c r="AA8" s="511"/>
      <c r="AB8" s="496"/>
      <c r="AC8" s="500"/>
      <c r="AD8" s="3335"/>
      <c r="AE8" s="3342" t="s">
        <v>437</v>
      </c>
      <c r="AF8" s="3343"/>
      <c r="AG8" s="3344"/>
      <c r="AH8" s="511"/>
      <c r="AI8" s="490"/>
    </row>
    <row r="9" spans="1:35" ht="30" customHeight="1" thickTop="1">
      <c r="A9" s="3356" t="s">
        <v>1046</v>
      </c>
      <c r="B9" s="3357"/>
      <c r="C9" s="506" t="str">
        <f>入力シート!C20</f>
        <v>久留米三郎</v>
      </c>
      <c r="D9" s="510"/>
      <c r="E9" s="502"/>
      <c r="F9" s="502"/>
      <c r="G9" s="496"/>
      <c r="H9" s="500"/>
      <c r="I9" s="3335"/>
      <c r="J9" s="3327" t="s">
        <v>438</v>
      </c>
      <c r="K9" s="3328"/>
      <c r="L9" s="3329"/>
      <c r="M9" s="512" t="s">
        <v>1040</v>
      </c>
      <c r="N9" s="496"/>
      <c r="O9" s="500"/>
      <c r="P9" s="3335"/>
      <c r="Q9" s="3327" t="s">
        <v>438</v>
      </c>
      <c r="R9" s="3328"/>
      <c r="S9" s="3329"/>
      <c r="T9" s="512"/>
      <c r="U9" s="496"/>
      <c r="V9" s="500"/>
      <c r="W9" s="3335"/>
      <c r="X9" s="3327" t="s">
        <v>438</v>
      </c>
      <c r="Y9" s="3328"/>
      <c r="Z9" s="3329"/>
      <c r="AA9" s="512"/>
      <c r="AB9" s="496"/>
      <c r="AC9" s="500"/>
      <c r="AD9" s="3335"/>
      <c r="AE9" s="3327" t="s">
        <v>438</v>
      </c>
      <c r="AF9" s="3328"/>
      <c r="AG9" s="3329"/>
      <c r="AH9" s="512"/>
      <c r="AI9" s="490"/>
    </row>
    <row r="10" spans="1:35" ht="30" customHeight="1">
      <c r="A10" s="3351" t="s">
        <v>439</v>
      </c>
      <c r="B10" s="3352"/>
      <c r="C10" s="509" t="s">
        <v>1040</v>
      </c>
      <c r="D10" s="510"/>
      <c r="E10" s="502"/>
      <c r="F10" s="502"/>
      <c r="G10" s="496"/>
      <c r="H10" s="500"/>
      <c r="I10" s="3335"/>
      <c r="J10" s="3327" t="s">
        <v>95</v>
      </c>
      <c r="K10" s="3328"/>
      <c r="L10" s="3329"/>
      <c r="M10" s="507">
        <v>12345678</v>
      </c>
      <c r="N10" s="496"/>
      <c r="O10" s="500"/>
      <c r="P10" s="3335"/>
      <c r="Q10" s="3327" t="s">
        <v>95</v>
      </c>
      <c r="R10" s="3328"/>
      <c r="S10" s="3329"/>
      <c r="T10" s="507"/>
      <c r="U10" s="496"/>
      <c r="V10" s="500"/>
      <c r="W10" s="3335"/>
      <c r="X10" s="3327" t="s">
        <v>95</v>
      </c>
      <c r="Y10" s="3328"/>
      <c r="Z10" s="3329"/>
      <c r="AA10" s="507"/>
      <c r="AB10" s="496"/>
      <c r="AC10" s="500"/>
      <c r="AD10" s="3335"/>
      <c r="AE10" s="3327" t="s">
        <v>95</v>
      </c>
      <c r="AF10" s="3328"/>
      <c r="AG10" s="3329"/>
      <c r="AH10" s="507"/>
      <c r="AI10" s="490"/>
    </row>
    <row r="11" spans="1:35" ht="30" customHeight="1" thickBot="1">
      <c r="A11" s="3349" t="s">
        <v>440</v>
      </c>
      <c r="B11" s="3350"/>
      <c r="C11" s="509" t="s">
        <v>1040</v>
      </c>
      <c r="D11" s="510"/>
      <c r="E11" s="502"/>
      <c r="F11" s="502"/>
      <c r="G11" s="496"/>
      <c r="H11" s="500"/>
      <c r="I11" s="3335"/>
      <c r="J11" s="3330" t="s">
        <v>1047</v>
      </c>
      <c r="K11" s="3331"/>
      <c r="L11" s="3332"/>
      <c r="M11" s="513" t="s">
        <v>441</v>
      </c>
      <c r="N11" s="496"/>
      <c r="O11" s="500"/>
      <c r="P11" s="3335"/>
      <c r="Q11" s="3330" t="s">
        <v>1047</v>
      </c>
      <c r="R11" s="3331"/>
      <c r="S11" s="3332"/>
      <c r="T11" s="513"/>
      <c r="U11" s="496"/>
      <c r="V11" s="500"/>
      <c r="W11" s="3335"/>
      <c r="X11" s="3330" t="s">
        <v>1047</v>
      </c>
      <c r="Y11" s="3331"/>
      <c r="Z11" s="3332"/>
      <c r="AA11" s="513"/>
      <c r="AB11" s="496"/>
      <c r="AC11" s="500"/>
      <c r="AD11" s="3335"/>
      <c r="AE11" s="3330" t="s">
        <v>1047</v>
      </c>
      <c r="AF11" s="3331"/>
      <c r="AG11" s="3332"/>
      <c r="AH11" s="513"/>
      <c r="AI11" s="490"/>
    </row>
    <row r="12" spans="1:35" ht="30" customHeight="1" thickTop="1" thickBot="1">
      <c r="A12" s="514"/>
      <c r="B12" s="515" t="s">
        <v>442</v>
      </c>
      <c r="C12" s="509" t="s">
        <v>1040</v>
      </c>
      <c r="D12" s="510"/>
      <c r="E12" s="502"/>
      <c r="F12" s="516"/>
      <c r="G12" s="496"/>
      <c r="H12" s="496"/>
      <c r="I12" s="3335"/>
      <c r="J12" s="3319" t="s">
        <v>56</v>
      </c>
      <c r="K12" s="3320"/>
      <c r="L12" s="3321"/>
      <c r="M12" s="517">
        <v>1234567890</v>
      </c>
      <c r="N12" s="518"/>
      <c r="O12" s="496"/>
      <c r="P12" s="3335"/>
      <c r="Q12" s="3319" t="s">
        <v>56</v>
      </c>
      <c r="R12" s="3320"/>
      <c r="S12" s="3321"/>
      <c r="T12" s="517"/>
      <c r="U12" s="518"/>
      <c r="V12" s="496"/>
      <c r="W12" s="3335"/>
      <c r="X12" s="3319" t="s">
        <v>56</v>
      </c>
      <c r="Y12" s="3320"/>
      <c r="Z12" s="3321"/>
      <c r="AA12" s="517"/>
      <c r="AB12" s="518"/>
      <c r="AC12" s="496"/>
      <c r="AD12" s="3335"/>
      <c r="AE12" s="3319" t="s">
        <v>56</v>
      </c>
      <c r="AF12" s="3320"/>
      <c r="AG12" s="3321"/>
      <c r="AH12" s="517"/>
      <c r="AI12" s="490"/>
    </row>
    <row r="13" spans="1:35" ht="30" customHeight="1" thickTop="1">
      <c r="A13" s="3349" t="s">
        <v>440</v>
      </c>
      <c r="B13" s="3350"/>
      <c r="C13" s="509" t="s">
        <v>1040</v>
      </c>
      <c r="D13" s="510"/>
      <c r="E13" s="502"/>
      <c r="F13" s="516"/>
      <c r="G13" s="496"/>
      <c r="H13" s="496"/>
      <c r="I13" s="3335"/>
      <c r="J13" s="3322" t="s">
        <v>1048</v>
      </c>
      <c r="K13" s="3323"/>
      <c r="L13" s="3324"/>
      <c r="M13" s="509" t="s">
        <v>1040</v>
      </c>
      <c r="N13" s="519"/>
      <c r="O13" s="496"/>
      <c r="P13" s="3335"/>
      <c r="Q13" s="3322" t="s">
        <v>1048</v>
      </c>
      <c r="R13" s="3323"/>
      <c r="S13" s="3324"/>
      <c r="T13" s="509"/>
      <c r="U13" s="519"/>
      <c r="V13" s="496"/>
      <c r="W13" s="3335"/>
      <c r="X13" s="3322" t="s">
        <v>1048</v>
      </c>
      <c r="Y13" s="3323"/>
      <c r="Z13" s="3324"/>
      <c r="AA13" s="509"/>
      <c r="AB13" s="519"/>
      <c r="AC13" s="496"/>
      <c r="AD13" s="3335"/>
      <c r="AE13" s="3322" t="s">
        <v>1048</v>
      </c>
      <c r="AF13" s="3323"/>
      <c r="AG13" s="3324"/>
      <c r="AH13" s="509"/>
      <c r="AI13" s="490"/>
    </row>
    <row r="14" spans="1:35" ht="30" customHeight="1">
      <c r="A14" s="514"/>
      <c r="B14" s="515" t="s">
        <v>442</v>
      </c>
      <c r="C14" s="509" t="s">
        <v>1040</v>
      </c>
      <c r="D14" s="510"/>
      <c r="E14" s="502"/>
      <c r="F14" s="502"/>
      <c r="G14" s="496"/>
      <c r="H14" s="496"/>
      <c r="I14" s="3335"/>
      <c r="J14" s="3336" t="s">
        <v>55</v>
      </c>
      <c r="K14" s="3337"/>
      <c r="L14" s="3338"/>
      <c r="M14" s="506" t="s">
        <v>1040</v>
      </c>
      <c r="N14" s="496"/>
      <c r="O14" s="496"/>
      <c r="P14" s="3335"/>
      <c r="Q14" s="3336" t="s">
        <v>55</v>
      </c>
      <c r="R14" s="3337"/>
      <c r="S14" s="3338"/>
      <c r="T14" s="506"/>
      <c r="U14" s="496"/>
      <c r="V14" s="496"/>
      <c r="W14" s="3335"/>
      <c r="X14" s="3336" t="s">
        <v>55</v>
      </c>
      <c r="Y14" s="3337"/>
      <c r="Z14" s="3338"/>
      <c r="AA14" s="506"/>
      <c r="AB14" s="496"/>
      <c r="AC14" s="496"/>
      <c r="AD14" s="3335"/>
      <c r="AE14" s="3336" t="s">
        <v>55</v>
      </c>
      <c r="AF14" s="3337"/>
      <c r="AG14" s="3338"/>
      <c r="AH14" s="506"/>
      <c r="AI14" s="490"/>
    </row>
    <row r="15" spans="1:35" ht="30" customHeight="1">
      <c r="A15" s="520"/>
      <c r="B15" s="521"/>
      <c r="C15" s="522"/>
      <c r="D15" s="523"/>
      <c r="E15" s="502"/>
      <c r="F15" s="502"/>
      <c r="G15" s="496"/>
      <c r="H15" s="496"/>
      <c r="I15" s="3335"/>
      <c r="J15" s="524"/>
      <c r="K15" s="3317" t="s">
        <v>1049</v>
      </c>
      <c r="L15" s="3318"/>
      <c r="M15" s="525" t="s">
        <v>1050</v>
      </c>
      <c r="N15" s="496"/>
      <c r="O15" s="496"/>
      <c r="P15" s="3335"/>
      <c r="Q15" s="524"/>
      <c r="R15" s="3317" t="s">
        <v>1049</v>
      </c>
      <c r="S15" s="3318"/>
      <c r="T15" s="525"/>
      <c r="U15" s="496"/>
      <c r="V15" s="496"/>
      <c r="W15" s="3335"/>
      <c r="X15" s="524"/>
      <c r="Y15" s="3317" t="s">
        <v>1049</v>
      </c>
      <c r="Z15" s="3318"/>
      <c r="AA15" s="525"/>
      <c r="AB15" s="496"/>
      <c r="AC15" s="496"/>
      <c r="AD15" s="3335"/>
      <c r="AE15" s="524"/>
      <c r="AF15" s="3317" t="s">
        <v>1049</v>
      </c>
      <c r="AG15" s="3318"/>
      <c r="AH15" s="525"/>
      <c r="AI15" s="490"/>
    </row>
    <row r="16" spans="1:35" ht="30" customHeight="1">
      <c r="A16" s="526"/>
      <c r="B16" s="526"/>
      <c r="D16" s="527"/>
      <c r="E16" s="502"/>
      <c r="F16" s="502"/>
      <c r="G16" s="496"/>
      <c r="H16" s="496"/>
      <c r="I16" s="3304" t="s">
        <v>443</v>
      </c>
      <c r="J16" s="3306" t="s">
        <v>444</v>
      </c>
      <c r="K16" s="3307"/>
      <c r="L16" s="3308"/>
      <c r="M16" s="509" t="s">
        <v>1040</v>
      </c>
      <c r="N16" s="496"/>
      <c r="O16" s="496"/>
      <c r="P16" s="3304" t="s">
        <v>443</v>
      </c>
      <c r="Q16" s="3306" t="s">
        <v>444</v>
      </c>
      <c r="R16" s="3307"/>
      <c r="S16" s="3308"/>
      <c r="T16" s="509"/>
      <c r="U16" s="496"/>
      <c r="V16" s="496"/>
      <c r="W16" s="3304" t="s">
        <v>443</v>
      </c>
      <c r="X16" s="3306" t="s">
        <v>444</v>
      </c>
      <c r="Y16" s="3307"/>
      <c r="Z16" s="3308"/>
      <c r="AA16" s="509"/>
      <c r="AB16" s="496"/>
      <c r="AC16" s="496"/>
      <c r="AD16" s="3304" t="s">
        <v>443</v>
      </c>
      <c r="AE16" s="3306" t="s">
        <v>444</v>
      </c>
      <c r="AF16" s="3307"/>
      <c r="AG16" s="3308"/>
      <c r="AH16" s="509"/>
      <c r="AI16" s="490"/>
    </row>
    <row r="17" spans="1:35" ht="30" customHeight="1">
      <c r="A17" s="3345" t="s">
        <v>445</v>
      </c>
      <c r="B17" s="3346"/>
      <c r="C17" s="528" t="s">
        <v>446</v>
      </c>
      <c r="D17" s="510"/>
      <c r="E17" s="502"/>
      <c r="F17" s="529" t="s">
        <v>447</v>
      </c>
      <c r="G17" s="496"/>
      <c r="H17" s="496"/>
      <c r="I17" s="3305"/>
      <c r="J17" s="530"/>
      <c r="K17" s="3325" t="s">
        <v>448</v>
      </c>
      <c r="L17" s="3326"/>
      <c r="M17" s="509" t="s">
        <v>1040</v>
      </c>
      <c r="N17" s="496"/>
      <c r="O17" s="496"/>
      <c r="P17" s="3305"/>
      <c r="Q17" s="530"/>
      <c r="R17" s="3325" t="s">
        <v>448</v>
      </c>
      <c r="S17" s="3326"/>
      <c r="T17" s="509"/>
      <c r="U17" s="496"/>
      <c r="V17" s="496"/>
      <c r="W17" s="3305"/>
      <c r="X17" s="530"/>
      <c r="Y17" s="3325" t="s">
        <v>448</v>
      </c>
      <c r="Z17" s="3326"/>
      <c r="AA17" s="509"/>
      <c r="AB17" s="496"/>
      <c r="AC17" s="496"/>
      <c r="AD17" s="3305"/>
      <c r="AE17" s="530"/>
      <c r="AF17" s="3325" t="s">
        <v>448</v>
      </c>
      <c r="AG17" s="3326"/>
      <c r="AH17" s="509"/>
      <c r="AI17" s="490"/>
    </row>
    <row r="18" spans="1:35" ht="30" customHeight="1" thickBot="1">
      <c r="A18" s="3347"/>
      <c r="B18" s="3348"/>
      <c r="C18" s="509" t="s">
        <v>1040</v>
      </c>
      <c r="D18" s="502"/>
      <c r="E18" s="502"/>
      <c r="F18" s="509" t="s">
        <v>1040</v>
      </c>
      <c r="G18" s="531"/>
      <c r="H18" s="496"/>
      <c r="I18" s="3309" t="s">
        <v>53</v>
      </c>
      <c r="J18" s="3310"/>
      <c r="K18" s="3311" t="s">
        <v>1051</v>
      </c>
      <c r="L18" s="3312"/>
      <c r="M18" s="3313"/>
      <c r="N18" s="531"/>
      <c r="O18" s="496"/>
      <c r="P18" s="3309" t="s">
        <v>53</v>
      </c>
      <c r="Q18" s="3310"/>
      <c r="R18" s="3311"/>
      <c r="S18" s="3312"/>
      <c r="T18" s="3313"/>
      <c r="U18" s="531"/>
      <c r="V18" s="496"/>
      <c r="W18" s="3309" t="s">
        <v>53</v>
      </c>
      <c r="X18" s="3310"/>
      <c r="Y18" s="3311"/>
      <c r="Z18" s="3312"/>
      <c r="AA18" s="3313"/>
      <c r="AB18" s="531"/>
      <c r="AC18" s="496"/>
      <c r="AD18" s="3309" t="s">
        <v>53</v>
      </c>
      <c r="AE18" s="3310"/>
      <c r="AF18" s="3311"/>
      <c r="AG18" s="3312"/>
      <c r="AH18" s="3313"/>
      <c r="AI18" s="490"/>
    </row>
    <row r="19" spans="1:35" ht="30" customHeight="1" thickTop="1" thickBot="1">
      <c r="A19" s="532"/>
      <c r="B19" s="532"/>
      <c r="C19" s="522"/>
      <c r="D19" s="510"/>
      <c r="E19" s="502"/>
      <c r="F19" s="516"/>
      <c r="G19" s="531"/>
      <c r="H19" s="496"/>
      <c r="I19" s="3314" t="s">
        <v>600</v>
      </c>
      <c r="J19" s="3315"/>
      <c r="K19" s="3315"/>
      <c r="L19" s="3316"/>
      <c r="M19" s="329" t="s">
        <v>601</v>
      </c>
      <c r="N19" s="531"/>
      <c r="O19" s="496"/>
      <c r="P19" s="3314" t="s">
        <v>600</v>
      </c>
      <c r="Q19" s="3315"/>
      <c r="R19" s="3315"/>
      <c r="S19" s="3316"/>
      <c r="T19" s="329" t="s">
        <v>601</v>
      </c>
      <c r="U19" s="531"/>
      <c r="V19" s="496"/>
      <c r="W19" s="3314" t="s">
        <v>600</v>
      </c>
      <c r="X19" s="3315"/>
      <c r="Y19" s="3315"/>
      <c r="Z19" s="3316"/>
      <c r="AA19" s="329" t="s">
        <v>601</v>
      </c>
      <c r="AB19" s="531"/>
      <c r="AC19" s="496"/>
      <c r="AD19" s="3314" t="s">
        <v>600</v>
      </c>
      <c r="AE19" s="3315"/>
      <c r="AF19" s="3315"/>
      <c r="AG19" s="3316"/>
      <c r="AH19" s="329" t="s">
        <v>601</v>
      </c>
      <c r="AI19" s="490"/>
    </row>
    <row r="20" spans="1:35" ht="30" customHeight="1" thickTop="1">
      <c r="A20" s="526"/>
      <c r="B20" s="526"/>
      <c r="C20" s="533"/>
      <c r="D20" s="510"/>
      <c r="E20" s="502"/>
      <c r="F20" s="516"/>
      <c r="G20" s="496"/>
      <c r="H20" s="496"/>
      <c r="I20" s="531"/>
      <c r="J20" s="531"/>
      <c r="K20" s="531"/>
      <c r="L20" s="531"/>
      <c r="M20" s="531"/>
      <c r="N20" s="531"/>
      <c r="O20" s="496"/>
      <c r="P20" s="531"/>
      <c r="Q20" s="531"/>
      <c r="R20" s="531"/>
      <c r="S20" s="531"/>
      <c r="T20" s="531"/>
      <c r="U20" s="531"/>
      <c r="V20" s="496"/>
      <c r="W20" s="531"/>
      <c r="X20" s="531"/>
      <c r="Y20" s="531"/>
      <c r="Z20" s="531"/>
      <c r="AA20" s="531"/>
      <c r="AB20" s="531"/>
      <c r="AC20" s="496"/>
      <c r="AD20" s="531"/>
      <c r="AE20" s="531"/>
      <c r="AF20" s="531"/>
      <c r="AG20" s="531"/>
      <c r="AH20" s="531"/>
      <c r="AI20" s="490"/>
    </row>
    <row r="21" spans="1:35" ht="30" customHeight="1">
      <c r="A21" s="3345" t="s">
        <v>449</v>
      </c>
      <c r="B21" s="3346"/>
      <c r="C21" s="509" t="s">
        <v>1040</v>
      </c>
      <c r="D21" s="502"/>
      <c r="E21" s="502"/>
      <c r="F21" s="516"/>
      <c r="G21" s="496"/>
      <c r="H21" s="496"/>
      <c r="I21" s="500"/>
      <c r="J21" s="500"/>
      <c r="K21" s="500"/>
      <c r="L21" s="500"/>
      <c r="M21" s="500"/>
      <c r="N21" s="496"/>
      <c r="O21" s="496"/>
      <c r="P21" s="500"/>
      <c r="Q21" s="500"/>
      <c r="R21" s="500"/>
      <c r="S21" s="500"/>
      <c r="T21" s="500"/>
      <c r="U21" s="496"/>
      <c r="V21" s="496"/>
      <c r="W21" s="500"/>
      <c r="X21" s="500"/>
      <c r="Y21" s="500"/>
      <c r="Z21" s="500"/>
      <c r="AA21" s="500"/>
      <c r="AB21" s="496"/>
      <c r="AC21" s="496"/>
      <c r="AD21" s="500"/>
      <c r="AE21" s="500"/>
      <c r="AF21" s="500"/>
      <c r="AG21" s="500"/>
      <c r="AH21" s="500"/>
      <c r="AI21" s="490"/>
    </row>
    <row r="22" spans="1:35" ht="30" customHeight="1">
      <c r="A22" s="3347"/>
      <c r="B22" s="3348"/>
      <c r="C22" s="509" t="s">
        <v>1040</v>
      </c>
      <c r="D22" s="523"/>
      <c r="E22" s="523"/>
      <c r="F22" s="523"/>
      <c r="G22" s="496"/>
      <c r="H22" s="496"/>
      <c r="I22" s="3333" t="s">
        <v>1038</v>
      </c>
      <c r="J22" s="3336" t="s">
        <v>1039</v>
      </c>
      <c r="K22" s="3337"/>
      <c r="L22" s="3338"/>
      <c r="M22" s="506" t="s">
        <v>1040</v>
      </c>
      <c r="N22" s="496"/>
      <c r="O22" s="496"/>
      <c r="P22" s="3333"/>
      <c r="Q22" s="3336" t="s">
        <v>1039</v>
      </c>
      <c r="R22" s="3337"/>
      <c r="S22" s="3338"/>
      <c r="T22" s="506"/>
      <c r="U22" s="496"/>
      <c r="V22" s="496"/>
      <c r="W22" s="3333"/>
      <c r="X22" s="3336" t="s">
        <v>1039</v>
      </c>
      <c r="Y22" s="3337"/>
      <c r="Z22" s="3338"/>
      <c r="AA22" s="506"/>
      <c r="AB22" s="496"/>
      <c r="AC22" s="496"/>
      <c r="AD22" s="3333"/>
      <c r="AE22" s="3336" t="s">
        <v>1039</v>
      </c>
      <c r="AF22" s="3337"/>
      <c r="AG22" s="3338"/>
      <c r="AH22" s="506"/>
      <c r="AI22" s="490"/>
    </row>
    <row r="23" spans="1:35" ht="30" customHeight="1" thickBot="1">
      <c r="A23" s="533"/>
      <c r="B23" s="533"/>
      <c r="C23" s="533"/>
      <c r="D23" s="523"/>
      <c r="E23" s="523"/>
      <c r="F23" s="523"/>
      <c r="G23" s="496"/>
      <c r="H23" s="496"/>
      <c r="I23" s="3334"/>
      <c r="J23" s="3339" t="s">
        <v>1042</v>
      </c>
      <c r="K23" s="3340"/>
      <c r="L23" s="3341"/>
      <c r="M23" s="508">
        <v>12345678</v>
      </c>
      <c r="N23" s="496"/>
      <c r="O23" s="496"/>
      <c r="P23" s="3334"/>
      <c r="Q23" s="3339" t="s">
        <v>1042</v>
      </c>
      <c r="R23" s="3340"/>
      <c r="S23" s="3341"/>
      <c r="T23" s="508"/>
      <c r="U23" s="496"/>
      <c r="V23" s="496"/>
      <c r="W23" s="3334"/>
      <c r="X23" s="3339" t="s">
        <v>1042</v>
      </c>
      <c r="Y23" s="3340"/>
      <c r="Z23" s="3341"/>
      <c r="AA23" s="508"/>
      <c r="AB23" s="496"/>
      <c r="AC23" s="496"/>
      <c r="AD23" s="3334"/>
      <c r="AE23" s="3339" t="s">
        <v>1042</v>
      </c>
      <c r="AF23" s="3340"/>
      <c r="AG23" s="3341"/>
      <c r="AH23" s="508"/>
      <c r="AI23" s="490"/>
    </row>
    <row r="24" spans="1:35" ht="30" customHeight="1" thickTop="1" thickBot="1">
      <c r="D24" s="523"/>
      <c r="E24" s="523"/>
      <c r="F24" s="523"/>
      <c r="G24" s="496"/>
      <c r="H24" s="496"/>
      <c r="I24" s="3335"/>
      <c r="J24" s="3342" t="s">
        <v>437</v>
      </c>
      <c r="K24" s="3343"/>
      <c r="L24" s="3344"/>
      <c r="M24" s="511" t="s">
        <v>1045</v>
      </c>
      <c r="N24" s="496"/>
      <c r="O24" s="496"/>
      <c r="P24" s="3335"/>
      <c r="Q24" s="3342" t="s">
        <v>437</v>
      </c>
      <c r="R24" s="3343"/>
      <c r="S24" s="3344"/>
      <c r="T24" s="511"/>
      <c r="U24" s="496"/>
      <c r="V24" s="496"/>
      <c r="W24" s="3335"/>
      <c r="X24" s="3342" t="s">
        <v>437</v>
      </c>
      <c r="Y24" s="3343"/>
      <c r="Z24" s="3344"/>
      <c r="AA24" s="511"/>
      <c r="AB24" s="496"/>
      <c r="AC24" s="496"/>
      <c r="AD24" s="3335"/>
      <c r="AE24" s="3342" t="s">
        <v>437</v>
      </c>
      <c r="AF24" s="3343"/>
      <c r="AG24" s="3344"/>
      <c r="AH24" s="511"/>
      <c r="AI24" s="490"/>
    </row>
    <row r="25" spans="1:35" ht="30" customHeight="1" thickTop="1">
      <c r="D25" s="523"/>
      <c r="E25" s="523"/>
      <c r="F25" s="534"/>
      <c r="G25" s="496"/>
      <c r="H25" s="496"/>
      <c r="I25" s="3335"/>
      <c r="J25" s="3327" t="s">
        <v>438</v>
      </c>
      <c r="K25" s="3328"/>
      <c r="L25" s="3329"/>
      <c r="M25" s="512" t="s">
        <v>1040</v>
      </c>
      <c r="N25" s="496"/>
      <c r="O25" s="496"/>
      <c r="P25" s="3335"/>
      <c r="Q25" s="3327" t="s">
        <v>438</v>
      </c>
      <c r="R25" s="3328"/>
      <c r="S25" s="3329"/>
      <c r="T25" s="512"/>
      <c r="U25" s="496"/>
      <c r="V25" s="496"/>
      <c r="W25" s="3335"/>
      <c r="X25" s="3327" t="s">
        <v>438</v>
      </c>
      <c r="Y25" s="3328"/>
      <c r="Z25" s="3329"/>
      <c r="AA25" s="512"/>
      <c r="AB25" s="496"/>
      <c r="AC25" s="496"/>
      <c r="AD25" s="3335"/>
      <c r="AE25" s="3327" t="s">
        <v>438</v>
      </c>
      <c r="AF25" s="3328"/>
      <c r="AG25" s="3329"/>
      <c r="AH25" s="512"/>
      <c r="AI25" s="490"/>
    </row>
    <row r="26" spans="1:35" ht="30" customHeight="1">
      <c r="D26" s="502"/>
      <c r="E26" s="502"/>
      <c r="F26" s="516"/>
      <c r="G26" s="496"/>
      <c r="H26" s="535"/>
      <c r="I26" s="3335"/>
      <c r="J26" s="3327" t="s">
        <v>95</v>
      </c>
      <c r="K26" s="3328"/>
      <c r="L26" s="3329"/>
      <c r="M26" s="507">
        <v>12345678</v>
      </c>
      <c r="N26" s="496"/>
      <c r="O26" s="496"/>
      <c r="P26" s="3335"/>
      <c r="Q26" s="3327" t="s">
        <v>95</v>
      </c>
      <c r="R26" s="3328"/>
      <c r="S26" s="3329"/>
      <c r="T26" s="507"/>
      <c r="U26" s="496"/>
      <c r="V26" s="496"/>
      <c r="W26" s="3335"/>
      <c r="X26" s="3327" t="s">
        <v>95</v>
      </c>
      <c r="Y26" s="3328"/>
      <c r="Z26" s="3329"/>
      <c r="AA26" s="507"/>
      <c r="AB26" s="496"/>
      <c r="AC26" s="496"/>
      <c r="AD26" s="3335"/>
      <c r="AE26" s="3327" t="s">
        <v>95</v>
      </c>
      <c r="AF26" s="3328"/>
      <c r="AG26" s="3329"/>
      <c r="AH26" s="507"/>
      <c r="AI26" s="490"/>
    </row>
    <row r="27" spans="1:35" ht="30" customHeight="1" thickBot="1">
      <c r="D27" s="502"/>
      <c r="E27" s="502"/>
      <c r="F27" s="516"/>
      <c r="G27" s="496"/>
      <c r="H27" s="535"/>
      <c r="I27" s="3335"/>
      <c r="J27" s="3330" t="s">
        <v>1047</v>
      </c>
      <c r="K27" s="3331"/>
      <c r="L27" s="3332"/>
      <c r="M27" s="513" t="s">
        <v>441</v>
      </c>
      <c r="N27" s="496"/>
      <c r="O27" s="535"/>
      <c r="P27" s="3335"/>
      <c r="Q27" s="3330" t="s">
        <v>1047</v>
      </c>
      <c r="R27" s="3331"/>
      <c r="S27" s="3332"/>
      <c r="T27" s="513"/>
      <c r="U27" s="496"/>
      <c r="V27" s="535"/>
      <c r="W27" s="3335"/>
      <c r="X27" s="3330" t="s">
        <v>1047</v>
      </c>
      <c r="Y27" s="3331"/>
      <c r="Z27" s="3332"/>
      <c r="AA27" s="513"/>
      <c r="AB27" s="496"/>
      <c r="AC27" s="535"/>
      <c r="AD27" s="3335"/>
      <c r="AE27" s="3330" t="s">
        <v>1047</v>
      </c>
      <c r="AF27" s="3331"/>
      <c r="AG27" s="3332"/>
      <c r="AH27" s="513"/>
      <c r="AI27" s="490"/>
    </row>
    <row r="28" spans="1:35" ht="30" customHeight="1" thickTop="1" thickBot="1">
      <c r="A28" s="533"/>
      <c r="B28" s="533"/>
      <c r="C28" s="533"/>
      <c r="D28" s="502"/>
      <c r="E28" s="502"/>
      <c r="F28" s="536"/>
      <c r="G28" s="496"/>
      <c r="H28" s="496"/>
      <c r="I28" s="3335"/>
      <c r="J28" s="3319" t="s">
        <v>56</v>
      </c>
      <c r="K28" s="3320"/>
      <c r="L28" s="3321"/>
      <c r="M28" s="517">
        <v>1234567890</v>
      </c>
      <c r="N28" s="519"/>
      <c r="O28" s="535"/>
      <c r="P28" s="3335"/>
      <c r="Q28" s="3319" t="s">
        <v>56</v>
      </c>
      <c r="R28" s="3320"/>
      <c r="S28" s="3321"/>
      <c r="T28" s="517"/>
      <c r="U28" s="519"/>
      <c r="V28" s="535"/>
      <c r="W28" s="3335"/>
      <c r="X28" s="3319" t="s">
        <v>56</v>
      </c>
      <c r="Y28" s="3320"/>
      <c r="Z28" s="3321"/>
      <c r="AA28" s="517"/>
      <c r="AB28" s="519"/>
      <c r="AC28" s="535"/>
      <c r="AD28" s="3335"/>
      <c r="AE28" s="3319" t="s">
        <v>56</v>
      </c>
      <c r="AF28" s="3320"/>
      <c r="AG28" s="3321"/>
      <c r="AH28" s="517"/>
      <c r="AI28" s="490"/>
    </row>
    <row r="29" spans="1:35" ht="30" customHeight="1" thickTop="1">
      <c r="A29" s="533"/>
      <c r="B29" s="533"/>
      <c r="C29" s="533"/>
      <c r="D29" s="523"/>
      <c r="E29" s="502"/>
      <c r="F29" s="516"/>
      <c r="G29" s="496"/>
      <c r="H29" s="496"/>
      <c r="I29" s="3335"/>
      <c r="J29" s="3322" t="s">
        <v>1048</v>
      </c>
      <c r="K29" s="3323"/>
      <c r="L29" s="3324"/>
      <c r="M29" s="509" t="s">
        <v>1040</v>
      </c>
      <c r="N29" s="496"/>
      <c r="O29" s="496"/>
      <c r="P29" s="3335"/>
      <c r="Q29" s="3322" t="s">
        <v>1048</v>
      </c>
      <c r="R29" s="3323"/>
      <c r="S29" s="3324"/>
      <c r="T29" s="509"/>
      <c r="U29" s="496"/>
      <c r="V29" s="496"/>
      <c r="W29" s="3335"/>
      <c r="X29" s="3322" t="s">
        <v>1048</v>
      </c>
      <c r="Y29" s="3323"/>
      <c r="Z29" s="3324"/>
      <c r="AA29" s="509"/>
      <c r="AB29" s="496"/>
      <c r="AC29" s="496"/>
      <c r="AD29" s="3335"/>
      <c r="AE29" s="3322" t="s">
        <v>1048</v>
      </c>
      <c r="AF29" s="3323"/>
      <c r="AG29" s="3324"/>
      <c r="AH29" s="509"/>
      <c r="AI29" s="490"/>
    </row>
    <row r="30" spans="1:35" ht="30" customHeight="1">
      <c r="A30" s="533"/>
      <c r="B30" s="533"/>
      <c r="C30" s="533"/>
      <c r="D30" s="523"/>
      <c r="E30" s="502"/>
      <c r="F30" s="502"/>
      <c r="G30" s="496"/>
      <c r="H30" s="496"/>
      <c r="I30" s="3335"/>
      <c r="J30" s="3336" t="s">
        <v>55</v>
      </c>
      <c r="K30" s="3337"/>
      <c r="L30" s="3338"/>
      <c r="M30" s="506" t="s">
        <v>1040</v>
      </c>
      <c r="N30" s="496"/>
      <c r="O30" s="496"/>
      <c r="P30" s="3335"/>
      <c r="Q30" s="3336" t="s">
        <v>55</v>
      </c>
      <c r="R30" s="3337"/>
      <c r="S30" s="3338"/>
      <c r="T30" s="506"/>
      <c r="U30" s="496"/>
      <c r="V30" s="496"/>
      <c r="W30" s="3335"/>
      <c r="X30" s="3336" t="s">
        <v>55</v>
      </c>
      <c r="Y30" s="3337"/>
      <c r="Z30" s="3338"/>
      <c r="AA30" s="506"/>
      <c r="AB30" s="496"/>
      <c r="AC30" s="496"/>
      <c r="AD30" s="3335"/>
      <c r="AE30" s="3336" t="s">
        <v>55</v>
      </c>
      <c r="AF30" s="3337"/>
      <c r="AG30" s="3338"/>
      <c r="AH30" s="506"/>
      <c r="AI30" s="490"/>
    </row>
    <row r="31" spans="1:35" ht="30" customHeight="1">
      <c r="D31" s="523"/>
      <c r="E31" s="523"/>
      <c r="F31" s="523"/>
      <c r="G31" s="496"/>
      <c r="H31" s="496"/>
      <c r="I31" s="3335"/>
      <c r="J31" s="524"/>
      <c r="K31" s="3317" t="s">
        <v>1049</v>
      </c>
      <c r="L31" s="3318"/>
      <c r="M31" s="525" t="s">
        <v>1050</v>
      </c>
      <c r="N31" s="496"/>
      <c r="O31" s="496"/>
      <c r="P31" s="3335"/>
      <c r="Q31" s="524"/>
      <c r="R31" s="3317" t="s">
        <v>1049</v>
      </c>
      <c r="S31" s="3318"/>
      <c r="T31" s="525"/>
      <c r="U31" s="496"/>
      <c r="V31" s="496"/>
      <c r="W31" s="3335"/>
      <c r="X31" s="524"/>
      <c r="Y31" s="3317" t="s">
        <v>1049</v>
      </c>
      <c r="Z31" s="3318"/>
      <c r="AA31" s="525"/>
      <c r="AB31" s="496"/>
      <c r="AC31" s="496"/>
      <c r="AD31" s="3335"/>
      <c r="AE31" s="524"/>
      <c r="AF31" s="3317" t="s">
        <v>1049</v>
      </c>
      <c r="AG31" s="3318"/>
      <c r="AH31" s="525"/>
      <c r="AI31" s="490"/>
    </row>
    <row r="32" spans="1:35" ht="30" customHeight="1">
      <c r="D32" s="523"/>
      <c r="E32" s="523"/>
      <c r="F32" s="523"/>
      <c r="G32" s="531"/>
      <c r="H32" s="496"/>
      <c r="I32" s="3304" t="s">
        <v>443</v>
      </c>
      <c r="J32" s="3306" t="s">
        <v>444</v>
      </c>
      <c r="K32" s="3307"/>
      <c r="L32" s="3308"/>
      <c r="M32" s="509" t="s">
        <v>1040</v>
      </c>
      <c r="N32" s="496"/>
      <c r="O32" s="496"/>
      <c r="P32" s="3304" t="s">
        <v>443</v>
      </c>
      <c r="Q32" s="3306" t="s">
        <v>444</v>
      </c>
      <c r="R32" s="3307"/>
      <c r="S32" s="3308"/>
      <c r="T32" s="509"/>
      <c r="U32" s="496"/>
      <c r="V32" s="496"/>
      <c r="W32" s="3304" t="s">
        <v>443</v>
      </c>
      <c r="X32" s="3306" t="s">
        <v>444</v>
      </c>
      <c r="Y32" s="3307"/>
      <c r="Z32" s="3308"/>
      <c r="AA32" s="509"/>
      <c r="AB32" s="496"/>
      <c r="AC32" s="496"/>
      <c r="AD32" s="3304" t="s">
        <v>443</v>
      </c>
      <c r="AE32" s="3306" t="s">
        <v>444</v>
      </c>
      <c r="AF32" s="3307"/>
      <c r="AG32" s="3308"/>
      <c r="AH32" s="509"/>
      <c r="AI32" s="490"/>
    </row>
    <row r="33" spans="1:53" ht="30" customHeight="1">
      <c r="D33" s="523"/>
      <c r="E33" s="523"/>
      <c r="F33" s="523"/>
      <c r="G33" s="531"/>
      <c r="H33" s="496"/>
      <c r="I33" s="3305"/>
      <c r="J33" s="530"/>
      <c r="K33" s="3325" t="s">
        <v>448</v>
      </c>
      <c r="L33" s="3326"/>
      <c r="M33" s="509" t="s">
        <v>1040</v>
      </c>
      <c r="N33" s="531"/>
      <c r="O33" s="496"/>
      <c r="P33" s="3305"/>
      <c r="Q33" s="530"/>
      <c r="R33" s="3325" t="s">
        <v>448</v>
      </c>
      <c r="S33" s="3326"/>
      <c r="T33" s="509"/>
      <c r="U33" s="531"/>
      <c r="V33" s="496"/>
      <c r="W33" s="3305"/>
      <c r="X33" s="530"/>
      <c r="Y33" s="3325" t="s">
        <v>448</v>
      </c>
      <c r="Z33" s="3326"/>
      <c r="AA33" s="509"/>
      <c r="AB33" s="531"/>
      <c r="AC33" s="496"/>
      <c r="AD33" s="3305"/>
      <c r="AE33" s="530"/>
      <c r="AF33" s="3325" t="s">
        <v>448</v>
      </c>
      <c r="AG33" s="3326"/>
      <c r="AH33" s="509"/>
      <c r="AI33" s="490"/>
    </row>
    <row r="34" spans="1:53" ht="30" customHeight="1" thickBot="1">
      <c r="D34" s="523"/>
      <c r="E34" s="523"/>
      <c r="F34" s="523"/>
      <c r="G34" s="531"/>
      <c r="H34" s="496"/>
      <c r="I34" s="3309" t="s">
        <v>53</v>
      </c>
      <c r="J34" s="3310"/>
      <c r="K34" s="3311" t="s">
        <v>1051</v>
      </c>
      <c r="L34" s="3312"/>
      <c r="M34" s="3313"/>
      <c r="N34" s="531"/>
      <c r="O34" s="496"/>
      <c r="P34" s="3309" t="s">
        <v>53</v>
      </c>
      <c r="Q34" s="3310"/>
      <c r="R34" s="3311"/>
      <c r="S34" s="3312"/>
      <c r="T34" s="3313"/>
      <c r="U34" s="531"/>
      <c r="V34" s="496"/>
      <c r="W34" s="3309" t="s">
        <v>53</v>
      </c>
      <c r="X34" s="3310"/>
      <c r="Y34" s="3311"/>
      <c r="Z34" s="3312"/>
      <c r="AA34" s="3313"/>
      <c r="AB34" s="531"/>
      <c r="AC34" s="496"/>
      <c r="AD34" s="3309" t="s">
        <v>53</v>
      </c>
      <c r="AE34" s="3310"/>
      <c r="AF34" s="3311"/>
      <c r="AG34" s="3312"/>
      <c r="AH34" s="3313"/>
      <c r="AI34" s="490"/>
    </row>
    <row r="35" spans="1:53" ht="30" customHeight="1" thickTop="1" thickBot="1">
      <c r="D35" s="523"/>
      <c r="E35" s="523"/>
      <c r="F35" s="523"/>
      <c r="G35" s="496"/>
      <c r="H35" s="496"/>
      <c r="I35" s="3314" t="s">
        <v>600</v>
      </c>
      <c r="J35" s="3315"/>
      <c r="K35" s="3315"/>
      <c r="L35" s="3316"/>
      <c r="M35" s="329" t="s">
        <v>601</v>
      </c>
      <c r="N35" s="531"/>
      <c r="O35" s="496"/>
      <c r="P35" s="3314" t="s">
        <v>600</v>
      </c>
      <c r="Q35" s="3315"/>
      <c r="R35" s="3315"/>
      <c r="S35" s="3316"/>
      <c r="T35" s="329" t="s">
        <v>601</v>
      </c>
      <c r="U35" s="531"/>
      <c r="V35" s="496"/>
      <c r="W35" s="3314" t="s">
        <v>600</v>
      </c>
      <c r="X35" s="3315"/>
      <c r="Y35" s="3315"/>
      <c r="Z35" s="3316"/>
      <c r="AA35" s="329" t="s">
        <v>601</v>
      </c>
      <c r="AB35" s="531"/>
      <c r="AC35" s="496"/>
      <c r="AD35" s="3314" t="s">
        <v>600</v>
      </c>
      <c r="AE35" s="3315"/>
      <c r="AF35" s="3315"/>
      <c r="AG35" s="3316"/>
      <c r="AH35" s="329" t="s">
        <v>601</v>
      </c>
      <c r="AI35" s="490"/>
    </row>
    <row r="36" spans="1:53" ht="30" customHeight="1" thickTop="1">
      <c r="A36" s="523"/>
      <c r="B36" s="523"/>
      <c r="C36" s="523"/>
      <c r="D36" s="523"/>
      <c r="E36" s="523"/>
      <c r="F36" s="523"/>
      <c r="G36" s="496"/>
      <c r="H36" s="496"/>
      <c r="I36" s="531"/>
      <c r="J36" s="531"/>
      <c r="K36" s="531"/>
      <c r="L36" s="531"/>
      <c r="M36" s="531"/>
      <c r="N36" s="531"/>
      <c r="O36" s="496"/>
      <c r="P36" s="531"/>
      <c r="Q36" s="531"/>
      <c r="R36" s="531"/>
      <c r="S36" s="531"/>
      <c r="T36" s="531"/>
      <c r="U36" s="531"/>
      <c r="V36" s="496"/>
      <c r="W36" s="531"/>
      <c r="X36" s="531"/>
      <c r="Y36" s="531"/>
      <c r="Z36" s="531"/>
      <c r="AA36" s="531"/>
      <c r="AB36" s="531"/>
      <c r="AC36" s="496"/>
      <c r="AD36" s="531"/>
      <c r="AE36" s="531"/>
      <c r="AF36" s="531"/>
      <c r="AG36" s="531"/>
      <c r="AH36" s="531"/>
      <c r="AI36" s="490"/>
    </row>
    <row r="37" spans="1:53" ht="30" customHeight="1">
      <c r="A37" s="523"/>
      <c r="B37" s="523"/>
      <c r="C37" s="523"/>
      <c r="D37" s="523"/>
      <c r="E37" s="523"/>
      <c r="F37" s="523"/>
      <c r="G37" s="496"/>
      <c r="H37" s="496"/>
      <c r="I37" s="500"/>
      <c r="J37" s="500"/>
      <c r="K37" s="500"/>
      <c r="L37" s="500"/>
      <c r="M37" s="500"/>
      <c r="N37" s="496"/>
      <c r="O37" s="496"/>
      <c r="P37" s="500"/>
      <c r="Q37" s="500"/>
      <c r="R37" s="500"/>
      <c r="S37" s="500"/>
      <c r="T37" s="500"/>
      <c r="U37" s="496"/>
      <c r="V37" s="496"/>
      <c r="W37" s="500"/>
      <c r="X37" s="500"/>
      <c r="Y37" s="500"/>
      <c r="Z37" s="500"/>
      <c r="AA37" s="500"/>
      <c r="AB37" s="496"/>
      <c r="AC37" s="496"/>
      <c r="AD37" s="500"/>
      <c r="AE37" s="500"/>
      <c r="AF37" s="500"/>
      <c r="AG37" s="500"/>
      <c r="AH37" s="500"/>
      <c r="AI37" s="490"/>
    </row>
    <row r="38" spans="1:53" ht="30" customHeight="1">
      <c r="D38" s="523"/>
      <c r="E38" s="523"/>
      <c r="F38" s="523"/>
      <c r="G38" s="496"/>
      <c r="H38" s="496"/>
      <c r="I38" s="3333" t="s">
        <v>1038</v>
      </c>
      <c r="J38" s="3336" t="s">
        <v>1039</v>
      </c>
      <c r="K38" s="3337"/>
      <c r="L38" s="3338"/>
      <c r="M38" s="506" t="s">
        <v>1040</v>
      </c>
      <c r="N38" s="496"/>
      <c r="O38" s="496"/>
      <c r="P38" s="3333"/>
      <c r="Q38" s="3336" t="s">
        <v>1039</v>
      </c>
      <c r="R38" s="3337"/>
      <c r="S38" s="3338"/>
      <c r="T38" s="506"/>
      <c r="U38" s="496"/>
      <c r="V38" s="496"/>
      <c r="W38" s="3333"/>
      <c r="X38" s="3336" t="s">
        <v>1039</v>
      </c>
      <c r="Y38" s="3337"/>
      <c r="Z38" s="3338"/>
      <c r="AA38" s="506"/>
      <c r="AB38" s="496"/>
      <c r="AC38" s="496"/>
      <c r="AD38" s="3333"/>
      <c r="AE38" s="3336" t="s">
        <v>1039</v>
      </c>
      <c r="AF38" s="3337"/>
      <c r="AG38" s="3338"/>
      <c r="AH38" s="506"/>
      <c r="AI38" s="490"/>
    </row>
    <row r="39" spans="1:53" ht="30" customHeight="1" thickBot="1">
      <c r="D39" s="523"/>
      <c r="E39" s="523"/>
      <c r="F39" s="523"/>
      <c r="G39" s="496"/>
      <c r="H39" s="496"/>
      <c r="I39" s="3334"/>
      <c r="J39" s="3339" t="s">
        <v>1042</v>
      </c>
      <c r="K39" s="3340"/>
      <c r="L39" s="3341"/>
      <c r="M39" s="508">
        <v>12345678</v>
      </c>
      <c r="N39" s="496"/>
      <c r="O39" s="496"/>
      <c r="P39" s="3334"/>
      <c r="Q39" s="3339" t="s">
        <v>1042</v>
      </c>
      <c r="R39" s="3340"/>
      <c r="S39" s="3341"/>
      <c r="T39" s="508"/>
      <c r="U39" s="496"/>
      <c r="V39" s="496"/>
      <c r="W39" s="3334"/>
      <c r="X39" s="3339" t="s">
        <v>1042</v>
      </c>
      <c r="Y39" s="3340"/>
      <c r="Z39" s="3341"/>
      <c r="AA39" s="508"/>
      <c r="AB39" s="496"/>
      <c r="AC39" s="496"/>
      <c r="AD39" s="3334"/>
      <c r="AE39" s="3339" t="s">
        <v>1042</v>
      </c>
      <c r="AF39" s="3340"/>
      <c r="AG39" s="3341"/>
      <c r="AH39" s="508"/>
      <c r="AI39" s="490"/>
    </row>
    <row r="40" spans="1:53" ht="30" customHeight="1" thickTop="1" thickBot="1">
      <c r="D40" s="523"/>
      <c r="E40" s="523"/>
      <c r="F40" s="534"/>
      <c r="G40" s="496"/>
      <c r="H40" s="496"/>
      <c r="I40" s="3335"/>
      <c r="J40" s="3342" t="s">
        <v>437</v>
      </c>
      <c r="K40" s="3343"/>
      <c r="L40" s="3344"/>
      <c r="M40" s="511" t="s">
        <v>1045</v>
      </c>
      <c r="N40" s="496"/>
      <c r="O40" s="496"/>
      <c r="P40" s="3335"/>
      <c r="Q40" s="3342" t="s">
        <v>437</v>
      </c>
      <c r="R40" s="3343"/>
      <c r="S40" s="3344"/>
      <c r="T40" s="511"/>
      <c r="U40" s="496"/>
      <c r="V40" s="496"/>
      <c r="W40" s="3335"/>
      <c r="X40" s="3342" t="s">
        <v>437</v>
      </c>
      <c r="Y40" s="3343"/>
      <c r="Z40" s="3344"/>
      <c r="AA40" s="511"/>
      <c r="AB40" s="496"/>
      <c r="AC40" s="496"/>
      <c r="AD40" s="3335"/>
      <c r="AE40" s="3342" t="s">
        <v>437</v>
      </c>
      <c r="AF40" s="3343"/>
      <c r="AG40" s="3344"/>
      <c r="AH40" s="511"/>
      <c r="AI40" s="490"/>
    </row>
    <row r="41" spans="1:53" ht="30" customHeight="1" thickTop="1">
      <c r="D41" s="523"/>
      <c r="E41" s="502"/>
      <c r="F41" s="516"/>
      <c r="G41" s="496"/>
      <c r="H41" s="535"/>
      <c r="I41" s="3335"/>
      <c r="J41" s="3327" t="s">
        <v>438</v>
      </c>
      <c r="K41" s="3328"/>
      <c r="L41" s="3329"/>
      <c r="M41" s="512" t="s">
        <v>1040</v>
      </c>
      <c r="N41" s="496"/>
      <c r="O41" s="496"/>
      <c r="P41" s="3335"/>
      <c r="Q41" s="3327" t="s">
        <v>438</v>
      </c>
      <c r="R41" s="3328"/>
      <c r="S41" s="3329"/>
      <c r="T41" s="512"/>
      <c r="U41" s="496"/>
      <c r="V41" s="496"/>
      <c r="W41" s="3335"/>
      <c r="X41" s="3327" t="s">
        <v>438</v>
      </c>
      <c r="Y41" s="3328"/>
      <c r="Z41" s="3329"/>
      <c r="AA41" s="512"/>
      <c r="AB41" s="496"/>
      <c r="AC41" s="496"/>
      <c r="AD41" s="3335"/>
      <c r="AE41" s="3327" t="s">
        <v>438</v>
      </c>
      <c r="AF41" s="3328"/>
      <c r="AG41" s="3329"/>
      <c r="AH41" s="512"/>
      <c r="AI41" s="490"/>
    </row>
    <row r="42" spans="1:53" ht="30" customHeight="1">
      <c r="D42" s="523"/>
      <c r="E42" s="523"/>
      <c r="F42" s="523"/>
      <c r="G42" s="496"/>
      <c r="H42" s="535"/>
      <c r="I42" s="3335"/>
      <c r="J42" s="3327" t="s">
        <v>95</v>
      </c>
      <c r="K42" s="3328"/>
      <c r="L42" s="3329"/>
      <c r="M42" s="507">
        <v>12345678</v>
      </c>
      <c r="N42" s="496"/>
      <c r="O42" s="496"/>
      <c r="P42" s="3335"/>
      <c r="Q42" s="3327" t="s">
        <v>95</v>
      </c>
      <c r="R42" s="3328"/>
      <c r="S42" s="3329"/>
      <c r="T42" s="507"/>
      <c r="U42" s="496"/>
      <c r="V42" s="496"/>
      <c r="W42" s="3335"/>
      <c r="X42" s="3327" t="s">
        <v>95</v>
      </c>
      <c r="Y42" s="3328"/>
      <c r="Z42" s="3329"/>
      <c r="AA42" s="507"/>
      <c r="AB42" s="496"/>
      <c r="AC42" s="496"/>
      <c r="AD42" s="3335"/>
      <c r="AE42" s="3327" t="s">
        <v>95</v>
      </c>
      <c r="AF42" s="3328"/>
      <c r="AG42" s="3329"/>
      <c r="AH42" s="507"/>
      <c r="AI42" s="490"/>
    </row>
    <row r="43" spans="1:53" ht="30" customHeight="1" thickBot="1">
      <c r="D43" s="523"/>
      <c r="E43" s="523"/>
      <c r="F43" s="523"/>
      <c r="G43" s="496"/>
      <c r="H43" s="500"/>
      <c r="I43" s="3335"/>
      <c r="J43" s="3330" t="s">
        <v>1047</v>
      </c>
      <c r="K43" s="3331"/>
      <c r="L43" s="3332"/>
      <c r="M43" s="513" t="s">
        <v>441</v>
      </c>
      <c r="N43" s="496"/>
      <c r="O43" s="535"/>
      <c r="P43" s="3335"/>
      <c r="Q43" s="3330" t="s">
        <v>1047</v>
      </c>
      <c r="R43" s="3331"/>
      <c r="S43" s="3332"/>
      <c r="T43" s="537"/>
      <c r="U43" s="519"/>
      <c r="V43" s="535"/>
      <c r="W43" s="3335"/>
      <c r="X43" s="3330" t="s">
        <v>1047</v>
      </c>
      <c r="Y43" s="3331"/>
      <c r="Z43" s="3332"/>
      <c r="AA43" s="537"/>
      <c r="AB43" s="519"/>
      <c r="AC43" s="535"/>
      <c r="AD43" s="3335"/>
      <c r="AE43" s="3330" t="s">
        <v>1047</v>
      </c>
      <c r="AF43" s="3331"/>
      <c r="AG43" s="3332"/>
      <c r="AH43" s="513"/>
      <c r="AI43" s="490"/>
    </row>
    <row r="44" spans="1:53" ht="30" customHeight="1" thickTop="1" thickBot="1">
      <c r="D44" s="523"/>
      <c r="E44" s="523"/>
      <c r="F44" s="523"/>
      <c r="G44" s="496"/>
      <c r="H44" s="500"/>
      <c r="I44" s="3335"/>
      <c r="J44" s="3319" t="s">
        <v>56</v>
      </c>
      <c r="K44" s="3320"/>
      <c r="L44" s="3321"/>
      <c r="M44" s="517">
        <v>1234567890</v>
      </c>
      <c r="N44" s="519"/>
      <c r="O44" s="535"/>
      <c r="P44" s="3335"/>
      <c r="Q44" s="3319" t="s">
        <v>56</v>
      </c>
      <c r="R44" s="3320"/>
      <c r="S44" s="3321"/>
      <c r="T44" s="517"/>
      <c r="U44" s="519"/>
      <c r="V44" s="535"/>
      <c r="W44" s="3335"/>
      <c r="X44" s="3319" t="s">
        <v>56</v>
      </c>
      <c r="Y44" s="3320"/>
      <c r="Z44" s="3321"/>
      <c r="AA44" s="517"/>
      <c r="AB44" s="519"/>
      <c r="AC44" s="535"/>
      <c r="AD44" s="3335"/>
      <c r="AE44" s="3319" t="s">
        <v>56</v>
      </c>
      <c r="AF44" s="3320"/>
      <c r="AG44" s="3321"/>
      <c r="AH44" s="517"/>
      <c r="AI44" s="490"/>
    </row>
    <row r="45" spans="1:53" ht="30" customHeight="1" thickTop="1">
      <c r="A45" s="224"/>
      <c r="D45" s="523"/>
      <c r="E45" s="523"/>
      <c r="F45" s="523"/>
      <c r="G45" s="496"/>
      <c r="H45" s="500"/>
      <c r="I45" s="3335"/>
      <c r="J45" s="3322" t="s">
        <v>1048</v>
      </c>
      <c r="K45" s="3323"/>
      <c r="L45" s="3324"/>
      <c r="M45" s="509" t="s">
        <v>1040</v>
      </c>
      <c r="N45" s="496"/>
      <c r="O45" s="500"/>
      <c r="P45" s="3335"/>
      <c r="Q45" s="3322" t="s">
        <v>1048</v>
      </c>
      <c r="R45" s="3323"/>
      <c r="S45" s="3324"/>
      <c r="T45" s="509"/>
      <c r="U45" s="496"/>
      <c r="V45" s="500"/>
      <c r="W45" s="3335"/>
      <c r="X45" s="3322" t="s">
        <v>1048</v>
      </c>
      <c r="Y45" s="3323"/>
      <c r="Z45" s="3324"/>
      <c r="AA45" s="509"/>
      <c r="AB45" s="496"/>
      <c r="AC45" s="500"/>
      <c r="AD45" s="3335"/>
      <c r="AE45" s="3322" t="s">
        <v>1048</v>
      </c>
      <c r="AF45" s="3323"/>
      <c r="AG45" s="3324"/>
      <c r="AH45" s="509"/>
      <c r="AI45" s="490"/>
    </row>
    <row r="46" spans="1:53" ht="30" customHeight="1">
      <c r="A46" s="224"/>
      <c r="D46" s="523"/>
      <c r="E46" s="523"/>
      <c r="F46" s="523"/>
      <c r="G46" s="496"/>
      <c r="H46" s="500"/>
      <c r="I46" s="3335"/>
      <c r="J46" s="3336" t="s">
        <v>55</v>
      </c>
      <c r="K46" s="3337"/>
      <c r="L46" s="3338"/>
      <c r="M46" s="506" t="s">
        <v>1040</v>
      </c>
      <c r="N46" s="496"/>
      <c r="O46" s="500"/>
      <c r="P46" s="3335"/>
      <c r="Q46" s="3336" t="s">
        <v>55</v>
      </c>
      <c r="R46" s="3337"/>
      <c r="S46" s="3338"/>
      <c r="T46" s="506"/>
      <c r="U46" s="496"/>
      <c r="V46" s="500"/>
      <c r="W46" s="3335"/>
      <c r="X46" s="3336" t="s">
        <v>55</v>
      </c>
      <c r="Y46" s="3337"/>
      <c r="Z46" s="3338"/>
      <c r="AA46" s="506"/>
      <c r="AB46" s="496"/>
      <c r="AC46" s="500"/>
      <c r="AD46" s="3335"/>
      <c r="AE46" s="3336" t="s">
        <v>55</v>
      </c>
      <c r="AF46" s="3337"/>
      <c r="AG46" s="3338"/>
      <c r="AH46" s="506"/>
      <c r="AI46" s="490"/>
    </row>
    <row r="47" spans="1:53" ht="30" customHeight="1">
      <c r="A47" s="224"/>
      <c r="B47" s="523"/>
      <c r="C47" s="523"/>
      <c r="D47" s="523"/>
      <c r="E47" s="523"/>
      <c r="F47" s="523"/>
      <c r="G47" s="531"/>
      <c r="H47" s="500"/>
      <c r="I47" s="3335"/>
      <c r="J47" s="524"/>
      <c r="K47" s="3317" t="s">
        <v>1049</v>
      </c>
      <c r="L47" s="3318"/>
      <c r="M47" s="525" t="s">
        <v>1050</v>
      </c>
      <c r="N47" s="496"/>
      <c r="O47" s="500"/>
      <c r="P47" s="3335"/>
      <c r="Q47" s="524"/>
      <c r="R47" s="3317" t="s">
        <v>1049</v>
      </c>
      <c r="S47" s="3318"/>
      <c r="T47" s="525"/>
      <c r="U47" s="496"/>
      <c r="V47" s="500"/>
      <c r="W47" s="3335"/>
      <c r="X47" s="524"/>
      <c r="Y47" s="3317" t="s">
        <v>1049</v>
      </c>
      <c r="Z47" s="3318"/>
      <c r="AA47" s="525"/>
      <c r="AB47" s="496"/>
      <c r="AC47" s="500"/>
      <c r="AD47" s="3335"/>
      <c r="AE47" s="524"/>
      <c r="AF47" s="3317" t="s">
        <v>1049</v>
      </c>
      <c r="AG47" s="3318"/>
      <c r="AH47" s="525"/>
      <c r="AI47" s="490"/>
    </row>
    <row r="48" spans="1:53" ht="30" customHeight="1">
      <c r="B48" s="523"/>
      <c r="C48" s="523"/>
      <c r="G48" s="487"/>
      <c r="H48" s="487"/>
      <c r="I48" s="3304" t="s">
        <v>443</v>
      </c>
      <c r="J48" s="3306" t="s">
        <v>444</v>
      </c>
      <c r="K48" s="3307"/>
      <c r="L48" s="3308"/>
      <c r="M48" s="509" t="s">
        <v>1040</v>
      </c>
      <c r="N48" s="496"/>
      <c r="O48" s="500"/>
      <c r="P48" s="3304" t="s">
        <v>443</v>
      </c>
      <c r="Q48" s="3306" t="s">
        <v>444</v>
      </c>
      <c r="R48" s="3307"/>
      <c r="S48" s="3308"/>
      <c r="T48" s="509"/>
      <c r="U48" s="496"/>
      <c r="V48" s="500"/>
      <c r="W48" s="3304" t="s">
        <v>443</v>
      </c>
      <c r="X48" s="3306" t="s">
        <v>444</v>
      </c>
      <c r="Y48" s="3307"/>
      <c r="Z48" s="3308"/>
      <c r="AA48" s="509"/>
      <c r="AB48" s="496"/>
      <c r="AC48" s="500"/>
      <c r="AD48" s="3304" t="s">
        <v>443</v>
      </c>
      <c r="AE48" s="3306" t="s">
        <v>444</v>
      </c>
      <c r="AF48" s="3307"/>
      <c r="AG48" s="3308"/>
      <c r="AH48" s="509"/>
      <c r="AI48" s="538"/>
      <c r="AJ48" s="538"/>
      <c r="AK48" s="538"/>
      <c r="AL48" s="538"/>
      <c r="AM48" s="538"/>
      <c r="AN48" s="538"/>
      <c r="AO48" s="538"/>
      <c r="AP48" s="538"/>
      <c r="AQ48" s="538"/>
      <c r="AR48" s="538"/>
      <c r="AS48" s="538"/>
      <c r="AT48" s="538"/>
      <c r="AU48" s="538"/>
      <c r="AV48" s="538"/>
      <c r="AW48" s="538"/>
      <c r="AX48" s="538"/>
      <c r="AY48" s="538"/>
      <c r="AZ48" s="538"/>
      <c r="BA48" s="538"/>
    </row>
    <row r="49" spans="2:53" ht="30" customHeight="1">
      <c r="B49" s="523"/>
      <c r="C49" s="523"/>
      <c r="G49" s="538"/>
      <c r="H49" s="538"/>
      <c r="I49" s="3305"/>
      <c r="J49" s="530"/>
      <c r="K49" s="3325" t="s">
        <v>448</v>
      </c>
      <c r="L49" s="3326"/>
      <c r="M49" s="509" t="s">
        <v>1040</v>
      </c>
      <c r="N49" s="531"/>
      <c r="O49" s="500"/>
      <c r="P49" s="3305"/>
      <c r="Q49" s="530"/>
      <c r="R49" s="3325" t="s">
        <v>448</v>
      </c>
      <c r="S49" s="3326"/>
      <c r="T49" s="509"/>
      <c r="U49" s="531"/>
      <c r="V49" s="500"/>
      <c r="W49" s="3305"/>
      <c r="X49" s="530"/>
      <c r="Y49" s="3325" t="s">
        <v>448</v>
      </c>
      <c r="Z49" s="3326"/>
      <c r="AA49" s="509"/>
      <c r="AB49" s="531"/>
      <c r="AC49" s="500"/>
      <c r="AD49" s="3305"/>
      <c r="AE49" s="530"/>
      <c r="AF49" s="3325" t="s">
        <v>448</v>
      </c>
      <c r="AG49" s="3326"/>
      <c r="AH49" s="509"/>
      <c r="AI49" s="538"/>
      <c r="AJ49" s="538"/>
      <c r="AK49" s="538"/>
      <c r="AL49" s="538"/>
      <c r="AM49" s="538"/>
      <c r="AN49" s="538"/>
      <c r="AO49" s="538"/>
      <c r="AP49" s="538"/>
      <c r="AQ49" s="538"/>
      <c r="AR49" s="538"/>
      <c r="AS49" s="538"/>
      <c r="AT49" s="538"/>
      <c r="AU49" s="538"/>
      <c r="AV49" s="538"/>
      <c r="AW49" s="538"/>
      <c r="AX49" s="538"/>
      <c r="AY49" s="538"/>
      <c r="AZ49" s="538"/>
      <c r="BA49" s="538"/>
    </row>
    <row r="50" spans="2:53" ht="30" customHeight="1" thickBot="1">
      <c r="G50" s="538"/>
      <c r="H50" s="538"/>
      <c r="I50" s="3309" t="s">
        <v>53</v>
      </c>
      <c r="J50" s="3310"/>
      <c r="K50" s="3311" t="s">
        <v>1051</v>
      </c>
      <c r="L50" s="3312"/>
      <c r="M50" s="3313"/>
      <c r="N50" s="487"/>
      <c r="O50" s="487"/>
      <c r="P50" s="3309" t="s">
        <v>53</v>
      </c>
      <c r="Q50" s="3310"/>
      <c r="R50" s="3311"/>
      <c r="S50" s="3312"/>
      <c r="T50" s="3313"/>
      <c r="U50" s="487"/>
      <c r="V50" s="487"/>
      <c r="W50" s="3309" t="s">
        <v>53</v>
      </c>
      <c r="X50" s="3310"/>
      <c r="Y50" s="3311"/>
      <c r="Z50" s="3312"/>
      <c r="AA50" s="3313"/>
      <c r="AB50" s="487"/>
      <c r="AC50" s="487"/>
      <c r="AD50" s="3309" t="s">
        <v>53</v>
      </c>
      <c r="AE50" s="3310"/>
      <c r="AF50" s="3311"/>
      <c r="AG50" s="3312"/>
      <c r="AH50" s="3313"/>
      <c r="AI50" s="490"/>
    </row>
    <row r="51" spans="2:53" ht="30" customHeight="1" thickTop="1" thickBot="1">
      <c r="G51" s="490"/>
      <c r="H51" s="490"/>
      <c r="I51" s="3314" t="s">
        <v>600</v>
      </c>
      <c r="J51" s="3315"/>
      <c r="K51" s="3315"/>
      <c r="L51" s="3316"/>
      <c r="M51" s="329" t="s">
        <v>601</v>
      </c>
      <c r="N51" s="538"/>
      <c r="O51" s="538"/>
      <c r="P51" s="3314" t="s">
        <v>600</v>
      </c>
      <c r="Q51" s="3315"/>
      <c r="R51" s="3315"/>
      <c r="S51" s="3316"/>
      <c r="T51" s="329" t="s">
        <v>601</v>
      </c>
      <c r="U51" s="538"/>
      <c r="V51" s="538"/>
      <c r="W51" s="3314" t="s">
        <v>600</v>
      </c>
      <c r="X51" s="3315"/>
      <c r="Y51" s="3315"/>
      <c r="Z51" s="3316"/>
      <c r="AA51" s="329" t="s">
        <v>601</v>
      </c>
      <c r="AB51" s="538"/>
      <c r="AC51" s="538"/>
      <c r="AD51" s="3314" t="s">
        <v>600</v>
      </c>
      <c r="AE51" s="3315"/>
      <c r="AF51" s="3315"/>
      <c r="AG51" s="3316"/>
      <c r="AH51" s="329" t="s">
        <v>601</v>
      </c>
      <c r="AI51" s="490"/>
    </row>
    <row r="52" spans="2:53" ht="30" customHeight="1" thickTop="1">
      <c r="G52" s="490"/>
      <c r="H52" s="490"/>
      <c r="I52" s="490"/>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490"/>
    </row>
    <row r="53" spans="2:53" ht="30" customHeight="1">
      <c r="G53" s="490"/>
      <c r="H53" s="490"/>
      <c r="I53" s="490"/>
      <c r="J53" s="539"/>
      <c r="K53" s="490"/>
      <c r="L53" s="490"/>
      <c r="M53" s="490"/>
      <c r="N53" s="490"/>
      <c r="O53" s="490"/>
      <c r="P53" s="490"/>
      <c r="Q53" s="490"/>
      <c r="R53" s="490"/>
      <c r="S53" s="490"/>
      <c r="T53" s="490"/>
      <c r="U53" s="490"/>
      <c r="V53" s="490"/>
      <c r="W53" s="490"/>
      <c r="X53" s="490"/>
      <c r="Y53" s="490"/>
      <c r="Z53" s="490"/>
      <c r="AA53" s="490"/>
      <c r="AB53" s="490"/>
      <c r="AC53" s="490"/>
      <c r="AD53" s="490"/>
      <c r="AE53" s="490"/>
      <c r="AF53" s="490"/>
      <c r="AG53" s="490"/>
      <c r="AH53" s="490"/>
      <c r="AI53" s="490"/>
    </row>
    <row r="54" spans="2:53" ht="30" customHeight="1">
      <c r="G54" s="490"/>
      <c r="H54" s="490"/>
      <c r="I54" s="490"/>
      <c r="K54" s="490"/>
      <c r="L54" s="490"/>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row>
    <row r="55" spans="2:53" ht="30" customHeight="1">
      <c r="I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row>
    <row r="56" spans="2:53" ht="30" customHeight="1">
      <c r="I56" s="490"/>
      <c r="J56" s="490"/>
      <c r="K56" s="490"/>
      <c r="L56" s="490"/>
      <c r="M56" s="490"/>
      <c r="N56" s="490"/>
      <c r="O56" s="490"/>
      <c r="P56" s="490"/>
      <c r="Q56" s="490"/>
      <c r="R56" s="490"/>
      <c r="S56" s="490"/>
      <c r="T56" s="490"/>
      <c r="U56" s="490"/>
      <c r="V56" s="490"/>
      <c r="W56" s="490"/>
      <c r="X56" s="490"/>
      <c r="Y56" s="490"/>
      <c r="Z56" s="490"/>
      <c r="AA56" s="490"/>
      <c r="AB56" s="490"/>
      <c r="AC56" s="490"/>
      <c r="AD56" s="490"/>
      <c r="AE56" s="490"/>
      <c r="AF56" s="490"/>
      <c r="AG56" s="490"/>
      <c r="AH56" s="490"/>
      <c r="AI56" s="490"/>
    </row>
    <row r="57" spans="2:53" ht="30" customHeight="1">
      <c r="O57" s="490"/>
      <c r="AI57" s="490"/>
    </row>
    <row r="58" spans="2:53" ht="30" customHeight="1"/>
    <row r="59" spans="2:53" ht="30" customHeight="1"/>
    <row r="60" spans="2:53" ht="30" customHeight="1"/>
    <row r="61" spans="2:53" ht="30" customHeight="1"/>
    <row r="62" spans="2:53" ht="30" customHeight="1"/>
    <row r="63" spans="2:53" ht="30" customHeight="1"/>
    <row r="64" spans="2:53"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sheetData>
  <sheetProtection formatCells="0"/>
  <mergeCells count="225">
    <mergeCell ref="A2:B2"/>
    <mergeCell ref="C2:F2"/>
    <mergeCell ref="I2:K3"/>
    <mergeCell ref="M2:O2"/>
    <mergeCell ref="P2:AA3"/>
    <mergeCell ref="A3:B3"/>
    <mergeCell ref="C3:F3"/>
    <mergeCell ref="M3:O3"/>
    <mergeCell ref="I5:M5"/>
    <mergeCell ref="P5:T5"/>
    <mergeCell ref="W5:AA5"/>
    <mergeCell ref="AD5:AH5"/>
    <mergeCell ref="A6:B6"/>
    <mergeCell ref="I6:I15"/>
    <mergeCell ref="J6:L6"/>
    <mergeCell ref="P6:P15"/>
    <mergeCell ref="Q6:S6"/>
    <mergeCell ref="W6:W15"/>
    <mergeCell ref="Q8:S8"/>
    <mergeCell ref="X8:Z8"/>
    <mergeCell ref="AE8:AG8"/>
    <mergeCell ref="A9:B9"/>
    <mergeCell ref="J9:L9"/>
    <mergeCell ref="Q9:S9"/>
    <mergeCell ref="X9:Z9"/>
    <mergeCell ref="AE9:AG9"/>
    <mergeCell ref="X6:Z6"/>
    <mergeCell ref="AD6:AD15"/>
    <mergeCell ref="AE6:AG6"/>
    <mergeCell ref="A7:B7"/>
    <mergeCell ref="J7:L7"/>
    <mergeCell ref="Q7:S7"/>
    <mergeCell ref="X7:Z7"/>
    <mergeCell ref="AE7:AG7"/>
    <mergeCell ref="A8:B8"/>
    <mergeCell ref="J8:L8"/>
    <mergeCell ref="A13:B13"/>
    <mergeCell ref="J13:L13"/>
    <mergeCell ref="Q13:S13"/>
    <mergeCell ref="X13:Z13"/>
    <mergeCell ref="AE13:AG13"/>
    <mergeCell ref="A10:B10"/>
    <mergeCell ref="J10:L10"/>
    <mergeCell ref="Q10:S10"/>
    <mergeCell ref="X10:Z10"/>
    <mergeCell ref="AE10:AG10"/>
    <mergeCell ref="A11:B11"/>
    <mergeCell ref="J11:L11"/>
    <mergeCell ref="Q11:S11"/>
    <mergeCell ref="X11:Z11"/>
    <mergeCell ref="AE11:AG11"/>
    <mergeCell ref="J14:L14"/>
    <mergeCell ref="Q14:S14"/>
    <mergeCell ref="X14:Z14"/>
    <mergeCell ref="AE14:AG14"/>
    <mergeCell ref="K15:L15"/>
    <mergeCell ref="R15:S15"/>
    <mergeCell ref="Y15:Z15"/>
    <mergeCell ref="AF15:AG15"/>
    <mergeCell ref="J12:L12"/>
    <mergeCell ref="Q12:S12"/>
    <mergeCell ref="X12:Z12"/>
    <mergeCell ref="AE12:AG12"/>
    <mergeCell ref="AD16:AD17"/>
    <mergeCell ref="AE16:AG16"/>
    <mergeCell ref="A17:B18"/>
    <mergeCell ref="K17:L17"/>
    <mergeCell ref="R17:S17"/>
    <mergeCell ref="Y17:Z17"/>
    <mergeCell ref="AF17:AG17"/>
    <mergeCell ref="I18:J18"/>
    <mergeCell ref="K18:M18"/>
    <mergeCell ref="P18:Q18"/>
    <mergeCell ref="I16:I17"/>
    <mergeCell ref="J16:L16"/>
    <mergeCell ref="P16:P17"/>
    <mergeCell ref="Q16:S16"/>
    <mergeCell ref="W16:W17"/>
    <mergeCell ref="X16:Z16"/>
    <mergeCell ref="R18:T18"/>
    <mergeCell ref="W18:X18"/>
    <mergeCell ref="Y18:AA18"/>
    <mergeCell ref="AD18:AE18"/>
    <mergeCell ref="AF18:AH18"/>
    <mergeCell ref="I19:L19"/>
    <mergeCell ref="P19:S19"/>
    <mergeCell ref="W19:Z19"/>
    <mergeCell ref="AD19:AG19"/>
    <mergeCell ref="A21:B22"/>
    <mergeCell ref="I22:I31"/>
    <mergeCell ref="J22:L22"/>
    <mergeCell ref="P22:P31"/>
    <mergeCell ref="Q22:S22"/>
    <mergeCell ref="W22:W31"/>
    <mergeCell ref="J27:L27"/>
    <mergeCell ref="Q27:S27"/>
    <mergeCell ref="J29:L29"/>
    <mergeCell ref="Q29:S29"/>
    <mergeCell ref="X22:Z22"/>
    <mergeCell ref="AD22:AD31"/>
    <mergeCell ref="AE22:AG22"/>
    <mergeCell ref="J23:L23"/>
    <mergeCell ref="Q23:S23"/>
    <mergeCell ref="X23:Z23"/>
    <mergeCell ref="AE23:AG23"/>
    <mergeCell ref="J24:L24"/>
    <mergeCell ref="Q24:S24"/>
    <mergeCell ref="X24:Z24"/>
    <mergeCell ref="X27:Z27"/>
    <mergeCell ref="AE27:AG27"/>
    <mergeCell ref="J28:L28"/>
    <mergeCell ref="Q28:S28"/>
    <mergeCell ref="X28:Z28"/>
    <mergeCell ref="AE28:AG28"/>
    <mergeCell ref="AE24:AG24"/>
    <mergeCell ref="J25:L25"/>
    <mergeCell ref="Q25:S25"/>
    <mergeCell ref="X25:Z25"/>
    <mergeCell ref="AE25:AG25"/>
    <mergeCell ref="J26:L26"/>
    <mergeCell ref="Q26:S26"/>
    <mergeCell ref="X26:Z26"/>
    <mergeCell ref="AE26:AG26"/>
    <mergeCell ref="I32:I33"/>
    <mergeCell ref="J32:L32"/>
    <mergeCell ref="P32:P33"/>
    <mergeCell ref="Q32:S32"/>
    <mergeCell ref="W32:W33"/>
    <mergeCell ref="X32:Z32"/>
    <mergeCell ref="X29:Z29"/>
    <mergeCell ref="AE29:AG29"/>
    <mergeCell ref="J30:L30"/>
    <mergeCell ref="Q30:S30"/>
    <mergeCell ref="X30:Z30"/>
    <mergeCell ref="AE30:AG30"/>
    <mergeCell ref="AD32:AD33"/>
    <mergeCell ref="AE32:AG32"/>
    <mergeCell ref="K33:L33"/>
    <mergeCell ref="R33:S33"/>
    <mergeCell ref="Y33:Z33"/>
    <mergeCell ref="AF33:AG33"/>
    <mergeCell ref="K31:L31"/>
    <mergeCell ref="R31:S31"/>
    <mergeCell ref="Y31:Z31"/>
    <mergeCell ref="AF31:AG31"/>
    <mergeCell ref="AD34:AE34"/>
    <mergeCell ref="AF34:AH34"/>
    <mergeCell ref="I35:L35"/>
    <mergeCell ref="P35:S35"/>
    <mergeCell ref="W35:Z35"/>
    <mergeCell ref="AD35:AG35"/>
    <mergeCell ref="I34:J34"/>
    <mergeCell ref="K34:M34"/>
    <mergeCell ref="P34:Q34"/>
    <mergeCell ref="R34:T34"/>
    <mergeCell ref="W34:X34"/>
    <mergeCell ref="Y34:AA34"/>
    <mergeCell ref="I38:I47"/>
    <mergeCell ref="J38:L38"/>
    <mergeCell ref="P38:P47"/>
    <mergeCell ref="Q38:S38"/>
    <mergeCell ref="W38:W47"/>
    <mergeCell ref="X38:Z38"/>
    <mergeCell ref="J41:L41"/>
    <mergeCell ref="Q41:S41"/>
    <mergeCell ref="X41:Z41"/>
    <mergeCell ref="J44:L44"/>
    <mergeCell ref="R47:S47"/>
    <mergeCell ref="Y47:Z47"/>
    <mergeCell ref="AE41:AG41"/>
    <mergeCell ref="J42:L42"/>
    <mergeCell ref="Q42:S42"/>
    <mergeCell ref="X42:Z42"/>
    <mergeCell ref="AE42:AG42"/>
    <mergeCell ref="J43:L43"/>
    <mergeCell ref="Q43:S43"/>
    <mergeCell ref="X43:Z43"/>
    <mergeCell ref="AE43:AG43"/>
    <mergeCell ref="AD38:AD47"/>
    <mergeCell ref="AE38:AG38"/>
    <mergeCell ref="J39:L39"/>
    <mergeCell ref="Q39:S39"/>
    <mergeCell ref="X39:Z39"/>
    <mergeCell ref="AE39:AG39"/>
    <mergeCell ref="J40:L40"/>
    <mergeCell ref="Q40:S40"/>
    <mergeCell ref="X40:Z40"/>
    <mergeCell ref="AE40:AG40"/>
    <mergeCell ref="J46:L46"/>
    <mergeCell ref="Q46:S46"/>
    <mergeCell ref="X46:Z46"/>
    <mergeCell ref="AE46:AG46"/>
    <mergeCell ref="K47:L47"/>
    <mergeCell ref="AF47:AG47"/>
    <mergeCell ref="Q44:S44"/>
    <mergeCell ref="X44:Z44"/>
    <mergeCell ref="AE44:AG44"/>
    <mergeCell ref="J45:L45"/>
    <mergeCell ref="Q45:S45"/>
    <mergeCell ref="X45:Z45"/>
    <mergeCell ref="AE45:AG45"/>
    <mergeCell ref="AD48:AD49"/>
    <mergeCell ref="AE48:AG48"/>
    <mergeCell ref="K49:L49"/>
    <mergeCell ref="R49:S49"/>
    <mergeCell ref="Y49:Z49"/>
    <mergeCell ref="AF49:AG49"/>
    <mergeCell ref="I48:I49"/>
    <mergeCell ref="J48:L48"/>
    <mergeCell ref="P48:P49"/>
    <mergeCell ref="Q48:S48"/>
    <mergeCell ref="W48:W49"/>
    <mergeCell ref="X48:Z48"/>
    <mergeCell ref="AD50:AE50"/>
    <mergeCell ref="AF50:AH50"/>
    <mergeCell ref="I51:L51"/>
    <mergeCell ref="P51:S51"/>
    <mergeCell ref="W51:Z51"/>
    <mergeCell ref="AD51:AG51"/>
    <mergeCell ref="I50:J50"/>
    <mergeCell ref="K50:M50"/>
    <mergeCell ref="P50:Q50"/>
    <mergeCell ref="R50:T50"/>
    <mergeCell ref="W50:X50"/>
    <mergeCell ref="Y50:AA50"/>
  </mergeCells>
  <phoneticPr fontId="14"/>
  <printOptions verticalCentered="1"/>
  <pageMargins left="0.78740157480314965" right="0.39370078740157483" top="0.39370078740157483" bottom="0.39370078740157483" header="0.31496062992125984" footer="0.31496062992125984"/>
  <pageSetup paperSize="8" scale="56" orientation="landscape"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G78"/>
  <sheetViews>
    <sheetView showWhiteSpace="0" view="pageBreakPreview" zoomScale="55" zoomScaleNormal="70" zoomScaleSheetLayoutView="55" zoomScalePageLayoutView="70" workbookViewId="0">
      <selection activeCell="BG66" sqref="BG66"/>
    </sheetView>
  </sheetViews>
  <sheetFormatPr defaultColWidth="2.109375" defaultRowHeight="13.5" customHeight="1"/>
  <cols>
    <col min="1" max="1" width="2.109375" style="251"/>
    <col min="2" max="2" width="1" style="251" customWidth="1"/>
    <col min="3" max="7" width="2.109375" style="251" customWidth="1"/>
    <col min="8" max="8" width="1" style="251" customWidth="1"/>
    <col min="9" max="21" width="2.109375" style="251" customWidth="1"/>
    <col min="22" max="22" width="1.109375" style="251" customWidth="1"/>
    <col min="23" max="23" width="1" style="251" customWidth="1"/>
    <col min="24" max="28" width="2.109375" style="251" customWidth="1"/>
    <col min="29" max="29" width="1" style="251" customWidth="1"/>
    <col min="30" max="42" width="2.109375" style="251" customWidth="1"/>
    <col min="43" max="43" width="21.33203125" style="280" customWidth="1"/>
    <col min="44" max="44" width="1.6640625" style="251" customWidth="1"/>
    <col min="45" max="49" width="2.109375" style="251" customWidth="1"/>
    <col min="50" max="50" width="1" style="251" customWidth="1"/>
    <col min="51" max="63" width="2.109375" style="251" customWidth="1"/>
    <col min="64" max="64" width="1.109375" style="251" customWidth="1"/>
    <col min="65" max="65" width="1" style="251" customWidth="1"/>
    <col min="66" max="70" width="2.109375" style="251" customWidth="1"/>
    <col min="71" max="71" width="1" style="251" customWidth="1"/>
    <col min="72" max="16384" width="2.109375" style="251"/>
  </cols>
  <sheetData>
    <row r="1" spans="1:85" ht="13.5" customHeight="1">
      <c r="A1" s="247"/>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540"/>
      <c r="AH1" s="540"/>
      <c r="AI1" s="392" t="s">
        <v>5</v>
      </c>
      <c r="AJ1" s="540"/>
      <c r="AK1" s="540"/>
      <c r="AL1" s="392" t="s">
        <v>6</v>
      </c>
      <c r="AM1" s="540"/>
      <c r="AN1" s="540"/>
      <c r="AO1" s="392" t="s">
        <v>7</v>
      </c>
      <c r="AP1" s="392"/>
      <c r="AQ1" s="249"/>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50"/>
      <c r="CF1" s="248"/>
      <c r="CG1" s="247"/>
    </row>
    <row r="2" spans="1:85" ht="13.5" customHeight="1">
      <c r="A2" s="247"/>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9"/>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7"/>
    </row>
    <row r="3" spans="1:85" ht="13.5" customHeight="1">
      <c r="A3" s="247"/>
      <c r="B3" s="3623" t="s">
        <v>1052</v>
      </c>
      <c r="C3" s="3624"/>
      <c r="D3" s="3624"/>
      <c r="E3" s="3624"/>
      <c r="F3" s="3624"/>
      <c r="G3" s="3624"/>
      <c r="H3" s="3624"/>
      <c r="I3" s="3624"/>
      <c r="J3" s="3624"/>
      <c r="K3" s="3624"/>
      <c r="L3" s="3624"/>
      <c r="M3" s="3624"/>
      <c r="N3" s="3624"/>
      <c r="O3" s="3624"/>
      <c r="P3" s="3624"/>
      <c r="Q3" s="3624"/>
      <c r="R3" s="3624"/>
      <c r="S3" s="3624"/>
      <c r="T3" s="3624"/>
      <c r="U3" s="3624"/>
      <c r="V3" s="3624"/>
      <c r="W3" s="3624"/>
      <c r="X3" s="3624"/>
      <c r="Y3" s="3624"/>
      <c r="Z3" s="3624"/>
      <c r="AA3" s="3624"/>
      <c r="AB3" s="3624"/>
      <c r="AC3" s="3624"/>
      <c r="AD3" s="3624"/>
      <c r="AE3" s="3624"/>
      <c r="AF3" s="3624"/>
      <c r="AG3" s="3624"/>
      <c r="AH3" s="3624"/>
      <c r="AI3" s="3624"/>
      <c r="AJ3" s="3624"/>
      <c r="AK3" s="3624"/>
      <c r="AL3" s="3624"/>
      <c r="AM3" s="3624"/>
      <c r="AN3" s="3624"/>
      <c r="AO3" s="3624"/>
      <c r="AP3" s="3624"/>
      <c r="AQ3" s="252"/>
      <c r="AR3" s="3625" t="s">
        <v>450</v>
      </c>
      <c r="AS3" s="3625"/>
      <c r="AT3" s="3625"/>
      <c r="AU3" s="3625"/>
      <c r="AV3" s="3625"/>
      <c r="AW3" s="3625"/>
      <c r="AX3" s="3625"/>
      <c r="AY3" s="3625"/>
      <c r="AZ3" s="3625"/>
      <c r="BA3" s="3625"/>
      <c r="BB3" s="3625"/>
      <c r="BC3" s="3625"/>
      <c r="BD3" s="3625"/>
      <c r="BE3" s="3625"/>
      <c r="BF3" s="3625"/>
      <c r="BG3" s="3625"/>
      <c r="BH3" s="3625"/>
      <c r="BI3" s="3625"/>
      <c r="BJ3" s="3625"/>
      <c r="BK3" s="3625"/>
      <c r="BL3" s="3625"/>
      <c r="BM3" s="3625"/>
      <c r="BN3" s="3625"/>
      <c r="BO3" s="3625"/>
      <c r="BP3" s="3625"/>
      <c r="BQ3" s="3625"/>
      <c r="BR3" s="3625"/>
      <c r="BS3" s="3625"/>
      <c r="BT3" s="3625"/>
      <c r="BU3" s="3625"/>
      <c r="BV3" s="3625"/>
      <c r="BW3" s="3625"/>
      <c r="BX3" s="3625"/>
      <c r="BY3" s="3625"/>
      <c r="BZ3" s="3625"/>
      <c r="CA3" s="3625"/>
      <c r="CB3" s="3625"/>
      <c r="CC3" s="3625"/>
      <c r="CD3" s="3625"/>
      <c r="CE3" s="3625"/>
      <c r="CF3" s="3625"/>
      <c r="CG3" s="247"/>
    </row>
    <row r="4" spans="1:85" ht="13.5" customHeight="1">
      <c r="A4" s="247"/>
      <c r="B4" s="3624"/>
      <c r="C4" s="3624"/>
      <c r="D4" s="3624"/>
      <c r="E4" s="3624"/>
      <c r="F4" s="3624"/>
      <c r="G4" s="3624"/>
      <c r="H4" s="3624"/>
      <c r="I4" s="3624"/>
      <c r="J4" s="3624"/>
      <c r="K4" s="3624"/>
      <c r="L4" s="3624"/>
      <c r="M4" s="3624"/>
      <c r="N4" s="3624"/>
      <c r="O4" s="3624"/>
      <c r="P4" s="3624"/>
      <c r="Q4" s="3624"/>
      <c r="R4" s="3624"/>
      <c r="S4" s="3624"/>
      <c r="T4" s="3624"/>
      <c r="U4" s="3624"/>
      <c r="V4" s="3624"/>
      <c r="W4" s="3624"/>
      <c r="X4" s="3624"/>
      <c r="Y4" s="3624"/>
      <c r="Z4" s="3624"/>
      <c r="AA4" s="3624"/>
      <c r="AB4" s="3624"/>
      <c r="AC4" s="3624"/>
      <c r="AD4" s="3624"/>
      <c r="AE4" s="3624"/>
      <c r="AF4" s="3624"/>
      <c r="AG4" s="3624"/>
      <c r="AH4" s="3624"/>
      <c r="AI4" s="3624"/>
      <c r="AJ4" s="3624"/>
      <c r="AK4" s="3624"/>
      <c r="AL4" s="3624"/>
      <c r="AM4" s="3624"/>
      <c r="AN4" s="3624"/>
      <c r="AO4" s="3624"/>
      <c r="AP4" s="3624"/>
      <c r="AQ4" s="252"/>
      <c r="AR4" s="3625"/>
      <c r="AS4" s="3625"/>
      <c r="AT4" s="3625"/>
      <c r="AU4" s="3625"/>
      <c r="AV4" s="3625"/>
      <c r="AW4" s="3625"/>
      <c r="AX4" s="3625"/>
      <c r="AY4" s="3625"/>
      <c r="AZ4" s="3625"/>
      <c r="BA4" s="3625"/>
      <c r="BB4" s="3625"/>
      <c r="BC4" s="3625"/>
      <c r="BD4" s="3625"/>
      <c r="BE4" s="3625"/>
      <c r="BF4" s="3625"/>
      <c r="BG4" s="3625"/>
      <c r="BH4" s="3625"/>
      <c r="BI4" s="3625"/>
      <c r="BJ4" s="3625"/>
      <c r="BK4" s="3625"/>
      <c r="BL4" s="3625"/>
      <c r="BM4" s="3625"/>
      <c r="BN4" s="3625"/>
      <c r="BO4" s="3625"/>
      <c r="BP4" s="3625"/>
      <c r="BQ4" s="3625"/>
      <c r="BR4" s="3625"/>
      <c r="BS4" s="3625"/>
      <c r="BT4" s="3625"/>
      <c r="BU4" s="3625"/>
      <c r="BV4" s="3625"/>
      <c r="BW4" s="3625"/>
      <c r="BX4" s="3625"/>
      <c r="BY4" s="3625"/>
      <c r="BZ4" s="3625"/>
      <c r="CA4" s="3625"/>
      <c r="CB4" s="3625"/>
      <c r="CC4" s="3625"/>
      <c r="CD4" s="3625"/>
      <c r="CE4" s="3625"/>
      <c r="CF4" s="3625"/>
      <c r="CG4" s="247"/>
    </row>
    <row r="5" spans="1:85" ht="13.5" customHeight="1">
      <c r="A5" s="247"/>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9"/>
      <c r="AR5" s="414"/>
      <c r="AS5" s="3412" t="s">
        <v>451</v>
      </c>
      <c r="AT5" s="3412"/>
      <c r="AU5" s="3412"/>
      <c r="AV5" s="3412"/>
      <c r="AW5" s="3412"/>
      <c r="AX5" s="399"/>
      <c r="AY5" s="3527"/>
      <c r="AZ5" s="3528"/>
      <c r="BA5" s="3528"/>
      <c r="BB5" s="3528"/>
      <c r="BC5" s="3528"/>
      <c r="BD5" s="3528"/>
      <c r="BE5" s="3528"/>
      <c r="BF5" s="3528"/>
      <c r="BG5" s="3528"/>
      <c r="BH5" s="3528"/>
      <c r="BI5" s="3528"/>
      <c r="BJ5" s="3528"/>
      <c r="BK5" s="3528"/>
      <c r="BL5" s="3529"/>
      <c r="BM5" s="414"/>
      <c r="BN5" s="3412" t="s">
        <v>452</v>
      </c>
      <c r="BO5" s="3412"/>
      <c r="BP5" s="3412"/>
      <c r="BQ5" s="3412"/>
      <c r="BR5" s="3412"/>
      <c r="BS5" s="399"/>
      <c r="BT5" s="3527"/>
      <c r="BU5" s="3528"/>
      <c r="BV5" s="3528"/>
      <c r="BW5" s="3528"/>
      <c r="BX5" s="3528"/>
      <c r="BY5" s="3528"/>
      <c r="BZ5" s="3528"/>
      <c r="CA5" s="3528"/>
      <c r="CB5" s="3528"/>
      <c r="CC5" s="3528"/>
      <c r="CD5" s="3528"/>
      <c r="CE5" s="3528"/>
      <c r="CF5" s="3529"/>
      <c r="CG5" s="247"/>
    </row>
    <row r="6" spans="1:85" ht="13.5" customHeight="1">
      <c r="A6" s="247"/>
      <c r="B6" s="3510" t="s">
        <v>453</v>
      </c>
      <c r="C6" s="3510"/>
      <c r="D6" s="3510"/>
      <c r="E6" s="3510"/>
      <c r="F6" s="3510"/>
      <c r="G6" s="3510"/>
      <c r="H6" s="3510"/>
      <c r="I6" s="3510"/>
      <c r="J6" s="3510"/>
      <c r="K6" s="3510"/>
      <c r="L6" s="3462"/>
      <c r="M6" s="3462"/>
      <c r="N6" s="3462"/>
      <c r="O6" s="3462"/>
      <c r="P6" s="3462"/>
      <c r="Q6" s="3462"/>
      <c r="R6" s="3462"/>
      <c r="S6" s="3462"/>
      <c r="T6" s="3462"/>
      <c r="U6" s="3462"/>
      <c r="V6" s="3462"/>
      <c r="W6" s="3462"/>
      <c r="X6" s="3462"/>
      <c r="Y6" s="3462"/>
      <c r="Z6" s="3462"/>
      <c r="AA6" s="3462"/>
      <c r="AB6" s="3462"/>
      <c r="AC6" s="3462"/>
      <c r="AD6" s="3462"/>
      <c r="AE6" s="3462"/>
      <c r="AF6" s="3462"/>
      <c r="AG6" s="3462"/>
      <c r="AH6" s="3462"/>
      <c r="AI6" s="3462"/>
      <c r="AJ6" s="3462"/>
      <c r="AK6" s="3462"/>
      <c r="AL6" s="3462"/>
      <c r="AM6" s="248"/>
      <c r="AN6" s="248"/>
      <c r="AO6" s="248"/>
      <c r="AP6" s="248"/>
      <c r="AQ6" s="249"/>
      <c r="AR6" s="409"/>
      <c r="AS6" s="3548"/>
      <c r="AT6" s="3548"/>
      <c r="AU6" s="3548"/>
      <c r="AV6" s="3548"/>
      <c r="AW6" s="3548"/>
      <c r="AX6" s="410"/>
      <c r="AY6" s="3620"/>
      <c r="AZ6" s="3621"/>
      <c r="BA6" s="3621"/>
      <c r="BB6" s="3621"/>
      <c r="BC6" s="3621"/>
      <c r="BD6" s="3621"/>
      <c r="BE6" s="3621"/>
      <c r="BF6" s="3621"/>
      <c r="BG6" s="3621"/>
      <c r="BH6" s="3621"/>
      <c r="BI6" s="3621"/>
      <c r="BJ6" s="3621"/>
      <c r="BK6" s="3621"/>
      <c r="BL6" s="3622"/>
      <c r="BM6" s="409"/>
      <c r="BN6" s="3548"/>
      <c r="BO6" s="3548"/>
      <c r="BP6" s="3548"/>
      <c r="BQ6" s="3548"/>
      <c r="BR6" s="3548"/>
      <c r="BS6" s="410"/>
      <c r="BT6" s="3620"/>
      <c r="BU6" s="3621"/>
      <c r="BV6" s="3621"/>
      <c r="BW6" s="3621"/>
      <c r="BX6" s="3621"/>
      <c r="BY6" s="3621"/>
      <c r="BZ6" s="3621"/>
      <c r="CA6" s="3621"/>
      <c r="CB6" s="3621"/>
      <c r="CC6" s="3621"/>
      <c r="CD6" s="3621"/>
      <c r="CE6" s="3621"/>
      <c r="CF6" s="3622"/>
      <c r="CG6" s="247"/>
    </row>
    <row r="7" spans="1:85" ht="13.5" customHeight="1">
      <c r="A7" s="247"/>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9"/>
      <c r="AR7" s="400"/>
      <c r="AS7" s="3415"/>
      <c r="AT7" s="3415"/>
      <c r="AU7" s="3415"/>
      <c r="AV7" s="3415"/>
      <c r="AW7" s="3415"/>
      <c r="AX7" s="401"/>
      <c r="AY7" s="3530"/>
      <c r="AZ7" s="3531"/>
      <c r="BA7" s="3531"/>
      <c r="BB7" s="3531"/>
      <c r="BC7" s="3531"/>
      <c r="BD7" s="3531"/>
      <c r="BE7" s="3531"/>
      <c r="BF7" s="3531"/>
      <c r="BG7" s="3531"/>
      <c r="BH7" s="3531"/>
      <c r="BI7" s="3531"/>
      <c r="BJ7" s="3531"/>
      <c r="BK7" s="3531"/>
      <c r="BL7" s="3532"/>
      <c r="BM7" s="400"/>
      <c r="BN7" s="3415"/>
      <c r="BO7" s="3415"/>
      <c r="BP7" s="3415"/>
      <c r="BQ7" s="3415"/>
      <c r="BR7" s="3415"/>
      <c r="BS7" s="401"/>
      <c r="BT7" s="3530"/>
      <c r="BU7" s="3531"/>
      <c r="BV7" s="3531"/>
      <c r="BW7" s="3531"/>
      <c r="BX7" s="3531"/>
      <c r="BY7" s="3531"/>
      <c r="BZ7" s="3531"/>
      <c r="CA7" s="3531"/>
      <c r="CB7" s="3531"/>
      <c r="CC7" s="3531"/>
      <c r="CD7" s="3531"/>
      <c r="CE7" s="3531"/>
      <c r="CF7" s="3532"/>
      <c r="CG7" s="247"/>
    </row>
    <row r="8" spans="1:85" ht="13.5" customHeight="1">
      <c r="A8" s="247"/>
      <c r="B8" s="3626" t="s">
        <v>454</v>
      </c>
      <c r="C8" s="3626"/>
      <c r="D8" s="3626"/>
      <c r="E8" s="3626"/>
      <c r="F8" s="3626"/>
      <c r="G8" s="3626"/>
      <c r="H8" s="3626"/>
      <c r="I8" s="3626"/>
      <c r="J8" s="3626"/>
      <c r="K8" s="3626"/>
      <c r="L8" s="3462"/>
      <c r="M8" s="3462"/>
      <c r="N8" s="3462"/>
      <c r="O8" s="3462"/>
      <c r="P8" s="3462"/>
      <c r="Q8" s="3462"/>
      <c r="R8" s="3462"/>
      <c r="S8" s="3462"/>
      <c r="T8" s="3462"/>
      <c r="U8" s="3462"/>
      <c r="V8" s="3462"/>
      <c r="W8" s="3462"/>
      <c r="X8" s="3462"/>
      <c r="Y8" s="3462"/>
      <c r="Z8" s="3462"/>
      <c r="AA8" s="3462"/>
      <c r="AB8" s="3462"/>
      <c r="AC8" s="3462"/>
      <c r="AD8" s="3462"/>
      <c r="AE8" s="3462"/>
      <c r="AF8" s="3462"/>
      <c r="AG8" s="3462"/>
      <c r="AH8" s="3462"/>
      <c r="AI8" s="3462"/>
      <c r="AJ8" s="3462"/>
      <c r="AK8" s="3462"/>
      <c r="AL8" s="3462"/>
      <c r="AM8" s="248"/>
      <c r="AN8" s="248"/>
      <c r="AO8" s="248"/>
      <c r="AP8" s="248"/>
      <c r="AQ8" s="249"/>
      <c r="AR8" s="414"/>
      <c r="AS8" s="3578" t="s">
        <v>455</v>
      </c>
      <c r="AT8" s="3578"/>
      <c r="AU8" s="3578"/>
      <c r="AV8" s="3578"/>
      <c r="AW8" s="3578"/>
      <c r="AX8" s="399"/>
      <c r="AY8" s="3627"/>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9"/>
      <c r="CG8" s="247"/>
    </row>
    <row r="9" spans="1:85" ht="13.5" customHeight="1">
      <c r="A9" s="247"/>
      <c r="B9" s="248"/>
      <c r="C9" s="248"/>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9"/>
      <c r="AR9" s="409"/>
      <c r="AS9" s="3579"/>
      <c r="AT9" s="3579"/>
      <c r="AU9" s="3579"/>
      <c r="AV9" s="3579"/>
      <c r="AW9" s="3579"/>
      <c r="AX9" s="410"/>
      <c r="AY9" s="3630"/>
      <c r="AZ9" s="3631"/>
      <c r="BA9" s="3631"/>
      <c r="BB9" s="3631"/>
      <c r="BC9" s="3631"/>
      <c r="BD9" s="3631"/>
      <c r="BE9" s="3631"/>
      <c r="BF9" s="3631"/>
      <c r="BG9" s="3631"/>
      <c r="BH9" s="3631"/>
      <c r="BI9" s="3631"/>
      <c r="BJ9" s="3631"/>
      <c r="BK9" s="3631"/>
      <c r="BL9" s="3631"/>
      <c r="BM9" s="3631"/>
      <c r="BN9" s="3631"/>
      <c r="BO9" s="3631"/>
      <c r="BP9" s="3631"/>
      <c r="BQ9" s="3631"/>
      <c r="BR9" s="3631"/>
      <c r="BS9" s="3631"/>
      <c r="BT9" s="3631"/>
      <c r="BU9" s="3631"/>
      <c r="BV9" s="3631"/>
      <c r="BW9" s="3631"/>
      <c r="BX9" s="3631"/>
      <c r="BY9" s="3631"/>
      <c r="BZ9" s="3631"/>
      <c r="CA9" s="3631"/>
      <c r="CB9" s="3631"/>
      <c r="CC9" s="3631"/>
      <c r="CD9" s="3631"/>
      <c r="CE9" s="3631"/>
      <c r="CF9" s="3632"/>
      <c r="CG9" s="247"/>
    </row>
    <row r="10" spans="1:85" ht="13.5" customHeight="1">
      <c r="A10" s="247"/>
      <c r="B10" s="414"/>
      <c r="C10" s="3578" t="s">
        <v>456</v>
      </c>
      <c r="D10" s="3578"/>
      <c r="E10" s="3578"/>
      <c r="F10" s="3578"/>
      <c r="G10" s="3578"/>
      <c r="H10" s="399"/>
      <c r="I10" s="3466" t="s">
        <v>457</v>
      </c>
      <c r="J10" s="3467"/>
      <c r="K10" s="3467"/>
      <c r="L10" s="3467"/>
      <c r="M10" s="3467"/>
      <c r="N10" s="3467"/>
      <c r="O10" s="3467"/>
      <c r="P10" s="3467"/>
      <c r="Q10" s="3467"/>
      <c r="R10" s="3468"/>
      <c r="S10" s="3466" t="s">
        <v>458</v>
      </c>
      <c r="T10" s="3467"/>
      <c r="U10" s="3467"/>
      <c r="V10" s="3467"/>
      <c r="W10" s="3467"/>
      <c r="X10" s="3467"/>
      <c r="Y10" s="3467"/>
      <c r="Z10" s="3467"/>
      <c r="AA10" s="3467"/>
      <c r="AB10" s="3467"/>
      <c r="AC10" s="3467"/>
      <c r="AD10" s="3467"/>
      <c r="AE10" s="3467"/>
      <c r="AF10" s="3468"/>
      <c r="AG10" s="3466" t="s">
        <v>459</v>
      </c>
      <c r="AH10" s="3467"/>
      <c r="AI10" s="3467"/>
      <c r="AJ10" s="3467"/>
      <c r="AK10" s="3467"/>
      <c r="AL10" s="3467"/>
      <c r="AM10" s="3467"/>
      <c r="AN10" s="3467"/>
      <c r="AO10" s="3467"/>
      <c r="AP10" s="3468"/>
      <c r="AQ10" s="253"/>
      <c r="AR10" s="400"/>
      <c r="AS10" s="3580"/>
      <c r="AT10" s="3580"/>
      <c r="AU10" s="3580"/>
      <c r="AV10" s="3580"/>
      <c r="AW10" s="3580"/>
      <c r="AX10" s="401"/>
      <c r="AY10" s="3560" t="s">
        <v>460</v>
      </c>
      <c r="AZ10" s="3561"/>
      <c r="BA10" s="3561"/>
      <c r="BB10" s="3561"/>
      <c r="BC10" s="3561"/>
      <c r="BD10" s="3561"/>
      <c r="BE10" s="3561"/>
      <c r="BF10" s="3561"/>
      <c r="BG10" s="3561"/>
      <c r="BH10" s="3561"/>
      <c r="BI10" s="3561"/>
      <c r="BJ10" s="3561"/>
      <c r="BK10" s="3561"/>
      <c r="BL10" s="3561"/>
      <c r="BM10" s="3561"/>
      <c r="BN10" s="3561"/>
      <c r="BO10" s="3561"/>
      <c r="BP10" s="3561"/>
      <c r="BQ10" s="3561"/>
      <c r="BR10" s="3561"/>
      <c r="BS10" s="3561"/>
      <c r="BT10" s="3561"/>
      <c r="BU10" s="3561"/>
      <c r="BV10" s="3561"/>
      <c r="BW10" s="3561"/>
      <c r="BX10" s="3561"/>
      <c r="BY10" s="3561"/>
      <c r="BZ10" s="3561"/>
      <c r="CA10" s="3561"/>
      <c r="CB10" s="3561"/>
      <c r="CC10" s="3561"/>
      <c r="CD10" s="3561"/>
      <c r="CE10" s="3561"/>
      <c r="CF10" s="3562"/>
      <c r="CG10" s="247"/>
    </row>
    <row r="11" spans="1:85" ht="13.5" customHeight="1">
      <c r="A11" s="247"/>
      <c r="B11" s="409"/>
      <c r="C11" s="3579"/>
      <c r="D11" s="3579"/>
      <c r="E11" s="3579"/>
      <c r="F11" s="3579"/>
      <c r="G11" s="3579"/>
      <c r="H11" s="410"/>
      <c r="I11" s="3469"/>
      <c r="J11" s="3470"/>
      <c r="K11" s="3470"/>
      <c r="L11" s="3470"/>
      <c r="M11" s="3470"/>
      <c r="N11" s="3470"/>
      <c r="O11" s="3470"/>
      <c r="P11" s="3470"/>
      <c r="Q11" s="3470"/>
      <c r="R11" s="3471"/>
      <c r="S11" s="3469"/>
      <c r="T11" s="3470"/>
      <c r="U11" s="3470"/>
      <c r="V11" s="3470"/>
      <c r="W11" s="3470"/>
      <c r="X11" s="3470"/>
      <c r="Y11" s="3470"/>
      <c r="Z11" s="3470"/>
      <c r="AA11" s="3470"/>
      <c r="AB11" s="3470"/>
      <c r="AC11" s="3470"/>
      <c r="AD11" s="3470"/>
      <c r="AE11" s="3470"/>
      <c r="AF11" s="3471"/>
      <c r="AG11" s="3469"/>
      <c r="AH11" s="3470"/>
      <c r="AI11" s="3470"/>
      <c r="AJ11" s="3470"/>
      <c r="AK11" s="3470"/>
      <c r="AL11" s="3470"/>
      <c r="AM11" s="3470"/>
      <c r="AN11" s="3470"/>
      <c r="AO11" s="3470"/>
      <c r="AP11" s="3471"/>
      <c r="AQ11" s="253"/>
      <c r="AR11" s="414"/>
      <c r="AS11" s="3602" t="s">
        <v>461</v>
      </c>
      <c r="AT11" s="3602"/>
      <c r="AU11" s="3602"/>
      <c r="AV11" s="3602"/>
      <c r="AW11" s="3602"/>
      <c r="AX11" s="399"/>
      <c r="AY11" s="3527"/>
      <c r="AZ11" s="3528"/>
      <c r="BA11" s="3528"/>
      <c r="BB11" s="3528"/>
      <c r="BC11" s="3528"/>
      <c r="BD11" s="3528"/>
      <c r="BE11" s="3528"/>
      <c r="BF11" s="3528"/>
      <c r="BG11" s="3528"/>
      <c r="BH11" s="3528"/>
      <c r="BI11" s="3528"/>
      <c r="BJ11" s="3528"/>
      <c r="BK11" s="3528"/>
      <c r="BL11" s="3528"/>
      <c r="BM11" s="3528"/>
      <c r="BN11" s="3528"/>
      <c r="BO11" s="3528"/>
      <c r="BP11" s="3528"/>
      <c r="BQ11" s="3528"/>
      <c r="BR11" s="3528"/>
      <c r="BS11" s="3528"/>
      <c r="BT11" s="3528"/>
      <c r="BU11" s="3528"/>
      <c r="BV11" s="3528"/>
      <c r="BW11" s="3528"/>
      <c r="BX11" s="3528"/>
      <c r="BY11" s="3528"/>
      <c r="BZ11" s="3528"/>
      <c r="CA11" s="3528"/>
      <c r="CB11" s="3528"/>
      <c r="CC11" s="3528"/>
      <c r="CD11" s="3528"/>
      <c r="CE11" s="3528"/>
      <c r="CF11" s="3529"/>
      <c r="CG11" s="247"/>
    </row>
    <row r="12" spans="1:85" ht="13.5" customHeight="1">
      <c r="A12" s="247"/>
      <c r="B12" s="409"/>
      <c r="C12" s="3579"/>
      <c r="D12" s="3579"/>
      <c r="E12" s="3579"/>
      <c r="F12" s="3579"/>
      <c r="G12" s="3579"/>
      <c r="H12" s="410"/>
      <c r="I12" s="3557" t="s">
        <v>462</v>
      </c>
      <c r="J12" s="3558"/>
      <c r="K12" s="3558"/>
      <c r="L12" s="3558"/>
      <c r="M12" s="3558"/>
      <c r="N12" s="3558"/>
      <c r="O12" s="3558"/>
      <c r="P12" s="3558"/>
      <c r="Q12" s="3558"/>
      <c r="R12" s="3559"/>
      <c r="S12" s="3563" t="s">
        <v>463</v>
      </c>
      <c r="T12" s="3564"/>
      <c r="U12" s="3564"/>
      <c r="V12" s="3564"/>
      <c r="W12" s="3564"/>
      <c r="X12" s="3565" t="s">
        <v>464</v>
      </c>
      <c r="Y12" s="3566"/>
      <c r="Z12" s="3566"/>
      <c r="AA12" s="3566"/>
      <c r="AB12" s="3566"/>
      <c r="AC12" s="3566"/>
      <c r="AD12" s="3566"/>
      <c r="AE12" s="3566"/>
      <c r="AF12" s="3567"/>
      <c r="AG12" s="3557" t="s">
        <v>465</v>
      </c>
      <c r="AH12" s="3459"/>
      <c r="AI12" s="3459"/>
      <c r="AJ12" s="3459"/>
      <c r="AK12" s="3459"/>
      <c r="AL12" s="3459"/>
      <c r="AM12" s="3459"/>
      <c r="AN12" s="3459"/>
      <c r="AO12" s="3459"/>
      <c r="AP12" s="3460"/>
      <c r="AQ12" s="249"/>
      <c r="AR12" s="409"/>
      <c r="AS12" s="3603"/>
      <c r="AT12" s="3603"/>
      <c r="AU12" s="3603"/>
      <c r="AV12" s="3603"/>
      <c r="AW12" s="3603"/>
      <c r="AX12" s="410"/>
      <c r="AY12" s="3620"/>
      <c r="AZ12" s="3621"/>
      <c r="BA12" s="3621"/>
      <c r="BB12" s="3621"/>
      <c r="BC12" s="3621"/>
      <c r="BD12" s="3621"/>
      <c r="BE12" s="3621"/>
      <c r="BF12" s="3621"/>
      <c r="BG12" s="3621"/>
      <c r="BH12" s="3621"/>
      <c r="BI12" s="3621"/>
      <c r="BJ12" s="3621"/>
      <c r="BK12" s="3621"/>
      <c r="BL12" s="3621"/>
      <c r="BM12" s="3621"/>
      <c r="BN12" s="3621"/>
      <c r="BO12" s="3621"/>
      <c r="BP12" s="3621"/>
      <c r="BQ12" s="3621"/>
      <c r="BR12" s="3621"/>
      <c r="BS12" s="3621"/>
      <c r="BT12" s="3621"/>
      <c r="BU12" s="3621"/>
      <c r="BV12" s="3621"/>
      <c r="BW12" s="3621"/>
      <c r="BX12" s="3621"/>
      <c r="BY12" s="3621"/>
      <c r="BZ12" s="3621"/>
      <c r="CA12" s="3621"/>
      <c r="CB12" s="3621"/>
      <c r="CC12" s="3621"/>
      <c r="CD12" s="3621"/>
      <c r="CE12" s="3621"/>
      <c r="CF12" s="3622"/>
      <c r="CG12" s="247"/>
    </row>
    <row r="13" spans="1:85" ht="13.5" customHeight="1">
      <c r="A13" s="247"/>
      <c r="B13" s="409"/>
      <c r="C13" s="3579"/>
      <c r="D13" s="3579"/>
      <c r="E13" s="3579"/>
      <c r="F13" s="3579"/>
      <c r="G13" s="3579"/>
      <c r="H13" s="410"/>
      <c r="I13" s="3560"/>
      <c r="J13" s="3561"/>
      <c r="K13" s="3561"/>
      <c r="L13" s="3561"/>
      <c r="M13" s="3561"/>
      <c r="N13" s="3561"/>
      <c r="O13" s="3561"/>
      <c r="P13" s="3561"/>
      <c r="Q13" s="3561"/>
      <c r="R13" s="3562"/>
      <c r="S13" s="3570" t="s">
        <v>466</v>
      </c>
      <c r="T13" s="3571"/>
      <c r="U13" s="3571"/>
      <c r="V13" s="3571"/>
      <c r="W13" s="3571"/>
      <c r="X13" s="3568"/>
      <c r="Y13" s="3568"/>
      <c r="Z13" s="3568"/>
      <c r="AA13" s="3568"/>
      <c r="AB13" s="3568"/>
      <c r="AC13" s="3568"/>
      <c r="AD13" s="3568"/>
      <c r="AE13" s="3568"/>
      <c r="AF13" s="3569"/>
      <c r="AG13" s="3461"/>
      <c r="AH13" s="3462"/>
      <c r="AI13" s="3462"/>
      <c r="AJ13" s="3462"/>
      <c r="AK13" s="3462"/>
      <c r="AL13" s="3462"/>
      <c r="AM13" s="3462"/>
      <c r="AN13" s="3462"/>
      <c r="AO13" s="3462"/>
      <c r="AP13" s="3463"/>
      <c r="AQ13" s="249"/>
      <c r="AR13" s="400"/>
      <c r="AS13" s="3604"/>
      <c r="AT13" s="3604"/>
      <c r="AU13" s="3604"/>
      <c r="AV13" s="3604"/>
      <c r="AW13" s="3604"/>
      <c r="AX13" s="401"/>
      <c r="AY13" s="3530"/>
      <c r="AZ13" s="3531"/>
      <c r="BA13" s="3531"/>
      <c r="BB13" s="3531"/>
      <c r="BC13" s="3531"/>
      <c r="BD13" s="3531"/>
      <c r="BE13" s="3531"/>
      <c r="BF13" s="3531"/>
      <c r="BG13" s="3531"/>
      <c r="BH13" s="3531"/>
      <c r="BI13" s="3531"/>
      <c r="BJ13" s="3531"/>
      <c r="BK13" s="3531"/>
      <c r="BL13" s="3531"/>
      <c r="BM13" s="3531"/>
      <c r="BN13" s="3531"/>
      <c r="BO13" s="3531"/>
      <c r="BP13" s="3531"/>
      <c r="BQ13" s="3531"/>
      <c r="BR13" s="3531"/>
      <c r="BS13" s="3531"/>
      <c r="BT13" s="3531"/>
      <c r="BU13" s="3531"/>
      <c r="BV13" s="3531"/>
      <c r="BW13" s="3531"/>
      <c r="BX13" s="3531"/>
      <c r="BY13" s="3531"/>
      <c r="BZ13" s="3531"/>
      <c r="CA13" s="3531"/>
      <c r="CB13" s="3531"/>
      <c r="CC13" s="3531"/>
      <c r="CD13" s="3531"/>
      <c r="CE13" s="3531"/>
      <c r="CF13" s="3532"/>
      <c r="CG13" s="247"/>
    </row>
    <row r="14" spans="1:85" ht="13.5" customHeight="1">
      <c r="A14" s="247"/>
      <c r="B14" s="409"/>
      <c r="C14" s="3579"/>
      <c r="D14" s="3579"/>
      <c r="E14" s="3579"/>
      <c r="F14" s="3579"/>
      <c r="G14" s="3579"/>
      <c r="H14" s="410"/>
      <c r="I14" s="3581" t="s">
        <v>462</v>
      </c>
      <c r="J14" s="3582"/>
      <c r="K14" s="3582"/>
      <c r="L14" s="3582"/>
      <c r="M14" s="3582"/>
      <c r="N14" s="3582"/>
      <c r="O14" s="3582"/>
      <c r="P14" s="3582"/>
      <c r="Q14" s="3582"/>
      <c r="R14" s="3583"/>
      <c r="S14" s="3587" t="s">
        <v>463</v>
      </c>
      <c r="T14" s="3588"/>
      <c r="U14" s="3588"/>
      <c r="V14" s="3588"/>
      <c r="W14" s="3588"/>
      <c r="X14" s="3589" t="s">
        <v>464</v>
      </c>
      <c r="Y14" s="3590"/>
      <c r="Z14" s="3590"/>
      <c r="AA14" s="3590"/>
      <c r="AB14" s="3590"/>
      <c r="AC14" s="3590"/>
      <c r="AD14" s="3590"/>
      <c r="AE14" s="3590"/>
      <c r="AF14" s="3591"/>
      <c r="AG14" s="3581" t="s">
        <v>465</v>
      </c>
      <c r="AH14" s="3418"/>
      <c r="AI14" s="3418"/>
      <c r="AJ14" s="3418"/>
      <c r="AK14" s="3418"/>
      <c r="AL14" s="3418"/>
      <c r="AM14" s="3418"/>
      <c r="AN14" s="3418"/>
      <c r="AO14" s="3418"/>
      <c r="AP14" s="3419"/>
      <c r="AQ14" s="249"/>
      <c r="AR14" s="414"/>
      <c r="AS14" s="3412" t="s">
        <v>467</v>
      </c>
      <c r="AT14" s="3412"/>
      <c r="AU14" s="3412"/>
      <c r="AV14" s="3412"/>
      <c r="AW14" s="3412"/>
      <c r="AX14" s="399"/>
      <c r="AY14" s="3400" t="s">
        <v>468</v>
      </c>
      <c r="AZ14" s="3572"/>
      <c r="BA14" s="3572"/>
      <c r="BB14" s="3572"/>
      <c r="BC14" s="3572"/>
      <c r="BD14" s="3572"/>
      <c r="BE14" s="3572"/>
      <c r="BF14" s="3572"/>
      <c r="BG14" s="3572"/>
      <c r="BH14" s="3572"/>
      <c r="BI14" s="3572"/>
      <c r="BJ14" s="3572"/>
      <c r="BK14" s="3572"/>
      <c r="BL14" s="3573"/>
      <c r="BM14" s="404"/>
      <c r="BN14" s="3412" t="s">
        <v>53</v>
      </c>
      <c r="BO14" s="3412"/>
      <c r="BP14" s="3412"/>
      <c r="BQ14" s="3412"/>
      <c r="BR14" s="3412"/>
      <c r="BS14" s="399"/>
      <c r="BT14" s="3400" t="s">
        <v>469</v>
      </c>
      <c r="BU14" s="3485"/>
      <c r="BV14" s="3485"/>
      <c r="BW14" s="3485"/>
      <c r="BX14" s="3485"/>
      <c r="BY14" s="3485"/>
      <c r="BZ14" s="3485"/>
      <c r="CA14" s="3485"/>
      <c r="CB14" s="3485"/>
      <c r="CC14" s="3485"/>
      <c r="CD14" s="3485"/>
      <c r="CE14" s="3485"/>
      <c r="CF14" s="3486"/>
      <c r="CG14" s="247"/>
    </row>
    <row r="15" spans="1:85" ht="13.5" customHeight="1">
      <c r="A15" s="247"/>
      <c r="B15" s="400"/>
      <c r="C15" s="3580"/>
      <c r="D15" s="3580"/>
      <c r="E15" s="3580"/>
      <c r="F15" s="3580"/>
      <c r="G15" s="3580"/>
      <c r="H15" s="401"/>
      <c r="I15" s="3584"/>
      <c r="J15" s="3585"/>
      <c r="K15" s="3585"/>
      <c r="L15" s="3585"/>
      <c r="M15" s="3585"/>
      <c r="N15" s="3585"/>
      <c r="O15" s="3585"/>
      <c r="P15" s="3585"/>
      <c r="Q15" s="3585"/>
      <c r="R15" s="3586"/>
      <c r="S15" s="3525" t="s">
        <v>466</v>
      </c>
      <c r="T15" s="3526"/>
      <c r="U15" s="3526"/>
      <c r="V15" s="3526"/>
      <c r="W15" s="3526"/>
      <c r="X15" s="3592"/>
      <c r="Y15" s="3592"/>
      <c r="Z15" s="3592"/>
      <c r="AA15" s="3592"/>
      <c r="AB15" s="3592"/>
      <c r="AC15" s="3592"/>
      <c r="AD15" s="3592"/>
      <c r="AE15" s="3592"/>
      <c r="AF15" s="3593"/>
      <c r="AG15" s="3420"/>
      <c r="AH15" s="3421"/>
      <c r="AI15" s="3421"/>
      <c r="AJ15" s="3421"/>
      <c r="AK15" s="3421"/>
      <c r="AL15" s="3421"/>
      <c r="AM15" s="3421"/>
      <c r="AN15" s="3421"/>
      <c r="AO15" s="3421"/>
      <c r="AP15" s="3422"/>
      <c r="AQ15" s="249"/>
      <c r="AR15" s="400"/>
      <c r="AS15" s="3415"/>
      <c r="AT15" s="3415"/>
      <c r="AU15" s="3415"/>
      <c r="AV15" s="3415"/>
      <c r="AW15" s="3415"/>
      <c r="AX15" s="401"/>
      <c r="AY15" s="3574"/>
      <c r="AZ15" s="3575"/>
      <c r="BA15" s="3575"/>
      <c r="BB15" s="3575"/>
      <c r="BC15" s="3575"/>
      <c r="BD15" s="3575"/>
      <c r="BE15" s="3575"/>
      <c r="BF15" s="3575"/>
      <c r="BG15" s="3575"/>
      <c r="BH15" s="3575"/>
      <c r="BI15" s="3575"/>
      <c r="BJ15" s="3575"/>
      <c r="BK15" s="3575"/>
      <c r="BL15" s="3576"/>
      <c r="BM15" s="411"/>
      <c r="BN15" s="3415"/>
      <c r="BO15" s="3415"/>
      <c r="BP15" s="3415"/>
      <c r="BQ15" s="3415"/>
      <c r="BR15" s="3415"/>
      <c r="BS15" s="401"/>
      <c r="BT15" s="3406" t="s">
        <v>470</v>
      </c>
      <c r="BU15" s="3488"/>
      <c r="BV15" s="3488"/>
      <c r="BW15" s="3488"/>
      <c r="BX15" s="3488"/>
      <c r="BY15" s="3488"/>
      <c r="BZ15" s="3488"/>
      <c r="CA15" s="3488"/>
      <c r="CB15" s="3488"/>
      <c r="CC15" s="3488"/>
      <c r="CD15" s="3488"/>
      <c r="CE15" s="3488"/>
      <c r="CF15" s="3489"/>
      <c r="CG15" s="247"/>
    </row>
    <row r="16" spans="1:85" ht="13.5" customHeight="1">
      <c r="A16" s="247"/>
      <c r="B16" s="254"/>
      <c r="C16" s="255"/>
      <c r="D16" s="255"/>
      <c r="E16" s="255"/>
      <c r="F16" s="255"/>
      <c r="G16" s="255"/>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49"/>
      <c r="AR16" s="409"/>
      <c r="AS16" s="3579" t="s">
        <v>471</v>
      </c>
      <c r="AT16" s="3548"/>
      <c r="AU16" s="3548"/>
      <c r="AV16" s="3548"/>
      <c r="AW16" s="3548"/>
      <c r="AX16" s="410"/>
      <c r="AY16" s="3549" t="s">
        <v>472</v>
      </c>
      <c r="AZ16" s="3550"/>
      <c r="BA16" s="3550"/>
      <c r="BB16" s="3550"/>
      <c r="BC16" s="3550"/>
      <c r="BD16" s="3550"/>
      <c r="BE16" s="3550"/>
      <c r="BF16" s="3550"/>
      <c r="BG16" s="3550"/>
      <c r="BH16" s="3550"/>
      <c r="BI16" s="3550"/>
      <c r="BJ16" s="3550"/>
      <c r="BK16" s="3550"/>
      <c r="BL16" s="3551"/>
      <c r="BM16" s="417"/>
      <c r="BN16" s="3578" t="s">
        <v>473</v>
      </c>
      <c r="BO16" s="3594"/>
      <c r="BP16" s="3594"/>
      <c r="BQ16" s="3594"/>
      <c r="BR16" s="3594"/>
      <c r="BS16" s="410"/>
      <c r="BT16" s="3400" t="s">
        <v>474</v>
      </c>
      <c r="BU16" s="3485"/>
      <c r="BV16" s="3485"/>
      <c r="BW16" s="3485"/>
      <c r="BX16" s="3485"/>
      <c r="BY16" s="3485"/>
      <c r="BZ16" s="3401" t="s">
        <v>475</v>
      </c>
      <c r="CA16" s="3596"/>
      <c r="CB16" s="3596"/>
      <c r="CC16" s="3596"/>
      <c r="CD16" s="3596"/>
      <c r="CE16" s="3596"/>
      <c r="CF16" s="3597"/>
      <c r="CG16" s="247"/>
    </row>
    <row r="17" spans="1:85" ht="13.5" customHeight="1">
      <c r="A17" s="247"/>
      <c r="B17" s="414"/>
      <c r="C17" s="3602" t="s">
        <v>461</v>
      </c>
      <c r="D17" s="3602"/>
      <c r="E17" s="3602"/>
      <c r="F17" s="3602"/>
      <c r="G17" s="3602"/>
      <c r="H17" s="399"/>
      <c r="I17" s="3458"/>
      <c r="J17" s="3459"/>
      <c r="K17" s="3459"/>
      <c r="L17" s="3459"/>
      <c r="M17" s="3459"/>
      <c r="N17" s="3459"/>
      <c r="O17" s="3459"/>
      <c r="P17" s="3459"/>
      <c r="Q17" s="3459"/>
      <c r="R17" s="3459"/>
      <c r="S17" s="3459"/>
      <c r="T17" s="3459"/>
      <c r="U17" s="3459"/>
      <c r="V17" s="3459"/>
      <c r="W17" s="3459"/>
      <c r="X17" s="3459"/>
      <c r="Y17" s="3459"/>
      <c r="Z17" s="3459"/>
      <c r="AA17" s="3459"/>
      <c r="AB17" s="3459"/>
      <c r="AC17" s="3459"/>
      <c r="AD17" s="3459"/>
      <c r="AE17" s="3459"/>
      <c r="AF17" s="3459"/>
      <c r="AG17" s="3459"/>
      <c r="AH17" s="3459"/>
      <c r="AI17" s="3459"/>
      <c r="AJ17" s="3459"/>
      <c r="AK17" s="3459"/>
      <c r="AL17" s="3459"/>
      <c r="AM17" s="3459"/>
      <c r="AN17" s="3459"/>
      <c r="AO17" s="3459"/>
      <c r="AP17" s="3460"/>
      <c r="AQ17" s="249"/>
      <c r="AR17" s="400"/>
      <c r="AS17" s="3415"/>
      <c r="AT17" s="3415"/>
      <c r="AU17" s="3415"/>
      <c r="AV17" s="3415"/>
      <c r="AW17" s="3415"/>
      <c r="AX17" s="401"/>
      <c r="AY17" s="3552"/>
      <c r="AZ17" s="3553"/>
      <c r="BA17" s="3553"/>
      <c r="BB17" s="3553"/>
      <c r="BC17" s="3553"/>
      <c r="BD17" s="3553"/>
      <c r="BE17" s="3553"/>
      <c r="BF17" s="3553"/>
      <c r="BG17" s="3553"/>
      <c r="BH17" s="3553"/>
      <c r="BI17" s="3553"/>
      <c r="BJ17" s="3553"/>
      <c r="BK17" s="3553"/>
      <c r="BL17" s="3554"/>
      <c r="BM17" s="411"/>
      <c r="BN17" s="3595"/>
      <c r="BO17" s="3595"/>
      <c r="BP17" s="3595"/>
      <c r="BQ17" s="3595"/>
      <c r="BR17" s="3595"/>
      <c r="BS17" s="401"/>
      <c r="BT17" s="3487"/>
      <c r="BU17" s="3488"/>
      <c r="BV17" s="3488"/>
      <c r="BW17" s="3488"/>
      <c r="BX17" s="3488"/>
      <c r="BY17" s="3488"/>
      <c r="BZ17" s="3598"/>
      <c r="CA17" s="3598"/>
      <c r="CB17" s="3598"/>
      <c r="CC17" s="3598"/>
      <c r="CD17" s="3598"/>
      <c r="CE17" s="3598"/>
      <c r="CF17" s="3599"/>
      <c r="CG17" s="247"/>
    </row>
    <row r="18" spans="1:85" ht="13.5" customHeight="1">
      <c r="A18" s="247"/>
      <c r="B18" s="409"/>
      <c r="C18" s="3603"/>
      <c r="D18" s="3603"/>
      <c r="E18" s="3603"/>
      <c r="F18" s="3603"/>
      <c r="G18" s="3603"/>
      <c r="H18" s="410"/>
      <c r="I18" s="3616"/>
      <c r="J18" s="3601"/>
      <c r="K18" s="3601"/>
      <c r="L18" s="3601"/>
      <c r="M18" s="3601"/>
      <c r="N18" s="3601"/>
      <c r="O18" s="3601"/>
      <c r="P18" s="3601"/>
      <c r="Q18" s="3601"/>
      <c r="R18" s="3601"/>
      <c r="S18" s="3601"/>
      <c r="T18" s="3601"/>
      <c r="U18" s="3601"/>
      <c r="V18" s="3601"/>
      <c r="W18" s="3601"/>
      <c r="X18" s="3601"/>
      <c r="Y18" s="3601"/>
      <c r="Z18" s="3601"/>
      <c r="AA18" s="3601"/>
      <c r="AB18" s="3601"/>
      <c r="AC18" s="3601"/>
      <c r="AD18" s="3601"/>
      <c r="AE18" s="3601"/>
      <c r="AF18" s="3601"/>
      <c r="AG18" s="3601"/>
      <c r="AH18" s="3601"/>
      <c r="AI18" s="3601"/>
      <c r="AJ18" s="3601"/>
      <c r="AK18" s="3601"/>
      <c r="AL18" s="3601"/>
      <c r="AM18" s="3601"/>
      <c r="AN18" s="3601"/>
      <c r="AO18" s="3601"/>
      <c r="AP18" s="3617"/>
      <c r="AQ18" s="249"/>
      <c r="AR18" s="414"/>
      <c r="AS18" s="390"/>
      <c r="AT18" s="390"/>
      <c r="AU18" s="390"/>
      <c r="AV18" s="390"/>
      <c r="AW18" s="390"/>
      <c r="AX18" s="405"/>
      <c r="AY18" s="541"/>
      <c r="AZ18" s="541"/>
      <c r="BA18" s="541"/>
      <c r="BB18" s="541"/>
      <c r="BC18" s="541"/>
      <c r="BD18" s="541"/>
      <c r="BE18" s="541"/>
      <c r="BF18" s="541"/>
      <c r="BG18" s="541"/>
      <c r="BH18" s="541"/>
      <c r="BI18" s="541"/>
      <c r="BJ18" s="541"/>
      <c r="BK18" s="541"/>
      <c r="BL18" s="541"/>
      <c r="BM18" s="545"/>
      <c r="BN18" s="3600" t="s">
        <v>476</v>
      </c>
      <c r="BO18" s="3600"/>
      <c r="BP18" s="3600"/>
      <c r="BQ18" s="3600"/>
      <c r="BR18" s="546"/>
      <c r="BS18" s="547"/>
      <c r="BT18" s="548"/>
      <c r="BU18" s="548"/>
      <c r="BV18" s="548"/>
      <c r="BW18" s="548"/>
      <c r="BX18" s="548"/>
      <c r="BY18" s="548"/>
      <c r="BZ18" s="548"/>
      <c r="CA18" s="548"/>
      <c r="CB18" s="548"/>
      <c r="CC18" s="548"/>
      <c r="CD18" s="548"/>
      <c r="CE18" s="548"/>
      <c r="CF18" s="549"/>
      <c r="CG18" s="247"/>
    </row>
    <row r="19" spans="1:85" ht="13.5" customHeight="1">
      <c r="A19" s="247"/>
      <c r="B19" s="400"/>
      <c r="C19" s="3604"/>
      <c r="D19" s="3604"/>
      <c r="E19" s="3604"/>
      <c r="F19" s="3604"/>
      <c r="G19" s="3604"/>
      <c r="H19" s="401"/>
      <c r="I19" s="3461"/>
      <c r="J19" s="3462"/>
      <c r="K19" s="3462"/>
      <c r="L19" s="3462"/>
      <c r="M19" s="3462"/>
      <c r="N19" s="3462"/>
      <c r="O19" s="3462"/>
      <c r="P19" s="3462"/>
      <c r="Q19" s="3462"/>
      <c r="R19" s="3462"/>
      <c r="S19" s="3462"/>
      <c r="T19" s="3462"/>
      <c r="U19" s="3462"/>
      <c r="V19" s="3462"/>
      <c r="W19" s="3462"/>
      <c r="X19" s="3462"/>
      <c r="Y19" s="3462"/>
      <c r="Z19" s="3462"/>
      <c r="AA19" s="3462"/>
      <c r="AB19" s="3462"/>
      <c r="AC19" s="3462"/>
      <c r="AD19" s="3462"/>
      <c r="AE19" s="3462"/>
      <c r="AF19" s="3462"/>
      <c r="AG19" s="3462"/>
      <c r="AH19" s="3462"/>
      <c r="AI19" s="3462"/>
      <c r="AJ19" s="3462"/>
      <c r="AK19" s="3462"/>
      <c r="AL19" s="3462"/>
      <c r="AM19" s="3462"/>
      <c r="AN19" s="3462"/>
      <c r="AO19" s="3462"/>
      <c r="AP19" s="3463"/>
      <c r="AQ19" s="249"/>
      <c r="AR19" s="409"/>
      <c r="AS19" s="3614" t="s">
        <v>477</v>
      </c>
      <c r="AT19" s="3614"/>
      <c r="AU19" s="3614"/>
      <c r="AV19" s="3614"/>
      <c r="AW19" s="3614"/>
      <c r="AX19" s="407"/>
      <c r="AY19" s="542"/>
      <c r="AZ19" s="3618" t="s">
        <v>478</v>
      </c>
      <c r="BA19" s="3618"/>
      <c r="BB19" s="3618"/>
      <c r="BC19" s="3618" t="s">
        <v>479</v>
      </c>
      <c r="BD19" s="3618"/>
      <c r="BE19" s="3618"/>
      <c r="BF19" s="3619"/>
      <c r="BG19" s="3618" t="s">
        <v>480</v>
      </c>
      <c r="BH19" s="3618"/>
      <c r="BI19" s="3618"/>
      <c r="BJ19" s="3619"/>
      <c r="BK19" s="550"/>
      <c r="BL19" s="550"/>
      <c r="BM19" s="551"/>
      <c r="BN19" s="3600" t="s">
        <v>481</v>
      </c>
      <c r="BO19" s="3600"/>
      <c r="BP19" s="3600"/>
      <c r="BQ19" s="3600"/>
      <c r="BR19" s="552"/>
      <c r="BS19" s="553"/>
      <c r="BT19" s="554"/>
      <c r="BU19" s="554"/>
      <c r="BV19" s="3600" t="s">
        <v>482</v>
      </c>
      <c r="BW19" s="3600"/>
      <c r="BX19" s="3600"/>
      <c r="BY19" s="3600"/>
      <c r="BZ19" s="3601"/>
      <c r="CA19" s="3601"/>
      <c r="CB19" s="554"/>
      <c r="CC19" s="554"/>
      <c r="CD19" s="554"/>
      <c r="CE19" s="554"/>
      <c r="CF19" s="555"/>
      <c r="CG19" s="247"/>
    </row>
    <row r="20" spans="1:85" ht="13.5" customHeight="1">
      <c r="A20" s="247"/>
      <c r="B20" s="414"/>
      <c r="C20" s="3602" t="s">
        <v>483</v>
      </c>
      <c r="D20" s="3602"/>
      <c r="E20" s="3602"/>
      <c r="F20" s="3602"/>
      <c r="G20" s="3602"/>
      <c r="H20" s="399"/>
      <c r="I20" s="3605"/>
      <c r="J20" s="3606"/>
      <c r="K20" s="3606"/>
      <c r="L20" s="3606"/>
      <c r="M20" s="3606"/>
      <c r="N20" s="3606"/>
      <c r="O20" s="3606"/>
      <c r="P20" s="3606"/>
      <c r="Q20" s="3606"/>
      <c r="R20" s="3606"/>
      <c r="S20" s="3606"/>
      <c r="T20" s="3606"/>
      <c r="U20" s="3606"/>
      <c r="V20" s="3606"/>
      <c r="W20" s="3606"/>
      <c r="X20" s="3606"/>
      <c r="Y20" s="3606"/>
      <c r="Z20" s="3606"/>
      <c r="AA20" s="3606"/>
      <c r="AB20" s="3606"/>
      <c r="AC20" s="3606"/>
      <c r="AD20" s="3606"/>
      <c r="AE20" s="3606"/>
      <c r="AF20" s="3606"/>
      <c r="AG20" s="3606"/>
      <c r="AH20" s="3606"/>
      <c r="AI20" s="3606"/>
      <c r="AJ20" s="3606"/>
      <c r="AK20" s="3606"/>
      <c r="AL20" s="3606"/>
      <c r="AM20" s="3606"/>
      <c r="AN20" s="3606"/>
      <c r="AO20" s="3606"/>
      <c r="AP20" s="3607"/>
      <c r="AQ20" s="256"/>
      <c r="AR20" s="409"/>
      <c r="AS20" s="402"/>
      <c r="AT20" s="3614" t="s">
        <v>484</v>
      </c>
      <c r="AU20" s="3614"/>
      <c r="AV20" s="3614"/>
      <c r="AW20" s="3614"/>
      <c r="AX20" s="407"/>
      <c r="AY20" s="543"/>
      <c r="AZ20" s="3615" t="s">
        <v>485</v>
      </c>
      <c r="BA20" s="3615"/>
      <c r="BB20" s="3615"/>
      <c r="BC20" s="3615" t="s">
        <v>486</v>
      </c>
      <c r="BD20" s="3615"/>
      <c r="BE20" s="3615"/>
      <c r="BF20" s="3615"/>
      <c r="BG20" s="3615" t="s">
        <v>486</v>
      </c>
      <c r="BH20" s="3615"/>
      <c r="BI20" s="3615"/>
      <c r="BJ20" s="3615"/>
      <c r="BK20" s="550"/>
      <c r="BL20" s="550"/>
      <c r="BM20" s="551"/>
      <c r="BN20" s="3600" t="s">
        <v>487</v>
      </c>
      <c r="BO20" s="3600"/>
      <c r="BP20" s="3600"/>
      <c r="BQ20" s="3600"/>
      <c r="BR20" s="552"/>
      <c r="BS20" s="553"/>
      <c r="BT20" s="554"/>
      <c r="BU20" s="554"/>
      <c r="BV20" s="3600" t="s">
        <v>488</v>
      </c>
      <c r="BW20" s="3600"/>
      <c r="BX20" s="3600"/>
      <c r="BY20" s="3600"/>
      <c r="BZ20" s="3601"/>
      <c r="CA20" s="3601"/>
      <c r="CB20" s="554"/>
      <c r="CC20" s="554"/>
      <c r="CD20" s="554"/>
      <c r="CE20" s="554"/>
      <c r="CF20" s="555"/>
      <c r="CG20" s="247"/>
    </row>
    <row r="21" spans="1:85" ht="13.5" customHeight="1">
      <c r="A21" s="247"/>
      <c r="B21" s="409"/>
      <c r="C21" s="3603"/>
      <c r="D21" s="3603"/>
      <c r="E21" s="3603"/>
      <c r="F21" s="3603"/>
      <c r="G21" s="3603"/>
      <c r="H21" s="410"/>
      <c r="I21" s="3608"/>
      <c r="J21" s="3609"/>
      <c r="K21" s="3609"/>
      <c r="L21" s="3609"/>
      <c r="M21" s="3609"/>
      <c r="N21" s="3609"/>
      <c r="O21" s="3609"/>
      <c r="P21" s="3609"/>
      <c r="Q21" s="3609"/>
      <c r="R21" s="3609"/>
      <c r="S21" s="3609"/>
      <c r="T21" s="3609"/>
      <c r="U21" s="3609"/>
      <c r="V21" s="3609"/>
      <c r="W21" s="3609"/>
      <c r="X21" s="3609"/>
      <c r="Y21" s="3609"/>
      <c r="Z21" s="3609"/>
      <c r="AA21" s="3609"/>
      <c r="AB21" s="3609"/>
      <c r="AC21" s="3609"/>
      <c r="AD21" s="3609"/>
      <c r="AE21" s="3609"/>
      <c r="AF21" s="3609"/>
      <c r="AG21" s="3609"/>
      <c r="AH21" s="3609"/>
      <c r="AI21" s="3609"/>
      <c r="AJ21" s="3609"/>
      <c r="AK21" s="3609"/>
      <c r="AL21" s="3609"/>
      <c r="AM21" s="3609"/>
      <c r="AN21" s="3609"/>
      <c r="AO21" s="3609"/>
      <c r="AP21" s="3610"/>
      <c r="AQ21" s="256"/>
      <c r="AR21" s="400"/>
      <c r="AS21" s="391"/>
      <c r="AT21" s="391"/>
      <c r="AU21" s="391"/>
      <c r="AV21" s="391"/>
      <c r="AW21" s="391"/>
      <c r="AX21" s="408"/>
      <c r="AY21" s="544"/>
      <c r="AZ21" s="544"/>
      <c r="BA21" s="544"/>
      <c r="BB21" s="544"/>
      <c r="BC21" s="544"/>
      <c r="BD21" s="544"/>
      <c r="BE21" s="544"/>
      <c r="BF21" s="544"/>
      <c r="BG21" s="544"/>
      <c r="BH21" s="544"/>
      <c r="BI21" s="544"/>
      <c r="BJ21" s="544"/>
      <c r="BK21" s="544"/>
      <c r="BL21" s="544"/>
      <c r="BM21" s="556"/>
      <c r="BN21" s="3462" t="s">
        <v>489</v>
      </c>
      <c r="BO21" s="3462"/>
      <c r="BP21" s="3462"/>
      <c r="BQ21" s="3462"/>
      <c r="BR21" s="3462"/>
      <c r="BS21" s="557"/>
      <c r="BT21" s="558"/>
      <c r="BU21" s="558"/>
      <c r="BV21" s="559" t="s">
        <v>490</v>
      </c>
      <c r="BW21" s="558"/>
      <c r="BX21" s="558"/>
      <c r="BY21" s="558"/>
      <c r="BZ21" s="558"/>
      <c r="CA21" s="558"/>
      <c r="CB21" s="558"/>
      <c r="CC21" s="558"/>
      <c r="CD21" s="558"/>
      <c r="CE21" s="558"/>
      <c r="CF21" s="560"/>
      <c r="CG21" s="247"/>
    </row>
    <row r="22" spans="1:85" ht="13.5" customHeight="1">
      <c r="A22" s="247"/>
      <c r="B22" s="400"/>
      <c r="C22" s="3604"/>
      <c r="D22" s="3604"/>
      <c r="E22" s="3604"/>
      <c r="F22" s="3604"/>
      <c r="G22" s="3604"/>
      <c r="H22" s="401"/>
      <c r="I22" s="3611"/>
      <c r="J22" s="3612"/>
      <c r="K22" s="3612"/>
      <c r="L22" s="3612"/>
      <c r="M22" s="3612"/>
      <c r="N22" s="3612"/>
      <c r="O22" s="3612"/>
      <c r="P22" s="3612"/>
      <c r="Q22" s="3612"/>
      <c r="R22" s="3612"/>
      <c r="S22" s="3612"/>
      <c r="T22" s="3612"/>
      <c r="U22" s="3612"/>
      <c r="V22" s="3612"/>
      <c r="W22" s="3612"/>
      <c r="X22" s="3612"/>
      <c r="Y22" s="3612"/>
      <c r="Z22" s="3612"/>
      <c r="AA22" s="3612"/>
      <c r="AB22" s="3612"/>
      <c r="AC22" s="3612"/>
      <c r="AD22" s="3612"/>
      <c r="AE22" s="3612"/>
      <c r="AF22" s="3612"/>
      <c r="AG22" s="3612"/>
      <c r="AH22" s="3612"/>
      <c r="AI22" s="3612"/>
      <c r="AJ22" s="3612"/>
      <c r="AK22" s="3612"/>
      <c r="AL22" s="3612"/>
      <c r="AM22" s="3612"/>
      <c r="AN22" s="3612"/>
      <c r="AO22" s="3612"/>
      <c r="AP22" s="3613"/>
      <c r="AQ22" s="256"/>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47"/>
    </row>
    <row r="23" spans="1:85" ht="13.5" customHeight="1">
      <c r="A23" s="247"/>
      <c r="B23" s="414"/>
      <c r="C23" s="3412" t="s">
        <v>467</v>
      </c>
      <c r="D23" s="3412"/>
      <c r="E23" s="3412"/>
      <c r="F23" s="3412"/>
      <c r="G23" s="3412"/>
      <c r="H23" s="399"/>
      <c r="I23" s="3400" t="s">
        <v>468</v>
      </c>
      <c r="J23" s="3572"/>
      <c r="K23" s="3572"/>
      <c r="L23" s="3572"/>
      <c r="M23" s="3572"/>
      <c r="N23" s="3572"/>
      <c r="O23" s="3572"/>
      <c r="P23" s="3572"/>
      <c r="Q23" s="3572"/>
      <c r="R23" s="3572"/>
      <c r="S23" s="3572"/>
      <c r="T23" s="3572"/>
      <c r="U23" s="3572"/>
      <c r="V23" s="3573"/>
      <c r="W23" s="404"/>
      <c r="X23" s="3412" t="s">
        <v>53</v>
      </c>
      <c r="Y23" s="3412"/>
      <c r="Z23" s="3412"/>
      <c r="AA23" s="3412"/>
      <c r="AB23" s="3412"/>
      <c r="AC23" s="399"/>
      <c r="AD23" s="3400" t="s">
        <v>469</v>
      </c>
      <c r="AE23" s="3485"/>
      <c r="AF23" s="3485"/>
      <c r="AG23" s="3485"/>
      <c r="AH23" s="3485"/>
      <c r="AI23" s="3485"/>
      <c r="AJ23" s="3485"/>
      <c r="AK23" s="3485"/>
      <c r="AL23" s="3485"/>
      <c r="AM23" s="3485"/>
      <c r="AN23" s="3485"/>
      <c r="AO23" s="3485"/>
      <c r="AP23" s="3486"/>
      <c r="AQ23" s="415"/>
      <c r="AR23" s="414"/>
      <c r="AS23" s="3578" t="s">
        <v>456</v>
      </c>
      <c r="AT23" s="3578"/>
      <c r="AU23" s="3578"/>
      <c r="AV23" s="3578"/>
      <c r="AW23" s="3578"/>
      <c r="AX23" s="399"/>
      <c r="AY23" s="3466" t="s">
        <v>491</v>
      </c>
      <c r="AZ23" s="3467"/>
      <c r="BA23" s="3467"/>
      <c r="BB23" s="3467"/>
      <c r="BC23" s="3467"/>
      <c r="BD23" s="3467"/>
      <c r="BE23" s="3467"/>
      <c r="BF23" s="3467"/>
      <c r="BG23" s="3467"/>
      <c r="BH23" s="3468"/>
      <c r="BI23" s="3466" t="s">
        <v>458</v>
      </c>
      <c r="BJ23" s="3467"/>
      <c r="BK23" s="3467"/>
      <c r="BL23" s="3467"/>
      <c r="BM23" s="3467"/>
      <c r="BN23" s="3467"/>
      <c r="BO23" s="3467"/>
      <c r="BP23" s="3467"/>
      <c r="BQ23" s="3467"/>
      <c r="BR23" s="3467"/>
      <c r="BS23" s="3467"/>
      <c r="BT23" s="3467"/>
      <c r="BU23" s="3467"/>
      <c r="BV23" s="3468"/>
      <c r="BW23" s="3466" t="s">
        <v>459</v>
      </c>
      <c r="BX23" s="3467"/>
      <c r="BY23" s="3467"/>
      <c r="BZ23" s="3467"/>
      <c r="CA23" s="3467"/>
      <c r="CB23" s="3467"/>
      <c r="CC23" s="3467"/>
      <c r="CD23" s="3467"/>
      <c r="CE23" s="3467"/>
      <c r="CF23" s="3468"/>
      <c r="CG23" s="247"/>
    </row>
    <row r="24" spans="1:85" ht="13.5" customHeight="1">
      <c r="A24" s="247"/>
      <c r="B24" s="400"/>
      <c r="C24" s="3415"/>
      <c r="D24" s="3415"/>
      <c r="E24" s="3415"/>
      <c r="F24" s="3415"/>
      <c r="G24" s="3415"/>
      <c r="H24" s="401"/>
      <c r="I24" s="3574"/>
      <c r="J24" s="3575"/>
      <c r="K24" s="3575"/>
      <c r="L24" s="3575"/>
      <c r="M24" s="3575"/>
      <c r="N24" s="3575"/>
      <c r="O24" s="3575"/>
      <c r="P24" s="3575"/>
      <c r="Q24" s="3575"/>
      <c r="R24" s="3575"/>
      <c r="S24" s="3575"/>
      <c r="T24" s="3575"/>
      <c r="U24" s="3575"/>
      <c r="V24" s="3576"/>
      <c r="W24" s="417"/>
      <c r="X24" s="3548"/>
      <c r="Y24" s="3548"/>
      <c r="Z24" s="3548"/>
      <c r="AA24" s="3548"/>
      <c r="AB24" s="3548"/>
      <c r="AC24" s="410"/>
      <c r="AD24" s="3577"/>
      <c r="AE24" s="3555"/>
      <c r="AF24" s="3555"/>
      <c r="AG24" s="3555"/>
      <c r="AH24" s="3555"/>
      <c r="AI24" s="3555"/>
      <c r="AJ24" s="3555"/>
      <c r="AK24" s="3555"/>
      <c r="AL24" s="3555"/>
      <c r="AM24" s="3555"/>
      <c r="AN24" s="3555"/>
      <c r="AO24" s="3555"/>
      <c r="AP24" s="3556"/>
      <c r="AQ24" s="415"/>
      <c r="AR24" s="409"/>
      <c r="AS24" s="3579"/>
      <c r="AT24" s="3579"/>
      <c r="AU24" s="3579"/>
      <c r="AV24" s="3579"/>
      <c r="AW24" s="3579"/>
      <c r="AX24" s="410"/>
      <c r="AY24" s="3469"/>
      <c r="AZ24" s="3470"/>
      <c r="BA24" s="3470"/>
      <c r="BB24" s="3470"/>
      <c r="BC24" s="3470"/>
      <c r="BD24" s="3470"/>
      <c r="BE24" s="3470"/>
      <c r="BF24" s="3470"/>
      <c r="BG24" s="3470"/>
      <c r="BH24" s="3471"/>
      <c r="BI24" s="3469"/>
      <c r="BJ24" s="3470"/>
      <c r="BK24" s="3470"/>
      <c r="BL24" s="3470"/>
      <c r="BM24" s="3470"/>
      <c r="BN24" s="3470"/>
      <c r="BO24" s="3470"/>
      <c r="BP24" s="3470"/>
      <c r="BQ24" s="3470"/>
      <c r="BR24" s="3470"/>
      <c r="BS24" s="3470"/>
      <c r="BT24" s="3470"/>
      <c r="BU24" s="3470"/>
      <c r="BV24" s="3471"/>
      <c r="BW24" s="3469"/>
      <c r="BX24" s="3470"/>
      <c r="BY24" s="3470"/>
      <c r="BZ24" s="3470"/>
      <c r="CA24" s="3470"/>
      <c r="CB24" s="3470"/>
      <c r="CC24" s="3470"/>
      <c r="CD24" s="3470"/>
      <c r="CE24" s="3470"/>
      <c r="CF24" s="3471"/>
      <c r="CG24" s="247"/>
    </row>
    <row r="25" spans="1:85" ht="13.5" customHeight="1">
      <c r="A25" s="247"/>
      <c r="B25" s="409"/>
      <c r="C25" s="3548" t="s">
        <v>492</v>
      </c>
      <c r="D25" s="3548"/>
      <c r="E25" s="3548"/>
      <c r="F25" s="3548"/>
      <c r="G25" s="3548"/>
      <c r="H25" s="410"/>
      <c r="I25" s="3549" t="s">
        <v>472</v>
      </c>
      <c r="J25" s="3550"/>
      <c r="K25" s="3550"/>
      <c r="L25" s="3550"/>
      <c r="M25" s="3550"/>
      <c r="N25" s="3550"/>
      <c r="O25" s="3550"/>
      <c r="P25" s="3550"/>
      <c r="Q25" s="3550"/>
      <c r="R25" s="3550"/>
      <c r="S25" s="3550"/>
      <c r="T25" s="3550"/>
      <c r="U25" s="3550"/>
      <c r="V25" s="3551"/>
      <c r="W25" s="417"/>
      <c r="X25" s="3548"/>
      <c r="Y25" s="3548"/>
      <c r="Z25" s="3548"/>
      <c r="AA25" s="3548"/>
      <c r="AB25" s="3548"/>
      <c r="AC25" s="410"/>
      <c r="AD25" s="3403" t="s">
        <v>470</v>
      </c>
      <c r="AE25" s="3555"/>
      <c r="AF25" s="3555"/>
      <c r="AG25" s="3555"/>
      <c r="AH25" s="3555"/>
      <c r="AI25" s="3555"/>
      <c r="AJ25" s="3555"/>
      <c r="AK25" s="3555"/>
      <c r="AL25" s="3555"/>
      <c r="AM25" s="3555"/>
      <c r="AN25" s="3555"/>
      <c r="AO25" s="3555"/>
      <c r="AP25" s="3556"/>
      <c r="AQ25" s="415"/>
      <c r="AR25" s="409"/>
      <c r="AS25" s="3579"/>
      <c r="AT25" s="3579"/>
      <c r="AU25" s="3579"/>
      <c r="AV25" s="3579"/>
      <c r="AW25" s="3579"/>
      <c r="AX25" s="410"/>
      <c r="AY25" s="3557" t="s">
        <v>462</v>
      </c>
      <c r="AZ25" s="3558"/>
      <c r="BA25" s="3558"/>
      <c r="BB25" s="3558"/>
      <c r="BC25" s="3558"/>
      <c r="BD25" s="3558"/>
      <c r="BE25" s="3558"/>
      <c r="BF25" s="3558"/>
      <c r="BG25" s="3558"/>
      <c r="BH25" s="3559"/>
      <c r="BI25" s="3563" t="s">
        <v>463</v>
      </c>
      <c r="BJ25" s="3564"/>
      <c r="BK25" s="3564"/>
      <c r="BL25" s="3564"/>
      <c r="BM25" s="3564"/>
      <c r="BN25" s="3565" t="s">
        <v>464</v>
      </c>
      <c r="BO25" s="3566"/>
      <c r="BP25" s="3566"/>
      <c r="BQ25" s="3566"/>
      <c r="BR25" s="3566"/>
      <c r="BS25" s="3566"/>
      <c r="BT25" s="3566"/>
      <c r="BU25" s="3566"/>
      <c r="BV25" s="3567"/>
      <c r="BW25" s="3557" t="s">
        <v>465</v>
      </c>
      <c r="BX25" s="3459"/>
      <c r="BY25" s="3459"/>
      <c r="BZ25" s="3459"/>
      <c r="CA25" s="3459"/>
      <c r="CB25" s="3459"/>
      <c r="CC25" s="3459"/>
      <c r="CD25" s="3459"/>
      <c r="CE25" s="3459"/>
      <c r="CF25" s="3460"/>
      <c r="CG25" s="247"/>
    </row>
    <row r="26" spans="1:85" ht="13.5" customHeight="1">
      <c r="A26" s="247"/>
      <c r="B26" s="400"/>
      <c r="C26" s="3415"/>
      <c r="D26" s="3415"/>
      <c r="E26" s="3415"/>
      <c r="F26" s="3415"/>
      <c r="G26" s="3415"/>
      <c r="H26" s="401"/>
      <c r="I26" s="3552"/>
      <c r="J26" s="3553"/>
      <c r="K26" s="3553"/>
      <c r="L26" s="3553"/>
      <c r="M26" s="3553"/>
      <c r="N26" s="3553"/>
      <c r="O26" s="3553"/>
      <c r="P26" s="3553"/>
      <c r="Q26" s="3553"/>
      <c r="R26" s="3553"/>
      <c r="S26" s="3553"/>
      <c r="T26" s="3553"/>
      <c r="U26" s="3553"/>
      <c r="V26" s="3554"/>
      <c r="W26" s="411"/>
      <c r="X26" s="3415"/>
      <c r="Y26" s="3415"/>
      <c r="Z26" s="3415"/>
      <c r="AA26" s="3415"/>
      <c r="AB26" s="3415"/>
      <c r="AC26" s="401"/>
      <c r="AD26" s="3487"/>
      <c r="AE26" s="3488"/>
      <c r="AF26" s="3488"/>
      <c r="AG26" s="3488"/>
      <c r="AH26" s="3488"/>
      <c r="AI26" s="3488"/>
      <c r="AJ26" s="3488"/>
      <c r="AK26" s="3488"/>
      <c r="AL26" s="3488"/>
      <c r="AM26" s="3488"/>
      <c r="AN26" s="3488"/>
      <c r="AO26" s="3488"/>
      <c r="AP26" s="3489"/>
      <c r="AQ26" s="249"/>
      <c r="AR26" s="409"/>
      <c r="AS26" s="3579"/>
      <c r="AT26" s="3579"/>
      <c r="AU26" s="3579"/>
      <c r="AV26" s="3579"/>
      <c r="AW26" s="3579"/>
      <c r="AX26" s="410"/>
      <c r="AY26" s="3560"/>
      <c r="AZ26" s="3561"/>
      <c r="BA26" s="3561"/>
      <c r="BB26" s="3561"/>
      <c r="BC26" s="3561"/>
      <c r="BD26" s="3561"/>
      <c r="BE26" s="3561"/>
      <c r="BF26" s="3561"/>
      <c r="BG26" s="3561"/>
      <c r="BH26" s="3562"/>
      <c r="BI26" s="3570" t="s">
        <v>466</v>
      </c>
      <c r="BJ26" s="3571"/>
      <c r="BK26" s="3571"/>
      <c r="BL26" s="3571"/>
      <c r="BM26" s="3571"/>
      <c r="BN26" s="3568"/>
      <c r="BO26" s="3568"/>
      <c r="BP26" s="3568"/>
      <c r="BQ26" s="3568"/>
      <c r="BR26" s="3568"/>
      <c r="BS26" s="3568"/>
      <c r="BT26" s="3568"/>
      <c r="BU26" s="3568"/>
      <c r="BV26" s="3569"/>
      <c r="BW26" s="3461"/>
      <c r="BX26" s="3462"/>
      <c r="BY26" s="3462"/>
      <c r="BZ26" s="3462"/>
      <c r="CA26" s="3462"/>
      <c r="CB26" s="3462"/>
      <c r="CC26" s="3462"/>
      <c r="CD26" s="3462"/>
      <c r="CE26" s="3462"/>
      <c r="CF26" s="3463"/>
      <c r="CG26" s="247"/>
    </row>
    <row r="27" spans="1:85" ht="13.5" customHeight="1">
      <c r="A27" s="247"/>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53"/>
      <c r="AR27" s="409"/>
      <c r="AS27" s="3579"/>
      <c r="AT27" s="3579"/>
      <c r="AU27" s="3579"/>
      <c r="AV27" s="3579"/>
      <c r="AW27" s="3579"/>
      <c r="AX27" s="410"/>
      <c r="AY27" s="3581" t="s">
        <v>462</v>
      </c>
      <c r="AZ27" s="3582"/>
      <c r="BA27" s="3582"/>
      <c r="BB27" s="3582"/>
      <c r="BC27" s="3582"/>
      <c r="BD27" s="3582"/>
      <c r="BE27" s="3582"/>
      <c r="BF27" s="3582"/>
      <c r="BG27" s="3582"/>
      <c r="BH27" s="3583"/>
      <c r="BI27" s="3587" t="s">
        <v>463</v>
      </c>
      <c r="BJ27" s="3588"/>
      <c r="BK27" s="3588"/>
      <c r="BL27" s="3588"/>
      <c r="BM27" s="3588"/>
      <c r="BN27" s="3589" t="s">
        <v>464</v>
      </c>
      <c r="BO27" s="3590"/>
      <c r="BP27" s="3590"/>
      <c r="BQ27" s="3590"/>
      <c r="BR27" s="3590"/>
      <c r="BS27" s="3590"/>
      <c r="BT27" s="3590"/>
      <c r="BU27" s="3590"/>
      <c r="BV27" s="3591"/>
      <c r="BW27" s="3581" t="s">
        <v>465</v>
      </c>
      <c r="BX27" s="3418"/>
      <c r="BY27" s="3418"/>
      <c r="BZ27" s="3418"/>
      <c r="CA27" s="3418"/>
      <c r="CB27" s="3418"/>
      <c r="CC27" s="3418"/>
      <c r="CD27" s="3418"/>
      <c r="CE27" s="3418"/>
      <c r="CF27" s="3419"/>
      <c r="CG27" s="247"/>
    </row>
    <row r="28" spans="1:85" ht="13.5" customHeight="1">
      <c r="A28" s="247"/>
      <c r="B28" s="414"/>
      <c r="C28" s="3578" t="s">
        <v>493</v>
      </c>
      <c r="D28" s="3578"/>
      <c r="E28" s="3578"/>
      <c r="F28" s="3578"/>
      <c r="G28" s="3578"/>
      <c r="H28" s="399"/>
      <c r="I28" s="394" t="s">
        <v>494</v>
      </c>
      <c r="J28" s="3412" t="s">
        <v>430</v>
      </c>
      <c r="K28" s="3412"/>
      <c r="L28" s="3412"/>
      <c r="M28" s="3412"/>
      <c r="N28" s="396"/>
      <c r="O28" s="3466" t="s">
        <v>495</v>
      </c>
      <c r="P28" s="3467"/>
      <c r="Q28" s="3467"/>
      <c r="R28" s="3467"/>
      <c r="S28" s="3467"/>
      <c r="T28" s="3467"/>
      <c r="U28" s="3467"/>
      <c r="V28" s="3467"/>
      <c r="W28" s="3467"/>
      <c r="X28" s="3467"/>
      <c r="Y28" s="3467"/>
      <c r="Z28" s="3467"/>
      <c r="AA28" s="3467"/>
      <c r="AB28" s="3467"/>
      <c r="AC28" s="3468"/>
      <c r="AD28" s="3466" t="s">
        <v>496</v>
      </c>
      <c r="AE28" s="3467"/>
      <c r="AF28" s="3467"/>
      <c r="AG28" s="3467"/>
      <c r="AH28" s="3467"/>
      <c r="AI28" s="3467"/>
      <c r="AJ28" s="3467"/>
      <c r="AK28" s="3467"/>
      <c r="AL28" s="3467"/>
      <c r="AM28" s="3467"/>
      <c r="AN28" s="3467"/>
      <c r="AO28" s="3467"/>
      <c r="AP28" s="3468"/>
      <c r="AQ28" s="253"/>
      <c r="AR28" s="400"/>
      <c r="AS28" s="3580"/>
      <c r="AT28" s="3580"/>
      <c r="AU28" s="3580"/>
      <c r="AV28" s="3580"/>
      <c r="AW28" s="3580"/>
      <c r="AX28" s="401"/>
      <c r="AY28" s="3584"/>
      <c r="AZ28" s="3585"/>
      <c r="BA28" s="3585"/>
      <c r="BB28" s="3585"/>
      <c r="BC28" s="3585"/>
      <c r="BD28" s="3585"/>
      <c r="BE28" s="3585"/>
      <c r="BF28" s="3585"/>
      <c r="BG28" s="3585"/>
      <c r="BH28" s="3586"/>
      <c r="BI28" s="3525" t="s">
        <v>466</v>
      </c>
      <c r="BJ28" s="3526"/>
      <c r="BK28" s="3526"/>
      <c r="BL28" s="3526"/>
      <c r="BM28" s="3526"/>
      <c r="BN28" s="3592"/>
      <c r="BO28" s="3592"/>
      <c r="BP28" s="3592"/>
      <c r="BQ28" s="3592"/>
      <c r="BR28" s="3592"/>
      <c r="BS28" s="3592"/>
      <c r="BT28" s="3592"/>
      <c r="BU28" s="3592"/>
      <c r="BV28" s="3593"/>
      <c r="BW28" s="3420"/>
      <c r="BX28" s="3421"/>
      <c r="BY28" s="3421"/>
      <c r="BZ28" s="3421"/>
      <c r="CA28" s="3421"/>
      <c r="CB28" s="3421"/>
      <c r="CC28" s="3421"/>
      <c r="CD28" s="3421"/>
      <c r="CE28" s="3421"/>
      <c r="CF28" s="3422"/>
      <c r="CG28" s="247"/>
    </row>
    <row r="29" spans="1:85" ht="13.5" customHeight="1">
      <c r="A29" s="247"/>
      <c r="B29" s="409"/>
      <c r="C29" s="3579"/>
      <c r="D29" s="3579"/>
      <c r="E29" s="3579"/>
      <c r="F29" s="3579"/>
      <c r="G29" s="3579"/>
      <c r="H29" s="410"/>
      <c r="I29" s="397"/>
      <c r="J29" s="3415"/>
      <c r="K29" s="3415"/>
      <c r="L29" s="3415"/>
      <c r="M29" s="3415"/>
      <c r="N29" s="398"/>
      <c r="O29" s="3469"/>
      <c r="P29" s="3470"/>
      <c r="Q29" s="3470"/>
      <c r="R29" s="3470"/>
      <c r="S29" s="3470"/>
      <c r="T29" s="3470"/>
      <c r="U29" s="3470"/>
      <c r="V29" s="3470"/>
      <c r="W29" s="3470"/>
      <c r="X29" s="3470"/>
      <c r="Y29" s="3470"/>
      <c r="Z29" s="3470"/>
      <c r="AA29" s="3470"/>
      <c r="AB29" s="3470"/>
      <c r="AC29" s="3471"/>
      <c r="AD29" s="3469"/>
      <c r="AE29" s="3470"/>
      <c r="AF29" s="3470"/>
      <c r="AG29" s="3470"/>
      <c r="AH29" s="3470"/>
      <c r="AI29" s="3470"/>
      <c r="AJ29" s="3470"/>
      <c r="AK29" s="3470"/>
      <c r="AL29" s="3470"/>
      <c r="AM29" s="3470"/>
      <c r="AN29" s="3470"/>
      <c r="AO29" s="3470"/>
      <c r="AP29" s="3471"/>
      <c r="AQ29" s="25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7"/>
    </row>
    <row r="30" spans="1:85" ht="13.5" customHeight="1">
      <c r="A30" s="247"/>
      <c r="B30" s="409"/>
      <c r="C30" s="3579"/>
      <c r="D30" s="3579"/>
      <c r="E30" s="3579"/>
      <c r="F30" s="3579"/>
      <c r="G30" s="3579"/>
      <c r="H30" s="410"/>
      <c r="I30" s="414"/>
      <c r="J30" s="3412" t="s">
        <v>497</v>
      </c>
      <c r="K30" s="3412"/>
      <c r="L30" s="3412"/>
      <c r="M30" s="3412"/>
      <c r="N30" s="399"/>
      <c r="O30" s="3527"/>
      <c r="P30" s="3528"/>
      <c r="Q30" s="3528"/>
      <c r="R30" s="3528"/>
      <c r="S30" s="3528"/>
      <c r="T30" s="3528"/>
      <c r="U30" s="3528"/>
      <c r="V30" s="3528"/>
      <c r="W30" s="3528"/>
      <c r="X30" s="3528"/>
      <c r="Y30" s="3528"/>
      <c r="Z30" s="3528"/>
      <c r="AA30" s="3528"/>
      <c r="AB30" s="3528"/>
      <c r="AC30" s="3529"/>
      <c r="AD30" s="3527"/>
      <c r="AE30" s="3528"/>
      <c r="AF30" s="3528"/>
      <c r="AG30" s="3528"/>
      <c r="AH30" s="3528"/>
      <c r="AI30" s="3528"/>
      <c r="AJ30" s="3528"/>
      <c r="AK30" s="3528"/>
      <c r="AL30" s="3528"/>
      <c r="AM30" s="3528"/>
      <c r="AN30" s="3528"/>
      <c r="AO30" s="3528"/>
      <c r="AP30" s="3529"/>
      <c r="AQ30" s="258"/>
      <c r="AR30" s="414"/>
      <c r="AS30" s="3512" t="s">
        <v>498</v>
      </c>
      <c r="AT30" s="3512"/>
      <c r="AU30" s="3512"/>
      <c r="AV30" s="3512"/>
      <c r="AW30" s="3512"/>
      <c r="AX30" s="399"/>
      <c r="AY30" s="395" t="s">
        <v>494</v>
      </c>
      <c r="AZ30" s="3512" t="s">
        <v>499</v>
      </c>
      <c r="BA30" s="3512"/>
      <c r="BB30" s="3512"/>
      <c r="BC30" s="3512"/>
      <c r="BD30" s="396"/>
      <c r="BE30" s="3512" t="s">
        <v>500</v>
      </c>
      <c r="BF30" s="3512"/>
      <c r="BG30" s="3512"/>
      <c r="BH30" s="3512"/>
      <c r="BI30" s="3512"/>
      <c r="BJ30" s="3512"/>
      <c r="BK30" s="3512"/>
      <c r="BL30" s="3512"/>
      <c r="BM30" s="3512"/>
      <c r="BN30" s="3512"/>
      <c r="BO30" s="3518" t="s">
        <v>501</v>
      </c>
      <c r="BP30" s="3518"/>
      <c r="BQ30" s="3518"/>
      <c r="BR30" s="3518"/>
      <c r="BS30" s="3518"/>
      <c r="BT30" s="3518"/>
      <c r="BU30" s="3518"/>
      <c r="BV30" s="3518"/>
      <c r="BW30" s="3518"/>
      <c r="BX30" s="3512" t="s">
        <v>502</v>
      </c>
      <c r="BY30" s="3512"/>
      <c r="BZ30" s="3512"/>
      <c r="CA30" s="3512"/>
      <c r="CB30" s="3512"/>
      <c r="CC30" s="3512"/>
      <c r="CD30" s="3512"/>
      <c r="CE30" s="3512"/>
      <c r="CF30" s="3515"/>
      <c r="CG30" s="247"/>
    </row>
    <row r="31" spans="1:85" ht="13.5" customHeight="1">
      <c r="A31" s="247"/>
      <c r="B31" s="409"/>
      <c r="C31" s="3579"/>
      <c r="D31" s="3579"/>
      <c r="E31" s="3579"/>
      <c r="F31" s="3579"/>
      <c r="G31" s="3579"/>
      <c r="H31" s="410"/>
      <c r="I31" s="400"/>
      <c r="J31" s="3415"/>
      <c r="K31" s="3415"/>
      <c r="L31" s="3415"/>
      <c r="M31" s="3415"/>
      <c r="N31" s="401"/>
      <c r="O31" s="3530"/>
      <c r="P31" s="3531"/>
      <c r="Q31" s="3531"/>
      <c r="R31" s="3531"/>
      <c r="S31" s="3531"/>
      <c r="T31" s="3531"/>
      <c r="U31" s="3531"/>
      <c r="V31" s="3531"/>
      <c r="W31" s="3531"/>
      <c r="X31" s="3531"/>
      <c r="Y31" s="3531"/>
      <c r="Z31" s="3531"/>
      <c r="AA31" s="3531"/>
      <c r="AB31" s="3531"/>
      <c r="AC31" s="3532"/>
      <c r="AD31" s="3530"/>
      <c r="AE31" s="3531"/>
      <c r="AF31" s="3531"/>
      <c r="AG31" s="3531"/>
      <c r="AH31" s="3531"/>
      <c r="AI31" s="3531"/>
      <c r="AJ31" s="3531"/>
      <c r="AK31" s="3531"/>
      <c r="AL31" s="3531"/>
      <c r="AM31" s="3531"/>
      <c r="AN31" s="3531"/>
      <c r="AO31" s="3531"/>
      <c r="AP31" s="3532"/>
      <c r="AQ31" s="258"/>
      <c r="AR31" s="409"/>
      <c r="AS31" s="3513"/>
      <c r="AT31" s="3513"/>
      <c r="AU31" s="3513"/>
      <c r="AV31" s="3513"/>
      <c r="AW31" s="3513"/>
      <c r="AX31" s="410"/>
      <c r="AY31" s="412"/>
      <c r="AZ31" s="3513"/>
      <c r="BA31" s="3513"/>
      <c r="BB31" s="3513"/>
      <c r="BC31" s="3513"/>
      <c r="BD31" s="413"/>
      <c r="BE31" s="3514"/>
      <c r="BF31" s="3514"/>
      <c r="BG31" s="3514"/>
      <c r="BH31" s="3514"/>
      <c r="BI31" s="3514"/>
      <c r="BJ31" s="3514"/>
      <c r="BK31" s="3514"/>
      <c r="BL31" s="3514"/>
      <c r="BM31" s="3514"/>
      <c r="BN31" s="3514"/>
      <c r="BO31" s="3518"/>
      <c r="BP31" s="3518"/>
      <c r="BQ31" s="3518"/>
      <c r="BR31" s="3518"/>
      <c r="BS31" s="3518"/>
      <c r="BT31" s="3518"/>
      <c r="BU31" s="3518"/>
      <c r="BV31" s="3518"/>
      <c r="BW31" s="3518"/>
      <c r="BX31" s="3514"/>
      <c r="BY31" s="3514"/>
      <c r="BZ31" s="3514"/>
      <c r="CA31" s="3514"/>
      <c r="CB31" s="3514"/>
      <c r="CC31" s="3514"/>
      <c r="CD31" s="3514"/>
      <c r="CE31" s="3514"/>
      <c r="CF31" s="3517"/>
      <c r="CG31" s="247"/>
    </row>
    <row r="32" spans="1:85" ht="13.5" customHeight="1">
      <c r="A32" s="247"/>
      <c r="B32" s="409"/>
      <c r="C32" s="3579"/>
      <c r="D32" s="3579"/>
      <c r="E32" s="3579"/>
      <c r="F32" s="3579"/>
      <c r="G32" s="3579"/>
      <c r="H32" s="410"/>
      <c r="I32" s="409"/>
      <c r="J32" s="3412" t="s">
        <v>503</v>
      </c>
      <c r="K32" s="3412"/>
      <c r="L32" s="3412"/>
      <c r="M32" s="3412"/>
      <c r="N32" s="410"/>
      <c r="O32" s="3527"/>
      <c r="P32" s="3528"/>
      <c r="Q32" s="3528"/>
      <c r="R32" s="3528"/>
      <c r="S32" s="3528"/>
      <c r="T32" s="3528"/>
      <c r="U32" s="3528"/>
      <c r="V32" s="3528"/>
      <c r="W32" s="3528"/>
      <c r="X32" s="3528"/>
      <c r="Y32" s="3528"/>
      <c r="Z32" s="3528"/>
      <c r="AA32" s="3528"/>
      <c r="AB32" s="3528"/>
      <c r="AC32" s="3529"/>
      <c r="AD32" s="3527"/>
      <c r="AE32" s="3528"/>
      <c r="AF32" s="3528"/>
      <c r="AG32" s="3528"/>
      <c r="AH32" s="3528"/>
      <c r="AI32" s="3528"/>
      <c r="AJ32" s="3528"/>
      <c r="AK32" s="3528"/>
      <c r="AL32" s="3528"/>
      <c r="AM32" s="3528"/>
      <c r="AN32" s="3528"/>
      <c r="AO32" s="3528"/>
      <c r="AP32" s="3529"/>
      <c r="AQ32" s="258"/>
      <c r="AR32" s="409"/>
      <c r="AS32" s="3513"/>
      <c r="AT32" s="3513"/>
      <c r="AU32" s="3513"/>
      <c r="AV32" s="3513"/>
      <c r="AW32" s="3513"/>
      <c r="AX32" s="410"/>
      <c r="AY32" s="259"/>
      <c r="AZ32" s="3513"/>
      <c r="BA32" s="3513"/>
      <c r="BB32" s="3513"/>
      <c r="BC32" s="3513"/>
      <c r="BD32" s="410"/>
      <c r="BE32" s="3533" t="s">
        <v>504</v>
      </c>
      <c r="BF32" s="3533"/>
      <c r="BG32" s="3533"/>
      <c r="BH32" s="3533"/>
      <c r="BI32" s="3533"/>
      <c r="BJ32" s="3533"/>
      <c r="BK32" s="3533"/>
      <c r="BL32" s="3533"/>
      <c r="BM32" s="3533"/>
      <c r="BN32" s="3533"/>
      <c r="BO32" s="3535" t="s">
        <v>504</v>
      </c>
      <c r="BP32" s="3535"/>
      <c r="BQ32" s="3535"/>
      <c r="BR32" s="3535"/>
      <c r="BS32" s="3535"/>
      <c r="BT32" s="3535"/>
      <c r="BU32" s="3535"/>
      <c r="BV32" s="3535"/>
      <c r="BW32" s="3535"/>
      <c r="BX32" s="3533" t="s">
        <v>504</v>
      </c>
      <c r="BY32" s="3533"/>
      <c r="BZ32" s="3533"/>
      <c r="CA32" s="3533"/>
      <c r="CB32" s="3533"/>
      <c r="CC32" s="3533"/>
      <c r="CD32" s="3533"/>
      <c r="CE32" s="3533"/>
      <c r="CF32" s="3536"/>
      <c r="CG32" s="247"/>
    </row>
    <row r="33" spans="1:85" ht="13.5" customHeight="1">
      <c r="A33" s="247"/>
      <c r="B33" s="400"/>
      <c r="C33" s="3580"/>
      <c r="D33" s="3580"/>
      <c r="E33" s="3580"/>
      <c r="F33" s="3580"/>
      <c r="G33" s="3580"/>
      <c r="H33" s="401"/>
      <c r="I33" s="400"/>
      <c r="J33" s="3415"/>
      <c r="K33" s="3415"/>
      <c r="L33" s="3415"/>
      <c r="M33" s="3415"/>
      <c r="N33" s="401"/>
      <c r="O33" s="3530"/>
      <c r="P33" s="3531"/>
      <c r="Q33" s="3531"/>
      <c r="R33" s="3531"/>
      <c r="S33" s="3531"/>
      <c r="T33" s="3531"/>
      <c r="U33" s="3531"/>
      <c r="V33" s="3531"/>
      <c r="W33" s="3531"/>
      <c r="X33" s="3531"/>
      <c r="Y33" s="3531"/>
      <c r="Z33" s="3531"/>
      <c r="AA33" s="3531"/>
      <c r="AB33" s="3531"/>
      <c r="AC33" s="3532"/>
      <c r="AD33" s="3530"/>
      <c r="AE33" s="3531"/>
      <c r="AF33" s="3531"/>
      <c r="AG33" s="3531"/>
      <c r="AH33" s="3531"/>
      <c r="AI33" s="3531"/>
      <c r="AJ33" s="3531"/>
      <c r="AK33" s="3531"/>
      <c r="AL33" s="3531"/>
      <c r="AM33" s="3531"/>
      <c r="AN33" s="3531"/>
      <c r="AO33" s="3531"/>
      <c r="AP33" s="3532"/>
      <c r="AQ33" s="249"/>
      <c r="AR33" s="409"/>
      <c r="AS33" s="3513"/>
      <c r="AT33" s="3513"/>
      <c r="AU33" s="3513"/>
      <c r="AV33" s="3513"/>
      <c r="AW33" s="3513"/>
      <c r="AX33" s="410"/>
      <c r="AY33" s="259"/>
      <c r="AZ33" s="3513"/>
      <c r="BA33" s="3513"/>
      <c r="BB33" s="3513"/>
      <c r="BC33" s="3513"/>
      <c r="BD33" s="410"/>
      <c r="BE33" s="3534"/>
      <c r="BF33" s="3534"/>
      <c r="BG33" s="3534"/>
      <c r="BH33" s="3534"/>
      <c r="BI33" s="3534"/>
      <c r="BJ33" s="3534"/>
      <c r="BK33" s="3534"/>
      <c r="BL33" s="3534"/>
      <c r="BM33" s="3534"/>
      <c r="BN33" s="3534"/>
      <c r="BO33" s="3535"/>
      <c r="BP33" s="3535"/>
      <c r="BQ33" s="3535"/>
      <c r="BR33" s="3535"/>
      <c r="BS33" s="3535"/>
      <c r="BT33" s="3535"/>
      <c r="BU33" s="3535"/>
      <c r="BV33" s="3535"/>
      <c r="BW33" s="3535"/>
      <c r="BX33" s="3534"/>
      <c r="BY33" s="3534"/>
      <c r="BZ33" s="3534"/>
      <c r="CA33" s="3534"/>
      <c r="CB33" s="3534"/>
      <c r="CC33" s="3534"/>
      <c r="CD33" s="3534"/>
      <c r="CE33" s="3534"/>
      <c r="CF33" s="3537"/>
      <c r="CG33" s="247"/>
    </row>
    <row r="34" spans="1:85" ht="13.5" customHeight="1">
      <c r="A34" s="247"/>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9"/>
      <c r="AR34" s="409"/>
      <c r="AS34" s="3513"/>
      <c r="AT34" s="3513"/>
      <c r="AU34" s="3513"/>
      <c r="AV34" s="3513"/>
      <c r="AW34" s="3513"/>
      <c r="AX34" s="410"/>
      <c r="AY34" s="3508" t="s">
        <v>505</v>
      </c>
      <c r="AZ34" s="3538"/>
      <c r="BA34" s="3538"/>
      <c r="BB34" s="3538"/>
      <c r="BC34" s="3538"/>
      <c r="BD34" s="3539"/>
      <c r="BE34" s="3466" t="s">
        <v>506</v>
      </c>
      <c r="BF34" s="3467"/>
      <c r="BG34" s="3467"/>
      <c r="BH34" s="3467"/>
      <c r="BI34" s="3467"/>
      <c r="BJ34" s="3467"/>
      <c r="BK34" s="3467"/>
      <c r="BL34" s="3466" t="s">
        <v>500</v>
      </c>
      <c r="BM34" s="3467"/>
      <c r="BN34" s="3467"/>
      <c r="BO34" s="3467"/>
      <c r="BP34" s="3467"/>
      <c r="BQ34" s="3467"/>
      <c r="BR34" s="3467"/>
      <c r="BS34" s="3468"/>
      <c r="BT34" s="3466" t="s">
        <v>501</v>
      </c>
      <c r="BU34" s="3467"/>
      <c r="BV34" s="3467"/>
      <c r="BW34" s="3467"/>
      <c r="BX34" s="3467"/>
      <c r="BY34" s="3467"/>
      <c r="BZ34" s="3468"/>
      <c r="CA34" s="3466" t="s">
        <v>502</v>
      </c>
      <c r="CB34" s="3467"/>
      <c r="CC34" s="3467"/>
      <c r="CD34" s="3467"/>
      <c r="CE34" s="3467"/>
      <c r="CF34" s="3468"/>
      <c r="CG34" s="247"/>
    </row>
    <row r="35" spans="1:85" ht="13.5" customHeight="1">
      <c r="A35" s="247"/>
      <c r="B35" s="414"/>
      <c r="C35" s="3512" t="s">
        <v>507</v>
      </c>
      <c r="D35" s="3512"/>
      <c r="E35" s="3512"/>
      <c r="F35" s="3512"/>
      <c r="G35" s="3512"/>
      <c r="H35" s="399"/>
      <c r="I35" s="395" t="s">
        <v>494</v>
      </c>
      <c r="J35" s="3512" t="s">
        <v>499</v>
      </c>
      <c r="K35" s="3512"/>
      <c r="L35" s="3512"/>
      <c r="M35" s="3512"/>
      <c r="N35" s="396"/>
      <c r="O35" s="3508" t="s">
        <v>500</v>
      </c>
      <c r="P35" s="3512"/>
      <c r="Q35" s="3512"/>
      <c r="R35" s="3512"/>
      <c r="S35" s="3512"/>
      <c r="T35" s="3512"/>
      <c r="U35" s="3512"/>
      <c r="V35" s="3512"/>
      <c r="W35" s="3512"/>
      <c r="X35" s="3515"/>
      <c r="Y35" s="3518" t="s">
        <v>501</v>
      </c>
      <c r="Z35" s="3518"/>
      <c r="AA35" s="3518"/>
      <c r="AB35" s="3518"/>
      <c r="AC35" s="3518"/>
      <c r="AD35" s="3518"/>
      <c r="AE35" s="3518"/>
      <c r="AF35" s="3518"/>
      <c r="AG35" s="3518"/>
      <c r="AH35" s="3512" t="s">
        <v>502</v>
      </c>
      <c r="AI35" s="3512"/>
      <c r="AJ35" s="3512"/>
      <c r="AK35" s="3512"/>
      <c r="AL35" s="3512"/>
      <c r="AM35" s="3512"/>
      <c r="AN35" s="3512"/>
      <c r="AO35" s="3512"/>
      <c r="AP35" s="3515"/>
      <c r="AQ35" s="249"/>
      <c r="AR35" s="409"/>
      <c r="AS35" s="3513"/>
      <c r="AT35" s="3513"/>
      <c r="AU35" s="3513"/>
      <c r="AV35" s="3513"/>
      <c r="AW35" s="3513"/>
      <c r="AX35" s="410"/>
      <c r="AY35" s="3540"/>
      <c r="AZ35" s="3541"/>
      <c r="BA35" s="3541"/>
      <c r="BB35" s="3541"/>
      <c r="BC35" s="3541"/>
      <c r="BD35" s="3542"/>
      <c r="BE35" s="3469"/>
      <c r="BF35" s="3470"/>
      <c r="BG35" s="3470"/>
      <c r="BH35" s="3470"/>
      <c r="BI35" s="3470"/>
      <c r="BJ35" s="3470"/>
      <c r="BK35" s="3470"/>
      <c r="BL35" s="3469"/>
      <c r="BM35" s="3470"/>
      <c r="BN35" s="3470"/>
      <c r="BO35" s="3470"/>
      <c r="BP35" s="3470"/>
      <c r="BQ35" s="3470"/>
      <c r="BR35" s="3470"/>
      <c r="BS35" s="3471"/>
      <c r="BT35" s="3469"/>
      <c r="BU35" s="3470"/>
      <c r="BV35" s="3470"/>
      <c r="BW35" s="3470"/>
      <c r="BX35" s="3470"/>
      <c r="BY35" s="3470"/>
      <c r="BZ35" s="3471"/>
      <c r="CA35" s="3469"/>
      <c r="CB35" s="3470"/>
      <c r="CC35" s="3470"/>
      <c r="CD35" s="3470"/>
      <c r="CE35" s="3470"/>
      <c r="CF35" s="3471"/>
      <c r="CG35" s="247"/>
    </row>
    <row r="36" spans="1:85" ht="13.5" customHeight="1">
      <c r="A36" s="247"/>
      <c r="B36" s="409"/>
      <c r="C36" s="3513"/>
      <c r="D36" s="3513"/>
      <c r="E36" s="3513"/>
      <c r="F36" s="3513"/>
      <c r="G36" s="3513"/>
      <c r="H36" s="410"/>
      <c r="I36" s="412"/>
      <c r="J36" s="3513"/>
      <c r="K36" s="3513"/>
      <c r="L36" s="3513"/>
      <c r="M36" s="3513"/>
      <c r="N36" s="413"/>
      <c r="O36" s="3516"/>
      <c r="P36" s="3514"/>
      <c r="Q36" s="3514"/>
      <c r="R36" s="3514"/>
      <c r="S36" s="3514"/>
      <c r="T36" s="3514"/>
      <c r="U36" s="3514"/>
      <c r="V36" s="3514"/>
      <c r="W36" s="3514"/>
      <c r="X36" s="3517"/>
      <c r="Y36" s="3518"/>
      <c r="Z36" s="3518"/>
      <c r="AA36" s="3518"/>
      <c r="AB36" s="3518"/>
      <c r="AC36" s="3518"/>
      <c r="AD36" s="3518"/>
      <c r="AE36" s="3518"/>
      <c r="AF36" s="3518"/>
      <c r="AG36" s="3518"/>
      <c r="AH36" s="3514"/>
      <c r="AI36" s="3514"/>
      <c r="AJ36" s="3514"/>
      <c r="AK36" s="3514"/>
      <c r="AL36" s="3514"/>
      <c r="AM36" s="3514"/>
      <c r="AN36" s="3514"/>
      <c r="AO36" s="3514"/>
      <c r="AP36" s="3517"/>
      <c r="AQ36" s="249"/>
      <c r="AR36" s="409"/>
      <c r="AS36" s="3513"/>
      <c r="AT36" s="3513"/>
      <c r="AU36" s="3513"/>
      <c r="AV36" s="3513"/>
      <c r="AW36" s="3513"/>
      <c r="AX36" s="410"/>
      <c r="AY36" s="3540"/>
      <c r="AZ36" s="3541"/>
      <c r="BA36" s="3541"/>
      <c r="BB36" s="3541"/>
      <c r="BC36" s="3541"/>
      <c r="BD36" s="3542"/>
      <c r="BE36" s="3484"/>
      <c r="BF36" s="3485"/>
      <c r="BG36" s="3485"/>
      <c r="BH36" s="3485"/>
      <c r="BI36" s="3485"/>
      <c r="BJ36" s="3485"/>
      <c r="BK36" s="3485"/>
      <c r="BL36" s="3484"/>
      <c r="BM36" s="3485"/>
      <c r="BN36" s="3485"/>
      <c r="BO36" s="3485"/>
      <c r="BP36" s="3485"/>
      <c r="BQ36" s="3485"/>
      <c r="BR36" s="3485"/>
      <c r="BS36" s="3486"/>
      <c r="BT36" s="3484"/>
      <c r="BU36" s="3485"/>
      <c r="BV36" s="3485"/>
      <c r="BW36" s="3485"/>
      <c r="BX36" s="3485"/>
      <c r="BY36" s="3485"/>
      <c r="BZ36" s="3486"/>
      <c r="CA36" s="3484"/>
      <c r="CB36" s="3485"/>
      <c r="CC36" s="3485"/>
      <c r="CD36" s="3485"/>
      <c r="CE36" s="3485"/>
      <c r="CF36" s="3486"/>
      <c r="CG36" s="247"/>
    </row>
    <row r="37" spans="1:85" ht="13.5" customHeight="1">
      <c r="A37" s="247"/>
      <c r="B37" s="409"/>
      <c r="C37" s="3513"/>
      <c r="D37" s="3513"/>
      <c r="E37" s="3513"/>
      <c r="F37" s="3513"/>
      <c r="G37" s="3513"/>
      <c r="H37" s="410"/>
      <c r="I37" s="259"/>
      <c r="J37" s="3513"/>
      <c r="K37" s="3513"/>
      <c r="L37" s="3513"/>
      <c r="M37" s="3513"/>
      <c r="N37" s="410"/>
      <c r="O37" s="3546" t="s">
        <v>504</v>
      </c>
      <c r="P37" s="3533"/>
      <c r="Q37" s="3533"/>
      <c r="R37" s="3533"/>
      <c r="S37" s="3533"/>
      <c r="T37" s="3533"/>
      <c r="U37" s="3533"/>
      <c r="V37" s="3533"/>
      <c r="W37" s="3533"/>
      <c r="X37" s="3536"/>
      <c r="Y37" s="3535" t="s">
        <v>504</v>
      </c>
      <c r="Z37" s="3535"/>
      <c r="AA37" s="3535"/>
      <c r="AB37" s="3535"/>
      <c r="AC37" s="3535"/>
      <c r="AD37" s="3535"/>
      <c r="AE37" s="3535"/>
      <c r="AF37" s="3535"/>
      <c r="AG37" s="3535"/>
      <c r="AH37" s="3533" t="s">
        <v>504</v>
      </c>
      <c r="AI37" s="3533"/>
      <c r="AJ37" s="3533"/>
      <c r="AK37" s="3533"/>
      <c r="AL37" s="3533"/>
      <c r="AM37" s="3533"/>
      <c r="AN37" s="3533"/>
      <c r="AO37" s="3533"/>
      <c r="AP37" s="3536"/>
      <c r="AQ37" s="249"/>
      <c r="AR37" s="400"/>
      <c r="AS37" s="3514"/>
      <c r="AT37" s="3514"/>
      <c r="AU37" s="3514"/>
      <c r="AV37" s="3514"/>
      <c r="AW37" s="3514"/>
      <c r="AX37" s="401"/>
      <c r="AY37" s="3543"/>
      <c r="AZ37" s="3544"/>
      <c r="BA37" s="3544"/>
      <c r="BB37" s="3544"/>
      <c r="BC37" s="3544"/>
      <c r="BD37" s="3545"/>
      <c r="BE37" s="3487"/>
      <c r="BF37" s="3488"/>
      <c r="BG37" s="3488"/>
      <c r="BH37" s="3488"/>
      <c r="BI37" s="3488"/>
      <c r="BJ37" s="3488"/>
      <c r="BK37" s="3488"/>
      <c r="BL37" s="3487"/>
      <c r="BM37" s="3488"/>
      <c r="BN37" s="3488"/>
      <c r="BO37" s="3488"/>
      <c r="BP37" s="3488"/>
      <c r="BQ37" s="3488"/>
      <c r="BR37" s="3488"/>
      <c r="BS37" s="3489"/>
      <c r="BT37" s="3487"/>
      <c r="BU37" s="3488"/>
      <c r="BV37" s="3488"/>
      <c r="BW37" s="3488"/>
      <c r="BX37" s="3488"/>
      <c r="BY37" s="3488"/>
      <c r="BZ37" s="3489"/>
      <c r="CA37" s="3487"/>
      <c r="CB37" s="3488"/>
      <c r="CC37" s="3488"/>
      <c r="CD37" s="3488"/>
      <c r="CE37" s="3488"/>
      <c r="CF37" s="3489"/>
      <c r="CG37" s="247"/>
    </row>
    <row r="38" spans="1:85" ht="13.5" customHeight="1">
      <c r="A38" s="247"/>
      <c r="B38" s="409"/>
      <c r="C38" s="3513"/>
      <c r="D38" s="3513"/>
      <c r="E38" s="3513"/>
      <c r="F38" s="3513"/>
      <c r="G38" s="3513"/>
      <c r="H38" s="410"/>
      <c r="I38" s="259"/>
      <c r="J38" s="3513"/>
      <c r="K38" s="3513"/>
      <c r="L38" s="3513"/>
      <c r="M38" s="3513"/>
      <c r="N38" s="410"/>
      <c r="O38" s="3547"/>
      <c r="P38" s="3534"/>
      <c r="Q38" s="3534"/>
      <c r="R38" s="3534"/>
      <c r="S38" s="3534"/>
      <c r="T38" s="3534"/>
      <c r="U38" s="3534"/>
      <c r="V38" s="3534"/>
      <c r="W38" s="3534"/>
      <c r="X38" s="3537"/>
      <c r="Y38" s="3535"/>
      <c r="Z38" s="3535"/>
      <c r="AA38" s="3535"/>
      <c r="AB38" s="3535"/>
      <c r="AC38" s="3535"/>
      <c r="AD38" s="3535"/>
      <c r="AE38" s="3535"/>
      <c r="AF38" s="3535"/>
      <c r="AG38" s="3535"/>
      <c r="AH38" s="3534"/>
      <c r="AI38" s="3534"/>
      <c r="AJ38" s="3534"/>
      <c r="AK38" s="3534"/>
      <c r="AL38" s="3534"/>
      <c r="AM38" s="3534"/>
      <c r="AN38" s="3534"/>
      <c r="AO38" s="3534"/>
      <c r="AP38" s="3537"/>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7"/>
    </row>
    <row r="39" spans="1:85" ht="13.5" customHeight="1">
      <c r="A39" s="247"/>
      <c r="B39" s="409"/>
      <c r="C39" s="3513"/>
      <c r="D39" s="3513"/>
      <c r="E39" s="3513"/>
      <c r="F39" s="3513"/>
      <c r="G39" s="3513"/>
      <c r="H39" s="410"/>
      <c r="I39" s="3508" t="s">
        <v>505</v>
      </c>
      <c r="J39" s="3418"/>
      <c r="K39" s="3418"/>
      <c r="L39" s="3418"/>
      <c r="M39" s="3418"/>
      <c r="N39" s="3419"/>
      <c r="O39" s="3466" t="s">
        <v>430</v>
      </c>
      <c r="P39" s="3467"/>
      <c r="Q39" s="3467"/>
      <c r="R39" s="3468"/>
      <c r="S39" s="3466" t="s">
        <v>506</v>
      </c>
      <c r="T39" s="3467"/>
      <c r="U39" s="3467"/>
      <c r="V39" s="3467"/>
      <c r="W39" s="3467"/>
      <c r="X39" s="3467"/>
      <c r="Y39" s="3468"/>
      <c r="Z39" s="3466" t="s">
        <v>500</v>
      </c>
      <c r="AA39" s="3467"/>
      <c r="AB39" s="3467"/>
      <c r="AC39" s="3467"/>
      <c r="AD39" s="3467"/>
      <c r="AE39" s="3467"/>
      <c r="AF39" s="3466" t="s">
        <v>501</v>
      </c>
      <c r="AG39" s="3467"/>
      <c r="AH39" s="3467"/>
      <c r="AI39" s="3467"/>
      <c r="AJ39" s="3467"/>
      <c r="AK39" s="3468"/>
      <c r="AL39" s="3467" t="s">
        <v>502</v>
      </c>
      <c r="AM39" s="3467"/>
      <c r="AN39" s="3467"/>
      <c r="AO39" s="3467"/>
      <c r="AP39" s="3468"/>
      <c r="AQ39" s="249"/>
      <c r="AR39" s="3472" t="s">
        <v>508</v>
      </c>
      <c r="AS39" s="3473"/>
      <c r="AT39" s="3473"/>
      <c r="AU39" s="3473"/>
      <c r="AV39" s="3473"/>
      <c r="AW39" s="3473"/>
      <c r="AX39" s="3473"/>
      <c r="AY39" s="3473"/>
      <c r="AZ39" s="3474"/>
      <c r="BA39" s="3466"/>
      <c r="BB39" s="3467"/>
      <c r="BC39" s="3467"/>
      <c r="BD39" s="3467"/>
      <c r="BE39" s="3467"/>
      <c r="BF39" s="3467"/>
      <c r="BG39" s="3467"/>
      <c r="BH39" s="3467"/>
      <c r="BI39" s="3467"/>
      <c r="BJ39" s="3467"/>
      <c r="BK39" s="3468"/>
      <c r="BL39" s="248"/>
      <c r="BM39" s="3472" t="s">
        <v>509</v>
      </c>
      <c r="BN39" s="3473"/>
      <c r="BO39" s="3473"/>
      <c r="BP39" s="3473"/>
      <c r="BQ39" s="3473"/>
      <c r="BR39" s="3473"/>
      <c r="BS39" s="3473"/>
      <c r="BT39" s="3473"/>
      <c r="BU39" s="3474"/>
      <c r="BV39" s="3466"/>
      <c r="BW39" s="3467"/>
      <c r="BX39" s="3467"/>
      <c r="BY39" s="3467"/>
      <c r="BZ39" s="3467"/>
      <c r="CA39" s="3467"/>
      <c r="CB39" s="3467"/>
      <c r="CC39" s="3467"/>
      <c r="CD39" s="3467"/>
      <c r="CE39" s="3467"/>
      <c r="CF39" s="3468"/>
      <c r="CG39" s="247"/>
    </row>
    <row r="40" spans="1:85" ht="13.5" customHeight="1">
      <c r="A40" s="247"/>
      <c r="B40" s="409"/>
      <c r="C40" s="3513"/>
      <c r="D40" s="3513"/>
      <c r="E40" s="3513"/>
      <c r="F40" s="3513"/>
      <c r="G40" s="3513"/>
      <c r="H40" s="410"/>
      <c r="I40" s="3509"/>
      <c r="J40" s="3510"/>
      <c r="K40" s="3510"/>
      <c r="L40" s="3510"/>
      <c r="M40" s="3510"/>
      <c r="N40" s="3511"/>
      <c r="O40" s="3469"/>
      <c r="P40" s="3470"/>
      <c r="Q40" s="3470"/>
      <c r="R40" s="3471"/>
      <c r="S40" s="3469"/>
      <c r="T40" s="3470"/>
      <c r="U40" s="3470"/>
      <c r="V40" s="3470"/>
      <c r="W40" s="3470"/>
      <c r="X40" s="3470"/>
      <c r="Y40" s="3471"/>
      <c r="Z40" s="3469"/>
      <c r="AA40" s="3470"/>
      <c r="AB40" s="3470"/>
      <c r="AC40" s="3470"/>
      <c r="AD40" s="3470"/>
      <c r="AE40" s="3470"/>
      <c r="AF40" s="3469"/>
      <c r="AG40" s="3470"/>
      <c r="AH40" s="3470"/>
      <c r="AI40" s="3470"/>
      <c r="AJ40" s="3470"/>
      <c r="AK40" s="3471"/>
      <c r="AL40" s="3470"/>
      <c r="AM40" s="3470"/>
      <c r="AN40" s="3470"/>
      <c r="AO40" s="3470"/>
      <c r="AP40" s="3471"/>
      <c r="AQ40" s="249"/>
      <c r="AR40" s="3475"/>
      <c r="AS40" s="3476"/>
      <c r="AT40" s="3476"/>
      <c r="AU40" s="3476"/>
      <c r="AV40" s="3476"/>
      <c r="AW40" s="3476"/>
      <c r="AX40" s="3476"/>
      <c r="AY40" s="3476"/>
      <c r="AZ40" s="3477"/>
      <c r="BA40" s="3478"/>
      <c r="BB40" s="3479"/>
      <c r="BC40" s="3479"/>
      <c r="BD40" s="3479"/>
      <c r="BE40" s="3479"/>
      <c r="BF40" s="3479"/>
      <c r="BG40" s="3479"/>
      <c r="BH40" s="3479"/>
      <c r="BI40" s="3479"/>
      <c r="BJ40" s="3479"/>
      <c r="BK40" s="3480"/>
      <c r="BL40" s="248"/>
      <c r="BM40" s="3475"/>
      <c r="BN40" s="3476"/>
      <c r="BO40" s="3476"/>
      <c r="BP40" s="3476"/>
      <c r="BQ40" s="3476"/>
      <c r="BR40" s="3476"/>
      <c r="BS40" s="3476"/>
      <c r="BT40" s="3476"/>
      <c r="BU40" s="3477"/>
      <c r="BV40" s="3478"/>
      <c r="BW40" s="3479"/>
      <c r="BX40" s="3479"/>
      <c r="BY40" s="3479"/>
      <c r="BZ40" s="3479"/>
      <c r="CA40" s="3479"/>
      <c r="CB40" s="3479"/>
      <c r="CC40" s="3479"/>
      <c r="CD40" s="3479"/>
      <c r="CE40" s="3479"/>
      <c r="CF40" s="3480"/>
      <c r="CG40" s="247"/>
    </row>
    <row r="41" spans="1:85" ht="13.5" customHeight="1">
      <c r="A41" s="247"/>
      <c r="B41" s="409"/>
      <c r="C41" s="3513"/>
      <c r="D41" s="3513"/>
      <c r="E41" s="3513"/>
      <c r="F41" s="3513"/>
      <c r="G41" s="3513"/>
      <c r="H41" s="410"/>
      <c r="I41" s="3509"/>
      <c r="J41" s="3510"/>
      <c r="K41" s="3510"/>
      <c r="L41" s="3510"/>
      <c r="M41" s="3510"/>
      <c r="N41" s="3511"/>
      <c r="O41" s="3490" t="s">
        <v>497</v>
      </c>
      <c r="P41" s="3491"/>
      <c r="Q41" s="3491"/>
      <c r="R41" s="3492"/>
      <c r="S41" s="3484"/>
      <c r="T41" s="3485"/>
      <c r="U41" s="3485"/>
      <c r="V41" s="3485"/>
      <c r="W41" s="3485"/>
      <c r="X41" s="3485"/>
      <c r="Y41" s="3486"/>
      <c r="Z41" s="3484"/>
      <c r="AA41" s="3485"/>
      <c r="AB41" s="3485"/>
      <c r="AC41" s="3485"/>
      <c r="AD41" s="3485"/>
      <c r="AE41" s="3485"/>
      <c r="AF41" s="3484"/>
      <c r="AG41" s="3485"/>
      <c r="AH41" s="3485"/>
      <c r="AI41" s="3485"/>
      <c r="AJ41" s="3485"/>
      <c r="AK41" s="3486"/>
      <c r="AL41" s="3485"/>
      <c r="AM41" s="3485"/>
      <c r="AN41" s="3485"/>
      <c r="AO41" s="3485"/>
      <c r="AP41" s="3486"/>
      <c r="AQ41" s="249"/>
      <c r="AR41" s="260"/>
      <c r="AS41" s="249"/>
      <c r="AT41" s="3519" t="s">
        <v>510</v>
      </c>
      <c r="AU41" s="3520"/>
      <c r="AV41" s="3520"/>
      <c r="AW41" s="3520"/>
      <c r="AX41" s="3520"/>
      <c r="AY41" s="3520"/>
      <c r="AZ41" s="3521"/>
      <c r="BA41" s="3466"/>
      <c r="BB41" s="3467"/>
      <c r="BC41" s="3467"/>
      <c r="BD41" s="3467"/>
      <c r="BE41" s="3467"/>
      <c r="BF41" s="3467"/>
      <c r="BG41" s="3467"/>
      <c r="BH41" s="3467"/>
      <c r="BI41" s="3467"/>
      <c r="BJ41" s="3467"/>
      <c r="BK41" s="3468"/>
      <c r="BL41" s="248"/>
      <c r="BM41" s="3472" t="s">
        <v>511</v>
      </c>
      <c r="BN41" s="3473"/>
      <c r="BO41" s="3473"/>
      <c r="BP41" s="3473"/>
      <c r="BQ41" s="3473"/>
      <c r="BR41" s="3473"/>
      <c r="BS41" s="3473"/>
      <c r="BT41" s="3473"/>
      <c r="BU41" s="3474"/>
      <c r="BV41" s="3466"/>
      <c r="BW41" s="3467"/>
      <c r="BX41" s="3467"/>
      <c r="BY41" s="3467"/>
      <c r="BZ41" s="3467"/>
      <c r="CA41" s="3467"/>
      <c r="CB41" s="3467"/>
      <c r="CC41" s="3467"/>
      <c r="CD41" s="3467"/>
      <c r="CE41" s="3467"/>
      <c r="CF41" s="3468"/>
      <c r="CG41" s="247"/>
    </row>
    <row r="42" spans="1:85" ht="13.5" customHeight="1">
      <c r="A42" s="247"/>
      <c r="B42" s="409"/>
      <c r="C42" s="3513"/>
      <c r="D42" s="3513"/>
      <c r="E42" s="3513"/>
      <c r="F42" s="3513"/>
      <c r="G42" s="3513"/>
      <c r="H42" s="410"/>
      <c r="I42" s="3509"/>
      <c r="J42" s="3510"/>
      <c r="K42" s="3510"/>
      <c r="L42" s="3510"/>
      <c r="M42" s="3510"/>
      <c r="N42" s="3511"/>
      <c r="O42" s="3493"/>
      <c r="P42" s="3494"/>
      <c r="Q42" s="3494"/>
      <c r="R42" s="3495"/>
      <c r="S42" s="3487"/>
      <c r="T42" s="3488"/>
      <c r="U42" s="3488"/>
      <c r="V42" s="3488"/>
      <c r="W42" s="3488"/>
      <c r="X42" s="3488"/>
      <c r="Y42" s="3489"/>
      <c r="Z42" s="3487"/>
      <c r="AA42" s="3488"/>
      <c r="AB42" s="3488"/>
      <c r="AC42" s="3488"/>
      <c r="AD42" s="3488"/>
      <c r="AE42" s="3488"/>
      <c r="AF42" s="3487"/>
      <c r="AG42" s="3488"/>
      <c r="AH42" s="3488"/>
      <c r="AI42" s="3488"/>
      <c r="AJ42" s="3488"/>
      <c r="AK42" s="3489"/>
      <c r="AL42" s="3488"/>
      <c r="AM42" s="3488"/>
      <c r="AN42" s="3488"/>
      <c r="AO42" s="3488"/>
      <c r="AP42" s="3489"/>
      <c r="AQ42" s="249"/>
      <c r="AR42" s="260"/>
      <c r="AS42" s="249"/>
      <c r="AT42" s="3522"/>
      <c r="AU42" s="3523"/>
      <c r="AV42" s="3523"/>
      <c r="AW42" s="3523"/>
      <c r="AX42" s="3523"/>
      <c r="AY42" s="3523"/>
      <c r="AZ42" s="3524"/>
      <c r="BA42" s="3478"/>
      <c r="BB42" s="3479"/>
      <c r="BC42" s="3479"/>
      <c r="BD42" s="3479"/>
      <c r="BE42" s="3479"/>
      <c r="BF42" s="3479"/>
      <c r="BG42" s="3479"/>
      <c r="BH42" s="3479"/>
      <c r="BI42" s="3479"/>
      <c r="BJ42" s="3479"/>
      <c r="BK42" s="3480"/>
      <c r="BL42" s="248"/>
      <c r="BM42" s="3475"/>
      <c r="BN42" s="3476"/>
      <c r="BO42" s="3476"/>
      <c r="BP42" s="3476"/>
      <c r="BQ42" s="3476"/>
      <c r="BR42" s="3476"/>
      <c r="BS42" s="3476"/>
      <c r="BT42" s="3476"/>
      <c r="BU42" s="3477"/>
      <c r="BV42" s="3478"/>
      <c r="BW42" s="3479"/>
      <c r="BX42" s="3479"/>
      <c r="BY42" s="3479"/>
      <c r="BZ42" s="3479"/>
      <c r="CA42" s="3479"/>
      <c r="CB42" s="3479"/>
      <c r="CC42" s="3479"/>
      <c r="CD42" s="3479"/>
      <c r="CE42" s="3479"/>
      <c r="CF42" s="3480"/>
      <c r="CG42" s="247"/>
    </row>
    <row r="43" spans="1:85" ht="13.5" customHeight="1">
      <c r="A43" s="247"/>
      <c r="B43" s="409"/>
      <c r="C43" s="3513"/>
      <c r="D43" s="3513"/>
      <c r="E43" s="3513"/>
      <c r="F43" s="3513"/>
      <c r="G43" s="3513"/>
      <c r="H43" s="410"/>
      <c r="I43" s="3509"/>
      <c r="J43" s="3510"/>
      <c r="K43" s="3510"/>
      <c r="L43" s="3510"/>
      <c r="M43" s="3510"/>
      <c r="N43" s="3511"/>
      <c r="O43" s="3490" t="s">
        <v>503</v>
      </c>
      <c r="P43" s="3491"/>
      <c r="Q43" s="3491"/>
      <c r="R43" s="3492"/>
      <c r="S43" s="3484"/>
      <c r="T43" s="3485"/>
      <c r="U43" s="3485"/>
      <c r="V43" s="3485"/>
      <c r="W43" s="3485"/>
      <c r="X43" s="3485"/>
      <c r="Y43" s="3486"/>
      <c r="Z43" s="3484"/>
      <c r="AA43" s="3485"/>
      <c r="AB43" s="3485"/>
      <c r="AC43" s="3485"/>
      <c r="AD43" s="3485"/>
      <c r="AE43" s="3485"/>
      <c r="AF43" s="3484"/>
      <c r="AG43" s="3485"/>
      <c r="AH43" s="3485"/>
      <c r="AI43" s="3485"/>
      <c r="AJ43" s="3485"/>
      <c r="AK43" s="3486"/>
      <c r="AL43" s="3485"/>
      <c r="AM43" s="3485"/>
      <c r="AN43" s="3485"/>
      <c r="AO43" s="3485"/>
      <c r="AP43" s="3486"/>
      <c r="AQ43" s="249"/>
      <c r="AR43" s="3496" t="s">
        <v>512</v>
      </c>
      <c r="AS43" s="3497"/>
      <c r="AT43" s="3497"/>
      <c r="AU43" s="3497"/>
      <c r="AV43" s="3497"/>
      <c r="AW43" s="3497"/>
      <c r="AX43" s="3497"/>
      <c r="AY43" s="3497"/>
      <c r="AZ43" s="3498"/>
      <c r="BA43" s="3502" t="s">
        <v>513</v>
      </c>
      <c r="BB43" s="3503"/>
      <c r="BC43" s="3503"/>
      <c r="BD43" s="3503"/>
      <c r="BE43" s="3503"/>
      <c r="BF43" s="3503"/>
      <c r="BG43" s="3503"/>
      <c r="BH43" s="3503"/>
      <c r="BI43" s="3503"/>
      <c r="BJ43" s="3503"/>
      <c r="BK43" s="3504"/>
      <c r="BL43" s="248"/>
      <c r="BM43" s="3472" t="s">
        <v>514</v>
      </c>
      <c r="BN43" s="3473"/>
      <c r="BO43" s="3473"/>
      <c r="BP43" s="3473"/>
      <c r="BQ43" s="3473"/>
      <c r="BR43" s="3473"/>
      <c r="BS43" s="3473"/>
      <c r="BT43" s="3473"/>
      <c r="BU43" s="3474"/>
      <c r="BV43" s="3466"/>
      <c r="BW43" s="3467"/>
      <c r="BX43" s="3467"/>
      <c r="BY43" s="3467"/>
      <c r="BZ43" s="3467"/>
      <c r="CA43" s="3467"/>
      <c r="CB43" s="3467"/>
      <c r="CC43" s="3467"/>
      <c r="CD43" s="3467"/>
      <c r="CE43" s="3467"/>
      <c r="CF43" s="3468"/>
      <c r="CG43" s="247"/>
    </row>
    <row r="44" spans="1:85" ht="13.5" customHeight="1">
      <c r="A44" s="247"/>
      <c r="B44" s="400"/>
      <c r="C44" s="3514"/>
      <c r="D44" s="3514"/>
      <c r="E44" s="3514"/>
      <c r="F44" s="3514"/>
      <c r="G44" s="3514"/>
      <c r="H44" s="401"/>
      <c r="I44" s="3420"/>
      <c r="J44" s="3421"/>
      <c r="K44" s="3421"/>
      <c r="L44" s="3421"/>
      <c r="M44" s="3421"/>
      <c r="N44" s="3422"/>
      <c r="O44" s="3493"/>
      <c r="P44" s="3494"/>
      <c r="Q44" s="3494"/>
      <c r="R44" s="3495"/>
      <c r="S44" s="3487"/>
      <c r="T44" s="3488"/>
      <c r="U44" s="3488"/>
      <c r="V44" s="3488"/>
      <c r="W44" s="3488"/>
      <c r="X44" s="3488"/>
      <c r="Y44" s="3489"/>
      <c r="Z44" s="3487"/>
      <c r="AA44" s="3488"/>
      <c r="AB44" s="3488"/>
      <c r="AC44" s="3488"/>
      <c r="AD44" s="3488"/>
      <c r="AE44" s="3488"/>
      <c r="AF44" s="3487"/>
      <c r="AG44" s="3488"/>
      <c r="AH44" s="3488"/>
      <c r="AI44" s="3488"/>
      <c r="AJ44" s="3488"/>
      <c r="AK44" s="3489"/>
      <c r="AL44" s="3488"/>
      <c r="AM44" s="3488"/>
      <c r="AN44" s="3488"/>
      <c r="AO44" s="3488"/>
      <c r="AP44" s="3489"/>
      <c r="AQ44" s="249"/>
      <c r="AR44" s="3499"/>
      <c r="AS44" s="3500"/>
      <c r="AT44" s="3500"/>
      <c r="AU44" s="3500"/>
      <c r="AV44" s="3500"/>
      <c r="AW44" s="3500"/>
      <c r="AX44" s="3500"/>
      <c r="AY44" s="3500"/>
      <c r="AZ44" s="3501"/>
      <c r="BA44" s="3505"/>
      <c r="BB44" s="3506"/>
      <c r="BC44" s="3506"/>
      <c r="BD44" s="3506"/>
      <c r="BE44" s="3506"/>
      <c r="BF44" s="3506"/>
      <c r="BG44" s="3506"/>
      <c r="BH44" s="3506"/>
      <c r="BI44" s="3506"/>
      <c r="BJ44" s="3506"/>
      <c r="BK44" s="3507"/>
      <c r="BL44" s="248"/>
      <c r="BM44" s="3475"/>
      <c r="BN44" s="3476"/>
      <c r="BO44" s="3476"/>
      <c r="BP44" s="3476"/>
      <c r="BQ44" s="3476"/>
      <c r="BR44" s="3476"/>
      <c r="BS44" s="3476"/>
      <c r="BT44" s="3476"/>
      <c r="BU44" s="3477"/>
      <c r="BV44" s="3478"/>
      <c r="BW44" s="3479"/>
      <c r="BX44" s="3479"/>
      <c r="BY44" s="3479"/>
      <c r="BZ44" s="3479"/>
      <c r="CA44" s="3479"/>
      <c r="CB44" s="3479"/>
      <c r="CC44" s="3479"/>
      <c r="CD44" s="3479"/>
      <c r="CE44" s="3479"/>
      <c r="CF44" s="3480"/>
      <c r="CG44" s="247"/>
    </row>
    <row r="45" spans="1:85" ht="13.5" customHeight="1">
      <c r="A45" s="247"/>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9"/>
      <c r="AR45" s="260"/>
      <c r="AS45" s="249"/>
      <c r="AT45" s="3472" t="s">
        <v>515</v>
      </c>
      <c r="AU45" s="3473"/>
      <c r="AV45" s="3473"/>
      <c r="AW45" s="3473"/>
      <c r="AX45" s="3473"/>
      <c r="AY45" s="3473"/>
      <c r="AZ45" s="3474"/>
      <c r="BA45" s="3484"/>
      <c r="BB45" s="3485"/>
      <c r="BC45" s="3485"/>
      <c r="BD45" s="3485"/>
      <c r="BE45" s="3485"/>
      <c r="BF45" s="3485"/>
      <c r="BG45" s="3485"/>
      <c r="BH45" s="3485"/>
      <c r="BI45" s="3485"/>
      <c r="BJ45" s="3485"/>
      <c r="BK45" s="3486"/>
      <c r="BL45" s="248"/>
      <c r="BM45" s="3472" t="s">
        <v>440</v>
      </c>
      <c r="BN45" s="3473"/>
      <c r="BO45" s="3473"/>
      <c r="BP45" s="3473"/>
      <c r="BQ45" s="3473"/>
      <c r="BR45" s="3473"/>
      <c r="BS45" s="3473"/>
      <c r="BT45" s="3473"/>
      <c r="BU45" s="3474"/>
      <c r="BV45" s="3466"/>
      <c r="BW45" s="3467"/>
      <c r="BX45" s="3467"/>
      <c r="BY45" s="3467"/>
      <c r="BZ45" s="3467"/>
      <c r="CA45" s="3467"/>
      <c r="CB45" s="3467"/>
      <c r="CC45" s="3467"/>
      <c r="CD45" s="3467"/>
      <c r="CE45" s="3467"/>
      <c r="CF45" s="3468"/>
      <c r="CG45" s="247"/>
    </row>
    <row r="46" spans="1:85" ht="13.5" customHeight="1">
      <c r="A46" s="247"/>
      <c r="B46" s="414"/>
      <c r="C46" s="3424" t="s">
        <v>516</v>
      </c>
      <c r="D46" s="3424"/>
      <c r="E46" s="3424"/>
      <c r="F46" s="3424"/>
      <c r="G46" s="3424"/>
      <c r="H46" s="399"/>
      <c r="I46" s="3458"/>
      <c r="J46" s="3459"/>
      <c r="K46" s="3459"/>
      <c r="L46" s="3459"/>
      <c r="M46" s="3459"/>
      <c r="N46" s="3459"/>
      <c r="O46" s="3459"/>
      <c r="P46" s="3459"/>
      <c r="Q46" s="3459"/>
      <c r="R46" s="3459"/>
      <c r="S46" s="3459"/>
      <c r="T46" s="3459"/>
      <c r="U46" s="3459"/>
      <c r="V46" s="3460"/>
      <c r="W46" s="414"/>
      <c r="X46" s="3464" t="s">
        <v>517</v>
      </c>
      <c r="Y46" s="3464"/>
      <c r="Z46" s="3464"/>
      <c r="AA46" s="3464"/>
      <c r="AB46" s="3464"/>
      <c r="AC46" s="399"/>
      <c r="AD46" s="3458"/>
      <c r="AE46" s="3459"/>
      <c r="AF46" s="3459"/>
      <c r="AG46" s="3459"/>
      <c r="AH46" s="3459"/>
      <c r="AI46" s="3459"/>
      <c r="AJ46" s="3459"/>
      <c r="AK46" s="3459"/>
      <c r="AL46" s="3459"/>
      <c r="AM46" s="3459"/>
      <c r="AN46" s="3459"/>
      <c r="AO46" s="3459"/>
      <c r="AP46" s="3460"/>
      <c r="AQ46" s="249"/>
      <c r="AR46" s="261"/>
      <c r="AS46" s="262"/>
      <c r="AT46" s="3481"/>
      <c r="AU46" s="3482"/>
      <c r="AV46" s="3482"/>
      <c r="AW46" s="3482"/>
      <c r="AX46" s="3482"/>
      <c r="AY46" s="3482"/>
      <c r="AZ46" s="3483"/>
      <c r="BA46" s="3487"/>
      <c r="BB46" s="3488"/>
      <c r="BC46" s="3488"/>
      <c r="BD46" s="3488"/>
      <c r="BE46" s="3488"/>
      <c r="BF46" s="3488"/>
      <c r="BG46" s="3488"/>
      <c r="BH46" s="3488"/>
      <c r="BI46" s="3488"/>
      <c r="BJ46" s="3488"/>
      <c r="BK46" s="3489"/>
      <c r="BL46" s="248"/>
      <c r="BM46" s="3475"/>
      <c r="BN46" s="3476"/>
      <c r="BO46" s="3476"/>
      <c r="BP46" s="3476"/>
      <c r="BQ46" s="3476"/>
      <c r="BR46" s="3476"/>
      <c r="BS46" s="3476"/>
      <c r="BT46" s="3476"/>
      <c r="BU46" s="3477"/>
      <c r="BV46" s="3478"/>
      <c r="BW46" s="3479"/>
      <c r="BX46" s="3479"/>
      <c r="BY46" s="3479"/>
      <c r="BZ46" s="3479"/>
      <c r="CA46" s="3479"/>
      <c r="CB46" s="3479"/>
      <c r="CC46" s="3479"/>
      <c r="CD46" s="3479"/>
      <c r="CE46" s="3479"/>
      <c r="CF46" s="3480"/>
      <c r="CG46" s="247"/>
    </row>
    <row r="47" spans="1:85" ht="13.5" customHeight="1">
      <c r="A47" s="247"/>
      <c r="B47" s="400"/>
      <c r="C47" s="3427"/>
      <c r="D47" s="3427"/>
      <c r="E47" s="3427"/>
      <c r="F47" s="3427"/>
      <c r="G47" s="3427"/>
      <c r="H47" s="401"/>
      <c r="I47" s="3461"/>
      <c r="J47" s="3462"/>
      <c r="K47" s="3462"/>
      <c r="L47" s="3462"/>
      <c r="M47" s="3462"/>
      <c r="N47" s="3462"/>
      <c r="O47" s="3462"/>
      <c r="P47" s="3462"/>
      <c r="Q47" s="3462"/>
      <c r="R47" s="3462"/>
      <c r="S47" s="3462"/>
      <c r="T47" s="3462"/>
      <c r="U47" s="3462"/>
      <c r="V47" s="3463"/>
      <c r="W47" s="400"/>
      <c r="X47" s="3465"/>
      <c r="Y47" s="3465"/>
      <c r="Z47" s="3465"/>
      <c r="AA47" s="3465"/>
      <c r="AB47" s="3465"/>
      <c r="AC47" s="401"/>
      <c r="AD47" s="3461"/>
      <c r="AE47" s="3462"/>
      <c r="AF47" s="3462"/>
      <c r="AG47" s="3462"/>
      <c r="AH47" s="3462"/>
      <c r="AI47" s="3462"/>
      <c r="AJ47" s="3462"/>
      <c r="AK47" s="3462"/>
      <c r="AL47" s="3462"/>
      <c r="AM47" s="3462"/>
      <c r="AN47" s="3462"/>
      <c r="AO47" s="3462"/>
      <c r="AP47" s="3463"/>
      <c r="AQ47" s="249"/>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60"/>
      <c r="BN47" s="249"/>
      <c r="BO47" s="3472" t="s">
        <v>515</v>
      </c>
      <c r="BP47" s="3473"/>
      <c r="BQ47" s="3473"/>
      <c r="BR47" s="3473"/>
      <c r="BS47" s="3473"/>
      <c r="BT47" s="3473"/>
      <c r="BU47" s="3474"/>
      <c r="BV47" s="3466"/>
      <c r="BW47" s="3467"/>
      <c r="BX47" s="3467"/>
      <c r="BY47" s="3467"/>
      <c r="BZ47" s="3467"/>
      <c r="CA47" s="3467"/>
      <c r="CB47" s="3467"/>
      <c r="CC47" s="3467"/>
      <c r="CD47" s="3467"/>
      <c r="CE47" s="3467"/>
      <c r="CF47" s="3468"/>
      <c r="CG47" s="247"/>
    </row>
    <row r="48" spans="1:85" ht="13.5" customHeight="1">
      <c r="A48" s="247"/>
      <c r="B48" s="249"/>
      <c r="C48" s="263"/>
      <c r="D48" s="263"/>
      <c r="E48" s="263"/>
      <c r="F48" s="263"/>
      <c r="G48" s="263"/>
      <c r="H48" s="249"/>
      <c r="I48" s="249"/>
      <c r="J48" s="249"/>
      <c r="K48" s="249"/>
      <c r="L48" s="249"/>
      <c r="M48" s="249"/>
      <c r="N48" s="249"/>
      <c r="O48" s="249"/>
      <c r="P48" s="249"/>
      <c r="Q48" s="249"/>
      <c r="R48" s="249"/>
      <c r="S48" s="249"/>
      <c r="T48" s="249"/>
      <c r="U48" s="249"/>
      <c r="V48" s="249"/>
      <c r="W48" s="249"/>
      <c r="X48" s="264"/>
      <c r="Y48" s="264"/>
      <c r="Z48" s="264"/>
      <c r="AA48" s="264"/>
      <c r="AB48" s="264"/>
      <c r="AC48" s="249"/>
      <c r="AD48" s="249"/>
      <c r="AE48" s="249"/>
      <c r="AF48" s="249"/>
      <c r="AG48" s="249"/>
      <c r="AH48" s="249"/>
      <c r="AI48" s="249"/>
      <c r="AJ48" s="249"/>
      <c r="AK48" s="249"/>
      <c r="AL48" s="249"/>
      <c r="AM48" s="249"/>
      <c r="AN48" s="249"/>
      <c r="AO48" s="249"/>
      <c r="AP48" s="249"/>
      <c r="AQ48" s="249"/>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60"/>
      <c r="BN48" s="249"/>
      <c r="BO48" s="3475"/>
      <c r="BP48" s="3476"/>
      <c r="BQ48" s="3476"/>
      <c r="BR48" s="3476"/>
      <c r="BS48" s="3476"/>
      <c r="BT48" s="3476"/>
      <c r="BU48" s="3477"/>
      <c r="BV48" s="3478"/>
      <c r="BW48" s="3479"/>
      <c r="BX48" s="3479"/>
      <c r="BY48" s="3479"/>
      <c r="BZ48" s="3479"/>
      <c r="CA48" s="3479"/>
      <c r="CB48" s="3479"/>
      <c r="CC48" s="3479"/>
      <c r="CD48" s="3479"/>
      <c r="CE48" s="3479"/>
      <c r="CF48" s="3480"/>
      <c r="CG48" s="247"/>
    </row>
    <row r="49" spans="1:85" ht="13.5" customHeight="1">
      <c r="A49" s="247"/>
      <c r="B49" s="265"/>
      <c r="C49" s="3424" t="s">
        <v>518</v>
      </c>
      <c r="D49" s="3412"/>
      <c r="E49" s="3412"/>
      <c r="F49" s="3412"/>
      <c r="G49" s="3412"/>
      <c r="H49" s="266"/>
      <c r="I49" s="3417"/>
      <c r="J49" s="3418"/>
      <c r="K49" s="3418"/>
      <c r="L49" s="3418"/>
      <c r="M49" s="3418"/>
      <c r="N49" s="3418"/>
      <c r="O49" s="3418"/>
      <c r="P49" s="3418"/>
      <c r="Q49" s="3418"/>
      <c r="R49" s="3418"/>
      <c r="S49" s="3418"/>
      <c r="T49" s="3418"/>
      <c r="U49" s="3418"/>
      <c r="V49" s="3419"/>
      <c r="W49" s="265"/>
      <c r="X49" s="3464" t="s">
        <v>517</v>
      </c>
      <c r="Y49" s="3464"/>
      <c r="Z49" s="3464"/>
      <c r="AA49" s="3464"/>
      <c r="AB49" s="3464"/>
      <c r="AC49" s="266"/>
      <c r="AD49" s="3417"/>
      <c r="AE49" s="3418"/>
      <c r="AF49" s="3418"/>
      <c r="AG49" s="3418"/>
      <c r="AH49" s="3418"/>
      <c r="AI49" s="3418"/>
      <c r="AJ49" s="3418"/>
      <c r="AK49" s="3418"/>
      <c r="AL49" s="3418"/>
      <c r="AM49" s="3418"/>
      <c r="AN49" s="3418"/>
      <c r="AO49" s="3418"/>
      <c r="AP49" s="3419"/>
      <c r="AQ49" s="249"/>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60"/>
      <c r="BN49" s="249"/>
      <c r="BO49" s="3466" t="s">
        <v>442</v>
      </c>
      <c r="BP49" s="3467"/>
      <c r="BQ49" s="3467"/>
      <c r="BR49" s="3467"/>
      <c r="BS49" s="3467"/>
      <c r="BT49" s="3467"/>
      <c r="BU49" s="3468"/>
      <c r="BV49" s="3466"/>
      <c r="BW49" s="3467"/>
      <c r="BX49" s="3467"/>
      <c r="BY49" s="3467"/>
      <c r="BZ49" s="3467"/>
      <c r="CA49" s="3467"/>
      <c r="CB49" s="3467"/>
      <c r="CC49" s="3467"/>
      <c r="CD49" s="3467"/>
      <c r="CE49" s="3467"/>
      <c r="CF49" s="3468"/>
      <c r="CG49" s="247"/>
    </row>
    <row r="50" spans="1:85" ht="13.5" customHeight="1">
      <c r="A50" s="247"/>
      <c r="B50" s="261"/>
      <c r="C50" s="3415"/>
      <c r="D50" s="3415"/>
      <c r="E50" s="3415"/>
      <c r="F50" s="3415"/>
      <c r="G50" s="3415"/>
      <c r="H50" s="267"/>
      <c r="I50" s="3420"/>
      <c r="J50" s="3421"/>
      <c r="K50" s="3421"/>
      <c r="L50" s="3421"/>
      <c r="M50" s="3421"/>
      <c r="N50" s="3421"/>
      <c r="O50" s="3421"/>
      <c r="P50" s="3421"/>
      <c r="Q50" s="3421"/>
      <c r="R50" s="3421"/>
      <c r="S50" s="3421"/>
      <c r="T50" s="3421"/>
      <c r="U50" s="3421"/>
      <c r="V50" s="3422"/>
      <c r="W50" s="261"/>
      <c r="X50" s="3465"/>
      <c r="Y50" s="3465"/>
      <c r="Z50" s="3465"/>
      <c r="AA50" s="3465"/>
      <c r="AB50" s="3465"/>
      <c r="AC50" s="267"/>
      <c r="AD50" s="3420"/>
      <c r="AE50" s="3421"/>
      <c r="AF50" s="3421"/>
      <c r="AG50" s="3421"/>
      <c r="AH50" s="3421"/>
      <c r="AI50" s="3421"/>
      <c r="AJ50" s="3421"/>
      <c r="AK50" s="3421"/>
      <c r="AL50" s="3421"/>
      <c r="AM50" s="3421"/>
      <c r="AN50" s="3421"/>
      <c r="AO50" s="3421"/>
      <c r="AP50" s="3422"/>
      <c r="AQ50" s="249"/>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61"/>
      <c r="BN50" s="262"/>
      <c r="BO50" s="3469"/>
      <c r="BP50" s="3470"/>
      <c r="BQ50" s="3470"/>
      <c r="BR50" s="3470"/>
      <c r="BS50" s="3470"/>
      <c r="BT50" s="3470"/>
      <c r="BU50" s="3471"/>
      <c r="BV50" s="3469"/>
      <c r="BW50" s="3470"/>
      <c r="BX50" s="3470"/>
      <c r="BY50" s="3470"/>
      <c r="BZ50" s="3470"/>
      <c r="CA50" s="3470"/>
      <c r="CB50" s="3470"/>
      <c r="CC50" s="3470"/>
      <c r="CD50" s="3470"/>
      <c r="CE50" s="3470"/>
      <c r="CF50" s="3471"/>
      <c r="CG50" s="247"/>
    </row>
    <row r="51" spans="1:85" ht="13.5" customHeight="1">
      <c r="A51" s="247"/>
      <c r="B51" s="414"/>
      <c r="C51" s="3424" t="s">
        <v>519</v>
      </c>
      <c r="D51" s="3424"/>
      <c r="E51" s="3424"/>
      <c r="F51" s="3424"/>
      <c r="G51" s="3424"/>
      <c r="H51" s="399"/>
      <c r="I51" s="3458"/>
      <c r="J51" s="3459"/>
      <c r="K51" s="3459"/>
      <c r="L51" s="3459"/>
      <c r="M51" s="3459"/>
      <c r="N51" s="3459"/>
      <c r="O51" s="3459"/>
      <c r="P51" s="3459"/>
      <c r="Q51" s="3459"/>
      <c r="R51" s="3459"/>
      <c r="S51" s="3459"/>
      <c r="T51" s="3459"/>
      <c r="U51" s="3459"/>
      <c r="V51" s="3460"/>
      <c r="W51" s="414"/>
      <c r="X51" s="3464" t="s">
        <v>517</v>
      </c>
      <c r="Y51" s="3464"/>
      <c r="Z51" s="3464"/>
      <c r="AA51" s="3464"/>
      <c r="AB51" s="3464"/>
      <c r="AC51" s="399"/>
      <c r="AD51" s="3458"/>
      <c r="AE51" s="3459"/>
      <c r="AF51" s="3459"/>
      <c r="AG51" s="3459"/>
      <c r="AH51" s="3459"/>
      <c r="AI51" s="3459"/>
      <c r="AJ51" s="3459"/>
      <c r="AK51" s="3459"/>
      <c r="AL51" s="3459"/>
      <c r="AM51" s="3459"/>
      <c r="AN51" s="3459"/>
      <c r="AO51" s="3459"/>
      <c r="AP51" s="3460"/>
      <c r="AQ51" s="249"/>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392"/>
      <c r="BN51" s="392"/>
      <c r="BO51" s="392"/>
      <c r="BP51" s="392"/>
      <c r="BQ51" s="392"/>
      <c r="BR51" s="392"/>
      <c r="BS51" s="392"/>
      <c r="BT51" s="392"/>
      <c r="BU51" s="392"/>
      <c r="BV51" s="392"/>
      <c r="BW51" s="392"/>
      <c r="BX51" s="392"/>
      <c r="BY51" s="392"/>
      <c r="BZ51" s="392"/>
      <c r="CA51" s="392"/>
      <c r="CB51" s="392"/>
      <c r="CC51" s="392"/>
      <c r="CD51" s="392"/>
      <c r="CE51" s="392"/>
      <c r="CF51" s="392"/>
      <c r="CG51" s="247"/>
    </row>
    <row r="52" spans="1:85" ht="13.5" customHeight="1">
      <c r="A52" s="247"/>
      <c r="B52" s="400"/>
      <c r="C52" s="3427"/>
      <c r="D52" s="3427"/>
      <c r="E52" s="3427"/>
      <c r="F52" s="3427"/>
      <c r="G52" s="3427"/>
      <c r="H52" s="401"/>
      <c r="I52" s="3461"/>
      <c r="J52" s="3462"/>
      <c r="K52" s="3462"/>
      <c r="L52" s="3462"/>
      <c r="M52" s="3462"/>
      <c r="N52" s="3462"/>
      <c r="O52" s="3462"/>
      <c r="P52" s="3462"/>
      <c r="Q52" s="3462"/>
      <c r="R52" s="3462"/>
      <c r="S52" s="3462"/>
      <c r="T52" s="3462"/>
      <c r="U52" s="3462"/>
      <c r="V52" s="3463"/>
      <c r="W52" s="400"/>
      <c r="X52" s="3465"/>
      <c r="Y52" s="3465"/>
      <c r="Z52" s="3465"/>
      <c r="AA52" s="3465"/>
      <c r="AB52" s="3465"/>
      <c r="AC52" s="401"/>
      <c r="AD52" s="3461"/>
      <c r="AE52" s="3462"/>
      <c r="AF52" s="3462"/>
      <c r="AG52" s="3462"/>
      <c r="AH52" s="3462"/>
      <c r="AI52" s="3462"/>
      <c r="AJ52" s="3462"/>
      <c r="AK52" s="3462"/>
      <c r="AL52" s="3462"/>
      <c r="AM52" s="3462"/>
      <c r="AN52" s="3462"/>
      <c r="AO52" s="3462"/>
      <c r="AP52" s="3463"/>
      <c r="AQ52" s="249"/>
      <c r="AR52" s="3367" t="s">
        <v>520</v>
      </c>
      <c r="AS52" s="3367"/>
      <c r="AT52" s="3367"/>
      <c r="AU52" s="3367"/>
      <c r="AV52" s="3367"/>
      <c r="AW52" s="3367"/>
      <c r="AX52" s="3367"/>
      <c r="AY52" s="3367"/>
      <c r="AZ52" s="3370" t="s">
        <v>521</v>
      </c>
      <c r="BA52" s="3370"/>
      <c r="BB52" s="3370"/>
      <c r="BC52" s="3370"/>
      <c r="BD52" s="3370"/>
      <c r="BE52" s="3370"/>
      <c r="BF52" s="3373" t="s">
        <v>522</v>
      </c>
      <c r="BG52" s="3374"/>
      <c r="BH52" s="3374"/>
      <c r="BI52" s="3374"/>
      <c r="BJ52" s="3374"/>
      <c r="BK52" s="3374"/>
      <c r="BL52" s="3374"/>
      <c r="BM52" s="3375"/>
      <c r="BN52" s="3382" t="s">
        <v>521</v>
      </c>
      <c r="BO52" s="3383"/>
      <c r="BP52" s="3383"/>
      <c r="BQ52" s="3383"/>
      <c r="BR52" s="3383"/>
      <c r="BS52" s="3384"/>
      <c r="BT52" s="3391" t="s">
        <v>523</v>
      </c>
      <c r="BU52" s="3392"/>
      <c r="BV52" s="3392"/>
      <c r="BW52" s="3392"/>
      <c r="BX52" s="3392"/>
      <c r="BY52" s="3392"/>
      <c r="BZ52" s="3393"/>
      <c r="CA52" s="3400" t="s">
        <v>521</v>
      </c>
      <c r="CB52" s="3401"/>
      <c r="CC52" s="3401"/>
      <c r="CD52" s="3401"/>
      <c r="CE52" s="3401"/>
      <c r="CF52" s="3402"/>
      <c r="CG52" s="247"/>
    </row>
    <row r="53" spans="1:85" ht="13.5" customHeight="1">
      <c r="A53" s="247"/>
      <c r="B53" s="414"/>
      <c r="C53" s="3429" t="s">
        <v>524</v>
      </c>
      <c r="D53" s="3429"/>
      <c r="E53" s="3429"/>
      <c r="F53" s="3429"/>
      <c r="G53" s="3429"/>
      <c r="H53" s="399"/>
      <c r="I53" s="3452" t="s">
        <v>513</v>
      </c>
      <c r="J53" s="3453"/>
      <c r="K53" s="3453"/>
      <c r="L53" s="3453"/>
      <c r="M53" s="3453"/>
      <c r="N53" s="3453"/>
      <c r="O53" s="3453"/>
      <c r="P53" s="3453"/>
      <c r="Q53" s="3453"/>
      <c r="R53" s="3453"/>
      <c r="S53" s="3453"/>
      <c r="T53" s="3453"/>
      <c r="U53" s="3453"/>
      <c r="V53" s="3454"/>
      <c r="W53" s="414"/>
      <c r="X53" s="3437" t="s">
        <v>515</v>
      </c>
      <c r="Y53" s="3437"/>
      <c r="Z53" s="3437"/>
      <c r="AA53" s="3437"/>
      <c r="AB53" s="3437"/>
      <c r="AC53" s="399"/>
      <c r="AD53" s="3458"/>
      <c r="AE53" s="3459"/>
      <c r="AF53" s="3459"/>
      <c r="AG53" s="3459"/>
      <c r="AH53" s="3459"/>
      <c r="AI53" s="3459"/>
      <c r="AJ53" s="3459"/>
      <c r="AK53" s="3459"/>
      <c r="AL53" s="3459"/>
      <c r="AM53" s="3459"/>
      <c r="AN53" s="3459"/>
      <c r="AO53" s="3459"/>
      <c r="AP53" s="3460"/>
      <c r="AQ53" s="249"/>
      <c r="AR53" s="3368"/>
      <c r="AS53" s="3368"/>
      <c r="AT53" s="3368"/>
      <c r="AU53" s="3368"/>
      <c r="AV53" s="3368"/>
      <c r="AW53" s="3368"/>
      <c r="AX53" s="3368"/>
      <c r="AY53" s="3368"/>
      <c r="AZ53" s="3371"/>
      <c r="BA53" s="3371"/>
      <c r="BB53" s="3371"/>
      <c r="BC53" s="3371"/>
      <c r="BD53" s="3371"/>
      <c r="BE53" s="3371"/>
      <c r="BF53" s="3376"/>
      <c r="BG53" s="3377"/>
      <c r="BH53" s="3377"/>
      <c r="BI53" s="3377"/>
      <c r="BJ53" s="3377"/>
      <c r="BK53" s="3377"/>
      <c r="BL53" s="3377"/>
      <c r="BM53" s="3378"/>
      <c r="BN53" s="3385"/>
      <c r="BO53" s="3386"/>
      <c r="BP53" s="3386"/>
      <c r="BQ53" s="3386"/>
      <c r="BR53" s="3386"/>
      <c r="BS53" s="3387"/>
      <c r="BT53" s="3394"/>
      <c r="BU53" s="3395"/>
      <c r="BV53" s="3395"/>
      <c r="BW53" s="3395"/>
      <c r="BX53" s="3395"/>
      <c r="BY53" s="3395"/>
      <c r="BZ53" s="3396"/>
      <c r="CA53" s="3403"/>
      <c r="CB53" s="3404"/>
      <c r="CC53" s="3404"/>
      <c r="CD53" s="3404"/>
      <c r="CE53" s="3404"/>
      <c r="CF53" s="3405"/>
      <c r="CG53" s="247"/>
    </row>
    <row r="54" spans="1:85" ht="13.5" customHeight="1">
      <c r="A54" s="247"/>
      <c r="B54" s="400"/>
      <c r="C54" s="3430"/>
      <c r="D54" s="3430"/>
      <c r="E54" s="3430"/>
      <c r="F54" s="3430"/>
      <c r="G54" s="3430"/>
      <c r="H54" s="401"/>
      <c r="I54" s="3455"/>
      <c r="J54" s="3456"/>
      <c r="K54" s="3456"/>
      <c r="L54" s="3456"/>
      <c r="M54" s="3456"/>
      <c r="N54" s="3456"/>
      <c r="O54" s="3456"/>
      <c r="P54" s="3456"/>
      <c r="Q54" s="3456"/>
      <c r="R54" s="3456"/>
      <c r="S54" s="3456"/>
      <c r="T54" s="3456"/>
      <c r="U54" s="3456"/>
      <c r="V54" s="3457"/>
      <c r="W54" s="400"/>
      <c r="X54" s="3438"/>
      <c r="Y54" s="3438"/>
      <c r="Z54" s="3438"/>
      <c r="AA54" s="3438"/>
      <c r="AB54" s="3438"/>
      <c r="AC54" s="401"/>
      <c r="AD54" s="3461"/>
      <c r="AE54" s="3462"/>
      <c r="AF54" s="3462"/>
      <c r="AG54" s="3462"/>
      <c r="AH54" s="3462"/>
      <c r="AI54" s="3462"/>
      <c r="AJ54" s="3462"/>
      <c r="AK54" s="3462"/>
      <c r="AL54" s="3462"/>
      <c r="AM54" s="3462"/>
      <c r="AN54" s="3462"/>
      <c r="AO54" s="3462"/>
      <c r="AP54" s="3463"/>
      <c r="AQ54" s="249"/>
      <c r="AR54" s="3369"/>
      <c r="AS54" s="3369"/>
      <c r="AT54" s="3369"/>
      <c r="AU54" s="3369"/>
      <c r="AV54" s="3369"/>
      <c r="AW54" s="3369"/>
      <c r="AX54" s="3369"/>
      <c r="AY54" s="3369"/>
      <c r="AZ54" s="3372"/>
      <c r="BA54" s="3372"/>
      <c r="BB54" s="3372"/>
      <c r="BC54" s="3372"/>
      <c r="BD54" s="3372"/>
      <c r="BE54" s="3372"/>
      <c r="BF54" s="3379"/>
      <c r="BG54" s="3380"/>
      <c r="BH54" s="3380"/>
      <c r="BI54" s="3380"/>
      <c r="BJ54" s="3380"/>
      <c r="BK54" s="3380"/>
      <c r="BL54" s="3380"/>
      <c r="BM54" s="3381"/>
      <c r="BN54" s="3388"/>
      <c r="BO54" s="3389"/>
      <c r="BP54" s="3389"/>
      <c r="BQ54" s="3389"/>
      <c r="BR54" s="3389"/>
      <c r="BS54" s="3390"/>
      <c r="BT54" s="3397"/>
      <c r="BU54" s="3398"/>
      <c r="BV54" s="3398"/>
      <c r="BW54" s="3398"/>
      <c r="BX54" s="3398"/>
      <c r="BY54" s="3398"/>
      <c r="BZ54" s="3399"/>
      <c r="CA54" s="3406"/>
      <c r="CB54" s="3407"/>
      <c r="CC54" s="3407"/>
      <c r="CD54" s="3407"/>
      <c r="CE54" s="3407"/>
      <c r="CF54" s="3408"/>
      <c r="CG54" s="247"/>
    </row>
    <row r="55" spans="1:85" ht="13.5" customHeight="1">
      <c r="A55" s="247"/>
      <c r="B55" s="409"/>
      <c r="C55" s="3429" t="s">
        <v>525</v>
      </c>
      <c r="D55" s="3429"/>
      <c r="E55" s="3429"/>
      <c r="F55" s="3429"/>
      <c r="G55" s="3429"/>
      <c r="H55" s="410"/>
      <c r="I55" s="3431"/>
      <c r="J55" s="3432"/>
      <c r="K55" s="3432"/>
      <c r="L55" s="3432"/>
      <c r="M55" s="3432"/>
      <c r="N55" s="3432"/>
      <c r="O55" s="3432"/>
      <c r="P55" s="3432"/>
      <c r="Q55" s="3432"/>
      <c r="R55" s="3432"/>
      <c r="S55" s="3432"/>
      <c r="T55" s="3432"/>
      <c r="U55" s="3432"/>
      <c r="V55" s="3433"/>
      <c r="W55" s="409"/>
      <c r="X55" s="3437" t="s">
        <v>515</v>
      </c>
      <c r="Y55" s="3437"/>
      <c r="Z55" s="3437"/>
      <c r="AA55" s="3437"/>
      <c r="AB55" s="3437"/>
      <c r="AC55" s="410"/>
      <c r="AD55" s="3439"/>
      <c r="AE55" s="3440"/>
      <c r="AF55" s="3440"/>
      <c r="AG55" s="3440"/>
      <c r="AH55" s="3440"/>
      <c r="AI55" s="3440"/>
      <c r="AJ55" s="3440"/>
      <c r="AK55" s="3440"/>
      <c r="AL55" s="3440"/>
      <c r="AM55" s="3440"/>
      <c r="AN55" s="3440"/>
      <c r="AO55" s="3440"/>
      <c r="AP55" s="3441"/>
      <c r="AQ55" s="249"/>
      <c r="AR55" s="268"/>
      <c r="AS55" s="268"/>
      <c r="AT55" s="268"/>
      <c r="AU55" s="268"/>
      <c r="AV55" s="268"/>
      <c r="AW55" s="268"/>
      <c r="AX55" s="268"/>
      <c r="AY55" s="268"/>
      <c r="AZ55" s="269"/>
      <c r="BA55" s="269"/>
      <c r="BB55" s="269"/>
      <c r="BC55" s="269"/>
      <c r="BD55" s="269"/>
      <c r="BE55" s="269"/>
      <c r="BF55" s="270"/>
      <c r="BG55" s="270"/>
      <c r="BH55" s="270"/>
      <c r="BI55" s="270"/>
      <c r="BJ55" s="270"/>
      <c r="BK55" s="270"/>
      <c r="BL55" s="270"/>
      <c r="BM55" s="270"/>
      <c r="BN55" s="269"/>
      <c r="BO55" s="269"/>
      <c r="BP55" s="269"/>
      <c r="BQ55" s="269"/>
      <c r="BR55" s="269"/>
      <c r="BS55" s="269"/>
      <c r="BT55" s="270"/>
      <c r="BU55" s="270"/>
      <c r="BV55" s="270"/>
      <c r="BW55" s="270"/>
      <c r="BX55" s="270"/>
      <c r="BY55" s="270"/>
      <c r="BZ55" s="270"/>
      <c r="CA55" s="269"/>
      <c r="CB55" s="269"/>
      <c r="CC55" s="269"/>
      <c r="CD55" s="269"/>
      <c r="CE55" s="269"/>
      <c r="CF55" s="269"/>
      <c r="CG55" s="247"/>
    </row>
    <row r="56" spans="1:85" ht="13.5" customHeight="1">
      <c r="A56" s="247"/>
      <c r="B56" s="409"/>
      <c r="C56" s="3430"/>
      <c r="D56" s="3430"/>
      <c r="E56" s="3430"/>
      <c r="F56" s="3430"/>
      <c r="G56" s="3430"/>
      <c r="H56" s="410"/>
      <c r="I56" s="3434"/>
      <c r="J56" s="3435"/>
      <c r="K56" s="3435"/>
      <c r="L56" s="3435"/>
      <c r="M56" s="3435"/>
      <c r="N56" s="3435"/>
      <c r="O56" s="3435"/>
      <c r="P56" s="3435"/>
      <c r="Q56" s="3435"/>
      <c r="R56" s="3435"/>
      <c r="S56" s="3435"/>
      <c r="T56" s="3435"/>
      <c r="U56" s="3435"/>
      <c r="V56" s="3436"/>
      <c r="W56" s="409"/>
      <c r="X56" s="3438"/>
      <c r="Y56" s="3438"/>
      <c r="Z56" s="3438"/>
      <c r="AA56" s="3438"/>
      <c r="AB56" s="3438"/>
      <c r="AC56" s="410"/>
      <c r="AD56" s="3442"/>
      <c r="AE56" s="3443"/>
      <c r="AF56" s="3443"/>
      <c r="AG56" s="3443"/>
      <c r="AH56" s="3443"/>
      <c r="AI56" s="3443"/>
      <c r="AJ56" s="3443"/>
      <c r="AK56" s="3443"/>
      <c r="AL56" s="3443"/>
      <c r="AM56" s="3443"/>
      <c r="AN56" s="3443"/>
      <c r="AO56" s="3443"/>
      <c r="AP56" s="3444"/>
      <c r="AQ56" s="249"/>
      <c r="AR56" s="247" t="s">
        <v>526</v>
      </c>
      <c r="AS56" s="247"/>
      <c r="AT56" s="247"/>
      <c r="AU56" s="247"/>
      <c r="AV56" s="247" t="s">
        <v>1053</v>
      </c>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row>
    <row r="57" spans="1:85" ht="13.5" customHeight="1">
      <c r="A57" s="247"/>
      <c r="B57" s="265"/>
      <c r="C57" s="3424" t="s">
        <v>527</v>
      </c>
      <c r="D57" s="3424"/>
      <c r="E57" s="3424"/>
      <c r="F57" s="3424"/>
      <c r="G57" s="3424"/>
      <c r="H57" s="266"/>
      <c r="I57" s="3446"/>
      <c r="J57" s="3447"/>
      <c r="K57" s="3447"/>
      <c r="L57" s="3447"/>
      <c r="M57" s="3447"/>
      <c r="N57" s="3447"/>
      <c r="O57" s="3447"/>
      <c r="P57" s="3447"/>
      <c r="Q57" s="3447"/>
      <c r="R57" s="3447"/>
      <c r="S57" s="3447"/>
      <c r="T57" s="3447"/>
      <c r="U57" s="3447"/>
      <c r="V57" s="3448"/>
      <c r="W57" s="265"/>
      <c r="X57" s="3424" t="s">
        <v>527</v>
      </c>
      <c r="Y57" s="3424"/>
      <c r="Z57" s="3424"/>
      <c r="AA57" s="3424"/>
      <c r="AB57" s="3424"/>
      <c r="AC57" s="266"/>
      <c r="AD57" s="3417"/>
      <c r="AE57" s="3418"/>
      <c r="AF57" s="3418"/>
      <c r="AG57" s="3418"/>
      <c r="AH57" s="3418"/>
      <c r="AI57" s="3418"/>
      <c r="AJ57" s="3418"/>
      <c r="AK57" s="3418"/>
      <c r="AL57" s="3418"/>
      <c r="AM57" s="3418"/>
      <c r="AN57" s="3418"/>
      <c r="AO57" s="3418"/>
      <c r="AP57" s="3419"/>
      <c r="AQ57" s="249"/>
      <c r="AR57" s="247" t="s">
        <v>528</v>
      </c>
      <c r="AS57" s="247"/>
      <c r="AT57" s="247"/>
      <c r="AU57" s="247"/>
      <c r="AV57" s="3409" t="s">
        <v>529</v>
      </c>
      <c r="AW57" s="3410"/>
      <c r="AX57" s="3410"/>
      <c r="AY57" s="3410"/>
      <c r="AZ57" s="3410"/>
      <c r="BA57" s="3410"/>
      <c r="BB57" s="3410"/>
      <c r="BC57" s="3410"/>
      <c r="BD57" s="3410"/>
      <c r="BE57" s="3410"/>
      <c r="BF57" s="3410"/>
      <c r="BG57" s="3410"/>
      <c r="BH57" s="3410"/>
      <c r="BI57" s="3410"/>
      <c r="BJ57" s="3410"/>
      <c r="BK57" s="3410"/>
      <c r="BL57" s="3410"/>
      <c r="BM57" s="3410"/>
      <c r="BN57" s="3410"/>
      <c r="BO57" s="3410"/>
      <c r="BP57" s="3410"/>
      <c r="BQ57" s="3410"/>
      <c r="BR57" s="3410"/>
      <c r="BS57" s="3410"/>
      <c r="BT57" s="3410"/>
      <c r="BU57" s="3410"/>
      <c r="BV57" s="3410"/>
      <c r="BW57" s="3410"/>
      <c r="BX57" s="3410"/>
      <c r="BY57" s="3410"/>
      <c r="BZ57" s="3410"/>
      <c r="CA57" s="3410"/>
      <c r="CB57" s="3410"/>
      <c r="CC57" s="3410"/>
      <c r="CD57" s="3410"/>
      <c r="CE57" s="3410"/>
      <c r="CF57" s="3410"/>
      <c r="CG57" s="247"/>
    </row>
    <row r="58" spans="1:85" ht="13.5" customHeight="1">
      <c r="A58" s="247"/>
      <c r="B58" s="260"/>
      <c r="C58" s="3445"/>
      <c r="D58" s="3445"/>
      <c r="E58" s="3445"/>
      <c r="F58" s="3445"/>
      <c r="G58" s="3445"/>
      <c r="H58" s="271"/>
      <c r="I58" s="3449"/>
      <c r="J58" s="3450"/>
      <c r="K58" s="3450"/>
      <c r="L58" s="3450"/>
      <c r="M58" s="3450"/>
      <c r="N58" s="3450"/>
      <c r="O58" s="3450"/>
      <c r="P58" s="3450"/>
      <c r="Q58" s="3450"/>
      <c r="R58" s="3450"/>
      <c r="S58" s="3450"/>
      <c r="T58" s="3450"/>
      <c r="U58" s="3450"/>
      <c r="V58" s="3451"/>
      <c r="W58" s="260"/>
      <c r="X58" s="3445"/>
      <c r="Y58" s="3445"/>
      <c r="Z58" s="3445"/>
      <c r="AA58" s="3445"/>
      <c r="AB58" s="3445"/>
      <c r="AC58" s="271"/>
      <c r="AD58" s="3420"/>
      <c r="AE58" s="3421"/>
      <c r="AF58" s="3421"/>
      <c r="AG58" s="3421"/>
      <c r="AH58" s="3421"/>
      <c r="AI58" s="3421"/>
      <c r="AJ58" s="3421"/>
      <c r="AK58" s="3421"/>
      <c r="AL58" s="3421"/>
      <c r="AM58" s="3421"/>
      <c r="AN58" s="3421"/>
      <c r="AO58" s="3421"/>
      <c r="AP58" s="3422"/>
      <c r="AQ58" s="249"/>
      <c r="AR58" s="247"/>
      <c r="AS58" s="247"/>
      <c r="AT58" s="247"/>
      <c r="AU58" s="247"/>
      <c r="AV58" s="3410"/>
      <c r="AW58" s="3410"/>
      <c r="AX58" s="3410"/>
      <c r="AY58" s="3410"/>
      <c r="AZ58" s="3410"/>
      <c r="BA58" s="3410"/>
      <c r="BB58" s="3410"/>
      <c r="BC58" s="3410"/>
      <c r="BD58" s="3410"/>
      <c r="BE58" s="3410"/>
      <c r="BF58" s="3410"/>
      <c r="BG58" s="3410"/>
      <c r="BH58" s="3410"/>
      <c r="BI58" s="3410"/>
      <c r="BJ58" s="3410"/>
      <c r="BK58" s="3410"/>
      <c r="BL58" s="3410"/>
      <c r="BM58" s="3410"/>
      <c r="BN58" s="3410"/>
      <c r="BO58" s="3410"/>
      <c r="BP58" s="3410"/>
      <c r="BQ58" s="3410"/>
      <c r="BR58" s="3410"/>
      <c r="BS58" s="3410"/>
      <c r="BT58" s="3410"/>
      <c r="BU58" s="3410"/>
      <c r="BV58" s="3410"/>
      <c r="BW58" s="3410"/>
      <c r="BX58" s="3410"/>
      <c r="BY58" s="3410"/>
      <c r="BZ58" s="3410"/>
      <c r="CA58" s="3410"/>
      <c r="CB58" s="3410"/>
      <c r="CC58" s="3410"/>
      <c r="CD58" s="3410"/>
      <c r="CE58" s="3410"/>
      <c r="CF58" s="3410"/>
      <c r="CG58" s="247"/>
    </row>
    <row r="59" spans="1:85" ht="13.5" customHeight="1">
      <c r="A59" s="247"/>
      <c r="B59" s="260"/>
      <c r="C59" s="249"/>
      <c r="D59" s="3411" t="s">
        <v>515</v>
      </c>
      <c r="E59" s="3412"/>
      <c r="F59" s="3412"/>
      <c r="G59" s="3412"/>
      <c r="H59" s="3413"/>
      <c r="I59" s="3417"/>
      <c r="J59" s="3418"/>
      <c r="K59" s="3418"/>
      <c r="L59" s="3418"/>
      <c r="M59" s="3418"/>
      <c r="N59" s="3418"/>
      <c r="O59" s="3418"/>
      <c r="P59" s="3418"/>
      <c r="Q59" s="3418"/>
      <c r="R59" s="3418"/>
      <c r="S59" s="3418"/>
      <c r="T59" s="3418"/>
      <c r="U59" s="3418"/>
      <c r="V59" s="3419"/>
      <c r="W59" s="260"/>
      <c r="X59" s="249"/>
      <c r="Y59" s="3411" t="s">
        <v>515</v>
      </c>
      <c r="Z59" s="3412"/>
      <c r="AA59" s="3412"/>
      <c r="AB59" s="3412"/>
      <c r="AC59" s="3413"/>
      <c r="AD59" s="3417"/>
      <c r="AE59" s="3418"/>
      <c r="AF59" s="3418"/>
      <c r="AG59" s="3418"/>
      <c r="AH59" s="3418"/>
      <c r="AI59" s="3418"/>
      <c r="AJ59" s="3418"/>
      <c r="AK59" s="3418"/>
      <c r="AL59" s="3418"/>
      <c r="AM59" s="3418"/>
      <c r="AN59" s="3418"/>
      <c r="AO59" s="3418"/>
      <c r="AP59" s="3419"/>
      <c r="AQ59" s="249"/>
      <c r="AR59" s="247" t="s">
        <v>530</v>
      </c>
      <c r="AS59" s="247"/>
      <c r="AT59" s="247"/>
      <c r="AU59" s="247"/>
      <c r="AV59" s="247" t="s">
        <v>531</v>
      </c>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BZ59" s="247"/>
      <c r="CA59" s="247"/>
      <c r="CB59" s="247"/>
      <c r="CC59" s="247"/>
      <c r="CD59" s="247"/>
      <c r="CE59" s="247"/>
      <c r="CF59" s="247"/>
      <c r="CG59" s="247"/>
    </row>
    <row r="60" spans="1:85" ht="13.5" customHeight="1">
      <c r="A60" s="247"/>
      <c r="B60" s="260"/>
      <c r="C60" s="249"/>
      <c r="D60" s="3414"/>
      <c r="E60" s="3415"/>
      <c r="F60" s="3415"/>
      <c r="G60" s="3415"/>
      <c r="H60" s="3416"/>
      <c r="I60" s="3420"/>
      <c r="J60" s="3421"/>
      <c r="K60" s="3421"/>
      <c r="L60" s="3421"/>
      <c r="M60" s="3421"/>
      <c r="N60" s="3421"/>
      <c r="O60" s="3421"/>
      <c r="P60" s="3421"/>
      <c r="Q60" s="3421"/>
      <c r="R60" s="3421"/>
      <c r="S60" s="3421"/>
      <c r="T60" s="3421"/>
      <c r="U60" s="3421"/>
      <c r="V60" s="3422"/>
      <c r="W60" s="260"/>
      <c r="X60" s="249"/>
      <c r="Y60" s="3414"/>
      <c r="Z60" s="3415"/>
      <c r="AA60" s="3415"/>
      <c r="AB60" s="3415"/>
      <c r="AC60" s="3416"/>
      <c r="AD60" s="3420"/>
      <c r="AE60" s="3421"/>
      <c r="AF60" s="3421"/>
      <c r="AG60" s="3421"/>
      <c r="AH60" s="3421"/>
      <c r="AI60" s="3421"/>
      <c r="AJ60" s="3421"/>
      <c r="AK60" s="3421"/>
      <c r="AL60" s="3421"/>
      <c r="AM60" s="3421"/>
      <c r="AN60" s="3421"/>
      <c r="AO60" s="3421"/>
      <c r="AP60" s="3422"/>
      <c r="AQ60" s="249"/>
      <c r="AR60" s="247"/>
      <c r="AS60" s="247"/>
      <c r="AT60" s="247"/>
      <c r="AU60" s="247"/>
      <c r="AV60" s="3409" t="s">
        <v>532</v>
      </c>
      <c r="AW60" s="3410"/>
      <c r="AX60" s="3410"/>
      <c r="AY60" s="3410"/>
      <c r="AZ60" s="3410"/>
      <c r="BA60" s="3410"/>
      <c r="BB60" s="3410"/>
      <c r="BC60" s="3410"/>
      <c r="BD60" s="3410"/>
      <c r="BE60" s="3410"/>
      <c r="BF60" s="3410"/>
      <c r="BG60" s="3410"/>
      <c r="BH60" s="3410"/>
      <c r="BI60" s="3410"/>
      <c r="BJ60" s="3410"/>
      <c r="BK60" s="3410"/>
      <c r="BL60" s="3410"/>
      <c r="BM60" s="3410"/>
      <c r="BN60" s="3410"/>
      <c r="BO60" s="3410"/>
      <c r="BP60" s="3410"/>
      <c r="BQ60" s="3410"/>
      <c r="BR60" s="3410"/>
      <c r="BS60" s="3410"/>
      <c r="BT60" s="3410"/>
      <c r="BU60" s="3410"/>
      <c r="BV60" s="3410"/>
      <c r="BW60" s="3410"/>
      <c r="BX60" s="3410"/>
      <c r="BY60" s="3410"/>
      <c r="BZ60" s="3410"/>
      <c r="CA60" s="3410"/>
      <c r="CB60" s="3410"/>
      <c r="CC60" s="3410"/>
      <c r="CD60" s="3410"/>
      <c r="CE60" s="3410"/>
      <c r="CF60" s="3410"/>
      <c r="CG60" s="247"/>
    </row>
    <row r="61" spans="1:85" ht="13.5" customHeight="1">
      <c r="A61" s="247"/>
      <c r="B61" s="260"/>
      <c r="C61" s="249"/>
      <c r="D61" s="3423" t="s">
        <v>533</v>
      </c>
      <c r="E61" s="3424"/>
      <c r="F61" s="3424"/>
      <c r="G61" s="3424"/>
      <c r="H61" s="3425"/>
      <c r="I61" s="3417"/>
      <c r="J61" s="3418"/>
      <c r="K61" s="3418"/>
      <c r="L61" s="3418"/>
      <c r="M61" s="3418"/>
      <c r="N61" s="3418"/>
      <c r="O61" s="3418"/>
      <c r="P61" s="3418"/>
      <c r="Q61" s="3418"/>
      <c r="R61" s="3418"/>
      <c r="S61" s="3418"/>
      <c r="T61" s="3418"/>
      <c r="U61" s="3418"/>
      <c r="V61" s="3419"/>
      <c r="W61" s="260"/>
      <c r="X61" s="249"/>
      <c r="Y61" s="3423" t="s">
        <v>533</v>
      </c>
      <c r="Z61" s="3424"/>
      <c r="AA61" s="3424"/>
      <c r="AB61" s="3424"/>
      <c r="AC61" s="3425"/>
      <c r="AD61" s="3417"/>
      <c r="AE61" s="3418"/>
      <c r="AF61" s="3418"/>
      <c r="AG61" s="3418"/>
      <c r="AH61" s="3418"/>
      <c r="AI61" s="3418"/>
      <c r="AJ61" s="3418"/>
      <c r="AK61" s="3418"/>
      <c r="AL61" s="3418"/>
      <c r="AM61" s="3418"/>
      <c r="AN61" s="3418"/>
      <c r="AO61" s="3418"/>
      <c r="AP61" s="3419"/>
      <c r="AQ61" s="249"/>
      <c r="AR61" s="247"/>
      <c r="AS61" s="247"/>
      <c r="AT61" s="247"/>
      <c r="AU61" s="247"/>
      <c r="AV61" s="3410"/>
      <c r="AW61" s="3410"/>
      <c r="AX61" s="3410"/>
      <c r="AY61" s="3410"/>
      <c r="AZ61" s="3410"/>
      <c r="BA61" s="3410"/>
      <c r="BB61" s="3410"/>
      <c r="BC61" s="3410"/>
      <c r="BD61" s="3410"/>
      <c r="BE61" s="3410"/>
      <c r="BF61" s="3410"/>
      <c r="BG61" s="3410"/>
      <c r="BH61" s="3410"/>
      <c r="BI61" s="3410"/>
      <c r="BJ61" s="3410"/>
      <c r="BK61" s="3410"/>
      <c r="BL61" s="3410"/>
      <c r="BM61" s="3410"/>
      <c r="BN61" s="3410"/>
      <c r="BO61" s="3410"/>
      <c r="BP61" s="3410"/>
      <c r="BQ61" s="3410"/>
      <c r="BR61" s="3410"/>
      <c r="BS61" s="3410"/>
      <c r="BT61" s="3410"/>
      <c r="BU61" s="3410"/>
      <c r="BV61" s="3410"/>
      <c r="BW61" s="3410"/>
      <c r="BX61" s="3410"/>
      <c r="BY61" s="3410"/>
      <c r="BZ61" s="3410"/>
      <c r="CA61" s="3410"/>
      <c r="CB61" s="3410"/>
      <c r="CC61" s="3410"/>
      <c r="CD61" s="3410"/>
      <c r="CE61" s="3410"/>
      <c r="CF61" s="3410"/>
      <c r="CG61" s="247"/>
    </row>
    <row r="62" spans="1:85" ht="14.25" customHeight="1">
      <c r="A62" s="247"/>
      <c r="B62" s="261"/>
      <c r="C62" s="262"/>
      <c r="D62" s="3426"/>
      <c r="E62" s="3427"/>
      <c r="F62" s="3427"/>
      <c r="G62" s="3427"/>
      <c r="H62" s="3428"/>
      <c r="I62" s="3420"/>
      <c r="J62" s="3421"/>
      <c r="K62" s="3421"/>
      <c r="L62" s="3421"/>
      <c r="M62" s="3421"/>
      <c r="N62" s="3421"/>
      <c r="O62" s="3421"/>
      <c r="P62" s="3421"/>
      <c r="Q62" s="3421"/>
      <c r="R62" s="3421"/>
      <c r="S62" s="3421"/>
      <c r="T62" s="3421"/>
      <c r="U62" s="3421"/>
      <c r="V62" s="3422"/>
      <c r="W62" s="261"/>
      <c r="X62" s="262"/>
      <c r="Y62" s="3426"/>
      <c r="Z62" s="3427"/>
      <c r="AA62" s="3427"/>
      <c r="AB62" s="3427"/>
      <c r="AC62" s="3428"/>
      <c r="AD62" s="3420"/>
      <c r="AE62" s="3421"/>
      <c r="AF62" s="3421"/>
      <c r="AG62" s="3421"/>
      <c r="AH62" s="3421"/>
      <c r="AI62" s="3421"/>
      <c r="AJ62" s="3421"/>
      <c r="AK62" s="3421"/>
      <c r="AL62" s="3421"/>
      <c r="AM62" s="3421"/>
      <c r="AN62" s="3421"/>
      <c r="AO62" s="3421"/>
      <c r="AP62" s="3422"/>
      <c r="AQ62" s="249"/>
      <c r="AR62" s="247" t="s">
        <v>534</v>
      </c>
      <c r="AS62" s="247"/>
      <c r="AT62" s="247"/>
      <c r="AU62" s="247"/>
      <c r="AV62" s="406" t="s">
        <v>535</v>
      </c>
      <c r="AW62" s="406"/>
      <c r="AX62" s="406"/>
      <c r="AY62" s="406"/>
      <c r="AZ62" s="406"/>
      <c r="BA62" s="406"/>
      <c r="BB62" s="406"/>
      <c r="BC62" s="406"/>
      <c r="BD62" s="406"/>
      <c r="BE62" s="406"/>
      <c r="BF62" s="406"/>
      <c r="BG62" s="406"/>
      <c r="BH62" s="406"/>
      <c r="BI62" s="406"/>
      <c r="BJ62" s="406"/>
      <c r="BK62" s="406"/>
      <c r="BL62" s="406"/>
      <c r="BM62" s="272"/>
      <c r="BN62" s="272"/>
      <c r="BO62" s="272"/>
      <c r="BP62" s="272"/>
      <c r="BQ62" s="272"/>
      <c r="BR62" s="272"/>
      <c r="BS62" s="272"/>
      <c r="BT62" s="272"/>
      <c r="BU62" s="272"/>
      <c r="BV62" s="272"/>
      <c r="BW62" s="272"/>
      <c r="BX62" s="272"/>
      <c r="BY62" s="272"/>
      <c r="BZ62" s="272"/>
      <c r="CA62" s="272"/>
      <c r="CB62" s="272"/>
      <c r="CC62" s="272"/>
      <c r="CD62" s="272"/>
      <c r="CE62" s="272"/>
      <c r="CF62" s="272"/>
      <c r="CG62" s="247"/>
    </row>
    <row r="63" spans="1:85" ht="12" customHeight="1">
      <c r="A63" s="247"/>
      <c r="B63" s="249"/>
      <c r="C63" s="249"/>
      <c r="D63" s="273"/>
      <c r="E63" s="273"/>
      <c r="F63" s="273"/>
      <c r="G63" s="273"/>
      <c r="H63" s="273"/>
      <c r="I63" s="254"/>
      <c r="J63" s="254"/>
      <c r="K63" s="254"/>
      <c r="L63" s="254"/>
      <c r="M63" s="254"/>
      <c r="N63" s="254"/>
      <c r="O63" s="254"/>
      <c r="P63" s="254"/>
      <c r="Q63" s="254"/>
      <c r="R63" s="254"/>
      <c r="S63" s="254"/>
      <c r="T63" s="254"/>
      <c r="U63" s="254"/>
      <c r="V63" s="254"/>
      <c r="W63" s="254"/>
      <c r="X63" s="254"/>
      <c r="Y63" s="274"/>
      <c r="Z63" s="274"/>
      <c r="AA63" s="274"/>
      <c r="AB63" s="274"/>
      <c r="AC63" s="274"/>
      <c r="AD63" s="254"/>
      <c r="AE63" s="254"/>
      <c r="AF63" s="254"/>
      <c r="AG63" s="254"/>
      <c r="AH63" s="254"/>
      <c r="AI63" s="254"/>
      <c r="AJ63" s="254"/>
      <c r="AK63" s="254"/>
      <c r="AL63" s="254"/>
      <c r="AM63" s="254"/>
      <c r="AN63" s="254"/>
      <c r="AO63" s="254"/>
      <c r="AP63" s="254"/>
      <c r="AQ63" s="275"/>
      <c r="AR63" s="27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c r="CD63" s="406"/>
      <c r="CE63" s="406"/>
      <c r="CF63" s="406"/>
      <c r="CG63" s="247"/>
    </row>
    <row r="64" spans="1:85" ht="12" customHeight="1">
      <c r="A64" s="247"/>
      <c r="B64" s="3367" t="s">
        <v>520</v>
      </c>
      <c r="C64" s="3367"/>
      <c r="D64" s="3367"/>
      <c r="E64" s="3367"/>
      <c r="F64" s="3367"/>
      <c r="G64" s="3367"/>
      <c r="H64" s="3367"/>
      <c r="I64" s="3367"/>
      <c r="J64" s="3370" t="s">
        <v>521</v>
      </c>
      <c r="K64" s="3370"/>
      <c r="L64" s="3370"/>
      <c r="M64" s="3370"/>
      <c r="N64" s="3370"/>
      <c r="O64" s="3370"/>
      <c r="P64" s="3373" t="s">
        <v>522</v>
      </c>
      <c r="Q64" s="3374"/>
      <c r="R64" s="3374"/>
      <c r="S64" s="3374"/>
      <c r="T64" s="3374"/>
      <c r="U64" s="3374"/>
      <c r="V64" s="3374"/>
      <c r="W64" s="3375"/>
      <c r="X64" s="3382" t="s">
        <v>521</v>
      </c>
      <c r="Y64" s="3383"/>
      <c r="Z64" s="3383"/>
      <c r="AA64" s="3383"/>
      <c r="AB64" s="3383"/>
      <c r="AC64" s="3384"/>
      <c r="AD64" s="3391" t="s">
        <v>523</v>
      </c>
      <c r="AE64" s="3392"/>
      <c r="AF64" s="3392"/>
      <c r="AG64" s="3392"/>
      <c r="AH64" s="3392"/>
      <c r="AI64" s="3392"/>
      <c r="AJ64" s="3393"/>
      <c r="AK64" s="3400" t="s">
        <v>521</v>
      </c>
      <c r="AL64" s="3401"/>
      <c r="AM64" s="3401"/>
      <c r="AN64" s="3401"/>
      <c r="AO64" s="3401"/>
      <c r="AP64" s="3402"/>
      <c r="AQ64" s="275"/>
      <c r="AR64" s="276" t="s">
        <v>536</v>
      </c>
      <c r="AS64" s="277"/>
      <c r="AT64" s="277"/>
      <c r="AU64" s="277"/>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c r="CG64" s="247"/>
    </row>
    <row r="65" spans="1:85" ht="14.25" customHeight="1">
      <c r="A65" s="247"/>
      <c r="B65" s="3368"/>
      <c r="C65" s="3368"/>
      <c r="D65" s="3368"/>
      <c r="E65" s="3368"/>
      <c r="F65" s="3368"/>
      <c r="G65" s="3368"/>
      <c r="H65" s="3368"/>
      <c r="I65" s="3368"/>
      <c r="J65" s="3371"/>
      <c r="K65" s="3371"/>
      <c r="L65" s="3371"/>
      <c r="M65" s="3371"/>
      <c r="N65" s="3371"/>
      <c r="O65" s="3371"/>
      <c r="P65" s="3376"/>
      <c r="Q65" s="3377"/>
      <c r="R65" s="3377"/>
      <c r="S65" s="3377"/>
      <c r="T65" s="3377"/>
      <c r="U65" s="3377"/>
      <c r="V65" s="3377"/>
      <c r="W65" s="3378"/>
      <c r="X65" s="3385"/>
      <c r="Y65" s="3386"/>
      <c r="Z65" s="3386"/>
      <c r="AA65" s="3386"/>
      <c r="AB65" s="3386"/>
      <c r="AC65" s="3387"/>
      <c r="AD65" s="3394"/>
      <c r="AE65" s="3395"/>
      <c r="AF65" s="3395"/>
      <c r="AG65" s="3395"/>
      <c r="AH65" s="3395"/>
      <c r="AI65" s="3395"/>
      <c r="AJ65" s="3396"/>
      <c r="AK65" s="3403"/>
      <c r="AL65" s="3404"/>
      <c r="AM65" s="3404"/>
      <c r="AN65" s="3404"/>
      <c r="AO65" s="3404"/>
      <c r="AP65" s="3405"/>
      <c r="AQ65" s="275"/>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row>
    <row r="66" spans="1:85" ht="12" customHeight="1">
      <c r="A66" s="247"/>
      <c r="B66" s="3369"/>
      <c r="C66" s="3369"/>
      <c r="D66" s="3369"/>
      <c r="E66" s="3369"/>
      <c r="F66" s="3369"/>
      <c r="G66" s="3369"/>
      <c r="H66" s="3369"/>
      <c r="I66" s="3369"/>
      <c r="J66" s="3372"/>
      <c r="K66" s="3372"/>
      <c r="L66" s="3372"/>
      <c r="M66" s="3372"/>
      <c r="N66" s="3372"/>
      <c r="O66" s="3372"/>
      <c r="P66" s="3379"/>
      <c r="Q66" s="3380"/>
      <c r="R66" s="3380"/>
      <c r="S66" s="3380"/>
      <c r="T66" s="3380"/>
      <c r="U66" s="3380"/>
      <c r="V66" s="3380"/>
      <c r="W66" s="3381"/>
      <c r="X66" s="3388"/>
      <c r="Y66" s="3389"/>
      <c r="Z66" s="3389"/>
      <c r="AA66" s="3389"/>
      <c r="AB66" s="3389"/>
      <c r="AC66" s="3390"/>
      <c r="AD66" s="3397"/>
      <c r="AE66" s="3398"/>
      <c r="AF66" s="3398"/>
      <c r="AG66" s="3398"/>
      <c r="AH66" s="3398"/>
      <c r="AI66" s="3398"/>
      <c r="AJ66" s="3399"/>
      <c r="AK66" s="3406"/>
      <c r="AL66" s="3407"/>
      <c r="AM66" s="3407"/>
      <c r="AN66" s="3407"/>
      <c r="AO66" s="3407"/>
      <c r="AP66" s="3408"/>
      <c r="AQ66" s="275"/>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row>
    <row r="67" spans="1:85" ht="12" customHeight="1">
      <c r="A67" s="247"/>
      <c r="B67" s="268"/>
      <c r="C67" s="268"/>
      <c r="D67" s="268"/>
      <c r="E67" s="268"/>
      <c r="F67" s="268"/>
      <c r="G67" s="268"/>
      <c r="H67" s="268"/>
      <c r="I67" s="268"/>
      <c r="J67" s="269"/>
      <c r="K67" s="269"/>
      <c r="L67" s="269"/>
      <c r="M67" s="269"/>
      <c r="N67" s="269"/>
      <c r="O67" s="269"/>
      <c r="P67" s="270"/>
      <c r="Q67" s="270"/>
      <c r="R67" s="270"/>
      <c r="S67" s="270"/>
      <c r="T67" s="270"/>
      <c r="U67" s="270"/>
      <c r="V67" s="270"/>
      <c r="W67" s="270"/>
      <c r="X67" s="269"/>
      <c r="Y67" s="269"/>
      <c r="Z67" s="269"/>
      <c r="AA67" s="269"/>
      <c r="AB67" s="269"/>
      <c r="AC67" s="269"/>
      <c r="AD67" s="270"/>
      <c r="AE67" s="270"/>
      <c r="AF67" s="270"/>
      <c r="AG67" s="270"/>
      <c r="AH67" s="270"/>
      <c r="AI67" s="270"/>
      <c r="AJ67" s="270"/>
      <c r="AK67" s="269"/>
      <c r="AL67" s="269"/>
      <c r="AM67" s="269"/>
      <c r="AN67" s="269"/>
      <c r="AO67" s="269"/>
      <c r="AP67" s="269"/>
      <c r="AQ67" s="275"/>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row>
    <row r="68" spans="1:85" ht="12" customHeight="1">
      <c r="A68" s="247"/>
      <c r="B68" s="403"/>
      <c r="C68" s="403"/>
      <c r="D68" s="403"/>
      <c r="E68" s="403"/>
      <c r="F68" s="403"/>
      <c r="G68" s="403"/>
      <c r="H68" s="403"/>
      <c r="I68" s="403"/>
      <c r="J68" s="403"/>
      <c r="K68" s="403"/>
      <c r="L68" s="412"/>
      <c r="M68" s="412"/>
      <c r="N68" s="412"/>
      <c r="O68" s="412"/>
      <c r="P68" s="412"/>
      <c r="Q68" s="412"/>
      <c r="R68" s="412"/>
      <c r="S68" s="412"/>
      <c r="T68" s="412"/>
      <c r="U68" s="412"/>
      <c r="V68" s="412"/>
      <c r="W68" s="412"/>
      <c r="X68" s="412"/>
      <c r="Y68" s="412"/>
      <c r="Z68" s="412"/>
      <c r="AA68" s="412"/>
      <c r="AB68" s="412"/>
      <c r="AC68" s="412"/>
      <c r="AD68" s="412"/>
      <c r="AE68" s="412"/>
      <c r="AF68" s="412"/>
      <c r="AG68" s="278"/>
      <c r="AH68" s="278"/>
      <c r="AI68" s="278"/>
      <c r="AJ68" s="278"/>
      <c r="AK68" s="278"/>
      <c r="AL68" s="278"/>
      <c r="AM68" s="278"/>
      <c r="AN68" s="278"/>
      <c r="AO68" s="278"/>
      <c r="AP68" s="278"/>
      <c r="AQ68" s="275"/>
      <c r="AR68" s="276"/>
      <c r="AS68" s="277"/>
      <c r="AT68" s="277"/>
      <c r="AU68" s="277"/>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c r="CE68" s="406"/>
      <c r="CF68" s="406"/>
      <c r="CG68" s="247"/>
    </row>
    <row r="69" spans="1:85" ht="12" customHeight="1">
      <c r="A69" s="247"/>
      <c r="B69" s="403"/>
      <c r="C69" s="403"/>
      <c r="D69" s="403"/>
      <c r="E69" s="403"/>
      <c r="F69" s="403"/>
      <c r="G69" s="403"/>
      <c r="H69" s="403"/>
      <c r="I69" s="403"/>
      <c r="J69" s="403"/>
      <c r="K69" s="403"/>
      <c r="L69" s="412"/>
      <c r="M69" s="412"/>
      <c r="N69" s="412"/>
      <c r="O69" s="412"/>
      <c r="P69" s="412"/>
      <c r="Q69" s="412"/>
      <c r="R69" s="412"/>
      <c r="S69" s="412"/>
      <c r="T69" s="412"/>
      <c r="U69" s="412"/>
      <c r="V69" s="412"/>
      <c r="W69" s="412"/>
      <c r="X69" s="412"/>
      <c r="Y69" s="412"/>
      <c r="Z69" s="412"/>
      <c r="AA69" s="412"/>
      <c r="AB69" s="412"/>
      <c r="AC69" s="412"/>
      <c r="AD69" s="412"/>
      <c r="AE69" s="412"/>
      <c r="AF69" s="412"/>
      <c r="AG69" s="278"/>
      <c r="AH69" s="278"/>
      <c r="AI69" s="278"/>
      <c r="AJ69" s="278"/>
      <c r="AK69" s="278"/>
      <c r="AL69" s="278"/>
      <c r="AM69" s="278"/>
      <c r="AN69" s="278"/>
      <c r="AO69" s="278"/>
      <c r="AP69" s="278"/>
      <c r="AQ69" s="275"/>
      <c r="AR69" s="276"/>
      <c r="AS69" s="277"/>
      <c r="AT69" s="277"/>
      <c r="AU69" s="277"/>
      <c r="AV69" s="277"/>
      <c r="AW69" s="277"/>
      <c r="AX69" s="277"/>
      <c r="AY69" s="277"/>
      <c r="AZ69" s="277"/>
      <c r="BA69" s="277"/>
      <c r="BB69" s="277"/>
      <c r="BC69" s="277"/>
      <c r="BD69" s="277"/>
      <c r="BE69" s="277"/>
      <c r="BF69" s="277"/>
      <c r="BG69" s="277"/>
      <c r="BH69" s="277"/>
      <c r="BI69" s="277"/>
      <c r="BJ69" s="277"/>
      <c r="BK69" s="277"/>
      <c r="BL69" s="247"/>
      <c r="BM69" s="247"/>
      <c r="BN69" s="247"/>
      <c r="BO69" s="247"/>
      <c r="BP69" s="247"/>
      <c r="BQ69" s="247"/>
      <c r="BR69" s="247"/>
      <c r="BS69" s="247"/>
      <c r="BT69" s="247"/>
      <c r="BU69" s="247"/>
      <c r="BV69" s="247"/>
      <c r="BW69" s="247"/>
      <c r="BX69" s="247"/>
      <c r="BY69" s="247"/>
      <c r="BZ69" s="247"/>
      <c r="CA69" s="247"/>
      <c r="CB69" s="247"/>
      <c r="CC69" s="247"/>
      <c r="CD69" s="247"/>
      <c r="CE69" s="247"/>
      <c r="CF69" s="247"/>
      <c r="CG69" s="247"/>
    </row>
    <row r="70" spans="1:85" ht="12" customHeight="1">
      <c r="A70" s="247"/>
      <c r="B70" s="403"/>
      <c r="C70" s="403"/>
      <c r="D70" s="403"/>
      <c r="E70" s="403"/>
      <c r="F70" s="403"/>
      <c r="G70" s="403"/>
      <c r="H70" s="403"/>
      <c r="I70" s="403"/>
      <c r="J70" s="403"/>
      <c r="K70" s="403"/>
      <c r="L70" s="412"/>
      <c r="M70" s="412"/>
      <c r="N70" s="412"/>
      <c r="O70" s="412"/>
      <c r="P70" s="412"/>
      <c r="Q70" s="412"/>
      <c r="R70" s="412"/>
      <c r="S70" s="412"/>
      <c r="T70" s="412"/>
      <c r="U70" s="412"/>
      <c r="V70" s="412"/>
      <c r="W70" s="412"/>
      <c r="X70" s="412"/>
      <c r="Y70" s="412"/>
      <c r="Z70" s="412"/>
      <c r="AA70" s="412"/>
      <c r="AB70" s="412"/>
      <c r="AC70" s="412"/>
      <c r="AD70" s="412"/>
      <c r="AE70" s="412"/>
      <c r="AF70" s="412"/>
      <c r="AG70" s="278"/>
      <c r="AH70" s="278"/>
      <c r="AI70" s="278"/>
      <c r="AJ70" s="278"/>
      <c r="AK70" s="278"/>
      <c r="AL70" s="278"/>
      <c r="AM70" s="278"/>
      <c r="AN70" s="278"/>
      <c r="AO70" s="278"/>
      <c r="AP70" s="278"/>
      <c r="AQ70" s="275"/>
      <c r="AR70" s="277"/>
      <c r="AS70" s="277"/>
      <c r="AT70" s="277"/>
      <c r="AU70" s="277"/>
      <c r="AV70" s="277"/>
      <c r="AW70" s="277"/>
      <c r="AX70" s="277"/>
      <c r="AY70" s="277"/>
      <c r="AZ70" s="277"/>
      <c r="BA70" s="277"/>
      <c r="BB70" s="277"/>
      <c r="BC70" s="277"/>
      <c r="BD70" s="277"/>
      <c r="BE70" s="277"/>
      <c r="BF70" s="277"/>
      <c r="BG70" s="277"/>
      <c r="BH70" s="277"/>
      <c r="BI70" s="277"/>
      <c r="BJ70" s="277"/>
      <c r="BK70" s="277"/>
      <c r="BL70" s="247"/>
      <c r="BM70" s="247"/>
      <c r="BN70" s="247"/>
      <c r="BO70" s="247"/>
      <c r="BP70" s="247"/>
      <c r="BQ70" s="247"/>
      <c r="BR70" s="247"/>
      <c r="BS70" s="247"/>
      <c r="BT70" s="247"/>
      <c r="BU70" s="247"/>
      <c r="BV70" s="247"/>
      <c r="BW70" s="247"/>
      <c r="BX70" s="247"/>
      <c r="BY70" s="247"/>
      <c r="BZ70" s="247"/>
      <c r="CA70" s="247"/>
      <c r="CB70" s="247"/>
      <c r="CC70" s="247"/>
      <c r="CD70" s="247"/>
      <c r="CE70" s="247"/>
      <c r="CF70" s="247"/>
      <c r="CG70" s="247"/>
    </row>
    <row r="71" spans="1:85" ht="12" customHeight="1">
      <c r="A71" s="247"/>
      <c r="B71" s="403"/>
      <c r="C71" s="403"/>
      <c r="D71" s="403"/>
      <c r="E71" s="403"/>
      <c r="F71" s="403"/>
      <c r="G71" s="403"/>
      <c r="H71" s="403"/>
      <c r="I71" s="403"/>
      <c r="J71" s="403"/>
      <c r="K71" s="403"/>
      <c r="L71" s="412"/>
      <c r="M71" s="412"/>
      <c r="N71" s="412"/>
      <c r="O71" s="412"/>
      <c r="P71" s="412"/>
      <c r="Q71" s="412"/>
      <c r="R71" s="412"/>
      <c r="S71" s="412"/>
      <c r="T71" s="412"/>
      <c r="U71" s="412"/>
      <c r="V71" s="412"/>
      <c r="W71" s="412"/>
      <c r="X71" s="412"/>
      <c r="Y71" s="412"/>
      <c r="Z71" s="412"/>
      <c r="AA71" s="412"/>
      <c r="AB71" s="412"/>
      <c r="AC71" s="412"/>
      <c r="AD71" s="412"/>
      <c r="AE71" s="412"/>
      <c r="AF71" s="412"/>
      <c r="AG71" s="278"/>
      <c r="AH71" s="278"/>
      <c r="AI71" s="278"/>
      <c r="AJ71" s="278"/>
      <c r="AK71" s="278"/>
      <c r="AL71" s="278"/>
      <c r="AM71" s="278"/>
      <c r="AN71" s="278"/>
      <c r="AO71" s="278"/>
      <c r="AP71" s="278"/>
      <c r="AQ71" s="275"/>
      <c r="AR71" s="277"/>
      <c r="AS71" s="277"/>
      <c r="AT71" s="277"/>
      <c r="AU71" s="277"/>
      <c r="AV71" s="277"/>
      <c r="AW71" s="277"/>
      <c r="AX71" s="277"/>
      <c r="AY71" s="277"/>
      <c r="AZ71" s="277"/>
      <c r="BA71" s="277"/>
      <c r="BB71" s="277"/>
      <c r="BC71" s="277"/>
      <c r="BD71" s="277"/>
      <c r="BE71" s="277"/>
      <c r="BF71" s="277"/>
      <c r="BG71" s="277"/>
      <c r="BH71" s="277"/>
      <c r="BI71" s="277"/>
      <c r="BJ71" s="277"/>
      <c r="BK71" s="277"/>
      <c r="BL71" s="247"/>
      <c r="BM71" s="247"/>
      <c r="BN71" s="247"/>
      <c r="BO71" s="247"/>
      <c r="BP71" s="247"/>
      <c r="BQ71" s="247"/>
      <c r="BR71" s="247"/>
      <c r="BS71" s="247"/>
      <c r="BT71" s="247"/>
      <c r="BU71" s="247"/>
      <c r="BV71" s="247"/>
      <c r="BW71" s="247"/>
      <c r="BX71" s="247"/>
      <c r="BY71" s="247"/>
      <c r="BZ71" s="247"/>
      <c r="CA71" s="247"/>
      <c r="CB71" s="247"/>
      <c r="CC71" s="247"/>
      <c r="CD71" s="247"/>
      <c r="CE71" s="247"/>
      <c r="CF71" s="247"/>
      <c r="CG71" s="247"/>
    </row>
    <row r="72" spans="1:85" ht="12" customHeight="1">
      <c r="A72" s="247"/>
      <c r="B72" s="403"/>
      <c r="C72" s="403"/>
      <c r="D72" s="403"/>
      <c r="E72" s="403"/>
      <c r="F72" s="403"/>
      <c r="G72" s="403"/>
      <c r="H72" s="403"/>
      <c r="I72" s="403"/>
      <c r="J72" s="403"/>
      <c r="K72" s="403"/>
      <c r="L72" s="412"/>
      <c r="M72" s="412"/>
      <c r="N72" s="412"/>
      <c r="O72" s="412"/>
      <c r="P72" s="412"/>
      <c r="Q72" s="412"/>
      <c r="R72" s="412"/>
      <c r="S72" s="412"/>
      <c r="T72" s="412"/>
      <c r="U72" s="412"/>
      <c r="V72" s="412"/>
      <c r="W72" s="412"/>
      <c r="X72" s="412"/>
      <c r="Y72" s="412"/>
      <c r="Z72" s="412"/>
      <c r="AA72" s="412"/>
      <c r="AB72" s="412"/>
      <c r="AC72" s="412"/>
      <c r="AD72" s="412"/>
      <c r="AE72" s="412"/>
      <c r="AF72" s="412"/>
      <c r="AG72" s="278"/>
      <c r="AH72" s="278"/>
      <c r="AI72" s="278"/>
      <c r="AJ72" s="278"/>
      <c r="AK72" s="278"/>
      <c r="AL72" s="278"/>
      <c r="AM72" s="278"/>
      <c r="AN72" s="278"/>
      <c r="AO72" s="278"/>
      <c r="AP72" s="278"/>
      <c r="AQ72" s="275"/>
      <c r="AR72" s="277"/>
      <c r="AS72" s="277"/>
      <c r="AT72" s="277"/>
      <c r="AU72" s="277"/>
      <c r="AV72" s="277"/>
      <c r="AW72" s="277"/>
      <c r="AX72" s="277"/>
      <c r="AY72" s="277"/>
      <c r="AZ72" s="277"/>
      <c r="BA72" s="277"/>
      <c r="BB72" s="277"/>
      <c r="BC72" s="277"/>
      <c r="BD72" s="277"/>
      <c r="BE72" s="277"/>
      <c r="BF72" s="277"/>
      <c r="BG72" s="277"/>
      <c r="BH72" s="277"/>
      <c r="BI72" s="277"/>
      <c r="BJ72" s="277"/>
      <c r="BK72" s="277"/>
      <c r="BL72" s="247"/>
      <c r="BM72" s="247"/>
      <c r="BN72" s="247"/>
      <c r="BO72" s="247"/>
      <c r="BP72" s="247"/>
      <c r="BQ72" s="247"/>
      <c r="BR72" s="247"/>
      <c r="BS72" s="247"/>
      <c r="BT72" s="247"/>
      <c r="BU72" s="247"/>
      <c r="BV72" s="247"/>
      <c r="BW72" s="247"/>
      <c r="BX72" s="247"/>
      <c r="BY72" s="247"/>
      <c r="BZ72" s="247"/>
      <c r="CA72" s="247"/>
      <c r="CB72" s="247"/>
      <c r="CC72" s="247"/>
      <c r="CD72" s="247"/>
      <c r="CE72" s="247"/>
      <c r="CF72" s="247"/>
      <c r="CG72" s="247"/>
    </row>
    <row r="73" spans="1:85" ht="12" customHeight="1">
      <c r="A73" s="247"/>
      <c r="B73" s="403"/>
      <c r="C73" s="403"/>
      <c r="D73" s="403"/>
      <c r="E73" s="403"/>
      <c r="F73" s="403"/>
      <c r="G73" s="403"/>
      <c r="H73" s="403"/>
      <c r="I73" s="403"/>
      <c r="J73" s="403"/>
      <c r="K73" s="403"/>
      <c r="L73" s="412"/>
      <c r="M73" s="412"/>
      <c r="N73" s="412"/>
      <c r="O73" s="412"/>
      <c r="P73" s="412"/>
      <c r="Q73" s="412"/>
      <c r="R73" s="412"/>
      <c r="S73" s="412"/>
      <c r="T73" s="412"/>
      <c r="U73" s="412"/>
      <c r="V73" s="412"/>
      <c r="W73" s="412"/>
      <c r="X73" s="412"/>
      <c r="Y73" s="412"/>
      <c r="Z73" s="412"/>
      <c r="AA73" s="412"/>
      <c r="AB73" s="412"/>
      <c r="AC73" s="412"/>
      <c r="AD73" s="412"/>
      <c r="AE73" s="412"/>
      <c r="AF73" s="412"/>
      <c r="AG73" s="278"/>
      <c r="AH73" s="278"/>
      <c r="AI73" s="278"/>
      <c r="AJ73" s="278"/>
      <c r="AK73" s="278"/>
      <c r="AL73" s="278"/>
      <c r="AM73" s="278"/>
      <c r="AN73" s="278"/>
      <c r="AO73" s="278"/>
      <c r="AP73" s="278"/>
      <c r="AQ73" s="275"/>
      <c r="AR73" s="277"/>
      <c r="AS73" s="277"/>
      <c r="AT73" s="277"/>
      <c r="AU73" s="277"/>
      <c r="AV73" s="277"/>
      <c r="AW73" s="277"/>
      <c r="AX73" s="277"/>
      <c r="AY73" s="277"/>
      <c r="AZ73" s="277"/>
      <c r="BA73" s="277"/>
      <c r="BB73" s="277"/>
      <c r="BC73" s="277"/>
      <c r="BD73" s="277"/>
      <c r="BE73" s="277"/>
      <c r="BF73" s="277"/>
      <c r="BG73" s="277"/>
      <c r="BH73" s="277"/>
      <c r="BI73" s="277"/>
      <c r="BJ73" s="277"/>
      <c r="BK73" s="277"/>
      <c r="BL73" s="247"/>
      <c r="BM73" s="247"/>
      <c r="BN73" s="247"/>
      <c r="BO73" s="247"/>
      <c r="BP73" s="247"/>
      <c r="BQ73" s="247"/>
      <c r="BR73" s="247"/>
      <c r="BS73" s="247"/>
      <c r="BT73" s="247"/>
      <c r="BU73" s="247"/>
      <c r="BV73" s="247"/>
      <c r="BW73" s="247"/>
      <c r="BX73" s="247"/>
      <c r="BY73" s="247"/>
      <c r="BZ73" s="247"/>
      <c r="CA73" s="247"/>
      <c r="CB73" s="247"/>
      <c r="CC73" s="247"/>
      <c r="CD73" s="247"/>
      <c r="CE73" s="247"/>
      <c r="CF73" s="247"/>
      <c r="CG73" s="247"/>
    </row>
    <row r="74" spans="1:85" ht="12" customHeight="1">
      <c r="A74" s="247"/>
      <c r="B74" s="403"/>
      <c r="C74" s="403"/>
      <c r="D74" s="403"/>
      <c r="E74" s="403"/>
      <c r="F74" s="403"/>
      <c r="G74" s="403"/>
      <c r="H74" s="403"/>
      <c r="I74" s="403"/>
      <c r="J74" s="403"/>
      <c r="K74" s="403"/>
      <c r="L74" s="412"/>
      <c r="M74" s="412"/>
      <c r="N74" s="412"/>
      <c r="O74" s="412"/>
      <c r="P74" s="412"/>
      <c r="Q74" s="412"/>
      <c r="R74" s="412"/>
      <c r="S74" s="412"/>
      <c r="T74" s="412"/>
      <c r="U74" s="412"/>
      <c r="V74" s="412"/>
      <c r="W74" s="412"/>
      <c r="X74" s="412"/>
      <c r="Y74" s="412"/>
      <c r="Z74" s="412"/>
      <c r="AA74" s="412"/>
      <c r="AB74" s="412"/>
      <c r="AC74" s="412"/>
      <c r="AD74" s="412"/>
      <c r="AE74" s="412"/>
      <c r="AF74" s="412"/>
      <c r="AG74" s="278"/>
      <c r="AH74" s="278"/>
      <c r="AI74" s="278"/>
      <c r="AJ74" s="278"/>
      <c r="AK74" s="278"/>
      <c r="AL74" s="278"/>
      <c r="AM74" s="278"/>
      <c r="AN74" s="278"/>
      <c r="AO74" s="278"/>
      <c r="AP74" s="278"/>
      <c r="AQ74" s="275"/>
      <c r="AR74" s="277"/>
      <c r="AS74" s="277"/>
      <c r="AT74" s="277"/>
      <c r="AU74" s="277"/>
      <c r="AV74" s="277"/>
      <c r="AW74" s="277"/>
      <c r="AX74" s="277"/>
      <c r="AY74" s="277"/>
      <c r="AZ74" s="277"/>
      <c r="BA74" s="277"/>
      <c r="BB74" s="277"/>
      <c r="BC74" s="277"/>
      <c r="BD74" s="277"/>
      <c r="BE74" s="277"/>
      <c r="BF74" s="277"/>
      <c r="BG74" s="277"/>
      <c r="BH74" s="277"/>
      <c r="BI74" s="277"/>
      <c r="BJ74" s="277"/>
      <c r="BK74" s="27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row>
    <row r="75" spans="1:85" ht="12" customHeight="1">
      <c r="A75" s="247"/>
      <c r="B75" s="403"/>
      <c r="C75" s="403"/>
      <c r="D75" s="403"/>
      <c r="E75" s="403"/>
      <c r="F75" s="403"/>
      <c r="G75" s="403"/>
      <c r="H75" s="403"/>
      <c r="I75" s="403"/>
      <c r="J75" s="403"/>
      <c r="K75" s="403"/>
      <c r="L75" s="412"/>
      <c r="M75" s="412"/>
      <c r="N75" s="412"/>
      <c r="O75" s="412"/>
      <c r="P75" s="412"/>
      <c r="Q75" s="412"/>
      <c r="R75" s="412"/>
      <c r="S75" s="412"/>
      <c r="T75" s="412"/>
      <c r="U75" s="412"/>
      <c r="V75" s="412"/>
      <c r="W75" s="412"/>
      <c r="X75" s="412"/>
      <c r="Y75" s="412"/>
      <c r="Z75" s="412"/>
      <c r="AA75" s="412"/>
      <c r="AB75" s="412"/>
      <c r="AC75" s="412"/>
      <c r="AD75" s="412"/>
      <c r="AE75" s="412"/>
      <c r="AF75" s="412"/>
      <c r="AG75" s="278"/>
      <c r="AH75" s="278"/>
      <c r="AI75" s="278"/>
      <c r="AJ75" s="278"/>
      <c r="AK75" s="278"/>
      <c r="AL75" s="278"/>
      <c r="AM75" s="278"/>
      <c r="AN75" s="278"/>
      <c r="AO75" s="278"/>
      <c r="AP75" s="278"/>
      <c r="AQ75" s="275"/>
      <c r="AR75" s="277"/>
      <c r="AS75" s="277"/>
      <c r="AT75" s="277"/>
      <c r="AU75" s="277"/>
      <c r="AV75" s="277"/>
      <c r="AW75" s="277"/>
      <c r="AX75" s="277"/>
      <c r="AY75" s="277"/>
      <c r="AZ75" s="277"/>
      <c r="BA75" s="277"/>
      <c r="BB75" s="277"/>
      <c r="BC75" s="277"/>
      <c r="BD75" s="277"/>
      <c r="BE75" s="277"/>
      <c r="BF75" s="277"/>
      <c r="BG75" s="277"/>
      <c r="BH75" s="277"/>
      <c r="BI75" s="277"/>
      <c r="BJ75" s="277"/>
      <c r="BK75" s="27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row>
    <row r="76" spans="1:85" ht="12" customHeight="1">
      <c r="A76" s="247"/>
      <c r="B76" s="403"/>
      <c r="C76" s="403"/>
      <c r="D76" s="403"/>
      <c r="E76" s="403"/>
      <c r="F76" s="403"/>
      <c r="G76" s="403"/>
      <c r="H76" s="403"/>
      <c r="I76" s="403"/>
      <c r="J76" s="403"/>
      <c r="K76" s="403"/>
      <c r="L76" s="412"/>
      <c r="M76" s="412"/>
      <c r="N76" s="412"/>
      <c r="O76" s="412"/>
      <c r="P76" s="412"/>
      <c r="Q76" s="412"/>
      <c r="R76" s="412"/>
      <c r="S76" s="412"/>
      <c r="T76" s="412"/>
      <c r="U76" s="412"/>
      <c r="V76" s="412"/>
      <c r="W76" s="412"/>
      <c r="X76" s="412"/>
      <c r="Y76" s="412"/>
      <c r="Z76" s="412"/>
      <c r="AA76" s="412"/>
      <c r="AB76" s="412"/>
      <c r="AC76" s="412"/>
      <c r="AD76" s="412"/>
      <c r="AE76" s="412"/>
      <c r="AF76" s="412"/>
      <c r="AG76" s="278"/>
      <c r="AH76" s="278"/>
      <c r="AI76" s="278"/>
      <c r="AJ76" s="278"/>
      <c r="AK76" s="278"/>
      <c r="AL76" s="278"/>
      <c r="AM76" s="278"/>
      <c r="AN76" s="278"/>
      <c r="AO76" s="278"/>
      <c r="AP76" s="278"/>
      <c r="AQ76" s="275"/>
      <c r="AR76" s="277"/>
      <c r="AS76" s="277"/>
      <c r="AT76" s="277"/>
      <c r="AU76" s="277"/>
      <c r="AV76" s="277"/>
      <c r="AW76" s="277"/>
      <c r="AX76" s="277"/>
      <c r="AY76" s="277"/>
      <c r="AZ76" s="277"/>
      <c r="BA76" s="277"/>
      <c r="BB76" s="277"/>
      <c r="BC76" s="277"/>
      <c r="BD76" s="277"/>
      <c r="BE76" s="277"/>
      <c r="BF76" s="277"/>
      <c r="BG76" s="277"/>
      <c r="BH76" s="277"/>
      <c r="BI76" s="277"/>
      <c r="BJ76" s="277"/>
      <c r="BK76" s="27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247"/>
    </row>
    <row r="77" spans="1:85" ht="12" customHeight="1">
      <c r="B77" s="403"/>
      <c r="C77" s="403"/>
      <c r="D77" s="403"/>
      <c r="E77" s="403"/>
      <c r="F77" s="403"/>
      <c r="G77" s="403"/>
      <c r="H77" s="403"/>
      <c r="I77" s="403"/>
      <c r="J77" s="403"/>
      <c r="K77" s="403"/>
      <c r="L77" s="412"/>
      <c r="M77" s="412"/>
      <c r="N77" s="412"/>
      <c r="O77" s="412"/>
      <c r="P77" s="412"/>
      <c r="Q77" s="412"/>
      <c r="R77" s="412"/>
      <c r="S77" s="412"/>
      <c r="T77" s="412"/>
      <c r="U77" s="412"/>
      <c r="V77" s="412"/>
      <c r="W77" s="412"/>
      <c r="X77" s="412"/>
      <c r="Y77" s="412"/>
      <c r="Z77" s="412"/>
      <c r="AA77" s="412"/>
      <c r="AB77" s="412"/>
      <c r="AC77" s="412"/>
      <c r="AD77" s="412"/>
      <c r="AE77" s="412"/>
      <c r="AF77" s="412"/>
      <c r="AG77" s="278"/>
      <c r="AH77" s="278"/>
      <c r="AI77" s="278"/>
      <c r="AJ77" s="278"/>
      <c r="AK77" s="278"/>
      <c r="AL77" s="278"/>
      <c r="AM77" s="278"/>
      <c r="AN77" s="278"/>
      <c r="AO77" s="278"/>
      <c r="AP77" s="278"/>
      <c r="AQ77" s="275"/>
      <c r="AR77" s="279"/>
      <c r="AS77" s="279"/>
      <c r="AT77" s="279"/>
      <c r="AU77" s="279"/>
      <c r="AV77" s="279"/>
      <c r="AW77" s="279"/>
      <c r="AX77" s="279"/>
      <c r="AY77" s="279"/>
      <c r="AZ77" s="279"/>
      <c r="BA77" s="279"/>
      <c r="BB77" s="279"/>
      <c r="BC77" s="279"/>
      <c r="BD77" s="279"/>
      <c r="BE77" s="279"/>
      <c r="BF77" s="279"/>
      <c r="BG77" s="279"/>
      <c r="BH77" s="279"/>
      <c r="BI77" s="279"/>
      <c r="BJ77" s="279"/>
      <c r="BK77" s="279"/>
    </row>
    <row r="78" spans="1:85" ht="12" customHeight="1">
      <c r="B78" s="403"/>
      <c r="C78" s="403"/>
      <c r="D78" s="403"/>
      <c r="E78" s="403"/>
      <c r="F78" s="403"/>
      <c r="G78" s="403"/>
      <c r="H78" s="403"/>
      <c r="I78" s="403"/>
      <c r="J78" s="403"/>
      <c r="K78" s="403"/>
      <c r="L78" s="412"/>
      <c r="M78" s="412"/>
      <c r="N78" s="412"/>
      <c r="O78" s="412"/>
      <c r="P78" s="412"/>
      <c r="Q78" s="412"/>
      <c r="R78" s="412"/>
      <c r="S78" s="412"/>
      <c r="T78" s="412"/>
      <c r="U78" s="412"/>
      <c r="V78" s="412"/>
      <c r="W78" s="412"/>
      <c r="X78" s="412"/>
      <c r="Y78" s="412"/>
      <c r="Z78" s="412"/>
      <c r="AA78" s="412"/>
      <c r="AB78" s="412"/>
      <c r="AC78" s="412"/>
      <c r="AD78" s="412"/>
      <c r="AE78" s="412"/>
      <c r="AF78" s="412"/>
      <c r="AG78" s="278"/>
      <c r="AH78" s="278"/>
      <c r="AI78" s="278"/>
      <c r="AJ78" s="278"/>
      <c r="AK78" s="278"/>
      <c r="AL78" s="278"/>
      <c r="AM78" s="278"/>
      <c r="AN78" s="278"/>
      <c r="AO78" s="278"/>
      <c r="AP78" s="278"/>
      <c r="AQ78" s="275"/>
      <c r="AR78" s="279"/>
      <c r="AS78" s="279"/>
      <c r="AT78" s="279"/>
      <c r="AU78" s="279"/>
      <c r="AV78" s="279"/>
      <c r="AW78" s="279"/>
      <c r="AX78" s="279"/>
      <c r="AY78" s="279"/>
      <c r="AZ78" s="279"/>
      <c r="BA78" s="279"/>
      <c r="BB78" s="279"/>
      <c r="BC78" s="279"/>
      <c r="BD78" s="279"/>
      <c r="BE78" s="279"/>
      <c r="BF78" s="279"/>
      <c r="BG78" s="279"/>
      <c r="BH78" s="279"/>
      <c r="BI78" s="279"/>
      <c r="BJ78" s="279"/>
      <c r="BK78" s="279"/>
    </row>
  </sheetData>
  <mergeCells count="195">
    <mergeCell ref="B3:AP4"/>
    <mergeCell ref="AR3:CF4"/>
    <mergeCell ref="AS5:AW7"/>
    <mergeCell ref="AY5:BL7"/>
    <mergeCell ref="BN5:BR7"/>
    <mergeCell ref="BT5:CF7"/>
    <mergeCell ref="B6:K6"/>
    <mergeCell ref="L6:AL6"/>
    <mergeCell ref="B8:K8"/>
    <mergeCell ref="L8:AL8"/>
    <mergeCell ref="AS8:AW10"/>
    <mergeCell ref="AY8:CF9"/>
    <mergeCell ref="C10:G15"/>
    <mergeCell ref="I10:R11"/>
    <mergeCell ref="S10:AF11"/>
    <mergeCell ref="AG10:AP11"/>
    <mergeCell ref="AY10:CF10"/>
    <mergeCell ref="AS11:AW13"/>
    <mergeCell ref="I14:R15"/>
    <mergeCell ref="S14:W14"/>
    <mergeCell ref="X14:AF15"/>
    <mergeCell ref="AG14:AP15"/>
    <mergeCell ref="AS14:AW15"/>
    <mergeCell ref="AY14:BL15"/>
    <mergeCell ref="AY11:CF13"/>
    <mergeCell ref="I12:R13"/>
    <mergeCell ref="S12:W12"/>
    <mergeCell ref="X12:AF13"/>
    <mergeCell ref="AG12:AP13"/>
    <mergeCell ref="S13:W13"/>
    <mergeCell ref="BN14:BR15"/>
    <mergeCell ref="BT14:CF14"/>
    <mergeCell ref="S15:W15"/>
    <mergeCell ref="BT15:CF15"/>
    <mergeCell ref="AS16:AW17"/>
    <mergeCell ref="AY16:BL17"/>
    <mergeCell ref="BN16:BR17"/>
    <mergeCell ref="BT16:BY17"/>
    <mergeCell ref="BZ16:CF17"/>
    <mergeCell ref="BV19:CA19"/>
    <mergeCell ref="C20:G22"/>
    <mergeCell ref="I20:AP22"/>
    <mergeCell ref="AT20:AW20"/>
    <mergeCell ref="AZ20:BB20"/>
    <mergeCell ref="BC20:BF20"/>
    <mergeCell ref="BG20:BJ20"/>
    <mergeCell ref="BN20:BQ20"/>
    <mergeCell ref="BV20:CA20"/>
    <mergeCell ref="BN21:BR21"/>
    <mergeCell ref="C17:G19"/>
    <mergeCell ref="I17:AP19"/>
    <mergeCell ref="BN18:BQ18"/>
    <mergeCell ref="AS19:AW19"/>
    <mergeCell ref="AZ19:BB19"/>
    <mergeCell ref="BC19:BF19"/>
    <mergeCell ref="BG19:BJ19"/>
    <mergeCell ref="BN19:BQ19"/>
    <mergeCell ref="BI23:BV24"/>
    <mergeCell ref="BW23:CF24"/>
    <mergeCell ref="C25:G26"/>
    <mergeCell ref="I25:V26"/>
    <mergeCell ref="AD25:AP26"/>
    <mergeCell ref="AY25:BH26"/>
    <mergeCell ref="BI25:BM25"/>
    <mergeCell ref="BN25:BV26"/>
    <mergeCell ref="BW25:CF26"/>
    <mergeCell ref="BI26:BM26"/>
    <mergeCell ref="C23:G24"/>
    <mergeCell ref="I23:V24"/>
    <mergeCell ref="X23:AB26"/>
    <mergeCell ref="AD23:AP24"/>
    <mergeCell ref="AS23:AW28"/>
    <mergeCell ref="AY23:BH24"/>
    <mergeCell ref="AY27:BH28"/>
    <mergeCell ref="BI27:BM27"/>
    <mergeCell ref="BN27:BV28"/>
    <mergeCell ref="BW27:CF28"/>
    <mergeCell ref="C28:G33"/>
    <mergeCell ref="J28:M29"/>
    <mergeCell ref="O28:AC29"/>
    <mergeCell ref="AD28:AP29"/>
    <mergeCell ref="BI28:BM28"/>
    <mergeCell ref="J30:M31"/>
    <mergeCell ref="O30:AC31"/>
    <mergeCell ref="J32:M33"/>
    <mergeCell ref="O32:AC33"/>
    <mergeCell ref="AD32:AP33"/>
    <mergeCell ref="BE32:BN33"/>
    <mergeCell ref="BO32:BW33"/>
    <mergeCell ref="BX32:CF33"/>
    <mergeCell ref="AD30:AP31"/>
    <mergeCell ref="AS30:AW37"/>
    <mergeCell ref="AZ30:BC33"/>
    <mergeCell ref="BE30:BN31"/>
    <mergeCell ref="BO30:BW31"/>
    <mergeCell ref="BX30:CF31"/>
    <mergeCell ref="AY34:BD37"/>
    <mergeCell ref="BE34:BK35"/>
    <mergeCell ref="BL34:BS35"/>
    <mergeCell ref="BT34:BZ35"/>
    <mergeCell ref="O37:X38"/>
    <mergeCell ref="Y37:AG38"/>
    <mergeCell ref="AH37:AP38"/>
    <mergeCell ref="I39:N44"/>
    <mergeCell ref="O39:R40"/>
    <mergeCell ref="S39:Y40"/>
    <mergeCell ref="Z39:AE40"/>
    <mergeCell ref="AF39:AK40"/>
    <mergeCell ref="AL39:AP40"/>
    <mergeCell ref="CA34:CF35"/>
    <mergeCell ref="C35:G44"/>
    <mergeCell ref="J35:M38"/>
    <mergeCell ref="O35:X36"/>
    <mergeCell ref="Y35:AG36"/>
    <mergeCell ref="AH35:AP36"/>
    <mergeCell ref="BE36:BK37"/>
    <mergeCell ref="BL36:BS37"/>
    <mergeCell ref="BT36:BZ37"/>
    <mergeCell ref="CA36:CF37"/>
    <mergeCell ref="BM39:BU40"/>
    <mergeCell ref="BV39:CF40"/>
    <mergeCell ref="O41:R42"/>
    <mergeCell ref="S41:Y42"/>
    <mergeCell ref="Z41:AE42"/>
    <mergeCell ref="AF41:AK42"/>
    <mergeCell ref="AL41:AP42"/>
    <mergeCell ref="AT41:AZ42"/>
    <mergeCell ref="O43:R44"/>
    <mergeCell ref="S43:Y44"/>
    <mergeCell ref="Z43:AE44"/>
    <mergeCell ref="AF43:AK44"/>
    <mergeCell ref="AL43:AP44"/>
    <mergeCell ref="AR43:AZ44"/>
    <mergeCell ref="BA43:BK44"/>
    <mergeCell ref="AR39:AZ40"/>
    <mergeCell ref="BA39:BK40"/>
    <mergeCell ref="BM43:BU44"/>
    <mergeCell ref="BV43:CF44"/>
    <mergeCell ref="AT45:AZ46"/>
    <mergeCell ref="BA45:BK46"/>
    <mergeCell ref="BM45:BU46"/>
    <mergeCell ref="BV45:CF46"/>
    <mergeCell ref="BA41:BK42"/>
    <mergeCell ref="BM41:BU42"/>
    <mergeCell ref="BV41:CF42"/>
    <mergeCell ref="C49:G50"/>
    <mergeCell ref="I49:V50"/>
    <mergeCell ref="X49:AB50"/>
    <mergeCell ref="AD49:AP50"/>
    <mergeCell ref="BO49:BU50"/>
    <mergeCell ref="BV49:CF50"/>
    <mergeCell ref="C46:G47"/>
    <mergeCell ref="I46:V47"/>
    <mergeCell ref="X46:AB47"/>
    <mergeCell ref="AD46:AP47"/>
    <mergeCell ref="BO47:BU48"/>
    <mergeCell ref="BV47:CF48"/>
    <mergeCell ref="BN52:BS54"/>
    <mergeCell ref="BT52:BZ54"/>
    <mergeCell ref="CA52:CF54"/>
    <mergeCell ref="C53:G54"/>
    <mergeCell ref="I53:V54"/>
    <mergeCell ref="X53:AB54"/>
    <mergeCell ref="AD53:AP54"/>
    <mergeCell ref="C51:G52"/>
    <mergeCell ref="I51:V52"/>
    <mergeCell ref="X51:AB52"/>
    <mergeCell ref="AD51:AP52"/>
    <mergeCell ref="AR52:AY54"/>
    <mergeCell ref="AZ52:BE54"/>
    <mergeCell ref="C55:G56"/>
    <mergeCell ref="I55:V56"/>
    <mergeCell ref="X55:AB56"/>
    <mergeCell ref="AD55:AP56"/>
    <mergeCell ref="C57:G58"/>
    <mergeCell ref="I57:V58"/>
    <mergeCell ref="X57:AB58"/>
    <mergeCell ref="AD57:AP58"/>
    <mergeCell ref="BF52:BM54"/>
    <mergeCell ref="B64:I66"/>
    <mergeCell ref="J64:O66"/>
    <mergeCell ref="P64:W66"/>
    <mergeCell ref="X64:AC66"/>
    <mergeCell ref="AD64:AJ66"/>
    <mergeCell ref="AK64:AP66"/>
    <mergeCell ref="AV57:CF58"/>
    <mergeCell ref="D59:H60"/>
    <mergeCell ref="I59:V60"/>
    <mergeCell ref="Y59:AC60"/>
    <mergeCell ref="AD59:AP60"/>
    <mergeCell ref="AV60:CF61"/>
    <mergeCell ref="D61:H62"/>
    <mergeCell ref="I61:V62"/>
    <mergeCell ref="Y61:AC62"/>
    <mergeCell ref="AD61:AP62"/>
  </mergeCells>
  <phoneticPr fontId="14"/>
  <pageMargins left="0.9055118110236221" right="0.70866141732283472" top="0.35433070866141736" bottom="0.35433070866141736" header="0.31496062992125984" footer="0.31496062992125984"/>
  <pageSetup paperSize="8" scale="83" orientation="landscape"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F66"/>
  <sheetViews>
    <sheetView showWhiteSpace="0" view="pageBreakPreview" zoomScale="75" zoomScaleNormal="70" zoomScaleSheetLayoutView="75" zoomScalePageLayoutView="70" workbookViewId="0">
      <selection activeCell="O43" sqref="O43:U44"/>
    </sheetView>
  </sheetViews>
  <sheetFormatPr defaultColWidth="2.109375" defaultRowHeight="13.5" customHeight="1"/>
  <cols>
    <col min="1" max="1" width="2.109375" style="251"/>
    <col min="2" max="2" width="1" style="251" customWidth="1"/>
    <col min="3" max="7" width="2.109375" style="251" customWidth="1"/>
    <col min="8" max="8" width="1" style="251" customWidth="1"/>
    <col min="9" max="21" width="2.109375" style="251" customWidth="1"/>
    <col min="22" max="22" width="1.109375" style="251" customWidth="1"/>
    <col min="23" max="23" width="1" style="251" customWidth="1"/>
    <col min="24" max="28" width="2.109375" style="251" customWidth="1"/>
    <col min="29" max="29" width="1" style="251" customWidth="1"/>
    <col min="30" max="42" width="2.109375" style="251" customWidth="1"/>
    <col min="43" max="43" width="21.33203125" style="280" customWidth="1"/>
    <col min="44" max="44" width="1.6640625" style="251" customWidth="1"/>
    <col min="45" max="49" width="2.109375" style="251" customWidth="1"/>
    <col min="50" max="50" width="1" style="251" customWidth="1"/>
    <col min="51" max="63" width="2.109375" style="251" customWidth="1"/>
    <col min="64" max="64" width="1.109375" style="251" customWidth="1"/>
    <col min="65" max="65" width="1" style="251" customWidth="1"/>
    <col min="66" max="70" width="2.109375" style="251" customWidth="1"/>
    <col min="71" max="71" width="1" style="251" customWidth="1"/>
    <col min="72" max="16384" width="2.109375" style="251"/>
  </cols>
  <sheetData>
    <row r="1" spans="1:84" ht="12" customHeight="1">
      <c r="A1" s="392"/>
      <c r="B1" s="403"/>
      <c r="C1" s="403"/>
      <c r="D1" s="403"/>
      <c r="E1" s="403"/>
      <c r="F1" s="403"/>
      <c r="G1" s="403"/>
      <c r="H1" s="403"/>
      <c r="I1" s="403"/>
      <c r="J1" s="403"/>
      <c r="K1" s="403"/>
      <c r="L1" s="412"/>
      <c r="M1" s="412"/>
      <c r="N1" s="412"/>
      <c r="O1" s="412"/>
      <c r="P1" s="412"/>
      <c r="Q1" s="412"/>
      <c r="R1" s="412"/>
      <c r="S1" s="412"/>
      <c r="T1" s="412"/>
      <c r="U1" s="412"/>
      <c r="V1" s="412"/>
      <c r="W1" s="412"/>
      <c r="X1" s="412"/>
      <c r="Y1" s="412"/>
      <c r="Z1" s="412"/>
      <c r="AA1" s="412"/>
      <c r="AB1" s="412"/>
      <c r="AC1" s="412"/>
      <c r="AD1" s="412"/>
      <c r="AE1" s="412"/>
      <c r="AF1" s="412"/>
      <c r="AG1" s="278"/>
      <c r="AH1" s="278"/>
      <c r="AI1" s="278"/>
      <c r="AJ1" s="278"/>
      <c r="AK1" s="278"/>
      <c r="AL1" s="278"/>
      <c r="AM1" s="278"/>
      <c r="AN1" s="278"/>
      <c r="AO1" s="278"/>
      <c r="AP1" s="278"/>
      <c r="AQ1" s="275"/>
      <c r="AR1" s="279"/>
      <c r="AS1" s="279"/>
      <c r="AT1" s="279"/>
      <c r="AU1" s="279"/>
      <c r="AV1" s="279"/>
      <c r="AW1" s="279"/>
      <c r="AX1" s="279"/>
      <c r="AY1" s="279"/>
      <c r="AZ1" s="279"/>
      <c r="BA1" s="279"/>
      <c r="BB1" s="279"/>
      <c r="BC1" s="279"/>
      <c r="BD1" s="279"/>
      <c r="BE1" s="279"/>
      <c r="BF1" s="279"/>
      <c r="BG1" s="279"/>
      <c r="BH1" s="279"/>
      <c r="BI1" s="279"/>
      <c r="BJ1" s="279"/>
      <c r="BK1" s="279"/>
      <c r="BL1" s="247"/>
      <c r="BM1" s="247"/>
      <c r="BN1" s="247"/>
      <c r="BO1" s="247"/>
      <c r="BP1" s="247"/>
      <c r="BQ1" s="247"/>
      <c r="BR1" s="247"/>
      <c r="BS1" s="247"/>
      <c r="BT1" s="247"/>
      <c r="BU1" s="247"/>
      <c r="BV1" s="247"/>
      <c r="BW1" s="247"/>
      <c r="BX1" s="247"/>
      <c r="BY1" s="247"/>
      <c r="BZ1" s="247"/>
      <c r="CA1" s="247"/>
      <c r="CB1" s="247"/>
      <c r="CC1" s="247"/>
      <c r="CD1" s="247"/>
      <c r="CE1" s="247"/>
      <c r="CF1" s="247"/>
    </row>
    <row r="2" spans="1:84" ht="13.5" customHeight="1">
      <c r="A2" s="247"/>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540"/>
      <c r="AH2" s="540"/>
      <c r="AI2" s="392" t="s">
        <v>5</v>
      </c>
      <c r="AJ2" s="540"/>
      <c r="AK2" s="540"/>
      <c r="AL2" s="392" t="s">
        <v>6</v>
      </c>
      <c r="AM2" s="540"/>
      <c r="AN2" s="540"/>
      <c r="AO2" s="392" t="s">
        <v>7</v>
      </c>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50"/>
      <c r="CF2" s="248"/>
    </row>
    <row r="3" spans="1:84" ht="13.5" customHeight="1">
      <c r="A3" s="247"/>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3625" t="s">
        <v>537</v>
      </c>
      <c r="AS3" s="3625"/>
      <c r="AT3" s="3625"/>
      <c r="AU3" s="3625"/>
      <c r="AV3" s="3625"/>
      <c r="AW3" s="3625"/>
      <c r="AX3" s="3625"/>
      <c r="AY3" s="3625"/>
      <c r="AZ3" s="3625"/>
      <c r="BA3" s="3625"/>
      <c r="BB3" s="3625"/>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c r="CA3" s="389"/>
      <c r="CB3" s="389"/>
      <c r="CC3" s="389"/>
      <c r="CD3" s="389"/>
      <c r="CE3" s="389"/>
      <c r="CF3" s="389"/>
    </row>
    <row r="4" spans="1:84" ht="13.5" customHeight="1">
      <c r="A4" s="247"/>
      <c r="B4" s="3623" t="s">
        <v>1054</v>
      </c>
      <c r="C4" s="3624"/>
      <c r="D4" s="3624"/>
      <c r="E4" s="3624"/>
      <c r="F4" s="3624"/>
      <c r="G4" s="3624"/>
      <c r="H4" s="3624"/>
      <c r="I4" s="3624"/>
      <c r="J4" s="3624"/>
      <c r="K4" s="3624"/>
      <c r="L4" s="3624"/>
      <c r="M4" s="3624"/>
      <c r="N4" s="3624"/>
      <c r="O4" s="3624"/>
      <c r="P4" s="3624"/>
      <c r="Q4" s="3624"/>
      <c r="R4" s="3624"/>
      <c r="S4" s="3624"/>
      <c r="T4" s="3624"/>
      <c r="U4" s="3624"/>
      <c r="V4" s="3624"/>
      <c r="W4" s="3624"/>
      <c r="X4" s="3624"/>
      <c r="Y4" s="3624"/>
      <c r="Z4" s="3624"/>
      <c r="AA4" s="3624"/>
      <c r="AB4" s="3624"/>
      <c r="AC4" s="3624"/>
      <c r="AD4" s="3624"/>
      <c r="AE4" s="3624"/>
      <c r="AF4" s="3624"/>
      <c r="AG4" s="3624"/>
      <c r="AH4" s="3624"/>
      <c r="AI4" s="3624"/>
      <c r="AJ4" s="3624"/>
      <c r="AK4" s="3624"/>
      <c r="AL4" s="3624"/>
      <c r="AM4" s="3624"/>
      <c r="AN4" s="3624"/>
      <c r="AO4" s="3624"/>
      <c r="AP4" s="3624"/>
      <c r="AQ4" s="388"/>
      <c r="AR4" s="3660"/>
      <c r="AS4" s="3660"/>
      <c r="AT4" s="3660"/>
      <c r="AU4" s="3660"/>
      <c r="AV4" s="3660"/>
      <c r="AW4" s="3660"/>
      <c r="AX4" s="3660"/>
      <c r="AY4" s="3660"/>
      <c r="AZ4" s="3660"/>
      <c r="BA4" s="3660"/>
      <c r="BB4" s="3660"/>
      <c r="BC4" s="3661" t="s">
        <v>538</v>
      </c>
      <c r="BD4" s="3661"/>
      <c r="BE4" s="3661"/>
      <c r="BF4" s="3661"/>
      <c r="BG4" s="3661"/>
      <c r="BH4" s="3661"/>
      <c r="BI4" s="3661"/>
      <c r="BJ4" s="3661"/>
      <c r="BK4" s="3661"/>
      <c r="BL4" s="3661"/>
      <c r="BM4" s="3661"/>
      <c r="BN4" s="3661"/>
      <c r="BO4" s="3661"/>
      <c r="BP4" s="3661"/>
      <c r="BQ4" s="3661"/>
      <c r="BR4" s="3661"/>
      <c r="BS4" s="3661"/>
      <c r="BT4" s="3661"/>
      <c r="BU4" s="3661"/>
      <c r="BV4" s="3661"/>
      <c r="BW4" s="3661"/>
      <c r="BX4" s="3661"/>
      <c r="BY4" s="3661"/>
      <c r="BZ4" s="3661"/>
      <c r="CA4" s="3661"/>
      <c r="CB4" s="3661"/>
      <c r="CC4" s="3661"/>
      <c r="CD4" s="3661"/>
      <c r="CE4" s="3661"/>
      <c r="CF4" s="3661"/>
    </row>
    <row r="5" spans="1:84" ht="13.5" customHeight="1">
      <c r="A5" s="247"/>
      <c r="B5" s="3624"/>
      <c r="C5" s="3624"/>
      <c r="D5" s="3624"/>
      <c r="E5" s="3624"/>
      <c r="F5" s="3624"/>
      <c r="G5" s="3624"/>
      <c r="H5" s="3624"/>
      <c r="I5" s="3624"/>
      <c r="J5" s="3624"/>
      <c r="K5" s="3624"/>
      <c r="L5" s="3624"/>
      <c r="M5" s="3624"/>
      <c r="N5" s="3624"/>
      <c r="O5" s="3624"/>
      <c r="P5" s="3624"/>
      <c r="Q5" s="3624"/>
      <c r="R5" s="3624"/>
      <c r="S5" s="3624"/>
      <c r="T5" s="3624"/>
      <c r="U5" s="3624"/>
      <c r="V5" s="3624"/>
      <c r="W5" s="3624"/>
      <c r="X5" s="3624"/>
      <c r="Y5" s="3624"/>
      <c r="Z5" s="3624"/>
      <c r="AA5" s="3624"/>
      <c r="AB5" s="3624"/>
      <c r="AC5" s="3624"/>
      <c r="AD5" s="3624"/>
      <c r="AE5" s="3624"/>
      <c r="AF5" s="3624"/>
      <c r="AG5" s="3624"/>
      <c r="AH5" s="3624"/>
      <c r="AI5" s="3624"/>
      <c r="AJ5" s="3624"/>
      <c r="AK5" s="3624"/>
      <c r="AL5" s="3624"/>
      <c r="AM5" s="3624"/>
      <c r="AN5" s="3624"/>
      <c r="AO5" s="3624"/>
      <c r="AP5" s="3624"/>
      <c r="AQ5" s="388"/>
      <c r="AR5" s="414"/>
      <c r="AS5" s="3662" t="s">
        <v>539</v>
      </c>
      <c r="AT5" s="3663"/>
      <c r="AU5" s="3663"/>
      <c r="AV5" s="3663"/>
      <c r="AW5" s="3663"/>
      <c r="AX5" s="399"/>
      <c r="AY5" s="3527"/>
      <c r="AZ5" s="3528"/>
      <c r="BA5" s="3528"/>
      <c r="BB5" s="3528"/>
      <c r="BC5" s="3528"/>
      <c r="BD5" s="3528"/>
      <c r="BE5" s="3528"/>
      <c r="BF5" s="3528"/>
      <c r="BG5" s="3528"/>
      <c r="BH5" s="3528"/>
      <c r="BI5" s="3528"/>
      <c r="BJ5" s="3528"/>
      <c r="BK5" s="3528"/>
      <c r="BL5" s="3529"/>
      <c r="BM5" s="414"/>
      <c r="BN5" s="3412" t="s">
        <v>452</v>
      </c>
      <c r="BO5" s="3412"/>
      <c r="BP5" s="3412"/>
      <c r="BQ5" s="3412"/>
      <c r="BR5" s="3412"/>
      <c r="BS5" s="399"/>
      <c r="BT5" s="3527"/>
      <c r="BU5" s="3528"/>
      <c r="BV5" s="3528"/>
      <c r="BW5" s="3528"/>
      <c r="BX5" s="3528"/>
      <c r="BY5" s="3528"/>
      <c r="BZ5" s="3528"/>
      <c r="CA5" s="3528"/>
      <c r="CB5" s="3528"/>
      <c r="CC5" s="3528"/>
      <c r="CD5" s="3528"/>
      <c r="CE5" s="3528"/>
      <c r="CF5" s="3529"/>
    </row>
    <row r="6" spans="1:84" ht="13.5" customHeight="1">
      <c r="A6" s="247"/>
      <c r="B6" s="388"/>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409"/>
      <c r="AS6" s="3664"/>
      <c r="AT6" s="3664"/>
      <c r="AU6" s="3664"/>
      <c r="AV6" s="3664"/>
      <c r="AW6" s="3664"/>
      <c r="AX6" s="410"/>
      <c r="AY6" s="3620"/>
      <c r="AZ6" s="3621"/>
      <c r="BA6" s="3621"/>
      <c r="BB6" s="3621"/>
      <c r="BC6" s="3621"/>
      <c r="BD6" s="3621"/>
      <c r="BE6" s="3621"/>
      <c r="BF6" s="3621"/>
      <c r="BG6" s="3621"/>
      <c r="BH6" s="3621"/>
      <c r="BI6" s="3621"/>
      <c r="BJ6" s="3621"/>
      <c r="BK6" s="3621"/>
      <c r="BL6" s="3622"/>
      <c r="BM6" s="409"/>
      <c r="BN6" s="3548"/>
      <c r="BO6" s="3548"/>
      <c r="BP6" s="3548"/>
      <c r="BQ6" s="3548"/>
      <c r="BR6" s="3548"/>
      <c r="BS6" s="410"/>
      <c r="BT6" s="3620"/>
      <c r="BU6" s="3621"/>
      <c r="BV6" s="3621"/>
      <c r="BW6" s="3621"/>
      <c r="BX6" s="3621"/>
      <c r="BY6" s="3621"/>
      <c r="BZ6" s="3621"/>
      <c r="CA6" s="3621"/>
      <c r="CB6" s="3621"/>
      <c r="CC6" s="3621"/>
      <c r="CD6" s="3621"/>
      <c r="CE6" s="3621"/>
      <c r="CF6" s="3622"/>
    </row>
    <row r="7" spans="1:84" ht="13.5" customHeight="1">
      <c r="A7" s="247"/>
      <c r="B7" s="392"/>
      <c r="C7" s="3579" t="s">
        <v>540</v>
      </c>
      <c r="D7" s="3579"/>
      <c r="E7" s="3579"/>
      <c r="F7" s="3579"/>
      <c r="G7" s="3579"/>
      <c r="H7" s="561"/>
      <c r="I7" s="540"/>
      <c r="J7" s="540"/>
      <c r="K7" s="540"/>
      <c r="L7" s="540"/>
      <c r="M7" s="540"/>
      <c r="N7" s="540"/>
      <c r="O7" s="540"/>
      <c r="P7" s="540"/>
      <c r="Q7" s="540"/>
      <c r="R7" s="540"/>
      <c r="S7" s="540"/>
      <c r="T7" s="540"/>
      <c r="U7" s="540"/>
      <c r="V7" s="540"/>
      <c r="W7" s="248"/>
      <c r="X7" s="248"/>
      <c r="Y7" s="248"/>
      <c r="Z7" s="248"/>
      <c r="AA7" s="248"/>
      <c r="AB7" s="248"/>
      <c r="AC7" s="248"/>
      <c r="AD7" s="248"/>
      <c r="AE7" s="248"/>
      <c r="AF7" s="248"/>
      <c r="AG7" s="248"/>
      <c r="AH7" s="248"/>
      <c r="AI7" s="248"/>
      <c r="AJ7" s="248"/>
      <c r="AK7" s="248"/>
      <c r="AL7" s="248"/>
      <c r="AM7" s="248"/>
      <c r="AN7" s="248"/>
      <c r="AO7" s="248"/>
      <c r="AP7" s="248"/>
      <c r="AQ7" s="248"/>
      <c r="AR7" s="400"/>
      <c r="AS7" s="3665"/>
      <c r="AT7" s="3665"/>
      <c r="AU7" s="3665"/>
      <c r="AV7" s="3665"/>
      <c r="AW7" s="3665"/>
      <c r="AX7" s="401"/>
      <c r="AY7" s="3530"/>
      <c r="AZ7" s="3531"/>
      <c r="BA7" s="3531"/>
      <c r="BB7" s="3531"/>
      <c r="BC7" s="3531"/>
      <c r="BD7" s="3531"/>
      <c r="BE7" s="3531"/>
      <c r="BF7" s="3531"/>
      <c r="BG7" s="3531"/>
      <c r="BH7" s="3531"/>
      <c r="BI7" s="3531"/>
      <c r="BJ7" s="3531"/>
      <c r="BK7" s="3531"/>
      <c r="BL7" s="3532"/>
      <c r="BM7" s="400"/>
      <c r="BN7" s="3415"/>
      <c r="BO7" s="3415"/>
      <c r="BP7" s="3415"/>
      <c r="BQ7" s="3415"/>
      <c r="BR7" s="3415"/>
      <c r="BS7" s="401"/>
      <c r="BT7" s="3530"/>
      <c r="BU7" s="3531"/>
      <c r="BV7" s="3531"/>
      <c r="BW7" s="3531"/>
      <c r="BX7" s="3531"/>
      <c r="BY7" s="3531"/>
      <c r="BZ7" s="3531"/>
      <c r="CA7" s="3531"/>
      <c r="CB7" s="3531"/>
      <c r="CC7" s="3531"/>
      <c r="CD7" s="3531"/>
      <c r="CE7" s="3531"/>
      <c r="CF7" s="3532"/>
    </row>
    <row r="8" spans="1:84" ht="13.5" customHeight="1">
      <c r="A8" s="247"/>
      <c r="B8" s="392"/>
      <c r="C8" s="3579"/>
      <c r="D8" s="3579"/>
      <c r="E8" s="3579"/>
      <c r="F8" s="3579"/>
      <c r="G8" s="3579"/>
      <c r="H8" s="562"/>
      <c r="I8" s="557"/>
      <c r="J8" s="557"/>
      <c r="K8" s="557"/>
      <c r="L8" s="557"/>
      <c r="M8" s="557"/>
      <c r="N8" s="557"/>
      <c r="O8" s="557"/>
      <c r="P8" s="557"/>
      <c r="Q8" s="557"/>
      <c r="R8" s="557"/>
      <c r="S8" s="557"/>
      <c r="T8" s="557"/>
      <c r="U8" s="557"/>
      <c r="V8" s="557"/>
      <c r="W8" s="249"/>
      <c r="X8" s="249"/>
      <c r="Y8" s="249"/>
      <c r="Z8" s="249"/>
      <c r="AA8" s="249"/>
      <c r="AB8" s="249"/>
      <c r="AC8" s="249"/>
      <c r="AD8" s="249"/>
      <c r="AE8" s="249"/>
      <c r="AF8" s="249"/>
      <c r="AG8" s="249"/>
      <c r="AH8" s="249"/>
      <c r="AI8" s="249"/>
      <c r="AJ8" s="249"/>
      <c r="AK8" s="249"/>
      <c r="AL8" s="249"/>
      <c r="AM8" s="248"/>
      <c r="AN8" s="248"/>
      <c r="AO8" s="248"/>
      <c r="AP8" s="248"/>
      <c r="AQ8" s="248"/>
      <c r="AR8" s="414"/>
      <c r="AS8" s="3578" t="s">
        <v>541</v>
      </c>
      <c r="AT8" s="3578"/>
      <c r="AU8" s="3578"/>
      <c r="AV8" s="3578"/>
      <c r="AW8" s="3578"/>
      <c r="AX8" s="399"/>
      <c r="AY8" s="3627"/>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9"/>
    </row>
    <row r="9" spans="1:84" ht="13.5" customHeight="1">
      <c r="A9" s="247"/>
      <c r="B9" s="248"/>
      <c r="C9" s="281"/>
      <c r="D9" s="281"/>
      <c r="E9" s="281"/>
      <c r="F9" s="281"/>
      <c r="G9" s="281"/>
      <c r="H9" s="281"/>
      <c r="I9" s="248"/>
      <c r="J9" s="248"/>
      <c r="K9" s="248"/>
      <c r="L9" s="248"/>
      <c r="M9" s="248"/>
      <c r="N9" s="248"/>
      <c r="O9" s="248"/>
      <c r="P9" s="248"/>
      <c r="Q9" s="248"/>
      <c r="R9" s="248"/>
      <c r="S9" s="248"/>
      <c r="T9" s="248"/>
      <c r="U9" s="248"/>
      <c r="V9" s="248"/>
      <c r="W9" s="248"/>
      <c r="X9" s="3666" t="s">
        <v>542</v>
      </c>
      <c r="Y9" s="3666"/>
      <c r="Z9" s="3666"/>
      <c r="AA9" s="3666"/>
      <c r="AB9" s="3666"/>
      <c r="AC9" s="3666"/>
      <c r="AD9" s="3666"/>
      <c r="AE9" s="3666"/>
      <c r="AF9" s="3666"/>
      <c r="AG9" s="248"/>
      <c r="AH9" s="248"/>
      <c r="AI9" s="248"/>
      <c r="AJ9" s="248"/>
      <c r="AK9" s="248"/>
      <c r="AL9" s="248"/>
      <c r="AM9" s="248"/>
      <c r="AN9" s="248"/>
      <c r="AO9" s="248"/>
      <c r="AP9" s="248"/>
      <c r="AQ9" s="248"/>
      <c r="AR9" s="409"/>
      <c r="AS9" s="3579"/>
      <c r="AT9" s="3579"/>
      <c r="AU9" s="3579"/>
      <c r="AV9" s="3579"/>
      <c r="AW9" s="3579"/>
      <c r="AX9" s="410"/>
      <c r="AY9" s="3630"/>
      <c r="AZ9" s="3631"/>
      <c r="BA9" s="3631"/>
      <c r="BB9" s="3631"/>
      <c r="BC9" s="3631"/>
      <c r="BD9" s="3631"/>
      <c r="BE9" s="3631"/>
      <c r="BF9" s="3631"/>
      <c r="BG9" s="3631"/>
      <c r="BH9" s="3631"/>
      <c r="BI9" s="3631"/>
      <c r="BJ9" s="3631"/>
      <c r="BK9" s="3631"/>
      <c r="BL9" s="3631"/>
      <c r="BM9" s="3631"/>
      <c r="BN9" s="3631"/>
      <c r="BO9" s="3631"/>
      <c r="BP9" s="3631"/>
      <c r="BQ9" s="3631"/>
      <c r="BR9" s="3631"/>
      <c r="BS9" s="3631"/>
      <c r="BT9" s="3631"/>
      <c r="BU9" s="3631"/>
      <c r="BV9" s="3631"/>
      <c r="BW9" s="3631"/>
      <c r="BX9" s="3631"/>
      <c r="BY9" s="3631"/>
      <c r="BZ9" s="3631"/>
      <c r="CA9" s="3631"/>
      <c r="CB9" s="3631"/>
      <c r="CC9" s="3631"/>
      <c r="CD9" s="3631"/>
      <c r="CE9" s="3631"/>
      <c r="CF9" s="3632"/>
    </row>
    <row r="10" spans="1:84" ht="13.5" customHeight="1">
      <c r="A10" s="247"/>
      <c r="B10" s="248"/>
      <c r="C10" s="3579"/>
      <c r="D10" s="3579"/>
      <c r="E10" s="3579"/>
      <c r="F10" s="3579"/>
      <c r="G10" s="3579"/>
      <c r="H10" s="281"/>
      <c r="I10" s="249"/>
      <c r="J10" s="249"/>
      <c r="K10" s="249"/>
      <c r="L10" s="249"/>
      <c r="M10" s="249"/>
      <c r="N10" s="249"/>
      <c r="O10" s="249"/>
      <c r="P10" s="249"/>
      <c r="Q10" s="249"/>
      <c r="R10" s="249"/>
      <c r="S10" s="249"/>
      <c r="T10" s="249"/>
      <c r="U10" s="249"/>
      <c r="V10" s="249"/>
      <c r="W10" s="249"/>
      <c r="X10" s="249"/>
      <c r="Y10" s="249"/>
      <c r="Z10" s="249"/>
      <c r="AA10" s="249"/>
      <c r="AB10" s="249"/>
      <c r="AC10" s="282"/>
      <c r="AD10" s="283"/>
      <c r="AE10" s="249"/>
      <c r="AF10" s="249"/>
      <c r="AG10" s="249"/>
      <c r="AH10" s="249"/>
      <c r="AI10" s="249"/>
      <c r="AJ10" s="249"/>
      <c r="AK10" s="249"/>
      <c r="AL10" s="249"/>
      <c r="AM10" s="248"/>
      <c r="AN10" s="248"/>
      <c r="AO10" s="248"/>
      <c r="AP10" s="248"/>
      <c r="AQ10" s="248"/>
      <c r="AR10" s="400"/>
      <c r="AS10" s="3580"/>
      <c r="AT10" s="3580"/>
      <c r="AU10" s="3580"/>
      <c r="AV10" s="3580"/>
      <c r="AW10" s="3580"/>
      <c r="AX10" s="401"/>
      <c r="AY10" s="3560" t="s">
        <v>460</v>
      </c>
      <c r="AZ10" s="3561"/>
      <c r="BA10" s="3561"/>
      <c r="BB10" s="3561"/>
      <c r="BC10" s="3561"/>
      <c r="BD10" s="3561"/>
      <c r="BE10" s="3561"/>
      <c r="BF10" s="3561"/>
      <c r="BG10" s="3561"/>
      <c r="BH10" s="3561"/>
      <c r="BI10" s="3561"/>
      <c r="BJ10" s="3561"/>
      <c r="BK10" s="3561"/>
      <c r="BL10" s="3561"/>
      <c r="BM10" s="3561"/>
      <c r="BN10" s="3561"/>
      <c r="BO10" s="3561"/>
      <c r="BP10" s="3561"/>
      <c r="BQ10" s="3561"/>
      <c r="BR10" s="3561"/>
      <c r="BS10" s="3561"/>
      <c r="BT10" s="3561"/>
      <c r="BU10" s="3561"/>
      <c r="BV10" s="3561"/>
      <c r="BW10" s="3561"/>
      <c r="BX10" s="3561"/>
      <c r="BY10" s="3561"/>
      <c r="BZ10" s="3561"/>
      <c r="CA10" s="3561"/>
      <c r="CB10" s="3561"/>
      <c r="CC10" s="3561"/>
      <c r="CD10" s="3561"/>
      <c r="CE10" s="3561"/>
      <c r="CF10" s="3562"/>
    </row>
    <row r="11" spans="1:84" ht="13.5" customHeight="1">
      <c r="A11" s="247"/>
      <c r="B11" s="248"/>
      <c r="C11" s="3579"/>
      <c r="D11" s="3579"/>
      <c r="E11" s="3579"/>
      <c r="F11" s="3579"/>
      <c r="G11" s="3579"/>
      <c r="H11" s="3667"/>
      <c r="I11" s="3667"/>
      <c r="J11" s="3667"/>
      <c r="K11" s="3667"/>
      <c r="L11" s="3667"/>
      <c r="M11" s="3667"/>
      <c r="N11" s="3667"/>
      <c r="O11" s="3667"/>
      <c r="P11" s="3667"/>
      <c r="Q11" s="3667"/>
      <c r="R11" s="3667"/>
      <c r="S11" s="3667"/>
      <c r="T11" s="3667"/>
      <c r="U11" s="3667"/>
      <c r="V11" s="3667"/>
      <c r="W11" s="249"/>
      <c r="X11" s="249"/>
      <c r="Y11" s="3614" t="s">
        <v>48</v>
      </c>
      <c r="Z11" s="3614"/>
      <c r="AA11" s="3614"/>
      <c r="AB11" s="3614"/>
      <c r="AC11" s="259"/>
      <c r="AD11" s="3462"/>
      <c r="AE11" s="3462"/>
      <c r="AF11" s="3462"/>
      <c r="AG11" s="3462"/>
      <c r="AH11" s="3462"/>
      <c r="AI11" s="3462"/>
      <c r="AJ11" s="3462"/>
      <c r="AK11" s="3462"/>
      <c r="AL11" s="3462"/>
      <c r="AM11" s="3462"/>
      <c r="AN11" s="3462"/>
      <c r="AO11" s="3462"/>
      <c r="AP11" s="3462"/>
      <c r="AQ11" s="249"/>
      <c r="AR11" s="414"/>
      <c r="AS11" s="3602" t="s">
        <v>461</v>
      </c>
      <c r="AT11" s="3602"/>
      <c r="AU11" s="3602"/>
      <c r="AV11" s="3602"/>
      <c r="AW11" s="3602"/>
      <c r="AX11" s="399"/>
      <c r="AY11" s="3527"/>
      <c r="AZ11" s="3528"/>
      <c r="BA11" s="3528"/>
      <c r="BB11" s="3528"/>
      <c r="BC11" s="3528"/>
      <c r="BD11" s="3528"/>
      <c r="BE11" s="3528"/>
      <c r="BF11" s="3528"/>
      <c r="BG11" s="3528"/>
      <c r="BH11" s="3528"/>
      <c r="BI11" s="3528"/>
      <c r="BJ11" s="3528"/>
      <c r="BK11" s="3528"/>
      <c r="BL11" s="3528"/>
      <c r="BM11" s="3528"/>
      <c r="BN11" s="3528"/>
      <c r="BO11" s="3528"/>
      <c r="BP11" s="3528"/>
      <c r="BQ11" s="3528"/>
      <c r="BR11" s="3528"/>
      <c r="BS11" s="3528"/>
      <c r="BT11" s="3528"/>
      <c r="BU11" s="3528"/>
      <c r="BV11" s="3528"/>
      <c r="BW11" s="3528"/>
      <c r="BX11" s="3528"/>
      <c r="BY11" s="3528"/>
      <c r="BZ11" s="3528"/>
      <c r="CA11" s="3528"/>
      <c r="CB11" s="3528"/>
      <c r="CC11" s="3528"/>
      <c r="CD11" s="3528"/>
      <c r="CE11" s="3528"/>
      <c r="CF11" s="3529"/>
    </row>
    <row r="12" spans="1:84" ht="13.5" customHeight="1">
      <c r="A12" s="247"/>
      <c r="B12" s="248"/>
      <c r="C12" s="393"/>
      <c r="D12" s="281"/>
      <c r="E12" s="281"/>
      <c r="F12" s="281"/>
      <c r="G12" s="281"/>
      <c r="H12" s="281"/>
      <c r="I12" s="249"/>
      <c r="J12" s="249"/>
      <c r="K12" s="249"/>
      <c r="L12" s="249"/>
      <c r="M12" s="249"/>
      <c r="N12" s="249"/>
      <c r="O12" s="249"/>
      <c r="P12" s="249"/>
      <c r="Q12" s="249"/>
      <c r="R12" s="249"/>
      <c r="S12" s="249"/>
      <c r="T12" s="249"/>
      <c r="U12" s="249"/>
      <c r="V12" s="249"/>
      <c r="W12" s="249"/>
      <c r="X12" s="249"/>
      <c r="Y12" s="249"/>
      <c r="Z12" s="249"/>
      <c r="AA12" s="249"/>
      <c r="AB12" s="249"/>
      <c r="AC12" s="259"/>
      <c r="AD12" s="249"/>
      <c r="AE12" s="249"/>
      <c r="AF12" s="249"/>
      <c r="AG12" s="249"/>
      <c r="AH12" s="249"/>
      <c r="AI12" s="249"/>
      <c r="AJ12" s="249"/>
      <c r="AK12" s="249"/>
      <c r="AL12" s="249"/>
      <c r="AM12" s="248"/>
      <c r="AN12" s="248"/>
      <c r="AO12" s="248"/>
      <c r="AP12" s="248"/>
      <c r="AQ12" s="248"/>
      <c r="AR12" s="409"/>
      <c r="AS12" s="3603"/>
      <c r="AT12" s="3603"/>
      <c r="AU12" s="3603"/>
      <c r="AV12" s="3603"/>
      <c r="AW12" s="3603"/>
      <c r="AX12" s="410"/>
      <c r="AY12" s="3620"/>
      <c r="AZ12" s="3621"/>
      <c r="BA12" s="3621"/>
      <c r="BB12" s="3621"/>
      <c r="BC12" s="3621"/>
      <c r="BD12" s="3621"/>
      <c r="BE12" s="3621"/>
      <c r="BF12" s="3621"/>
      <c r="BG12" s="3621"/>
      <c r="BH12" s="3621"/>
      <c r="BI12" s="3621"/>
      <c r="BJ12" s="3621"/>
      <c r="BK12" s="3621"/>
      <c r="BL12" s="3621"/>
      <c r="BM12" s="3621"/>
      <c r="BN12" s="3621"/>
      <c r="BO12" s="3621"/>
      <c r="BP12" s="3621"/>
      <c r="BQ12" s="3621"/>
      <c r="BR12" s="3621"/>
      <c r="BS12" s="3621"/>
      <c r="BT12" s="3621"/>
      <c r="BU12" s="3621"/>
      <c r="BV12" s="3621"/>
      <c r="BW12" s="3621"/>
      <c r="BX12" s="3621"/>
      <c r="BY12" s="3621"/>
      <c r="BZ12" s="3621"/>
      <c r="CA12" s="3621"/>
      <c r="CB12" s="3621"/>
      <c r="CC12" s="3621"/>
      <c r="CD12" s="3621"/>
      <c r="CE12" s="3621"/>
      <c r="CF12" s="3622"/>
    </row>
    <row r="13" spans="1:84" ht="13.5" customHeight="1">
      <c r="A13" s="247"/>
      <c r="B13" s="248"/>
      <c r="C13" s="393"/>
      <c r="D13" s="281"/>
      <c r="E13" s="281"/>
      <c r="F13" s="281"/>
      <c r="G13" s="281"/>
      <c r="H13" s="281"/>
      <c r="I13" s="249"/>
      <c r="J13" s="249"/>
      <c r="K13" s="249"/>
      <c r="L13" s="249"/>
      <c r="M13" s="249"/>
      <c r="N13" s="249"/>
      <c r="O13" s="249"/>
      <c r="P13" s="249"/>
      <c r="Q13" s="249"/>
      <c r="R13" s="249"/>
      <c r="S13" s="249"/>
      <c r="T13" s="249"/>
      <c r="U13" s="249"/>
      <c r="V13" s="249"/>
      <c r="W13" s="249"/>
      <c r="X13" s="249"/>
      <c r="Y13" s="249"/>
      <c r="Z13" s="249"/>
      <c r="AA13" s="249"/>
      <c r="AB13" s="249"/>
      <c r="AC13" s="259"/>
      <c r="AD13" s="3656"/>
      <c r="AE13" s="3656"/>
      <c r="AF13" s="3656"/>
      <c r="AG13" s="3656"/>
      <c r="AH13" s="3656"/>
      <c r="AI13" s="3656"/>
      <c r="AJ13" s="3656"/>
      <c r="AK13" s="3656"/>
      <c r="AL13" s="3656"/>
      <c r="AM13" s="3656"/>
      <c r="AN13" s="3656"/>
      <c r="AO13" s="3656"/>
      <c r="AP13" s="3656"/>
      <c r="AQ13" s="283"/>
      <c r="AR13" s="400"/>
      <c r="AS13" s="3604"/>
      <c r="AT13" s="3604"/>
      <c r="AU13" s="3604"/>
      <c r="AV13" s="3604"/>
      <c r="AW13" s="3604"/>
      <c r="AX13" s="401"/>
      <c r="AY13" s="3530"/>
      <c r="AZ13" s="3531"/>
      <c r="BA13" s="3531"/>
      <c r="BB13" s="3531"/>
      <c r="BC13" s="3531"/>
      <c r="BD13" s="3531"/>
      <c r="BE13" s="3531"/>
      <c r="BF13" s="3531"/>
      <c r="BG13" s="3531"/>
      <c r="BH13" s="3531"/>
      <c r="BI13" s="3531"/>
      <c r="BJ13" s="3531"/>
      <c r="BK13" s="3531"/>
      <c r="BL13" s="3531"/>
      <c r="BM13" s="3531"/>
      <c r="BN13" s="3531"/>
      <c r="BO13" s="3531"/>
      <c r="BP13" s="3531"/>
      <c r="BQ13" s="3531"/>
      <c r="BR13" s="3531"/>
      <c r="BS13" s="3531"/>
      <c r="BT13" s="3531"/>
      <c r="BU13" s="3531"/>
      <c r="BV13" s="3531"/>
      <c r="BW13" s="3531"/>
      <c r="BX13" s="3531"/>
      <c r="BY13" s="3531"/>
      <c r="BZ13" s="3531"/>
      <c r="CA13" s="3531"/>
      <c r="CB13" s="3531"/>
      <c r="CC13" s="3531"/>
      <c r="CD13" s="3531"/>
      <c r="CE13" s="3531"/>
      <c r="CF13" s="3532"/>
    </row>
    <row r="14" spans="1:84" ht="13.5" customHeight="1">
      <c r="A14" s="247"/>
      <c r="B14" s="414"/>
      <c r="C14" s="3412" t="s">
        <v>543</v>
      </c>
      <c r="D14" s="3412"/>
      <c r="E14" s="3412"/>
      <c r="F14" s="3412"/>
      <c r="G14" s="3412"/>
      <c r="H14" s="390"/>
      <c r="I14" s="3458"/>
      <c r="J14" s="3459"/>
      <c r="K14" s="3459"/>
      <c r="L14" s="3459"/>
      <c r="M14" s="3459"/>
      <c r="N14" s="3459"/>
      <c r="O14" s="3459"/>
      <c r="P14" s="3459"/>
      <c r="Q14" s="3459"/>
      <c r="R14" s="3459"/>
      <c r="S14" s="3459"/>
      <c r="T14" s="3459"/>
      <c r="U14" s="3459"/>
      <c r="V14" s="3460"/>
      <c r="W14" s="249"/>
      <c r="X14" s="249"/>
      <c r="Y14" s="249"/>
      <c r="Z14" s="249"/>
      <c r="AA14" s="249"/>
      <c r="AB14" s="249"/>
      <c r="AC14" s="259"/>
      <c r="AD14" s="249"/>
      <c r="AE14" s="249"/>
      <c r="AF14" s="249"/>
      <c r="AG14" s="249"/>
      <c r="AH14" s="249"/>
      <c r="AI14" s="249"/>
      <c r="AJ14" s="249"/>
      <c r="AK14" s="249"/>
      <c r="AL14" s="249"/>
      <c r="AM14" s="248"/>
      <c r="AN14" s="248"/>
      <c r="AO14" s="248"/>
      <c r="AP14" s="248"/>
      <c r="AQ14" s="248"/>
      <c r="AR14" s="414"/>
      <c r="AS14" s="3412" t="s">
        <v>467</v>
      </c>
      <c r="AT14" s="3412"/>
      <c r="AU14" s="3412"/>
      <c r="AV14" s="3412"/>
      <c r="AW14" s="3412"/>
      <c r="AX14" s="399"/>
      <c r="AY14" s="3400" t="s">
        <v>468</v>
      </c>
      <c r="AZ14" s="3572"/>
      <c r="BA14" s="3572"/>
      <c r="BB14" s="3572"/>
      <c r="BC14" s="3572"/>
      <c r="BD14" s="3572"/>
      <c r="BE14" s="3572"/>
      <c r="BF14" s="3572"/>
      <c r="BG14" s="3572"/>
      <c r="BH14" s="3572"/>
      <c r="BI14" s="3572"/>
      <c r="BJ14" s="3572"/>
      <c r="BK14" s="3572"/>
      <c r="BL14" s="3573"/>
      <c r="BM14" s="404"/>
      <c r="BN14" s="3412" t="s">
        <v>53</v>
      </c>
      <c r="BO14" s="3412"/>
      <c r="BP14" s="3412"/>
      <c r="BQ14" s="3412"/>
      <c r="BR14" s="3412"/>
      <c r="BS14" s="399"/>
      <c r="BT14" s="3400" t="s">
        <v>544</v>
      </c>
      <c r="BU14" s="3485"/>
      <c r="BV14" s="3485"/>
      <c r="BW14" s="3485"/>
      <c r="BX14" s="3485"/>
      <c r="BY14" s="3485"/>
      <c r="BZ14" s="3485"/>
      <c r="CA14" s="3485"/>
      <c r="CB14" s="3485"/>
      <c r="CC14" s="3485"/>
      <c r="CD14" s="3485"/>
      <c r="CE14" s="3485"/>
      <c r="CF14" s="3486"/>
    </row>
    <row r="15" spans="1:84" ht="13.5" customHeight="1">
      <c r="A15" s="247"/>
      <c r="B15" s="409"/>
      <c r="C15" s="3548"/>
      <c r="D15" s="3548"/>
      <c r="E15" s="3548"/>
      <c r="F15" s="3548"/>
      <c r="G15" s="3548"/>
      <c r="H15" s="402"/>
      <c r="I15" s="3616"/>
      <c r="J15" s="3654"/>
      <c r="K15" s="3654"/>
      <c r="L15" s="3654"/>
      <c r="M15" s="3654"/>
      <c r="N15" s="3654"/>
      <c r="O15" s="3654"/>
      <c r="P15" s="3654"/>
      <c r="Q15" s="3654"/>
      <c r="R15" s="3654"/>
      <c r="S15" s="3654"/>
      <c r="T15" s="3654"/>
      <c r="U15" s="3654"/>
      <c r="V15" s="3617"/>
      <c r="W15" s="249"/>
      <c r="X15" s="249"/>
      <c r="Y15" s="249"/>
      <c r="Z15" s="249"/>
      <c r="AA15" s="249"/>
      <c r="AB15" s="249"/>
      <c r="AC15" s="259"/>
      <c r="AD15" s="3656"/>
      <c r="AE15" s="3656"/>
      <c r="AF15" s="3656"/>
      <c r="AG15" s="3656"/>
      <c r="AH15" s="3656"/>
      <c r="AI15" s="3656"/>
      <c r="AJ15" s="3656"/>
      <c r="AK15" s="3656"/>
      <c r="AL15" s="3656"/>
      <c r="AM15" s="3656"/>
      <c r="AN15" s="3656"/>
      <c r="AO15" s="3656"/>
      <c r="AP15" s="3656"/>
      <c r="AQ15" s="283"/>
      <c r="AR15" s="400"/>
      <c r="AS15" s="3415"/>
      <c r="AT15" s="3415"/>
      <c r="AU15" s="3415"/>
      <c r="AV15" s="3415"/>
      <c r="AW15" s="3415"/>
      <c r="AX15" s="401"/>
      <c r="AY15" s="3574"/>
      <c r="AZ15" s="3575"/>
      <c r="BA15" s="3575"/>
      <c r="BB15" s="3575"/>
      <c r="BC15" s="3575"/>
      <c r="BD15" s="3575"/>
      <c r="BE15" s="3575"/>
      <c r="BF15" s="3575"/>
      <c r="BG15" s="3575"/>
      <c r="BH15" s="3575"/>
      <c r="BI15" s="3575"/>
      <c r="BJ15" s="3575"/>
      <c r="BK15" s="3575"/>
      <c r="BL15" s="3576"/>
      <c r="BM15" s="417"/>
      <c r="BN15" s="3614"/>
      <c r="BO15" s="3614"/>
      <c r="BP15" s="3614"/>
      <c r="BQ15" s="3614"/>
      <c r="BR15" s="3614"/>
      <c r="BS15" s="410"/>
      <c r="BT15" s="3577"/>
      <c r="BU15" s="3655"/>
      <c r="BV15" s="3655"/>
      <c r="BW15" s="3655"/>
      <c r="BX15" s="3655"/>
      <c r="BY15" s="3655"/>
      <c r="BZ15" s="3655"/>
      <c r="CA15" s="3655"/>
      <c r="CB15" s="3655"/>
      <c r="CC15" s="3655"/>
      <c r="CD15" s="3655"/>
      <c r="CE15" s="3655"/>
      <c r="CF15" s="3556"/>
    </row>
    <row r="16" spans="1:84" ht="13.5" customHeight="1">
      <c r="A16" s="247"/>
      <c r="B16" s="409"/>
      <c r="C16" s="3548"/>
      <c r="D16" s="3548"/>
      <c r="E16" s="3548"/>
      <c r="F16" s="3548"/>
      <c r="G16" s="3548"/>
      <c r="H16" s="402"/>
      <c r="I16" s="3616"/>
      <c r="J16" s="3654"/>
      <c r="K16" s="3654"/>
      <c r="L16" s="3654"/>
      <c r="M16" s="3654"/>
      <c r="N16" s="3654"/>
      <c r="O16" s="3654"/>
      <c r="P16" s="3654"/>
      <c r="Q16" s="3654"/>
      <c r="R16" s="3654"/>
      <c r="S16" s="3654"/>
      <c r="T16" s="3654"/>
      <c r="U16" s="3654"/>
      <c r="V16" s="3617"/>
      <c r="W16" s="249"/>
      <c r="X16" s="249"/>
      <c r="Y16" s="3657" t="s">
        <v>545</v>
      </c>
      <c r="Z16" s="3657"/>
      <c r="AA16" s="3657"/>
      <c r="AB16" s="3657"/>
      <c r="AC16" s="259"/>
      <c r="AD16" s="249"/>
      <c r="AE16" s="249"/>
      <c r="AF16" s="249"/>
      <c r="AG16" s="249"/>
      <c r="AH16" s="249"/>
      <c r="AI16" s="249"/>
      <c r="AJ16" s="249"/>
      <c r="AK16" s="249"/>
      <c r="AL16" s="249"/>
      <c r="AM16" s="248"/>
      <c r="AN16" s="248"/>
      <c r="AO16" s="248"/>
      <c r="AP16" s="248"/>
      <c r="AQ16" s="248"/>
      <c r="AR16" s="409"/>
      <c r="AS16" s="3579" t="s">
        <v>546</v>
      </c>
      <c r="AT16" s="3548"/>
      <c r="AU16" s="3548"/>
      <c r="AV16" s="3548"/>
      <c r="AW16" s="3548"/>
      <c r="AX16" s="410"/>
      <c r="AY16" s="3549" t="s">
        <v>472</v>
      </c>
      <c r="AZ16" s="3550"/>
      <c r="BA16" s="3550"/>
      <c r="BB16" s="3550"/>
      <c r="BC16" s="3550"/>
      <c r="BD16" s="3550"/>
      <c r="BE16" s="3550"/>
      <c r="BF16" s="3550"/>
      <c r="BG16" s="3550"/>
      <c r="BH16" s="3550"/>
      <c r="BI16" s="3550"/>
      <c r="BJ16" s="3550"/>
      <c r="BK16" s="3550"/>
      <c r="BL16" s="3551"/>
      <c r="BM16" s="417"/>
      <c r="BN16" s="3614"/>
      <c r="BO16" s="3614"/>
      <c r="BP16" s="3614"/>
      <c r="BQ16" s="3614"/>
      <c r="BR16" s="3614"/>
      <c r="BS16" s="410"/>
      <c r="BT16" s="3577"/>
      <c r="BU16" s="3655"/>
      <c r="BV16" s="3655"/>
      <c r="BW16" s="3655"/>
      <c r="BX16" s="3655"/>
      <c r="BY16" s="3655"/>
      <c r="BZ16" s="3655"/>
      <c r="CA16" s="3655"/>
      <c r="CB16" s="3655"/>
      <c r="CC16" s="3655"/>
      <c r="CD16" s="3655"/>
      <c r="CE16" s="3655"/>
      <c r="CF16" s="3556"/>
    </row>
    <row r="17" spans="1:84" ht="13.5" customHeight="1">
      <c r="A17" s="247"/>
      <c r="B17" s="400"/>
      <c r="C17" s="3415"/>
      <c r="D17" s="3415"/>
      <c r="E17" s="3415"/>
      <c r="F17" s="3415"/>
      <c r="G17" s="3415"/>
      <c r="H17" s="391"/>
      <c r="I17" s="3461"/>
      <c r="J17" s="3462"/>
      <c r="K17" s="3462"/>
      <c r="L17" s="3462"/>
      <c r="M17" s="3462"/>
      <c r="N17" s="3462"/>
      <c r="O17" s="3462"/>
      <c r="P17" s="3462"/>
      <c r="Q17" s="3462"/>
      <c r="R17" s="3462"/>
      <c r="S17" s="3462"/>
      <c r="T17" s="3462"/>
      <c r="U17" s="3462"/>
      <c r="V17" s="3463"/>
      <c r="W17" s="249"/>
      <c r="X17" s="249"/>
      <c r="Y17" s="3657"/>
      <c r="Z17" s="3657"/>
      <c r="AA17" s="3657"/>
      <c r="AB17" s="3657"/>
      <c r="AC17" s="259"/>
      <c r="AD17" s="3462"/>
      <c r="AE17" s="3462"/>
      <c r="AF17" s="3462"/>
      <c r="AG17" s="3462"/>
      <c r="AH17" s="3462"/>
      <c r="AI17" s="3462"/>
      <c r="AJ17" s="3462"/>
      <c r="AK17" s="3462"/>
      <c r="AL17" s="3462"/>
      <c r="AM17" s="3462"/>
      <c r="AN17" s="3462"/>
      <c r="AO17" s="3462"/>
      <c r="AP17" s="3462"/>
      <c r="AQ17" s="249"/>
      <c r="AR17" s="400"/>
      <c r="AS17" s="3415"/>
      <c r="AT17" s="3415"/>
      <c r="AU17" s="3415"/>
      <c r="AV17" s="3415"/>
      <c r="AW17" s="3415"/>
      <c r="AX17" s="401"/>
      <c r="AY17" s="3552"/>
      <c r="AZ17" s="3553"/>
      <c r="BA17" s="3553"/>
      <c r="BB17" s="3553"/>
      <c r="BC17" s="3553"/>
      <c r="BD17" s="3553"/>
      <c r="BE17" s="3553"/>
      <c r="BF17" s="3553"/>
      <c r="BG17" s="3553"/>
      <c r="BH17" s="3553"/>
      <c r="BI17" s="3553"/>
      <c r="BJ17" s="3553"/>
      <c r="BK17" s="3553"/>
      <c r="BL17" s="3554"/>
      <c r="BM17" s="411"/>
      <c r="BN17" s="3415"/>
      <c r="BO17" s="3415"/>
      <c r="BP17" s="3415"/>
      <c r="BQ17" s="3415"/>
      <c r="BR17" s="3415"/>
      <c r="BS17" s="401"/>
      <c r="BT17" s="3487"/>
      <c r="BU17" s="3488"/>
      <c r="BV17" s="3488"/>
      <c r="BW17" s="3488"/>
      <c r="BX17" s="3488"/>
      <c r="BY17" s="3488"/>
      <c r="BZ17" s="3488"/>
      <c r="CA17" s="3488"/>
      <c r="CB17" s="3488"/>
      <c r="CC17" s="3488"/>
      <c r="CD17" s="3488"/>
      <c r="CE17" s="3488"/>
      <c r="CF17" s="3489"/>
    </row>
    <row r="18" spans="1:84" ht="13.5" customHeight="1">
      <c r="A18" s="247"/>
      <c r="B18" s="248"/>
      <c r="C18" s="393"/>
      <c r="D18" s="281"/>
      <c r="E18" s="281"/>
      <c r="F18" s="281"/>
      <c r="G18" s="281"/>
      <c r="H18" s="281"/>
      <c r="I18" s="249"/>
      <c r="J18" s="249"/>
      <c r="K18" s="249"/>
      <c r="L18" s="249"/>
      <c r="M18" s="249"/>
      <c r="N18" s="249"/>
      <c r="O18" s="249"/>
      <c r="P18" s="249"/>
      <c r="Q18" s="249"/>
      <c r="R18" s="249"/>
      <c r="S18" s="249"/>
      <c r="T18" s="249"/>
      <c r="U18" s="249"/>
      <c r="V18" s="249"/>
      <c r="W18" s="249"/>
      <c r="X18" s="249"/>
      <c r="Y18" s="402"/>
      <c r="Z18" s="402"/>
      <c r="AA18" s="402"/>
      <c r="AB18" s="402"/>
      <c r="AC18" s="259"/>
      <c r="AD18" s="249"/>
      <c r="AE18" s="249"/>
      <c r="AF18" s="249"/>
      <c r="AG18" s="249"/>
      <c r="AH18" s="249"/>
      <c r="AI18" s="249"/>
      <c r="AJ18" s="249"/>
      <c r="AK18" s="249"/>
      <c r="AL18" s="249"/>
      <c r="AM18" s="249"/>
      <c r="AN18" s="249"/>
      <c r="AO18" s="249"/>
      <c r="AP18" s="249"/>
      <c r="AQ18" s="249"/>
      <c r="AR18" s="257"/>
      <c r="AS18" s="257"/>
      <c r="AT18" s="257"/>
      <c r="AU18" s="257"/>
      <c r="AV18" s="257"/>
      <c r="AW18" s="257"/>
      <c r="AX18" s="257"/>
      <c r="AY18" s="257"/>
      <c r="AZ18" s="257"/>
      <c r="BA18" s="257"/>
      <c r="BB18" s="257"/>
      <c r="BC18" s="257"/>
      <c r="BD18" s="257"/>
      <c r="BE18" s="257"/>
      <c r="BF18" s="257"/>
      <c r="BG18" s="257"/>
      <c r="BH18" s="257"/>
      <c r="BI18" s="257"/>
      <c r="BJ18" s="257"/>
      <c r="BK18" s="257"/>
      <c r="BL18" s="257"/>
      <c r="BM18" s="257"/>
      <c r="BN18" s="257"/>
      <c r="BO18" s="257"/>
      <c r="BP18" s="257"/>
      <c r="BQ18" s="257"/>
      <c r="BR18" s="257"/>
      <c r="BS18" s="257"/>
      <c r="BT18" s="257"/>
      <c r="BU18" s="257"/>
      <c r="BV18" s="257"/>
      <c r="BW18" s="257"/>
      <c r="BX18" s="257"/>
      <c r="BY18" s="257"/>
      <c r="BZ18" s="257"/>
      <c r="CA18" s="257"/>
      <c r="CB18" s="257"/>
      <c r="CC18" s="257"/>
      <c r="CD18" s="257"/>
      <c r="CE18" s="257"/>
      <c r="CF18" s="257"/>
    </row>
    <row r="19" spans="1:84" ht="13.5" customHeight="1">
      <c r="A19" s="247"/>
      <c r="B19" s="248"/>
      <c r="C19" s="393"/>
      <c r="D19" s="281"/>
      <c r="E19" s="281"/>
      <c r="F19" s="281"/>
      <c r="G19" s="281"/>
      <c r="H19" s="281"/>
      <c r="I19" s="249"/>
      <c r="J19" s="249"/>
      <c r="K19" s="249"/>
      <c r="L19" s="249"/>
      <c r="M19" s="249"/>
      <c r="N19" s="249"/>
      <c r="O19" s="249"/>
      <c r="P19" s="249"/>
      <c r="Q19" s="249"/>
      <c r="R19" s="249"/>
      <c r="S19" s="249"/>
      <c r="T19" s="249"/>
      <c r="U19" s="249"/>
      <c r="V19" s="249"/>
      <c r="W19" s="249"/>
      <c r="X19" s="249"/>
      <c r="Y19" s="3614" t="s">
        <v>438</v>
      </c>
      <c r="Z19" s="3614"/>
      <c r="AA19" s="3614"/>
      <c r="AB19" s="3614"/>
      <c r="AC19" s="259"/>
      <c r="AD19" s="3653"/>
      <c r="AE19" s="3653"/>
      <c r="AF19" s="3653"/>
      <c r="AG19" s="3653"/>
      <c r="AH19" s="3653"/>
      <c r="AI19" s="3653"/>
      <c r="AJ19" s="3653"/>
      <c r="AK19" s="3653"/>
      <c r="AL19" s="3653"/>
      <c r="AM19" s="3653"/>
      <c r="AN19" s="3653"/>
      <c r="AO19" s="3653"/>
      <c r="AP19" s="3653"/>
      <c r="AQ19" s="284"/>
      <c r="AR19" s="414"/>
      <c r="AS19" s="3578" t="s">
        <v>456</v>
      </c>
      <c r="AT19" s="3578"/>
      <c r="AU19" s="3578"/>
      <c r="AV19" s="3578"/>
      <c r="AW19" s="3578"/>
      <c r="AX19" s="399"/>
      <c r="AY19" s="3466" t="s">
        <v>491</v>
      </c>
      <c r="AZ19" s="3467"/>
      <c r="BA19" s="3467"/>
      <c r="BB19" s="3467"/>
      <c r="BC19" s="3467"/>
      <c r="BD19" s="3467"/>
      <c r="BE19" s="3467"/>
      <c r="BF19" s="3467"/>
      <c r="BG19" s="3467"/>
      <c r="BH19" s="3468"/>
      <c r="BI19" s="3466" t="s">
        <v>458</v>
      </c>
      <c r="BJ19" s="3467"/>
      <c r="BK19" s="3467"/>
      <c r="BL19" s="3467"/>
      <c r="BM19" s="3467"/>
      <c r="BN19" s="3467"/>
      <c r="BO19" s="3467"/>
      <c r="BP19" s="3467"/>
      <c r="BQ19" s="3467"/>
      <c r="BR19" s="3467"/>
      <c r="BS19" s="3467"/>
      <c r="BT19" s="3467"/>
      <c r="BU19" s="3467"/>
      <c r="BV19" s="3468"/>
      <c r="BW19" s="3466" t="s">
        <v>459</v>
      </c>
      <c r="BX19" s="3467"/>
      <c r="BY19" s="3467"/>
      <c r="BZ19" s="3467"/>
      <c r="CA19" s="3467"/>
      <c r="CB19" s="3467"/>
      <c r="CC19" s="3467"/>
      <c r="CD19" s="3467"/>
      <c r="CE19" s="3467"/>
      <c r="CF19" s="3468"/>
    </row>
    <row r="20" spans="1:84" ht="13.5" customHeight="1">
      <c r="A20" s="247"/>
      <c r="B20" s="248"/>
      <c r="C20" s="3658" t="s">
        <v>547</v>
      </c>
      <c r="D20" s="3658"/>
      <c r="E20" s="3658"/>
      <c r="F20" s="3658"/>
      <c r="G20" s="3658"/>
      <c r="H20" s="3658"/>
      <c r="I20" s="3658"/>
      <c r="J20" s="3658"/>
      <c r="K20" s="3658"/>
      <c r="L20" s="3658"/>
      <c r="M20" s="3658"/>
      <c r="N20" s="3658"/>
      <c r="O20" s="3658"/>
      <c r="P20" s="3658"/>
      <c r="Q20" s="3658"/>
      <c r="R20" s="3658"/>
      <c r="S20" s="3658"/>
      <c r="T20" s="3658"/>
      <c r="U20" s="3658"/>
      <c r="V20" s="3658"/>
      <c r="W20" s="3658"/>
      <c r="X20" s="3658"/>
      <c r="Y20" s="3658"/>
      <c r="Z20" s="3658"/>
      <c r="AA20" s="3658"/>
      <c r="AB20" s="3658"/>
      <c r="AC20" s="3658"/>
      <c r="AD20" s="3658"/>
      <c r="AE20" s="3658"/>
      <c r="AF20" s="3658"/>
      <c r="AG20" s="3658"/>
      <c r="AH20" s="3658"/>
      <c r="AI20" s="3658"/>
      <c r="AJ20" s="3658"/>
      <c r="AK20" s="3658"/>
      <c r="AL20" s="3658"/>
      <c r="AM20" s="3658"/>
      <c r="AN20" s="3658"/>
      <c r="AO20" s="3658"/>
      <c r="AP20" s="3658"/>
      <c r="AQ20" s="416"/>
      <c r="AR20" s="409"/>
      <c r="AS20" s="3579"/>
      <c r="AT20" s="3579"/>
      <c r="AU20" s="3579"/>
      <c r="AV20" s="3579"/>
      <c r="AW20" s="3579"/>
      <c r="AX20" s="410"/>
      <c r="AY20" s="3469"/>
      <c r="AZ20" s="3470"/>
      <c r="BA20" s="3470"/>
      <c r="BB20" s="3470"/>
      <c r="BC20" s="3470"/>
      <c r="BD20" s="3470"/>
      <c r="BE20" s="3470"/>
      <c r="BF20" s="3470"/>
      <c r="BG20" s="3470"/>
      <c r="BH20" s="3471"/>
      <c r="BI20" s="3469"/>
      <c r="BJ20" s="3470"/>
      <c r="BK20" s="3470"/>
      <c r="BL20" s="3470"/>
      <c r="BM20" s="3470"/>
      <c r="BN20" s="3470"/>
      <c r="BO20" s="3470"/>
      <c r="BP20" s="3470"/>
      <c r="BQ20" s="3470"/>
      <c r="BR20" s="3470"/>
      <c r="BS20" s="3470"/>
      <c r="BT20" s="3470"/>
      <c r="BU20" s="3470"/>
      <c r="BV20" s="3471"/>
      <c r="BW20" s="3469"/>
      <c r="BX20" s="3470"/>
      <c r="BY20" s="3470"/>
      <c r="BZ20" s="3470"/>
      <c r="CA20" s="3470"/>
      <c r="CB20" s="3470"/>
      <c r="CC20" s="3470"/>
      <c r="CD20" s="3470"/>
      <c r="CE20" s="3470"/>
      <c r="CF20" s="3471"/>
    </row>
    <row r="21" spans="1:84" ht="13.5" customHeight="1">
      <c r="A21" s="247"/>
      <c r="B21" s="248"/>
      <c r="C21" s="3659"/>
      <c r="D21" s="3659"/>
      <c r="E21" s="3659"/>
      <c r="F21" s="3659"/>
      <c r="G21" s="3659"/>
      <c r="H21" s="3659"/>
      <c r="I21" s="3659"/>
      <c r="J21" s="3659"/>
      <c r="K21" s="3659"/>
      <c r="L21" s="3659"/>
      <c r="M21" s="3659"/>
      <c r="N21" s="3659"/>
      <c r="O21" s="3659"/>
      <c r="P21" s="3659"/>
      <c r="Q21" s="3659"/>
      <c r="R21" s="3659"/>
      <c r="S21" s="3659"/>
      <c r="T21" s="3659"/>
      <c r="U21" s="3659"/>
      <c r="V21" s="3659"/>
      <c r="W21" s="3659"/>
      <c r="X21" s="3659"/>
      <c r="Y21" s="3659"/>
      <c r="Z21" s="3659"/>
      <c r="AA21" s="3659"/>
      <c r="AB21" s="3659"/>
      <c r="AC21" s="3659"/>
      <c r="AD21" s="3659"/>
      <c r="AE21" s="3659"/>
      <c r="AF21" s="3659"/>
      <c r="AG21" s="3659"/>
      <c r="AH21" s="3659"/>
      <c r="AI21" s="3659"/>
      <c r="AJ21" s="3659"/>
      <c r="AK21" s="3659"/>
      <c r="AL21" s="3659"/>
      <c r="AM21" s="3659"/>
      <c r="AN21" s="3659"/>
      <c r="AO21" s="3659"/>
      <c r="AP21" s="3659"/>
      <c r="AQ21" s="285"/>
      <c r="AR21" s="409"/>
      <c r="AS21" s="3579"/>
      <c r="AT21" s="3579"/>
      <c r="AU21" s="3579"/>
      <c r="AV21" s="3579"/>
      <c r="AW21" s="3579"/>
      <c r="AX21" s="410"/>
      <c r="AY21" s="3557" t="s">
        <v>462</v>
      </c>
      <c r="AZ21" s="3558"/>
      <c r="BA21" s="3558"/>
      <c r="BB21" s="3558"/>
      <c r="BC21" s="3558"/>
      <c r="BD21" s="3558"/>
      <c r="BE21" s="3558"/>
      <c r="BF21" s="3558"/>
      <c r="BG21" s="3558"/>
      <c r="BH21" s="3559"/>
      <c r="BI21" s="3563" t="s">
        <v>463</v>
      </c>
      <c r="BJ21" s="3564"/>
      <c r="BK21" s="3564"/>
      <c r="BL21" s="3564"/>
      <c r="BM21" s="3564"/>
      <c r="BN21" s="3565" t="s">
        <v>464</v>
      </c>
      <c r="BO21" s="3566"/>
      <c r="BP21" s="3566"/>
      <c r="BQ21" s="3566"/>
      <c r="BR21" s="3566"/>
      <c r="BS21" s="3566"/>
      <c r="BT21" s="3566"/>
      <c r="BU21" s="3566"/>
      <c r="BV21" s="3567"/>
      <c r="BW21" s="3557" t="s">
        <v>465</v>
      </c>
      <c r="BX21" s="3459"/>
      <c r="BY21" s="3459"/>
      <c r="BZ21" s="3459"/>
      <c r="CA21" s="3459"/>
      <c r="CB21" s="3459"/>
      <c r="CC21" s="3459"/>
      <c r="CD21" s="3459"/>
      <c r="CE21" s="3459"/>
      <c r="CF21" s="3460"/>
    </row>
    <row r="22" spans="1:84" ht="13.5" customHeight="1">
      <c r="A22" s="247"/>
      <c r="B22" s="414"/>
      <c r="C22" s="3602" t="s">
        <v>461</v>
      </c>
      <c r="D22" s="3602"/>
      <c r="E22" s="3602"/>
      <c r="F22" s="3602"/>
      <c r="G22" s="3602"/>
      <c r="H22" s="399"/>
      <c r="I22" s="3458"/>
      <c r="J22" s="3459"/>
      <c r="K22" s="3459"/>
      <c r="L22" s="3459"/>
      <c r="M22" s="3459"/>
      <c r="N22" s="3459"/>
      <c r="O22" s="3459"/>
      <c r="P22" s="3459"/>
      <c r="Q22" s="3459"/>
      <c r="R22" s="3459"/>
      <c r="S22" s="3459"/>
      <c r="T22" s="3459"/>
      <c r="U22" s="3459"/>
      <c r="V22" s="3459"/>
      <c r="W22" s="3459"/>
      <c r="X22" s="3459"/>
      <c r="Y22" s="3459"/>
      <c r="Z22" s="3459"/>
      <c r="AA22" s="3459"/>
      <c r="AB22" s="3459"/>
      <c r="AC22" s="3459"/>
      <c r="AD22" s="3459"/>
      <c r="AE22" s="3459"/>
      <c r="AF22" s="3459"/>
      <c r="AG22" s="3459"/>
      <c r="AH22" s="3459"/>
      <c r="AI22" s="3459"/>
      <c r="AJ22" s="3459"/>
      <c r="AK22" s="3459"/>
      <c r="AL22" s="3459"/>
      <c r="AM22" s="3459"/>
      <c r="AN22" s="3459"/>
      <c r="AO22" s="3459"/>
      <c r="AP22" s="3460"/>
      <c r="AQ22" s="249"/>
      <c r="AR22" s="409"/>
      <c r="AS22" s="3579"/>
      <c r="AT22" s="3579"/>
      <c r="AU22" s="3579"/>
      <c r="AV22" s="3579"/>
      <c r="AW22" s="3579"/>
      <c r="AX22" s="410"/>
      <c r="AY22" s="3560"/>
      <c r="AZ22" s="3561"/>
      <c r="BA22" s="3561"/>
      <c r="BB22" s="3561"/>
      <c r="BC22" s="3561"/>
      <c r="BD22" s="3561"/>
      <c r="BE22" s="3561"/>
      <c r="BF22" s="3561"/>
      <c r="BG22" s="3561"/>
      <c r="BH22" s="3562"/>
      <c r="BI22" s="3570" t="s">
        <v>466</v>
      </c>
      <c r="BJ22" s="3571"/>
      <c r="BK22" s="3571"/>
      <c r="BL22" s="3571"/>
      <c r="BM22" s="3571"/>
      <c r="BN22" s="3568"/>
      <c r="BO22" s="3568"/>
      <c r="BP22" s="3568"/>
      <c r="BQ22" s="3568"/>
      <c r="BR22" s="3568"/>
      <c r="BS22" s="3568"/>
      <c r="BT22" s="3568"/>
      <c r="BU22" s="3568"/>
      <c r="BV22" s="3569"/>
      <c r="BW22" s="3461"/>
      <c r="BX22" s="3462"/>
      <c r="BY22" s="3462"/>
      <c r="BZ22" s="3462"/>
      <c r="CA22" s="3462"/>
      <c r="CB22" s="3462"/>
      <c r="CC22" s="3462"/>
      <c r="CD22" s="3462"/>
      <c r="CE22" s="3462"/>
      <c r="CF22" s="3463"/>
    </row>
    <row r="23" spans="1:84" ht="13.5" customHeight="1">
      <c r="A23" s="247"/>
      <c r="B23" s="409"/>
      <c r="C23" s="3603"/>
      <c r="D23" s="3603"/>
      <c r="E23" s="3603"/>
      <c r="F23" s="3603"/>
      <c r="G23" s="3603"/>
      <c r="H23" s="410"/>
      <c r="I23" s="3616"/>
      <c r="J23" s="3601"/>
      <c r="K23" s="3601"/>
      <c r="L23" s="3601"/>
      <c r="M23" s="3601"/>
      <c r="N23" s="3601"/>
      <c r="O23" s="3601"/>
      <c r="P23" s="3601"/>
      <c r="Q23" s="3601"/>
      <c r="R23" s="3601"/>
      <c r="S23" s="3601"/>
      <c r="T23" s="3601"/>
      <c r="U23" s="3601"/>
      <c r="V23" s="3601"/>
      <c r="W23" s="3601"/>
      <c r="X23" s="3601"/>
      <c r="Y23" s="3601"/>
      <c r="Z23" s="3601"/>
      <c r="AA23" s="3601"/>
      <c r="AB23" s="3601"/>
      <c r="AC23" s="3601"/>
      <c r="AD23" s="3601"/>
      <c r="AE23" s="3601"/>
      <c r="AF23" s="3601"/>
      <c r="AG23" s="3601"/>
      <c r="AH23" s="3601"/>
      <c r="AI23" s="3601"/>
      <c r="AJ23" s="3601"/>
      <c r="AK23" s="3601"/>
      <c r="AL23" s="3601"/>
      <c r="AM23" s="3601"/>
      <c r="AN23" s="3601"/>
      <c r="AO23" s="3601"/>
      <c r="AP23" s="3617"/>
      <c r="AQ23" s="249"/>
      <c r="AR23" s="409"/>
      <c r="AS23" s="3579"/>
      <c r="AT23" s="3579"/>
      <c r="AU23" s="3579"/>
      <c r="AV23" s="3579"/>
      <c r="AW23" s="3579"/>
      <c r="AX23" s="410"/>
      <c r="AY23" s="3581" t="s">
        <v>462</v>
      </c>
      <c r="AZ23" s="3582"/>
      <c r="BA23" s="3582"/>
      <c r="BB23" s="3582"/>
      <c r="BC23" s="3582"/>
      <c r="BD23" s="3582"/>
      <c r="BE23" s="3582"/>
      <c r="BF23" s="3582"/>
      <c r="BG23" s="3582"/>
      <c r="BH23" s="3583"/>
      <c r="BI23" s="3587" t="s">
        <v>463</v>
      </c>
      <c r="BJ23" s="3588"/>
      <c r="BK23" s="3588"/>
      <c r="BL23" s="3588"/>
      <c r="BM23" s="3588"/>
      <c r="BN23" s="3589" t="s">
        <v>464</v>
      </c>
      <c r="BO23" s="3590"/>
      <c r="BP23" s="3590"/>
      <c r="BQ23" s="3590"/>
      <c r="BR23" s="3590"/>
      <c r="BS23" s="3590"/>
      <c r="BT23" s="3590"/>
      <c r="BU23" s="3590"/>
      <c r="BV23" s="3591"/>
      <c r="BW23" s="3581" t="s">
        <v>465</v>
      </c>
      <c r="BX23" s="3418"/>
      <c r="BY23" s="3418"/>
      <c r="BZ23" s="3418"/>
      <c r="CA23" s="3418"/>
      <c r="CB23" s="3418"/>
      <c r="CC23" s="3418"/>
      <c r="CD23" s="3418"/>
      <c r="CE23" s="3418"/>
      <c r="CF23" s="3419"/>
    </row>
    <row r="24" spans="1:84" ht="13.5" customHeight="1">
      <c r="A24" s="247"/>
      <c r="B24" s="400"/>
      <c r="C24" s="3604"/>
      <c r="D24" s="3604"/>
      <c r="E24" s="3604"/>
      <c r="F24" s="3604"/>
      <c r="G24" s="3604"/>
      <c r="H24" s="401"/>
      <c r="I24" s="3461"/>
      <c r="J24" s="3462"/>
      <c r="K24" s="3462"/>
      <c r="L24" s="3462"/>
      <c r="M24" s="3462"/>
      <c r="N24" s="3462"/>
      <c r="O24" s="3462"/>
      <c r="P24" s="3462"/>
      <c r="Q24" s="3462"/>
      <c r="R24" s="3462"/>
      <c r="S24" s="3462"/>
      <c r="T24" s="3462"/>
      <c r="U24" s="3462"/>
      <c r="V24" s="3462"/>
      <c r="W24" s="3462"/>
      <c r="X24" s="3462"/>
      <c r="Y24" s="3462"/>
      <c r="Z24" s="3462"/>
      <c r="AA24" s="3462"/>
      <c r="AB24" s="3462"/>
      <c r="AC24" s="3462"/>
      <c r="AD24" s="3462"/>
      <c r="AE24" s="3462"/>
      <c r="AF24" s="3462"/>
      <c r="AG24" s="3462"/>
      <c r="AH24" s="3462"/>
      <c r="AI24" s="3462"/>
      <c r="AJ24" s="3462"/>
      <c r="AK24" s="3462"/>
      <c r="AL24" s="3462"/>
      <c r="AM24" s="3462"/>
      <c r="AN24" s="3462"/>
      <c r="AO24" s="3462"/>
      <c r="AP24" s="3463"/>
      <c r="AQ24" s="249"/>
      <c r="AR24" s="400"/>
      <c r="AS24" s="3580"/>
      <c r="AT24" s="3580"/>
      <c r="AU24" s="3580"/>
      <c r="AV24" s="3580"/>
      <c r="AW24" s="3580"/>
      <c r="AX24" s="401"/>
      <c r="AY24" s="3584"/>
      <c r="AZ24" s="3585"/>
      <c r="BA24" s="3585"/>
      <c r="BB24" s="3585"/>
      <c r="BC24" s="3585"/>
      <c r="BD24" s="3585"/>
      <c r="BE24" s="3585"/>
      <c r="BF24" s="3585"/>
      <c r="BG24" s="3585"/>
      <c r="BH24" s="3586"/>
      <c r="BI24" s="3525" t="s">
        <v>466</v>
      </c>
      <c r="BJ24" s="3526"/>
      <c r="BK24" s="3526"/>
      <c r="BL24" s="3526"/>
      <c r="BM24" s="3526"/>
      <c r="BN24" s="3592"/>
      <c r="BO24" s="3592"/>
      <c r="BP24" s="3592"/>
      <c r="BQ24" s="3592"/>
      <c r="BR24" s="3592"/>
      <c r="BS24" s="3592"/>
      <c r="BT24" s="3592"/>
      <c r="BU24" s="3592"/>
      <c r="BV24" s="3593"/>
      <c r="BW24" s="3420"/>
      <c r="BX24" s="3421"/>
      <c r="BY24" s="3421"/>
      <c r="BZ24" s="3421"/>
      <c r="CA24" s="3421"/>
      <c r="CB24" s="3421"/>
      <c r="CC24" s="3421"/>
      <c r="CD24" s="3421"/>
      <c r="CE24" s="3421"/>
      <c r="CF24" s="3422"/>
    </row>
    <row r="25" spans="1:84" ht="13.5" customHeight="1">
      <c r="A25" s="247"/>
      <c r="B25" s="414"/>
      <c r="C25" s="3412" t="s">
        <v>467</v>
      </c>
      <c r="D25" s="3412"/>
      <c r="E25" s="3412"/>
      <c r="F25" s="3412"/>
      <c r="G25" s="3412"/>
      <c r="H25" s="399"/>
      <c r="I25" s="3400" t="s">
        <v>468</v>
      </c>
      <c r="J25" s="3572"/>
      <c r="K25" s="3572"/>
      <c r="L25" s="3572"/>
      <c r="M25" s="3572"/>
      <c r="N25" s="3572"/>
      <c r="O25" s="3572"/>
      <c r="P25" s="3572"/>
      <c r="Q25" s="3572"/>
      <c r="R25" s="3572"/>
      <c r="S25" s="3572"/>
      <c r="T25" s="3572"/>
      <c r="U25" s="3572"/>
      <c r="V25" s="3573"/>
      <c r="W25" s="404"/>
      <c r="X25" s="3412" t="s">
        <v>53</v>
      </c>
      <c r="Y25" s="3412"/>
      <c r="Z25" s="3412"/>
      <c r="AA25" s="3412"/>
      <c r="AB25" s="3412"/>
      <c r="AC25" s="399"/>
      <c r="AD25" s="3400" t="s">
        <v>469</v>
      </c>
      <c r="AE25" s="3485"/>
      <c r="AF25" s="3485"/>
      <c r="AG25" s="3485"/>
      <c r="AH25" s="3485"/>
      <c r="AI25" s="3485"/>
      <c r="AJ25" s="3485"/>
      <c r="AK25" s="3485"/>
      <c r="AL25" s="3485"/>
      <c r="AM25" s="3485"/>
      <c r="AN25" s="3485"/>
      <c r="AO25" s="3485"/>
      <c r="AP25" s="3486"/>
      <c r="AQ25" s="415"/>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row>
    <row r="26" spans="1:84" ht="13.5" customHeight="1">
      <c r="A26" s="247"/>
      <c r="B26" s="400"/>
      <c r="C26" s="3415"/>
      <c r="D26" s="3415"/>
      <c r="E26" s="3415"/>
      <c r="F26" s="3415"/>
      <c r="G26" s="3415"/>
      <c r="H26" s="401"/>
      <c r="I26" s="3574"/>
      <c r="J26" s="3575"/>
      <c r="K26" s="3575"/>
      <c r="L26" s="3575"/>
      <c r="M26" s="3575"/>
      <c r="N26" s="3575"/>
      <c r="O26" s="3575"/>
      <c r="P26" s="3575"/>
      <c r="Q26" s="3575"/>
      <c r="R26" s="3575"/>
      <c r="S26" s="3575"/>
      <c r="T26" s="3575"/>
      <c r="U26" s="3575"/>
      <c r="V26" s="3576"/>
      <c r="W26" s="417"/>
      <c r="X26" s="3548"/>
      <c r="Y26" s="3548"/>
      <c r="Z26" s="3548"/>
      <c r="AA26" s="3548"/>
      <c r="AB26" s="3548"/>
      <c r="AC26" s="410"/>
      <c r="AD26" s="3577"/>
      <c r="AE26" s="3555"/>
      <c r="AF26" s="3555"/>
      <c r="AG26" s="3555"/>
      <c r="AH26" s="3555"/>
      <c r="AI26" s="3555"/>
      <c r="AJ26" s="3555"/>
      <c r="AK26" s="3555"/>
      <c r="AL26" s="3555"/>
      <c r="AM26" s="3555"/>
      <c r="AN26" s="3555"/>
      <c r="AO26" s="3555"/>
      <c r="AP26" s="3556"/>
      <c r="AQ26" s="415"/>
      <c r="AR26" s="414"/>
      <c r="AS26" s="3512" t="s">
        <v>507</v>
      </c>
      <c r="AT26" s="3512"/>
      <c r="AU26" s="3512"/>
      <c r="AV26" s="3512"/>
      <c r="AW26" s="3512"/>
      <c r="AX26" s="399"/>
      <c r="AY26" s="395" t="s">
        <v>494</v>
      </c>
      <c r="AZ26" s="3512" t="s">
        <v>499</v>
      </c>
      <c r="BA26" s="3512"/>
      <c r="BB26" s="3512"/>
      <c r="BC26" s="3512"/>
      <c r="BD26" s="396"/>
      <c r="BE26" s="3512" t="s">
        <v>500</v>
      </c>
      <c r="BF26" s="3512"/>
      <c r="BG26" s="3512"/>
      <c r="BH26" s="3512"/>
      <c r="BI26" s="3512"/>
      <c r="BJ26" s="3512"/>
      <c r="BK26" s="3512"/>
      <c r="BL26" s="3512"/>
      <c r="BM26" s="3512"/>
      <c r="BN26" s="3512"/>
      <c r="BO26" s="3518" t="s">
        <v>501</v>
      </c>
      <c r="BP26" s="3518"/>
      <c r="BQ26" s="3518"/>
      <c r="BR26" s="3518"/>
      <c r="BS26" s="3518"/>
      <c r="BT26" s="3518"/>
      <c r="BU26" s="3518"/>
      <c r="BV26" s="3518"/>
      <c r="BW26" s="3518"/>
      <c r="BX26" s="3512" t="s">
        <v>502</v>
      </c>
      <c r="BY26" s="3512"/>
      <c r="BZ26" s="3512"/>
      <c r="CA26" s="3512"/>
      <c r="CB26" s="3512"/>
      <c r="CC26" s="3512"/>
      <c r="CD26" s="3512"/>
      <c r="CE26" s="3512"/>
      <c r="CF26" s="3515"/>
    </row>
    <row r="27" spans="1:84" ht="13.5" customHeight="1">
      <c r="A27" s="247"/>
      <c r="B27" s="409"/>
      <c r="C27" s="3548" t="s">
        <v>492</v>
      </c>
      <c r="D27" s="3548"/>
      <c r="E27" s="3548"/>
      <c r="F27" s="3548"/>
      <c r="G27" s="3548"/>
      <c r="H27" s="410"/>
      <c r="I27" s="3549" t="s">
        <v>472</v>
      </c>
      <c r="J27" s="3550"/>
      <c r="K27" s="3550"/>
      <c r="L27" s="3550"/>
      <c r="M27" s="3550"/>
      <c r="N27" s="3550"/>
      <c r="O27" s="3550"/>
      <c r="P27" s="3550"/>
      <c r="Q27" s="3550"/>
      <c r="R27" s="3550"/>
      <c r="S27" s="3550"/>
      <c r="T27" s="3550"/>
      <c r="U27" s="3550"/>
      <c r="V27" s="3551"/>
      <c r="W27" s="417"/>
      <c r="X27" s="3548"/>
      <c r="Y27" s="3548"/>
      <c r="Z27" s="3548"/>
      <c r="AA27" s="3548"/>
      <c r="AB27" s="3548"/>
      <c r="AC27" s="410"/>
      <c r="AD27" s="3403" t="s">
        <v>470</v>
      </c>
      <c r="AE27" s="3555"/>
      <c r="AF27" s="3555"/>
      <c r="AG27" s="3555"/>
      <c r="AH27" s="3555"/>
      <c r="AI27" s="3555"/>
      <c r="AJ27" s="3555"/>
      <c r="AK27" s="3555"/>
      <c r="AL27" s="3555"/>
      <c r="AM27" s="3555"/>
      <c r="AN27" s="3555"/>
      <c r="AO27" s="3555"/>
      <c r="AP27" s="3556"/>
      <c r="AQ27" s="415"/>
      <c r="AR27" s="409"/>
      <c r="AS27" s="3513"/>
      <c r="AT27" s="3513"/>
      <c r="AU27" s="3513"/>
      <c r="AV27" s="3513"/>
      <c r="AW27" s="3513"/>
      <c r="AX27" s="410"/>
      <c r="AY27" s="412"/>
      <c r="AZ27" s="3513"/>
      <c r="BA27" s="3513"/>
      <c r="BB27" s="3513"/>
      <c r="BC27" s="3513"/>
      <c r="BD27" s="413"/>
      <c r="BE27" s="3514"/>
      <c r="BF27" s="3514"/>
      <c r="BG27" s="3514"/>
      <c r="BH27" s="3514"/>
      <c r="BI27" s="3514"/>
      <c r="BJ27" s="3514"/>
      <c r="BK27" s="3514"/>
      <c r="BL27" s="3514"/>
      <c r="BM27" s="3514"/>
      <c r="BN27" s="3514"/>
      <c r="BO27" s="3518"/>
      <c r="BP27" s="3518"/>
      <c r="BQ27" s="3518"/>
      <c r="BR27" s="3518"/>
      <c r="BS27" s="3518"/>
      <c r="BT27" s="3518"/>
      <c r="BU27" s="3518"/>
      <c r="BV27" s="3518"/>
      <c r="BW27" s="3518"/>
      <c r="BX27" s="3514"/>
      <c r="BY27" s="3514"/>
      <c r="BZ27" s="3514"/>
      <c r="CA27" s="3514"/>
      <c r="CB27" s="3514"/>
      <c r="CC27" s="3514"/>
      <c r="CD27" s="3514"/>
      <c r="CE27" s="3514"/>
      <c r="CF27" s="3517"/>
    </row>
    <row r="28" spans="1:84" ht="13.5" customHeight="1">
      <c r="A28" s="247"/>
      <c r="B28" s="400"/>
      <c r="C28" s="3415"/>
      <c r="D28" s="3415"/>
      <c r="E28" s="3415"/>
      <c r="F28" s="3415"/>
      <c r="G28" s="3415"/>
      <c r="H28" s="401"/>
      <c r="I28" s="3552"/>
      <c r="J28" s="3553"/>
      <c r="K28" s="3553"/>
      <c r="L28" s="3553"/>
      <c r="M28" s="3553"/>
      <c r="N28" s="3553"/>
      <c r="O28" s="3553"/>
      <c r="P28" s="3553"/>
      <c r="Q28" s="3553"/>
      <c r="R28" s="3553"/>
      <c r="S28" s="3553"/>
      <c r="T28" s="3553"/>
      <c r="U28" s="3553"/>
      <c r="V28" s="3554"/>
      <c r="W28" s="411"/>
      <c r="X28" s="3415"/>
      <c r="Y28" s="3415"/>
      <c r="Z28" s="3415"/>
      <c r="AA28" s="3415"/>
      <c r="AB28" s="3415"/>
      <c r="AC28" s="401"/>
      <c r="AD28" s="3487"/>
      <c r="AE28" s="3488"/>
      <c r="AF28" s="3488"/>
      <c r="AG28" s="3488"/>
      <c r="AH28" s="3488"/>
      <c r="AI28" s="3488"/>
      <c r="AJ28" s="3488"/>
      <c r="AK28" s="3488"/>
      <c r="AL28" s="3488"/>
      <c r="AM28" s="3488"/>
      <c r="AN28" s="3488"/>
      <c r="AO28" s="3488"/>
      <c r="AP28" s="3489"/>
      <c r="AQ28" s="284"/>
      <c r="AR28" s="409"/>
      <c r="AS28" s="3513"/>
      <c r="AT28" s="3513"/>
      <c r="AU28" s="3513"/>
      <c r="AV28" s="3513"/>
      <c r="AW28" s="3513"/>
      <c r="AX28" s="410"/>
      <c r="AY28" s="259"/>
      <c r="AZ28" s="3513"/>
      <c r="BA28" s="3513"/>
      <c r="BB28" s="3513"/>
      <c r="BC28" s="3513"/>
      <c r="BD28" s="410"/>
      <c r="BE28" s="3533" t="s">
        <v>504</v>
      </c>
      <c r="BF28" s="3533"/>
      <c r="BG28" s="3533"/>
      <c r="BH28" s="3533"/>
      <c r="BI28" s="3533"/>
      <c r="BJ28" s="3533"/>
      <c r="BK28" s="3533"/>
      <c r="BL28" s="3533"/>
      <c r="BM28" s="3533"/>
      <c r="BN28" s="3533"/>
      <c r="BO28" s="3535" t="s">
        <v>504</v>
      </c>
      <c r="BP28" s="3535"/>
      <c r="BQ28" s="3535"/>
      <c r="BR28" s="3535"/>
      <c r="BS28" s="3535"/>
      <c r="BT28" s="3535"/>
      <c r="BU28" s="3535"/>
      <c r="BV28" s="3535"/>
      <c r="BW28" s="3535"/>
      <c r="BX28" s="3533" t="s">
        <v>504</v>
      </c>
      <c r="BY28" s="3533"/>
      <c r="BZ28" s="3533"/>
      <c r="CA28" s="3533"/>
      <c r="CB28" s="3533"/>
      <c r="CC28" s="3533"/>
      <c r="CD28" s="3533"/>
      <c r="CE28" s="3533"/>
      <c r="CF28" s="3536"/>
    </row>
    <row r="29" spans="1:84" ht="13.5" customHeight="1">
      <c r="A29" s="247"/>
      <c r="B29" s="248"/>
      <c r="C29" s="393"/>
      <c r="D29" s="281"/>
      <c r="E29" s="281"/>
      <c r="F29" s="281"/>
      <c r="G29" s="281"/>
      <c r="H29" s="281"/>
      <c r="I29" s="249"/>
      <c r="J29" s="249"/>
      <c r="K29" s="249"/>
      <c r="L29" s="249"/>
      <c r="M29" s="249"/>
      <c r="N29" s="249"/>
      <c r="O29" s="249"/>
      <c r="P29" s="249"/>
      <c r="Q29" s="249"/>
      <c r="R29" s="249"/>
      <c r="S29" s="249"/>
      <c r="T29" s="249"/>
      <c r="U29" s="249"/>
      <c r="V29" s="249"/>
      <c r="W29" s="249"/>
      <c r="X29" s="249"/>
      <c r="Y29" s="286"/>
      <c r="Z29" s="286"/>
      <c r="AA29" s="286"/>
      <c r="AB29" s="286"/>
      <c r="AC29" s="249"/>
      <c r="AD29" s="284"/>
      <c r="AE29" s="284"/>
      <c r="AF29" s="284"/>
      <c r="AG29" s="284"/>
      <c r="AH29" s="284"/>
      <c r="AI29" s="284"/>
      <c r="AJ29" s="284"/>
      <c r="AK29" s="284"/>
      <c r="AL29" s="284"/>
      <c r="AM29" s="284"/>
      <c r="AN29" s="284"/>
      <c r="AO29" s="284"/>
      <c r="AP29" s="284"/>
      <c r="AQ29" s="253"/>
      <c r="AR29" s="409"/>
      <c r="AS29" s="3513"/>
      <c r="AT29" s="3513"/>
      <c r="AU29" s="3513"/>
      <c r="AV29" s="3513"/>
      <c r="AW29" s="3513"/>
      <c r="AX29" s="410"/>
      <c r="AY29" s="259"/>
      <c r="AZ29" s="3513"/>
      <c r="BA29" s="3513"/>
      <c r="BB29" s="3513"/>
      <c r="BC29" s="3513"/>
      <c r="BD29" s="410"/>
      <c r="BE29" s="3534"/>
      <c r="BF29" s="3534"/>
      <c r="BG29" s="3534"/>
      <c r="BH29" s="3534"/>
      <c r="BI29" s="3534"/>
      <c r="BJ29" s="3534"/>
      <c r="BK29" s="3534"/>
      <c r="BL29" s="3534"/>
      <c r="BM29" s="3534"/>
      <c r="BN29" s="3534"/>
      <c r="BO29" s="3535"/>
      <c r="BP29" s="3535"/>
      <c r="BQ29" s="3535"/>
      <c r="BR29" s="3535"/>
      <c r="BS29" s="3535"/>
      <c r="BT29" s="3535"/>
      <c r="BU29" s="3535"/>
      <c r="BV29" s="3535"/>
      <c r="BW29" s="3535"/>
      <c r="BX29" s="3534"/>
      <c r="BY29" s="3534"/>
      <c r="BZ29" s="3534"/>
      <c r="CA29" s="3534"/>
      <c r="CB29" s="3534"/>
      <c r="CC29" s="3534"/>
      <c r="CD29" s="3534"/>
      <c r="CE29" s="3534"/>
      <c r="CF29" s="3537"/>
    </row>
    <row r="30" spans="1:84" ht="13.5" customHeight="1">
      <c r="A30" s="247"/>
      <c r="B30" s="414"/>
      <c r="C30" s="3578" t="s">
        <v>456</v>
      </c>
      <c r="D30" s="3578"/>
      <c r="E30" s="3578"/>
      <c r="F30" s="3578"/>
      <c r="G30" s="3578"/>
      <c r="H30" s="399"/>
      <c r="I30" s="3466" t="s">
        <v>491</v>
      </c>
      <c r="J30" s="3467"/>
      <c r="K30" s="3467"/>
      <c r="L30" s="3467"/>
      <c r="M30" s="3467"/>
      <c r="N30" s="3467"/>
      <c r="O30" s="3467"/>
      <c r="P30" s="3467"/>
      <c r="Q30" s="3467"/>
      <c r="R30" s="3468"/>
      <c r="S30" s="3466" t="s">
        <v>458</v>
      </c>
      <c r="T30" s="3467"/>
      <c r="U30" s="3467"/>
      <c r="V30" s="3467"/>
      <c r="W30" s="3467"/>
      <c r="X30" s="3467"/>
      <c r="Y30" s="3467"/>
      <c r="Z30" s="3467"/>
      <c r="AA30" s="3467"/>
      <c r="AB30" s="3467"/>
      <c r="AC30" s="3467"/>
      <c r="AD30" s="3467"/>
      <c r="AE30" s="3467"/>
      <c r="AF30" s="3468"/>
      <c r="AG30" s="3466" t="s">
        <v>459</v>
      </c>
      <c r="AH30" s="3467"/>
      <c r="AI30" s="3467"/>
      <c r="AJ30" s="3467"/>
      <c r="AK30" s="3467"/>
      <c r="AL30" s="3467"/>
      <c r="AM30" s="3467"/>
      <c r="AN30" s="3467"/>
      <c r="AO30" s="3467"/>
      <c r="AP30" s="3468"/>
      <c r="AQ30" s="253"/>
      <c r="AR30" s="409"/>
      <c r="AS30" s="3513"/>
      <c r="AT30" s="3513"/>
      <c r="AU30" s="3513"/>
      <c r="AV30" s="3513"/>
      <c r="AW30" s="3513"/>
      <c r="AX30" s="410"/>
      <c r="AY30" s="3508" t="s">
        <v>505</v>
      </c>
      <c r="AZ30" s="3418"/>
      <c r="BA30" s="3418"/>
      <c r="BB30" s="3418"/>
      <c r="BC30" s="3418"/>
      <c r="BD30" s="3419"/>
      <c r="BE30" s="3466" t="s">
        <v>506</v>
      </c>
      <c r="BF30" s="3467"/>
      <c r="BG30" s="3467"/>
      <c r="BH30" s="3467"/>
      <c r="BI30" s="3467"/>
      <c r="BJ30" s="3467"/>
      <c r="BK30" s="3467"/>
      <c r="BL30" s="3466" t="s">
        <v>500</v>
      </c>
      <c r="BM30" s="3467"/>
      <c r="BN30" s="3467"/>
      <c r="BO30" s="3467"/>
      <c r="BP30" s="3467"/>
      <c r="BQ30" s="3467"/>
      <c r="BR30" s="3467"/>
      <c r="BS30" s="3468"/>
      <c r="BT30" s="3466" t="s">
        <v>501</v>
      </c>
      <c r="BU30" s="3467"/>
      <c r="BV30" s="3467"/>
      <c r="BW30" s="3467"/>
      <c r="BX30" s="3467"/>
      <c r="BY30" s="3467"/>
      <c r="BZ30" s="3468"/>
      <c r="CA30" s="3466" t="s">
        <v>502</v>
      </c>
      <c r="CB30" s="3467"/>
      <c r="CC30" s="3467"/>
      <c r="CD30" s="3467"/>
      <c r="CE30" s="3467"/>
      <c r="CF30" s="3468"/>
    </row>
    <row r="31" spans="1:84" ht="13.5" customHeight="1">
      <c r="A31" s="247"/>
      <c r="B31" s="409"/>
      <c r="C31" s="3579"/>
      <c r="D31" s="3579"/>
      <c r="E31" s="3579"/>
      <c r="F31" s="3579"/>
      <c r="G31" s="3579"/>
      <c r="H31" s="410"/>
      <c r="I31" s="3469"/>
      <c r="J31" s="3470"/>
      <c r="K31" s="3470"/>
      <c r="L31" s="3470"/>
      <c r="M31" s="3470"/>
      <c r="N31" s="3470"/>
      <c r="O31" s="3470"/>
      <c r="P31" s="3470"/>
      <c r="Q31" s="3470"/>
      <c r="R31" s="3471"/>
      <c r="S31" s="3469"/>
      <c r="T31" s="3470"/>
      <c r="U31" s="3470"/>
      <c r="V31" s="3470"/>
      <c r="W31" s="3470"/>
      <c r="X31" s="3470"/>
      <c r="Y31" s="3470"/>
      <c r="Z31" s="3470"/>
      <c r="AA31" s="3470"/>
      <c r="AB31" s="3470"/>
      <c r="AC31" s="3470"/>
      <c r="AD31" s="3470"/>
      <c r="AE31" s="3470"/>
      <c r="AF31" s="3471"/>
      <c r="AG31" s="3469"/>
      <c r="AH31" s="3470"/>
      <c r="AI31" s="3470"/>
      <c r="AJ31" s="3470"/>
      <c r="AK31" s="3470"/>
      <c r="AL31" s="3470"/>
      <c r="AM31" s="3470"/>
      <c r="AN31" s="3470"/>
      <c r="AO31" s="3470"/>
      <c r="AP31" s="3471"/>
      <c r="AQ31" s="249"/>
      <c r="AR31" s="409"/>
      <c r="AS31" s="3513"/>
      <c r="AT31" s="3513"/>
      <c r="AU31" s="3513"/>
      <c r="AV31" s="3513"/>
      <c r="AW31" s="3513"/>
      <c r="AX31" s="410"/>
      <c r="AY31" s="3509"/>
      <c r="AZ31" s="3510"/>
      <c r="BA31" s="3510"/>
      <c r="BB31" s="3510"/>
      <c r="BC31" s="3510"/>
      <c r="BD31" s="3511"/>
      <c r="BE31" s="3469"/>
      <c r="BF31" s="3470"/>
      <c r="BG31" s="3470"/>
      <c r="BH31" s="3470"/>
      <c r="BI31" s="3470"/>
      <c r="BJ31" s="3470"/>
      <c r="BK31" s="3470"/>
      <c r="BL31" s="3469"/>
      <c r="BM31" s="3470"/>
      <c r="BN31" s="3470"/>
      <c r="BO31" s="3470"/>
      <c r="BP31" s="3470"/>
      <c r="BQ31" s="3470"/>
      <c r="BR31" s="3470"/>
      <c r="BS31" s="3471"/>
      <c r="BT31" s="3469"/>
      <c r="BU31" s="3470"/>
      <c r="BV31" s="3470"/>
      <c r="BW31" s="3470"/>
      <c r="BX31" s="3470"/>
      <c r="BY31" s="3470"/>
      <c r="BZ31" s="3471"/>
      <c r="CA31" s="3469"/>
      <c r="CB31" s="3470"/>
      <c r="CC31" s="3470"/>
      <c r="CD31" s="3470"/>
      <c r="CE31" s="3470"/>
      <c r="CF31" s="3471"/>
    </row>
    <row r="32" spans="1:84" ht="13.5" customHeight="1">
      <c r="A32" s="247"/>
      <c r="B32" s="409"/>
      <c r="C32" s="3579"/>
      <c r="D32" s="3579"/>
      <c r="E32" s="3579"/>
      <c r="F32" s="3579"/>
      <c r="G32" s="3579"/>
      <c r="H32" s="410"/>
      <c r="I32" s="3557" t="s">
        <v>462</v>
      </c>
      <c r="J32" s="3558"/>
      <c r="K32" s="3558"/>
      <c r="L32" s="3558"/>
      <c r="M32" s="3558"/>
      <c r="N32" s="3558"/>
      <c r="O32" s="3558"/>
      <c r="P32" s="3558"/>
      <c r="Q32" s="3558"/>
      <c r="R32" s="3559"/>
      <c r="S32" s="3563" t="s">
        <v>463</v>
      </c>
      <c r="T32" s="3564"/>
      <c r="U32" s="3564"/>
      <c r="V32" s="3564"/>
      <c r="W32" s="3564"/>
      <c r="X32" s="3565" t="s">
        <v>464</v>
      </c>
      <c r="Y32" s="3566"/>
      <c r="Z32" s="3566"/>
      <c r="AA32" s="3566"/>
      <c r="AB32" s="3566"/>
      <c r="AC32" s="3566"/>
      <c r="AD32" s="3566"/>
      <c r="AE32" s="3566"/>
      <c r="AF32" s="3567"/>
      <c r="AG32" s="3557" t="s">
        <v>465</v>
      </c>
      <c r="AH32" s="3459"/>
      <c r="AI32" s="3459"/>
      <c r="AJ32" s="3459"/>
      <c r="AK32" s="3459"/>
      <c r="AL32" s="3459"/>
      <c r="AM32" s="3459"/>
      <c r="AN32" s="3459"/>
      <c r="AO32" s="3459"/>
      <c r="AP32" s="3460"/>
      <c r="AQ32" s="249"/>
      <c r="AR32" s="409"/>
      <c r="AS32" s="3513"/>
      <c r="AT32" s="3513"/>
      <c r="AU32" s="3513"/>
      <c r="AV32" s="3513"/>
      <c r="AW32" s="3513"/>
      <c r="AX32" s="410"/>
      <c r="AY32" s="3509"/>
      <c r="AZ32" s="3510"/>
      <c r="BA32" s="3510"/>
      <c r="BB32" s="3510"/>
      <c r="BC32" s="3510"/>
      <c r="BD32" s="3511"/>
      <c r="BE32" s="3484"/>
      <c r="BF32" s="3485"/>
      <c r="BG32" s="3485"/>
      <c r="BH32" s="3485"/>
      <c r="BI32" s="3485"/>
      <c r="BJ32" s="3485"/>
      <c r="BK32" s="3485"/>
      <c r="BL32" s="3484"/>
      <c r="BM32" s="3485"/>
      <c r="BN32" s="3485"/>
      <c r="BO32" s="3485"/>
      <c r="BP32" s="3485"/>
      <c r="BQ32" s="3485"/>
      <c r="BR32" s="3485"/>
      <c r="BS32" s="3486"/>
      <c r="BT32" s="3484"/>
      <c r="BU32" s="3485"/>
      <c r="BV32" s="3485"/>
      <c r="BW32" s="3485"/>
      <c r="BX32" s="3485"/>
      <c r="BY32" s="3485"/>
      <c r="BZ32" s="3486"/>
      <c r="CA32" s="3484"/>
      <c r="CB32" s="3485"/>
      <c r="CC32" s="3485"/>
      <c r="CD32" s="3485"/>
      <c r="CE32" s="3485"/>
      <c r="CF32" s="3486"/>
    </row>
    <row r="33" spans="1:84" ht="13.5" customHeight="1">
      <c r="A33" s="247"/>
      <c r="B33" s="409"/>
      <c r="C33" s="3579"/>
      <c r="D33" s="3579"/>
      <c r="E33" s="3579"/>
      <c r="F33" s="3579"/>
      <c r="G33" s="3579"/>
      <c r="H33" s="410"/>
      <c r="I33" s="3560"/>
      <c r="J33" s="3561"/>
      <c r="K33" s="3561"/>
      <c r="L33" s="3561"/>
      <c r="M33" s="3561"/>
      <c r="N33" s="3561"/>
      <c r="O33" s="3561"/>
      <c r="P33" s="3561"/>
      <c r="Q33" s="3561"/>
      <c r="R33" s="3562"/>
      <c r="S33" s="3570" t="s">
        <v>466</v>
      </c>
      <c r="T33" s="3571"/>
      <c r="U33" s="3571"/>
      <c r="V33" s="3571"/>
      <c r="W33" s="3571"/>
      <c r="X33" s="3568"/>
      <c r="Y33" s="3568"/>
      <c r="Z33" s="3568"/>
      <c r="AA33" s="3568"/>
      <c r="AB33" s="3568"/>
      <c r="AC33" s="3568"/>
      <c r="AD33" s="3568"/>
      <c r="AE33" s="3568"/>
      <c r="AF33" s="3569"/>
      <c r="AG33" s="3461"/>
      <c r="AH33" s="3462"/>
      <c r="AI33" s="3462"/>
      <c r="AJ33" s="3462"/>
      <c r="AK33" s="3462"/>
      <c r="AL33" s="3462"/>
      <c r="AM33" s="3462"/>
      <c r="AN33" s="3462"/>
      <c r="AO33" s="3462"/>
      <c r="AP33" s="3463"/>
      <c r="AQ33" s="249"/>
      <c r="AR33" s="400"/>
      <c r="AS33" s="3514"/>
      <c r="AT33" s="3514"/>
      <c r="AU33" s="3514"/>
      <c r="AV33" s="3514"/>
      <c r="AW33" s="3514"/>
      <c r="AX33" s="401"/>
      <c r="AY33" s="3420"/>
      <c r="AZ33" s="3421"/>
      <c r="BA33" s="3421"/>
      <c r="BB33" s="3421"/>
      <c r="BC33" s="3421"/>
      <c r="BD33" s="3422"/>
      <c r="BE33" s="3487"/>
      <c r="BF33" s="3488"/>
      <c r="BG33" s="3488"/>
      <c r="BH33" s="3488"/>
      <c r="BI33" s="3488"/>
      <c r="BJ33" s="3488"/>
      <c r="BK33" s="3488"/>
      <c r="BL33" s="3487"/>
      <c r="BM33" s="3488"/>
      <c r="BN33" s="3488"/>
      <c r="BO33" s="3488"/>
      <c r="BP33" s="3488"/>
      <c r="BQ33" s="3488"/>
      <c r="BR33" s="3488"/>
      <c r="BS33" s="3489"/>
      <c r="BT33" s="3487"/>
      <c r="BU33" s="3488"/>
      <c r="BV33" s="3488"/>
      <c r="BW33" s="3488"/>
      <c r="BX33" s="3488"/>
      <c r="BY33" s="3488"/>
      <c r="BZ33" s="3489"/>
      <c r="CA33" s="3487"/>
      <c r="CB33" s="3488"/>
      <c r="CC33" s="3488"/>
      <c r="CD33" s="3488"/>
      <c r="CE33" s="3488"/>
      <c r="CF33" s="3489"/>
    </row>
    <row r="34" spans="1:84" ht="13.5" customHeight="1">
      <c r="A34" s="247"/>
      <c r="B34" s="409"/>
      <c r="C34" s="3579"/>
      <c r="D34" s="3579"/>
      <c r="E34" s="3579"/>
      <c r="F34" s="3579"/>
      <c r="G34" s="3579"/>
      <c r="H34" s="410"/>
      <c r="I34" s="3581" t="s">
        <v>462</v>
      </c>
      <c r="J34" s="3582"/>
      <c r="K34" s="3582"/>
      <c r="L34" s="3582"/>
      <c r="M34" s="3582"/>
      <c r="N34" s="3582"/>
      <c r="O34" s="3582"/>
      <c r="P34" s="3582"/>
      <c r="Q34" s="3582"/>
      <c r="R34" s="3583"/>
      <c r="S34" s="3587" t="s">
        <v>463</v>
      </c>
      <c r="T34" s="3588"/>
      <c r="U34" s="3588"/>
      <c r="V34" s="3588"/>
      <c r="W34" s="3588"/>
      <c r="X34" s="3589" t="s">
        <v>464</v>
      </c>
      <c r="Y34" s="3590"/>
      <c r="Z34" s="3590"/>
      <c r="AA34" s="3590"/>
      <c r="AB34" s="3590"/>
      <c r="AC34" s="3590"/>
      <c r="AD34" s="3590"/>
      <c r="AE34" s="3590"/>
      <c r="AF34" s="3591"/>
      <c r="AG34" s="3581" t="s">
        <v>465</v>
      </c>
      <c r="AH34" s="3418"/>
      <c r="AI34" s="3418"/>
      <c r="AJ34" s="3418"/>
      <c r="AK34" s="3418"/>
      <c r="AL34" s="3418"/>
      <c r="AM34" s="3418"/>
      <c r="AN34" s="3418"/>
      <c r="AO34" s="3418"/>
      <c r="AP34" s="3419"/>
      <c r="AQ34" s="249"/>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c r="CA34" s="392"/>
      <c r="CB34" s="392"/>
      <c r="CC34" s="392"/>
      <c r="CD34" s="392"/>
      <c r="CE34" s="392"/>
      <c r="CF34" s="392"/>
    </row>
    <row r="35" spans="1:84" ht="13.5" customHeight="1">
      <c r="A35" s="247"/>
      <c r="B35" s="400"/>
      <c r="C35" s="3580"/>
      <c r="D35" s="3580"/>
      <c r="E35" s="3580"/>
      <c r="F35" s="3580"/>
      <c r="G35" s="3580"/>
      <c r="H35" s="401"/>
      <c r="I35" s="3584"/>
      <c r="J35" s="3585"/>
      <c r="K35" s="3585"/>
      <c r="L35" s="3585"/>
      <c r="M35" s="3585"/>
      <c r="N35" s="3585"/>
      <c r="O35" s="3585"/>
      <c r="P35" s="3585"/>
      <c r="Q35" s="3585"/>
      <c r="R35" s="3586"/>
      <c r="S35" s="3525" t="s">
        <v>466</v>
      </c>
      <c r="T35" s="3526"/>
      <c r="U35" s="3526"/>
      <c r="V35" s="3526"/>
      <c r="W35" s="3526"/>
      <c r="X35" s="3592"/>
      <c r="Y35" s="3592"/>
      <c r="Z35" s="3592"/>
      <c r="AA35" s="3592"/>
      <c r="AB35" s="3592"/>
      <c r="AC35" s="3592"/>
      <c r="AD35" s="3592"/>
      <c r="AE35" s="3592"/>
      <c r="AF35" s="3593"/>
      <c r="AG35" s="3420"/>
      <c r="AH35" s="3421"/>
      <c r="AI35" s="3421"/>
      <c r="AJ35" s="3421"/>
      <c r="AK35" s="3421"/>
      <c r="AL35" s="3421"/>
      <c r="AM35" s="3421"/>
      <c r="AN35" s="3421"/>
      <c r="AO35" s="3421"/>
      <c r="AP35" s="3422"/>
      <c r="AQ35" s="249"/>
      <c r="AR35" s="3472" t="s">
        <v>508</v>
      </c>
      <c r="AS35" s="3473"/>
      <c r="AT35" s="3473"/>
      <c r="AU35" s="3473"/>
      <c r="AV35" s="3473"/>
      <c r="AW35" s="3473"/>
      <c r="AX35" s="3473"/>
      <c r="AY35" s="3473"/>
      <c r="AZ35" s="3474"/>
      <c r="BA35" s="3466"/>
      <c r="BB35" s="3467"/>
      <c r="BC35" s="3467"/>
      <c r="BD35" s="3467"/>
      <c r="BE35" s="3467"/>
      <c r="BF35" s="3467"/>
      <c r="BG35" s="3467"/>
      <c r="BH35" s="3467"/>
      <c r="BI35" s="3467"/>
      <c r="BJ35" s="3467"/>
      <c r="BK35" s="3468"/>
      <c r="BL35" s="248"/>
      <c r="BM35" s="3472" t="s">
        <v>509</v>
      </c>
      <c r="BN35" s="3473"/>
      <c r="BO35" s="3473"/>
      <c r="BP35" s="3473"/>
      <c r="BQ35" s="3473"/>
      <c r="BR35" s="3473"/>
      <c r="BS35" s="3473"/>
      <c r="BT35" s="3473"/>
      <c r="BU35" s="3474"/>
      <c r="BV35" s="3466"/>
      <c r="BW35" s="3467"/>
      <c r="BX35" s="3467"/>
      <c r="BY35" s="3467"/>
      <c r="BZ35" s="3467"/>
      <c r="CA35" s="3467"/>
      <c r="CB35" s="3467"/>
      <c r="CC35" s="3467"/>
      <c r="CD35" s="3467"/>
      <c r="CE35" s="3467"/>
      <c r="CF35" s="3468"/>
    </row>
    <row r="36" spans="1:84" ht="13.5" customHeight="1">
      <c r="A36" s="247"/>
      <c r="B36" s="254"/>
      <c r="C36" s="255"/>
      <c r="D36" s="255"/>
      <c r="E36" s="255"/>
      <c r="F36" s="255"/>
      <c r="G36" s="255"/>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49"/>
      <c r="AR36" s="3475"/>
      <c r="AS36" s="3476"/>
      <c r="AT36" s="3476"/>
      <c r="AU36" s="3476"/>
      <c r="AV36" s="3476"/>
      <c r="AW36" s="3476"/>
      <c r="AX36" s="3476"/>
      <c r="AY36" s="3476"/>
      <c r="AZ36" s="3477"/>
      <c r="BA36" s="3478"/>
      <c r="BB36" s="3479"/>
      <c r="BC36" s="3479"/>
      <c r="BD36" s="3479"/>
      <c r="BE36" s="3479"/>
      <c r="BF36" s="3479"/>
      <c r="BG36" s="3479"/>
      <c r="BH36" s="3479"/>
      <c r="BI36" s="3479"/>
      <c r="BJ36" s="3479"/>
      <c r="BK36" s="3480"/>
      <c r="BL36" s="248"/>
      <c r="BM36" s="3475"/>
      <c r="BN36" s="3476"/>
      <c r="BO36" s="3476"/>
      <c r="BP36" s="3476"/>
      <c r="BQ36" s="3476"/>
      <c r="BR36" s="3476"/>
      <c r="BS36" s="3476"/>
      <c r="BT36" s="3476"/>
      <c r="BU36" s="3477"/>
      <c r="BV36" s="3478"/>
      <c r="BW36" s="3479"/>
      <c r="BX36" s="3479"/>
      <c r="BY36" s="3479"/>
      <c r="BZ36" s="3479"/>
      <c r="CA36" s="3479"/>
      <c r="CB36" s="3479"/>
      <c r="CC36" s="3479"/>
      <c r="CD36" s="3479"/>
      <c r="CE36" s="3479"/>
      <c r="CF36" s="3480"/>
    </row>
    <row r="37" spans="1:84" ht="13.5" customHeight="1">
      <c r="A37" s="247"/>
      <c r="B37" s="414"/>
      <c r="C37" s="3512" t="s">
        <v>507</v>
      </c>
      <c r="D37" s="3512"/>
      <c r="E37" s="3512"/>
      <c r="F37" s="3512"/>
      <c r="G37" s="3512"/>
      <c r="H37" s="399"/>
      <c r="I37" s="395" t="s">
        <v>494</v>
      </c>
      <c r="J37" s="3512" t="s">
        <v>499</v>
      </c>
      <c r="K37" s="3512"/>
      <c r="L37" s="3512"/>
      <c r="M37" s="3512"/>
      <c r="N37" s="396"/>
      <c r="O37" s="3512" t="s">
        <v>500</v>
      </c>
      <c r="P37" s="3512"/>
      <c r="Q37" s="3512"/>
      <c r="R37" s="3512"/>
      <c r="S37" s="3512"/>
      <c r="T37" s="3512"/>
      <c r="U37" s="3512"/>
      <c r="V37" s="3512"/>
      <c r="W37" s="3512"/>
      <c r="X37" s="3512"/>
      <c r="Y37" s="3518" t="s">
        <v>501</v>
      </c>
      <c r="Z37" s="3518"/>
      <c r="AA37" s="3518"/>
      <c r="AB37" s="3518"/>
      <c r="AC37" s="3518"/>
      <c r="AD37" s="3518"/>
      <c r="AE37" s="3518"/>
      <c r="AF37" s="3518"/>
      <c r="AG37" s="3518"/>
      <c r="AH37" s="3512" t="s">
        <v>502</v>
      </c>
      <c r="AI37" s="3512"/>
      <c r="AJ37" s="3512"/>
      <c r="AK37" s="3512"/>
      <c r="AL37" s="3512"/>
      <c r="AM37" s="3512"/>
      <c r="AN37" s="3512"/>
      <c r="AO37" s="3512"/>
      <c r="AP37" s="3515"/>
      <c r="AQ37" s="249"/>
      <c r="AR37" s="260"/>
      <c r="AS37" s="249"/>
      <c r="AT37" s="3508" t="s">
        <v>510</v>
      </c>
      <c r="AU37" s="3512"/>
      <c r="AV37" s="3512"/>
      <c r="AW37" s="3512"/>
      <c r="AX37" s="3512"/>
      <c r="AY37" s="3512"/>
      <c r="AZ37" s="3515"/>
      <c r="BA37" s="3466"/>
      <c r="BB37" s="3467"/>
      <c r="BC37" s="3467"/>
      <c r="BD37" s="3467"/>
      <c r="BE37" s="3467"/>
      <c r="BF37" s="3467"/>
      <c r="BG37" s="3467"/>
      <c r="BH37" s="3467"/>
      <c r="BI37" s="3467"/>
      <c r="BJ37" s="3467"/>
      <c r="BK37" s="3468"/>
      <c r="BL37" s="248"/>
      <c r="BM37" s="3472" t="s">
        <v>511</v>
      </c>
      <c r="BN37" s="3473"/>
      <c r="BO37" s="3473"/>
      <c r="BP37" s="3473"/>
      <c r="BQ37" s="3473"/>
      <c r="BR37" s="3473"/>
      <c r="BS37" s="3473"/>
      <c r="BT37" s="3473"/>
      <c r="BU37" s="3474"/>
      <c r="BV37" s="3466"/>
      <c r="BW37" s="3467"/>
      <c r="BX37" s="3467"/>
      <c r="BY37" s="3467"/>
      <c r="BZ37" s="3467"/>
      <c r="CA37" s="3467"/>
      <c r="CB37" s="3467"/>
      <c r="CC37" s="3467"/>
      <c r="CD37" s="3467"/>
      <c r="CE37" s="3467"/>
      <c r="CF37" s="3468"/>
    </row>
    <row r="38" spans="1:84" ht="13.5" customHeight="1">
      <c r="A38" s="247"/>
      <c r="B38" s="409"/>
      <c r="C38" s="3513"/>
      <c r="D38" s="3513"/>
      <c r="E38" s="3513"/>
      <c r="F38" s="3513"/>
      <c r="G38" s="3513"/>
      <c r="H38" s="410"/>
      <c r="I38" s="412"/>
      <c r="J38" s="3513"/>
      <c r="K38" s="3513"/>
      <c r="L38" s="3513"/>
      <c r="M38" s="3513"/>
      <c r="N38" s="413"/>
      <c r="O38" s="3514"/>
      <c r="P38" s="3514"/>
      <c r="Q38" s="3514"/>
      <c r="R38" s="3514"/>
      <c r="S38" s="3514"/>
      <c r="T38" s="3514"/>
      <c r="U38" s="3514"/>
      <c r="V38" s="3514"/>
      <c r="W38" s="3514"/>
      <c r="X38" s="3514"/>
      <c r="Y38" s="3518"/>
      <c r="Z38" s="3518"/>
      <c r="AA38" s="3518"/>
      <c r="AB38" s="3518"/>
      <c r="AC38" s="3518"/>
      <c r="AD38" s="3518"/>
      <c r="AE38" s="3518"/>
      <c r="AF38" s="3518"/>
      <c r="AG38" s="3518"/>
      <c r="AH38" s="3514"/>
      <c r="AI38" s="3514"/>
      <c r="AJ38" s="3514"/>
      <c r="AK38" s="3514"/>
      <c r="AL38" s="3514"/>
      <c r="AM38" s="3514"/>
      <c r="AN38" s="3514"/>
      <c r="AO38" s="3514"/>
      <c r="AP38" s="3517"/>
      <c r="AQ38" s="249"/>
      <c r="AR38" s="260"/>
      <c r="AS38" s="249"/>
      <c r="AT38" s="3640"/>
      <c r="AU38" s="3513"/>
      <c r="AV38" s="3513"/>
      <c r="AW38" s="3513"/>
      <c r="AX38" s="3513"/>
      <c r="AY38" s="3513"/>
      <c r="AZ38" s="3641"/>
      <c r="BA38" s="3478"/>
      <c r="BB38" s="3479"/>
      <c r="BC38" s="3479"/>
      <c r="BD38" s="3479"/>
      <c r="BE38" s="3479"/>
      <c r="BF38" s="3479"/>
      <c r="BG38" s="3479"/>
      <c r="BH38" s="3479"/>
      <c r="BI38" s="3479"/>
      <c r="BJ38" s="3479"/>
      <c r="BK38" s="3480"/>
      <c r="BL38" s="248"/>
      <c r="BM38" s="3475"/>
      <c r="BN38" s="3476"/>
      <c r="BO38" s="3476"/>
      <c r="BP38" s="3476"/>
      <c r="BQ38" s="3476"/>
      <c r="BR38" s="3476"/>
      <c r="BS38" s="3476"/>
      <c r="BT38" s="3476"/>
      <c r="BU38" s="3477"/>
      <c r="BV38" s="3478"/>
      <c r="BW38" s="3479"/>
      <c r="BX38" s="3479"/>
      <c r="BY38" s="3479"/>
      <c r="BZ38" s="3479"/>
      <c r="CA38" s="3479"/>
      <c r="CB38" s="3479"/>
      <c r="CC38" s="3479"/>
      <c r="CD38" s="3479"/>
      <c r="CE38" s="3479"/>
      <c r="CF38" s="3480"/>
    </row>
    <row r="39" spans="1:84" ht="13.5" customHeight="1">
      <c r="A39" s="247"/>
      <c r="B39" s="409"/>
      <c r="C39" s="3513"/>
      <c r="D39" s="3513"/>
      <c r="E39" s="3513"/>
      <c r="F39" s="3513"/>
      <c r="G39" s="3513"/>
      <c r="H39" s="410"/>
      <c r="I39" s="259"/>
      <c r="J39" s="3513"/>
      <c r="K39" s="3513"/>
      <c r="L39" s="3513"/>
      <c r="M39" s="3513"/>
      <c r="N39" s="410"/>
      <c r="O39" s="3533" t="s">
        <v>504</v>
      </c>
      <c r="P39" s="3533"/>
      <c r="Q39" s="3533"/>
      <c r="R39" s="3533"/>
      <c r="S39" s="3533"/>
      <c r="T39" s="3533"/>
      <c r="U39" s="3533"/>
      <c r="V39" s="3533"/>
      <c r="W39" s="3533"/>
      <c r="X39" s="3533"/>
      <c r="Y39" s="3535" t="s">
        <v>504</v>
      </c>
      <c r="Z39" s="3535"/>
      <c r="AA39" s="3535"/>
      <c r="AB39" s="3535"/>
      <c r="AC39" s="3535"/>
      <c r="AD39" s="3535"/>
      <c r="AE39" s="3535"/>
      <c r="AF39" s="3535"/>
      <c r="AG39" s="3535"/>
      <c r="AH39" s="3533" t="s">
        <v>504</v>
      </c>
      <c r="AI39" s="3533"/>
      <c r="AJ39" s="3533"/>
      <c r="AK39" s="3533"/>
      <c r="AL39" s="3533"/>
      <c r="AM39" s="3533"/>
      <c r="AN39" s="3533"/>
      <c r="AO39" s="3533"/>
      <c r="AP39" s="3536"/>
      <c r="AQ39" s="249"/>
      <c r="AR39" s="3496" t="s">
        <v>512</v>
      </c>
      <c r="AS39" s="3497"/>
      <c r="AT39" s="3497"/>
      <c r="AU39" s="3497"/>
      <c r="AV39" s="3497"/>
      <c r="AW39" s="3497"/>
      <c r="AX39" s="3497"/>
      <c r="AY39" s="3497"/>
      <c r="AZ39" s="3498"/>
      <c r="BA39" s="3502" t="s">
        <v>513</v>
      </c>
      <c r="BB39" s="3503"/>
      <c r="BC39" s="3503"/>
      <c r="BD39" s="3503"/>
      <c r="BE39" s="3503"/>
      <c r="BF39" s="3503"/>
      <c r="BG39" s="3503"/>
      <c r="BH39" s="3503"/>
      <c r="BI39" s="3503"/>
      <c r="BJ39" s="3503"/>
      <c r="BK39" s="3504"/>
      <c r="BL39" s="248"/>
      <c r="BM39" s="3472" t="s">
        <v>514</v>
      </c>
      <c r="BN39" s="3473"/>
      <c r="BO39" s="3473"/>
      <c r="BP39" s="3473"/>
      <c r="BQ39" s="3473"/>
      <c r="BR39" s="3473"/>
      <c r="BS39" s="3473"/>
      <c r="BT39" s="3473"/>
      <c r="BU39" s="3474"/>
      <c r="BV39" s="3466"/>
      <c r="BW39" s="3467"/>
      <c r="BX39" s="3467"/>
      <c r="BY39" s="3467"/>
      <c r="BZ39" s="3467"/>
      <c r="CA39" s="3467"/>
      <c r="CB39" s="3467"/>
      <c r="CC39" s="3467"/>
      <c r="CD39" s="3467"/>
      <c r="CE39" s="3467"/>
      <c r="CF39" s="3468"/>
    </row>
    <row r="40" spans="1:84" ht="13.5" customHeight="1">
      <c r="A40" s="247"/>
      <c r="B40" s="409"/>
      <c r="C40" s="3513"/>
      <c r="D40" s="3513"/>
      <c r="E40" s="3513"/>
      <c r="F40" s="3513"/>
      <c r="G40" s="3513"/>
      <c r="H40" s="410"/>
      <c r="I40" s="259"/>
      <c r="J40" s="3513"/>
      <c r="K40" s="3513"/>
      <c r="L40" s="3513"/>
      <c r="M40" s="3513"/>
      <c r="N40" s="410"/>
      <c r="O40" s="3534"/>
      <c r="P40" s="3534"/>
      <c r="Q40" s="3534"/>
      <c r="R40" s="3534"/>
      <c r="S40" s="3534"/>
      <c r="T40" s="3534"/>
      <c r="U40" s="3534"/>
      <c r="V40" s="3534"/>
      <c r="W40" s="3534"/>
      <c r="X40" s="3534"/>
      <c r="Y40" s="3535"/>
      <c r="Z40" s="3535"/>
      <c r="AA40" s="3535"/>
      <c r="AB40" s="3535"/>
      <c r="AC40" s="3535"/>
      <c r="AD40" s="3535"/>
      <c r="AE40" s="3535"/>
      <c r="AF40" s="3535"/>
      <c r="AG40" s="3535"/>
      <c r="AH40" s="3534"/>
      <c r="AI40" s="3534"/>
      <c r="AJ40" s="3534"/>
      <c r="AK40" s="3534"/>
      <c r="AL40" s="3534"/>
      <c r="AM40" s="3534"/>
      <c r="AN40" s="3534"/>
      <c r="AO40" s="3534"/>
      <c r="AP40" s="3537"/>
      <c r="AQ40" s="249"/>
      <c r="AR40" s="3499"/>
      <c r="AS40" s="3500"/>
      <c r="AT40" s="3500"/>
      <c r="AU40" s="3500"/>
      <c r="AV40" s="3500"/>
      <c r="AW40" s="3500"/>
      <c r="AX40" s="3500"/>
      <c r="AY40" s="3500"/>
      <c r="AZ40" s="3501"/>
      <c r="BA40" s="3505"/>
      <c r="BB40" s="3506"/>
      <c r="BC40" s="3506"/>
      <c r="BD40" s="3506"/>
      <c r="BE40" s="3506"/>
      <c r="BF40" s="3506"/>
      <c r="BG40" s="3506"/>
      <c r="BH40" s="3506"/>
      <c r="BI40" s="3506"/>
      <c r="BJ40" s="3506"/>
      <c r="BK40" s="3507"/>
      <c r="BL40" s="248"/>
      <c r="BM40" s="3475"/>
      <c r="BN40" s="3476"/>
      <c r="BO40" s="3476"/>
      <c r="BP40" s="3476"/>
      <c r="BQ40" s="3476"/>
      <c r="BR40" s="3476"/>
      <c r="BS40" s="3476"/>
      <c r="BT40" s="3476"/>
      <c r="BU40" s="3477"/>
      <c r="BV40" s="3478"/>
      <c r="BW40" s="3479"/>
      <c r="BX40" s="3479"/>
      <c r="BY40" s="3479"/>
      <c r="BZ40" s="3479"/>
      <c r="CA40" s="3479"/>
      <c r="CB40" s="3479"/>
      <c r="CC40" s="3479"/>
      <c r="CD40" s="3479"/>
      <c r="CE40" s="3479"/>
      <c r="CF40" s="3480"/>
    </row>
    <row r="41" spans="1:84" ht="13.5" customHeight="1">
      <c r="A41" s="247"/>
      <c r="B41" s="409"/>
      <c r="C41" s="3513"/>
      <c r="D41" s="3513"/>
      <c r="E41" s="3513"/>
      <c r="F41" s="3513"/>
      <c r="G41" s="3513"/>
      <c r="H41" s="410"/>
      <c r="I41" s="3508" t="s">
        <v>505</v>
      </c>
      <c r="J41" s="3418"/>
      <c r="K41" s="3418"/>
      <c r="L41" s="3418"/>
      <c r="M41" s="3418"/>
      <c r="N41" s="3419"/>
      <c r="O41" s="3466" t="s">
        <v>506</v>
      </c>
      <c r="P41" s="3467"/>
      <c r="Q41" s="3467"/>
      <c r="R41" s="3467"/>
      <c r="S41" s="3467"/>
      <c r="T41" s="3467"/>
      <c r="U41" s="3467"/>
      <c r="V41" s="3466" t="s">
        <v>500</v>
      </c>
      <c r="W41" s="3467"/>
      <c r="X41" s="3467"/>
      <c r="Y41" s="3467"/>
      <c r="Z41" s="3467"/>
      <c r="AA41" s="3467"/>
      <c r="AB41" s="3467"/>
      <c r="AC41" s="3468"/>
      <c r="AD41" s="3466" t="s">
        <v>501</v>
      </c>
      <c r="AE41" s="3467"/>
      <c r="AF41" s="3467"/>
      <c r="AG41" s="3467"/>
      <c r="AH41" s="3467"/>
      <c r="AI41" s="3467"/>
      <c r="AJ41" s="3468"/>
      <c r="AK41" s="3466" t="s">
        <v>502</v>
      </c>
      <c r="AL41" s="3467"/>
      <c r="AM41" s="3467"/>
      <c r="AN41" s="3467"/>
      <c r="AO41" s="3467"/>
      <c r="AP41" s="3468"/>
      <c r="AQ41" s="249"/>
      <c r="AR41" s="260"/>
      <c r="AS41" s="249"/>
      <c r="AT41" s="3472" t="s">
        <v>515</v>
      </c>
      <c r="AU41" s="3473"/>
      <c r="AV41" s="3473"/>
      <c r="AW41" s="3473"/>
      <c r="AX41" s="3473"/>
      <c r="AY41" s="3473"/>
      <c r="AZ41" s="3474"/>
      <c r="BA41" s="3484"/>
      <c r="BB41" s="3485"/>
      <c r="BC41" s="3485"/>
      <c r="BD41" s="3485"/>
      <c r="BE41" s="3485"/>
      <c r="BF41" s="3485"/>
      <c r="BG41" s="3485"/>
      <c r="BH41" s="3485"/>
      <c r="BI41" s="3485"/>
      <c r="BJ41" s="3485"/>
      <c r="BK41" s="3486"/>
      <c r="BL41" s="248"/>
      <c r="BM41" s="3472" t="s">
        <v>440</v>
      </c>
      <c r="BN41" s="3473"/>
      <c r="BO41" s="3473"/>
      <c r="BP41" s="3473"/>
      <c r="BQ41" s="3473"/>
      <c r="BR41" s="3473"/>
      <c r="BS41" s="3473"/>
      <c r="BT41" s="3473"/>
      <c r="BU41" s="3474"/>
      <c r="BV41" s="3466"/>
      <c r="BW41" s="3467"/>
      <c r="BX41" s="3467"/>
      <c r="BY41" s="3467"/>
      <c r="BZ41" s="3467"/>
      <c r="CA41" s="3467"/>
      <c r="CB41" s="3467"/>
      <c r="CC41" s="3467"/>
      <c r="CD41" s="3467"/>
      <c r="CE41" s="3467"/>
      <c r="CF41" s="3468"/>
    </row>
    <row r="42" spans="1:84" ht="13.5" customHeight="1">
      <c r="A42" s="247"/>
      <c r="B42" s="409"/>
      <c r="C42" s="3513"/>
      <c r="D42" s="3513"/>
      <c r="E42" s="3513"/>
      <c r="F42" s="3513"/>
      <c r="G42" s="3513"/>
      <c r="H42" s="410"/>
      <c r="I42" s="3509"/>
      <c r="J42" s="3510"/>
      <c r="K42" s="3510"/>
      <c r="L42" s="3510"/>
      <c r="M42" s="3510"/>
      <c r="N42" s="3511"/>
      <c r="O42" s="3469"/>
      <c r="P42" s="3470"/>
      <c r="Q42" s="3470"/>
      <c r="R42" s="3470"/>
      <c r="S42" s="3470"/>
      <c r="T42" s="3470"/>
      <c r="U42" s="3470"/>
      <c r="V42" s="3469"/>
      <c r="W42" s="3470"/>
      <c r="X42" s="3470"/>
      <c r="Y42" s="3470"/>
      <c r="Z42" s="3470"/>
      <c r="AA42" s="3470"/>
      <c r="AB42" s="3470"/>
      <c r="AC42" s="3471"/>
      <c r="AD42" s="3469"/>
      <c r="AE42" s="3470"/>
      <c r="AF42" s="3470"/>
      <c r="AG42" s="3470"/>
      <c r="AH42" s="3470"/>
      <c r="AI42" s="3470"/>
      <c r="AJ42" s="3471"/>
      <c r="AK42" s="3469"/>
      <c r="AL42" s="3470"/>
      <c r="AM42" s="3470"/>
      <c r="AN42" s="3470"/>
      <c r="AO42" s="3470"/>
      <c r="AP42" s="3471"/>
      <c r="AQ42" s="249"/>
      <c r="AR42" s="261"/>
      <c r="AS42" s="262"/>
      <c r="AT42" s="3481"/>
      <c r="AU42" s="3482"/>
      <c r="AV42" s="3482"/>
      <c r="AW42" s="3482"/>
      <c r="AX42" s="3482"/>
      <c r="AY42" s="3482"/>
      <c r="AZ42" s="3483"/>
      <c r="BA42" s="3487"/>
      <c r="BB42" s="3488"/>
      <c r="BC42" s="3488"/>
      <c r="BD42" s="3488"/>
      <c r="BE42" s="3488"/>
      <c r="BF42" s="3488"/>
      <c r="BG42" s="3488"/>
      <c r="BH42" s="3488"/>
      <c r="BI42" s="3488"/>
      <c r="BJ42" s="3488"/>
      <c r="BK42" s="3489"/>
      <c r="BL42" s="248"/>
      <c r="BM42" s="3475"/>
      <c r="BN42" s="3476"/>
      <c r="BO42" s="3476"/>
      <c r="BP42" s="3476"/>
      <c r="BQ42" s="3476"/>
      <c r="BR42" s="3476"/>
      <c r="BS42" s="3476"/>
      <c r="BT42" s="3476"/>
      <c r="BU42" s="3477"/>
      <c r="BV42" s="3478"/>
      <c r="BW42" s="3479"/>
      <c r="BX42" s="3479"/>
      <c r="BY42" s="3479"/>
      <c r="BZ42" s="3479"/>
      <c r="CA42" s="3479"/>
      <c r="CB42" s="3479"/>
      <c r="CC42" s="3479"/>
      <c r="CD42" s="3479"/>
      <c r="CE42" s="3479"/>
      <c r="CF42" s="3480"/>
    </row>
    <row r="43" spans="1:84" ht="13.5" customHeight="1">
      <c r="A43" s="247"/>
      <c r="B43" s="409"/>
      <c r="C43" s="3513"/>
      <c r="D43" s="3513"/>
      <c r="E43" s="3513"/>
      <c r="F43" s="3513"/>
      <c r="G43" s="3513"/>
      <c r="H43" s="410"/>
      <c r="I43" s="3509"/>
      <c r="J43" s="3510"/>
      <c r="K43" s="3510"/>
      <c r="L43" s="3510"/>
      <c r="M43" s="3510"/>
      <c r="N43" s="3511"/>
      <c r="O43" s="3484"/>
      <c r="P43" s="3485"/>
      <c r="Q43" s="3485"/>
      <c r="R43" s="3485"/>
      <c r="S43" s="3485"/>
      <c r="T43" s="3485"/>
      <c r="U43" s="3485"/>
      <c r="V43" s="3484"/>
      <c r="W43" s="3485"/>
      <c r="X43" s="3485"/>
      <c r="Y43" s="3485"/>
      <c r="Z43" s="3485"/>
      <c r="AA43" s="3485"/>
      <c r="AB43" s="3485"/>
      <c r="AC43" s="3486"/>
      <c r="AD43" s="3484"/>
      <c r="AE43" s="3485"/>
      <c r="AF43" s="3485"/>
      <c r="AG43" s="3485"/>
      <c r="AH43" s="3485"/>
      <c r="AI43" s="3485"/>
      <c r="AJ43" s="3486"/>
      <c r="AK43" s="3484"/>
      <c r="AL43" s="3485"/>
      <c r="AM43" s="3485"/>
      <c r="AN43" s="3485"/>
      <c r="AO43" s="3485"/>
      <c r="AP43" s="3486"/>
      <c r="AQ43" s="249"/>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60"/>
      <c r="BN43" s="249"/>
      <c r="BO43" s="3472" t="s">
        <v>515</v>
      </c>
      <c r="BP43" s="3473"/>
      <c r="BQ43" s="3473"/>
      <c r="BR43" s="3473"/>
      <c r="BS43" s="3473"/>
      <c r="BT43" s="3473"/>
      <c r="BU43" s="3474"/>
      <c r="BV43" s="3466"/>
      <c r="BW43" s="3467"/>
      <c r="BX43" s="3467"/>
      <c r="BY43" s="3467"/>
      <c r="BZ43" s="3467"/>
      <c r="CA43" s="3467"/>
      <c r="CB43" s="3467"/>
      <c r="CC43" s="3467"/>
      <c r="CD43" s="3467"/>
      <c r="CE43" s="3467"/>
      <c r="CF43" s="3468"/>
    </row>
    <row r="44" spans="1:84" ht="13.5" customHeight="1">
      <c r="A44" s="247"/>
      <c r="B44" s="400"/>
      <c r="C44" s="3514"/>
      <c r="D44" s="3514"/>
      <c r="E44" s="3514"/>
      <c r="F44" s="3514"/>
      <c r="G44" s="3514"/>
      <c r="H44" s="401"/>
      <c r="I44" s="3420"/>
      <c r="J44" s="3421"/>
      <c r="K44" s="3421"/>
      <c r="L44" s="3421"/>
      <c r="M44" s="3421"/>
      <c r="N44" s="3422"/>
      <c r="O44" s="3487"/>
      <c r="P44" s="3488"/>
      <c r="Q44" s="3488"/>
      <c r="R44" s="3488"/>
      <c r="S44" s="3488"/>
      <c r="T44" s="3488"/>
      <c r="U44" s="3488"/>
      <c r="V44" s="3487"/>
      <c r="W44" s="3488"/>
      <c r="X44" s="3488"/>
      <c r="Y44" s="3488"/>
      <c r="Z44" s="3488"/>
      <c r="AA44" s="3488"/>
      <c r="AB44" s="3488"/>
      <c r="AC44" s="3489"/>
      <c r="AD44" s="3487"/>
      <c r="AE44" s="3488"/>
      <c r="AF44" s="3488"/>
      <c r="AG44" s="3488"/>
      <c r="AH44" s="3488"/>
      <c r="AI44" s="3488"/>
      <c r="AJ44" s="3489"/>
      <c r="AK44" s="3487"/>
      <c r="AL44" s="3488"/>
      <c r="AM44" s="3488"/>
      <c r="AN44" s="3488"/>
      <c r="AO44" s="3488"/>
      <c r="AP44" s="3489"/>
      <c r="AQ44" s="249"/>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60"/>
      <c r="BN44" s="249"/>
      <c r="BO44" s="3475"/>
      <c r="BP44" s="3476"/>
      <c r="BQ44" s="3476"/>
      <c r="BR44" s="3476"/>
      <c r="BS44" s="3476"/>
      <c r="BT44" s="3476"/>
      <c r="BU44" s="3477"/>
      <c r="BV44" s="3478"/>
      <c r="BW44" s="3479"/>
      <c r="BX44" s="3479"/>
      <c r="BY44" s="3479"/>
      <c r="BZ44" s="3479"/>
      <c r="CA44" s="3479"/>
      <c r="CB44" s="3479"/>
      <c r="CC44" s="3479"/>
      <c r="CD44" s="3479"/>
      <c r="CE44" s="3479"/>
      <c r="CF44" s="3480"/>
    </row>
    <row r="45" spans="1:84" ht="13.5" customHeight="1">
      <c r="A45" s="247"/>
      <c r="B45" s="249"/>
      <c r="C45" s="263"/>
      <c r="D45" s="263"/>
      <c r="E45" s="263"/>
      <c r="F45" s="263"/>
      <c r="G45" s="263"/>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5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60"/>
      <c r="BN45" s="249"/>
      <c r="BO45" s="3466" t="s">
        <v>442</v>
      </c>
      <c r="BP45" s="3467"/>
      <c r="BQ45" s="3467"/>
      <c r="BR45" s="3467"/>
      <c r="BS45" s="3467"/>
      <c r="BT45" s="3467"/>
      <c r="BU45" s="3468"/>
      <c r="BV45" s="3466"/>
      <c r="BW45" s="3467"/>
      <c r="BX45" s="3467"/>
      <c r="BY45" s="3467"/>
      <c r="BZ45" s="3467"/>
      <c r="CA45" s="3467"/>
      <c r="CB45" s="3467"/>
      <c r="CC45" s="3467"/>
      <c r="CD45" s="3467"/>
      <c r="CE45" s="3467"/>
      <c r="CF45" s="3468"/>
    </row>
    <row r="46" spans="1:84" ht="13.5" customHeight="1">
      <c r="A46" s="247"/>
      <c r="B46" s="3633" t="s">
        <v>81</v>
      </c>
      <c r="C46" s="3634"/>
      <c r="D46" s="3634"/>
      <c r="E46" s="3634"/>
      <c r="F46" s="3634"/>
      <c r="G46" s="3634"/>
      <c r="H46" s="3634"/>
      <c r="I46" s="3634"/>
      <c r="J46" s="3635"/>
      <c r="K46" s="3466"/>
      <c r="L46" s="3467"/>
      <c r="M46" s="3467"/>
      <c r="N46" s="3467"/>
      <c r="O46" s="3467"/>
      <c r="P46" s="3467"/>
      <c r="Q46" s="3467"/>
      <c r="R46" s="3467"/>
      <c r="S46" s="3467"/>
      <c r="T46" s="3467"/>
      <c r="U46" s="3468"/>
      <c r="V46" s="248"/>
      <c r="W46" s="3633" t="s">
        <v>509</v>
      </c>
      <c r="X46" s="3634"/>
      <c r="Y46" s="3634"/>
      <c r="Z46" s="3634"/>
      <c r="AA46" s="3634"/>
      <c r="AB46" s="3634"/>
      <c r="AC46" s="3634"/>
      <c r="AD46" s="3634"/>
      <c r="AE46" s="3635"/>
      <c r="AF46" s="3466"/>
      <c r="AG46" s="3467"/>
      <c r="AH46" s="3467"/>
      <c r="AI46" s="3467"/>
      <c r="AJ46" s="3467"/>
      <c r="AK46" s="3467"/>
      <c r="AL46" s="3467"/>
      <c r="AM46" s="3467"/>
      <c r="AN46" s="3467"/>
      <c r="AO46" s="3467"/>
      <c r="AP46" s="3468"/>
      <c r="AQ46" s="25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61"/>
      <c r="BN46" s="262"/>
      <c r="BO46" s="3469"/>
      <c r="BP46" s="3470"/>
      <c r="BQ46" s="3470"/>
      <c r="BR46" s="3470"/>
      <c r="BS46" s="3470"/>
      <c r="BT46" s="3470"/>
      <c r="BU46" s="3471"/>
      <c r="BV46" s="3469"/>
      <c r="BW46" s="3470"/>
      <c r="BX46" s="3470"/>
      <c r="BY46" s="3470"/>
      <c r="BZ46" s="3470"/>
      <c r="CA46" s="3470"/>
      <c r="CB46" s="3470"/>
      <c r="CC46" s="3470"/>
      <c r="CD46" s="3470"/>
      <c r="CE46" s="3470"/>
      <c r="CF46" s="3471"/>
    </row>
    <row r="47" spans="1:84" ht="13.5" customHeight="1">
      <c r="A47" s="247"/>
      <c r="B47" s="3642"/>
      <c r="C47" s="3643"/>
      <c r="D47" s="3643"/>
      <c r="E47" s="3643"/>
      <c r="F47" s="3643"/>
      <c r="G47" s="3643"/>
      <c r="H47" s="3643"/>
      <c r="I47" s="3643"/>
      <c r="J47" s="3644"/>
      <c r="K47" s="3478"/>
      <c r="L47" s="3479"/>
      <c r="M47" s="3479"/>
      <c r="N47" s="3479"/>
      <c r="O47" s="3479"/>
      <c r="P47" s="3479"/>
      <c r="Q47" s="3479"/>
      <c r="R47" s="3479"/>
      <c r="S47" s="3479"/>
      <c r="T47" s="3479"/>
      <c r="U47" s="3480"/>
      <c r="V47" s="248"/>
      <c r="W47" s="3642"/>
      <c r="X47" s="3643"/>
      <c r="Y47" s="3643"/>
      <c r="Z47" s="3643"/>
      <c r="AA47" s="3643"/>
      <c r="AB47" s="3643"/>
      <c r="AC47" s="3643"/>
      <c r="AD47" s="3643"/>
      <c r="AE47" s="3644"/>
      <c r="AF47" s="3478"/>
      <c r="AG47" s="3479"/>
      <c r="AH47" s="3479"/>
      <c r="AI47" s="3479"/>
      <c r="AJ47" s="3479"/>
      <c r="AK47" s="3479"/>
      <c r="AL47" s="3479"/>
      <c r="AM47" s="3479"/>
      <c r="AN47" s="3479"/>
      <c r="AO47" s="3479"/>
      <c r="AP47" s="3480"/>
      <c r="AQ47" s="25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row>
    <row r="48" spans="1:84" ht="13.5" customHeight="1">
      <c r="A48" s="247"/>
      <c r="B48" s="260"/>
      <c r="C48" s="249"/>
      <c r="D48" s="3508" t="s">
        <v>510</v>
      </c>
      <c r="E48" s="3512"/>
      <c r="F48" s="3512"/>
      <c r="G48" s="3512"/>
      <c r="H48" s="3512"/>
      <c r="I48" s="3512"/>
      <c r="J48" s="3515"/>
      <c r="K48" s="3466"/>
      <c r="L48" s="3467"/>
      <c r="M48" s="3467"/>
      <c r="N48" s="3467"/>
      <c r="O48" s="3467"/>
      <c r="P48" s="3467"/>
      <c r="Q48" s="3467"/>
      <c r="R48" s="3467"/>
      <c r="S48" s="3467"/>
      <c r="T48" s="3467"/>
      <c r="U48" s="3468"/>
      <c r="V48" s="248"/>
      <c r="W48" s="3633" t="s">
        <v>511</v>
      </c>
      <c r="X48" s="3634"/>
      <c r="Y48" s="3634"/>
      <c r="Z48" s="3634"/>
      <c r="AA48" s="3634"/>
      <c r="AB48" s="3634"/>
      <c r="AC48" s="3634"/>
      <c r="AD48" s="3634"/>
      <c r="AE48" s="3635"/>
      <c r="AF48" s="3466"/>
      <c r="AG48" s="3467"/>
      <c r="AH48" s="3467"/>
      <c r="AI48" s="3467"/>
      <c r="AJ48" s="3467"/>
      <c r="AK48" s="3467"/>
      <c r="AL48" s="3467"/>
      <c r="AM48" s="3467"/>
      <c r="AN48" s="3467"/>
      <c r="AO48" s="3467"/>
      <c r="AP48" s="3468"/>
      <c r="AQ48" s="258"/>
      <c r="AR48" s="3367" t="s">
        <v>520</v>
      </c>
      <c r="AS48" s="3367"/>
      <c r="AT48" s="3367"/>
      <c r="AU48" s="3367"/>
      <c r="AV48" s="3367"/>
      <c r="AW48" s="3367"/>
      <c r="AX48" s="3367"/>
      <c r="AY48" s="3367"/>
      <c r="AZ48" s="3370" t="s">
        <v>521</v>
      </c>
      <c r="BA48" s="3370"/>
      <c r="BB48" s="3370"/>
      <c r="BC48" s="3370"/>
      <c r="BD48" s="3370"/>
      <c r="BE48" s="3370"/>
      <c r="BF48" s="3639" t="s">
        <v>522</v>
      </c>
      <c r="BG48" s="3392"/>
      <c r="BH48" s="3392"/>
      <c r="BI48" s="3392"/>
      <c r="BJ48" s="3392"/>
      <c r="BK48" s="3392"/>
      <c r="BL48" s="3392"/>
      <c r="BM48" s="3393"/>
      <c r="BN48" s="3400" t="s">
        <v>521</v>
      </c>
      <c r="BO48" s="3401"/>
      <c r="BP48" s="3401"/>
      <c r="BQ48" s="3401"/>
      <c r="BR48" s="3401"/>
      <c r="BS48" s="3402"/>
      <c r="BT48" s="3391" t="s">
        <v>523</v>
      </c>
      <c r="BU48" s="3392"/>
      <c r="BV48" s="3392"/>
      <c r="BW48" s="3392"/>
      <c r="BX48" s="3392"/>
      <c r="BY48" s="3392"/>
      <c r="BZ48" s="3393"/>
      <c r="CA48" s="3400" t="s">
        <v>521</v>
      </c>
      <c r="CB48" s="3401"/>
      <c r="CC48" s="3401"/>
      <c r="CD48" s="3401"/>
      <c r="CE48" s="3401"/>
      <c r="CF48" s="3402"/>
    </row>
    <row r="49" spans="1:84" ht="13.5" customHeight="1">
      <c r="A49" s="247"/>
      <c r="B49" s="260"/>
      <c r="C49" s="249"/>
      <c r="D49" s="3640"/>
      <c r="E49" s="3513"/>
      <c r="F49" s="3513"/>
      <c r="G49" s="3513"/>
      <c r="H49" s="3513"/>
      <c r="I49" s="3513"/>
      <c r="J49" s="3641"/>
      <c r="K49" s="3478"/>
      <c r="L49" s="3479"/>
      <c r="M49" s="3479"/>
      <c r="N49" s="3479"/>
      <c r="O49" s="3479"/>
      <c r="P49" s="3479"/>
      <c r="Q49" s="3479"/>
      <c r="R49" s="3479"/>
      <c r="S49" s="3479"/>
      <c r="T49" s="3479"/>
      <c r="U49" s="3480"/>
      <c r="V49" s="248"/>
      <c r="W49" s="3642"/>
      <c r="X49" s="3643"/>
      <c r="Y49" s="3643"/>
      <c r="Z49" s="3643"/>
      <c r="AA49" s="3643"/>
      <c r="AB49" s="3643"/>
      <c r="AC49" s="3643"/>
      <c r="AD49" s="3643"/>
      <c r="AE49" s="3644"/>
      <c r="AF49" s="3478"/>
      <c r="AG49" s="3479"/>
      <c r="AH49" s="3479"/>
      <c r="AI49" s="3479"/>
      <c r="AJ49" s="3479"/>
      <c r="AK49" s="3479"/>
      <c r="AL49" s="3479"/>
      <c r="AM49" s="3479"/>
      <c r="AN49" s="3479"/>
      <c r="AO49" s="3479"/>
      <c r="AP49" s="3480"/>
      <c r="AQ49" s="258"/>
      <c r="AR49" s="3368"/>
      <c r="AS49" s="3368"/>
      <c r="AT49" s="3368"/>
      <c r="AU49" s="3368"/>
      <c r="AV49" s="3368"/>
      <c r="AW49" s="3368"/>
      <c r="AX49" s="3368"/>
      <c r="AY49" s="3368"/>
      <c r="AZ49" s="3371"/>
      <c r="BA49" s="3371"/>
      <c r="BB49" s="3371"/>
      <c r="BC49" s="3371"/>
      <c r="BD49" s="3371"/>
      <c r="BE49" s="3371"/>
      <c r="BF49" s="3395"/>
      <c r="BG49" s="3395"/>
      <c r="BH49" s="3395"/>
      <c r="BI49" s="3395"/>
      <c r="BJ49" s="3395"/>
      <c r="BK49" s="3395"/>
      <c r="BL49" s="3395"/>
      <c r="BM49" s="3396"/>
      <c r="BN49" s="3403"/>
      <c r="BO49" s="3404"/>
      <c r="BP49" s="3404"/>
      <c r="BQ49" s="3404"/>
      <c r="BR49" s="3404"/>
      <c r="BS49" s="3405"/>
      <c r="BT49" s="3394"/>
      <c r="BU49" s="3395"/>
      <c r="BV49" s="3395"/>
      <c r="BW49" s="3395"/>
      <c r="BX49" s="3395"/>
      <c r="BY49" s="3395"/>
      <c r="BZ49" s="3396"/>
      <c r="CA49" s="3403"/>
      <c r="CB49" s="3404"/>
      <c r="CC49" s="3404"/>
      <c r="CD49" s="3404"/>
      <c r="CE49" s="3404"/>
      <c r="CF49" s="3405"/>
    </row>
    <row r="50" spans="1:84" ht="13.5" customHeight="1">
      <c r="A50" s="247"/>
      <c r="B50" s="3633" t="s">
        <v>508</v>
      </c>
      <c r="C50" s="3634"/>
      <c r="D50" s="3634"/>
      <c r="E50" s="3634"/>
      <c r="F50" s="3634"/>
      <c r="G50" s="3634"/>
      <c r="H50" s="3634"/>
      <c r="I50" s="3634"/>
      <c r="J50" s="3635"/>
      <c r="K50" s="3466"/>
      <c r="L50" s="3467"/>
      <c r="M50" s="3467"/>
      <c r="N50" s="3467"/>
      <c r="O50" s="3467"/>
      <c r="P50" s="3467"/>
      <c r="Q50" s="3467"/>
      <c r="R50" s="3467"/>
      <c r="S50" s="3467"/>
      <c r="T50" s="3467"/>
      <c r="U50" s="3468"/>
      <c r="V50" s="248"/>
      <c r="W50" s="3633" t="s">
        <v>514</v>
      </c>
      <c r="X50" s="3634"/>
      <c r="Y50" s="3634"/>
      <c r="Z50" s="3634"/>
      <c r="AA50" s="3634"/>
      <c r="AB50" s="3634"/>
      <c r="AC50" s="3634"/>
      <c r="AD50" s="3634"/>
      <c r="AE50" s="3635"/>
      <c r="AF50" s="3466"/>
      <c r="AG50" s="3467"/>
      <c r="AH50" s="3467"/>
      <c r="AI50" s="3467"/>
      <c r="AJ50" s="3467"/>
      <c r="AK50" s="3467"/>
      <c r="AL50" s="3467"/>
      <c r="AM50" s="3467"/>
      <c r="AN50" s="3467"/>
      <c r="AO50" s="3467"/>
      <c r="AP50" s="3468"/>
      <c r="AQ50" s="258"/>
      <c r="AR50" s="3369"/>
      <c r="AS50" s="3369"/>
      <c r="AT50" s="3369"/>
      <c r="AU50" s="3369"/>
      <c r="AV50" s="3369"/>
      <c r="AW50" s="3369"/>
      <c r="AX50" s="3369"/>
      <c r="AY50" s="3369"/>
      <c r="AZ50" s="3372"/>
      <c r="BA50" s="3372"/>
      <c r="BB50" s="3372"/>
      <c r="BC50" s="3372"/>
      <c r="BD50" s="3372"/>
      <c r="BE50" s="3372"/>
      <c r="BF50" s="3398"/>
      <c r="BG50" s="3398"/>
      <c r="BH50" s="3398"/>
      <c r="BI50" s="3398"/>
      <c r="BJ50" s="3398"/>
      <c r="BK50" s="3398"/>
      <c r="BL50" s="3398"/>
      <c r="BM50" s="3399"/>
      <c r="BN50" s="3406"/>
      <c r="BO50" s="3407"/>
      <c r="BP50" s="3407"/>
      <c r="BQ50" s="3407"/>
      <c r="BR50" s="3407"/>
      <c r="BS50" s="3408"/>
      <c r="BT50" s="3397"/>
      <c r="BU50" s="3398"/>
      <c r="BV50" s="3398"/>
      <c r="BW50" s="3398"/>
      <c r="BX50" s="3398"/>
      <c r="BY50" s="3398"/>
      <c r="BZ50" s="3399"/>
      <c r="CA50" s="3406"/>
      <c r="CB50" s="3407"/>
      <c r="CC50" s="3407"/>
      <c r="CD50" s="3407"/>
      <c r="CE50" s="3407"/>
      <c r="CF50" s="3408"/>
    </row>
    <row r="51" spans="1:84" ht="13.5" customHeight="1">
      <c r="A51" s="247"/>
      <c r="B51" s="3642"/>
      <c r="C51" s="3643"/>
      <c r="D51" s="3643"/>
      <c r="E51" s="3643"/>
      <c r="F51" s="3643"/>
      <c r="G51" s="3643"/>
      <c r="H51" s="3643"/>
      <c r="I51" s="3643"/>
      <c r="J51" s="3644"/>
      <c r="K51" s="3478"/>
      <c r="L51" s="3479"/>
      <c r="M51" s="3479"/>
      <c r="N51" s="3479"/>
      <c r="O51" s="3479"/>
      <c r="P51" s="3479"/>
      <c r="Q51" s="3479"/>
      <c r="R51" s="3479"/>
      <c r="S51" s="3479"/>
      <c r="T51" s="3479"/>
      <c r="U51" s="3480"/>
      <c r="V51" s="248"/>
      <c r="W51" s="3642"/>
      <c r="X51" s="3643"/>
      <c r="Y51" s="3643"/>
      <c r="Z51" s="3643"/>
      <c r="AA51" s="3643"/>
      <c r="AB51" s="3643"/>
      <c r="AC51" s="3643"/>
      <c r="AD51" s="3643"/>
      <c r="AE51" s="3644"/>
      <c r="AF51" s="3478"/>
      <c r="AG51" s="3479"/>
      <c r="AH51" s="3479"/>
      <c r="AI51" s="3479"/>
      <c r="AJ51" s="3479"/>
      <c r="AK51" s="3479"/>
      <c r="AL51" s="3479"/>
      <c r="AM51" s="3479"/>
      <c r="AN51" s="3479"/>
      <c r="AO51" s="3479"/>
      <c r="AP51" s="3480"/>
      <c r="AQ51" s="258"/>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8"/>
      <c r="BN51" s="288"/>
      <c r="BO51" s="288"/>
      <c r="BP51" s="288"/>
      <c r="BQ51" s="288"/>
      <c r="BR51" s="288"/>
      <c r="BS51" s="288"/>
      <c r="BT51" s="288"/>
      <c r="BU51" s="288"/>
      <c r="BV51" s="288"/>
      <c r="BW51" s="288"/>
      <c r="BX51" s="288"/>
      <c r="BY51" s="288"/>
      <c r="BZ51" s="288"/>
      <c r="CA51" s="288"/>
      <c r="CB51" s="288"/>
      <c r="CC51" s="288"/>
      <c r="CD51" s="288"/>
      <c r="CE51" s="288"/>
      <c r="CF51" s="288"/>
    </row>
    <row r="52" spans="1:84" ht="13.5" customHeight="1">
      <c r="A52" s="247"/>
      <c r="B52" s="260"/>
      <c r="C52" s="249"/>
      <c r="D52" s="3508" t="s">
        <v>510</v>
      </c>
      <c r="E52" s="3512"/>
      <c r="F52" s="3512"/>
      <c r="G52" s="3512"/>
      <c r="H52" s="3512"/>
      <c r="I52" s="3512"/>
      <c r="J52" s="3515"/>
      <c r="K52" s="3466"/>
      <c r="L52" s="3467"/>
      <c r="M52" s="3467"/>
      <c r="N52" s="3467"/>
      <c r="O52" s="3467"/>
      <c r="P52" s="3467"/>
      <c r="Q52" s="3467"/>
      <c r="R52" s="3467"/>
      <c r="S52" s="3467"/>
      <c r="T52" s="3467"/>
      <c r="U52" s="3468"/>
      <c r="V52" s="248"/>
      <c r="W52" s="3633" t="s">
        <v>440</v>
      </c>
      <c r="X52" s="3634"/>
      <c r="Y52" s="3634"/>
      <c r="Z52" s="3634"/>
      <c r="AA52" s="3634"/>
      <c r="AB52" s="3634"/>
      <c r="AC52" s="3634"/>
      <c r="AD52" s="3634"/>
      <c r="AE52" s="3635"/>
      <c r="AF52" s="3466"/>
      <c r="AG52" s="3467"/>
      <c r="AH52" s="3467"/>
      <c r="AI52" s="3467"/>
      <c r="AJ52" s="3467"/>
      <c r="AK52" s="3467"/>
      <c r="AL52" s="3467"/>
      <c r="AM52" s="3467"/>
      <c r="AN52" s="3467"/>
      <c r="AO52" s="3467"/>
      <c r="AP52" s="3468"/>
      <c r="AQ52" s="258"/>
      <c r="AR52" s="251" t="s">
        <v>526</v>
      </c>
      <c r="AS52" s="289"/>
      <c r="AT52" s="289"/>
      <c r="AU52" s="289"/>
      <c r="AV52" s="3645" t="s">
        <v>529</v>
      </c>
      <c r="AW52" s="3646"/>
      <c r="AX52" s="3646"/>
      <c r="AY52" s="3646"/>
      <c r="AZ52" s="3646"/>
      <c r="BA52" s="3646"/>
      <c r="BB52" s="3646"/>
      <c r="BC52" s="3646"/>
      <c r="BD52" s="3646"/>
      <c r="BE52" s="3646"/>
      <c r="BF52" s="3646"/>
      <c r="BG52" s="3646"/>
      <c r="BH52" s="3646"/>
      <c r="BI52" s="3646"/>
      <c r="BJ52" s="3646"/>
      <c r="BK52" s="3646"/>
      <c r="BL52" s="3646"/>
      <c r="BM52" s="3646"/>
      <c r="BN52" s="3646"/>
      <c r="BO52" s="3646"/>
      <c r="BP52" s="3646"/>
      <c r="BQ52" s="3646"/>
      <c r="BR52" s="3646"/>
      <c r="BS52" s="3646"/>
      <c r="BT52" s="3646"/>
      <c r="BU52" s="3646"/>
      <c r="BV52" s="3646"/>
      <c r="BW52" s="3646"/>
      <c r="BX52" s="3646"/>
      <c r="BY52" s="3646"/>
      <c r="BZ52" s="3646"/>
      <c r="CA52" s="3646"/>
      <c r="CB52" s="3646"/>
      <c r="CC52" s="3646"/>
      <c r="CD52" s="3646"/>
      <c r="CE52" s="3646"/>
      <c r="CF52" s="3646"/>
    </row>
    <row r="53" spans="1:84" ht="13.5" customHeight="1">
      <c r="A53" s="247"/>
      <c r="B53" s="260"/>
      <c r="C53" s="249"/>
      <c r="D53" s="3640"/>
      <c r="E53" s="3513"/>
      <c r="F53" s="3513"/>
      <c r="G53" s="3513"/>
      <c r="H53" s="3513"/>
      <c r="I53" s="3513"/>
      <c r="J53" s="3641"/>
      <c r="K53" s="3478"/>
      <c r="L53" s="3479"/>
      <c r="M53" s="3479"/>
      <c r="N53" s="3479"/>
      <c r="O53" s="3479"/>
      <c r="P53" s="3479"/>
      <c r="Q53" s="3479"/>
      <c r="R53" s="3479"/>
      <c r="S53" s="3479"/>
      <c r="T53" s="3479"/>
      <c r="U53" s="3480"/>
      <c r="V53" s="248"/>
      <c r="W53" s="3642"/>
      <c r="X53" s="3643"/>
      <c r="Y53" s="3643"/>
      <c r="Z53" s="3643"/>
      <c r="AA53" s="3643"/>
      <c r="AB53" s="3643"/>
      <c r="AC53" s="3643"/>
      <c r="AD53" s="3643"/>
      <c r="AE53" s="3644"/>
      <c r="AF53" s="3478"/>
      <c r="AG53" s="3479"/>
      <c r="AH53" s="3479"/>
      <c r="AI53" s="3479"/>
      <c r="AJ53" s="3479"/>
      <c r="AK53" s="3479"/>
      <c r="AL53" s="3479"/>
      <c r="AM53" s="3479"/>
      <c r="AN53" s="3479"/>
      <c r="AO53" s="3479"/>
      <c r="AP53" s="3480"/>
      <c r="AQ53" s="258"/>
      <c r="AR53" s="288"/>
      <c r="AS53" s="289"/>
      <c r="AT53" s="289"/>
      <c r="AU53" s="289"/>
      <c r="AV53" s="3646"/>
      <c r="AW53" s="3646"/>
      <c r="AX53" s="3646"/>
      <c r="AY53" s="3646"/>
      <c r="AZ53" s="3646"/>
      <c r="BA53" s="3646"/>
      <c r="BB53" s="3646"/>
      <c r="BC53" s="3646"/>
      <c r="BD53" s="3646"/>
      <c r="BE53" s="3646"/>
      <c r="BF53" s="3646"/>
      <c r="BG53" s="3646"/>
      <c r="BH53" s="3646"/>
      <c r="BI53" s="3646"/>
      <c r="BJ53" s="3646"/>
      <c r="BK53" s="3646"/>
      <c r="BL53" s="3646"/>
      <c r="BM53" s="3646"/>
      <c r="BN53" s="3646"/>
      <c r="BO53" s="3646"/>
      <c r="BP53" s="3646"/>
      <c r="BQ53" s="3646"/>
      <c r="BR53" s="3646"/>
      <c r="BS53" s="3646"/>
      <c r="BT53" s="3646"/>
      <c r="BU53" s="3646"/>
      <c r="BV53" s="3646"/>
      <c r="BW53" s="3646"/>
      <c r="BX53" s="3646"/>
      <c r="BY53" s="3646"/>
      <c r="BZ53" s="3646"/>
      <c r="CA53" s="3646"/>
      <c r="CB53" s="3646"/>
      <c r="CC53" s="3646"/>
      <c r="CD53" s="3646"/>
      <c r="CE53" s="3646"/>
      <c r="CF53" s="3646"/>
    </row>
    <row r="54" spans="1:84" ht="13.5" customHeight="1">
      <c r="A54" s="247"/>
      <c r="B54" s="3647" t="s">
        <v>512</v>
      </c>
      <c r="C54" s="3648"/>
      <c r="D54" s="3648"/>
      <c r="E54" s="3648"/>
      <c r="F54" s="3648"/>
      <c r="G54" s="3648"/>
      <c r="H54" s="3648"/>
      <c r="I54" s="3648"/>
      <c r="J54" s="3649"/>
      <c r="K54" s="3502" t="s">
        <v>513</v>
      </c>
      <c r="L54" s="3503"/>
      <c r="M54" s="3503"/>
      <c r="N54" s="3503"/>
      <c r="O54" s="3503"/>
      <c r="P54" s="3503"/>
      <c r="Q54" s="3503"/>
      <c r="R54" s="3503"/>
      <c r="S54" s="3503"/>
      <c r="T54" s="3503"/>
      <c r="U54" s="3504"/>
      <c r="V54" s="248"/>
      <c r="W54" s="260"/>
      <c r="X54" s="249"/>
      <c r="Y54" s="3633" t="s">
        <v>515</v>
      </c>
      <c r="Z54" s="3634"/>
      <c r="AA54" s="3634"/>
      <c r="AB54" s="3634"/>
      <c r="AC54" s="3634"/>
      <c r="AD54" s="3634"/>
      <c r="AE54" s="3635"/>
      <c r="AF54" s="3466"/>
      <c r="AG54" s="3467"/>
      <c r="AH54" s="3467"/>
      <c r="AI54" s="3467"/>
      <c r="AJ54" s="3467"/>
      <c r="AK54" s="3467"/>
      <c r="AL54" s="3467"/>
      <c r="AM54" s="3467"/>
      <c r="AN54" s="3467"/>
      <c r="AO54" s="3467"/>
      <c r="AP54" s="3468"/>
      <c r="AQ54" s="258"/>
      <c r="AS54" s="406"/>
      <c r="AT54" s="406"/>
      <c r="AU54" s="406"/>
      <c r="AV54" s="406"/>
      <c r="AW54" s="406"/>
      <c r="AX54" s="406"/>
      <c r="AY54" s="406"/>
      <c r="AZ54" s="406"/>
      <c r="BA54" s="406"/>
      <c r="BB54" s="406"/>
      <c r="BC54" s="406"/>
      <c r="BD54" s="406"/>
      <c r="BE54" s="406"/>
      <c r="BF54" s="406"/>
      <c r="BG54" s="406"/>
      <c r="BH54" s="406"/>
      <c r="BI54" s="406"/>
      <c r="BJ54" s="406"/>
      <c r="BK54" s="406"/>
      <c r="BL54" s="406"/>
      <c r="BM54" s="272"/>
      <c r="BN54" s="272"/>
      <c r="BO54" s="272"/>
      <c r="BP54" s="272"/>
      <c r="BQ54" s="272"/>
      <c r="BR54" s="272"/>
      <c r="BS54" s="272"/>
      <c r="BT54" s="272"/>
      <c r="BU54" s="272"/>
      <c r="BV54" s="272"/>
      <c r="BW54" s="272"/>
      <c r="BX54" s="272"/>
      <c r="BY54" s="272"/>
      <c r="BZ54" s="272"/>
      <c r="CA54" s="272"/>
      <c r="CB54" s="272"/>
      <c r="CC54" s="272"/>
      <c r="CD54" s="272"/>
      <c r="CE54" s="272"/>
      <c r="CF54" s="272"/>
    </row>
    <row r="55" spans="1:84" ht="13.5" customHeight="1">
      <c r="A55" s="247"/>
      <c r="B55" s="3650"/>
      <c r="C55" s="3651"/>
      <c r="D55" s="3651"/>
      <c r="E55" s="3651"/>
      <c r="F55" s="3651"/>
      <c r="G55" s="3651"/>
      <c r="H55" s="3651"/>
      <c r="I55" s="3651"/>
      <c r="J55" s="3652"/>
      <c r="K55" s="3505"/>
      <c r="L55" s="3506"/>
      <c r="M55" s="3506"/>
      <c r="N55" s="3506"/>
      <c r="O55" s="3506"/>
      <c r="P55" s="3506"/>
      <c r="Q55" s="3506"/>
      <c r="R55" s="3506"/>
      <c r="S55" s="3506"/>
      <c r="T55" s="3506"/>
      <c r="U55" s="3507"/>
      <c r="V55" s="248"/>
      <c r="W55" s="260"/>
      <c r="X55" s="249"/>
      <c r="Y55" s="3642"/>
      <c r="Z55" s="3643"/>
      <c r="AA55" s="3643"/>
      <c r="AB55" s="3643"/>
      <c r="AC55" s="3643"/>
      <c r="AD55" s="3643"/>
      <c r="AE55" s="3644"/>
      <c r="AF55" s="3478"/>
      <c r="AG55" s="3479"/>
      <c r="AH55" s="3479"/>
      <c r="AI55" s="3479"/>
      <c r="AJ55" s="3479"/>
      <c r="AK55" s="3479"/>
      <c r="AL55" s="3479"/>
      <c r="AM55" s="3479"/>
      <c r="AN55" s="3479"/>
      <c r="AO55" s="3479"/>
      <c r="AP55" s="3480"/>
      <c r="AQ55" s="258"/>
      <c r="AR55" s="290" t="s">
        <v>1055</v>
      </c>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row>
    <row r="56" spans="1:84" ht="13.5" customHeight="1">
      <c r="A56" s="247"/>
      <c r="B56" s="260"/>
      <c r="C56" s="249"/>
      <c r="D56" s="3633" t="s">
        <v>515</v>
      </c>
      <c r="E56" s="3634"/>
      <c r="F56" s="3634"/>
      <c r="G56" s="3634"/>
      <c r="H56" s="3634"/>
      <c r="I56" s="3634"/>
      <c r="J56" s="3635"/>
      <c r="K56" s="3484"/>
      <c r="L56" s="3485"/>
      <c r="M56" s="3485"/>
      <c r="N56" s="3485"/>
      <c r="O56" s="3485"/>
      <c r="P56" s="3485"/>
      <c r="Q56" s="3485"/>
      <c r="R56" s="3485"/>
      <c r="S56" s="3485"/>
      <c r="T56" s="3485"/>
      <c r="U56" s="3486"/>
      <c r="V56" s="248"/>
      <c r="W56" s="260"/>
      <c r="X56" s="249"/>
      <c r="Y56" s="3633" t="s">
        <v>442</v>
      </c>
      <c r="Z56" s="3634"/>
      <c r="AA56" s="3634"/>
      <c r="AB56" s="3634"/>
      <c r="AC56" s="3634"/>
      <c r="AD56" s="3634"/>
      <c r="AE56" s="3635"/>
      <c r="AF56" s="3466"/>
      <c r="AG56" s="3467"/>
      <c r="AH56" s="3467"/>
      <c r="AI56" s="3467"/>
      <c r="AJ56" s="3467"/>
      <c r="AK56" s="3467"/>
      <c r="AL56" s="3467"/>
      <c r="AM56" s="3467"/>
      <c r="AN56" s="3467"/>
      <c r="AO56" s="3467"/>
      <c r="AP56" s="3468"/>
      <c r="AQ56" s="258"/>
      <c r="AR56" s="290"/>
      <c r="AS56" s="291"/>
      <c r="AT56" s="291"/>
      <c r="AU56" s="291"/>
      <c r="AV56" s="291"/>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row>
    <row r="57" spans="1:84" ht="13.5" customHeight="1">
      <c r="A57" s="247"/>
      <c r="B57" s="261"/>
      <c r="C57" s="262"/>
      <c r="D57" s="3636"/>
      <c r="E57" s="3637"/>
      <c r="F57" s="3637"/>
      <c r="G57" s="3637"/>
      <c r="H57" s="3637"/>
      <c r="I57" s="3637"/>
      <c r="J57" s="3638"/>
      <c r="K57" s="3487"/>
      <c r="L57" s="3488"/>
      <c r="M57" s="3488"/>
      <c r="N57" s="3488"/>
      <c r="O57" s="3488"/>
      <c r="P57" s="3488"/>
      <c r="Q57" s="3488"/>
      <c r="R57" s="3488"/>
      <c r="S57" s="3488"/>
      <c r="T57" s="3488"/>
      <c r="U57" s="3489"/>
      <c r="V57" s="248"/>
      <c r="W57" s="261"/>
      <c r="X57" s="262"/>
      <c r="Y57" s="3636"/>
      <c r="Z57" s="3637"/>
      <c r="AA57" s="3637"/>
      <c r="AB57" s="3637"/>
      <c r="AC57" s="3637"/>
      <c r="AD57" s="3637"/>
      <c r="AE57" s="3638"/>
      <c r="AF57" s="3469"/>
      <c r="AG57" s="3470"/>
      <c r="AH57" s="3470"/>
      <c r="AI57" s="3470"/>
      <c r="AJ57" s="3470"/>
      <c r="AK57" s="3470"/>
      <c r="AL57" s="3470"/>
      <c r="AM57" s="3470"/>
      <c r="AN57" s="3470"/>
      <c r="AO57" s="3470"/>
      <c r="AP57" s="3471"/>
      <c r="AQ57" s="258"/>
      <c r="AR57" s="288"/>
      <c r="AS57" s="292"/>
      <c r="AT57" s="292"/>
      <c r="AU57" s="292"/>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row>
    <row r="58" spans="1:84" ht="13.5" customHeight="1">
      <c r="A58" s="247"/>
      <c r="B58" s="249"/>
      <c r="C58" s="249"/>
      <c r="D58" s="273"/>
      <c r="E58" s="273"/>
      <c r="F58" s="273"/>
      <c r="G58" s="273"/>
      <c r="H58" s="273"/>
      <c r="I58" s="249"/>
      <c r="J58" s="249"/>
      <c r="K58" s="249"/>
      <c r="L58" s="249"/>
      <c r="M58" s="249"/>
      <c r="N58" s="249"/>
      <c r="O58" s="249"/>
      <c r="P58" s="249"/>
      <c r="Q58" s="249"/>
      <c r="R58" s="249"/>
      <c r="S58" s="249"/>
      <c r="T58" s="249"/>
      <c r="U58" s="249"/>
      <c r="V58" s="249"/>
      <c r="W58" s="249"/>
      <c r="X58" s="249"/>
      <c r="Y58" s="273"/>
      <c r="Z58" s="273"/>
      <c r="AA58" s="273"/>
      <c r="AB58" s="273"/>
      <c r="AC58" s="273"/>
      <c r="AD58" s="249"/>
      <c r="AE58" s="249"/>
      <c r="AF58" s="249"/>
      <c r="AG58" s="249"/>
      <c r="AH58" s="249"/>
      <c r="AI58" s="249"/>
      <c r="AJ58" s="249"/>
      <c r="AK58" s="249"/>
      <c r="AL58" s="249"/>
      <c r="AM58" s="249"/>
      <c r="AN58" s="249"/>
      <c r="AO58" s="249"/>
      <c r="AP58" s="249"/>
      <c r="AQ58" s="258"/>
      <c r="AR58" s="290"/>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row>
    <row r="59" spans="1:84" ht="13.5" customHeight="1">
      <c r="A59" s="247"/>
      <c r="B59" s="3367" t="s">
        <v>520</v>
      </c>
      <c r="C59" s="3367"/>
      <c r="D59" s="3367"/>
      <c r="E59" s="3367"/>
      <c r="F59" s="3367"/>
      <c r="G59" s="3367"/>
      <c r="H59" s="3367"/>
      <c r="I59" s="3367"/>
      <c r="J59" s="3370" t="s">
        <v>521</v>
      </c>
      <c r="K59" s="3370"/>
      <c r="L59" s="3370"/>
      <c r="M59" s="3370"/>
      <c r="N59" s="3370"/>
      <c r="O59" s="3370"/>
      <c r="P59" s="3639" t="s">
        <v>522</v>
      </c>
      <c r="Q59" s="3392"/>
      <c r="R59" s="3392"/>
      <c r="S59" s="3392"/>
      <c r="T59" s="3392"/>
      <c r="U59" s="3392"/>
      <c r="V59" s="3392"/>
      <c r="W59" s="3393"/>
      <c r="X59" s="3400" t="s">
        <v>521</v>
      </c>
      <c r="Y59" s="3401"/>
      <c r="Z59" s="3401"/>
      <c r="AA59" s="3401"/>
      <c r="AB59" s="3401"/>
      <c r="AC59" s="3402"/>
      <c r="AD59" s="3391" t="s">
        <v>523</v>
      </c>
      <c r="AE59" s="3392"/>
      <c r="AF59" s="3392"/>
      <c r="AG59" s="3392"/>
      <c r="AH59" s="3392"/>
      <c r="AI59" s="3392"/>
      <c r="AJ59" s="3393"/>
      <c r="AK59" s="3400" t="s">
        <v>521</v>
      </c>
      <c r="AL59" s="3401"/>
      <c r="AM59" s="3401"/>
      <c r="AN59" s="3401"/>
      <c r="AO59" s="3401"/>
      <c r="AP59" s="3402"/>
      <c r="AQ59" s="258"/>
      <c r="AR59" s="290"/>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row>
    <row r="60" spans="1:84" ht="13.5" customHeight="1">
      <c r="A60" s="247"/>
      <c r="B60" s="3368"/>
      <c r="C60" s="3368"/>
      <c r="D60" s="3368"/>
      <c r="E60" s="3368"/>
      <c r="F60" s="3368"/>
      <c r="G60" s="3368"/>
      <c r="H60" s="3368"/>
      <c r="I60" s="3368"/>
      <c r="J60" s="3371"/>
      <c r="K60" s="3371"/>
      <c r="L60" s="3371"/>
      <c r="M60" s="3371"/>
      <c r="N60" s="3371"/>
      <c r="O60" s="3371"/>
      <c r="P60" s="3395"/>
      <c r="Q60" s="3395"/>
      <c r="R60" s="3395"/>
      <c r="S60" s="3395"/>
      <c r="T60" s="3395"/>
      <c r="U60" s="3395"/>
      <c r="V60" s="3395"/>
      <c r="W60" s="3396"/>
      <c r="X60" s="3403"/>
      <c r="Y60" s="3404"/>
      <c r="Z60" s="3404"/>
      <c r="AA60" s="3404"/>
      <c r="AB60" s="3404"/>
      <c r="AC60" s="3405"/>
      <c r="AD60" s="3394"/>
      <c r="AE60" s="3395"/>
      <c r="AF60" s="3395"/>
      <c r="AG60" s="3395"/>
      <c r="AH60" s="3395"/>
      <c r="AI60" s="3395"/>
      <c r="AJ60" s="3396"/>
      <c r="AK60" s="3403"/>
      <c r="AL60" s="3404"/>
      <c r="AM60" s="3404"/>
      <c r="AN60" s="3404"/>
      <c r="AO60" s="3404"/>
      <c r="AP60" s="3405"/>
      <c r="AQ60" s="258"/>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row>
    <row r="61" spans="1:84" ht="13.5" customHeight="1">
      <c r="A61" s="247"/>
      <c r="B61" s="3369"/>
      <c r="C61" s="3369"/>
      <c r="D61" s="3369"/>
      <c r="E61" s="3369"/>
      <c r="F61" s="3369"/>
      <c r="G61" s="3369"/>
      <c r="H61" s="3369"/>
      <c r="I61" s="3369"/>
      <c r="J61" s="3372"/>
      <c r="K61" s="3372"/>
      <c r="L61" s="3372"/>
      <c r="M61" s="3372"/>
      <c r="N61" s="3372"/>
      <c r="O61" s="3372"/>
      <c r="P61" s="3398"/>
      <c r="Q61" s="3398"/>
      <c r="R61" s="3398"/>
      <c r="S61" s="3398"/>
      <c r="T61" s="3398"/>
      <c r="U61" s="3398"/>
      <c r="V61" s="3398"/>
      <c r="W61" s="3399"/>
      <c r="X61" s="3406"/>
      <c r="Y61" s="3407"/>
      <c r="Z61" s="3407"/>
      <c r="AA61" s="3407"/>
      <c r="AB61" s="3407"/>
      <c r="AC61" s="3408"/>
      <c r="AD61" s="3397"/>
      <c r="AE61" s="3398"/>
      <c r="AF61" s="3398"/>
      <c r="AG61" s="3398"/>
      <c r="AH61" s="3398"/>
      <c r="AI61" s="3398"/>
      <c r="AJ61" s="3399"/>
      <c r="AK61" s="3406"/>
      <c r="AL61" s="3407"/>
      <c r="AM61" s="3407"/>
      <c r="AN61" s="3407"/>
      <c r="AO61" s="3407"/>
      <c r="AP61" s="3408"/>
      <c r="AQ61" s="258"/>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row>
    <row r="62" spans="1:84" ht="13.5" customHeight="1">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93"/>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row>
    <row r="63" spans="1:84" ht="13.5" customHeight="1">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93"/>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row>
    <row r="64" spans="1:84" ht="13.5" customHeight="1">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93"/>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row>
    <row r="65" spans="1:84" ht="13.5" customHeight="1">
      <c r="A65" s="247"/>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93"/>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row>
    <row r="66" spans="1:84" ht="13.5" customHeight="1">
      <c r="A66" s="247"/>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93"/>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row>
  </sheetData>
  <mergeCells count="161">
    <mergeCell ref="AR3:BB4"/>
    <mergeCell ref="B4:AP5"/>
    <mergeCell ref="BC4:CF4"/>
    <mergeCell ref="AS5:AW7"/>
    <mergeCell ref="AY5:BL7"/>
    <mergeCell ref="BN5:BR7"/>
    <mergeCell ref="BT5:CF7"/>
    <mergeCell ref="C7:G8"/>
    <mergeCell ref="AS8:AW10"/>
    <mergeCell ref="AY8:CF9"/>
    <mergeCell ref="X9:AF9"/>
    <mergeCell ref="C10:G11"/>
    <mergeCell ref="AY10:CF10"/>
    <mergeCell ref="H11:V11"/>
    <mergeCell ref="Y11:AB11"/>
    <mergeCell ref="AD11:AP11"/>
    <mergeCell ref="AS11:AW13"/>
    <mergeCell ref="AY11:CF13"/>
    <mergeCell ref="AD13:AP13"/>
    <mergeCell ref="AD17:AP17"/>
    <mergeCell ref="Y19:AB19"/>
    <mergeCell ref="AD19:AP19"/>
    <mergeCell ref="AS19:AW24"/>
    <mergeCell ref="AY19:BH20"/>
    <mergeCell ref="BI19:BV20"/>
    <mergeCell ref="BI23:BM23"/>
    <mergeCell ref="BN23:BV24"/>
    <mergeCell ref="C14:G17"/>
    <mergeCell ref="I14:V17"/>
    <mergeCell ref="AS14:AW15"/>
    <mergeCell ref="AY14:BL15"/>
    <mergeCell ref="BN14:BR17"/>
    <mergeCell ref="BT14:CF17"/>
    <mergeCell ref="AD15:AP15"/>
    <mergeCell ref="Y16:AB17"/>
    <mergeCell ref="AS16:AW17"/>
    <mergeCell ref="AY16:BL17"/>
    <mergeCell ref="BW19:CF20"/>
    <mergeCell ref="C20:AP21"/>
    <mergeCell ref="AY21:BH22"/>
    <mergeCell ref="BI21:BM21"/>
    <mergeCell ref="BN21:BV22"/>
    <mergeCell ref="BW21:CF22"/>
    <mergeCell ref="BX26:CF27"/>
    <mergeCell ref="C27:G28"/>
    <mergeCell ref="I27:V28"/>
    <mergeCell ref="AD27:AP28"/>
    <mergeCell ref="BE28:BN29"/>
    <mergeCell ref="BO28:BW29"/>
    <mergeCell ref="BX28:CF29"/>
    <mergeCell ref="BW23:CF24"/>
    <mergeCell ref="BI24:BM24"/>
    <mergeCell ref="C25:G26"/>
    <mergeCell ref="I25:V26"/>
    <mergeCell ref="X25:AB28"/>
    <mergeCell ref="AD25:AP26"/>
    <mergeCell ref="AS26:AW33"/>
    <mergeCell ref="AZ26:BC29"/>
    <mergeCell ref="BE26:BN27"/>
    <mergeCell ref="BO26:BW27"/>
    <mergeCell ref="BL30:BS31"/>
    <mergeCell ref="BT30:BZ31"/>
    <mergeCell ref="CA30:CF31"/>
    <mergeCell ref="I30:R31"/>
    <mergeCell ref="S30:AF31"/>
    <mergeCell ref="AG30:AP31"/>
    <mergeCell ref="AY30:BD33"/>
    <mergeCell ref="BE30:BK31"/>
    <mergeCell ref="C22:G24"/>
    <mergeCell ref="I22:AP24"/>
    <mergeCell ref="BI22:BM22"/>
    <mergeCell ref="AY23:BH24"/>
    <mergeCell ref="BM37:BU38"/>
    <mergeCell ref="BV37:CF38"/>
    <mergeCell ref="CA32:CF33"/>
    <mergeCell ref="S33:W33"/>
    <mergeCell ref="I34:R35"/>
    <mergeCell ref="S34:W34"/>
    <mergeCell ref="X34:AF35"/>
    <mergeCell ref="AG34:AP35"/>
    <mergeCell ref="S35:W35"/>
    <mergeCell ref="AR35:AZ36"/>
    <mergeCell ref="BA35:BK36"/>
    <mergeCell ref="BM35:BU36"/>
    <mergeCell ref="BV35:CF36"/>
    <mergeCell ref="I32:R33"/>
    <mergeCell ref="S32:W32"/>
    <mergeCell ref="X32:AF33"/>
    <mergeCell ref="AG32:AP33"/>
    <mergeCell ref="BE32:BK33"/>
    <mergeCell ref="BL32:BS33"/>
    <mergeCell ref="BT32:BZ33"/>
    <mergeCell ref="C30:G35"/>
    <mergeCell ref="BV39:CF40"/>
    <mergeCell ref="I41:N44"/>
    <mergeCell ref="O41:U42"/>
    <mergeCell ref="V41:AC42"/>
    <mergeCell ref="AD41:AJ42"/>
    <mergeCell ref="AK41:AP42"/>
    <mergeCell ref="AT41:AZ42"/>
    <mergeCell ref="BA41:BK42"/>
    <mergeCell ref="BM41:BU42"/>
    <mergeCell ref="BV41:CF42"/>
    <mergeCell ref="O39:X40"/>
    <mergeCell ref="Y39:AG40"/>
    <mergeCell ref="AH39:AP40"/>
    <mergeCell ref="AR39:AZ40"/>
    <mergeCell ref="BA39:BK40"/>
    <mergeCell ref="BM39:BU40"/>
    <mergeCell ref="C37:G44"/>
    <mergeCell ref="J37:M40"/>
    <mergeCell ref="O37:X38"/>
    <mergeCell ref="Y37:AG38"/>
    <mergeCell ref="AH37:AP38"/>
    <mergeCell ref="AT37:AZ38"/>
    <mergeCell ref="BA37:BK38"/>
    <mergeCell ref="BO45:BU46"/>
    <mergeCell ref="BV45:CF46"/>
    <mergeCell ref="B46:J47"/>
    <mergeCell ref="K46:U47"/>
    <mergeCell ref="W46:AE47"/>
    <mergeCell ref="AF46:AP47"/>
    <mergeCell ref="O43:U44"/>
    <mergeCell ref="V43:AC44"/>
    <mergeCell ref="AD43:AJ44"/>
    <mergeCell ref="AK43:AP44"/>
    <mergeCell ref="BO43:BU44"/>
    <mergeCell ref="BV43:CF44"/>
    <mergeCell ref="BF48:BM50"/>
    <mergeCell ref="BN48:BS50"/>
    <mergeCell ref="BT48:BZ50"/>
    <mergeCell ref="CA48:CF50"/>
    <mergeCell ref="B50:J51"/>
    <mergeCell ref="K50:U51"/>
    <mergeCell ref="W50:AE51"/>
    <mergeCell ref="AF50:AP51"/>
    <mergeCell ref="D48:J49"/>
    <mergeCell ref="K48:U49"/>
    <mergeCell ref="W48:AE49"/>
    <mergeCell ref="AF48:AP49"/>
    <mergeCell ref="AR48:AY50"/>
    <mergeCell ref="AZ48:BE50"/>
    <mergeCell ref="D52:J53"/>
    <mergeCell ref="K52:U53"/>
    <mergeCell ref="W52:AE53"/>
    <mergeCell ref="AF52:AP53"/>
    <mergeCell ref="AV52:CF53"/>
    <mergeCell ref="B54:J55"/>
    <mergeCell ref="K54:U55"/>
    <mergeCell ref="Y54:AE55"/>
    <mergeCell ref="AF54:AP55"/>
    <mergeCell ref="D56:J57"/>
    <mergeCell ref="K56:U57"/>
    <mergeCell ref="Y56:AE57"/>
    <mergeCell ref="AF56:AP57"/>
    <mergeCell ref="B59:I61"/>
    <mergeCell ref="J59:O61"/>
    <mergeCell ref="P59:W61"/>
    <mergeCell ref="X59:AC61"/>
    <mergeCell ref="AD59:AJ61"/>
    <mergeCell ref="AK59:AP61"/>
  </mergeCells>
  <phoneticPr fontId="14"/>
  <printOptions horizontalCentered="1"/>
  <pageMargins left="0.70866141732283472" right="0.70866141732283472" top="0.74803149606299213" bottom="0.74803149606299213" header="0.31496062992125984" footer="0.31496062992125984"/>
  <pageSetup paperSize="8" scale="88" orientation="landscape"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V54"/>
  <sheetViews>
    <sheetView view="pageBreakPreview" zoomScaleNormal="100" zoomScaleSheetLayoutView="100" workbookViewId="0"/>
  </sheetViews>
  <sheetFormatPr defaultRowHeight="13.2"/>
  <cols>
    <col min="1" max="2" width="4.44140625" style="212" customWidth="1"/>
    <col min="3" max="4" width="8.88671875" style="212"/>
    <col min="5" max="5" width="12.44140625" style="212" customWidth="1"/>
    <col min="6" max="9" width="8.88671875" style="212"/>
    <col min="10" max="10" width="18.6640625" style="212" customWidth="1"/>
    <col min="11" max="11" width="9.88671875" style="212" customWidth="1"/>
    <col min="12" max="256" width="8.88671875" style="212"/>
    <col min="257" max="258" width="4.44140625" style="212" customWidth="1"/>
    <col min="259" max="260" width="8.88671875" style="212"/>
    <col min="261" max="261" width="12.44140625" style="212" customWidth="1"/>
    <col min="262" max="265" width="8.88671875" style="212"/>
    <col min="266" max="266" width="18.6640625" style="212" customWidth="1"/>
    <col min="267" max="267" width="9.88671875" style="212" customWidth="1"/>
    <col min="268" max="512" width="8.88671875" style="212"/>
    <col min="513" max="514" width="4.44140625" style="212" customWidth="1"/>
    <col min="515" max="516" width="8.88671875" style="212"/>
    <col min="517" max="517" width="12.44140625" style="212" customWidth="1"/>
    <col min="518" max="521" width="8.88671875" style="212"/>
    <col min="522" max="522" width="18.6640625" style="212" customWidth="1"/>
    <col min="523" max="523" width="9.88671875" style="212" customWidth="1"/>
    <col min="524" max="768" width="8.88671875" style="212"/>
    <col min="769" max="770" width="4.44140625" style="212" customWidth="1"/>
    <col min="771" max="772" width="8.88671875" style="212"/>
    <col min="773" max="773" width="12.44140625" style="212" customWidth="1"/>
    <col min="774" max="777" width="8.88671875" style="212"/>
    <col min="778" max="778" width="18.6640625" style="212" customWidth="1"/>
    <col min="779" max="779" width="9.88671875" style="212" customWidth="1"/>
    <col min="780" max="1024" width="8.88671875" style="212"/>
    <col min="1025" max="1026" width="4.44140625" style="212" customWidth="1"/>
    <col min="1027" max="1028" width="8.88671875" style="212"/>
    <col min="1029" max="1029" width="12.44140625" style="212" customWidth="1"/>
    <col min="1030" max="1033" width="8.88671875" style="212"/>
    <col min="1034" max="1034" width="18.6640625" style="212" customWidth="1"/>
    <col min="1035" max="1035" width="9.88671875" style="212" customWidth="1"/>
    <col min="1036" max="1280" width="8.88671875" style="212"/>
    <col min="1281" max="1282" width="4.44140625" style="212" customWidth="1"/>
    <col min="1283" max="1284" width="8.88671875" style="212"/>
    <col min="1285" max="1285" width="12.44140625" style="212" customWidth="1"/>
    <col min="1286" max="1289" width="8.88671875" style="212"/>
    <col min="1290" max="1290" width="18.6640625" style="212" customWidth="1"/>
    <col min="1291" max="1291" width="9.88671875" style="212" customWidth="1"/>
    <col min="1292" max="1536" width="8.88671875" style="212"/>
    <col min="1537" max="1538" width="4.44140625" style="212" customWidth="1"/>
    <col min="1539" max="1540" width="8.88671875" style="212"/>
    <col min="1541" max="1541" width="12.44140625" style="212" customWidth="1"/>
    <col min="1542" max="1545" width="8.88671875" style="212"/>
    <col min="1546" max="1546" width="18.6640625" style="212" customWidth="1"/>
    <col min="1547" max="1547" width="9.88671875" style="212" customWidth="1"/>
    <col min="1548" max="1792" width="8.88671875" style="212"/>
    <col min="1793" max="1794" width="4.44140625" style="212" customWidth="1"/>
    <col min="1795" max="1796" width="8.88671875" style="212"/>
    <col min="1797" max="1797" width="12.44140625" style="212" customWidth="1"/>
    <col min="1798" max="1801" width="8.88671875" style="212"/>
    <col min="1802" max="1802" width="18.6640625" style="212" customWidth="1"/>
    <col min="1803" max="1803" width="9.88671875" style="212" customWidth="1"/>
    <col min="1804" max="2048" width="8.88671875" style="212"/>
    <col min="2049" max="2050" width="4.44140625" style="212" customWidth="1"/>
    <col min="2051" max="2052" width="8.88671875" style="212"/>
    <col min="2053" max="2053" width="12.44140625" style="212" customWidth="1"/>
    <col min="2054" max="2057" width="8.88671875" style="212"/>
    <col min="2058" max="2058" width="18.6640625" style="212" customWidth="1"/>
    <col min="2059" max="2059" width="9.88671875" style="212" customWidth="1"/>
    <col min="2060" max="2304" width="8.88671875" style="212"/>
    <col min="2305" max="2306" width="4.44140625" style="212" customWidth="1"/>
    <col min="2307" max="2308" width="8.88671875" style="212"/>
    <col min="2309" max="2309" width="12.44140625" style="212" customWidth="1"/>
    <col min="2310" max="2313" width="8.88671875" style="212"/>
    <col min="2314" max="2314" width="18.6640625" style="212" customWidth="1"/>
    <col min="2315" max="2315" width="9.88671875" style="212" customWidth="1"/>
    <col min="2316" max="2560" width="8.88671875" style="212"/>
    <col min="2561" max="2562" width="4.44140625" style="212" customWidth="1"/>
    <col min="2563" max="2564" width="8.88671875" style="212"/>
    <col min="2565" max="2565" width="12.44140625" style="212" customWidth="1"/>
    <col min="2566" max="2569" width="8.88671875" style="212"/>
    <col min="2570" max="2570" width="18.6640625" style="212" customWidth="1"/>
    <col min="2571" max="2571" width="9.88671875" style="212" customWidth="1"/>
    <col min="2572" max="2816" width="8.88671875" style="212"/>
    <col min="2817" max="2818" width="4.44140625" style="212" customWidth="1"/>
    <col min="2819" max="2820" width="8.88671875" style="212"/>
    <col min="2821" max="2821" width="12.44140625" style="212" customWidth="1"/>
    <col min="2822" max="2825" width="8.88671875" style="212"/>
    <col min="2826" max="2826" width="18.6640625" style="212" customWidth="1"/>
    <col min="2827" max="2827" width="9.88671875" style="212" customWidth="1"/>
    <col min="2828" max="3072" width="8.88671875" style="212"/>
    <col min="3073" max="3074" width="4.44140625" style="212" customWidth="1"/>
    <col min="3075" max="3076" width="8.88671875" style="212"/>
    <col min="3077" max="3077" width="12.44140625" style="212" customWidth="1"/>
    <col min="3078" max="3081" width="8.88671875" style="212"/>
    <col min="3082" max="3082" width="18.6640625" style="212" customWidth="1"/>
    <col min="3083" max="3083" width="9.88671875" style="212" customWidth="1"/>
    <col min="3084" max="3328" width="8.88671875" style="212"/>
    <col min="3329" max="3330" width="4.44140625" style="212" customWidth="1"/>
    <col min="3331" max="3332" width="8.88671875" style="212"/>
    <col min="3333" max="3333" width="12.44140625" style="212" customWidth="1"/>
    <col min="3334" max="3337" width="8.88671875" style="212"/>
    <col min="3338" max="3338" width="18.6640625" style="212" customWidth="1"/>
    <col min="3339" max="3339" width="9.88671875" style="212" customWidth="1"/>
    <col min="3340" max="3584" width="8.88671875" style="212"/>
    <col min="3585" max="3586" width="4.44140625" style="212" customWidth="1"/>
    <col min="3587" max="3588" width="8.88671875" style="212"/>
    <col min="3589" max="3589" width="12.44140625" style="212" customWidth="1"/>
    <col min="3590" max="3593" width="8.88671875" style="212"/>
    <col min="3594" max="3594" width="18.6640625" style="212" customWidth="1"/>
    <col min="3595" max="3595" width="9.88671875" style="212" customWidth="1"/>
    <col min="3596" max="3840" width="8.88671875" style="212"/>
    <col min="3841" max="3842" width="4.44140625" style="212" customWidth="1"/>
    <col min="3843" max="3844" width="8.88671875" style="212"/>
    <col min="3845" max="3845" width="12.44140625" style="212" customWidth="1"/>
    <col min="3846" max="3849" width="8.88671875" style="212"/>
    <col min="3850" max="3850" width="18.6640625" style="212" customWidth="1"/>
    <col min="3851" max="3851" width="9.88671875" style="212" customWidth="1"/>
    <col min="3852" max="4096" width="8.88671875" style="212"/>
    <col min="4097" max="4098" width="4.44140625" style="212" customWidth="1"/>
    <col min="4099" max="4100" width="8.88671875" style="212"/>
    <col min="4101" max="4101" width="12.44140625" style="212" customWidth="1"/>
    <col min="4102" max="4105" width="8.88671875" style="212"/>
    <col min="4106" max="4106" width="18.6640625" style="212" customWidth="1"/>
    <col min="4107" max="4107" width="9.88671875" style="212" customWidth="1"/>
    <col min="4108" max="4352" width="8.88671875" style="212"/>
    <col min="4353" max="4354" width="4.44140625" style="212" customWidth="1"/>
    <col min="4355" max="4356" width="8.88671875" style="212"/>
    <col min="4357" max="4357" width="12.44140625" style="212" customWidth="1"/>
    <col min="4358" max="4361" width="8.88671875" style="212"/>
    <col min="4362" max="4362" width="18.6640625" style="212" customWidth="1"/>
    <col min="4363" max="4363" width="9.88671875" style="212" customWidth="1"/>
    <col min="4364" max="4608" width="8.88671875" style="212"/>
    <col min="4609" max="4610" width="4.44140625" style="212" customWidth="1"/>
    <col min="4611" max="4612" width="8.88671875" style="212"/>
    <col min="4613" max="4613" width="12.44140625" style="212" customWidth="1"/>
    <col min="4614" max="4617" width="8.88671875" style="212"/>
    <col min="4618" max="4618" width="18.6640625" style="212" customWidth="1"/>
    <col min="4619" max="4619" width="9.88671875" style="212" customWidth="1"/>
    <col min="4620" max="4864" width="8.88671875" style="212"/>
    <col min="4865" max="4866" width="4.44140625" style="212" customWidth="1"/>
    <col min="4867" max="4868" width="8.88671875" style="212"/>
    <col min="4869" max="4869" width="12.44140625" style="212" customWidth="1"/>
    <col min="4870" max="4873" width="8.88671875" style="212"/>
    <col min="4874" max="4874" width="18.6640625" style="212" customWidth="1"/>
    <col min="4875" max="4875" width="9.88671875" style="212" customWidth="1"/>
    <col min="4876" max="5120" width="8.88671875" style="212"/>
    <col min="5121" max="5122" width="4.44140625" style="212" customWidth="1"/>
    <col min="5123" max="5124" width="8.88671875" style="212"/>
    <col min="5125" max="5125" width="12.44140625" style="212" customWidth="1"/>
    <col min="5126" max="5129" width="8.88671875" style="212"/>
    <col min="5130" max="5130" width="18.6640625" style="212" customWidth="1"/>
    <col min="5131" max="5131" width="9.88671875" style="212" customWidth="1"/>
    <col min="5132" max="5376" width="8.88671875" style="212"/>
    <col min="5377" max="5378" width="4.44140625" style="212" customWidth="1"/>
    <col min="5379" max="5380" width="8.88671875" style="212"/>
    <col min="5381" max="5381" width="12.44140625" style="212" customWidth="1"/>
    <col min="5382" max="5385" width="8.88671875" style="212"/>
    <col min="5386" max="5386" width="18.6640625" style="212" customWidth="1"/>
    <col min="5387" max="5387" width="9.88671875" style="212" customWidth="1"/>
    <col min="5388" max="5632" width="8.88671875" style="212"/>
    <col min="5633" max="5634" width="4.44140625" style="212" customWidth="1"/>
    <col min="5635" max="5636" width="8.88671875" style="212"/>
    <col min="5637" max="5637" width="12.44140625" style="212" customWidth="1"/>
    <col min="5638" max="5641" width="8.88671875" style="212"/>
    <col min="5642" max="5642" width="18.6640625" style="212" customWidth="1"/>
    <col min="5643" max="5643" width="9.88671875" style="212" customWidth="1"/>
    <col min="5644" max="5888" width="8.88671875" style="212"/>
    <col min="5889" max="5890" width="4.44140625" style="212" customWidth="1"/>
    <col min="5891" max="5892" width="8.88671875" style="212"/>
    <col min="5893" max="5893" width="12.44140625" style="212" customWidth="1"/>
    <col min="5894" max="5897" width="8.88671875" style="212"/>
    <col min="5898" max="5898" width="18.6640625" style="212" customWidth="1"/>
    <col min="5899" max="5899" width="9.88671875" style="212" customWidth="1"/>
    <col min="5900" max="6144" width="8.88671875" style="212"/>
    <col min="6145" max="6146" width="4.44140625" style="212" customWidth="1"/>
    <col min="6147" max="6148" width="8.88671875" style="212"/>
    <col min="6149" max="6149" width="12.44140625" style="212" customWidth="1"/>
    <col min="6150" max="6153" width="8.88671875" style="212"/>
    <col min="6154" max="6154" width="18.6640625" style="212" customWidth="1"/>
    <col min="6155" max="6155" width="9.88671875" style="212" customWidth="1"/>
    <col min="6156" max="6400" width="8.88671875" style="212"/>
    <col min="6401" max="6402" width="4.44140625" style="212" customWidth="1"/>
    <col min="6403" max="6404" width="8.88671875" style="212"/>
    <col min="6405" max="6405" width="12.44140625" style="212" customWidth="1"/>
    <col min="6406" max="6409" width="8.88671875" style="212"/>
    <col min="6410" max="6410" width="18.6640625" style="212" customWidth="1"/>
    <col min="6411" max="6411" width="9.88671875" style="212" customWidth="1"/>
    <col min="6412" max="6656" width="8.88671875" style="212"/>
    <col min="6657" max="6658" width="4.44140625" style="212" customWidth="1"/>
    <col min="6659" max="6660" width="8.88671875" style="212"/>
    <col min="6661" max="6661" width="12.44140625" style="212" customWidth="1"/>
    <col min="6662" max="6665" width="8.88671875" style="212"/>
    <col min="6666" max="6666" width="18.6640625" style="212" customWidth="1"/>
    <col min="6667" max="6667" width="9.88671875" style="212" customWidth="1"/>
    <col min="6668" max="6912" width="8.88671875" style="212"/>
    <col min="6913" max="6914" width="4.44140625" style="212" customWidth="1"/>
    <col min="6915" max="6916" width="8.88671875" style="212"/>
    <col min="6917" max="6917" width="12.44140625" style="212" customWidth="1"/>
    <col min="6918" max="6921" width="8.88671875" style="212"/>
    <col min="6922" max="6922" width="18.6640625" style="212" customWidth="1"/>
    <col min="6923" max="6923" width="9.88671875" style="212" customWidth="1"/>
    <col min="6924" max="7168" width="8.88671875" style="212"/>
    <col min="7169" max="7170" width="4.44140625" style="212" customWidth="1"/>
    <col min="7171" max="7172" width="8.88671875" style="212"/>
    <col min="7173" max="7173" width="12.44140625" style="212" customWidth="1"/>
    <col min="7174" max="7177" width="8.88671875" style="212"/>
    <col min="7178" max="7178" width="18.6640625" style="212" customWidth="1"/>
    <col min="7179" max="7179" width="9.88671875" style="212" customWidth="1"/>
    <col min="7180" max="7424" width="8.88671875" style="212"/>
    <col min="7425" max="7426" width="4.44140625" style="212" customWidth="1"/>
    <col min="7427" max="7428" width="8.88671875" style="212"/>
    <col min="7429" max="7429" width="12.44140625" style="212" customWidth="1"/>
    <col min="7430" max="7433" width="8.88671875" style="212"/>
    <col min="7434" max="7434" width="18.6640625" style="212" customWidth="1"/>
    <col min="7435" max="7435" width="9.88671875" style="212" customWidth="1"/>
    <col min="7436" max="7680" width="8.88671875" style="212"/>
    <col min="7681" max="7682" width="4.44140625" style="212" customWidth="1"/>
    <col min="7683" max="7684" width="8.88671875" style="212"/>
    <col min="7685" max="7685" width="12.44140625" style="212" customWidth="1"/>
    <col min="7686" max="7689" width="8.88671875" style="212"/>
    <col min="7690" max="7690" width="18.6640625" style="212" customWidth="1"/>
    <col min="7691" max="7691" width="9.88671875" style="212" customWidth="1"/>
    <col min="7692" max="7936" width="8.88671875" style="212"/>
    <col min="7937" max="7938" width="4.44140625" style="212" customWidth="1"/>
    <col min="7939" max="7940" width="8.88671875" style="212"/>
    <col min="7941" max="7941" width="12.44140625" style="212" customWidth="1"/>
    <col min="7942" max="7945" width="8.88671875" style="212"/>
    <col min="7946" max="7946" width="18.6640625" style="212" customWidth="1"/>
    <col min="7947" max="7947" width="9.88671875" style="212" customWidth="1"/>
    <col min="7948" max="8192" width="8.88671875" style="212"/>
    <col min="8193" max="8194" width="4.44140625" style="212" customWidth="1"/>
    <col min="8195" max="8196" width="8.88671875" style="212"/>
    <col min="8197" max="8197" width="12.44140625" style="212" customWidth="1"/>
    <col min="8198" max="8201" width="8.88671875" style="212"/>
    <col min="8202" max="8202" width="18.6640625" style="212" customWidth="1"/>
    <col min="8203" max="8203" width="9.88671875" style="212" customWidth="1"/>
    <col min="8204" max="8448" width="8.88671875" style="212"/>
    <col min="8449" max="8450" width="4.44140625" style="212" customWidth="1"/>
    <col min="8451" max="8452" width="8.88671875" style="212"/>
    <col min="8453" max="8453" width="12.44140625" style="212" customWidth="1"/>
    <col min="8454" max="8457" width="8.88671875" style="212"/>
    <col min="8458" max="8458" width="18.6640625" style="212" customWidth="1"/>
    <col min="8459" max="8459" width="9.88671875" style="212" customWidth="1"/>
    <col min="8460" max="8704" width="8.88671875" style="212"/>
    <col min="8705" max="8706" width="4.44140625" style="212" customWidth="1"/>
    <col min="8707" max="8708" width="8.88671875" style="212"/>
    <col min="8709" max="8709" width="12.44140625" style="212" customWidth="1"/>
    <col min="8710" max="8713" width="8.88671875" style="212"/>
    <col min="8714" max="8714" width="18.6640625" style="212" customWidth="1"/>
    <col min="8715" max="8715" width="9.88671875" style="212" customWidth="1"/>
    <col min="8716" max="8960" width="8.88671875" style="212"/>
    <col min="8961" max="8962" width="4.44140625" style="212" customWidth="1"/>
    <col min="8963" max="8964" width="8.88671875" style="212"/>
    <col min="8965" max="8965" width="12.44140625" style="212" customWidth="1"/>
    <col min="8966" max="8969" width="8.88671875" style="212"/>
    <col min="8970" max="8970" width="18.6640625" style="212" customWidth="1"/>
    <col min="8971" max="8971" width="9.88671875" style="212" customWidth="1"/>
    <col min="8972" max="9216" width="8.88671875" style="212"/>
    <col min="9217" max="9218" width="4.44140625" style="212" customWidth="1"/>
    <col min="9219" max="9220" width="8.88671875" style="212"/>
    <col min="9221" max="9221" width="12.44140625" style="212" customWidth="1"/>
    <col min="9222" max="9225" width="8.88671875" style="212"/>
    <col min="9226" max="9226" width="18.6640625" style="212" customWidth="1"/>
    <col min="9227" max="9227" width="9.88671875" style="212" customWidth="1"/>
    <col min="9228" max="9472" width="8.88671875" style="212"/>
    <col min="9473" max="9474" width="4.44140625" style="212" customWidth="1"/>
    <col min="9475" max="9476" width="8.88671875" style="212"/>
    <col min="9477" max="9477" width="12.44140625" style="212" customWidth="1"/>
    <col min="9478" max="9481" width="8.88671875" style="212"/>
    <col min="9482" max="9482" width="18.6640625" style="212" customWidth="1"/>
    <col min="9483" max="9483" width="9.88671875" style="212" customWidth="1"/>
    <col min="9484" max="9728" width="8.88671875" style="212"/>
    <col min="9729" max="9730" width="4.44140625" style="212" customWidth="1"/>
    <col min="9731" max="9732" width="8.88671875" style="212"/>
    <col min="9733" max="9733" width="12.44140625" style="212" customWidth="1"/>
    <col min="9734" max="9737" width="8.88671875" style="212"/>
    <col min="9738" max="9738" width="18.6640625" style="212" customWidth="1"/>
    <col min="9739" max="9739" width="9.88671875" style="212" customWidth="1"/>
    <col min="9740" max="9984" width="8.88671875" style="212"/>
    <col min="9985" max="9986" width="4.44140625" style="212" customWidth="1"/>
    <col min="9987" max="9988" width="8.88671875" style="212"/>
    <col min="9989" max="9989" width="12.44140625" style="212" customWidth="1"/>
    <col min="9990" max="9993" width="8.88671875" style="212"/>
    <col min="9994" max="9994" width="18.6640625" style="212" customWidth="1"/>
    <col min="9995" max="9995" width="9.88671875" style="212" customWidth="1"/>
    <col min="9996" max="10240" width="8.88671875" style="212"/>
    <col min="10241" max="10242" width="4.44140625" style="212" customWidth="1"/>
    <col min="10243" max="10244" width="8.88671875" style="212"/>
    <col min="10245" max="10245" width="12.44140625" style="212" customWidth="1"/>
    <col min="10246" max="10249" width="8.88671875" style="212"/>
    <col min="10250" max="10250" width="18.6640625" style="212" customWidth="1"/>
    <col min="10251" max="10251" width="9.88671875" style="212" customWidth="1"/>
    <col min="10252" max="10496" width="8.88671875" style="212"/>
    <col min="10497" max="10498" width="4.44140625" style="212" customWidth="1"/>
    <col min="10499" max="10500" width="8.88671875" style="212"/>
    <col min="10501" max="10501" width="12.44140625" style="212" customWidth="1"/>
    <col min="10502" max="10505" width="8.88671875" style="212"/>
    <col min="10506" max="10506" width="18.6640625" style="212" customWidth="1"/>
    <col min="10507" max="10507" width="9.88671875" style="212" customWidth="1"/>
    <col min="10508" max="10752" width="8.88671875" style="212"/>
    <col min="10753" max="10754" width="4.44140625" style="212" customWidth="1"/>
    <col min="10755" max="10756" width="8.88671875" style="212"/>
    <col min="10757" max="10757" width="12.44140625" style="212" customWidth="1"/>
    <col min="10758" max="10761" width="8.88671875" style="212"/>
    <col min="10762" max="10762" width="18.6640625" style="212" customWidth="1"/>
    <col min="10763" max="10763" width="9.88671875" style="212" customWidth="1"/>
    <col min="10764" max="11008" width="8.88671875" style="212"/>
    <col min="11009" max="11010" width="4.44140625" style="212" customWidth="1"/>
    <col min="11011" max="11012" width="8.88671875" style="212"/>
    <col min="11013" max="11013" width="12.44140625" style="212" customWidth="1"/>
    <col min="11014" max="11017" width="8.88671875" style="212"/>
    <col min="11018" max="11018" width="18.6640625" style="212" customWidth="1"/>
    <col min="11019" max="11019" width="9.88671875" style="212" customWidth="1"/>
    <col min="11020" max="11264" width="8.88671875" style="212"/>
    <col min="11265" max="11266" width="4.44140625" style="212" customWidth="1"/>
    <col min="11267" max="11268" width="8.88671875" style="212"/>
    <col min="11269" max="11269" width="12.44140625" style="212" customWidth="1"/>
    <col min="11270" max="11273" width="8.88671875" style="212"/>
    <col min="11274" max="11274" width="18.6640625" style="212" customWidth="1"/>
    <col min="11275" max="11275" width="9.88671875" style="212" customWidth="1"/>
    <col min="11276" max="11520" width="8.88671875" style="212"/>
    <col min="11521" max="11522" width="4.44140625" style="212" customWidth="1"/>
    <col min="11523" max="11524" width="8.88671875" style="212"/>
    <col min="11525" max="11525" width="12.44140625" style="212" customWidth="1"/>
    <col min="11526" max="11529" width="8.88671875" style="212"/>
    <col min="11530" max="11530" width="18.6640625" style="212" customWidth="1"/>
    <col min="11531" max="11531" width="9.88671875" style="212" customWidth="1"/>
    <col min="11532" max="11776" width="8.88671875" style="212"/>
    <col min="11777" max="11778" width="4.44140625" style="212" customWidth="1"/>
    <col min="11779" max="11780" width="8.88671875" style="212"/>
    <col min="11781" max="11781" width="12.44140625" style="212" customWidth="1"/>
    <col min="11782" max="11785" width="8.88671875" style="212"/>
    <col min="11786" max="11786" width="18.6640625" style="212" customWidth="1"/>
    <col min="11787" max="11787" width="9.88671875" style="212" customWidth="1"/>
    <col min="11788" max="12032" width="8.88671875" style="212"/>
    <col min="12033" max="12034" width="4.44140625" style="212" customWidth="1"/>
    <col min="12035" max="12036" width="8.88671875" style="212"/>
    <col min="12037" max="12037" width="12.44140625" style="212" customWidth="1"/>
    <col min="12038" max="12041" width="8.88671875" style="212"/>
    <col min="12042" max="12042" width="18.6640625" style="212" customWidth="1"/>
    <col min="12043" max="12043" width="9.88671875" style="212" customWidth="1"/>
    <col min="12044" max="12288" width="8.88671875" style="212"/>
    <col min="12289" max="12290" width="4.44140625" style="212" customWidth="1"/>
    <col min="12291" max="12292" width="8.88671875" style="212"/>
    <col min="12293" max="12293" width="12.44140625" style="212" customWidth="1"/>
    <col min="12294" max="12297" width="8.88671875" style="212"/>
    <col min="12298" max="12298" width="18.6640625" style="212" customWidth="1"/>
    <col min="12299" max="12299" width="9.88671875" style="212" customWidth="1"/>
    <col min="12300" max="12544" width="8.88671875" style="212"/>
    <col min="12545" max="12546" width="4.44140625" style="212" customWidth="1"/>
    <col min="12547" max="12548" width="8.88671875" style="212"/>
    <col min="12549" max="12549" width="12.44140625" style="212" customWidth="1"/>
    <col min="12550" max="12553" width="8.88671875" style="212"/>
    <col min="12554" max="12554" width="18.6640625" style="212" customWidth="1"/>
    <col min="12555" max="12555" width="9.88671875" style="212" customWidth="1"/>
    <col min="12556" max="12800" width="8.88671875" style="212"/>
    <col min="12801" max="12802" width="4.44140625" style="212" customWidth="1"/>
    <col min="12803" max="12804" width="8.88671875" style="212"/>
    <col min="12805" max="12805" width="12.44140625" style="212" customWidth="1"/>
    <col min="12806" max="12809" width="8.88671875" style="212"/>
    <col min="12810" max="12810" width="18.6640625" style="212" customWidth="1"/>
    <col min="12811" max="12811" width="9.88671875" style="212" customWidth="1"/>
    <col min="12812" max="13056" width="8.88671875" style="212"/>
    <col min="13057" max="13058" width="4.44140625" style="212" customWidth="1"/>
    <col min="13059" max="13060" width="8.88671875" style="212"/>
    <col min="13061" max="13061" width="12.44140625" style="212" customWidth="1"/>
    <col min="13062" max="13065" width="8.88671875" style="212"/>
    <col min="13066" max="13066" width="18.6640625" style="212" customWidth="1"/>
    <col min="13067" max="13067" width="9.88671875" style="212" customWidth="1"/>
    <col min="13068" max="13312" width="8.88671875" style="212"/>
    <col min="13313" max="13314" width="4.44140625" style="212" customWidth="1"/>
    <col min="13315" max="13316" width="8.88671875" style="212"/>
    <col min="13317" max="13317" width="12.44140625" style="212" customWidth="1"/>
    <col min="13318" max="13321" width="8.88671875" style="212"/>
    <col min="13322" max="13322" width="18.6640625" style="212" customWidth="1"/>
    <col min="13323" max="13323" width="9.88671875" style="212" customWidth="1"/>
    <col min="13324" max="13568" width="8.88671875" style="212"/>
    <col min="13569" max="13570" width="4.44140625" style="212" customWidth="1"/>
    <col min="13571" max="13572" width="8.88671875" style="212"/>
    <col min="13573" max="13573" width="12.44140625" style="212" customWidth="1"/>
    <col min="13574" max="13577" width="8.88671875" style="212"/>
    <col min="13578" max="13578" width="18.6640625" style="212" customWidth="1"/>
    <col min="13579" max="13579" width="9.88671875" style="212" customWidth="1"/>
    <col min="13580" max="13824" width="8.88671875" style="212"/>
    <col min="13825" max="13826" width="4.44140625" style="212" customWidth="1"/>
    <col min="13827" max="13828" width="8.88671875" style="212"/>
    <col min="13829" max="13829" width="12.44140625" style="212" customWidth="1"/>
    <col min="13830" max="13833" width="8.88671875" style="212"/>
    <col min="13834" max="13834" width="18.6640625" style="212" customWidth="1"/>
    <col min="13835" max="13835" width="9.88671875" style="212" customWidth="1"/>
    <col min="13836" max="14080" width="8.88671875" style="212"/>
    <col min="14081" max="14082" width="4.44140625" style="212" customWidth="1"/>
    <col min="14083" max="14084" width="8.88671875" style="212"/>
    <col min="14085" max="14085" width="12.44140625" style="212" customWidth="1"/>
    <col min="14086" max="14089" width="8.88671875" style="212"/>
    <col min="14090" max="14090" width="18.6640625" style="212" customWidth="1"/>
    <col min="14091" max="14091" width="9.88671875" style="212" customWidth="1"/>
    <col min="14092" max="14336" width="8.88671875" style="212"/>
    <col min="14337" max="14338" width="4.44140625" style="212" customWidth="1"/>
    <col min="14339" max="14340" width="8.88671875" style="212"/>
    <col min="14341" max="14341" width="12.44140625" style="212" customWidth="1"/>
    <col min="14342" max="14345" width="8.88671875" style="212"/>
    <col min="14346" max="14346" width="18.6640625" style="212" customWidth="1"/>
    <col min="14347" max="14347" width="9.88671875" style="212" customWidth="1"/>
    <col min="14348" max="14592" width="8.88671875" style="212"/>
    <col min="14593" max="14594" width="4.44140625" style="212" customWidth="1"/>
    <col min="14595" max="14596" width="8.88671875" style="212"/>
    <col min="14597" max="14597" width="12.44140625" style="212" customWidth="1"/>
    <col min="14598" max="14601" width="8.88671875" style="212"/>
    <col min="14602" max="14602" width="18.6640625" style="212" customWidth="1"/>
    <col min="14603" max="14603" width="9.88671875" style="212" customWidth="1"/>
    <col min="14604" max="14848" width="8.88671875" style="212"/>
    <col min="14849" max="14850" width="4.44140625" style="212" customWidth="1"/>
    <col min="14851" max="14852" width="8.88671875" style="212"/>
    <col min="14853" max="14853" width="12.44140625" style="212" customWidth="1"/>
    <col min="14854" max="14857" width="8.88671875" style="212"/>
    <col min="14858" max="14858" width="18.6640625" style="212" customWidth="1"/>
    <col min="14859" max="14859" width="9.88671875" style="212" customWidth="1"/>
    <col min="14860" max="15104" width="8.88671875" style="212"/>
    <col min="15105" max="15106" width="4.44140625" style="212" customWidth="1"/>
    <col min="15107" max="15108" width="8.88671875" style="212"/>
    <col min="15109" max="15109" width="12.44140625" style="212" customWidth="1"/>
    <col min="15110" max="15113" width="8.88671875" style="212"/>
    <col min="15114" max="15114" width="18.6640625" style="212" customWidth="1"/>
    <col min="15115" max="15115" width="9.88671875" style="212" customWidth="1"/>
    <col min="15116" max="15360" width="8.88671875" style="212"/>
    <col min="15361" max="15362" width="4.44140625" style="212" customWidth="1"/>
    <col min="15363" max="15364" width="8.88671875" style="212"/>
    <col min="15365" max="15365" width="12.44140625" style="212" customWidth="1"/>
    <col min="15366" max="15369" width="8.88671875" style="212"/>
    <col min="15370" max="15370" width="18.6640625" style="212" customWidth="1"/>
    <col min="15371" max="15371" width="9.88671875" style="212" customWidth="1"/>
    <col min="15372" max="15616" width="8.88671875" style="212"/>
    <col min="15617" max="15618" width="4.44140625" style="212" customWidth="1"/>
    <col min="15619" max="15620" width="8.88671875" style="212"/>
    <col min="15621" max="15621" width="12.44140625" style="212" customWidth="1"/>
    <col min="15622" max="15625" width="8.88671875" style="212"/>
    <col min="15626" max="15626" width="18.6640625" style="212" customWidth="1"/>
    <col min="15627" max="15627" width="9.88671875" style="212" customWidth="1"/>
    <col min="15628" max="15872" width="8.88671875" style="212"/>
    <col min="15873" max="15874" width="4.44140625" style="212" customWidth="1"/>
    <col min="15875" max="15876" width="8.88671875" style="212"/>
    <col min="15877" max="15877" width="12.44140625" style="212" customWidth="1"/>
    <col min="15878" max="15881" width="8.88671875" style="212"/>
    <col min="15882" max="15882" width="18.6640625" style="212" customWidth="1"/>
    <col min="15883" max="15883" width="9.88671875" style="212" customWidth="1"/>
    <col min="15884" max="16128" width="8.88671875" style="212"/>
    <col min="16129" max="16130" width="4.44140625" style="212" customWidth="1"/>
    <col min="16131" max="16132" width="8.88671875" style="212"/>
    <col min="16133" max="16133" width="12.44140625" style="212" customWidth="1"/>
    <col min="16134" max="16137" width="8.88671875" style="212"/>
    <col min="16138" max="16138" width="18.6640625" style="212" customWidth="1"/>
    <col min="16139" max="16139" width="9.88671875" style="212" customWidth="1"/>
    <col min="16140" max="16384" width="8.88671875" style="212"/>
  </cols>
  <sheetData>
    <row r="2" spans="1:21" ht="25.8">
      <c r="A2" s="3672" t="s">
        <v>1063</v>
      </c>
      <c r="B2" s="3672"/>
      <c r="C2" s="3672"/>
      <c r="D2" s="3672"/>
      <c r="E2" s="3672"/>
      <c r="F2" s="3672"/>
      <c r="G2" s="3672"/>
      <c r="H2" s="3672"/>
      <c r="I2" s="3672"/>
      <c r="J2" s="3672"/>
      <c r="K2" s="3672"/>
      <c r="L2" s="571"/>
      <c r="M2" s="571"/>
      <c r="N2" s="571"/>
      <c r="O2" s="571"/>
      <c r="P2" s="571"/>
      <c r="Q2" s="571"/>
      <c r="R2" s="571"/>
      <c r="S2" s="571"/>
      <c r="T2" s="571"/>
      <c r="U2" s="571"/>
    </row>
    <row r="3" spans="1:21" ht="16.350000000000001" customHeight="1">
      <c r="A3" s="572"/>
      <c r="B3" s="572"/>
      <c r="C3" s="571"/>
      <c r="D3" s="571"/>
      <c r="E3" s="571"/>
      <c r="F3" s="571"/>
      <c r="G3" s="571"/>
      <c r="H3" s="571"/>
      <c r="I3" s="3673" t="s">
        <v>1064</v>
      </c>
      <c r="J3" s="3673"/>
      <c r="K3" s="3673"/>
      <c r="L3" s="571"/>
      <c r="M3" s="571"/>
      <c r="N3" s="571"/>
      <c r="O3" s="571"/>
      <c r="P3" s="571"/>
      <c r="Q3" s="571"/>
      <c r="R3" s="571"/>
      <c r="S3" s="571"/>
      <c r="T3" s="571"/>
      <c r="U3" s="571"/>
    </row>
    <row r="4" spans="1:21" ht="16.350000000000001" customHeight="1">
      <c r="A4" s="573"/>
      <c r="B4" s="573"/>
      <c r="C4" s="1810"/>
      <c r="D4" s="1810"/>
      <c r="E4" s="1810"/>
      <c r="F4" s="1810"/>
      <c r="G4" s="1810"/>
      <c r="H4" s="1810"/>
      <c r="I4" s="1810"/>
      <c r="J4" s="1810"/>
      <c r="K4" s="1810"/>
      <c r="L4" s="1810"/>
      <c r="M4" s="1810"/>
      <c r="N4" s="1810"/>
      <c r="O4" s="1810"/>
      <c r="P4" s="1810"/>
      <c r="Q4" s="1810"/>
      <c r="R4" s="1810"/>
      <c r="S4" s="1810"/>
      <c r="T4" s="1810"/>
      <c r="U4" s="1810"/>
    </row>
    <row r="5" spans="1:21" ht="16.350000000000001" customHeight="1">
      <c r="A5" s="3674" t="s">
        <v>1065</v>
      </c>
      <c r="B5" s="3674"/>
      <c r="C5" s="3674"/>
      <c r="D5" s="577"/>
      <c r="E5" s="577"/>
      <c r="F5" s="577" t="s">
        <v>1066</v>
      </c>
      <c r="G5" s="574"/>
      <c r="H5" s="574"/>
      <c r="I5" s="574"/>
      <c r="J5" s="574"/>
      <c r="K5" s="574"/>
      <c r="L5" s="571"/>
      <c r="M5" s="571"/>
      <c r="N5" s="571"/>
      <c r="O5" s="571"/>
      <c r="P5" s="571"/>
      <c r="Q5" s="571"/>
      <c r="R5" s="571"/>
      <c r="S5" s="571"/>
      <c r="T5" s="571"/>
      <c r="U5" s="571"/>
    </row>
    <row r="6" spans="1:21" ht="16.350000000000001" customHeight="1">
      <c r="A6" s="573"/>
      <c r="B6" s="573"/>
      <c r="C6" s="1810"/>
      <c r="D6" s="1810"/>
      <c r="E6" s="1810"/>
      <c r="F6" s="1810"/>
      <c r="G6" s="1810"/>
      <c r="H6" s="1810"/>
      <c r="I6" s="1810"/>
      <c r="J6" s="1810"/>
      <c r="K6" s="1810"/>
      <c r="L6" s="1810"/>
      <c r="M6" s="1810"/>
      <c r="N6" s="1810"/>
      <c r="O6" s="1810"/>
      <c r="P6" s="1810"/>
      <c r="Q6" s="1810"/>
      <c r="R6" s="1810"/>
      <c r="S6" s="1810"/>
      <c r="T6" s="1810"/>
      <c r="U6" s="1810"/>
    </row>
    <row r="7" spans="1:21" ht="16.350000000000001" customHeight="1">
      <c r="A7" s="572"/>
      <c r="B7" s="572"/>
      <c r="C7" s="571"/>
      <c r="D7" s="571"/>
      <c r="E7" s="571"/>
      <c r="F7" s="3675" t="s">
        <v>1067</v>
      </c>
      <c r="G7" s="3675"/>
      <c r="H7" s="578"/>
      <c r="I7" s="578"/>
      <c r="J7" s="578"/>
      <c r="K7" s="571"/>
      <c r="L7" s="571"/>
      <c r="M7" s="571"/>
      <c r="N7" s="571"/>
      <c r="O7" s="571"/>
      <c r="P7" s="571"/>
      <c r="Q7" s="571"/>
      <c r="R7" s="571"/>
      <c r="S7" s="571"/>
      <c r="T7" s="571"/>
      <c r="U7" s="571"/>
    </row>
    <row r="8" spans="1:21" ht="16.350000000000001" customHeight="1">
      <c r="A8" s="572"/>
      <c r="B8" s="572"/>
      <c r="C8" s="571"/>
      <c r="D8" s="571"/>
      <c r="E8" s="571"/>
      <c r="F8" s="3675" t="s">
        <v>1068</v>
      </c>
      <c r="G8" s="3675"/>
      <c r="H8" s="578"/>
      <c r="I8" s="578"/>
      <c r="J8" s="578"/>
      <c r="K8" s="571"/>
      <c r="L8" s="571"/>
      <c r="M8" s="571"/>
      <c r="N8" s="571"/>
      <c r="O8" s="571"/>
      <c r="P8" s="571"/>
      <c r="Q8" s="571"/>
      <c r="R8" s="571"/>
      <c r="S8" s="571"/>
      <c r="T8" s="571"/>
      <c r="U8" s="571"/>
    </row>
    <row r="9" spans="1:21" ht="16.350000000000001" customHeight="1">
      <c r="A9" s="572"/>
      <c r="B9" s="572"/>
      <c r="C9" s="571"/>
      <c r="D9" s="571"/>
      <c r="E9" s="571"/>
      <c r="F9" s="3675" t="s">
        <v>1069</v>
      </c>
      <c r="G9" s="3675"/>
      <c r="H9" s="578"/>
      <c r="I9" s="578"/>
      <c r="J9" s="579" t="s">
        <v>1070</v>
      </c>
      <c r="K9" s="571"/>
      <c r="L9" s="571"/>
      <c r="M9" s="571"/>
      <c r="N9" s="571"/>
      <c r="O9" s="571"/>
      <c r="P9" s="571"/>
      <c r="Q9" s="571"/>
      <c r="R9" s="571"/>
      <c r="S9" s="571"/>
      <c r="T9" s="571"/>
      <c r="U9" s="571"/>
    </row>
    <row r="10" spans="1:21" ht="16.350000000000001" customHeight="1">
      <c r="A10" s="573"/>
      <c r="B10" s="573"/>
      <c r="C10" s="1810"/>
      <c r="D10" s="1810"/>
      <c r="E10" s="1810"/>
      <c r="F10" s="1810"/>
      <c r="G10" s="1810"/>
      <c r="H10" s="1810"/>
      <c r="I10" s="1810"/>
      <c r="J10" s="1810"/>
      <c r="K10" s="1810"/>
      <c r="L10" s="1810"/>
      <c r="M10" s="1810"/>
      <c r="N10" s="1810"/>
      <c r="O10" s="1810"/>
      <c r="P10" s="1810"/>
      <c r="Q10" s="1810"/>
      <c r="R10" s="1810"/>
      <c r="S10" s="1810"/>
      <c r="T10" s="1810"/>
      <c r="U10" s="1810"/>
    </row>
    <row r="11" spans="1:21" ht="16.350000000000001" customHeight="1">
      <c r="A11" s="3676" t="s">
        <v>1071</v>
      </c>
      <c r="B11" s="3676"/>
      <c r="C11" s="3676"/>
      <c r="D11" s="3676"/>
      <c r="E11" s="3676"/>
      <c r="F11" s="3676"/>
      <c r="G11" s="3676"/>
      <c r="H11" s="3676"/>
      <c r="I11" s="3676"/>
      <c r="J11" s="3676"/>
      <c r="K11" s="3676"/>
      <c r="L11" s="571"/>
      <c r="M11" s="571"/>
      <c r="N11" s="571"/>
      <c r="O11" s="571"/>
      <c r="P11" s="571"/>
      <c r="Q11" s="571"/>
      <c r="R11" s="571"/>
      <c r="S11" s="571"/>
      <c r="T11" s="571"/>
      <c r="U11" s="571"/>
    </row>
    <row r="12" spans="1:21" ht="16.350000000000001" customHeight="1">
      <c r="A12" s="3676"/>
      <c r="B12" s="3676"/>
      <c r="C12" s="3676"/>
      <c r="D12" s="3676"/>
      <c r="E12" s="3676"/>
      <c r="F12" s="3676"/>
      <c r="G12" s="3676"/>
      <c r="H12" s="3676"/>
      <c r="I12" s="3676"/>
      <c r="J12" s="3676"/>
      <c r="K12" s="3676"/>
      <c r="L12" s="571"/>
      <c r="M12" s="571"/>
      <c r="N12" s="571"/>
      <c r="O12" s="571"/>
      <c r="P12" s="571"/>
      <c r="Q12" s="571"/>
      <c r="R12" s="571"/>
      <c r="S12" s="571"/>
      <c r="T12" s="571"/>
      <c r="U12" s="571"/>
    </row>
    <row r="13" spans="1:21" ht="16.350000000000001" customHeight="1">
      <c r="A13" s="3676"/>
      <c r="B13" s="3676"/>
      <c r="C13" s="3676"/>
      <c r="D13" s="3676"/>
      <c r="E13" s="3676"/>
      <c r="F13" s="3676"/>
      <c r="G13" s="3676"/>
      <c r="H13" s="3676"/>
      <c r="I13" s="3676"/>
      <c r="J13" s="3676"/>
      <c r="K13" s="3676"/>
      <c r="L13" s="571"/>
      <c r="M13" s="571"/>
      <c r="N13" s="571"/>
      <c r="O13" s="571"/>
      <c r="P13" s="571"/>
      <c r="Q13" s="571"/>
      <c r="R13" s="571"/>
      <c r="S13" s="571"/>
      <c r="T13" s="571"/>
      <c r="U13" s="571"/>
    </row>
    <row r="14" spans="1:21" ht="16.350000000000001" customHeight="1">
      <c r="A14" s="3676"/>
      <c r="B14" s="3676"/>
      <c r="C14" s="3676"/>
      <c r="D14" s="3676"/>
      <c r="E14" s="3676"/>
      <c r="F14" s="3676"/>
      <c r="G14" s="3676"/>
      <c r="H14" s="3676"/>
      <c r="I14" s="3676"/>
      <c r="J14" s="3676"/>
      <c r="K14" s="3676"/>
      <c r="L14" s="571"/>
      <c r="M14" s="571"/>
      <c r="N14" s="571"/>
      <c r="O14" s="571"/>
      <c r="P14" s="571"/>
      <c r="Q14" s="571"/>
      <c r="R14" s="571"/>
      <c r="S14" s="571"/>
      <c r="T14" s="571"/>
      <c r="U14" s="571"/>
    </row>
    <row r="15" spans="1:21" ht="16.350000000000001" customHeight="1">
      <c r="A15" s="3676" t="s">
        <v>1072</v>
      </c>
      <c r="B15" s="3676"/>
      <c r="C15" s="3676"/>
      <c r="D15" s="3676"/>
      <c r="E15" s="3676"/>
      <c r="F15" s="3676"/>
      <c r="G15" s="3676"/>
      <c r="H15" s="3676"/>
      <c r="I15" s="3676"/>
      <c r="J15" s="3676"/>
      <c r="K15" s="3676"/>
      <c r="L15" s="571"/>
      <c r="M15" s="571"/>
      <c r="N15" s="571"/>
      <c r="O15" s="571"/>
      <c r="P15" s="571"/>
      <c r="Q15" s="571"/>
      <c r="R15" s="571"/>
      <c r="S15" s="571"/>
      <c r="T15" s="571"/>
      <c r="U15" s="571"/>
    </row>
    <row r="16" spans="1:21" ht="16.350000000000001" customHeight="1">
      <c r="A16" s="3676"/>
      <c r="B16" s="3676"/>
      <c r="C16" s="3676"/>
      <c r="D16" s="3676"/>
      <c r="E16" s="3676"/>
      <c r="F16" s="3676"/>
      <c r="G16" s="3676"/>
      <c r="H16" s="3676"/>
      <c r="I16" s="3676"/>
      <c r="J16" s="3676"/>
      <c r="K16" s="3676"/>
      <c r="L16" s="571"/>
      <c r="M16" s="571"/>
      <c r="N16" s="571"/>
      <c r="O16" s="571"/>
      <c r="P16" s="571"/>
      <c r="Q16" s="571"/>
      <c r="R16" s="571"/>
      <c r="S16" s="571"/>
      <c r="T16" s="571"/>
      <c r="U16" s="571"/>
    </row>
    <row r="17" spans="1:22" ht="16.350000000000001" customHeight="1">
      <c r="A17" s="3677" t="s">
        <v>8</v>
      </c>
      <c r="B17" s="3677"/>
      <c r="C17" s="3677"/>
      <c r="D17" s="3677"/>
      <c r="E17" s="3677"/>
      <c r="F17" s="3677"/>
      <c r="G17" s="3677"/>
      <c r="H17" s="3677"/>
      <c r="I17" s="3677"/>
      <c r="J17" s="3677"/>
      <c r="K17" s="3677"/>
      <c r="L17" s="571"/>
      <c r="M17" s="571"/>
      <c r="N17" s="571"/>
      <c r="O17" s="571"/>
      <c r="P17" s="571"/>
      <c r="Q17" s="571"/>
      <c r="R17" s="571"/>
      <c r="S17" s="571"/>
      <c r="T17" s="571"/>
      <c r="U17" s="571"/>
    </row>
    <row r="18" spans="1:22" ht="16.350000000000001" customHeight="1">
      <c r="A18" s="1809"/>
      <c r="B18" s="1809"/>
      <c r="C18" s="1809"/>
      <c r="D18" s="1809"/>
      <c r="E18" s="1809"/>
      <c r="F18" s="1809"/>
      <c r="G18" s="1809"/>
      <c r="H18" s="1809"/>
      <c r="I18" s="1809"/>
      <c r="J18" s="1809"/>
      <c r="K18" s="1809"/>
      <c r="L18" s="571"/>
      <c r="M18" s="571"/>
      <c r="N18" s="571"/>
      <c r="O18" s="571"/>
      <c r="P18" s="571"/>
      <c r="Q18" s="571"/>
      <c r="R18" s="571"/>
      <c r="S18" s="571"/>
      <c r="T18" s="571"/>
      <c r="U18" s="571"/>
    </row>
    <row r="19" spans="1:22" ht="16.350000000000001" customHeight="1">
      <c r="A19" s="573"/>
      <c r="B19" s="573"/>
      <c r="C19" s="1810"/>
      <c r="D19" s="1810"/>
      <c r="E19" s="1810"/>
      <c r="F19" s="1810"/>
      <c r="G19" s="1810"/>
      <c r="H19" s="1810"/>
      <c r="I19" s="1810"/>
      <c r="J19" s="1810"/>
      <c r="K19" s="1810"/>
      <c r="L19" s="1810"/>
      <c r="M19" s="1810"/>
      <c r="N19" s="1810"/>
      <c r="O19" s="1810"/>
      <c r="P19" s="1810"/>
      <c r="Q19" s="1810"/>
      <c r="R19" s="1810"/>
      <c r="S19" s="1810"/>
      <c r="T19" s="1810"/>
      <c r="U19" s="1810"/>
    </row>
    <row r="20" spans="1:22" ht="16.350000000000001" customHeight="1">
      <c r="A20" s="3670" t="s">
        <v>1073</v>
      </c>
      <c r="B20" s="3670"/>
      <c r="C20" s="3670"/>
      <c r="D20" s="3670"/>
      <c r="E20" s="3670"/>
      <c r="F20" s="3670"/>
      <c r="G20" s="3670"/>
      <c r="H20" s="3670"/>
      <c r="I20" s="3670"/>
      <c r="J20" s="3670"/>
      <c r="K20" s="3670"/>
      <c r="L20" s="571"/>
      <c r="M20" s="571"/>
      <c r="N20" s="571"/>
      <c r="O20" s="571"/>
      <c r="P20" s="571"/>
      <c r="Q20" s="571"/>
      <c r="R20" s="571"/>
      <c r="S20" s="571"/>
      <c r="T20" s="571"/>
      <c r="U20" s="571"/>
    </row>
    <row r="21" spans="1:22" ht="16.350000000000001" customHeight="1">
      <c r="A21" s="575"/>
      <c r="B21" s="575"/>
      <c r="C21" s="1810"/>
      <c r="D21" s="1810"/>
      <c r="E21" s="1810"/>
      <c r="F21" s="1810"/>
      <c r="G21" s="1810"/>
      <c r="H21" s="1810"/>
      <c r="I21" s="1810"/>
      <c r="J21" s="1810"/>
      <c r="K21" s="1810"/>
      <c r="L21" s="1810"/>
      <c r="M21" s="1810"/>
      <c r="N21" s="1810"/>
      <c r="O21" s="1810"/>
      <c r="P21" s="1810"/>
      <c r="Q21" s="1810"/>
      <c r="R21" s="1810"/>
      <c r="S21" s="1810"/>
      <c r="T21" s="1810"/>
      <c r="U21" s="1810"/>
    </row>
    <row r="22" spans="1:22" ht="16.350000000000001" customHeight="1">
      <c r="B22" s="576" t="s">
        <v>1074</v>
      </c>
      <c r="C22" s="3669" t="s">
        <v>1075</v>
      </c>
      <c r="D22" s="3669"/>
      <c r="E22" s="3669"/>
      <c r="F22" s="3669"/>
      <c r="G22" s="3669"/>
      <c r="H22" s="3669"/>
      <c r="I22" s="3669"/>
      <c r="J22" s="3669"/>
      <c r="K22" s="3669"/>
      <c r="L22" s="571"/>
      <c r="M22" s="571"/>
      <c r="N22" s="571"/>
      <c r="O22" s="571"/>
      <c r="P22" s="571"/>
      <c r="Q22" s="571"/>
      <c r="R22" s="571"/>
      <c r="S22" s="571"/>
      <c r="T22" s="571"/>
      <c r="U22" s="571"/>
      <c r="V22" s="571"/>
    </row>
    <row r="23" spans="1:22" ht="16.350000000000001" customHeight="1">
      <c r="B23" s="576"/>
      <c r="C23" s="3669"/>
      <c r="D23" s="3669"/>
      <c r="E23" s="3669"/>
      <c r="F23" s="3669"/>
      <c r="G23" s="3669"/>
      <c r="H23" s="3669"/>
      <c r="I23" s="3669"/>
      <c r="J23" s="3669"/>
      <c r="K23" s="3669"/>
      <c r="L23" s="571"/>
      <c r="M23" s="571"/>
      <c r="N23" s="571"/>
      <c r="O23" s="571"/>
      <c r="P23" s="571"/>
      <c r="Q23" s="571"/>
      <c r="R23" s="571"/>
      <c r="S23" s="571"/>
      <c r="T23" s="571"/>
      <c r="U23" s="571"/>
      <c r="V23" s="571"/>
    </row>
    <row r="24" spans="1:22" ht="16.350000000000001" customHeight="1">
      <c r="B24" s="576"/>
      <c r="C24" s="3669"/>
      <c r="D24" s="3669"/>
      <c r="E24" s="3669"/>
      <c r="F24" s="3669"/>
      <c r="G24" s="3669"/>
      <c r="H24" s="3669"/>
      <c r="I24" s="3669"/>
      <c r="J24" s="3669"/>
      <c r="K24" s="3669"/>
      <c r="L24" s="571"/>
      <c r="M24" s="571"/>
      <c r="N24" s="571"/>
      <c r="O24" s="571"/>
      <c r="P24" s="571"/>
      <c r="Q24" s="571"/>
      <c r="R24" s="571"/>
      <c r="S24" s="571"/>
      <c r="T24" s="571"/>
      <c r="U24" s="571"/>
      <c r="V24" s="571"/>
    </row>
    <row r="25" spans="1:22" ht="16.350000000000001" customHeight="1">
      <c r="B25" s="576" t="s">
        <v>1076</v>
      </c>
      <c r="C25" s="3669" t="s">
        <v>1077</v>
      </c>
      <c r="D25" s="3669"/>
      <c r="E25" s="3669"/>
      <c r="F25" s="3669"/>
      <c r="G25" s="3669"/>
      <c r="H25" s="3669"/>
      <c r="I25" s="3669"/>
      <c r="J25" s="3669"/>
      <c r="K25" s="3669"/>
      <c r="L25" s="571"/>
      <c r="M25" s="571"/>
      <c r="N25" s="571"/>
      <c r="O25" s="571"/>
      <c r="P25" s="571"/>
      <c r="Q25" s="571"/>
      <c r="R25" s="571"/>
      <c r="S25" s="571"/>
      <c r="T25" s="571"/>
      <c r="U25" s="571"/>
      <c r="V25" s="571"/>
    </row>
    <row r="26" spans="1:22" ht="16.350000000000001" customHeight="1">
      <c r="B26" s="576"/>
      <c r="C26" s="1807"/>
      <c r="D26" s="1807"/>
      <c r="E26" s="1807"/>
      <c r="F26" s="1807"/>
      <c r="G26" s="1807"/>
      <c r="H26" s="1807"/>
      <c r="I26" s="1807"/>
      <c r="J26" s="1807"/>
      <c r="K26" s="1807"/>
      <c r="L26" s="571"/>
      <c r="M26" s="571"/>
      <c r="N26" s="571"/>
      <c r="O26" s="571"/>
      <c r="P26" s="571"/>
      <c r="Q26" s="571"/>
      <c r="R26" s="571"/>
      <c r="S26" s="571"/>
      <c r="T26" s="571"/>
      <c r="U26" s="571"/>
      <c r="V26" s="571"/>
    </row>
    <row r="27" spans="1:22" ht="16.350000000000001" customHeight="1">
      <c r="B27" s="576" t="s">
        <v>1078</v>
      </c>
      <c r="C27" s="3669" t="s">
        <v>1079</v>
      </c>
      <c r="D27" s="3669"/>
      <c r="E27" s="3669"/>
      <c r="F27" s="3669"/>
      <c r="G27" s="3669"/>
      <c r="H27" s="3669"/>
      <c r="I27" s="3669"/>
      <c r="J27" s="3669"/>
      <c r="K27" s="3669"/>
      <c r="L27" s="571"/>
      <c r="M27" s="571"/>
      <c r="N27" s="571"/>
      <c r="O27" s="571"/>
      <c r="P27" s="571"/>
      <c r="Q27" s="571"/>
      <c r="R27" s="571"/>
      <c r="S27" s="571"/>
      <c r="T27" s="571"/>
      <c r="U27" s="571"/>
      <c r="V27" s="571"/>
    </row>
    <row r="28" spans="1:22" ht="16.350000000000001" customHeight="1">
      <c r="B28" s="576"/>
      <c r="C28" s="3669"/>
      <c r="D28" s="3669"/>
      <c r="E28" s="3669"/>
      <c r="F28" s="3669"/>
      <c r="G28" s="3669"/>
      <c r="H28" s="3669"/>
      <c r="I28" s="3669"/>
      <c r="J28" s="3669"/>
      <c r="K28" s="3669"/>
      <c r="L28" s="571"/>
      <c r="M28" s="571"/>
      <c r="N28" s="571"/>
      <c r="O28" s="571"/>
      <c r="P28" s="571"/>
      <c r="Q28" s="571"/>
      <c r="R28" s="571"/>
      <c r="S28" s="571"/>
      <c r="T28" s="571"/>
      <c r="U28" s="571"/>
      <c r="V28" s="571"/>
    </row>
    <row r="29" spans="1:22" ht="16.350000000000001" customHeight="1">
      <c r="B29" s="576" t="s">
        <v>1080</v>
      </c>
      <c r="C29" s="3669" t="s">
        <v>1081</v>
      </c>
      <c r="D29" s="3669"/>
      <c r="E29" s="3669"/>
      <c r="F29" s="3669"/>
      <c r="G29" s="3669"/>
      <c r="H29" s="3669"/>
      <c r="I29" s="3669"/>
      <c r="J29" s="3669"/>
      <c r="K29" s="3669"/>
      <c r="L29" s="571"/>
      <c r="M29" s="571"/>
      <c r="N29" s="571"/>
      <c r="O29" s="571"/>
      <c r="P29" s="571"/>
      <c r="Q29" s="571"/>
      <c r="R29" s="571"/>
      <c r="S29" s="571"/>
      <c r="T29" s="571"/>
      <c r="U29" s="571"/>
      <c r="V29" s="571"/>
    </row>
    <row r="30" spans="1:22" ht="16.350000000000001" customHeight="1">
      <c r="B30" s="576" t="s">
        <v>1082</v>
      </c>
      <c r="C30" s="3669" t="s">
        <v>1083</v>
      </c>
      <c r="D30" s="3669"/>
      <c r="E30" s="3669"/>
      <c r="F30" s="3669"/>
      <c r="G30" s="3669"/>
      <c r="H30" s="3669"/>
      <c r="I30" s="3669"/>
      <c r="J30" s="3669"/>
      <c r="K30" s="3669"/>
      <c r="L30" s="571"/>
      <c r="M30" s="571"/>
      <c r="N30" s="571"/>
      <c r="O30" s="571"/>
      <c r="P30" s="571"/>
      <c r="Q30" s="571"/>
      <c r="R30" s="571"/>
      <c r="S30" s="571"/>
      <c r="T30" s="571"/>
      <c r="U30" s="571"/>
      <c r="V30" s="571"/>
    </row>
    <row r="31" spans="1:22" ht="16.350000000000001" customHeight="1">
      <c r="B31" s="576"/>
      <c r="C31" s="3669"/>
      <c r="D31" s="3669"/>
      <c r="E31" s="3669"/>
      <c r="F31" s="3669"/>
      <c r="G31" s="3669"/>
      <c r="H31" s="3669"/>
      <c r="I31" s="3669"/>
      <c r="J31" s="3669"/>
      <c r="K31" s="3669"/>
      <c r="L31" s="571"/>
      <c r="M31" s="571"/>
      <c r="N31" s="571"/>
      <c r="O31" s="571"/>
      <c r="P31" s="571"/>
      <c r="Q31" s="571"/>
      <c r="R31" s="571"/>
      <c r="S31" s="571"/>
      <c r="T31" s="571"/>
      <c r="U31" s="571"/>
      <c r="V31" s="571"/>
    </row>
    <row r="32" spans="1:22" ht="16.350000000000001" customHeight="1">
      <c r="B32" s="576" t="s">
        <v>1084</v>
      </c>
      <c r="C32" s="3669" t="s">
        <v>1085</v>
      </c>
      <c r="D32" s="3669"/>
      <c r="E32" s="3669"/>
      <c r="F32" s="3669"/>
      <c r="G32" s="3669"/>
      <c r="H32" s="3669"/>
      <c r="I32" s="3669"/>
      <c r="J32" s="3669"/>
      <c r="K32" s="3669"/>
      <c r="L32" s="571"/>
      <c r="M32" s="571"/>
      <c r="N32" s="571"/>
      <c r="O32" s="571"/>
      <c r="P32" s="571"/>
      <c r="Q32" s="571"/>
      <c r="R32" s="571"/>
      <c r="S32" s="571"/>
      <c r="T32" s="571"/>
      <c r="U32" s="571"/>
      <c r="V32" s="571"/>
    </row>
    <row r="33" spans="1:22" ht="16.350000000000001" customHeight="1">
      <c r="B33" s="576"/>
      <c r="C33" s="3669"/>
      <c r="D33" s="3669"/>
      <c r="E33" s="3669"/>
      <c r="F33" s="3669"/>
      <c r="G33" s="3669"/>
      <c r="H33" s="3669"/>
      <c r="I33" s="3669"/>
      <c r="J33" s="3669"/>
      <c r="K33" s="3669"/>
      <c r="L33" s="571"/>
      <c r="M33" s="571"/>
      <c r="N33" s="571"/>
      <c r="O33" s="571"/>
      <c r="P33" s="571"/>
      <c r="Q33" s="571"/>
      <c r="R33" s="571"/>
      <c r="S33" s="571"/>
      <c r="T33" s="571"/>
      <c r="U33" s="571"/>
      <c r="V33" s="571"/>
    </row>
    <row r="34" spans="1:22" ht="16.350000000000001" customHeight="1">
      <c r="B34" s="576" t="s">
        <v>1086</v>
      </c>
      <c r="C34" s="3669" t="s">
        <v>1087</v>
      </c>
      <c r="D34" s="3669"/>
      <c r="E34" s="3669"/>
      <c r="F34" s="3669"/>
      <c r="G34" s="3669"/>
      <c r="H34" s="3669"/>
      <c r="I34" s="3669"/>
      <c r="J34" s="3669"/>
      <c r="K34" s="3669"/>
      <c r="L34" s="571"/>
      <c r="M34" s="571"/>
      <c r="N34" s="571"/>
      <c r="O34" s="571"/>
      <c r="P34" s="571"/>
      <c r="Q34" s="571"/>
      <c r="R34" s="571"/>
      <c r="S34" s="571"/>
      <c r="T34" s="571"/>
      <c r="U34" s="571"/>
      <c r="V34" s="571"/>
    </row>
    <row r="35" spans="1:22" ht="16.350000000000001" customHeight="1">
      <c r="B35" s="576"/>
      <c r="C35" s="3669"/>
      <c r="D35" s="3669"/>
      <c r="E35" s="3669"/>
      <c r="F35" s="3669"/>
      <c r="G35" s="3669"/>
      <c r="H35" s="3669"/>
      <c r="I35" s="3669"/>
      <c r="J35" s="3669"/>
      <c r="K35" s="3669"/>
      <c r="L35" s="571"/>
      <c r="M35" s="571"/>
      <c r="N35" s="571"/>
      <c r="O35" s="571"/>
      <c r="P35" s="571"/>
      <c r="Q35" s="571"/>
      <c r="R35" s="571"/>
      <c r="S35" s="571"/>
      <c r="T35" s="571"/>
      <c r="U35" s="571"/>
      <c r="V35" s="571"/>
    </row>
    <row r="36" spans="1:22" ht="16.350000000000001" customHeight="1">
      <c r="B36" s="576" t="s">
        <v>1088</v>
      </c>
      <c r="C36" s="3669" t="s">
        <v>1089</v>
      </c>
      <c r="D36" s="3669"/>
      <c r="E36" s="3669"/>
      <c r="F36" s="3669"/>
      <c r="G36" s="3669"/>
      <c r="H36" s="3669"/>
      <c r="I36" s="3669"/>
      <c r="J36" s="3669"/>
      <c r="K36" s="3669"/>
      <c r="L36" s="571"/>
      <c r="M36" s="571"/>
      <c r="N36" s="571"/>
      <c r="O36" s="571"/>
      <c r="P36" s="571"/>
      <c r="Q36" s="571"/>
      <c r="R36" s="571"/>
      <c r="S36" s="571"/>
      <c r="T36" s="571"/>
      <c r="U36" s="571"/>
      <c r="V36" s="571"/>
    </row>
    <row r="37" spans="1:22" ht="16.350000000000001" customHeight="1">
      <c r="B37" s="576" t="s">
        <v>1090</v>
      </c>
      <c r="C37" s="3669" t="s">
        <v>1091</v>
      </c>
      <c r="D37" s="3669"/>
      <c r="E37" s="3669"/>
      <c r="F37" s="3669"/>
      <c r="G37" s="3669"/>
      <c r="H37" s="3669"/>
      <c r="I37" s="3669"/>
      <c r="J37" s="3669"/>
      <c r="K37" s="3669"/>
      <c r="L37" s="571"/>
      <c r="M37" s="571"/>
      <c r="N37" s="571"/>
      <c r="O37" s="571"/>
      <c r="P37" s="571"/>
      <c r="Q37" s="571"/>
      <c r="R37" s="571"/>
      <c r="S37" s="571"/>
      <c r="T37" s="571"/>
      <c r="U37" s="571"/>
      <c r="V37" s="571"/>
    </row>
    <row r="38" spans="1:22" ht="16.350000000000001" customHeight="1">
      <c r="B38" s="576"/>
      <c r="C38" s="3669"/>
      <c r="D38" s="3669"/>
      <c r="E38" s="3669"/>
      <c r="F38" s="3669"/>
      <c r="G38" s="3669"/>
      <c r="H38" s="3669"/>
      <c r="I38" s="3669"/>
      <c r="J38" s="3669"/>
      <c r="K38" s="3669"/>
      <c r="L38" s="571"/>
      <c r="M38" s="571"/>
      <c r="N38" s="571"/>
      <c r="O38" s="571"/>
      <c r="P38" s="571"/>
      <c r="Q38" s="571"/>
      <c r="R38" s="571"/>
      <c r="S38" s="571"/>
      <c r="T38" s="571"/>
      <c r="U38" s="571"/>
      <c r="V38" s="571"/>
    </row>
    <row r="39" spans="1:22" ht="16.350000000000001" customHeight="1">
      <c r="B39" s="576"/>
      <c r="C39" s="3669"/>
      <c r="D39" s="3669"/>
      <c r="E39" s="3669"/>
      <c r="F39" s="3669"/>
      <c r="G39" s="3669"/>
      <c r="H39" s="3669"/>
      <c r="I39" s="3669"/>
      <c r="J39" s="3669"/>
      <c r="K39" s="3669"/>
      <c r="L39" s="571"/>
      <c r="M39" s="571"/>
      <c r="N39" s="571"/>
      <c r="O39" s="571"/>
      <c r="P39" s="571"/>
      <c r="Q39" s="571"/>
      <c r="R39" s="571"/>
      <c r="S39" s="571"/>
      <c r="T39" s="571"/>
      <c r="U39" s="571"/>
      <c r="V39" s="571"/>
    </row>
    <row r="40" spans="1:22" ht="16.350000000000001" customHeight="1">
      <c r="B40" s="576" t="s">
        <v>1092</v>
      </c>
      <c r="C40" s="3669" t="s">
        <v>1093</v>
      </c>
      <c r="D40" s="3669"/>
      <c r="E40" s="3669"/>
      <c r="F40" s="3669"/>
      <c r="G40" s="3669"/>
      <c r="H40" s="3669"/>
      <c r="I40" s="3669"/>
      <c r="J40" s="3669"/>
      <c r="K40" s="3669"/>
      <c r="L40" s="571"/>
      <c r="M40" s="571"/>
      <c r="N40" s="571"/>
      <c r="O40" s="571"/>
      <c r="P40" s="571"/>
      <c r="Q40" s="571"/>
      <c r="R40" s="571"/>
      <c r="S40" s="571"/>
      <c r="T40" s="571"/>
      <c r="U40" s="571"/>
      <c r="V40" s="571"/>
    </row>
    <row r="41" spans="1:22" ht="16.350000000000001" customHeight="1">
      <c r="B41" s="576"/>
      <c r="C41" s="3669"/>
      <c r="D41" s="3669"/>
      <c r="E41" s="3669"/>
      <c r="F41" s="3669"/>
      <c r="G41" s="3669"/>
      <c r="H41" s="3669"/>
      <c r="I41" s="3669"/>
      <c r="J41" s="3669"/>
      <c r="K41" s="3669"/>
      <c r="L41" s="571"/>
      <c r="M41" s="571"/>
      <c r="N41" s="571"/>
      <c r="O41" s="571"/>
      <c r="P41" s="571"/>
      <c r="Q41" s="571"/>
      <c r="R41" s="571"/>
      <c r="S41" s="571"/>
      <c r="T41" s="571"/>
      <c r="U41" s="571"/>
      <c r="V41" s="571"/>
    </row>
    <row r="42" spans="1:22" ht="16.350000000000001" customHeight="1">
      <c r="A42" s="575"/>
      <c r="B42" s="575"/>
      <c r="C42" s="1810"/>
      <c r="D42" s="1810"/>
      <c r="E42" s="1810"/>
      <c r="F42" s="1810"/>
      <c r="G42" s="1810"/>
      <c r="H42" s="1810"/>
      <c r="I42" s="1810"/>
      <c r="J42" s="1810"/>
      <c r="K42" s="1810"/>
      <c r="L42" s="1810"/>
      <c r="M42" s="1810"/>
      <c r="N42" s="1810"/>
      <c r="O42" s="1810"/>
      <c r="P42" s="1810"/>
      <c r="Q42" s="1810"/>
      <c r="R42" s="1810"/>
      <c r="S42" s="1810"/>
      <c r="T42" s="1810"/>
      <c r="U42" s="1810"/>
    </row>
    <row r="43" spans="1:22" ht="16.350000000000001" customHeight="1">
      <c r="A43" s="575"/>
      <c r="B43" s="575"/>
      <c r="C43" s="1810"/>
      <c r="D43" s="1810"/>
      <c r="E43" s="1810"/>
      <c r="F43" s="1810"/>
      <c r="G43" s="1810"/>
      <c r="H43" s="1810"/>
      <c r="I43" s="1810"/>
      <c r="J43" s="1810"/>
      <c r="K43" s="1810"/>
      <c r="L43" s="1810"/>
      <c r="M43" s="1810"/>
      <c r="N43" s="1810"/>
      <c r="O43" s="1810"/>
      <c r="P43" s="1810"/>
      <c r="Q43" s="1810"/>
      <c r="R43" s="1810"/>
      <c r="S43" s="1810"/>
      <c r="T43" s="1810"/>
      <c r="U43" s="1810"/>
    </row>
    <row r="44" spans="1:22" ht="16.350000000000001" customHeight="1">
      <c r="A44" s="3670" t="s">
        <v>1094</v>
      </c>
      <c r="B44" s="3670"/>
      <c r="C44" s="3670"/>
      <c r="D44" s="3670"/>
      <c r="E44" s="3670"/>
      <c r="F44" s="3670"/>
      <c r="G44" s="3670"/>
      <c r="H44" s="3670"/>
      <c r="I44" s="3670"/>
      <c r="J44" s="3670"/>
      <c r="K44" s="3670"/>
      <c r="L44" s="571"/>
      <c r="M44" s="571"/>
      <c r="N44" s="571"/>
      <c r="O44" s="571"/>
      <c r="P44" s="571"/>
      <c r="Q44" s="571"/>
      <c r="R44" s="571"/>
      <c r="S44" s="571"/>
      <c r="T44" s="571"/>
      <c r="U44" s="571"/>
    </row>
    <row r="45" spans="1:22" ht="16.350000000000001" customHeight="1">
      <c r="A45" s="1808"/>
      <c r="B45" s="1808"/>
      <c r="C45" s="1808"/>
      <c r="D45" s="1808"/>
      <c r="E45" s="1808"/>
      <c r="F45" s="1808"/>
      <c r="G45" s="1808"/>
      <c r="H45" s="1808"/>
      <c r="I45" s="1808"/>
      <c r="J45" s="1808"/>
      <c r="K45" s="1808"/>
      <c r="L45" s="571"/>
      <c r="M45" s="571"/>
      <c r="N45" s="571"/>
      <c r="O45" s="571"/>
      <c r="P45" s="571"/>
      <c r="Q45" s="571"/>
      <c r="R45" s="571"/>
      <c r="S45" s="571"/>
      <c r="T45" s="571"/>
      <c r="U45" s="571"/>
    </row>
    <row r="46" spans="1:22" ht="16.350000000000001" customHeight="1">
      <c r="A46" s="573"/>
      <c r="B46" s="573"/>
      <c r="C46" s="1810"/>
      <c r="D46" s="1810"/>
      <c r="E46" s="1810"/>
      <c r="F46" s="1810"/>
      <c r="G46" s="1810"/>
      <c r="H46" s="1810"/>
      <c r="I46" s="1810"/>
      <c r="J46" s="1810"/>
      <c r="K46" s="1810"/>
      <c r="L46" s="1810"/>
      <c r="M46" s="1810"/>
      <c r="N46" s="1810"/>
      <c r="O46" s="1810"/>
      <c r="P46" s="1810"/>
      <c r="Q46" s="1810"/>
      <c r="R46" s="1810"/>
      <c r="S46" s="1810"/>
      <c r="T46" s="1810"/>
      <c r="U46" s="1810"/>
    </row>
    <row r="47" spans="1:22" ht="16.350000000000001" customHeight="1">
      <c r="A47" s="3670" t="s">
        <v>1095</v>
      </c>
      <c r="B47" s="3670"/>
      <c r="C47" s="3670"/>
      <c r="D47" s="3670"/>
      <c r="E47" s="3670"/>
      <c r="F47" s="3670"/>
      <c r="G47" s="3670"/>
      <c r="H47" s="3670"/>
      <c r="I47" s="3670"/>
      <c r="J47" s="3670"/>
      <c r="K47" s="3670"/>
      <c r="L47" s="571"/>
      <c r="M47" s="571"/>
      <c r="N47" s="571"/>
      <c r="O47" s="571"/>
      <c r="P47" s="571"/>
      <c r="Q47" s="571"/>
      <c r="R47" s="571"/>
      <c r="S47" s="571"/>
      <c r="T47" s="571"/>
      <c r="U47" s="571"/>
    </row>
    <row r="48" spans="1:22" ht="16.350000000000001" customHeight="1">
      <c r="A48" s="3670"/>
      <c r="B48" s="3670"/>
      <c r="C48" s="3670"/>
      <c r="D48" s="3670"/>
      <c r="E48" s="3670"/>
      <c r="F48" s="3670"/>
      <c r="G48" s="3670"/>
      <c r="H48" s="3670"/>
      <c r="I48" s="3670"/>
      <c r="J48" s="3670"/>
      <c r="K48" s="3670"/>
      <c r="L48" s="571"/>
      <c r="M48" s="571"/>
      <c r="N48" s="571"/>
      <c r="O48" s="571"/>
      <c r="P48" s="571"/>
      <c r="Q48" s="571"/>
      <c r="R48" s="571"/>
      <c r="S48" s="571"/>
      <c r="T48" s="571"/>
      <c r="U48" s="571"/>
    </row>
    <row r="49" spans="1:21" ht="16.350000000000001" customHeight="1">
      <c r="A49" s="1808"/>
      <c r="B49" s="1808"/>
      <c r="C49" s="1808"/>
      <c r="D49" s="1808"/>
      <c r="E49" s="1808"/>
      <c r="F49" s="1808"/>
      <c r="G49" s="1808"/>
      <c r="H49" s="1808"/>
      <c r="I49" s="1808"/>
      <c r="J49" s="1808"/>
      <c r="K49" s="1808"/>
      <c r="L49" s="571"/>
      <c r="M49" s="571"/>
      <c r="N49" s="571"/>
      <c r="O49" s="571"/>
      <c r="P49" s="571"/>
      <c r="Q49" s="571"/>
      <c r="R49" s="571"/>
      <c r="S49" s="571"/>
      <c r="T49" s="571"/>
      <c r="U49" s="571"/>
    </row>
    <row r="50" spans="1:21" ht="16.350000000000001" customHeight="1">
      <c r="A50" s="573"/>
      <c r="B50" s="573"/>
      <c r="C50" s="1810"/>
      <c r="D50" s="1810"/>
      <c r="E50" s="1810"/>
      <c r="F50" s="1810"/>
      <c r="G50" s="1810"/>
      <c r="H50" s="1810"/>
      <c r="I50" s="1810"/>
      <c r="J50" s="1810"/>
      <c r="K50" s="1810"/>
      <c r="L50" s="1810"/>
      <c r="M50" s="1810"/>
      <c r="N50" s="1810"/>
      <c r="O50" s="1810"/>
      <c r="P50" s="1810"/>
      <c r="Q50" s="1810"/>
      <c r="R50" s="1810"/>
      <c r="S50" s="1810"/>
      <c r="T50" s="1810"/>
      <c r="U50" s="1810"/>
    </row>
    <row r="51" spans="1:21" ht="16.350000000000001" customHeight="1">
      <c r="A51" s="3671" t="s">
        <v>1096</v>
      </c>
      <c r="B51" s="3671"/>
      <c r="C51" s="3671"/>
      <c r="D51" s="3671"/>
      <c r="E51" s="3671"/>
      <c r="F51" s="3671"/>
      <c r="G51" s="3671"/>
      <c r="H51" s="3671"/>
      <c r="I51" s="3671"/>
      <c r="J51" s="3671"/>
      <c r="K51" s="3671"/>
      <c r="L51" s="571"/>
      <c r="M51" s="571"/>
      <c r="N51" s="571"/>
      <c r="O51" s="571"/>
      <c r="P51" s="571"/>
      <c r="Q51" s="571"/>
      <c r="R51" s="571"/>
      <c r="S51" s="571"/>
      <c r="T51" s="571"/>
      <c r="U51" s="571"/>
    </row>
    <row r="52" spans="1:21" ht="16.350000000000001" customHeight="1">
      <c r="A52" s="3668" t="s">
        <v>1097</v>
      </c>
      <c r="B52" s="3668"/>
      <c r="C52" s="3668"/>
      <c r="D52" s="3668"/>
      <c r="E52" s="3668"/>
      <c r="F52" s="3668"/>
      <c r="G52" s="3668"/>
      <c r="H52" s="3668"/>
      <c r="I52" s="3668"/>
      <c r="J52" s="3668"/>
      <c r="K52" s="3668"/>
      <c r="L52" s="571"/>
      <c r="M52" s="571"/>
      <c r="N52" s="571"/>
      <c r="O52" s="571"/>
      <c r="P52" s="571"/>
      <c r="Q52" s="571"/>
      <c r="R52" s="571"/>
      <c r="S52" s="571"/>
      <c r="T52" s="571"/>
      <c r="U52" s="571"/>
    </row>
    <row r="53" spans="1:21" ht="16.350000000000001" customHeight="1">
      <c r="A53" s="3668"/>
      <c r="B53" s="3668"/>
      <c r="C53" s="3668"/>
      <c r="D53" s="3668"/>
      <c r="E53" s="3668"/>
      <c r="F53" s="3668"/>
      <c r="G53" s="3668"/>
      <c r="H53" s="3668"/>
      <c r="I53" s="3668"/>
      <c r="J53" s="3668"/>
      <c r="K53" s="3668"/>
      <c r="L53" s="1810"/>
      <c r="M53" s="1810"/>
      <c r="N53" s="1810"/>
      <c r="O53" s="1810"/>
      <c r="P53" s="1810"/>
      <c r="Q53" s="1810"/>
      <c r="R53" s="1810"/>
      <c r="S53" s="1810"/>
      <c r="T53" s="1810"/>
      <c r="U53" s="1810"/>
    </row>
    <row r="54" spans="1:21" ht="16.350000000000001" customHeight="1">
      <c r="A54" s="3668"/>
      <c r="B54" s="3668"/>
      <c r="C54" s="3668"/>
      <c r="D54" s="3668"/>
      <c r="E54" s="3668"/>
      <c r="F54" s="3668"/>
      <c r="G54" s="3668"/>
      <c r="H54" s="3668"/>
      <c r="I54" s="3668"/>
      <c r="J54" s="3668"/>
      <c r="K54" s="3668"/>
      <c r="L54" s="1810"/>
      <c r="M54" s="1810"/>
      <c r="N54" s="1810"/>
      <c r="O54" s="1810"/>
      <c r="P54" s="1810"/>
      <c r="Q54" s="1810"/>
      <c r="R54" s="1810"/>
      <c r="S54" s="1810"/>
      <c r="T54" s="1810"/>
      <c r="U54" s="1810"/>
    </row>
  </sheetData>
  <mergeCells count="24">
    <mergeCell ref="C25:K25"/>
    <mergeCell ref="A2:K2"/>
    <mergeCell ref="I3:K3"/>
    <mergeCell ref="A5:C5"/>
    <mergeCell ref="F7:G7"/>
    <mergeCell ref="F8:G8"/>
    <mergeCell ref="F9:G9"/>
    <mergeCell ref="A11:K14"/>
    <mergeCell ref="A15:K16"/>
    <mergeCell ref="A17:K17"/>
    <mergeCell ref="A20:K20"/>
    <mergeCell ref="C22:K24"/>
    <mergeCell ref="A52:K54"/>
    <mergeCell ref="C27:K28"/>
    <mergeCell ref="C29:K29"/>
    <mergeCell ref="C30:K31"/>
    <mergeCell ref="C32:K33"/>
    <mergeCell ref="C34:K35"/>
    <mergeCell ref="C36:K36"/>
    <mergeCell ref="C37:K39"/>
    <mergeCell ref="C40:K41"/>
    <mergeCell ref="A44:K44"/>
    <mergeCell ref="A47:K48"/>
    <mergeCell ref="A51:K51"/>
  </mergeCells>
  <phoneticPr fontId="14"/>
  <printOptions horizontalCentered="1" verticalCentered="1"/>
  <pageMargins left="0" right="0" top="0.74803149606299213" bottom="0.74803149606299213" header="0.31496062992125984" footer="0.31496062992125984"/>
  <pageSetup paperSize="9" scale="85"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37"/>
  <sheetViews>
    <sheetView view="pageBreakPreview" zoomScaleNormal="85" zoomScaleSheetLayoutView="100" workbookViewId="0">
      <selection activeCell="B39" sqref="B39"/>
    </sheetView>
  </sheetViews>
  <sheetFormatPr defaultColWidth="9.6640625" defaultRowHeight="13.2"/>
  <cols>
    <col min="1" max="1" width="1.44140625" style="779" customWidth="1"/>
    <col min="2" max="2" width="22.88671875" style="779" customWidth="1"/>
    <col min="3" max="3" width="5.88671875" style="779" customWidth="1"/>
    <col min="4" max="4" width="10.88671875" style="779" customWidth="1"/>
    <col min="5" max="5" width="7.88671875" style="779" customWidth="1"/>
    <col min="6" max="6" width="9.88671875" style="779" customWidth="1"/>
    <col min="7" max="7" width="22.88671875" style="779" customWidth="1"/>
    <col min="8" max="8" width="6.88671875" style="779" customWidth="1"/>
    <col min="9" max="9" width="3.88671875" style="779" customWidth="1"/>
    <col min="10" max="10" width="1.6640625" style="779" customWidth="1"/>
    <col min="11" max="16384" width="9.6640625" style="779"/>
  </cols>
  <sheetData>
    <row r="1" spans="2:13" ht="17.850000000000001" customHeight="1">
      <c r="B1" s="845" t="s">
        <v>1387</v>
      </c>
      <c r="C1" s="781"/>
      <c r="D1" s="782"/>
      <c r="E1" s="782"/>
      <c r="F1" s="782"/>
      <c r="G1" s="783"/>
      <c r="H1" s="783"/>
      <c r="I1" s="781"/>
      <c r="J1" s="782"/>
    </row>
    <row r="2" spans="2:13" ht="8.1" customHeight="1">
      <c r="B2" s="784"/>
      <c r="C2" s="781"/>
      <c r="D2" s="782"/>
      <c r="E2" s="782"/>
      <c r="F2" s="782"/>
      <c r="G2" s="783"/>
      <c r="H2" s="783"/>
      <c r="I2" s="781"/>
      <c r="J2" s="782"/>
    </row>
    <row r="3" spans="2:13" ht="24" customHeight="1">
      <c r="B3" s="2411" t="s">
        <v>1388</v>
      </c>
      <c r="C3" s="2412"/>
      <c r="D3" s="2412"/>
      <c r="E3" s="2412"/>
      <c r="F3" s="2412"/>
      <c r="G3" s="2412"/>
      <c r="H3" s="2412"/>
      <c r="I3" s="2412"/>
      <c r="J3" s="786"/>
    </row>
    <row r="4" spans="2:13" ht="8.1" customHeight="1">
      <c r="B4" s="831"/>
      <c r="C4" s="831"/>
      <c r="D4" s="831"/>
      <c r="E4" s="831"/>
      <c r="F4" s="831"/>
      <c r="G4" s="831"/>
      <c r="H4" s="831"/>
      <c r="I4" s="831"/>
    </row>
    <row r="5" spans="2:13" ht="18" customHeight="1">
      <c r="B5" s="787"/>
      <c r="C5" s="787"/>
      <c r="D5" s="787"/>
      <c r="E5" s="787"/>
      <c r="F5" s="787"/>
      <c r="G5" s="2413">
        <v>45413</v>
      </c>
      <c r="H5" s="2413"/>
      <c r="I5" s="1800"/>
      <c r="J5" s="1800"/>
      <c r="K5" s="1800"/>
      <c r="L5" s="1800"/>
      <c r="M5" s="1800"/>
    </row>
    <row r="6" spans="2:13" ht="25.35" customHeight="1">
      <c r="B6" s="838" t="str">
        <f>入力シート!C5</f>
        <v>久留米市長</v>
      </c>
      <c r="C6" s="789" t="s">
        <v>2067</v>
      </c>
      <c r="D6" s="785"/>
      <c r="E6" s="785"/>
      <c r="F6" s="785"/>
      <c r="G6" s="785"/>
      <c r="H6" s="785"/>
      <c r="I6" s="785"/>
      <c r="J6" s="785"/>
    </row>
    <row r="7" spans="2:13" ht="18" customHeight="1">
      <c r="B7" s="787"/>
      <c r="C7" s="787"/>
      <c r="D7" s="789" t="s">
        <v>1389</v>
      </c>
      <c r="E7" s="2410" t="s">
        <v>1401</v>
      </c>
      <c r="F7" s="2410"/>
      <c r="G7" s="2409" t="str">
        <f>入力シート!C25</f>
        <v>久留米市〇〇町１２３</v>
      </c>
      <c r="H7" s="2409"/>
      <c r="I7" s="2409"/>
      <c r="J7" s="788"/>
    </row>
    <row r="8" spans="2:13" ht="18" customHeight="1">
      <c r="B8" s="787"/>
      <c r="C8" s="787"/>
      <c r="D8" s="787"/>
      <c r="E8" s="2410" t="s">
        <v>1390</v>
      </c>
      <c r="F8" s="2410"/>
      <c r="G8" s="2409" t="str">
        <f>入力シート!C26</f>
        <v>(株）○○○○建設</v>
      </c>
      <c r="H8" s="2409"/>
      <c r="I8" s="2409"/>
      <c r="J8" s="788"/>
    </row>
    <row r="9" spans="2:13" ht="18" customHeight="1">
      <c r="B9" s="787"/>
      <c r="C9" s="787"/>
      <c r="D9" s="787"/>
      <c r="E9" s="2410" t="s">
        <v>1402</v>
      </c>
      <c r="F9" s="2410"/>
      <c r="G9" s="2409" t="str">
        <f>入力シート!C27</f>
        <v>代表取締役　久留米一郎</v>
      </c>
      <c r="H9" s="2409"/>
      <c r="I9" s="785" t="s">
        <v>1376</v>
      </c>
      <c r="J9" s="788"/>
    </row>
    <row r="10" spans="2:13" ht="18" customHeight="1">
      <c r="B10" s="787"/>
      <c r="C10" s="787"/>
      <c r="D10" s="787"/>
      <c r="E10" s="2410" t="s">
        <v>1363</v>
      </c>
      <c r="F10" s="2410"/>
      <c r="G10" s="2409" t="str">
        <f>入力シート!C28</f>
        <v>0942-12-○○○○</v>
      </c>
      <c r="H10" s="2409"/>
      <c r="I10" s="2409"/>
      <c r="J10" s="788"/>
    </row>
    <row r="11" spans="2:13" ht="18" customHeight="1">
      <c r="B11" s="2382" t="s">
        <v>1391</v>
      </c>
      <c r="C11" s="2382"/>
      <c r="D11" s="2382"/>
      <c r="E11" s="2382"/>
      <c r="F11" s="2382"/>
      <c r="G11" s="2382"/>
      <c r="H11" s="2382"/>
      <c r="I11" s="2382"/>
      <c r="J11" s="791"/>
    </row>
    <row r="12" spans="2:13" ht="30" customHeight="1">
      <c r="B12" s="839" t="s">
        <v>1304</v>
      </c>
      <c r="C12" s="2404" t="str">
        <f>入力シート!C10</f>
        <v>○○校区道路改良工事</v>
      </c>
      <c r="D12" s="2404"/>
      <c r="E12" s="2404"/>
      <c r="F12" s="2404"/>
      <c r="G12" s="2404"/>
      <c r="H12" s="2404"/>
      <c r="I12" s="2404"/>
    </row>
    <row r="13" spans="2:13" ht="30" customHeight="1">
      <c r="B13" s="840" t="s">
        <v>1305</v>
      </c>
      <c r="C13" s="2405" t="str">
        <f>入力シート!C12</f>
        <v>久留米市○○町</v>
      </c>
      <c r="D13" s="2399"/>
      <c r="E13" s="2399"/>
      <c r="F13" s="2399"/>
      <c r="G13" s="2399"/>
      <c r="H13" s="2399"/>
      <c r="I13" s="2406"/>
    </row>
    <row r="14" spans="2:13" ht="20.100000000000001" customHeight="1">
      <c r="B14" s="2392" t="s">
        <v>1306</v>
      </c>
      <c r="C14" s="792"/>
      <c r="D14" s="2407" t="str">
        <f>TEXT(入力シート!C14,"令和　　　e　年　　　m　月　　　d　日")</f>
        <v>令和   7 年   4 月   2 日</v>
      </c>
      <c r="E14" s="2407"/>
      <c r="F14" s="2407"/>
      <c r="G14" s="2407"/>
      <c r="H14" s="799" t="s">
        <v>1119</v>
      </c>
      <c r="I14" s="794"/>
    </row>
    <row r="15" spans="2:13" ht="20.100000000000001" customHeight="1">
      <c r="B15" s="2393"/>
      <c r="C15" s="795"/>
      <c r="D15" s="2408" t="str">
        <f>TEXT(入力シート!C15,"令和　　　e　年　　　m　月　　　d　日")</f>
        <v>令和   7 年   6 月   30 日</v>
      </c>
      <c r="E15" s="2408"/>
      <c r="F15" s="2408"/>
      <c r="G15" s="2408"/>
      <c r="H15" s="800" t="s">
        <v>256</v>
      </c>
      <c r="I15" s="797"/>
    </row>
    <row r="16" spans="2:13" ht="30" customHeight="1">
      <c r="B16" s="840" t="s">
        <v>1309</v>
      </c>
      <c r="C16" s="841"/>
      <c r="D16" s="2402">
        <f>入力シート!C24</f>
        <v>13000000</v>
      </c>
      <c r="E16" s="2403"/>
      <c r="F16" s="2403"/>
      <c r="G16" s="842" t="s">
        <v>599</v>
      </c>
      <c r="H16" s="842"/>
      <c r="I16" s="834"/>
    </row>
    <row r="17" spans="2:10" ht="30" customHeight="1">
      <c r="B17" s="2392" t="s">
        <v>1378</v>
      </c>
      <c r="C17" s="832" t="s">
        <v>1324</v>
      </c>
      <c r="D17" s="2395"/>
      <c r="E17" s="2395"/>
      <c r="F17" s="2395"/>
      <c r="G17" s="2395"/>
      <c r="H17" s="799"/>
      <c r="I17" s="794"/>
    </row>
    <row r="18" spans="2:10" ht="30" customHeight="1">
      <c r="B18" s="2398"/>
      <c r="C18" s="833" t="s">
        <v>1313</v>
      </c>
      <c r="D18" s="2399" t="str">
        <f>入力シート!C16</f>
        <v>久留米次郎</v>
      </c>
      <c r="E18" s="2399"/>
      <c r="F18" s="2399"/>
      <c r="G18" s="2399"/>
      <c r="H18" s="837"/>
      <c r="I18" s="834"/>
    </row>
    <row r="19" spans="2:10" ht="30" customHeight="1">
      <c r="B19" s="2393"/>
      <c r="C19" s="795"/>
      <c r="D19" s="2401">
        <f>入力シート!C17</f>
        <v>25934</v>
      </c>
      <c r="E19" s="2401"/>
      <c r="F19" s="2401"/>
      <c r="G19" s="874" t="s">
        <v>1474</v>
      </c>
      <c r="H19" s="843"/>
      <c r="I19" s="797"/>
    </row>
    <row r="20" spans="2:10" ht="30" customHeight="1">
      <c r="B20" s="2392" t="s">
        <v>1379</v>
      </c>
      <c r="C20" s="832" t="s">
        <v>1324</v>
      </c>
      <c r="D20" s="2395"/>
      <c r="E20" s="2395"/>
      <c r="F20" s="2395"/>
      <c r="G20" s="2395"/>
      <c r="H20" s="799"/>
      <c r="I20" s="794"/>
    </row>
    <row r="21" spans="2:10" ht="30" customHeight="1">
      <c r="B21" s="2398"/>
      <c r="C21" s="833" t="s">
        <v>1313</v>
      </c>
      <c r="D21" s="2399" t="str">
        <f>入力シート!C20</f>
        <v>久留米三郎</v>
      </c>
      <c r="E21" s="2399"/>
      <c r="F21" s="2399"/>
      <c r="G21" s="2399"/>
      <c r="H21" s="837"/>
      <c r="I21" s="834"/>
    </row>
    <row r="22" spans="2:10" ht="30" customHeight="1">
      <c r="B22" s="2393"/>
      <c r="C22" s="795"/>
      <c r="D22" s="2401">
        <f>入力シート!C21</f>
        <v>26331</v>
      </c>
      <c r="E22" s="2401"/>
      <c r="F22" s="2401"/>
      <c r="G22" s="874" t="s">
        <v>1474</v>
      </c>
      <c r="H22" s="843"/>
      <c r="I22" s="797"/>
    </row>
    <row r="23" spans="2:10" ht="13.5" customHeight="1">
      <c r="B23" s="835"/>
      <c r="C23" s="836"/>
      <c r="D23" s="836"/>
      <c r="E23" s="784"/>
      <c r="F23" s="784"/>
      <c r="G23" s="784"/>
      <c r="H23" s="784"/>
      <c r="I23" s="836"/>
    </row>
    <row r="24" spans="2:10" ht="14.4">
      <c r="B24" s="2400" t="s">
        <v>1392</v>
      </c>
      <c r="C24" s="2400"/>
      <c r="D24" s="2400"/>
      <c r="E24" s="2400"/>
      <c r="F24" s="2400"/>
      <c r="G24" s="2400"/>
      <c r="H24" s="2400"/>
      <c r="I24" s="2400"/>
    </row>
    <row r="25" spans="2:10" ht="14.4">
      <c r="B25" s="2400" t="s">
        <v>1393</v>
      </c>
      <c r="C25" s="2400"/>
      <c r="D25" s="2400"/>
      <c r="E25" s="2400"/>
      <c r="F25" s="2400"/>
      <c r="G25" s="2400"/>
      <c r="H25" s="2400"/>
      <c r="I25" s="2400"/>
    </row>
    <row r="26" spans="2:10" ht="13.5" customHeight="1"/>
    <row r="27" spans="2:10" ht="18" customHeight="1">
      <c r="B27" s="2382" t="s">
        <v>1394</v>
      </c>
      <c r="C27" s="2383"/>
      <c r="D27" s="2383"/>
      <c r="E27" s="2383"/>
      <c r="F27" s="2383"/>
      <c r="G27" s="2383"/>
      <c r="H27" s="2383"/>
      <c r="I27" s="2383"/>
      <c r="J27" s="791"/>
    </row>
    <row r="28" spans="2:10" ht="30" customHeight="1">
      <c r="B28" s="839"/>
      <c r="C28" s="2387" t="s">
        <v>1395</v>
      </c>
      <c r="D28" s="2388"/>
      <c r="E28" s="2388"/>
      <c r="F28" s="2388"/>
      <c r="G28" s="2387" t="s">
        <v>1396</v>
      </c>
      <c r="H28" s="2388"/>
      <c r="I28" s="2389"/>
    </row>
    <row r="29" spans="2:10" ht="30" customHeight="1">
      <c r="B29" s="840" t="s">
        <v>1397</v>
      </c>
      <c r="C29" s="2384"/>
      <c r="D29" s="2385"/>
      <c r="E29" s="2385"/>
      <c r="F29" s="2385"/>
      <c r="G29" s="2384"/>
      <c r="H29" s="2385"/>
      <c r="I29" s="2386"/>
    </row>
    <row r="30" spans="2:10" ht="30" customHeight="1">
      <c r="B30" s="840" t="s">
        <v>1398</v>
      </c>
      <c r="C30" s="2384"/>
      <c r="D30" s="2385"/>
      <c r="E30" s="2385"/>
      <c r="F30" s="2385"/>
      <c r="G30" s="2384"/>
      <c r="H30" s="2385"/>
      <c r="I30" s="2386"/>
    </row>
    <row r="31" spans="2:10" ht="30" customHeight="1">
      <c r="B31" s="840" t="s">
        <v>1399</v>
      </c>
      <c r="C31" s="2384"/>
      <c r="D31" s="2385"/>
      <c r="E31" s="2385"/>
      <c r="F31" s="2385"/>
      <c r="G31" s="2384"/>
      <c r="H31" s="2385"/>
      <c r="I31" s="2386"/>
    </row>
    <row r="32" spans="2:10" ht="20.100000000000001" customHeight="1">
      <c r="B32" s="2392" t="s">
        <v>1400</v>
      </c>
      <c r="C32" s="2394" t="s">
        <v>1404</v>
      </c>
      <c r="D32" s="2395"/>
      <c r="E32" s="2395"/>
      <c r="F32" s="793" t="s">
        <v>1119</v>
      </c>
      <c r="G32" s="852" t="s">
        <v>1404</v>
      </c>
      <c r="H32" s="793" t="s">
        <v>1119</v>
      </c>
      <c r="I32" s="794"/>
    </row>
    <row r="33" spans="2:10" ht="20.100000000000001" customHeight="1">
      <c r="B33" s="2393"/>
      <c r="C33" s="2396" t="s">
        <v>1404</v>
      </c>
      <c r="D33" s="2397"/>
      <c r="E33" s="2397"/>
      <c r="F33" s="796" t="s">
        <v>256</v>
      </c>
      <c r="G33" s="853" t="s">
        <v>1404</v>
      </c>
      <c r="H33" s="796" t="s">
        <v>256</v>
      </c>
      <c r="I33" s="797"/>
    </row>
    <row r="34" spans="2:10" ht="30" customHeight="1">
      <c r="B34" s="840" t="s">
        <v>1309</v>
      </c>
      <c r="C34" s="2384"/>
      <c r="D34" s="2385"/>
      <c r="E34" s="2385"/>
      <c r="F34" s="844" t="s">
        <v>599</v>
      </c>
      <c r="G34" s="801"/>
      <c r="H34" s="842" t="s">
        <v>599</v>
      </c>
      <c r="I34" s="834"/>
    </row>
    <row r="35" spans="2:10" ht="13.5" customHeight="1"/>
    <row r="36" spans="2:10" ht="20.100000000000001" customHeight="1">
      <c r="B36" s="2382" t="s">
        <v>2446</v>
      </c>
      <c r="C36" s="2383"/>
      <c r="D36" s="2383"/>
      <c r="E36" s="2383"/>
      <c r="F36" s="2383"/>
      <c r="G36" s="2383"/>
      <c r="H36" s="2383"/>
      <c r="I36" s="2383"/>
      <c r="J36" s="791"/>
    </row>
    <row r="37" spans="2:10" ht="20.100000000000001" customHeight="1">
      <c r="B37" s="2390" t="s">
        <v>2447</v>
      </c>
      <c r="C37" s="2391"/>
      <c r="D37" s="2391"/>
      <c r="E37" s="2391"/>
      <c r="F37" s="2391"/>
      <c r="G37" s="2391"/>
      <c r="H37" s="2391"/>
      <c r="I37" s="2391"/>
    </row>
  </sheetData>
  <mergeCells count="42">
    <mergeCell ref="B3:I3"/>
    <mergeCell ref="E7:F7"/>
    <mergeCell ref="G7:I7"/>
    <mergeCell ref="G8:I8"/>
    <mergeCell ref="G9:H9"/>
    <mergeCell ref="G5:H5"/>
    <mergeCell ref="G10:I10"/>
    <mergeCell ref="E8:F8"/>
    <mergeCell ref="E9:F9"/>
    <mergeCell ref="E10:F10"/>
    <mergeCell ref="B11:I11"/>
    <mergeCell ref="C12:I12"/>
    <mergeCell ref="C13:I13"/>
    <mergeCell ref="B14:B15"/>
    <mergeCell ref="D14:G14"/>
    <mergeCell ref="D15:G15"/>
    <mergeCell ref="B17:B19"/>
    <mergeCell ref="D17:G17"/>
    <mergeCell ref="D18:G18"/>
    <mergeCell ref="D16:F16"/>
    <mergeCell ref="D19:F19"/>
    <mergeCell ref="B20:B22"/>
    <mergeCell ref="D20:G20"/>
    <mergeCell ref="D21:G21"/>
    <mergeCell ref="B24:I24"/>
    <mergeCell ref="B25:I25"/>
    <mergeCell ref="D22:F22"/>
    <mergeCell ref="B27:I27"/>
    <mergeCell ref="G29:I29"/>
    <mergeCell ref="G28:I28"/>
    <mergeCell ref="B36:I36"/>
    <mergeCell ref="B37:I37"/>
    <mergeCell ref="C28:F28"/>
    <mergeCell ref="C29:F29"/>
    <mergeCell ref="B32:B33"/>
    <mergeCell ref="C34:E34"/>
    <mergeCell ref="C32:E32"/>
    <mergeCell ref="C33:E33"/>
    <mergeCell ref="G30:I30"/>
    <mergeCell ref="G31:I31"/>
    <mergeCell ref="C30:F30"/>
    <mergeCell ref="C31:F31"/>
  </mergeCells>
  <phoneticPr fontId="14"/>
  <printOptions horizontalCentered="1"/>
  <pageMargins left="0.55118110236220474" right="0.35433070866141736" top="0.59055118110236227" bottom="0.39370078740157483" header="0.51181102362204722" footer="0.51181102362204722"/>
  <pageSetup paperSize="9" scale="99"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86"/>
  <sheetViews>
    <sheetView view="pageBreakPreview" zoomScale="80" zoomScaleNormal="100" zoomScaleSheetLayoutView="80" workbookViewId="0">
      <selection activeCell="B16" sqref="B16:E17"/>
    </sheetView>
  </sheetViews>
  <sheetFormatPr defaultRowHeight="13.2"/>
  <cols>
    <col min="1" max="1" width="4.6640625" style="320" customWidth="1"/>
    <col min="2" max="5" width="5.6640625" style="320" customWidth="1"/>
    <col min="6" max="8" width="2.6640625" style="320" customWidth="1"/>
    <col min="9" max="9" width="4.6640625" style="320" customWidth="1"/>
    <col min="10" max="12" width="6.6640625" style="320" customWidth="1"/>
    <col min="13" max="13" width="13.44140625" style="320" customWidth="1"/>
    <col min="14" max="15" width="13.88671875" style="320" customWidth="1"/>
    <col min="16" max="18" width="20.33203125" style="320" customWidth="1"/>
    <col min="19" max="19" width="12.6640625" style="320" customWidth="1"/>
    <col min="20" max="20" width="10.6640625" style="320" customWidth="1"/>
    <col min="21" max="21" width="4" style="297" customWidth="1"/>
    <col min="22" max="252" width="9" style="297"/>
    <col min="253" max="253" width="4.6640625" style="297" customWidth="1"/>
    <col min="254" max="257" width="5.6640625" style="297" customWidth="1"/>
    <col min="258" max="260" width="2.6640625" style="297" customWidth="1"/>
    <col min="261" max="261" width="4.6640625" style="297" customWidth="1"/>
    <col min="262" max="264" width="6.6640625" style="297" customWidth="1"/>
    <col min="265" max="265" width="13.44140625" style="297" customWidth="1"/>
    <col min="266" max="267" width="13.88671875" style="297" customWidth="1"/>
    <col min="268" max="268" width="17.6640625" style="297" customWidth="1"/>
    <col min="269" max="269" width="3.88671875" style="297" customWidth="1"/>
    <col min="270" max="270" width="2.33203125" style="297" customWidth="1"/>
    <col min="271" max="271" width="2.44140625" style="297" customWidth="1"/>
    <col min="272" max="272" width="5.6640625" style="297" customWidth="1"/>
    <col min="273" max="273" width="4.109375" style="297" customWidth="1"/>
    <col min="274" max="274" width="17.6640625" style="297" customWidth="1"/>
    <col min="275" max="275" width="12.6640625" style="297" customWidth="1"/>
    <col min="276" max="276" width="10.6640625" style="297" customWidth="1"/>
    <col min="277" max="277" width="12.109375" style="297" customWidth="1"/>
    <col min="278" max="508" width="9" style="297"/>
    <col min="509" max="509" width="4.6640625" style="297" customWidth="1"/>
    <col min="510" max="513" width="5.6640625" style="297" customWidth="1"/>
    <col min="514" max="516" width="2.6640625" style="297" customWidth="1"/>
    <col min="517" max="517" width="4.6640625" style="297" customWidth="1"/>
    <col min="518" max="520" width="6.6640625" style="297" customWidth="1"/>
    <col min="521" max="521" width="13.44140625" style="297" customWidth="1"/>
    <col min="522" max="523" width="13.88671875" style="297" customWidth="1"/>
    <col min="524" max="524" width="17.6640625" style="297" customWidth="1"/>
    <col min="525" max="525" width="3.88671875" style="297" customWidth="1"/>
    <col min="526" max="526" width="2.33203125" style="297" customWidth="1"/>
    <col min="527" max="527" width="2.44140625" style="297" customWidth="1"/>
    <col min="528" max="528" width="5.6640625" style="297" customWidth="1"/>
    <col min="529" max="529" width="4.109375" style="297" customWidth="1"/>
    <col min="530" max="530" width="17.6640625" style="297" customWidth="1"/>
    <col min="531" max="531" width="12.6640625" style="297" customWidth="1"/>
    <col min="532" max="532" width="10.6640625" style="297" customWidth="1"/>
    <col min="533" max="533" width="12.109375" style="297" customWidth="1"/>
    <col min="534" max="764" width="9" style="297"/>
    <col min="765" max="765" width="4.6640625" style="297" customWidth="1"/>
    <col min="766" max="769" width="5.6640625" style="297" customWidth="1"/>
    <col min="770" max="772" width="2.6640625" style="297" customWidth="1"/>
    <col min="773" max="773" width="4.6640625" style="297" customWidth="1"/>
    <col min="774" max="776" width="6.6640625" style="297" customWidth="1"/>
    <col min="777" max="777" width="13.44140625" style="297" customWidth="1"/>
    <col min="778" max="779" width="13.88671875" style="297" customWidth="1"/>
    <col min="780" max="780" width="17.6640625" style="297" customWidth="1"/>
    <col min="781" max="781" width="3.88671875" style="297" customWidth="1"/>
    <col min="782" max="782" width="2.33203125" style="297" customWidth="1"/>
    <col min="783" max="783" width="2.44140625" style="297" customWidth="1"/>
    <col min="784" max="784" width="5.6640625" style="297" customWidth="1"/>
    <col min="785" max="785" width="4.109375" style="297" customWidth="1"/>
    <col min="786" max="786" width="17.6640625" style="297" customWidth="1"/>
    <col min="787" max="787" width="12.6640625" style="297" customWidth="1"/>
    <col min="788" max="788" width="10.6640625" style="297" customWidth="1"/>
    <col min="789" max="789" width="12.109375" style="297" customWidth="1"/>
    <col min="790" max="1020" width="9" style="297"/>
    <col min="1021" max="1021" width="4.6640625" style="297" customWidth="1"/>
    <col min="1022" max="1025" width="5.6640625" style="297" customWidth="1"/>
    <col min="1026" max="1028" width="2.6640625" style="297" customWidth="1"/>
    <col min="1029" max="1029" width="4.6640625" style="297" customWidth="1"/>
    <col min="1030" max="1032" width="6.6640625" style="297" customWidth="1"/>
    <col min="1033" max="1033" width="13.44140625" style="297" customWidth="1"/>
    <col min="1034" max="1035" width="13.88671875" style="297" customWidth="1"/>
    <col min="1036" max="1036" width="17.6640625" style="297" customWidth="1"/>
    <col min="1037" max="1037" width="3.88671875" style="297" customWidth="1"/>
    <col min="1038" max="1038" width="2.33203125" style="297" customWidth="1"/>
    <col min="1039" max="1039" width="2.44140625" style="297" customWidth="1"/>
    <col min="1040" max="1040" width="5.6640625" style="297" customWidth="1"/>
    <col min="1041" max="1041" width="4.109375" style="297" customWidth="1"/>
    <col min="1042" max="1042" width="17.6640625" style="297" customWidth="1"/>
    <col min="1043" max="1043" width="12.6640625" style="297" customWidth="1"/>
    <col min="1044" max="1044" width="10.6640625" style="297" customWidth="1"/>
    <col min="1045" max="1045" width="12.109375" style="297" customWidth="1"/>
    <col min="1046" max="1276" width="9" style="297"/>
    <col min="1277" max="1277" width="4.6640625" style="297" customWidth="1"/>
    <col min="1278" max="1281" width="5.6640625" style="297" customWidth="1"/>
    <col min="1282" max="1284" width="2.6640625" style="297" customWidth="1"/>
    <col min="1285" max="1285" width="4.6640625" style="297" customWidth="1"/>
    <col min="1286" max="1288" width="6.6640625" style="297" customWidth="1"/>
    <col min="1289" max="1289" width="13.44140625" style="297" customWidth="1"/>
    <col min="1290" max="1291" width="13.88671875" style="297" customWidth="1"/>
    <col min="1292" max="1292" width="17.6640625" style="297" customWidth="1"/>
    <col min="1293" max="1293" width="3.88671875" style="297" customWidth="1"/>
    <col min="1294" max="1294" width="2.33203125" style="297" customWidth="1"/>
    <col min="1295" max="1295" width="2.44140625" style="297" customWidth="1"/>
    <col min="1296" max="1296" width="5.6640625" style="297" customWidth="1"/>
    <col min="1297" max="1297" width="4.109375" style="297" customWidth="1"/>
    <col min="1298" max="1298" width="17.6640625" style="297" customWidth="1"/>
    <col min="1299" max="1299" width="12.6640625" style="297" customWidth="1"/>
    <col min="1300" max="1300" width="10.6640625" style="297" customWidth="1"/>
    <col min="1301" max="1301" width="12.109375" style="297" customWidth="1"/>
    <col min="1302" max="1532" width="9" style="297"/>
    <col min="1533" max="1533" width="4.6640625" style="297" customWidth="1"/>
    <col min="1534" max="1537" width="5.6640625" style="297" customWidth="1"/>
    <col min="1538" max="1540" width="2.6640625" style="297" customWidth="1"/>
    <col min="1541" max="1541" width="4.6640625" style="297" customWidth="1"/>
    <col min="1542" max="1544" width="6.6640625" style="297" customWidth="1"/>
    <col min="1545" max="1545" width="13.44140625" style="297" customWidth="1"/>
    <col min="1546" max="1547" width="13.88671875" style="297" customWidth="1"/>
    <col min="1548" max="1548" width="17.6640625" style="297" customWidth="1"/>
    <col min="1549" max="1549" width="3.88671875" style="297" customWidth="1"/>
    <col min="1550" max="1550" width="2.33203125" style="297" customWidth="1"/>
    <col min="1551" max="1551" width="2.44140625" style="297" customWidth="1"/>
    <col min="1552" max="1552" width="5.6640625" style="297" customWidth="1"/>
    <col min="1553" max="1553" width="4.109375" style="297" customWidth="1"/>
    <col min="1554" max="1554" width="17.6640625" style="297" customWidth="1"/>
    <col min="1555" max="1555" width="12.6640625" style="297" customWidth="1"/>
    <col min="1556" max="1556" width="10.6640625" style="297" customWidth="1"/>
    <col min="1557" max="1557" width="12.109375" style="297" customWidth="1"/>
    <col min="1558" max="1788" width="9" style="297"/>
    <col min="1789" max="1789" width="4.6640625" style="297" customWidth="1"/>
    <col min="1790" max="1793" width="5.6640625" style="297" customWidth="1"/>
    <col min="1794" max="1796" width="2.6640625" style="297" customWidth="1"/>
    <col min="1797" max="1797" width="4.6640625" style="297" customWidth="1"/>
    <col min="1798" max="1800" width="6.6640625" style="297" customWidth="1"/>
    <col min="1801" max="1801" width="13.44140625" style="297" customWidth="1"/>
    <col min="1802" max="1803" width="13.88671875" style="297" customWidth="1"/>
    <col min="1804" max="1804" width="17.6640625" style="297" customWidth="1"/>
    <col min="1805" max="1805" width="3.88671875" style="297" customWidth="1"/>
    <col min="1806" max="1806" width="2.33203125" style="297" customWidth="1"/>
    <col min="1807" max="1807" width="2.44140625" style="297" customWidth="1"/>
    <col min="1808" max="1808" width="5.6640625" style="297" customWidth="1"/>
    <col min="1809" max="1809" width="4.109375" style="297" customWidth="1"/>
    <col min="1810" max="1810" width="17.6640625" style="297" customWidth="1"/>
    <col min="1811" max="1811" width="12.6640625" style="297" customWidth="1"/>
    <col min="1812" max="1812" width="10.6640625" style="297" customWidth="1"/>
    <col min="1813" max="1813" width="12.109375" style="297" customWidth="1"/>
    <col min="1814" max="2044" width="9" style="297"/>
    <col min="2045" max="2045" width="4.6640625" style="297" customWidth="1"/>
    <col min="2046" max="2049" width="5.6640625" style="297" customWidth="1"/>
    <col min="2050" max="2052" width="2.6640625" style="297" customWidth="1"/>
    <col min="2053" max="2053" width="4.6640625" style="297" customWidth="1"/>
    <col min="2054" max="2056" width="6.6640625" style="297" customWidth="1"/>
    <col min="2057" max="2057" width="13.44140625" style="297" customWidth="1"/>
    <col min="2058" max="2059" width="13.88671875" style="297" customWidth="1"/>
    <col min="2060" max="2060" width="17.6640625" style="297" customWidth="1"/>
    <col min="2061" max="2061" width="3.88671875" style="297" customWidth="1"/>
    <col min="2062" max="2062" width="2.33203125" style="297" customWidth="1"/>
    <col min="2063" max="2063" width="2.44140625" style="297" customWidth="1"/>
    <col min="2064" max="2064" width="5.6640625" style="297" customWidth="1"/>
    <col min="2065" max="2065" width="4.109375" style="297" customWidth="1"/>
    <col min="2066" max="2066" width="17.6640625" style="297" customWidth="1"/>
    <col min="2067" max="2067" width="12.6640625" style="297" customWidth="1"/>
    <col min="2068" max="2068" width="10.6640625" style="297" customWidth="1"/>
    <col min="2069" max="2069" width="12.109375" style="297" customWidth="1"/>
    <col min="2070" max="2300" width="9" style="297"/>
    <col min="2301" max="2301" width="4.6640625" style="297" customWidth="1"/>
    <col min="2302" max="2305" width="5.6640625" style="297" customWidth="1"/>
    <col min="2306" max="2308" width="2.6640625" style="297" customWidth="1"/>
    <col min="2309" max="2309" width="4.6640625" style="297" customWidth="1"/>
    <col min="2310" max="2312" width="6.6640625" style="297" customWidth="1"/>
    <col min="2313" max="2313" width="13.44140625" style="297" customWidth="1"/>
    <col min="2314" max="2315" width="13.88671875" style="297" customWidth="1"/>
    <col min="2316" max="2316" width="17.6640625" style="297" customWidth="1"/>
    <col min="2317" max="2317" width="3.88671875" style="297" customWidth="1"/>
    <col min="2318" max="2318" width="2.33203125" style="297" customWidth="1"/>
    <col min="2319" max="2319" width="2.44140625" style="297" customWidth="1"/>
    <col min="2320" max="2320" width="5.6640625" style="297" customWidth="1"/>
    <col min="2321" max="2321" width="4.109375" style="297" customWidth="1"/>
    <col min="2322" max="2322" width="17.6640625" style="297" customWidth="1"/>
    <col min="2323" max="2323" width="12.6640625" style="297" customWidth="1"/>
    <col min="2324" max="2324" width="10.6640625" style="297" customWidth="1"/>
    <col min="2325" max="2325" width="12.109375" style="297" customWidth="1"/>
    <col min="2326" max="2556" width="9" style="297"/>
    <col min="2557" max="2557" width="4.6640625" style="297" customWidth="1"/>
    <col min="2558" max="2561" width="5.6640625" style="297" customWidth="1"/>
    <col min="2562" max="2564" width="2.6640625" style="297" customWidth="1"/>
    <col min="2565" max="2565" width="4.6640625" style="297" customWidth="1"/>
    <col min="2566" max="2568" width="6.6640625" style="297" customWidth="1"/>
    <col min="2569" max="2569" width="13.44140625" style="297" customWidth="1"/>
    <col min="2570" max="2571" width="13.88671875" style="297" customWidth="1"/>
    <col min="2572" max="2572" width="17.6640625" style="297" customWidth="1"/>
    <col min="2573" max="2573" width="3.88671875" style="297" customWidth="1"/>
    <col min="2574" max="2574" width="2.33203125" style="297" customWidth="1"/>
    <col min="2575" max="2575" width="2.44140625" style="297" customWidth="1"/>
    <col min="2576" max="2576" width="5.6640625" style="297" customWidth="1"/>
    <col min="2577" max="2577" width="4.109375" style="297" customWidth="1"/>
    <col min="2578" max="2578" width="17.6640625" style="297" customWidth="1"/>
    <col min="2579" max="2579" width="12.6640625" style="297" customWidth="1"/>
    <col min="2580" max="2580" width="10.6640625" style="297" customWidth="1"/>
    <col min="2581" max="2581" width="12.109375" style="297" customWidth="1"/>
    <col min="2582" max="2812" width="9" style="297"/>
    <col min="2813" max="2813" width="4.6640625" style="297" customWidth="1"/>
    <col min="2814" max="2817" width="5.6640625" style="297" customWidth="1"/>
    <col min="2818" max="2820" width="2.6640625" style="297" customWidth="1"/>
    <col min="2821" max="2821" width="4.6640625" style="297" customWidth="1"/>
    <col min="2822" max="2824" width="6.6640625" style="297" customWidth="1"/>
    <col min="2825" max="2825" width="13.44140625" style="297" customWidth="1"/>
    <col min="2826" max="2827" width="13.88671875" style="297" customWidth="1"/>
    <col min="2828" max="2828" width="17.6640625" style="297" customWidth="1"/>
    <col min="2829" max="2829" width="3.88671875" style="297" customWidth="1"/>
    <col min="2830" max="2830" width="2.33203125" style="297" customWidth="1"/>
    <col min="2831" max="2831" width="2.44140625" style="297" customWidth="1"/>
    <col min="2832" max="2832" width="5.6640625" style="297" customWidth="1"/>
    <col min="2833" max="2833" width="4.109375" style="297" customWidth="1"/>
    <col min="2834" max="2834" width="17.6640625" style="297" customWidth="1"/>
    <col min="2835" max="2835" width="12.6640625" style="297" customWidth="1"/>
    <col min="2836" max="2836" width="10.6640625" style="297" customWidth="1"/>
    <col min="2837" max="2837" width="12.109375" style="297" customWidth="1"/>
    <col min="2838" max="3068" width="9" style="297"/>
    <col min="3069" max="3069" width="4.6640625" style="297" customWidth="1"/>
    <col min="3070" max="3073" width="5.6640625" style="297" customWidth="1"/>
    <col min="3074" max="3076" width="2.6640625" style="297" customWidth="1"/>
    <col min="3077" max="3077" width="4.6640625" style="297" customWidth="1"/>
    <col min="3078" max="3080" width="6.6640625" style="297" customWidth="1"/>
    <col min="3081" max="3081" width="13.44140625" style="297" customWidth="1"/>
    <col min="3082" max="3083" width="13.88671875" style="297" customWidth="1"/>
    <col min="3084" max="3084" width="17.6640625" style="297" customWidth="1"/>
    <col min="3085" max="3085" width="3.88671875" style="297" customWidth="1"/>
    <col min="3086" max="3086" width="2.33203125" style="297" customWidth="1"/>
    <col min="3087" max="3087" width="2.44140625" style="297" customWidth="1"/>
    <col min="3088" max="3088" width="5.6640625" style="297" customWidth="1"/>
    <col min="3089" max="3089" width="4.109375" style="297" customWidth="1"/>
    <col min="3090" max="3090" width="17.6640625" style="297" customWidth="1"/>
    <col min="3091" max="3091" width="12.6640625" style="297" customWidth="1"/>
    <col min="3092" max="3092" width="10.6640625" style="297" customWidth="1"/>
    <col min="3093" max="3093" width="12.109375" style="297" customWidth="1"/>
    <col min="3094" max="3324" width="9" style="297"/>
    <col min="3325" max="3325" width="4.6640625" style="297" customWidth="1"/>
    <col min="3326" max="3329" width="5.6640625" style="297" customWidth="1"/>
    <col min="3330" max="3332" width="2.6640625" style="297" customWidth="1"/>
    <col min="3333" max="3333" width="4.6640625" style="297" customWidth="1"/>
    <col min="3334" max="3336" width="6.6640625" style="297" customWidth="1"/>
    <col min="3337" max="3337" width="13.44140625" style="297" customWidth="1"/>
    <col min="3338" max="3339" width="13.88671875" style="297" customWidth="1"/>
    <col min="3340" max="3340" width="17.6640625" style="297" customWidth="1"/>
    <col min="3341" max="3341" width="3.88671875" style="297" customWidth="1"/>
    <col min="3342" max="3342" width="2.33203125" style="297" customWidth="1"/>
    <col min="3343" max="3343" width="2.44140625" style="297" customWidth="1"/>
    <col min="3344" max="3344" width="5.6640625" style="297" customWidth="1"/>
    <col min="3345" max="3345" width="4.109375" style="297" customWidth="1"/>
    <col min="3346" max="3346" width="17.6640625" style="297" customWidth="1"/>
    <col min="3347" max="3347" width="12.6640625" style="297" customWidth="1"/>
    <col min="3348" max="3348" width="10.6640625" style="297" customWidth="1"/>
    <col min="3349" max="3349" width="12.109375" style="297" customWidth="1"/>
    <col min="3350" max="3580" width="9" style="297"/>
    <col min="3581" max="3581" width="4.6640625" style="297" customWidth="1"/>
    <col min="3582" max="3585" width="5.6640625" style="297" customWidth="1"/>
    <col min="3586" max="3588" width="2.6640625" style="297" customWidth="1"/>
    <col min="3589" max="3589" width="4.6640625" style="297" customWidth="1"/>
    <col min="3590" max="3592" width="6.6640625" style="297" customWidth="1"/>
    <col min="3593" max="3593" width="13.44140625" style="297" customWidth="1"/>
    <col min="3594" max="3595" width="13.88671875" style="297" customWidth="1"/>
    <col min="3596" max="3596" width="17.6640625" style="297" customWidth="1"/>
    <col min="3597" max="3597" width="3.88671875" style="297" customWidth="1"/>
    <col min="3598" max="3598" width="2.33203125" style="297" customWidth="1"/>
    <col min="3599" max="3599" width="2.44140625" style="297" customWidth="1"/>
    <col min="3600" max="3600" width="5.6640625" style="297" customWidth="1"/>
    <col min="3601" max="3601" width="4.109375" style="297" customWidth="1"/>
    <col min="3602" max="3602" width="17.6640625" style="297" customWidth="1"/>
    <col min="3603" max="3603" width="12.6640625" style="297" customWidth="1"/>
    <col min="3604" max="3604" width="10.6640625" style="297" customWidth="1"/>
    <col min="3605" max="3605" width="12.109375" style="297" customWidth="1"/>
    <col min="3606" max="3836" width="9" style="297"/>
    <col min="3837" max="3837" width="4.6640625" style="297" customWidth="1"/>
    <col min="3838" max="3841" width="5.6640625" style="297" customWidth="1"/>
    <col min="3842" max="3844" width="2.6640625" style="297" customWidth="1"/>
    <col min="3845" max="3845" width="4.6640625" style="297" customWidth="1"/>
    <col min="3846" max="3848" width="6.6640625" style="297" customWidth="1"/>
    <col min="3849" max="3849" width="13.44140625" style="297" customWidth="1"/>
    <col min="3850" max="3851" width="13.88671875" style="297" customWidth="1"/>
    <col min="3852" max="3852" width="17.6640625" style="297" customWidth="1"/>
    <col min="3853" max="3853" width="3.88671875" style="297" customWidth="1"/>
    <col min="3854" max="3854" width="2.33203125" style="297" customWidth="1"/>
    <col min="3855" max="3855" width="2.44140625" style="297" customWidth="1"/>
    <col min="3856" max="3856" width="5.6640625" style="297" customWidth="1"/>
    <col min="3857" max="3857" width="4.109375" style="297" customWidth="1"/>
    <col min="3858" max="3858" width="17.6640625" style="297" customWidth="1"/>
    <col min="3859" max="3859" width="12.6640625" style="297" customWidth="1"/>
    <col min="3860" max="3860" width="10.6640625" style="297" customWidth="1"/>
    <col min="3861" max="3861" width="12.109375" style="297" customWidth="1"/>
    <col min="3862" max="4092" width="9" style="297"/>
    <col min="4093" max="4093" width="4.6640625" style="297" customWidth="1"/>
    <col min="4094" max="4097" width="5.6640625" style="297" customWidth="1"/>
    <col min="4098" max="4100" width="2.6640625" style="297" customWidth="1"/>
    <col min="4101" max="4101" width="4.6640625" style="297" customWidth="1"/>
    <col min="4102" max="4104" width="6.6640625" style="297" customWidth="1"/>
    <col min="4105" max="4105" width="13.44140625" style="297" customWidth="1"/>
    <col min="4106" max="4107" width="13.88671875" style="297" customWidth="1"/>
    <col min="4108" max="4108" width="17.6640625" style="297" customWidth="1"/>
    <col min="4109" max="4109" width="3.88671875" style="297" customWidth="1"/>
    <col min="4110" max="4110" width="2.33203125" style="297" customWidth="1"/>
    <col min="4111" max="4111" width="2.44140625" style="297" customWidth="1"/>
    <col min="4112" max="4112" width="5.6640625" style="297" customWidth="1"/>
    <col min="4113" max="4113" width="4.109375" style="297" customWidth="1"/>
    <col min="4114" max="4114" width="17.6640625" style="297" customWidth="1"/>
    <col min="4115" max="4115" width="12.6640625" style="297" customWidth="1"/>
    <col min="4116" max="4116" width="10.6640625" style="297" customWidth="1"/>
    <col min="4117" max="4117" width="12.109375" style="297" customWidth="1"/>
    <col min="4118" max="4348" width="9" style="297"/>
    <col min="4349" max="4349" width="4.6640625" style="297" customWidth="1"/>
    <col min="4350" max="4353" width="5.6640625" style="297" customWidth="1"/>
    <col min="4354" max="4356" width="2.6640625" style="297" customWidth="1"/>
    <col min="4357" max="4357" width="4.6640625" style="297" customWidth="1"/>
    <col min="4358" max="4360" width="6.6640625" style="297" customWidth="1"/>
    <col min="4361" max="4361" width="13.44140625" style="297" customWidth="1"/>
    <col min="4362" max="4363" width="13.88671875" style="297" customWidth="1"/>
    <col min="4364" max="4364" width="17.6640625" style="297" customWidth="1"/>
    <col min="4365" max="4365" width="3.88671875" style="297" customWidth="1"/>
    <col min="4366" max="4366" width="2.33203125" style="297" customWidth="1"/>
    <col min="4367" max="4367" width="2.44140625" style="297" customWidth="1"/>
    <col min="4368" max="4368" width="5.6640625" style="297" customWidth="1"/>
    <col min="4369" max="4369" width="4.109375" style="297" customWidth="1"/>
    <col min="4370" max="4370" width="17.6640625" style="297" customWidth="1"/>
    <col min="4371" max="4371" width="12.6640625" style="297" customWidth="1"/>
    <col min="4372" max="4372" width="10.6640625" style="297" customWidth="1"/>
    <col min="4373" max="4373" width="12.109375" style="297" customWidth="1"/>
    <col min="4374" max="4604" width="9" style="297"/>
    <col min="4605" max="4605" width="4.6640625" style="297" customWidth="1"/>
    <col min="4606" max="4609" width="5.6640625" style="297" customWidth="1"/>
    <col min="4610" max="4612" width="2.6640625" style="297" customWidth="1"/>
    <col min="4613" max="4613" width="4.6640625" style="297" customWidth="1"/>
    <col min="4614" max="4616" width="6.6640625" style="297" customWidth="1"/>
    <col min="4617" max="4617" width="13.44140625" style="297" customWidth="1"/>
    <col min="4618" max="4619" width="13.88671875" style="297" customWidth="1"/>
    <col min="4620" max="4620" width="17.6640625" style="297" customWidth="1"/>
    <col min="4621" max="4621" width="3.88671875" style="297" customWidth="1"/>
    <col min="4622" max="4622" width="2.33203125" style="297" customWidth="1"/>
    <col min="4623" max="4623" width="2.44140625" style="297" customWidth="1"/>
    <col min="4624" max="4624" width="5.6640625" style="297" customWidth="1"/>
    <col min="4625" max="4625" width="4.109375" style="297" customWidth="1"/>
    <col min="4626" max="4626" width="17.6640625" style="297" customWidth="1"/>
    <col min="4627" max="4627" width="12.6640625" style="297" customWidth="1"/>
    <col min="4628" max="4628" width="10.6640625" style="297" customWidth="1"/>
    <col min="4629" max="4629" width="12.109375" style="297" customWidth="1"/>
    <col min="4630" max="4860" width="9" style="297"/>
    <col min="4861" max="4861" width="4.6640625" style="297" customWidth="1"/>
    <col min="4862" max="4865" width="5.6640625" style="297" customWidth="1"/>
    <col min="4866" max="4868" width="2.6640625" style="297" customWidth="1"/>
    <col min="4869" max="4869" width="4.6640625" style="297" customWidth="1"/>
    <col min="4870" max="4872" width="6.6640625" style="297" customWidth="1"/>
    <col min="4873" max="4873" width="13.44140625" style="297" customWidth="1"/>
    <col min="4874" max="4875" width="13.88671875" style="297" customWidth="1"/>
    <col min="4876" max="4876" width="17.6640625" style="297" customWidth="1"/>
    <col min="4877" max="4877" width="3.88671875" style="297" customWidth="1"/>
    <col min="4878" max="4878" width="2.33203125" style="297" customWidth="1"/>
    <col min="4879" max="4879" width="2.44140625" style="297" customWidth="1"/>
    <col min="4880" max="4880" width="5.6640625" style="297" customWidth="1"/>
    <col min="4881" max="4881" width="4.109375" style="297" customWidth="1"/>
    <col min="4882" max="4882" width="17.6640625" style="297" customWidth="1"/>
    <col min="4883" max="4883" width="12.6640625" style="297" customWidth="1"/>
    <col min="4884" max="4884" width="10.6640625" style="297" customWidth="1"/>
    <col min="4885" max="4885" width="12.109375" style="297" customWidth="1"/>
    <col min="4886" max="5116" width="9" style="297"/>
    <col min="5117" max="5117" width="4.6640625" style="297" customWidth="1"/>
    <col min="5118" max="5121" width="5.6640625" style="297" customWidth="1"/>
    <col min="5122" max="5124" width="2.6640625" style="297" customWidth="1"/>
    <col min="5125" max="5125" width="4.6640625" style="297" customWidth="1"/>
    <col min="5126" max="5128" width="6.6640625" style="297" customWidth="1"/>
    <col min="5129" max="5129" width="13.44140625" style="297" customWidth="1"/>
    <col min="5130" max="5131" width="13.88671875" style="297" customWidth="1"/>
    <col min="5132" max="5132" width="17.6640625" style="297" customWidth="1"/>
    <col min="5133" max="5133" width="3.88671875" style="297" customWidth="1"/>
    <col min="5134" max="5134" width="2.33203125" style="297" customWidth="1"/>
    <col min="5135" max="5135" width="2.44140625" style="297" customWidth="1"/>
    <col min="5136" max="5136" width="5.6640625" style="297" customWidth="1"/>
    <col min="5137" max="5137" width="4.109375" style="297" customWidth="1"/>
    <col min="5138" max="5138" width="17.6640625" style="297" customWidth="1"/>
    <col min="5139" max="5139" width="12.6640625" style="297" customWidth="1"/>
    <col min="5140" max="5140" width="10.6640625" style="297" customWidth="1"/>
    <col min="5141" max="5141" width="12.109375" style="297" customWidth="1"/>
    <col min="5142" max="5372" width="9" style="297"/>
    <col min="5373" max="5373" width="4.6640625" style="297" customWidth="1"/>
    <col min="5374" max="5377" width="5.6640625" style="297" customWidth="1"/>
    <col min="5378" max="5380" width="2.6640625" style="297" customWidth="1"/>
    <col min="5381" max="5381" width="4.6640625" style="297" customWidth="1"/>
    <col min="5382" max="5384" width="6.6640625" style="297" customWidth="1"/>
    <col min="5385" max="5385" width="13.44140625" style="297" customWidth="1"/>
    <col min="5386" max="5387" width="13.88671875" style="297" customWidth="1"/>
    <col min="5388" max="5388" width="17.6640625" style="297" customWidth="1"/>
    <col min="5389" max="5389" width="3.88671875" style="297" customWidth="1"/>
    <col min="5390" max="5390" width="2.33203125" style="297" customWidth="1"/>
    <col min="5391" max="5391" width="2.44140625" style="297" customWidth="1"/>
    <col min="5392" max="5392" width="5.6640625" style="297" customWidth="1"/>
    <col min="5393" max="5393" width="4.109375" style="297" customWidth="1"/>
    <col min="5394" max="5394" width="17.6640625" style="297" customWidth="1"/>
    <col min="5395" max="5395" width="12.6640625" style="297" customWidth="1"/>
    <col min="5396" max="5396" width="10.6640625" style="297" customWidth="1"/>
    <col min="5397" max="5397" width="12.109375" style="297" customWidth="1"/>
    <col min="5398" max="5628" width="9" style="297"/>
    <col min="5629" max="5629" width="4.6640625" style="297" customWidth="1"/>
    <col min="5630" max="5633" width="5.6640625" style="297" customWidth="1"/>
    <col min="5634" max="5636" width="2.6640625" style="297" customWidth="1"/>
    <col min="5637" max="5637" width="4.6640625" style="297" customWidth="1"/>
    <col min="5638" max="5640" width="6.6640625" style="297" customWidth="1"/>
    <col min="5641" max="5641" width="13.44140625" style="297" customWidth="1"/>
    <col min="5642" max="5643" width="13.88671875" style="297" customWidth="1"/>
    <col min="5644" max="5644" width="17.6640625" style="297" customWidth="1"/>
    <col min="5645" max="5645" width="3.88671875" style="297" customWidth="1"/>
    <col min="5646" max="5646" width="2.33203125" style="297" customWidth="1"/>
    <col min="5647" max="5647" width="2.44140625" style="297" customWidth="1"/>
    <col min="5648" max="5648" width="5.6640625" style="297" customWidth="1"/>
    <col min="5649" max="5649" width="4.109375" style="297" customWidth="1"/>
    <col min="5650" max="5650" width="17.6640625" style="297" customWidth="1"/>
    <col min="5651" max="5651" width="12.6640625" style="297" customWidth="1"/>
    <col min="5652" max="5652" width="10.6640625" style="297" customWidth="1"/>
    <col min="5653" max="5653" width="12.109375" style="297" customWidth="1"/>
    <col min="5654" max="5884" width="9" style="297"/>
    <col min="5885" max="5885" width="4.6640625" style="297" customWidth="1"/>
    <col min="5886" max="5889" width="5.6640625" style="297" customWidth="1"/>
    <col min="5890" max="5892" width="2.6640625" style="297" customWidth="1"/>
    <col min="5893" max="5893" width="4.6640625" style="297" customWidth="1"/>
    <col min="5894" max="5896" width="6.6640625" style="297" customWidth="1"/>
    <col min="5897" max="5897" width="13.44140625" style="297" customWidth="1"/>
    <col min="5898" max="5899" width="13.88671875" style="297" customWidth="1"/>
    <col min="5900" max="5900" width="17.6640625" style="297" customWidth="1"/>
    <col min="5901" max="5901" width="3.88671875" style="297" customWidth="1"/>
    <col min="5902" max="5902" width="2.33203125" style="297" customWidth="1"/>
    <col min="5903" max="5903" width="2.44140625" style="297" customWidth="1"/>
    <col min="5904" max="5904" width="5.6640625" style="297" customWidth="1"/>
    <col min="5905" max="5905" width="4.109375" style="297" customWidth="1"/>
    <col min="5906" max="5906" width="17.6640625" style="297" customWidth="1"/>
    <col min="5907" max="5907" width="12.6640625" style="297" customWidth="1"/>
    <col min="5908" max="5908" width="10.6640625" style="297" customWidth="1"/>
    <col min="5909" max="5909" width="12.109375" style="297" customWidth="1"/>
    <col min="5910" max="6140" width="9" style="297"/>
    <col min="6141" max="6141" width="4.6640625" style="297" customWidth="1"/>
    <col min="6142" max="6145" width="5.6640625" style="297" customWidth="1"/>
    <col min="6146" max="6148" width="2.6640625" style="297" customWidth="1"/>
    <col min="6149" max="6149" width="4.6640625" style="297" customWidth="1"/>
    <col min="6150" max="6152" width="6.6640625" style="297" customWidth="1"/>
    <col min="6153" max="6153" width="13.44140625" style="297" customWidth="1"/>
    <col min="6154" max="6155" width="13.88671875" style="297" customWidth="1"/>
    <col min="6156" max="6156" width="17.6640625" style="297" customWidth="1"/>
    <col min="6157" max="6157" width="3.88671875" style="297" customWidth="1"/>
    <col min="6158" max="6158" width="2.33203125" style="297" customWidth="1"/>
    <col min="6159" max="6159" width="2.44140625" style="297" customWidth="1"/>
    <col min="6160" max="6160" width="5.6640625" style="297" customWidth="1"/>
    <col min="6161" max="6161" width="4.109375" style="297" customWidth="1"/>
    <col min="6162" max="6162" width="17.6640625" style="297" customWidth="1"/>
    <col min="6163" max="6163" width="12.6640625" style="297" customWidth="1"/>
    <col min="6164" max="6164" width="10.6640625" style="297" customWidth="1"/>
    <col min="6165" max="6165" width="12.109375" style="297" customWidth="1"/>
    <col min="6166" max="6396" width="9" style="297"/>
    <col min="6397" max="6397" width="4.6640625" style="297" customWidth="1"/>
    <col min="6398" max="6401" width="5.6640625" style="297" customWidth="1"/>
    <col min="6402" max="6404" width="2.6640625" style="297" customWidth="1"/>
    <col min="6405" max="6405" width="4.6640625" style="297" customWidth="1"/>
    <col min="6406" max="6408" width="6.6640625" style="297" customWidth="1"/>
    <col min="6409" max="6409" width="13.44140625" style="297" customWidth="1"/>
    <col min="6410" max="6411" width="13.88671875" style="297" customWidth="1"/>
    <col min="6412" max="6412" width="17.6640625" style="297" customWidth="1"/>
    <col min="6413" max="6413" width="3.88671875" style="297" customWidth="1"/>
    <col min="6414" max="6414" width="2.33203125" style="297" customWidth="1"/>
    <col min="6415" max="6415" width="2.44140625" style="297" customWidth="1"/>
    <col min="6416" max="6416" width="5.6640625" style="297" customWidth="1"/>
    <col min="6417" max="6417" width="4.109375" style="297" customWidth="1"/>
    <col min="6418" max="6418" width="17.6640625" style="297" customWidth="1"/>
    <col min="6419" max="6419" width="12.6640625" style="297" customWidth="1"/>
    <col min="6420" max="6420" width="10.6640625" style="297" customWidth="1"/>
    <col min="6421" max="6421" width="12.109375" style="297" customWidth="1"/>
    <col min="6422" max="6652" width="9" style="297"/>
    <col min="6653" max="6653" width="4.6640625" style="297" customWidth="1"/>
    <col min="6654" max="6657" width="5.6640625" style="297" customWidth="1"/>
    <col min="6658" max="6660" width="2.6640625" style="297" customWidth="1"/>
    <col min="6661" max="6661" width="4.6640625" style="297" customWidth="1"/>
    <col min="6662" max="6664" width="6.6640625" style="297" customWidth="1"/>
    <col min="6665" max="6665" width="13.44140625" style="297" customWidth="1"/>
    <col min="6666" max="6667" width="13.88671875" style="297" customWidth="1"/>
    <col min="6668" max="6668" width="17.6640625" style="297" customWidth="1"/>
    <col min="6669" max="6669" width="3.88671875" style="297" customWidth="1"/>
    <col min="6670" max="6670" width="2.33203125" style="297" customWidth="1"/>
    <col min="6671" max="6671" width="2.44140625" style="297" customWidth="1"/>
    <col min="6672" max="6672" width="5.6640625" style="297" customWidth="1"/>
    <col min="6673" max="6673" width="4.109375" style="297" customWidth="1"/>
    <col min="6674" max="6674" width="17.6640625" style="297" customWidth="1"/>
    <col min="6675" max="6675" width="12.6640625" style="297" customWidth="1"/>
    <col min="6676" max="6676" width="10.6640625" style="297" customWidth="1"/>
    <col min="6677" max="6677" width="12.109375" style="297" customWidth="1"/>
    <col min="6678" max="6908" width="9" style="297"/>
    <col min="6909" max="6909" width="4.6640625" style="297" customWidth="1"/>
    <col min="6910" max="6913" width="5.6640625" style="297" customWidth="1"/>
    <col min="6914" max="6916" width="2.6640625" style="297" customWidth="1"/>
    <col min="6917" max="6917" width="4.6640625" style="297" customWidth="1"/>
    <col min="6918" max="6920" width="6.6640625" style="297" customWidth="1"/>
    <col min="6921" max="6921" width="13.44140625" style="297" customWidth="1"/>
    <col min="6922" max="6923" width="13.88671875" style="297" customWidth="1"/>
    <col min="6924" max="6924" width="17.6640625" style="297" customWidth="1"/>
    <col min="6925" max="6925" width="3.88671875" style="297" customWidth="1"/>
    <col min="6926" max="6926" width="2.33203125" style="297" customWidth="1"/>
    <col min="6927" max="6927" width="2.44140625" style="297" customWidth="1"/>
    <col min="6928" max="6928" width="5.6640625" style="297" customWidth="1"/>
    <col min="6929" max="6929" width="4.109375" style="297" customWidth="1"/>
    <col min="6930" max="6930" width="17.6640625" style="297" customWidth="1"/>
    <col min="6931" max="6931" width="12.6640625" style="297" customWidth="1"/>
    <col min="6932" max="6932" width="10.6640625" style="297" customWidth="1"/>
    <col min="6933" max="6933" width="12.109375" style="297" customWidth="1"/>
    <col min="6934" max="7164" width="9" style="297"/>
    <col min="7165" max="7165" width="4.6640625" style="297" customWidth="1"/>
    <col min="7166" max="7169" width="5.6640625" style="297" customWidth="1"/>
    <col min="7170" max="7172" width="2.6640625" style="297" customWidth="1"/>
    <col min="7173" max="7173" width="4.6640625" style="297" customWidth="1"/>
    <col min="7174" max="7176" width="6.6640625" style="297" customWidth="1"/>
    <col min="7177" max="7177" width="13.44140625" style="297" customWidth="1"/>
    <col min="7178" max="7179" width="13.88671875" style="297" customWidth="1"/>
    <col min="7180" max="7180" width="17.6640625" style="297" customWidth="1"/>
    <col min="7181" max="7181" width="3.88671875" style="297" customWidth="1"/>
    <col min="7182" max="7182" width="2.33203125" style="297" customWidth="1"/>
    <col min="7183" max="7183" width="2.44140625" style="297" customWidth="1"/>
    <col min="7184" max="7184" width="5.6640625" style="297" customWidth="1"/>
    <col min="7185" max="7185" width="4.109375" style="297" customWidth="1"/>
    <col min="7186" max="7186" width="17.6640625" style="297" customWidth="1"/>
    <col min="7187" max="7187" width="12.6640625" style="297" customWidth="1"/>
    <col min="7188" max="7188" width="10.6640625" style="297" customWidth="1"/>
    <col min="7189" max="7189" width="12.109375" style="297" customWidth="1"/>
    <col min="7190" max="7420" width="9" style="297"/>
    <col min="7421" max="7421" width="4.6640625" style="297" customWidth="1"/>
    <col min="7422" max="7425" width="5.6640625" style="297" customWidth="1"/>
    <col min="7426" max="7428" width="2.6640625" style="297" customWidth="1"/>
    <col min="7429" max="7429" width="4.6640625" style="297" customWidth="1"/>
    <col min="7430" max="7432" width="6.6640625" style="297" customWidth="1"/>
    <col min="7433" max="7433" width="13.44140625" style="297" customWidth="1"/>
    <col min="7434" max="7435" width="13.88671875" style="297" customWidth="1"/>
    <col min="7436" max="7436" width="17.6640625" style="297" customWidth="1"/>
    <col min="7437" max="7437" width="3.88671875" style="297" customWidth="1"/>
    <col min="7438" max="7438" width="2.33203125" style="297" customWidth="1"/>
    <col min="7439" max="7439" width="2.44140625" style="297" customWidth="1"/>
    <col min="7440" max="7440" width="5.6640625" style="297" customWidth="1"/>
    <col min="7441" max="7441" width="4.109375" style="297" customWidth="1"/>
    <col min="7442" max="7442" width="17.6640625" style="297" customWidth="1"/>
    <col min="7443" max="7443" width="12.6640625" style="297" customWidth="1"/>
    <col min="7444" max="7444" width="10.6640625" style="297" customWidth="1"/>
    <col min="7445" max="7445" width="12.109375" style="297" customWidth="1"/>
    <col min="7446" max="7676" width="9" style="297"/>
    <col min="7677" max="7677" width="4.6640625" style="297" customWidth="1"/>
    <col min="7678" max="7681" width="5.6640625" style="297" customWidth="1"/>
    <col min="7682" max="7684" width="2.6640625" style="297" customWidth="1"/>
    <col min="7685" max="7685" width="4.6640625" style="297" customWidth="1"/>
    <col min="7686" max="7688" width="6.6640625" style="297" customWidth="1"/>
    <col min="7689" max="7689" width="13.44140625" style="297" customWidth="1"/>
    <col min="7690" max="7691" width="13.88671875" style="297" customWidth="1"/>
    <col min="7692" max="7692" width="17.6640625" style="297" customWidth="1"/>
    <col min="7693" max="7693" width="3.88671875" style="297" customWidth="1"/>
    <col min="7694" max="7694" width="2.33203125" style="297" customWidth="1"/>
    <col min="7695" max="7695" width="2.44140625" style="297" customWidth="1"/>
    <col min="7696" max="7696" width="5.6640625" style="297" customWidth="1"/>
    <col min="7697" max="7697" width="4.109375" style="297" customWidth="1"/>
    <col min="7698" max="7698" width="17.6640625" style="297" customWidth="1"/>
    <col min="7699" max="7699" width="12.6640625" style="297" customWidth="1"/>
    <col min="7700" max="7700" width="10.6640625" style="297" customWidth="1"/>
    <col min="7701" max="7701" width="12.109375" style="297" customWidth="1"/>
    <col min="7702" max="7932" width="9" style="297"/>
    <col min="7933" max="7933" width="4.6640625" style="297" customWidth="1"/>
    <col min="7934" max="7937" width="5.6640625" style="297" customWidth="1"/>
    <col min="7938" max="7940" width="2.6640625" style="297" customWidth="1"/>
    <col min="7941" max="7941" width="4.6640625" style="297" customWidth="1"/>
    <col min="7942" max="7944" width="6.6640625" style="297" customWidth="1"/>
    <col min="7945" max="7945" width="13.44140625" style="297" customWidth="1"/>
    <col min="7946" max="7947" width="13.88671875" style="297" customWidth="1"/>
    <col min="7948" max="7948" width="17.6640625" style="297" customWidth="1"/>
    <col min="7949" max="7949" width="3.88671875" style="297" customWidth="1"/>
    <col min="7950" max="7950" width="2.33203125" style="297" customWidth="1"/>
    <col min="7951" max="7951" width="2.44140625" style="297" customWidth="1"/>
    <col min="7952" max="7952" width="5.6640625" style="297" customWidth="1"/>
    <col min="7953" max="7953" width="4.109375" style="297" customWidth="1"/>
    <col min="7954" max="7954" width="17.6640625" style="297" customWidth="1"/>
    <col min="7955" max="7955" width="12.6640625" style="297" customWidth="1"/>
    <col min="7956" max="7956" width="10.6640625" style="297" customWidth="1"/>
    <col min="7957" max="7957" width="12.109375" style="297" customWidth="1"/>
    <col min="7958" max="8188" width="9" style="297"/>
    <col min="8189" max="8189" width="4.6640625" style="297" customWidth="1"/>
    <col min="8190" max="8193" width="5.6640625" style="297" customWidth="1"/>
    <col min="8194" max="8196" width="2.6640625" style="297" customWidth="1"/>
    <col min="8197" max="8197" width="4.6640625" style="297" customWidth="1"/>
    <col min="8198" max="8200" width="6.6640625" style="297" customWidth="1"/>
    <col min="8201" max="8201" width="13.44140625" style="297" customWidth="1"/>
    <col min="8202" max="8203" width="13.88671875" style="297" customWidth="1"/>
    <col min="8204" max="8204" width="17.6640625" style="297" customWidth="1"/>
    <col min="8205" max="8205" width="3.88671875" style="297" customWidth="1"/>
    <col min="8206" max="8206" width="2.33203125" style="297" customWidth="1"/>
    <col min="8207" max="8207" width="2.44140625" style="297" customWidth="1"/>
    <col min="8208" max="8208" width="5.6640625" style="297" customWidth="1"/>
    <col min="8209" max="8209" width="4.109375" style="297" customWidth="1"/>
    <col min="8210" max="8210" width="17.6640625" style="297" customWidth="1"/>
    <col min="8211" max="8211" width="12.6640625" style="297" customWidth="1"/>
    <col min="8212" max="8212" width="10.6640625" style="297" customWidth="1"/>
    <col min="8213" max="8213" width="12.109375" style="297" customWidth="1"/>
    <col min="8214" max="8444" width="9" style="297"/>
    <col min="8445" max="8445" width="4.6640625" style="297" customWidth="1"/>
    <col min="8446" max="8449" width="5.6640625" style="297" customWidth="1"/>
    <col min="8450" max="8452" width="2.6640625" style="297" customWidth="1"/>
    <col min="8453" max="8453" width="4.6640625" style="297" customWidth="1"/>
    <col min="8454" max="8456" width="6.6640625" style="297" customWidth="1"/>
    <col min="8457" max="8457" width="13.44140625" style="297" customWidth="1"/>
    <col min="8458" max="8459" width="13.88671875" style="297" customWidth="1"/>
    <col min="8460" max="8460" width="17.6640625" style="297" customWidth="1"/>
    <col min="8461" max="8461" width="3.88671875" style="297" customWidth="1"/>
    <col min="8462" max="8462" width="2.33203125" style="297" customWidth="1"/>
    <col min="8463" max="8463" width="2.44140625" style="297" customWidth="1"/>
    <col min="8464" max="8464" width="5.6640625" style="297" customWidth="1"/>
    <col min="8465" max="8465" width="4.109375" style="297" customWidth="1"/>
    <col min="8466" max="8466" width="17.6640625" style="297" customWidth="1"/>
    <col min="8467" max="8467" width="12.6640625" style="297" customWidth="1"/>
    <col min="8468" max="8468" width="10.6640625" style="297" customWidth="1"/>
    <col min="8469" max="8469" width="12.109375" style="297" customWidth="1"/>
    <col min="8470" max="8700" width="9" style="297"/>
    <col min="8701" max="8701" width="4.6640625" style="297" customWidth="1"/>
    <col min="8702" max="8705" width="5.6640625" style="297" customWidth="1"/>
    <col min="8706" max="8708" width="2.6640625" style="297" customWidth="1"/>
    <col min="8709" max="8709" width="4.6640625" style="297" customWidth="1"/>
    <col min="8710" max="8712" width="6.6640625" style="297" customWidth="1"/>
    <col min="8713" max="8713" width="13.44140625" style="297" customWidth="1"/>
    <col min="8714" max="8715" width="13.88671875" style="297" customWidth="1"/>
    <col min="8716" max="8716" width="17.6640625" style="297" customWidth="1"/>
    <col min="8717" max="8717" width="3.88671875" style="297" customWidth="1"/>
    <col min="8718" max="8718" width="2.33203125" style="297" customWidth="1"/>
    <col min="8719" max="8719" width="2.44140625" style="297" customWidth="1"/>
    <col min="8720" max="8720" width="5.6640625" style="297" customWidth="1"/>
    <col min="8721" max="8721" width="4.109375" style="297" customWidth="1"/>
    <col min="8722" max="8722" width="17.6640625" style="297" customWidth="1"/>
    <col min="8723" max="8723" width="12.6640625" style="297" customWidth="1"/>
    <col min="8724" max="8724" width="10.6640625" style="297" customWidth="1"/>
    <col min="8725" max="8725" width="12.109375" style="297" customWidth="1"/>
    <col min="8726" max="8956" width="9" style="297"/>
    <col min="8957" max="8957" width="4.6640625" style="297" customWidth="1"/>
    <col min="8958" max="8961" width="5.6640625" style="297" customWidth="1"/>
    <col min="8962" max="8964" width="2.6640625" style="297" customWidth="1"/>
    <col min="8965" max="8965" width="4.6640625" style="297" customWidth="1"/>
    <col min="8966" max="8968" width="6.6640625" style="297" customWidth="1"/>
    <col min="8969" max="8969" width="13.44140625" style="297" customWidth="1"/>
    <col min="8970" max="8971" width="13.88671875" style="297" customWidth="1"/>
    <col min="8972" max="8972" width="17.6640625" style="297" customWidth="1"/>
    <col min="8973" max="8973" width="3.88671875" style="297" customWidth="1"/>
    <col min="8974" max="8974" width="2.33203125" style="297" customWidth="1"/>
    <col min="8975" max="8975" width="2.44140625" style="297" customWidth="1"/>
    <col min="8976" max="8976" width="5.6640625" style="297" customWidth="1"/>
    <col min="8977" max="8977" width="4.109375" style="297" customWidth="1"/>
    <col min="8978" max="8978" width="17.6640625" style="297" customWidth="1"/>
    <col min="8979" max="8979" width="12.6640625" style="297" customWidth="1"/>
    <col min="8980" max="8980" width="10.6640625" style="297" customWidth="1"/>
    <col min="8981" max="8981" width="12.109375" style="297" customWidth="1"/>
    <col min="8982" max="9212" width="9" style="297"/>
    <col min="9213" max="9213" width="4.6640625" style="297" customWidth="1"/>
    <col min="9214" max="9217" width="5.6640625" style="297" customWidth="1"/>
    <col min="9218" max="9220" width="2.6640625" style="297" customWidth="1"/>
    <col min="9221" max="9221" width="4.6640625" style="297" customWidth="1"/>
    <col min="9222" max="9224" width="6.6640625" style="297" customWidth="1"/>
    <col min="9225" max="9225" width="13.44140625" style="297" customWidth="1"/>
    <col min="9226" max="9227" width="13.88671875" style="297" customWidth="1"/>
    <col min="9228" max="9228" width="17.6640625" style="297" customWidth="1"/>
    <col min="9229" max="9229" width="3.88671875" style="297" customWidth="1"/>
    <col min="9230" max="9230" width="2.33203125" style="297" customWidth="1"/>
    <col min="9231" max="9231" width="2.44140625" style="297" customWidth="1"/>
    <col min="9232" max="9232" width="5.6640625" style="297" customWidth="1"/>
    <col min="9233" max="9233" width="4.109375" style="297" customWidth="1"/>
    <col min="9234" max="9234" width="17.6640625" style="297" customWidth="1"/>
    <col min="9235" max="9235" width="12.6640625" style="297" customWidth="1"/>
    <col min="9236" max="9236" width="10.6640625" style="297" customWidth="1"/>
    <col min="9237" max="9237" width="12.109375" style="297" customWidth="1"/>
    <col min="9238" max="9468" width="9" style="297"/>
    <col min="9469" max="9469" width="4.6640625" style="297" customWidth="1"/>
    <col min="9470" max="9473" width="5.6640625" style="297" customWidth="1"/>
    <col min="9474" max="9476" width="2.6640625" style="297" customWidth="1"/>
    <col min="9477" max="9477" width="4.6640625" style="297" customWidth="1"/>
    <col min="9478" max="9480" width="6.6640625" style="297" customWidth="1"/>
    <col min="9481" max="9481" width="13.44140625" style="297" customWidth="1"/>
    <col min="9482" max="9483" width="13.88671875" style="297" customWidth="1"/>
    <col min="9484" max="9484" width="17.6640625" style="297" customWidth="1"/>
    <col min="9485" max="9485" width="3.88671875" style="297" customWidth="1"/>
    <col min="9486" max="9486" width="2.33203125" style="297" customWidth="1"/>
    <col min="9487" max="9487" width="2.44140625" style="297" customWidth="1"/>
    <col min="9488" max="9488" width="5.6640625" style="297" customWidth="1"/>
    <col min="9489" max="9489" width="4.109375" style="297" customWidth="1"/>
    <col min="9490" max="9490" width="17.6640625" style="297" customWidth="1"/>
    <col min="9491" max="9491" width="12.6640625" style="297" customWidth="1"/>
    <col min="9492" max="9492" width="10.6640625" style="297" customWidth="1"/>
    <col min="9493" max="9493" width="12.109375" style="297" customWidth="1"/>
    <col min="9494" max="9724" width="9" style="297"/>
    <col min="9725" max="9725" width="4.6640625" style="297" customWidth="1"/>
    <col min="9726" max="9729" width="5.6640625" style="297" customWidth="1"/>
    <col min="9730" max="9732" width="2.6640625" style="297" customWidth="1"/>
    <col min="9733" max="9733" width="4.6640625" style="297" customWidth="1"/>
    <col min="9734" max="9736" width="6.6640625" style="297" customWidth="1"/>
    <col min="9737" max="9737" width="13.44140625" style="297" customWidth="1"/>
    <col min="9738" max="9739" width="13.88671875" style="297" customWidth="1"/>
    <col min="9740" max="9740" width="17.6640625" style="297" customWidth="1"/>
    <col min="9741" max="9741" width="3.88671875" style="297" customWidth="1"/>
    <col min="9742" max="9742" width="2.33203125" style="297" customWidth="1"/>
    <col min="9743" max="9743" width="2.44140625" style="297" customWidth="1"/>
    <col min="9744" max="9744" width="5.6640625" style="297" customWidth="1"/>
    <col min="9745" max="9745" width="4.109375" style="297" customWidth="1"/>
    <col min="9746" max="9746" width="17.6640625" style="297" customWidth="1"/>
    <col min="9747" max="9747" width="12.6640625" style="297" customWidth="1"/>
    <col min="9748" max="9748" width="10.6640625" style="297" customWidth="1"/>
    <col min="9749" max="9749" width="12.109375" style="297" customWidth="1"/>
    <col min="9750" max="9980" width="9" style="297"/>
    <col min="9981" max="9981" width="4.6640625" style="297" customWidth="1"/>
    <col min="9982" max="9985" width="5.6640625" style="297" customWidth="1"/>
    <col min="9986" max="9988" width="2.6640625" style="297" customWidth="1"/>
    <col min="9989" max="9989" width="4.6640625" style="297" customWidth="1"/>
    <col min="9990" max="9992" width="6.6640625" style="297" customWidth="1"/>
    <col min="9993" max="9993" width="13.44140625" style="297" customWidth="1"/>
    <col min="9994" max="9995" width="13.88671875" style="297" customWidth="1"/>
    <col min="9996" max="9996" width="17.6640625" style="297" customWidth="1"/>
    <col min="9997" max="9997" width="3.88671875" style="297" customWidth="1"/>
    <col min="9998" max="9998" width="2.33203125" style="297" customWidth="1"/>
    <col min="9999" max="9999" width="2.44140625" style="297" customWidth="1"/>
    <col min="10000" max="10000" width="5.6640625" style="297" customWidth="1"/>
    <col min="10001" max="10001" width="4.109375" style="297" customWidth="1"/>
    <col min="10002" max="10002" width="17.6640625" style="297" customWidth="1"/>
    <col min="10003" max="10003" width="12.6640625" style="297" customWidth="1"/>
    <col min="10004" max="10004" width="10.6640625" style="297" customWidth="1"/>
    <col min="10005" max="10005" width="12.109375" style="297" customWidth="1"/>
    <col min="10006" max="10236" width="9" style="297"/>
    <col min="10237" max="10237" width="4.6640625" style="297" customWidth="1"/>
    <col min="10238" max="10241" width="5.6640625" style="297" customWidth="1"/>
    <col min="10242" max="10244" width="2.6640625" style="297" customWidth="1"/>
    <col min="10245" max="10245" width="4.6640625" style="297" customWidth="1"/>
    <col min="10246" max="10248" width="6.6640625" style="297" customWidth="1"/>
    <col min="10249" max="10249" width="13.44140625" style="297" customWidth="1"/>
    <col min="10250" max="10251" width="13.88671875" style="297" customWidth="1"/>
    <col min="10252" max="10252" width="17.6640625" style="297" customWidth="1"/>
    <col min="10253" max="10253" width="3.88671875" style="297" customWidth="1"/>
    <col min="10254" max="10254" width="2.33203125" style="297" customWidth="1"/>
    <col min="10255" max="10255" width="2.44140625" style="297" customWidth="1"/>
    <col min="10256" max="10256" width="5.6640625" style="297" customWidth="1"/>
    <col min="10257" max="10257" width="4.109375" style="297" customWidth="1"/>
    <col min="10258" max="10258" width="17.6640625" style="297" customWidth="1"/>
    <col min="10259" max="10259" width="12.6640625" style="297" customWidth="1"/>
    <col min="10260" max="10260" width="10.6640625" style="297" customWidth="1"/>
    <col min="10261" max="10261" width="12.109375" style="297" customWidth="1"/>
    <col min="10262" max="10492" width="9" style="297"/>
    <col min="10493" max="10493" width="4.6640625" style="297" customWidth="1"/>
    <col min="10494" max="10497" width="5.6640625" style="297" customWidth="1"/>
    <col min="10498" max="10500" width="2.6640625" style="297" customWidth="1"/>
    <col min="10501" max="10501" width="4.6640625" style="297" customWidth="1"/>
    <col min="10502" max="10504" width="6.6640625" style="297" customWidth="1"/>
    <col min="10505" max="10505" width="13.44140625" style="297" customWidth="1"/>
    <col min="10506" max="10507" width="13.88671875" style="297" customWidth="1"/>
    <col min="10508" max="10508" width="17.6640625" style="297" customWidth="1"/>
    <col min="10509" max="10509" width="3.88671875" style="297" customWidth="1"/>
    <col min="10510" max="10510" width="2.33203125" style="297" customWidth="1"/>
    <col min="10511" max="10511" width="2.44140625" style="297" customWidth="1"/>
    <col min="10512" max="10512" width="5.6640625" style="297" customWidth="1"/>
    <col min="10513" max="10513" width="4.109375" style="297" customWidth="1"/>
    <col min="10514" max="10514" width="17.6640625" style="297" customWidth="1"/>
    <col min="10515" max="10515" width="12.6640625" style="297" customWidth="1"/>
    <col min="10516" max="10516" width="10.6640625" style="297" customWidth="1"/>
    <col min="10517" max="10517" width="12.109375" style="297" customWidth="1"/>
    <col min="10518" max="10748" width="9" style="297"/>
    <col min="10749" max="10749" width="4.6640625" style="297" customWidth="1"/>
    <col min="10750" max="10753" width="5.6640625" style="297" customWidth="1"/>
    <col min="10754" max="10756" width="2.6640625" style="297" customWidth="1"/>
    <col min="10757" max="10757" width="4.6640625" style="297" customWidth="1"/>
    <col min="10758" max="10760" width="6.6640625" style="297" customWidth="1"/>
    <col min="10761" max="10761" width="13.44140625" style="297" customWidth="1"/>
    <col min="10762" max="10763" width="13.88671875" style="297" customWidth="1"/>
    <col min="10764" max="10764" width="17.6640625" style="297" customWidth="1"/>
    <col min="10765" max="10765" width="3.88671875" style="297" customWidth="1"/>
    <col min="10766" max="10766" width="2.33203125" style="297" customWidth="1"/>
    <col min="10767" max="10767" width="2.44140625" style="297" customWidth="1"/>
    <col min="10768" max="10768" width="5.6640625" style="297" customWidth="1"/>
    <col min="10769" max="10769" width="4.109375" style="297" customWidth="1"/>
    <col min="10770" max="10770" width="17.6640625" style="297" customWidth="1"/>
    <col min="10771" max="10771" width="12.6640625" style="297" customWidth="1"/>
    <col min="10772" max="10772" width="10.6640625" style="297" customWidth="1"/>
    <col min="10773" max="10773" width="12.109375" style="297" customWidth="1"/>
    <col min="10774" max="11004" width="9" style="297"/>
    <col min="11005" max="11005" width="4.6640625" style="297" customWidth="1"/>
    <col min="11006" max="11009" width="5.6640625" style="297" customWidth="1"/>
    <col min="11010" max="11012" width="2.6640625" style="297" customWidth="1"/>
    <col min="11013" max="11013" width="4.6640625" style="297" customWidth="1"/>
    <col min="11014" max="11016" width="6.6640625" style="297" customWidth="1"/>
    <col min="11017" max="11017" width="13.44140625" style="297" customWidth="1"/>
    <col min="11018" max="11019" width="13.88671875" style="297" customWidth="1"/>
    <col min="11020" max="11020" width="17.6640625" style="297" customWidth="1"/>
    <col min="11021" max="11021" width="3.88671875" style="297" customWidth="1"/>
    <col min="11022" max="11022" width="2.33203125" style="297" customWidth="1"/>
    <col min="11023" max="11023" width="2.44140625" style="297" customWidth="1"/>
    <col min="11024" max="11024" width="5.6640625" style="297" customWidth="1"/>
    <col min="11025" max="11025" width="4.109375" style="297" customWidth="1"/>
    <col min="11026" max="11026" width="17.6640625" style="297" customWidth="1"/>
    <col min="11027" max="11027" width="12.6640625" style="297" customWidth="1"/>
    <col min="11028" max="11028" width="10.6640625" style="297" customWidth="1"/>
    <col min="11029" max="11029" width="12.109375" style="297" customWidth="1"/>
    <col min="11030" max="11260" width="9" style="297"/>
    <col min="11261" max="11261" width="4.6640625" style="297" customWidth="1"/>
    <col min="11262" max="11265" width="5.6640625" style="297" customWidth="1"/>
    <col min="11266" max="11268" width="2.6640625" style="297" customWidth="1"/>
    <col min="11269" max="11269" width="4.6640625" style="297" customWidth="1"/>
    <col min="11270" max="11272" width="6.6640625" style="297" customWidth="1"/>
    <col min="11273" max="11273" width="13.44140625" style="297" customWidth="1"/>
    <col min="11274" max="11275" width="13.88671875" style="297" customWidth="1"/>
    <col min="11276" max="11276" width="17.6640625" style="297" customWidth="1"/>
    <col min="11277" max="11277" width="3.88671875" style="297" customWidth="1"/>
    <col min="11278" max="11278" width="2.33203125" style="297" customWidth="1"/>
    <col min="11279" max="11279" width="2.44140625" style="297" customWidth="1"/>
    <col min="11280" max="11280" width="5.6640625" style="297" customWidth="1"/>
    <col min="11281" max="11281" width="4.109375" style="297" customWidth="1"/>
    <col min="11282" max="11282" width="17.6640625" style="297" customWidth="1"/>
    <col min="11283" max="11283" width="12.6640625" style="297" customWidth="1"/>
    <col min="11284" max="11284" width="10.6640625" style="297" customWidth="1"/>
    <col min="11285" max="11285" width="12.109375" style="297" customWidth="1"/>
    <col min="11286" max="11516" width="9" style="297"/>
    <col min="11517" max="11517" width="4.6640625" style="297" customWidth="1"/>
    <col min="11518" max="11521" width="5.6640625" style="297" customWidth="1"/>
    <col min="11522" max="11524" width="2.6640625" style="297" customWidth="1"/>
    <col min="11525" max="11525" width="4.6640625" style="297" customWidth="1"/>
    <col min="11526" max="11528" width="6.6640625" style="297" customWidth="1"/>
    <col min="11529" max="11529" width="13.44140625" style="297" customWidth="1"/>
    <col min="11530" max="11531" width="13.88671875" style="297" customWidth="1"/>
    <col min="11532" max="11532" width="17.6640625" style="297" customWidth="1"/>
    <col min="11533" max="11533" width="3.88671875" style="297" customWidth="1"/>
    <col min="11534" max="11534" width="2.33203125" style="297" customWidth="1"/>
    <col min="11535" max="11535" width="2.44140625" style="297" customWidth="1"/>
    <col min="11536" max="11536" width="5.6640625" style="297" customWidth="1"/>
    <col min="11537" max="11537" width="4.109375" style="297" customWidth="1"/>
    <col min="11538" max="11538" width="17.6640625" style="297" customWidth="1"/>
    <col min="11539" max="11539" width="12.6640625" style="297" customWidth="1"/>
    <col min="11540" max="11540" width="10.6640625" style="297" customWidth="1"/>
    <col min="11541" max="11541" width="12.109375" style="297" customWidth="1"/>
    <col min="11542" max="11772" width="9" style="297"/>
    <col min="11773" max="11773" width="4.6640625" style="297" customWidth="1"/>
    <col min="11774" max="11777" width="5.6640625" style="297" customWidth="1"/>
    <col min="11778" max="11780" width="2.6640625" style="297" customWidth="1"/>
    <col min="11781" max="11781" width="4.6640625" style="297" customWidth="1"/>
    <col min="11782" max="11784" width="6.6640625" style="297" customWidth="1"/>
    <col min="11785" max="11785" width="13.44140625" style="297" customWidth="1"/>
    <col min="11786" max="11787" width="13.88671875" style="297" customWidth="1"/>
    <col min="11788" max="11788" width="17.6640625" style="297" customWidth="1"/>
    <col min="11789" max="11789" width="3.88671875" style="297" customWidth="1"/>
    <col min="11790" max="11790" width="2.33203125" style="297" customWidth="1"/>
    <col min="11791" max="11791" width="2.44140625" style="297" customWidth="1"/>
    <col min="11792" max="11792" width="5.6640625" style="297" customWidth="1"/>
    <col min="11793" max="11793" width="4.109375" style="297" customWidth="1"/>
    <col min="11794" max="11794" width="17.6640625" style="297" customWidth="1"/>
    <col min="11795" max="11795" width="12.6640625" style="297" customWidth="1"/>
    <col min="11796" max="11796" width="10.6640625" style="297" customWidth="1"/>
    <col min="11797" max="11797" width="12.109375" style="297" customWidth="1"/>
    <col min="11798" max="12028" width="9" style="297"/>
    <col min="12029" max="12029" width="4.6640625" style="297" customWidth="1"/>
    <col min="12030" max="12033" width="5.6640625" style="297" customWidth="1"/>
    <col min="12034" max="12036" width="2.6640625" style="297" customWidth="1"/>
    <col min="12037" max="12037" width="4.6640625" style="297" customWidth="1"/>
    <col min="12038" max="12040" width="6.6640625" style="297" customWidth="1"/>
    <col min="12041" max="12041" width="13.44140625" style="297" customWidth="1"/>
    <col min="12042" max="12043" width="13.88671875" style="297" customWidth="1"/>
    <col min="12044" max="12044" width="17.6640625" style="297" customWidth="1"/>
    <col min="12045" max="12045" width="3.88671875" style="297" customWidth="1"/>
    <col min="12046" max="12046" width="2.33203125" style="297" customWidth="1"/>
    <col min="12047" max="12047" width="2.44140625" style="297" customWidth="1"/>
    <col min="12048" max="12048" width="5.6640625" style="297" customWidth="1"/>
    <col min="12049" max="12049" width="4.109375" style="297" customWidth="1"/>
    <col min="12050" max="12050" width="17.6640625" style="297" customWidth="1"/>
    <col min="12051" max="12051" width="12.6640625" style="297" customWidth="1"/>
    <col min="12052" max="12052" width="10.6640625" style="297" customWidth="1"/>
    <col min="12053" max="12053" width="12.109375" style="297" customWidth="1"/>
    <col min="12054" max="12284" width="9" style="297"/>
    <col min="12285" max="12285" width="4.6640625" style="297" customWidth="1"/>
    <col min="12286" max="12289" width="5.6640625" style="297" customWidth="1"/>
    <col min="12290" max="12292" width="2.6640625" style="297" customWidth="1"/>
    <col min="12293" max="12293" width="4.6640625" style="297" customWidth="1"/>
    <col min="12294" max="12296" width="6.6640625" style="297" customWidth="1"/>
    <col min="12297" max="12297" width="13.44140625" style="297" customWidth="1"/>
    <col min="12298" max="12299" width="13.88671875" style="297" customWidth="1"/>
    <col min="12300" max="12300" width="17.6640625" style="297" customWidth="1"/>
    <col min="12301" max="12301" width="3.88671875" style="297" customWidth="1"/>
    <col min="12302" max="12302" width="2.33203125" style="297" customWidth="1"/>
    <col min="12303" max="12303" width="2.44140625" style="297" customWidth="1"/>
    <col min="12304" max="12304" width="5.6640625" style="297" customWidth="1"/>
    <col min="12305" max="12305" width="4.109375" style="297" customWidth="1"/>
    <col min="12306" max="12306" width="17.6640625" style="297" customWidth="1"/>
    <col min="12307" max="12307" width="12.6640625" style="297" customWidth="1"/>
    <col min="12308" max="12308" width="10.6640625" style="297" customWidth="1"/>
    <col min="12309" max="12309" width="12.109375" style="297" customWidth="1"/>
    <col min="12310" max="12540" width="9" style="297"/>
    <col min="12541" max="12541" width="4.6640625" style="297" customWidth="1"/>
    <col min="12542" max="12545" width="5.6640625" style="297" customWidth="1"/>
    <col min="12546" max="12548" width="2.6640625" style="297" customWidth="1"/>
    <col min="12549" max="12549" width="4.6640625" style="297" customWidth="1"/>
    <col min="12550" max="12552" width="6.6640625" style="297" customWidth="1"/>
    <col min="12553" max="12553" width="13.44140625" style="297" customWidth="1"/>
    <col min="12554" max="12555" width="13.88671875" style="297" customWidth="1"/>
    <col min="12556" max="12556" width="17.6640625" style="297" customWidth="1"/>
    <col min="12557" max="12557" width="3.88671875" style="297" customWidth="1"/>
    <col min="12558" max="12558" width="2.33203125" style="297" customWidth="1"/>
    <col min="12559" max="12559" width="2.44140625" style="297" customWidth="1"/>
    <col min="12560" max="12560" width="5.6640625" style="297" customWidth="1"/>
    <col min="12561" max="12561" width="4.109375" style="297" customWidth="1"/>
    <col min="12562" max="12562" width="17.6640625" style="297" customWidth="1"/>
    <col min="12563" max="12563" width="12.6640625" style="297" customWidth="1"/>
    <col min="12564" max="12564" width="10.6640625" style="297" customWidth="1"/>
    <col min="12565" max="12565" width="12.109375" style="297" customWidth="1"/>
    <col min="12566" max="12796" width="9" style="297"/>
    <col min="12797" max="12797" width="4.6640625" style="297" customWidth="1"/>
    <col min="12798" max="12801" width="5.6640625" style="297" customWidth="1"/>
    <col min="12802" max="12804" width="2.6640625" style="297" customWidth="1"/>
    <col min="12805" max="12805" width="4.6640625" style="297" customWidth="1"/>
    <col min="12806" max="12808" width="6.6640625" style="297" customWidth="1"/>
    <col min="12809" max="12809" width="13.44140625" style="297" customWidth="1"/>
    <col min="12810" max="12811" width="13.88671875" style="297" customWidth="1"/>
    <col min="12812" max="12812" width="17.6640625" style="297" customWidth="1"/>
    <col min="12813" max="12813" width="3.88671875" style="297" customWidth="1"/>
    <col min="12814" max="12814" width="2.33203125" style="297" customWidth="1"/>
    <col min="12815" max="12815" width="2.44140625" style="297" customWidth="1"/>
    <col min="12816" max="12816" width="5.6640625" style="297" customWidth="1"/>
    <col min="12817" max="12817" width="4.109375" style="297" customWidth="1"/>
    <col min="12818" max="12818" width="17.6640625" style="297" customWidth="1"/>
    <col min="12819" max="12819" width="12.6640625" style="297" customWidth="1"/>
    <col min="12820" max="12820" width="10.6640625" style="297" customWidth="1"/>
    <col min="12821" max="12821" width="12.109375" style="297" customWidth="1"/>
    <col min="12822" max="13052" width="9" style="297"/>
    <col min="13053" max="13053" width="4.6640625" style="297" customWidth="1"/>
    <col min="13054" max="13057" width="5.6640625" style="297" customWidth="1"/>
    <col min="13058" max="13060" width="2.6640625" style="297" customWidth="1"/>
    <col min="13061" max="13061" width="4.6640625" style="297" customWidth="1"/>
    <col min="13062" max="13064" width="6.6640625" style="297" customWidth="1"/>
    <col min="13065" max="13065" width="13.44140625" style="297" customWidth="1"/>
    <col min="13066" max="13067" width="13.88671875" style="297" customWidth="1"/>
    <col min="13068" max="13068" width="17.6640625" style="297" customWidth="1"/>
    <col min="13069" max="13069" width="3.88671875" style="297" customWidth="1"/>
    <col min="13070" max="13070" width="2.33203125" style="297" customWidth="1"/>
    <col min="13071" max="13071" width="2.44140625" style="297" customWidth="1"/>
    <col min="13072" max="13072" width="5.6640625" style="297" customWidth="1"/>
    <col min="13073" max="13073" width="4.109375" style="297" customWidth="1"/>
    <col min="13074" max="13074" width="17.6640625" style="297" customWidth="1"/>
    <col min="13075" max="13075" width="12.6640625" style="297" customWidth="1"/>
    <col min="13076" max="13076" width="10.6640625" style="297" customWidth="1"/>
    <col min="13077" max="13077" width="12.109375" style="297" customWidth="1"/>
    <col min="13078" max="13308" width="9" style="297"/>
    <col min="13309" max="13309" width="4.6640625" style="297" customWidth="1"/>
    <col min="13310" max="13313" width="5.6640625" style="297" customWidth="1"/>
    <col min="13314" max="13316" width="2.6640625" style="297" customWidth="1"/>
    <col min="13317" max="13317" width="4.6640625" style="297" customWidth="1"/>
    <col min="13318" max="13320" width="6.6640625" style="297" customWidth="1"/>
    <col min="13321" max="13321" width="13.44140625" style="297" customWidth="1"/>
    <col min="13322" max="13323" width="13.88671875" style="297" customWidth="1"/>
    <col min="13324" max="13324" width="17.6640625" style="297" customWidth="1"/>
    <col min="13325" max="13325" width="3.88671875" style="297" customWidth="1"/>
    <col min="13326" max="13326" width="2.33203125" style="297" customWidth="1"/>
    <col min="13327" max="13327" width="2.44140625" style="297" customWidth="1"/>
    <col min="13328" max="13328" width="5.6640625" style="297" customWidth="1"/>
    <col min="13329" max="13329" width="4.109375" style="297" customWidth="1"/>
    <col min="13330" max="13330" width="17.6640625" style="297" customWidth="1"/>
    <col min="13331" max="13331" width="12.6640625" style="297" customWidth="1"/>
    <col min="13332" max="13332" width="10.6640625" style="297" customWidth="1"/>
    <col min="13333" max="13333" width="12.109375" style="297" customWidth="1"/>
    <col min="13334" max="13564" width="9" style="297"/>
    <col min="13565" max="13565" width="4.6640625" style="297" customWidth="1"/>
    <col min="13566" max="13569" width="5.6640625" style="297" customWidth="1"/>
    <col min="13570" max="13572" width="2.6640625" style="297" customWidth="1"/>
    <col min="13573" max="13573" width="4.6640625" style="297" customWidth="1"/>
    <col min="13574" max="13576" width="6.6640625" style="297" customWidth="1"/>
    <col min="13577" max="13577" width="13.44140625" style="297" customWidth="1"/>
    <col min="13578" max="13579" width="13.88671875" style="297" customWidth="1"/>
    <col min="13580" max="13580" width="17.6640625" style="297" customWidth="1"/>
    <col min="13581" max="13581" width="3.88671875" style="297" customWidth="1"/>
    <col min="13582" max="13582" width="2.33203125" style="297" customWidth="1"/>
    <col min="13583" max="13583" width="2.44140625" style="297" customWidth="1"/>
    <col min="13584" max="13584" width="5.6640625" style="297" customWidth="1"/>
    <col min="13585" max="13585" width="4.109375" style="297" customWidth="1"/>
    <col min="13586" max="13586" width="17.6640625" style="297" customWidth="1"/>
    <col min="13587" max="13587" width="12.6640625" style="297" customWidth="1"/>
    <col min="13588" max="13588" width="10.6640625" style="297" customWidth="1"/>
    <col min="13589" max="13589" width="12.109375" style="297" customWidth="1"/>
    <col min="13590" max="13820" width="9" style="297"/>
    <col min="13821" max="13821" width="4.6640625" style="297" customWidth="1"/>
    <col min="13822" max="13825" width="5.6640625" style="297" customWidth="1"/>
    <col min="13826" max="13828" width="2.6640625" style="297" customWidth="1"/>
    <col min="13829" max="13829" width="4.6640625" style="297" customWidth="1"/>
    <col min="13830" max="13832" width="6.6640625" style="297" customWidth="1"/>
    <col min="13833" max="13833" width="13.44140625" style="297" customWidth="1"/>
    <col min="13834" max="13835" width="13.88671875" style="297" customWidth="1"/>
    <col min="13836" max="13836" width="17.6640625" style="297" customWidth="1"/>
    <col min="13837" max="13837" width="3.88671875" style="297" customWidth="1"/>
    <col min="13838" max="13838" width="2.33203125" style="297" customWidth="1"/>
    <col min="13839" max="13839" width="2.44140625" style="297" customWidth="1"/>
    <col min="13840" max="13840" width="5.6640625" style="297" customWidth="1"/>
    <col min="13841" max="13841" width="4.109375" style="297" customWidth="1"/>
    <col min="13842" max="13842" width="17.6640625" style="297" customWidth="1"/>
    <col min="13843" max="13843" width="12.6640625" style="297" customWidth="1"/>
    <col min="13844" max="13844" width="10.6640625" style="297" customWidth="1"/>
    <col min="13845" max="13845" width="12.109375" style="297" customWidth="1"/>
    <col min="13846" max="14076" width="9" style="297"/>
    <col min="14077" max="14077" width="4.6640625" style="297" customWidth="1"/>
    <col min="14078" max="14081" width="5.6640625" style="297" customWidth="1"/>
    <col min="14082" max="14084" width="2.6640625" style="297" customWidth="1"/>
    <col min="14085" max="14085" width="4.6640625" style="297" customWidth="1"/>
    <col min="14086" max="14088" width="6.6640625" style="297" customWidth="1"/>
    <col min="14089" max="14089" width="13.44140625" style="297" customWidth="1"/>
    <col min="14090" max="14091" width="13.88671875" style="297" customWidth="1"/>
    <col min="14092" max="14092" width="17.6640625" style="297" customWidth="1"/>
    <col min="14093" max="14093" width="3.88671875" style="297" customWidth="1"/>
    <col min="14094" max="14094" width="2.33203125" style="297" customWidth="1"/>
    <col min="14095" max="14095" width="2.44140625" style="297" customWidth="1"/>
    <col min="14096" max="14096" width="5.6640625" style="297" customWidth="1"/>
    <col min="14097" max="14097" width="4.109375" style="297" customWidth="1"/>
    <col min="14098" max="14098" width="17.6640625" style="297" customWidth="1"/>
    <col min="14099" max="14099" width="12.6640625" style="297" customWidth="1"/>
    <col min="14100" max="14100" width="10.6640625" style="297" customWidth="1"/>
    <col min="14101" max="14101" width="12.109375" style="297" customWidth="1"/>
    <col min="14102" max="14332" width="9" style="297"/>
    <col min="14333" max="14333" width="4.6640625" style="297" customWidth="1"/>
    <col min="14334" max="14337" width="5.6640625" style="297" customWidth="1"/>
    <col min="14338" max="14340" width="2.6640625" style="297" customWidth="1"/>
    <col min="14341" max="14341" width="4.6640625" style="297" customWidth="1"/>
    <col min="14342" max="14344" width="6.6640625" style="297" customWidth="1"/>
    <col min="14345" max="14345" width="13.44140625" style="297" customWidth="1"/>
    <col min="14346" max="14347" width="13.88671875" style="297" customWidth="1"/>
    <col min="14348" max="14348" width="17.6640625" style="297" customWidth="1"/>
    <col min="14349" max="14349" width="3.88671875" style="297" customWidth="1"/>
    <col min="14350" max="14350" width="2.33203125" style="297" customWidth="1"/>
    <col min="14351" max="14351" width="2.44140625" style="297" customWidth="1"/>
    <col min="14352" max="14352" width="5.6640625" style="297" customWidth="1"/>
    <col min="14353" max="14353" width="4.109375" style="297" customWidth="1"/>
    <col min="14354" max="14354" width="17.6640625" style="297" customWidth="1"/>
    <col min="14355" max="14355" width="12.6640625" style="297" customWidth="1"/>
    <col min="14356" max="14356" width="10.6640625" style="297" customWidth="1"/>
    <col min="14357" max="14357" width="12.109375" style="297" customWidth="1"/>
    <col min="14358" max="14588" width="9" style="297"/>
    <col min="14589" max="14589" width="4.6640625" style="297" customWidth="1"/>
    <col min="14590" max="14593" width="5.6640625" style="297" customWidth="1"/>
    <col min="14594" max="14596" width="2.6640625" style="297" customWidth="1"/>
    <col min="14597" max="14597" width="4.6640625" style="297" customWidth="1"/>
    <col min="14598" max="14600" width="6.6640625" style="297" customWidth="1"/>
    <col min="14601" max="14601" width="13.44140625" style="297" customWidth="1"/>
    <col min="14602" max="14603" width="13.88671875" style="297" customWidth="1"/>
    <col min="14604" max="14604" width="17.6640625" style="297" customWidth="1"/>
    <col min="14605" max="14605" width="3.88671875" style="297" customWidth="1"/>
    <col min="14606" max="14606" width="2.33203125" style="297" customWidth="1"/>
    <col min="14607" max="14607" width="2.44140625" style="297" customWidth="1"/>
    <col min="14608" max="14608" width="5.6640625" style="297" customWidth="1"/>
    <col min="14609" max="14609" width="4.109375" style="297" customWidth="1"/>
    <col min="14610" max="14610" width="17.6640625" style="297" customWidth="1"/>
    <col min="14611" max="14611" width="12.6640625" style="297" customWidth="1"/>
    <col min="14612" max="14612" width="10.6640625" style="297" customWidth="1"/>
    <col min="14613" max="14613" width="12.109375" style="297" customWidth="1"/>
    <col min="14614" max="14844" width="9" style="297"/>
    <col min="14845" max="14845" width="4.6640625" style="297" customWidth="1"/>
    <col min="14846" max="14849" width="5.6640625" style="297" customWidth="1"/>
    <col min="14850" max="14852" width="2.6640625" style="297" customWidth="1"/>
    <col min="14853" max="14853" width="4.6640625" style="297" customWidth="1"/>
    <col min="14854" max="14856" width="6.6640625" style="297" customWidth="1"/>
    <col min="14857" max="14857" width="13.44140625" style="297" customWidth="1"/>
    <col min="14858" max="14859" width="13.88671875" style="297" customWidth="1"/>
    <col min="14860" max="14860" width="17.6640625" style="297" customWidth="1"/>
    <col min="14861" max="14861" width="3.88671875" style="297" customWidth="1"/>
    <col min="14862" max="14862" width="2.33203125" style="297" customWidth="1"/>
    <col min="14863" max="14863" width="2.44140625" style="297" customWidth="1"/>
    <col min="14864" max="14864" width="5.6640625" style="297" customWidth="1"/>
    <col min="14865" max="14865" width="4.109375" style="297" customWidth="1"/>
    <col min="14866" max="14866" width="17.6640625" style="297" customWidth="1"/>
    <col min="14867" max="14867" width="12.6640625" style="297" customWidth="1"/>
    <col min="14868" max="14868" width="10.6640625" style="297" customWidth="1"/>
    <col min="14869" max="14869" width="12.109375" style="297" customWidth="1"/>
    <col min="14870" max="15100" width="9" style="297"/>
    <col min="15101" max="15101" width="4.6640625" style="297" customWidth="1"/>
    <col min="15102" max="15105" width="5.6640625" style="297" customWidth="1"/>
    <col min="15106" max="15108" width="2.6640625" style="297" customWidth="1"/>
    <col min="15109" max="15109" width="4.6640625" style="297" customWidth="1"/>
    <col min="15110" max="15112" width="6.6640625" style="297" customWidth="1"/>
    <col min="15113" max="15113" width="13.44140625" style="297" customWidth="1"/>
    <col min="15114" max="15115" width="13.88671875" style="297" customWidth="1"/>
    <col min="15116" max="15116" width="17.6640625" style="297" customWidth="1"/>
    <col min="15117" max="15117" width="3.88671875" style="297" customWidth="1"/>
    <col min="15118" max="15118" width="2.33203125" style="297" customWidth="1"/>
    <col min="15119" max="15119" width="2.44140625" style="297" customWidth="1"/>
    <col min="15120" max="15120" width="5.6640625" style="297" customWidth="1"/>
    <col min="15121" max="15121" width="4.109375" style="297" customWidth="1"/>
    <col min="15122" max="15122" width="17.6640625" style="297" customWidth="1"/>
    <col min="15123" max="15123" width="12.6640625" style="297" customWidth="1"/>
    <col min="15124" max="15124" width="10.6640625" style="297" customWidth="1"/>
    <col min="15125" max="15125" width="12.109375" style="297" customWidth="1"/>
    <col min="15126" max="15356" width="9" style="297"/>
    <col min="15357" max="15357" width="4.6640625" style="297" customWidth="1"/>
    <col min="15358" max="15361" width="5.6640625" style="297" customWidth="1"/>
    <col min="15362" max="15364" width="2.6640625" style="297" customWidth="1"/>
    <col min="15365" max="15365" width="4.6640625" style="297" customWidth="1"/>
    <col min="15366" max="15368" width="6.6640625" style="297" customWidth="1"/>
    <col min="15369" max="15369" width="13.44140625" style="297" customWidth="1"/>
    <col min="15370" max="15371" width="13.88671875" style="297" customWidth="1"/>
    <col min="15372" max="15372" width="17.6640625" style="297" customWidth="1"/>
    <col min="15373" max="15373" width="3.88671875" style="297" customWidth="1"/>
    <col min="15374" max="15374" width="2.33203125" style="297" customWidth="1"/>
    <col min="15375" max="15375" width="2.44140625" style="297" customWidth="1"/>
    <col min="15376" max="15376" width="5.6640625" style="297" customWidth="1"/>
    <col min="15377" max="15377" width="4.109375" style="297" customWidth="1"/>
    <col min="15378" max="15378" width="17.6640625" style="297" customWidth="1"/>
    <col min="15379" max="15379" width="12.6640625" style="297" customWidth="1"/>
    <col min="15380" max="15380" width="10.6640625" style="297" customWidth="1"/>
    <col min="15381" max="15381" width="12.109375" style="297" customWidth="1"/>
    <col min="15382" max="15612" width="9" style="297"/>
    <col min="15613" max="15613" width="4.6640625" style="297" customWidth="1"/>
    <col min="15614" max="15617" width="5.6640625" style="297" customWidth="1"/>
    <col min="15618" max="15620" width="2.6640625" style="297" customWidth="1"/>
    <col min="15621" max="15621" width="4.6640625" style="297" customWidth="1"/>
    <col min="15622" max="15624" width="6.6640625" style="297" customWidth="1"/>
    <col min="15625" max="15625" width="13.44140625" style="297" customWidth="1"/>
    <col min="15626" max="15627" width="13.88671875" style="297" customWidth="1"/>
    <col min="15628" max="15628" width="17.6640625" style="297" customWidth="1"/>
    <col min="15629" max="15629" width="3.88671875" style="297" customWidth="1"/>
    <col min="15630" max="15630" width="2.33203125" style="297" customWidth="1"/>
    <col min="15631" max="15631" width="2.44140625" style="297" customWidth="1"/>
    <col min="15632" max="15632" width="5.6640625" style="297" customWidth="1"/>
    <col min="15633" max="15633" width="4.109375" style="297" customWidth="1"/>
    <col min="15634" max="15634" width="17.6640625" style="297" customWidth="1"/>
    <col min="15635" max="15635" width="12.6640625" style="297" customWidth="1"/>
    <col min="15636" max="15636" width="10.6640625" style="297" customWidth="1"/>
    <col min="15637" max="15637" width="12.109375" style="297" customWidth="1"/>
    <col min="15638" max="15868" width="9" style="297"/>
    <col min="15869" max="15869" width="4.6640625" style="297" customWidth="1"/>
    <col min="15870" max="15873" width="5.6640625" style="297" customWidth="1"/>
    <col min="15874" max="15876" width="2.6640625" style="297" customWidth="1"/>
    <col min="15877" max="15877" width="4.6640625" style="297" customWidth="1"/>
    <col min="15878" max="15880" width="6.6640625" style="297" customWidth="1"/>
    <col min="15881" max="15881" width="13.44140625" style="297" customWidth="1"/>
    <col min="15882" max="15883" width="13.88671875" style="297" customWidth="1"/>
    <col min="15884" max="15884" width="17.6640625" style="297" customWidth="1"/>
    <col min="15885" max="15885" width="3.88671875" style="297" customWidth="1"/>
    <col min="15886" max="15886" width="2.33203125" style="297" customWidth="1"/>
    <col min="15887" max="15887" width="2.44140625" style="297" customWidth="1"/>
    <col min="15888" max="15888" width="5.6640625" style="297" customWidth="1"/>
    <col min="15889" max="15889" width="4.109375" style="297" customWidth="1"/>
    <col min="15890" max="15890" width="17.6640625" style="297" customWidth="1"/>
    <col min="15891" max="15891" width="12.6640625" style="297" customWidth="1"/>
    <col min="15892" max="15892" width="10.6640625" style="297" customWidth="1"/>
    <col min="15893" max="15893" width="12.109375" style="297" customWidth="1"/>
    <col min="15894" max="16124" width="9" style="297"/>
    <col min="16125" max="16125" width="4.6640625" style="297" customWidth="1"/>
    <col min="16126" max="16129" width="5.6640625" style="297" customWidth="1"/>
    <col min="16130" max="16132" width="2.6640625" style="297" customWidth="1"/>
    <col min="16133" max="16133" width="4.6640625" style="297" customWidth="1"/>
    <col min="16134" max="16136" width="6.6640625" style="297" customWidth="1"/>
    <col min="16137" max="16137" width="13.44140625" style="297" customWidth="1"/>
    <col min="16138" max="16139" width="13.88671875" style="297" customWidth="1"/>
    <col min="16140" max="16140" width="17.6640625" style="297" customWidth="1"/>
    <col min="16141" max="16141" width="3.88671875" style="297" customWidth="1"/>
    <col min="16142" max="16142" width="2.33203125" style="297" customWidth="1"/>
    <col min="16143" max="16143" width="2.44140625" style="297" customWidth="1"/>
    <col min="16144" max="16144" width="5.6640625" style="297" customWidth="1"/>
    <col min="16145" max="16145" width="4.109375" style="297" customWidth="1"/>
    <col min="16146" max="16146" width="17.6640625" style="297" customWidth="1"/>
    <col min="16147" max="16147" width="12.6640625" style="297" customWidth="1"/>
    <col min="16148" max="16148" width="10.6640625" style="297" customWidth="1"/>
    <col min="16149" max="16149" width="12.109375" style="297" customWidth="1"/>
    <col min="16150" max="16384" width="9" style="297"/>
  </cols>
  <sheetData>
    <row r="1" spans="1:21" ht="24" customHeight="1">
      <c r="A1" s="294"/>
      <c r="B1" s="294"/>
      <c r="C1" s="294"/>
      <c r="D1" s="294"/>
      <c r="E1" s="294"/>
      <c r="F1" s="294"/>
      <c r="G1" s="294"/>
      <c r="H1" s="294"/>
      <c r="I1" s="294"/>
      <c r="J1" s="294"/>
      <c r="K1" s="294"/>
      <c r="L1" s="294"/>
      <c r="M1" s="3684" t="s">
        <v>548</v>
      </c>
      <c r="N1" s="3684"/>
      <c r="O1" s="3684"/>
      <c r="P1" s="3684"/>
      <c r="Q1" s="3684"/>
      <c r="R1" s="295"/>
      <c r="S1" s="295"/>
      <c r="T1" s="295"/>
      <c r="U1" s="296"/>
    </row>
    <row r="2" spans="1:21" ht="15" customHeight="1">
      <c r="A2" s="295"/>
      <c r="B2" s="295"/>
      <c r="C2" s="295"/>
      <c r="D2" s="295"/>
      <c r="E2" s="295"/>
      <c r="F2" s="295"/>
      <c r="G2" s="295"/>
      <c r="H2" s="295"/>
      <c r="I2" s="295"/>
      <c r="J2" s="295"/>
      <c r="K2" s="295"/>
      <c r="L2" s="298"/>
      <c r="M2" s="3685" t="s">
        <v>549</v>
      </c>
      <c r="N2" s="3685"/>
      <c r="O2" s="3685"/>
      <c r="P2" s="3685"/>
      <c r="Q2" s="3685"/>
      <c r="R2" s="3686" t="s">
        <v>550</v>
      </c>
      <c r="S2" s="3688"/>
      <c r="T2" s="3689"/>
    </row>
    <row r="3" spans="1:21" ht="31.5" customHeight="1">
      <c r="A3" s="3685" t="s">
        <v>551</v>
      </c>
      <c r="B3" s="3685"/>
      <c r="C3" s="3685"/>
      <c r="D3" s="3692"/>
      <c r="E3" s="3692"/>
      <c r="F3" s="3692"/>
      <c r="G3" s="3692"/>
      <c r="H3" s="3692"/>
      <c r="I3" s="3692"/>
      <c r="J3" s="299"/>
      <c r="K3" s="300"/>
      <c r="L3" s="300"/>
      <c r="M3" s="300"/>
      <c r="N3" s="295"/>
      <c r="O3" s="295"/>
      <c r="P3" s="295"/>
      <c r="Q3" s="298"/>
      <c r="R3" s="3687"/>
      <c r="S3" s="3690"/>
      <c r="T3" s="3691"/>
    </row>
    <row r="4" spans="1:21" ht="24" customHeight="1">
      <c r="A4" s="3678" t="s">
        <v>552</v>
      </c>
      <c r="B4" s="3678"/>
      <c r="C4" s="3678"/>
      <c r="D4" s="3679"/>
      <c r="E4" s="3679"/>
      <c r="F4" s="3679"/>
      <c r="G4" s="3679"/>
      <c r="H4" s="3679"/>
      <c r="I4" s="3679"/>
      <c r="J4" s="301"/>
      <c r="K4" s="300"/>
      <c r="L4" s="300"/>
      <c r="M4" s="300"/>
      <c r="N4" s="295"/>
      <c r="O4" s="295"/>
      <c r="P4" s="295"/>
      <c r="Q4" s="295"/>
      <c r="R4" s="3680" t="s">
        <v>553</v>
      </c>
      <c r="S4" s="3681"/>
      <c r="T4" s="3681"/>
    </row>
    <row r="5" spans="1:21" ht="7.5" customHeight="1">
      <c r="A5" s="302"/>
      <c r="B5" s="302"/>
      <c r="C5" s="302"/>
      <c r="D5" s="302"/>
      <c r="E5" s="302"/>
      <c r="F5" s="302"/>
      <c r="G5" s="302"/>
      <c r="H5" s="303"/>
      <c r="I5" s="303"/>
      <c r="J5" s="304"/>
      <c r="K5" s="300"/>
      <c r="L5" s="300"/>
      <c r="M5" s="300"/>
      <c r="N5" s="295"/>
      <c r="O5" s="295"/>
      <c r="P5" s="295"/>
      <c r="Q5" s="295"/>
      <c r="R5" s="305"/>
      <c r="S5" s="301"/>
      <c r="T5" s="301"/>
    </row>
    <row r="6" spans="1:21" ht="27" customHeight="1">
      <c r="A6" s="3682" t="s">
        <v>554</v>
      </c>
      <c r="B6" s="3682"/>
      <c r="C6" s="3682"/>
      <c r="D6" s="3682"/>
      <c r="E6" s="3682"/>
      <c r="F6" s="3682"/>
      <c r="G6" s="3682"/>
      <c r="H6" s="3682"/>
      <c r="I6" s="3682"/>
      <c r="J6" s="3682"/>
      <c r="K6" s="3682"/>
      <c r="L6" s="3682"/>
      <c r="M6" s="3682"/>
      <c r="N6" s="298"/>
      <c r="O6" s="306" t="s">
        <v>555</v>
      </c>
      <c r="P6" s="3683"/>
      <c r="Q6" s="3683"/>
      <c r="R6" s="306" t="s">
        <v>556</v>
      </c>
      <c r="S6" s="3683"/>
      <c r="T6" s="3683"/>
    </row>
    <row r="7" spans="1:21" s="312" customFormat="1" ht="7.5" customHeight="1">
      <c r="A7" s="307"/>
      <c r="B7" s="308"/>
      <c r="C7" s="308"/>
      <c r="D7" s="308"/>
      <c r="E7" s="308"/>
      <c r="F7" s="308"/>
      <c r="G7" s="308"/>
      <c r="H7" s="308"/>
      <c r="I7" s="308"/>
      <c r="J7" s="309"/>
      <c r="K7" s="309"/>
      <c r="L7" s="309"/>
      <c r="M7" s="310"/>
      <c r="N7" s="311"/>
      <c r="O7" s="310"/>
      <c r="P7" s="310"/>
      <c r="Q7" s="310"/>
      <c r="R7" s="311"/>
      <c r="S7" s="310"/>
      <c r="T7" s="310"/>
    </row>
    <row r="8" spans="1:21" ht="10.35" customHeight="1">
      <c r="A8" s="3779" t="s">
        <v>557</v>
      </c>
      <c r="B8" s="3727" t="s">
        <v>558</v>
      </c>
      <c r="C8" s="3696"/>
      <c r="D8" s="3696"/>
      <c r="E8" s="3697"/>
      <c r="F8" s="3729" t="s">
        <v>559</v>
      </c>
      <c r="G8" s="3730"/>
      <c r="H8" s="3731"/>
      <c r="I8" s="3739" t="s">
        <v>560</v>
      </c>
      <c r="J8" s="3727" t="s">
        <v>561</v>
      </c>
      <c r="K8" s="3696"/>
      <c r="L8" s="3697"/>
      <c r="M8" s="3742" t="s">
        <v>500</v>
      </c>
      <c r="N8" s="3743"/>
      <c r="O8" s="3693" t="s">
        <v>562</v>
      </c>
      <c r="P8" s="3695" t="s">
        <v>563</v>
      </c>
      <c r="Q8" s="3696"/>
      <c r="R8" s="3697"/>
      <c r="S8" s="3704" t="s">
        <v>564</v>
      </c>
      <c r="T8" s="3705"/>
    </row>
    <row r="9" spans="1:21" ht="10.35" customHeight="1">
      <c r="A9" s="3780"/>
      <c r="B9" s="3728"/>
      <c r="C9" s="3699"/>
      <c r="D9" s="3699"/>
      <c r="E9" s="3700"/>
      <c r="F9" s="3732"/>
      <c r="G9" s="3733"/>
      <c r="H9" s="3734"/>
      <c r="I9" s="3740"/>
      <c r="J9" s="3728"/>
      <c r="K9" s="3699"/>
      <c r="L9" s="3700"/>
      <c r="M9" s="3701"/>
      <c r="N9" s="3715"/>
      <c r="O9" s="3694"/>
      <c r="P9" s="3698"/>
      <c r="Q9" s="3699"/>
      <c r="R9" s="3700"/>
      <c r="S9" s="3706"/>
      <c r="T9" s="3707"/>
    </row>
    <row r="10" spans="1:21" ht="10.35" customHeight="1">
      <c r="A10" s="3780"/>
      <c r="B10" s="3709" t="s">
        <v>565</v>
      </c>
      <c r="C10" s="3710"/>
      <c r="D10" s="3710"/>
      <c r="E10" s="3711"/>
      <c r="F10" s="3732"/>
      <c r="G10" s="3733"/>
      <c r="H10" s="3734"/>
      <c r="I10" s="3725"/>
      <c r="J10" s="3712"/>
      <c r="K10" s="3702"/>
      <c r="L10" s="3703"/>
      <c r="M10" s="3713" t="s">
        <v>566</v>
      </c>
      <c r="N10" s="3714"/>
      <c r="O10" s="3694"/>
      <c r="P10" s="3701"/>
      <c r="Q10" s="3702"/>
      <c r="R10" s="3703"/>
      <c r="S10" s="3708"/>
      <c r="T10" s="3707"/>
    </row>
    <row r="11" spans="1:21" ht="10.35" customHeight="1">
      <c r="A11" s="3780"/>
      <c r="B11" s="3712"/>
      <c r="C11" s="3702"/>
      <c r="D11" s="3702"/>
      <c r="E11" s="3703"/>
      <c r="F11" s="3735"/>
      <c r="G11" s="3733"/>
      <c r="H11" s="3734"/>
      <c r="I11" s="3725"/>
      <c r="J11" s="3709" t="s">
        <v>567</v>
      </c>
      <c r="K11" s="3710"/>
      <c r="L11" s="3711"/>
      <c r="M11" s="3701"/>
      <c r="N11" s="3715"/>
      <c r="O11" s="3720" t="s">
        <v>568</v>
      </c>
      <c r="P11" s="3720" t="s">
        <v>569</v>
      </c>
      <c r="Q11" s="3709" t="s">
        <v>570</v>
      </c>
      <c r="R11" s="3724" t="s">
        <v>571</v>
      </c>
      <c r="S11" s="3744" t="s">
        <v>572</v>
      </c>
      <c r="T11" s="3745"/>
    </row>
    <row r="12" spans="1:21" ht="10.35" customHeight="1">
      <c r="A12" s="3780"/>
      <c r="B12" s="3716" t="s">
        <v>573</v>
      </c>
      <c r="C12" s="3699"/>
      <c r="D12" s="3699"/>
      <c r="E12" s="3700"/>
      <c r="F12" s="3735"/>
      <c r="G12" s="3733"/>
      <c r="H12" s="3734"/>
      <c r="I12" s="3725"/>
      <c r="J12" s="3716"/>
      <c r="K12" s="3699"/>
      <c r="L12" s="3700"/>
      <c r="M12" s="3750" t="s">
        <v>502</v>
      </c>
      <c r="N12" s="3720"/>
      <c r="O12" s="3700"/>
      <c r="P12" s="3721"/>
      <c r="Q12" s="3716"/>
      <c r="R12" s="3725"/>
      <c r="S12" s="3746"/>
      <c r="T12" s="3747"/>
    </row>
    <row r="13" spans="1:21" ht="15.75" customHeight="1">
      <c r="A13" s="3781"/>
      <c r="B13" s="3717"/>
      <c r="C13" s="3718"/>
      <c r="D13" s="3718"/>
      <c r="E13" s="3719"/>
      <c r="F13" s="3736"/>
      <c r="G13" s="3737"/>
      <c r="H13" s="3738"/>
      <c r="I13" s="3741"/>
      <c r="J13" s="3717"/>
      <c r="K13" s="3718"/>
      <c r="L13" s="3719"/>
      <c r="M13" s="3751"/>
      <c r="N13" s="3722"/>
      <c r="O13" s="3719"/>
      <c r="P13" s="3722"/>
      <c r="Q13" s="3723"/>
      <c r="R13" s="3726"/>
      <c r="S13" s="3748"/>
      <c r="T13" s="3749"/>
    </row>
    <row r="14" spans="1:21" ht="10.35" customHeight="1">
      <c r="A14" s="3752"/>
      <c r="B14" s="3755"/>
      <c r="C14" s="3756"/>
      <c r="D14" s="3756"/>
      <c r="E14" s="3757"/>
      <c r="F14" s="3761"/>
      <c r="G14" s="3762"/>
      <c r="H14" s="3763"/>
      <c r="I14" s="3770"/>
      <c r="J14" s="3771" t="s">
        <v>574</v>
      </c>
      <c r="K14" s="3762"/>
      <c r="L14" s="3763"/>
      <c r="M14" s="3775"/>
      <c r="N14" s="3777"/>
      <c r="O14" s="3820"/>
      <c r="P14" s="3822"/>
      <c r="Q14" s="3825"/>
      <c r="R14" s="3799"/>
      <c r="S14" s="3802" t="s">
        <v>574</v>
      </c>
      <c r="T14" s="3803"/>
    </row>
    <row r="15" spans="1:21" ht="10.35" customHeight="1">
      <c r="A15" s="3753"/>
      <c r="B15" s="3758"/>
      <c r="C15" s="3759"/>
      <c r="D15" s="3759"/>
      <c r="E15" s="3760"/>
      <c r="F15" s="3764"/>
      <c r="G15" s="3765"/>
      <c r="H15" s="3766"/>
      <c r="I15" s="3725"/>
      <c r="J15" s="3764"/>
      <c r="K15" s="3765"/>
      <c r="L15" s="3766"/>
      <c r="M15" s="3776"/>
      <c r="N15" s="3778"/>
      <c r="O15" s="3821"/>
      <c r="P15" s="3823"/>
      <c r="Q15" s="3826"/>
      <c r="R15" s="3800"/>
      <c r="S15" s="3785"/>
      <c r="T15" s="3786"/>
    </row>
    <row r="16" spans="1:21" ht="10.35" customHeight="1">
      <c r="A16" s="3753"/>
      <c r="B16" s="3804"/>
      <c r="C16" s="3805"/>
      <c r="D16" s="3805"/>
      <c r="E16" s="3828"/>
      <c r="F16" s="3764"/>
      <c r="G16" s="3765"/>
      <c r="H16" s="3766"/>
      <c r="I16" s="3725"/>
      <c r="J16" s="3772"/>
      <c r="K16" s="3773"/>
      <c r="L16" s="3774"/>
      <c r="M16" s="3810"/>
      <c r="N16" s="3811"/>
      <c r="O16" s="3821"/>
      <c r="P16" s="3823"/>
      <c r="Q16" s="3826"/>
      <c r="R16" s="3800"/>
      <c r="S16" s="3785"/>
      <c r="T16" s="3786"/>
    </row>
    <row r="17" spans="1:20" ht="10.35" customHeight="1">
      <c r="A17" s="3753"/>
      <c r="B17" s="3807"/>
      <c r="C17" s="3808"/>
      <c r="D17" s="3808"/>
      <c r="E17" s="3809"/>
      <c r="F17" s="3764"/>
      <c r="G17" s="3765"/>
      <c r="H17" s="3766"/>
      <c r="I17" s="3725"/>
      <c r="J17" s="3813" t="s">
        <v>575</v>
      </c>
      <c r="K17" s="3814"/>
      <c r="L17" s="3829"/>
      <c r="M17" s="3776"/>
      <c r="N17" s="3812"/>
      <c r="O17" s="3816"/>
      <c r="P17" s="3823"/>
      <c r="Q17" s="3826"/>
      <c r="R17" s="3800"/>
      <c r="S17" s="3783" t="s">
        <v>574</v>
      </c>
      <c r="T17" s="3784"/>
    </row>
    <row r="18" spans="1:20" ht="10.35" customHeight="1">
      <c r="A18" s="3753"/>
      <c r="B18" s="3789"/>
      <c r="C18" s="3790"/>
      <c r="D18" s="3790"/>
      <c r="E18" s="3791"/>
      <c r="F18" s="3764"/>
      <c r="G18" s="3765"/>
      <c r="H18" s="3766"/>
      <c r="I18" s="3725"/>
      <c r="J18" s="3764"/>
      <c r="K18" s="3765"/>
      <c r="L18" s="3766"/>
      <c r="M18" s="3795"/>
      <c r="N18" s="3797"/>
      <c r="O18" s="3817"/>
      <c r="P18" s="3823"/>
      <c r="Q18" s="3826"/>
      <c r="R18" s="3800"/>
      <c r="S18" s="3785"/>
      <c r="T18" s="3786"/>
    </row>
    <row r="19" spans="1:20" ht="10.35" customHeight="1">
      <c r="A19" s="3754"/>
      <c r="B19" s="3792"/>
      <c r="C19" s="3793"/>
      <c r="D19" s="3793"/>
      <c r="E19" s="3794"/>
      <c r="F19" s="3767"/>
      <c r="G19" s="3768"/>
      <c r="H19" s="3769"/>
      <c r="I19" s="3726"/>
      <c r="J19" s="3767"/>
      <c r="K19" s="3768"/>
      <c r="L19" s="3769"/>
      <c r="M19" s="3796"/>
      <c r="N19" s="3798"/>
      <c r="O19" s="3818"/>
      <c r="P19" s="3824"/>
      <c r="Q19" s="3827"/>
      <c r="R19" s="3801"/>
      <c r="S19" s="3787"/>
      <c r="T19" s="3788"/>
    </row>
    <row r="20" spans="1:20" ht="10.35" customHeight="1">
      <c r="A20" s="3752"/>
      <c r="B20" s="3782"/>
      <c r="C20" s="3756"/>
      <c r="D20" s="3756"/>
      <c r="E20" s="3757"/>
      <c r="F20" s="3771"/>
      <c r="G20" s="3762"/>
      <c r="H20" s="3763"/>
      <c r="I20" s="3770"/>
      <c r="J20" s="3771" t="s">
        <v>574</v>
      </c>
      <c r="K20" s="3762"/>
      <c r="L20" s="3763"/>
      <c r="M20" s="3775"/>
      <c r="N20" s="3777"/>
      <c r="O20" s="3820"/>
      <c r="P20" s="3822"/>
      <c r="Q20" s="3825"/>
      <c r="R20" s="3799"/>
      <c r="S20" s="3802" t="s">
        <v>574</v>
      </c>
      <c r="T20" s="3803"/>
    </row>
    <row r="21" spans="1:20" ht="10.35" customHeight="1">
      <c r="A21" s="3753"/>
      <c r="B21" s="3758"/>
      <c r="C21" s="3759"/>
      <c r="D21" s="3759"/>
      <c r="E21" s="3760"/>
      <c r="F21" s="3764"/>
      <c r="G21" s="3765"/>
      <c r="H21" s="3766"/>
      <c r="I21" s="3725"/>
      <c r="J21" s="3764"/>
      <c r="K21" s="3765"/>
      <c r="L21" s="3766"/>
      <c r="M21" s="3776"/>
      <c r="N21" s="3778"/>
      <c r="O21" s="3821"/>
      <c r="P21" s="3823"/>
      <c r="Q21" s="3826"/>
      <c r="R21" s="3800"/>
      <c r="S21" s="3785"/>
      <c r="T21" s="3786"/>
    </row>
    <row r="22" spans="1:20" ht="10.35" customHeight="1">
      <c r="A22" s="3753"/>
      <c r="B22" s="3804"/>
      <c r="C22" s="3805"/>
      <c r="D22" s="3805"/>
      <c r="E22" s="3806"/>
      <c r="F22" s="3764"/>
      <c r="G22" s="3765"/>
      <c r="H22" s="3766"/>
      <c r="I22" s="3725"/>
      <c r="J22" s="3772"/>
      <c r="K22" s="3773"/>
      <c r="L22" s="3774"/>
      <c r="M22" s="3810"/>
      <c r="N22" s="3811"/>
      <c r="O22" s="3821"/>
      <c r="P22" s="3823"/>
      <c r="Q22" s="3826"/>
      <c r="R22" s="3800"/>
      <c r="S22" s="3785"/>
      <c r="T22" s="3786"/>
    </row>
    <row r="23" spans="1:20" ht="10.35" customHeight="1">
      <c r="A23" s="3753"/>
      <c r="B23" s="3807"/>
      <c r="C23" s="3808"/>
      <c r="D23" s="3808"/>
      <c r="E23" s="3809"/>
      <c r="F23" s="3764"/>
      <c r="G23" s="3765"/>
      <c r="H23" s="3766"/>
      <c r="I23" s="3725"/>
      <c r="J23" s="3813" t="s">
        <v>575</v>
      </c>
      <c r="K23" s="3814"/>
      <c r="L23" s="3815"/>
      <c r="M23" s="3776"/>
      <c r="N23" s="3812"/>
      <c r="O23" s="3816"/>
      <c r="P23" s="3823"/>
      <c r="Q23" s="3826"/>
      <c r="R23" s="3800"/>
      <c r="S23" s="3783" t="s">
        <v>574</v>
      </c>
      <c r="T23" s="3784"/>
    </row>
    <row r="24" spans="1:20" ht="10.35" customHeight="1">
      <c r="A24" s="3753"/>
      <c r="B24" s="3789"/>
      <c r="C24" s="3819"/>
      <c r="D24" s="3819"/>
      <c r="E24" s="3791"/>
      <c r="F24" s="3764"/>
      <c r="G24" s="3765"/>
      <c r="H24" s="3766"/>
      <c r="I24" s="3725"/>
      <c r="J24" s="3764"/>
      <c r="K24" s="3765"/>
      <c r="L24" s="3766"/>
      <c r="M24" s="3795"/>
      <c r="N24" s="3797"/>
      <c r="O24" s="3817"/>
      <c r="P24" s="3823"/>
      <c r="Q24" s="3826"/>
      <c r="R24" s="3800"/>
      <c r="S24" s="3785"/>
      <c r="T24" s="3786"/>
    </row>
    <row r="25" spans="1:20" ht="10.35" customHeight="1">
      <c r="A25" s="3754"/>
      <c r="B25" s="3792"/>
      <c r="C25" s="3793"/>
      <c r="D25" s="3793"/>
      <c r="E25" s="3794"/>
      <c r="F25" s="3767"/>
      <c r="G25" s="3768"/>
      <c r="H25" s="3769"/>
      <c r="I25" s="3726"/>
      <c r="J25" s="3767"/>
      <c r="K25" s="3768"/>
      <c r="L25" s="3769"/>
      <c r="M25" s="3796"/>
      <c r="N25" s="3798"/>
      <c r="O25" s="3818"/>
      <c r="P25" s="3824"/>
      <c r="Q25" s="3827"/>
      <c r="R25" s="3801"/>
      <c r="S25" s="3787"/>
      <c r="T25" s="3788"/>
    </row>
    <row r="26" spans="1:20" ht="10.35" customHeight="1">
      <c r="A26" s="3752"/>
      <c r="B26" s="3782"/>
      <c r="C26" s="3756"/>
      <c r="D26" s="3756"/>
      <c r="E26" s="3757"/>
      <c r="F26" s="3771"/>
      <c r="G26" s="3762"/>
      <c r="H26" s="3763"/>
      <c r="I26" s="3770"/>
      <c r="J26" s="3771" t="s">
        <v>574</v>
      </c>
      <c r="K26" s="3762"/>
      <c r="L26" s="3763"/>
      <c r="M26" s="3775"/>
      <c r="N26" s="3777"/>
      <c r="O26" s="3820"/>
      <c r="P26" s="3822"/>
      <c r="Q26" s="3825"/>
      <c r="R26" s="3799"/>
      <c r="S26" s="3802" t="s">
        <v>574</v>
      </c>
      <c r="T26" s="3803"/>
    </row>
    <row r="27" spans="1:20" ht="10.35" customHeight="1">
      <c r="A27" s="3753"/>
      <c r="B27" s="3758"/>
      <c r="C27" s="3759"/>
      <c r="D27" s="3759"/>
      <c r="E27" s="3760"/>
      <c r="F27" s="3764"/>
      <c r="G27" s="3765"/>
      <c r="H27" s="3766"/>
      <c r="I27" s="3725"/>
      <c r="J27" s="3764"/>
      <c r="K27" s="3765"/>
      <c r="L27" s="3766"/>
      <c r="M27" s="3776"/>
      <c r="N27" s="3778"/>
      <c r="O27" s="3821"/>
      <c r="P27" s="3823"/>
      <c r="Q27" s="3826"/>
      <c r="R27" s="3800"/>
      <c r="S27" s="3785"/>
      <c r="T27" s="3786"/>
    </row>
    <row r="28" spans="1:20" ht="10.35" customHeight="1">
      <c r="A28" s="3753"/>
      <c r="B28" s="3804"/>
      <c r="C28" s="3832"/>
      <c r="D28" s="3832"/>
      <c r="E28" s="3806"/>
      <c r="F28" s="3764"/>
      <c r="G28" s="3765"/>
      <c r="H28" s="3766"/>
      <c r="I28" s="3725"/>
      <c r="J28" s="3772"/>
      <c r="K28" s="3773"/>
      <c r="L28" s="3774"/>
      <c r="M28" s="3810"/>
      <c r="N28" s="3811"/>
      <c r="O28" s="3821"/>
      <c r="P28" s="3823"/>
      <c r="Q28" s="3826"/>
      <c r="R28" s="3800"/>
      <c r="S28" s="3830"/>
      <c r="T28" s="3831"/>
    </row>
    <row r="29" spans="1:20" ht="10.35" customHeight="1">
      <c r="A29" s="3753"/>
      <c r="B29" s="3807"/>
      <c r="C29" s="3808"/>
      <c r="D29" s="3808"/>
      <c r="E29" s="3809"/>
      <c r="F29" s="3764"/>
      <c r="G29" s="3765"/>
      <c r="H29" s="3766"/>
      <c r="I29" s="3725"/>
      <c r="J29" s="3813" t="s">
        <v>575</v>
      </c>
      <c r="K29" s="3833"/>
      <c r="L29" s="3815"/>
      <c r="M29" s="3776"/>
      <c r="N29" s="3812"/>
      <c r="O29" s="3816"/>
      <c r="P29" s="3823"/>
      <c r="Q29" s="3826"/>
      <c r="R29" s="3800"/>
      <c r="S29" s="3783" t="s">
        <v>574</v>
      </c>
      <c r="T29" s="3784"/>
    </row>
    <row r="30" spans="1:20" ht="10.35" customHeight="1">
      <c r="A30" s="3753"/>
      <c r="B30" s="3789"/>
      <c r="C30" s="3819"/>
      <c r="D30" s="3819"/>
      <c r="E30" s="3791"/>
      <c r="F30" s="3764"/>
      <c r="G30" s="3765"/>
      <c r="H30" s="3766"/>
      <c r="I30" s="3725"/>
      <c r="J30" s="3764"/>
      <c r="K30" s="3765"/>
      <c r="L30" s="3766"/>
      <c r="M30" s="3795"/>
      <c r="N30" s="3797"/>
      <c r="O30" s="3817"/>
      <c r="P30" s="3823"/>
      <c r="Q30" s="3826"/>
      <c r="R30" s="3800"/>
      <c r="S30" s="3785"/>
      <c r="T30" s="3786"/>
    </row>
    <row r="31" spans="1:20" ht="10.35" customHeight="1">
      <c r="A31" s="3754"/>
      <c r="B31" s="3792"/>
      <c r="C31" s="3793"/>
      <c r="D31" s="3793"/>
      <c r="E31" s="3794"/>
      <c r="F31" s="3767"/>
      <c r="G31" s="3768"/>
      <c r="H31" s="3769"/>
      <c r="I31" s="3726"/>
      <c r="J31" s="3767"/>
      <c r="K31" s="3768"/>
      <c r="L31" s="3769"/>
      <c r="M31" s="3796"/>
      <c r="N31" s="3798"/>
      <c r="O31" s="3818"/>
      <c r="P31" s="3824"/>
      <c r="Q31" s="3827"/>
      <c r="R31" s="3801"/>
      <c r="S31" s="3787"/>
      <c r="T31" s="3788"/>
    </row>
    <row r="32" spans="1:20" ht="10.35" customHeight="1">
      <c r="A32" s="3752"/>
      <c r="B32" s="3782"/>
      <c r="C32" s="3756"/>
      <c r="D32" s="3756"/>
      <c r="E32" s="3757"/>
      <c r="F32" s="3771"/>
      <c r="G32" s="3762"/>
      <c r="H32" s="3763"/>
      <c r="I32" s="3770"/>
      <c r="J32" s="3771" t="s">
        <v>574</v>
      </c>
      <c r="K32" s="3762"/>
      <c r="L32" s="3763"/>
      <c r="M32" s="3775"/>
      <c r="N32" s="3777"/>
      <c r="O32" s="3820"/>
      <c r="P32" s="3822"/>
      <c r="Q32" s="3825"/>
      <c r="R32" s="3799"/>
      <c r="S32" s="3802" t="s">
        <v>574</v>
      </c>
      <c r="T32" s="3803"/>
    </row>
    <row r="33" spans="1:20" ht="10.35" customHeight="1">
      <c r="A33" s="3753"/>
      <c r="B33" s="3758"/>
      <c r="C33" s="3759"/>
      <c r="D33" s="3759"/>
      <c r="E33" s="3760"/>
      <c r="F33" s="3764"/>
      <c r="G33" s="3765"/>
      <c r="H33" s="3766"/>
      <c r="I33" s="3725"/>
      <c r="J33" s="3764"/>
      <c r="K33" s="3765"/>
      <c r="L33" s="3766"/>
      <c r="M33" s="3776"/>
      <c r="N33" s="3778"/>
      <c r="O33" s="3821"/>
      <c r="P33" s="3823"/>
      <c r="Q33" s="3826"/>
      <c r="R33" s="3800"/>
      <c r="S33" s="3785"/>
      <c r="T33" s="3786"/>
    </row>
    <row r="34" spans="1:20" ht="10.35" customHeight="1">
      <c r="A34" s="3753"/>
      <c r="B34" s="3804"/>
      <c r="C34" s="3832"/>
      <c r="D34" s="3832"/>
      <c r="E34" s="3806"/>
      <c r="F34" s="3764"/>
      <c r="G34" s="3765"/>
      <c r="H34" s="3766"/>
      <c r="I34" s="3725"/>
      <c r="J34" s="3772"/>
      <c r="K34" s="3773"/>
      <c r="L34" s="3774"/>
      <c r="M34" s="3810"/>
      <c r="N34" s="3811"/>
      <c r="O34" s="3821"/>
      <c r="P34" s="3823"/>
      <c r="Q34" s="3826"/>
      <c r="R34" s="3800"/>
      <c r="S34" s="3785"/>
      <c r="T34" s="3786"/>
    </row>
    <row r="35" spans="1:20" ht="10.35" customHeight="1">
      <c r="A35" s="3753"/>
      <c r="B35" s="3807"/>
      <c r="C35" s="3808"/>
      <c r="D35" s="3808"/>
      <c r="E35" s="3809"/>
      <c r="F35" s="3764"/>
      <c r="G35" s="3765"/>
      <c r="H35" s="3766"/>
      <c r="I35" s="3725"/>
      <c r="J35" s="3813" t="s">
        <v>575</v>
      </c>
      <c r="K35" s="3833"/>
      <c r="L35" s="3815"/>
      <c r="M35" s="3776"/>
      <c r="N35" s="3812"/>
      <c r="O35" s="3816"/>
      <c r="P35" s="3823"/>
      <c r="Q35" s="3826"/>
      <c r="R35" s="3800"/>
      <c r="S35" s="3783" t="s">
        <v>574</v>
      </c>
      <c r="T35" s="3784"/>
    </row>
    <row r="36" spans="1:20" ht="10.35" customHeight="1">
      <c r="A36" s="3753"/>
      <c r="B36" s="3789"/>
      <c r="C36" s="3819"/>
      <c r="D36" s="3819"/>
      <c r="E36" s="3791"/>
      <c r="F36" s="3764"/>
      <c r="G36" s="3765"/>
      <c r="H36" s="3766"/>
      <c r="I36" s="3725"/>
      <c r="J36" s="3764"/>
      <c r="K36" s="3765"/>
      <c r="L36" s="3766"/>
      <c r="M36" s="3795"/>
      <c r="N36" s="3797"/>
      <c r="O36" s="3817"/>
      <c r="P36" s="3823"/>
      <c r="Q36" s="3826"/>
      <c r="R36" s="3800"/>
      <c r="S36" s="3785"/>
      <c r="T36" s="3786"/>
    </row>
    <row r="37" spans="1:20" ht="10.35" customHeight="1">
      <c r="A37" s="3754"/>
      <c r="B37" s="3792"/>
      <c r="C37" s="3793"/>
      <c r="D37" s="3793"/>
      <c r="E37" s="3794"/>
      <c r="F37" s="3767"/>
      <c r="G37" s="3768"/>
      <c r="H37" s="3769"/>
      <c r="I37" s="3726"/>
      <c r="J37" s="3767"/>
      <c r="K37" s="3768"/>
      <c r="L37" s="3769"/>
      <c r="M37" s="3796"/>
      <c r="N37" s="3798"/>
      <c r="O37" s="3818"/>
      <c r="P37" s="3824"/>
      <c r="Q37" s="3827"/>
      <c r="R37" s="3801"/>
      <c r="S37" s="3787"/>
      <c r="T37" s="3788"/>
    </row>
    <row r="38" spans="1:20" ht="10.35" customHeight="1">
      <c r="A38" s="3752"/>
      <c r="B38" s="3782"/>
      <c r="C38" s="3756"/>
      <c r="D38" s="3756"/>
      <c r="E38" s="3757"/>
      <c r="F38" s="3771"/>
      <c r="G38" s="3762"/>
      <c r="H38" s="3763"/>
      <c r="I38" s="3770"/>
      <c r="J38" s="3771" t="s">
        <v>574</v>
      </c>
      <c r="K38" s="3762"/>
      <c r="L38" s="3763"/>
      <c r="M38" s="3775"/>
      <c r="N38" s="3777"/>
      <c r="O38" s="3820"/>
      <c r="P38" s="3822"/>
      <c r="Q38" s="3825"/>
      <c r="R38" s="3799"/>
      <c r="S38" s="3802" t="s">
        <v>574</v>
      </c>
      <c r="T38" s="3803"/>
    </row>
    <row r="39" spans="1:20" ht="10.35" customHeight="1">
      <c r="A39" s="3753"/>
      <c r="B39" s="3758"/>
      <c r="C39" s="3759"/>
      <c r="D39" s="3759"/>
      <c r="E39" s="3760"/>
      <c r="F39" s="3764"/>
      <c r="G39" s="3765"/>
      <c r="H39" s="3766"/>
      <c r="I39" s="3725"/>
      <c r="J39" s="3764"/>
      <c r="K39" s="3765"/>
      <c r="L39" s="3766"/>
      <c r="M39" s="3776"/>
      <c r="N39" s="3778"/>
      <c r="O39" s="3821"/>
      <c r="P39" s="3823"/>
      <c r="Q39" s="3826"/>
      <c r="R39" s="3800"/>
      <c r="S39" s="3785"/>
      <c r="T39" s="3786"/>
    </row>
    <row r="40" spans="1:20" ht="10.35" customHeight="1">
      <c r="A40" s="3753"/>
      <c r="B40" s="3804"/>
      <c r="C40" s="3832"/>
      <c r="D40" s="3832"/>
      <c r="E40" s="3806"/>
      <c r="F40" s="3764"/>
      <c r="G40" s="3765"/>
      <c r="H40" s="3766"/>
      <c r="I40" s="3725"/>
      <c r="J40" s="3772"/>
      <c r="K40" s="3773"/>
      <c r="L40" s="3774"/>
      <c r="M40" s="3810"/>
      <c r="N40" s="3811"/>
      <c r="O40" s="3821"/>
      <c r="P40" s="3823"/>
      <c r="Q40" s="3826"/>
      <c r="R40" s="3800"/>
      <c r="S40" s="3785"/>
      <c r="T40" s="3786"/>
    </row>
    <row r="41" spans="1:20" ht="10.35" customHeight="1">
      <c r="A41" s="3753"/>
      <c r="B41" s="3807"/>
      <c r="C41" s="3808"/>
      <c r="D41" s="3808"/>
      <c r="E41" s="3809"/>
      <c r="F41" s="3764"/>
      <c r="G41" s="3765"/>
      <c r="H41" s="3766"/>
      <c r="I41" s="3725"/>
      <c r="J41" s="3813" t="s">
        <v>575</v>
      </c>
      <c r="K41" s="3833"/>
      <c r="L41" s="3815"/>
      <c r="M41" s="3776"/>
      <c r="N41" s="3812"/>
      <c r="O41" s="3816"/>
      <c r="P41" s="3823"/>
      <c r="Q41" s="3826"/>
      <c r="R41" s="3800"/>
      <c r="S41" s="3783" t="s">
        <v>574</v>
      </c>
      <c r="T41" s="3784"/>
    </row>
    <row r="42" spans="1:20" ht="10.35" customHeight="1">
      <c r="A42" s="3753"/>
      <c r="B42" s="3789"/>
      <c r="C42" s="3819"/>
      <c r="D42" s="3819"/>
      <c r="E42" s="3791"/>
      <c r="F42" s="3764"/>
      <c r="G42" s="3765"/>
      <c r="H42" s="3766"/>
      <c r="I42" s="3725"/>
      <c r="J42" s="3764"/>
      <c r="K42" s="3765"/>
      <c r="L42" s="3766"/>
      <c r="M42" s="3795"/>
      <c r="N42" s="3797"/>
      <c r="O42" s="3817"/>
      <c r="P42" s="3823"/>
      <c r="Q42" s="3826"/>
      <c r="R42" s="3800"/>
      <c r="S42" s="3785"/>
      <c r="T42" s="3786"/>
    </row>
    <row r="43" spans="1:20" ht="10.35" customHeight="1">
      <c r="A43" s="3754"/>
      <c r="B43" s="3792"/>
      <c r="C43" s="3793"/>
      <c r="D43" s="3793"/>
      <c r="E43" s="3794"/>
      <c r="F43" s="3767"/>
      <c r="G43" s="3768"/>
      <c r="H43" s="3769"/>
      <c r="I43" s="3726"/>
      <c r="J43" s="3767"/>
      <c r="K43" s="3768"/>
      <c r="L43" s="3769"/>
      <c r="M43" s="3796"/>
      <c r="N43" s="3798"/>
      <c r="O43" s="3818"/>
      <c r="P43" s="3824"/>
      <c r="Q43" s="3827"/>
      <c r="R43" s="3801"/>
      <c r="S43" s="3787"/>
      <c r="T43" s="3788"/>
    </row>
    <row r="44" spans="1:20" ht="10.35" customHeight="1">
      <c r="A44" s="3752"/>
      <c r="B44" s="3782"/>
      <c r="C44" s="3756"/>
      <c r="D44" s="3756"/>
      <c r="E44" s="3757"/>
      <c r="F44" s="3771"/>
      <c r="G44" s="3762"/>
      <c r="H44" s="3763"/>
      <c r="I44" s="3770"/>
      <c r="J44" s="3771" t="s">
        <v>574</v>
      </c>
      <c r="K44" s="3762"/>
      <c r="L44" s="3763"/>
      <c r="M44" s="3775"/>
      <c r="N44" s="3777"/>
      <c r="O44" s="3820"/>
      <c r="P44" s="3822"/>
      <c r="Q44" s="3825"/>
      <c r="R44" s="3799"/>
      <c r="S44" s="3802" t="s">
        <v>574</v>
      </c>
      <c r="T44" s="3803"/>
    </row>
    <row r="45" spans="1:20" ht="10.35" customHeight="1">
      <c r="A45" s="3753"/>
      <c r="B45" s="3758"/>
      <c r="C45" s="3759"/>
      <c r="D45" s="3759"/>
      <c r="E45" s="3760"/>
      <c r="F45" s="3764"/>
      <c r="G45" s="3765"/>
      <c r="H45" s="3766"/>
      <c r="I45" s="3725"/>
      <c r="J45" s="3764"/>
      <c r="K45" s="3765"/>
      <c r="L45" s="3766"/>
      <c r="M45" s="3776"/>
      <c r="N45" s="3778"/>
      <c r="O45" s="3821"/>
      <c r="P45" s="3823"/>
      <c r="Q45" s="3826"/>
      <c r="R45" s="3800"/>
      <c r="S45" s="3785"/>
      <c r="T45" s="3786"/>
    </row>
    <row r="46" spans="1:20" ht="10.35" customHeight="1">
      <c r="A46" s="3753"/>
      <c r="B46" s="3804"/>
      <c r="C46" s="3832"/>
      <c r="D46" s="3832"/>
      <c r="E46" s="3806"/>
      <c r="F46" s="3764"/>
      <c r="G46" s="3765"/>
      <c r="H46" s="3766"/>
      <c r="I46" s="3725"/>
      <c r="J46" s="3772"/>
      <c r="K46" s="3773"/>
      <c r="L46" s="3774"/>
      <c r="M46" s="3810"/>
      <c r="N46" s="3811"/>
      <c r="O46" s="3821"/>
      <c r="P46" s="3823"/>
      <c r="Q46" s="3826"/>
      <c r="R46" s="3800"/>
      <c r="S46" s="3785"/>
      <c r="T46" s="3786"/>
    </row>
    <row r="47" spans="1:20" ht="10.35" customHeight="1">
      <c r="A47" s="3753"/>
      <c r="B47" s="3807"/>
      <c r="C47" s="3808"/>
      <c r="D47" s="3808"/>
      <c r="E47" s="3809"/>
      <c r="F47" s="3764"/>
      <c r="G47" s="3765"/>
      <c r="H47" s="3766"/>
      <c r="I47" s="3725"/>
      <c r="J47" s="3813" t="s">
        <v>575</v>
      </c>
      <c r="K47" s="3833"/>
      <c r="L47" s="3815"/>
      <c r="M47" s="3776"/>
      <c r="N47" s="3812"/>
      <c r="O47" s="3816"/>
      <c r="P47" s="3823"/>
      <c r="Q47" s="3826"/>
      <c r="R47" s="3800"/>
      <c r="S47" s="3783" t="s">
        <v>574</v>
      </c>
      <c r="T47" s="3784"/>
    </row>
    <row r="48" spans="1:20" ht="10.35" customHeight="1">
      <c r="A48" s="3753"/>
      <c r="B48" s="3789"/>
      <c r="C48" s="3819"/>
      <c r="D48" s="3819"/>
      <c r="E48" s="3791"/>
      <c r="F48" s="3764"/>
      <c r="G48" s="3765"/>
      <c r="H48" s="3766"/>
      <c r="I48" s="3725"/>
      <c r="J48" s="3764"/>
      <c r="K48" s="3765"/>
      <c r="L48" s="3766"/>
      <c r="M48" s="3795"/>
      <c r="N48" s="3797"/>
      <c r="O48" s="3817"/>
      <c r="P48" s="3823"/>
      <c r="Q48" s="3826"/>
      <c r="R48" s="3800"/>
      <c r="S48" s="3785"/>
      <c r="T48" s="3786"/>
    </row>
    <row r="49" spans="1:21" ht="10.35" customHeight="1">
      <c r="A49" s="3754"/>
      <c r="B49" s="3792"/>
      <c r="C49" s="3793"/>
      <c r="D49" s="3793"/>
      <c r="E49" s="3794"/>
      <c r="F49" s="3767"/>
      <c r="G49" s="3768"/>
      <c r="H49" s="3769"/>
      <c r="I49" s="3726"/>
      <c r="J49" s="3767"/>
      <c r="K49" s="3768"/>
      <c r="L49" s="3769"/>
      <c r="M49" s="3796"/>
      <c r="N49" s="3798"/>
      <c r="O49" s="3818"/>
      <c r="P49" s="3824"/>
      <c r="Q49" s="3827"/>
      <c r="R49" s="3801"/>
      <c r="S49" s="3787"/>
      <c r="T49" s="3788"/>
    </row>
    <row r="50" spans="1:21" ht="10.35" customHeight="1">
      <c r="A50" s="3752"/>
      <c r="B50" s="3782"/>
      <c r="C50" s="3756"/>
      <c r="D50" s="3756"/>
      <c r="E50" s="3757"/>
      <c r="F50" s="3771"/>
      <c r="G50" s="3762"/>
      <c r="H50" s="3763"/>
      <c r="I50" s="3770"/>
      <c r="J50" s="3771" t="s">
        <v>574</v>
      </c>
      <c r="K50" s="3762"/>
      <c r="L50" s="3763"/>
      <c r="M50" s="3775"/>
      <c r="N50" s="3777"/>
      <c r="O50" s="3820"/>
      <c r="P50" s="3822"/>
      <c r="Q50" s="3825"/>
      <c r="R50" s="3799"/>
      <c r="S50" s="3802" t="s">
        <v>574</v>
      </c>
      <c r="T50" s="3803"/>
    </row>
    <row r="51" spans="1:21" ht="10.35" customHeight="1">
      <c r="A51" s="3753"/>
      <c r="B51" s="3758"/>
      <c r="C51" s="3759"/>
      <c r="D51" s="3759"/>
      <c r="E51" s="3760"/>
      <c r="F51" s="3764"/>
      <c r="G51" s="3765"/>
      <c r="H51" s="3766"/>
      <c r="I51" s="3725"/>
      <c r="J51" s="3764"/>
      <c r="K51" s="3765"/>
      <c r="L51" s="3766"/>
      <c r="M51" s="3776"/>
      <c r="N51" s="3778"/>
      <c r="O51" s="3821"/>
      <c r="P51" s="3823"/>
      <c r="Q51" s="3826"/>
      <c r="R51" s="3800"/>
      <c r="S51" s="3785"/>
      <c r="T51" s="3786"/>
    </row>
    <row r="52" spans="1:21" ht="10.35" customHeight="1">
      <c r="A52" s="3753"/>
      <c r="B52" s="3804"/>
      <c r="C52" s="3832"/>
      <c r="D52" s="3832"/>
      <c r="E52" s="3806"/>
      <c r="F52" s="3764"/>
      <c r="G52" s="3765"/>
      <c r="H52" s="3766"/>
      <c r="I52" s="3725"/>
      <c r="J52" s="3772"/>
      <c r="K52" s="3773"/>
      <c r="L52" s="3774"/>
      <c r="M52" s="3810"/>
      <c r="N52" s="3811"/>
      <c r="O52" s="3821"/>
      <c r="P52" s="3823"/>
      <c r="Q52" s="3826"/>
      <c r="R52" s="3800"/>
      <c r="S52" s="3785"/>
      <c r="T52" s="3786"/>
    </row>
    <row r="53" spans="1:21" ht="10.35" customHeight="1">
      <c r="A53" s="3753"/>
      <c r="B53" s="3807"/>
      <c r="C53" s="3808"/>
      <c r="D53" s="3808"/>
      <c r="E53" s="3809"/>
      <c r="F53" s="3764"/>
      <c r="G53" s="3765"/>
      <c r="H53" s="3766"/>
      <c r="I53" s="3725"/>
      <c r="J53" s="3813" t="s">
        <v>575</v>
      </c>
      <c r="K53" s="3833"/>
      <c r="L53" s="3815"/>
      <c r="M53" s="3776"/>
      <c r="N53" s="3812"/>
      <c r="O53" s="3816"/>
      <c r="P53" s="3823"/>
      <c r="Q53" s="3826"/>
      <c r="R53" s="3800"/>
      <c r="S53" s="3783" t="s">
        <v>574</v>
      </c>
      <c r="T53" s="3784"/>
    </row>
    <row r="54" spans="1:21" ht="10.35" customHeight="1">
      <c r="A54" s="3753"/>
      <c r="B54" s="3789"/>
      <c r="C54" s="3819"/>
      <c r="D54" s="3819"/>
      <c r="E54" s="3791"/>
      <c r="F54" s="3764"/>
      <c r="G54" s="3765"/>
      <c r="H54" s="3766"/>
      <c r="I54" s="3725"/>
      <c r="J54" s="3764"/>
      <c r="K54" s="3765"/>
      <c r="L54" s="3766"/>
      <c r="M54" s="3795"/>
      <c r="N54" s="3797"/>
      <c r="O54" s="3817"/>
      <c r="P54" s="3823"/>
      <c r="Q54" s="3826"/>
      <c r="R54" s="3800"/>
      <c r="S54" s="3785"/>
      <c r="T54" s="3786"/>
    </row>
    <row r="55" spans="1:21" ht="10.35" customHeight="1">
      <c r="A55" s="3754"/>
      <c r="B55" s="3792"/>
      <c r="C55" s="3793"/>
      <c r="D55" s="3793"/>
      <c r="E55" s="3794"/>
      <c r="F55" s="3767"/>
      <c r="G55" s="3768"/>
      <c r="H55" s="3769"/>
      <c r="I55" s="3726"/>
      <c r="J55" s="3767"/>
      <c r="K55" s="3768"/>
      <c r="L55" s="3769"/>
      <c r="M55" s="3796"/>
      <c r="N55" s="3798"/>
      <c r="O55" s="3818"/>
      <c r="P55" s="3824"/>
      <c r="Q55" s="3827"/>
      <c r="R55" s="3801"/>
      <c r="S55" s="3787"/>
      <c r="T55" s="3788"/>
    </row>
    <row r="56" spans="1:21" ht="10.35" customHeight="1">
      <c r="A56" s="3752"/>
      <c r="B56" s="3782"/>
      <c r="C56" s="3756"/>
      <c r="D56" s="3756"/>
      <c r="E56" s="3757"/>
      <c r="F56" s="3771"/>
      <c r="G56" s="3762"/>
      <c r="H56" s="3763"/>
      <c r="I56" s="3770"/>
      <c r="J56" s="3771" t="s">
        <v>574</v>
      </c>
      <c r="K56" s="3762"/>
      <c r="L56" s="3763"/>
      <c r="M56" s="3775"/>
      <c r="N56" s="3777"/>
      <c r="O56" s="3820"/>
      <c r="P56" s="3822"/>
      <c r="Q56" s="3825"/>
      <c r="R56" s="3799"/>
      <c r="S56" s="3802" t="s">
        <v>574</v>
      </c>
      <c r="T56" s="3803"/>
    </row>
    <row r="57" spans="1:21" ht="10.35" customHeight="1">
      <c r="A57" s="3753"/>
      <c r="B57" s="3758"/>
      <c r="C57" s="3759"/>
      <c r="D57" s="3759"/>
      <c r="E57" s="3760"/>
      <c r="F57" s="3764"/>
      <c r="G57" s="3765"/>
      <c r="H57" s="3766"/>
      <c r="I57" s="3725"/>
      <c r="J57" s="3764"/>
      <c r="K57" s="3765"/>
      <c r="L57" s="3766"/>
      <c r="M57" s="3776"/>
      <c r="N57" s="3778"/>
      <c r="O57" s="3821"/>
      <c r="P57" s="3823"/>
      <c r="Q57" s="3826"/>
      <c r="R57" s="3800"/>
      <c r="S57" s="3785"/>
      <c r="T57" s="3786"/>
    </row>
    <row r="58" spans="1:21" ht="10.35" customHeight="1">
      <c r="A58" s="3753"/>
      <c r="B58" s="3804"/>
      <c r="C58" s="3832"/>
      <c r="D58" s="3832"/>
      <c r="E58" s="3806"/>
      <c r="F58" s="3764"/>
      <c r="G58" s="3765"/>
      <c r="H58" s="3766"/>
      <c r="I58" s="3725"/>
      <c r="J58" s="3772"/>
      <c r="K58" s="3773"/>
      <c r="L58" s="3774"/>
      <c r="M58" s="3810"/>
      <c r="N58" s="3811"/>
      <c r="O58" s="3821"/>
      <c r="P58" s="3823"/>
      <c r="Q58" s="3826"/>
      <c r="R58" s="3800"/>
      <c r="S58" s="3785"/>
      <c r="T58" s="3786"/>
    </row>
    <row r="59" spans="1:21" ht="10.35" customHeight="1">
      <c r="A59" s="3753"/>
      <c r="B59" s="3807"/>
      <c r="C59" s="3808"/>
      <c r="D59" s="3808"/>
      <c r="E59" s="3809"/>
      <c r="F59" s="3764"/>
      <c r="G59" s="3765"/>
      <c r="H59" s="3766"/>
      <c r="I59" s="3725"/>
      <c r="J59" s="3813" t="s">
        <v>575</v>
      </c>
      <c r="K59" s="3833"/>
      <c r="L59" s="3815"/>
      <c r="M59" s="3776"/>
      <c r="N59" s="3812"/>
      <c r="O59" s="3816"/>
      <c r="P59" s="3823"/>
      <c r="Q59" s="3826"/>
      <c r="R59" s="3800"/>
      <c r="S59" s="3783" t="s">
        <v>574</v>
      </c>
      <c r="T59" s="3784"/>
    </row>
    <row r="60" spans="1:21" ht="10.35" customHeight="1">
      <c r="A60" s="3753"/>
      <c r="B60" s="3789"/>
      <c r="C60" s="3819"/>
      <c r="D60" s="3819"/>
      <c r="E60" s="3791"/>
      <c r="F60" s="3764"/>
      <c r="G60" s="3765"/>
      <c r="H60" s="3766"/>
      <c r="I60" s="3725"/>
      <c r="J60" s="3764"/>
      <c r="K60" s="3765"/>
      <c r="L60" s="3766"/>
      <c r="M60" s="3795"/>
      <c r="N60" s="3797"/>
      <c r="O60" s="3817"/>
      <c r="P60" s="3823"/>
      <c r="Q60" s="3826"/>
      <c r="R60" s="3800"/>
      <c r="S60" s="3785"/>
      <c r="T60" s="3786"/>
    </row>
    <row r="61" spans="1:21" ht="10.35" customHeight="1">
      <c r="A61" s="3754"/>
      <c r="B61" s="3792"/>
      <c r="C61" s="3793"/>
      <c r="D61" s="3793"/>
      <c r="E61" s="3794"/>
      <c r="F61" s="3767"/>
      <c r="G61" s="3768"/>
      <c r="H61" s="3769"/>
      <c r="I61" s="3726"/>
      <c r="J61" s="3767"/>
      <c r="K61" s="3768"/>
      <c r="L61" s="3769"/>
      <c r="M61" s="3796"/>
      <c r="N61" s="3798"/>
      <c r="O61" s="3818"/>
      <c r="P61" s="3824"/>
      <c r="Q61" s="3827"/>
      <c r="R61" s="3801"/>
      <c r="S61" s="3787"/>
      <c r="T61" s="3788"/>
    </row>
    <row r="62" spans="1:21" s="312" customFormat="1" ht="13.5" customHeight="1">
      <c r="A62" s="313" t="s">
        <v>576</v>
      </c>
      <c r="B62" s="313"/>
      <c r="C62" s="313"/>
      <c r="D62" s="313"/>
      <c r="H62" s="313"/>
      <c r="I62" s="313"/>
      <c r="J62" s="313"/>
      <c r="K62" s="313"/>
      <c r="L62" s="313"/>
      <c r="M62" s="314"/>
      <c r="N62" s="314"/>
      <c r="O62" s="314"/>
      <c r="P62" s="3837" t="s">
        <v>577</v>
      </c>
      <c r="Q62" s="3837"/>
      <c r="R62" s="3837"/>
      <c r="S62" s="3837"/>
      <c r="T62" s="3837"/>
      <c r="U62" s="315"/>
    </row>
    <row r="63" spans="1:21" s="312" customFormat="1" ht="13.5" customHeight="1">
      <c r="A63" s="316" t="s">
        <v>578</v>
      </c>
      <c r="B63" s="316"/>
      <c r="C63" s="316"/>
      <c r="E63" s="316" t="s">
        <v>579</v>
      </c>
      <c r="F63" s="316"/>
      <c r="G63" s="316"/>
      <c r="H63" s="316"/>
      <c r="I63" s="316"/>
      <c r="K63" s="316" t="s">
        <v>580</v>
      </c>
      <c r="N63" s="316" t="s">
        <v>581</v>
      </c>
      <c r="P63" s="3837"/>
      <c r="Q63" s="3837"/>
      <c r="R63" s="3837"/>
      <c r="S63" s="3837"/>
      <c r="T63" s="3837"/>
      <c r="U63" s="315"/>
    </row>
    <row r="64" spans="1:21" s="312" customFormat="1" ht="11.25" customHeight="1">
      <c r="A64" s="316" t="s">
        <v>582</v>
      </c>
      <c r="B64" s="316"/>
      <c r="C64" s="316"/>
      <c r="E64" s="316" t="s">
        <v>583</v>
      </c>
      <c r="F64" s="316"/>
      <c r="G64" s="316"/>
      <c r="I64" s="316" t="s">
        <v>584</v>
      </c>
      <c r="J64" s="316"/>
      <c r="K64" s="316"/>
      <c r="L64" s="316" t="s">
        <v>585</v>
      </c>
      <c r="M64" s="317"/>
      <c r="N64" s="316" t="s">
        <v>586</v>
      </c>
      <c r="O64" s="316"/>
      <c r="P64" s="3837" t="s">
        <v>587</v>
      </c>
      <c r="Q64" s="3837"/>
      <c r="R64" s="3837"/>
      <c r="S64" s="3837"/>
      <c r="T64" s="3837"/>
      <c r="U64" s="315"/>
    </row>
    <row r="65" spans="1:21" s="312" customFormat="1" ht="14.25" customHeight="1">
      <c r="A65" s="316" t="s">
        <v>588</v>
      </c>
      <c r="B65" s="318"/>
      <c r="C65" s="318"/>
      <c r="D65" s="318"/>
      <c r="E65" s="313"/>
      <c r="F65" s="316" t="s">
        <v>589</v>
      </c>
      <c r="G65" s="318"/>
      <c r="H65" s="318"/>
      <c r="I65" s="318"/>
      <c r="J65" s="318"/>
      <c r="K65" s="316" t="s">
        <v>590</v>
      </c>
      <c r="M65" s="316"/>
      <c r="N65" s="313"/>
      <c r="O65" s="313"/>
      <c r="P65" s="3837"/>
      <c r="Q65" s="3837"/>
      <c r="R65" s="3837"/>
      <c r="S65" s="3837"/>
      <c r="T65" s="3837"/>
      <c r="U65" s="315"/>
    </row>
    <row r="66" spans="1:21" s="312" customFormat="1" ht="13.5" customHeight="1">
      <c r="A66" s="3837" t="s">
        <v>591</v>
      </c>
      <c r="B66" s="3837"/>
      <c r="C66" s="3837"/>
      <c r="D66" s="3837"/>
      <c r="E66" s="3837"/>
      <c r="F66" s="3837"/>
      <c r="G66" s="3837"/>
      <c r="H66" s="3837"/>
      <c r="I66" s="3837"/>
      <c r="J66" s="3837"/>
      <c r="K66" s="3837"/>
      <c r="L66" s="3837"/>
      <c r="M66" s="3837"/>
      <c r="N66" s="3837"/>
      <c r="O66" s="3837"/>
      <c r="P66" s="3837"/>
      <c r="Q66" s="3837"/>
      <c r="R66" s="3837"/>
      <c r="S66" s="3837"/>
      <c r="T66" s="3837"/>
      <c r="U66" s="315"/>
    </row>
    <row r="67" spans="1:21" s="312" customFormat="1" ht="13.5" customHeight="1">
      <c r="A67" s="3837"/>
      <c r="B67" s="3837"/>
      <c r="C67" s="3837"/>
      <c r="D67" s="3837"/>
      <c r="E67" s="3837"/>
      <c r="F67" s="3837"/>
      <c r="G67" s="3837"/>
      <c r="H67" s="3837"/>
      <c r="I67" s="3837"/>
      <c r="J67" s="3837"/>
      <c r="K67" s="3837"/>
      <c r="L67" s="3837"/>
      <c r="M67" s="3837"/>
      <c r="N67" s="3837"/>
      <c r="O67" s="3837"/>
      <c r="P67" s="3835" t="s">
        <v>592</v>
      </c>
      <c r="Q67" s="3835"/>
      <c r="R67" s="3835"/>
      <c r="S67" s="3835"/>
      <c r="T67" s="3835"/>
      <c r="U67" s="315"/>
    </row>
    <row r="68" spans="1:21" s="312" customFormat="1" ht="13.5" customHeight="1">
      <c r="A68" s="3837"/>
      <c r="B68" s="3837"/>
      <c r="C68" s="3837"/>
      <c r="D68" s="3837"/>
      <c r="E68" s="3837"/>
      <c r="F68" s="3837"/>
      <c r="G68" s="3837"/>
      <c r="H68" s="3837"/>
      <c r="I68" s="3837"/>
      <c r="J68" s="3837"/>
      <c r="K68" s="3837"/>
      <c r="L68" s="3837"/>
      <c r="M68" s="3837"/>
      <c r="N68" s="3837"/>
      <c r="O68" s="3837"/>
      <c r="P68" s="3835"/>
      <c r="Q68" s="3835"/>
      <c r="R68" s="3835"/>
      <c r="S68" s="3835"/>
      <c r="T68" s="3835"/>
      <c r="U68" s="315"/>
    </row>
    <row r="69" spans="1:21" s="312" customFormat="1" ht="13.5" customHeight="1">
      <c r="A69" s="3838" t="s">
        <v>593</v>
      </c>
      <c r="B69" s="3838"/>
      <c r="C69" s="3838"/>
      <c r="D69" s="3838"/>
      <c r="E69" s="3838"/>
      <c r="F69" s="3838"/>
      <c r="G69" s="3838"/>
      <c r="H69" s="3838"/>
      <c r="I69" s="3838"/>
      <c r="J69" s="3838"/>
      <c r="K69" s="3838"/>
      <c r="L69" s="3838"/>
      <c r="M69" s="3838"/>
      <c r="N69" s="3838"/>
      <c r="O69" s="3838"/>
      <c r="P69" s="3835" t="s">
        <v>594</v>
      </c>
      <c r="Q69" s="3835"/>
      <c r="R69" s="3835"/>
      <c r="S69" s="3835"/>
      <c r="T69" s="3835"/>
      <c r="U69" s="315"/>
    </row>
    <row r="70" spans="1:21" s="312" customFormat="1" ht="13.5" customHeight="1">
      <c r="A70" s="3838" t="s">
        <v>595</v>
      </c>
      <c r="B70" s="3838"/>
      <c r="C70" s="3838"/>
      <c r="D70" s="3838"/>
      <c r="E70" s="3838"/>
      <c r="F70" s="3838"/>
      <c r="G70" s="3838"/>
      <c r="H70" s="3838"/>
      <c r="I70" s="3838"/>
      <c r="J70" s="3838"/>
      <c r="K70" s="3838"/>
      <c r="L70" s="3838"/>
      <c r="M70" s="3838"/>
      <c r="N70" s="3838"/>
      <c r="O70" s="3838"/>
      <c r="P70" s="3835"/>
      <c r="Q70" s="3835"/>
      <c r="R70" s="3835"/>
      <c r="S70" s="3835"/>
      <c r="T70" s="3835"/>
      <c r="U70" s="319"/>
    </row>
    <row r="71" spans="1:21" ht="13.5" customHeight="1">
      <c r="A71" s="3834" t="s">
        <v>596</v>
      </c>
      <c r="B71" s="3834"/>
      <c r="C71" s="3834"/>
      <c r="D71" s="3834"/>
      <c r="E71" s="3834"/>
      <c r="F71" s="3834"/>
      <c r="G71" s="3834"/>
      <c r="H71" s="3834"/>
      <c r="I71" s="3834"/>
      <c r="J71" s="3834"/>
      <c r="K71" s="3834"/>
      <c r="L71" s="3834"/>
      <c r="M71" s="3834"/>
      <c r="N71" s="3834"/>
      <c r="O71" s="3834"/>
      <c r="P71" s="3835" t="s">
        <v>597</v>
      </c>
      <c r="Q71" s="3835"/>
      <c r="R71" s="3835"/>
      <c r="S71" s="3835"/>
      <c r="T71" s="3835"/>
      <c r="U71" s="319"/>
    </row>
    <row r="72" spans="1:21" ht="13.5" customHeight="1">
      <c r="A72" s="3834"/>
      <c r="B72" s="3834"/>
      <c r="C72" s="3834"/>
      <c r="D72" s="3834"/>
      <c r="E72" s="3834"/>
      <c r="F72" s="3834"/>
      <c r="G72" s="3834"/>
      <c r="H72" s="3834"/>
      <c r="I72" s="3834"/>
      <c r="J72" s="3834"/>
      <c r="K72" s="3834"/>
      <c r="L72" s="3834"/>
      <c r="M72" s="3834"/>
      <c r="N72" s="3834"/>
      <c r="O72" s="3834"/>
      <c r="P72" s="3835"/>
      <c r="Q72" s="3835"/>
      <c r="R72" s="3835"/>
      <c r="S72" s="3835"/>
      <c r="T72" s="3835"/>
      <c r="U72" s="319"/>
    </row>
    <row r="73" spans="1:21" ht="13.5" customHeight="1">
      <c r="A73" s="3834"/>
      <c r="B73" s="3834"/>
      <c r="C73" s="3834"/>
      <c r="D73" s="3834"/>
      <c r="E73" s="3834"/>
      <c r="F73" s="3834"/>
      <c r="G73" s="3834"/>
      <c r="H73" s="3834"/>
      <c r="I73" s="3834"/>
      <c r="J73" s="3834"/>
      <c r="K73" s="3834"/>
      <c r="L73" s="3834"/>
      <c r="M73" s="3834"/>
      <c r="N73" s="3834"/>
      <c r="O73" s="3834"/>
      <c r="P73" s="3836" t="s">
        <v>598</v>
      </c>
      <c r="Q73" s="3836"/>
      <c r="R73" s="3836"/>
      <c r="S73" s="3836"/>
      <c r="T73" s="3836"/>
      <c r="U73" s="319"/>
    </row>
    <row r="74" spans="1:21">
      <c r="H74" s="297"/>
      <c r="I74" s="297"/>
      <c r="J74" s="297"/>
      <c r="K74" s="297"/>
      <c r="L74" s="297"/>
      <c r="M74" s="297"/>
      <c r="N74" s="297"/>
      <c r="O74" s="297"/>
      <c r="Q74" s="297"/>
      <c r="R74" s="297"/>
      <c r="S74" s="297"/>
      <c r="T74" s="297"/>
    </row>
    <row r="75" spans="1:21">
      <c r="H75" s="297"/>
      <c r="I75" s="297"/>
      <c r="J75" s="297"/>
      <c r="K75" s="297"/>
      <c r="L75" s="297"/>
      <c r="M75" s="297"/>
      <c r="N75" s="297"/>
      <c r="O75" s="297"/>
      <c r="Q75" s="297"/>
      <c r="R75" s="297"/>
      <c r="S75" s="297"/>
      <c r="T75" s="297"/>
    </row>
    <row r="76" spans="1:21">
      <c r="H76" s="297"/>
      <c r="I76" s="297"/>
      <c r="J76" s="297"/>
      <c r="K76" s="297"/>
      <c r="L76" s="297"/>
      <c r="M76" s="297"/>
      <c r="N76" s="297"/>
      <c r="O76" s="297"/>
    </row>
    <row r="77" spans="1:21">
      <c r="P77" s="297"/>
      <c r="Q77" s="297"/>
      <c r="R77" s="297"/>
      <c r="S77" s="297"/>
      <c r="T77" s="297"/>
    </row>
    <row r="78" spans="1:21">
      <c r="P78" s="297"/>
      <c r="Q78" s="297"/>
      <c r="R78" s="297"/>
      <c r="S78" s="297"/>
      <c r="T78" s="297"/>
    </row>
    <row r="79" spans="1:21">
      <c r="P79" s="297"/>
    </row>
    <row r="83" spans="15:19">
      <c r="O83" s="297"/>
    </row>
    <row r="86" spans="15:19">
      <c r="P86" s="321"/>
      <c r="Q86" s="321"/>
      <c r="R86" s="321"/>
      <c r="S86" s="322"/>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4"/>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91" orientation="landscape"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K40"/>
  <sheetViews>
    <sheetView view="pageBreakPreview" zoomScaleNormal="100" zoomScaleSheetLayoutView="100" workbookViewId="0"/>
  </sheetViews>
  <sheetFormatPr defaultColWidth="2.33203125" defaultRowHeight="13.2"/>
  <sheetData>
    <row r="1" spans="1:37">
      <c r="A1" s="419"/>
      <c r="B1" s="419"/>
      <c r="C1" s="419"/>
      <c r="D1" s="419"/>
      <c r="E1" s="419"/>
      <c r="F1" s="419"/>
      <c r="G1" s="419"/>
      <c r="H1" s="419"/>
      <c r="I1" s="419"/>
      <c r="J1" s="419"/>
      <c r="K1" s="419"/>
      <c r="L1" s="419"/>
      <c r="M1" s="419"/>
      <c r="N1" s="419"/>
      <c r="O1" s="419"/>
      <c r="P1" s="419"/>
      <c r="Q1" s="419"/>
      <c r="R1" s="419"/>
      <c r="S1" s="419"/>
      <c r="T1" s="419"/>
      <c r="U1" s="419"/>
      <c r="V1" s="419"/>
      <c r="W1" s="419"/>
      <c r="X1" s="323"/>
      <c r="Y1" s="324"/>
      <c r="Z1" s="324"/>
      <c r="AA1" s="324"/>
      <c r="AB1" s="324"/>
      <c r="AC1" s="325"/>
      <c r="AD1" s="3840"/>
      <c r="AE1" s="3840"/>
      <c r="AF1" s="3840"/>
      <c r="AG1" s="3840"/>
      <c r="AH1" s="3840"/>
      <c r="AI1" s="3840"/>
      <c r="AJ1" s="3840"/>
      <c r="AK1" s="324"/>
    </row>
    <row r="2" spans="1:37">
      <c r="A2" s="419"/>
      <c r="B2" s="419"/>
      <c r="C2" s="419"/>
      <c r="D2" s="419"/>
      <c r="E2" s="419"/>
      <c r="F2" s="419"/>
      <c r="G2" s="419"/>
      <c r="H2" s="419"/>
      <c r="I2" s="419"/>
      <c r="J2" s="419"/>
      <c r="K2" s="419"/>
      <c r="L2" s="419"/>
      <c r="M2" s="419"/>
      <c r="N2" s="419"/>
      <c r="O2" s="419"/>
      <c r="P2" s="419"/>
      <c r="Q2" s="419"/>
      <c r="R2" s="419"/>
      <c r="S2" s="419"/>
      <c r="T2" s="419"/>
      <c r="U2" s="419"/>
      <c r="V2" s="419"/>
      <c r="W2" s="419"/>
      <c r="X2" s="323"/>
      <c r="Y2" s="418"/>
      <c r="Z2" s="418"/>
      <c r="AA2" s="418"/>
      <c r="AB2" s="418"/>
      <c r="AC2" s="418"/>
      <c r="AD2" s="418"/>
      <c r="AE2" s="418"/>
      <c r="AF2" s="418"/>
      <c r="AG2" s="418"/>
      <c r="AH2" s="418"/>
      <c r="AI2" s="418"/>
      <c r="AJ2" s="418"/>
      <c r="AK2" s="418"/>
    </row>
    <row r="3" spans="1:37">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325"/>
      <c r="AE3" s="325"/>
      <c r="AF3" s="325"/>
      <c r="AG3" s="325"/>
      <c r="AH3" s="325"/>
      <c r="AI3" s="325"/>
      <c r="AJ3" s="325"/>
      <c r="AK3" s="419"/>
    </row>
    <row r="4" spans="1:37">
      <c r="A4" s="419"/>
      <c r="B4" s="3841" t="str">
        <f>入力シート!C5&amp;"　殿"</f>
        <v>久留米市長　殿</v>
      </c>
      <c r="C4" s="3841"/>
      <c r="D4" s="3841"/>
      <c r="E4" s="3841"/>
      <c r="F4" s="3841"/>
      <c r="G4" s="3841"/>
      <c r="H4" s="3841"/>
      <c r="I4" s="3841"/>
      <c r="J4" s="3841"/>
      <c r="K4" s="3841"/>
      <c r="L4" s="130"/>
      <c r="M4" s="130"/>
      <c r="N4" s="130"/>
      <c r="O4" s="130"/>
      <c r="P4" s="130"/>
      <c r="Q4" s="563"/>
      <c r="R4" s="419"/>
      <c r="S4" s="419"/>
      <c r="T4" s="419"/>
      <c r="U4" s="419"/>
      <c r="V4" s="419"/>
      <c r="W4" s="419"/>
      <c r="X4" s="419"/>
      <c r="Y4" s="419"/>
      <c r="Z4" s="419"/>
      <c r="AA4" s="419"/>
      <c r="AB4" s="419"/>
      <c r="AC4" s="419"/>
      <c r="AD4" s="419"/>
      <c r="AE4" s="419"/>
      <c r="AF4" s="419"/>
      <c r="AG4" s="419"/>
      <c r="AH4" s="419"/>
      <c r="AI4" s="419"/>
      <c r="AJ4" s="419"/>
      <c r="AK4" s="419"/>
    </row>
    <row r="5" spans="1:37">
      <c r="A5" s="419"/>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row>
    <row r="6" spans="1:37">
      <c r="A6" s="419"/>
      <c r="B6" s="419"/>
      <c r="C6" s="419"/>
      <c r="D6" s="419"/>
      <c r="E6" s="419"/>
      <c r="F6" s="419"/>
      <c r="G6" s="419"/>
      <c r="H6" s="419"/>
      <c r="I6" s="419"/>
      <c r="J6" s="419"/>
      <c r="K6" s="419"/>
      <c r="L6" s="419"/>
      <c r="M6" s="419"/>
      <c r="N6" s="419"/>
      <c r="O6" s="419"/>
      <c r="P6" s="419"/>
      <c r="Q6" s="419"/>
      <c r="R6" s="419"/>
      <c r="S6" s="419"/>
      <c r="T6" s="419"/>
      <c r="U6" s="419" t="s">
        <v>937</v>
      </c>
      <c r="V6" s="419"/>
      <c r="W6" s="419"/>
      <c r="X6" s="419"/>
      <c r="Y6" s="419"/>
      <c r="Z6" s="419"/>
      <c r="AA6" s="419"/>
      <c r="AB6" s="419"/>
      <c r="AC6" s="419"/>
      <c r="AD6" s="419"/>
      <c r="AE6" s="419"/>
      <c r="AF6" s="419"/>
      <c r="AG6" s="419"/>
      <c r="AH6" s="419"/>
      <c r="AI6" s="419"/>
      <c r="AJ6" s="419"/>
      <c r="AK6" s="419"/>
    </row>
    <row r="7" spans="1:37">
      <c r="A7" s="419"/>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row>
    <row r="8" spans="1:37">
      <c r="A8" s="419"/>
      <c r="B8" s="419"/>
      <c r="C8" s="419"/>
      <c r="D8" s="419"/>
      <c r="E8" s="419"/>
      <c r="F8" s="419"/>
      <c r="G8" s="419"/>
      <c r="H8" s="419"/>
      <c r="I8" s="419"/>
      <c r="J8" s="419"/>
      <c r="K8" s="419"/>
      <c r="L8" s="419"/>
      <c r="M8" s="419"/>
      <c r="N8" s="419"/>
      <c r="O8" s="419"/>
      <c r="P8" s="419"/>
      <c r="Q8" s="419"/>
      <c r="R8" s="419"/>
      <c r="S8" s="419"/>
      <c r="T8" s="419"/>
      <c r="U8" s="326" t="str">
        <f>入力シート!C25</f>
        <v>久留米市〇〇町１２３</v>
      </c>
      <c r="V8" s="326"/>
      <c r="W8" s="326"/>
      <c r="X8" s="326"/>
      <c r="Y8" s="326"/>
      <c r="Z8" s="326"/>
      <c r="AA8" s="327"/>
      <c r="AB8" s="328"/>
      <c r="AC8" s="328"/>
      <c r="AD8" s="328"/>
      <c r="AE8" s="328"/>
      <c r="AF8" s="419"/>
      <c r="AG8" s="419"/>
      <c r="AH8" s="419"/>
      <c r="AI8" s="419"/>
      <c r="AJ8" s="419"/>
      <c r="AK8" s="419"/>
    </row>
    <row r="9" spans="1:37">
      <c r="A9" s="419"/>
      <c r="B9" s="419"/>
      <c r="C9" s="419"/>
      <c r="D9" s="419"/>
      <c r="E9" s="419"/>
      <c r="F9" s="419"/>
      <c r="G9" s="419"/>
      <c r="H9" s="419"/>
      <c r="I9" s="419"/>
      <c r="J9" s="419"/>
      <c r="K9" s="419"/>
      <c r="L9" s="419"/>
      <c r="M9" s="419"/>
      <c r="N9" s="419"/>
      <c r="O9" s="419"/>
      <c r="P9" s="419"/>
      <c r="Q9" s="419"/>
      <c r="R9" s="419"/>
      <c r="S9" s="419"/>
      <c r="T9" s="419"/>
      <c r="U9" s="326"/>
      <c r="V9" s="326"/>
      <c r="W9" s="326"/>
      <c r="X9" s="326"/>
      <c r="Y9" s="326"/>
      <c r="Z9" s="326"/>
      <c r="AA9" s="327"/>
      <c r="AB9" s="328"/>
      <c r="AC9" s="328"/>
      <c r="AD9" s="328"/>
      <c r="AE9" s="328"/>
      <c r="AF9" s="419"/>
      <c r="AG9" s="419"/>
      <c r="AH9" s="419"/>
      <c r="AI9" s="419"/>
      <c r="AJ9" s="419"/>
      <c r="AK9" s="419"/>
    </row>
    <row r="10" spans="1:37">
      <c r="A10" s="419"/>
      <c r="B10" s="419"/>
      <c r="C10" s="419"/>
      <c r="D10" s="419"/>
      <c r="E10" s="419"/>
      <c r="F10" s="419"/>
      <c r="G10" s="419"/>
      <c r="H10" s="419"/>
      <c r="I10" s="419"/>
      <c r="J10" s="419"/>
      <c r="K10" s="419"/>
      <c r="L10" s="419"/>
      <c r="M10" s="419"/>
      <c r="N10" s="419"/>
      <c r="O10" s="419"/>
      <c r="P10" s="419"/>
      <c r="Q10" s="419"/>
      <c r="R10" s="419"/>
      <c r="S10" s="419"/>
      <c r="T10" s="419"/>
      <c r="U10" s="326" t="str">
        <f>入力シート!C26</f>
        <v>(株）○○○○建設</v>
      </c>
      <c r="V10" s="326"/>
      <c r="W10" s="326"/>
      <c r="X10" s="326"/>
      <c r="Y10" s="326"/>
      <c r="Z10" s="326"/>
      <c r="AA10" s="327"/>
      <c r="AB10" s="328"/>
      <c r="AC10" s="328"/>
      <c r="AD10" s="328"/>
      <c r="AE10" s="328"/>
      <c r="AF10" s="419"/>
      <c r="AG10" s="419"/>
      <c r="AH10" s="419"/>
      <c r="AI10" s="419"/>
      <c r="AJ10" s="419"/>
      <c r="AK10" s="419"/>
    </row>
    <row r="11" spans="1:37">
      <c r="A11" s="419"/>
      <c r="B11" s="419"/>
      <c r="C11" s="419"/>
      <c r="D11" s="419"/>
      <c r="E11" s="419"/>
      <c r="F11" s="419"/>
      <c r="G11" s="419"/>
      <c r="H11" s="419"/>
      <c r="I11" s="419"/>
      <c r="J11" s="419"/>
      <c r="K11" s="419"/>
      <c r="L11" s="419"/>
      <c r="M11" s="419"/>
      <c r="N11" s="419"/>
      <c r="O11" s="419"/>
      <c r="P11" s="419"/>
      <c r="Q11" s="419"/>
      <c r="R11" s="419"/>
      <c r="S11" s="419"/>
      <c r="T11" s="419"/>
      <c r="U11" s="326"/>
      <c r="V11" s="326"/>
      <c r="W11" s="326"/>
      <c r="X11" s="326"/>
      <c r="Y11" s="326"/>
      <c r="Z11" s="326"/>
      <c r="AA11" s="327"/>
      <c r="AB11" s="328"/>
      <c r="AC11" s="328"/>
      <c r="AD11" s="328"/>
      <c r="AE11" s="328"/>
      <c r="AF11" s="419"/>
      <c r="AG11" s="419"/>
      <c r="AH11" s="419"/>
      <c r="AI11" s="419"/>
      <c r="AJ11" s="419"/>
      <c r="AK11" s="419"/>
    </row>
    <row r="12" spans="1:37">
      <c r="A12" s="419"/>
      <c r="B12" s="419"/>
      <c r="C12" s="419"/>
      <c r="D12" s="419"/>
      <c r="E12" s="419"/>
      <c r="F12" s="419"/>
      <c r="G12" s="419"/>
      <c r="H12" s="419"/>
      <c r="I12" s="419"/>
      <c r="J12" s="419"/>
      <c r="K12" s="419"/>
      <c r="L12" s="419"/>
      <c r="M12" s="419"/>
      <c r="N12" s="419"/>
      <c r="O12" s="419"/>
      <c r="P12" s="419"/>
      <c r="Q12" s="419"/>
      <c r="R12" s="419"/>
      <c r="S12" s="419"/>
      <c r="T12" s="419"/>
      <c r="U12" s="326" t="str">
        <f>入力シート!C27</f>
        <v>代表取締役　久留米一郎</v>
      </c>
      <c r="V12" s="326"/>
      <c r="W12" s="326"/>
      <c r="X12" s="326"/>
      <c r="Y12" s="326"/>
      <c r="Z12" s="326"/>
      <c r="AA12" s="327"/>
      <c r="AB12" s="328"/>
      <c r="AC12" s="328"/>
      <c r="AD12" s="328"/>
      <c r="AE12" s="328"/>
      <c r="AF12" s="419"/>
      <c r="AG12" s="419"/>
      <c r="AH12" s="419"/>
      <c r="AI12" s="419"/>
      <c r="AJ12" s="419"/>
      <c r="AK12" s="419"/>
    </row>
    <row r="13" spans="1:37">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row>
    <row r="14" spans="1:37">
      <c r="A14" s="419"/>
      <c r="B14" s="419"/>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row>
    <row r="16" spans="1:37">
      <c r="A16" s="3842" t="s">
        <v>1056</v>
      </c>
      <c r="B16" s="3842"/>
      <c r="C16" s="3842"/>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3842"/>
      <c r="AE16" s="3842"/>
      <c r="AF16" s="3842"/>
      <c r="AG16" s="3842"/>
      <c r="AH16" s="3842"/>
      <c r="AI16" s="3842"/>
      <c r="AJ16" s="3842"/>
    </row>
    <row r="17" spans="1:36">
      <c r="A17" s="3842"/>
      <c r="B17" s="3842"/>
      <c r="C17" s="3842"/>
      <c r="D17" s="3842"/>
      <c r="E17" s="3842"/>
      <c r="F17" s="3842"/>
      <c r="G17" s="3842"/>
      <c r="H17" s="3842"/>
      <c r="I17" s="3842"/>
      <c r="J17" s="3842"/>
      <c r="K17" s="3842"/>
      <c r="L17" s="3842"/>
      <c r="M17" s="3842"/>
      <c r="N17" s="3842"/>
      <c r="O17" s="3842"/>
      <c r="P17" s="3842"/>
      <c r="Q17" s="3842"/>
      <c r="R17" s="3842"/>
      <c r="S17" s="3842"/>
      <c r="T17" s="3842"/>
      <c r="U17" s="3842"/>
      <c r="V17" s="3842"/>
      <c r="W17" s="3842"/>
      <c r="X17" s="3842"/>
      <c r="Y17" s="3842"/>
      <c r="Z17" s="3842"/>
      <c r="AA17" s="3842"/>
      <c r="AB17" s="3842"/>
      <c r="AC17" s="3842"/>
      <c r="AD17" s="3842"/>
      <c r="AE17" s="3842"/>
      <c r="AF17" s="3842"/>
      <c r="AG17" s="3842"/>
      <c r="AH17" s="3842"/>
      <c r="AI17" s="3842"/>
      <c r="AJ17" s="3842"/>
    </row>
    <row r="18" spans="1:36" ht="16.2">
      <c r="A18" s="564"/>
      <c r="B18" s="564"/>
      <c r="C18" s="564"/>
      <c r="D18" s="564"/>
      <c r="E18" s="564"/>
      <c r="F18" s="564"/>
      <c r="G18" s="564"/>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row>
    <row r="20" spans="1:36">
      <c r="A20" s="565"/>
      <c r="B20" s="565"/>
      <c r="C20" s="565"/>
      <c r="D20" s="565"/>
      <c r="F20" s="565"/>
      <c r="G20" s="566" t="s">
        <v>1057</v>
      </c>
      <c r="H20" s="3843" t="str">
        <f>入力シート!C10</f>
        <v>○○校区道路改良工事</v>
      </c>
      <c r="I20" s="3843"/>
      <c r="J20" s="3843"/>
      <c r="K20" s="3843"/>
      <c r="L20" s="3843"/>
      <c r="M20" s="3843"/>
      <c r="N20" s="3843"/>
      <c r="O20" s="3843"/>
      <c r="P20" s="3843"/>
      <c r="Q20" s="3843"/>
      <c r="R20" s="3843"/>
      <c r="S20" s="3843"/>
      <c r="T20" s="3843"/>
      <c r="U20" s="3843"/>
      <c r="V20" s="3843"/>
      <c r="W20" s="3843"/>
      <c r="X20" s="3843"/>
      <c r="Y20" s="3843"/>
      <c r="Z20" s="3843"/>
      <c r="AA20" s="3843"/>
      <c r="AB20" s="3843"/>
      <c r="AC20" s="3843"/>
      <c r="AD20" s="3843"/>
      <c r="AE20" s="3843"/>
      <c r="AF20" s="3843"/>
      <c r="AG20" s="3843"/>
      <c r="AH20" s="565"/>
      <c r="AI20" s="565"/>
      <c r="AJ20" s="565"/>
    </row>
    <row r="23" spans="1:36">
      <c r="B23" s="567"/>
      <c r="C23" s="567"/>
      <c r="D23" s="3844" t="s">
        <v>1058</v>
      </c>
      <c r="E23" s="3844"/>
      <c r="F23" s="3844"/>
      <c r="G23" s="3844"/>
      <c r="H23" s="3844"/>
      <c r="I23" s="3844"/>
      <c r="J23" s="3844"/>
      <c r="K23" s="3844"/>
      <c r="L23" s="3844"/>
      <c r="M23" s="3844"/>
      <c r="N23" s="3844"/>
      <c r="O23" s="3844"/>
      <c r="P23" s="3844"/>
      <c r="Q23" s="3844"/>
      <c r="R23" s="3844"/>
      <c r="S23" s="3844"/>
      <c r="T23" s="3844"/>
      <c r="U23" s="3844"/>
      <c r="V23" s="3844"/>
      <c r="W23" s="3844"/>
      <c r="X23" s="3844"/>
      <c r="Y23" s="3844"/>
      <c r="Z23" s="3844"/>
      <c r="AA23" s="3844"/>
      <c r="AB23" s="3844"/>
      <c r="AC23" s="3844"/>
      <c r="AD23" s="3844"/>
      <c r="AE23" s="3844"/>
      <c r="AF23" s="3844"/>
      <c r="AG23" s="3844"/>
      <c r="AH23" s="567"/>
    </row>
    <row r="24" spans="1:36">
      <c r="B24" s="567"/>
      <c r="C24" s="567"/>
      <c r="D24" s="3844"/>
      <c r="E24" s="3844"/>
      <c r="F24" s="3844"/>
      <c r="G24" s="3844"/>
      <c r="H24" s="3844"/>
      <c r="I24" s="3844"/>
      <c r="J24" s="3844"/>
      <c r="K24" s="3844"/>
      <c r="L24" s="3844"/>
      <c r="M24" s="3844"/>
      <c r="N24" s="3844"/>
      <c r="O24" s="3844"/>
      <c r="P24" s="3844"/>
      <c r="Q24" s="3844"/>
      <c r="R24" s="3844"/>
      <c r="S24" s="3844"/>
      <c r="T24" s="3844"/>
      <c r="U24" s="3844"/>
      <c r="V24" s="3844"/>
      <c r="W24" s="3844"/>
      <c r="X24" s="3844"/>
      <c r="Y24" s="3844"/>
      <c r="Z24" s="3844"/>
      <c r="AA24" s="3844"/>
      <c r="AB24" s="3844"/>
      <c r="AC24" s="3844"/>
      <c r="AD24" s="3844"/>
      <c r="AE24" s="3844"/>
      <c r="AF24" s="3844"/>
      <c r="AG24" s="3844"/>
      <c r="AH24" s="567"/>
    </row>
    <row r="25" spans="1:36">
      <c r="B25" s="567"/>
      <c r="C25" s="567"/>
      <c r="D25" s="567"/>
      <c r="E25" s="567"/>
      <c r="F25" s="567"/>
      <c r="G25" s="567"/>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567"/>
      <c r="AG25" s="567"/>
      <c r="AH25" s="567"/>
    </row>
    <row r="26" spans="1:36">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row>
    <row r="27" spans="1:36" ht="13.35" customHeight="1">
      <c r="B27" s="567"/>
      <c r="C27" s="3839" t="s">
        <v>1059</v>
      </c>
      <c r="D27" s="3839"/>
      <c r="E27" s="3839"/>
      <c r="F27" s="3839"/>
      <c r="G27" s="3839"/>
      <c r="H27" s="3839"/>
      <c r="I27" s="3839"/>
      <c r="J27" s="3839"/>
      <c r="K27" s="3839"/>
      <c r="L27" s="3839"/>
      <c r="M27" s="3839"/>
      <c r="N27" s="3839"/>
      <c r="O27" s="3839"/>
      <c r="P27" s="3839"/>
      <c r="Q27" s="3839"/>
      <c r="R27" s="3839"/>
      <c r="S27" s="3839"/>
      <c r="T27" s="3839"/>
      <c r="U27" s="3839"/>
      <c r="V27" s="3839"/>
      <c r="W27" s="3839"/>
      <c r="X27" s="3839"/>
      <c r="Y27" s="3839"/>
      <c r="Z27" s="3839"/>
      <c r="AA27" s="3839"/>
      <c r="AB27" s="3839"/>
      <c r="AC27" s="3839"/>
      <c r="AD27" s="3839"/>
      <c r="AE27" s="3839"/>
      <c r="AF27" s="3839"/>
      <c r="AG27" s="3839"/>
      <c r="AH27" s="3839"/>
    </row>
    <row r="28" spans="1:36">
      <c r="B28" s="567"/>
      <c r="C28" s="3839"/>
      <c r="D28" s="3839"/>
      <c r="E28" s="3839"/>
      <c r="F28" s="3839"/>
      <c r="G28" s="3839"/>
      <c r="H28" s="3839"/>
      <c r="I28" s="3839"/>
      <c r="J28" s="3839"/>
      <c r="K28" s="3839"/>
      <c r="L28" s="3839"/>
      <c r="M28" s="3839"/>
      <c r="N28" s="3839"/>
      <c r="O28" s="3839"/>
      <c r="P28" s="3839"/>
      <c r="Q28" s="3839"/>
      <c r="R28" s="3839"/>
      <c r="S28" s="3839"/>
      <c r="T28" s="3839"/>
      <c r="U28" s="3839"/>
      <c r="V28" s="3839"/>
      <c r="W28" s="3839"/>
      <c r="X28" s="3839"/>
      <c r="Y28" s="3839"/>
      <c r="Z28" s="3839"/>
      <c r="AA28" s="3839"/>
      <c r="AB28" s="3839"/>
      <c r="AC28" s="3839"/>
      <c r="AD28" s="3839"/>
      <c r="AE28" s="3839"/>
      <c r="AF28" s="3839"/>
      <c r="AG28" s="3839"/>
      <c r="AH28" s="3839"/>
    </row>
    <row r="29" spans="1:36">
      <c r="B29" s="567"/>
      <c r="C29" s="3839"/>
      <c r="D29" s="3839"/>
      <c r="E29" s="3839"/>
      <c r="F29" s="3839"/>
      <c r="G29" s="3839"/>
      <c r="H29" s="3839"/>
      <c r="I29" s="3839"/>
      <c r="J29" s="3839"/>
      <c r="K29" s="3839"/>
      <c r="L29" s="3839"/>
      <c r="M29" s="3839"/>
      <c r="N29" s="3839"/>
      <c r="O29" s="3839"/>
      <c r="P29" s="3839"/>
      <c r="Q29" s="3839"/>
      <c r="R29" s="3839"/>
      <c r="S29" s="3839"/>
      <c r="T29" s="3839"/>
      <c r="U29" s="3839"/>
      <c r="V29" s="3839"/>
      <c r="W29" s="3839"/>
      <c r="X29" s="3839"/>
      <c r="Y29" s="3839"/>
      <c r="Z29" s="3839"/>
      <c r="AA29" s="3839"/>
      <c r="AB29" s="3839"/>
      <c r="AC29" s="3839"/>
      <c r="AD29" s="3839"/>
      <c r="AE29" s="3839"/>
      <c r="AF29" s="3839"/>
      <c r="AG29" s="3839"/>
      <c r="AH29" s="3839"/>
    </row>
    <row r="30" spans="1:36">
      <c r="B30" s="567"/>
      <c r="C30" s="3839"/>
      <c r="D30" s="3839"/>
      <c r="E30" s="3839"/>
      <c r="F30" s="3839"/>
      <c r="G30" s="3839"/>
      <c r="H30" s="3839"/>
      <c r="I30" s="3839"/>
      <c r="J30" s="3839"/>
      <c r="K30" s="3839"/>
      <c r="L30" s="3839"/>
      <c r="M30" s="3839"/>
      <c r="N30" s="3839"/>
      <c r="O30" s="3839"/>
      <c r="P30" s="3839"/>
      <c r="Q30" s="3839"/>
      <c r="R30" s="3839"/>
      <c r="S30" s="3839"/>
      <c r="T30" s="3839"/>
      <c r="U30" s="3839"/>
      <c r="V30" s="3839"/>
      <c r="W30" s="3839"/>
      <c r="X30" s="3839"/>
      <c r="Y30" s="3839"/>
      <c r="Z30" s="3839"/>
      <c r="AA30" s="3839"/>
      <c r="AB30" s="3839"/>
      <c r="AC30" s="3839"/>
      <c r="AD30" s="3839"/>
      <c r="AE30" s="3839"/>
      <c r="AF30" s="3839"/>
      <c r="AG30" s="3839"/>
      <c r="AH30" s="3839"/>
    </row>
    <row r="31" spans="1:36">
      <c r="B31" s="567"/>
      <c r="C31" s="3839"/>
      <c r="D31" s="3839"/>
      <c r="E31" s="3839"/>
      <c r="F31" s="3839"/>
      <c r="G31" s="3839"/>
      <c r="H31" s="3839"/>
      <c r="I31" s="3839"/>
      <c r="J31" s="3839"/>
      <c r="K31" s="3839"/>
      <c r="L31" s="3839"/>
      <c r="M31" s="3839"/>
      <c r="N31" s="3839"/>
      <c r="O31" s="3839"/>
      <c r="P31" s="3839"/>
      <c r="Q31" s="3839"/>
      <c r="R31" s="3839"/>
      <c r="S31" s="3839"/>
      <c r="T31" s="3839"/>
      <c r="U31" s="3839"/>
      <c r="V31" s="3839"/>
      <c r="W31" s="3839"/>
      <c r="X31" s="3839"/>
      <c r="Y31" s="3839"/>
      <c r="Z31" s="3839"/>
      <c r="AA31" s="3839"/>
      <c r="AB31" s="3839"/>
      <c r="AC31" s="3839"/>
      <c r="AD31" s="3839"/>
      <c r="AE31" s="3839"/>
      <c r="AF31" s="3839"/>
      <c r="AG31" s="3839"/>
      <c r="AH31" s="3839"/>
    </row>
    <row r="32" spans="1:36">
      <c r="B32" s="567"/>
      <c r="C32" s="3839"/>
      <c r="D32" s="3839"/>
      <c r="E32" s="3839"/>
      <c r="F32" s="3839"/>
      <c r="G32" s="3839"/>
      <c r="H32" s="3839"/>
      <c r="I32" s="3839"/>
      <c r="J32" s="3839"/>
      <c r="K32" s="3839"/>
      <c r="L32" s="3839"/>
      <c r="M32" s="3839"/>
      <c r="N32" s="3839"/>
      <c r="O32" s="3839"/>
      <c r="P32" s="3839"/>
      <c r="Q32" s="3839"/>
      <c r="R32" s="3839"/>
      <c r="S32" s="3839"/>
      <c r="T32" s="3839"/>
      <c r="U32" s="3839"/>
      <c r="V32" s="3839"/>
      <c r="W32" s="3839"/>
      <c r="X32" s="3839"/>
      <c r="Y32" s="3839"/>
      <c r="Z32" s="3839"/>
      <c r="AA32" s="3839"/>
      <c r="AB32" s="3839"/>
      <c r="AC32" s="3839"/>
      <c r="AD32" s="3839"/>
      <c r="AE32" s="3839"/>
      <c r="AF32" s="3839"/>
      <c r="AG32" s="3839"/>
      <c r="AH32" s="3839"/>
    </row>
    <row r="33" spans="2:34">
      <c r="B33" s="567"/>
      <c r="C33" s="3839"/>
      <c r="D33" s="3839"/>
      <c r="E33" s="3839"/>
      <c r="F33" s="3839"/>
      <c r="G33" s="3839"/>
      <c r="H33" s="3839"/>
      <c r="I33" s="3839"/>
      <c r="J33" s="3839"/>
      <c r="K33" s="3839"/>
      <c r="L33" s="3839"/>
      <c r="M33" s="3839"/>
      <c r="N33" s="3839"/>
      <c r="O33" s="3839"/>
      <c r="P33" s="3839"/>
      <c r="Q33" s="3839"/>
      <c r="R33" s="3839"/>
      <c r="S33" s="3839"/>
      <c r="T33" s="3839"/>
      <c r="U33" s="3839"/>
      <c r="V33" s="3839"/>
      <c r="W33" s="3839"/>
      <c r="X33" s="3839"/>
      <c r="Y33" s="3839"/>
      <c r="Z33" s="3839"/>
      <c r="AA33" s="3839"/>
      <c r="AB33" s="3839"/>
      <c r="AC33" s="3839"/>
      <c r="AD33" s="3839"/>
      <c r="AE33" s="3839"/>
      <c r="AF33" s="3839"/>
      <c r="AG33" s="3839"/>
      <c r="AH33" s="3839"/>
    </row>
    <row r="34" spans="2:34">
      <c r="B34" s="567"/>
      <c r="C34" s="3839"/>
      <c r="D34" s="3839"/>
      <c r="E34" s="3839"/>
      <c r="F34" s="3839"/>
      <c r="G34" s="3839"/>
      <c r="H34" s="3839"/>
      <c r="I34" s="3839"/>
      <c r="J34" s="3839"/>
      <c r="K34" s="3839"/>
      <c r="L34" s="3839"/>
      <c r="M34" s="3839"/>
      <c r="N34" s="3839"/>
      <c r="O34" s="3839"/>
      <c r="P34" s="3839"/>
      <c r="Q34" s="3839"/>
      <c r="R34" s="3839"/>
      <c r="S34" s="3839"/>
      <c r="T34" s="3839"/>
      <c r="U34" s="3839"/>
      <c r="V34" s="3839"/>
      <c r="W34" s="3839"/>
      <c r="X34" s="3839"/>
      <c r="Y34" s="3839"/>
      <c r="Z34" s="3839"/>
      <c r="AA34" s="3839"/>
      <c r="AB34" s="3839"/>
      <c r="AC34" s="3839"/>
      <c r="AD34" s="3839"/>
      <c r="AE34" s="3839"/>
      <c r="AF34" s="3839"/>
      <c r="AG34" s="3839"/>
      <c r="AH34" s="3839"/>
    </row>
    <row r="35" spans="2:34">
      <c r="B35" s="567"/>
      <c r="C35" s="3839"/>
      <c r="D35" s="3839"/>
      <c r="E35" s="3839"/>
      <c r="F35" s="3839"/>
      <c r="G35" s="3839"/>
      <c r="H35" s="3839"/>
      <c r="I35" s="3839"/>
      <c r="J35" s="3839"/>
      <c r="K35" s="3839"/>
      <c r="L35" s="3839"/>
      <c r="M35" s="3839"/>
      <c r="N35" s="3839"/>
      <c r="O35" s="3839"/>
      <c r="P35" s="3839"/>
      <c r="Q35" s="3839"/>
      <c r="R35" s="3839"/>
      <c r="S35" s="3839"/>
      <c r="T35" s="3839"/>
      <c r="U35" s="3839"/>
      <c r="V35" s="3839"/>
      <c r="W35" s="3839"/>
      <c r="X35" s="3839"/>
      <c r="Y35" s="3839"/>
      <c r="Z35" s="3839"/>
      <c r="AA35" s="3839"/>
      <c r="AB35" s="3839"/>
      <c r="AC35" s="3839"/>
      <c r="AD35" s="3839"/>
      <c r="AE35" s="3839"/>
      <c r="AF35" s="3839"/>
      <c r="AG35" s="3839"/>
      <c r="AH35" s="3839"/>
    </row>
    <row r="36" spans="2:34">
      <c r="B36" s="567"/>
      <c r="C36" s="567"/>
      <c r="D36" s="567"/>
      <c r="E36" s="567"/>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row>
    <row r="37" spans="2:34">
      <c r="B37" s="567"/>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row>
    <row r="38" spans="2:34">
      <c r="B38" s="567"/>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row>
    <row r="39" spans="2:34">
      <c r="B39" s="567"/>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row>
    <row r="40" spans="2:34">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row>
  </sheetData>
  <mergeCells count="6">
    <mergeCell ref="C27:AH35"/>
    <mergeCell ref="AD1:AJ1"/>
    <mergeCell ref="B4:K4"/>
    <mergeCell ref="A16:AJ17"/>
    <mergeCell ref="H20:AG20"/>
    <mergeCell ref="D23:AG24"/>
  </mergeCells>
  <phoneticPr fontId="14"/>
  <pageMargins left="0.70866141732283472" right="0.70866141732283472" top="0.74803149606299213" bottom="0.74803149606299213" header="0.31496062992125984" footer="0.31496062992125984"/>
  <pageSetup paperSize="9" orientation="portrait"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R55"/>
  <sheetViews>
    <sheetView view="pageBreakPreview" zoomScaleNormal="100" zoomScaleSheetLayoutView="100" workbookViewId="0">
      <selection sqref="A1:H1"/>
    </sheetView>
  </sheetViews>
  <sheetFormatPr defaultColWidth="2" defaultRowHeight="13.2"/>
  <cols>
    <col min="1" max="1" width="3.88671875" style="212" customWidth="1"/>
    <col min="2" max="3" width="17.88671875" style="212" customWidth="1"/>
    <col min="4" max="4" width="4.44140625" style="212" customWidth="1"/>
    <col min="5" max="5" width="8.88671875" style="212" customWidth="1"/>
    <col min="6" max="6" width="16.6640625" style="212" customWidth="1"/>
    <col min="7" max="7" width="3.88671875" style="212" customWidth="1"/>
    <col min="8" max="8" width="17.88671875" style="212" customWidth="1"/>
    <col min="9" max="13" width="2.33203125" style="212" customWidth="1"/>
    <col min="14" max="14" width="22.109375" style="212" customWidth="1"/>
    <col min="15" max="15" width="11.109375" style="212" customWidth="1"/>
    <col min="16" max="16" width="5.44140625" style="212" bestFit="1" customWidth="1"/>
    <col min="17" max="17" width="20.44140625" style="212" bestFit="1" customWidth="1"/>
    <col min="18" max="18" width="13.88671875" style="212" bestFit="1" customWidth="1"/>
    <col min="19" max="23" width="13.33203125" style="212" customWidth="1"/>
    <col min="24" max="48" width="10.88671875" style="212" customWidth="1"/>
    <col min="49" max="16384" width="2" style="212"/>
  </cols>
  <sheetData>
    <row r="1" spans="1:18" s="211" customFormat="1" ht="21">
      <c r="A1" s="3856" t="s">
        <v>292</v>
      </c>
      <c r="B1" s="3856"/>
      <c r="C1" s="3856"/>
      <c r="D1" s="3856"/>
      <c r="E1" s="3856"/>
      <c r="F1" s="3856"/>
      <c r="G1" s="3856"/>
      <c r="H1" s="3856"/>
    </row>
    <row r="2" spans="1:18" s="211" customFormat="1" ht="18" customHeight="1">
      <c r="B2" s="209" t="str">
        <f>入力シート!C4</f>
        <v>街第101号</v>
      </c>
    </row>
    <row r="3" spans="1:18" s="211" customFormat="1" ht="18" customHeight="1">
      <c r="B3" s="210" t="str">
        <f>入力シート!C10</f>
        <v>○○校区道路改良工事</v>
      </c>
      <c r="C3" s="213"/>
      <c r="D3" s="213"/>
      <c r="E3" s="213"/>
      <c r="G3" s="214" t="s">
        <v>2433</v>
      </c>
      <c r="H3" s="215" t="s">
        <v>404</v>
      </c>
    </row>
    <row r="4" spans="1:18" s="211" customFormat="1" ht="3" customHeight="1">
      <c r="A4" s="42"/>
      <c r="B4" s="42"/>
      <c r="C4" s="42"/>
      <c r="D4" s="42"/>
      <c r="E4" s="42"/>
      <c r="F4" s="42"/>
      <c r="G4" s="42"/>
      <c r="H4" s="42"/>
    </row>
    <row r="5" spans="1:18" s="211" customFormat="1" ht="32.85" customHeight="1">
      <c r="A5" s="218" t="s">
        <v>348</v>
      </c>
      <c r="B5" s="218" t="s">
        <v>343</v>
      </c>
      <c r="C5" s="218" t="s">
        <v>170</v>
      </c>
      <c r="D5" s="219" t="s">
        <v>18</v>
      </c>
      <c r="E5" s="218" t="s">
        <v>342</v>
      </c>
      <c r="F5" s="220" t="s">
        <v>2432</v>
      </c>
      <c r="G5" s="221" t="s">
        <v>346</v>
      </c>
      <c r="H5" s="218" t="s">
        <v>345</v>
      </c>
      <c r="N5" s="568" t="s">
        <v>343</v>
      </c>
      <c r="O5" s="568" t="s">
        <v>344</v>
      </c>
      <c r="P5" s="568" t="s">
        <v>18</v>
      </c>
      <c r="Q5" s="568" t="s">
        <v>345</v>
      </c>
      <c r="R5" s="568" t="s">
        <v>358</v>
      </c>
    </row>
    <row r="6" spans="1:18" s="211" customFormat="1" ht="17.100000000000001" customHeight="1">
      <c r="A6" s="3851">
        <v>1</v>
      </c>
      <c r="B6" s="222" t="s">
        <v>347</v>
      </c>
      <c r="C6" s="223" t="s">
        <v>361</v>
      </c>
      <c r="D6" s="3847" t="s">
        <v>349</v>
      </c>
      <c r="E6" s="245"/>
      <c r="F6" s="3849" t="s">
        <v>378</v>
      </c>
      <c r="G6" s="3854" t="s">
        <v>359</v>
      </c>
      <c r="H6" s="330" t="s">
        <v>365</v>
      </c>
      <c r="N6" s="569"/>
      <c r="O6" s="569"/>
      <c r="P6" s="569"/>
      <c r="Q6" s="569"/>
      <c r="R6" s="569" t="s">
        <v>359</v>
      </c>
    </row>
    <row r="7" spans="1:18" s="211" customFormat="1" ht="17.100000000000001" customHeight="1">
      <c r="A7" s="3852"/>
      <c r="B7" s="216"/>
      <c r="C7" s="217"/>
      <c r="D7" s="3848"/>
      <c r="E7" s="246">
        <v>20</v>
      </c>
      <c r="F7" s="3850"/>
      <c r="G7" s="3855"/>
      <c r="H7" s="331"/>
      <c r="N7" s="570" t="s">
        <v>347</v>
      </c>
      <c r="O7" s="570" t="s">
        <v>361</v>
      </c>
      <c r="P7" s="569" t="s">
        <v>335</v>
      </c>
      <c r="Q7" s="569" t="s">
        <v>401</v>
      </c>
      <c r="R7" s="569" t="s">
        <v>360</v>
      </c>
    </row>
    <row r="8" spans="1:18" s="211" customFormat="1" ht="17.100000000000001" customHeight="1">
      <c r="A8" s="3851">
        <v>2</v>
      </c>
      <c r="B8" s="222" t="s">
        <v>347</v>
      </c>
      <c r="C8" s="223" t="s">
        <v>362</v>
      </c>
      <c r="D8" s="3847" t="s">
        <v>349</v>
      </c>
      <c r="E8" s="245"/>
      <c r="F8" s="3849" t="s">
        <v>378</v>
      </c>
      <c r="G8" s="3854" t="s">
        <v>359</v>
      </c>
      <c r="H8" s="330" t="s">
        <v>628</v>
      </c>
      <c r="N8" s="570" t="s">
        <v>367</v>
      </c>
      <c r="O8" s="570" t="s">
        <v>364</v>
      </c>
      <c r="P8" s="569" t="s">
        <v>336</v>
      </c>
      <c r="Q8" s="569" t="s">
        <v>402</v>
      </c>
      <c r="R8" s="569"/>
    </row>
    <row r="9" spans="1:18" s="211" customFormat="1" ht="17.100000000000001" customHeight="1">
      <c r="A9" s="3852"/>
      <c r="B9" s="216"/>
      <c r="C9" s="217"/>
      <c r="D9" s="3848"/>
      <c r="E9" s="246">
        <v>60</v>
      </c>
      <c r="F9" s="3850"/>
      <c r="G9" s="3855"/>
      <c r="H9" s="331"/>
      <c r="N9" s="570" t="s">
        <v>368</v>
      </c>
      <c r="O9" s="570" t="s">
        <v>363</v>
      </c>
      <c r="P9" s="569" t="s">
        <v>352</v>
      </c>
      <c r="Q9" s="569" t="s">
        <v>398</v>
      </c>
      <c r="R9" s="569" t="s">
        <v>396</v>
      </c>
    </row>
    <row r="10" spans="1:18" s="211" customFormat="1" ht="17.100000000000001" customHeight="1">
      <c r="A10" s="3851">
        <v>3</v>
      </c>
      <c r="B10" s="222" t="s">
        <v>347</v>
      </c>
      <c r="C10" s="223" t="s">
        <v>362</v>
      </c>
      <c r="D10" s="3847" t="s">
        <v>349</v>
      </c>
      <c r="E10" s="245"/>
      <c r="F10" s="3849" t="s">
        <v>378</v>
      </c>
      <c r="G10" s="3854" t="s">
        <v>359</v>
      </c>
      <c r="H10" s="330"/>
      <c r="N10" s="570" t="s">
        <v>381</v>
      </c>
      <c r="O10" s="570" t="s">
        <v>375</v>
      </c>
      <c r="P10" s="569" t="s">
        <v>356</v>
      </c>
      <c r="Q10" s="569" t="s">
        <v>399</v>
      </c>
      <c r="R10" s="569" t="s">
        <v>397</v>
      </c>
    </row>
    <row r="11" spans="1:18" s="211" customFormat="1" ht="17.100000000000001" customHeight="1">
      <c r="A11" s="3852"/>
      <c r="B11" s="216"/>
      <c r="C11" s="217"/>
      <c r="D11" s="3848"/>
      <c r="E11" s="246">
        <v>30</v>
      </c>
      <c r="F11" s="3850"/>
      <c r="G11" s="3855"/>
      <c r="H11" s="331"/>
      <c r="N11" s="569" t="s">
        <v>403</v>
      </c>
      <c r="O11" s="570" t="s">
        <v>376</v>
      </c>
      <c r="P11" s="569" t="s">
        <v>357</v>
      </c>
      <c r="Q11" s="569" t="s">
        <v>365</v>
      </c>
      <c r="R11" s="569" t="s">
        <v>395</v>
      </c>
    </row>
    <row r="12" spans="1:18" s="211" customFormat="1" ht="17.100000000000001" customHeight="1">
      <c r="A12" s="3851">
        <v>4</v>
      </c>
      <c r="B12" s="222" t="s">
        <v>367</v>
      </c>
      <c r="C12" s="223" t="s">
        <v>374</v>
      </c>
      <c r="D12" s="3847" t="s">
        <v>349</v>
      </c>
      <c r="E12" s="245"/>
      <c r="F12" s="3849" t="s">
        <v>380</v>
      </c>
      <c r="G12" s="3854" t="s">
        <v>359</v>
      </c>
      <c r="H12" s="330" t="s">
        <v>401</v>
      </c>
      <c r="N12" s="570" t="s">
        <v>369</v>
      </c>
      <c r="O12" s="570" t="s">
        <v>384</v>
      </c>
      <c r="P12" s="569" t="s">
        <v>353</v>
      </c>
      <c r="Q12" s="569" t="s">
        <v>366</v>
      </c>
      <c r="R12" s="569"/>
    </row>
    <row r="13" spans="1:18" s="211" customFormat="1" ht="17.100000000000001" customHeight="1">
      <c r="A13" s="3852"/>
      <c r="B13" s="216"/>
      <c r="C13" s="217"/>
      <c r="D13" s="3848"/>
      <c r="E13" s="246">
        <v>100</v>
      </c>
      <c r="F13" s="3850"/>
      <c r="G13" s="3855"/>
      <c r="H13" s="331"/>
      <c r="N13" s="570" t="s">
        <v>370</v>
      </c>
      <c r="O13" s="570"/>
      <c r="P13" s="569" t="s">
        <v>355</v>
      </c>
      <c r="Q13" s="569" t="s">
        <v>628</v>
      </c>
      <c r="R13" s="569"/>
    </row>
    <row r="14" spans="1:18" s="211" customFormat="1" ht="17.100000000000001" customHeight="1">
      <c r="A14" s="3851">
        <v>5</v>
      </c>
      <c r="B14" s="222" t="s">
        <v>369</v>
      </c>
      <c r="C14" s="223" t="s">
        <v>383</v>
      </c>
      <c r="D14" s="3847" t="s">
        <v>351</v>
      </c>
      <c r="E14" s="245"/>
      <c r="F14" s="3849" t="s">
        <v>379</v>
      </c>
      <c r="G14" s="3854" t="s">
        <v>359</v>
      </c>
      <c r="H14" s="330"/>
      <c r="N14" s="570" t="s">
        <v>371</v>
      </c>
      <c r="O14" s="570"/>
      <c r="P14" s="569" t="s">
        <v>394</v>
      </c>
      <c r="Q14" s="569"/>
      <c r="R14" s="569"/>
    </row>
    <row r="15" spans="1:18" s="211" customFormat="1" ht="17.100000000000001" customHeight="1">
      <c r="A15" s="3852"/>
      <c r="B15" s="216"/>
      <c r="C15" s="217" t="s">
        <v>377</v>
      </c>
      <c r="D15" s="3848"/>
      <c r="E15" s="246">
        <v>5</v>
      </c>
      <c r="F15" s="3850"/>
      <c r="G15" s="3855"/>
      <c r="H15" s="331"/>
      <c r="N15" s="569" t="s">
        <v>389</v>
      </c>
      <c r="O15" s="570"/>
      <c r="P15" s="569" t="s">
        <v>354</v>
      </c>
      <c r="Q15" s="569"/>
      <c r="R15" s="569"/>
    </row>
    <row r="16" spans="1:18" s="211" customFormat="1" ht="17.100000000000001" customHeight="1">
      <c r="A16" s="3851">
        <v>6</v>
      </c>
      <c r="B16" s="222" t="s">
        <v>370</v>
      </c>
      <c r="C16" s="223" t="s">
        <v>385</v>
      </c>
      <c r="D16" s="3847" t="s">
        <v>351</v>
      </c>
      <c r="E16" s="245"/>
      <c r="F16" s="3849" t="s">
        <v>392</v>
      </c>
      <c r="G16" s="3854" t="s">
        <v>359</v>
      </c>
      <c r="H16" s="330" t="s">
        <v>399</v>
      </c>
      <c r="N16" s="569" t="s">
        <v>390</v>
      </c>
      <c r="O16" s="570"/>
      <c r="P16" s="569"/>
      <c r="Q16" s="569"/>
      <c r="R16" s="569"/>
    </row>
    <row r="17" spans="1:18" s="211" customFormat="1" ht="17.100000000000001" customHeight="1">
      <c r="A17" s="3852"/>
      <c r="B17" s="216" t="s">
        <v>400</v>
      </c>
      <c r="C17" s="217"/>
      <c r="D17" s="3848"/>
      <c r="E17" s="246">
        <v>5000</v>
      </c>
      <c r="F17" s="3850"/>
      <c r="G17" s="3855"/>
      <c r="H17" s="331"/>
      <c r="N17" s="569" t="s">
        <v>391</v>
      </c>
      <c r="O17" s="570"/>
      <c r="P17" s="569"/>
      <c r="Q17" s="569"/>
      <c r="R17" s="569"/>
    </row>
    <row r="18" spans="1:18" s="211" customFormat="1" ht="17.100000000000001" customHeight="1">
      <c r="A18" s="3851">
        <v>7</v>
      </c>
      <c r="B18" s="222" t="s">
        <v>381</v>
      </c>
      <c r="C18" s="223"/>
      <c r="D18" s="3847" t="s">
        <v>349</v>
      </c>
      <c r="E18" s="245"/>
      <c r="F18" s="3849" t="s">
        <v>382</v>
      </c>
      <c r="G18" s="3854" t="s">
        <v>359</v>
      </c>
      <c r="H18" s="330" t="s">
        <v>401</v>
      </c>
      <c r="N18" s="570" t="s">
        <v>372</v>
      </c>
      <c r="O18" s="570"/>
      <c r="P18" s="569"/>
      <c r="Q18" s="569"/>
      <c r="R18" s="569"/>
    </row>
    <row r="19" spans="1:18" s="211" customFormat="1" ht="17.100000000000001" customHeight="1">
      <c r="A19" s="3852"/>
      <c r="B19" s="216"/>
      <c r="C19" s="217"/>
      <c r="D19" s="3848"/>
      <c r="E19" s="246">
        <v>20000</v>
      </c>
      <c r="F19" s="3850"/>
      <c r="G19" s="3855"/>
      <c r="H19" s="331"/>
      <c r="N19" s="570" t="s">
        <v>373</v>
      </c>
      <c r="O19" s="570"/>
      <c r="P19" s="569"/>
      <c r="Q19" s="569"/>
      <c r="R19" s="569"/>
    </row>
    <row r="20" spans="1:18" s="211" customFormat="1" ht="17.100000000000001" customHeight="1">
      <c r="A20" s="3851">
        <v>8</v>
      </c>
      <c r="B20" s="222" t="s">
        <v>371</v>
      </c>
      <c r="C20" s="223" t="s">
        <v>386</v>
      </c>
      <c r="D20" s="3847" t="s">
        <v>350</v>
      </c>
      <c r="E20" s="245"/>
      <c r="F20" s="3849" t="s">
        <v>393</v>
      </c>
      <c r="G20" s="3854" t="s">
        <v>359</v>
      </c>
      <c r="H20" s="330" t="s">
        <v>402</v>
      </c>
      <c r="M20" s="214" t="s">
        <v>1062</v>
      </c>
      <c r="N20" s="570"/>
      <c r="O20" s="570"/>
      <c r="P20" s="569"/>
      <c r="Q20" s="569"/>
      <c r="R20" s="569"/>
    </row>
    <row r="21" spans="1:18" s="211" customFormat="1" ht="17.100000000000001" customHeight="1">
      <c r="A21" s="3852"/>
      <c r="B21" s="216"/>
      <c r="C21" s="217"/>
      <c r="D21" s="3848"/>
      <c r="E21" s="246">
        <v>100</v>
      </c>
      <c r="F21" s="3850"/>
      <c r="G21" s="3855"/>
      <c r="H21" s="331"/>
      <c r="N21" s="570"/>
      <c r="O21" s="570"/>
      <c r="P21" s="569"/>
      <c r="Q21" s="569"/>
      <c r="R21" s="569"/>
    </row>
    <row r="22" spans="1:18" s="211" customFormat="1" ht="17.100000000000001" customHeight="1">
      <c r="A22" s="3851">
        <v>9</v>
      </c>
      <c r="B22" s="222" t="s">
        <v>389</v>
      </c>
      <c r="C22" s="223" t="s">
        <v>387</v>
      </c>
      <c r="D22" s="3847" t="s">
        <v>353</v>
      </c>
      <c r="E22" s="245"/>
      <c r="F22" s="3849" t="s">
        <v>393</v>
      </c>
      <c r="G22" s="3854" t="s">
        <v>359</v>
      </c>
      <c r="H22" s="330" t="s">
        <v>402</v>
      </c>
      <c r="N22" s="570"/>
      <c r="O22" s="570"/>
      <c r="P22" s="569"/>
      <c r="Q22" s="569"/>
      <c r="R22" s="569"/>
    </row>
    <row r="23" spans="1:18" s="211" customFormat="1" ht="17.100000000000001" customHeight="1">
      <c r="A23" s="3852"/>
      <c r="B23" s="216"/>
      <c r="C23" s="217" t="s">
        <v>388</v>
      </c>
      <c r="D23" s="3848"/>
      <c r="E23" s="246">
        <v>10</v>
      </c>
      <c r="F23" s="3850"/>
      <c r="G23" s="3855"/>
      <c r="H23" s="331"/>
      <c r="N23" s="570"/>
      <c r="O23" s="570"/>
      <c r="P23" s="569"/>
      <c r="Q23" s="569"/>
      <c r="R23" s="569"/>
    </row>
    <row r="24" spans="1:18" s="211" customFormat="1" ht="17.100000000000001" customHeight="1">
      <c r="A24" s="3851">
        <v>10</v>
      </c>
      <c r="B24" s="222"/>
      <c r="C24" s="223"/>
      <c r="D24" s="3847"/>
      <c r="E24" s="3845"/>
      <c r="F24" s="3849"/>
      <c r="G24" s="3854" t="s">
        <v>360</v>
      </c>
      <c r="H24" s="330" t="s">
        <v>398</v>
      </c>
      <c r="N24" s="570"/>
      <c r="O24" s="570"/>
      <c r="P24" s="569"/>
      <c r="Q24" s="569"/>
      <c r="R24" s="569"/>
    </row>
    <row r="25" spans="1:18" s="211" customFormat="1" ht="17.100000000000001" customHeight="1">
      <c r="A25" s="3852"/>
      <c r="B25" s="216"/>
      <c r="C25" s="217"/>
      <c r="D25" s="3848"/>
      <c r="E25" s="3846"/>
      <c r="F25" s="3850"/>
      <c r="G25" s="3855"/>
      <c r="H25" s="331"/>
      <c r="N25" s="570"/>
      <c r="O25" s="570"/>
      <c r="P25" s="569"/>
      <c r="Q25" s="569"/>
      <c r="R25" s="569"/>
    </row>
    <row r="26" spans="1:18" s="211" customFormat="1" ht="17.100000000000001" customHeight="1">
      <c r="A26" s="3851">
        <v>11</v>
      </c>
      <c r="B26" s="222"/>
      <c r="C26" s="223"/>
      <c r="D26" s="3847"/>
      <c r="E26" s="3845"/>
      <c r="F26" s="3849"/>
      <c r="G26" s="3854"/>
      <c r="H26" s="330"/>
      <c r="N26" s="570"/>
      <c r="O26" s="570"/>
      <c r="P26" s="569"/>
      <c r="Q26" s="569"/>
      <c r="R26" s="569"/>
    </row>
    <row r="27" spans="1:18" s="211" customFormat="1" ht="17.100000000000001" customHeight="1">
      <c r="A27" s="3852"/>
      <c r="B27" s="216"/>
      <c r="C27" s="217"/>
      <c r="D27" s="3848"/>
      <c r="E27" s="3846"/>
      <c r="F27" s="3850"/>
      <c r="G27" s="3855"/>
      <c r="H27" s="331"/>
      <c r="N27" s="570"/>
      <c r="O27" s="570"/>
      <c r="P27" s="569"/>
      <c r="Q27" s="569"/>
      <c r="R27" s="569"/>
    </row>
    <row r="28" spans="1:18" s="211" customFormat="1" ht="17.100000000000001" customHeight="1">
      <c r="A28" s="3851">
        <v>12</v>
      </c>
      <c r="B28" s="222"/>
      <c r="C28" s="223"/>
      <c r="D28" s="3847"/>
      <c r="E28" s="3845"/>
      <c r="F28" s="3849"/>
      <c r="G28" s="3854"/>
      <c r="H28" s="330"/>
      <c r="N28" s="570"/>
      <c r="O28" s="570"/>
      <c r="P28" s="569"/>
      <c r="Q28" s="569"/>
      <c r="R28" s="569"/>
    </row>
    <row r="29" spans="1:18" s="211" customFormat="1" ht="17.100000000000001" customHeight="1">
      <c r="A29" s="3852"/>
      <c r="B29" s="216"/>
      <c r="C29" s="217"/>
      <c r="D29" s="3848"/>
      <c r="E29" s="3846"/>
      <c r="F29" s="3850"/>
      <c r="G29" s="3855"/>
      <c r="H29" s="331"/>
      <c r="N29" s="570"/>
      <c r="O29" s="570"/>
      <c r="P29" s="569"/>
      <c r="Q29" s="569"/>
      <c r="R29" s="569"/>
    </row>
    <row r="30" spans="1:18" s="211" customFormat="1" ht="17.100000000000001" customHeight="1">
      <c r="A30" s="3851">
        <v>13</v>
      </c>
      <c r="B30" s="222"/>
      <c r="C30" s="223"/>
      <c r="D30" s="3847"/>
      <c r="E30" s="3845"/>
      <c r="F30" s="3849"/>
      <c r="G30" s="3854"/>
      <c r="H30" s="330"/>
      <c r="N30" s="570"/>
      <c r="O30" s="570"/>
      <c r="P30" s="569"/>
      <c r="Q30" s="569"/>
      <c r="R30" s="569"/>
    </row>
    <row r="31" spans="1:18" s="211" customFormat="1" ht="17.100000000000001" customHeight="1">
      <c r="A31" s="3852"/>
      <c r="B31" s="216"/>
      <c r="C31" s="217"/>
      <c r="D31" s="3848"/>
      <c r="E31" s="3846"/>
      <c r="F31" s="3850"/>
      <c r="G31" s="3855"/>
      <c r="H31" s="331"/>
      <c r="N31" s="570"/>
      <c r="O31" s="570"/>
      <c r="P31" s="569"/>
      <c r="Q31" s="569"/>
      <c r="R31" s="569"/>
    </row>
    <row r="32" spans="1:18" s="211" customFormat="1" ht="17.100000000000001" customHeight="1">
      <c r="A32" s="3851">
        <v>14</v>
      </c>
      <c r="B32" s="222"/>
      <c r="C32" s="223"/>
      <c r="D32" s="3847"/>
      <c r="E32" s="3845"/>
      <c r="F32" s="3849"/>
      <c r="G32" s="3854"/>
      <c r="H32" s="330"/>
      <c r="N32" s="570"/>
      <c r="O32" s="570"/>
      <c r="P32" s="569"/>
      <c r="Q32" s="569"/>
      <c r="R32" s="569"/>
    </row>
    <row r="33" spans="1:18" s="211" customFormat="1" ht="17.100000000000001" customHeight="1">
      <c r="A33" s="3852"/>
      <c r="B33" s="216"/>
      <c r="C33" s="217"/>
      <c r="D33" s="3848"/>
      <c r="E33" s="3846"/>
      <c r="F33" s="3850"/>
      <c r="G33" s="3855"/>
      <c r="H33" s="331"/>
      <c r="N33" s="570"/>
      <c r="O33" s="570"/>
      <c r="P33" s="569"/>
      <c r="Q33" s="569"/>
      <c r="R33" s="569"/>
    </row>
    <row r="34" spans="1:18" s="211" customFormat="1" ht="17.100000000000001" customHeight="1">
      <c r="A34" s="3851">
        <v>15</v>
      </c>
      <c r="B34" s="222"/>
      <c r="C34" s="223"/>
      <c r="D34" s="3847"/>
      <c r="E34" s="3845"/>
      <c r="F34" s="3849"/>
      <c r="G34" s="3854"/>
      <c r="H34" s="330"/>
      <c r="N34" s="570"/>
      <c r="O34" s="570"/>
      <c r="P34" s="569"/>
      <c r="Q34" s="569"/>
      <c r="R34" s="569"/>
    </row>
    <row r="35" spans="1:18" s="211" customFormat="1" ht="17.100000000000001" customHeight="1">
      <c r="A35" s="3852"/>
      <c r="B35" s="216"/>
      <c r="C35" s="217"/>
      <c r="D35" s="3848"/>
      <c r="E35" s="3846"/>
      <c r="F35" s="3850"/>
      <c r="G35" s="3855"/>
      <c r="H35" s="331"/>
      <c r="N35" s="570"/>
      <c r="O35" s="570"/>
      <c r="P35" s="569"/>
      <c r="Q35" s="569"/>
      <c r="R35" s="569"/>
    </row>
    <row r="36" spans="1:18" s="211" customFormat="1" ht="17.100000000000001" customHeight="1">
      <c r="A36" s="3851">
        <v>16</v>
      </c>
      <c r="B36" s="222"/>
      <c r="C36" s="223"/>
      <c r="D36" s="3847"/>
      <c r="E36" s="3845"/>
      <c r="F36" s="3849"/>
      <c r="G36" s="3854"/>
      <c r="H36" s="330"/>
      <c r="N36" s="570"/>
      <c r="O36" s="570"/>
      <c r="P36" s="569"/>
      <c r="Q36" s="569"/>
      <c r="R36" s="569"/>
    </row>
    <row r="37" spans="1:18" s="211" customFormat="1" ht="17.100000000000001" customHeight="1">
      <c r="A37" s="3852"/>
      <c r="B37" s="216"/>
      <c r="C37" s="217"/>
      <c r="D37" s="3848"/>
      <c r="E37" s="3846"/>
      <c r="F37" s="3850"/>
      <c r="G37" s="3855"/>
      <c r="H37" s="331"/>
      <c r="N37" s="570"/>
      <c r="O37" s="570"/>
      <c r="P37" s="569"/>
      <c r="Q37" s="569"/>
      <c r="R37" s="569"/>
    </row>
    <row r="38" spans="1:18" s="211" customFormat="1" ht="17.100000000000001" customHeight="1">
      <c r="A38" s="3851">
        <v>17</v>
      </c>
      <c r="B38" s="222"/>
      <c r="C38" s="223"/>
      <c r="D38" s="3847"/>
      <c r="E38" s="3845"/>
      <c r="F38" s="3849"/>
      <c r="G38" s="3854"/>
      <c r="H38" s="330"/>
      <c r="N38" s="570"/>
      <c r="O38" s="570"/>
      <c r="P38" s="569"/>
      <c r="Q38" s="569"/>
      <c r="R38" s="569"/>
    </row>
    <row r="39" spans="1:18" s="211" customFormat="1" ht="17.100000000000001" customHeight="1">
      <c r="A39" s="3852"/>
      <c r="B39" s="216"/>
      <c r="C39" s="217"/>
      <c r="D39" s="3848"/>
      <c r="E39" s="3846"/>
      <c r="F39" s="3850"/>
      <c r="G39" s="3855"/>
      <c r="H39" s="331"/>
      <c r="N39" s="570"/>
      <c r="O39" s="570"/>
      <c r="P39" s="569"/>
      <c r="Q39" s="569"/>
      <c r="R39" s="569"/>
    </row>
    <row r="40" spans="1:18" s="211" customFormat="1" ht="17.100000000000001" customHeight="1">
      <c r="A40" s="3851">
        <v>18</v>
      </c>
      <c r="B40" s="222"/>
      <c r="C40" s="223"/>
      <c r="D40" s="3847"/>
      <c r="E40" s="3845"/>
      <c r="F40" s="3849"/>
      <c r="G40" s="3854"/>
      <c r="H40" s="330"/>
      <c r="N40" s="570"/>
      <c r="O40" s="570"/>
      <c r="P40" s="569"/>
      <c r="Q40" s="569"/>
      <c r="R40" s="569"/>
    </row>
    <row r="41" spans="1:18" s="211" customFormat="1" ht="17.100000000000001" customHeight="1">
      <c r="A41" s="3852"/>
      <c r="B41" s="216"/>
      <c r="C41" s="217"/>
      <c r="D41" s="3848"/>
      <c r="E41" s="3846"/>
      <c r="F41" s="3850"/>
      <c r="G41" s="3855"/>
      <c r="H41" s="331"/>
      <c r="N41" s="570"/>
      <c r="O41" s="570"/>
      <c r="P41" s="569"/>
      <c r="Q41" s="569"/>
      <c r="R41" s="569"/>
    </row>
    <row r="42" spans="1:18" s="211" customFormat="1" ht="3" customHeight="1">
      <c r="A42" s="36"/>
      <c r="B42" s="36"/>
      <c r="C42" s="36"/>
      <c r="D42" s="36"/>
      <c r="E42" s="36"/>
      <c r="F42" s="36"/>
      <c r="G42" s="36"/>
      <c r="H42" s="36"/>
    </row>
    <row r="43" spans="1:18" s="211" customFormat="1" ht="79.2" customHeight="1">
      <c r="A43" s="3853" t="s">
        <v>2434</v>
      </c>
      <c r="B43" s="3853"/>
      <c r="C43" s="3853"/>
      <c r="D43" s="3853"/>
      <c r="E43" s="3853"/>
      <c r="F43" s="3853"/>
      <c r="G43" s="3853"/>
      <c r="H43" s="3853"/>
    </row>
    <row r="44" spans="1:18" s="211" customFormat="1">
      <c r="A44" s="130"/>
      <c r="B44" s="208"/>
      <c r="C44" s="206"/>
      <c r="D44" s="206"/>
      <c r="E44" s="206"/>
      <c r="F44" s="206"/>
      <c r="G44" s="130"/>
      <c r="H44" s="130"/>
    </row>
    <row r="45" spans="1:18">
      <c r="A45" s="130"/>
      <c r="B45" s="208"/>
      <c r="C45" s="206"/>
      <c r="D45" s="206"/>
      <c r="E45" s="206"/>
      <c r="F45" s="206"/>
      <c r="G45" s="130"/>
      <c r="H45" s="130"/>
    </row>
    <row r="46" spans="1:18">
      <c r="A46" s="130"/>
      <c r="B46" s="208"/>
      <c r="C46" s="206"/>
      <c r="D46" s="206"/>
      <c r="E46" s="206"/>
      <c r="F46" s="206"/>
      <c r="G46" s="130"/>
      <c r="H46" s="130"/>
    </row>
    <row r="47" spans="1:18">
      <c r="A47" s="206"/>
      <c r="B47" s="208"/>
      <c r="C47" s="130"/>
      <c r="D47" s="130"/>
      <c r="E47" s="130"/>
      <c r="F47" s="130"/>
      <c r="G47" s="206"/>
      <c r="H47" s="130"/>
    </row>
    <row r="48" spans="1:18">
      <c r="A48" s="130"/>
      <c r="B48" s="36"/>
      <c r="C48" s="130"/>
      <c r="D48" s="130"/>
      <c r="E48" s="130"/>
      <c r="F48" s="130"/>
      <c r="G48" s="130"/>
      <c r="H48" s="130"/>
    </row>
    <row r="49" spans="1:8">
      <c r="A49" s="130"/>
      <c r="B49" s="36"/>
      <c r="C49" s="130"/>
      <c r="D49" s="130"/>
      <c r="E49" s="130"/>
      <c r="F49" s="130"/>
      <c r="G49" s="130"/>
      <c r="H49" s="130"/>
    </row>
    <row r="50" spans="1:8">
      <c r="A50" s="130"/>
      <c r="B50" s="36"/>
      <c r="C50" s="130"/>
      <c r="D50" s="130"/>
      <c r="E50" s="130"/>
      <c r="F50" s="130"/>
      <c r="G50" s="130"/>
      <c r="H50" s="130"/>
    </row>
    <row r="52" spans="1:8" ht="21" customHeight="1"/>
    <row r="53" spans="1:8" ht="21" customHeight="1"/>
    <row r="54" spans="1:8" ht="21" customHeight="1"/>
    <row r="55" spans="1:8" ht="21" customHeight="1"/>
  </sheetData>
  <mergeCells count="8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3:H43"/>
    <mergeCell ref="E38:E39"/>
    <mergeCell ref="G38:G39"/>
    <mergeCell ref="E40:E41"/>
    <mergeCell ref="G40:G41"/>
    <mergeCell ref="F34:F35"/>
    <mergeCell ref="F36:F37"/>
    <mergeCell ref="F38:F39"/>
    <mergeCell ref="F40:F41"/>
    <mergeCell ref="F24:F25"/>
    <mergeCell ref="F26:F27"/>
    <mergeCell ref="F28:F29"/>
    <mergeCell ref="F30:F31"/>
    <mergeCell ref="F32:F3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4"/>
  <dataValidations count="6">
    <dataValidation type="list" allowBlank="1" showInputMessage="1" showErrorMessage="1" sqref="G6:G41">
      <formula1>$R$6:$R$7</formula1>
    </dataValidation>
    <dataValidation type="list" allowBlank="1" showInputMessage="1" sqref="D6:D41">
      <formula1>$P$6:$P$20</formula1>
    </dataValidation>
    <dataValidation type="list" allowBlank="1" showInputMessage="1" showErrorMessage="1" sqref="H3">
      <formula1>$R$10:$R$11</formula1>
    </dataValidation>
    <dataValidation type="list" allowBlank="1" showInputMessage="1" sqref="C6 C38 C36 C34 C32 C30 C28 C40 C26 C24 C22 C20 C18 C16 C14 C12 C10 C8">
      <formula1>$O$6:$O$41</formula1>
    </dataValidation>
    <dataValidation type="list" allowBlank="1" showInputMessage="1" sqref="B6 B10 B12 B14 B16 B18 B20 B22 B24 B26 B8 B28 B30 B32 B34 B36 B38 B40">
      <formula1>$N$6:$N$41</formula1>
    </dataValidation>
    <dataValidation type="list" allowBlank="1" showInputMessage="1" sqref="H6:H26 H40 H38 H36 H34 H32 H30 H28">
      <formula1>$Q$6:$Q$41</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49"/>
  <sheetViews>
    <sheetView view="pageBreakPreview" zoomScale="80" zoomScaleNormal="85" zoomScaleSheetLayoutView="80" workbookViewId="0"/>
  </sheetViews>
  <sheetFormatPr defaultColWidth="9" defaultRowHeight="13.2"/>
  <cols>
    <col min="1" max="1" width="3" style="581" customWidth="1"/>
    <col min="2" max="2" width="19.33203125" style="581" customWidth="1"/>
    <col min="3" max="3" width="13.88671875" style="581" customWidth="1"/>
    <col min="4" max="4" width="48" style="581" customWidth="1"/>
    <col min="5" max="7" width="9" style="581"/>
    <col min="8" max="15" width="9" style="584"/>
    <col min="16" max="16384" width="9" style="581"/>
  </cols>
  <sheetData>
    <row r="1" spans="1:14">
      <c r="A1" s="580"/>
      <c r="D1" s="582"/>
      <c r="H1" s="583"/>
    </row>
    <row r="2" spans="1:14" ht="13.5" customHeight="1">
      <c r="B2" s="585"/>
    </row>
    <row r="3" spans="1:14" ht="23.4">
      <c r="B3" s="3873" t="s">
        <v>1098</v>
      </c>
      <c r="C3" s="3873"/>
      <c r="D3" s="3873"/>
    </row>
    <row r="4" spans="1:14" ht="22.35" customHeight="1">
      <c r="B4" s="586"/>
      <c r="C4" s="587"/>
      <c r="D4" s="198">
        <v>45413</v>
      </c>
      <c r="I4" s="199"/>
      <c r="J4" s="199"/>
      <c r="K4" s="199"/>
      <c r="L4" s="199"/>
      <c r="M4" s="199"/>
      <c r="N4" s="199"/>
    </row>
    <row r="5" spans="1:14" ht="22.35" customHeight="1">
      <c r="B5" s="3874" t="str">
        <f>入力シート!C5&amp;"　殿"</f>
        <v>久留米市長　殿</v>
      </c>
      <c r="C5" s="3875"/>
      <c r="D5" s="3876"/>
    </row>
    <row r="6" spans="1:14" ht="22.35" customHeight="1">
      <c r="B6" s="3877" t="str">
        <f>"請負業者　"&amp;入力シート!C26</f>
        <v>請負業者　(株）○○○○建設</v>
      </c>
      <c r="C6" s="3878"/>
      <c r="D6" s="3879"/>
    </row>
    <row r="7" spans="1:14" ht="22.35" customHeight="1">
      <c r="B7" s="3880" t="s">
        <v>69</v>
      </c>
      <c r="C7" s="3881"/>
      <c r="D7" s="3882"/>
    </row>
    <row r="8" spans="1:14" ht="22.35" customHeight="1">
      <c r="B8" s="588" t="s">
        <v>72</v>
      </c>
      <c r="C8" s="3883" t="str">
        <f>入力シート!C4</f>
        <v>街第101号</v>
      </c>
      <c r="D8" s="3884"/>
    </row>
    <row r="9" spans="1:14" ht="22.35" customHeight="1">
      <c r="B9" s="588" t="s">
        <v>73</v>
      </c>
      <c r="C9" s="3871" t="str">
        <f>入力シート!C10</f>
        <v>○○校区道路改良工事</v>
      </c>
      <c r="D9" s="3872"/>
    </row>
    <row r="10" spans="1:14" ht="22.35" customHeight="1">
      <c r="B10" s="588" t="s">
        <v>74</v>
      </c>
      <c r="C10" s="3859" t="str">
        <f>入力シート!C11</f>
        <v>市道B○○○号線</v>
      </c>
      <c r="D10" s="3860"/>
    </row>
    <row r="11" spans="1:14" ht="22.35" customHeight="1">
      <c r="B11" s="588" t="s">
        <v>75</v>
      </c>
      <c r="C11" s="3861"/>
      <c r="D11" s="3862"/>
    </row>
    <row r="12" spans="1:14">
      <c r="B12" s="3863"/>
      <c r="C12" s="3864"/>
      <c r="D12" s="3865"/>
    </row>
    <row r="13" spans="1:14" ht="38.25" customHeight="1">
      <c r="B13" s="3863" t="s">
        <v>1099</v>
      </c>
      <c r="C13" s="3864"/>
      <c r="D13" s="3865"/>
    </row>
    <row r="14" spans="1:14">
      <c r="B14" s="3866"/>
      <c r="C14" s="3867"/>
      <c r="D14" s="3868"/>
    </row>
    <row r="15" spans="1:14">
      <c r="B15" s="3869" t="s">
        <v>70</v>
      </c>
      <c r="C15" s="3870"/>
      <c r="D15" s="3869" t="s">
        <v>71</v>
      </c>
    </row>
    <row r="16" spans="1:14">
      <c r="B16" s="3870"/>
      <c r="C16" s="3870"/>
      <c r="D16" s="3869"/>
    </row>
    <row r="17" spans="2:4">
      <c r="B17" s="3870"/>
      <c r="C17" s="3870"/>
      <c r="D17" s="3869"/>
    </row>
    <row r="18" spans="2:4">
      <c r="B18" s="3857"/>
      <c r="C18" s="3857"/>
      <c r="D18" s="3857"/>
    </row>
    <row r="19" spans="2:4">
      <c r="B19" s="3857"/>
      <c r="C19" s="3857"/>
      <c r="D19" s="3857"/>
    </row>
    <row r="20" spans="2:4">
      <c r="B20" s="3857"/>
      <c r="C20" s="3857"/>
      <c r="D20" s="3857"/>
    </row>
    <row r="21" spans="2:4">
      <c r="B21" s="3857"/>
      <c r="C21" s="3857"/>
      <c r="D21" s="3857"/>
    </row>
    <row r="22" spans="2:4">
      <c r="B22" s="3857"/>
      <c r="C22" s="3857"/>
      <c r="D22" s="3857"/>
    </row>
    <row r="23" spans="2:4">
      <c r="B23" s="3857"/>
      <c r="C23" s="3857"/>
      <c r="D23" s="3857"/>
    </row>
    <row r="24" spans="2:4">
      <c r="B24" s="3857"/>
      <c r="C24" s="3857"/>
      <c r="D24" s="3857"/>
    </row>
    <row r="25" spans="2:4">
      <c r="B25" s="3857"/>
      <c r="C25" s="3857"/>
      <c r="D25" s="3857"/>
    </row>
    <row r="26" spans="2:4">
      <c r="B26" s="3857"/>
      <c r="C26" s="3857"/>
      <c r="D26" s="3857"/>
    </row>
    <row r="27" spans="2:4">
      <c r="B27" s="3857"/>
      <c r="C27" s="3857"/>
      <c r="D27" s="3857"/>
    </row>
    <row r="28" spans="2:4">
      <c r="B28" s="3857"/>
      <c r="C28" s="3857"/>
      <c r="D28" s="3857"/>
    </row>
    <row r="29" spans="2:4">
      <c r="B29" s="3857"/>
      <c r="C29" s="3857"/>
      <c r="D29" s="3857"/>
    </row>
    <row r="30" spans="2:4">
      <c r="B30" s="3857"/>
      <c r="C30" s="3857"/>
      <c r="D30" s="3857"/>
    </row>
    <row r="31" spans="2:4">
      <c r="B31" s="3857"/>
      <c r="C31" s="3857"/>
      <c r="D31" s="3857"/>
    </row>
    <row r="32" spans="2:4">
      <c r="B32" s="3857"/>
      <c r="C32" s="3857"/>
      <c r="D32" s="3857"/>
    </row>
    <row r="33" spans="1:4">
      <c r="B33" s="3857"/>
      <c r="C33" s="3857"/>
      <c r="D33" s="3857"/>
    </row>
    <row r="34" spans="1:4">
      <c r="B34" s="3857"/>
      <c r="C34" s="3857"/>
      <c r="D34" s="3857"/>
    </row>
    <row r="35" spans="1:4">
      <c r="B35" s="3857"/>
      <c r="C35" s="3857"/>
      <c r="D35" s="3857"/>
    </row>
    <row r="36" spans="1:4">
      <c r="B36" s="3857"/>
      <c r="C36" s="3857"/>
      <c r="D36" s="3857"/>
    </row>
    <row r="37" spans="1:4">
      <c r="B37" s="3857"/>
      <c r="C37" s="3857"/>
      <c r="D37" s="3857"/>
    </row>
    <row r="38" spans="1:4">
      <c r="B38" s="3857"/>
      <c r="C38" s="3857"/>
      <c r="D38" s="3857"/>
    </row>
    <row r="39" spans="1:4">
      <c r="B39" s="3857"/>
      <c r="C39" s="3857"/>
      <c r="D39" s="3857"/>
    </row>
    <row r="40" spans="1:4">
      <c r="B40" s="3857"/>
      <c r="C40" s="3857"/>
      <c r="D40" s="3857"/>
    </row>
    <row r="41" spans="1:4">
      <c r="B41" s="3857"/>
      <c r="C41" s="3857"/>
      <c r="D41" s="3857"/>
    </row>
    <row r="42" spans="1:4">
      <c r="B42" s="589"/>
      <c r="C42" s="589"/>
      <c r="D42" s="589"/>
    </row>
    <row r="43" spans="1:4" ht="22.5" customHeight="1">
      <c r="A43" s="590"/>
      <c r="B43" s="3858" t="s">
        <v>1100</v>
      </c>
      <c r="C43" s="3858"/>
      <c r="D43" s="3858"/>
    </row>
    <row r="44" spans="1:4" ht="22.5" customHeight="1">
      <c r="A44" s="590"/>
      <c r="B44" s="3858"/>
      <c r="C44" s="3858"/>
      <c r="D44" s="3858"/>
    </row>
    <row r="45" spans="1:4" ht="22.5" customHeight="1">
      <c r="A45" s="590"/>
      <c r="B45" s="3858"/>
      <c r="C45" s="3858"/>
      <c r="D45" s="3858"/>
    </row>
    <row r="46" spans="1:4" ht="22.5" customHeight="1">
      <c r="A46" s="590"/>
      <c r="B46" s="3858"/>
      <c r="C46" s="3858"/>
      <c r="D46" s="3858"/>
    </row>
    <row r="47" spans="1:4" ht="20.100000000000001" customHeight="1">
      <c r="B47" s="591"/>
      <c r="C47" s="591"/>
      <c r="D47" s="591"/>
    </row>
    <row r="48" spans="1:4" ht="20.100000000000001" customHeight="1">
      <c r="B48" s="591"/>
      <c r="C48" s="591"/>
      <c r="D48" s="591"/>
    </row>
    <row r="49" spans="2:4" ht="20.100000000000001" customHeight="1">
      <c r="B49" s="591"/>
      <c r="C49" s="591"/>
      <c r="D49" s="591"/>
    </row>
  </sheetData>
  <sheetProtection formatCells="0"/>
  <mergeCells count="29">
    <mergeCell ref="C9:D9"/>
    <mergeCell ref="B3:D3"/>
    <mergeCell ref="B5:D5"/>
    <mergeCell ref="B6:D6"/>
    <mergeCell ref="B7:D7"/>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0:C32"/>
    <mergeCell ref="D30:D32"/>
    <mergeCell ref="B33:C35"/>
    <mergeCell ref="D33:D35"/>
    <mergeCell ref="B36:C38"/>
    <mergeCell ref="D36:D38"/>
    <mergeCell ref="B39:C41"/>
    <mergeCell ref="D39:D41"/>
    <mergeCell ref="B43:D46"/>
  </mergeCells>
  <phoneticPr fontId="14"/>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J35"/>
  <sheetViews>
    <sheetView view="pageBreakPreview" zoomScale="80" zoomScaleNormal="100" zoomScaleSheetLayoutView="80" workbookViewId="0">
      <selection activeCell="A15" sqref="A15"/>
    </sheetView>
  </sheetViews>
  <sheetFormatPr defaultColWidth="9" defaultRowHeight="13.2"/>
  <cols>
    <col min="1" max="16384" width="9" style="176"/>
  </cols>
  <sheetData>
    <row r="2" spans="1:10" ht="13.8">
      <c r="A2" s="175" t="s">
        <v>317</v>
      </c>
    </row>
    <row r="3" spans="1:10">
      <c r="A3" s="175"/>
    </row>
    <row r="4" spans="1:10" ht="13.8">
      <c r="A4" s="177"/>
    </row>
    <row r="5" spans="1:10" ht="19.2">
      <c r="A5" s="3885" t="s">
        <v>341</v>
      </c>
      <c r="B5" s="3885"/>
      <c r="C5" s="3885"/>
      <c r="D5" s="3885"/>
      <c r="E5" s="3885"/>
      <c r="F5" s="3885"/>
      <c r="G5" s="3885"/>
      <c r="H5" s="3885"/>
      <c r="I5" s="3885"/>
    </row>
    <row r="6" spans="1:10" ht="19.2">
      <c r="A6" s="178"/>
    </row>
    <row r="7" spans="1:10" ht="13.8">
      <c r="A7" s="177"/>
    </row>
    <row r="8" spans="1:10">
      <c r="A8" s="3890" t="str">
        <f>入力シート!C5&amp;"　殿"</f>
        <v>久留米市長　殿</v>
      </c>
      <c r="B8" s="3890"/>
      <c r="C8" s="3890"/>
      <c r="D8" s="3890"/>
    </row>
    <row r="9" spans="1:10" ht="20.25" customHeight="1">
      <c r="A9" s="177"/>
    </row>
    <row r="10" spans="1:10" ht="20.25" customHeight="1">
      <c r="A10" s="180" t="s">
        <v>318</v>
      </c>
      <c r="B10" s="3888" t="str">
        <f>入力シート!C4</f>
        <v>街第101号</v>
      </c>
      <c r="C10" s="3888"/>
      <c r="D10" s="3888"/>
      <c r="E10" s="195"/>
      <c r="F10" s="195"/>
      <c r="G10" s="195"/>
      <c r="H10" s="195"/>
    </row>
    <row r="11" spans="1:10" ht="20.25" customHeight="1">
      <c r="A11" s="181"/>
      <c r="B11" s="195"/>
      <c r="C11" s="195"/>
      <c r="D11" s="195"/>
      <c r="E11" s="195"/>
      <c r="F11" s="195"/>
      <c r="G11" s="195"/>
      <c r="H11" s="195"/>
    </row>
    <row r="12" spans="1:10" ht="20.25" customHeight="1">
      <c r="A12" s="180" t="s">
        <v>2039</v>
      </c>
      <c r="B12" s="3888" t="str">
        <f>入力シート!C10</f>
        <v>○○校区道路改良工事</v>
      </c>
      <c r="C12" s="3888"/>
      <c r="D12" s="3888"/>
      <c r="E12" s="3888"/>
      <c r="F12" s="3888"/>
      <c r="G12" s="3888"/>
      <c r="H12" s="3888"/>
    </row>
    <row r="13" spans="1:10" ht="20.25" customHeight="1">
      <c r="A13" s="181"/>
      <c r="B13" s="195"/>
      <c r="C13" s="195"/>
      <c r="D13" s="195"/>
      <c r="E13" s="195"/>
      <c r="F13" s="195"/>
      <c r="G13" s="195"/>
      <c r="H13" s="195"/>
    </row>
    <row r="14" spans="1:10" ht="20.25" customHeight="1">
      <c r="A14" s="180" t="s">
        <v>2442</v>
      </c>
      <c r="B14" s="3893" t="str">
        <f>入力シート!C12</f>
        <v>久留米市○○町</v>
      </c>
      <c r="C14" s="3893"/>
      <c r="D14" s="3893"/>
      <c r="E14" s="3893"/>
      <c r="F14" s="3893"/>
      <c r="G14" s="3893"/>
      <c r="H14" s="3893"/>
    </row>
    <row r="15" spans="1:10" ht="20.25" customHeight="1">
      <c r="A15" s="181"/>
    </row>
    <row r="16" spans="1:10" ht="36.75" customHeight="1">
      <c r="A16" s="3886" t="s">
        <v>340</v>
      </c>
      <c r="B16" s="3886"/>
      <c r="C16" s="3886"/>
      <c r="D16" s="3886"/>
      <c r="E16" s="3886"/>
      <c r="F16" s="3886"/>
      <c r="G16" s="3886"/>
      <c r="H16" s="3886"/>
      <c r="I16" s="3886"/>
      <c r="J16" s="182"/>
    </row>
    <row r="17" spans="1:9" ht="20.25" customHeight="1">
      <c r="A17" s="179"/>
    </row>
    <row r="18" spans="1:9" ht="20.25" customHeight="1">
      <c r="A18" s="177"/>
    </row>
    <row r="19" spans="1:9" ht="20.25" customHeight="1">
      <c r="A19" s="180" t="s">
        <v>319</v>
      </c>
      <c r="B19" s="3889"/>
      <c r="C19" s="3889"/>
      <c r="D19" s="3889"/>
    </row>
    <row r="20" spans="1:9" ht="20.25" customHeight="1">
      <c r="A20" s="181"/>
    </row>
    <row r="21" spans="1:9" ht="20.25" customHeight="1">
      <c r="A21" s="3887" t="s">
        <v>320</v>
      </c>
      <c r="B21" s="3887"/>
      <c r="C21" s="3887"/>
      <c r="D21" s="3887"/>
      <c r="E21" s="3887"/>
      <c r="F21" s="3887"/>
      <c r="G21" s="3887"/>
      <c r="H21" s="3887"/>
      <c r="I21" s="3887"/>
    </row>
    <row r="22" spans="1:9" ht="20.25" customHeight="1">
      <c r="A22" s="183"/>
    </row>
    <row r="23" spans="1:9" ht="20.25" customHeight="1">
      <c r="A23" s="180" t="s">
        <v>321</v>
      </c>
      <c r="B23" s="186"/>
      <c r="C23" s="186"/>
      <c r="D23" s="186"/>
      <c r="E23" s="186"/>
      <c r="F23" s="186"/>
      <c r="G23" s="186"/>
      <c r="H23" s="186"/>
    </row>
    <row r="24" spans="1:9" ht="20.25" customHeight="1">
      <c r="A24" s="181"/>
      <c r="B24" s="187"/>
      <c r="C24" s="187"/>
      <c r="D24" s="187"/>
      <c r="E24" s="187"/>
      <c r="F24" s="187"/>
      <c r="G24" s="187"/>
      <c r="H24" s="187"/>
    </row>
    <row r="25" spans="1:9" ht="20.25" customHeight="1">
      <c r="A25" s="184"/>
      <c r="B25" s="188"/>
      <c r="C25" s="188"/>
      <c r="D25" s="188"/>
      <c r="E25" s="188"/>
      <c r="F25" s="188"/>
      <c r="G25" s="188"/>
      <c r="H25" s="188"/>
    </row>
    <row r="26" spans="1:9" ht="20.25" customHeight="1">
      <c r="A26" s="181"/>
      <c r="B26" s="187"/>
      <c r="C26" s="187"/>
      <c r="D26" s="187"/>
      <c r="E26" s="187"/>
      <c r="F26" s="187"/>
      <c r="G26" s="187"/>
      <c r="H26" s="187"/>
    </row>
    <row r="27" spans="1:9" ht="20.25" customHeight="1">
      <c r="A27" s="184"/>
      <c r="B27" s="188"/>
      <c r="C27" s="188"/>
      <c r="D27" s="188"/>
      <c r="E27" s="188"/>
      <c r="F27" s="188"/>
      <c r="G27" s="188"/>
      <c r="H27" s="188"/>
    </row>
    <row r="28" spans="1:9" ht="20.25" customHeight="1">
      <c r="A28" s="185"/>
      <c r="B28" s="186"/>
      <c r="C28" s="186"/>
      <c r="D28" s="186"/>
      <c r="E28" s="186"/>
      <c r="F28" s="186"/>
      <c r="G28" s="186"/>
      <c r="H28" s="186"/>
    </row>
    <row r="29" spans="1:9" ht="20.25" customHeight="1">
      <c r="A29" s="177"/>
    </row>
    <row r="30" spans="1:9" ht="20.25" customHeight="1">
      <c r="A30" s="177"/>
    </row>
    <row r="31" spans="1:9" ht="20.25" customHeight="1">
      <c r="F31" s="179" t="s">
        <v>716</v>
      </c>
    </row>
    <row r="32" spans="1:9" ht="20.25" customHeight="1">
      <c r="F32" s="3891">
        <v>45413</v>
      </c>
      <c r="G32" s="3891"/>
      <c r="H32" s="3891"/>
      <c r="I32" s="3891"/>
    </row>
    <row r="33" spans="6:9" ht="20.25" customHeight="1">
      <c r="F33" s="196" t="s">
        <v>322</v>
      </c>
      <c r="G33" s="3892" t="str">
        <f>入力シート!C25</f>
        <v>久留米市〇〇町１２３</v>
      </c>
      <c r="H33" s="3892"/>
      <c r="I33" s="3892"/>
    </row>
    <row r="34" spans="6:9" ht="20.25" customHeight="1">
      <c r="F34" s="196" t="s">
        <v>323</v>
      </c>
      <c r="G34" s="3892" t="str">
        <f>入力シート!C26</f>
        <v>(株）○○○○建設</v>
      </c>
      <c r="H34" s="3892"/>
      <c r="I34" s="3892"/>
    </row>
    <row r="35" spans="6:9" ht="20.25" customHeight="1">
      <c r="F35" s="196" t="s">
        <v>301</v>
      </c>
      <c r="G35" s="3892" t="str">
        <f>入力シート!C27</f>
        <v>代表取締役　久留米一郎</v>
      </c>
      <c r="H35" s="3892"/>
      <c r="I35" s="3892"/>
    </row>
  </sheetData>
  <mergeCells count="12">
    <mergeCell ref="F32:I32"/>
    <mergeCell ref="G35:I35"/>
    <mergeCell ref="G34:I34"/>
    <mergeCell ref="G33:I33"/>
    <mergeCell ref="B12:H12"/>
    <mergeCell ref="B14:H14"/>
    <mergeCell ref="A5:I5"/>
    <mergeCell ref="A16:I16"/>
    <mergeCell ref="A21:I21"/>
    <mergeCell ref="B10:D10"/>
    <mergeCell ref="B19:D19"/>
    <mergeCell ref="A8:D8"/>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40"/>
  <sheetViews>
    <sheetView view="pageBreakPreview" zoomScale="80" zoomScaleNormal="100" zoomScaleSheetLayoutView="80" workbookViewId="0">
      <selection activeCell="A15" sqref="A15"/>
    </sheetView>
  </sheetViews>
  <sheetFormatPr defaultColWidth="9" defaultRowHeight="13.2"/>
  <cols>
    <col min="1" max="1" width="10.33203125" style="419" customWidth="1"/>
    <col min="2" max="2" width="15.33203125" style="419" customWidth="1"/>
    <col min="3" max="3" width="9" style="419" customWidth="1"/>
    <col min="4" max="4" width="7.109375" style="419" customWidth="1"/>
    <col min="5" max="9" width="9" style="419" customWidth="1"/>
    <col min="10" max="12" width="9" style="419"/>
    <col min="13" max="13" width="9.44140625" style="419" bestFit="1" customWidth="1"/>
    <col min="14" max="16384" width="9" style="419"/>
  </cols>
  <sheetData>
    <row r="1" spans="1:13" ht="18.75" customHeight="1">
      <c r="A1" s="592"/>
    </row>
    <row r="2" spans="1:13" ht="18.75" customHeight="1">
      <c r="A2" s="592"/>
    </row>
    <row r="3" spans="1:13" ht="24" customHeight="1">
      <c r="A3" s="592"/>
    </row>
    <row r="4" spans="1:13" ht="18.75" customHeight="1">
      <c r="A4" s="3913" t="s">
        <v>738</v>
      </c>
      <c r="B4" s="3895"/>
      <c r="C4" s="3895"/>
      <c r="D4" s="3895"/>
      <c r="E4" s="3895"/>
      <c r="F4" s="3895"/>
      <c r="G4" s="3895"/>
      <c r="H4" s="3895"/>
      <c r="I4" s="3895"/>
    </row>
    <row r="5" spans="1:13" ht="18.75" customHeight="1">
      <c r="A5" s="1470"/>
      <c r="B5" s="563"/>
      <c r="C5" s="563"/>
      <c r="D5" s="563"/>
      <c r="E5" s="563"/>
      <c r="F5" s="563"/>
      <c r="G5" s="563"/>
      <c r="H5" s="563"/>
      <c r="I5" s="563"/>
    </row>
    <row r="6" spans="1:13" ht="18.75" customHeight="1">
      <c r="A6" s="1471"/>
      <c r="B6" s="1472"/>
      <c r="C6" s="1472"/>
      <c r="D6" s="1472"/>
      <c r="E6" s="1472"/>
      <c r="F6" s="1472"/>
      <c r="G6" s="3891">
        <v>45413</v>
      </c>
      <c r="H6" s="3891"/>
      <c r="I6" s="3891"/>
    </row>
    <row r="7" spans="1:13" ht="18.75" customHeight="1">
      <c r="A7" s="328" t="str">
        <f>入力シート!C5&amp;"　殿"</f>
        <v>久留米市長　殿</v>
      </c>
      <c r="B7" s="328"/>
      <c r="C7" s="563"/>
      <c r="D7" s="563"/>
      <c r="E7" s="563"/>
      <c r="F7" s="1473"/>
      <c r="G7" s="1473"/>
      <c r="H7" s="1473"/>
      <c r="I7" s="1473"/>
    </row>
    <row r="8" spans="1:13" ht="18.75" customHeight="1">
      <c r="A8" s="563"/>
      <c r="B8" s="563"/>
      <c r="C8" s="563"/>
      <c r="D8" s="1474"/>
      <c r="E8" s="1474" t="s">
        <v>1118</v>
      </c>
      <c r="F8" s="3902" t="str">
        <f>入力シート!C25</f>
        <v>久留米市〇〇町１２３</v>
      </c>
      <c r="G8" s="3902"/>
      <c r="H8" s="3902"/>
      <c r="I8" s="3902"/>
    </row>
    <row r="9" spans="1:13" ht="18.75" customHeight="1">
      <c r="A9" s="563"/>
      <c r="B9" s="563"/>
      <c r="C9" s="563"/>
      <c r="D9" s="1474"/>
      <c r="E9" s="1474" t="s">
        <v>1101</v>
      </c>
      <c r="F9" s="3903" t="str">
        <f>入力シート!C26</f>
        <v>(株）○○○○建設</v>
      </c>
      <c r="G9" s="3903"/>
      <c r="H9" s="3903"/>
      <c r="I9" s="3903"/>
    </row>
    <row r="10" spans="1:13" ht="18.75" customHeight="1">
      <c r="A10" s="563"/>
      <c r="B10" s="563"/>
      <c r="C10" s="563"/>
      <c r="D10" s="1474"/>
      <c r="E10" s="1474"/>
      <c r="F10" s="3914" t="str">
        <f>入力シート!C27</f>
        <v>代表取締役　久留米一郎</v>
      </c>
      <c r="G10" s="3914"/>
      <c r="H10" s="3914"/>
      <c r="I10" s="3914"/>
    </row>
    <row r="11" spans="1:13" ht="18.75" customHeight="1">
      <c r="A11" s="563"/>
      <c r="B11" s="563"/>
      <c r="C11" s="563"/>
      <c r="D11" s="1474"/>
      <c r="E11" s="1474"/>
      <c r="F11" s="1474"/>
      <c r="G11" s="1474"/>
      <c r="H11" s="1474"/>
      <c r="I11" s="1475"/>
    </row>
    <row r="12" spans="1:13" ht="9" customHeight="1">
      <c r="A12" s="563"/>
      <c r="B12" s="563"/>
      <c r="C12" s="563"/>
      <c r="D12" s="563"/>
      <c r="E12" s="563"/>
      <c r="F12" s="563"/>
      <c r="G12" s="563"/>
      <c r="H12" s="563"/>
      <c r="I12" s="1476"/>
    </row>
    <row r="13" spans="1:13" ht="18.75" customHeight="1">
      <c r="A13" s="1477"/>
      <c r="B13" s="563"/>
      <c r="C13" s="563"/>
      <c r="D13" s="563"/>
      <c r="E13" s="563"/>
      <c r="F13" s="563"/>
      <c r="G13" s="563"/>
      <c r="H13" s="563"/>
      <c r="I13" s="563"/>
    </row>
    <row r="14" spans="1:13" ht="25.5" customHeight="1">
      <c r="A14" s="1478" t="s">
        <v>2441</v>
      </c>
      <c r="B14" s="3907" t="str">
        <f>入力シート!C12</f>
        <v>久留米市○○町</v>
      </c>
      <c r="C14" s="3908"/>
      <c r="D14" s="3908"/>
      <c r="E14" s="3908"/>
      <c r="F14" s="3908"/>
      <c r="G14" s="3908"/>
      <c r="H14" s="3908"/>
      <c r="I14" s="3908"/>
    </row>
    <row r="15" spans="1:13" ht="25.5" customHeight="1">
      <c r="A15" s="1478" t="s">
        <v>1102</v>
      </c>
      <c r="B15" s="3907" t="str">
        <f>入力シート!C10</f>
        <v>○○校区道路改良工事</v>
      </c>
      <c r="C15" s="3908"/>
      <c r="D15" s="3908"/>
      <c r="E15" s="3908"/>
      <c r="F15" s="3908"/>
      <c r="G15" s="3908"/>
      <c r="H15" s="3908"/>
      <c r="I15" s="3908"/>
    </row>
    <row r="16" spans="1:13" ht="25.5" customHeight="1">
      <c r="A16" s="1478" t="s">
        <v>1103</v>
      </c>
      <c r="B16" s="3904" t="str">
        <f>TEXT(入力シート!C14,"令和e年m月d日")</f>
        <v>令和7年4月2日</v>
      </c>
      <c r="C16" s="3904"/>
      <c r="D16" s="1479" t="s">
        <v>1119</v>
      </c>
      <c r="E16" s="3904" t="str">
        <f>TEXT(入力シート!C15,"令和e年m月d日")</f>
        <v>令和7年6月30日</v>
      </c>
      <c r="F16" s="3904"/>
      <c r="G16" s="593" t="s">
        <v>256</v>
      </c>
      <c r="H16" s="1479"/>
      <c r="I16" s="1479"/>
      <c r="M16" s="1480"/>
    </row>
    <row r="17" spans="1:9" ht="19.5" customHeight="1">
      <c r="A17" s="592"/>
    </row>
    <row r="18" spans="1:9" ht="20.25" customHeight="1">
      <c r="A18" s="3909" t="str">
        <f>TEXT(入力シート!C13,"令和e年m月d日")&amp;"付で請負契約を締結した上記工事に係る資材、原材料について、指名停止"</f>
        <v>令和7年4月1日付で請負契約を締結した上記工事に係る資材、原材料について、指名停止</v>
      </c>
      <c r="B18" s="3910"/>
      <c r="C18" s="3910"/>
      <c r="D18" s="3910"/>
      <c r="E18" s="3910"/>
      <c r="F18" s="3910"/>
      <c r="G18" s="3910"/>
      <c r="H18" s="3910"/>
      <c r="I18" s="3910"/>
    </row>
    <row r="19" spans="1:9" ht="20.25" customHeight="1">
      <c r="A19" s="3894" t="s">
        <v>1104</v>
      </c>
      <c r="B19" s="3895"/>
      <c r="C19" s="3895"/>
      <c r="D19" s="3895"/>
      <c r="E19" s="3895"/>
      <c r="F19" s="3895"/>
      <c r="G19" s="3895"/>
      <c r="H19" s="3895"/>
      <c r="I19" s="3895"/>
    </row>
    <row r="20" spans="1:9" ht="20.25" customHeight="1">
      <c r="A20" s="592"/>
    </row>
    <row r="21" spans="1:9" ht="20.25" customHeight="1">
      <c r="A21" s="3894" t="s">
        <v>1105</v>
      </c>
      <c r="B21" s="3895"/>
      <c r="C21" s="3895"/>
      <c r="D21" s="3895"/>
      <c r="E21" s="3895"/>
      <c r="F21" s="3895"/>
      <c r="G21" s="3895"/>
      <c r="H21" s="3895"/>
      <c r="I21" s="3895"/>
    </row>
    <row r="22" spans="1:9" ht="20.25" customHeight="1">
      <c r="A22" s="3911" t="s">
        <v>1106</v>
      </c>
      <c r="B22" s="3912"/>
      <c r="C22" s="3905"/>
      <c r="D22" s="3906"/>
      <c r="E22" s="3906"/>
      <c r="F22" s="3906"/>
      <c r="G22" s="3906"/>
      <c r="H22" s="3906"/>
      <c r="I22" s="3906"/>
    </row>
    <row r="23" spans="1:9" ht="20.25" customHeight="1">
      <c r="A23" s="1481" t="s">
        <v>1107</v>
      </c>
      <c r="B23" s="1482" t="s">
        <v>1108</v>
      </c>
      <c r="C23" s="3905"/>
      <c r="D23" s="3906"/>
      <c r="E23" s="3906"/>
      <c r="F23" s="3906"/>
      <c r="G23" s="3906"/>
      <c r="H23" s="3906"/>
      <c r="I23" s="3906"/>
    </row>
    <row r="24" spans="1:9" ht="20.25" customHeight="1">
      <c r="A24" s="1483" t="s">
        <v>1109</v>
      </c>
      <c r="B24" s="1482" t="s">
        <v>1110</v>
      </c>
      <c r="C24" s="3905"/>
      <c r="D24" s="3906"/>
      <c r="E24" s="3906"/>
      <c r="F24" s="3906"/>
      <c r="G24" s="3906"/>
      <c r="H24" s="3906"/>
      <c r="I24" s="3906"/>
    </row>
    <row r="25" spans="1:9" ht="20.25" customHeight="1">
      <c r="A25" s="592"/>
    </row>
    <row r="26" spans="1:9" ht="20.25" customHeight="1">
      <c r="A26" s="3894" t="s">
        <v>1111</v>
      </c>
      <c r="B26" s="3895"/>
      <c r="C26" s="3895"/>
      <c r="D26" s="3895"/>
      <c r="E26" s="3895"/>
      <c r="F26" s="3895"/>
      <c r="G26" s="3895"/>
      <c r="H26" s="3895"/>
      <c r="I26" s="3895"/>
    </row>
    <row r="27" spans="1:9" ht="20.25" customHeight="1">
      <c r="A27" s="3894" t="s">
        <v>1112</v>
      </c>
      <c r="B27" s="3895"/>
      <c r="C27" s="3895"/>
      <c r="D27" s="3895"/>
      <c r="E27" s="3895"/>
      <c r="F27" s="3895"/>
      <c r="G27" s="3895"/>
      <c r="H27" s="3895"/>
      <c r="I27" s="3895"/>
    </row>
    <row r="28" spans="1:9" ht="20.25" customHeight="1">
      <c r="A28" s="1484" t="s">
        <v>1113</v>
      </c>
      <c r="B28" s="1482" t="s">
        <v>1114</v>
      </c>
      <c r="C28" s="3905"/>
      <c r="D28" s="3906"/>
      <c r="E28" s="3906"/>
      <c r="F28" s="3906"/>
      <c r="G28" s="3906"/>
      <c r="H28" s="3906"/>
      <c r="I28" s="3906"/>
    </row>
    <row r="29" spans="1:9" ht="20.25" customHeight="1">
      <c r="A29" s="1485" t="s">
        <v>1109</v>
      </c>
      <c r="B29" s="1482" t="s">
        <v>1110</v>
      </c>
      <c r="C29" s="3905"/>
      <c r="D29" s="3906"/>
      <c r="E29" s="3906"/>
      <c r="F29" s="3906"/>
      <c r="G29" s="3906"/>
      <c r="H29" s="3906"/>
      <c r="I29" s="3906"/>
    </row>
    <row r="30" spans="1:9" ht="20.25" customHeight="1">
      <c r="A30" s="3894" t="s">
        <v>1115</v>
      </c>
      <c r="B30" s="3895"/>
      <c r="C30" s="3895"/>
      <c r="D30" s="3895"/>
      <c r="E30" s="3895"/>
      <c r="F30" s="3895"/>
      <c r="G30" s="3895"/>
      <c r="H30" s="3895"/>
      <c r="I30" s="3895"/>
    </row>
    <row r="31" spans="1:9" ht="20.25" customHeight="1">
      <c r="A31" s="3894" t="s">
        <v>1116</v>
      </c>
      <c r="B31" s="3895"/>
      <c r="C31" s="3895"/>
      <c r="D31" s="3895"/>
      <c r="E31" s="3895"/>
      <c r="F31" s="3895"/>
      <c r="G31" s="3895"/>
      <c r="H31" s="3895"/>
      <c r="I31" s="3895"/>
    </row>
    <row r="32" spans="1:9" ht="20.25" customHeight="1">
      <c r="A32" s="3896"/>
      <c r="B32" s="3897"/>
      <c r="C32" s="3897"/>
      <c r="D32" s="3897"/>
      <c r="E32" s="3897"/>
      <c r="F32" s="3897"/>
      <c r="G32" s="3897"/>
      <c r="H32" s="3897"/>
      <c r="I32" s="3898"/>
    </row>
    <row r="33" spans="1:9" ht="20.25" customHeight="1">
      <c r="A33" s="3899"/>
      <c r="B33" s="3900"/>
      <c r="C33" s="3900"/>
      <c r="D33" s="3900"/>
      <c r="E33" s="3900"/>
      <c r="F33" s="3900"/>
      <c r="G33" s="3900"/>
      <c r="H33" s="3900"/>
      <c r="I33" s="3901"/>
    </row>
    <row r="34" spans="1:9" ht="20.25" customHeight="1">
      <c r="A34" s="3894" t="s">
        <v>1117</v>
      </c>
      <c r="B34" s="3895"/>
      <c r="C34" s="3895"/>
      <c r="D34" s="3895"/>
      <c r="E34" s="3895"/>
      <c r="F34" s="3895"/>
      <c r="G34" s="3895"/>
      <c r="H34" s="3895"/>
      <c r="I34" s="3895"/>
    </row>
    <row r="35" spans="1:9">
      <c r="A35" s="1486"/>
    </row>
    <row r="36" spans="1:9">
      <c r="A36" s="1486"/>
    </row>
    <row r="37" spans="1:9">
      <c r="A37" s="1486"/>
    </row>
    <row r="38" spans="1:9">
      <c r="A38" s="1486"/>
    </row>
    <row r="39" spans="1:9">
      <c r="A39" s="1486"/>
    </row>
    <row r="40" spans="1:9">
      <c r="A40" s="1486"/>
    </row>
  </sheetData>
  <sheetProtection formatCells="0"/>
  <mergeCells count="24">
    <mergeCell ref="A19:I19"/>
    <mergeCell ref="A21:I21"/>
    <mergeCell ref="A22:B22"/>
    <mergeCell ref="C22:I22"/>
    <mergeCell ref="A4:I4"/>
    <mergeCell ref="G6:I6"/>
    <mergeCell ref="F10:I10"/>
    <mergeCell ref="B14:I14"/>
    <mergeCell ref="A30:I30"/>
    <mergeCell ref="A31:I31"/>
    <mergeCell ref="A32:I33"/>
    <mergeCell ref="A34:I34"/>
    <mergeCell ref="F8:I8"/>
    <mergeCell ref="F9:I9"/>
    <mergeCell ref="B16:C16"/>
    <mergeCell ref="E16:F16"/>
    <mergeCell ref="C23:I23"/>
    <mergeCell ref="C24:I24"/>
    <mergeCell ref="A26:I26"/>
    <mergeCell ref="A27:I27"/>
    <mergeCell ref="C28:I28"/>
    <mergeCell ref="C29:I29"/>
    <mergeCell ref="B15:I15"/>
    <mergeCell ref="A18:I18"/>
  </mergeCells>
  <phoneticPr fontId="14"/>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2"/>
  <sheetViews>
    <sheetView view="pageBreakPreview" zoomScale="80" zoomScaleNormal="100" zoomScaleSheetLayoutView="80" workbookViewId="0">
      <selection activeCell="A15" sqref="A15"/>
    </sheetView>
  </sheetViews>
  <sheetFormatPr defaultColWidth="9" defaultRowHeight="13.2"/>
  <cols>
    <col min="1" max="8" width="10.88671875" style="176" customWidth="1"/>
    <col min="9" max="16384" width="9" style="176"/>
  </cols>
  <sheetData>
    <row r="2" spans="1:9">
      <c r="A2" s="175"/>
    </row>
    <row r="3" spans="1:9">
      <c r="A3" s="175"/>
    </row>
    <row r="4" spans="1:9" ht="13.8">
      <c r="A4" s="177"/>
    </row>
    <row r="5" spans="1:9" ht="19.2">
      <c r="A5" s="3885" t="s">
        <v>2038</v>
      </c>
      <c r="B5" s="3885"/>
      <c r="C5" s="3885"/>
      <c r="D5" s="3885"/>
      <c r="E5" s="3885"/>
      <c r="F5" s="3885"/>
      <c r="G5" s="3885"/>
      <c r="H5" s="3885"/>
    </row>
    <row r="6" spans="1:9" ht="19.2">
      <c r="A6" s="178"/>
    </row>
    <row r="7" spans="1:9" ht="13.8">
      <c r="A7" s="177"/>
    </row>
    <row r="8" spans="1:9">
      <c r="A8" s="3890" t="str">
        <f>入力シート!C5&amp;"　殿"</f>
        <v>久留米市長　殿</v>
      </c>
      <c r="B8" s="3890"/>
      <c r="C8" s="3890"/>
    </row>
    <row r="9" spans="1:9" ht="20.25" customHeight="1">
      <c r="A9" s="177"/>
    </row>
    <row r="10" spans="1:9" ht="20.25" customHeight="1">
      <c r="A10" s="180" t="s">
        <v>318</v>
      </c>
      <c r="B10" s="3888" t="str">
        <f>入力シート!C4</f>
        <v>街第101号</v>
      </c>
      <c r="C10" s="3888"/>
      <c r="D10" s="195"/>
      <c r="E10" s="195"/>
      <c r="F10" s="195"/>
      <c r="G10" s="195"/>
    </row>
    <row r="11" spans="1:9" ht="20.25" customHeight="1">
      <c r="A11" s="181"/>
      <c r="B11" s="195"/>
      <c r="C11" s="195"/>
      <c r="D11" s="195"/>
      <c r="E11" s="195"/>
      <c r="F11" s="195"/>
      <c r="G11" s="195"/>
    </row>
    <row r="12" spans="1:9" ht="20.25" customHeight="1">
      <c r="A12" s="180" t="s">
        <v>157</v>
      </c>
      <c r="B12" s="3888" t="str">
        <f>入力シート!C10</f>
        <v>○○校区道路改良工事</v>
      </c>
      <c r="C12" s="3888"/>
      <c r="D12" s="3888"/>
      <c r="E12" s="3888"/>
      <c r="F12" s="3888"/>
      <c r="G12" s="3888"/>
    </row>
    <row r="13" spans="1:9" ht="20.25" customHeight="1">
      <c r="A13" s="181"/>
      <c r="B13" s="195"/>
      <c r="C13" s="195"/>
      <c r="D13" s="195"/>
      <c r="E13" s="195"/>
      <c r="F13" s="195"/>
      <c r="G13" s="195"/>
    </row>
    <row r="14" spans="1:9" ht="20.25" customHeight="1">
      <c r="A14" s="180" t="s">
        <v>2442</v>
      </c>
      <c r="B14" s="3893" t="str">
        <f>入力シート!C12</f>
        <v>久留米市○○町</v>
      </c>
      <c r="C14" s="3893"/>
      <c r="D14" s="3893"/>
      <c r="E14" s="3893"/>
      <c r="F14" s="3893"/>
      <c r="G14" s="3893"/>
    </row>
    <row r="15" spans="1:9" ht="20.25" customHeight="1">
      <c r="A15" s="181"/>
    </row>
    <row r="16" spans="1:9" ht="36.75" customHeight="1">
      <c r="A16" s="3886" t="s">
        <v>2040</v>
      </c>
      <c r="B16" s="3886"/>
      <c r="C16" s="3886"/>
      <c r="D16" s="3886"/>
      <c r="E16" s="3886"/>
      <c r="F16" s="3886"/>
      <c r="G16" s="3886"/>
      <c r="H16" s="3886"/>
      <c r="I16" s="1165"/>
    </row>
    <row r="17" spans="1:8" ht="20.25" customHeight="1">
      <c r="A17" s="179"/>
    </row>
    <row r="18" spans="1:8" ht="25.35" customHeight="1">
      <c r="A18" s="3921" t="s">
        <v>2041</v>
      </c>
      <c r="B18" s="3921"/>
      <c r="C18" s="3922" t="s">
        <v>2042</v>
      </c>
      <c r="D18" s="3922"/>
      <c r="E18" s="3922" t="s">
        <v>2043</v>
      </c>
      <c r="F18" s="3922"/>
      <c r="G18" s="3922" t="s">
        <v>2044</v>
      </c>
      <c r="H18" s="3922"/>
    </row>
    <row r="19" spans="1:8" ht="25.35" customHeight="1">
      <c r="A19" s="3917"/>
      <c r="B19" s="3918"/>
      <c r="C19" s="3919"/>
      <c r="D19" s="3920"/>
      <c r="E19" s="3919"/>
      <c r="F19" s="3920"/>
      <c r="G19" s="3919"/>
      <c r="H19" s="3920"/>
    </row>
    <row r="20" spans="1:8" ht="25.35" customHeight="1">
      <c r="A20" s="3917"/>
      <c r="B20" s="3918"/>
      <c r="C20" s="3919"/>
      <c r="D20" s="3920"/>
      <c r="E20" s="3919"/>
      <c r="F20" s="3920"/>
      <c r="G20" s="3919"/>
      <c r="H20" s="3920"/>
    </row>
    <row r="21" spans="1:8" ht="25.35" customHeight="1">
      <c r="A21" s="3917"/>
      <c r="B21" s="3918"/>
      <c r="C21" s="3919"/>
      <c r="D21" s="3920"/>
      <c r="E21" s="3919"/>
      <c r="F21" s="3920"/>
      <c r="G21" s="3919"/>
      <c r="H21" s="3920"/>
    </row>
    <row r="22" spans="1:8" ht="25.35" customHeight="1">
      <c r="A22" s="3917"/>
      <c r="B22" s="3918"/>
      <c r="C22" s="3919"/>
      <c r="D22" s="3920"/>
      <c r="E22" s="3919"/>
      <c r="F22" s="3920"/>
      <c r="G22" s="3919"/>
      <c r="H22" s="3920"/>
    </row>
    <row r="23" spans="1:8" ht="25.35" customHeight="1">
      <c r="A23" s="3917"/>
      <c r="B23" s="3918"/>
      <c r="C23" s="3919"/>
      <c r="D23" s="3920"/>
      <c r="E23" s="3919"/>
      <c r="F23" s="3920"/>
      <c r="G23" s="3919"/>
      <c r="H23" s="3920"/>
    </row>
    <row r="24" spans="1:8" ht="25.35" customHeight="1">
      <c r="A24" s="3917"/>
      <c r="B24" s="3918"/>
      <c r="C24" s="3919"/>
      <c r="D24" s="3920"/>
      <c r="E24" s="3919"/>
      <c r="F24" s="3920"/>
      <c r="G24" s="3919"/>
      <c r="H24" s="3920"/>
    </row>
    <row r="25" spans="1:8" ht="20.25" customHeight="1">
      <c r="A25" s="177"/>
    </row>
    <row r="26" spans="1:8" ht="20.25" customHeight="1">
      <c r="A26" s="177"/>
    </row>
    <row r="27" spans="1:8" ht="20.25" customHeight="1">
      <c r="E27" s="179"/>
    </row>
    <row r="28" spans="1:8" ht="20.25" customHeight="1">
      <c r="D28" s="3915">
        <v>45413</v>
      </c>
      <c r="E28" s="3915"/>
      <c r="F28" s="3915"/>
      <c r="G28" s="3915"/>
    </row>
    <row r="29" spans="1:8" ht="5.0999999999999996" customHeight="1">
      <c r="D29" s="1245"/>
      <c r="E29" s="1245"/>
      <c r="F29" s="1245"/>
      <c r="G29" s="1245"/>
    </row>
    <row r="30" spans="1:8" ht="20.25" customHeight="1">
      <c r="D30" s="196" t="s">
        <v>322</v>
      </c>
      <c r="E30" s="3916" t="str">
        <f>入力シート!C25</f>
        <v>久留米市〇〇町１２３</v>
      </c>
      <c r="F30" s="3916"/>
      <c r="G30" s="3916"/>
    </row>
    <row r="31" spans="1:8" ht="20.25" customHeight="1">
      <c r="D31" s="196" t="s">
        <v>323</v>
      </c>
      <c r="E31" s="3916" t="str">
        <f>入力シート!C26</f>
        <v>(株）○○○○建設</v>
      </c>
      <c r="F31" s="3916"/>
      <c r="G31" s="3916"/>
    </row>
    <row r="32" spans="1:8" ht="20.25" customHeight="1">
      <c r="D32" s="196" t="s">
        <v>301</v>
      </c>
      <c r="E32" s="3916" t="str">
        <f>入力シート!C27</f>
        <v>代表取締役　久留米一郎</v>
      </c>
      <c r="F32" s="3916"/>
      <c r="G32" s="3916"/>
      <c r="H32" s="1246"/>
    </row>
  </sheetData>
  <mergeCells count="38">
    <mergeCell ref="A23:B23"/>
    <mergeCell ref="C23:D23"/>
    <mergeCell ref="E23:F23"/>
    <mergeCell ref="G23:H23"/>
    <mergeCell ref="A24:B24"/>
    <mergeCell ref="C24:D24"/>
    <mergeCell ref="E24:F24"/>
    <mergeCell ref="G24:H24"/>
    <mergeCell ref="A18:B18"/>
    <mergeCell ref="C18:D18"/>
    <mergeCell ref="E18:F18"/>
    <mergeCell ref="G18:H18"/>
    <mergeCell ref="A19:B19"/>
    <mergeCell ref="C19:D19"/>
    <mergeCell ref="E19:F19"/>
    <mergeCell ref="G19:H19"/>
    <mergeCell ref="D28:G28"/>
    <mergeCell ref="E30:G30"/>
    <mergeCell ref="E31:G31"/>
    <mergeCell ref="E32:G32"/>
    <mergeCell ref="A20:B20"/>
    <mergeCell ref="C20:D20"/>
    <mergeCell ref="E20:F20"/>
    <mergeCell ref="G20:H20"/>
    <mergeCell ref="A21:B21"/>
    <mergeCell ref="C21:D21"/>
    <mergeCell ref="E21:F21"/>
    <mergeCell ref="G21:H21"/>
    <mergeCell ref="A22:B22"/>
    <mergeCell ref="C22:D22"/>
    <mergeCell ref="E22:F22"/>
    <mergeCell ref="G22:H22"/>
    <mergeCell ref="A5:H5"/>
    <mergeCell ref="A8:C8"/>
    <mergeCell ref="B10:C10"/>
    <mergeCell ref="B12:G12"/>
    <mergeCell ref="A16:H16"/>
    <mergeCell ref="B14:G14"/>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BreakPreview" zoomScale="80" zoomScaleNormal="100" zoomScaleSheetLayoutView="80" workbookViewId="0">
      <selection activeCell="A15" sqref="A15"/>
    </sheetView>
  </sheetViews>
  <sheetFormatPr defaultColWidth="9" defaultRowHeight="13.2"/>
  <cols>
    <col min="1" max="8" width="10.88671875" style="176" customWidth="1"/>
    <col min="9" max="16384" width="9" style="176"/>
  </cols>
  <sheetData>
    <row r="1" spans="1:9">
      <c r="A1" s="1246" t="s">
        <v>2055</v>
      </c>
    </row>
    <row r="2" spans="1:9">
      <c r="A2" s="175"/>
    </row>
    <row r="3" spans="1:9">
      <c r="A3" s="175"/>
    </row>
    <row r="4" spans="1:9" ht="13.8">
      <c r="A4" s="177"/>
    </row>
    <row r="5" spans="1:9" ht="19.2">
      <c r="A5" s="3885" t="s">
        <v>2038</v>
      </c>
      <c r="B5" s="3885"/>
      <c r="C5" s="3885"/>
      <c r="D5" s="3885"/>
      <c r="E5" s="3885"/>
      <c r="F5" s="3885"/>
      <c r="G5" s="3885"/>
      <c r="H5" s="3885"/>
    </row>
    <row r="6" spans="1:9" ht="19.2">
      <c r="A6" s="178"/>
    </row>
    <row r="7" spans="1:9" ht="13.8">
      <c r="A7" s="177"/>
    </row>
    <row r="8" spans="1:9">
      <c r="A8" s="3890" t="str">
        <f>入力シート!C5&amp;"　殿"</f>
        <v>久留米市長　殿</v>
      </c>
      <c r="B8" s="3890"/>
      <c r="C8" s="3890"/>
    </row>
    <row r="9" spans="1:9" ht="20.25" customHeight="1">
      <c r="A9" s="177"/>
    </row>
    <row r="10" spans="1:9" ht="20.25" customHeight="1">
      <c r="A10" s="180" t="s">
        <v>318</v>
      </c>
      <c r="B10" s="3888" t="str">
        <f>入力シート!C4</f>
        <v>街第101号</v>
      </c>
      <c r="C10" s="3888"/>
      <c r="D10" s="195"/>
      <c r="E10" s="195"/>
      <c r="F10" s="195"/>
      <c r="G10" s="195"/>
    </row>
    <row r="11" spans="1:9" ht="20.25" customHeight="1">
      <c r="A11" s="181"/>
      <c r="B11" s="195"/>
      <c r="C11" s="195"/>
      <c r="D11" s="195"/>
      <c r="E11" s="195"/>
      <c r="F11" s="195"/>
      <c r="G11" s="195"/>
    </row>
    <row r="12" spans="1:9" ht="20.25" customHeight="1">
      <c r="A12" s="180" t="s">
        <v>157</v>
      </c>
      <c r="B12" s="3888" t="str">
        <f>入力シート!C10</f>
        <v>○○校区道路改良工事</v>
      </c>
      <c r="C12" s="3888"/>
      <c r="D12" s="3888"/>
      <c r="E12" s="3888"/>
      <c r="F12" s="3888"/>
      <c r="G12" s="3888"/>
    </row>
    <row r="13" spans="1:9" ht="20.25" customHeight="1">
      <c r="A13" s="181"/>
      <c r="B13" s="195"/>
      <c r="C13" s="195"/>
      <c r="D13" s="195"/>
      <c r="E13" s="195"/>
      <c r="F13" s="195"/>
      <c r="G13" s="195"/>
    </row>
    <row r="14" spans="1:9" ht="20.25" customHeight="1">
      <c r="A14" s="180" t="s">
        <v>2442</v>
      </c>
      <c r="B14" s="3893" t="str">
        <f>入力シート!C12</f>
        <v>久留米市○○町</v>
      </c>
      <c r="C14" s="3893"/>
      <c r="D14" s="3893"/>
      <c r="E14" s="3893"/>
      <c r="F14" s="3893"/>
      <c r="G14" s="3893"/>
    </row>
    <row r="15" spans="1:9" ht="20.25" customHeight="1">
      <c r="A15" s="181"/>
    </row>
    <row r="16" spans="1:9" ht="36.75" customHeight="1">
      <c r="A16" s="3886" t="s">
        <v>2040</v>
      </c>
      <c r="B16" s="3886"/>
      <c r="C16" s="3886"/>
      <c r="D16" s="3886"/>
      <c r="E16" s="3886"/>
      <c r="F16" s="3886"/>
      <c r="G16" s="3886"/>
      <c r="H16" s="3886"/>
      <c r="I16" s="1165"/>
    </row>
    <row r="17" spans="1:8" ht="20.25" customHeight="1">
      <c r="A17" s="179"/>
    </row>
    <row r="18" spans="1:8" ht="25.35" customHeight="1">
      <c r="A18" s="3923" t="s">
        <v>2041</v>
      </c>
      <c r="B18" s="3923"/>
      <c r="C18" s="3924" t="s">
        <v>2042</v>
      </c>
      <c r="D18" s="3924"/>
      <c r="E18" s="3924" t="s">
        <v>2043</v>
      </c>
      <c r="F18" s="3924"/>
      <c r="G18" s="3924" t="s">
        <v>2044</v>
      </c>
      <c r="H18" s="3924"/>
    </row>
    <row r="19" spans="1:8" ht="25.35" customHeight="1">
      <c r="A19" s="3917" t="s">
        <v>2045</v>
      </c>
      <c r="B19" s="3917"/>
      <c r="C19" s="3925" t="s">
        <v>2048</v>
      </c>
      <c r="D19" s="3925"/>
      <c r="E19" s="3925" t="s">
        <v>2049</v>
      </c>
      <c r="F19" s="3925"/>
      <c r="G19" s="3925" t="s">
        <v>2052</v>
      </c>
      <c r="H19" s="3925"/>
    </row>
    <row r="20" spans="1:8" ht="25.35" customHeight="1">
      <c r="A20" s="3917" t="s">
        <v>2046</v>
      </c>
      <c r="B20" s="3917"/>
      <c r="C20" s="3917" t="s">
        <v>2046</v>
      </c>
      <c r="D20" s="3917"/>
      <c r="E20" s="3925" t="s">
        <v>2050</v>
      </c>
      <c r="F20" s="3925"/>
      <c r="G20" s="3925" t="s">
        <v>2053</v>
      </c>
      <c r="H20" s="3925"/>
    </row>
    <row r="21" spans="1:8" ht="25.35" customHeight="1">
      <c r="A21" s="3917" t="s">
        <v>2046</v>
      </c>
      <c r="B21" s="3917"/>
      <c r="C21" s="3917" t="s">
        <v>2046</v>
      </c>
      <c r="D21" s="3917"/>
      <c r="E21" s="3925" t="s">
        <v>2051</v>
      </c>
      <c r="F21" s="3925"/>
      <c r="G21" s="3925" t="s">
        <v>2054</v>
      </c>
      <c r="H21" s="3925"/>
    </row>
    <row r="22" spans="1:8" ht="25.35" customHeight="1">
      <c r="A22" s="3917" t="s">
        <v>2047</v>
      </c>
      <c r="B22" s="3917"/>
      <c r="C22" s="3925" t="s">
        <v>2048</v>
      </c>
      <c r="D22" s="3925"/>
      <c r="E22" s="3925" t="s">
        <v>2049</v>
      </c>
      <c r="F22" s="3925"/>
      <c r="G22" s="3925" t="s">
        <v>2052</v>
      </c>
      <c r="H22" s="3925"/>
    </row>
    <row r="23" spans="1:8" ht="25.35" customHeight="1">
      <c r="A23" s="3917" t="s">
        <v>2046</v>
      </c>
      <c r="B23" s="3917"/>
      <c r="C23" s="3917" t="s">
        <v>2046</v>
      </c>
      <c r="D23" s="3917"/>
      <c r="E23" s="3925" t="s">
        <v>2050</v>
      </c>
      <c r="F23" s="3925"/>
      <c r="G23" s="3925" t="s">
        <v>2053</v>
      </c>
      <c r="H23" s="3925"/>
    </row>
    <row r="24" spans="1:8" ht="25.35" customHeight="1">
      <c r="A24" s="3917" t="s">
        <v>2046</v>
      </c>
      <c r="B24" s="3917"/>
      <c r="C24" s="3917" t="s">
        <v>2046</v>
      </c>
      <c r="D24" s="3917"/>
      <c r="E24" s="3925" t="s">
        <v>2051</v>
      </c>
      <c r="F24" s="3925"/>
      <c r="G24" s="3925" t="s">
        <v>2054</v>
      </c>
      <c r="H24" s="3925"/>
    </row>
    <row r="25" spans="1:8" ht="20.25" customHeight="1">
      <c r="A25" s="196"/>
      <c r="B25" s="195"/>
      <c r="C25" s="195"/>
      <c r="D25" s="195"/>
      <c r="E25" s="195"/>
      <c r="F25" s="195"/>
      <c r="G25" s="195"/>
      <c r="H25" s="195"/>
    </row>
    <row r="26" spans="1:8" ht="20.25" customHeight="1">
      <c r="A26" s="177"/>
    </row>
    <row r="27" spans="1:8" ht="20.25" customHeight="1">
      <c r="E27" s="179"/>
    </row>
    <row r="28" spans="1:8" ht="20.25" customHeight="1">
      <c r="D28" s="3915">
        <v>45413</v>
      </c>
      <c r="E28" s="3915"/>
      <c r="F28" s="3915"/>
      <c r="G28" s="3915"/>
    </row>
    <row r="29" spans="1:8" ht="5.0999999999999996" customHeight="1">
      <c r="D29" s="1245"/>
      <c r="E29" s="1245"/>
      <c r="F29" s="1245"/>
      <c r="G29" s="1245"/>
    </row>
    <row r="30" spans="1:8" ht="20.25" customHeight="1">
      <c r="D30" s="196" t="s">
        <v>322</v>
      </c>
      <c r="E30" s="3916" t="str">
        <f>入力シート!C25</f>
        <v>久留米市〇〇町１２３</v>
      </c>
      <c r="F30" s="3916"/>
      <c r="G30" s="3916"/>
    </row>
    <row r="31" spans="1:8" ht="20.25" customHeight="1">
      <c r="D31" s="196" t="s">
        <v>323</v>
      </c>
      <c r="E31" s="3916" t="str">
        <f>入力シート!C26</f>
        <v>(株）○○○○建設</v>
      </c>
      <c r="F31" s="3916"/>
      <c r="G31" s="3916"/>
    </row>
    <row r="32" spans="1:8" ht="20.25" customHeight="1">
      <c r="D32" s="196" t="s">
        <v>301</v>
      </c>
      <c r="E32" s="3916" t="str">
        <f>入力シート!C27</f>
        <v>代表取締役　久留米一郎</v>
      </c>
      <c r="F32" s="3916"/>
      <c r="G32" s="3916"/>
      <c r="H32" s="1246"/>
    </row>
  </sheetData>
  <mergeCells count="38">
    <mergeCell ref="E31:G31"/>
    <mergeCell ref="E32:G32"/>
    <mergeCell ref="A24:B24"/>
    <mergeCell ref="C24:D24"/>
    <mergeCell ref="E24:F24"/>
    <mergeCell ref="G24:H24"/>
    <mergeCell ref="D28:G28"/>
    <mergeCell ref="E30:G30"/>
    <mergeCell ref="A22:B22"/>
    <mergeCell ref="C22:D22"/>
    <mergeCell ref="E22:F22"/>
    <mergeCell ref="G22:H22"/>
    <mergeCell ref="A23:B23"/>
    <mergeCell ref="C23:D23"/>
    <mergeCell ref="E23:F23"/>
    <mergeCell ref="G23:H23"/>
    <mergeCell ref="A20:B20"/>
    <mergeCell ref="C20:D20"/>
    <mergeCell ref="E20:F20"/>
    <mergeCell ref="G20:H20"/>
    <mergeCell ref="A21:B21"/>
    <mergeCell ref="C21:D21"/>
    <mergeCell ref="E21:F21"/>
    <mergeCell ref="G21:H21"/>
    <mergeCell ref="A18:B18"/>
    <mergeCell ref="C18:D18"/>
    <mergeCell ref="E18:F18"/>
    <mergeCell ref="G18:H18"/>
    <mergeCell ref="A19:B19"/>
    <mergeCell ref="C19:D19"/>
    <mergeCell ref="E19:F19"/>
    <mergeCell ref="G19:H19"/>
    <mergeCell ref="A16:H16"/>
    <mergeCell ref="A5:H5"/>
    <mergeCell ref="A8:C8"/>
    <mergeCell ref="B10:C10"/>
    <mergeCell ref="B12:G12"/>
    <mergeCell ref="B14:G14"/>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49"/>
  <sheetViews>
    <sheetView view="pageBreakPreview" zoomScale="80" zoomScaleNormal="100" zoomScaleSheetLayoutView="80" workbookViewId="0">
      <selection activeCell="Q4" sqref="Q4:W4"/>
    </sheetView>
  </sheetViews>
  <sheetFormatPr defaultColWidth="3.6640625" defaultRowHeight="13.2"/>
  <cols>
    <col min="1" max="16384" width="3.6640625" style="37"/>
  </cols>
  <sheetData>
    <row r="1" spans="1:24" s="122" customFormat="1" ht="14.85" customHeight="1">
      <c r="A1" s="36"/>
      <c r="B1" s="36"/>
      <c r="C1" s="36"/>
      <c r="D1" s="36"/>
      <c r="E1" s="36"/>
      <c r="F1" s="36"/>
      <c r="G1" s="36"/>
      <c r="H1" s="36"/>
      <c r="I1" s="36"/>
      <c r="J1" s="36"/>
      <c r="K1" s="36"/>
      <c r="L1" s="36"/>
      <c r="M1" s="36"/>
      <c r="N1" s="36"/>
      <c r="O1" s="36"/>
      <c r="P1" s="36"/>
      <c r="Q1" s="36"/>
      <c r="R1" s="36"/>
      <c r="S1" s="36"/>
      <c r="T1" s="36"/>
      <c r="U1" s="36"/>
      <c r="V1" s="36"/>
      <c r="W1" s="36"/>
      <c r="X1" s="36"/>
    </row>
    <row r="2" spans="1:24" s="122" customFormat="1" ht="30" customHeight="1">
      <c r="A2" s="3930" t="s">
        <v>246</v>
      </c>
      <c r="B2" s="3930"/>
      <c r="C2" s="3930"/>
      <c r="D2" s="3930"/>
      <c r="E2" s="3930"/>
      <c r="F2" s="3930"/>
      <c r="G2" s="3930"/>
      <c r="H2" s="3930"/>
      <c r="I2" s="3930"/>
      <c r="J2" s="3930"/>
      <c r="K2" s="3930"/>
      <c r="L2" s="3930"/>
      <c r="M2" s="3930"/>
      <c r="N2" s="3930"/>
      <c r="O2" s="3930"/>
      <c r="P2" s="3930"/>
      <c r="Q2" s="3930"/>
      <c r="R2" s="3930"/>
      <c r="S2" s="3930"/>
      <c r="T2" s="3930"/>
      <c r="U2" s="3930"/>
      <c r="V2" s="3930"/>
      <c r="W2" s="3930"/>
      <c r="X2" s="3930"/>
    </row>
    <row r="3" spans="1:24" s="122" customFormat="1">
      <c r="A3" s="38"/>
      <c r="B3" s="39"/>
      <c r="C3" s="39"/>
      <c r="D3" s="39"/>
      <c r="E3" s="39"/>
      <c r="F3" s="39"/>
      <c r="G3" s="39"/>
      <c r="H3" s="39"/>
      <c r="I3" s="39"/>
      <c r="J3" s="39"/>
      <c r="K3" s="39"/>
      <c r="L3" s="39"/>
      <c r="M3" s="39"/>
      <c r="N3" s="39"/>
      <c r="O3" s="39"/>
      <c r="P3" s="39"/>
      <c r="Q3" s="39"/>
      <c r="R3" s="39"/>
      <c r="S3" s="39"/>
      <c r="T3" s="39"/>
      <c r="U3" s="39"/>
      <c r="V3" s="39"/>
      <c r="W3" s="39"/>
      <c r="X3" s="40"/>
    </row>
    <row r="4" spans="1:24" s="122" customFormat="1">
      <c r="A4" s="41"/>
      <c r="B4" s="42"/>
      <c r="C4" s="42"/>
      <c r="D4" s="42"/>
      <c r="E4" s="42"/>
      <c r="F4" s="42"/>
      <c r="G4" s="42"/>
      <c r="H4" s="42"/>
      <c r="I4" s="42"/>
      <c r="J4" s="42"/>
      <c r="K4" s="42"/>
      <c r="L4" s="42"/>
      <c r="M4" s="42"/>
      <c r="N4" s="120"/>
      <c r="O4" s="43"/>
      <c r="P4" s="120" t="s">
        <v>160</v>
      </c>
      <c r="Q4" s="3082">
        <v>45413</v>
      </c>
      <c r="R4" s="3082"/>
      <c r="S4" s="3082"/>
      <c r="T4" s="3082"/>
      <c r="U4" s="3082"/>
      <c r="V4" s="3082"/>
      <c r="W4" s="3082"/>
      <c r="X4" s="44"/>
    </row>
    <row r="5" spans="1:24" s="122" customFormat="1">
      <c r="A5" s="41"/>
      <c r="B5" s="42"/>
      <c r="C5" s="42"/>
      <c r="D5" s="42"/>
      <c r="E5" s="42"/>
      <c r="F5" s="168" t="str">
        <f>入力シート!C4</f>
        <v>街第101号</v>
      </c>
      <c r="G5" s="168"/>
      <c r="H5" s="168"/>
      <c r="I5" s="168"/>
      <c r="J5" s="168"/>
      <c r="K5" s="42"/>
      <c r="L5" s="42"/>
      <c r="M5" s="42"/>
      <c r="N5" s="120"/>
      <c r="O5" s="43"/>
      <c r="P5" s="120"/>
      <c r="Q5" s="117"/>
      <c r="R5" s="117"/>
      <c r="S5" s="117"/>
      <c r="T5" s="117"/>
      <c r="U5" s="117"/>
      <c r="V5" s="117"/>
      <c r="W5" s="117"/>
      <c r="X5" s="44"/>
    </row>
    <row r="6" spans="1:24" s="122" customFormat="1" ht="13.5" customHeight="1">
      <c r="A6" s="41"/>
      <c r="B6" s="42"/>
      <c r="C6" s="42"/>
      <c r="D6" s="3934" t="s">
        <v>157</v>
      </c>
      <c r="E6" s="3934"/>
      <c r="F6" s="3935" t="str">
        <f>入力シート!C10</f>
        <v>○○校区道路改良工事</v>
      </c>
      <c r="G6" s="3936"/>
      <c r="H6" s="3936"/>
      <c r="I6" s="3936"/>
      <c r="J6" s="3936"/>
      <c r="K6" s="3936"/>
      <c r="L6" s="3936"/>
      <c r="M6" s="3936"/>
      <c r="N6" s="3936"/>
      <c r="O6" s="3936"/>
      <c r="P6" s="3936"/>
      <c r="Q6" s="3936"/>
      <c r="R6" s="3936"/>
      <c r="S6" s="3936"/>
      <c r="T6" s="3936"/>
      <c r="U6" s="3936"/>
      <c r="V6" s="3936"/>
      <c r="W6" s="3936"/>
      <c r="X6" s="3937"/>
    </row>
    <row r="7" spans="1:24" s="122" customFormat="1">
      <c r="A7" s="41"/>
      <c r="B7" s="42"/>
      <c r="C7" s="42"/>
      <c r="D7" s="42"/>
      <c r="E7" s="42"/>
      <c r="F7" s="42"/>
      <c r="G7" s="42"/>
      <c r="H7" s="42"/>
      <c r="I7" s="42"/>
      <c r="J7" s="42"/>
      <c r="K7" s="42"/>
      <c r="L7" s="42"/>
      <c r="M7" s="42"/>
      <c r="N7" s="42"/>
      <c r="O7" s="42"/>
      <c r="P7" s="42"/>
      <c r="Q7" s="42"/>
      <c r="R7" s="42"/>
      <c r="S7" s="42"/>
      <c r="T7" s="42"/>
      <c r="U7" s="42"/>
      <c r="V7" s="42"/>
      <c r="W7" s="42"/>
      <c r="X7" s="44"/>
    </row>
    <row r="8" spans="1:24" s="122" customFormat="1">
      <c r="A8" s="41"/>
      <c r="B8" s="42"/>
      <c r="C8" s="42"/>
      <c r="D8" s="42"/>
      <c r="E8" s="42" t="s">
        <v>247</v>
      </c>
      <c r="F8" s="42"/>
      <c r="G8" s="42"/>
      <c r="H8" s="42"/>
      <c r="I8" s="42"/>
      <c r="J8" s="42"/>
      <c r="K8" s="42"/>
      <c r="L8" s="42"/>
      <c r="M8" s="42"/>
      <c r="N8" s="42"/>
      <c r="O8" s="42"/>
      <c r="P8" s="42"/>
      <c r="Q8" s="42"/>
      <c r="R8" s="42"/>
      <c r="S8" s="42"/>
      <c r="T8" s="42"/>
      <c r="U8" s="42"/>
      <c r="V8" s="42"/>
      <c r="W8" s="42"/>
      <c r="X8" s="44"/>
    </row>
    <row r="9" spans="1:24" s="122" customFormat="1">
      <c r="A9" s="41"/>
      <c r="B9" s="42"/>
      <c r="C9" s="42"/>
      <c r="D9" s="42"/>
      <c r="E9" s="42"/>
      <c r="F9" s="42"/>
      <c r="G9" s="42"/>
      <c r="H9" s="42"/>
      <c r="I9" s="42"/>
      <c r="J9" s="42"/>
      <c r="K9" s="42"/>
      <c r="L9" s="42"/>
      <c r="M9" s="42"/>
      <c r="N9" s="42"/>
      <c r="O9" s="42"/>
      <c r="P9" s="42"/>
      <c r="Q9" s="42"/>
      <c r="R9" s="42"/>
      <c r="S9" s="42"/>
      <c r="T9" s="42"/>
      <c r="U9" s="42"/>
      <c r="V9" s="42"/>
      <c r="W9" s="42"/>
      <c r="X9" s="44"/>
    </row>
    <row r="10" spans="1:24" s="122" customFormat="1">
      <c r="A10" s="3931" t="s">
        <v>17</v>
      </c>
      <c r="B10" s="3086"/>
      <c r="C10" s="3086"/>
      <c r="D10" s="3086"/>
      <c r="E10" s="3086"/>
      <c r="F10" s="3086"/>
      <c r="G10" s="3086"/>
      <c r="H10" s="3086"/>
      <c r="I10" s="3086"/>
      <c r="J10" s="3086"/>
      <c r="K10" s="3086"/>
      <c r="L10" s="3086"/>
      <c r="M10" s="3086"/>
      <c r="N10" s="3086"/>
      <c r="O10" s="3086"/>
      <c r="P10" s="3086"/>
      <c r="Q10" s="3086"/>
      <c r="R10" s="3086"/>
      <c r="S10" s="3086"/>
      <c r="T10" s="3086"/>
      <c r="U10" s="3086"/>
      <c r="V10" s="3086"/>
      <c r="W10" s="3086"/>
      <c r="X10" s="3932"/>
    </row>
    <row r="11" spans="1:24" s="122" customFormat="1">
      <c r="A11" s="41"/>
      <c r="B11" s="42"/>
      <c r="C11" s="42"/>
      <c r="D11" s="42"/>
      <c r="E11" s="42"/>
      <c r="F11" s="42"/>
      <c r="G11" s="42"/>
      <c r="H11" s="42"/>
      <c r="I11" s="42"/>
      <c r="J11" s="42"/>
      <c r="K11" s="42"/>
      <c r="L11" s="42"/>
      <c r="M11" s="42"/>
      <c r="N11" s="42"/>
      <c r="O11" s="42"/>
      <c r="P11" s="42"/>
      <c r="Q11" s="42"/>
      <c r="R11" s="42"/>
      <c r="S11" s="42"/>
      <c r="T11" s="42"/>
      <c r="U11" s="42"/>
      <c r="V11" s="42"/>
      <c r="W11" s="42"/>
      <c r="X11" s="44"/>
    </row>
    <row r="12" spans="1:24" s="122" customFormat="1">
      <c r="A12" s="41"/>
      <c r="B12" s="3933" t="s">
        <v>248</v>
      </c>
      <c r="C12" s="3933"/>
      <c r="D12" s="3933"/>
      <c r="E12" s="3933" t="s">
        <v>170</v>
      </c>
      <c r="F12" s="3933"/>
      <c r="G12" s="3933"/>
      <c r="H12" s="3933" t="s">
        <v>18</v>
      </c>
      <c r="I12" s="3933"/>
      <c r="J12" s="3933" t="s">
        <v>249</v>
      </c>
      <c r="K12" s="3933"/>
      <c r="L12" s="3933"/>
      <c r="M12" s="3933" t="s">
        <v>250</v>
      </c>
      <c r="N12" s="3933"/>
      <c r="O12" s="3933"/>
      <c r="P12" s="3933"/>
      <c r="Q12" s="3933"/>
      <c r="R12" s="3933"/>
      <c r="S12" s="3933"/>
      <c r="T12" s="3933"/>
      <c r="U12" s="3933"/>
      <c r="V12" s="3933" t="s">
        <v>93</v>
      </c>
      <c r="W12" s="3933"/>
      <c r="X12" s="44"/>
    </row>
    <row r="13" spans="1:24" s="122" customFormat="1">
      <c r="A13" s="41"/>
      <c r="B13" s="3933"/>
      <c r="C13" s="3933"/>
      <c r="D13" s="3933"/>
      <c r="E13" s="3933"/>
      <c r="F13" s="3933"/>
      <c r="G13" s="3933"/>
      <c r="H13" s="3933"/>
      <c r="I13" s="3933"/>
      <c r="J13" s="3933"/>
      <c r="K13" s="3933"/>
      <c r="L13" s="3933"/>
      <c r="M13" s="3933" t="s">
        <v>251</v>
      </c>
      <c r="N13" s="3933"/>
      <c r="O13" s="3933"/>
      <c r="P13" s="3933" t="s">
        <v>252</v>
      </c>
      <c r="Q13" s="3933"/>
      <c r="R13" s="3933" t="s">
        <v>253</v>
      </c>
      <c r="S13" s="3933"/>
      <c r="T13" s="3933" t="s">
        <v>254</v>
      </c>
      <c r="U13" s="3933"/>
      <c r="V13" s="3933"/>
      <c r="W13" s="3933"/>
      <c r="X13" s="44"/>
    </row>
    <row r="14" spans="1:24" s="122" customFormat="1" ht="27" customHeight="1">
      <c r="A14" s="41"/>
      <c r="B14" s="3926" t="s">
        <v>607</v>
      </c>
      <c r="C14" s="3926"/>
      <c r="D14" s="3926"/>
      <c r="E14" s="3926" t="s">
        <v>608</v>
      </c>
      <c r="F14" s="3926"/>
      <c r="G14" s="3926"/>
      <c r="H14" s="3938" t="s">
        <v>612</v>
      </c>
      <c r="I14" s="3938"/>
      <c r="J14" s="3938">
        <v>10</v>
      </c>
      <c r="K14" s="3938"/>
      <c r="L14" s="3938"/>
      <c r="M14" s="3939"/>
      <c r="N14" s="3940"/>
      <c r="O14" s="3941"/>
      <c r="P14" s="3928"/>
      <c r="Q14" s="3928"/>
      <c r="R14" s="3928"/>
      <c r="S14" s="3928"/>
      <c r="T14" s="3096"/>
      <c r="U14" s="3096"/>
      <c r="V14" s="3929"/>
      <c r="W14" s="3929"/>
      <c r="X14" s="44"/>
    </row>
    <row r="15" spans="1:24" s="122" customFormat="1" ht="27" customHeight="1">
      <c r="A15" s="41"/>
      <c r="B15" s="3926"/>
      <c r="C15" s="3926"/>
      <c r="D15" s="3926"/>
      <c r="E15" s="3926" t="s">
        <v>609</v>
      </c>
      <c r="F15" s="3926"/>
      <c r="G15" s="3926"/>
      <c r="H15" s="3938" t="s">
        <v>612</v>
      </c>
      <c r="I15" s="3938"/>
      <c r="J15" s="3938">
        <v>8</v>
      </c>
      <c r="K15" s="3938"/>
      <c r="L15" s="3938"/>
      <c r="M15" s="3927"/>
      <c r="N15" s="3927"/>
      <c r="O15" s="3927"/>
      <c r="P15" s="3928"/>
      <c r="Q15" s="3928"/>
      <c r="R15" s="3928"/>
      <c r="S15" s="3928"/>
      <c r="T15" s="3096"/>
      <c r="U15" s="3096"/>
      <c r="V15" s="3929"/>
      <c r="W15" s="3929"/>
      <c r="X15" s="44"/>
    </row>
    <row r="16" spans="1:24" s="122" customFormat="1" ht="27" customHeight="1">
      <c r="A16" s="41"/>
      <c r="B16" s="3926"/>
      <c r="C16" s="3926"/>
      <c r="D16" s="3926"/>
      <c r="E16" s="3926" t="s">
        <v>610</v>
      </c>
      <c r="F16" s="3926"/>
      <c r="G16" s="3926"/>
      <c r="H16" s="3938" t="s">
        <v>612</v>
      </c>
      <c r="I16" s="3938"/>
      <c r="J16" s="3938">
        <v>5</v>
      </c>
      <c r="K16" s="3938"/>
      <c r="L16" s="3938"/>
      <c r="M16" s="3927"/>
      <c r="N16" s="3927"/>
      <c r="O16" s="3927"/>
      <c r="P16" s="3928"/>
      <c r="Q16" s="3928"/>
      <c r="R16" s="3928"/>
      <c r="S16" s="3928"/>
      <c r="T16" s="3096"/>
      <c r="U16" s="3096"/>
      <c r="V16" s="3929"/>
      <c r="W16" s="3929"/>
      <c r="X16" s="44"/>
    </row>
    <row r="17" spans="1:24" s="122" customFormat="1" ht="27" customHeight="1">
      <c r="A17" s="41"/>
      <c r="B17" s="3926"/>
      <c r="C17" s="3926"/>
      <c r="D17" s="3926"/>
      <c r="E17" s="3926" t="s">
        <v>611</v>
      </c>
      <c r="F17" s="3926"/>
      <c r="G17" s="3926"/>
      <c r="H17" s="3938" t="s">
        <v>612</v>
      </c>
      <c r="I17" s="3938"/>
      <c r="J17" s="3938">
        <v>3</v>
      </c>
      <c r="K17" s="3938"/>
      <c r="L17" s="3938"/>
      <c r="M17" s="3927"/>
      <c r="N17" s="3927"/>
      <c r="O17" s="3927"/>
      <c r="P17" s="3928"/>
      <c r="Q17" s="3928"/>
      <c r="R17" s="3928"/>
      <c r="S17" s="3928"/>
      <c r="T17" s="3096"/>
      <c r="U17" s="3096"/>
      <c r="V17" s="3929"/>
      <c r="W17" s="3929"/>
      <c r="X17" s="44"/>
    </row>
    <row r="18" spans="1:24" s="122" customFormat="1" ht="27" customHeight="1">
      <c r="A18" s="41"/>
      <c r="B18" s="3926"/>
      <c r="C18" s="3926"/>
      <c r="D18" s="3926"/>
      <c r="E18" s="3926"/>
      <c r="F18" s="3926"/>
      <c r="G18" s="3926"/>
      <c r="H18" s="3926"/>
      <c r="I18" s="3926"/>
      <c r="J18" s="3926"/>
      <c r="K18" s="3926"/>
      <c r="L18" s="3926"/>
      <c r="M18" s="3927"/>
      <c r="N18" s="3927"/>
      <c r="O18" s="3927"/>
      <c r="P18" s="3928"/>
      <c r="Q18" s="3928"/>
      <c r="R18" s="3928"/>
      <c r="S18" s="3928"/>
      <c r="T18" s="3096"/>
      <c r="U18" s="3096"/>
      <c r="V18" s="3929"/>
      <c r="W18" s="3929"/>
      <c r="X18" s="44"/>
    </row>
    <row r="19" spans="1:24" s="122" customFormat="1" ht="27" customHeight="1">
      <c r="A19" s="41"/>
      <c r="B19" s="3926"/>
      <c r="C19" s="3926"/>
      <c r="D19" s="3926"/>
      <c r="E19" s="3926"/>
      <c r="F19" s="3926"/>
      <c r="G19" s="3926"/>
      <c r="H19" s="3926"/>
      <c r="I19" s="3926"/>
      <c r="J19" s="3926"/>
      <c r="K19" s="3926"/>
      <c r="L19" s="3926"/>
      <c r="M19" s="3927"/>
      <c r="N19" s="3927"/>
      <c r="O19" s="3927"/>
      <c r="P19" s="3928"/>
      <c r="Q19" s="3928"/>
      <c r="R19" s="3928"/>
      <c r="S19" s="3928"/>
      <c r="T19" s="3096"/>
      <c r="U19" s="3096"/>
      <c r="V19" s="3929"/>
      <c r="W19" s="3929"/>
      <c r="X19" s="44"/>
    </row>
    <row r="20" spans="1:24" s="122" customFormat="1" ht="27" customHeight="1">
      <c r="A20" s="41"/>
      <c r="B20" s="3926"/>
      <c r="C20" s="3926"/>
      <c r="D20" s="3926"/>
      <c r="E20" s="3926"/>
      <c r="F20" s="3926"/>
      <c r="G20" s="3926"/>
      <c r="H20" s="3926"/>
      <c r="I20" s="3926"/>
      <c r="J20" s="3926"/>
      <c r="K20" s="3926"/>
      <c r="L20" s="3926"/>
      <c r="M20" s="3927"/>
      <c r="N20" s="3927"/>
      <c r="O20" s="3927"/>
      <c r="P20" s="3928"/>
      <c r="Q20" s="3928"/>
      <c r="R20" s="3928"/>
      <c r="S20" s="3928"/>
      <c r="T20" s="3096"/>
      <c r="U20" s="3096"/>
      <c r="V20" s="3929"/>
      <c r="W20" s="3929"/>
      <c r="X20" s="44"/>
    </row>
    <row r="21" spans="1:24" s="122" customFormat="1" ht="27" customHeight="1">
      <c r="A21" s="41"/>
      <c r="B21" s="3926"/>
      <c r="C21" s="3926"/>
      <c r="D21" s="3926"/>
      <c r="E21" s="3926"/>
      <c r="F21" s="3926"/>
      <c r="G21" s="3926"/>
      <c r="H21" s="3926"/>
      <c r="I21" s="3926"/>
      <c r="J21" s="3926"/>
      <c r="K21" s="3926"/>
      <c r="L21" s="3926"/>
      <c r="M21" s="3927"/>
      <c r="N21" s="3927"/>
      <c r="O21" s="3927"/>
      <c r="P21" s="3928"/>
      <c r="Q21" s="3928"/>
      <c r="R21" s="3928"/>
      <c r="S21" s="3928"/>
      <c r="T21" s="3096"/>
      <c r="U21" s="3096"/>
      <c r="V21" s="3929"/>
      <c r="W21" s="3929"/>
      <c r="X21" s="44"/>
    </row>
    <row r="22" spans="1:24" s="122" customFormat="1" ht="27" customHeight="1">
      <c r="A22" s="41"/>
      <c r="B22" s="3926"/>
      <c r="C22" s="3926"/>
      <c r="D22" s="3926"/>
      <c r="E22" s="3926"/>
      <c r="F22" s="3926"/>
      <c r="G22" s="3926"/>
      <c r="H22" s="3926"/>
      <c r="I22" s="3926"/>
      <c r="J22" s="3926"/>
      <c r="K22" s="3926"/>
      <c r="L22" s="3926"/>
      <c r="M22" s="3927"/>
      <c r="N22" s="3927"/>
      <c r="O22" s="3927"/>
      <c r="P22" s="3928"/>
      <c r="Q22" s="3928"/>
      <c r="R22" s="3928"/>
      <c r="S22" s="3928"/>
      <c r="T22" s="3096"/>
      <c r="U22" s="3096"/>
      <c r="V22" s="3929"/>
      <c r="W22" s="3929"/>
      <c r="X22" s="44"/>
    </row>
    <row r="23" spans="1:24" s="122" customFormat="1" ht="27" customHeight="1">
      <c r="A23" s="41"/>
      <c r="B23" s="3926"/>
      <c r="C23" s="3926"/>
      <c r="D23" s="3926"/>
      <c r="E23" s="3926"/>
      <c r="F23" s="3926"/>
      <c r="G23" s="3926"/>
      <c r="H23" s="3926"/>
      <c r="I23" s="3926"/>
      <c r="J23" s="3926"/>
      <c r="K23" s="3926"/>
      <c r="L23" s="3926"/>
      <c r="M23" s="3927"/>
      <c r="N23" s="3927"/>
      <c r="O23" s="3927"/>
      <c r="P23" s="3928"/>
      <c r="Q23" s="3928"/>
      <c r="R23" s="3928"/>
      <c r="S23" s="3928"/>
      <c r="T23" s="3096"/>
      <c r="U23" s="3096"/>
      <c r="V23" s="3929"/>
      <c r="W23" s="3929"/>
      <c r="X23" s="44"/>
    </row>
    <row r="24" spans="1:24" s="122" customFormat="1" ht="27" customHeight="1">
      <c r="A24" s="41"/>
      <c r="B24" s="3926"/>
      <c r="C24" s="3926"/>
      <c r="D24" s="3926"/>
      <c r="E24" s="3926"/>
      <c r="F24" s="3926"/>
      <c r="G24" s="3926"/>
      <c r="H24" s="3926"/>
      <c r="I24" s="3926"/>
      <c r="J24" s="3926"/>
      <c r="K24" s="3926"/>
      <c r="L24" s="3926"/>
      <c r="M24" s="3927"/>
      <c r="N24" s="3927"/>
      <c r="O24" s="3927"/>
      <c r="P24" s="3928"/>
      <c r="Q24" s="3928"/>
      <c r="R24" s="3928"/>
      <c r="S24" s="3928"/>
      <c r="T24" s="3096"/>
      <c r="U24" s="3096"/>
      <c r="V24" s="3929"/>
      <c r="W24" s="3929"/>
      <c r="X24" s="44"/>
    </row>
    <row r="25" spans="1:24" s="122" customFormat="1" ht="27" customHeight="1">
      <c r="A25" s="41"/>
      <c r="B25" s="3926"/>
      <c r="C25" s="3926"/>
      <c r="D25" s="3926"/>
      <c r="E25" s="3926"/>
      <c r="F25" s="3926"/>
      <c r="G25" s="3926"/>
      <c r="H25" s="3926"/>
      <c r="I25" s="3926"/>
      <c r="J25" s="3926"/>
      <c r="K25" s="3926"/>
      <c r="L25" s="3926"/>
      <c r="M25" s="3927"/>
      <c r="N25" s="3927"/>
      <c r="O25" s="3927"/>
      <c r="P25" s="3928"/>
      <c r="Q25" s="3928"/>
      <c r="R25" s="3928"/>
      <c r="S25" s="3928"/>
      <c r="T25" s="3096"/>
      <c r="U25" s="3096"/>
      <c r="V25" s="3929"/>
      <c r="W25" s="3929"/>
      <c r="X25" s="44"/>
    </row>
    <row r="26" spans="1:24" s="122" customFormat="1" ht="27" customHeight="1">
      <c r="A26" s="41"/>
      <c r="B26" s="3926"/>
      <c r="C26" s="3926"/>
      <c r="D26" s="3926"/>
      <c r="E26" s="3926"/>
      <c r="F26" s="3926"/>
      <c r="G26" s="3926"/>
      <c r="H26" s="3926"/>
      <c r="I26" s="3926"/>
      <c r="J26" s="3926"/>
      <c r="K26" s="3926"/>
      <c r="L26" s="3926"/>
      <c r="M26" s="3927"/>
      <c r="N26" s="3927"/>
      <c r="O26" s="3927"/>
      <c r="P26" s="3928"/>
      <c r="Q26" s="3928"/>
      <c r="R26" s="3928"/>
      <c r="S26" s="3928"/>
      <c r="T26" s="3096"/>
      <c r="U26" s="3096"/>
      <c r="V26" s="3929"/>
      <c r="W26" s="3929"/>
      <c r="X26" s="44"/>
    </row>
    <row r="27" spans="1:24" s="122" customFormat="1" ht="27" customHeight="1">
      <c r="A27" s="41"/>
      <c r="B27" s="3926"/>
      <c r="C27" s="3926"/>
      <c r="D27" s="3926"/>
      <c r="E27" s="3926"/>
      <c r="F27" s="3926"/>
      <c r="G27" s="3926"/>
      <c r="H27" s="3926"/>
      <c r="I27" s="3926"/>
      <c r="J27" s="3926"/>
      <c r="K27" s="3926"/>
      <c r="L27" s="3926"/>
      <c r="M27" s="3927"/>
      <c r="N27" s="3927"/>
      <c r="O27" s="3927"/>
      <c r="P27" s="3928"/>
      <c r="Q27" s="3928"/>
      <c r="R27" s="3928"/>
      <c r="S27" s="3928"/>
      <c r="T27" s="3096"/>
      <c r="U27" s="3096"/>
      <c r="V27" s="3929"/>
      <c r="W27" s="3929"/>
      <c r="X27" s="44"/>
    </row>
    <row r="28" spans="1:24" s="122" customFormat="1" ht="27" customHeight="1">
      <c r="A28" s="41"/>
      <c r="B28" s="3926"/>
      <c r="C28" s="3926"/>
      <c r="D28" s="3926"/>
      <c r="E28" s="3926"/>
      <c r="F28" s="3926"/>
      <c r="G28" s="3926"/>
      <c r="H28" s="3926"/>
      <c r="I28" s="3926"/>
      <c r="J28" s="3926"/>
      <c r="K28" s="3926"/>
      <c r="L28" s="3926"/>
      <c r="M28" s="3927"/>
      <c r="N28" s="3927"/>
      <c r="O28" s="3927"/>
      <c r="P28" s="3928"/>
      <c r="Q28" s="3928"/>
      <c r="R28" s="3928"/>
      <c r="S28" s="3928"/>
      <c r="T28" s="3096"/>
      <c r="U28" s="3096"/>
      <c r="V28" s="3929"/>
      <c r="W28" s="3929"/>
      <c r="X28" s="44"/>
    </row>
    <row r="29" spans="1:24" s="122" customFormat="1" ht="27" customHeight="1">
      <c r="A29" s="41"/>
      <c r="B29" s="3926"/>
      <c r="C29" s="3926"/>
      <c r="D29" s="3926"/>
      <c r="E29" s="3926"/>
      <c r="F29" s="3926"/>
      <c r="G29" s="3926"/>
      <c r="H29" s="3926"/>
      <c r="I29" s="3926"/>
      <c r="J29" s="3926"/>
      <c r="K29" s="3926"/>
      <c r="L29" s="3926"/>
      <c r="M29" s="3927"/>
      <c r="N29" s="3927"/>
      <c r="O29" s="3927"/>
      <c r="P29" s="3928"/>
      <c r="Q29" s="3928"/>
      <c r="R29" s="3928"/>
      <c r="S29" s="3928"/>
      <c r="T29" s="3096"/>
      <c r="U29" s="3096"/>
      <c r="V29" s="3929"/>
      <c r="W29" s="3929"/>
      <c r="X29" s="44"/>
    </row>
    <row r="30" spans="1:24" s="122" customFormat="1" ht="27" customHeight="1">
      <c r="A30" s="41"/>
      <c r="B30" s="3926"/>
      <c r="C30" s="3926"/>
      <c r="D30" s="3926"/>
      <c r="E30" s="3926"/>
      <c r="F30" s="3926"/>
      <c r="G30" s="3926"/>
      <c r="H30" s="3926"/>
      <c r="I30" s="3926"/>
      <c r="J30" s="3926"/>
      <c r="K30" s="3926"/>
      <c r="L30" s="3926"/>
      <c r="M30" s="3927"/>
      <c r="N30" s="3927"/>
      <c r="O30" s="3927"/>
      <c r="P30" s="3928"/>
      <c r="Q30" s="3928"/>
      <c r="R30" s="3928"/>
      <c r="S30" s="3928"/>
      <c r="T30" s="3096"/>
      <c r="U30" s="3096"/>
      <c r="V30" s="3929"/>
      <c r="W30" s="3929"/>
      <c r="X30" s="44"/>
    </row>
    <row r="31" spans="1:24" s="122" customFormat="1">
      <c r="A31" s="45"/>
      <c r="B31" s="46"/>
      <c r="C31" s="46"/>
      <c r="D31" s="46"/>
      <c r="E31" s="46"/>
      <c r="F31" s="46"/>
      <c r="G31" s="46"/>
      <c r="H31" s="46"/>
      <c r="I31" s="46"/>
      <c r="J31" s="46"/>
      <c r="K31" s="46"/>
      <c r="L31" s="46"/>
      <c r="M31" s="46"/>
      <c r="N31" s="46"/>
      <c r="O31" s="46"/>
      <c r="P31" s="46"/>
      <c r="Q31" s="46"/>
      <c r="R31" s="46"/>
      <c r="S31" s="46"/>
      <c r="T31" s="46"/>
      <c r="U31" s="46"/>
      <c r="V31" s="46"/>
      <c r="W31" s="46"/>
      <c r="X31" s="47"/>
    </row>
    <row r="32" spans="1:24" s="122" customFormat="1">
      <c r="A32" s="36"/>
      <c r="B32" s="36"/>
      <c r="C32" s="36"/>
      <c r="D32" s="36"/>
      <c r="E32" s="36"/>
      <c r="F32" s="36"/>
      <c r="G32" s="36"/>
      <c r="H32" s="36"/>
      <c r="I32" s="36"/>
      <c r="J32" s="36"/>
      <c r="K32" s="36"/>
      <c r="L32" s="36"/>
      <c r="M32" s="36"/>
      <c r="N32" s="36"/>
      <c r="O32" s="36"/>
      <c r="P32" s="36"/>
      <c r="Q32" s="36"/>
      <c r="R32" s="36"/>
      <c r="S32" s="36"/>
      <c r="T32" s="36"/>
      <c r="U32" s="36"/>
      <c r="V32" s="36"/>
      <c r="W32" s="36"/>
      <c r="X32" s="36"/>
    </row>
    <row r="33" spans="1:24" ht="13.5" customHeight="1">
      <c r="A33" s="36"/>
      <c r="B33" s="36"/>
      <c r="C33" s="36"/>
      <c r="D33" s="36"/>
      <c r="E33" s="3943" t="s">
        <v>171</v>
      </c>
      <c r="F33" s="3944"/>
      <c r="G33" s="3945"/>
      <c r="H33" s="3943" t="s">
        <v>172</v>
      </c>
      <c r="I33" s="3944"/>
      <c r="J33" s="3945"/>
      <c r="K33" s="3952" t="s">
        <v>1162</v>
      </c>
      <c r="L33" s="3953"/>
      <c r="M33" s="3954"/>
      <c r="N33" s="3946"/>
      <c r="O33" s="3947"/>
      <c r="P33" s="3947"/>
      <c r="Q33" s="36"/>
      <c r="R33" s="3961" t="s">
        <v>169</v>
      </c>
      <c r="S33" s="3096"/>
      <c r="T33" s="3096"/>
      <c r="U33" s="3961" t="s">
        <v>218</v>
      </c>
      <c r="V33" s="3096"/>
      <c r="W33" s="3096"/>
      <c r="X33" s="36"/>
    </row>
    <row r="34" spans="1:24">
      <c r="A34" s="36"/>
      <c r="B34" s="36"/>
      <c r="C34" s="36"/>
      <c r="D34" s="36"/>
      <c r="E34" s="3946"/>
      <c r="F34" s="3947"/>
      <c r="G34" s="3948"/>
      <c r="H34" s="3946"/>
      <c r="I34" s="3947"/>
      <c r="J34" s="3948"/>
      <c r="K34" s="3955"/>
      <c r="L34" s="3956"/>
      <c r="M34" s="3957"/>
      <c r="N34" s="3946"/>
      <c r="O34" s="3947"/>
      <c r="P34" s="3947"/>
      <c r="Q34" s="36"/>
      <c r="R34" s="3096"/>
      <c r="S34" s="3096"/>
      <c r="T34" s="3096"/>
      <c r="U34" s="3096"/>
      <c r="V34" s="3096"/>
      <c r="W34" s="3096"/>
      <c r="X34" s="36"/>
    </row>
    <row r="35" spans="1:24">
      <c r="A35" s="36"/>
      <c r="B35" s="36"/>
      <c r="C35" s="36"/>
      <c r="D35" s="36"/>
      <c r="E35" s="3946"/>
      <c r="F35" s="3947"/>
      <c r="G35" s="3948"/>
      <c r="H35" s="3946"/>
      <c r="I35" s="3947"/>
      <c r="J35" s="3948"/>
      <c r="K35" s="3955"/>
      <c r="L35" s="3956"/>
      <c r="M35" s="3957"/>
      <c r="N35" s="3946"/>
      <c r="O35" s="3947"/>
      <c r="P35" s="3947"/>
      <c r="Q35" s="36"/>
      <c r="R35" s="3096"/>
      <c r="S35" s="3096"/>
      <c r="T35" s="3096"/>
      <c r="U35" s="3096"/>
      <c r="V35" s="3096"/>
      <c r="W35" s="3096"/>
      <c r="X35" s="36"/>
    </row>
    <row r="36" spans="1:24">
      <c r="A36" s="36"/>
      <c r="B36" s="36"/>
      <c r="C36" s="36"/>
      <c r="D36" s="36"/>
      <c r="E36" s="3949"/>
      <c r="F36" s="3950"/>
      <c r="G36" s="3951"/>
      <c r="H36" s="3949"/>
      <c r="I36" s="3950"/>
      <c r="J36" s="3951"/>
      <c r="K36" s="3958"/>
      <c r="L36" s="3959"/>
      <c r="M36" s="3960"/>
      <c r="N36" s="3946"/>
      <c r="O36" s="3947"/>
      <c r="P36" s="3947"/>
      <c r="Q36" s="36"/>
      <c r="R36" s="3096"/>
      <c r="S36" s="3096"/>
      <c r="T36" s="3096"/>
      <c r="U36" s="3096"/>
      <c r="V36" s="3096"/>
      <c r="W36" s="3096"/>
      <c r="X36" s="36"/>
    </row>
    <row r="37" spans="1:24">
      <c r="A37" s="36"/>
      <c r="B37" s="36"/>
      <c r="C37" s="36"/>
      <c r="D37" s="36"/>
      <c r="E37" s="3096"/>
      <c r="F37" s="3096"/>
      <c r="G37" s="3096"/>
      <c r="H37" s="3096"/>
      <c r="I37" s="3096"/>
      <c r="J37" s="3096"/>
      <c r="K37" s="3096"/>
      <c r="L37" s="3096"/>
      <c r="M37" s="3096"/>
      <c r="N37" s="3942"/>
      <c r="O37" s="3942"/>
      <c r="P37" s="3931"/>
      <c r="Q37" s="36"/>
      <c r="R37" s="3096"/>
      <c r="S37" s="3096"/>
      <c r="T37" s="3096"/>
      <c r="U37" s="3096"/>
      <c r="V37" s="3096"/>
      <c r="W37" s="3096"/>
      <c r="X37" s="36"/>
    </row>
    <row r="38" spans="1:24">
      <c r="A38" s="36"/>
      <c r="B38" s="36"/>
      <c r="C38" s="36"/>
      <c r="D38" s="36"/>
      <c r="E38" s="3096"/>
      <c r="F38" s="3096"/>
      <c r="G38" s="3096"/>
      <c r="H38" s="3096"/>
      <c r="I38" s="3096"/>
      <c r="J38" s="3096"/>
      <c r="K38" s="3096"/>
      <c r="L38" s="3096"/>
      <c r="M38" s="3096"/>
      <c r="N38" s="3942"/>
      <c r="O38" s="3942"/>
      <c r="P38" s="3931"/>
      <c r="Q38" s="36"/>
      <c r="R38" s="3096"/>
      <c r="S38" s="3096"/>
      <c r="T38" s="3096"/>
      <c r="U38" s="3096"/>
      <c r="V38" s="3096"/>
      <c r="W38" s="3096"/>
      <c r="X38" s="36"/>
    </row>
    <row r="39" spans="1:24">
      <c r="A39" s="36"/>
      <c r="B39" s="36"/>
      <c r="C39" s="36"/>
      <c r="D39" s="36"/>
      <c r="E39" s="3096"/>
      <c r="F39" s="3096"/>
      <c r="G39" s="3096"/>
      <c r="H39" s="3096"/>
      <c r="I39" s="3096"/>
      <c r="J39" s="3096"/>
      <c r="K39" s="3096"/>
      <c r="L39" s="3096"/>
      <c r="M39" s="3096"/>
      <c r="N39" s="3942"/>
      <c r="O39" s="3942"/>
      <c r="P39" s="3931"/>
      <c r="Q39" s="36"/>
      <c r="R39" s="3096"/>
      <c r="S39" s="3096"/>
      <c r="T39" s="3096"/>
      <c r="U39" s="3096"/>
      <c r="V39" s="3096"/>
      <c r="W39" s="3096"/>
      <c r="X39" s="36"/>
    </row>
    <row r="40" spans="1:24">
      <c r="A40" s="36"/>
      <c r="B40" s="36"/>
      <c r="C40" s="36"/>
      <c r="D40" s="36"/>
      <c r="E40" s="3096"/>
      <c r="F40" s="3096"/>
      <c r="G40" s="3096"/>
      <c r="H40" s="3096"/>
      <c r="I40" s="3096"/>
      <c r="J40" s="3096"/>
      <c r="K40" s="3096"/>
      <c r="L40" s="3096"/>
      <c r="M40" s="3096"/>
      <c r="N40" s="3942"/>
      <c r="O40" s="3942"/>
      <c r="P40" s="3931"/>
      <c r="Q40" s="36"/>
      <c r="R40" s="3096"/>
      <c r="S40" s="3096"/>
      <c r="T40" s="3096"/>
      <c r="U40" s="3096"/>
      <c r="V40" s="3096"/>
      <c r="W40" s="3096"/>
      <c r="X40" s="36"/>
    </row>
    <row r="49" spans="1:1">
      <c r="A49" s="123"/>
    </row>
  </sheetData>
  <mergeCells count="180">
    <mergeCell ref="B30:D30"/>
    <mergeCell ref="E30:G30"/>
    <mergeCell ref="H30:I30"/>
    <mergeCell ref="J30:L30"/>
    <mergeCell ref="M30:O30"/>
    <mergeCell ref="P30:Q30"/>
    <mergeCell ref="R30:S30"/>
    <mergeCell ref="T30:U30"/>
    <mergeCell ref="E37:G40"/>
    <mergeCell ref="H37:J40"/>
    <mergeCell ref="K37:M40"/>
    <mergeCell ref="N37:P40"/>
    <mergeCell ref="R37:T40"/>
    <mergeCell ref="U37:W40"/>
    <mergeCell ref="V30:W30"/>
    <mergeCell ref="E33:G36"/>
    <mergeCell ref="H33:J36"/>
    <mergeCell ref="K33:M36"/>
    <mergeCell ref="N33:P36"/>
    <mergeCell ref="R33:T36"/>
    <mergeCell ref="U33:W36"/>
    <mergeCell ref="R28:S28"/>
    <mergeCell ref="T28:U28"/>
    <mergeCell ref="V28:W28"/>
    <mergeCell ref="B29:D29"/>
    <mergeCell ref="E29:G29"/>
    <mergeCell ref="H29:I29"/>
    <mergeCell ref="J29:L29"/>
    <mergeCell ref="M29:O29"/>
    <mergeCell ref="P29:Q29"/>
    <mergeCell ref="R29:S29"/>
    <mergeCell ref="B28:D28"/>
    <mergeCell ref="E28:G28"/>
    <mergeCell ref="H28:I28"/>
    <mergeCell ref="J28:L28"/>
    <mergeCell ref="M28:O28"/>
    <mergeCell ref="P28:Q28"/>
    <mergeCell ref="T29:U29"/>
    <mergeCell ref="V29:W29"/>
    <mergeCell ref="B27:D27"/>
    <mergeCell ref="E27:G27"/>
    <mergeCell ref="H27:I27"/>
    <mergeCell ref="J27:L27"/>
    <mergeCell ref="M27:O27"/>
    <mergeCell ref="P27:Q27"/>
    <mergeCell ref="R27:S27"/>
    <mergeCell ref="T27:U27"/>
    <mergeCell ref="V27:W27"/>
    <mergeCell ref="R25:S25"/>
    <mergeCell ref="T25:U25"/>
    <mergeCell ref="V25:W25"/>
    <mergeCell ref="B26:D26"/>
    <mergeCell ref="E26:G26"/>
    <mergeCell ref="H26:I26"/>
    <mergeCell ref="J26:L26"/>
    <mergeCell ref="M26:O26"/>
    <mergeCell ref="P26:Q26"/>
    <mergeCell ref="R26:S26"/>
    <mergeCell ref="B25:D25"/>
    <mergeCell ref="E25:G25"/>
    <mergeCell ref="H25:I25"/>
    <mergeCell ref="J25:L25"/>
    <mergeCell ref="M25:O25"/>
    <mergeCell ref="P25:Q25"/>
    <mergeCell ref="T26:U26"/>
    <mergeCell ref="V26:W26"/>
    <mergeCell ref="B24:D24"/>
    <mergeCell ref="E24:G24"/>
    <mergeCell ref="H24:I24"/>
    <mergeCell ref="J24:L24"/>
    <mergeCell ref="M24:O24"/>
    <mergeCell ref="P24:Q24"/>
    <mergeCell ref="R24:S24"/>
    <mergeCell ref="T24:U24"/>
    <mergeCell ref="V24:W24"/>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B21:D21"/>
    <mergeCell ref="E21:G21"/>
    <mergeCell ref="H21:I21"/>
    <mergeCell ref="J21:L21"/>
    <mergeCell ref="M21:O21"/>
    <mergeCell ref="P21:Q21"/>
    <mergeCell ref="R21:S21"/>
    <mergeCell ref="T21:U21"/>
    <mergeCell ref="V21:W21"/>
    <mergeCell ref="B22:D22"/>
    <mergeCell ref="E22:G22"/>
    <mergeCell ref="H22:I22"/>
    <mergeCell ref="J22:L22"/>
    <mergeCell ref="M22:O22"/>
    <mergeCell ref="P22:Q22"/>
    <mergeCell ref="R22:S22"/>
    <mergeCell ref="T22:U22"/>
    <mergeCell ref="V22:W22"/>
    <mergeCell ref="B23:D23"/>
    <mergeCell ref="E23:G23"/>
    <mergeCell ref="H23:I23"/>
    <mergeCell ref="J23:L23"/>
    <mergeCell ref="M23:O23"/>
    <mergeCell ref="P23:Q23"/>
    <mergeCell ref="R23:S23"/>
    <mergeCell ref="T23:U23"/>
    <mergeCell ref="V23:W23"/>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sheetPr>
  <dimension ref="A2:AV60"/>
  <sheetViews>
    <sheetView view="pageBreakPreview" zoomScale="85" zoomScaleNormal="100" zoomScaleSheetLayoutView="85" workbookViewId="0"/>
  </sheetViews>
  <sheetFormatPr defaultColWidth="9" defaultRowHeight="13.2"/>
  <cols>
    <col min="1" max="47" width="2.109375" style="594" customWidth="1"/>
    <col min="48" max="224" width="3.6640625" style="594" customWidth="1"/>
    <col min="225" max="256" width="9" style="594"/>
    <col min="257" max="303" width="2.109375" style="594" customWidth="1"/>
    <col min="304" max="480" width="3.6640625" style="594" customWidth="1"/>
    <col min="481" max="512" width="9" style="594"/>
    <col min="513" max="559" width="2.109375" style="594" customWidth="1"/>
    <col min="560" max="736" width="3.6640625" style="594" customWidth="1"/>
    <col min="737" max="768" width="9" style="594"/>
    <col min="769" max="815" width="2.109375" style="594" customWidth="1"/>
    <col min="816" max="992" width="3.6640625" style="594" customWidth="1"/>
    <col min="993" max="1024" width="9" style="594"/>
    <col min="1025" max="1071" width="2.109375" style="594" customWidth="1"/>
    <col min="1072" max="1248" width="3.6640625" style="594" customWidth="1"/>
    <col min="1249" max="1280" width="9" style="594"/>
    <col min="1281" max="1327" width="2.109375" style="594" customWidth="1"/>
    <col min="1328" max="1504" width="3.6640625" style="594" customWidth="1"/>
    <col min="1505" max="1536" width="9" style="594"/>
    <col min="1537" max="1583" width="2.109375" style="594" customWidth="1"/>
    <col min="1584" max="1760" width="3.6640625" style="594" customWidth="1"/>
    <col min="1761" max="1792" width="9" style="594"/>
    <col min="1793" max="1839" width="2.109375" style="594" customWidth="1"/>
    <col min="1840" max="2016" width="3.6640625" style="594" customWidth="1"/>
    <col min="2017" max="2048" width="9" style="594"/>
    <col min="2049" max="2095" width="2.109375" style="594" customWidth="1"/>
    <col min="2096" max="2272" width="3.6640625" style="594" customWidth="1"/>
    <col min="2273" max="2304" width="9" style="594"/>
    <col min="2305" max="2351" width="2.109375" style="594" customWidth="1"/>
    <col min="2352" max="2528" width="3.6640625" style="594" customWidth="1"/>
    <col min="2529" max="2560" width="9" style="594"/>
    <col min="2561" max="2607" width="2.109375" style="594" customWidth="1"/>
    <col min="2608" max="2784" width="3.6640625" style="594" customWidth="1"/>
    <col min="2785" max="2816" width="9" style="594"/>
    <col min="2817" max="2863" width="2.109375" style="594" customWidth="1"/>
    <col min="2864" max="3040" width="3.6640625" style="594" customWidth="1"/>
    <col min="3041" max="3072" width="9" style="594"/>
    <col min="3073" max="3119" width="2.109375" style="594" customWidth="1"/>
    <col min="3120" max="3296" width="3.6640625" style="594" customWidth="1"/>
    <col min="3297" max="3328" width="9" style="594"/>
    <col min="3329" max="3375" width="2.109375" style="594" customWidth="1"/>
    <col min="3376" max="3552" width="3.6640625" style="594" customWidth="1"/>
    <col min="3553" max="3584" width="9" style="594"/>
    <col min="3585" max="3631" width="2.109375" style="594" customWidth="1"/>
    <col min="3632" max="3808" width="3.6640625" style="594" customWidth="1"/>
    <col min="3809" max="3840" width="9" style="594"/>
    <col min="3841" max="3887" width="2.109375" style="594" customWidth="1"/>
    <col min="3888" max="4064" width="3.6640625" style="594" customWidth="1"/>
    <col min="4065" max="4096" width="9" style="594"/>
    <col min="4097" max="4143" width="2.109375" style="594" customWidth="1"/>
    <col min="4144" max="4320" width="3.6640625" style="594" customWidth="1"/>
    <col min="4321" max="4352" width="9" style="594"/>
    <col min="4353" max="4399" width="2.109375" style="594" customWidth="1"/>
    <col min="4400" max="4576" width="3.6640625" style="594" customWidth="1"/>
    <col min="4577" max="4608" width="9" style="594"/>
    <col min="4609" max="4655" width="2.109375" style="594" customWidth="1"/>
    <col min="4656" max="4832" width="3.6640625" style="594" customWidth="1"/>
    <col min="4833" max="4864" width="9" style="594"/>
    <col min="4865" max="4911" width="2.109375" style="594" customWidth="1"/>
    <col min="4912" max="5088" width="3.6640625" style="594" customWidth="1"/>
    <col min="5089" max="5120" width="9" style="594"/>
    <col min="5121" max="5167" width="2.109375" style="594" customWidth="1"/>
    <col min="5168" max="5344" width="3.6640625" style="594" customWidth="1"/>
    <col min="5345" max="5376" width="9" style="594"/>
    <col min="5377" max="5423" width="2.109375" style="594" customWidth="1"/>
    <col min="5424" max="5600" width="3.6640625" style="594" customWidth="1"/>
    <col min="5601" max="5632" width="9" style="594"/>
    <col min="5633" max="5679" width="2.109375" style="594" customWidth="1"/>
    <col min="5680" max="5856" width="3.6640625" style="594" customWidth="1"/>
    <col min="5857" max="5888" width="9" style="594"/>
    <col min="5889" max="5935" width="2.109375" style="594" customWidth="1"/>
    <col min="5936" max="6112" width="3.6640625" style="594" customWidth="1"/>
    <col min="6113" max="6144" width="9" style="594"/>
    <col min="6145" max="6191" width="2.109375" style="594" customWidth="1"/>
    <col min="6192" max="6368" width="3.6640625" style="594" customWidth="1"/>
    <col min="6369" max="6400" width="9" style="594"/>
    <col min="6401" max="6447" width="2.109375" style="594" customWidth="1"/>
    <col min="6448" max="6624" width="3.6640625" style="594" customWidth="1"/>
    <col min="6625" max="6656" width="9" style="594"/>
    <col min="6657" max="6703" width="2.109375" style="594" customWidth="1"/>
    <col min="6704" max="6880" width="3.6640625" style="594" customWidth="1"/>
    <col min="6881" max="6912" width="9" style="594"/>
    <col min="6913" max="6959" width="2.109375" style="594" customWidth="1"/>
    <col min="6960" max="7136" width="3.6640625" style="594" customWidth="1"/>
    <col min="7137" max="7168" width="9" style="594"/>
    <col min="7169" max="7215" width="2.109375" style="594" customWidth="1"/>
    <col min="7216" max="7392" width="3.6640625" style="594" customWidth="1"/>
    <col min="7393" max="7424" width="9" style="594"/>
    <col min="7425" max="7471" width="2.109375" style="594" customWidth="1"/>
    <col min="7472" max="7648" width="3.6640625" style="594" customWidth="1"/>
    <col min="7649" max="7680" width="9" style="594"/>
    <col min="7681" max="7727" width="2.109375" style="594" customWidth="1"/>
    <col min="7728" max="7904" width="3.6640625" style="594" customWidth="1"/>
    <col min="7905" max="7936" width="9" style="594"/>
    <col min="7937" max="7983" width="2.109375" style="594" customWidth="1"/>
    <col min="7984" max="8160" width="3.6640625" style="594" customWidth="1"/>
    <col min="8161" max="8192" width="9" style="594"/>
    <col min="8193" max="8239" width="2.109375" style="594" customWidth="1"/>
    <col min="8240" max="8416" width="3.6640625" style="594" customWidth="1"/>
    <col min="8417" max="8448" width="9" style="594"/>
    <col min="8449" max="8495" width="2.109375" style="594" customWidth="1"/>
    <col min="8496" max="8672" width="3.6640625" style="594" customWidth="1"/>
    <col min="8673" max="8704" width="9" style="594"/>
    <col min="8705" max="8751" width="2.109375" style="594" customWidth="1"/>
    <col min="8752" max="8928" width="3.6640625" style="594" customWidth="1"/>
    <col min="8929" max="8960" width="9" style="594"/>
    <col min="8961" max="9007" width="2.109375" style="594" customWidth="1"/>
    <col min="9008" max="9184" width="3.6640625" style="594" customWidth="1"/>
    <col min="9185" max="9216" width="9" style="594"/>
    <col min="9217" max="9263" width="2.109375" style="594" customWidth="1"/>
    <col min="9264" max="9440" width="3.6640625" style="594" customWidth="1"/>
    <col min="9441" max="9472" width="9" style="594"/>
    <col min="9473" max="9519" width="2.109375" style="594" customWidth="1"/>
    <col min="9520" max="9696" width="3.6640625" style="594" customWidth="1"/>
    <col min="9697" max="9728" width="9" style="594"/>
    <col min="9729" max="9775" width="2.109375" style="594" customWidth="1"/>
    <col min="9776" max="9952" width="3.6640625" style="594" customWidth="1"/>
    <col min="9953" max="9984" width="9" style="594"/>
    <col min="9985" max="10031" width="2.109375" style="594" customWidth="1"/>
    <col min="10032" max="10208" width="3.6640625" style="594" customWidth="1"/>
    <col min="10209" max="10240" width="9" style="594"/>
    <col min="10241" max="10287" width="2.109375" style="594" customWidth="1"/>
    <col min="10288" max="10464" width="3.6640625" style="594" customWidth="1"/>
    <col min="10465" max="10496" width="9" style="594"/>
    <col min="10497" max="10543" width="2.109375" style="594" customWidth="1"/>
    <col min="10544" max="10720" width="3.6640625" style="594" customWidth="1"/>
    <col min="10721" max="10752" width="9" style="594"/>
    <col min="10753" max="10799" width="2.109375" style="594" customWidth="1"/>
    <col min="10800" max="10976" width="3.6640625" style="594" customWidth="1"/>
    <col min="10977" max="11008" width="9" style="594"/>
    <col min="11009" max="11055" width="2.109375" style="594" customWidth="1"/>
    <col min="11056" max="11232" width="3.6640625" style="594" customWidth="1"/>
    <col min="11233" max="11264" width="9" style="594"/>
    <col min="11265" max="11311" width="2.109375" style="594" customWidth="1"/>
    <col min="11312" max="11488" width="3.6640625" style="594" customWidth="1"/>
    <col min="11489" max="11520" width="9" style="594"/>
    <col min="11521" max="11567" width="2.109375" style="594" customWidth="1"/>
    <col min="11568" max="11744" width="3.6640625" style="594" customWidth="1"/>
    <col min="11745" max="11776" width="9" style="594"/>
    <col min="11777" max="11823" width="2.109375" style="594" customWidth="1"/>
    <col min="11824" max="12000" width="3.6640625" style="594" customWidth="1"/>
    <col min="12001" max="12032" width="9" style="594"/>
    <col min="12033" max="12079" width="2.109375" style="594" customWidth="1"/>
    <col min="12080" max="12256" width="3.6640625" style="594" customWidth="1"/>
    <col min="12257" max="12288" width="9" style="594"/>
    <col min="12289" max="12335" width="2.109375" style="594" customWidth="1"/>
    <col min="12336" max="12512" width="3.6640625" style="594" customWidth="1"/>
    <col min="12513" max="12544" width="9" style="594"/>
    <col min="12545" max="12591" width="2.109375" style="594" customWidth="1"/>
    <col min="12592" max="12768" width="3.6640625" style="594" customWidth="1"/>
    <col min="12769" max="12800" width="9" style="594"/>
    <col min="12801" max="12847" width="2.109375" style="594" customWidth="1"/>
    <col min="12848" max="13024" width="3.6640625" style="594" customWidth="1"/>
    <col min="13025" max="13056" width="9" style="594"/>
    <col min="13057" max="13103" width="2.109375" style="594" customWidth="1"/>
    <col min="13104" max="13280" width="3.6640625" style="594" customWidth="1"/>
    <col min="13281" max="13312" width="9" style="594"/>
    <col min="13313" max="13359" width="2.109375" style="594" customWidth="1"/>
    <col min="13360" max="13536" width="3.6640625" style="594" customWidth="1"/>
    <col min="13537" max="13568" width="9" style="594"/>
    <col min="13569" max="13615" width="2.109375" style="594" customWidth="1"/>
    <col min="13616" max="13792" width="3.6640625" style="594" customWidth="1"/>
    <col min="13793" max="13824" width="9" style="594"/>
    <col min="13825" max="13871" width="2.109375" style="594" customWidth="1"/>
    <col min="13872" max="14048" width="3.6640625" style="594" customWidth="1"/>
    <col min="14049" max="14080" width="9" style="594"/>
    <col min="14081" max="14127" width="2.109375" style="594" customWidth="1"/>
    <col min="14128" max="14304" width="3.6640625" style="594" customWidth="1"/>
    <col min="14305" max="14336" width="9" style="594"/>
    <col min="14337" max="14383" width="2.109375" style="594" customWidth="1"/>
    <col min="14384" max="14560" width="3.6640625" style="594" customWidth="1"/>
    <col min="14561" max="14592" width="9" style="594"/>
    <col min="14593" max="14639" width="2.109375" style="594" customWidth="1"/>
    <col min="14640" max="14816" width="3.6640625" style="594" customWidth="1"/>
    <col min="14817" max="14848" width="9" style="594"/>
    <col min="14849" max="14895" width="2.109375" style="594" customWidth="1"/>
    <col min="14896" max="15072" width="3.6640625" style="594" customWidth="1"/>
    <col min="15073" max="15104" width="9" style="594"/>
    <col min="15105" max="15151" width="2.109375" style="594" customWidth="1"/>
    <col min="15152" max="15328" width="3.6640625" style="594" customWidth="1"/>
    <col min="15329" max="15360" width="9" style="594"/>
    <col min="15361" max="15407" width="2.109375" style="594" customWidth="1"/>
    <col min="15408" max="15584" width="3.6640625" style="594" customWidth="1"/>
    <col min="15585" max="15616" width="9" style="594"/>
    <col min="15617" max="15663" width="2.109375" style="594" customWidth="1"/>
    <col min="15664" max="15840" width="3.6640625" style="594" customWidth="1"/>
    <col min="15841" max="15872" width="9" style="594"/>
    <col min="15873" max="15919" width="2.109375" style="594" customWidth="1"/>
    <col min="15920" max="16096" width="3.6640625" style="594" customWidth="1"/>
    <col min="16097" max="16128" width="9" style="594"/>
    <col min="16129" max="16175" width="2.109375" style="594" customWidth="1"/>
    <col min="16176" max="16352" width="3.6640625" style="594" customWidth="1"/>
    <col min="16353" max="16384" width="9" style="594"/>
  </cols>
  <sheetData>
    <row r="2" spans="1:48" ht="30" customHeight="1" thickBot="1">
      <c r="A2" s="4041" t="s">
        <v>1120</v>
      </c>
      <c r="B2" s="4041"/>
      <c r="C2" s="4041"/>
      <c r="D2" s="4041"/>
      <c r="E2" s="4041"/>
      <c r="F2" s="4041"/>
      <c r="G2" s="4041"/>
      <c r="H2" s="4041"/>
      <c r="I2" s="4041"/>
      <c r="J2" s="4041"/>
      <c r="K2" s="4041"/>
      <c r="L2" s="4041"/>
      <c r="M2" s="4041"/>
      <c r="N2" s="4041"/>
      <c r="O2" s="4041"/>
      <c r="P2" s="4041"/>
      <c r="Q2" s="4041"/>
      <c r="R2" s="4041"/>
      <c r="S2" s="4041"/>
      <c r="T2" s="4041"/>
      <c r="U2" s="4041"/>
      <c r="V2" s="4041"/>
      <c r="W2" s="4041"/>
      <c r="X2" s="4041"/>
      <c r="Y2" s="4041"/>
      <c r="Z2" s="4041"/>
      <c r="AA2" s="4041"/>
      <c r="AB2" s="4041"/>
      <c r="AC2" s="4041"/>
      <c r="AD2" s="4041"/>
      <c r="AE2" s="4041"/>
      <c r="AF2" s="4041"/>
      <c r="AG2" s="4041"/>
      <c r="AH2" s="4041"/>
      <c r="AI2" s="4041"/>
      <c r="AJ2" s="4041"/>
      <c r="AK2" s="4041"/>
      <c r="AL2" s="4041"/>
      <c r="AM2" s="4041"/>
      <c r="AN2" s="4041"/>
      <c r="AO2" s="4041"/>
      <c r="AP2" s="4041"/>
      <c r="AQ2" s="4041"/>
      <c r="AR2" s="4041"/>
      <c r="AS2" s="595"/>
      <c r="AT2" s="595"/>
      <c r="AU2" s="595"/>
      <c r="AV2" s="595"/>
    </row>
    <row r="3" spans="1:48" ht="21" customHeight="1">
      <c r="A3" s="4042" t="s">
        <v>35</v>
      </c>
      <c r="B3" s="4043"/>
      <c r="C3" s="4044"/>
      <c r="D3" s="4044"/>
      <c r="E3" s="4044"/>
      <c r="F3" s="4044"/>
      <c r="G3" s="4044"/>
      <c r="H3" s="4045" t="str">
        <f>入力シート!C6</f>
        <v>都市建設部河川課</v>
      </c>
      <c r="I3" s="4045"/>
      <c r="J3" s="4045"/>
      <c r="K3" s="4045"/>
      <c r="L3" s="4045"/>
      <c r="M3" s="4045"/>
      <c r="N3" s="4045"/>
      <c r="O3" s="4045"/>
      <c r="P3" s="4045"/>
      <c r="Q3" s="4045"/>
      <c r="R3" s="4045"/>
      <c r="S3" s="4045"/>
      <c r="T3" s="4045"/>
      <c r="U3" s="4044" t="s">
        <v>715</v>
      </c>
      <c r="V3" s="4044"/>
      <c r="W3" s="4044"/>
      <c r="X3" s="4044"/>
      <c r="Y3" s="4044"/>
      <c r="Z3" s="4044"/>
      <c r="AA3" s="4044"/>
      <c r="AB3" s="4046" t="str">
        <f>入力シート!C26</f>
        <v>(株）○○○○建設</v>
      </c>
      <c r="AC3" s="4046"/>
      <c r="AD3" s="4046"/>
      <c r="AE3" s="4046"/>
      <c r="AF3" s="4046"/>
      <c r="AG3" s="4046"/>
      <c r="AH3" s="4046"/>
      <c r="AI3" s="4046"/>
      <c r="AJ3" s="4046"/>
      <c r="AK3" s="4046"/>
      <c r="AL3" s="4046"/>
      <c r="AM3" s="4046"/>
      <c r="AN3" s="4046"/>
      <c r="AO3" s="4046"/>
      <c r="AP3" s="4046"/>
      <c r="AQ3" s="4047"/>
      <c r="AR3" s="4048"/>
      <c r="AS3" s="596"/>
      <c r="AT3" s="597"/>
      <c r="AU3" s="597"/>
    </row>
    <row r="4" spans="1:48" ht="21" customHeight="1">
      <c r="A4" s="4052" t="s">
        <v>1121</v>
      </c>
      <c r="B4" s="4053"/>
      <c r="C4" s="4054"/>
      <c r="D4" s="4054"/>
      <c r="E4" s="4054"/>
      <c r="F4" s="4054"/>
      <c r="G4" s="4054"/>
      <c r="H4" s="4055" t="s">
        <v>1124</v>
      </c>
      <c r="I4" s="4055"/>
      <c r="J4" s="4056" t="s">
        <v>1123</v>
      </c>
      <c r="K4" s="4056"/>
      <c r="L4" s="4056"/>
      <c r="M4" s="4055" t="s">
        <v>1122</v>
      </c>
      <c r="N4" s="4055"/>
      <c r="O4" s="4056" t="s">
        <v>714</v>
      </c>
      <c r="P4" s="4056"/>
      <c r="Q4" s="4056"/>
      <c r="R4" s="4056"/>
      <c r="S4" s="4056"/>
      <c r="T4" s="4057"/>
      <c r="U4" s="4058" t="s">
        <v>66</v>
      </c>
      <c r="V4" s="4059"/>
      <c r="W4" s="4059"/>
      <c r="X4" s="4059"/>
      <c r="Y4" s="4059"/>
      <c r="Z4" s="4059"/>
      <c r="AA4" s="4060"/>
      <c r="AB4" s="4049" t="s">
        <v>940</v>
      </c>
      <c r="AC4" s="4050"/>
      <c r="AD4" s="4050"/>
      <c r="AE4" s="4050"/>
      <c r="AF4" s="4050"/>
      <c r="AG4" s="4050"/>
      <c r="AH4" s="4050"/>
      <c r="AI4" s="4050"/>
      <c r="AJ4" s="4050"/>
      <c r="AK4" s="4050"/>
      <c r="AL4" s="4050"/>
      <c r="AM4" s="4050"/>
      <c r="AN4" s="4050"/>
      <c r="AO4" s="4050"/>
      <c r="AP4" s="4050"/>
      <c r="AQ4" s="4050"/>
      <c r="AR4" s="4051"/>
      <c r="AS4" s="596"/>
    </row>
    <row r="5" spans="1:48" ht="21" customHeight="1">
      <c r="A5" s="4052" t="s">
        <v>67</v>
      </c>
      <c r="B5" s="4053"/>
      <c r="C5" s="4054"/>
      <c r="D5" s="4054"/>
      <c r="E5" s="4054"/>
      <c r="F5" s="4054"/>
      <c r="G5" s="4054"/>
      <c r="H5" s="4033" t="s">
        <v>963</v>
      </c>
      <c r="I5" s="4033"/>
      <c r="J5" s="3963" t="s">
        <v>1125</v>
      </c>
      <c r="K5" s="3963"/>
      <c r="L5" s="3963"/>
      <c r="O5" s="4033" t="s">
        <v>1122</v>
      </c>
      <c r="P5" s="4033"/>
      <c r="Q5" s="4034" t="s">
        <v>1126</v>
      </c>
      <c r="R5" s="4034"/>
      <c r="S5" s="4034"/>
      <c r="U5" s="4033" t="s">
        <v>963</v>
      </c>
      <c r="V5" s="4033"/>
      <c r="W5" s="4034" t="s">
        <v>1127</v>
      </c>
      <c r="X5" s="4034"/>
      <c r="Y5" s="4034"/>
      <c r="AA5" s="4033" t="s">
        <v>963</v>
      </c>
      <c r="AB5" s="4033"/>
      <c r="AC5" s="4034" t="s">
        <v>1128</v>
      </c>
      <c r="AD5" s="4034"/>
      <c r="AE5" s="4034"/>
      <c r="AF5" s="598"/>
      <c r="AG5" s="4033" t="s">
        <v>963</v>
      </c>
      <c r="AH5" s="4033"/>
      <c r="AI5" s="4034" t="s">
        <v>1129</v>
      </c>
      <c r="AJ5" s="4034"/>
      <c r="AK5" s="4034"/>
      <c r="AL5" s="598"/>
      <c r="AM5" s="598"/>
      <c r="AN5" s="598"/>
      <c r="AO5" s="598"/>
      <c r="AP5" s="598"/>
      <c r="AQ5" s="598"/>
      <c r="AR5" s="599"/>
      <c r="AS5" s="600"/>
    </row>
    <row r="6" spans="1:48" ht="21" customHeight="1">
      <c r="A6" s="4052"/>
      <c r="B6" s="4053"/>
      <c r="C6" s="4054"/>
      <c r="D6" s="4054"/>
      <c r="E6" s="4054"/>
      <c r="F6" s="4054"/>
      <c r="G6" s="4054"/>
      <c r="H6" s="4035" t="s">
        <v>963</v>
      </c>
      <c r="I6" s="4035"/>
      <c r="J6" s="3979" t="s">
        <v>331</v>
      </c>
      <c r="K6" s="3979"/>
      <c r="L6" s="3979"/>
      <c r="M6" s="3979"/>
      <c r="N6" s="602" t="s">
        <v>327</v>
      </c>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3" t="s">
        <v>328</v>
      </c>
      <c r="AS6" s="604"/>
    </row>
    <row r="7" spans="1:48" ht="21" customHeight="1" thickBot="1">
      <c r="A7" s="4036" t="s">
        <v>1130</v>
      </c>
      <c r="B7" s="4037"/>
      <c r="C7" s="4038"/>
      <c r="D7" s="4038"/>
      <c r="E7" s="4038"/>
      <c r="F7" s="4038"/>
      <c r="G7" s="4038"/>
      <c r="H7" s="4039" t="str">
        <f>入力シート!C10</f>
        <v>○○校区道路改良工事</v>
      </c>
      <c r="I7" s="4039"/>
      <c r="J7" s="4039"/>
      <c r="K7" s="4039"/>
      <c r="L7" s="4039"/>
      <c r="M7" s="4039"/>
      <c r="N7" s="4039"/>
      <c r="O7" s="4039"/>
      <c r="P7" s="4039"/>
      <c r="Q7" s="4039"/>
      <c r="R7" s="4039"/>
      <c r="S7" s="4039"/>
      <c r="T7" s="4039"/>
      <c r="U7" s="4039"/>
      <c r="V7" s="4039"/>
      <c r="W7" s="4039"/>
      <c r="X7" s="4039"/>
      <c r="Y7" s="4039"/>
      <c r="Z7" s="4039"/>
      <c r="AA7" s="4039"/>
      <c r="AB7" s="4039"/>
      <c r="AC7" s="4039"/>
      <c r="AD7" s="4039"/>
      <c r="AE7" s="4039"/>
      <c r="AF7" s="4039"/>
      <c r="AG7" s="4039"/>
      <c r="AH7" s="4039"/>
      <c r="AI7" s="4039"/>
      <c r="AJ7" s="4039"/>
      <c r="AK7" s="4039"/>
      <c r="AL7" s="4039"/>
      <c r="AM7" s="4039"/>
      <c r="AN7" s="4039"/>
      <c r="AO7" s="4039"/>
      <c r="AP7" s="4039"/>
      <c r="AQ7" s="4039"/>
      <c r="AR7" s="4040"/>
      <c r="AS7" s="605"/>
    </row>
    <row r="8" spans="1:48" ht="21.75" customHeight="1">
      <c r="A8" s="4061" t="s">
        <v>1131</v>
      </c>
      <c r="B8" s="4062"/>
      <c r="C8" s="4062"/>
      <c r="D8" s="4062"/>
      <c r="E8" s="4062"/>
      <c r="F8" s="4062"/>
      <c r="G8" s="4063"/>
      <c r="H8" s="606"/>
      <c r="I8" s="606"/>
      <c r="J8" s="606"/>
      <c r="K8" s="606"/>
      <c r="L8" s="606"/>
      <c r="M8" s="606"/>
      <c r="N8" s="606"/>
      <c r="O8" s="606"/>
      <c r="P8" s="606"/>
      <c r="Q8" s="606"/>
      <c r="R8" s="606"/>
      <c r="S8" s="606"/>
      <c r="T8" s="606"/>
      <c r="U8" s="606"/>
      <c r="V8" s="606"/>
      <c r="W8" s="606"/>
      <c r="X8" s="606"/>
      <c r="Y8" s="606"/>
      <c r="Z8" s="606"/>
      <c r="AA8" s="606"/>
      <c r="AB8" s="606"/>
      <c r="AC8" s="606"/>
      <c r="AD8" s="606"/>
      <c r="AE8" s="606"/>
      <c r="AF8" s="606"/>
      <c r="AG8" s="606"/>
      <c r="AH8" s="606"/>
      <c r="AI8" s="606"/>
      <c r="AJ8" s="606"/>
      <c r="AK8" s="606"/>
      <c r="AL8" s="606"/>
      <c r="AM8" s="606"/>
      <c r="AN8" s="606"/>
      <c r="AO8" s="606"/>
      <c r="AP8" s="606"/>
      <c r="AQ8" s="606"/>
      <c r="AR8" s="607"/>
      <c r="AS8" s="597"/>
    </row>
    <row r="9" spans="1:48" ht="9.75" customHeight="1">
      <c r="A9" s="608"/>
      <c r="B9" s="604"/>
      <c r="C9" s="604"/>
      <c r="D9" s="604"/>
      <c r="E9" s="604"/>
      <c r="F9" s="604"/>
      <c r="G9" s="604"/>
      <c r="H9" s="604"/>
      <c r="I9" s="604"/>
      <c r="J9" s="604"/>
      <c r="K9" s="604"/>
      <c r="L9" s="604"/>
      <c r="M9" s="604"/>
      <c r="N9" s="604"/>
      <c r="O9" s="604"/>
      <c r="P9" s="604"/>
      <c r="Q9" s="604"/>
      <c r="R9" s="604"/>
      <c r="S9" s="604"/>
      <c r="T9" s="604"/>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9"/>
      <c r="AS9" s="597"/>
    </row>
    <row r="10" spans="1:48" ht="15" customHeight="1">
      <c r="A10" s="610"/>
      <c r="B10" s="4064" t="s">
        <v>2435</v>
      </c>
      <c r="C10" s="4065"/>
      <c r="D10" s="4065"/>
      <c r="E10" s="4065"/>
      <c r="F10" s="4065"/>
      <c r="G10" s="4065"/>
      <c r="H10" s="4065"/>
      <c r="I10" s="4065"/>
      <c r="J10" s="4065"/>
      <c r="K10" s="4065"/>
      <c r="L10" s="4065"/>
      <c r="M10" s="4065"/>
      <c r="N10" s="4065"/>
      <c r="O10" s="4065"/>
      <c r="P10" s="4065"/>
      <c r="Q10" s="4065"/>
      <c r="R10" s="4065"/>
      <c r="S10" s="4065"/>
      <c r="T10" s="4065"/>
      <c r="U10" s="4065"/>
      <c r="V10" s="4065"/>
      <c r="W10" s="4065"/>
      <c r="X10" s="4065"/>
      <c r="Y10" s="4065"/>
      <c r="Z10" s="4065"/>
      <c r="AA10" s="4065"/>
      <c r="AB10" s="4065"/>
      <c r="AC10" s="4065"/>
      <c r="AD10" s="4065"/>
      <c r="AE10" s="4065"/>
      <c r="AF10" s="4065"/>
      <c r="AG10" s="4065"/>
      <c r="AH10" s="4065"/>
      <c r="AI10" s="4065"/>
      <c r="AJ10" s="4065"/>
      <c r="AK10" s="4065"/>
      <c r="AL10" s="4065"/>
      <c r="AM10" s="4065"/>
      <c r="AN10" s="4065"/>
      <c r="AO10" s="4065"/>
      <c r="AP10" s="4065"/>
      <c r="AQ10" s="4065"/>
      <c r="AR10" s="609"/>
      <c r="AS10" s="597"/>
    </row>
    <row r="11" spans="1:48" ht="15" customHeight="1">
      <c r="A11" s="610"/>
      <c r="B11" s="4065"/>
      <c r="C11" s="4065"/>
      <c r="D11" s="4065"/>
      <c r="E11" s="4065"/>
      <c r="F11" s="4065"/>
      <c r="G11" s="4065"/>
      <c r="H11" s="4065"/>
      <c r="I11" s="4065"/>
      <c r="J11" s="4065"/>
      <c r="K11" s="4065"/>
      <c r="L11" s="4065"/>
      <c r="M11" s="4065"/>
      <c r="N11" s="4065"/>
      <c r="O11" s="4065"/>
      <c r="P11" s="4065"/>
      <c r="Q11" s="4065"/>
      <c r="R11" s="4065"/>
      <c r="S11" s="4065"/>
      <c r="T11" s="4065"/>
      <c r="U11" s="4065"/>
      <c r="V11" s="4065"/>
      <c r="W11" s="4065"/>
      <c r="X11" s="4065"/>
      <c r="Y11" s="4065"/>
      <c r="Z11" s="4065"/>
      <c r="AA11" s="4065"/>
      <c r="AB11" s="4065"/>
      <c r="AC11" s="4065"/>
      <c r="AD11" s="4065"/>
      <c r="AE11" s="4065"/>
      <c r="AF11" s="4065"/>
      <c r="AG11" s="4065"/>
      <c r="AH11" s="4065"/>
      <c r="AI11" s="4065"/>
      <c r="AJ11" s="4065"/>
      <c r="AK11" s="4065"/>
      <c r="AL11" s="4065"/>
      <c r="AM11" s="4065"/>
      <c r="AN11" s="4065"/>
      <c r="AO11" s="4065"/>
      <c r="AP11" s="4065"/>
      <c r="AQ11" s="4065"/>
      <c r="AR11" s="609"/>
      <c r="AS11" s="597"/>
    </row>
    <row r="12" spans="1:48" ht="15" customHeight="1">
      <c r="A12" s="610"/>
      <c r="B12" s="4065"/>
      <c r="C12" s="4065"/>
      <c r="D12" s="4065"/>
      <c r="E12" s="4065"/>
      <c r="F12" s="4065"/>
      <c r="G12" s="4065"/>
      <c r="H12" s="4065"/>
      <c r="I12" s="4065"/>
      <c r="J12" s="4065"/>
      <c r="K12" s="4065"/>
      <c r="L12" s="4065"/>
      <c r="M12" s="4065"/>
      <c r="N12" s="4065"/>
      <c r="O12" s="4065"/>
      <c r="P12" s="4065"/>
      <c r="Q12" s="4065"/>
      <c r="R12" s="4065"/>
      <c r="S12" s="4065"/>
      <c r="T12" s="4065"/>
      <c r="U12" s="4065"/>
      <c r="V12" s="4065"/>
      <c r="W12" s="4065"/>
      <c r="X12" s="4065"/>
      <c r="Y12" s="4065"/>
      <c r="Z12" s="4065"/>
      <c r="AA12" s="4065"/>
      <c r="AB12" s="4065"/>
      <c r="AC12" s="4065"/>
      <c r="AD12" s="4065"/>
      <c r="AE12" s="4065"/>
      <c r="AF12" s="4065"/>
      <c r="AG12" s="4065"/>
      <c r="AH12" s="4065"/>
      <c r="AI12" s="4065"/>
      <c r="AJ12" s="4065"/>
      <c r="AK12" s="4065"/>
      <c r="AL12" s="4065"/>
      <c r="AM12" s="4065"/>
      <c r="AN12" s="4065"/>
      <c r="AO12" s="4065"/>
      <c r="AP12" s="4065"/>
      <c r="AQ12" s="4065"/>
      <c r="AR12" s="609"/>
      <c r="AS12" s="597"/>
    </row>
    <row r="13" spans="1:48" ht="15" customHeight="1">
      <c r="A13" s="610"/>
      <c r="B13" s="4065"/>
      <c r="C13" s="4065"/>
      <c r="D13" s="4065"/>
      <c r="E13" s="4065"/>
      <c r="F13" s="4065"/>
      <c r="G13" s="4065"/>
      <c r="H13" s="4065"/>
      <c r="I13" s="4065"/>
      <c r="J13" s="4065"/>
      <c r="K13" s="4065"/>
      <c r="L13" s="4065"/>
      <c r="M13" s="4065"/>
      <c r="N13" s="4065"/>
      <c r="O13" s="4065"/>
      <c r="P13" s="4065"/>
      <c r="Q13" s="4065"/>
      <c r="R13" s="4065"/>
      <c r="S13" s="4065"/>
      <c r="T13" s="4065"/>
      <c r="U13" s="4065"/>
      <c r="V13" s="4065"/>
      <c r="W13" s="4065"/>
      <c r="X13" s="4065"/>
      <c r="Y13" s="4065"/>
      <c r="Z13" s="4065"/>
      <c r="AA13" s="4065"/>
      <c r="AB13" s="4065"/>
      <c r="AC13" s="4065"/>
      <c r="AD13" s="4065"/>
      <c r="AE13" s="4065"/>
      <c r="AF13" s="4065"/>
      <c r="AG13" s="4065"/>
      <c r="AH13" s="4065"/>
      <c r="AI13" s="4065"/>
      <c r="AJ13" s="4065"/>
      <c r="AK13" s="4065"/>
      <c r="AL13" s="4065"/>
      <c r="AM13" s="4065"/>
      <c r="AN13" s="4065"/>
      <c r="AO13" s="4065"/>
      <c r="AP13" s="4065"/>
      <c r="AQ13" s="4065"/>
      <c r="AR13" s="609"/>
      <c r="AS13" s="597"/>
    </row>
    <row r="14" spans="1:48" ht="15" customHeight="1">
      <c r="A14" s="610"/>
      <c r="B14" s="4065"/>
      <c r="C14" s="4065"/>
      <c r="D14" s="4065"/>
      <c r="E14" s="4065"/>
      <c r="F14" s="4065"/>
      <c r="G14" s="4065"/>
      <c r="H14" s="4065"/>
      <c r="I14" s="4065"/>
      <c r="J14" s="4065"/>
      <c r="K14" s="4065"/>
      <c r="L14" s="4065"/>
      <c r="M14" s="4065"/>
      <c r="N14" s="4065"/>
      <c r="O14" s="4065"/>
      <c r="P14" s="4065"/>
      <c r="Q14" s="4065"/>
      <c r="R14" s="4065"/>
      <c r="S14" s="4065"/>
      <c r="T14" s="4065"/>
      <c r="U14" s="4065"/>
      <c r="V14" s="4065"/>
      <c r="W14" s="4065"/>
      <c r="X14" s="4065"/>
      <c r="Y14" s="4065"/>
      <c r="Z14" s="4065"/>
      <c r="AA14" s="4065"/>
      <c r="AB14" s="4065"/>
      <c r="AC14" s="4065"/>
      <c r="AD14" s="4065"/>
      <c r="AE14" s="4065"/>
      <c r="AF14" s="4065"/>
      <c r="AG14" s="4065"/>
      <c r="AH14" s="4065"/>
      <c r="AI14" s="4065"/>
      <c r="AJ14" s="4065"/>
      <c r="AK14" s="4065"/>
      <c r="AL14" s="4065"/>
      <c r="AM14" s="4065"/>
      <c r="AN14" s="4065"/>
      <c r="AO14" s="4065"/>
      <c r="AP14" s="4065"/>
      <c r="AQ14" s="4065"/>
      <c r="AR14" s="609"/>
      <c r="AS14" s="597"/>
    </row>
    <row r="15" spans="1:48" ht="15" customHeight="1">
      <c r="A15" s="610"/>
      <c r="B15" s="4065"/>
      <c r="C15" s="4065"/>
      <c r="D15" s="4065"/>
      <c r="E15" s="4065"/>
      <c r="F15" s="4065"/>
      <c r="G15" s="4065"/>
      <c r="H15" s="4065"/>
      <c r="I15" s="4065"/>
      <c r="J15" s="4065"/>
      <c r="K15" s="4065"/>
      <c r="L15" s="4065"/>
      <c r="M15" s="4065"/>
      <c r="N15" s="4065"/>
      <c r="O15" s="4065"/>
      <c r="P15" s="4065"/>
      <c r="Q15" s="4065"/>
      <c r="R15" s="4065"/>
      <c r="S15" s="4065"/>
      <c r="T15" s="4065"/>
      <c r="U15" s="4065"/>
      <c r="V15" s="4065"/>
      <c r="W15" s="4065"/>
      <c r="X15" s="4065"/>
      <c r="Y15" s="4065"/>
      <c r="Z15" s="4065"/>
      <c r="AA15" s="4065"/>
      <c r="AB15" s="4065"/>
      <c r="AC15" s="4065"/>
      <c r="AD15" s="4065"/>
      <c r="AE15" s="4065"/>
      <c r="AF15" s="4065"/>
      <c r="AG15" s="4065"/>
      <c r="AH15" s="4065"/>
      <c r="AI15" s="4065"/>
      <c r="AJ15" s="4065"/>
      <c r="AK15" s="4065"/>
      <c r="AL15" s="4065"/>
      <c r="AM15" s="4065"/>
      <c r="AN15" s="4065"/>
      <c r="AO15" s="4065"/>
      <c r="AP15" s="4065"/>
      <c r="AQ15" s="4065"/>
      <c r="AR15" s="609"/>
      <c r="AS15" s="597"/>
    </row>
    <row r="16" spans="1:48" ht="15" customHeight="1">
      <c r="A16" s="610"/>
      <c r="B16" s="4065"/>
      <c r="C16" s="4065"/>
      <c r="D16" s="4065"/>
      <c r="E16" s="4065"/>
      <c r="F16" s="4065"/>
      <c r="G16" s="4065"/>
      <c r="H16" s="4065"/>
      <c r="I16" s="4065"/>
      <c r="J16" s="4065"/>
      <c r="K16" s="4065"/>
      <c r="L16" s="4065"/>
      <c r="M16" s="4065"/>
      <c r="N16" s="4065"/>
      <c r="O16" s="4065"/>
      <c r="P16" s="4065"/>
      <c r="Q16" s="4065"/>
      <c r="R16" s="4065"/>
      <c r="S16" s="4065"/>
      <c r="T16" s="4065"/>
      <c r="U16" s="4065"/>
      <c r="V16" s="4065"/>
      <c r="W16" s="4065"/>
      <c r="X16" s="4065"/>
      <c r="Y16" s="4065"/>
      <c r="Z16" s="4065"/>
      <c r="AA16" s="4065"/>
      <c r="AB16" s="4065"/>
      <c r="AC16" s="4065"/>
      <c r="AD16" s="4065"/>
      <c r="AE16" s="4065"/>
      <c r="AF16" s="4065"/>
      <c r="AG16" s="4065"/>
      <c r="AH16" s="4065"/>
      <c r="AI16" s="4065"/>
      <c r="AJ16" s="4065"/>
      <c r="AK16" s="4065"/>
      <c r="AL16" s="4065"/>
      <c r="AM16" s="4065"/>
      <c r="AN16" s="4065"/>
      <c r="AO16" s="4065"/>
      <c r="AP16" s="4065"/>
      <c r="AQ16" s="4065"/>
      <c r="AR16" s="609"/>
      <c r="AS16" s="597"/>
    </row>
    <row r="17" spans="1:45" ht="15" customHeight="1">
      <c r="A17" s="610"/>
      <c r="B17" s="4065"/>
      <c r="C17" s="4065"/>
      <c r="D17" s="4065"/>
      <c r="E17" s="4065"/>
      <c r="F17" s="4065"/>
      <c r="G17" s="4065"/>
      <c r="H17" s="4065"/>
      <c r="I17" s="4065"/>
      <c r="J17" s="4065"/>
      <c r="K17" s="4065"/>
      <c r="L17" s="4065"/>
      <c r="M17" s="4065"/>
      <c r="N17" s="4065"/>
      <c r="O17" s="4065"/>
      <c r="P17" s="4065"/>
      <c r="Q17" s="4065"/>
      <c r="R17" s="4065"/>
      <c r="S17" s="4065"/>
      <c r="T17" s="4065"/>
      <c r="U17" s="4065"/>
      <c r="V17" s="4065"/>
      <c r="W17" s="4065"/>
      <c r="X17" s="4065"/>
      <c r="Y17" s="4065"/>
      <c r="Z17" s="4065"/>
      <c r="AA17" s="4065"/>
      <c r="AB17" s="4065"/>
      <c r="AC17" s="4065"/>
      <c r="AD17" s="4065"/>
      <c r="AE17" s="4065"/>
      <c r="AF17" s="4065"/>
      <c r="AG17" s="4065"/>
      <c r="AH17" s="4065"/>
      <c r="AI17" s="4065"/>
      <c r="AJ17" s="4065"/>
      <c r="AK17" s="4065"/>
      <c r="AL17" s="4065"/>
      <c r="AM17" s="4065"/>
      <c r="AN17" s="4065"/>
      <c r="AO17" s="4065"/>
      <c r="AP17" s="4065"/>
      <c r="AQ17" s="4065"/>
      <c r="AR17" s="609"/>
      <c r="AS17" s="597"/>
    </row>
    <row r="18" spans="1:45" ht="15" customHeight="1">
      <c r="A18" s="610"/>
      <c r="B18" s="4065"/>
      <c r="C18" s="4065"/>
      <c r="D18" s="4065"/>
      <c r="E18" s="4065"/>
      <c r="F18" s="4065"/>
      <c r="G18" s="4065"/>
      <c r="H18" s="4065"/>
      <c r="I18" s="4065"/>
      <c r="J18" s="4065"/>
      <c r="K18" s="4065"/>
      <c r="L18" s="4065"/>
      <c r="M18" s="4065"/>
      <c r="N18" s="4065"/>
      <c r="O18" s="4065"/>
      <c r="P18" s="4065"/>
      <c r="Q18" s="4065"/>
      <c r="R18" s="4065"/>
      <c r="S18" s="4065"/>
      <c r="T18" s="4065"/>
      <c r="U18" s="4065"/>
      <c r="V18" s="4065"/>
      <c r="W18" s="4065"/>
      <c r="X18" s="4065"/>
      <c r="Y18" s="4065"/>
      <c r="Z18" s="4065"/>
      <c r="AA18" s="4065"/>
      <c r="AB18" s="4065"/>
      <c r="AC18" s="4065"/>
      <c r="AD18" s="4065"/>
      <c r="AE18" s="4065"/>
      <c r="AF18" s="4065"/>
      <c r="AG18" s="4065"/>
      <c r="AH18" s="4065"/>
      <c r="AI18" s="4065"/>
      <c r="AJ18" s="4065"/>
      <c r="AK18" s="4065"/>
      <c r="AL18" s="4065"/>
      <c r="AM18" s="4065"/>
      <c r="AN18" s="4065"/>
      <c r="AO18" s="4065"/>
      <c r="AP18" s="4065"/>
      <c r="AQ18" s="4065"/>
      <c r="AR18" s="609"/>
      <c r="AS18" s="597"/>
    </row>
    <row r="19" spans="1:45" ht="26.1" customHeight="1" thickBot="1">
      <c r="A19" s="611"/>
      <c r="B19" s="612"/>
      <c r="C19" s="4031" t="s">
        <v>167</v>
      </c>
      <c r="D19" s="4031"/>
      <c r="E19" s="4031"/>
      <c r="F19" s="4031"/>
      <c r="G19" s="4031"/>
      <c r="H19" s="613"/>
      <c r="I19" s="4031" t="s">
        <v>394</v>
      </c>
      <c r="J19" s="4031"/>
      <c r="K19" s="614"/>
      <c r="L19" s="4032"/>
      <c r="M19" s="4032"/>
      <c r="N19" s="4032"/>
      <c r="O19" s="4032"/>
      <c r="P19" s="4032"/>
      <c r="Q19" s="4032"/>
      <c r="R19" s="4031"/>
      <c r="S19" s="4031"/>
      <c r="T19" s="4031"/>
      <c r="U19" s="4031"/>
      <c r="V19" s="4031"/>
      <c r="W19" s="4031"/>
      <c r="X19" s="4031"/>
      <c r="Y19" s="4031"/>
      <c r="Z19" s="4031"/>
      <c r="AA19" s="4031"/>
      <c r="AB19" s="4031"/>
      <c r="AC19" s="4031"/>
      <c r="AD19" s="4031"/>
      <c r="AE19" s="4031"/>
      <c r="AF19" s="4031"/>
      <c r="AG19" s="4031"/>
      <c r="AH19" s="4031"/>
      <c r="AI19" s="4031"/>
      <c r="AJ19" s="4031"/>
      <c r="AK19" s="4031"/>
      <c r="AL19" s="4031"/>
      <c r="AM19" s="4031"/>
      <c r="AN19" s="4031"/>
      <c r="AO19" s="4031"/>
      <c r="AP19" s="4031"/>
      <c r="AQ19" s="4031"/>
      <c r="AR19" s="615"/>
      <c r="AS19" s="597"/>
    </row>
    <row r="20" spans="1:45" ht="15" customHeight="1">
      <c r="A20" s="4022" t="s">
        <v>1132</v>
      </c>
      <c r="B20" s="4023"/>
      <c r="C20" s="4026" t="s">
        <v>1133</v>
      </c>
      <c r="D20" s="4023"/>
      <c r="E20" s="3974" t="s">
        <v>68</v>
      </c>
      <c r="F20" s="3974"/>
      <c r="G20" s="3974"/>
      <c r="H20" s="3974"/>
      <c r="I20" s="3974"/>
      <c r="J20" s="3974"/>
      <c r="K20" s="616" t="s">
        <v>1124</v>
      </c>
      <c r="L20" s="617"/>
      <c r="M20" s="594" t="s">
        <v>1134</v>
      </c>
      <c r="Q20" s="4033" t="s">
        <v>1122</v>
      </c>
      <c r="R20" s="4033"/>
      <c r="S20" s="617" t="s">
        <v>1135</v>
      </c>
      <c r="T20" s="617"/>
      <c r="V20" s="617"/>
      <c r="W20" s="616" t="s">
        <v>963</v>
      </c>
      <c r="X20" s="616"/>
      <c r="Y20" s="617" t="s">
        <v>1126</v>
      </c>
      <c r="Z20" s="617"/>
      <c r="AA20" s="617"/>
      <c r="AB20" s="617"/>
      <c r="AC20" s="4033" t="s">
        <v>963</v>
      </c>
      <c r="AD20" s="4033"/>
      <c r="AE20" s="617" t="s">
        <v>1136</v>
      </c>
      <c r="AF20" s="617"/>
      <c r="AG20" s="617"/>
      <c r="AH20" s="617"/>
      <c r="AI20" s="617" t="s">
        <v>329</v>
      </c>
      <c r="AJ20" s="618"/>
      <c r="AK20" s="604"/>
      <c r="AL20" s="604"/>
      <c r="AM20" s="604"/>
      <c r="AN20" s="604"/>
      <c r="AO20" s="604"/>
      <c r="AP20" s="604"/>
      <c r="AQ20" s="604"/>
      <c r="AR20" s="609"/>
      <c r="AS20" s="597"/>
    </row>
    <row r="21" spans="1:45" ht="15" customHeight="1">
      <c r="A21" s="4024"/>
      <c r="B21" s="4012"/>
      <c r="C21" s="4011"/>
      <c r="D21" s="4012"/>
      <c r="E21" s="3974"/>
      <c r="F21" s="3974"/>
      <c r="G21" s="3974"/>
      <c r="H21" s="3974"/>
      <c r="I21" s="3974"/>
      <c r="J21" s="3974"/>
      <c r="K21" s="619"/>
      <c r="L21" s="604"/>
      <c r="M21" s="619"/>
      <c r="N21" s="619"/>
      <c r="O21" s="604"/>
      <c r="P21" s="604"/>
      <c r="Q21" s="604"/>
      <c r="R21" s="619"/>
      <c r="S21" s="619"/>
      <c r="T21" s="604"/>
      <c r="U21" s="604"/>
      <c r="V21" s="604"/>
      <c r="W21" s="619"/>
      <c r="X21" s="619"/>
      <c r="Y21" s="604"/>
      <c r="Z21" s="604"/>
      <c r="AA21" s="604"/>
      <c r="AB21" s="604"/>
      <c r="AC21" s="604"/>
      <c r="AD21" s="604"/>
      <c r="AE21" s="604"/>
      <c r="AF21" s="604"/>
      <c r="AG21" s="604"/>
      <c r="AH21" s="604"/>
      <c r="AI21" s="604"/>
      <c r="AJ21" s="618"/>
      <c r="AK21" s="604"/>
      <c r="AL21" s="604"/>
      <c r="AM21" s="604"/>
      <c r="AN21" s="604"/>
      <c r="AO21" s="604"/>
      <c r="AP21" s="604"/>
      <c r="AQ21" s="604"/>
      <c r="AR21" s="609"/>
      <c r="AS21" s="597"/>
    </row>
    <row r="22" spans="1:45" ht="15" customHeight="1">
      <c r="A22" s="4024"/>
      <c r="B22" s="4012"/>
      <c r="C22" s="4011"/>
      <c r="D22" s="4012"/>
      <c r="E22" s="597"/>
      <c r="F22" s="597"/>
      <c r="G22" s="597"/>
      <c r="H22" s="597"/>
      <c r="I22" s="597"/>
      <c r="J22" s="597"/>
      <c r="K22" s="4029" t="s">
        <v>963</v>
      </c>
      <c r="L22" s="4029"/>
      <c r="M22" s="3974" t="s">
        <v>331</v>
      </c>
      <c r="N22" s="3974"/>
      <c r="O22" s="3974"/>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1"/>
      <c r="AR22" s="609"/>
      <c r="AS22" s="597"/>
    </row>
    <row r="23" spans="1:45" ht="15" customHeight="1">
      <c r="A23" s="4024"/>
      <c r="B23" s="4012"/>
      <c r="C23" s="4011"/>
      <c r="D23" s="4012"/>
      <c r="E23" s="597"/>
      <c r="F23" s="597"/>
      <c r="G23" s="597"/>
      <c r="H23" s="597"/>
      <c r="I23" s="597"/>
      <c r="J23" s="597"/>
      <c r="K23" s="4029"/>
      <c r="L23" s="4029"/>
      <c r="M23" s="3974"/>
      <c r="N23" s="3974"/>
      <c r="O23" s="3974"/>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1"/>
      <c r="AR23" s="609"/>
      <c r="AS23" s="597"/>
    </row>
    <row r="24" spans="1:45" ht="15" customHeight="1">
      <c r="A24" s="4024"/>
      <c r="B24" s="4012"/>
      <c r="C24" s="4011"/>
      <c r="D24" s="4012"/>
      <c r="E24" s="597"/>
      <c r="F24" s="597"/>
      <c r="G24" s="597"/>
      <c r="H24" s="597"/>
      <c r="I24" s="597"/>
      <c r="J24" s="597"/>
      <c r="K24" s="597"/>
      <c r="L24" s="622"/>
      <c r="M24" s="622"/>
      <c r="N24" s="622"/>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09"/>
      <c r="AS24" s="597"/>
    </row>
    <row r="25" spans="1:45" ht="15" customHeight="1">
      <c r="A25" s="4024"/>
      <c r="B25" s="4012"/>
      <c r="C25" s="4011"/>
      <c r="D25" s="4012"/>
      <c r="E25" s="4016" t="s">
        <v>1124</v>
      </c>
      <c r="F25" s="4017"/>
      <c r="G25" s="597" t="s">
        <v>1137</v>
      </c>
      <c r="H25" s="597"/>
      <c r="I25" s="597"/>
      <c r="J25" s="597"/>
      <c r="K25" s="597"/>
      <c r="L25" s="597"/>
      <c r="M25" s="3974" t="s">
        <v>1138</v>
      </c>
      <c r="N25" s="3974"/>
      <c r="O25" s="3974"/>
      <c r="P25" s="3974"/>
      <c r="Q25" s="3974"/>
      <c r="R25" s="604"/>
      <c r="S25" s="618" t="s">
        <v>669</v>
      </c>
      <c r="T25" s="618"/>
      <c r="U25" s="3974"/>
      <c r="V25" s="3974"/>
      <c r="W25" s="618" t="s">
        <v>5</v>
      </c>
      <c r="X25" s="3974"/>
      <c r="Y25" s="3974"/>
      <c r="Z25" s="618" t="s">
        <v>1139</v>
      </c>
      <c r="AA25" s="3974"/>
      <c r="AB25" s="3974"/>
      <c r="AC25" s="618" t="s">
        <v>1140</v>
      </c>
      <c r="AM25" s="597"/>
      <c r="AN25" s="620"/>
      <c r="AO25" s="620"/>
      <c r="AP25" s="620"/>
      <c r="AQ25" s="620"/>
      <c r="AR25" s="609"/>
      <c r="AS25" s="597"/>
    </row>
    <row r="26" spans="1:45" ht="15" customHeight="1">
      <c r="A26" s="4024"/>
      <c r="B26" s="4012"/>
      <c r="C26" s="4011"/>
      <c r="D26" s="4012"/>
      <c r="E26" s="597"/>
      <c r="F26" s="597"/>
      <c r="G26" s="4015"/>
      <c r="H26" s="4015"/>
      <c r="I26" s="4015"/>
      <c r="J26" s="4015"/>
      <c r="K26" s="4015"/>
      <c r="L26" s="4015"/>
      <c r="M26" s="4015"/>
      <c r="N26" s="4015"/>
      <c r="O26" s="4015"/>
      <c r="P26" s="4015"/>
      <c r="Q26" s="4015"/>
      <c r="R26" s="4015"/>
      <c r="S26" s="4015"/>
      <c r="T26" s="4015"/>
      <c r="U26" s="4015"/>
      <c r="V26" s="4015"/>
      <c r="W26" s="4015"/>
      <c r="X26" s="4015"/>
      <c r="Y26" s="4015"/>
      <c r="Z26" s="4015"/>
      <c r="AA26" s="4015"/>
      <c r="AB26" s="4015"/>
      <c r="AC26" s="4015"/>
      <c r="AD26" s="4015"/>
      <c r="AE26" s="4015"/>
      <c r="AF26" s="4015"/>
      <c r="AG26" s="4015"/>
      <c r="AH26" s="4015"/>
      <c r="AI26" s="4015"/>
      <c r="AJ26" s="4015"/>
      <c r="AK26" s="4015"/>
      <c r="AL26" s="4015"/>
      <c r="AM26" s="4015"/>
      <c r="AN26" s="4015"/>
      <c r="AO26" s="4015"/>
      <c r="AP26" s="4015"/>
      <c r="AQ26" s="4015"/>
      <c r="AR26" s="609"/>
      <c r="AS26" s="597"/>
    </row>
    <row r="27" spans="1:45" ht="15" customHeight="1">
      <c r="A27" s="4024"/>
      <c r="B27" s="4012"/>
      <c r="C27" s="4011"/>
      <c r="D27" s="4012"/>
      <c r="E27" s="597"/>
      <c r="F27" s="597"/>
      <c r="G27" s="4015"/>
      <c r="H27" s="4015"/>
      <c r="I27" s="4015"/>
      <c r="J27" s="4015"/>
      <c r="K27" s="4015"/>
      <c r="L27" s="4015"/>
      <c r="M27" s="4015"/>
      <c r="N27" s="4015"/>
      <c r="O27" s="4015"/>
      <c r="P27" s="4015"/>
      <c r="Q27" s="4015"/>
      <c r="R27" s="4015"/>
      <c r="S27" s="4015"/>
      <c r="T27" s="4015"/>
      <c r="U27" s="4015"/>
      <c r="V27" s="4015"/>
      <c r="W27" s="4015"/>
      <c r="X27" s="4015"/>
      <c r="Y27" s="4015"/>
      <c r="Z27" s="4015"/>
      <c r="AA27" s="4015"/>
      <c r="AB27" s="4015"/>
      <c r="AC27" s="4015"/>
      <c r="AD27" s="4015"/>
      <c r="AE27" s="4015"/>
      <c r="AF27" s="4015"/>
      <c r="AG27" s="4015"/>
      <c r="AH27" s="4015"/>
      <c r="AI27" s="4015"/>
      <c r="AJ27" s="4015"/>
      <c r="AK27" s="4015"/>
      <c r="AL27" s="4015"/>
      <c r="AM27" s="4015"/>
      <c r="AN27" s="4015"/>
      <c r="AO27" s="4015"/>
      <c r="AP27" s="4015"/>
      <c r="AQ27" s="4015"/>
      <c r="AR27" s="609"/>
      <c r="AS27" s="597"/>
    </row>
    <row r="28" spans="1:45" ht="15" customHeight="1">
      <c r="A28" s="4024"/>
      <c r="B28" s="4012"/>
      <c r="C28" s="4011"/>
      <c r="D28" s="4012"/>
      <c r="E28" s="597"/>
      <c r="F28" s="597"/>
      <c r="G28" s="4015"/>
      <c r="H28" s="4015"/>
      <c r="I28" s="4015"/>
      <c r="J28" s="4015"/>
      <c r="K28" s="4015"/>
      <c r="L28" s="4015"/>
      <c r="M28" s="4015"/>
      <c r="N28" s="4015"/>
      <c r="O28" s="4015"/>
      <c r="P28" s="4015"/>
      <c r="Q28" s="4015"/>
      <c r="R28" s="4015"/>
      <c r="S28" s="4015"/>
      <c r="T28" s="4015"/>
      <c r="U28" s="4015"/>
      <c r="V28" s="4015"/>
      <c r="W28" s="4015"/>
      <c r="X28" s="4015"/>
      <c r="Y28" s="4015"/>
      <c r="Z28" s="4015"/>
      <c r="AA28" s="4015"/>
      <c r="AB28" s="4015"/>
      <c r="AC28" s="4015"/>
      <c r="AD28" s="4015"/>
      <c r="AE28" s="4015"/>
      <c r="AF28" s="4015"/>
      <c r="AG28" s="4015"/>
      <c r="AH28" s="4015"/>
      <c r="AI28" s="4015"/>
      <c r="AJ28" s="4015"/>
      <c r="AK28" s="4015"/>
      <c r="AL28" s="4015"/>
      <c r="AM28" s="4015"/>
      <c r="AN28" s="4015"/>
      <c r="AO28" s="4015"/>
      <c r="AP28" s="4015"/>
      <c r="AQ28" s="4015"/>
      <c r="AR28" s="609"/>
      <c r="AS28" s="597"/>
    </row>
    <row r="29" spans="1:45" ht="15" customHeight="1">
      <c r="A29" s="4024"/>
      <c r="B29" s="4012"/>
      <c r="C29" s="4011"/>
      <c r="D29" s="4012"/>
      <c r="E29" s="597"/>
      <c r="F29" s="597"/>
      <c r="G29" s="4015"/>
      <c r="H29" s="4015"/>
      <c r="I29" s="4015"/>
      <c r="J29" s="4015"/>
      <c r="K29" s="4015"/>
      <c r="L29" s="4015"/>
      <c r="M29" s="4015"/>
      <c r="N29" s="4015"/>
      <c r="O29" s="4015"/>
      <c r="P29" s="4015"/>
      <c r="Q29" s="4015"/>
      <c r="R29" s="4015"/>
      <c r="S29" s="4015"/>
      <c r="T29" s="4015"/>
      <c r="U29" s="4015"/>
      <c r="V29" s="4015"/>
      <c r="W29" s="4015"/>
      <c r="X29" s="4015"/>
      <c r="Y29" s="4015"/>
      <c r="Z29" s="4015"/>
      <c r="AA29" s="4015"/>
      <c r="AB29" s="4015"/>
      <c r="AC29" s="4015"/>
      <c r="AD29" s="4015"/>
      <c r="AE29" s="4015"/>
      <c r="AF29" s="4015"/>
      <c r="AG29" s="4015"/>
      <c r="AH29" s="4015"/>
      <c r="AI29" s="4015"/>
      <c r="AJ29" s="4015"/>
      <c r="AK29" s="4015"/>
      <c r="AL29" s="4015"/>
      <c r="AM29" s="4015"/>
      <c r="AN29" s="4015"/>
      <c r="AO29" s="4015"/>
      <c r="AP29" s="4015"/>
      <c r="AQ29" s="4015"/>
      <c r="AR29" s="609"/>
      <c r="AS29" s="597"/>
    </row>
    <row r="30" spans="1:45" ht="15" customHeight="1">
      <c r="A30" s="4024"/>
      <c r="B30" s="4012"/>
      <c r="C30" s="4011"/>
      <c r="D30" s="4012"/>
      <c r="E30" s="597"/>
      <c r="F30" s="597"/>
      <c r="G30" s="4015"/>
      <c r="H30" s="4015"/>
      <c r="I30" s="4015"/>
      <c r="J30" s="4015"/>
      <c r="K30" s="4015"/>
      <c r="L30" s="4015"/>
      <c r="M30" s="4015"/>
      <c r="N30" s="4015"/>
      <c r="O30" s="4015"/>
      <c r="P30" s="4015"/>
      <c r="Q30" s="4015"/>
      <c r="R30" s="4015"/>
      <c r="S30" s="4015"/>
      <c r="T30" s="4015"/>
      <c r="U30" s="4015"/>
      <c r="V30" s="4015"/>
      <c r="W30" s="4015"/>
      <c r="X30" s="4015"/>
      <c r="Y30" s="4015"/>
      <c r="Z30" s="4015"/>
      <c r="AA30" s="4015"/>
      <c r="AB30" s="4015"/>
      <c r="AC30" s="4015"/>
      <c r="AD30" s="4015"/>
      <c r="AE30" s="4015"/>
      <c r="AF30" s="4015"/>
      <c r="AG30" s="4015"/>
      <c r="AH30" s="4015"/>
      <c r="AI30" s="4015"/>
      <c r="AJ30" s="4015"/>
      <c r="AK30" s="4015"/>
      <c r="AL30" s="4015"/>
      <c r="AM30" s="4015"/>
      <c r="AN30" s="4015"/>
      <c r="AO30" s="4015"/>
      <c r="AP30" s="4015"/>
      <c r="AQ30" s="4015"/>
      <c r="AR30" s="609"/>
      <c r="AS30" s="597"/>
    </row>
    <row r="31" spans="1:45" ht="15" customHeight="1">
      <c r="A31" s="4024"/>
      <c r="B31" s="4012"/>
      <c r="C31" s="4011"/>
      <c r="D31" s="4012"/>
      <c r="E31" s="597"/>
      <c r="F31" s="597"/>
      <c r="G31" s="4015"/>
      <c r="H31" s="4015"/>
      <c r="I31" s="4015"/>
      <c r="J31" s="4015"/>
      <c r="K31" s="4015"/>
      <c r="L31" s="4015"/>
      <c r="M31" s="4015"/>
      <c r="N31" s="4015"/>
      <c r="O31" s="4015"/>
      <c r="P31" s="4015"/>
      <c r="Q31" s="4015"/>
      <c r="R31" s="4015"/>
      <c r="S31" s="4015"/>
      <c r="T31" s="4015"/>
      <c r="U31" s="4015"/>
      <c r="V31" s="4015"/>
      <c r="W31" s="4015"/>
      <c r="X31" s="4015"/>
      <c r="Y31" s="4015"/>
      <c r="Z31" s="4015"/>
      <c r="AA31" s="4015"/>
      <c r="AB31" s="4015"/>
      <c r="AC31" s="4015"/>
      <c r="AD31" s="4015"/>
      <c r="AE31" s="4015"/>
      <c r="AF31" s="4015"/>
      <c r="AG31" s="4015"/>
      <c r="AH31" s="4015"/>
      <c r="AI31" s="4015"/>
      <c r="AJ31" s="4015"/>
      <c r="AK31" s="4015"/>
      <c r="AL31" s="4015"/>
      <c r="AM31" s="4015"/>
      <c r="AN31" s="4015"/>
      <c r="AO31" s="4015"/>
      <c r="AP31" s="4015"/>
      <c r="AQ31" s="4015"/>
      <c r="AR31" s="609"/>
      <c r="AS31" s="597"/>
    </row>
    <row r="32" spans="1:45" ht="15" customHeight="1">
      <c r="A32" s="4024"/>
      <c r="B32" s="4012"/>
      <c r="C32" s="4011"/>
      <c r="D32" s="4012"/>
      <c r="E32" s="597"/>
      <c r="F32" s="597"/>
      <c r="G32" s="4015"/>
      <c r="H32" s="4015"/>
      <c r="I32" s="4015"/>
      <c r="J32" s="4015"/>
      <c r="K32" s="4015"/>
      <c r="L32" s="4015"/>
      <c r="M32" s="4015"/>
      <c r="N32" s="4015"/>
      <c r="O32" s="4015"/>
      <c r="P32" s="4015"/>
      <c r="Q32" s="4015"/>
      <c r="R32" s="4015"/>
      <c r="S32" s="4015"/>
      <c r="T32" s="4015"/>
      <c r="U32" s="4015"/>
      <c r="V32" s="4015"/>
      <c r="W32" s="4015"/>
      <c r="X32" s="4015"/>
      <c r="Y32" s="4015"/>
      <c r="Z32" s="4015"/>
      <c r="AA32" s="4015"/>
      <c r="AB32" s="4015"/>
      <c r="AC32" s="4015"/>
      <c r="AD32" s="4015"/>
      <c r="AE32" s="4015"/>
      <c r="AF32" s="4015"/>
      <c r="AG32" s="4015"/>
      <c r="AH32" s="4015"/>
      <c r="AI32" s="4015"/>
      <c r="AJ32" s="4015"/>
      <c r="AK32" s="4015"/>
      <c r="AL32" s="4015"/>
      <c r="AM32" s="4015"/>
      <c r="AN32" s="4015"/>
      <c r="AO32" s="4015"/>
      <c r="AP32" s="4015"/>
      <c r="AQ32" s="4015"/>
      <c r="AR32" s="609"/>
      <c r="AS32" s="597"/>
    </row>
    <row r="33" spans="1:45" ht="15" customHeight="1">
      <c r="A33" s="4024"/>
      <c r="B33" s="4012"/>
      <c r="C33" s="4011"/>
      <c r="D33" s="4012"/>
      <c r="E33" s="597"/>
      <c r="F33" s="597"/>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09"/>
      <c r="AS33" s="597"/>
    </row>
    <row r="34" spans="1:45" ht="15" customHeight="1">
      <c r="A34" s="4024"/>
      <c r="B34" s="4012"/>
      <c r="C34" s="4011"/>
      <c r="D34" s="4012"/>
      <c r="E34" s="4016" t="s">
        <v>1124</v>
      </c>
      <c r="F34" s="4017"/>
      <c r="G34" s="622" t="s">
        <v>1141</v>
      </c>
      <c r="H34" s="622"/>
      <c r="I34" s="622"/>
      <c r="J34" s="622"/>
      <c r="K34" s="622"/>
      <c r="L34" s="622"/>
      <c r="M34" s="622"/>
      <c r="N34" s="622"/>
      <c r="O34" s="622"/>
      <c r="P34" s="622"/>
      <c r="Q34" s="622"/>
      <c r="R34" s="622"/>
      <c r="S34" s="622"/>
      <c r="T34" s="622"/>
      <c r="U34" s="622"/>
      <c r="V34" s="622"/>
      <c r="W34" s="597"/>
      <c r="X34" s="597"/>
      <c r="Y34" s="597"/>
      <c r="Z34" s="597"/>
      <c r="AA34" s="597"/>
      <c r="AB34" s="597"/>
      <c r="AC34" s="597"/>
      <c r="AD34" s="597"/>
      <c r="AE34" s="597"/>
      <c r="AF34" s="597"/>
      <c r="AG34" s="597"/>
      <c r="AH34" s="622"/>
      <c r="AI34" s="622"/>
      <c r="AJ34" s="622"/>
      <c r="AK34" s="622"/>
      <c r="AL34" s="622"/>
      <c r="AM34" s="622"/>
      <c r="AN34" s="622"/>
      <c r="AO34" s="622"/>
      <c r="AP34" s="622"/>
      <c r="AQ34" s="622"/>
      <c r="AR34" s="609"/>
      <c r="AS34" s="597"/>
    </row>
    <row r="35" spans="1:45" ht="15" customHeight="1">
      <c r="A35" s="4024"/>
      <c r="B35" s="4012"/>
      <c r="C35" s="4011"/>
      <c r="D35" s="4012"/>
      <c r="E35" s="597"/>
      <c r="F35" s="597"/>
      <c r="G35" s="4018" t="s">
        <v>1142</v>
      </c>
      <c r="H35" s="4018"/>
      <c r="I35" s="4018"/>
      <c r="J35" s="4018"/>
      <c r="K35" s="4018"/>
      <c r="L35" s="4018"/>
      <c r="M35" s="4018"/>
      <c r="N35" s="4018" t="s">
        <v>1143</v>
      </c>
      <c r="O35" s="4018"/>
      <c r="P35" s="4018"/>
      <c r="Q35" s="4018"/>
      <c r="R35" s="4018"/>
      <c r="S35" s="4018"/>
      <c r="T35" s="4018"/>
      <c r="U35" s="4018"/>
      <c r="V35" s="4018"/>
      <c r="W35" s="4019" t="s">
        <v>1144</v>
      </c>
      <c r="X35" s="4020"/>
      <c r="Y35" s="4020"/>
      <c r="Z35" s="4020"/>
      <c r="AA35" s="4020"/>
      <c r="AB35" s="4020"/>
      <c r="AC35" s="4020"/>
      <c r="AD35" s="4020"/>
      <c r="AE35" s="4020"/>
      <c r="AF35" s="4021"/>
      <c r="AG35" s="3962" t="s">
        <v>18</v>
      </c>
      <c r="AH35" s="3963"/>
      <c r="AI35" s="3972"/>
      <c r="AJ35" s="3962" t="s">
        <v>1145</v>
      </c>
      <c r="AK35" s="3963"/>
      <c r="AL35" s="3963"/>
      <c r="AM35" s="3963"/>
      <c r="AN35" s="3963"/>
      <c r="AO35" s="3963"/>
      <c r="AP35" s="3972"/>
      <c r="AQ35" s="597"/>
      <c r="AR35" s="609"/>
    </row>
    <row r="36" spans="1:45" ht="15" customHeight="1">
      <c r="A36" s="4024"/>
      <c r="B36" s="4012"/>
      <c r="C36" s="4011"/>
      <c r="D36" s="4012"/>
      <c r="E36" s="597"/>
      <c r="F36" s="597"/>
      <c r="G36" s="4018"/>
      <c r="H36" s="4018"/>
      <c r="I36" s="4018"/>
      <c r="J36" s="4018"/>
      <c r="K36" s="4018"/>
      <c r="L36" s="4018"/>
      <c r="M36" s="4018"/>
      <c r="N36" s="4018"/>
      <c r="O36" s="4018"/>
      <c r="P36" s="4018"/>
      <c r="Q36" s="4018"/>
      <c r="R36" s="4018"/>
      <c r="S36" s="4018"/>
      <c r="T36" s="4018"/>
      <c r="U36" s="4018"/>
      <c r="V36" s="4018"/>
      <c r="W36" s="4030" t="s">
        <v>1146</v>
      </c>
      <c r="X36" s="4030"/>
      <c r="Y36" s="4030"/>
      <c r="Z36" s="4030"/>
      <c r="AA36" s="4030"/>
      <c r="AB36" s="4030" t="s">
        <v>1147</v>
      </c>
      <c r="AC36" s="4030"/>
      <c r="AD36" s="4030"/>
      <c r="AE36" s="4030"/>
      <c r="AF36" s="4030"/>
      <c r="AG36" s="3976"/>
      <c r="AH36" s="3977"/>
      <c r="AI36" s="3978"/>
      <c r="AJ36" s="3976"/>
      <c r="AK36" s="3977"/>
      <c r="AL36" s="3977"/>
      <c r="AM36" s="3977"/>
      <c r="AN36" s="3977"/>
      <c r="AO36" s="3977"/>
      <c r="AP36" s="3978"/>
      <c r="AQ36" s="597"/>
      <c r="AR36" s="609"/>
    </row>
    <row r="37" spans="1:45" ht="15" customHeight="1">
      <c r="A37" s="4024"/>
      <c r="B37" s="4012"/>
      <c r="C37" s="4011"/>
      <c r="D37" s="4012"/>
      <c r="E37" s="597"/>
      <c r="F37" s="597"/>
      <c r="G37" s="4008"/>
      <c r="H37" s="4008"/>
      <c r="I37" s="4008"/>
      <c r="J37" s="4008"/>
      <c r="K37" s="4008"/>
      <c r="L37" s="4008"/>
      <c r="M37" s="4008"/>
      <c r="N37" s="4008"/>
      <c r="O37" s="4008"/>
      <c r="P37" s="4008"/>
      <c r="Q37" s="4008"/>
      <c r="R37" s="4008"/>
      <c r="S37" s="4008"/>
      <c r="T37" s="4008"/>
      <c r="U37" s="4008"/>
      <c r="V37" s="4008"/>
      <c r="W37" s="4004"/>
      <c r="X37" s="4004"/>
      <c r="Y37" s="4004"/>
      <c r="Z37" s="4004"/>
      <c r="AA37" s="4004"/>
      <c r="AB37" s="4004"/>
      <c r="AC37" s="4004"/>
      <c r="AD37" s="4004"/>
      <c r="AE37" s="4004"/>
      <c r="AF37" s="4004"/>
      <c r="AG37" s="4005"/>
      <c r="AH37" s="4006"/>
      <c r="AI37" s="4007"/>
      <c r="AJ37" s="4000"/>
      <c r="AK37" s="4001"/>
      <c r="AL37" s="4001"/>
      <c r="AM37" s="4001"/>
      <c r="AN37" s="4001"/>
      <c r="AO37" s="4001"/>
      <c r="AP37" s="4002"/>
      <c r="AQ37" s="597"/>
      <c r="AR37" s="609"/>
    </row>
    <row r="38" spans="1:45" ht="15" customHeight="1">
      <c r="A38" s="4024"/>
      <c r="B38" s="4012"/>
      <c r="C38" s="4011"/>
      <c r="D38" s="4012"/>
      <c r="E38" s="597"/>
      <c r="F38" s="597"/>
      <c r="G38" s="4008"/>
      <c r="H38" s="4008"/>
      <c r="I38" s="4008"/>
      <c r="J38" s="4008"/>
      <c r="K38" s="4008"/>
      <c r="L38" s="4008"/>
      <c r="M38" s="4008"/>
      <c r="N38" s="4008"/>
      <c r="O38" s="4008"/>
      <c r="P38" s="4008"/>
      <c r="Q38" s="4008"/>
      <c r="R38" s="4008"/>
      <c r="S38" s="4008"/>
      <c r="T38" s="4008"/>
      <c r="U38" s="4008"/>
      <c r="V38" s="4008"/>
      <c r="W38" s="4004"/>
      <c r="X38" s="4004"/>
      <c r="Y38" s="4004"/>
      <c r="Z38" s="4004"/>
      <c r="AA38" s="4004"/>
      <c r="AB38" s="4004"/>
      <c r="AC38" s="4004"/>
      <c r="AD38" s="4004"/>
      <c r="AE38" s="4004"/>
      <c r="AF38" s="4004"/>
      <c r="AG38" s="4005"/>
      <c r="AH38" s="4006"/>
      <c r="AI38" s="4007"/>
      <c r="AJ38" s="4000"/>
      <c r="AK38" s="4001"/>
      <c r="AL38" s="4001"/>
      <c r="AM38" s="4001"/>
      <c r="AN38" s="4001"/>
      <c r="AO38" s="4001"/>
      <c r="AP38" s="4002"/>
      <c r="AQ38" s="597"/>
      <c r="AR38" s="609"/>
    </row>
    <row r="39" spans="1:45" ht="15" customHeight="1">
      <c r="A39" s="4024"/>
      <c r="B39" s="4012"/>
      <c r="C39" s="4011"/>
      <c r="D39" s="4012"/>
      <c r="E39" s="597"/>
      <c r="F39" s="597"/>
      <c r="G39" s="4008"/>
      <c r="H39" s="4008"/>
      <c r="I39" s="4008"/>
      <c r="J39" s="4008"/>
      <c r="K39" s="4008"/>
      <c r="L39" s="4008"/>
      <c r="M39" s="4008"/>
      <c r="N39" s="4008"/>
      <c r="O39" s="4008"/>
      <c r="P39" s="4008"/>
      <c r="Q39" s="4008"/>
      <c r="R39" s="4008"/>
      <c r="S39" s="4008"/>
      <c r="T39" s="4008"/>
      <c r="U39" s="4008"/>
      <c r="V39" s="4008"/>
      <c r="W39" s="4004"/>
      <c r="X39" s="4004"/>
      <c r="Y39" s="4004"/>
      <c r="Z39" s="4004"/>
      <c r="AA39" s="4004"/>
      <c r="AB39" s="4004"/>
      <c r="AC39" s="4004"/>
      <c r="AD39" s="4004"/>
      <c r="AE39" s="4004"/>
      <c r="AF39" s="4004"/>
      <c r="AG39" s="4005"/>
      <c r="AH39" s="4006"/>
      <c r="AI39" s="4007"/>
      <c r="AJ39" s="4000"/>
      <c r="AK39" s="4001"/>
      <c r="AL39" s="4001"/>
      <c r="AM39" s="4001"/>
      <c r="AN39" s="4001"/>
      <c r="AO39" s="4001"/>
      <c r="AP39" s="4002"/>
      <c r="AQ39" s="597"/>
      <c r="AR39" s="609"/>
    </row>
    <row r="40" spans="1:45" ht="15" customHeight="1">
      <c r="A40" s="4024"/>
      <c r="B40" s="4012"/>
      <c r="C40" s="4011"/>
      <c r="D40" s="4012"/>
      <c r="E40" s="597"/>
      <c r="F40" s="597"/>
      <c r="G40" s="4008"/>
      <c r="H40" s="4008"/>
      <c r="I40" s="4008"/>
      <c r="J40" s="4008"/>
      <c r="K40" s="4008"/>
      <c r="L40" s="4008"/>
      <c r="M40" s="4008"/>
      <c r="N40" s="4008"/>
      <c r="O40" s="4008"/>
      <c r="P40" s="4008"/>
      <c r="Q40" s="4008"/>
      <c r="R40" s="4008"/>
      <c r="S40" s="4008"/>
      <c r="T40" s="4008"/>
      <c r="U40" s="4008"/>
      <c r="V40" s="4008"/>
      <c r="W40" s="4004"/>
      <c r="X40" s="4004"/>
      <c r="Y40" s="4004"/>
      <c r="Z40" s="4004"/>
      <c r="AA40" s="4004"/>
      <c r="AB40" s="4004"/>
      <c r="AC40" s="4004"/>
      <c r="AD40" s="4004"/>
      <c r="AE40" s="4004"/>
      <c r="AF40" s="4004"/>
      <c r="AG40" s="4005"/>
      <c r="AH40" s="4006"/>
      <c r="AI40" s="4007"/>
      <c r="AJ40" s="4000"/>
      <c r="AK40" s="4001"/>
      <c r="AL40" s="4001"/>
      <c r="AM40" s="4001"/>
      <c r="AN40" s="4001"/>
      <c r="AO40" s="4001"/>
      <c r="AP40" s="4002"/>
      <c r="AQ40" s="597"/>
      <c r="AR40" s="609"/>
    </row>
    <row r="41" spans="1:45" ht="15" customHeight="1">
      <c r="A41" s="4024"/>
      <c r="B41" s="4012"/>
      <c r="C41" s="4011"/>
      <c r="D41" s="4012"/>
      <c r="E41" s="597"/>
      <c r="F41" s="597"/>
      <c r="G41" s="4008"/>
      <c r="H41" s="4008"/>
      <c r="I41" s="4008"/>
      <c r="J41" s="4008"/>
      <c r="K41" s="4008"/>
      <c r="L41" s="4008"/>
      <c r="M41" s="4008"/>
      <c r="N41" s="4008"/>
      <c r="O41" s="4008"/>
      <c r="P41" s="4008"/>
      <c r="Q41" s="4008"/>
      <c r="R41" s="4008"/>
      <c r="S41" s="4008"/>
      <c r="T41" s="4008"/>
      <c r="U41" s="4008"/>
      <c r="V41" s="4008"/>
      <c r="W41" s="4004"/>
      <c r="X41" s="4004"/>
      <c r="Y41" s="4004"/>
      <c r="Z41" s="4004"/>
      <c r="AA41" s="4004"/>
      <c r="AB41" s="4004"/>
      <c r="AC41" s="4004"/>
      <c r="AD41" s="4004"/>
      <c r="AE41" s="4004"/>
      <c r="AF41" s="4004"/>
      <c r="AG41" s="4005"/>
      <c r="AH41" s="4006"/>
      <c r="AI41" s="4007"/>
      <c r="AJ41" s="4000"/>
      <c r="AK41" s="4001"/>
      <c r="AL41" s="4001"/>
      <c r="AM41" s="4001"/>
      <c r="AN41" s="4001"/>
      <c r="AO41" s="4001"/>
      <c r="AP41" s="4002"/>
      <c r="AQ41" s="597"/>
      <c r="AR41" s="609"/>
    </row>
    <row r="42" spans="1:45" ht="15" customHeight="1">
      <c r="A42" s="4024"/>
      <c r="B42" s="4012"/>
      <c r="C42" s="4011"/>
      <c r="D42" s="4012"/>
      <c r="E42" s="597"/>
      <c r="F42" s="597"/>
      <c r="G42" s="597"/>
      <c r="H42" s="597"/>
      <c r="I42" s="597"/>
      <c r="J42" s="597"/>
      <c r="K42" s="597"/>
      <c r="L42" s="597"/>
      <c r="M42" s="597"/>
      <c r="N42" s="604"/>
      <c r="O42" s="604"/>
      <c r="P42" s="604"/>
      <c r="Q42" s="620"/>
      <c r="R42" s="620"/>
      <c r="S42" s="620"/>
      <c r="T42" s="620"/>
      <c r="U42" s="620"/>
      <c r="V42" s="620"/>
      <c r="W42" s="620"/>
      <c r="X42" s="620"/>
      <c r="Y42" s="620"/>
      <c r="Z42" s="620"/>
      <c r="AA42" s="620"/>
      <c r="AB42" s="620"/>
      <c r="AC42" s="620"/>
      <c r="AD42" s="620"/>
      <c r="AE42" s="620"/>
      <c r="AF42" s="620"/>
      <c r="AG42" s="620"/>
      <c r="AH42" s="620"/>
      <c r="AI42" s="620" t="s">
        <v>1148</v>
      </c>
      <c r="AJ42" s="4003">
        <f>SUM(AJ37:AP41)</f>
        <v>0</v>
      </c>
      <c r="AK42" s="4003"/>
      <c r="AL42" s="4003"/>
      <c r="AM42" s="4003"/>
      <c r="AN42" s="4003"/>
      <c r="AO42" s="4003"/>
      <c r="AP42" s="4003"/>
      <c r="AQ42" s="604" t="s">
        <v>599</v>
      </c>
      <c r="AR42" s="609"/>
      <c r="AS42" s="597"/>
    </row>
    <row r="43" spans="1:45" ht="15" customHeight="1">
      <c r="A43" s="4024"/>
      <c r="B43" s="4012"/>
      <c r="C43" s="4011"/>
      <c r="D43" s="4012"/>
      <c r="E43" s="597"/>
      <c r="F43" s="597"/>
      <c r="G43" s="597"/>
      <c r="H43" s="597"/>
      <c r="I43" s="597"/>
      <c r="J43" s="597"/>
      <c r="K43" s="597"/>
      <c r="L43" s="597"/>
      <c r="M43" s="597"/>
      <c r="N43" s="604"/>
      <c r="O43" s="604"/>
      <c r="P43" s="604"/>
      <c r="Q43" s="620"/>
      <c r="R43" s="620"/>
      <c r="S43" s="620"/>
      <c r="T43" s="620"/>
      <c r="U43" s="620"/>
      <c r="V43" s="620"/>
      <c r="W43" s="620"/>
      <c r="X43" s="620"/>
      <c r="Y43" s="620"/>
      <c r="Z43" s="620"/>
      <c r="AA43" s="620"/>
      <c r="AB43" s="620"/>
      <c r="AC43" s="620"/>
      <c r="AD43" s="620"/>
      <c r="AE43" s="620"/>
      <c r="AF43" s="620"/>
      <c r="AG43" s="620"/>
      <c r="AH43" s="620"/>
      <c r="AI43" s="620"/>
      <c r="AJ43" s="623"/>
      <c r="AK43" s="623"/>
      <c r="AL43" s="623"/>
      <c r="AM43" s="623"/>
      <c r="AN43" s="623"/>
      <c r="AO43" s="623"/>
      <c r="AP43" s="623"/>
      <c r="AQ43" s="604"/>
      <c r="AR43" s="609"/>
      <c r="AS43" s="597"/>
    </row>
    <row r="44" spans="1:45" ht="15" customHeight="1">
      <c r="A44" s="4024"/>
      <c r="B44" s="4012"/>
      <c r="C44" s="4011"/>
      <c r="D44" s="4012"/>
      <c r="E44" s="597"/>
      <c r="F44" s="597"/>
      <c r="G44" s="604" t="s">
        <v>1149</v>
      </c>
      <c r="H44" s="604"/>
      <c r="I44" s="604"/>
      <c r="J44" s="604"/>
      <c r="K44" s="604"/>
      <c r="L44" s="604"/>
      <c r="M44" s="604"/>
      <c r="N44" s="604"/>
      <c r="O44" s="604"/>
      <c r="P44" s="604"/>
      <c r="Q44" s="604"/>
      <c r="R44" s="604"/>
      <c r="S44" s="604"/>
      <c r="T44" s="597"/>
      <c r="U44" s="597"/>
      <c r="V44" s="597"/>
      <c r="W44" s="597"/>
      <c r="X44" s="597"/>
      <c r="Y44" s="597"/>
      <c r="Z44" s="597"/>
      <c r="AA44" s="597"/>
      <c r="AB44" s="597"/>
      <c r="AC44" s="604"/>
      <c r="AD44" s="604"/>
      <c r="AE44" s="597"/>
      <c r="AF44" s="3998"/>
      <c r="AG44" s="3998"/>
      <c r="AH44" s="3998"/>
      <c r="AI44" s="3998"/>
      <c r="AJ44" s="3998"/>
      <c r="AK44" s="3998"/>
      <c r="AL44" s="3998"/>
      <c r="AM44" s="3998"/>
      <c r="AN44" s="3998"/>
      <c r="AO44" s="604" t="s">
        <v>599</v>
      </c>
      <c r="AP44" s="604"/>
      <c r="AQ44" s="620"/>
      <c r="AR44" s="609"/>
      <c r="AS44" s="597"/>
    </row>
    <row r="45" spans="1:45" ht="15" customHeight="1">
      <c r="A45" s="4024"/>
      <c r="B45" s="4012"/>
      <c r="C45" s="4011"/>
      <c r="D45" s="4012"/>
      <c r="E45" s="597"/>
      <c r="F45" s="597"/>
      <c r="G45" s="604" t="s">
        <v>1150</v>
      </c>
      <c r="H45" s="604"/>
      <c r="I45" s="604"/>
      <c r="J45" s="604"/>
      <c r="K45" s="604"/>
      <c r="L45" s="604"/>
      <c r="M45" s="604"/>
      <c r="N45" s="604"/>
      <c r="O45" s="604"/>
      <c r="P45" s="604"/>
      <c r="Q45" s="604"/>
      <c r="R45" s="604"/>
      <c r="S45" s="604"/>
      <c r="T45" s="597"/>
      <c r="U45" s="597"/>
      <c r="V45" s="597"/>
      <c r="W45" s="597"/>
      <c r="X45" s="597"/>
      <c r="Y45" s="597"/>
      <c r="Z45" s="597"/>
      <c r="AA45" s="597"/>
      <c r="AB45" s="597"/>
      <c r="AC45" s="604"/>
      <c r="AD45" s="604"/>
      <c r="AE45" s="597"/>
      <c r="AF45" s="3998">
        <f>AJ42</f>
        <v>0</v>
      </c>
      <c r="AG45" s="3998"/>
      <c r="AH45" s="3998"/>
      <c r="AI45" s="3998"/>
      <c r="AJ45" s="3998"/>
      <c r="AK45" s="3998"/>
      <c r="AL45" s="3998"/>
      <c r="AM45" s="3998"/>
      <c r="AN45" s="3998"/>
      <c r="AO45" s="604" t="s">
        <v>599</v>
      </c>
      <c r="AP45" s="604"/>
      <c r="AQ45" s="620"/>
      <c r="AR45" s="609"/>
      <c r="AS45" s="597"/>
    </row>
    <row r="46" spans="1:45" ht="15" customHeight="1">
      <c r="A46" s="4024"/>
      <c r="B46" s="4012"/>
      <c r="C46" s="4011"/>
      <c r="D46" s="4012"/>
      <c r="E46" s="597"/>
      <c r="F46" s="597"/>
      <c r="G46" s="604" t="s">
        <v>1151</v>
      </c>
      <c r="H46" s="604"/>
      <c r="I46" s="604"/>
      <c r="J46" s="604"/>
      <c r="K46" s="604"/>
      <c r="L46" s="604"/>
      <c r="N46" s="604"/>
      <c r="O46" s="604"/>
      <c r="Q46" s="604" t="s">
        <v>1152</v>
      </c>
      <c r="R46" s="604"/>
      <c r="S46" s="604"/>
      <c r="T46" s="597"/>
      <c r="U46" s="597"/>
      <c r="V46" s="597"/>
      <c r="W46" s="597"/>
      <c r="X46" s="597"/>
      <c r="Y46" s="597"/>
      <c r="Z46" s="597"/>
      <c r="AA46" s="597"/>
      <c r="AB46" s="597"/>
      <c r="AC46" s="604"/>
      <c r="AD46" s="604"/>
      <c r="AE46" s="597"/>
      <c r="AF46" s="3998">
        <f>AF44+AF45</f>
        <v>0</v>
      </c>
      <c r="AG46" s="3998"/>
      <c r="AH46" s="3998"/>
      <c r="AI46" s="3998"/>
      <c r="AJ46" s="3998"/>
      <c r="AK46" s="3998"/>
      <c r="AL46" s="3998"/>
      <c r="AM46" s="3998"/>
      <c r="AN46" s="3998"/>
      <c r="AO46" s="604" t="s">
        <v>599</v>
      </c>
      <c r="AP46" s="604"/>
      <c r="AQ46" s="620"/>
      <c r="AR46" s="609"/>
      <c r="AS46" s="597"/>
    </row>
    <row r="47" spans="1:45" ht="15" customHeight="1">
      <c r="A47" s="4024"/>
      <c r="B47" s="4012"/>
      <c r="C47" s="4011"/>
      <c r="D47" s="4012"/>
      <c r="E47" s="597"/>
      <c r="F47" s="597"/>
      <c r="G47" s="604" t="s">
        <v>1153</v>
      </c>
      <c r="H47" s="604"/>
      <c r="I47" s="604"/>
      <c r="J47" s="604"/>
      <c r="K47" s="604"/>
      <c r="L47" s="604"/>
      <c r="M47" s="604"/>
      <c r="N47" s="604"/>
      <c r="O47" s="604"/>
      <c r="P47" s="604"/>
      <c r="Q47" s="604"/>
      <c r="R47" s="604"/>
      <c r="S47" s="604"/>
      <c r="T47" s="597"/>
      <c r="U47" s="597"/>
      <c r="V47" s="597"/>
      <c r="W47" s="597"/>
      <c r="X47" s="597"/>
      <c r="Y47" s="597"/>
      <c r="Z47" s="597"/>
      <c r="AA47" s="597"/>
      <c r="AB47" s="597"/>
      <c r="AC47" s="604"/>
      <c r="AD47" s="604"/>
      <c r="AE47" s="597"/>
      <c r="AF47" s="3999"/>
      <c r="AG47" s="3999"/>
      <c r="AH47" s="3999"/>
      <c r="AI47" s="3999"/>
      <c r="AJ47" s="3999"/>
      <c r="AK47" s="3999"/>
      <c r="AL47" s="3999"/>
      <c r="AM47" s="3999"/>
      <c r="AN47" s="3999"/>
      <c r="AO47" s="604" t="s">
        <v>1154</v>
      </c>
      <c r="AP47" s="604"/>
      <c r="AQ47" s="620"/>
      <c r="AR47" s="609"/>
      <c r="AS47" s="597"/>
    </row>
    <row r="48" spans="1:45" ht="15" customHeight="1">
      <c r="A48" s="4024"/>
      <c r="B48" s="4012"/>
      <c r="C48" s="4027"/>
      <c r="D48" s="4028"/>
      <c r="E48" s="624"/>
      <c r="F48" s="624"/>
      <c r="G48" s="624" t="s">
        <v>1155</v>
      </c>
      <c r="H48" s="624"/>
      <c r="I48" s="624"/>
      <c r="J48" s="624"/>
      <c r="K48" s="624"/>
      <c r="L48" s="624"/>
      <c r="M48" s="624"/>
      <c r="N48" s="624"/>
      <c r="O48" s="624"/>
      <c r="P48" s="624"/>
      <c r="Q48" s="624"/>
      <c r="R48" s="624"/>
      <c r="S48" s="624"/>
      <c r="T48" s="624"/>
      <c r="U48" s="602"/>
      <c r="V48" s="602"/>
      <c r="W48" s="602"/>
      <c r="X48" s="602"/>
      <c r="Y48" s="625"/>
      <c r="Z48" s="625"/>
      <c r="AA48" s="625"/>
      <c r="AB48" s="625"/>
      <c r="AC48" s="626"/>
      <c r="AD48" s="626"/>
      <c r="AE48" s="626"/>
      <c r="AF48" s="626"/>
      <c r="AG48" s="626"/>
      <c r="AH48" s="626"/>
      <c r="AI48" s="626"/>
      <c r="AJ48" s="626"/>
      <c r="AK48" s="626"/>
      <c r="AL48" s="626"/>
      <c r="AM48" s="626"/>
      <c r="AN48" s="626"/>
      <c r="AO48" s="626"/>
      <c r="AP48" s="626"/>
      <c r="AQ48" s="626"/>
      <c r="AR48" s="627"/>
      <c r="AS48" s="597"/>
    </row>
    <row r="49" spans="1:45" ht="15" customHeight="1">
      <c r="A49" s="4024"/>
      <c r="B49" s="4012"/>
      <c r="C49" s="4009" t="s">
        <v>168</v>
      </c>
      <c r="D49" s="4010"/>
      <c r="E49" s="598"/>
      <c r="F49" s="598"/>
      <c r="G49" s="598"/>
      <c r="H49" s="598"/>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9"/>
      <c r="AS49" s="604"/>
    </row>
    <row r="50" spans="1:45" ht="15" customHeight="1">
      <c r="A50" s="4024"/>
      <c r="B50" s="4012"/>
      <c r="C50" s="4011"/>
      <c r="D50" s="4012"/>
      <c r="E50" s="3973" t="s">
        <v>1156</v>
      </c>
      <c r="F50" s="3974"/>
      <c r="G50" s="3974"/>
      <c r="H50" s="3974"/>
      <c r="I50" s="3974"/>
      <c r="J50" s="3974"/>
      <c r="K50" s="3974"/>
      <c r="L50" s="604" t="s">
        <v>1135</v>
      </c>
      <c r="M50" s="604"/>
      <c r="N50" s="604"/>
      <c r="O50" s="604"/>
      <c r="P50" s="604"/>
      <c r="Q50" s="604"/>
      <c r="R50" s="604"/>
      <c r="S50" s="604"/>
      <c r="T50" s="604"/>
      <c r="U50" s="604"/>
      <c r="V50" s="604"/>
      <c r="W50" s="604"/>
      <c r="X50" s="604"/>
      <c r="Y50" s="628" t="s">
        <v>669</v>
      </c>
      <c r="Z50" s="3974"/>
      <c r="AA50" s="3974"/>
      <c r="AB50" s="618" t="s">
        <v>5</v>
      </c>
      <c r="AC50" s="3974"/>
      <c r="AD50" s="3974"/>
      <c r="AE50" s="618" t="s">
        <v>1139</v>
      </c>
      <c r="AF50" s="3974"/>
      <c r="AG50" s="3974"/>
      <c r="AH50" s="618" t="s">
        <v>1140</v>
      </c>
      <c r="AI50" s="597"/>
      <c r="AJ50" s="618"/>
      <c r="AK50" s="597"/>
      <c r="AL50" s="618"/>
      <c r="AM50" s="597"/>
      <c r="AN50" s="597"/>
      <c r="AO50" s="597"/>
      <c r="AP50" s="597"/>
      <c r="AQ50" s="597"/>
      <c r="AR50" s="629"/>
      <c r="AS50" s="604"/>
    </row>
    <row r="51" spans="1:45" ht="15" customHeight="1">
      <c r="A51" s="4024"/>
      <c r="B51" s="4012"/>
      <c r="C51" s="4011"/>
      <c r="D51" s="4012"/>
      <c r="E51" s="604"/>
      <c r="F51" s="604"/>
      <c r="G51" s="604"/>
      <c r="H51" s="604"/>
      <c r="I51" s="604"/>
      <c r="J51" s="604"/>
      <c r="K51" s="604"/>
      <c r="L51" s="604" t="s">
        <v>1157</v>
      </c>
      <c r="M51" s="604"/>
      <c r="N51" s="604"/>
      <c r="O51" s="604"/>
      <c r="P51" s="604"/>
      <c r="Q51" s="604" t="s">
        <v>1158</v>
      </c>
      <c r="R51" s="604"/>
      <c r="S51" s="604"/>
      <c r="T51" s="604"/>
      <c r="U51" s="604"/>
      <c r="V51" s="604"/>
      <c r="W51" s="604"/>
      <c r="X51" s="604"/>
      <c r="Y51" s="597"/>
      <c r="Z51" s="597"/>
      <c r="AA51" s="604"/>
      <c r="AB51" s="604"/>
      <c r="AC51" s="604"/>
      <c r="AD51" s="604"/>
      <c r="AE51" s="604"/>
      <c r="AF51" s="604"/>
      <c r="AG51" s="604"/>
      <c r="AH51" s="604"/>
      <c r="AI51" s="604"/>
      <c r="AJ51" s="604"/>
      <c r="AK51" s="604"/>
      <c r="AL51" s="604"/>
      <c r="AM51" s="604"/>
      <c r="AN51" s="604"/>
      <c r="AO51" s="604"/>
      <c r="AP51" s="604"/>
      <c r="AQ51" s="604"/>
      <c r="AR51" s="629"/>
      <c r="AS51" s="604"/>
    </row>
    <row r="52" spans="1:45" ht="15" customHeight="1">
      <c r="A52" s="4024"/>
      <c r="B52" s="4012"/>
      <c r="C52" s="4011"/>
      <c r="D52" s="4012"/>
      <c r="E52" s="604"/>
      <c r="F52" s="604"/>
      <c r="G52" s="604"/>
      <c r="H52" s="604"/>
      <c r="I52" s="604"/>
      <c r="J52" s="597"/>
      <c r="K52" s="597"/>
      <c r="L52" s="604"/>
      <c r="M52" s="604"/>
      <c r="N52" s="604"/>
      <c r="O52" s="604"/>
      <c r="P52" s="604"/>
      <c r="Q52" s="604"/>
      <c r="R52" s="604"/>
      <c r="S52" s="604"/>
      <c r="T52" s="604"/>
      <c r="U52" s="604"/>
      <c r="V52" s="604"/>
      <c r="W52" s="604"/>
      <c r="X52" s="604"/>
      <c r="Y52" s="3977" t="s">
        <v>1159</v>
      </c>
      <c r="Z52" s="3977"/>
      <c r="AA52" s="3977"/>
      <c r="AB52" s="3977"/>
      <c r="AC52" s="3977"/>
      <c r="AD52" s="3977"/>
      <c r="AE52" s="602"/>
      <c r="AF52" s="3979"/>
      <c r="AG52" s="3979"/>
      <c r="AH52" s="3979"/>
      <c r="AI52" s="3979"/>
      <c r="AJ52" s="3979"/>
      <c r="AK52" s="3979"/>
      <c r="AL52" s="3979"/>
      <c r="AM52" s="3979"/>
      <c r="AN52" s="3979"/>
      <c r="AO52" s="3979"/>
      <c r="AP52" s="597"/>
      <c r="AQ52" s="597"/>
      <c r="AR52" s="629"/>
      <c r="AS52" s="604"/>
    </row>
    <row r="53" spans="1:45" ht="15" customHeight="1" thickBot="1">
      <c r="A53" s="4025"/>
      <c r="B53" s="4014"/>
      <c r="C53" s="4013"/>
      <c r="D53" s="4014"/>
      <c r="E53" s="630"/>
      <c r="F53" s="630"/>
      <c r="G53" s="630"/>
      <c r="H53" s="630"/>
      <c r="I53" s="630"/>
      <c r="J53" s="630"/>
      <c r="K53" s="630"/>
      <c r="L53" s="630"/>
      <c r="M53" s="630"/>
      <c r="N53" s="630"/>
      <c r="O53" s="630"/>
      <c r="P53" s="630"/>
      <c r="Q53" s="630"/>
      <c r="R53" s="630"/>
      <c r="S53" s="630"/>
      <c r="T53" s="630"/>
      <c r="U53" s="630"/>
      <c r="V53" s="630"/>
      <c r="W53" s="630"/>
      <c r="X53" s="630"/>
      <c r="Y53" s="630"/>
      <c r="Z53" s="630"/>
      <c r="AA53" s="630"/>
      <c r="AB53" s="630"/>
      <c r="AC53" s="631"/>
      <c r="AD53" s="631"/>
      <c r="AE53" s="631"/>
      <c r="AF53" s="631"/>
      <c r="AG53" s="631"/>
      <c r="AH53" s="631"/>
      <c r="AI53" s="631"/>
      <c r="AJ53" s="631"/>
      <c r="AK53" s="631"/>
      <c r="AL53" s="631"/>
      <c r="AM53" s="631"/>
      <c r="AN53" s="631"/>
      <c r="AO53" s="631"/>
      <c r="AP53" s="631"/>
      <c r="AQ53" s="631"/>
      <c r="AR53" s="632"/>
      <c r="AS53" s="604"/>
    </row>
    <row r="54" spans="1:45" ht="15" customHeight="1"/>
    <row r="55" spans="1:45" ht="15" customHeight="1">
      <c r="N55" s="3980" t="s">
        <v>1160</v>
      </c>
      <c r="O55" s="3981"/>
      <c r="P55" s="3964"/>
      <c r="Q55" s="3964"/>
      <c r="R55" s="3965"/>
      <c r="S55" s="3982" t="s">
        <v>1161</v>
      </c>
      <c r="T55" s="3983"/>
      <c r="U55" s="3964"/>
      <c r="V55" s="3964"/>
      <c r="W55" s="3965"/>
      <c r="AA55" s="3984" t="s">
        <v>1162</v>
      </c>
      <c r="AB55" s="3985"/>
      <c r="AC55" s="3985"/>
      <c r="AD55" s="3985"/>
      <c r="AE55" s="3986"/>
      <c r="AF55" s="3990" t="s">
        <v>1163</v>
      </c>
      <c r="AG55" s="3991"/>
      <c r="AH55" s="3991"/>
      <c r="AI55" s="3991"/>
      <c r="AJ55" s="3992"/>
      <c r="AK55" s="3990" t="s">
        <v>1164</v>
      </c>
      <c r="AL55" s="3991"/>
      <c r="AM55" s="3991"/>
      <c r="AN55" s="3991"/>
      <c r="AO55" s="3992"/>
    </row>
    <row r="56" spans="1:45" ht="15" customHeight="1">
      <c r="N56" s="3969"/>
      <c r="O56" s="3970"/>
      <c r="P56" s="3970"/>
      <c r="Q56" s="3970"/>
      <c r="R56" s="3971"/>
      <c r="S56" s="3996" t="s">
        <v>1165</v>
      </c>
      <c r="T56" s="3997"/>
      <c r="U56" s="3970"/>
      <c r="V56" s="3970"/>
      <c r="W56" s="3971"/>
      <c r="AA56" s="3987"/>
      <c r="AB56" s="3988"/>
      <c r="AC56" s="3988"/>
      <c r="AD56" s="3988"/>
      <c r="AE56" s="3989"/>
      <c r="AF56" s="3993"/>
      <c r="AG56" s="3994"/>
      <c r="AH56" s="3994"/>
      <c r="AI56" s="3994"/>
      <c r="AJ56" s="3995"/>
      <c r="AK56" s="3993"/>
      <c r="AL56" s="3994"/>
      <c r="AM56" s="3994"/>
      <c r="AN56" s="3994"/>
      <c r="AO56" s="3995"/>
    </row>
    <row r="57" spans="1:45" ht="15" customHeight="1">
      <c r="N57" s="3962"/>
      <c r="O57" s="3963"/>
      <c r="P57" s="3964"/>
      <c r="Q57" s="3964"/>
      <c r="R57" s="3965"/>
      <c r="S57" s="3962"/>
      <c r="T57" s="3963"/>
      <c r="U57" s="3964"/>
      <c r="V57" s="3964"/>
      <c r="W57" s="3965"/>
      <c r="AA57" s="3962"/>
      <c r="AB57" s="3963"/>
      <c r="AC57" s="3963"/>
      <c r="AD57" s="3963"/>
      <c r="AE57" s="3972"/>
      <c r="AF57" s="3962"/>
      <c r="AG57" s="3963"/>
      <c r="AH57" s="3963"/>
      <c r="AI57" s="3963"/>
      <c r="AJ57" s="3972"/>
      <c r="AK57" s="3962"/>
      <c r="AL57" s="3963"/>
      <c r="AM57" s="3963"/>
      <c r="AN57" s="3963"/>
      <c r="AO57" s="3972"/>
    </row>
    <row r="58" spans="1:45" ht="15" customHeight="1">
      <c r="N58" s="3966"/>
      <c r="O58" s="3967"/>
      <c r="P58" s="3967"/>
      <c r="Q58" s="3967"/>
      <c r="R58" s="3968"/>
      <c r="S58" s="3966"/>
      <c r="T58" s="3967"/>
      <c r="U58" s="3967"/>
      <c r="V58" s="3967"/>
      <c r="W58" s="3968"/>
      <c r="AA58" s="3973"/>
      <c r="AB58" s="3974"/>
      <c r="AC58" s="3974"/>
      <c r="AD58" s="3974"/>
      <c r="AE58" s="3975"/>
      <c r="AF58" s="3973"/>
      <c r="AG58" s="3974"/>
      <c r="AH58" s="3974"/>
      <c r="AI58" s="3974"/>
      <c r="AJ58" s="3975"/>
      <c r="AK58" s="3973"/>
      <c r="AL58" s="3974"/>
      <c r="AM58" s="3974"/>
      <c r="AN58" s="3974"/>
      <c r="AO58" s="3975"/>
    </row>
    <row r="59" spans="1:45" ht="5.0999999999999996" customHeight="1">
      <c r="N59" s="3966"/>
      <c r="O59" s="3967"/>
      <c r="P59" s="3967"/>
      <c r="Q59" s="3967"/>
      <c r="R59" s="3968"/>
      <c r="S59" s="3966"/>
      <c r="T59" s="3967"/>
      <c r="U59" s="3967"/>
      <c r="V59" s="3967"/>
      <c r="W59" s="3968"/>
      <c r="AA59" s="3973"/>
      <c r="AB59" s="3974"/>
      <c r="AC59" s="3974"/>
      <c r="AD59" s="3974"/>
      <c r="AE59" s="3975"/>
      <c r="AF59" s="3973"/>
      <c r="AG59" s="3974"/>
      <c r="AH59" s="3974"/>
      <c r="AI59" s="3974"/>
      <c r="AJ59" s="3975"/>
      <c r="AK59" s="3973"/>
      <c r="AL59" s="3974"/>
      <c r="AM59" s="3974"/>
      <c r="AN59" s="3974"/>
      <c r="AO59" s="3975"/>
    </row>
    <row r="60" spans="1:45" ht="15" customHeight="1">
      <c r="N60" s="3969"/>
      <c r="O60" s="3970"/>
      <c r="P60" s="3970"/>
      <c r="Q60" s="3970"/>
      <c r="R60" s="3971"/>
      <c r="S60" s="3969"/>
      <c r="T60" s="3970"/>
      <c r="U60" s="3970"/>
      <c r="V60" s="3970"/>
      <c r="W60" s="3971"/>
      <c r="AA60" s="3976"/>
      <c r="AB60" s="3977"/>
      <c r="AC60" s="3977"/>
      <c r="AD60" s="3977"/>
      <c r="AE60" s="3978"/>
      <c r="AF60" s="3976"/>
      <c r="AG60" s="3977"/>
      <c r="AH60" s="3977"/>
      <c r="AI60" s="3977"/>
      <c r="AJ60" s="3978"/>
      <c r="AK60" s="3976"/>
      <c r="AL60" s="3977"/>
      <c r="AM60" s="3977"/>
      <c r="AN60" s="3977"/>
      <c r="AO60" s="3978"/>
    </row>
  </sheetData>
  <mergeCells count="107">
    <mergeCell ref="Q20:R20"/>
    <mergeCell ref="AC20:AD20"/>
    <mergeCell ref="A2:AR2"/>
    <mergeCell ref="A3:G3"/>
    <mergeCell ref="H3:T3"/>
    <mergeCell ref="U3:AA3"/>
    <mergeCell ref="AB3:AR3"/>
    <mergeCell ref="AB4:AR4"/>
    <mergeCell ref="A5:G6"/>
    <mergeCell ref="H5:I5"/>
    <mergeCell ref="O5:P5"/>
    <mergeCell ref="Q5:S5"/>
    <mergeCell ref="U5:V5"/>
    <mergeCell ref="W5:Y5"/>
    <mergeCell ref="AA5:AB5"/>
    <mergeCell ref="AC5:AE5"/>
    <mergeCell ref="A4:G4"/>
    <mergeCell ref="H4:I4"/>
    <mergeCell ref="J4:L4"/>
    <mergeCell ref="M4:N4"/>
    <mergeCell ref="O4:T4"/>
    <mergeCell ref="U4:AA4"/>
    <mergeCell ref="A8:G8"/>
    <mergeCell ref="B10:AQ18"/>
    <mergeCell ref="C19:G19"/>
    <mergeCell ref="I19:J19"/>
    <mergeCell ref="L19:Q19"/>
    <mergeCell ref="R19:AQ19"/>
    <mergeCell ref="AG5:AH5"/>
    <mergeCell ref="AI5:AK5"/>
    <mergeCell ref="H6:I6"/>
    <mergeCell ref="J6:M6"/>
    <mergeCell ref="A7:G7"/>
    <mergeCell ref="H7:AR7"/>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AA25:AB25"/>
    <mergeCell ref="G26:AQ32"/>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C49:D53"/>
    <mergeCell ref="E50:K50"/>
    <mergeCell ref="Z50:AA50"/>
    <mergeCell ref="AC50:AD50"/>
    <mergeCell ref="AF50:AG50"/>
    <mergeCell ref="Y52:AD52"/>
    <mergeCell ref="N41:V41"/>
    <mergeCell ref="W41:AA41"/>
    <mergeCell ref="AB41:AF41"/>
    <mergeCell ref="AG41:AI41"/>
    <mergeCell ref="N57:R60"/>
    <mergeCell ref="S57:W60"/>
    <mergeCell ref="AA57:AE60"/>
    <mergeCell ref="AF57:AJ60"/>
    <mergeCell ref="AK57:AO60"/>
    <mergeCell ref="J5:L5"/>
    <mergeCell ref="AF52:AO52"/>
    <mergeCell ref="N55:R56"/>
    <mergeCell ref="S55:W55"/>
    <mergeCell ref="AA55:AE56"/>
    <mergeCell ref="AF55:AJ56"/>
    <mergeCell ref="AK55:AO56"/>
    <mergeCell ref="S56:W56"/>
    <mergeCell ref="AF44:AN44"/>
    <mergeCell ref="AF45:AN45"/>
    <mergeCell ref="AF46:AN46"/>
    <mergeCell ref="AF47:AN47"/>
    <mergeCell ref="AJ41:AP41"/>
    <mergeCell ref="AJ42:AP42"/>
    <mergeCell ref="W39:AA39"/>
    <mergeCell ref="AB39:AF39"/>
    <mergeCell ref="AG39:AI39"/>
    <mergeCell ref="AJ39:AP39"/>
    <mergeCell ref="G40:M40"/>
  </mergeCells>
  <phoneticPr fontId="14"/>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#REF!</xm:f>
          </x14:formula1>
          <xm:sqref>JM5:JN5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WVS5:WVT5 WLW5:WLX5 WCA5:WCB5 VSE5:VSF5 VII5:VIJ5 UYM5:UYN5 UOQ5:UOR5 UEU5:UEV5 TUY5:TUZ5 TLC5:TLD5 TBG5:TBH5 SRK5:SRL5 SHO5:SHP5 RXS5:RXT5 RNW5:RNX5 REA5:REB5 QUE5:QUF5 QKI5:QKJ5 QAM5:QAN5 PQQ5:PQR5 PGU5:PGV5 OWY5:OWZ5 ONC5:OND5 ODG5:ODH5 NTK5:NTL5 NJO5:NJP5 MZS5:MZT5 MPW5:MPX5 MGA5:MGB5 LWE5:LWF5 LMI5:LMJ5 LCM5:LCN5 KSQ5:KSR5 KIU5:KIV5 JYY5:JYZ5 JPC5:JPD5 JFG5:JFH5 IVK5:IVL5 ILO5:ILP5 IBS5:IBT5 HRW5:HRX5 HIA5:HIB5 GYE5:GYF5 GOI5:GOJ5 GEM5:GEN5 FUQ5:FUR5 FKU5:FKV5 FAY5:FAZ5 ERC5:ERD5 EHG5:EHH5 DXK5:DXL5 DNO5:DNP5 DDS5:DDT5 CTW5:CTX5 CKA5:CKB5 CAE5:CAF5 BQI5:BQJ5 BGM5:BGN5 AWQ5:AWR5 AMU5:AMV5 ACY5:ACZ5 TC5:TD5 JG5:JH5 U5:V5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WVQ4:WVR4 WLU4:WLV4 WBY4:WBZ4 VSC4:VSD4 VIG4:VIH4 UYK4:UYL4 UOO4:UOP4 UES4:UET4 TUW4:TUX4 TLA4:TLB4 TBE4:TBF4 SRI4:SRJ4 SHM4:SHN4 RXQ4:RXR4 RNU4:RNV4 RDY4:RDZ4 QUC4:QUD4 QKG4:QKH4 QAK4:QAL4 PQO4:PQP4 PGS4:PGT4 OWW4:OWX4 ONA4:ONB4 ODE4:ODF4 NTI4:NTJ4 NJM4:NJN4 MZQ4:MZR4 MPU4:MPV4 MFY4:MFZ4 LWC4:LWD4 LMG4:LMH4 LCK4:LCL4 KSO4:KSP4 KIS4:KIT4 JYW4:JYX4 JPA4:JPB4 JFE4:JFF4 IVI4:IVJ4 ILM4:ILN4 IBQ4:IBR4 HRU4:HRV4 HHY4:HHZ4 GYC4:GYD4 GOG4:GOH4 GEK4:GEL4 FUO4:FUP4 FKS4:FKT4 FAW4:FAX4 ERA4:ERB4 EHE4:EHF4 DXI4:DXJ4 DNM4:DNN4 DDQ4:DDR4 CTU4:CTV4 CJY4:CJZ4 CAC4:CAD4 BQG4:BQH4 BGK4:BGL4 AWO4:AWP4 AMS4:AMT4 ACW4:ACX4 TA4:TB4 JE4:JF4 M4:N4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AA5:AB5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WVL4:WVM5 WVP6:WVQ6 WLP4:WLQ5 WLT6:WLU6 WBT4:WBU5 WBX6:WBY6 VRX4:VRY5 VSB6:VSC6 VIB4:VIC5 VIF6:VIG6 UYF4:UYG5 UYJ6:UYK6 UOJ4:UOK5 UON6:UOO6 UEN4:UEO5 UER6:UES6 TUR4:TUS5 TUV6:TUW6 TKV4:TKW5 TKZ6:TLA6 TAZ4:TBA5 TBD6:TBE6 SRD4:SRE5 SRH6:SRI6 SHH4:SHI5 SHL6:SHM6 RXL4:RXM5 RXP6:RXQ6 RNP4:RNQ5 RNT6:RNU6 RDT4:RDU5 RDX6:RDY6 QTX4:QTY5 QUB6:QUC6 QKB4:QKC5 QKF6:QKG6 QAF4:QAG5 QAJ6:QAK6 PQJ4:PQK5 PQN6:PQO6 PGN4:PGO5 PGR6:PGS6 OWR4:OWS5 OWV6:OWW6 OMV4:OMW5 OMZ6:ONA6 OCZ4:ODA5 ODD6:ODE6 NTD4:NTE5 NTH6:NTI6 NJH4:NJI5 NJL6:NJM6 MZL4:MZM5 MZP6:MZQ6 MPP4:MPQ5 MPT6:MPU6 MFT4:MFU5 MFX6:MFY6 LVX4:LVY5 LWB6:LWC6 LMB4:LMC5 LMF6:LMG6 LCF4:LCG5 LCJ6:LCK6 KSJ4:KSK5 KSN6:KSO6 KIN4:KIO5 KIR6:KIS6 JYR4:JYS5 JYV6:JYW6 JOV4:JOW5 JOZ6:JPA6 JEZ4:JFA5 JFD6:JFE6 IVD4:IVE5 IVH6:IVI6 ILH4:ILI5 ILL6:ILM6 IBL4:IBM5 IBP6:IBQ6 HRP4:HRQ5 HRT6:HRU6 HHT4:HHU5 HHX6:HHY6 GXX4:GXY5 GYB6:GYC6 GOB4:GOC5 GOF6:GOG6 GEF4:GEG5 GEJ6:GEK6 FUJ4:FUK5 FUN6:FUO6 FKN4:FKO5 FKR6:FKS6 FAR4:FAS5 FAV6:FAW6 EQV4:EQW5 EQZ6:ERA6 EGZ4:EHA5 EHD6:EHE6 DXD4:DXE5 DXH6:DXI6 DNH4:DNI5 DNL6:DNM6 DDL4:DDM5 DDP6:DDQ6 CTP4:CTQ5 CTT6:CTU6 CJT4:CJU5 CJX6:CJY6 BZX4:BZY5 CAB6:CAC6 BQB4:BQC5 BQF6:BQG6 BGF4:BGG5 BGJ6:BGK6 AWJ4:AWK5 AWN6:AWO6 AMN4:AMO5 AMR6:AMS6 ACR4:ACS5 ACV6:ACW6 SV4:SW5 SZ6:TA6 IZ4:JA5 JD6:JE6 H4:I6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O5:P5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WWK5:WWL5 WMO5:WMP5 WCS5:WCT5 VSW5:VSX5 VJA5:VJB5 UZE5:UZF5 UPI5:UPJ5 UFM5:UFN5 TVQ5:TVR5 TLU5:TLV5 TBY5:TBZ5 SSC5:SSD5 SIG5:SIH5 RYK5:RYL5 ROO5:ROP5 RES5:RET5 QUW5:QUX5 QLA5:QLB5 QBE5:QBF5 PRI5:PRJ5 PHM5:PHN5 OXQ5:OXR5 ONU5:ONV5 ODY5:ODZ5 NUC5:NUD5 NKG5:NKH5 NAK5:NAL5 MQO5:MQP5 MGS5:MGT5 LWW5:LWX5 LNA5:LNB5 LDE5:LDF5 KTI5:KTJ5 KJM5:KJN5 JZQ5:JZR5 JPU5:JPV5 JFY5:JFZ5 IWC5:IWD5 IMG5:IMH5 ICK5:ICL5 HSO5:HSP5 HIS5:HIT5 GYW5:GYX5 GPA5:GPB5 GFE5:GFF5 FVI5:FVJ5 FLM5:FLN5 FBQ5:FBR5 ERU5:ERV5 EHY5:EHZ5 DYC5:DYD5 DOG5:DOH5 DEK5:DEL5 CUO5:CUP5 CKS5:CKT5 CAW5:CAX5 BRA5:BRB5 BHE5:BHF5 AXI5:AXJ5 ANM5:ANN5 ADQ5:ADR5 TU5:TV5 JY5:JZ5 AG5:AH5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WWE5:WWF5 WMI5:WMJ5 WCM5:WCN5 VSQ5:VSR5 VIU5:VIV5 UYY5:UYZ5 UPC5:UPD5 UFG5:UFH5 TVK5:TVL5 TLO5:TLP5 TBS5:TBT5 SRW5:SRX5 SIA5:SIB5 RYE5:RYF5 ROI5:ROJ5 REM5:REN5 QUQ5:QUR5 QKU5:QKV5 QAY5:QAZ5 PRC5:PRD5 PHG5:PHH5 OXK5:OXL5 ONO5:ONP5 ODS5:ODT5 NTW5:NTX5 NKA5:NKB5 NAE5:NAF5 MQI5:MQJ5 MGM5:MGN5 LWQ5:LWR5 LMU5:LMV5 LCY5:LCZ5 KTC5:KTD5 KJG5:KJH5 JZK5:JZL5 JPO5:JPP5 JFS5:JFT5 IVW5:IVX5 IMA5:IMB5 ICE5:ICF5 HSI5:HSJ5 HIM5:HIN5 GYQ5:GYR5 GOU5:GOV5 GEY5:GEZ5 FVC5:FVD5 FLG5:FLH5 FBK5:FBL5 ERO5:ERP5 EHS5:EHT5 DXW5:DXX5 DOA5:DOB5 DEE5:DEF5 CUI5:CUJ5 CKM5:CKN5 CAQ5:CAR5 BQU5:BQV5 BGY5:BGZ5 AXC5:AXD5 ANG5:ANH5 ADK5:ADL5 TO5:TP5 JS5:JT5 Q20:R20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WVY5:WVZ5 WMC5:WMD5 WCG5:WCH5 VSK5:VSL5 VIO5:VIP5 UYS5:UYT5 UOW5:UOX5 UFA5:UFB5 TVE5:TVF5 TLI5:TLJ5 TBM5:TBN5 SRQ5:SRR5 SHU5:SHV5 RXY5:RXZ5 ROC5:ROD5 REG5:REH5 QUK5:QUL5 QKO5:QKP5 QAS5:QAT5 PQW5:PQX5 PHA5:PHB5 OXE5:OXF5 ONI5:ONJ5 ODM5:ODN5 NTQ5:NTR5 NJU5:NJV5 MZY5:MZZ5 MQC5:MQD5 MGG5:MGH5 LWK5:LWL5 LMO5:LMP5 LCS5:LCT5 KSW5:KSX5 KJA5:KJB5 JZE5:JZF5 JPI5:JPJ5 JFM5:JFN5 IVQ5:IVR5 ILU5:ILV5 IBY5:IBZ5 HSC5:HSD5 HIG5:HIH5 GYK5:GYL5 GOO5:GOP5 GES5:GET5 FUW5:FUX5 FLA5:FLB5 FBE5:FBF5 ERI5:ERJ5 EHM5:EHN5 DXQ5:DXR5 DNU5:DNV5 DDY5:DDZ5 CUC5:CUD5 CKG5:CKH5 CAK5:CAL5 BQO5:BQP5 BGS5:BGT5 AWW5:AWX5 ANA5:ANB5 ADE5:ADF5 TI5:TJ5 AC20:AD20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5"/>
  <sheetViews>
    <sheetView view="pageBreakPreview" zoomScaleNormal="85" zoomScaleSheetLayoutView="100" workbookViewId="0">
      <selection activeCell="H4" sqref="H4:I4"/>
    </sheetView>
  </sheetViews>
  <sheetFormatPr defaultColWidth="9.6640625" defaultRowHeight="13.2"/>
  <cols>
    <col min="1" max="1" width="2.88671875" style="779" customWidth="1"/>
    <col min="2" max="2" width="22.88671875" style="779" customWidth="1"/>
    <col min="3" max="3" width="12.88671875" style="779" customWidth="1"/>
    <col min="4" max="5" width="4.88671875" style="779" customWidth="1"/>
    <col min="6" max="7" width="5.88671875" style="779" customWidth="1"/>
    <col min="8" max="8" width="12.88671875" style="779" customWidth="1"/>
    <col min="9" max="9" width="15.88671875" style="779" customWidth="1"/>
    <col min="10" max="10" width="3.88671875" style="779" customWidth="1"/>
    <col min="11" max="11" width="2.88671875" style="779" customWidth="1"/>
    <col min="12" max="16384" width="9.6640625" style="779"/>
  </cols>
  <sheetData>
    <row r="1" spans="2:11" ht="6.6" customHeight="1">
      <c r="B1" s="784"/>
      <c r="C1" s="781"/>
      <c r="D1" s="782"/>
      <c r="E1" s="782"/>
      <c r="F1" s="782"/>
      <c r="G1" s="783"/>
      <c r="H1" s="783"/>
      <c r="I1" s="783"/>
      <c r="J1" s="781"/>
      <c r="K1" s="782"/>
    </row>
    <row r="2" spans="2:11" ht="23.1" customHeight="1">
      <c r="B2" s="2411" t="s">
        <v>1405</v>
      </c>
      <c r="C2" s="2412"/>
      <c r="D2" s="2412"/>
      <c r="E2" s="2412"/>
      <c r="F2" s="2412"/>
      <c r="G2" s="2412"/>
      <c r="H2" s="2412"/>
      <c r="I2" s="2412"/>
      <c r="J2" s="2412"/>
      <c r="K2" s="786"/>
    </row>
    <row r="3" spans="2:11" ht="7.5" customHeight="1">
      <c r="B3" s="831"/>
      <c r="C3" s="831"/>
      <c r="D3" s="831"/>
      <c r="E3" s="831"/>
      <c r="F3" s="831"/>
      <c r="G3" s="831"/>
      <c r="H3" s="831"/>
      <c r="I3" s="831"/>
      <c r="J3" s="831"/>
    </row>
    <row r="4" spans="2:11" s="854" customFormat="1" ht="20.100000000000001" customHeight="1">
      <c r="B4" s="787"/>
      <c r="C4" s="787"/>
      <c r="D4" s="787"/>
      <c r="E4" s="787"/>
      <c r="F4" s="787"/>
      <c r="G4" s="787"/>
      <c r="H4" s="2456">
        <v>45413</v>
      </c>
      <c r="I4" s="2456"/>
      <c r="J4" s="1801"/>
      <c r="K4" s="785"/>
    </row>
    <row r="5" spans="2:11" s="854" customFormat="1" ht="20.100000000000001" customHeight="1">
      <c r="B5" s="838" t="str">
        <f>入力シート!C5</f>
        <v>久留米市長</v>
      </c>
      <c r="C5" s="790" t="s">
        <v>2067</v>
      </c>
      <c r="D5" s="785"/>
      <c r="E5" s="785"/>
      <c r="F5" s="785"/>
      <c r="G5" s="785"/>
      <c r="H5" s="785"/>
      <c r="I5" s="785"/>
      <c r="J5" s="785"/>
      <c r="K5" s="785"/>
    </row>
    <row r="6" spans="2:11" s="854" customFormat="1" ht="10.35" customHeight="1">
      <c r="B6" s="789"/>
      <c r="C6" s="789"/>
      <c r="D6" s="787"/>
      <c r="E6" s="787"/>
      <c r="F6" s="787"/>
      <c r="G6" s="787"/>
      <c r="H6" s="787"/>
      <c r="I6" s="787"/>
      <c r="J6" s="787"/>
      <c r="K6" s="788"/>
    </row>
    <row r="7" spans="2:11" s="854" customFormat="1" ht="20.100000000000001" customHeight="1">
      <c r="B7" s="787"/>
      <c r="C7" s="787"/>
      <c r="D7" s="2410" t="s">
        <v>1389</v>
      </c>
      <c r="E7" s="2410"/>
      <c r="F7" s="2410" t="s">
        <v>1401</v>
      </c>
      <c r="G7" s="2410"/>
      <c r="H7" s="2409" t="str">
        <f>入力シート!C25</f>
        <v>久留米市〇〇町１２３</v>
      </c>
      <c r="I7" s="2409"/>
      <c r="J7" s="2409"/>
      <c r="K7" s="788"/>
    </row>
    <row r="8" spans="2:11" s="854" customFormat="1" ht="20.100000000000001" customHeight="1">
      <c r="B8" s="787"/>
      <c r="C8" s="787"/>
      <c r="D8" s="787"/>
      <c r="E8" s="787"/>
      <c r="F8" s="2410" t="s">
        <v>1390</v>
      </c>
      <c r="G8" s="2410"/>
      <c r="H8" s="2409" t="str">
        <f>入力シート!C26</f>
        <v>(株）○○○○建設</v>
      </c>
      <c r="I8" s="2409"/>
      <c r="J8" s="2409"/>
      <c r="K8" s="788"/>
    </row>
    <row r="9" spans="2:11" s="854" customFormat="1" ht="20.100000000000001" customHeight="1">
      <c r="B9" s="787"/>
      <c r="C9" s="787"/>
      <c r="D9" s="787"/>
      <c r="E9" s="787"/>
      <c r="F9" s="2410" t="s">
        <v>1402</v>
      </c>
      <c r="G9" s="2410"/>
      <c r="H9" s="2409" t="str">
        <f>入力シート!C27</f>
        <v>代表取締役　久留米一郎</v>
      </c>
      <c r="I9" s="2409"/>
      <c r="J9" s="785" t="s">
        <v>1376</v>
      </c>
      <c r="K9" s="788"/>
    </row>
    <row r="10" spans="2:11" s="854" customFormat="1" ht="20.100000000000001" customHeight="1">
      <c r="B10" s="787"/>
      <c r="C10" s="787"/>
      <c r="D10" s="787"/>
      <c r="E10" s="787"/>
      <c r="F10" s="2410" t="s">
        <v>1363</v>
      </c>
      <c r="G10" s="2410"/>
      <c r="H10" s="2409" t="str">
        <f>入力シート!C28</f>
        <v>0942-12-○○○○</v>
      </c>
      <c r="I10" s="2409"/>
      <c r="J10" s="2409"/>
      <c r="K10" s="788"/>
    </row>
    <row r="11" spans="2:11" s="854" customFormat="1" ht="10.35" customHeight="1">
      <c r="B11" s="787"/>
      <c r="C11" s="787"/>
      <c r="D11" s="787"/>
      <c r="E11" s="787"/>
      <c r="F11" s="790"/>
      <c r="G11" s="790"/>
      <c r="H11" s="789"/>
      <c r="I11" s="789"/>
      <c r="J11" s="789"/>
      <c r="K11" s="788"/>
    </row>
    <row r="12" spans="2:11" s="854" customFormat="1" ht="18" customHeight="1">
      <c r="B12" s="2452" t="s">
        <v>1470</v>
      </c>
      <c r="C12" s="2452"/>
      <c r="D12" s="2452"/>
      <c r="E12" s="2452"/>
      <c r="F12" s="2452"/>
      <c r="G12" s="2452"/>
      <c r="H12" s="2452"/>
      <c r="I12" s="2452"/>
      <c r="J12" s="2452"/>
      <c r="K12" s="788"/>
    </row>
    <row r="13" spans="2:11" s="854" customFormat="1" ht="18" customHeight="1">
      <c r="B13" s="2453" t="s">
        <v>1406</v>
      </c>
      <c r="C13" s="2453"/>
      <c r="D13" s="2453"/>
      <c r="E13" s="2453"/>
      <c r="F13" s="2453"/>
      <c r="G13" s="2453"/>
      <c r="H13" s="2453"/>
      <c r="I13" s="2453"/>
      <c r="J13" s="2453"/>
      <c r="K13" s="788"/>
    </row>
    <row r="14" spans="2:11" s="854" customFormat="1" ht="9.6" customHeight="1">
      <c r="B14" s="790"/>
      <c r="C14" s="790"/>
      <c r="D14" s="790"/>
      <c r="E14" s="790"/>
      <c r="F14" s="790"/>
      <c r="G14" s="790"/>
      <c r="H14" s="790"/>
      <c r="I14" s="790"/>
      <c r="J14" s="790"/>
      <c r="K14" s="788"/>
    </row>
    <row r="15" spans="2:11" s="854" customFormat="1" ht="18" customHeight="1">
      <c r="B15" s="2382" t="s">
        <v>1407</v>
      </c>
      <c r="C15" s="2382"/>
      <c r="D15" s="2382"/>
      <c r="E15" s="2382"/>
      <c r="F15" s="2382"/>
      <c r="G15" s="2382"/>
      <c r="H15" s="2382"/>
      <c r="I15" s="2382"/>
      <c r="J15" s="2382"/>
      <c r="K15" s="789"/>
    </row>
    <row r="16" spans="2:11" s="802" customFormat="1" ht="22.35" customHeight="1">
      <c r="B16" s="2434" t="s">
        <v>1408</v>
      </c>
      <c r="C16" s="855" t="s">
        <v>1466</v>
      </c>
      <c r="D16" s="2445"/>
      <c r="E16" s="2445"/>
      <c r="F16" s="2445"/>
      <c r="G16" s="2445"/>
      <c r="H16" s="2445"/>
      <c r="I16" s="2445"/>
      <c r="J16" s="2446"/>
      <c r="K16" s="856"/>
    </row>
    <row r="17" spans="2:11" s="802" customFormat="1" ht="22.35" customHeight="1">
      <c r="B17" s="2434"/>
      <c r="C17" s="855" t="s">
        <v>1467</v>
      </c>
      <c r="D17" s="2436" t="str">
        <f>入力シート!C20</f>
        <v>久留米三郎</v>
      </c>
      <c r="E17" s="2436"/>
      <c r="F17" s="2436"/>
      <c r="G17" s="2437"/>
      <c r="H17" s="855" t="s">
        <v>1329</v>
      </c>
      <c r="I17" s="2454">
        <f>入力シート!C21</f>
        <v>26331</v>
      </c>
      <c r="J17" s="2455"/>
      <c r="K17" s="856"/>
    </row>
    <row r="18" spans="2:11" s="854" customFormat="1" ht="14.1" customHeight="1">
      <c r="B18" s="790"/>
      <c r="C18" s="790"/>
      <c r="D18" s="790"/>
      <c r="E18" s="790"/>
      <c r="F18" s="790"/>
      <c r="G18" s="790"/>
      <c r="H18" s="790"/>
      <c r="I18" s="790"/>
      <c r="J18" s="790"/>
      <c r="K18" s="789"/>
    </row>
    <row r="19" spans="2:11" s="854" customFormat="1" ht="18" customHeight="1">
      <c r="B19" s="2382" t="s">
        <v>1409</v>
      </c>
      <c r="C19" s="2382"/>
      <c r="D19" s="2382"/>
      <c r="E19" s="2382"/>
      <c r="F19" s="2382"/>
      <c r="G19" s="2382"/>
      <c r="H19" s="2382"/>
      <c r="I19" s="2382"/>
      <c r="J19" s="2382"/>
      <c r="K19" s="789"/>
    </row>
    <row r="20" spans="2:11" s="802" customFormat="1" ht="22.35" customHeight="1">
      <c r="B20" s="857" t="s">
        <v>1384</v>
      </c>
      <c r="C20" s="2451" t="str">
        <f>入力シート!C10</f>
        <v>○○校区道路改良工事</v>
      </c>
      <c r="D20" s="2451"/>
      <c r="E20" s="2451"/>
      <c r="F20" s="2451"/>
      <c r="G20" s="2451"/>
      <c r="H20" s="2451"/>
      <c r="I20" s="2451"/>
      <c r="J20" s="2451"/>
    </row>
    <row r="21" spans="2:11" s="802" customFormat="1" ht="22.35" customHeight="1">
      <c r="B21" s="855" t="s">
        <v>1472</v>
      </c>
      <c r="C21" s="2435" t="str">
        <f>入力シート!C6</f>
        <v>都市建設部河川課</v>
      </c>
      <c r="D21" s="2436"/>
      <c r="E21" s="2436"/>
      <c r="F21" s="2436"/>
      <c r="G21" s="2436"/>
      <c r="H21" s="2436"/>
      <c r="I21" s="2436"/>
      <c r="J21" s="2437"/>
    </row>
    <row r="22" spans="2:11" s="802" customFormat="1" ht="22.35" customHeight="1">
      <c r="B22" s="855" t="s">
        <v>1410</v>
      </c>
      <c r="C22" s="867"/>
      <c r="D22" s="2414">
        <f>入力シート!C24</f>
        <v>13000000</v>
      </c>
      <c r="E22" s="2414"/>
      <c r="F22" s="2414"/>
      <c r="G22" s="2414"/>
      <c r="H22" s="868" t="s">
        <v>1382</v>
      </c>
      <c r="I22" s="868"/>
      <c r="J22" s="869"/>
    </row>
    <row r="23" spans="2:11" s="802" customFormat="1" ht="22.35" customHeight="1">
      <c r="B23" s="855" t="s">
        <v>1411</v>
      </c>
      <c r="C23" s="2435" t="str">
        <f>入力シート!C12</f>
        <v>久留米市○○町</v>
      </c>
      <c r="D23" s="2436"/>
      <c r="E23" s="2436"/>
      <c r="F23" s="2436"/>
      <c r="G23" s="2436"/>
      <c r="H23" s="2436"/>
      <c r="I23" s="2436"/>
      <c r="J23" s="2437"/>
    </row>
    <row r="24" spans="2:11" s="802" customFormat="1" ht="18" customHeight="1">
      <c r="B24" s="2440" t="s">
        <v>1306</v>
      </c>
      <c r="C24" s="861"/>
      <c r="D24" s="2449" t="str">
        <f>TEXT(入力シート!C14,"令和　　　e　年　　　m　月　　　d　日")</f>
        <v>令和   7 年   4 月   2 日</v>
      </c>
      <c r="E24" s="2449"/>
      <c r="F24" s="2449"/>
      <c r="G24" s="2449"/>
      <c r="H24" s="2449"/>
      <c r="I24" s="862" t="s">
        <v>1119</v>
      </c>
      <c r="J24" s="863"/>
    </row>
    <row r="25" spans="2:11" s="802" customFormat="1" ht="18" customHeight="1">
      <c r="B25" s="2441"/>
      <c r="C25" s="864"/>
      <c r="D25" s="2450" t="str">
        <f>TEXT(入力シート!C15,"令和　　　e　年　　　m　月　　　d　日")</f>
        <v>令和   7 年   6 月   30 日</v>
      </c>
      <c r="E25" s="2450"/>
      <c r="F25" s="2450"/>
      <c r="G25" s="2450"/>
      <c r="H25" s="2450"/>
      <c r="I25" s="865" t="s">
        <v>256</v>
      </c>
      <c r="J25" s="866"/>
    </row>
    <row r="26" spans="2:11" s="802" customFormat="1" ht="22.35" customHeight="1">
      <c r="B26" s="2440" t="s">
        <v>1412</v>
      </c>
      <c r="C26" s="2434" t="s">
        <v>1401</v>
      </c>
      <c r="D26" s="2434"/>
      <c r="E26" s="2444"/>
      <c r="F26" s="2445"/>
      <c r="G26" s="2445"/>
      <c r="H26" s="2445"/>
      <c r="I26" s="2445"/>
      <c r="J26" s="2446"/>
    </row>
    <row r="27" spans="2:11" s="802" customFormat="1" ht="22.35" customHeight="1">
      <c r="B27" s="2442"/>
      <c r="C27" s="2434" t="s">
        <v>1468</v>
      </c>
      <c r="D27" s="2434"/>
      <c r="E27" s="2444"/>
      <c r="F27" s="2445"/>
      <c r="G27" s="2445"/>
      <c r="H27" s="2445"/>
      <c r="I27" s="2445"/>
      <c r="J27" s="2446"/>
    </row>
    <row r="28" spans="2:11" s="802" customFormat="1" ht="22.35" customHeight="1">
      <c r="B28" s="2442"/>
      <c r="C28" s="2434" t="s">
        <v>1329</v>
      </c>
      <c r="D28" s="2434"/>
      <c r="E28" s="2444" t="s">
        <v>1403</v>
      </c>
      <c r="F28" s="2445"/>
      <c r="G28" s="2445"/>
      <c r="H28" s="2445"/>
      <c r="I28" s="2445"/>
      <c r="J28" s="2446"/>
    </row>
    <row r="29" spans="2:11" s="802" customFormat="1" ht="22.35" customHeight="1">
      <c r="B29" s="2441"/>
      <c r="C29" s="2434" t="s">
        <v>1469</v>
      </c>
      <c r="D29" s="2434"/>
      <c r="E29" s="2444"/>
      <c r="F29" s="2445"/>
      <c r="G29" s="2445"/>
      <c r="H29" s="2445"/>
      <c r="I29" s="2445"/>
      <c r="J29" s="2446"/>
    </row>
    <row r="30" spans="2:11" s="854" customFormat="1" ht="9.6" customHeight="1">
      <c r="B30" s="784"/>
      <c r="C30" s="798"/>
      <c r="D30" s="798"/>
      <c r="E30" s="784"/>
      <c r="F30" s="784"/>
      <c r="G30" s="784"/>
      <c r="H30" s="784"/>
      <c r="I30" s="784"/>
      <c r="J30" s="798"/>
    </row>
    <row r="31" spans="2:11" s="854" customFormat="1" ht="18" customHeight="1">
      <c r="B31" s="2382" t="s">
        <v>1413</v>
      </c>
      <c r="C31" s="2382"/>
      <c r="D31" s="2382"/>
      <c r="E31" s="2382"/>
      <c r="F31" s="2382"/>
      <c r="G31" s="2382"/>
      <c r="H31" s="2382"/>
      <c r="I31" s="2382"/>
      <c r="J31" s="2382"/>
      <c r="K31" s="789"/>
    </row>
    <row r="32" spans="2:11" s="802" customFormat="1" ht="22.35" customHeight="1">
      <c r="B32" s="857" t="s">
        <v>1398</v>
      </c>
      <c r="C32" s="2444"/>
      <c r="D32" s="2445"/>
      <c r="E32" s="2445"/>
      <c r="F32" s="2445"/>
      <c r="G32" s="2445"/>
      <c r="H32" s="2445"/>
      <c r="I32" s="2445"/>
      <c r="J32" s="2446"/>
    </row>
    <row r="33" spans="1:11" s="802" customFormat="1" ht="22.35" customHeight="1">
      <c r="B33" s="855" t="s">
        <v>1397</v>
      </c>
      <c r="C33" s="2444"/>
      <c r="D33" s="2445"/>
      <c r="E33" s="2445"/>
      <c r="F33" s="2445"/>
      <c r="G33" s="2445"/>
      <c r="H33" s="2445"/>
      <c r="I33" s="2445"/>
      <c r="J33" s="2446"/>
    </row>
    <row r="34" spans="1:11" s="802" customFormat="1" ht="22.35" customHeight="1">
      <c r="B34" s="855" t="s">
        <v>1414</v>
      </c>
      <c r="C34" s="867"/>
      <c r="D34" s="2415"/>
      <c r="E34" s="2415"/>
      <c r="F34" s="2415"/>
      <c r="G34" s="2415"/>
      <c r="H34" s="868" t="s">
        <v>1382</v>
      </c>
      <c r="I34" s="868"/>
      <c r="J34" s="869"/>
    </row>
    <row r="35" spans="1:11" s="802" customFormat="1" ht="22.35" customHeight="1">
      <c r="B35" s="855" t="s">
        <v>1411</v>
      </c>
      <c r="C35" s="2444"/>
      <c r="D35" s="2445"/>
      <c r="E35" s="2445"/>
      <c r="F35" s="2445"/>
      <c r="G35" s="2445"/>
      <c r="H35" s="2445"/>
      <c r="I35" s="2445"/>
      <c r="J35" s="2446"/>
    </row>
    <row r="36" spans="1:11" s="802" customFormat="1" ht="18" customHeight="1">
      <c r="B36" s="2440" t="s">
        <v>1400</v>
      </c>
      <c r="C36" s="861"/>
      <c r="D36" s="2447" t="s">
        <v>1471</v>
      </c>
      <c r="E36" s="2447"/>
      <c r="F36" s="2447"/>
      <c r="G36" s="2447"/>
      <c r="H36" s="2447"/>
      <c r="I36" s="862" t="s">
        <v>1119</v>
      </c>
      <c r="J36" s="863"/>
    </row>
    <row r="37" spans="1:11" s="802" customFormat="1" ht="18" customHeight="1">
      <c r="B37" s="2441"/>
      <c r="C37" s="864"/>
      <c r="D37" s="2448" t="s">
        <v>1471</v>
      </c>
      <c r="E37" s="2448"/>
      <c r="F37" s="2448"/>
      <c r="G37" s="2448"/>
      <c r="H37" s="2448"/>
      <c r="I37" s="865" t="s">
        <v>256</v>
      </c>
      <c r="J37" s="866"/>
    </row>
    <row r="38" spans="1:11" s="802" customFormat="1" ht="22.35" customHeight="1">
      <c r="B38" s="2440" t="s">
        <v>1412</v>
      </c>
      <c r="C38" s="2434" t="s">
        <v>1401</v>
      </c>
      <c r="D38" s="2434"/>
      <c r="E38" s="2435" t="str">
        <f>IF(D16&gt;0,D16," ")</f>
        <v xml:space="preserve"> </v>
      </c>
      <c r="F38" s="2436"/>
      <c r="G38" s="2436"/>
      <c r="H38" s="2436"/>
      <c r="I38" s="2436"/>
      <c r="J38" s="2437"/>
    </row>
    <row r="39" spans="1:11" s="802" customFormat="1" ht="22.35" customHeight="1">
      <c r="B39" s="2442"/>
      <c r="C39" s="2434" t="s">
        <v>1468</v>
      </c>
      <c r="D39" s="2434"/>
      <c r="E39" s="2435" t="str">
        <f>D17</f>
        <v>久留米三郎</v>
      </c>
      <c r="F39" s="2436"/>
      <c r="G39" s="2436"/>
      <c r="H39" s="2436"/>
      <c r="I39" s="2436"/>
      <c r="J39" s="2437"/>
    </row>
    <row r="40" spans="1:11" s="802" customFormat="1" ht="22.35" customHeight="1">
      <c r="B40" s="2442"/>
      <c r="C40" s="2434" t="s">
        <v>1329</v>
      </c>
      <c r="D40" s="2434"/>
      <c r="E40" s="2443">
        <f>I17</f>
        <v>26331</v>
      </c>
      <c r="F40" s="2436"/>
      <c r="G40" s="2436"/>
      <c r="H40" s="2436"/>
      <c r="I40" s="2436"/>
      <c r="J40" s="2437"/>
    </row>
    <row r="41" spans="1:11" s="802" customFormat="1" ht="22.35" customHeight="1">
      <c r="B41" s="2441"/>
      <c r="C41" s="2434" t="s">
        <v>1469</v>
      </c>
      <c r="D41" s="2434"/>
      <c r="E41" s="2435" t="str">
        <f>入力シート!C23</f>
        <v>別紙のとおり</v>
      </c>
      <c r="F41" s="2436"/>
      <c r="G41" s="2436"/>
      <c r="H41" s="2436"/>
      <c r="I41" s="2436"/>
      <c r="J41" s="2437"/>
    </row>
    <row r="42" spans="1:11" s="858" customFormat="1" ht="13.35" customHeight="1">
      <c r="B42" s="2438" t="s">
        <v>1415</v>
      </c>
      <c r="C42" s="2438"/>
      <c r="D42" s="2438"/>
      <c r="E42" s="2438"/>
      <c r="F42" s="2438"/>
      <c r="G42" s="2438"/>
      <c r="H42" s="2438"/>
      <c r="I42" s="2438"/>
      <c r="J42" s="2438"/>
    </row>
    <row r="43" spans="1:11" s="858" customFormat="1" ht="13.35" customHeight="1">
      <c r="B43" s="2439" t="s">
        <v>1416</v>
      </c>
      <c r="C43" s="2439"/>
      <c r="D43" s="2439"/>
      <c r="E43" s="2439"/>
      <c r="F43" s="2439"/>
      <c r="G43" s="2439"/>
      <c r="H43" s="2439"/>
      <c r="I43" s="2439"/>
      <c r="J43" s="2439"/>
      <c r="K43" s="859"/>
    </row>
    <row r="44" spans="1:11" s="858" customFormat="1" ht="13.35" customHeight="1">
      <c r="B44" s="2439" t="s">
        <v>1417</v>
      </c>
      <c r="C44" s="2439"/>
      <c r="D44" s="2439"/>
      <c r="E44" s="2439"/>
      <c r="F44" s="2439"/>
      <c r="G44" s="2439"/>
      <c r="H44" s="2439"/>
      <c r="I44" s="2439"/>
      <c r="J44" s="2439"/>
      <c r="K44" s="2439"/>
    </row>
    <row r="45" spans="1:11" s="858" customFormat="1" ht="13.35" customHeight="1">
      <c r="B45" s="860"/>
      <c r="C45" s="860"/>
      <c r="D45" s="860"/>
      <c r="E45" s="860"/>
      <c r="F45" s="860"/>
      <c r="G45" s="860"/>
      <c r="H45" s="860"/>
      <c r="I45" s="860"/>
      <c r="J45" s="860"/>
      <c r="K45" s="860"/>
    </row>
    <row r="46" spans="1:11" ht="10.35" customHeight="1"/>
    <row r="47" spans="1:11" ht="15" customHeight="1">
      <c r="A47" s="870"/>
      <c r="B47" s="871"/>
      <c r="C47" s="871"/>
      <c r="D47" s="871"/>
      <c r="E47" s="871"/>
      <c r="F47" s="871"/>
      <c r="G47" s="871"/>
      <c r="H47" s="871"/>
      <c r="I47" s="871"/>
      <c r="J47" s="871"/>
      <c r="K47" s="872"/>
    </row>
    <row r="48" spans="1:11" ht="20.100000000000001" customHeight="1">
      <c r="A48" s="847"/>
      <c r="B48" s="2425" t="s">
        <v>1418</v>
      </c>
      <c r="C48" s="2425"/>
      <c r="D48" s="2425"/>
      <c r="E48" s="2425"/>
      <c r="F48" s="2425"/>
      <c r="G48" s="2425"/>
      <c r="H48" s="2425"/>
      <c r="I48" s="2425"/>
      <c r="J48" s="2425"/>
      <c r="K48" s="848"/>
    </row>
    <row r="49" spans="1:11" ht="20.100000000000001" customHeight="1">
      <c r="A49" s="847"/>
      <c r="B49" s="2425" t="s">
        <v>1419</v>
      </c>
      <c r="C49" s="2425"/>
      <c r="D49" s="2425"/>
      <c r="E49" s="2425"/>
      <c r="F49" s="2425"/>
      <c r="G49" s="2425"/>
      <c r="H49" s="2425"/>
      <c r="I49" s="2425"/>
      <c r="J49" s="2425"/>
      <c r="K49" s="848"/>
    </row>
    <row r="50" spans="1:11" ht="20.100000000000001" customHeight="1">
      <c r="A50" s="847"/>
      <c r="B50" s="2425" t="s">
        <v>1420</v>
      </c>
      <c r="C50" s="2425"/>
      <c r="D50" s="2425"/>
      <c r="E50" s="2425"/>
      <c r="F50" s="2425"/>
      <c r="G50" s="2425"/>
      <c r="H50" s="2425"/>
      <c r="I50" s="2425"/>
      <c r="J50" s="2425"/>
      <c r="K50" s="848"/>
    </row>
    <row r="51" spans="1:11" ht="20.100000000000001" customHeight="1">
      <c r="A51" s="847"/>
      <c r="B51" s="2425" t="s">
        <v>1421</v>
      </c>
      <c r="C51" s="2425"/>
      <c r="D51" s="2425"/>
      <c r="E51" s="2425"/>
      <c r="F51" s="2425"/>
      <c r="G51" s="2425"/>
      <c r="H51" s="2425"/>
      <c r="I51" s="2425"/>
      <c r="J51" s="2425"/>
      <c r="K51" s="848"/>
    </row>
    <row r="52" spans="1:11" ht="20.100000000000001" customHeight="1">
      <c r="A52" s="847"/>
      <c r="B52" s="2425" t="s">
        <v>1422</v>
      </c>
      <c r="C52" s="2425"/>
      <c r="D52" s="2425"/>
      <c r="E52" s="2425"/>
      <c r="F52" s="2425"/>
      <c r="G52" s="2425"/>
      <c r="H52" s="2425"/>
      <c r="I52" s="2425"/>
      <c r="J52" s="2425"/>
      <c r="K52" s="848"/>
    </row>
    <row r="53" spans="1:11" ht="20.100000000000001" customHeight="1">
      <c r="A53" s="847"/>
      <c r="B53" s="2425" t="s">
        <v>1423</v>
      </c>
      <c r="C53" s="2425"/>
      <c r="D53" s="2425"/>
      <c r="E53" s="2425"/>
      <c r="F53" s="2425"/>
      <c r="G53" s="2425"/>
      <c r="H53" s="2425"/>
      <c r="I53" s="2425"/>
      <c r="J53" s="2425"/>
      <c r="K53" s="848"/>
    </row>
    <row r="54" spans="1:11" ht="20.100000000000001" customHeight="1">
      <c r="A54" s="847"/>
      <c r="B54" s="2425" t="s">
        <v>1424</v>
      </c>
      <c r="C54" s="2425"/>
      <c r="D54" s="2425"/>
      <c r="E54" s="2425"/>
      <c r="F54" s="2425"/>
      <c r="G54" s="2425"/>
      <c r="H54" s="2425"/>
      <c r="I54" s="2425"/>
      <c r="J54" s="2425"/>
      <c r="K54" s="848"/>
    </row>
    <row r="55" spans="1:11" ht="20.100000000000001" customHeight="1">
      <c r="A55" s="847"/>
      <c r="B55" s="2425" t="s">
        <v>1425</v>
      </c>
      <c r="C55" s="2425"/>
      <c r="D55" s="2425"/>
      <c r="E55" s="2425"/>
      <c r="F55" s="2425"/>
      <c r="G55" s="2425"/>
      <c r="H55" s="2425"/>
      <c r="I55" s="2425"/>
      <c r="J55" s="2425"/>
      <c r="K55" s="848"/>
    </row>
    <row r="56" spans="1:11" ht="20.100000000000001" customHeight="1">
      <c r="A56" s="847"/>
      <c r="B56" s="2425" t="s">
        <v>1426</v>
      </c>
      <c r="C56" s="2425"/>
      <c r="D56" s="2425"/>
      <c r="E56" s="2425"/>
      <c r="F56" s="2425"/>
      <c r="G56" s="2425"/>
      <c r="H56" s="2425"/>
      <c r="I56" s="2425"/>
      <c r="J56" s="2425"/>
      <c r="K56" s="848"/>
    </row>
    <row r="57" spans="1:11" ht="20.100000000000001" customHeight="1">
      <c r="A57" s="847"/>
      <c r="B57" s="2425" t="s">
        <v>1427</v>
      </c>
      <c r="C57" s="2425"/>
      <c r="D57" s="2425"/>
      <c r="E57" s="2425"/>
      <c r="F57" s="2425"/>
      <c r="G57" s="2425"/>
      <c r="H57" s="2425"/>
      <c r="I57" s="2425"/>
      <c r="J57" s="2425"/>
      <c r="K57" s="848"/>
    </row>
    <row r="58" spans="1:11" ht="20.100000000000001" customHeight="1">
      <c r="A58" s="847"/>
      <c r="B58" s="2425" t="s">
        <v>1428</v>
      </c>
      <c r="C58" s="2425"/>
      <c r="D58" s="2425"/>
      <c r="E58" s="2425"/>
      <c r="F58" s="2425"/>
      <c r="G58" s="2425"/>
      <c r="H58" s="2425"/>
      <c r="I58" s="2425"/>
      <c r="J58" s="2425"/>
      <c r="K58" s="848"/>
    </row>
    <row r="59" spans="1:11" ht="20.100000000000001" customHeight="1">
      <c r="A59" s="847"/>
      <c r="B59" s="2425" t="s">
        <v>1429</v>
      </c>
      <c r="C59" s="2425"/>
      <c r="D59" s="2425"/>
      <c r="E59" s="2425"/>
      <c r="F59" s="2425"/>
      <c r="G59" s="2425"/>
      <c r="H59" s="2425"/>
      <c r="I59" s="2425"/>
      <c r="J59" s="2425"/>
      <c r="K59" s="848"/>
    </row>
    <row r="60" spans="1:11" ht="20.100000000000001" customHeight="1">
      <c r="A60" s="847"/>
      <c r="B60" s="2425" t="s">
        <v>1430</v>
      </c>
      <c r="C60" s="2425"/>
      <c r="D60" s="2425"/>
      <c r="E60" s="2425"/>
      <c r="F60" s="2425"/>
      <c r="G60" s="2425"/>
      <c r="H60" s="2425"/>
      <c r="I60" s="2425"/>
      <c r="J60" s="2425"/>
      <c r="K60" s="848"/>
    </row>
    <row r="61" spans="1:11" ht="20.100000000000001" customHeight="1">
      <c r="A61" s="847"/>
      <c r="B61" s="2425" t="s">
        <v>1431</v>
      </c>
      <c r="C61" s="2425"/>
      <c r="D61" s="2425"/>
      <c r="E61" s="2425"/>
      <c r="F61" s="2425"/>
      <c r="G61" s="2425"/>
      <c r="H61" s="2425"/>
      <c r="I61" s="2425"/>
      <c r="J61" s="2425"/>
      <c r="K61" s="848"/>
    </row>
    <row r="62" spans="1:11" ht="20.100000000000001" customHeight="1">
      <c r="A62" s="847"/>
      <c r="B62" s="2425" t="s">
        <v>1432</v>
      </c>
      <c r="C62" s="2425"/>
      <c r="D62" s="2425"/>
      <c r="E62" s="2425"/>
      <c r="F62" s="2425"/>
      <c r="G62" s="2425"/>
      <c r="H62" s="2425"/>
      <c r="I62" s="2425"/>
      <c r="J62" s="2425"/>
      <c r="K62" s="848"/>
    </row>
    <row r="63" spans="1:11" ht="20.100000000000001" customHeight="1">
      <c r="A63" s="847"/>
      <c r="B63" s="2425" t="s">
        <v>1433</v>
      </c>
      <c r="C63" s="2425"/>
      <c r="D63" s="2425"/>
      <c r="E63" s="2425"/>
      <c r="F63" s="2425"/>
      <c r="G63" s="2425"/>
      <c r="H63" s="2425"/>
      <c r="I63" s="2425"/>
      <c r="J63" s="2425"/>
      <c r="K63" s="848"/>
    </row>
    <row r="64" spans="1:11" ht="20.100000000000001" customHeight="1">
      <c r="A64" s="847"/>
      <c r="B64" s="2425" t="s">
        <v>1434</v>
      </c>
      <c r="C64" s="2425"/>
      <c r="D64" s="2425"/>
      <c r="E64" s="2425"/>
      <c r="F64" s="2425"/>
      <c r="G64" s="2425"/>
      <c r="H64" s="2425"/>
      <c r="I64" s="2425"/>
      <c r="J64" s="2425"/>
      <c r="K64" s="848"/>
    </row>
    <row r="65" spans="1:11" ht="20.100000000000001" customHeight="1">
      <c r="A65" s="847"/>
      <c r="B65" s="2425" t="s">
        <v>1435</v>
      </c>
      <c r="C65" s="2425"/>
      <c r="D65" s="2425"/>
      <c r="E65" s="2425"/>
      <c r="F65" s="2425"/>
      <c r="G65" s="2425"/>
      <c r="H65" s="2425"/>
      <c r="I65" s="2425"/>
      <c r="J65" s="2425"/>
      <c r="K65" s="848"/>
    </row>
    <row r="66" spans="1:11" ht="20.100000000000001" customHeight="1">
      <c r="A66" s="847"/>
      <c r="B66" s="2425" t="s">
        <v>1436</v>
      </c>
      <c r="C66" s="2425"/>
      <c r="D66" s="2425"/>
      <c r="E66" s="2425"/>
      <c r="F66" s="2425"/>
      <c r="G66" s="2425"/>
      <c r="H66" s="2425"/>
      <c r="I66" s="2425"/>
      <c r="J66" s="2425"/>
      <c r="K66" s="848"/>
    </row>
    <row r="67" spans="1:11" ht="20.100000000000001" customHeight="1">
      <c r="A67" s="847"/>
      <c r="B67" s="2425" t="s">
        <v>1437</v>
      </c>
      <c r="C67" s="2425"/>
      <c r="D67" s="2425"/>
      <c r="E67" s="2425"/>
      <c r="F67" s="2425"/>
      <c r="G67" s="2425"/>
      <c r="H67" s="2425"/>
      <c r="I67" s="2425"/>
      <c r="J67" s="2425"/>
      <c r="K67" s="848"/>
    </row>
    <row r="68" spans="1:11" ht="20.100000000000001" customHeight="1">
      <c r="A68" s="847"/>
      <c r="B68" s="2425" t="s">
        <v>1438</v>
      </c>
      <c r="C68" s="2425"/>
      <c r="D68" s="2425"/>
      <c r="E68" s="2425"/>
      <c r="F68" s="2425"/>
      <c r="G68" s="2425"/>
      <c r="H68" s="2425"/>
      <c r="I68" s="2425"/>
      <c r="J68" s="2425"/>
      <c r="K68" s="848"/>
    </row>
    <row r="69" spans="1:11" ht="20.100000000000001" customHeight="1">
      <c r="A69" s="847"/>
      <c r="B69" s="2425" t="s">
        <v>1439</v>
      </c>
      <c r="C69" s="2425"/>
      <c r="D69" s="2425"/>
      <c r="E69" s="2425"/>
      <c r="F69" s="2425"/>
      <c r="G69" s="2425"/>
      <c r="H69" s="2425"/>
      <c r="I69" s="2425"/>
      <c r="J69" s="2425"/>
      <c r="K69" s="848"/>
    </row>
    <row r="70" spans="1:11" ht="30" customHeight="1">
      <c r="A70" s="847"/>
      <c r="B70" s="2425"/>
      <c r="C70" s="2425"/>
      <c r="D70" s="2425"/>
      <c r="E70" s="2425"/>
      <c r="F70" s="2425"/>
      <c r="G70" s="2425"/>
      <c r="H70" s="2425"/>
      <c r="I70" s="2425"/>
      <c r="J70" s="2425"/>
      <c r="K70" s="848"/>
    </row>
    <row r="71" spans="1:11" ht="20.100000000000001" customHeight="1">
      <c r="A71" s="847"/>
      <c r="B71" s="2425" t="s">
        <v>1440</v>
      </c>
      <c r="C71" s="2425"/>
      <c r="D71" s="2425"/>
      <c r="E71" s="2425"/>
      <c r="F71" s="2425"/>
      <c r="G71" s="2425"/>
      <c r="H71" s="2425"/>
      <c r="I71" s="2425"/>
      <c r="J71" s="2425"/>
      <c r="K71" s="848"/>
    </row>
    <row r="72" spans="1:11" ht="20.100000000000001" customHeight="1">
      <c r="A72" s="847"/>
      <c r="B72" s="2425" t="s">
        <v>1441</v>
      </c>
      <c r="C72" s="2425"/>
      <c r="D72" s="2425"/>
      <c r="E72" s="2425"/>
      <c r="F72" s="2425"/>
      <c r="G72" s="2425"/>
      <c r="H72" s="2425"/>
      <c r="I72" s="2425"/>
      <c r="J72" s="2425"/>
      <c r="K72" s="848"/>
    </row>
    <row r="73" spans="1:11" ht="20.100000000000001" customHeight="1">
      <c r="A73" s="847"/>
      <c r="B73" s="2425" t="s">
        <v>1442</v>
      </c>
      <c r="C73" s="2425"/>
      <c r="D73" s="2425"/>
      <c r="E73" s="2425"/>
      <c r="F73" s="2425"/>
      <c r="G73" s="2425"/>
      <c r="H73" s="2425"/>
      <c r="I73" s="2425"/>
      <c r="J73" s="2425"/>
      <c r="K73" s="848"/>
    </row>
    <row r="74" spans="1:11" ht="30" customHeight="1">
      <c r="A74" s="847"/>
      <c r="B74" s="2425"/>
      <c r="C74" s="2425"/>
      <c r="D74" s="2425"/>
      <c r="E74" s="2425"/>
      <c r="F74" s="2425"/>
      <c r="G74" s="2425"/>
      <c r="H74" s="2425"/>
      <c r="I74" s="2425"/>
      <c r="J74" s="2425"/>
      <c r="K74" s="848"/>
    </row>
    <row r="75" spans="1:11" ht="20.100000000000001" customHeight="1">
      <c r="A75" s="847"/>
      <c r="B75" s="2425" t="s">
        <v>1443</v>
      </c>
      <c r="C75" s="2425"/>
      <c r="D75" s="2425"/>
      <c r="E75" s="2425"/>
      <c r="F75" s="2425"/>
      <c r="G75" s="2425"/>
      <c r="H75" s="2425"/>
      <c r="I75" s="2425"/>
      <c r="J75" s="2425"/>
      <c r="K75" s="848"/>
    </row>
    <row r="76" spans="1:11" ht="30" customHeight="1">
      <c r="A76" s="847"/>
      <c r="B76" s="2425"/>
      <c r="C76" s="2425"/>
      <c r="D76" s="2425"/>
      <c r="E76" s="2425"/>
      <c r="F76" s="2425"/>
      <c r="G76" s="2425"/>
      <c r="H76" s="2425"/>
      <c r="I76" s="2425"/>
      <c r="J76" s="2425"/>
      <c r="K76" s="848"/>
    </row>
    <row r="77" spans="1:11" ht="20.100000000000001" customHeight="1">
      <c r="A77" s="847"/>
      <c r="B77" s="2425" t="s">
        <v>1444</v>
      </c>
      <c r="C77" s="2425"/>
      <c r="D77" s="2425"/>
      <c r="E77" s="2425"/>
      <c r="F77" s="2425"/>
      <c r="G77" s="2425"/>
      <c r="H77" s="2425"/>
      <c r="I77" s="2425"/>
      <c r="J77" s="2425"/>
      <c r="K77" s="848"/>
    </row>
    <row r="78" spans="1:11" ht="20.100000000000001" customHeight="1">
      <c r="A78" s="847"/>
      <c r="B78" s="2425" t="s">
        <v>1445</v>
      </c>
      <c r="C78" s="2425"/>
      <c r="D78" s="2425"/>
      <c r="E78" s="2425"/>
      <c r="F78" s="2425"/>
      <c r="G78" s="2425"/>
      <c r="H78" s="2425"/>
      <c r="I78" s="2425"/>
      <c r="J78" s="2425"/>
      <c r="K78" s="848"/>
    </row>
    <row r="79" spans="1:11" ht="30" customHeight="1">
      <c r="A79" s="847"/>
      <c r="B79" s="2425"/>
      <c r="C79" s="2425"/>
      <c r="D79" s="2425"/>
      <c r="E79" s="2425"/>
      <c r="F79" s="2425"/>
      <c r="G79" s="2425"/>
      <c r="H79" s="2425"/>
      <c r="I79" s="2425"/>
      <c r="J79" s="2425"/>
      <c r="K79" s="848"/>
    </row>
    <row r="80" spans="1:11" ht="20.100000000000001" customHeight="1">
      <c r="A80" s="847"/>
      <c r="B80" s="2425" t="s">
        <v>1446</v>
      </c>
      <c r="C80" s="2425"/>
      <c r="D80" s="2425"/>
      <c r="E80" s="2425"/>
      <c r="F80" s="2425"/>
      <c r="G80" s="2425"/>
      <c r="H80" s="2425"/>
      <c r="I80" s="2425"/>
      <c r="J80" s="2425"/>
      <c r="K80" s="848"/>
    </row>
    <row r="81" spans="1:11" ht="20.100000000000001" customHeight="1">
      <c r="A81" s="847"/>
      <c r="B81" s="2425" t="s">
        <v>1447</v>
      </c>
      <c r="C81" s="2425"/>
      <c r="D81" s="2425"/>
      <c r="E81" s="2425"/>
      <c r="F81" s="2425"/>
      <c r="G81" s="2425"/>
      <c r="H81" s="2425"/>
      <c r="I81" s="2425"/>
      <c r="J81" s="2425"/>
      <c r="K81" s="848"/>
    </row>
    <row r="82" spans="1:11" ht="20.100000000000001" customHeight="1">
      <c r="A82" s="847"/>
      <c r="B82" s="2425" t="s">
        <v>1448</v>
      </c>
      <c r="C82" s="2425"/>
      <c r="D82" s="2425"/>
      <c r="E82" s="2425"/>
      <c r="F82" s="2425"/>
      <c r="G82" s="2425"/>
      <c r="H82" s="2425"/>
      <c r="I82" s="2425"/>
      <c r="J82" s="2425"/>
      <c r="K82" s="848"/>
    </row>
    <row r="83" spans="1:11" ht="30" customHeight="1">
      <c r="A83" s="849"/>
      <c r="B83" s="2426"/>
      <c r="C83" s="2426"/>
      <c r="D83" s="2426"/>
      <c r="E83" s="2426"/>
      <c r="F83" s="2426"/>
      <c r="G83" s="2426"/>
      <c r="H83" s="2426"/>
      <c r="I83" s="2426"/>
      <c r="J83" s="2426"/>
      <c r="K83" s="851"/>
    </row>
    <row r="84" spans="1:11" ht="13.35" customHeight="1">
      <c r="B84" s="2427"/>
      <c r="C84" s="2427"/>
      <c r="D84" s="2427"/>
      <c r="E84" s="2427"/>
      <c r="F84" s="2427"/>
      <c r="G84" s="2427"/>
      <c r="H84" s="2427"/>
      <c r="I84" s="2427"/>
      <c r="J84" s="2427"/>
    </row>
    <row r="86" spans="1:11">
      <c r="J86" s="846" t="s">
        <v>1449</v>
      </c>
    </row>
    <row r="88" spans="1:11" ht="25.35" customHeight="1">
      <c r="B88" s="2411" t="s">
        <v>1450</v>
      </c>
      <c r="C88" s="2412"/>
      <c r="D88" s="2412"/>
      <c r="E88" s="2412"/>
      <c r="F88" s="2412"/>
      <c r="G88" s="2412"/>
      <c r="H88" s="2412"/>
      <c r="I88" s="2412"/>
      <c r="J88" s="2412"/>
      <c r="K88" s="786"/>
    </row>
    <row r="89" spans="1:11" ht="20.100000000000001" customHeight="1">
      <c r="B89" s="2419" t="s">
        <v>1477</v>
      </c>
      <c r="C89" s="2420"/>
      <c r="D89" s="2420"/>
      <c r="E89" s="2420"/>
      <c r="F89" s="2420"/>
      <c r="G89" s="2420"/>
      <c r="H89" s="2420"/>
      <c r="I89" s="2420"/>
      <c r="J89" s="2421"/>
    </row>
    <row r="90" spans="1:11" ht="20.100000000000001" customHeight="1">
      <c r="B90" s="2422" t="s">
        <v>1451</v>
      </c>
      <c r="C90" s="2423"/>
      <c r="D90" s="2423"/>
      <c r="E90" s="2423"/>
      <c r="F90" s="2423"/>
      <c r="G90" s="2423"/>
      <c r="H90" s="2423"/>
      <c r="I90" s="2423"/>
      <c r="J90" s="2424"/>
    </row>
    <row r="91" spans="1:11" ht="20.100000000000001" customHeight="1">
      <c r="B91" s="2416" t="s">
        <v>1452</v>
      </c>
      <c r="C91" s="2417"/>
      <c r="D91" s="2417"/>
      <c r="E91" s="2417"/>
      <c r="F91" s="2417"/>
      <c r="G91" s="2417"/>
      <c r="H91" s="2417"/>
      <c r="I91" s="2417"/>
      <c r="J91" s="2418"/>
    </row>
    <row r="92" spans="1:11" ht="20.100000000000001" customHeight="1">
      <c r="B92" s="2416" t="s">
        <v>1453</v>
      </c>
      <c r="C92" s="2417"/>
      <c r="D92" s="2417"/>
      <c r="E92" s="2417"/>
      <c r="F92" s="2417"/>
      <c r="G92" s="2417"/>
      <c r="H92" s="2417"/>
      <c r="I92" s="2417"/>
      <c r="J92" s="2418"/>
    </row>
    <row r="93" spans="1:11" ht="20.100000000000001" customHeight="1">
      <c r="B93" s="2416" t="s">
        <v>1454</v>
      </c>
      <c r="C93" s="2417"/>
      <c r="D93" s="2417"/>
      <c r="E93" s="2417"/>
      <c r="F93" s="2417"/>
      <c r="G93" s="2417"/>
      <c r="H93" s="2417"/>
      <c r="I93" s="2417"/>
      <c r="J93" s="2418"/>
    </row>
    <row r="94" spans="1:11" ht="20.100000000000001" customHeight="1">
      <c r="B94" s="2416" t="s">
        <v>1455</v>
      </c>
      <c r="C94" s="2417"/>
      <c r="D94" s="2417"/>
      <c r="E94" s="2417"/>
      <c r="F94" s="2417"/>
      <c r="G94" s="2417"/>
      <c r="H94" s="2417"/>
      <c r="I94" s="2417"/>
      <c r="J94" s="2418"/>
    </row>
    <row r="95" spans="1:11" ht="20.100000000000001" customHeight="1">
      <c r="B95" s="2416" t="s">
        <v>1456</v>
      </c>
      <c r="C95" s="2417"/>
      <c r="D95" s="2417"/>
      <c r="E95" s="2417"/>
      <c r="F95" s="2417"/>
      <c r="G95" s="2417"/>
      <c r="H95" s="2417"/>
      <c r="I95" s="2417"/>
      <c r="J95" s="2418"/>
    </row>
    <row r="96" spans="1:11" ht="20.100000000000001" customHeight="1">
      <c r="B96" s="2416" t="s">
        <v>1457</v>
      </c>
      <c r="C96" s="2417"/>
      <c r="D96" s="2417"/>
      <c r="E96" s="2417"/>
      <c r="F96" s="2417"/>
      <c r="G96" s="2417"/>
      <c r="H96" s="2417"/>
      <c r="I96" s="2417"/>
      <c r="J96" s="2418"/>
    </row>
    <row r="97" spans="2:10" ht="20.100000000000001" customHeight="1">
      <c r="B97" s="2416" t="s">
        <v>1458</v>
      </c>
      <c r="C97" s="2417"/>
      <c r="D97" s="2417"/>
      <c r="E97" s="2417"/>
      <c r="F97" s="2417"/>
      <c r="G97" s="2417"/>
      <c r="H97" s="2417"/>
      <c r="I97" s="2417"/>
      <c r="J97" s="2418"/>
    </row>
    <row r="98" spans="2:10" ht="20.100000000000001" customHeight="1">
      <c r="B98" s="2416" t="s">
        <v>1459</v>
      </c>
      <c r="C98" s="2417"/>
      <c r="D98" s="2417"/>
      <c r="E98" s="2417"/>
      <c r="F98" s="2417"/>
      <c r="G98" s="2417"/>
      <c r="H98" s="2417"/>
      <c r="I98" s="2417"/>
      <c r="J98" s="2418"/>
    </row>
    <row r="99" spans="2:10" ht="20.100000000000001" customHeight="1">
      <c r="B99" s="2431"/>
      <c r="C99" s="2432"/>
      <c r="D99" s="2432"/>
      <c r="E99" s="2432"/>
      <c r="F99" s="2432"/>
      <c r="G99" s="2432"/>
      <c r="H99" s="2432"/>
      <c r="I99" s="2432"/>
      <c r="J99" s="2433"/>
    </row>
    <row r="100" spans="2:10" ht="20.100000000000001" customHeight="1">
      <c r="B100" s="2416" t="s">
        <v>1460</v>
      </c>
      <c r="C100" s="2417"/>
      <c r="D100" s="2417"/>
      <c r="E100" s="2417"/>
      <c r="F100" s="2417"/>
      <c r="G100" s="2417"/>
      <c r="H100" s="2417"/>
      <c r="I100" s="2417"/>
      <c r="J100" s="2418"/>
    </row>
    <row r="101" spans="2:10" ht="20.100000000000001" customHeight="1">
      <c r="B101" s="2416" t="s">
        <v>1452</v>
      </c>
      <c r="C101" s="2417"/>
      <c r="D101" s="2417"/>
      <c r="E101" s="2417"/>
      <c r="F101" s="2417"/>
      <c r="G101" s="2417"/>
      <c r="H101" s="2417"/>
      <c r="I101" s="2417"/>
      <c r="J101" s="2418"/>
    </row>
    <row r="102" spans="2:10" ht="20.100000000000001" customHeight="1">
      <c r="B102" s="2416" t="s">
        <v>1461</v>
      </c>
      <c r="C102" s="2417"/>
      <c r="D102" s="2417"/>
      <c r="E102" s="2417"/>
      <c r="F102" s="2417"/>
      <c r="G102" s="2417"/>
      <c r="H102" s="2417"/>
      <c r="I102" s="2417"/>
      <c r="J102" s="2418"/>
    </row>
    <row r="103" spans="2:10" ht="20.100000000000001" customHeight="1">
      <c r="B103" s="2416" t="s">
        <v>1462</v>
      </c>
      <c r="C103" s="2417"/>
      <c r="D103" s="2417"/>
      <c r="E103" s="2417"/>
      <c r="F103" s="2417"/>
      <c r="G103" s="2417"/>
      <c r="H103" s="2417"/>
      <c r="I103" s="2417"/>
      <c r="J103" s="2418"/>
    </row>
    <row r="104" spans="2:10" ht="20.100000000000001" customHeight="1">
      <c r="B104" s="2416" t="s">
        <v>1463</v>
      </c>
      <c r="C104" s="2417"/>
      <c r="D104" s="2417"/>
      <c r="E104" s="2417"/>
      <c r="F104" s="2417"/>
      <c r="G104" s="2417"/>
      <c r="H104" s="2417"/>
      <c r="I104" s="2417"/>
      <c r="J104" s="2418"/>
    </row>
    <row r="105" spans="2:10" ht="20.100000000000001" customHeight="1">
      <c r="B105" s="2416" t="s">
        <v>1464</v>
      </c>
      <c r="C105" s="2417"/>
      <c r="D105" s="2417"/>
      <c r="E105" s="2417"/>
      <c r="F105" s="2417"/>
      <c r="G105" s="2417"/>
      <c r="H105" s="2417"/>
      <c r="I105" s="2417"/>
      <c r="J105" s="2418"/>
    </row>
    <row r="106" spans="2:10" ht="20.100000000000001" customHeight="1">
      <c r="B106" s="2416" t="s">
        <v>1465</v>
      </c>
      <c r="C106" s="2417"/>
      <c r="D106" s="2417"/>
      <c r="E106" s="2417"/>
      <c r="F106" s="2417"/>
      <c r="G106" s="2417"/>
      <c r="H106" s="2417"/>
      <c r="I106" s="2417"/>
      <c r="J106" s="2418"/>
    </row>
    <row r="107" spans="2:10" ht="20.100000000000001" customHeight="1">
      <c r="B107" s="2428"/>
      <c r="C107" s="2429"/>
      <c r="D107" s="2429"/>
      <c r="E107" s="2429"/>
      <c r="F107" s="2429"/>
      <c r="G107" s="2429"/>
      <c r="H107" s="2429"/>
      <c r="I107" s="2429"/>
      <c r="J107" s="2430"/>
    </row>
    <row r="108" spans="2:10" ht="20.100000000000001" customHeight="1">
      <c r="B108" s="2419" t="s">
        <v>1476</v>
      </c>
      <c r="C108" s="2420"/>
      <c r="D108" s="2420"/>
      <c r="E108" s="2420"/>
      <c r="F108" s="2420"/>
      <c r="G108" s="2420"/>
      <c r="H108" s="2420"/>
      <c r="I108" s="2420"/>
      <c r="J108" s="2421"/>
    </row>
    <row r="109" spans="2:10" ht="20.100000000000001" customHeight="1">
      <c r="B109" s="2431"/>
      <c r="C109" s="2432"/>
      <c r="D109" s="2432"/>
      <c r="E109" s="2432"/>
      <c r="F109" s="2432"/>
      <c r="G109" s="2432"/>
      <c r="H109" s="2432"/>
      <c r="I109" s="2432"/>
      <c r="J109" s="2433"/>
    </row>
    <row r="110" spans="2:10" ht="20.100000000000001" customHeight="1">
      <c r="B110" s="847"/>
      <c r="C110" s="780"/>
      <c r="D110" s="780"/>
      <c r="E110" s="780"/>
      <c r="F110" s="780"/>
      <c r="G110" s="780"/>
      <c r="H110" s="780"/>
      <c r="I110" s="780"/>
      <c r="J110" s="848"/>
    </row>
    <row r="111" spans="2:10" ht="20.100000000000001" customHeight="1">
      <c r="B111" s="847"/>
      <c r="C111" s="780"/>
      <c r="D111" s="780"/>
      <c r="E111" s="780"/>
      <c r="F111" s="780"/>
      <c r="G111" s="780"/>
      <c r="H111" s="780"/>
      <c r="I111" s="780"/>
      <c r="J111" s="848"/>
    </row>
    <row r="112" spans="2:10" ht="20.100000000000001" customHeight="1">
      <c r="B112" s="847"/>
      <c r="C112" s="780"/>
      <c r="D112" s="780"/>
      <c r="E112" s="780"/>
      <c r="F112" s="780"/>
      <c r="G112" s="780"/>
      <c r="H112" s="780"/>
      <c r="I112" s="780"/>
      <c r="J112" s="848"/>
    </row>
    <row r="113" spans="2:10" ht="20.100000000000001" customHeight="1">
      <c r="B113" s="847"/>
      <c r="C113" s="780"/>
      <c r="D113" s="780"/>
      <c r="E113" s="780"/>
      <c r="F113" s="780"/>
      <c r="G113" s="780"/>
      <c r="H113" s="780"/>
      <c r="I113" s="780"/>
      <c r="J113" s="848"/>
    </row>
    <row r="114" spans="2:10" ht="20.100000000000001" customHeight="1">
      <c r="B114" s="847"/>
      <c r="C114" s="780"/>
      <c r="D114" s="780"/>
      <c r="E114" s="780"/>
      <c r="F114" s="780"/>
      <c r="G114" s="780"/>
      <c r="H114" s="780"/>
      <c r="I114" s="780"/>
      <c r="J114" s="848"/>
    </row>
    <row r="115" spans="2:10" ht="20.100000000000001" customHeight="1">
      <c r="B115" s="847"/>
      <c r="C115" s="780"/>
      <c r="D115" s="780"/>
      <c r="E115" s="780"/>
      <c r="F115" s="780"/>
      <c r="G115" s="780"/>
      <c r="H115" s="780"/>
      <c r="I115" s="780"/>
      <c r="J115" s="848"/>
    </row>
    <row r="116" spans="2:10" ht="20.100000000000001" customHeight="1">
      <c r="B116" s="847"/>
      <c r="C116" s="780"/>
      <c r="D116" s="780"/>
      <c r="E116" s="780"/>
      <c r="F116" s="780"/>
      <c r="G116" s="780"/>
      <c r="H116" s="780"/>
      <c r="I116" s="780"/>
      <c r="J116" s="848"/>
    </row>
    <row r="117" spans="2:10" ht="20.100000000000001" customHeight="1">
      <c r="B117" s="847"/>
      <c r="C117" s="780"/>
      <c r="D117" s="780"/>
      <c r="E117" s="780"/>
      <c r="F117" s="780"/>
      <c r="G117" s="780"/>
      <c r="H117" s="780"/>
      <c r="I117" s="780"/>
      <c r="J117" s="848"/>
    </row>
    <row r="118" spans="2:10" ht="20.100000000000001" customHeight="1">
      <c r="B118" s="847"/>
      <c r="C118" s="780"/>
      <c r="D118" s="780"/>
      <c r="E118" s="780"/>
      <c r="F118" s="780"/>
      <c r="G118" s="780"/>
      <c r="H118" s="780"/>
      <c r="I118" s="780"/>
      <c r="J118" s="848"/>
    </row>
    <row r="119" spans="2:10" ht="20.100000000000001" customHeight="1">
      <c r="B119" s="847"/>
      <c r="C119" s="780"/>
      <c r="D119" s="780"/>
      <c r="E119" s="780"/>
      <c r="F119" s="780"/>
      <c r="G119" s="780"/>
      <c r="H119" s="780"/>
      <c r="I119" s="780"/>
      <c r="J119" s="848"/>
    </row>
    <row r="120" spans="2:10" ht="20.100000000000001" customHeight="1">
      <c r="B120" s="847"/>
      <c r="C120" s="780"/>
      <c r="D120" s="780"/>
      <c r="E120" s="780"/>
      <c r="F120" s="780"/>
      <c r="G120" s="780"/>
      <c r="H120" s="780"/>
      <c r="I120" s="780"/>
      <c r="J120" s="848"/>
    </row>
    <row r="121" spans="2:10" ht="20.100000000000001" customHeight="1">
      <c r="B121" s="847"/>
      <c r="C121" s="780"/>
      <c r="D121" s="780"/>
      <c r="E121" s="780"/>
      <c r="F121" s="780"/>
      <c r="G121" s="780"/>
      <c r="H121" s="780"/>
      <c r="I121" s="780"/>
      <c r="J121" s="848"/>
    </row>
    <row r="122" spans="2:10" ht="20.100000000000001" customHeight="1">
      <c r="B122" s="847"/>
      <c r="C122" s="780"/>
      <c r="D122" s="780"/>
      <c r="E122" s="780"/>
      <c r="F122" s="780"/>
      <c r="G122" s="780"/>
      <c r="H122" s="780"/>
      <c r="I122" s="780"/>
      <c r="J122" s="848"/>
    </row>
    <row r="123" spans="2:10" ht="20.100000000000001" customHeight="1">
      <c r="B123" s="847"/>
      <c r="C123" s="780"/>
      <c r="D123" s="780"/>
      <c r="E123" s="780"/>
      <c r="F123" s="780"/>
      <c r="G123" s="780"/>
      <c r="H123" s="780"/>
      <c r="I123" s="780"/>
      <c r="J123" s="848"/>
    </row>
    <row r="124" spans="2:10" ht="20.100000000000001" customHeight="1">
      <c r="B124" s="847"/>
      <c r="C124" s="780"/>
      <c r="D124" s="780"/>
      <c r="E124" s="780"/>
      <c r="F124" s="780"/>
      <c r="G124" s="780"/>
      <c r="H124" s="780"/>
      <c r="I124" s="780"/>
      <c r="J124" s="848"/>
    </row>
    <row r="125" spans="2:10" ht="20.100000000000001" customHeight="1">
      <c r="B125" s="849"/>
      <c r="C125" s="850"/>
      <c r="D125" s="850"/>
      <c r="E125" s="850"/>
      <c r="F125" s="850"/>
      <c r="G125" s="850"/>
      <c r="H125" s="850"/>
      <c r="I125" s="850"/>
      <c r="J125" s="851"/>
    </row>
  </sheetData>
  <mergeCells count="114">
    <mergeCell ref="F8:G8"/>
    <mergeCell ref="H8:J8"/>
    <mergeCell ref="F9:G9"/>
    <mergeCell ref="H9:I9"/>
    <mergeCell ref="F10:G10"/>
    <mergeCell ref="H10:J10"/>
    <mergeCell ref="B2:J2"/>
    <mergeCell ref="D7:E7"/>
    <mergeCell ref="H7:J7"/>
    <mergeCell ref="F7:G7"/>
    <mergeCell ref="H4:I4"/>
    <mergeCell ref="B19:J19"/>
    <mergeCell ref="C20:J20"/>
    <mergeCell ref="C21:J21"/>
    <mergeCell ref="B12:J12"/>
    <mergeCell ref="B13:J13"/>
    <mergeCell ref="B15:J15"/>
    <mergeCell ref="B16:B17"/>
    <mergeCell ref="D16:J16"/>
    <mergeCell ref="D17:G17"/>
    <mergeCell ref="I17:J17"/>
    <mergeCell ref="C23:J23"/>
    <mergeCell ref="B24:B25"/>
    <mergeCell ref="B26:B29"/>
    <mergeCell ref="C26:D26"/>
    <mergeCell ref="E26:J26"/>
    <mergeCell ref="C27:D27"/>
    <mergeCell ref="E27:J27"/>
    <mergeCell ref="D24:H24"/>
    <mergeCell ref="D25:H25"/>
    <mergeCell ref="C33:J33"/>
    <mergeCell ref="C35:J35"/>
    <mergeCell ref="D36:H36"/>
    <mergeCell ref="D37:H37"/>
    <mergeCell ref="C28:D28"/>
    <mergeCell ref="E28:J28"/>
    <mergeCell ref="C29:D29"/>
    <mergeCell ref="E29:J29"/>
    <mergeCell ref="B31:J31"/>
    <mergeCell ref="C32:J32"/>
    <mergeCell ref="C41:D41"/>
    <mergeCell ref="E41:J41"/>
    <mergeCell ref="B42:J42"/>
    <mergeCell ref="B43:J43"/>
    <mergeCell ref="B44:K44"/>
    <mergeCell ref="B48:J48"/>
    <mergeCell ref="B36:B37"/>
    <mergeCell ref="B38:B41"/>
    <mergeCell ref="C38:D38"/>
    <mergeCell ref="E38:J38"/>
    <mergeCell ref="C39:D39"/>
    <mergeCell ref="E39:J39"/>
    <mergeCell ref="C40:D40"/>
    <mergeCell ref="E40:J40"/>
    <mergeCell ref="B55:J55"/>
    <mergeCell ref="B56:J56"/>
    <mergeCell ref="B57:J57"/>
    <mergeCell ref="B58:J58"/>
    <mergeCell ref="B59:J59"/>
    <mergeCell ref="B60:J60"/>
    <mergeCell ref="B49:J49"/>
    <mergeCell ref="B50:J50"/>
    <mergeCell ref="B51:J51"/>
    <mergeCell ref="B52:J52"/>
    <mergeCell ref="B53:J53"/>
    <mergeCell ref="B54:J54"/>
    <mergeCell ref="B78:J78"/>
    <mergeCell ref="B67:J67"/>
    <mergeCell ref="B68:J68"/>
    <mergeCell ref="B69:J69"/>
    <mergeCell ref="B70:J70"/>
    <mergeCell ref="B71:J71"/>
    <mergeCell ref="B72:J72"/>
    <mergeCell ref="B61:J61"/>
    <mergeCell ref="B62:J62"/>
    <mergeCell ref="B63:J63"/>
    <mergeCell ref="B64:J64"/>
    <mergeCell ref="B65:J65"/>
    <mergeCell ref="B66:J66"/>
    <mergeCell ref="B105:J105"/>
    <mergeCell ref="B106:J106"/>
    <mergeCell ref="B107:J107"/>
    <mergeCell ref="B108:J108"/>
    <mergeCell ref="B109:J109"/>
    <mergeCell ref="B98:J98"/>
    <mergeCell ref="B99:J99"/>
    <mergeCell ref="B100:J100"/>
    <mergeCell ref="B101:J101"/>
    <mergeCell ref="B102:J102"/>
    <mergeCell ref="B103:J103"/>
    <mergeCell ref="D22:G22"/>
    <mergeCell ref="D34:G34"/>
    <mergeCell ref="B104:J104"/>
    <mergeCell ref="B92:J92"/>
    <mergeCell ref="B93:J93"/>
    <mergeCell ref="B94:J94"/>
    <mergeCell ref="B95:J95"/>
    <mergeCell ref="B96:J96"/>
    <mergeCell ref="B97:J97"/>
    <mergeCell ref="B88:J88"/>
    <mergeCell ref="B89:J89"/>
    <mergeCell ref="B90:J90"/>
    <mergeCell ref="B91:J91"/>
    <mergeCell ref="B79:J79"/>
    <mergeCell ref="B80:J80"/>
    <mergeCell ref="B81:J81"/>
    <mergeCell ref="B82:J82"/>
    <mergeCell ref="B83:J83"/>
    <mergeCell ref="B84:J84"/>
    <mergeCell ref="B73:J73"/>
    <mergeCell ref="B74:J74"/>
    <mergeCell ref="B75:J75"/>
    <mergeCell ref="B76:J76"/>
    <mergeCell ref="B77:J77"/>
  </mergeCells>
  <phoneticPr fontId="14"/>
  <printOptions horizontalCentered="1"/>
  <pageMargins left="0.55118110236220474" right="0.35433070866141736" top="0.59055118110236227" bottom="0.59055118110236227" header="0.51181102362204722" footer="0.51181102362204722"/>
  <pageSetup paperSize="9" scale="97" orientation="portrait" blackAndWhite="1" r:id="rId1"/>
  <rowBreaks count="2" manualBreakCount="2">
    <brk id="46" max="10" man="1"/>
    <brk id="85" max="1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99"/>
  <sheetViews>
    <sheetView view="pageBreakPreview" zoomScale="75" zoomScaleNormal="100" zoomScaleSheetLayoutView="75" workbookViewId="0">
      <selection activeCell="C22" sqref="C22:AI22"/>
    </sheetView>
  </sheetViews>
  <sheetFormatPr defaultColWidth="9" defaultRowHeight="13.2"/>
  <cols>
    <col min="1" max="1" width="3.6640625" style="1838" customWidth="1"/>
    <col min="2" max="2" width="11" style="1836" customWidth="1"/>
    <col min="3" max="33" width="3.77734375" style="1836" customWidth="1"/>
    <col min="34" max="34" width="11.109375" style="1838" customWidth="1"/>
    <col min="35" max="35" width="8.44140625" style="1836" bestFit="1" customWidth="1"/>
    <col min="36" max="16384" width="9" style="1838"/>
  </cols>
  <sheetData>
    <row r="1" spans="2:37" ht="19.8" thickBot="1">
      <c r="B1" s="1835" t="s">
        <v>2449</v>
      </c>
      <c r="M1" s="1837"/>
      <c r="AI1" s="1839"/>
    </row>
    <row r="2" spans="2:37" ht="13.5" customHeight="1">
      <c r="Q2" s="1838"/>
      <c r="S2" s="1840"/>
      <c r="T2" s="1841"/>
      <c r="U2" s="4066" t="s">
        <v>1187</v>
      </c>
      <c r="V2" s="4067"/>
      <c r="W2" s="4066" t="s">
        <v>1169</v>
      </c>
      <c r="X2" s="4067"/>
      <c r="Y2" s="4068" t="s">
        <v>1170</v>
      </c>
      <c r="Z2" s="4069"/>
      <c r="AB2" s="4070" t="s">
        <v>2450</v>
      </c>
      <c r="AC2" s="4071"/>
      <c r="AD2" s="4071"/>
      <c r="AE2" s="4071"/>
      <c r="AF2" s="4071"/>
      <c r="AG2" s="4074" t="e">
        <f>IF(AND(AG4="未達成",Y4&lt;0.285),"未達成","達成")</f>
        <v>#DIV/0!</v>
      </c>
      <c r="AH2" s="4075"/>
      <c r="AI2" s="1838"/>
    </row>
    <row r="3" spans="2:37" ht="13.5" customHeight="1" thickBot="1">
      <c r="B3" s="4078" t="s">
        <v>1173</v>
      </c>
      <c r="C3" s="4078"/>
      <c r="D3" s="4078"/>
      <c r="E3" s="4078"/>
      <c r="F3" s="1836" t="s">
        <v>1174</v>
      </c>
      <c r="G3" s="1842" t="str">
        <f>入力シート!C10</f>
        <v>○○校区道路改良工事</v>
      </c>
      <c r="H3" s="1842"/>
      <c r="I3" s="1843"/>
      <c r="J3" s="1842"/>
      <c r="K3" s="1842"/>
      <c r="L3" s="1842"/>
      <c r="M3" s="1842"/>
      <c r="N3" s="1842"/>
      <c r="O3" s="1842"/>
      <c r="P3" s="1842"/>
      <c r="R3" s="1838"/>
      <c r="S3" s="4079" t="s">
        <v>1175</v>
      </c>
      <c r="T3" s="4080"/>
      <c r="U3" s="4081">
        <f>+AI12+AI26+AI40+AI54+AI68+AI82+AI96+AI110+AI124+AI138+AI152+AI166+AI180+AI194+AI208</f>
        <v>0</v>
      </c>
      <c r="V3" s="4082"/>
      <c r="W3" s="4083">
        <f>AI13+AI27+AI41+AI55+AI69+AI83+AI97+AI111+AI125+AI139+AI153+AI167+AI181+AI195+AI209+AI223+AI237+AI251+AI265+AI279+AI293</f>
        <v>0</v>
      </c>
      <c r="X3" s="4084"/>
      <c r="Y3" s="4085" t="e">
        <f>ROUNDDOWN(W3/U3,3)</f>
        <v>#DIV/0!</v>
      </c>
      <c r="Z3" s="4086"/>
      <c r="AB3" s="4072"/>
      <c r="AC3" s="4073"/>
      <c r="AD3" s="4073"/>
      <c r="AE3" s="4073"/>
      <c r="AF3" s="4073"/>
      <c r="AG3" s="4076"/>
      <c r="AH3" s="4077"/>
      <c r="AI3" s="1838"/>
      <c r="AJ3" s="1844"/>
    </row>
    <row r="4" spans="2:37" ht="13.5" customHeight="1" thickBot="1">
      <c r="B4" s="4078" t="s">
        <v>1177</v>
      </c>
      <c r="C4" s="4078"/>
      <c r="D4" s="4078"/>
      <c r="E4" s="4078"/>
      <c r="F4" s="1836" t="s">
        <v>1174</v>
      </c>
      <c r="G4" s="4102" t="s">
        <v>2451</v>
      </c>
      <c r="H4" s="4103"/>
      <c r="I4" s="4103"/>
      <c r="J4" s="4104"/>
      <c r="R4" s="1838"/>
      <c r="S4" s="4105" t="s">
        <v>1178</v>
      </c>
      <c r="T4" s="4106"/>
      <c r="U4" s="4107">
        <f>+U3</f>
        <v>0</v>
      </c>
      <c r="V4" s="4108"/>
      <c r="W4" s="4109">
        <f>+AI15+AI29+AI43+AI57+AI71+AI85+AI99+AI113+AI127+AI141+AI155+AI169+AI183+AI197+AI211</f>
        <v>0</v>
      </c>
      <c r="X4" s="4110"/>
      <c r="Y4" s="4111" t="e">
        <f>ROUNDDOWN(W4/U4,3)</f>
        <v>#DIV/0!</v>
      </c>
      <c r="Z4" s="4112"/>
      <c r="AB4" s="4070" t="s">
        <v>2452</v>
      </c>
      <c r="AC4" s="4071"/>
      <c r="AD4" s="4071"/>
      <c r="AE4" s="4071"/>
      <c r="AF4" s="4071"/>
      <c r="AG4" s="4074" t="str">
        <f>IF(COUNTIF(AI10:AI299,"NG")&gt;=1,"未達成","達成")</f>
        <v>達成</v>
      </c>
      <c r="AH4" s="4075"/>
      <c r="AI4" s="1845"/>
      <c r="AK4" s="1844"/>
    </row>
    <row r="5" spans="2:37" ht="13.5" customHeight="1" thickTop="1" thickBot="1">
      <c r="B5" s="4093" t="s">
        <v>1180</v>
      </c>
      <c r="C5" s="4093"/>
      <c r="D5" s="4093"/>
      <c r="E5" s="4093"/>
      <c r="F5" s="1836" t="s">
        <v>1174</v>
      </c>
      <c r="G5" s="4094">
        <f>入力シート!C15</f>
        <v>45838</v>
      </c>
      <c r="H5" s="4094"/>
      <c r="I5" s="4094"/>
      <c r="J5" s="4094"/>
      <c r="L5" s="4095" t="s">
        <v>1181</v>
      </c>
      <c r="M5" s="4095"/>
      <c r="N5" s="4095"/>
      <c r="O5" s="1836" t="s">
        <v>1174</v>
      </c>
      <c r="P5" s="4096" t="e">
        <f>+G5-G4+1</f>
        <v>#VALUE!</v>
      </c>
      <c r="Q5" s="4096"/>
      <c r="R5" s="4096"/>
      <c r="S5" s="4097" t="s">
        <v>2453</v>
      </c>
      <c r="T5" s="4098"/>
      <c r="U5" s="4099">
        <f>AI18+AI32+AI46+AI60+AI74+AI88+AI102+AI116+AI130+AI144+AI158+AI172+AI186+AI200+AI214+AI228+AI242+AI256+AI270+AI284+AI298</f>
        <v>0</v>
      </c>
      <c r="V5" s="4099"/>
      <c r="W5" s="4099">
        <f>AI19+AI33+AI47+AI61+AI75+AI89+AI103+AI117+AI131+AI145+AI159+AI173+AI187+AI201+AI215+AI229+AI243+AI257+AI271+AI285+AI299</f>
        <v>0</v>
      </c>
      <c r="X5" s="4099"/>
      <c r="Y5" s="4100" t="e">
        <f>ROUNDDOWN(W5/U5,3)</f>
        <v>#DIV/0!</v>
      </c>
      <c r="Z5" s="4101"/>
      <c r="AA5" s="1846"/>
      <c r="AB5" s="4072"/>
      <c r="AC5" s="4073"/>
      <c r="AD5" s="4073"/>
      <c r="AE5" s="4073"/>
      <c r="AF5" s="4073"/>
      <c r="AG5" s="4076"/>
      <c r="AH5" s="4077"/>
      <c r="AI5" s="1845"/>
      <c r="AK5" s="1844"/>
    </row>
    <row r="6" spans="2:37" ht="18" customHeight="1">
      <c r="B6" s="1847"/>
      <c r="C6" s="1847"/>
      <c r="D6" s="1847"/>
      <c r="E6" s="1847"/>
      <c r="G6" s="1848"/>
      <c r="H6" s="1848"/>
      <c r="I6" s="1848"/>
      <c r="J6" s="1848"/>
      <c r="K6" s="1849"/>
      <c r="L6" s="1850"/>
      <c r="M6" s="1850"/>
      <c r="N6" s="1850"/>
      <c r="P6" s="1851"/>
      <c r="Q6" s="1851"/>
      <c r="R6" s="1851"/>
      <c r="AA6" s="1846"/>
      <c r="AB6" s="1852"/>
      <c r="AC6" s="1852"/>
      <c r="AD6" s="1852"/>
      <c r="AE6" s="1852"/>
      <c r="AF6" s="1852"/>
      <c r="AG6" s="1852"/>
      <c r="AH6" s="1852"/>
      <c r="AI6" s="1845"/>
      <c r="AK6" s="1844"/>
    </row>
    <row r="7" spans="2:37" ht="13.5" hidden="1" customHeight="1">
      <c r="C7" s="1838" t="e">
        <f>YEAR(G4)</f>
        <v>#VALUE!</v>
      </c>
      <c r="D7" s="1838" t="e">
        <f>MONTH(G4)</f>
        <v>#VALUE!</v>
      </c>
      <c r="E7" s="1838"/>
      <c r="F7" s="1853" t="e">
        <f>DATE(C7,D7,1)</f>
        <v>#VALUE!</v>
      </c>
      <c r="W7" s="1854"/>
      <c r="X7" s="1854"/>
      <c r="Y7" s="1854"/>
      <c r="Z7" s="1854"/>
      <c r="AA7" s="1854"/>
      <c r="AB7" s="1854"/>
      <c r="AC7" s="1854"/>
      <c r="AD7" s="1854"/>
      <c r="AE7" s="1854"/>
      <c r="AF7" s="1854"/>
      <c r="AG7" s="1854"/>
    </row>
    <row r="8" spans="2:37" ht="13.5" customHeight="1">
      <c r="B8" s="1855" t="s">
        <v>2454</v>
      </c>
      <c r="C8" s="4088" t="e">
        <f>C9</f>
        <v>#VALUE!</v>
      </c>
      <c r="D8" s="4088"/>
      <c r="E8" s="4088"/>
      <c r="F8" s="4088"/>
      <c r="G8" s="4088"/>
      <c r="H8" s="4088"/>
      <c r="I8" s="4088"/>
      <c r="J8" s="4088"/>
      <c r="K8" s="4088"/>
      <c r="L8" s="4088"/>
      <c r="M8" s="4088"/>
      <c r="N8" s="4088"/>
      <c r="O8" s="4088"/>
      <c r="P8" s="4088"/>
      <c r="Q8" s="4088"/>
      <c r="R8" s="4088"/>
      <c r="S8" s="4088"/>
      <c r="T8" s="4088"/>
      <c r="U8" s="4088"/>
      <c r="V8" s="4088"/>
      <c r="W8" s="4088"/>
      <c r="X8" s="4088"/>
      <c r="Y8" s="4088"/>
      <c r="Z8" s="4088"/>
      <c r="AA8" s="4088"/>
      <c r="AB8" s="4088"/>
      <c r="AC8" s="4088"/>
      <c r="AD8" s="4088"/>
      <c r="AE8" s="4088"/>
      <c r="AF8" s="4088"/>
      <c r="AG8" s="4088"/>
      <c r="AH8" s="4088"/>
      <c r="AI8" s="4089"/>
    </row>
    <row r="9" spans="2:37" hidden="1">
      <c r="B9" s="1856"/>
      <c r="C9" s="1857" t="e">
        <f>DATE($C7,$D7,1)</f>
        <v>#VALUE!</v>
      </c>
      <c r="D9" s="1858" t="e">
        <f>C9+1</f>
        <v>#VALUE!</v>
      </c>
      <c r="E9" s="1858" t="e">
        <f t="shared" ref="E9:AG9" si="0">D9+1</f>
        <v>#VALUE!</v>
      </c>
      <c r="F9" s="1858" t="e">
        <f t="shared" si="0"/>
        <v>#VALUE!</v>
      </c>
      <c r="G9" s="1858" t="e">
        <f t="shared" si="0"/>
        <v>#VALUE!</v>
      </c>
      <c r="H9" s="1858" t="e">
        <f t="shared" si="0"/>
        <v>#VALUE!</v>
      </c>
      <c r="I9" s="1858" t="e">
        <f t="shared" si="0"/>
        <v>#VALUE!</v>
      </c>
      <c r="J9" s="1858" t="e">
        <f t="shared" si="0"/>
        <v>#VALUE!</v>
      </c>
      <c r="K9" s="1858" t="e">
        <f t="shared" si="0"/>
        <v>#VALUE!</v>
      </c>
      <c r="L9" s="1858" t="e">
        <f t="shared" si="0"/>
        <v>#VALUE!</v>
      </c>
      <c r="M9" s="1858" t="e">
        <f t="shared" si="0"/>
        <v>#VALUE!</v>
      </c>
      <c r="N9" s="1858" t="e">
        <f t="shared" si="0"/>
        <v>#VALUE!</v>
      </c>
      <c r="O9" s="1858" t="e">
        <f t="shared" si="0"/>
        <v>#VALUE!</v>
      </c>
      <c r="P9" s="1858" t="e">
        <f t="shared" si="0"/>
        <v>#VALUE!</v>
      </c>
      <c r="Q9" s="1858" t="e">
        <f t="shared" si="0"/>
        <v>#VALUE!</v>
      </c>
      <c r="R9" s="1858" t="e">
        <f t="shared" si="0"/>
        <v>#VALUE!</v>
      </c>
      <c r="S9" s="1858" t="e">
        <f t="shared" si="0"/>
        <v>#VALUE!</v>
      </c>
      <c r="T9" s="1858" t="e">
        <f t="shared" si="0"/>
        <v>#VALUE!</v>
      </c>
      <c r="U9" s="1858" t="e">
        <f t="shared" si="0"/>
        <v>#VALUE!</v>
      </c>
      <c r="V9" s="1858" t="e">
        <f t="shared" si="0"/>
        <v>#VALUE!</v>
      </c>
      <c r="W9" s="1858" t="e">
        <f t="shared" si="0"/>
        <v>#VALUE!</v>
      </c>
      <c r="X9" s="1858" t="e">
        <f t="shared" si="0"/>
        <v>#VALUE!</v>
      </c>
      <c r="Y9" s="1858" t="e">
        <f t="shared" si="0"/>
        <v>#VALUE!</v>
      </c>
      <c r="Z9" s="1858" t="e">
        <f t="shared" si="0"/>
        <v>#VALUE!</v>
      </c>
      <c r="AA9" s="1858" t="e">
        <f t="shared" si="0"/>
        <v>#VALUE!</v>
      </c>
      <c r="AB9" s="1858" t="e">
        <f t="shared" si="0"/>
        <v>#VALUE!</v>
      </c>
      <c r="AC9" s="1858" t="e">
        <f t="shared" si="0"/>
        <v>#VALUE!</v>
      </c>
      <c r="AD9" s="1858" t="e">
        <f t="shared" si="0"/>
        <v>#VALUE!</v>
      </c>
      <c r="AE9" s="1858" t="e">
        <f t="shared" si="0"/>
        <v>#VALUE!</v>
      </c>
      <c r="AF9" s="1858" t="e">
        <f t="shared" si="0"/>
        <v>#VALUE!</v>
      </c>
      <c r="AG9" s="1858" t="e">
        <f t="shared" si="0"/>
        <v>#VALUE!</v>
      </c>
      <c r="AH9" s="1859"/>
      <c r="AI9" s="1860"/>
    </row>
    <row r="10" spans="2:37">
      <c r="B10" s="1856" t="s">
        <v>2455</v>
      </c>
      <c r="C10" s="1861" t="e">
        <f>IF(C9&gt;=G4,C9,"")</f>
        <v>#VALUE!</v>
      </c>
      <c r="D10" s="1862" t="e">
        <f>IF(D9&lt;$G4,"",IF(C9=EOMONTH(DATE($C7,$D7,1),0),"",IF(C9="","",C9+1)))</f>
        <v>#VALUE!</v>
      </c>
      <c r="E10" s="1862" t="e">
        <f t="shared" ref="E10:AE10" si="1">IF(E9&lt;$G4,"",IF(D9=EOMONTH(DATE($C7,$D7,1),0),"",IF(D9="","",D9+1)))</f>
        <v>#VALUE!</v>
      </c>
      <c r="F10" s="1862" t="e">
        <f t="shared" si="1"/>
        <v>#VALUE!</v>
      </c>
      <c r="G10" s="1862" t="e">
        <f t="shared" si="1"/>
        <v>#VALUE!</v>
      </c>
      <c r="H10" s="1862" t="e">
        <f t="shared" si="1"/>
        <v>#VALUE!</v>
      </c>
      <c r="I10" s="1862" t="e">
        <f t="shared" si="1"/>
        <v>#VALUE!</v>
      </c>
      <c r="J10" s="1862" t="e">
        <f t="shared" si="1"/>
        <v>#VALUE!</v>
      </c>
      <c r="K10" s="1862" t="e">
        <f t="shared" si="1"/>
        <v>#VALUE!</v>
      </c>
      <c r="L10" s="1862" t="e">
        <f>IF(L9&lt;$G4,"",IF(K9=EOMONTH(DATE($C7,$D7,1),0),"",IF(K9="","",K9+1)))</f>
        <v>#VALUE!</v>
      </c>
      <c r="M10" s="1862" t="e">
        <f>IF(M9&lt;$G4,"",IF(L9=EOMONTH(DATE($C7,$D7,1),0),"",IF(L9="","",L9+1)))</f>
        <v>#VALUE!</v>
      </c>
      <c r="N10" s="1862" t="e">
        <f t="shared" si="1"/>
        <v>#VALUE!</v>
      </c>
      <c r="O10" s="1862" t="e">
        <f t="shared" si="1"/>
        <v>#VALUE!</v>
      </c>
      <c r="P10" s="1862" t="e">
        <f t="shared" si="1"/>
        <v>#VALUE!</v>
      </c>
      <c r="Q10" s="1862" t="e">
        <f t="shared" si="1"/>
        <v>#VALUE!</v>
      </c>
      <c r="R10" s="1862" t="e">
        <f t="shared" si="1"/>
        <v>#VALUE!</v>
      </c>
      <c r="S10" s="1862" t="e">
        <f t="shared" si="1"/>
        <v>#VALUE!</v>
      </c>
      <c r="T10" s="1862" t="e">
        <f t="shared" si="1"/>
        <v>#VALUE!</v>
      </c>
      <c r="U10" s="1862" t="e">
        <f t="shared" si="1"/>
        <v>#VALUE!</v>
      </c>
      <c r="V10" s="1862" t="e">
        <f t="shared" si="1"/>
        <v>#VALUE!</v>
      </c>
      <c r="W10" s="1862" t="e">
        <f t="shared" si="1"/>
        <v>#VALUE!</v>
      </c>
      <c r="X10" s="1862" t="e">
        <f t="shared" si="1"/>
        <v>#VALUE!</v>
      </c>
      <c r="Y10" s="1862" t="e">
        <f t="shared" si="1"/>
        <v>#VALUE!</v>
      </c>
      <c r="Z10" s="1862" t="e">
        <f t="shared" si="1"/>
        <v>#VALUE!</v>
      </c>
      <c r="AA10" s="1862" t="e">
        <f t="shared" si="1"/>
        <v>#VALUE!</v>
      </c>
      <c r="AB10" s="1862" t="e">
        <f t="shared" si="1"/>
        <v>#VALUE!</v>
      </c>
      <c r="AC10" s="1862" t="e">
        <f t="shared" si="1"/>
        <v>#VALUE!</v>
      </c>
      <c r="AD10" s="1862" t="e">
        <f t="shared" si="1"/>
        <v>#VALUE!</v>
      </c>
      <c r="AE10" s="1862" t="e">
        <f t="shared" si="1"/>
        <v>#VALUE!</v>
      </c>
      <c r="AF10" s="1862" t="e">
        <f>IF(AF9&lt;$G4,"",IF(AE9=EOMONTH(DATE($C7,$D7,1),0),"",IF(AE10="","",AE10+1)))</f>
        <v>#VALUE!</v>
      </c>
      <c r="AG10" s="1862" t="e">
        <f>IF(AG9&lt;$G4,"",IF(AF10=EOMONTH(DATE($C7,$D7,1),0),"",IF(AF10="","",AF10+1)))</f>
        <v>#VALUE!</v>
      </c>
      <c r="AH10" s="1863" t="s">
        <v>2456</v>
      </c>
      <c r="AI10" s="1864">
        <f>+COUNTIFS(C11:AG11,"土",C12:AG12,"")+COUNTIFS(C11:AG11,"日",C12:AG12,"")</f>
        <v>0</v>
      </c>
    </row>
    <row r="11" spans="2:37">
      <c r="B11" s="1856" t="s">
        <v>1184</v>
      </c>
      <c r="C11" s="1865" t="str">
        <f>IFERROR(TEXT(WEEKDAY(+C10),"aaa"),"")</f>
        <v/>
      </c>
      <c r="D11" s="1865" t="str">
        <f t="shared" ref="D11:AG11" si="2">IFERROR(TEXT(WEEKDAY(+D10),"aaa"),"")</f>
        <v/>
      </c>
      <c r="E11" s="1865" t="str">
        <f t="shared" si="2"/>
        <v/>
      </c>
      <c r="F11" s="1865" t="str">
        <f t="shared" si="2"/>
        <v/>
      </c>
      <c r="G11" s="1865" t="str">
        <f t="shared" si="2"/>
        <v/>
      </c>
      <c r="H11" s="1865" t="str">
        <f>IFERROR(TEXT(WEEKDAY(+H10),"aaa"),"")</f>
        <v/>
      </c>
      <c r="I11" s="1865" t="str">
        <f t="shared" si="2"/>
        <v/>
      </c>
      <c r="J11" s="1865" t="str">
        <f t="shared" si="2"/>
        <v/>
      </c>
      <c r="K11" s="1865" t="str">
        <f t="shared" si="2"/>
        <v/>
      </c>
      <c r="L11" s="1865" t="str">
        <f t="shared" si="2"/>
        <v/>
      </c>
      <c r="M11" s="1865" t="str">
        <f t="shared" si="2"/>
        <v/>
      </c>
      <c r="N11" s="1865" t="str">
        <f t="shared" si="2"/>
        <v/>
      </c>
      <c r="O11" s="1865" t="str">
        <f t="shared" si="2"/>
        <v/>
      </c>
      <c r="P11" s="1865" t="str">
        <f t="shared" si="2"/>
        <v/>
      </c>
      <c r="Q11" s="1865" t="str">
        <f t="shared" si="2"/>
        <v/>
      </c>
      <c r="R11" s="1865" t="str">
        <f t="shared" si="2"/>
        <v/>
      </c>
      <c r="S11" s="1865" t="str">
        <f t="shared" si="2"/>
        <v/>
      </c>
      <c r="T11" s="1865" t="str">
        <f t="shared" si="2"/>
        <v/>
      </c>
      <c r="U11" s="1865" t="str">
        <f t="shared" si="2"/>
        <v/>
      </c>
      <c r="V11" s="1865" t="str">
        <f t="shared" si="2"/>
        <v/>
      </c>
      <c r="W11" s="1865" t="str">
        <f t="shared" si="2"/>
        <v/>
      </c>
      <c r="X11" s="1865" t="str">
        <f t="shared" si="2"/>
        <v/>
      </c>
      <c r="Y11" s="1865" t="str">
        <f t="shared" si="2"/>
        <v/>
      </c>
      <c r="Z11" s="1865" t="str">
        <f t="shared" si="2"/>
        <v/>
      </c>
      <c r="AA11" s="1865" t="str">
        <f t="shared" si="2"/>
        <v/>
      </c>
      <c r="AB11" s="1865" t="str">
        <f t="shared" si="2"/>
        <v/>
      </c>
      <c r="AC11" s="1865" t="str">
        <f t="shared" si="2"/>
        <v/>
      </c>
      <c r="AD11" s="1865" t="str">
        <f t="shared" si="2"/>
        <v/>
      </c>
      <c r="AE11" s="1865" t="str">
        <f t="shared" si="2"/>
        <v/>
      </c>
      <c r="AF11" s="1865" t="str">
        <f t="shared" si="2"/>
        <v/>
      </c>
      <c r="AG11" s="1865" t="str">
        <f t="shared" si="2"/>
        <v/>
      </c>
      <c r="AH11" s="1863" t="s">
        <v>2457</v>
      </c>
      <c r="AI11" s="1864">
        <f>+COUNTIF(C12:AG12,"夏休")+COUNTIF(C12:AG12,"冬休")+COUNTIF(C12:AG12,"中止")</f>
        <v>0</v>
      </c>
      <c r="AJ11" s="1866"/>
    </row>
    <row r="12" spans="2:37" ht="13.5" customHeight="1">
      <c r="B12" s="4090" t="s">
        <v>2458</v>
      </c>
      <c r="C12" s="4092"/>
      <c r="D12" s="4087"/>
      <c r="E12" s="4087"/>
      <c r="F12" s="4087"/>
      <c r="G12" s="4087"/>
      <c r="H12" s="4087"/>
      <c r="I12" s="4087"/>
      <c r="J12" s="4087"/>
      <c r="K12" s="4087"/>
      <c r="L12" s="4087"/>
      <c r="M12" s="4087"/>
      <c r="N12" s="4087"/>
      <c r="O12" s="4087"/>
      <c r="P12" s="4087"/>
      <c r="Q12" s="4087"/>
      <c r="R12" s="4087"/>
      <c r="S12" s="4087"/>
      <c r="T12" s="4087"/>
      <c r="U12" s="4087"/>
      <c r="V12" s="4087"/>
      <c r="W12" s="4087"/>
      <c r="X12" s="4087"/>
      <c r="Y12" s="4087"/>
      <c r="Z12" s="4087"/>
      <c r="AA12" s="4087"/>
      <c r="AB12" s="4087"/>
      <c r="AC12" s="4087"/>
      <c r="AD12" s="4087"/>
      <c r="AE12" s="4087"/>
      <c r="AF12" s="4087"/>
      <c r="AG12" s="4114"/>
      <c r="AH12" s="1867" t="s">
        <v>1187</v>
      </c>
      <c r="AI12" s="1868">
        <f>COUNT(C10:AG10)-AI11</f>
        <v>0</v>
      </c>
      <c r="AJ12" s="1866"/>
    </row>
    <row r="13" spans="2:37" ht="13.5" customHeight="1">
      <c r="B13" s="4091"/>
      <c r="C13" s="4092"/>
      <c r="D13" s="4087"/>
      <c r="E13" s="4087"/>
      <c r="F13" s="4087"/>
      <c r="G13" s="4087"/>
      <c r="H13" s="4087"/>
      <c r="I13" s="4087"/>
      <c r="J13" s="4087"/>
      <c r="K13" s="4087"/>
      <c r="L13" s="4087"/>
      <c r="M13" s="4087"/>
      <c r="N13" s="4087"/>
      <c r="O13" s="4087"/>
      <c r="P13" s="4087"/>
      <c r="Q13" s="4087"/>
      <c r="R13" s="4087"/>
      <c r="S13" s="4087"/>
      <c r="T13" s="4087"/>
      <c r="U13" s="4087"/>
      <c r="V13" s="4087"/>
      <c r="W13" s="4087"/>
      <c r="X13" s="4087"/>
      <c r="Y13" s="4087"/>
      <c r="Z13" s="4087"/>
      <c r="AA13" s="4087"/>
      <c r="AB13" s="4087"/>
      <c r="AC13" s="4087"/>
      <c r="AD13" s="4087"/>
      <c r="AE13" s="4087"/>
      <c r="AF13" s="4087"/>
      <c r="AG13" s="4114"/>
      <c r="AH13" s="1867" t="s">
        <v>1188</v>
      </c>
      <c r="AI13" s="1869">
        <f>+COUNTIF(C14:AG15,"休")</f>
        <v>0</v>
      </c>
      <c r="AJ13" s="1870" t="e">
        <f>IF(AI14&gt;0.285,"",IF(AI13&lt;AI10,"←計画日数が足りません",""))</f>
        <v>#DIV/0!</v>
      </c>
    </row>
    <row r="14" spans="2:37" ht="13.5" customHeight="1">
      <c r="B14" s="4115" t="s">
        <v>1175</v>
      </c>
      <c r="C14" s="4116"/>
      <c r="D14" s="4113"/>
      <c r="E14" s="4113"/>
      <c r="F14" s="4113"/>
      <c r="G14" s="4113"/>
      <c r="H14" s="4113"/>
      <c r="I14" s="4113"/>
      <c r="J14" s="4113"/>
      <c r="K14" s="4113"/>
      <c r="L14" s="4113"/>
      <c r="M14" s="4113"/>
      <c r="N14" s="4113"/>
      <c r="O14" s="4113"/>
      <c r="P14" s="4113"/>
      <c r="Q14" s="4113"/>
      <c r="R14" s="4113"/>
      <c r="S14" s="4113"/>
      <c r="T14" s="4113"/>
      <c r="U14" s="4113"/>
      <c r="V14" s="4113"/>
      <c r="W14" s="4113"/>
      <c r="X14" s="4113"/>
      <c r="Y14" s="4113"/>
      <c r="Z14" s="4113"/>
      <c r="AA14" s="4113"/>
      <c r="AB14" s="4113"/>
      <c r="AC14" s="4113"/>
      <c r="AD14" s="4113"/>
      <c r="AE14" s="4113"/>
      <c r="AF14" s="4113"/>
      <c r="AG14" s="4119"/>
      <c r="AH14" s="1867" t="s">
        <v>1189</v>
      </c>
      <c r="AI14" s="1871" t="e">
        <f>+AI13/AI12</f>
        <v>#DIV/0!</v>
      </c>
      <c r="AJ14" s="1866"/>
    </row>
    <row r="15" spans="2:37">
      <c r="B15" s="4115"/>
      <c r="C15" s="4116"/>
      <c r="D15" s="4113"/>
      <c r="E15" s="4113"/>
      <c r="F15" s="4113"/>
      <c r="G15" s="4113"/>
      <c r="H15" s="4113"/>
      <c r="I15" s="4113"/>
      <c r="J15" s="4113"/>
      <c r="K15" s="4113"/>
      <c r="L15" s="4113"/>
      <c r="M15" s="4113"/>
      <c r="N15" s="4113"/>
      <c r="O15" s="4113"/>
      <c r="P15" s="4113"/>
      <c r="Q15" s="4113"/>
      <c r="R15" s="4113"/>
      <c r="S15" s="4113"/>
      <c r="T15" s="4113"/>
      <c r="U15" s="4113"/>
      <c r="V15" s="4113"/>
      <c r="W15" s="4113"/>
      <c r="X15" s="4113"/>
      <c r="Y15" s="4113"/>
      <c r="Z15" s="4113"/>
      <c r="AA15" s="4113"/>
      <c r="AB15" s="4113"/>
      <c r="AC15" s="4113"/>
      <c r="AD15" s="4113"/>
      <c r="AE15" s="4113"/>
      <c r="AF15" s="4113"/>
      <c r="AG15" s="4119"/>
      <c r="AH15" s="1867" t="s">
        <v>1169</v>
      </c>
      <c r="AI15" s="1869">
        <f>+COUNTA(C16:AG17)</f>
        <v>0</v>
      </c>
      <c r="AJ15" s="1866"/>
    </row>
    <row r="16" spans="2:37">
      <c r="B16" s="4120" t="s">
        <v>1178</v>
      </c>
      <c r="C16" s="4122"/>
      <c r="D16" s="4117"/>
      <c r="E16" s="4117"/>
      <c r="F16" s="4117"/>
      <c r="G16" s="4117"/>
      <c r="H16" s="4117"/>
      <c r="I16" s="4117"/>
      <c r="J16" s="4117"/>
      <c r="K16" s="4117"/>
      <c r="L16" s="4117"/>
      <c r="M16" s="4117"/>
      <c r="N16" s="4117"/>
      <c r="O16" s="4117"/>
      <c r="P16" s="4117"/>
      <c r="Q16" s="4117"/>
      <c r="R16" s="4117"/>
      <c r="S16" s="4117"/>
      <c r="T16" s="4117"/>
      <c r="U16" s="4117"/>
      <c r="V16" s="4117"/>
      <c r="W16" s="4117"/>
      <c r="X16" s="4117"/>
      <c r="Y16" s="4117"/>
      <c r="Z16" s="4117"/>
      <c r="AA16" s="4117"/>
      <c r="AB16" s="4117"/>
      <c r="AC16" s="4117"/>
      <c r="AD16" s="4117"/>
      <c r="AE16" s="4117"/>
      <c r="AF16" s="4117"/>
      <c r="AG16" s="4124"/>
      <c r="AH16" s="1872" t="s">
        <v>1190</v>
      </c>
      <c r="AI16" s="1873" t="e">
        <f>+AI15/AI12</f>
        <v>#DIV/0!</v>
      </c>
      <c r="AJ16" s="1866"/>
    </row>
    <row r="17" spans="2:36">
      <c r="B17" s="4121"/>
      <c r="C17" s="4123"/>
      <c r="D17" s="4118"/>
      <c r="E17" s="4118"/>
      <c r="F17" s="4118"/>
      <c r="G17" s="4118"/>
      <c r="H17" s="4118"/>
      <c r="I17" s="4118"/>
      <c r="J17" s="4118"/>
      <c r="K17" s="4118"/>
      <c r="L17" s="4118"/>
      <c r="M17" s="4118"/>
      <c r="N17" s="4118"/>
      <c r="O17" s="4118"/>
      <c r="P17" s="4118"/>
      <c r="Q17" s="4118"/>
      <c r="R17" s="4118"/>
      <c r="S17" s="4118"/>
      <c r="T17" s="4118"/>
      <c r="U17" s="4118"/>
      <c r="V17" s="4118"/>
      <c r="W17" s="4118"/>
      <c r="X17" s="4118"/>
      <c r="Y17" s="4118"/>
      <c r="Z17" s="4118"/>
      <c r="AA17" s="4118"/>
      <c r="AB17" s="4118"/>
      <c r="AC17" s="4118"/>
      <c r="AD17" s="4118"/>
      <c r="AE17" s="4118"/>
      <c r="AF17" s="4118"/>
      <c r="AG17" s="4125"/>
      <c r="AH17" s="1876" t="s">
        <v>2459</v>
      </c>
      <c r="AI17" s="1877" t="str">
        <f>IF(7&gt;AI12,"対象外",IF(AI15&gt;=AI10,"OK","NG"))</f>
        <v>対象外</v>
      </c>
      <c r="AJ17" s="1870" t="str">
        <f>IF(AI17="対象外","←７日間に満たない期間は達成判定の対象外",IF(AI17="NG","←月単位未達成","←月単位達成"))</f>
        <v>←７日間に満たない期間は達成判定の対象外</v>
      </c>
    </row>
    <row r="18" spans="2:36" hidden="1">
      <c r="B18" s="1854"/>
      <c r="C18" s="1878" t="e">
        <f t="shared" ref="C18:AG18" si="3">IF(AND(DAY(C10)&gt;=22,DAY(C10)&lt;=28,C11="土"),1,0)</f>
        <v>#VALUE!</v>
      </c>
      <c r="D18" s="1878" t="e">
        <f t="shared" si="3"/>
        <v>#VALUE!</v>
      </c>
      <c r="E18" s="1878" t="e">
        <f t="shared" si="3"/>
        <v>#VALUE!</v>
      </c>
      <c r="F18" s="1878" t="e">
        <f t="shared" si="3"/>
        <v>#VALUE!</v>
      </c>
      <c r="G18" s="1878" t="e">
        <f t="shared" si="3"/>
        <v>#VALUE!</v>
      </c>
      <c r="H18" s="1878" t="e">
        <f t="shared" si="3"/>
        <v>#VALUE!</v>
      </c>
      <c r="I18" s="1878" t="e">
        <f t="shared" si="3"/>
        <v>#VALUE!</v>
      </c>
      <c r="J18" s="1878" t="e">
        <f t="shared" si="3"/>
        <v>#VALUE!</v>
      </c>
      <c r="K18" s="1878" t="e">
        <f t="shared" si="3"/>
        <v>#VALUE!</v>
      </c>
      <c r="L18" s="1878" t="e">
        <f t="shared" si="3"/>
        <v>#VALUE!</v>
      </c>
      <c r="M18" s="1878" t="e">
        <f t="shared" si="3"/>
        <v>#VALUE!</v>
      </c>
      <c r="N18" s="1878" t="e">
        <f t="shared" si="3"/>
        <v>#VALUE!</v>
      </c>
      <c r="O18" s="1878" t="e">
        <f t="shared" si="3"/>
        <v>#VALUE!</v>
      </c>
      <c r="P18" s="1878" t="e">
        <f t="shared" si="3"/>
        <v>#VALUE!</v>
      </c>
      <c r="Q18" s="1878" t="e">
        <f t="shared" si="3"/>
        <v>#VALUE!</v>
      </c>
      <c r="R18" s="1878" t="e">
        <f t="shared" si="3"/>
        <v>#VALUE!</v>
      </c>
      <c r="S18" s="1878" t="e">
        <f t="shared" si="3"/>
        <v>#VALUE!</v>
      </c>
      <c r="T18" s="1878" t="e">
        <f t="shared" si="3"/>
        <v>#VALUE!</v>
      </c>
      <c r="U18" s="1878" t="e">
        <f t="shared" si="3"/>
        <v>#VALUE!</v>
      </c>
      <c r="V18" s="1878" t="e">
        <f t="shared" si="3"/>
        <v>#VALUE!</v>
      </c>
      <c r="W18" s="1878" t="e">
        <f t="shared" si="3"/>
        <v>#VALUE!</v>
      </c>
      <c r="X18" s="1878" t="e">
        <f t="shared" si="3"/>
        <v>#VALUE!</v>
      </c>
      <c r="Y18" s="1878" t="e">
        <f t="shared" si="3"/>
        <v>#VALUE!</v>
      </c>
      <c r="Z18" s="1878" t="e">
        <f t="shared" si="3"/>
        <v>#VALUE!</v>
      </c>
      <c r="AA18" s="1878" t="e">
        <f t="shared" si="3"/>
        <v>#VALUE!</v>
      </c>
      <c r="AB18" s="1878" t="e">
        <f t="shared" si="3"/>
        <v>#VALUE!</v>
      </c>
      <c r="AC18" s="1878" t="e">
        <f t="shared" si="3"/>
        <v>#VALUE!</v>
      </c>
      <c r="AD18" s="1878" t="e">
        <f t="shared" si="3"/>
        <v>#VALUE!</v>
      </c>
      <c r="AE18" s="1878" t="e">
        <f>IF(AND(DAY(AE10)&gt;=22,DAY(AE10)&lt;=28,AE11="土"),1,0)</f>
        <v>#VALUE!</v>
      </c>
      <c r="AF18" s="1878" t="e">
        <f t="shared" si="3"/>
        <v>#VALUE!</v>
      </c>
      <c r="AG18" s="1878" t="e">
        <f t="shared" si="3"/>
        <v>#VALUE!</v>
      </c>
      <c r="AH18" s="1879" t="s">
        <v>2460</v>
      </c>
      <c r="AI18" s="1880">
        <f>_xlfn.AGGREGATE(9,6,C18:AG18)</f>
        <v>0</v>
      </c>
      <c r="AJ18" s="1870"/>
    </row>
    <row r="19" spans="2:36" hidden="1">
      <c r="B19" s="1854"/>
      <c r="C19" s="1881" t="e">
        <f t="shared" ref="C19:AG19" si="4">IF(AND(DAY(C10)&gt;=22,DAY(C10)&lt;=28,C11="土",OR(C16="休",C16="雨")),1,0)</f>
        <v>#VALUE!</v>
      </c>
      <c r="D19" s="1881" t="e">
        <f t="shared" si="4"/>
        <v>#VALUE!</v>
      </c>
      <c r="E19" s="1881" t="e">
        <f t="shared" si="4"/>
        <v>#VALUE!</v>
      </c>
      <c r="F19" s="1881" t="e">
        <f t="shared" si="4"/>
        <v>#VALUE!</v>
      </c>
      <c r="G19" s="1881" t="e">
        <f t="shared" si="4"/>
        <v>#VALUE!</v>
      </c>
      <c r="H19" s="1881" t="e">
        <f t="shared" si="4"/>
        <v>#VALUE!</v>
      </c>
      <c r="I19" s="1881" t="e">
        <f t="shared" si="4"/>
        <v>#VALUE!</v>
      </c>
      <c r="J19" s="1881" t="e">
        <f t="shared" si="4"/>
        <v>#VALUE!</v>
      </c>
      <c r="K19" s="1881" t="e">
        <f t="shared" si="4"/>
        <v>#VALUE!</v>
      </c>
      <c r="L19" s="1881" t="e">
        <f t="shared" si="4"/>
        <v>#VALUE!</v>
      </c>
      <c r="M19" s="1881" t="e">
        <f t="shared" si="4"/>
        <v>#VALUE!</v>
      </c>
      <c r="N19" s="1881" t="e">
        <f t="shared" si="4"/>
        <v>#VALUE!</v>
      </c>
      <c r="O19" s="1881" t="e">
        <f t="shared" si="4"/>
        <v>#VALUE!</v>
      </c>
      <c r="P19" s="1881" t="e">
        <f t="shared" si="4"/>
        <v>#VALUE!</v>
      </c>
      <c r="Q19" s="1881" t="e">
        <f t="shared" si="4"/>
        <v>#VALUE!</v>
      </c>
      <c r="R19" s="1881" t="e">
        <f t="shared" si="4"/>
        <v>#VALUE!</v>
      </c>
      <c r="S19" s="1881" t="e">
        <f t="shared" si="4"/>
        <v>#VALUE!</v>
      </c>
      <c r="T19" s="1881" t="e">
        <f t="shared" si="4"/>
        <v>#VALUE!</v>
      </c>
      <c r="U19" s="1881" t="e">
        <f t="shared" si="4"/>
        <v>#VALUE!</v>
      </c>
      <c r="V19" s="1881" t="e">
        <f t="shared" si="4"/>
        <v>#VALUE!</v>
      </c>
      <c r="W19" s="1881" t="e">
        <f t="shared" si="4"/>
        <v>#VALUE!</v>
      </c>
      <c r="X19" s="1881" t="e">
        <f t="shared" si="4"/>
        <v>#VALUE!</v>
      </c>
      <c r="Y19" s="1881" t="e">
        <f t="shared" si="4"/>
        <v>#VALUE!</v>
      </c>
      <c r="Z19" s="1881" t="e">
        <f t="shared" si="4"/>
        <v>#VALUE!</v>
      </c>
      <c r="AA19" s="1881" t="e">
        <f t="shared" si="4"/>
        <v>#VALUE!</v>
      </c>
      <c r="AB19" s="1881" t="e">
        <f t="shared" si="4"/>
        <v>#VALUE!</v>
      </c>
      <c r="AC19" s="1881" t="e">
        <f t="shared" si="4"/>
        <v>#VALUE!</v>
      </c>
      <c r="AD19" s="1881" t="e">
        <f t="shared" si="4"/>
        <v>#VALUE!</v>
      </c>
      <c r="AE19" s="1881" t="e">
        <f t="shared" si="4"/>
        <v>#VALUE!</v>
      </c>
      <c r="AF19" s="1881" t="e">
        <f t="shared" si="4"/>
        <v>#VALUE!</v>
      </c>
      <c r="AG19" s="1881" t="e">
        <f t="shared" si="4"/>
        <v>#VALUE!</v>
      </c>
      <c r="AH19" s="1882" t="s">
        <v>2461</v>
      </c>
      <c r="AI19" s="1880">
        <f>_xlfn.AGGREGATE(9,6,C19:AG19)</f>
        <v>0</v>
      </c>
      <c r="AJ19" s="1870"/>
    </row>
    <row r="20" spans="2:36">
      <c r="C20" s="1883"/>
      <c r="D20" s="1883"/>
      <c r="E20" s="1883"/>
      <c r="F20" s="1883"/>
      <c r="G20" s="1883"/>
      <c r="H20" s="1883"/>
      <c r="I20" s="1883"/>
      <c r="J20" s="1883"/>
      <c r="K20" s="1883"/>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2:36" hidden="1">
      <c r="C21" s="1836" t="e">
        <f>YEAR(C24)</f>
        <v>#VALUE!</v>
      </c>
      <c r="D21" s="1836" t="e">
        <f>MONTH(C24)</f>
        <v>#VALUE!</v>
      </c>
    </row>
    <row r="22" spans="2:36">
      <c r="B22" s="1840" t="s">
        <v>2454</v>
      </c>
      <c r="C22" s="4126" t="e">
        <f>C24</f>
        <v>#VALUE!</v>
      </c>
      <c r="D22" s="4088"/>
      <c r="E22" s="4088"/>
      <c r="F22" s="4088"/>
      <c r="G22" s="4088"/>
      <c r="H22" s="4088"/>
      <c r="I22" s="4088"/>
      <c r="J22" s="4088"/>
      <c r="K22" s="4088"/>
      <c r="L22" s="4088"/>
      <c r="M22" s="4088"/>
      <c r="N22" s="4088"/>
      <c r="O22" s="4088"/>
      <c r="P22" s="4088"/>
      <c r="Q22" s="4088"/>
      <c r="R22" s="4088"/>
      <c r="S22" s="4088"/>
      <c r="T22" s="4088"/>
      <c r="U22" s="4088"/>
      <c r="V22" s="4088"/>
      <c r="W22" s="4088"/>
      <c r="X22" s="4088"/>
      <c r="Y22" s="4088"/>
      <c r="Z22" s="4088"/>
      <c r="AA22" s="4088"/>
      <c r="AB22" s="4088"/>
      <c r="AC22" s="4088"/>
      <c r="AD22" s="4088"/>
      <c r="AE22" s="4088"/>
      <c r="AF22" s="4088"/>
      <c r="AG22" s="4088"/>
      <c r="AH22" s="4088"/>
      <c r="AI22" s="4089"/>
    </row>
    <row r="23" spans="2:36" hidden="1">
      <c r="B23" s="1884"/>
      <c r="C23" s="1862" t="e">
        <f>DATE($C21,$D21,1)</f>
        <v>#VALUE!</v>
      </c>
      <c r="D23" s="1862" t="e">
        <f>C23+1</f>
        <v>#VALUE!</v>
      </c>
      <c r="E23" s="1862" t="e">
        <f t="shared" ref="E23:AG23" si="5">D23+1</f>
        <v>#VALUE!</v>
      </c>
      <c r="F23" s="1862" t="e">
        <f t="shared" si="5"/>
        <v>#VALUE!</v>
      </c>
      <c r="G23" s="1862" t="e">
        <f t="shared" si="5"/>
        <v>#VALUE!</v>
      </c>
      <c r="H23" s="1862" t="e">
        <f t="shared" si="5"/>
        <v>#VALUE!</v>
      </c>
      <c r="I23" s="1862" t="e">
        <f t="shared" si="5"/>
        <v>#VALUE!</v>
      </c>
      <c r="J23" s="1862" t="e">
        <f t="shared" si="5"/>
        <v>#VALUE!</v>
      </c>
      <c r="K23" s="1862" t="e">
        <f t="shared" si="5"/>
        <v>#VALUE!</v>
      </c>
      <c r="L23" s="1862" t="e">
        <f t="shared" si="5"/>
        <v>#VALUE!</v>
      </c>
      <c r="M23" s="1862" t="e">
        <f t="shared" si="5"/>
        <v>#VALUE!</v>
      </c>
      <c r="N23" s="1862" t="e">
        <f t="shared" si="5"/>
        <v>#VALUE!</v>
      </c>
      <c r="O23" s="1862" t="e">
        <f t="shared" si="5"/>
        <v>#VALUE!</v>
      </c>
      <c r="P23" s="1862" t="e">
        <f t="shared" si="5"/>
        <v>#VALUE!</v>
      </c>
      <c r="Q23" s="1862" t="e">
        <f t="shared" si="5"/>
        <v>#VALUE!</v>
      </c>
      <c r="R23" s="1862" t="e">
        <f t="shared" si="5"/>
        <v>#VALUE!</v>
      </c>
      <c r="S23" s="1862" t="e">
        <f t="shared" si="5"/>
        <v>#VALUE!</v>
      </c>
      <c r="T23" s="1862" t="e">
        <f t="shared" si="5"/>
        <v>#VALUE!</v>
      </c>
      <c r="U23" s="1862" t="e">
        <f t="shared" si="5"/>
        <v>#VALUE!</v>
      </c>
      <c r="V23" s="1862" t="e">
        <f t="shared" si="5"/>
        <v>#VALUE!</v>
      </c>
      <c r="W23" s="1862" t="e">
        <f t="shared" si="5"/>
        <v>#VALUE!</v>
      </c>
      <c r="X23" s="1862" t="e">
        <f t="shared" si="5"/>
        <v>#VALUE!</v>
      </c>
      <c r="Y23" s="1862" t="e">
        <f t="shared" si="5"/>
        <v>#VALUE!</v>
      </c>
      <c r="Z23" s="1862" t="e">
        <f t="shared" si="5"/>
        <v>#VALUE!</v>
      </c>
      <c r="AA23" s="1862" t="e">
        <f t="shared" si="5"/>
        <v>#VALUE!</v>
      </c>
      <c r="AB23" s="1862" t="e">
        <f t="shared" si="5"/>
        <v>#VALUE!</v>
      </c>
      <c r="AC23" s="1862" t="e">
        <f t="shared" si="5"/>
        <v>#VALUE!</v>
      </c>
      <c r="AD23" s="1862" t="e">
        <f t="shared" si="5"/>
        <v>#VALUE!</v>
      </c>
      <c r="AE23" s="1862" t="e">
        <f t="shared" si="5"/>
        <v>#VALUE!</v>
      </c>
      <c r="AF23" s="1862" t="e">
        <f t="shared" si="5"/>
        <v>#VALUE!</v>
      </c>
      <c r="AG23" s="1862" t="e">
        <f t="shared" si="5"/>
        <v>#VALUE!</v>
      </c>
      <c r="AH23" s="1885"/>
      <c r="AI23" s="1886"/>
    </row>
    <row r="24" spans="2:36">
      <c r="B24" s="1887" t="s">
        <v>2455</v>
      </c>
      <c r="C24" s="1888" t="e">
        <f>IF(EDATE(C9,1)&gt;$G$5,"",EDATE(C9,1))</f>
        <v>#VALUE!</v>
      </c>
      <c r="D24" s="1862" t="e">
        <f>IF(D23&gt;$G$5,"",IF(C24=EOMONTH(DATE($C21,$D21,1),0),"",IF(C24="","",C24+1)))</f>
        <v>#VALUE!</v>
      </c>
      <c r="E24" s="1862" t="e">
        <f t="shared" ref="E24:AG24" si="6">IF(E23&gt;$G$5,"",IF(D24=EOMONTH(DATE($C21,$D21,1),0),"",IF(D24="","",D24+1)))</f>
        <v>#VALUE!</v>
      </c>
      <c r="F24" s="1862" t="e">
        <f t="shared" si="6"/>
        <v>#VALUE!</v>
      </c>
      <c r="G24" s="1862" t="e">
        <f t="shared" si="6"/>
        <v>#VALUE!</v>
      </c>
      <c r="H24" s="1862" t="e">
        <f t="shared" si="6"/>
        <v>#VALUE!</v>
      </c>
      <c r="I24" s="1862" t="e">
        <f t="shared" si="6"/>
        <v>#VALUE!</v>
      </c>
      <c r="J24" s="1862" t="e">
        <f t="shared" si="6"/>
        <v>#VALUE!</v>
      </c>
      <c r="K24" s="1862" t="e">
        <f t="shared" si="6"/>
        <v>#VALUE!</v>
      </c>
      <c r="L24" s="1862" t="e">
        <f t="shared" si="6"/>
        <v>#VALUE!</v>
      </c>
      <c r="M24" s="1862" t="e">
        <f t="shared" si="6"/>
        <v>#VALUE!</v>
      </c>
      <c r="N24" s="1862" t="e">
        <f t="shared" si="6"/>
        <v>#VALUE!</v>
      </c>
      <c r="O24" s="1862" t="e">
        <f t="shared" si="6"/>
        <v>#VALUE!</v>
      </c>
      <c r="P24" s="1862" t="e">
        <f t="shared" si="6"/>
        <v>#VALUE!</v>
      </c>
      <c r="Q24" s="1862" t="e">
        <f t="shared" si="6"/>
        <v>#VALUE!</v>
      </c>
      <c r="R24" s="1862" t="e">
        <f t="shared" si="6"/>
        <v>#VALUE!</v>
      </c>
      <c r="S24" s="1862" t="e">
        <f t="shared" si="6"/>
        <v>#VALUE!</v>
      </c>
      <c r="T24" s="1862" t="e">
        <f t="shared" si="6"/>
        <v>#VALUE!</v>
      </c>
      <c r="U24" s="1862" t="e">
        <f t="shared" si="6"/>
        <v>#VALUE!</v>
      </c>
      <c r="V24" s="1862" t="e">
        <f t="shared" si="6"/>
        <v>#VALUE!</v>
      </c>
      <c r="W24" s="1862" t="e">
        <f t="shared" si="6"/>
        <v>#VALUE!</v>
      </c>
      <c r="X24" s="1862" t="e">
        <f t="shared" si="6"/>
        <v>#VALUE!</v>
      </c>
      <c r="Y24" s="1862" t="e">
        <f t="shared" si="6"/>
        <v>#VALUE!</v>
      </c>
      <c r="Z24" s="1862" t="e">
        <f t="shared" si="6"/>
        <v>#VALUE!</v>
      </c>
      <c r="AA24" s="1862" t="e">
        <f>IF(AA23&gt;$G$5,"",IF(Z24=EOMONTH(DATE($C21,$D21,1),0),"",IF(Z24="","",Z24+1)))</f>
        <v>#VALUE!</v>
      </c>
      <c r="AB24" s="1862" t="e">
        <f t="shared" si="6"/>
        <v>#VALUE!</v>
      </c>
      <c r="AC24" s="1862" t="e">
        <f t="shared" si="6"/>
        <v>#VALUE!</v>
      </c>
      <c r="AD24" s="1862" t="e">
        <f t="shared" si="6"/>
        <v>#VALUE!</v>
      </c>
      <c r="AE24" s="1862" t="e">
        <f t="shared" si="6"/>
        <v>#VALUE!</v>
      </c>
      <c r="AF24" s="1862" t="e">
        <f t="shared" si="6"/>
        <v>#VALUE!</v>
      </c>
      <c r="AG24" s="1862" t="e">
        <f t="shared" si="6"/>
        <v>#VALUE!</v>
      </c>
      <c r="AH24" s="1863" t="s">
        <v>2456</v>
      </c>
      <c r="AI24" s="1864">
        <f>+COUNTIFS(C25:AG25,"土",C26:AG26,"")+COUNTIFS(C25:AG25,"日",C26:AG26,"")</f>
        <v>0</v>
      </c>
    </row>
    <row r="25" spans="2:36" s="1866" customFormat="1">
      <c r="B25" s="1889" t="s">
        <v>1184</v>
      </c>
      <c r="C25" s="1865" t="str">
        <f>IFERROR(TEXT(WEEKDAY(+C24),"aaa"),"")</f>
        <v/>
      </c>
      <c r="D25" s="1865" t="str">
        <f t="shared" ref="D25:AG25" si="7">IFERROR(TEXT(WEEKDAY(+D24),"aaa"),"")</f>
        <v/>
      </c>
      <c r="E25" s="1865" t="str">
        <f t="shared" si="7"/>
        <v/>
      </c>
      <c r="F25" s="1865" t="str">
        <f t="shared" si="7"/>
        <v/>
      </c>
      <c r="G25" s="1865" t="str">
        <f t="shared" si="7"/>
        <v/>
      </c>
      <c r="H25" s="1865" t="str">
        <f t="shared" si="7"/>
        <v/>
      </c>
      <c r="I25" s="1865" t="str">
        <f t="shared" si="7"/>
        <v/>
      </c>
      <c r="J25" s="1865" t="str">
        <f t="shared" si="7"/>
        <v/>
      </c>
      <c r="K25" s="1865" t="str">
        <f t="shared" si="7"/>
        <v/>
      </c>
      <c r="L25" s="1865" t="str">
        <f t="shared" si="7"/>
        <v/>
      </c>
      <c r="M25" s="1865" t="str">
        <f t="shared" si="7"/>
        <v/>
      </c>
      <c r="N25" s="1865" t="str">
        <f t="shared" si="7"/>
        <v/>
      </c>
      <c r="O25" s="1865" t="str">
        <f t="shared" si="7"/>
        <v/>
      </c>
      <c r="P25" s="1865" t="str">
        <f t="shared" si="7"/>
        <v/>
      </c>
      <c r="Q25" s="1865" t="str">
        <f t="shared" si="7"/>
        <v/>
      </c>
      <c r="R25" s="1865" t="str">
        <f t="shared" si="7"/>
        <v/>
      </c>
      <c r="S25" s="1865" t="str">
        <f t="shared" si="7"/>
        <v/>
      </c>
      <c r="T25" s="1865" t="str">
        <f t="shared" si="7"/>
        <v/>
      </c>
      <c r="U25" s="1865" t="str">
        <f t="shared" si="7"/>
        <v/>
      </c>
      <c r="V25" s="1865" t="str">
        <f t="shared" si="7"/>
        <v/>
      </c>
      <c r="W25" s="1865" t="str">
        <f t="shared" si="7"/>
        <v/>
      </c>
      <c r="X25" s="1865" t="str">
        <f t="shared" si="7"/>
        <v/>
      </c>
      <c r="Y25" s="1865" t="str">
        <f t="shared" si="7"/>
        <v/>
      </c>
      <c r="Z25" s="1865" t="str">
        <f t="shared" si="7"/>
        <v/>
      </c>
      <c r="AA25" s="1865" t="str">
        <f>IFERROR(TEXT(WEEKDAY(+AA24),"aaa"),"")</f>
        <v/>
      </c>
      <c r="AB25" s="1865" t="str">
        <f t="shared" si="7"/>
        <v/>
      </c>
      <c r="AC25" s="1865" t="str">
        <f t="shared" si="7"/>
        <v/>
      </c>
      <c r="AD25" s="1865" t="str">
        <f t="shared" si="7"/>
        <v/>
      </c>
      <c r="AE25" s="1865" t="str">
        <f t="shared" si="7"/>
        <v/>
      </c>
      <c r="AF25" s="1865" t="str">
        <f t="shared" si="7"/>
        <v/>
      </c>
      <c r="AG25" s="1865" t="str">
        <f t="shared" si="7"/>
        <v/>
      </c>
      <c r="AH25" s="1863" t="s">
        <v>2457</v>
      </c>
      <c r="AI25" s="1864">
        <f>+COUNTIF(C26:AG26,"夏休")+COUNTIF(C26:AG26,"冬休")+COUNTIF(C26:AG26,"中止")</f>
        <v>0</v>
      </c>
    </row>
    <row r="26" spans="2:36" s="1866" customFormat="1" ht="13.5" customHeight="1">
      <c r="B26" s="4090" t="s">
        <v>2458</v>
      </c>
      <c r="C26" s="4092"/>
      <c r="D26" s="4087"/>
      <c r="E26" s="4087"/>
      <c r="F26" s="4087"/>
      <c r="G26" s="4087"/>
      <c r="H26" s="4087"/>
      <c r="I26" s="4087"/>
      <c r="J26" s="4087"/>
      <c r="K26" s="4087"/>
      <c r="L26" s="4087"/>
      <c r="M26" s="4087"/>
      <c r="N26" s="4087"/>
      <c r="O26" s="4087"/>
      <c r="P26" s="4087"/>
      <c r="Q26" s="4087"/>
      <c r="R26" s="4087"/>
      <c r="S26" s="4087"/>
      <c r="T26" s="4087"/>
      <c r="U26" s="4087"/>
      <c r="V26" s="4087"/>
      <c r="W26" s="4087"/>
      <c r="X26" s="4087"/>
      <c r="Y26" s="4087"/>
      <c r="Z26" s="4087"/>
      <c r="AA26" s="4087"/>
      <c r="AB26" s="4087"/>
      <c r="AC26" s="4087"/>
      <c r="AD26" s="4087"/>
      <c r="AE26" s="4087"/>
      <c r="AF26" s="4087"/>
      <c r="AG26" s="4114"/>
      <c r="AH26" s="1867" t="s">
        <v>1187</v>
      </c>
      <c r="AI26" s="1868">
        <f>COUNT(C24:AG24)-AI25</f>
        <v>0</v>
      </c>
    </row>
    <row r="27" spans="2:36" s="1866" customFormat="1" ht="13.5" customHeight="1">
      <c r="B27" s="4091"/>
      <c r="C27" s="4092"/>
      <c r="D27" s="4087"/>
      <c r="E27" s="4087"/>
      <c r="F27" s="4087"/>
      <c r="G27" s="4087"/>
      <c r="H27" s="4087"/>
      <c r="I27" s="4087"/>
      <c r="J27" s="4087"/>
      <c r="K27" s="4087"/>
      <c r="L27" s="4087"/>
      <c r="M27" s="4087"/>
      <c r="N27" s="4087"/>
      <c r="O27" s="4087"/>
      <c r="P27" s="4087"/>
      <c r="Q27" s="4087"/>
      <c r="R27" s="4087"/>
      <c r="S27" s="4087"/>
      <c r="T27" s="4087"/>
      <c r="U27" s="4087"/>
      <c r="V27" s="4087"/>
      <c r="W27" s="4087"/>
      <c r="X27" s="4087"/>
      <c r="Y27" s="4087"/>
      <c r="Z27" s="4087"/>
      <c r="AA27" s="4087"/>
      <c r="AB27" s="4087"/>
      <c r="AC27" s="4087"/>
      <c r="AD27" s="4087"/>
      <c r="AE27" s="4087"/>
      <c r="AF27" s="4087"/>
      <c r="AG27" s="4114"/>
      <c r="AH27" s="1867" t="s">
        <v>1188</v>
      </c>
      <c r="AI27" s="1869">
        <f>+COUNTIF(C28:AG29,"休")</f>
        <v>0</v>
      </c>
      <c r="AJ27" s="1870" t="e">
        <f>IF(AI28&gt;0.285,"",IF(AI27&lt;AI24,"←計画日数が足りません",""))</f>
        <v>#DIV/0!</v>
      </c>
    </row>
    <row r="28" spans="2:36" s="1866" customFormat="1" ht="13.5" customHeight="1">
      <c r="B28" s="4115" t="s">
        <v>1175</v>
      </c>
      <c r="C28" s="4129"/>
      <c r="D28" s="4131"/>
      <c r="E28" s="4127"/>
      <c r="F28" s="4127"/>
      <c r="G28" s="4131"/>
      <c r="H28" s="4113"/>
      <c r="I28" s="4113"/>
      <c r="J28" s="4113"/>
      <c r="K28" s="4113"/>
      <c r="L28" s="4127"/>
      <c r="M28" s="4127"/>
      <c r="N28" s="4131"/>
      <c r="O28" s="4113"/>
      <c r="P28" s="4113"/>
      <c r="Q28" s="4113"/>
      <c r="R28" s="4113"/>
      <c r="S28" s="4127"/>
      <c r="T28" s="4131"/>
      <c r="U28" s="4131"/>
      <c r="V28" s="4113"/>
      <c r="W28" s="4113"/>
      <c r="X28" s="4113"/>
      <c r="Y28" s="4113"/>
      <c r="Z28" s="4117"/>
      <c r="AA28" s="4117"/>
      <c r="AB28" s="4113"/>
      <c r="AC28" s="4113"/>
      <c r="AD28" s="4113"/>
      <c r="AE28" s="4113"/>
      <c r="AF28" s="4113"/>
      <c r="AG28" s="4119"/>
      <c r="AH28" s="1867" t="s">
        <v>1189</v>
      </c>
      <c r="AI28" s="1871" t="e">
        <f>+AI27/AI26</f>
        <v>#DIV/0!</v>
      </c>
    </row>
    <row r="29" spans="2:36" s="1866" customFormat="1">
      <c r="B29" s="4115"/>
      <c r="C29" s="4130"/>
      <c r="D29" s="4132"/>
      <c r="E29" s="4128"/>
      <c r="F29" s="4128"/>
      <c r="G29" s="4132"/>
      <c r="H29" s="4113"/>
      <c r="I29" s="4113"/>
      <c r="J29" s="4113"/>
      <c r="K29" s="4113"/>
      <c r="L29" s="4128"/>
      <c r="M29" s="4128"/>
      <c r="N29" s="4132"/>
      <c r="O29" s="4113"/>
      <c r="P29" s="4113"/>
      <c r="Q29" s="4113"/>
      <c r="R29" s="4113"/>
      <c r="S29" s="4128"/>
      <c r="T29" s="4132"/>
      <c r="U29" s="4132"/>
      <c r="V29" s="4113"/>
      <c r="W29" s="4113"/>
      <c r="X29" s="4113"/>
      <c r="Y29" s="4113"/>
      <c r="Z29" s="4117"/>
      <c r="AA29" s="4117"/>
      <c r="AB29" s="4113"/>
      <c r="AC29" s="4113"/>
      <c r="AD29" s="4113"/>
      <c r="AE29" s="4113"/>
      <c r="AF29" s="4113"/>
      <c r="AG29" s="4119"/>
      <c r="AH29" s="1867" t="s">
        <v>1169</v>
      </c>
      <c r="AI29" s="1869">
        <f>+COUNTA(C30:AG31)</f>
        <v>0</v>
      </c>
    </row>
    <row r="30" spans="2:36" s="1866" customFormat="1">
      <c r="B30" s="4120" t="s">
        <v>1178</v>
      </c>
      <c r="C30" s="4134"/>
      <c r="D30" s="4127"/>
      <c r="E30" s="4127"/>
      <c r="F30" s="4127"/>
      <c r="G30" s="4127"/>
      <c r="H30" s="4117"/>
      <c r="I30" s="4117"/>
      <c r="J30" s="4117"/>
      <c r="K30" s="4117"/>
      <c r="L30" s="4127"/>
      <c r="M30" s="4127"/>
      <c r="N30" s="4127"/>
      <c r="O30" s="4117"/>
      <c r="P30" s="4117"/>
      <c r="Q30" s="4117"/>
      <c r="R30" s="4117"/>
      <c r="S30" s="4127"/>
      <c r="T30" s="4127"/>
      <c r="U30" s="4127"/>
      <c r="V30" s="4117"/>
      <c r="W30" s="4117"/>
      <c r="X30" s="4117"/>
      <c r="Y30" s="4117"/>
      <c r="Z30" s="4128"/>
      <c r="AA30" s="4128"/>
      <c r="AB30" s="4117"/>
      <c r="AC30" s="4117"/>
      <c r="AD30" s="4117"/>
      <c r="AE30" s="4117"/>
      <c r="AF30" s="4117"/>
      <c r="AG30" s="4124"/>
      <c r="AH30" s="1872" t="s">
        <v>1190</v>
      </c>
      <c r="AI30" s="1873" t="e">
        <f>+AI29/AI26</f>
        <v>#DIV/0!</v>
      </c>
    </row>
    <row r="31" spans="2:36" s="1866" customFormat="1">
      <c r="B31" s="4121"/>
      <c r="C31" s="4135"/>
      <c r="D31" s="4133"/>
      <c r="E31" s="4133"/>
      <c r="F31" s="4133"/>
      <c r="G31" s="4133"/>
      <c r="H31" s="4118"/>
      <c r="I31" s="4118"/>
      <c r="J31" s="4118"/>
      <c r="K31" s="4118"/>
      <c r="L31" s="4133"/>
      <c r="M31" s="4133"/>
      <c r="N31" s="4133"/>
      <c r="O31" s="4118"/>
      <c r="P31" s="4118"/>
      <c r="Q31" s="4118"/>
      <c r="R31" s="4118"/>
      <c r="S31" s="4133"/>
      <c r="T31" s="4133"/>
      <c r="U31" s="4133"/>
      <c r="V31" s="4118"/>
      <c r="W31" s="4118"/>
      <c r="X31" s="4118"/>
      <c r="Y31" s="4118"/>
      <c r="Z31" s="4118"/>
      <c r="AA31" s="4118"/>
      <c r="AB31" s="4118"/>
      <c r="AC31" s="4118"/>
      <c r="AD31" s="4118"/>
      <c r="AE31" s="4118"/>
      <c r="AF31" s="4118"/>
      <c r="AG31" s="4125"/>
      <c r="AH31" s="1876" t="s">
        <v>2459</v>
      </c>
      <c r="AI31" s="1877" t="str">
        <f>IF(7&gt;AI26,"対象外",IF(AI29&gt;=AI24,"OK","NG"))</f>
        <v>対象外</v>
      </c>
      <c r="AJ31" s="1870" t="str">
        <f>IF(AI31="対象外","←７日間に満たない期間は達成判定の対象外",IF(AI31="NG","←月単位未達成","←月単位達成"))</f>
        <v>←７日間に満たない期間は達成判定の対象外</v>
      </c>
    </row>
    <row r="32" spans="2:36" hidden="1">
      <c r="B32" s="1854"/>
      <c r="C32" s="1878" t="e">
        <f t="shared" ref="C32:AG32" si="8">IF(AND(DAY(C24)&gt;=22,DAY(C24)&lt;=28,C25="土"),1,0)</f>
        <v>#VALUE!</v>
      </c>
      <c r="D32" s="1878" t="e">
        <f t="shared" si="8"/>
        <v>#VALUE!</v>
      </c>
      <c r="E32" s="1878" t="e">
        <f t="shared" si="8"/>
        <v>#VALUE!</v>
      </c>
      <c r="F32" s="1878" t="e">
        <f t="shared" si="8"/>
        <v>#VALUE!</v>
      </c>
      <c r="G32" s="1878" t="e">
        <f t="shared" si="8"/>
        <v>#VALUE!</v>
      </c>
      <c r="H32" s="1878" t="e">
        <f t="shared" si="8"/>
        <v>#VALUE!</v>
      </c>
      <c r="I32" s="1878" t="e">
        <f t="shared" si="8"/>
        <v>#VALUE!</v>
      </c>
      <c r="J32" s="1878" t="e">
        <f t="shared" si="8"/>
        <v>#VALUE!</v>
      </c>
      <c r="K32" s="1878" t="e">
        <f t="shared" si="8"/>
        <v>#VALUE!</v>
      </c>
      <c r="L32" s="1878" t="e">
        <f t="shared" si="8"/>
        <v>#VALUE!</v>
      </c>
      <c r="M32" s="1878" t="e">
        <f t="shared" si="8"/>
        <v>#VALUE!</v>
      </c>
      <c r="N32" s="1878" t="e">
        <f t="shared" si="8"/>
        <v>#VALUE!</v>
      </c>
      <c r="O32" s="1878" t="e">
        <f t="shared" si="8"/>
        <v>#VALUE!</v>
      </c>
      <c r="P32" s="1878" t="e">
        <f t="shared" si="8"/>
        <v>#VALUE!</v>
      </c>
      <c r="Q32" s="1878" t="e">
        <f t="shared" si="8"/>
        <v>#VALUE!</v>
      </c>
      <c r="R32" s="1878" t="e">
        <f t="shared" si="8"/>
        <v>#VALUE!</v>
      </c>
      <c r="S32" s="1878" t="e">
        <f t="shared" si="8"/>
        <v>#VALUE!</v>
      </c>
      <c r="T32" s="1878" t="e">
        <f t="shared" si="8"/>
        <v>#VALUE!</v>
      </c>
      <c r="U32" s="1878" t="e">
        <f t="shared" si="8"/>
        <v>#VALUE!</v>
      </c>
      <c r="V32" s="1878" t="e">
        <f t="shared" si="8"/>
        <v>#VALUE!</v>
      </c>
      <c r="W32" s="1878" t="e">
        <f t="shared" si="8"/>
        <v>#VALUE!</v>
      </c>
      <c r="X32" s="1878" t="e">
        <f t="shared" si="8"/>
        <v>#VALUE!</v>
      </c>
      <c r="Y32" s="1878" t="e">
        <f t="shared" si="8"/>
        <v>#VALUE!</v>
      </c>
      <c r="Z32" s="1878" t="e">
        <f t="shared" si="8"/>
        <v>#VALUE!</v>
      </c>
      <c r="AA32" s="1878" t="e">
        <f t="shared" si="8"/>
        <v>#VALUE!</v>
      </c>
      <c r="AB32" s="1878" t="e">
        <f t="shared" si="8"/>
        <v>#VALUE!</v>
      </c>
      <c r="AC32" s="1878" t="e">
        <f t="shared" si="8"/>
        <v>#VALUE!</v>
      </c>
      <c r="AD32" s="1878" t="e">
        <f t="shared" si="8"/>
        <v>#VALUE!</v>
      </c>
      <c r="AE32" s="1878" t="e">
        <f t="shared" si="8"/>
        <v>#VALUE!</v>
      </c>
      <c r="AF32" s="1878" t="e">
        <f t="shared" si="8"/>
        <v>#VALUE!</v>
      </c>
      <c r="AG32" s="1878" t="e">
        <f t="shared" si="8"/>
        <v>#VALUE!</v>
      </c>
      <c r="AH32" s="1879" t="s">
        <v>2460</v>
      </c>
      <c r="AI32" s="1880">
        <f>_xlfn.AGGREGATE(9,6,C32:AG32)</f>
        <v>0</v>
      </c>
      <c r="AJ32" s="1870"/>
    </row>
    <row r="33" spans="2:36" hidden="1">
      <c r="B33" s="1854"/>
      <c r="C33" s="1881" t="e">
        <f t="shared" ref="C33:AG33" si="9">IF(AND(DAY(C24)&gt;=22,DAY(C24)&lt;=28,C25="土",OR(C30="休",C30="雨")),1,0)</f>
        <v>#VALUE!</v>
      </c>
      <c r="D33" s="1881" t="e">
        <f t="shared" si="9"/>
        <v>#VALUE!</v>
      </c>
      <c r="E33" s="1881" t="e">
        <f t="shared" si="9"/>
        <v>#VALUE!</v>
      </c>
      <c r="F33" s="1881" t="e">
        <f t="shared" si="9"/>
        <v>#VALUE!</v>
      </c>
      <c r="G33" s="1881" t="e">
        <f t="shared" si="9"/>
        <v>#VALUE!</v>
      </c>
      <c r="H33" s="1881" t="e">
        <f t="shared" si="9"/>
        <v>#VALUE!</v>
      </c>
      <c r="I33" s="1881" t="e">
        <f t="shared" si="9"/>
        <v>#VALUE!</v>
      </c>
      <c r="J33" s="1881" t="e">
        <f t="shared" si="9"/>
        <v>#VALUE!</v>
      </c>
      <c r="K33" s="1881" t="e">
        <f t="shared" si="9"/>
        <v>#VALUE!</v>
      </c>
      <c r="L33" s="1881" t="e">
        <f t="shared" si="9"/>
        <v>#VALUE!</v>
      </c>
      <c r="M33" s="1881" t="e">
        <f t="shared" si="9"/>
        <v>#VALUE!</v>
      </c>
      <c r="N33" s="1881" t="e">
        <f t="shared" si="9"/>
        <v>#VALUE!</v>
      </c>
      <c r="O33" s="1881" t="e">
        <f t="shared" si="9"/>
        <v>#VALUE!</v>
      </c>
      <c r="P33" s="1881" t="e">
        <f t="shared" si="9"/>
        <v>#VALUE!</v>
      </c>
      <c r="Q33" s="1881" t="e">
        <f t="shared" si="9"/>
        <v>#VALUE!</v>
      </c>
      <c r="R33" s="1881" t="e">
        <f t="shared" si="9"/>
        <v>#VALUE!</v>
      </c>
      <c r="S33" s="1881" t="e">
        <f t="shared" si="9"/>
        <v>#VALUE!</v>
      </c>
      <c r="T33" s="1881" t="e">
        <f t="shared" si="9"/>
        <v>#VALUE!</v>
      </c>
      <c r="U33" s="1881" t="e">
        <f t="shared" si="9"/>
        <v>#VALUE!</v>
      </c>
      <c r="V33" s="1881" t="e">
        <f t="shared" si="9"/>
        <v>#VALUE!</v>
      </c>
      <c r="W33" s="1881" t="e">
        <f t="shared" si="9"/>
        <v>#VALUE!</v>
      </c>
      <c r="X33" s="1881" t="e">
        <f t="shared" si="9"/>
        <v>#VALUE!</v>
      </c>
      <c r="Y33" s="1881" t="e">
        <f t="shared" si="9"/>
        <v>#VALUE!</v>
      </c>
      <c r="Z33" s="1881" t="e">
        <f t="shared" si="9"/>
        <v>#VALUE!</v>
      </c>
      <c r="AA33" s="1881" t="e">
        <f t="shared" si="9"/>
        <v>#VALUE!</v>
      </c>
      <c r="AB33" s="1881" t="e">
        <f t="shared" si="9"/>
        <v>#VALUE!</v>
      </c>
      <c r="AC33" s="1881" t="e">
        <f t="shared" si="9"/>
        <v>#VALUE!</v>
      </c>
      <c r="AD33" s="1881" t="e">
        <f t="shared" si="9"/>
        <v>#VALUE!</v>
      </c>
      <c r="AE33" s="1881" t="e">
        <f t="shared" si="9"/>
        <v>#VALUE!</v>
      </c>
      <c r="AF33" s="1881" t="e">
        <f t="shared" si="9"/>
        <v>#VALUE!</v>
      </c>
      <c r="AG33" s="1881" t="e">
        <f t="shared" si="9"/>
        <v>#VALUE!</v>
      </c>
      <c r="AH33" s="1882" t="s">
        <v>2461</v>
      </c>
      <c r="AI33" s="1880">
        <f>_xlfn.AGGREGATE(9,6,C33:AG33)</f>
        <v>0</v>
      </c>
      <c r="AJ33" s="1870"/>
    </row>
    <row r="34" spans="2:36">
      <c r="C34" s="1883"/>
      <c r="D34" s="1883"/>
      <c r="E34" s="1883"/>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row>
    <row r="35" spans="2:36" hidden="1">
      <c r="C35" s="1836" t="e">
        <f>YEAR(C38)</f>
        <v>#VALUE!</v>
      </c>
      <c r="D35" s="1836" t="e">
        <f>MONTH(C38)</f>
        <v>#VALUE!</v>
      </c>
    </row>
    <row r="36" spans="2:36">
      <c r="B36" s="1840" t="s">
        <v>2454</v>
      </c>
      <c r="C36" s="4126" t="e">
        <f>C38</f>
        <v>#VALUE!</v>
      </c>
      <c r="D36" s="4088"/>
      <c r="E36" s="4088"/>
      <c r="F36" s="4088"/>
      <c r="G36" s="4088"/>
      <c r="H36" s="4088"/>
      <c r="I36" s="4088"/>
      <c r="J36" s="4088"/>
      <c r="K36" s="4088"/>
      <c r="L36" s="4088"/>
      <c r="M36" s="4088"/>
      <c r="N36" s="4088"/>
      <c r="O36" s="4088"/>
      <c r="P36" s="4088"/>
      <c r="Q36" s="4088"/>
      <c r="R36" s="4088"/>
      <c r="S36" s="4088"/>
      <c r="T36" s="4088"/>
      <c r="U36" s="4088"/>
      <c r="V36" s="4088"/>
      <c r="W36" s="4088"/>
      <c r="X36" s="4088"/>
      <c r="Y36" s="4088"/>
      <c r="Z36" s="4088"/>
      <c r="AA36" s="4088"/>
      <c r="AB36" s="4088"/>
      <c r="AC36" s="4088"/>
      <c r="AD36" s="4088"/>
      <c r="AE36" s="4088"/>
      <c r="AF36" s="4088"/>
      <c r="AG36" s="4088"/>
      <c r="AH36" s="4088"/>
      <c r="AI36" s="4089"/>
    </row>
    <row r="37" spans="2:36" hidden="1">
      <c r="B37" s="1884"/>
      <c r="C37" s="1862" t="e">
        <f>DATE($C35,$D35,1)</f>
        <v>#VALUE!</v>
      </c>
      <c r="D37" s="1862" t="e">
        <f t="shared" ref="D37:AG37" si="10">C37+1</f>
        <v>#VALUE!</v>
      </c>
      <c r="E37" s="1862" t="e">
        <f t="shared" si="10"/>
        <v>#VALUE!</v>
      </c>
      <c r="F37" s="1862" t="e">
        <f t="shared" si="10"/>
        <v>#VALUE!</v>
      </c>
      <c r="G37" s="1862" t="e">
        <f t="shared" si="10"/>
        <v>#VALUE!</v>
      </c>
      <c r="H37" s="1862" t="e">
        <f t="shared" si="10"/>
        <v>#VALUE!</v>
      </c>
      <c r="I37" s="1862" t="e">
        <f t="shared" si="10"/>
        <v>#VALUE!</v>
      </c>
      <c r="J37" s="1862" t="e">
        <f t="shared" si="10"/>
        <v>#VALUE!</v>
      </c>
      <c r="K37" s="1862" t="e">
        <f t="shared" si="10"/>
        <v>#VALUE!</v>
      </c>
      <c r="L37" s="1862" t="e">
        <f t="shared" si="10"/>
        <v>#VALUE!</v>
      </c>
      <c r="M37" s="1862" t="e">
        <f t="shared" si="10"/>
        <v>#VALUE!</v>
      </c>
      <c r="N37" s="1862" t="e">
        <f t="shared" si="10"/>
        <v>#VALUE!</v>
      </c>
      <c r="O37" s="1862" t="e">
        <f t="shared" si="10"/>
        <v>#VALUE!</v>
      </c>
      <c r="P37" s="1862" t="e">
        <f t="shared" si="10"/>
        <v>#VALUE!</v>
      </c>
      <c r="Q37" s="1862" t="e">
        <f t="shared" si="10"/>
        <v>#VALUE!</v>
      </c>
      <c r="R37" s="1862" t="e">
        <f t="shared" si="10"/>
        <v>#VALUE!</v>
      </c>
      <c r="S37" s="1862" t="e">
        <f t="shared" si="10"/>
        <v>#VALUE!</v>
      </c>
      <c r="T37" s="1862" t="e">
        <f t="shared" si="10"/>
        <v>#VALUE!</v>
      </c>
      <c r="U37" s="1862" t="e">
        <f t="shared" si="10"/>
        <v>#VALUE!</v>
      </c>
      <c r="V37" s="1862" t="e">
        <f t="shared" si="10"/>
        <v>#VALUE!</v>
      </c>
      <c r="W37" s="1862" t="e">
        <f t="shared" si="10"/>
        <v>#VALUE!</v>
      </c>
      <c r="X37" s="1862" t="e">
        <f t="shared" si="10"/>
        <v>#VALUE!</v>
      </c>
      <c r="Y37" s="1862" t="e">
        <f t="shared" si="10"/>
        <v>#VALUE!</v>
      </c>
      <c r="Z37" s="1862" t="e">
        <f t="shared" si="10"/>
        <v>#VALUE!</v>
      </c>
      <c r="AA37" s="1862" t="e">
        <f t="shared" si="10"/>
        <v>#VALUE!</v>
      </c>
      <c r="AB37" s="1862" t="e">
        <f t="shared" si="10"/>
        <v>#VALUE!</v>
      </c>
      <c r="AC37" s="1862" t="e">
        <f t="shared" si="10"/>
        <v>#VALUE!</v>
      </c>
      <c r="AD37" s="1862" t="e">
        <f t="shared" si="10"/>
        <v>#VALUE!</v>
      </c>
      <c r="AE37" s="1862" t="e">
        <f t="shared" si="10"/>
        <v>#VALUE!</v>
      </c>
      <c r="AF37" s="1862" t="e">
        <f t="shared" si="10"/>
        <v>#VALUE!</v>
      </c>
      <c r="AG37" s="1862" t="e">
        <f t="shared" si="10"/>
        <v>#VALUE!</v>
      </c>
      <c r="AH37" s="1885"/>
      <c r="AI37" s="1886"/>
    </row>
    <row r="38" spans="2:36">
      <c r="B38" s="1887" t="s">
        <v>2455</v>
      </c>
      <c r="C38" s="1888" t="e">
        <f>IF(EDATE(C23,1)&gt;$G$5,"",EDATE(C23,1))</f>
        <v>#VALUE!</v>
      </c>
      <c r="D38" s="1862" t="e">
        <f t="shared" ref="D38:AG38" si="11">IF(D37&gt;$G$5,"",IF(C38=EOMONTH(DATE($C35,$D35,1),0),"",IF(C38="","",C38+1)))</f>
        <v>#VALUE!</v>
      </c>
      <c r="E38" s="1862" t="e">
        <f t="shared" si="11"/>
        <v>#VALUE!</v>
      </c>
      <c r="F38" s="1862" t="e">
        <f t="shared" si="11"/>
        <v>#VALUE!</v>
      </c>
      <c r="G38" s="1862" t="e">
        <f t="shared" si="11"/>
        <v>#VALUE!</v>
      </c>
      <c r="H38" s="1862" t="e">
        <f t="shared" si="11"/>
        <v>#VALUE!</v>
      </c>
      <c r="I38" s="1862" t="e">
        <f t="shared" si="11"/>
        <v>#VALUE!</v>
      </c>
      <c r="J38" s="1862" t="e">
        <f t="shared" si="11"/>
        <v>#VALUE!</v>
      </c>
      <c r="K38" s="1862" t="e">
        <f t="shared" si="11"/>
        <v>#VALUE!</v>
      </c>
      <c r="L38" s="1862" t="e">
        <f t="shared" si="11"/>
        <v>#VALUE!</v>
      </c>
      <c r="M38" s="1862" t="e">
        <f t="shared" si="11"/>
        <v>#VALUE!</v>
      </c>
      <c r="N38" s="1862" t="e">
        <f t="shared" si="11"/>
        <v>#VALUE!</v>
      </c>
      <c r="O38" s="1862" t="e">
        <f t="shared" si="11"/>
        <v>#VALUE!</v>
      </c>
      <c r="P38" s="1862" t="e">
        <f t="shared" si="11"/>
        <v>#VALUE!</v>
      </c>
      <c r="Q38" s="1862" t="e">
        <f t="shared" si="11"/>
        <v>#VALUE!</v>
      </c>
      <c r="R38" s="1862" t="e">
        <f t="shared" si="11"/>
        <v>#VALUE!</v>
      </c>
      <c r="S38" s="1862" t="e">
        <f t="shared" si="11"/>
        <v>#VALUE!</v>
      </c>
      <c r="T38" s="1862" t="e">
        <f t="shared" si="11"/>
        <v>#VALUE!</v>
      </c>
      <c r="U38" s="1862" t="e">
        <f t="shared" si="11"/>
        <v>#VALUE!</v>
      </c>
      <c r="V38" s="1862" t="e">
        <f t="shared" si="11"/>
        <v>#VALUE!</v>
      </c>
      <c r="W38" s="1862" t="e">
        <f t="shared" si="11"/>
        <v>#VALUE!</v>
      </c>
      <c r="X38" s="1862" t="e">
        <f t="shared" si="11"/>
        <v>#VALUE!</v>
      </c>
      <c r="Y38" s="1862" t="e">
        <f t="shared" si="11"/>
        <v>#VALUE!</v>
      </c>
      <c r="Z38" s="1862" t="e">
        <f t="shared" si="11"/>
        <v>#VALUE!</v>
      </c>
      <c r="AA38" s="1862" t="e">
        <f t="shared" si="11"/>
        <v>#VALUE!</v>
      </c>
      <c r="AB38" s="1862" t="e">
        <f t="shared" si="11"/>
        <v>#VALUE!</v>
      </c>
      <c r="AC38" s="1862" t="e">
        <f t="shared" si="11"/>
        <v>#VALUE!</v>
      </c>
      <c r="AD38" s="1862" t="e">
        <f t="shared" si="11"/>
        <v>#VALUE!</v>
      </c>
      <c r="AE38" s="1862" t="e">
        <f t="shared" si="11"/>
        <v>#VALUE!</v>
      </c>
      <c r="AF38" s="1862" t="e">
        <f t="shared" si="11"/>
        <v>#VALUE!</v>
      </c>
      <c r="AG38" s="1862" t="e">
        <f t="shared" si="11"/>
        <v>#VALUE!</v>
      </c>
      <c r="AH38" s="1863" t="s">
        <v>2456</v>
      </c>
      <c r="AI38" s="1864">
        <f>+COUNTIFS(C39:AG39,"土",C40:AG40,"")+COUNTIFS(C39:AG39,"日",C40:AG40,"")</f>
        <v>0</v>
      </c>
    </row>
    <row r="39" spans="2:36" s="1866" customFormat="1">
      <c r="B39" s="1889" t="s">
        <v>1184</v>
      </c>
      <c r="C39" s="1865" t="str">
        <f>IFERROR(TEXT(WEEKDAY(+C38),"aaa"),"")</f>
        <v/>
      </c>
      <c r="D39" s="1865" t="str">
        <f t="shared" ref="D39:AG39" si="12">IFERROR(TEXT(WEEKDAY(+D38),"aaa"),"")</f>
        <v/>
      </c>
      <c r="E39" s="1865" t="str">
        <f t="shared" si="12"/>
        <v/>
      </c>
      <c r="F39" s="1865" t="str">
        <f t="shared" si="12"/>
        <v/>
      </c>
      <c r="G39" s="1865" t="str">
        <f t="shared" si="12"/>
        <v/>
      </c>
      <c r="H39" s="1865" t="str">
        <f t="shared" si="12"/>
        <v/>
      </c>
      <c r="I39" s="1865" t="str">
        <f t="shared" si="12"/>
        <v/>
      </c>
      <c r="J39" s="1865" t="str">
        <f t="shared" si="12"/>
        <v/>
      </c>
      <c r="K39" s="1865" t="str">
        <f t="shared" si="12"/>
        <v/>
      </c>
      <c r="L39" s="1865" t="str">
        <f t="shared" si="12"/>
        <v/>
      </c>
      <c r="M39" s="1865" t="str">
        <f t="shared" si="12"/>
        <v/>
      </c>
      <c r="N39" s="1865" t="str">
        <f t="shared" si="12"/>
        <v/>
      </c>
      <c r="O39" s="1865" t="str">
        <f t="shared" si="12"/>
        <v/>
      </c>
      <c r="P39" s="1865" t="str">
        <f t="shared" si="12"/>
        <v/>
      </c>
      <c r="Q39" s="1865" t="str">
        <f t="shared" si="12"/>
        <v/>
      </c>
      <c r="R39" s="1865" t="str">
        <f t="shared" si="12"/>
        <v/>
      </c>
      <c r="S39" s="1865" t="str">
        <f t="shared" si="12"/>
        <v/>
      </c>
      <c r="T39" s="1865" t="str">
        <f t="shared" si="12"/>
        <v/>
      </c>
      <c r="U39" s="1865" t="str">
        <f t="shared" si="12"/>
        <v/>
      </c>
      <c r="V39" s="1865" t="str">
        <f t="shared" si="12"/>
        <v/>
      </c>
      <c r="W39" s="1865" t="str">
        <f t="shared" si="12"/>
        <v/>
      </c>
      <c r="X39" s="1865" t="str">
        <f t="shared" si="12"/>
        <v/>
      </c>
      <c r="Y39" s="1865" t="str">
        <f t="shared" si="12"/>
        <v/>
      </c>
      <c r="Z39" s="1865" t="str">
        <f t="shared" si="12"/>
        <v/>
      </c>
      <c r="AA39" s="1865" t="str">
        <f t="shared" si="12"/>
        <v/>
      </c>
      <c r="AB39" s="1865" t="str">
        <f t="shared" si="12"/>
        <v/>
      </c>
      <c r="AC39" s="1865" t="str">
        <f t="shared" si="12"/>
        <v/>
      </c>
      <c r="AD39" s="1865" t="str">
        <f t="shared" si="12"/>
        <v/>
      </c>
      <c r="AE39" s="1865" t="str">
        <f t="shared" si="12"/>
        <v/>
      </c>
      <c r="AF39" s="1865" t="str">
        <f t="shared" si="12"/>
        <v/>
      </c>
      <c r="AG39" s="1865" t="str">
        <f t="shared" si="12"/>
        <v/>
      </c>
      <c r="AH39" s="1863" t="s">
        <v>2457</v>
      </c>
      <c r="AI39" s="1864">
        <f>+COUNTIF(C40:AG40,"夏休")+COUNTIF(C40:AG40,"冬休")+COUNTIF(C40:AG40,"中止")</f>
        <v>0</v>
      </c>
    </row>
    <row r="40" spans="2:36" s="1866" customFormat="1" ht="13.5" customHeight="1">
      <c r="B40" s="4090" t="s">
        <v>2458</v>
      </c>
      <c r="C40" s="4092"/>
      <c r="D40" s="4087"/>
      <c r="E40" s="4087"/>
      <c r="F40" s="4087"/>
      <c r="G40" s="4087"/>
      <c r="H40" s="4087"/>
      <c r="I40" s="4087"/>
      <c r="J40" s="4087"/>
      <c r="K40" s="4087"/>
      <c r="L40" s="4087"/>
      <c r="M40" s="4087"/>
      <c r="N40" s="4087"/>
      <c r="O40" s="4087"/>
      <c r="P40" s="4087"/>
      <c r="Q40" s="4087"/>
      <c r="R40" s="4087"/>
      <c r="S40" s="4087"/>
      <c r="T40" s="4087"/>
      <c r="U40" s="4087"/>
      <c r="V40" s="4087"/>
      <c r="W40" s="4087"/>
      <c r="X40" s="4087"/>
      <c r="Y40" s="4087"/>
      <c r="Z40" s="4087"/>
      <c r="AA40" s="4087"/>
      <c r="AB40" s="4087"/>
      <c r="AC40" s="4087"/>
      <c r="AD40" s="4087"/>
      <c r="AE40" s="4087"/>
      <c r="AF40" s="4087"/>
      <c r="AG40" s="4114"/>
      <c r="AH40" s="1867" t="s">
        <v>1187</v>
      </c>
      <c r="AI40" s="1868">
        <f>COUNT(C38:AG38)-AI39</f>
        <v>0</v>
      </c>
    </row>
    <row r="41" spans="2:36" s="1866" customFormat="1" ht="13.5" customHeight="1">
      <c r="B41" s="4091"/>
      <c r="C41" s="4092"/>
      <c r="D41" s="4087"/>
      <c r="E41" s="4087"/>
      <c r="F41" s="4087"/>
      <c r="G41" s="4087"/>
      <c r="H41" s="4087"/>
      <c r="I41" s="4087"/>
      <c r="J41" s="4087"/>
      <c r="K41" s="4087"/>
      <c r="L41" s="4087"/>
      <c r="M41" s="4087"/>
      <c r="N41" s="4087"/>
      <c r="O41" s="4087"/>
      <c r="P41" s="4087"/>
      <c r="Q41" s="4087"/>
      <c r="R41" s="4087"/>
      <c r="S41" s="4087"/>
      <c r="T41" s="4087"/>
      <c r="U41" s="4087"/>
      <c r="V41" s="4087"/>
      <c r="W41" s="4087"/>
      <c r="X41" s="4087"/>
      <c r="Y41" s="4087"/>
      <c r="Z41" s="4087"/>
      <c r="AA41" s="4087"/>
      <c r="AB41" s="4087"/>
      <c r="AC41" s="4087"/>
      <c r="AD41" s="4087"/>
      <c r="AE41" s="4087"/>
      <c r="AF41" s="4087"/>
      <c r="AG41" s="4114"/>
      <c r="AH41" s="1867" t="s">
        <v>1188</v>
      </c>
      <c r="AI41" s="1869">
        <f>+COUNTIF(C42:AG43,"休")</f>
        <v>0</v>
      </c>
      <c r="AJ41" s="1870" t="e">
        <f>IF(AI42&gt;0.285,"",IF(AI41&lt;AI38,"←計画日数が足りません",""))</f>
        <v>#DIV/0!</v>
      </c>
    </row>
    <row r="42" spans="2:36" s="1866" customFormat="1" ht="13.5" customHeight="1">
      <c r="B42" s="4115" t="s">
        <v>1175</v>
      </c>
      <c r="C42" s="4116"/>
      <c r="D42" s="4113"/>
      <c r="E42" s="4113"/>
      <c r="F42" s="4113"/>
      <c r="G42" s="4113"/>
      <c r="H42" s="4113"/>
      <c r="I42" s="4113"/>
      <c r="J42" s="4117"/>
      <c r="K42" s="4113"/>
      <c r="L42" s="4113"/>
      <c r="M42" s="4113"/>
      <c r="N42" s="4113"/>
      <c r="O42" s="4113"/>
      <c r="P42" s="4113"/>
      <c r="Q42" s="4117"/>
      <c r="R42" s="4113"/>
      <c r="S42" s="4113"/>
      <c r="T42" s="4113"/>
      <c r="U42" s="4113"/>
      <c r="V42" s="4113"/>
      <c r="W42" s="4113"/>
      <c r="X42" s="4117"/>
      <c r="Y42" s="4113"/>
      <c r="Z42" s="4113"/>
      <c r="AA42" s="4113"/>
      <c r="AB42" s="4113"/>
      <c r="AC42" s="4113"/>
      <c r="AD42" s="4113"/>
      <c r="AE42" s="4117"/>
      <c r="AF42" s="4113"/>
      <c r="AG42" s="4119"/>
      <c r="AH42" s="1867" t="s">
        <v>1189</v>
      </c>
      <c r="AI42" s="1871" t="e">
        <f>+AI41/AI40</f>
        <v>#DIV/0!</v>
      </c>
    </row>
    <row r="43" spans="2:36" s="1866" customFormat="1">
      <c r="B43" s="4115"/>
      <c r="C43" s="4116"/>
      <c r="D43" s="4113"/>
      <c r="E43" s="4113"/>
      <c r="F43" s="4113"/>
      <c r="G43" s="4113"/>
      <c r="H43" s="4113"/>
      <c r="I43" s="4113"/>
      <c r="J43" s="4117"/>
      <c r="K43" s="4113"/>
      <c r="L43" s="4113"/>
      <c r="M43" s="4113"/>
      <c r="N43" s="4113"/>
      <c r="O43" s="4113"/>
      <c r="P43" s="4113"/>
      <c r="Q43" s="4117"/>
      <c r="R43" s="4113"/>
      <c r="S43" s="4113"/>
      <c r="T43" s="4113"/>
      <c r="U43" s="4113"/>
      <c r="V43" s="4113"/>
      <c r="W43" s="4113"/>
      <c r="X43" s="4117"/>
      <c r="Y43" s="4113"/>
      <c r="Z43" s="4113"/>
      <c r="AA43" s="4113"/>
      <c r="AB43" s="4113"/>
      <c r="AC43" s="4113"/>
      <c r="AD43" s="4113"/>
      <c r="AE43" s="4117"/>
      <c r="AF43" s="4113"/>
      <c r="AG43" s="4119"/>
      <c r="AH43" s="1867" t="s">
        <v>1169</v>
      </c>
      <c r="AI43" s="1869">
        <f>+COUNTA(C44:AG45)</f>
        <v>0</v>
      </c>
    </row>
    <row r="44" spans="2:36" s="1866" customFormat="1">
      <c r="B44" s="4120" t="s">
        <v>1178</v>
      </c>
      <c r="C44" s="4122"/>
      <c r="D44" s="4117"/>
      <c r="E44" s="4117"/>
      <c r="F44" s="4117"/>
      <c r="G44" s="4117"/>
      <c r="H44" s="4117"/>
      <c r="I44" s="4117"/>
      <c r="J44" s="4128"/>
      <c r="K44" s="4117"/>
      <c r="L44" s="4117"/>
      <c r="M44" s="4117"/>
      <c r="N44" s="4117"/>
      <c r="O44" s="4117"/>
      <c r="P44" s="4117"/>
      <c r="Q44" s="4128"/>
      <c r="R44" s="4117"/>
      <c r="S44" s="4117"/>
      <c r="T44" s="4117"/>
      <c r="U44" s="4117"/>
      <c r="V44" s="4117"/>
      <c r="W44" s="4117"/>
      <c r="X44" s="4128"/>
      <c r="Y44" s="4117"/>
      <c r="Z44" s="4117"/>
      <c r="AA44" s="4117"/>
      <c r="AB44" s="4117"/>
      <c r="AC44" s="4117"/>
      <c r="AD44" s="4117"/>
      <c r="AE44" s="4128"/>
      <c r="AF44" s="4117"/>
      <c r="AG44" s="4124"/>
      <c r="AH44" s="1872" t="s">
        <v>1190</v>
      </c>
      <c r="AI44" s="1873" t="e">
        <f>+AI43/AI40</f>
        <v>#DIV/0!</v>
      </c>
    </row>
    <row r="45" spans="2:36" s="1866" customFormat="1">
      <c r="B45" s="4121"/>
      <c r="C45" s="4123"/>
      <c r="D45" s="4118"/>
      <c r="E45" s="4118"/>
      <c r="F45" s="4118"/>
      <c r="G45" s="4118"/>
      <c r="H45" s="4118"/>
      <c r="I45" s="4118"/>
      <c r="J45" s="4118"/>
      <c r="K45" s="4118"/>
      <c r="L45" s="4118"/>
      <c r="M45" s="4118"/>
      <c r="N45" s="4118"/>
      <c r="O45" s="4118"/>
      <c r="P45" s="4118"/>
      <c r="Q45" s="4118"/>
      <c r="R45" s="4118"/>
      <c r="S45" s="4118"/>
      <c r="T45" s="4118"/>
      <c r="U45" s="4118"/>
      <c r="V45" s="4118"/>
      <c r="W45" s="4118"/>
      <c r="X45" s="4118"/>
      <c r="Y45" s="4118"/>
      <c r="Z45" s="4118"/>
      <c r="AA45" s="4118"/>
      <c r="AB45" s="4118"/>
      <c r="AC45" s="4118"/>
      <c r="AD45" s="4118"/>
      <c r="AE45" s="4118"/>
      <c r="AF45" s="4118"/>
      <c r="AG45" s="4125"/>
      <c r="AH45" s="1876" t="s">
        <v>2459</v>
      </c>
      <c r="AI45" s="1877" t="str">
        <f>IF(7&gt;AI40,"対象外",IF(AI43&gt;=AI38,"OK","NG"))</f>
        <v>対象外</v>
      </c>
      <c r="AJ45" s="1870" t="str">
        <f>IF(AI45="対象外","←７日間に満たない期間は達成判定の対象外",IF(AI45="NG","←月単位未達成","←月単位達成"))</f>
        <v>←７日間に満たない期間は達成判定の対象外</v>
      </c>
    </row>
    <row r="46" spans="2:36" hidden="1">
      <c r="B46" s="1854"/>
      <c r="C46" s="1878" t="e">
        <f t="shared" ref="C46:AG46" si="13">IF(AND(DAY(C38)&gt;=22,DAY(C38)&lt;=28,C39="土"),1,0)</f>
        <v>#VALUE!</v>
      </c>
      <c r="D46" s="1878" t="e">
        <f t="shared" si="13"/>
        <v>#VALUE!</v>
      </c>
      <c r="E46" s="1878" t="e">
        <f t="shared" si="13"/>
        <v>#VALUE!</v>
      </c>
      <c r="F46" s="1878" t="e">
        <f t="shared" si="13"/>
        <v>#VALUE!</v>
      </c>
      <c r="G46" s="1878" t="e">
        <f t="shared" si="13"/>
        <v>#VALUE!</v>
      </c>
      <c r="H46" s="1878" t="e">
        <f t="shared" si="13"/>
        <v>#VALUE!</v>
      </c>
      <c r="I46" s="1878" t="e">
        <f t="shared" si="13"/>
        <v>#VALUE!</v>
      </c>
      <c r="J46" s="1878" t="e">
        <f t="shared" si="13"/>
        <v>#VALUE!</v>
      </c>
      <c r="K46" s="1878" t="e">
        <f t="shared" si="13"/>
        <v>#VALUE!</v>
      </c>
      <c r="L46" s="1878" t="e">
        <f t="shared" si="13"/>
        <v>#VALUE!</v>
      </c>
      <c r="M46" s="1878" t="e">
        <f t="shared" si="13"/>
        <v>#VALUE!</v>
      </c>
      <c r="N46" s="1878" t="e">
        <f t="shared" si="13"/>
        <v>#VALUE!</v>
      </c>
      <c r="O46" s="1878" t="e">
        <f t="shared" si="13"/>
        <v>#VALUE!</v>
      </c>
      <c r="P46" s="1878" t="e">
        <f t="shared" si="13"/>
        <v>#VALUE!</v>
      </c>
      <c r="Q46" s="1878" t="e">
        <f t="shared" si="13"/>
        <v>#VALUE!</v>
      </c>
      <c r="R46" s="1878" t="e">
        <f t="shared" si="13"/>
        <v>#VALUE!</v>
      </c>
      <c r="S46" s="1878" t="e">
        <f t="shared" si="13"/>
        <v>#VALUE!</v>
      </c>
      <c r="T46" s="1878" t="e">
        <f t="shared" si="13"/>
        <v>#VALUE!</v>
      </c>
      <c r="U46" s="1878" t="e">
        <f t="shared" si="13"/>
        <v>#VALUE!</v>
      </c>
      <c r="V46" s="1878" t="e">
        <f t="shared" si="13"/>
        <v>#VALUE!</v>
      </c>
      <c r="W46" s="1878" t="e">
        <f t="shared" si="13"/>
        <v>#VALUE!</v>
      </c>
      <c r="X46" s="1878" t="e">
        <f t="shared" si="13"/>
        <v>#VALUE!</v>
      </c>
      <c r="Y46" s="1878" t="e">
        <f t="shared" si="13"/>
        <v>#VALUE!</v>
      </c>
      <c r="Z46" s="1878" t="e">
        <f t="shared" si="13"/>
        <v>#VALUE!</v>
      </c>
      <c r="AA46" s="1878" t="e">
        <f t="shared" si="13"/>
        <v>#VALUE!</v>
      </c>
      <c r="AB46" s="1878" t="e">
        <f t="shared" si="13"/>
        <v>#VALUE!</v>
      </c>
      <c r="AC46" s="1878" t="e">
        <f t="shared" si="13"/>
        <v>#VALUE!</v>
      </c>
      <c r="AD46" s="1878" t="e">
        <f t="shared" si="13"/>
        <v>#VALUE!</v>
      </c>
      <c r="AE46" s="1878" t="e">
        <f t="shared" si="13"/>
        <v>#VALUE!</v>
      </c>
      <c r="AF46" s="1878" t="e">
        <f t="shared" si="13"/>
        <v>#VALUE!</v>
      </c>
      <c r="AG46" s="1878" t="e">
        <f t="shared" si="13"/>
        <v>#VALUE!</v>
      </c>
      <c r="AH46" s="1879" t="s">
        <v>2460</v>
      </c>
      <c r="AI46" s="1880">
        <f>_xlfn.AGGREGATE(9,6,C46:AG46)</f>
        <v>0</v>
      </c>
      <c r="AJ46" s="1870"/>
    </row>
    <row r="47" spans="2:36" hidden="1">
      <c r="B47" s="1854"/>
      <c r="C47" s="1881" t="e">
        <f t="shared" ref="C47:AG47" si="14">IF(AND(DAY(C38)&gt;=22,DAY(C38)&lt;=28,C39="土",OR(C44="休",C44="雨")),1,0)</f>
        <v>#VALUE!</v>
      </c>
      <c r="D47" s="1881" t="e">
        <f t="shared" si="14"/>
        <v>#VALUE!</v>
      </c>
      <c r="E47" s="1881" t="e">
        <f t="shared" si="14"/>
        <v>#VALUE!</v>
      </c>
      <c r="F47" s="1881" t="e">
        <f t="shared" si="14"/>
        <v>#VALUE!</v>
      </c>
      <c r="G47" s="1881" t="e">
        <f t="shared" si="14"/>
        <v>#VALUE!</v>
      </c>
      <c r="H47" s="1881" t="e">
        <f t="shared" si="14"/>
        <v>#VALUE!</v>
      </c>
      <c r="I47" s="1881" t="e">
        <f t="shared" si="14"/>
        <v>#VALUE!</v>
      </c>
      <c r="J47" s="1881" t="e">
        <f t="shared" si="14"/>
        <v>#VALUE!</v>
      </c>
      <c r="K47" s="1881" t="e">
        <f t="shared" si="14"/>
        <v>#VALUE!</v>
      </c>
      <c r="L47" s="1881" t="e">
        <f t="shared" si="14"/>
        <v>#VALUE!</v>
      </c>
      <c r="M47" s="1881" t="e">
        <f t="shared" si="14"/>
        <v>#VALUE!</v>
      </c>
      <c r="N47" s="1881" t="e">
        <f t="shared" si="14"/>
        <v>#VALUE!</v>
      </c>
      <c r="O47" s="1881" t="e">
        <f t="shared" si="14"/>
        <v>#VALUE!</v>
      </c>
      <c r="P47" s="1881" t="e">
        <f t="shared" si="14"/>
        <v>#VALUE!</v>
      </c>
      <c r="Q47" s="1881" t="e">
        <f t="shared" si="14"/>
        <v>#VALUE!</v>
      </c>
      <c r="R47" s="1881" t="e">
        <f t="shared" si="14"/>
        <v>#VALUE!</v>
      </c>
      <c r="S47" s="1881" t="e">
        <f t="shared" si="14"/>
        <v>#VALUE!</v>
      </c>
      <c r="T47" s="1881" t="e">
        <f t="shared" si="14"/>
        <v>#VALUE!</v>
      </c>
      <c r="U47" s="1881" t="e">
        <f t="shared" si="14"/>
        <v>#VALUE!</v>
      </c>
      <c r="V47" s="1881" t="e">
        <f t="shared" si="14"/>
        <v>#VALUE!</v>
      </c>
      <c r="W47" s="1881" t="e">
        <f t="shared" si="14"/>
        <v>#VALUE!</v>
      </c>
      <c r="X47" s="1881" t="e">
        <f t="shared" si="14"/>
        <v>#VALUE!</v>
      </c>
      <c r="Y47" s="1881" t="e">
        <f t="shared" si="14"/>
        <v>#VALUE!</v>
      </c>
      <c r="Z47" s="1881" t="e">
        <f t="shared" si="14"/>
        <v>#VALUE!</v>
      </c>
      <c r="AA47" s="1881" t="e">
        <f t="shared" si="14"/>
        <v>#VALUE!</v>
      </c>
      <c r="AB47" s="1881" t="e">
        <f t="shared" si="14"/>
        <v>#VALUE!</v>
      </c>
      <c r="AC47" s="1881" t="e">
        <f t="shared" si="14"/>
        <v>#VALUE!</v>
      </c>
      <c r="AD47" s="1881" t="e">
        <f t="shared" si="14"/>
        <v>#VALUE!</v>
      </c>
      <c r="AE47" s="1881" t="e">
        <f>IF(AND(DAY(AE38)&gt;=22,DAY(AE38)&lt;=28,AE39="土",OR(AE44="休",AE44="雨")),1,0)</f>
        <v>#VALUE!</v>
      </c>
      <c r="AF47" s="1881" t="e">
        <f>IF(AND(DAY(AF38)&gt;=22,DAY(AF38)&lt;=28,AF39="土",OR(AF44="休",AF44="雨")),1,0)</f>
        <v>#VALUE!</v>
      </c>
      <c r="AG47" s="1881" t="e">
        <f t="shared" si="14"/>
        <v>#VALUE!</v>
      </c>
      <c r="AH47" s="1882" t="s">
        <v>2461</v>
      </c>
      <c r="AI47" s="1880">
        <f>_xlfn.AGGREGATE(9,6,C47:AG47)</f>
        <v>0</v>
      </c>
      <c r="AJ47" s="1870"/>
    </row>
    <row r="48" spans="2:36" s="1866" customFormat="1">
      <c r="B48" s="1890"/>
      <c r="C48" s="1890"/>
      <c r="D48" s="1890"/>
      <c r="E48" s="1890"/>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I48" s="1890"/>
    </row>
    <row r="49" spans="2:36" hidden="1">
      <c r="C49" s="1836" t="e">
        <f>YEAR(C52)</f>
        <v>#VALUE!</v>
      </c>
      <c r="D49" s="1836" t="e">
        <f>MONTH(C52)</f>
        <v>#VALUE!</v>
      </c>
    </row>
    <row r="50" spans="2:36">
      <c r="B50" s="1840" t="s">
        <v>2454</v>
      </c>
      <c r="C50" s="4126" t="e">
        <f>C52</f>
        <v>#VALUE!</v>
      </c>
      <c r="D50" s="4088"/>
      <c r="E50" s="4088"/>
      <c r="F50" s="4088"/>
      <c r="G50" s="4088"/>
      <c r="H50" s="4088"/>
      <c r="I50" s="4088"/>
      <c r="J50" s="4088"/>
      <c r="K50" s="4088"/>
      <c r="L50" s="4088"/>
      <c r="M50" s="4088"/>
      <c r="N50" s="4088"/>
      <c r="O50" s="4088"/>
      <c r="P50" s="4088"/>
      <c r="Q50" s="4088"/>
      <c r="R50" s="4088"/>
      <c r="S50" s="4088"/>
      <c r="T50" s="4088"/>
      <c r="U50" s="4088"/>
      <c r="V50" s="4088"/>
      <c r="W50" s="4088"/>
      <c r="X50" s="4088"/>
      <c r="Y50" s="4088"/>
      <c r="Z50" s="4088"/>
      <c r="AA50" s="4088"/>
      <c r="AB50" s="4088"/>
      <c r="AC50" s="4088"/>
      <c r="AD50" s="4088"/>
      <c r="AE50" s="4088"/>
      <c r="AF50" s="4088"/>
      <c r="AG50" s="4088"/>
      <c r="AH50" s="4088"/>
      <c r="AI50" s="4089"/>
    </row>
    <row r="51" spans="2:36" hidden="1">
      <c r="B51" s="1884"/>
      <c r="C51" s="1862" t="e">
        <f>DATE($C49,$D49,1)</f>
        <v>#VALUE!</v>
      </c>
      <c r="D51" s="1862" t="e">
        <f t="shared" ref="D51:AG51" si="15">C51+1</f>
        <v>#VALUE!</v>
      </c>
      <c r="E51" s="1862" t="e">
        <f t="shared" si="15"/>
        <v>#VALUE!</v>
      </c>
      <c r="F51" s="1862" t="e">
        <f t="shared" si="15"/>
        <v>#VALUE!</v>
      </c>
      <c r="G51" s="1862" t="e">
        <f t="shared" si="15"/>
        <v>#VALUE!</v>
      </c>
      <c r="H51" s="1862" t="e">
        <f t="shared" si="15"/>
        <v>#VALUE!</v>
      </c>
      <c r="I51" s="1862" t="e">
        <f t="shared" si="15"/>
        <v>#VALUE!</v>
      </c>
      <c r="J51" s="1862" t="e">
        <f t="shared" si="15"/>
        <v>#VALUE!</v>
      </c>
      <c r="K51" s="1862" t="e">
        <f t="shared" si="15"/>
        <v>#VALUE!</v>
      </c>
      <c r="L51" s="1862" t="e">
        <f t="shared" si="15"/>
        <v>#VALUE!</v>
      </c>
      <c r="M51" s="1862" t="e">
        <f t="shared" si="15"/>
        <v>#VALUE!</v>
      </c>
      <c r="N51" s="1862" t="e">
        <f t="shared" si="15"/>
        <v>#VALUE!</v>
      </c>
      <c r="O51" s="1862" t="e">
        <f t="shared" si="15"/>
        <v>#VALUE!</v>
      </c>
      <c r="P51" s="1862" t="e">
        <f t="shared" si="15"/>
        <v>#VALUE!</v>
      </c>
      <c r="Q51" s="1862" t="e">
        <f t="shared" si="15"/>
        <v>#VALUE!</v>
      </c>
      <c r="R51" s="1862" t="e">
        <f t="shared" si="15"/>
        <v>#VALUE!</v>
      </c>
      <c r="S51" s="1862" t="e">
        <f t="shared" si="15"/>
        <v>#VALUE!</v>
      </c>
      <c r="T51" s="1862" t="e">
        <f t="shared" si="15"/>
        <v>#VALUE!</v>
      </c>
      <c r="U51" s="1862" t="e">
        <f t="shared" si="15"/>
        <v>#VALUE!</v>
      </c>
      <c r="V51" s="1862" t="e">
        <f t="shared" si="15"/>
        <v>#VALUE!</v>
      </c>
      <c r="W51" s="1862" t="e">
        <f t="shared" si="15"/>
        <v>#VALUE!</v>
      </c>
      <c r="X51" s="1862" t="e">
        <f t="shared" si="15"/>
        <v>#VALUE!</v>
      </c>
      <c r="Y51" s="1862" t="e">
        <f t="shared" si="15"/>
        <v>#VALUE!</v>
      </c>
      <c r="Z51" s="1862" t="e">
        <f t="shared" si="15"/>
        <v>#VALUE!</v>
      </c>
      <c r="AA51" s="1862" t="e">
        <f t="shared" si="15"/>
        <v>#VALUE!</v>
      </c>
      <c r="AB51" s="1862" t="e">
        <f t="shared" si="15"/>
        <v>#VALUE!</v>
      </c>
      <c r="AC51" s="1862" t="e">
        <f t="shared" si="15"/>
        <v>#VALUE!</v>
      </c>
      <c r="AD51" s="1862" t="e">
        <f t="shared" si="15"/>
        <v>#VALUE!</v>
      </c>
      <c r="AE51" s="1862" t="e">
        <f t="shared" si="15"/>
        <v>#VALUE!</v>
      </c>
      <c r="AF51" s="1862" t="e">
        <f t="shared" si="15"/>
        <v>#VALUE!</v>
      </c>
      <c r="AG51" s="1862" t="e">
        <f t="shared" si="15"/>
        <v>#VALUE!</v>
      </c>
      <c r="AH51" s="1885"/>
      <c r="AI51" s="1886"/>
    </row>
    <row r="52" spans="2:36">
      <c r="B52" s="1887" t="s">
        <v>2455</v>
      </c>
      <c r="C52" s="1888" t="e">
        <f>IF(EDATE(C37,1)&gt;$G$5,"",EDATE(C37,1))</f>
        <v>#VALUE!</v>
      </c>
      <c r="D52" s="1862" t="e">
        <f t="shared" ref="D52:AG52" si="16">IF(D51&gt;$G$5,"",IF(C52=EOMONTH(DATE($C49,$D49,1),0),"",IF(C52="","",C52+1)))</f>
        <v>#VALUE!</v>
      </c>
      <c r="E52" s="1862" t="e">
        <f t="shared" si="16"/>
        <v>#VALUE!</v>
      </c>
      <c r="F52" s="1862" t="e">
        <f t="shared" si="16"/>
        <v>#VALUE!</v>
      </c>
      <c r="G52" s="1862" t="e">
        <f t="shared" si="16"/>
        <v>#VALUE!</v>
      </c>
      <c r="H52" s="1862" t="e">
        <f t="shared" si="16"/>
        <v>#VALUE!</v>
      </c>
      <c r="I52" s="1862" t="e">
        <f t="shared" si="16"/>
        <v>#VALUE!</v>
      </c>
      <c r="J52" s="1862" t="e">
        <f t="shared" si="16"/>
        <v>#VALUE!</v>
      </c>
      <c r="K52" s="1862" t="e">
        <f t="shared" si="16"/>
        <v>#VALUE!</v>
      </c>
      <c r="L52" s="1862" t="e">
        <f t="shared" si="16"/>
        <v>#VALUE!</v>
      </c>
      <c r="M52" s="1862" t="e">
        <f t="shared" si="16"/>
        <v>#VALUE!</v>
      </c>
      <c r="N52" s="1862" t="e">
        <f t="shared" si="16"/>
        <v>#VALUE!</v>
      </c>
      <c r="O52" s="1862" t="e">
        <f t="shared" si="16"/>
        <v>#VALUE!</v>
      </c>
      <c r="P52" s="1862" t="e">
        <f t="shared" si="16"/>
        <v>#VALUE!</v>
      </c>
      <c r="Q52" s="1862" t="e">
        <f t="shared" si="16"/>
        <v>#VALUE!</v>
      </c>
      <c r="R52" s="1862" t="e">
        <f t="shared" si="16"/>
        <v>#VALUE!</v>
      </c>
      <c r="S52" s="1862" t="e">
        <f t="shared" si="16"/>
        <v>#VALUE!</v>
      </c>
      <c r="T52" s="1862" t="e">
        <f t="shared" si="16"/>
        <v>#VALUE!</v>
      </c>
      <c r="U52" s="1862" t="e">
        <f t="shared" si="16"/>
        <v>#VALUE!</v>
      </c>
      <c r="V52" s="1862" t="e">
        <f t="shared" si="16"/>
        <v>#VALUE!</v>
      </c>
      <c r="W52" s="1862" t="e">
        <f t="shared" si="16"/>
        <v>#VALUE!</v>
      </c>
      <c r="X52" s="1862" t="e">
        <f t="shared" si="16"/>
        <v>#VALUE!</v>
      </c>
      <c r="Y52" s="1862" t="e">
        <f t="shared" si="16"/>
        <v>#VALUE!</v>
      </c>
      <c r="Z52" s="1862" t="e">
        <f t="shared" si="16"/>
        <v>#VALUE!</v>
      </c>
      <c r="AA52" s="1862" t="e">
        <f t="shared" si="16"/>
        <v>#VALUE!</v>
      </c>
      <c r="AB52" s="1862" t="e">
        <f t="shared" si="16"/>
        <v>#VALUE!</v>
      </c>
      <c r="AC52" s="1862" t="e">
        <f t="shared" si="16"/>
        <v>#VALUE!</v>
      </c>
      <c r="AD52" s="1862" t="e">
        <f t="shared" si="16"/>
        <v>#VALUE!</v>
      </c>
      <c r="AE52" s="1862" t="e">
        <f t="shared" si="16"/>
        <v>#VALUE!</v>
      </c>
      <c r="AF52" s="1862" t="e">
        <f t="shared" si="16"/>
        <v>#VALUE!</v>
      </c>
      <c r="AG52" s="1862" t="e">
        <f t="shared" si="16"/>
        <v>#VALUE!</v>
      </c>
      <c r="AH52" s="1863" t="s">
        <v>2456</v>
      </c>
      <c r="AI52" s="1864">
        <f>+COUNTIFS(C53:AG53,"土",C54:AG54,"")+COUNTIFS(C53:AG53,"日",C54:AG54,"")</f>
        <v>0</v>
      </c>
    </row>
    <row r="53" spans="2:36" s="1866" customFormat="1">
      <c r="B53" s="1889" t="s">
        <v>1184</v>
      </c>
      <c r="C53" s="1865" t="str">
        <f>IFERROR(TEXT(WEEKDAY(+C52),"aaa"),"")</f>
        <v/>
      </c>
      <c r="D53" s="1865" t="str">
        <f t="shared" ref="D53:AG53" si="17">IFERROR(TEXT(WEEKDAY(+D52),"aaa"),"")</f>
        <v/>
      </c>
      <c r="E53" s="1865" t="str">
        <f t="shared" si="17"/>
        <v/>
      </c>
      <c r="F53" s="1865" t="str">
        <f t="shared" si="17"/>
        <v/>
      </c>
      <c r="G53" s="1865" t="str">
        <f t="shared" si="17"/>
        <v/>
      </c>
      <c r="H53" s="1865" t="str">
        <f t="shared" si="17"/>
        <v/>
      </c>
      <c r="I53" s="1865" t="str">
        <f t="shared" si="17"/>
        <v/>
      </c>
      <c r="J53" s="1865" t="str">
        <f t="shared" si="17"/>
        <v/>
      </c>
      <c r="K53" s="1865" t="str">
        <f t="shared" si="17"/>
        <v/>
      </c>
      <c r="L53" s="1865" t="str">
        <f t="shared" si="17"/>
        <v/>
      </c>
      <c r="M53" s="1865" t="str">
        <f t="shared" si="17"/>
        <v/>
      </c>
      <c r="N53" s="1865" t="str">
        <f t="shared" si="17"/>
        <v/>
      </c>
      <c r="O53" s="1865" t="str">
        <f t="shared" si="17"/>
        <v/>
      </c>
      <c r="P53" s="1865" t="str">
        <f t="shared" si="17"/>
        <v/>
      </c>
      <c r="Q53" s="1865" t="str">
        <f t="shared" si="17"/>
        <v/>
      </c>
      <c r="R53" s="1865" t="str">
        <f t="shared" si="17"/>
        <v/>
      </c>
      <c r="S53" s="1865" t="str">
        <f t="shared" si="17"/>
        <v/>
      </c>
      <c r="T53" s="1865" t="str">
        <f t="shared" si="17"/>
        <v/>
      </c>
      <c r="U53" s="1865" t="str">
        <f t="shared" si="17"/>
        <v/>
      </c>
      <c r="V53" s="1865" t="str">
        <f t="shared" si="17"/>
        <v/>
      </c>
      <c r="W53" s="1865" t="str">
        <f t="shared" si="17"/>
        <v/>
      </c>
      <c r="X53" s="1865" t="str">
        <f t="shared" si="17"/>
        <v/>
      </c>
      <c r="Y53" s="1865" t="str">
        <f t="shared" si="17"/>
        <v/>
      </c>
      <c r="Z53" s="1865" t="str">
        <f t="shared" si="17"/>
        <v/>
      </c>
      <c r="AA53" s="1865" t="str">
        <f t="shared" si="17"/>
        <v/>
      </c>
      <c r="AB53" s="1865" t="str">
        <f t="shared" si="17"/>
        <v/>
      </c>
      <c r="AC53" s="1865" t="str">
        <f t="shared" si="17"/>
        <v/>
      </c>
      <c r="AD53" s="1865" t="str">
        <f t="shared" si="17"/>
        <v/>
      </c>
      <c r="AE53" s="1865" t="str">
        <f t="shared" si="17"/>
        <v/>
      </c>
      <c r="AF53" s="1865" t="str">
        <f t="shared" si="17"/>
        <v/>
      </c>
      <c r="AG53" s="1865" t="str">
        <f t="shared" si="17"/>
        <v/>
      </c>
      <c r="AH53" s="1863" t="s">
        <v>2457</v>
      </c>
      <c r="AI53" s="1864">
        <f>+COUNTIF(C54:AG54,"夏休")+COUNTIF(C54:AG54,"冬休")+COUNTIF(C54:AG54,"中止")</f>
        <v>0</v>
      </c>
    </row>
    <row r="54" spans="2:36" s="1866" customFormat="1" ht="13.5" customHeight="1">
      <c r="B54" s="4090" t="s">
        <v>2458</v>
      </c>
      <c r="C54" s="4092"/>
      <c r="D54" s="4087"/>
      <c r="E54" s="4087"/>
      <c r="F54" s="4087"/>
      <c r="G54" s="4087"/>
      <c r="H54" s="4087"/>
      <c r="I54" s="4087"/>
      <c r="J54" s="4087"/>
      <c r="K54" s="4087"/>
      <c r="L54" s="4087"/>
      <c r="M54" s="4087"/>
      <c r="N54" s="4087"/>
      <c r="O54" s="4087"/>
      <c r="P54" s="4087"/>
      <c r="Q54" s="4087"/>
      <c r="R54" s="4087"/>
      <c r="S54" s="4087"/>
      <c r="T54" s="4087"/>
      <c r="U54" s="4087"/>
      <c r="V54" s="4087"/>
      <c r="W54" s="4087"/>
      <c r="X54" s="4087"/>
      <c r="Y54" s="4087"/>
      <c r="Z54" s="4136"/>
      <c r="AA54" s="4136"/>
      <c r="AB54" s="4087"/>
      <c r="AC54" s="4087"/>
      <c r="AD54" s="4087"/>
      <c r="AE54" s="4087"/>
      <c r="AF54" s="4087"/>
      <c r="AG54" s="4114"/>
      <c r="AH54" s="1867" t="s">
        <v>1187</v>
      </c>
      <c r="AI54" s="1868">
        <f>COUNT(C52:AG52)-AI53</f>
        <v>0</v>
      </c>
    </row>
    <row r="55" spans="2:36" s="1866" customFormat="1" ht="13.5" customHeight="1">
      <c r="B55" s="4091"/>
      <c r="C55" s="4092"/>
      <c r="D55" s="4087"/>
      <c r="E55" s="4087"/>
      <c r="F55" s="4087"/>
      <c r="G55" s="4087"/>
      <c r="H55" s="4087"/>
      <c r="I55" s="4087"/>
      <c r="J55" s="4087"/>
      <c r="K55" s="4087"/>
      <c r="L55" s="4087"/>
      <c r="M55" s="4087"/>
      <c r="N55" s="4087"/>
      <c r="O55" s="4087"/>
      <c r="P55" s="4087"/>
      <c r="Q55" s="4087"/>
      <c r="R55" s="4087"/>
      <c r="S55" s="4087"/>
      <c r="T55" s="4087"/>
      <c r="U55" s="4087"/>
      <c r="V55" s="4087"/>
      <c r="W55" s="4087"/>
      <c r="X55" s="4087"/>
      <c r="Y55" s="4087"/>
      <c r="Z55" s="4137"/>
      <c r="AA55" s="4137"/>
      <c r="AB55" s="4087"/>
      <c r="AC55" s="4087"/>
      <c r="AD55" s="4087"/>
      <c r="AE55" s="4087"/>
      <c r="AF55" s="4087"/>
      <c r="AG55" s="4114"/>
      <c r="AH55" s="1867" t="s">
        <v>1188</v>
      </c>
      <c r="AI55" s="1869">
        <f>+COUNTIF(C56:AG57,"休")</f>
        <v>0</v>
      </c>
      <c r="AJ55" s="1870" t="e">
        <f>IF(AI56&gt;0.285,"",IF(AI55&lt;AI52,"←計画日数が足りません",""))</f>
        <v>#DIV/0!</v>
      </c>
    </row>
    <row r="56" spans="2:36" s="1866" customFormat="1" ht="13.5" customHeight="1">
      <c r="B56" s="4115" t="s">
        <v>1175</v>
      </c>
      <c r="C56" s="4116"/>
      <c r="D56" s="4113"/>
      <c r="E56" s="4113"/>
      <c r="F56" s="4113"/>
      <c r="G56" s="4113"/>
      <c r="H56" s="4117"/>
      <c r="I56" s="4113"/>
      <c r="J56" s="4113"/>
      <c r="K56" s="4113"/>
      <c r="L56" s="4113"/>
      <c r="M56" s="4113"/>
      <c r="N56" s="4113"/>
      <c r="O56" s="4117"/>
      <c r="P56" s="4113"/>
      <c r="Q56" s="4113"/>
      <c r="R56" s="4113"/>
      <c r="S56" s="4113"/>
      <c r="T56" s="4113"/>
      <c r="U56" s="4113"/>
      <c r="V56" s="4117"/>
      <c r="W56" s="4113"/>
      <c r="X56" s="4113"/>
      <c r="Y56" s="4113"/>
      <c r="Z56" s="4113"/>
      <c r="AA56" s="4113"/>
      <c r="AB56" s="4113"/>
      <c r="AC56" s="4117"/>
      <c r="AD56" s="4113"/>
      <c r="AE56" s="4113"/>
      <c r="AF56" s="4113"/>
      <c r="AG56" s="4119"/>
      <c r="AH56" s="1867" t="s">
        <v>1189</v>
      </c>
      <c r="AI56" s="1871" t="e">
        <f>+AI55/AI54</f>
        <v>#DIV/0!</v>
      </c>
    </row>
    <row r="57" spans="2:36" s="1866" customFormat="1">
      <c r="B57" s="4115"/>
      <c r="C57" s="4116"/>
      <c r="D57" s="4113"/>
      <c r="E57" s="4113"/>
      <c r="F57" s="4113"/>
      <c r="G57" s="4113"/>
      <c r="H57" s="4117"/>
      <c r="I57" s="4113"/>
      <c r="J57" s="4113"/>
      <c r="K57" s="4113"/>
      <c r="L57" s="4113"/>
      <c r="M57" s="4113"/>
      <c r="N57" s="4113"/>
      <c r="O57" s="4117"/>
      <c r="P57" s="4113"/>
      <c r="Q57" s="4113"/>
      <c r="R57" s="4113"/>
      <c r="S57" s="4113"/>
      <c r="T57" s="4113"/>
      <c r="U57" s="4113"/>
      <c r="V57" s="4117"/>
      <c r="W57" s="4113"/>
      <c r="X57" s="4113"/>
      <c r="Y57" s="4113"/>
      <c r="Z57" s="4113"/>
      <c r="AA57" s="4113"/>
      <c r="AB57" s="4113"/>
      <c r="AC57" s="4117"/>
      <c r="AD57" s="4113"/>
      <c r="AE57" s="4113"/>
      <c r="AF57" s="4113"/>
      <c r="AG57" s="4119"/>
      <c r="AH57" s="1867" t="s">
        <v>1169</v>
      </c>
      <c r="AI57" s="1869">
        <f>+COUNTA(C58:AG59)</f>
        <v>0</v>
      </c>
    </row>
    <row r="58" spans="2:36" s="1866" customFormat="1">
      <c r="B58" s="4120" t="s">
        <v>1178</v>
      </c>
      <c r="C58" s="4122"/>
      <c r="D58" s="4117"/>
      <c r="E58" s="4117"/>
      <c r="F58" s="4117"/>
      <c r="G58" s="4117"/>
      <c r="H58" s="4128"/>
      <c r="I58" s="4117"/>
      <c r="J58" s="4117"/>
      <c r="K58" s="4117"/>
      <c r="L58" s="4117"/>
      <c r="M58" s="4117"/>
      <c r="N58" s="4117"/>
      <c r="O58" s="4128"/>
      <c r="P58" s="4117"/>
      <c r="Q58" s="4117"/>
      <c r="R58" s="4117"/>
      <c r="S58" s="4117"/>
      <c r="T58" s="4117"/>
      <c r="U58" s="4117"/>
      <c r="V58" s="4128"/>
      <c r="W58" s="4117"/>
      <c r="X58" s="4117"/>
      <c r="Y58" s="4117"/>
      <c r="Z58" s="4117"/>
      <c r="AA58" s="4117"/>
      <c r="AB58" s="4117"/>
      <c r="AC58" s="4128"/>
      <c r="AD58" s="4117"/>
      <c r="AE58" s="4117"/>
      <c r="AF58" s="4117"/>
      <c r="AG58" s="4124"/>
      <c r="AH58" s="1872" t="s">
        <v>1190</v>
      </c>
      <c r="AI58" s="1873" t="e">
        <f>+AI57/AI54</f>
        <v>#DIV/0!</v>
      </c>
    </row>
    <row r="59" spans="2:36" s="1866" customFormat="1">
      <c r="B59" s="4121"/>
      <c r="C59" s="4123"/>
      <c r="D59" s="4118"/>
      <c r="E59" s="4118"/>
      <c r="F59" s="4118"/>
      <c r="G59" s="4118"/>
      <c r="H59" s="4118"/>
      <c r="I59" s="4118"/>
      <c r="J59" s="4118"/>
      <c r="K59" s="4118"/>
      <c r="L59" s="4118"/>
      <c r="M59" s="4118"/>
      <c r="N59" s="4118"/>
      <c r="O59" s="4118"/>
      <c r="P59" s="4118"/>
      <c r="Q59" s="4118"/>
      <c r="R59" s="4118"/>
      <c r="S59" s="4118"/>
      <c r="T59" s="4118"/>
      <c r="U59" s="4118"/>
      <c r="V59" s="4118"/>
      <c r="W59" s="4118"/>
      <c r="X59" s="4118"/>
      <c r="Y59" s="4118"/>
      <c r="Z59" s="4118"/>
      <c r="AA59" s="4118"/>
      <c r="AB59" s="4118"/>
      <c r="AC59" s="4118"/>
      <c r="AD59" s="4118"/>
      <c r="AE59" s="4118"/>
      <c r="AF59" s="4118"/>
      <c r="AG59" s="4125"/>
      <c r="AH59" s="1876" t="s">
        <v>2459</v>
      </c>
      <c r="AI59" s="1877" t="str">
        <f>IF(7&gt;AI54,"対象外",IF(AI57&gt;=AI52,"OK","NG"))</f>
        <v>対象外</v>
      </c>
      <c r="AJ59" s="1870" t="str">
        <f>IF(AI59="対象外","←７日間に満たない期間は達成判定の対象外",IF(AI59="NG","←月単位未達成","←月単位達成"))</f>
        <v>←７日間に満たない期間は達成判定の対象外</v>
      </c>
    </row>
    <row r="60" spans="2:36" ht="13.5" hidden="1" customHeight="1">
      <c r="B60" s="1854"/>
      <c r="C60" s="1878" t="e">
        <f t="shared" ref="C60:AG60" si="18">IF(AND(DAY(C52)&gt;=22,DAY(C52)&lt;=28,C53="土"),1,0)</f>
        <v>#VALUE!</v>
      </c>
      <c r="D60" s="1878" t="e">
        <f t="shared" si="18"/>
        <v>#VALUE!</v>
      </c>
      <c r="E60" s="1878" t="e">
        <f t="shared" si="18"/>
        <v>#VALUE!</v>
      </c>
      <c r="F60" s="1878" t="e">
        <f t="shared" si="18"/>
        <v>#VALUE!</v>
      </c>
      <c r="G60" s="1878" t="e">
        <f t="shared" si="18"/>
        <v>#VALUE!</v>
      </c>
      <c r="H60" s="1878" t="e">
        <f t="shared" si="18"/>
        <v>#VALUE!</v>
      </c>
      <c r="I60" s="1878" t="e">
        <f t="shared" si="18"/>
        <v>#VALUE!</v>
      </c>
      <c r="J60" s="1878" t="e">
        <f t="shared" si="18"/>
        <v>#VALUE!</v>
      </c>
      <c r="K60" s="1878" t="e">
        <f t="shared" si="18"/>
        <v>#VALUE!</v>
      </c>
      <c r="L60" s="1878" t="e">
        <f t="shared" si="18"/>
        <v>#VALUE!</v>
      </c>
      <c r="M60" s="1878" t="e">
        <f t="shared" si="18"/>
        <v>#VALUE!</v>
      </c>
      <c r="N60" s="1878" t="e">
        <f t="shared" si="18"/>
        <v>#VALUE!</v>
      </c>
      <c r="O60" s="1878" t="e">
        <f t="shared" si="18"/>
        <v>#VALUE!</v>
      </c>
      <c r="P60" s="1878" t="e">
        <f t="shared" si="18"/>
        <v>#VALUE!</v>
      </c>
      <c r="Q60" s="1878" t="e">
        <f t="shared" si="18"/>
        <v>#VALUE!</v>
      </c>
      <c r="R60" s="1878" t="e">
        <f t="shared" si="18"/>
        <v>#VALUE!</v>
      </c>
      <c r="S60" s="1878" t="e">
        <f t="shared" si="18"/>
        <v>#VALUE!</v>
      </c>
      <c r="T60" s="1878" t="e">
        <f t="shared" si="18"/>
        <v>#VALUE!</v>
      </c>
      <c r="U60" s="1878" t="e">
        <f t="shared" si="18"/>
        <v>#VALUE!</v>
      </c>
      <c r="V60" s="1878" t="e">
        <f t="shared" si="18"/>
        <v>#VALUE!</v>
      </c>
      <c r="W60" s="1878" t="e">
        <f t="shared" si="18"/>
        <v>#VALUE!</v>
      </c>
      <c r="X60" s="1878" t="e">
        <f t="shared" si="18"/>
        <v>#VALUE!</v>
      </c>
      <c r="Y60" s="1878" t="e">
        <f t="shared" si="18"/>
        <v>#VALUE!</v>
      </c>
      <c r="Z60" s="1878" t="e">
        <f t="shared" si="18"/>
        <v>#VALUE!</v>
      </c>
      <c r="AA60" s="1878" t="e">
        <f t="shared" si="18"/>
        <v>#VALUE!</v>
      </c>
      <c r="AB60" s="1878" t="e">
        <f t="shared" si="18"/>
        <v>#VALUE!</v>
      </c>
      <c r="AC60" s="1878" t="e">
        <f t="shared" si="18"/>
        <v>#VALUE!</v>
      </c>
      <c r="AD60" s="1878" t="e">
        <f t="shared" si="18"/>
        <v>#VALUE!</v>
      </c>
      <c r="AE60" s="1878" t="e">
        <f t="shared" si="18"/>
        <v>#VALUE!</v>
      </c>
      <c r="AF60" s="1878" t="e">
        <f t="shared" si="18"/>
        <v>#VALUE!</v>
      </c>
      <c r="AG60" s="1878" t="e">
        <f t="shared" si="18"/>
        <v>#VALUE!</v>
      </c>
      <c r="AH60" s="1879" t="s">
        <v>2460</v>
      </c>
      <c r="AI60" s="1880">
        <f>_xlfn.AGGREGATE(9,6,C60:AG60)</f>
        <v>0</v>
      </c>
      <c r="AJ60" s="1870"/>
    </row>
    <row r="61" spans="2:36" ht="13.5" hidden="1" customHeight="1">
      <c r="B61" s="1854"/>
      <c r="C61" s="1881" t="e">
        <f t="shared" ref="C61:AG61" si="19">IF(AND(DAY(C52)&gt;=22,DAY(C52)&lt;=28,C53="土",OR(C58="休",C58="雨")),1,0)</f>
        <v>#VALUE!</v>
      </c>
      <c r="D61" s="1881" t="e">
        <f t="shared" si="19"/>
        <v>#VALUE!</v>
      </c>
      <c r="E61" s="1881" t="e">
        <f t="shared" si="19"/>
        <v>#VALUE!</v>
      </c>
      <c r="F61" s="1881" t="e">
        <f t="shared" si="19"/>
        <v>#VALUE!</v>
      </c>
      <c r="G61" s="1881" t="e">
        <f t="shared" si="19"/>
        <v>#VALUE!</v>
      </c>
      <c r="H61" s="1881" t="e">
        <f t="shared" si="19"/>
        <v>#VALUE!</v>
      </c>
      <c r="I61" s="1881" t="e">
        <f t="shared" si="19"/>
        <v>#VALUE!</v>
      </c>
      <c r="J61" s="1881" t="e">
        <f t="shared" si="19"/>
        <v>#VALUE!</v>
      </c>
      <c r="K61" s="1881" t="e">
        <f t="shared" si="19"/>
        <v>#VALUE!</v>
      </c>
      <c r="L61" s="1881" t="e">
        <f t="shared" si="19"/>
        <v>#VALUE!</v>
      </c>
      <c r="M61" s="1881" t="e">
        <f t="shared" si="19"/>
        <v>#VALUE!</v>
      </c>
      <c r="N61" s="1881" t="e">
        <f t="shared" si="19"/>
        <v>#VALUE!</v>
      </c>
      <c r="O61" s="1881" t="e">
        <f t="shared" si="19"/>
        <v>#VALUE!</v>
      </c>
      <c r="P61" s="1881" t="e">
        <f t="shared" si="19"/>
        <v>#VALUE!</v>
      </c>
      <c r="Q61" s="1881" t="e">
        <f t="shared" si="19"/>
        <v>#VALUE!</v>
      </c>
      <c r="R61" s="1881" t="e">
        <f t="shared" si="19"/>
        <v>#VALUE!</v>
      </c>
      <c r="S61" s="1881" t="e">
        <f t="shared" si="19"/>
        <v>#VALUE!</v>
      </c>
      <c r="T61" s="1881" t="e">
        <f t="shared" si="19"/>
        <v>#VALUE!</v>
      </c>
      <c r="U61" s="1881" t="e">
        <f t="shared" si="19"/>
        <v>#VALUE!</v>
      </c>
      <c r="V61" s="1881" t="e">
        <f t="shared" si="19"/>
        <v>#VALUE!</v>
      </c>
      <c r="W61" s="1881" t="e">
        <f t="shared" si="19"/>
        <v>#VALUE!</v>
      </c>
      <c r="X61" s="1881" t="e">
        <f t="shared" si="19"/>
        <v>#VALUE!</v>
      </c>
      <c r="Y61" s="1881" t="e">
        <f t="shared" si="19"/>
        <v>#VALUE!</v>
      </c>
      <c r="Z61" s="1881" t="e">
        <f t="shared" si="19"/>
        <v>#VALUE!</v>
      </c>
      <c r="AA61" s="1881" t="e">
        <f t="shared" si="19"/>
        <v>#VALUE!</v>
      </c>
      <c r="AB61" s="1881" t="e">
        <f t="shared" si="19"/>
        <v>#VALUE!</v>
      </c>
      <c r="AC61" s="1881" t="e">
        <f t="shared" si="19"/>
        <v>#VALUE!</v>
      </c>
      <c r="AD61" s="1881" t="e">
        <f t="shared" si="19"/>
        <v>#VALUE!</v>
      </c>
      <c r="AE61" s="1881" t="e">
        <f t="shared" si="19"/>
        <v>#VALUE!</v>
      </c>
      <c r="AF61" s="1881" t="e">
        <f t="shared" si="19"/>
        <v>#VALUE!</v>
      </c>
      <c r="AG61" s="1881" t="e">
        <f t="shared" si="19"/>
        <v>#VALUE!</v>
      </c>
      <c r="AH61" s="1882" t="s">
        <v>2461</v>
      </c>
      <c r="AI61" s="1880">
        <f>_xlfn.AGGREGATE(9,6,C61:AG61)</f>
        <v>0</v>
      </c>
      <c r="AJ61" s="1870"/>
    </row>
    <row r="62" spans="2:36" s="1866" customFormat="1">
      <c r="B62" s="1890"/>
      <c r="C62" s="1890"/>
      <c r="D62" s="1890"/>
      <c r="E62" s="1890"/>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I62" s="1890"/>
    </row>
    <row r="63" spans="2:36" hidden="1">
      <c r="C63" s="1836" t="e">
        <f>YEAR(C66)</f>
        <v>#VALUE!</v>
      </c>
      <c r="D63" s="1836" t="e">
        <f>MONTH(C66)</f>
        <v>#VALUE!</v>
      </c>
    </row>
    <row r="64" spans="2:36">
      <c r="B64" s="1840" t="s">
        <v>2454</v>
      </c>
      <c r="C64" s="4126" t="e">
        <f>C66</f>
        <v>#VALUE!</v>
      </c>
      <c r="D64" s="4088"/>
      <c r="E64" s="4088"/>
      <c r="F64" s="4088"/>
      <c r="G64" s="4088"/>
      <c r="H64" s="4088"/>
      <c r="I64" s="4088"/>
      <c r="J64" s="4088"/>
      <c r="K64" s="4088"/>
      <c r="L64" s="4088"/>
      <c r="M64" s="4088"/>
      <c r="N64" s="4088"/>
      <c r="O64" s="4088"/>
      <c r="P64" s="4088"/>
      <c r="Q64" s="4088"/>
      <c r="R64" s="4088"/>
      <c r="S64" s="4088"/>
      <c r="T64" s="4088"/>
      <c r="U64" s="4088"/>
      <c r="V64" s="4088"/>
      <c r="W64" s="4088"/>
      <c r="X64" s="4088"/>
      <c r="Y64" s="4088"/>
      <c r="Z64" s="4088"/>
      <c r="AA64" s="4088"/>
      <c r="AB64" s="4088"/>
      <c r="AC64" s="4088"/>
      <c r="AD64" s="4088"/>
      <c r="AE64" s="4088"/>
      <c r="AF64" s="4088"/>
      <c r="AG64" s="4088"/>
      <c r="AH64" s="4088"/>
      <c r="AI64" s="4089"/>
    </row>
    <row r="65" spans="2:36" hidden="1">
      <c r="B65" s="1884"/>
      <c r="C65" s="1862" t="e">
        <f>DATE($C63,$D63,1)</f>
        <v>#VALUE!</v>
      </c>
      <c r="D65" s="1862" t="e">
        <f t="shared" ref="D65:AG65" si="20">C65+1</f>
        <v>#VALUE!</v>
      </c>
      <c r="E65" s="1862" t="e">
        <f t="shared" si="20"/>
        <v>#VALUE!</v>
      </c>
      <c r="F65" s="1862" t="e">
        <f t="shared" si="20"/>
        <v>#VALUE!</v>
      </c>
      <c r="G65" s="1862" t="e">
        <f t="shared" si="20"/>
        <v>#VALUE!</v>
      </c>
      <c r="H65" s="1862" t="e">
        <f t="shared" si="20"/>
        <v>#VALUE!</v>
      </c>
      <c r="I65" s="1862" t="e">
        <f t="shared" si="20"/>
        <v>#VALUE!</v>
      </c>
      <c r="J65" s="1862" t="e">
        <f t="shared" si="20"/>
        <v>#VALUE!</v>
      </c>
      <c r="K65" s="1862" t="e">
        <f t="shared" si="20"/>
        <v>#VALUE!</v>
      </c>
      <c r="L65" s="1862" t="e">
        <f t="shared" si="20"/>
        <v>#VALUE!</v>
      </c>
      <c r="M65" s="1862" t="e">
        <f t="shared" si="20"/>
        <v>#VALUE!</v>
      </c>
      <c r="N65" s="1862" t="e">
        <f t="shared" si="20"/>
        <v>#VALUE!</v>
      </c>
      <c r="O65" s="1862" t="e">
        <f t="shared" si="20"/>
        <v>#VALUE!</v>
      </c>
      <c r="P65" s="1862" t="e">
        <f t="shared" si="20"/>
        <v>#VALUE!</v>
      </c>
      <c r="Q65" s="1862" t="e">
        <f t="shared" si="20"/>
        <v>#VALUE!</v>
      </c>
      <c r="R65" s="1862" t="e">
        <f t="shared" si="20"/>
        <v>#VALUE!</v>
      </c>
      <c r="S65" s="1862" t="e">
        <f t="shared" si="20"/>
        <v>#VALUE!</v>
      </c>
      <c r="T65" s="1862" t="e">
        <f t="shared" si="20"/>
        <v>#VALUE!</v>
      </c>
      <c r="U65" s="1862" t="e">
        <f t="shared" si="20"/>
        <v>#VALUE!</v>
      </c>
      <c r="V65" s="1862" t="e">
        <f t="shared" si="20"/>
        <v>#VALUE!</v>
      </c>
      <c r="W65" s="1862" t="e">
        <f t="shared" si="20"/>
        <v>#VALUE!</v>
      </c>
      <c r="X65" s="1862" t="e">
        <f t="shared" si="20"/>
        <v>#VALUE!</v>
      </c>
      <c r="Y65" s="1862" t="e">
        <f t="shared" si="20"/>
        <v>#VALUE!</v>
      </c>
      <c r="Z65" s="1862" t="e">
        <f t="shared" si="20"/>
        <v>#VALUE!</v>
      </c>
      <c r="AA65" s="1862" t="e">
        <f t="shared" si="20"/>
        <v>#VALUE!</v>
      </c>
      <c r="AB65" s="1862" t="e">
        <f t="shared" si="20"/>
        <v>#VALUE!</v>
      </c>
      <c r="AC65" s="1862" t="e">
        <f t="shared" si="20"/>
        <v>#VALUE!</v>
      </c>
      <c r="AD65" s="1862" t="e">
        <f t="shared" si="20"/>
        <v>#VALUE!</v>
      </c>
      <c r="AE65" s="1862" t="e">
        <f t="shared" si="20"/>
        <v>#VALUE!</v>
      </c>
      <c r="AF65" s="1862" t="e">
        <f t="shared" si="20"/>
        <v>#VALUE!</v>
      </c>
      <c r="AG65" s="1862" t="e">
        <f t="shared" si="20"/>
        <v>#VALUE!</v>
      </c>
      <c r="AH65" s="1885"/>
      <c r="AI65" s="1886"/>
    </row>
    <row r="66" spans="2:36">
      <c r="B66" s="1887" t="s">
        <v>2455</v>
      </c>
      <c r="C66" s="1888" t="e">
        <f>IF(EDATE(C51,1)&gt;$G$5,"",EDATE(C51,1))</f>
        <v>#VALUE!</v>
      </c>
      <c r="D66" s="1862" t="e">
        <f t="shared" ref="D66:AG66" si="21">IF(D65&gt;$G$5,"",IF(C66=EOMONTH(DATE($C63,$D63,1),0),"",IF(C66="","",C66+1)))</f>
        <v>#VALUE!</v>
      </c>
      <c r="E66" s="1862" t="e">
        <f t="shared" si="21"/>
        <v>#VALUE!</v>
      </c>
      <c r="F66" s="1862" t="e">
        <f t="shared" si="21"/>
        <v>#VALUE!</v>
      </c>
      <c r="G66" s="1862" t="e">
        <f t="shared" si="21"/>
        <v>#VALUE!</v>
      </c>
      <c r="H66" s="1862" t="e">
        <f t="shared" si="21"/>
        <v>#VALUE!</v>
      </c>
      <c r="I66" s="1862" t="e">
        <f t="shared" si="21"/>
        <v>#VALUE!</v>
      </c>
      <c r="J66" s="1862" t="e">
        <f t="shared" si="21"/>
        <v>#VALUE!</v>
      </c>
      <c r="K66" s="1862" t="e">
        <f t="shared" si="21"/>
        <v>#VALUE!</v>
      </c>
      <c r="L66" s="1862" t="e">
        <f t="shared" si="21"/>
        <v>#VALUE!</v>
      </c>
      <c r="M66" s="1862" t="e">
        <f t="shared" si="21"/>
        <v>#VALUE!</v>
      </c>
      <c r="N66" s="1862" t="e">
        <f t="shared" si="21"/>
        <v>#VALUE!</v>
      </c>
      <c r="O66" s="1862" t="e">
        <f t="shared" si="21"/>
        <v>#VALUE!</v>
      </c>
      <c r="P66" s="1862" t="e">
        <f t="shared" si="21"/>
        <v>#VALUE!</v>
      </c>
      <c r="Q66" s="1862" t="e">
        <f t="shared" si="21"/>
        <v>#VALUE!</v>
      </c>
      <c r="R66" s="1862" t="e">
        <f t="shared" si="21"/>
        <v>#VALUE!</v>
      </c>
      <c r="S66" s="1862" t="e">
        <f t="shared" si="21"/>
        <v>#VALUE!</v>
      </c>
      <c r="T66" s="1862" t="e">
        <f t="shared" si="21"/>
        <v>#VALUE!</v>
      </c>
      <c r="U66" s="1862" t="e">
        <f t="shared" si="21"/>
        <v>#VALUE!</v>
      </c>
      <c r="V66" s="1862" t="e">
        <f t="shared" si="21"/>
        <v>#VALUE!</v>
      </c>
      <c r="W66" s="1862" t="e">
        <f t="shared" si="21"/>
        <v>#VALUE!</v>
      </c>
      <c r="X66" s="1862" t="e">
        <f t="shared" si="21"/>
        <v>#VALUE!</v>
      </c>
      <c r="Y66" s="1862" t="e">
        <f t="shared" si="21"/>
        <v>#VALUE!</v>
      </c>
      <c r="Z66" s="1862" t="e">
        <f t="shared" si="21"/>
        <v>#VALUE!</v>
      </c>
      <c r="AA66" s="1862" t="e">
        <f t="shared" si="21"/>
        <v>#VALUE!</v>
      </c>
      <c r="AB66" s="1862" t="e">
        <f t="shared" si="21"/>
        <v>#VALUE!</v>
      </c>
      <c r="AC66" s="1862" t="e">
        <f t="shared" si="21"/>
        <v>#VALUE!</v>
      </c>
      <c r="AD66" s="1862" t="e">
        <f t="shared" si="21"/>
        <v>#VALUE!</v>
      </c>
      <c r="AE66" s="1862" t="e">
        <f t="shared" si="21"/>
        <v>#VALUE!</v>
      </c>
      <c r="AF66" s="1862" t="e">
        <f t="shared" si="21"/>
        <v>#VALUE!</v>
      </c>
      <c r="AG66" s="1862" t="e">
        <f t="shared" si="21"/>
        <v>#VALUE!</v>
      </c>
      <c r="AH66" s="1863" t="s">
        <v>2456</v>
      </c>
      <c r="AI66" s="1864">
        <f>+COUNTIFS(C67:AG67,"土",C68:AG68,"")+COUNTIFS(C67:AG67,"日",C68:AG68,"")</f>
        <v>0</v>
      </c>
    </row>
    <row r="67" spans="2:36" s="1866" customFormat="1">
      <c r="B67" s="1889" t="s">
        <v>1184</v>
      </c>
      <c r="C67" s="1865" t="str">
        <f>IFERROR(TEXT(WEEKDAY(+C66),"aaa"),"")</f>
        <v/>
      </c>
      <c r="D67" s="1865" t="str">
        <f t="shared" ref="D67:AG67" si="22">IFERROR(TEXT(WEEKDAY(+D66),"aaa"),"")</f>
        <v/>
      </c>
      <c r="E67" s="1865" t="str">
        <f t="shared" si="22"/>
        <v/>
      </c>
      <c r="F67" s="1865" t="str">
        <f t="shared" si="22"/>
        <v/>
      </c>
      <c r="G67" s="1865" t="str">
        <f t="shared" si="22"/>
        <v/>
      </c>
      <c r="H67" s="1865" t="str">
        <f t="shared" si="22"/>
        <v/>
      </c>
      <c r="I67" s="1865" t="str">
        <f t="shared" si="22"/>
        <v/>
      </c>
      <c r="J67" s="1865" t="str">
        <f t="shared" si="22"/>
        <v/>
      </c>
      <c r="K67" s="1865" t="str">
        <f t="shared" si="22"/>
        <v/>
      </c>
      <c r="L67" s="1865" t="str">
        <f t="shared" si="22"/>
        <v/>
      </c>
      <c r="M67" s="1865" t="str">
        <f t="shared" si="22"/>
        <v/>
      </c>
      <c r="N67" s="1865" t="str">
        <f t="shared" si="22"/>
        <v/>
      </c>
      <c r="O67" s="1865" t="str">
        <f t="shared" si="22"/>
        <v/>
      </c>
      <c r="P67" s="1865" t="str">
        <f t="shared" si="22"/>
        <v/>
      </c>
      <c r="Q67" s="1865" t="str">
        <f t="shared" si="22"/>
        <v/>
      </c>
      <c r="R67" s="1865" t="str">
        <f t="shared" si="22"/>
        <v/>
      </c>
      <c r="S67" s="1865" t="str">
        <f t="shared" si="22"/>
        <v/>
      </c>
      <c r="T67" s="1865" t="str">
        <f t="shared" si="22"/>
        <v/>
      </c>
      <c r="U67" s="1865" t="str">
        <f t="shared" si="22"/>
        <v/>
      </c>
      <c r="V67" s="1865" t="str">
        <f t="shared" si="22"/>
        <v/>
      </c>
      <c r="W67" s="1865" t="str">
        <f t="shared" si="22"/>
        <v/>
      </c>
      <c r="X67" s="1865" t="str">
        <f t="shared" si="22"/>
        <v/>
      </c>
      <c r="Y67" s="1865" t="str">
        <f t="shared" si="22"/>
        <v/>
      </c>
      <c r="Z67" s="1865" t="str">
        <f t="shared" si="22"/>
        <v/>
      </c>
      <c r="AA67" s="1865" t="str">
        <f t="shared" si="22"/>
        <v/>
      </c>
      <c r="AB67" s="1865" t="str">
        <f t="shared" si="22"/>
        <v/>
      </c>
      <c r="AC67" s="1865" t="str">
        <f t="shared" si="22"/>
        <v/>
      </c>
      <c r="AD67" s="1865" t="str">
        <f t="shared" si="22"/>
        <v/>
      </c>
      <c r="AE67" s="1865" t="str">
        <f t="shared" si="22"/>
        <v/>
      </c>
      <c r="AF67" s="1865" t="str">
        <f t="shared" si="22"/>
        <v/>
      </c>
      <c r="AG67" s="1865" t="str">
        <f t="shared" si="22"/>
        <v/>
      </c>
      <c r="AH67" s="1863" t="s">
        <v>2457</v>
      </c>
      <c r="AI67" s="1864">
        <f>+COUNTIF(C68:AG68,"夏休")+COUNTIF(C68:AG68,"冬休")+COUNTIF(C68:AG68,"中止")</f>
        <v>0</v>
      </c>
    </row>
    <row r="68" spans="2:36" s="1866" customFormat="1" ht="13.5" customHeight="1">
      <c r="B68" s="4090" t="s">
        <v>2458</v>
      </c>
      <c r="C68" s="4092"/>
      <c r="D68" s="4087"/>
      <c r="E68" s="4087"/>
      <c r="F68" s="4087"/>
      <c r="G68" s="4087"/>
      <c r="H68" s="4087"/>
      <c r="I68" s="4087"/>
      <c r="J68" s="4087"/>
      <c r="K68" s="4087"/>
      <c r="L68" s="4087"/>
      <c r="M68" s="4087"/>
      <c r="N68" s="4087"/>
      <c r="O68" s="4087"/>
      <c r="P68" s="4087"/>
      <c r="Q68" s="4087"/>
      <c r="R68" s="4087"/>
      <c r="S68" s="4087"/>
      <c r="T68" s="4087"/>
      <c r="U68" s="4087"/>
      <c r="V68" s="4087"/>
      <c r="W68" s="4087"/>
      <c r="X68" s="4087"/>
      <c r="Y68" s="4087"/>
      <c r="Z68" s="4087"/>
      <c r="AA68" s="4087"/>
      <c r="AB68" s="4087"/>
      <c r="AC68" s="4087"/>
      <c r="AD68" s="4087"/>
      <c r="AE68" s="4087"/>
      <c r="AF68" s="4087"/>
      <c r="AG68" s="4114"/>
      <c r="AH68" s="1867" t="s">
        <v>1187</v>
      </c>
      <c r="AI68" s="1868">
        <f>COUNT(C66:AG66)-AI67</f>
        <v>0</v>
      </c>
    </row>
    <row r="69" spans="2:36" s="1866" customFormat="1" ht="13.5" customHeight="1">
      <c r="B69" s="4091"/>
      <c r="C69" s="4092"/>
      <c r="D69" s="4087"/>
      <c r="E69" s="4087"/>
      <c r="F69" s="4087"/>
      <c r="G69" s="4087"/>
      <c r="H69" s="4087"/>
      <c r="I69" s="4087"/>
      <c r="J69" s="4087"/>
      <c r="K69" s="4087"/>
      <c r="L69" s="4087"/>
      <c r="M69" s="4087"/>
      <c r="N69" s="4087"/>
      <c r="O69" s="4087"/>
      <c r="P69" s="4087"/>
      <c r="Q69" s="4087"/>
      <c r="R69" s="4087"/>
      <c r="S69" s="4087"/>
      <c r="T69" s="4087"/>
      <c r="U69" s="4087"/>
      <c r="V69" s="4087"/>
      <c r="W69" s="4087"/>
      <c r="X69" s="4087"/>
      <c r="Y69" s="4087"/>
      <c r="Z69" s="4087"/>
      <c r="AA69" s="4087"/>
      <c r="AB69" s="4087"/>
      <c r="AC69" s="4087"/>
      <c r="AD69" s="4087"/>
      <c r="AE69" s="4087"/>
      <c r="AF69" s="4087"/>
      <c r="AG69" s="4114"/>
      <c r="AH69" s="1867" t="s">
        <v>1188</v>
      </c>
      <c r="AI69" s="1869">
        <f>+COUNTIF(C70:AG71,"休")</f>
        <v>0</v>
      </c>
      <c r="AJ69" s="1870" t="e">
        <f>IF(AI70&gt;0.285,"",IF(AI69&lt;AI66,"←計画日数が足りません",""))</f>
        <v>#DIV/0!</v>
      </c>
    </row>
    <row r="70" spans="2:36" s="1866" customFormat="1" ht="13.5" customHeight="1">
      <c r="B70" s="4115" t="s">
        <v>1175</v>
      </c>
      <c r="C70" s="4116"/>
      <c r="D70" s="4113"/>
      <c r="E70" s="4117"/>
      <c r="F70" s="4113"/>
      <c r="G70" s="4113"/>
      <c r="H70" s="4113"/>
      <c r="I70" s="4113"/>
      <c r="J70" s="4113"/>
      <c r="K70" s="4113"/>
      <c r="L70" s="4117"/>
      <c r="M70" s="4113"/>
      <c r="N70" s="4113"/>
      <c r="O70" s="4113"/>
      <c r="P70" s="4113"/>
      <c r="Q70" s="4113"/>
      <c r="R70" s="4113"/>
      <c r="S70" s="4117"/>
      <c r="T70" s="4113"/>
      <c r="U70" s="4113"/>
      <c r="V70" s="4113"/>
      <c r="W70" s="4113"/>
      <c r="X70" s="4113"/>
      <c r="Y70" s="4113"/>
      <c r="Z70" s="4117"/>
      <c r="AA70" s="4113"/>
      <c r="AB70" s="4113"/>
      <c r="AC70" s="4113"/>
      <c r="AD70" s="4113"/>
      <c r="AE70" s="4113"/>
      <c r="AF70" s="4113"/>
      <c r="AG70" s="4119"/>
      <c r="AH70" s="1867" t="s">
        <v>1189</v>
      </c>
      <c r="AI70" s="1871" t="e">
        <f>+AI69/AI68</f>
        <v>#DIV/0!</v>
      </c>
    </row>
    <row r="71" spans="2:36" s="1866" customFormat="1">
      <c r="B71" s="4115"/>
      <c r="C71" s="4116"/>
      <c r="D71" s="4113"/>
      <c r="E71" s="4117"/>
      <c r="F71" s="4113"/>
      <c r="G71" s="4113"/>
      <c r="H71" s="4113"/>
      <c r="I71" s="4113"/>
      <c r="J71" s="4113"/>
      <c r="K71" s="4113"/>
      <c r="L71" s="4117"/>
      <c r="M71" s="4113"/>
      <c r="N71" s="4113"/>
      <c r="O71" s="4113"/>
      <c r="P71" s="4113"/>
      <c r="Q71" s="4113"/>
      <c r="R71" s="4113"/>
      <c r="S71" s="4117"/>
      <c r="T71" s="4113"/>
      <c r="U71" s="4113"/>
      <c r="V71" s="4113"/>
      <c r="W71" s="4113"/>
      <c r="X71" s="4113"/>
      <c r="Y71" s="4113"/>
      <c r="Z71" s="4117"/>
      <c r="AA71" s="4113"/>
      <c r="AB71" s="4113"/>
      <c r="AC71" s="4113"/>
      <c r="AD71" s="4113"/>
      <c r="AE71" s="4113"/>
      <c r="AF71" s="4113"/>
      <c r="AG71" s="4119"/>
      <c r="AH71" s="1867" t="s">
        <v>1169</v>
      </c>
      <c r="AI71" s="1869">
        <f>+COUNTA(C72:AG73)</f>
        <v>0</v>
      </c>
    </row>
    <row r="72" spans="2:36" s="1866" customFormat="1">
      <c r="B72" s="4120" t="s">
        <v>1178</v>
      </c>
      <c r="C72" s="4122"/>
      <c r="D72" s="4117"/>
      <c r="E72" s="4128"/>
      <c r="F72" s="4117"/>
      <c r="G72" s="4117"/>
      <c r="H72" s="4117"/>
      <c r="I72" s="4117"/>
      <c r="J72" s="4117"/>
      <c r="K72" s="4117"/>
      <c r="L72" s="4128"/>
      <c r="M72" s="4117"/>
      <c r="N72" s="4117"/>
      <c r="O72" s="4117"/>
      <c r="P72" s="4117"/>
      <c r="Q72" s="4117"/>
      <c r="R72" s="4117"/>
      <c r="S72" s="4128"/>
      <c r="T72" s="4117"/>
      <c r="U72" s="4117"/>
      <c r="V72" s="4117"/>
      <c r="W72" s="4117"/>
      <c r="X72" s="4117"/>
      <c r="Y72" s="4117"/>
      <c r="Z72" s="4128"/>
      <c r="AA72" s="4117"/>
      <c r="AB72" s="4117"/>
      <c r="AC72" s="4117"/>
      <c r="AD72" s="4117"/>
      <c r="AE72" s="4117"/>
      <c r="AF72" s="4117"/>
      <c r="AG72" s="4124"/>
      <c r="AH72" s="1872" t="s">
        <v>1190</v>
      </c>
      <c r="AI72" s="1873" t="e">
        <f>+AI71/AI68</f>
        <v>#DIV/0!</v>
      </c>
    </row>
    <row r="73" spans="2:36" s="1866" customFormat="1">
      <c r="B73" s="4121"/>
      <c r="C73" s="4123"/>
      <c r="D73" s="4118"/>
      <c r="E73" s="4118"/>
      <c r="F73" s="4118"/>
      <c r="G73" s="4118"/>
      <c r="H73" s="4118"/>
      <c r="I73" s="4118"/>
      <c r="J73" s="4118"/>
      <c r="K73" s="4118"/>
      <c r="L73" s="4118"/>
      <c r="M73" s="4118"/>
      <c r="N73" s="4118"/>
      <c r="O73" s="4118"/>
      <c r="P73" s="4118"/>
      <c r="Q73" s="4118"/>
      <c r="R73" s="4118"/>
      <c r="S73" s="4118"/>
      <c r="T73" s="4118"/>
      <c r="U73" s="4118"/>
      <c r="V73" s="4118"/>
      <c r="W73" s="4118"/>
      <c r="X73" s="4118"/>
      <c r="Y73" s="4118"/>
      <c r="Z73" s="4118"/>
      <c r="AA73" s="4118"/>
      <c r="AB73" s="4118"/>
      <c r="AC73" s="4118"/>
      <c r="AD73" s="4118"/>
      <c r="AE73" s="4118"/>
      <c r="AF73" s="4118"/>
      <c r="AG73" s="4125"/>
      <c r="AH73" s="1876" t="s">
        <v>2459</v>
      </c>
      <c r="AI73" s="1877" t="str">
        <f>IF(7&gt;AI68,"対象外",IF(AI71&gt;=AI66,"OK","NG"))</f>
        <v>対象外</v>
      </c>
      <c r="AJ73" s="1870" t="str">
        <f>IF(AI73="対象外","←７日間に満たない期間は達成判定の対象外",IF(AI73="NG","←月単位未達成","←月単位達成"))</f>
        <v>←７日間に満たない期間は達成判定の対象外</v>
      </c>
    </row>
    <row r="74" spans="2:36" hidden="1">
      <c r="B74" s="1854"/>
      <c r="C74" s="1878" t="e">
        <f t="shared" ref="C74:AG74" si="23">IF(AND(DAY(C66)&gt;=22,DAY(C66)&lt;=28,C67="土"),1,0)</f>
        <v>#VALUE!</v>
      </c>
      <c r="D74" s="1878" t="e">
        <f t="shared" si="23"/>
        <v>#VALUE!</v>
      </c>
      <c r="E74" s="1878" t="e">
        <f t="shared" si="23"/>
        <v>#VALUE!</v>
      </c>
      <c r="F74" s="1878" t="e">
        <f t="shared" si="23"/>
        <v>#VALUE!</v>
      </c>
      <c r="G74" s="1878" t="e">
        <f t="shared" si="23"/>
        <v>#VALUE!</v>
      </c>
      <c r="H74" s="1878" t="e">
        <f t="shared" si="23"/>
        <v>#VALUE!</v>
      </c>
      <c r="I74" s="1878" t="e">
        <f t="shared" si="23"/>
        <v>#VALUE!</v>
      </c>
      <c r="J74" s="1878" t="e">
        <f t="shared" si="23"/>
        <v>#VALUE!</v>
      </c>
      <c r="K74" s="1878" t="e">
        <f t="shared" si="23"/>
        <v>#VALUE!</v>
      </c>
      <c r="L74" s="1878" t="e">
        <f t="shared" si="23"/>
        <v>#VALUE!</v>
      </c>
      <c r="M74" s="1878" t="e">
        <f t="shared" si="23"/>
        <v>#VALUE!</v>
      </c>
      <c r="N74" s="1878" t="e">
        <f t="shared" si="23"/>
        <v>#VALUE!</v>
      </c>
      <c r="O74" s="1878" t="e">
        <f t="shared" si="23"/>
        <v>#VALUE!</v>
      </c>
      <c r="P74" s="1878" t="e">
        <f t="shared" si="23"/>
        <v>#VALUE!</v>
      </c>
      <c r="Q74" s="1878" t="e">
        <f t="shared" si="23"/>
        <v>#VALUE!</v>
      </c>
      <c r="R74" s="1878" t="e">
        <f t="shared" si="23"/>
        <v>#VALUE!</v>
      </c>
      <c r="S74" s="1878" t="e">
        <f t="shared" si="23"/>
        <v>#VALUE!</v>
      </c>
      <c r="T74" s="1878" t="e">
        <f t="shared" si="23"/>
        <v>#VALUE!</v>
      </c>
      <c r="U74" s="1878" t="e">
        <f t="shared" si="23"/>
        <v>#VALUE!</v>
      </c>
      <c r="V74" s="1878" t="e">
        <f t="shared" si="23"/>
        <v>#VALUE!</v>
      </c>
      <c r="W74" s="1878" t="e">
        <f t="shared" si="23"/>
        <v>#VALUE!</v>
      </c>
      <c r="X74" s="1878" t="e">
        <f t="shared" si="23"/>
        <v>#VALUE!</v>
      </c>
      <c r="Y74" s="1878" t="e">
        <f t="shared" si="23"/>
        <v>#VALUE!</v>
      </c>
      <c r="Z74" s="1878" t="e">
        <f t="shared" si="23"/>
        <v>#VALUE!</v>
      </c>
      <c r="AA74" s="1878" t="e">
        <f t="shared" si="23"/>
        <v>#VALUE!</v>
      </c>
      <c r="AB74" s="1878" t="e">
        <f t="shared" si="23"/>
        <v>#VALUE!</v>
      </c>
      <c r="AC74" s="1878" t="e">
        <f t="shared" si="23"/>
        <v>#VALUE!</v>
      </c>
      <c r="AD74" s="1878" t="e">
        <f t="shared" si="23"/>
        <v>#VALUE!</v>
      </c>
      <c r="AE74" s="1878" t="e">
        <f t="shared" si="23"/>
        <v>#VALUE!</v>
      </c>
      <c r="AF74" s="1878" t="e">
        <f t="shared" si="23"/>
        <v>#VALUE!</v>
      </c>
      <c r="AG74" s="1878" t="e">
        <f t="shared" si="23"/>
        <v>#VALUE!</v>
      </c>
      <c r="AH74" s="1879" t="s">
        <v>2460</v>
      </c>
      <c r="AI74" s="1880">
        <f>_xlfn.AGGREGATE(9,6,C74:AG74)</f>
        <v>0</v>
      </c>
      <c r="AJ74" s="1870"/>
    </row>
    <row r="75" spans="2:36" hidden="1">
      <c r="B75" s="1854"/>
      <c r="C75" s="1881" t="e">
        <f t="shared" ref="C75:AG75" si="24">IF(AND(DAY(C66)&gt;=22,DAY(C66)&lt;=28,C67="土",OR(C72="休",C72="雨")),1,0)</f>
        <v>#VALUE!</v>
      </c>
      <c r="D75" s="1881" t="e">
        <f t="shared" si="24"/>
        <v>#VALUE!</v>
      </c>
      <c r="E75" s="1881" t="e">
        <f t="shared" si="24"/>
        <v>#VALUE!</v>
      </c>
      <c r="F75" s="1881" t="e">
        <f t="shared" si="24"/>
        <v>#VALUE!</v>
      </c>
      <c r="G75" s="1881" t="e">
        <f t="shared" si="24"/>
        <v>#VALUE!</v>
      </c>
      <c r="H75" s="1881" t="e">
        <f t="shared" si="24"/>
        <v>#VALUE!</v>
      </c>
      <c r="I75" s="1881" t="e">
        <f t="shared" si="24"/>
        <v>#VALUE!</v>
      </c>
      <c r="J75" s="1881" t="e">
        <f t="shared" si="24"/>
        <v>#VALUE!</v>
      </c>
      <c r="K75" s="1881" t="e">
        <f t="shared" si="24"/>
        <v>#VALUE!</v>
      </c>
      <c r="L75" s="1881" t="e">
        <f t="shared" si="24"/>
        <v>#VALUE!</v>
      </c>
      <c r="M75" s="1881" t="e">
        <f t="shared" si="24"/>
        <v>#VALUE!</v>
      </c>
      <c r="N75" s="1881" t="e">
        <f t="shared" si="24"/>
        <v>#VALUE!</v>
      </c>
      <c r="O75" s="1881" t="e">
        <f t="shared" si="24"/>
        <v>#VALUE!</v>
      </c>
      <c r="P75" s="1881" t="e">
        <f t="shared" si="24"/>
        <v>#VALUE!</v>
      </c>
      <c r="Q75" s="1881" t="e">
        <f t="shared" si="24"/>
        <v>#VALUE!</v>
      </c>
      <c r="R75" s="1881" t="e">
        <f t="shared" si="24"/>
        <v>#VALUE!</v>
      </c>
      <c r="S75" s="1881" t="e">
        <f t="shared" si="24"/>
        <v>#VALUE!</v>
      </c>
      <c r="T75" s="1881" t="e">
        <f t="shared" si="24"/>
        <v>#VALUE!</v>
      </c>
      <c r="U75" s="1881" t="e">
        <f t="shared" si="24"/>
        <v>#VALUE!</v>
      </c>
      <c r="V75" s="1881" t="e">
        <f t="shared" si="24"/>
        <v>#VALUE!</v>
      </c>
      <c r="W75" s="1881" t="e">
        <f t="shared" si="24"/>
        <v>#VALUE!</v>
      </c>
      <c r="X75" s="1881" t="e">
        <f t="shared" si="24"/>
        <v>#VALUE!</v>
      </c>
      <c r="Y75" s="1881" t="e">
        <f t="shared" si="24"/>
        <v>#VALUE!</v>
      </c>
      <c r="Z75" s="1881" t="e">
        <f t="shared" si="24"/>
        <v>#VALUE!</v>
      </c>
      <c r="AA75" s="1881" t="e">
        <f t="shared" si="24"/>
        <v>#VALUE!</v>
      </c>
      <c r="AB75" s="1881" t="e">
        <f t="shared" si="24"/>
        <v>#VALUE!</v>
      </c>
      <c r="AC75" s="1881" t="e">
        <f t="shared" si="24"/>
        <v>#VALUE!</v>
      </c>
      <c r="AD75" s="1881" t="e">
        <f t="shared" si="24"/>
        <v>#VALUE!</v>
      </c>
      <c r="AE75" s="1881" t="e">
        <f t="shared" si="24"/>
        <v>#VALUE!</v>
      </c>
      <c r="AF75" s="1881" t="e">
        <f t="shared" si="24"/>
        <v>#VALUE!</v>
      </c>
      <c r="AG75" s="1881" t="e">
        <f t="shared" si="24"/>
        <v>#VALUE!</v>
      </c>
      <c r="AH75" s="1882" t="s">
        <v>2461</v>
      </c>
      <c r="AI75" s="1880">
        <f>_xlfn.AGGREGATE(9,6,C75:AG75)</f>
        <v>0</v>
      </c>
      <c r="AJ75" s="1870"/>
    </row>
    <row r="76" spans="2:36" s="1866" customFormat="1">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I76" s="1890"/>
    </row>
    <row r="77" spans="2:36" hidden="1">
      <c r="C77" s="1836" t="e">
        <f>YEAR(C80)</f>
        <v>#VALUE!</v>
      </c>
      <c r="D77" s="1836" t="e">
        <f>MONTH(C80)</f>
        <v>#VALUE!</v>
      </c>
    </row>
    <row r="78" spans="2:36">
      <c r="B78" s="1840" t="s">
        <v>2454</v>
      </c>
      <c r="C78" s="4126" t="e">
        <f>C80</f>
        <v>#VALUE!</v>
      </c>
      <c r="D78" s="4088"/>
      <c r="E78" s="4088"/>
      <c r="F78" s="4088"/>
      <c r="G78" s="4088"/>
      <c r="H78" s="4088"/>
      <c r="I78" s="4088"/>
      <c r="J78" s="4088"/>
      <c r="K78" s="4088"/>
      <c r="L78" s="4088"/>
      <c r="M78" s="4088"/>
      <c r="N78" s="4088"/>
      <c r="O78" s="4088"/>
      <c r="P78" s="4088"/>
      <c r="Q78" s="4088"/>
      <c r="R78" s="4088"/>
      <c r="S78" s="4088"/>
      <c r="T78" s="4088"/>
      <c r="U78" s="4088"/>
      <c r="V78" s="4088"/>
      <c r="W78" s="4088"/>
      <c r="X78" s="4088"/>
      <c r="Y78" s="4088"/>
      <c r="Z78" s="4088"/>
      <c r="AA78" s="4088"/>
      <c r="AB78" s="4088"/>
      <c r="AC78" s="4088"/>
      <c r="AD78" s="4088"/>
      <c r="AE78" s="4088"/>
      <c r="AF78" s="4088"/>
      <c r="AG78" s="4088"/>
      <c r="AH78" s="4088"/>
      <c r="AI78" s="4089"/>
    </row>
    <row r="79" spans="2:36" hidden="1">
      <c r="B79" s="1884"/>
      <c r="C79" s="1862" t="e">
        <f>DATE($C77,$D77,1)</f>
        <v>#VALUE!</v>
      </c>
      <c r="D79" s="1862" t="e">
        <f t="shared" ref="D79:AG79" si="25">C79+1</f>
        <v>#VALUE!</v>
      </c>
      <c r="E79" s="1862" t="e">
        <f t="shared" si="25"/>
        <v>#VALUE!</v>
      </c>
      <c r="F79" s="1862" t="e">
        <f t="shared" si="25"/>
        <v>#VALUE!</v>
      </c>
      <c r="G79" s="1862" t="e">
        <f t="shared" si="25"/>
        <v>#VALUE!</v>
      </c>
      <c r="H79" s="1862" t="e">
        <f t="shared" si="25"/>
        <v>#VALUE!</v>
      </c>
      <c r="I79" s="1862" t="e">
        <f t="shared" si="25"/>
        <v>#VALUE!</v>
      </c>
      <c r="J79" s="1862" t="e">
        <f t="shared" si="25"/>
        <v>#VALUE!</v>
      </c>
      <c r="K79" s="1862" t="e">
        <f t="shared" si="25"/>
        <v>#VALUE!</v>
      </c>
      <c r="L79" s="1862" t="e">
        <f t="shared" si="25"/>
        <v>#VALUE!</v>
      </c>
      <c r="M79" s="1862" t="e">
        <f t="shared" si="25"/>
        <v>#VALUE!</v>
      </c>
      <c r="N79" s="1862" t="e">
        <f t="shared" si="25"/>
        <v>#VALUE!</v>
      </c>
      <c r="O79" s="1862" t="e">
        <f t="shared" si="25"/>
        <v>#VALUE!</v>
      </c>
      <c r="P79" s="1862" t="e">
        <f t="shared" si="25"/>
        <v>#VALUE!</v>
      </c>
      <c r="Q79" s="1862" t="e">
        <f t="shared" si="25"/>
        <v>#VALUE!</v>
      </c>
      <c r="R79" s="1862" t="e">
        <f t="shared" si="25"/>
        <v>#VALUE!</v>
      </c>
      <c r="S79" s="1862" t="e">
        <f t="shared" si="25"/>
        <v>#VALUE!</v>
      </c>
      <c r="T79" s="1862" t="e">
        <f t="shared" si="25"/>
        <v>#VALUE!</v>
      </c>
      <c r="U79" s="1862" t="e">
        <f t="shared" si="25"/>
        <v>#VALUE!</v>
      </c>
      <c r="V79" s="1862" t="e">
        <f t="shared" si="25"/>
        <v>#VALUE!</v>
      </c>
      <c r="W79" s="1862" t="e">
        <f t="shared" si="25"/>
        <v>#VALUE!</v>
      </c>
      <c r="X79" s="1862" t="e">
        <f t="shared" si="25"/>
        <v>#VALUE!</v>
      </c>
      <c r="Y79" s="1862" t="e">
        <f t="shared" si="25"/>
        <v>#VALUE!</v>
      </c>
      <c r="Z79" s="1862" t="e">
        <f t="shared" si="25"/>
        <v>#VALUE!</v>
      </c>
      <c r="AA79" s="1862" t="e">
        <f t="shared" si="25"/>
        <v>#VALUE!</v>
      </c>
      <c r="AB79" s="1862" t="e">
        <f t="shared" si="25"/>
        <v>#VALUE!</v>
      </c>
      <c r="AC79" s="1862" t="e">
        <f t="shared" si="25"/>
        <v>#VALUE!</v>
      </c>
      <c r="AD79" s="1862" t="e">
        <f t="shared" si="25"/>
        <v>#VALUE!</v>
      </c>
      <c r="AE79" s="1862" t="e">
        <f t="shared" si="25"/>
        <v>#VALUE!</v>
      </c>
      <c r="AF79" s="1862" t="e">
        <f t="shared" si="25"/>
        <v>#VALUE!</v>
      </c>
      <c r="AG79" s="1862" t="e">
        <f t="shared" si="25"/>
        <v>#VALUE!</v>
      </c>
      <c r="AH79" s="1885"/>
      <c r="AI79" s="1886"/>
    </row>
    <row r="80" spans="2:36">
      <c r="B80" s="1887" t="s">
        <v>2455</v>
      </c>
      <c r="C80" s="1888" t="e">
        <f>IF(EDATE(C65,1)&gt;$G$5,"",EDATE(C65,1))</f>
        <v>#VALUE!</v>
      </c>
      <c r="D80" s="1862" t="e">
        <f t="shared" ref="D80:AG80" si="26">IF(D79&gt;$G$5,"",IF(C80=EOMONTH(DATE($C77,$D77,1),0),"",IF(C80="","",C80+1)))</f>
        <v>#VALUE!</v>
      </c>
      <c r="E80" s="1862" t="e">
        <f t="shared" si="26"/>
        <v>#VALUE!</v>
      </c>
      <c r="F80" s="1862" t="e">
        <f t="shared" si="26"/>
        <v>#VALUE!</v>
      </c>
      <c r="G80" s="1862" t="e">
        <f t="shared" si="26"/>
        <v>#VALUE!</v>
      </c>
      <c r="H80" s="1862" t="e">
        <f t="shared" si="26"/>
        <v>#VALUE!</v>
      </c>
      <c r="I80" s="1862" t="e">
        <f t="shared" si="26"/>
        <v>#VALUE!</v>
      </c>
      <c r="J80" s="1862" t="e">
        <f t="shared" si="26"/>
        <v>#VALUE!</v>
      </c>
      <c r="K80" s="1862" t="e">
        <f t="shared" si="26"/>
        <v>#VALUE!</v>
      </c>
      <c r="L80" s="1862" t="e">
        <f t="shared" si="26"/>
        <v>#VALUE!</v>
      </c>
      <c r="M80" s="1862" t="e">
        <f t="shared" si="26"/>
        <v>#VALUE!</v>
      </c>
      <c r="N80" s="1862" t="e">
        <f t="shared" si="26"/>
        <v>#VALUE!</v>
      </c>
      <c r="O80" s="1862" t="e">
        <f t="shared" si="26"/>
        <v>#VALUE!</v>
      </c>
      <c r="P80" s="1862" t="e">
        <f t="shared" si="26"/>
        <v>#VALUE!</v>
      </c>
      <c r="Q80" s="1862" t="e">
        <f t="shared" si="26"/>
        <v>#VALUE!</v>
      </c>
      <c r="R80" s="1862" t="e">
        <f t="shared" si="26"/>
        <v>#VALUE!</v>
      </c>
      <c r="S80" s="1862" t="e">
        <f t="shared" si="26"/>
        <v>#VALUE!</v>
      </c>
      <c r="T80" s="1862" t="e">
        <f t="shared" si="26"/>
        <v>#VALUE!</v>
      </c>
      <c r="U80" s="1862" t="e">
        <f t="shared" si="26"/>
        <v>#VALUE!</v>
      </c>
      <c r="V80" s="1862" t="e">
        <f t="shared" si="26"/>
        <v>#VALUE!</v>
      </c>
      <c r="W80" s="1862" t="e">
        <f t="shared" si="26"/>
        <v>#VALUE!</v>
      </c>
      <c r="X80" s="1862" t="e">
        <f t="shared" si="26"/>
        <v>#VALUE!</v>
      </c>
      <c r="Y80" s="1862" t="e">
        <f t="shared" si="26"/>
        <v>#VALUE!</v>
      </c>
      <c r="Z80" s="1862" t="e">
        <f t="shared" si="26"/>
        <v>#VALUE!</v>
      </c>
      <c r="AA80" s="1862" t="e">
        <f t="shared" si="26"/>
        <v>#VALUE!</v>
      </c>
      <c r="AB80" s="1862" t="e">
        <f t="shared" si="26"/>
        <v>#VALUE!</v>
      </c>
      <c r="AC80" s="1862" t="e">
        <f t="shared" si="26"/>
        <v>#VALUE!</v>
      </c>
      <c r="AD80" s="1862" t="e">
        <f t="shared" si="26"/>
        <v>#VALUE!</v>
      </c>
      <c r="AE80" s="1862" t="e">
        <f t="shared" si="26"/>
        <v>#VALUE!</v>
      </c>
      <c r="AF80" s="1862" t="e">
        <f t="shared" si="26"/>
        <v>#VALUE!</v>
      </c>
      <c r="AG80" s="1862" t="e">
        <f t="shared" si="26"/>
        <v>#VALUE!</v>
      </c>
      <c r="AH80" s="1863" t="s">
        <v>2456</v>
      </c>
      <c r="AI80" s="1864">
        <f>+COUNTIFS(C81:AG81,"土",C82:AG82,"")+COUNTIFS(C81:AG81,"日",C82:AG82,"")</f>
        <v>0</v>
      </c>
    </row>
    <row r="81" spans="2:36" s="1866" customFormat="1">
      <c r="B81" s="1889" t="s">
        <v>1184</v>
      </c>
      <c r="C81" s="1865" t="str">
        <f>IFERROR(TEXT(WEEKDAY(+C80),"aaa"),"")</f>
        <v/>
      </c>
      <c r="D81" s="1865" t="str">
        <f t="shared" ref="D81:AG81" si="27">IFERROR(TEXT(WEEKDAY(+D80),"aaa"),"")</f>
        <v/>
      </c>
      <c r="E81" s="1865" t="str">
        <f t="shared" si="27"/>
        <v/>
      </c>
      <c r="F81" s="1865" t="str">
        <f t="shared" si="27"/>
        <v/>
      </c>
      <c r="G81" s="1865" t="str">
        <f t="shared" si="27"/>
        <v/>
      </c>
      <c r="H81" s="1865" t="str">
        <f t="shared" si="27"/>
        <v/>
      </c>
      <c r="I81" s="1865" t="str">
        <f t="shared" si="27"/>
        <v/>
      </c>
      <c r="J81" s="1865" t="str">
        <f t="shared" si="27"/>
        <v/>
      </c>
      <c r="K81" s="1865" t="str">
        <f t="shared" si="27"/>
        <v/>
      </c>
      <c r="L81" s="1865" t="str">
        <f t="shared" si="27"/>
        <v/>
      </c>
      <c r="M81" s="1865" t="str">
        <f t="shared" si="27"/>
        <v/>
      </c>
      <c r="N81" s="1865" t="str">
        <f t="shared" si="27"/>
        <v/>
      </c>
      <c r="O81" s="1865" t="str">
        <f t="shared" si="27"/>
        <v/>
      </c>
      <c r="P81" s="1865" t="str">
        <f t="shared" si="27"/>
        <v/>
      </c>
      <c r="Q81" s="1865" t="str">
        <f t="shared" si="27"/>
        <v/>
      </c>
      <c r="R81" s="1865" t="str">
        <f t="shared" si="27"/>
        <v/>
      </c>
      <c r="S81" s="1865" t="str">
        <f t="shared" si="27"/>
        <v/>
      </c>
      <c r="T81" s="1865" t="str">
        <f t="shared" si="27"/>
        <v/>
      </c>
      <c r="U81" s="1865" t="str">
        <f t="shared" si="27"/>
        <v/>
      </c>
      <c r="V81" s="1865" t="str">
        <f t="shared" si="27"/>
        <v/>
      </c>
      <c r="W81" s="1865" t="str">
        <f t="shared" si="27"/>
        <v/>
      </c>
      <c r="X81" s="1865" t="str">
        <f t="shared" si="27"/>
        <v/>
      </c>
      <c r="Y81" s="1865" t="str">
        <f t="shared" si="27"/>
        <v/>
      </c>
      <c r="Z81" s="1865" t="str">
        <f t="shared" si="27"/>
        <v/>
      </c>
      <c r="AA81" s="1865" t="str">
        <f t="shared" si="27"/>
        <v/>
      </c>
      <c r="AB81" s="1865" t="str">
        <f t="shared" si="27"/>
        <v/>
      </c>
      <c r="AC81" s="1865" t="str">
        <f t="shared" si="27"/>
        <v/>
      </c>
      <c r="AD81" s="1865" t="str">
        <f t="shared" si="27"/>
        <v/>
      </c>
      <c r="AE81" s="1865" t="str">
        <f t="shared" si="27"/>
        <v/>
      </c>
      <c r="AF81" s="1865" t="str">
        <f t="shared" si="27"/>
        <v/>
      </c>
      <c r="AG81" s="1865" t="str">
        <f t="shared" si="27"/>
        <v/>
      </c>
      <c r="AH81" s="1863" t="s">
        <v>2457</v>
      </c>
      <c r="AI81" s="1864">
        <f>+COUNTIF(C82:AG82,"夏休")+COUNTIF(C82:AG82,"冬休")+COUNTIF(C82:AG82,"中止")</f>
        <v>0</v>
      </c>
    </row>
    <row r="82" spans="2:36" s="1866" customFormat="1" ht="13.5" customHeight="1">
      <c r="B82" s="4090" t="s">
        <v>2458</v>
      </c>
      <c r="C82" s="4092"/>
      <c r="D82" s="4087"/>
      <c r="E82" s="4087"/>
      <c r="F82" s="4087"/>
      <c r="G82" s="4087"/>
      <c r="H82" s="4087"/>
      <c r="I82" s="4087"/>
      <c r="J82" s="4087"/>
      <c r="K82" s="4087"/>
      <c r="L82" s="4087"/>
      <c r="M82" s="4087"/>
      <c r="N82" s="4087"/>
      <c r="O82" s="4087"/>
      <c r="P82" s="4087"/>
      <c r="Q82" s="4087"/>
      <c r="R82" s="4087"/>
      <c r="S82" s="4087"/>
      <c r="T82" s="4087"/>
      <c r="U82" s="4087"/>
      <c r="V82" s="4087"/>
      <c r="W82" s="4087"/>
      <c r="X82" s="4087"/>
      <c r="Y82" s="4087"/>
      <c r="Z82" s="4087"/>
      <c r="AA82" s="4087"/>
      <c r="AB82" s="4087"/>
      <c r="AC82" s="4087"/>
      <c r="AD82" s="4087"/>
      <c r="AE82" s="4087"/>
      <c r="AF82" s="4087"/>
      <c r="AG82" s="4114"/>
      <c r="AH82" s="1867" t="s">
        <v>1187</v>
      </c>
      <c r="AI82" s="1868">
        <f>COUNT(C80:AG80)-AI81</f>
        <v>0</v>
      </c>
    </row>
    <row r="83" spans="2:36" s="1866" customFormat="1" ht="13.5" customHeight="1">
      <c r="B83" s="4091"/>
      <c r="C83" s="4092"/>
      <c r="D83" s="4087"/>
      <c r="E83" s="4087"/>
      <c r="F83" s="4087"/>
      <c r="G83" s="4087"/>
      <c r="H83" s="4087"/>
      <c r="I83" s="4087"/>
      <c r="J83" s="4087"/>
      <c r="K83" s="4087"/>
      <c r="L83" s="4087"/>
      <c r="M83" s="4087"/>
      <c r="N83" s="4087"/>
      <c r="O83" s="4087"/>
      <c r="P83" s="4087"/>
      <c r="Q83" s="4087"/>
      <c r="R83" s="4087"/>
      <c r="S83" s="4087"/>
      <c r="T83" s="4087"/>
      <c r="U83" s="4087"/>
      <c r="V83" s="4087"/>
      <c r="W83" s="4087"/>
      <c r="X83" s="4087"/>
      <c r="Y83" s="4087"/>
      <c r="Z83" s="4087"/>
      <c r="AA83" s="4087"/>
      <c r="AB83" s="4087"/>
      <c r="AC83" s="4087"/>
      <c r="AD83" s="4087"/>
      <c r="AE83" s="4087"/>
      <c r="AF83" s="4087"/>
      <c r="AG83" s="4114"/>
      <c r="AH83" s="1867" t="s">
        <v>1188</v>
      </c>
      <c r="AI83" s="1869">
        <f>+COUNTIF(C84:AG85,"休")</f>
        <v>0</v>
      </c>
      <c r="AJ83" s="1870" t="e">
        <f>IF(AI84&gt;0.285,"",IF(AI83&lt;AI80,"←計画日数が足りません",""))</f>
        <v>#DIV/0!</v>
      </c>
    </row>
    <row r="84" spans="2:36" s="1866" customFormat="1" ht="13.5" customHeight="1">
      <c r="B84" s="4115" t="s">
        <v>1175</v>
      </c>
      <c r="C84" s="4116"/>
      <c r="D84" s="4113"/>
      <c r="E84" s="4113"/>
      <c r="F84" s="4113"/>
      <c r="G84" s="4113"/>
      <c r="H84" s="4113"/>
      <c r="I84" s="4117"/>
      <c r="J84" s="4113"/>
      <c r="K84" s="4113"/>
      <c r="L84" s="4113"/>
      <c r="M84" s="4113"/>
      <c r="N84" s="4113"/>
      <c r="O84" s="4113"/>
      <c r="P84" s="4117"/>
      <c r="Q84" s="4113"/>
      <c r="R84" s="4113"/>
      <c r="S84" s="4113"/>
      <c r="T84" s="4113"/>
      <c r="U84" s="4113"/>
      <c r="V84" s="4113"/>
      <c r="W84" s="4117"/>
      <c r="X84" s="4113"/>
      <c r="Y84" s="4113"/>
      <c r="Z84" s="4113"/>
      <c r="AA84" s="4113"/>
      <c r="AB84" s="4113"/>
      <c r="AC84" s="4113"/>
      <c r="AD84" s="4117"/>
      <c r="AE84" s="4113"/>
      <c r="AF84" s="4113"/>
      <c r="AG84" s="4119"/>
      <c r="AH84" s="1867" t="s">
        <v>1189</v>
      </c>
      <c r="AI84" s="1871" t="e">
        <f>+AI83/AI82</f>
        <v>#DIV/0!</v>
      </c>
    </row>
    <row r="85" spans="2:36" s="1866" customFormat="1">
      <c r="B85" s="4115"/>
      <c r="C85" s="4116"/>
      <c r="D85" s="4113"/>
      <c r="E85" s="4113"/>
      <c r="F85" s="4113"/>
      <c r="G85" s="4113"/>
      <c r="H85" s="4113"/>
      <c r="I85" s="4117"/>
      <c r="J85" s="4113"/>
      <c r="K85" s="4113"/>
      <c r="L85" s="4113"/>
      <c r="M85" s="4113"/>
      <c r="N85" s="4113"/>
      <c r="O85" s="4113"/>
      <c r="P85" s="4117"/>
      <c r="Q85" s="4113"/>
      <c r="R85" s="4113"/>
      <c r="S85" s="4113"/>
      <c r="T85" s="4113"/>
      <c r="U85" s="4113"/>
      <c r="V85" s="4113"/>
      <c r="W85" s="4117"/>
      <c r="X85" s="4113"/>
      <c r="Y85" s="4113"/>
      <c r="Z85" s="4113"/>
      <c r="AA85" s="4113"/>
      <c r="AB85" s="4113"/>
      <c r="AC85" s="4113"/>
      <c r="AD85" s="4117"/>
      <c r="AE85" s="4113"/>
      <c r="AF85" s="4113"/>
      <c r="AG85" s="4119"/>
      <c r="AH85" s="1867" t="s">
        <v>1169</v>
      </c>
      <c r="AI85" s="1869">
        <f>+COUNTA(C86:AG87)</f>
        <v>0</v>
      </c>
    </row>
    <row r="86" spans="2:36" s="1866" customFormat="1">
      <c r="B86" s="4120" t="s">
        <v>1178</v>
      </c>
      <c r="C86" s="4122"/>
      <c r="D86" s="4117"/>
      <c r="E86" s="4117"/>
      <c r="F86" s="4117"/>
      <c r="G86" s="4117"/>
      <c r="H86" s="4117"/>
      <c r="I86" s="4128"/>
      <c r="J86" s="4117"/>
      <c r="K86" s="4117"/>
      <c r="L86" s="4117"/>
      <c r="M86" s="4117"/>
      <c r="N86" s="4117"/>
      <c r="O86" s="4117"/>
      <c r="P86" s="4128"/>
      <c r="Q86" s="4117"/>
      <c r="R86" s="4117"/>
      <c r="S86" s="4117"/>
      <c r="T86" s="4117"/>
      <c r="U86" s="4117"/>
      <c r="V86" s="4117"/>
      <c r="W86" s="4128"/>
      <c r="X86" s="4117"/>
      <c r="Y86" s="4117"/>
      <c r="Z86" s="4117"/>
      <c r="AA86" s="4117"/>
      <c r="AB86" s="4117"/>
      <c r="AC86" s="4117"/>
      <c r="AD86" s="4128"/>
      <c r="AE86" s="4117"/>
      <c r="AF86" s="4117"/>
      <c r="AG86" s="4124"/>
      <c r="AH86" s="1872" t="s">
        <v>1190</v>
      </c>
      <c r="AI86" s="1873" t="e">
        <f>+AI85/AI82</f>
        <v>#DIV/0!</v>
      </c>
    </row>
    <row r="87" spans="2:36" s="1866" customFormat="1">
      <c r="B87" s="4121"/>
      <c r="C87" s="4123"/>
      <c r="D87" s="4118"/>
      <c r="E87" s="4118"/>
      <c r="F87" s="4118"/>
      <c r="G87" s="4118"/>
      <c r="H87" s="4118"/>
      <c r="I87" s="4118"/>
      <c r="J87" s="4118"/>
      <c r="K87" s="4118"/>
      <c r="L87" s="4118"/>
      <c r="M87" s="4118"/>
      <c r="N87" s="4118"/>
      <c r="O87" s="4118"/>
      <c r="P87" s="4118"/>
      <c r="Q87" s="4118"/>
      <c r="R87" s="4118"/>
      <c r="S87" s="4118"/>
      <c r="T87" s="4118"/>
      <c r="U87" s="4118"/>
      <c r="V87" s="4118"/>
      <c r="W87" s="4118"/>
      <c r="X87" s="4118"/>
      <c r="Y87" s="4118"/>
      <c r="Z87" s="4118"/>
      <c r="AA87" s="4118"/>
      <c r="AB87" s="4118"/>
      <c r="AC87" s="4118"/>
      <c r="AD87" s="4118"/>
      <c r="AE87" s="4118"/>
      <c r="AF87" s="4118"/>
      <c r="AG87" s="4125"/>
      <c r="AH87" s="1876" t="s">
        <v>2459</v>
      </c>
      <c r="AI87" s="1877" t="str">
        <f>IF(7&gt;AI82,"対象外",IF(AI85&gt;=AI80,"OK","NG"))</f>
        <v>対象外</v>
      </c>
      <c r="AJ87" s="1870" t="str">
        <f>IF(AI87="対象外","←７日間に満たない期間は達成判定の対象外",IF(AI87="NG","←月単位未達成","←月単位達成"))</f>
        <v>←７日間に満たない期間は達成判定の対象外</v>
      </c>
    </row>
    <row r="88" spans="2:36" hidden="1">
      <c r="B88" s="1854"/>
      <c r="C88" s="1878" t="e">
        <f t="shared" ref="C88:AG88" si="28">IF(AND(DAY(C80)&gt;=22,DAY(C80)&lt;=28,C81="土"),1,0)</f>
        <v>#VALUE!</v>
      </c>
      <c r="D88" s="1878" t="e">
        <f t="shared" si="28"/>
        <v>#VALUE!</v>
      </c>
      <c r="E88" s="1878" t="e">
        <f t="shared" si="28"/>
        <v>#VALUE!</v>
      </c>
      <c r="F88" s="1878" t="e">
        <f t="shared" si="28"/>
        <v>#VALUE!</v>
      </c>
      <c r="G88" s="1878" t="e">
        <f t="shared" si="28"/>
        <v>#VALUE!</v>
      </c>
      <c r="H88" s="1878" t="e">
        <f t="shared" si="28"/>
        <v>#VALUE!</v>
      </c>
      <c r="I88" s="1878" t="e">
        <f t="shared" si="28"/>
        <v>#VALUE!</v>
      </c>
      <c r="J88" s="1878" t="e">
        <f t="shared" si="28"/>
        <v>#VALUE!</v>
      </c>
      <c r="K88" s="1878" t="e">
        <f t="shared" si="28"/>
        <v>#VALUE!</v>
      </c>
      <c r="L88" s="1878" t="e">
        <f t="shared" si="28"/>
        <v>#VALUE!</v>
      </c>
      <c r="M88" s="1878" t="e">
        <f t="shared" si="28"/>
        <v>#VALUE!</v>
      </c>
      <c r="N88" s="1878" t="e">
        <f t="shared" si="28"/>
        <v>#VALUE!</v>
      </c>
      <c r="O88" s="1878" t="e">
        <f t="shared" si="28"/>
        <v>#VALUE!</v>
      </c>
      <c r="P88" s="1878" t="e">
        <f t="shared" si="28"/>
        <v>#VALUE!</v>
      </c>
      <c r="Q88" s="1878" t="e">
        <f t="shared" si="28"/>
        <v>#VALUE!</v>
      </c>
      <c r="R88" s="1878" t="e">
        <f t="shared" si="28"/>
        <v>#VALUE!</v>
      </c>
      <c r="S88" s="1878" t="e">
        <f t="shared" si="28"/>
        <v>#VALUE!</v>
      </c>
      <c r="T88" s="1878" t="e">
        <f t="shared" si="28"/>
        <v>#VALUE!</v>
      </c>
      <c r="U88" s="1878" t="e">
        <f t="shared" si="28"/>
        <v>#VALUE!</v>
      </c>
      <c r="V88" s="1878" t="e">
        <f t="shared" si="28"/>
        <v>#VALUE!</v>
      </c>
      <c r="W88" s="1878" t="e">
        <f t="shared" si="28"/>
        <v>#VALUE!</v>
      </c>
      <c r="X88" s="1878" t="e">
        <f t="shared" si="28"/>
        <v>#VALUE!</v>
      </c>
      <c r="Y88" s="1878" t="e">
        <f t="shared" si="28"/>
        <v>#VALUE!</v>
      </c>
      <c r="Z88" s="1878" t="e">
        <f t="shared" si="28"/>
        <v>#VALUE!</v>
      </c>
      <c r="AA88" s="1878" t="e">
        <f t="shared" si="28"/>
        <v>#VALUE!</v>
      </c>
      <c r="AB88" s="1878" t="e">
        <f t="shared" si="28"/>
        <v>#VALUE!</v>
      </c>
      <c r="AC88" s="1878" t="e">
        <f t="shared" si="28"/>
        <v>#VALUE!</v>
      </c>
      <c r="AD88" s="1878" t="e">
        <f t="shared" si="28"/>
        <v>#VALUE!</v>
      </c>
      <c r="AE88" s="1878" t="e">
        <f t="shared" si="28"/>
        <v>#VALUE!</v>
      </c>
      <c r="AF88" s="1878" t="e">
        <f t="shared" si="28"/>
        <v>#VALUE!</v>
      </c>
      <c r="AG88" s="1878" t="e">
        <f t="shared" si="28"/>
        <v>#VALUE!</v>
      </c>
      <c r="AH88" s="1879" t="s">
        <v>2460</v>
      </c>
      <c r="AI88" s="1880">
        <f>_xlfn.AGGREGATE(9,6,C88:AG88)</f>
        <v>0</v>
      </c>
      <c r="AJ88" s="1870"/>
    </row>
    <row r="89" spans="2:36" hidden="1">
      <c r="B89" s="1854"/>
      <c r="C89" s="1881" t="e">
        <f t="shared" ref="C89:AG89" si="29">IF(AND(DAY(C80)&gt;=22,DAY(C80)&lt;=28,C81="土",OR(C86="休",C86="雨")),1,0)</f>
        <v>#VALUE!</v>
      </c>
      <c r="D89" s="1881" t="e">
        <f t="shared" si="29"/>
        <v>#VALUE!</v>
      </c>
      <c r="E89" s="1881" t="e">
        <f t="shared" si="29"/>
        <v>#VALUE!</v>
      </c>
      <c r="F89" s="1881" t="e">
        <f t="shared" si="29"/>
        <v>#VALUE!</v>
      </c>
      <c r="G89" s="1881" t="e">
        <f t="shared" si="29"/>
        <v>#VALUE!</v>
      </c>
      <c r="H89" s="1881" t="e">
        <f t="shared" si="29"/>
        <v>#VALUE!</v>
      </c>
      <c r="I89" s="1881" t="e">
        <f t="shared" si="29"/>
        <v>#VALUE!</v>
      </c>
      <c r="J89" s="1881" t="e">
        <f t="shared" si="29"/>
        <v>#VALUE!</v>
      </c>
      <c r="K89" s="1881" t="e">
        <f t="shared" si="29"/>
        <v>#VALUE!</v>
      </c>
      <c r="L89" s="1881" t="e">
        <f t="shared" si="29"/>
        <v>#VALUE!</v>
      </c>
      <c r="M89" s="1881" t="e">
        <f t="shared" si="29"/>
        <v>#VALUE!</v>
      </c>
      <c r="N89" s="1881" t="e">
        <f t="shared" si="29"/>
        <v>#VALUE!</v>
      </c>
      <c r="O89" s="1881" t="e">
        <f t="shared" si="29"/>
        <v>#VALUE!</v>
      </c>
      <c r="P89" s="1881" t="e">
        <f t="shared" si="29"/>
        <v>#VALUE!</v>
      </c>
      <c r="Q89" s="1881" t="e">
        <f t="shared" si="29"/>
        <v>#VALUE!</v>
      </c>
      <c r="R89" s="1881" t="e">
        <f t="shared" si="29"/>
        <v>#VALUE!</v>
      </c>
      <c r="S89" s="1881" t="e">
        <f t="shared" si="29"/>
        <v>#VALUE!</v>
      </c>
      <c r="T89" s="1881" t="e">
        <f t="shared" si="29"/>
        <v>#VALUE!</v>
      </c>
      <c r="U89" s="1881" t="e">
        <f t="shared" si="29"/>
        <v>#VALUE!</v>
      </c>
      <c r="V89" s="1881" t="e">
        <f t="shared" si="29"/>
        <v>#VALUE!</v>
      </c>
      <c r="W89" s="1881" t="e">
        <f t="shared" si="29"/>
        <v>#VALUE!</v>
      </c>
      <c r="X89" s="1881" t="e">
        <f t="shared" si="29"/>
        <v>#VALUE!</v>
      </c>
      <c r="Y89" s="1881" t="e">
        <f t="shared" si="29"/>
        <v>#VALUE!</v>
      </c>
      <c r="Z89" s="1881" t="e">
        <f t="shared" si="29"/>
        <v>#VALUE!</v>
      </c>
      <c r="AA89" s="1881" t="e">
        <f t="shared" si="29"/>
        <v>#VALUE!</v>
      </c>
      <c r="AB89" s="1881" t="e">
        <f t="shared" si="29"/>
        <v>#VALUE!</v>
      </c>
      <c r="AC89" s="1881" t="e">
        <f t="shared" si="29"/>
        <v>#VALUE!</v>
      </c>
      <c r="AD89" s="1881" t="e">
        <f t="shared" si="29"/>
        <v>#VALUE!</v>
      </c>
      <c r="AE89" s="1881" t="e">
        <f t="shared" si="29"/>
        <v>#VALUE!</v>
      </c>
      <c r="AF89" s="1881" t="e">
        <f t="shared" si="29"/>
        <v>#VALUE!</v>
      </c>
      <c r="AG89" s="1881" t="e">
        <f t="shared" si="29"/>
        <v>#VALUE!</v>
      </c>
      <c r="AH89" s="1882" t="s">
        <v>2461</v>
      </c>
      <c r="AI89" s="1880">
        <f>_xlfn.AGGREGATE(9,6,C89:AG89)</f>
        <v>0</v>
      </c>
      <c r="AJ89" s="1870"/>
    </row>
    <row r="90" spans="2:36" s="1866" customFormat="1">
      <c r="B90" s="1890"/>
      <c r="C90" s="1890"/>
      <c r="D90" s="1890"/>
      <c r="E90" s="1890"/>
      <c r="F90" s="1890"/>
      <c r="G90" s="1890"/>
      <c r="H90" s="1890"/>
      <c r="I90" s="1890"/>
      <c r="J90" s="1890"/>
      <c r="K90" s="1890"/>
      <c r="L90" s="1890"/>
      <c r="M90" s="1890"/>
      <c r="N90" s="1890"/>
      <c r="O90" s="1890"/>
      <c r="P90" s="1890"/>
      <c r="Q90" s="1890"/>
      <c r="R90" s="1890"/>
      <c r="S90" s="1890"/>
      <c r="T90" s="1890"/>
      <c r="U90" s="1890"/>
      <c r="V90" s="1890"/>
      <c r="W90" s="1890"/>
      <c r="X90" s="1890"/>
      <c r="Y90" s="1890"/>
      <c r="Z90" s="1890"/>
      <c r="AA90" s="1890"/>
      <c r="AB90" s="1890"/>
      <c r="AC90" s="1890"/>
      <c r="AD90" s="1890"/>
      <c r="AE90" s="1890"/>
      <c r="AF90" s="1890"/>
      <c r="AG90" s="1890"/>
      <c r="AI90" s="1890"/>
    </row>
    <row r="91" spans="2:36" hidden="1">
      <c r="C91" s="1836" t="e">
        <f>YEAR(C94)</f>
        <v>#VALUE!</v>
      </c>
      <c r="D91" s="1836" t="e">
        <f>MONTH(C94)</f>
        <v>#VALUE!</v>
      </c>
    </row>
    <row r="92" spans="2:36">
      <c r="B92" s="1840" t="s">
        <v>2454</v>
      </c>
      <c r="C92" s="4126" t="e">
        <f>C94</f>
        <v>#VALUE!</v>
      </c>
      <c r="D92" s="4088"/>
      <c r="E92" s="4088"/>
      <c r="F92" s="4088"/>
      <c r="G92" s="4088"/>
      <c r="H92" s="4088"/>
      <c r="I92" s="4088"/>
      <c r="J92" s="4088"/>
      <c r="K92" s="4088"/>
      <c r="L92" s="4088"/>
      <c r="M92" s="4088"/>
      <c r="N92" s="4088"/>
      <c r="O92" s="4088"/>
      <c r="P92" s="4088"/>
      <c r="Q92" s="4088"/>
      <c r="R92" s="4088"/>
      <c r="S92" s="4088"/>
      <c r="T92" s="4088"/>
      <c r="U92" s="4088"/>
      <c r="V92" s="4088"/>
      <c r="W92" s="4088"/>
      <c r="X92" s="4088"/>
      <c r="Y92" s="4088"/>
      <c r="Z92" s="4088"/>
      <c r="AA92" s="4088"/>
      <c r="AB92" s="4088"/>
      <c r="AC92" s="4088"/>
      <c r="AD92" s="4088"/>
      <c r="AE92" s="4088"/>
      <c r="AF92" s="4088"/>
      <c r="AG92" s="4088"/>
      <c r="AH92" s="4088"/>
      <c r="AI92" s="4089"/>
    </row>
    <row r="93" spans="2:36" hidden="1">
      <c r="B93" s="1884"/>
      <c r="C93" s="1862" t="e">
        <f>DATE($C91,$D91,1)</f>
        <v>#VALUE!</v>
      </c>
      <c r="D93" s="1862" t="e">
        <f t="shared" ref="D93:AG93" si="30">C93+1</f>
        <v>#VALUE!</v>
      </c>
      <c r="E93" s="1862" t="e">
        <f t="shared" si="30"/>
        <v>#VALUE!</v>
      </c>
      <c r="F93" s="1862" t="e">
        <f t="shared" si="30"/>
        <v>#VALUE!</v>
      </c>
      <c r="G93" s="1862" t="e">
        <f t="shared" si="30"/>
        <v>#VALUE!</v>
      </c>
      <c r="H93" s="1862" t="e">
        <f t="shared" si="30"/>
        <v>#VALUE!</v>
      </c>
      <c r="I93" s="1862" t="e">
        <f t="shared" si="30"/>
        <v>#VALUE!</v>
      </c>
      <c r="J93" s="1862" t="e">
        <f t="shared" si="30"/>
        <v>#VALUE!</v>
      </c>
      <c r="K93" s="1862" t="e">
        <f t="shared" si="30"/>
        <v>#VALUE!</v>
      </c>
      <c r="L93" s="1862" t="e">
        <f t="shared" si="30"/>
        <v>#VALUE!</v>
      </c>
      <c r="M93" s="1862" t="e">
        <f t="shared" si="30"/>
        <v>#VALUE!</v>
      </c>
      <c r="N93" s="1862" t="e">
        <f t="shared" si="30"/>
        <v>#VALUE!</v>
      </c>
      <c r="O93" s="1862" t="e">
        <f t="shared" si="30"/>
        <v>#VALUE!</v>
      </c>
      <c r="P93" s="1862" t="e">
        <f t="shared" si="30"/>
        <v>#VALUE!</v>
      </c>
      <c r="Q93" s="1862" t="e">
        <f t="shared" si="30"/>
        <v>#VALUE!</v>
      </c>
      <c r="R93" s="1862" t="e">
        <f t="shared" si="30"/>
        <v>#VALUE!</v>
      </c>
      <c r="S93" s="1862" t="e">
        <f t="shared" si="30"/>
        <v>#VALUE!</v>
      </c>
      <c r="T93" s="1862" t="e">
        <f t="shared" si="30"/>
        <v>#VALUE!</v>
      </c>
      <c r="U93" s="1862" t="e">
        <f t="shared" si="30"/>
        <v>#VALUE!</v>
      </c>
      <c r="V93" s="1862" t="e">
        <f t="shared" si="30"/>
        <v>#VALUE!</v>
      </c>
      <c r="W93" s="1862" t="e">
        <f t="shared" si="30"/>
        <v>#VALUE!</v>
      </c>
      <c r="X93" s="1862" t="e">
        <f t="shared" si="30"/>
        <v>#VALUE!</v>
      </c>
      <c r="Y93" s="1862" t="e">
        <f t="shared" si="30"/>
        <v>#VALUE!</v>
      </c>
      <c r="Z93" s="1862" t="e">
        <f t="shared" si="30"/>
        <v>#VALUE!</v>
      </c>
      <c r="AA93" s="1862" t="e">
        <f t="shared" si="30"/>
        <v>#VALUE!</v>
      </c>
      <c r="AB93" s="1862" t="e">
        <f t="shared" si="30"/>
        <v>#VALUE!</v>
      </c>
      <c r="AC93" s="1862" t="e">
        <f t="shared" si="30"/>
        <v>#VALUE!</v>
      </c>
      <c r="AD93" s="1862" t="e">
        <f t="shared" si="30"/>
        <v>#VALUE!</v>
      </c>
      <c r="AE93" s="1862" t="e">
        <f t="shared" si="30"/>
        <v>#VALUE!</v>
      </c>
      <c r="AF93" s="1862" t="e">
        <f t="shared" si="30"/>
        <v>#VALUE!</v>
      </c>
      <c r="AG93" s="1862" t="e">
        <f t="shared" si="30"/>
        <v>#VALUE!</v>
      </c>
      <c r="AH93" s="1885"/>
      <c r="AI93" s="1886"/>
    </row>
    <row r="94" spans="2:36">
      <c r="B94" s="1887" t="s">
        <v>2455</v>
      </c>
      <c r="C94" s="1888" t="e">
        <f>IF(EDATE(C79,1)&gt;$G$5,"",EDATE(C79,1))</f>
        <v>#VALUE!</v>
      </c>
      <c r="D94" s="1862" t="e">
        <f t="shared" ref="D94:AG94" si="31">IF(D93&gt;$G$5,"",IF(C94=EOMONTH(DATE($C91,$D91,1),0),"",IF(C94="","",C94+1)))</f>
        <v>#VALUE!</v>
      </c>
      <c r="E94" s="1862" t="e">
        <f t="shared" si="31"/>
        <v>#VALUE!</v>
      </c>
      <c r="F94" s="1862" t="e">
        <f t="shared" si="31"/>
        <v>#VALUE!</v>
      </c>
      <c r="G94" s="1862" t="e">
        <f t="shared" si="31"/>
        <v>#VALUE!</v>
      </c>
      <c r="H94" s="1862" t="e">
        <f t="shared" si="31"/>
        <v>#VALUE!</v>
      </c>
      <c r="I94" s="1862" t="e">
        <f t="shared" si="31"/>
        <v>#VALUE!</v>
      </c>
      <c r="J94" s="1862" t="e">
        <f t="shared" si="31"/>
        <v>#VALUE!</v>
      </c>
      <c r="K94" s="1862" t="e">
        <f t="shared" si="31"/>
        <v>#VALUE!</v>
      </c>
      <c r="L94" s="1862" t="e">
        <f t="shared" si="31"/>
        <v>#VALUE!</v>
      </c>
      <c r="M94" s="1862" t="e">
        <f t="shared" si="31"/>
        <v>#VALUE!</v>
      </c>
      <c r="N94" s="1862" t="e">
        <f t="shared" si="31"/>
        <v>#VALUE!</v>
      </c>
      <c r="O94" s="1862" t="e">
        <f t="shared" si="31"/>
        <v>#VALUE!</v>
      </c>
      <c r="P94" s="1862" t="e">
        <f t="shared" si="31"/>
        <v>#VALUE!</v>
      </c>
      <c r="Q94" s="1862" t="e">
        <f t="shared" si="31"/>
        <v>#VALUE!</v>
      </c>
      <c r="R94" s="1862" t="e">
        <f t="shared" si="31"/>
        <v>#VALUE!</v>
      </c>
      <c r="S94" s="1862" t="e">
        <f t="shared" si="31"/>
        <v>#VALUE!</v>
      </c>
      <c r="T94" s="1862" t="e">
        <f t="shared" si="31"/>
        <v>#VALUE!</v>
      </c>
      <c r="U94" s="1862" t="e">
        <f t="shared" si="31"/>
        <v>#VALUE!</v>
      </c>
      <c r="V94" s="1862" t="e">
        <f t="shared" si="31"/>
        <v>#VALUE!</v>
      </c>
      <c r="W94" s="1862" t="e">
        <f t="shared" si="31"/>
        <v>#VALUE!</v>
      </c>
      <c r="X94" s="1862" t="e">
        <f t="shared" si="31"/>
        <v>#VALUE!</v>
      </c>
      <c r="Y94" s="1862" t="e">
        <f t="shared" si="31"/>
        <v>#VALUE!</v>
      </c>
      <c r="Z94" s="1862" t="e">
        <f t="shared" si="31"/>
        <v>#VALUE!</v>
      </c>
      <c r="AA94" s="1862" t="e">
        <f t="shared" si="31"/>
        <v>#VALUE!</v>
      </c>
      <c r="AB94" s="1862" t="e">
        <f t="shared" si="31"/>
        <v>#VALUE!</v>
      </c>
      <c r="AC94" s="1862" t="e">
        <f t="shared" si="31"/>
        <v>#VALUE!</v>
      </c>
      <c r="AD94" s="1862" t="e">
        <f t="shared" si="31"/>
        <v>#VALUE!</v>
      </c>
      <c r="AE94" s="1862" t="e">
        <f t="shared" si="31"/>
        <v>#VALUE!</v>
      </c>
      <c r="AF94" s="1862" t="e">
        <f t="shared" si="31"/>
        <v>#VALUE!</v>
      </c>
      <c r="AG94" s="1862" t="e">
        <f t="shared" si="31"/>
        <v>#VALUE!</v>
      </c>
      <c r="AH94" s="1863" t="s">
        <v>2456</v>
      </c>
      <c r="AI94" s="1864">
        <f>+COUNTIFS(C95:AG95,"土",C96:AG96,"")+COUNTIFS(C95:AG95,"日",C96:AG96,"")</f>
        <v>0</v>
      </c>
    </row>
    <row r="95" spans="2:36" s="1866" customFormat="1">
      <c r="B95" s="1889" t="s">
        <v>1184</v>
      </c>
      <c r="C95" s="1865" t="str">
        <f>IFERROR(TEXT(WEEKDAY(+C94),"aaa"),"")</f>
        <v/>
      </c>
      <c r="D95" s="1865" t="str">
        <f t="shared" ref="D95:AG95" si="32">IFERROR(TEXT(WEEKDAY(+D94),"aaa"),"")</f>
        <v/>
      </c>
      <c r="E95" s="1865" t="str">
        <f t="shared" si="32"/>
        <v/>
      </c>
      <c r="F95" s="1865" t="str">
        <f t="shared" si="32"/>
        <v/>
      </c>
      <c r="G95" s="1865" t="str">
        <f t="shared" si="32"/>
        <v/>
      </c>
      <c r="H95" s="1865" t="str">
        <f t="shared" si="32"/>
        <v/>
      </c>
      <c r="I95" s="1865" t="str">
        <f t="shared" si="32"/>
        <v/>
      </c>
      <c r="J95" s="1865" t="str">
        <f t="shared" si="32"/>
        <v/>
      </c>
      <c r="K95" s="1865" t="str">
        <f t="shared" si="32"/>
        <v/>
      </c>
      <c r="L95" s="1865" t="str">
        <f t="shared" si="32"/>
        <v/>
      </c>
      <c r="M95" s="1865" t="str">
        <f t="shared" si="32"/>
        <v/>
      </c>
      <c r="N95" s="1865" t="str">
        <f t="shared" si="32"/>
        <v/>
      </c>
      <c r="O95" s="1865" t="str">
        <f t="shared" si="32"/>
        <v/>
      </c>
      <c r="P95" s="1865" t="str">
        <f t="shared" si="32"/>
        <v/>
      </c>
      <c r="Q95" s="1865" t="str">
        <f t="shared" si="32"/>
        <v/>
      </c>
      <c r="R95" s="1865" t="str">
        <f t="shared" si="32"/>
        <v/>
      </c>
      <c r="S95" s="1865" t="str">
        <f t="shared" si="32"/>
        <v/>
      </c>
      <c r="T95" s="1865" t="str">
        <f t="shared" si="32"/>
        <v/>
      </c>
      <c r="U95" s="1865" t="str">
        <f t="shared" si="32"/>
        <v/>
      </c>
      <c r="V95" s="1865" t="str">
        <f t="shared" si="32"/>
        <v/>
      </c>
      <c r="W95" s="1865" t="str">
        <f t="shared" si="32"/>
        <v/>
      </c>
      <c r="X95" s="1865" t="str">
        <f t="shared" si="32"/>
        <v/>
      </c>
      <c r="Y95" s="1865" t="str">
        <f t="shared" si="32"/>
        <v/>
      </c>
      <c r="Z95" s="1865" t="str">
        <f t="shared" si="32"/>
        <v/>
      </c>
      <c r="AA95" s="1865" t="str">
        <f t="shared" si="32"/>
        <v/>
      </c>
      <c r="AB95" s="1865" t="str">
        <f t="shared" si="32"/>
        <v/>
      </c>
      <c r="AC95" s="1865" t="str">
        <f t="shared" si="32"/>
        <v/>
      </c>
      <c r="AD95" s="1865" t="str">
        <f t="shared" si="32"/>
        <v/>
      </c>
      <c r="AE95" s="1865" t="str">
        <f t="shared" si="32"/>
        <v/>
      </c>
      <c r="AF95" s="1865" t="str">
        <f t="shared" si="32"/>
        <v/>
      </c>
      <c r="AG95" s="1865" t="str">
        <f t="shared" si="32"/>
        <v/>
      </c>
      <c r="AH95" s="1863" t="s">
        <v>2457</v>
      </c>
      <c r="AI95" s="1864">
        <f>+COUNTIF(C96:AG96,"夏休")+COUNTIF(C96:AG96,"冬休")+COUNTIF(C96:AG96,"中止")</f>
        <v>0</v>
      </c>
    </row>
    <row r="96" spans="2:36" s="1866" customFormat="1" ht="13.5" customHeight="1">
      <c r="B96" s="4090" t="s">
        <v>2458</v>
      </c>
      <c r="C96" s="4092"/>
      <c r="D96" s="4087"/>
      <c r="E96" s="4087"/>
      <c r="F96" s="4087"/>
      <c r="G96" s="4087"/>
      <c r="H96" s="4087"/>
      <c r="I96" s="4087"/>
      <c r="J96" s="4087"/>
      <c r="K96" s="4087"/>
      <c r="L96" s="4087"/>
      <c r="M96" s="4087"/>
      <c r="N96" s="4087"/>
      <c r="O96" s="4087"/>
      <c r="P96" s="4087"/>
      <c r="Q96" s="4087"/>
      <c r="R96" s="4087"/>
      <c r="S96" s="4087"/>
      <c r="T96" s="4087"/>
      <c r="U96" s="4087"/>
      <c r="V96" s="4087"/>
      <c r="W96" s="4087"/>
      <c r="X96" s="4087"/>
      <c r="Y96" s="4087"/>
      <c r="Z96" s="4087"/>
      <c r="AA96" s="4087"/>
      <c r="AB96" s="4087"/>
      <c r="AC96" s="4087"/>
      <c r="AD96" s="4087"/>
      <c r="AE96" s="4087"/>
      <c r="AF96" s="4087"/>
      <c r="AG96" s="4114"/>
      <c r="AH96" s="1867" t="s">
        <v>1187</v>
      </c>
      <c r="AI96" s="1868">
        <f>COUNT(C94:AG94)-AI95</f>
        <v>0</v>
      </c>
    </row>
    <row r="97" spans="2:36" s="1866" customFormat="1" ht="13.5" customHeight="1">
      <c r="B97" s="4091"/>
      <c r="C97" s="4092"/>
      <c r="D97" s="4087"/>
      <c r="E97" s="4087"/>
      <c r="F97" s="4087"/>
      <c r="G97" s="4087"/>
      <c r="H97" s="4087"/>
      <c r="I97" s="4087"/>
      <c r="J97" s="4087"/>
      <c r="K97" s="4087"/>
      <c r="L97" s="4087"/>
      <c r="M97" s="4087"/>
      <c r="N97" s="4087"/>
      <c r="O97" s="4087"/>
      <c r="P97" s="4087"/>
      <c r="Q97" s="4087"/>
      <c r="R97" s="4087"/>
      <c r="S97" s="4087"/>
      <c r="T97" s="4087"/>
      <c r="U97" s="4087"/>
      <c r="V97" s="4087"/>
      <c r="W97" s="4087"/>
      <c r="X97" s="4087"/>
      <c r="Y97" s="4087"/>
      <c r="Z97" s="4087"/>
      <c r="AA97" s="4087"/>
      <c r="AB97" s="4087"/>
      <c r="AC97" s="4087"/>
      <c r="AD97" s="4087"/>
      <c r="AE97" s="4087"/>
      <c r="AF97" s="4087"/>
      <c r="AG97" s="4114"/>
      <c r="AH97" s="1867" t="s">
        <v>1188</v>
      </c>
      <c r="AI97" s="1869">
        <f>+COUNTIF(C98:AG99,"休")</f>
        <v>0</v>
      </c>
      <c r="AJ97" s="1870" t="e">
        <f>IF(AI98&gt;0.285,"",IF(AI97&lt;AI94,"←計画日数が足りません",""))</f>
        <v>#DIV/0!</v>
      </c>
    </row>
    <row r="98" spans="2:36" s="1866" customFormat="1" ht="13.5" customHeight="1">
      <c r="B98" s="4115" t="s">
        <v>1175</v>
      </c>
      <c r="C98" s="4116"/>
      <c r="D98" s="4113"/>
      <c r="E98" s="4113"/>
      <c r="F98" s="4113"/>
      <c r="G98" s="4117"/>
      <c r="H98" s="4113"/>
      <c r="I98" s="4113"/>
      <c r="J98" s="4113"/>
      <c r="K98" s="4113"/>
      <c r="L98" s="4113"/>
      <c r="M98" s="4113"/>
      <c r="N98" s="4117"/>
      <c r="O98" s="4113"/>
      <c r="P98" s="4113"/>
      <c r="Q98" s="4113"/>
      <c r="R98" s="4113"/>
      <c r="S98" s="4113"/>
      <c r="T98" s="4113"/>
      <c r="U98" s="4117"/>
      <c r="V98" s="4113"/>
      <c r="W98" s="4113"/>
      <c r="X98" s="4113"/>
      <c r="Y98" s="4113"/>
      <c r="Z98" s="4113"/>
      <c r="AA98" s="4113"/>
      <c r="AB98" s="4117"/>
      <c r="AC98" s="4113"/>
      <c r="AD98" s="4113"/>
      <c r="AE98" s="4113"/>
      <c r="AF98" s="4113"/>
      <c r="AG98" s="4119"/>
      <c r="AH98" s="1867" t="s">
        <v>1189</v>
      </c>
      <c r="AI98" s="1871" t="e">
        <f>+AI97/AI96</f>
        <v>#DIV/0!</v>
      </c>
    </row>
    <row r="99" spans="2:36" s="1866" customFormat="1">
      <c r="B99" s="4115"/>
      <c r="C99" s="4116"/>
      <c r="D99" s="4113"/>
      <c r="E99" s="4113"/>
      <c r="F99" s="4113"/>
      <c r="G99" s="4117"/>
      <c r="H99" s="4113"/>
      <c r="I99" s="4113"/>
      <c r="J99" s="4113"/>
      <c r="K99" s="4113"/>
      <c r="L99" s="4113"/>
      <c r="M99" s="4113"/>
      <c r="N99" s="4117"/>
      <c r="O99" s="4113"/>
      <c r="P99" s="4113"/>
      <c r="Q99" s="4113"/>
      <c r="R99" s="4113"/>
      <c r="S99" s="4113"/>
      <c r="T99" s="4113"/>
      <c r="U99" s="4117"/>
      <c r="V99" s="4113"/>
      <c r="W99" s="4113"/>
      <c r="X99" s="4113"/>
      <c r="Y99" s="4113"/>
      <c r="Z99" s="4113"/>
      <c r="AA99" s="4113"/>
      <c r="AB99" s="4117"/>
      <c r="AC99" s="4113"/>
      <c r="AD99" s="4113"/>
      <c r="AE99" s="4113"/>
      <c r="AF99" s="4113"/>
      <c r="AG99" s="4119"/>
      <c r="AH99" s="1867" t="s">
        <v>1169</v>
      </c>
      <c r="AI99" s="1869">
        <f>+COUNTA(C100:AG101)</f>
        <v>0</v>
      </c>
    </row>
    <row r="100" spans="2:36" s="1866" customFormat="1">
      <c r="B100" s="4120" t="s">
        <v>1178</v>
      </c>
      <c r="C100" s="4122"/>
      <c r="D100" s="4117"/>
      <c r="E100" s="4117"/>
      <c r="F100" s="4117"/>
      <c r="G100" s="4128"/>
      <c r="H100" s="4117"/>
      <c r="I100" s="4117"/>
      <c r="J100" s="4117"/>
      <c r="K100" s="4117"/>
      <c r="L100" s="4117"/>
      <c r="M100" s="4117"/>
      <c r="N100" s="4128"/>
      <c r="O100" s="4117"/>
      <c r="P100" s="4117"/>
      <c r="Q100" s="4117"/>
      <c r="R100" s="4117"/>
      <c r="S100" s="4117"/>
      <c r="T100" s="4117"/>
      <c r="U100" s="4128"/>
      <c r="V100" s="4117"/>
      <c r="W100" s="4117"/>
      <c r="X100" s="4117"/>
      <c r="Y100" s="4117"/>
      <c r="Z100" s="4117"/>
      <c r="AA100" s="4117"/>
      <c r="AB100" s="4128"/>
      <c r="AC100" s="4117"/>
      <c r="AD100" s="4117"/>
      <c r="AE100" s="4117"/>
      <c r="AF100" s="4117"/>
      <c r="AG100" s="4124"/>
      <c r="AH100" s="1872" t="s">
        <v>1190</v>
      </c>
      <c r="AI100" s="1873" t="e">
        <f>+AI99/AI96</f>
        <v>#DIV/0!</v>
      </c>
    </row>
    <row r="101" spans="2:36" s="1866" customFormat="1">
      <c r="B101" s="4121"/>
      <c r="C101" s="4123"/>
      <c r="D101" s="4118"/>
      <c r="E101" s="4118"/>
      <c r="F101" s="4118"/>
      <c r="G101" s="4118"/>
      <c r="H101" s="4118"/>
      <c r="I101" s="4118"/>
      <c r="J101" s="4118"/>
      <c r="K101" s="4118"/>
      <c r="L101" s="4118"/>
      <c r="M101" s="4118"/>
      <c r="N101" s="4118"/>
      <c r="O101" s="4118"/>
      <c r="P101" s="4118"/>
      <c r="Q101" s="4118"/>
      <c r="R101" s="4118"/>
      <c r="S101" s="4118"/>
      <c r="T101" s="4118"/>
      <c r="U101" s="4118"/>
      <c r="V101" s="4118"/>
      <c r="W101" s="4118"/>
      <c r="X101" s="4118"/>
      <c r="Y101" s="4118"/>
      <c r="Z101" s="4118"/>
      <c r="AA101" s="4118"/>
      <c r="AB101" s="4118"/>
      <c r="AC101" s="4118"/>
      <c r="AD101" s="4118"/>
      <c r="AE101" s="4118"/>
      <c r="AF101" s="4118"/>
      <c r="AG101" s="4125"/>
      <c r="AH101" s="1876" t="s">
        <v>2459</v>
      </c>
      <c r="AI101" s="1877" t="str">
        <f>IF(7&gt;AI96,"対象外",IF(AI99&gt;=AI94,"OK","NG"))</f>
        <v>対象外</v>
      </c>
      <c r="AJ101" s="1870" t="str">
        <f>IF(AI101="対象外","←７日間に満たない期間は達成判定の対象外",IF(AI101="NG","←月単位未達成","←月単位達成"))</f>
        <v>←７日間に満たない期間は達成判定の対象外</v>
      </c>
    </row>
    <row r="102" spans="2:36" hidden="1">
      <c r="B102" s="1854"/>
      <c r="C102" s="1878" t="e">
        <f t="shared" ref="C102:AG102" si="33">IF(AND(DAY(C94)&gt;=22,DAY(C94)&lt;=28,C95="土"),1,0)</f>
        <v>#VALUE!</v>
      </c>
      <c r="D102" s="1878" t="e">
        <f t="shared" si="33"/>
        <v>#VALUE!</v>
      </c>
      <c r="E102" s="1878" t="e">
        <f t="shared" si="33"/>
        <v>#VALUE!</v>
      </c>
      <c r="F102" s="1878" t="e">
        <f t="shared" si="33"/>
        <v>#VALUE!</v>
      </c>
      <c r="G102" s="1878" t="e">
        <f t="shared" si="33"/>
        <v>#VALUE!</v>
      </c>
      <c r="H102" s="1878" t="e">
        <f t="shared" si="33"/>
        <v>#VALUE!</v>
      </c>
      <c r="I102" s="1878" t="e">
        <f t="shared" si="33"/>
        <v>#VALUE!</v>
      </c>
      <c r="J102" s="1878" t="e">
        <f t="shared" si="33"/>
        <v>#VALUE!</v>
      </c>
      <c r="K102" s="1878" t="e">
        <f t="shared" si="33"/>
        <v>#VALUE!</v>
      </c>
      <c r="L102" s="1878" t="e">
        <f t="shared" si="33"/>
        <v>#VALUE!</v>
      </c>
      <c r="M102" s="1878" t="e">
        <f t="shared" si="33"/>
        <v>#VALUE!</v>
      </c>
      <c r="N102" s="1878" t="e">
        <f t="shared" si="33"/>
        <v>#VALUE!</v>
      </c>
      <c r="O102" s="1878" t="e">
        <f t="shared" si="33"/>
        <v>#VALUE!</v>
      </c>
      <c r="P102" s="1878" t="e">
        <f t="shared" si="33"/>
        <v>#VALUE!</v>
      </c>
      <c r="Q102" s="1878" t="e">
        <f t="shared" si="33"/>
        <v>#VALUE!</v>
      </c>
      <c r="R102" s="1878" t="e">
        <f t="shared" si="33"/>
        <v>#VALUE!</v>
      </c>
      <c r="S102" s="1878" t="e">
        <f t="shared" si="33"/>
        <v>#VALUE!</v>
      </c>
      <c r="T102" s="1878" t="e">
        <f t="shared" si="33"/>
        <v>#VALUE!</v>
      </c>
      <c r="U102" s="1878" t="e">
        <f t="shared" si="33"/>
        <v>#VALUE!</v>
      </c>
      <c r="V102" s="1878" t="e">
        <f t="shared" si="33"/>
        <v>#VALUE!</v>
      </c>
      <c r="W102" s="1878" t="e">
        <f t="shared" si="33"/>
        <v>#VALUE!</v>
      </c>
      <c r="X102" s="1878" t="e">
        <f t="shared" si="33"/>
        <v>#VALUE!</v>
      </c>
      <c r="Y102" s="1878" t="e">
        <f t="shared" si="33"/>
        <v>#VALUE!</v>
      </c>
      <c r="Z102" s="1878" t="e">
        <f t="shared" si="33"/>
        <v>#VALUE!</v>
      </c>
      <c r="AA102" s="1878" t="e">
        <f t="shared" si="33"/>
        <v>#VALUE!</v>
      </c>
      <c r="AB102" s="1878" t="e">
        <f t="shared" si="33"/>
        <v>#VALUE!</v>
      </c>
      <c r="AC102" s="1878" t="e">
        <f t="shared" si="33"/>
        <v>#VALUE!</v>
      </c>
      <c r="AD102" s="1878" t="e">
        <f t="shared" si="33"/>
        <v>#VALUE!</v>
      </c>
      <c r="AE102" s="1878" t="e">
        <f t="shared" si="33"/>
        <v>#VALUE!</v>
      </c>
      <c r="AF102" s="1878" t="e">
        <f t="shared" si="33"/>
        <v>#VALUE!</v>
      </c>
      <c r="AG102" s="1878" t="e">
        <f t="shared" si="33"/>
        <v>#VALUE!</v>
      </c>
      <c r="AH102" s="1879" t="s">
        <v>2460</v>
      </c>
      <c r="AI102" s="1880">
        <f>_xlfn.AGGREGATE(9,6,C102:AG102)</f>
        <v>0</v>
      </c>
      <c r="AJ102" s="1870"/>
    </row>
    <row r="103" spans="2:36" hidden="1">
      <c r="B103" s="1854"/>
      <c r="C103" s="1881" t="e">
        <f t="shared" ref="C103:AG103" si="34">IF(AND(DAY(C94)&gt;=22,DAY(C94)&lt;=28,C95="土",OR(C100="休",C100="雨")),1,0)</f>
        <v>#VALUE!</v>
      </c>
      <c r="D103" s="1881" t="e">
        <f t="shared" si="34"/>
        <v>#VALUE!</v>
      </c>
      <c r="E103" s="1881" t="e">
        <f t="shared" si="34"/>
        <v>#VALUE!</v>
      </c>
      <c r="F103" s="1881" t="e">
        <f t="shared" si="34"/>
        <v>#VALUE!</v>
      </c>
      <c r="G103" s="1881" t="e">
        <f t="shared" si="34"/>
        <v>#VALUE!</v>
      </c>
      <c r="H103" s="1881" t="e">
        <f t="shared" si="34"/>
        <v>#VALUE!</v>
      </c>
      <c r="I103" s="1881" t="e">
        <f t="shared" si="34"/>
        <v>#VALUE!</v>
      </c>
      <c r="J103" s="1881" t="e">
        <f t="shared" si="34"/>
        <v>#VALUE!</v>
      </c>
      <c r="K103" s="1881" t="e">
        <f t="shared" si="34"/>
        <v>#VALUE!</v>
      </c>
      <c r="L103" s="1881" t="e">
        <f t="shared" si="34"/>
        <v>#VALUE!</v>
      </c>
      <c r="M103" s="1881" t="e">
        <f t="shared" si="34"/>
        <v>#VALUE!</v>
      </c>
      <c r="N103" s="1881" t="e">
        <f t="shared" si="34"/>
        <v>#VALUE!</v>
      </c>
      <c r="O103" s="1881" t="e">
        <f t="shared" si="34"/>
        <v>#VALUE!</v>
      </c>
      <c r="P103" s="1881" t="e">
        <f t="shared" si="34"/>
        <v>#VALUE!</v>
      </c>
      <c r="Q103" s="1881" t="e">
        <f t="shared" si="34"/>
        <v>#VALUE!</v>
      </c>
      <c r="R103" s="1881" t="e">
        <f t="shared" si="34"/>
        <v>#VALUE!</v>
      </c>
      <c r="S103" s="1881" t="e">
        <f t="shared" si="34"/>
        <v>#VALUE!</v>
      </c>
      <c r="T103" s="1881" t="e">
        <f t="shared" si="34"/>
        <v>#VALUE!</v>
      </c>
      <c r="U103" s="1881" t="e">
        <f t="shared" si="34"/>
        <v>#VALUE!</v>
      </c>
      <c r="V103" s="1881" t="e">
        <f t="shared" si="34"/>
        <v>#VALUE!</v>
      </c>
      <c r="W103" s="1881" t="e">
        <f t="shared" si="34"/>
        <v>#VALUE!</v>
      </c>
      <c r="X103" s="1881" t="e">
        <f t="shared" si="34"/>
        <v>#VALUE!</v>
      </c>
      <c r="Y103" s="1881" t="e">
        <f t="shared" si="34"/>
        <v>#VALUE!</v>
      </c>
      <c r="Z103" s="1881" t="e">
        <f t="shared" si="34"/>
        <v>#VALUE!</v>
      </c>
      <c r="AA103" s="1881" t="e">
        <f t="shared" si="34"/>
        <v>#VALUE!</v>
      </c>
      <c r="AB103" s="1881" t="e">
        <f t="shared" si="34"/>
        <v>#VALUE!</v>
      </c>
      <c r="AC103" s="1881" t="e">
        <f t="shared" si="34"/>
        <v>#VALUE!</v>
      </c>
      <c r="AD103" s="1881" t="e">
        <f t="shared" si="34"/>
        <v>#VALUE!</v>
      </c>
      <c r="AE103" s="1881" t="e">
        <f t="shared" si="34"/>
        <v>#VALUE!</v>
      </c>
      <c r="AF103" s="1881" t="e">
        <f t="shared" si="34"/>
        <v>#VALUE!</v>
      </c>
      <c r="AG103" s="1881" t="e">
        <f t="shared" si="34"/>
        <v>#VALUE!</v>
      </c>
      <c r="AH103" s="1882" t="s">
        <v>2461</v>
      </c>
      <c r="AI103" s="1880">
        <f>_xlfn.AGGREGATE(9,6,C103:AG103)</f>
        <v>0</v>
      </c>
      <c r="AJ103" s="1870"/>
    </row>
    <row r="104" spans="2:36" s="1866" customFormat="1">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c r="AC104" s="1890"/>
      <c r="AD104" s="1890"/>
      <c r="AE104" s="1890"/>
      <c r="AF104" s="1890"/>
      <c r="AG104" s="1890"/>
      <c r="AI104" s="1890"/>
    </row>
    <row r="105" spans="2:36" hidden="1">
      <c r="C105" s="1836" t="e">
        <f>YEAR(C108)</f>
        <v>#VALUE!</v>
      </c>
      <c r="D105" s="1836" t="e">
        <f>MONTH(C108)</f>
        <v>#VALUE!</v>
      </c>
    </row>
    <row r="106" spans="2:36">
      <c r="B106" s="1840" t="s">
        <v>2454</v>
      </c>
      <c r="C106" s="4126" t="e">
        <f>C108</f>
        <v>#VALUE!</v>
      </c>
      <c r="D106" s="4088"/>
      <c r="E106" s="4088"/>
      <c r="F106" s="4088"/>
      <c r="G106" s="4088"/>
      <c r="H106" s="4088"/>
      <c r="I106" s="4088"/>
      <c r="J106" s="4088"/>
      <c r="K106" s="4088"/>
      <c r="L106" s="4088"/>
      <c r="M106" s="4088"/>
      <c r="N106" s="4088"/>
      <c r="O106" s="4088"/>
      <c r="P106" s="4088"/>
      <c r="Q106" s="4088"/>
      <c r="R106" s="4088"/>
      <c r="S106" s="4088"/>
      <c r="T106" s="4088"/>
      <c r="U106" s="4088"/>
      <c r="V106" s="4088"/>
      <c r="W106" s="4088"/>
      <c r="X106" s="4088"/>
      <c r="Y106" s="4088"/>
      <c r="Z106" s="4088"/>
      <c r="AA106" s="4088"/>
      <c r="AB106" s="4088"/>
      <c r="AC106" s="4088"/>
      <c r="AD106" s="4088"/>
      <c r="AE106" s="4088"/>
      <c r="AF106" s="4088"/>
      <c r="AG106" s="4088"/>
      <c r="AH106" s="4088"/>
      <c r="AI106" s="4089"/>
    </row>
    <row r="107" spans="2:36" hidden="1">
      <c r="B107" s="1884"/>
      <c r="C107" s="1862" t="e">
        <f>DATE($C105,$D105,1)</f>
        <v>#VALUE!</v>
      </c>
      <c r="D107" s="1862" t="e">
        <f t="shared" ref="D107:AG107" si="35">C107+1</f>
        <v>#VALUE!</v>
      </c>
      <c r="E107" s="1862" t="e">
        <f t="shared" si="35"/>
        <v>#VALUE!</v>
      </c>
      <c r="F107" s="1862" t="e">
        <f t="shared" si="35"/>
        <v>#VALUE!</v>
      </c>
      <c r="G107" s="1862" t="e">
        <f t="shared" si="35"/>
        <v>#VALUE!</v>
      </c>
      <c r="H107" s="1862" t="e">
        <f t="shared" si="35"/>
        <v>#VALUE!</v>
      </c>
      <c r="I107" s="1862" t="e">
        <f t="shared" si="35"/>
        <v>#VALUE!</v>
      </c>
      <c r="J107" s="1862" t="e">
        <f t="shared" si="35"/>
        <v>#VALUE!</v>
      </c>
      <c r="K107" s="1862" t="e">
        <f t="shared" si="35"/>
        <v>#VALUE!</v>
      </c>
      <c r="L107" s="1862" t="e">
        <f t="shared" si="35"/>
        <v>#VALUE!</v>
      </c>
      <c r="M107" s="1862" t="e">
        <f t="shared" si="35"/>
        <v>#VALUE!</v>
      </c>
      <c r="N107" s="1862" t="e">
        <f t="shared" si="35"/>
        <v>#VALUE!</v>
      </c>
      <c r="O107" s="1862" t="e">
        <f t="shared" si="35"/>
        <v>#VALUE!</v>
      </c>
      <c r="P107" s="1862" t="e">
        <f t="shared" si="35"/>
        <v>#VALUE!</v>
      </c>
      <c r="Q107" s="1862" t="e">
        <f t="shared" si="35"/>
        <v>#VALUE!</v>
      </c>
      <c r="R107" s="1862" t="e">
        <f t="shared" si="35"/>
        <v>#VALUE!</v>
      </c>
      <c r="S107" s="1862" t="e">
        <f t="shared" si="35"/>
        <v>#VALUE!</v>
      </c>
      <c r="T107" s="1862" t="e">
        <f t="shared" si="35"/>
        <v>#VALUE!</v>
      </c>
      <c r="U107" s="1862" t="e">
        <f t="shared" si="35"/>
        <v>#VALUE!</v>
      </c>
      <c r="V107" s="1862" t="e">
        <f t="shared" si="35"/>
        <v>#VALUE!</v>
      </c>
      <c r="W107" s="1862" t="e">
        <f t="shared" si="35"/>
        <v>#VALUE!</v>
      </c>
      <c r="X107" s="1862" t="e">
        <f t="shared" si="35"/>
        <v>#VALUE!</v>
      </c>
      <c r="Y107" s="1862" t="e">
        <f t="shared" si="35"/>
        <v>#VALUE!</v>
      </c>
      <c r="Z107" s="1862" t="e">
        <f t="shared" si="35"/>
        <v>#VALUE!</v>
      </c>
      <c r="AA107" s="1862" t="e">
        <f t="shared" si="35"/>
        <v>#VALUE!</v>
      </c>
      <c r="AB107" s="1862" t="e">
        <f t="shared" si="35"/>
        <v>#VALUE!</v>
      </c>
      <c r="AC107" s="1862" t="e">
        <f t="shared" si="35"/>
        <v>#VALUE!</v>
      </c>
      <c r="AD107" s="1862" t="e">
        <f t="shared" si="35"/>
        <v>#VALUE!</v>
      </c>
      <c r="AE107" s="1862" t="e">
        <f t="shared" si="35"/>
        <v>#VALUE!</v>
      </c>
      <c r="AF107" s="1862" t="e">
        <f t="shared" si="35"/>
        <v>#VALUE!</v>
      </c>
      <c r="AG107" s="1862" t="e">
        <f t="shared" si="35"/>
        <v>#VALUE!</v>
      </c>
      <c r="AH107" s="1885"/>
      <c r="AI107" s="1886"/>
    </row>
    <row r="108" spans="2:36">
      <c r="B108" s="1887" t="s">
        <v>2455</v>
      </c>
      <c r="C108" s="1888" t="e">
        <f>IF(EDATE(C93,1)&gt;$G$5,"",EDATE(C93,1))</f>
        <v>#VALUE!</v>
      </c>
      <c r="D108" s="1862" t="e">
        <f t="shared" ref="D108:AG108" si="36">IF(D107&gt;$G$5,"",IF(C108=EOMONTH(DATE($C105,$D105,1),0),"",IF(C108="","",C108+1)))</f>
        <v>#VALUE!</v>
      </c>
      <c r="E108" s="1862" t="e">
        <f t="shared" si="36"/>
        <v>#VALUE!</v>
      </c>
      <c r="F108" s="1862" t="e">
        <f t="shared" si="36"/>
        <v>#VALUE!</v>
      </c>
      <c r="G108" s="1862" t="e">
        <f t="shared" si="36"/>
        <v>#VALUE!</v>
      </c>
      <c r="H108" s="1862" t="e">
        <f t="shared" si="36"/>
        <v>#VALUE!</v>
      </c>
      <c r="I108" s="1862" t="e">
        <f t="shared" si="36"/>
        <v>#VALUE!</v>
      </c>
      <c r="J108" s="1862" t="e">
        <f t="shared" si="36"/>
        <v>#VALUE!</v>
      </c>
      <c r="K108" s="1862" t="e">
        <f t="shared" si="36"/>
        <v>#VALUE!</v>
      </c>
      <c r="L108" s="1862" t="e">
        <f t="shared" si="36"/>
        <v>#VALUE!</v>
      </c>
      <c r="M108" s="1862" t="e">
        <f t="shared" si="36"/>
        <v>#VALUE!</v>
      </c>
      <c r="N108" s="1862" t="e">
        <f t="shared" si="36"/>
        <v>#VALUE!</v>
      </c>
      <c r="O108" s="1862" t="e">
        <f t="shared" si="36"/>
        <v>#VALUE!</v>
      </c>
      <c r="P108" s="1862" t="e">
        <f t="shared" si="36"/>
        <v>#VALUE!</v>
      </c>
      <c r="Q108" s="1862" t="e">
        <f t="shared" si="36"/>
        <v>#VALUE!</v>
      </c>
      <c r="R108" s="1862" t="e">
        <f t="shared" si="36"/>
        <v>#VALUE!</v>
      </c>
      <c r="S108" s="1862" t="e">
        <f t="shared" si="36"/>
        <v>#VALUE!</v>
      </c>
      <c r="T108" s="1862" t="e">
        <f t="shared" si="36"/>
        <v>#VALUE!</v>
      </c>
      <c r="U108" s="1862" t="e">
        <f t="shared" si="36"/>
        <v>#VALUE!</v>
      </c>
      <c r="V108" s="1862" t="e">
        <f t="shared" si="36"/>
        <v>#VALUE!</v>
      </c>
      <c r="W108" s="1862" t="e">
        <f t="shared" si="36"/>
        <v>#VALUE!</v>
      </c>
      <c r="X108" s="1862" t="e">
        <f t="shared" si="36"/>
        <v>#VALUE!</v>
      </c>
      <c r="Y108" s="1862" t="e">
        <f t="shared" si="36"/>
        <v>#VALUE!</v>
      </c>
      <c r="Z108" s="1862" t="e">
        <f t="shared" si="36"/>
        <v>#VALUE!</v>
      </c>
      <c r="AA108" s="1862" t="e">
        <f t="shared" si="36"/>
        <v>#VALUE!</v>
      </c>
      <c r="AB108" s="1862" t="e">
        <f t="shared" si="36"/>
        <v>#VALUE!</v>
      </c>
      <c r="AC108" s="1862" t="e">
        <f t="shared" si="36"/>
        <v>#VALUE!</v>
      </c>
      <c r="AD108" s="1862" t="e">
        <f t="shared" si="36"/>
        <v>#VALUE!</v>
      </c>
      <c r="AE108" s="1862" t="e">
        <f t="shared" si="36"/>
        <v>#VALUE!</v>
      </c>
      <c r="AF108" s="1862" t="e">
        <f t="shared" si="36"/>
        <v>#VALUE!</v>
      </c>
      <c r="AG108" s="1862" t="e">
        <f t="shared" si="36"/>
        <v>#VALUE!</v>
      </c>
      <c r="AH108" s="1863" t="s">
        <v>2456</v>
      </c>
      <c r="AI108" s="1864">
        <f>+COUNTIFS(C109:AG109,"土",C110:AG110,"")+COUNTIFS(C109:AG109,"日",C110:AG110,"")</f>
        <v>0</v>
      </c>
    </row>
    <row r="109" spans="2:36" s="1866" customFormat="1">
      <c r="B109" s="1889" t="s">
        <v>1184</v>
      </c>
      <c r="C109" s="1865" t="str">
        <f>IFERROR(TEXT(WEEKDAY(+C108),"aaa"),"")</f>
        <v/>
      </c>
      <c r="D109" s="1865" t="str">
        <f t="shared" ref="D109:AG109" si="37">IFERROR(TEXT(WEEKDAY(+D108),"aaa"),"")</f>
        <v/>
      </c>
      <c r="E109" s="1865" t="str">
        <f t="shared" si="37"/>
        <v/>
      </c>
      <c r="F109" s="1865" t="str">
        <f t="shared" si="37"/>
        <v/>
      </c>
      <c r="G109" s="1865" t="str">
        <f t="shared" si="37"/>
        <v/>
      </c>
      <c r="H109" s="1865" t="str">
        <f t="shared" si="37"/>
        <v/>
      </c>
      <c r="I109" s="1865" t="str">
        <f t="shared" si="37"/>
        <v/>
      </c>
      <c r="J109" s="1865" t="str">
        <f t="shared" si="37"/>
        <v/>
      </c>
      <c r="K109" s="1865" t="str">
        <f t="shared" si="37"/>
        <v/>
      </c>
      <c r="L109" s="1865" t="str">
        <f t="shared" si="37"/>
        <v/>
      </c>
      <c r="M109" s="1865" t="str">
        <f t="shared" si="37"/>
        <v/>
      </c>
      <c r="N109" s="1865" t="str">
        <f t="shared" si="37"/>
        <v/>
      </c>
      <c r="O109" s="1865" t="str">
        <f t="shared" si="37"/>
        <v/>
      </c>
      <c r="P109" s="1865" t="str">
        <f t="shared" si="37"/>
        <v/>
      </c>
      <c r="Q109" s="1865" t="str">
        <f t="shared" si="37"/>
        <v/>
      </c>
      <c r="R109" s="1865" t="str">
        <f t="shared" si="37"/>
        <v/>
      </c>
      <c r="S109" s="1865" t="str">
        <f t="shared" si="37"/>
        <v/>
      </c>
      <c r="T109" s="1865" t="str">
        <f t="shared" si="37"/>
        <v/>
      </c>
      <c r="U109" s="1865" t="str">
        <f t="shared" si="37"/>
        <v/>
      </c>
      <c r="V109" s="1865" t="str">
        <f t="shared" si="37"/>
        <v/>
      </c>
      <c r="W109" s="1865" t="str">
        <f t="shared" si="37"/>
        <v/>
      </c>
      <c r="X109" s="1865" t="str">
        <f t="shared" si="37"/>
        <v/>
      </c>
      <c r="Y109" s="1865" t="str">
        <f t="shared" si="37"/>
        <v/>
      </c>
      <c r="Z109" s="1865" t="str">
        <f t="shared" si="37"/>
        <v/>
      </c>
      <c r="AA109" s="1865" t="str">
        <f t="shared" si="37"/>
        <v/>
      </c>
      <c r="AB109" s="1865" t="str">
        <f t="shared" si="37"/>
        <v/>
      </c>
      <c r="AC109" s="1865" t="str">
        <f t="shared" si="37"/>
        <v/>
      </c>
      <c r="AD109" s="1865" t="str">
        <f t="shared" si="37"/>
        <v/>
      </c>
      <c r="AE109" s="1865" t="str">
        <f t="shared" si="37"/>
        <v/>
      </c>
      <c r="AF109" s="1865" t="str">
        <f t="shared" si="37"/>
        <v/>
      </c>
      <c r="AG109" s="1865" t="str">
        <f t="shared" si="37"/>
        <v/>
      </c>
      <c r="AH109" s="1863" t="s">
        <v>2457</v>
      </c>
      <c r="AI109" s="1864">
        <f>+COUNTIF(C110:AG110,"夏休")+COUNTIF(C110:AG110,"冬休")+COUNTIF(C110:AG110,"中止")</f>
        <v>0</v>
      </c>
    </row>
    <row r="110" spans="2:36" s="1866" customFormat="1" ht="13.5" customHeight="1">
      <c r="B110" s="4090" t="s">
        <v>2458</v>
      </c>
      <c r="C110" s="4092"/>
      <c r="D110" s="4087"/>
      <c r="E110" s="4087"/>
      <c r="F110" s="4087"/>
      <c r="G110" s="4087"/>
      <c r="H110" s="4087"/>
      <c r="I110" s="4087"/>
      <c r="J110" s="4087"/>
      <c r="K110" s="4087"/>
      <c r="L110" s="4087"/>
      <c r="M110" s="4087"/>
      <c r="N110" s="4087"/>
      <c r="O110" s="4087"/>
      <c r="P110" s="4087"/>
      <c r="Q110" s="4087"/>
      <c r="R110" s="4087"/>
      <c r="S110" s="4087"/>
      <c r="T110" s="4087"/>
      <c r="U110" s="4087"/>
      <c r="V110" s="4087"/>
      <c r="W110" s="4087"/>
      <c r="X110" s="4087"/>
      <c r="Y110" s="4087"/>
      <c r="Z110" s="4087"/>
      <c r="AA110" s="4087"/>
      <c r="AB110" s="4087"/>
      <c r="AC110" s="4087"/>
      <c r="AD110" s="4087"/>
      <c r="AE110" s="4087"/>
      <c r="AF110" s="4087"/>
      <c r="AG110" s="4114"/>
      <c r="AH110" s="1867" t="s">
        <v>1187</v>
      </c>
      <c r="AI110" s="1868">
        <f>COUNT(C108:AG108)-AI109</f>
        <v>0</v>
      </c>
    </row>
    <row r="111" spans="2:36" s="1866" customFormat="1" ht="13.5" customHeight="1">
      <c r="B111" s="4091"/>
      <c r="C111" s="4092"/>
      <c r="D111" s="4087"/>
      <c r="E111" s="4087"/>
      <c r="F111" s="4087"/>
      <c r="G111" s="4087"/>
      <c r="H111" s="4087"/>
      <c r="I111" s="4087"/>
      <c r="J111" s="4087"/>
      <c r="K111" s="4087"/>
      <c r="L111" s="4087"/>
      <c r="M111" s="4087"/>
      <c r="N111" s="4087"/>
      <c r="O111" s="4087"/>
      <c r="P111" s="4087"/>
      <c r="Q111" s="4087"/>
      <c r="R111" s="4087"/>
      <c r="S111" s="4087"/>
      <c r="T111" s="4087"/>
      <c r="U111" s="4087"/>
      <c r="V111" s="4087"/>
      <c r="W111" s="4087"/>
      <c r="X111" s="4087"/>
      <c r="Y111" s="4087"/>
      <c r="Z111" s="4087"/>
      <c r="AA111" s="4087"/>
      <c r="AB111" s="4087"/>
      <c r="AC111" s="4087"/>
      <c r="AD111" s="4087"/>
      <c r="AE111" s="4087"/>
      <c r="AF111" s="4087"/>
      <c r="AG111" s="4114"/>
      <c r="AH111" s="1867" t="s">
        <v>1188</v>
      </c>
      <c r="AI111" s="1869">
        <f>+COUNTIF(C112:AG113,"休")</f>
        <v>0</v>
      </c>
      <c r="AJ111" s="1870" t="e">
        <f>IF(AI112&gt;0.285,"",IF(AI111&lt;AI108,"←計画日数が足りません",""))</f>
        <v>#DIV/0!</v>
      </c>
    </row>
    <row r="112" spans="2:36" s="1866" customFormat="1" ht="13.5" customHeight="1">
      <c r="B112" s="4115" t="s">
        <v>1175</v>
      </c>
      <c r="C112" s="4116"/>
      <c r="D112" s="4117"/>
      <c r="E112" s="4113"/>
      <c r="F112" s="4113"/>
      <c r="G112" s="4113"/>
      <c r="H112" s="4113"/>
      <c r="I112" s="4113"/>
      <c r="J112" s="4113"/>
      <c r="K112" s="4117"/>
      <c r="L112" s="4113"/>
      <c r="M112" s="4113"/>
      <c r="N112" s="4113"/>
      <c r="O112" s="4113"/>
      <c r="P112" s="4113"/>
      <c r="Q112" s="4113"/>
      <c r="R112" s="4117"/>
      <c r="S112" s="4113"/>
      <c r="T112" s="4113"/>
      <c r="U112" s="4113"/>
      <c r="V112" s="4113"/>
      <c r="W112" s="4113"/>
      <c r="X112" s="4113"/>
      <c r="Y112" s="4117"/>
      <c r="Z112" s="4113"/>
      <c r="AA112" s="4113"/>
      <c r="AB112" s="4113"/>
      <c r="AC112" s="4113"/>
      <c r="AD112" s="4113"/>
      <c r="AE112" s="4113"/>
      <c r="AF112" s="4113"/>
      <c r="AG112" s="4119"/>
      <c r="AH112" s="1867" t="s">
        <v>1189</v>
      </c>
      <c r="AI112" s="1871" t="e">
        <f>+AI111/AI110</f>
        <v>#DIV/0!</v>
      </c>
    </row>
    <row r="113" spans="2:36" s="1866" customFormat="1">
      <c r="B113" s="4115"/>
      <c r="C113" s="4116"/>
      <c r="D113" s="4117"/>
      <c r="E113" s="4113"/>
      <c r="F113" s="4113"/>
      <c r="G113" s="4113"/>
      <c r="H113" s="4113"/>
      <c r="I113" s="4113"/>
      <c r="J113" s="4113"/>
      <c r="K113" s="4117"/>
      <c r="L113" s="4113"/>
      <c r="M113" s="4113"/>
      <c r="N113" s="4113"/>
      <c r="O113" s="4113"/>
      <c r="P113" s="4113"/>
      <c r="Q113" s="4113"/>
      <c r="R113" s="4117"/>
      <c r="S113" s="4113"/>
      <c r="T113" s="4113"/>
      <c r="U113" s="4113"/>
      <c r="V113" s="4113"/>
      <c r="W113" s="4113"/>
      <c r="X113" s="4113"/>
      <c r="Y113" s="4117"/>
      <c r="Z113" s="4113"/>
      <c r="AA113" s="4113"/>
      <c r="AB113" s="4113"/>
      <c r="AC113" s="4113"/>
      <c r="AD113" s="4113"/>
      <c r="AE113" s="4113"/>
      <c r="AF113" s="4113"/>
      <c r="AG113" s="4119"/>
      <c r="AH113" s="1867" t="s">
        <v>1169</v>
      </c>
      <c r="AI113" s="1869">
        <f>+COUNTA(C114:AG115)</f>
        <v>0</v>
      </c>
    </row>
    <row r="114" spans="2:36" s="1866" customFormat="1">
      <c r="B114" s="4120" t="s">
        <v>1178</v>
      </c>
      <c r="C114" s="4122"/>
      <c r="D114" s="4128"/>
      <c r="E114" s="4117"/>
      <c r="F114" s="4117"/>
      <c r="G114" s="4117"/>
      <c r="H114" s="4117"/>
      <c r="I114" s="4117"/>
      <c r="J114" s="4117"/>
      <c r="K114" s="4128"/>
      <c r="L114" s="4117"/>
      <c r="M114" s="4117"/>
      <c r="N114" s="4117"/>
      <c r="O114" s="4117"/>
      <c r="P114" s="4117"/>
      <c r="Q114" s="4117"/>
      <c r="R114" s="4128"/>
      <c r="S114" s="4117"/>
      <c r="T114" s="4117"/>
      <c r="U114" s="4117"/>
      <c r="V114" s="4117"/>
      <c r="W114" s="4117"/>
      <c r="X114" s="4117"/>
      <c r="Y114" s="4128"/>
      <c r="Z114" s="4117"/>
      <c r="AA114" s="4117"/>
      <c r="AB114" s="4117"/>
      <c r="AC114" s="4117"/>
      <c r="AD114" s="4117"/>
      <c r="AE114" s="4117"/>
      <c r="AF114" s="4117"/>
      <c r="AG114" s="4124"/>
      <c r="AH114" s="1872" t="s">
        <v>1190</v>
      </c>
      <c r="AI114" s="1873" t="e">
        <f>+AI113/AI110</f>
        <v>#DIV/0!</v>
      </c>
    </row>
    <row r="115" spans="2:36" s="1866" customFormat="1">
      <c r="B115" s="4121"/>
      <c r="C115" s="4123"/>
      <c r="D115" s="4118"/>
      <c r="E115" s="4118"/>
      <c r="F115" s="4118"/>
      <c r="G115" s="4118"/>
      <c r="H115" s="4118"/>
      <c r="I115" s="4118"/>
      <c r="J115" s="4118"/>
      <c r="K115" s="4118"/>
      <c r="L115" s="4118"/>
      <c r="M115" s="4118"/>
      <c r="N115" s="4118"/>
      <c r="O115" s="4118"/>
      <c r="P115" s="4118"/>
      <c r="Q115" s="4118"/>
      <c r="R115" s="4118"/>
      <c r="S115" s="4118"/>
      <c r="T115" s="4118"/>
      <c r="U115" s="4118"/>
      <c r="V115" s="4118"/>
      <c r="W115" s="4118"/>
      <c r="X115" s="4118"/>
      <c r="Y115" s="4118"/>
      <c r="Z115" s="4118"/>
      <c r="AA115" s="4118"/>
      <c r="AB115" s="4118"/>
      <c r="AC115" s="4118"/>
      <c r="AD115" s="4118"/>
      <c r="AE115" s="4118"/>
      <c r="AF115" s="4118"/>
      <c r="AG115" s="4125"/>
      <c r="AH115" s="1876" t="s">
        <v>2459</v>
      </c>
      <c r="AI115" s="1877" t="str">
        <f>IF(7&gt;AI110,"対象外",IF(AI113&gt;=AI108,"OK","NG"))</f>
        <v>対象外</v>
      </c>
      <c r="AJ115" s="1870" t="str">
        <f>IF(AI115="対象外","←７日間に満たない期間は達成判定の対象外",IF(AI115="NG","←月単位未達成","←月単位達成"))</f>
        <v>←７日間に満たない期間は達成判定の対象外</v>
      </c>
    </row>
    <row r="116" spans="2:36" hidden="1">
      <c r="B116" s="1854"/>
      <c r="C116" s="1878" t="e">
        <f t="shared" ref="C116:AG116" si="38">IF(AND(DAY(C108)&gt;=22,DAY(C108)&lt;=28,C109="土"),1,0)</f>
        <v>#VALUE!</v>
      </c>
      <c r="D116" s="1878" t="e">
        <f t="shared" si="38"/>
        <v>#VALUE!</v>
      </c>
      <c r="E116" s="1878" t="e">
        <f t="shared" si="38"/>
        <v>#VALUE!</v>
      </c>
      <c r="F116" s="1878" t="e">
        <f t="shared" si="38"/>
        <v>#VALUE!</v>
      </c>
      <c r="G116" s="1878" t="e">
        <f t="shared" si="38"/>
        <v>#VALUE!</v>
      </c>
      <c r="H116" s="1878" t="e">
        <f t="shared" si="38"/>
        <v>#VALUE!</v>
      </c>
      <c r="I116" s="1878" t="e">
        <f t="shared" si="38"/>
        <v>#VALUE!</v>
      </c>
      <c r="J116" s="1878" t="e">
        <f t="shared" si="38"/>
        <v>#VALUE!</v>
      </c>
      <c r="K116" s="1878" t="e">
        <f t="shared" si="38"/>
        <v>#VALUE!</v>
      </c>
      <c r="L116" s="1878" t="e">
        <f t="shared" si="38"/>
        <v>#VALUE!</v>
      </c>
      <c r="M116" s="1878" t="e">
        <f t="shared" si="38"/>
        <v>#VALUE!</v>
      </c>
      <c r="N116" s="1878" t="e">
        <f t="shared" si="38"/>
        <v>#VALUE!</v>
      </c>
      <c r="O116" s="1878" t="e">
        <f t="shared" si="38"/>
        <v>#VALUE!</v>
      </c>
      <c r="P116" s="1878" t="e">
        <f t="shared" si="38"/>
        <v>#VALUE!</v>
      </c>
      <c r="Q116" s="1878" t="e">
        <f t="shared" si="38"/>
        <v>#VALUE!</v>
      </c>
      <c r="R116" s="1878" t="e">
        <f t="shared" si="38"/>
        <v>#VALUE!</v>
      </c>
      <c r="S116" s="1878" t="e">
        <f t="shared" si="38"/>
        <v>#VALUE!</v>
      </c>
      <c r="T116" s="1878" t="e">
        <f t="shared" si="38"/>
        <v>#VALUE!</v>
      </c>
      <c r="U116" s="1878" t="e">
        <f t="shared" si="38"/>
        <v>#VALUE!</v>
      </c>
      <c r="V116" s="1878" t="e">
        <f t="shared" si="38"/>
        <v>#VALUE!</v>
      </c>
      <c r="W116" s="1878" t="e">
        <f t="shared" si="38"/>
        <v>#VALUE!</v>
      </c>
      <c r="X116" s="1878" t="e">
        <f t="shared" si="38"/>
        <v>#VALUE!</v>
      </c>
      <c r="Y116" s="1878" t="e">
        <f t="shared" si="38"/>
        <v>#VALUE!</v>
      </c>
      <c r="Z116" s="1878" t="e">
        <f t="shared" si="38"/>
        <v>#VALUE!</v>
      </c>
      <c r="AA116" s="1878" t="e">
        <f t="shared" si="38"/>
        <v>#VALUE!</v>
      </c>
      <c r="AB116" s="1878" t="e">
        <f t="shared" si="38"/>
        <v>#VALUE!</v>
      </c>
      <c r="AC116" s="1878" t="e">
        <f t="shared" si="38"/>
        <v>#VALUE!</v>
      </c>
      <c r="AD116" s="1878" t="e">
        <f t="shared" si="38"/>
        <v>#VALUE!</v>
      </c>
      <c r="AE116" s="1878" t="e">
        <f t="shared" si="38"/>
        <v>#VALUE!</v>
      </c>
      <c r="AF116" s="1878" t="e">
        <f t="shared" si="38"/>
        <v>#VALUE!</v>
      </c>
      <c r="AG116" s="1878" t="e">
        <f t="shared" si="38"/>
        <v>#VALUE!</v>
      </c>
      <c r="AH116" s="1879" t="s">
        <v>2460</v>
      </c>
      <c r="AI116" s="1880">
        <f>_xlfn.AGGREGATE(9,6,C116:AG116)</f>
        <v>0</v>
      </c>
      <c r="AJ116" s="1870"/>
    </row>
    <row r="117" spans="2:36" hidden="1">
      <c r="B117" s="1854"/>
      <c r="C117" s="1881" t="e">
        <f t="shared" ref="C117:AG117" si="39">IF(AND(DAY(C108)&gt;=22,DAY(C108)&lt;=28,C109="土",OR(C114="休",C114="雨")),1,0)</f>
        <v>#VALUE!</v>
      </c>
      <c r="D117" s="1881" t="e">
        <f t="shared" si="39"/>
        <v>#VALUE!</v>
      </c>
      <c r="E117" s="1881" t="e">
        <f t="shared" si="39"/>
        <v>#VALUE!</v>
      </c>
      <c r="F117" s="1881" t="e">
        <f t="shared" si="39"/>
        <v>#VALUE!</v>
      </c>
      <c r="G117" s="1881" t="e">
        <f t="shared" si="39"/>
        <v>#VALUE!</v>
      </c>
      <c r="H117" s="1881" t="e">
        <f t="shared" si="39"/>
        <v>#VALUE!</v>
      </c>
      <c r="I117" s="1881" t="e">
        <f t="shared" si="39"/>
        <v>#VALUE!</v>
      </c>
      <c r="J117" s="1881" t="e">
        <f t="shared" si="39"/>
        <v>#VALUE!</v>
      </c>
      <c r="K117" s="1881" t="e">
        <f t="shared" si="39"/>
        <v>#VALUE!</v>
      </c>
      <c r="L117" s="1881" t="e">
        <f t="shared" si="39"/>
        <v>#VALUE!</v>
      </c>
      <c r="M117" s="1881" t="e">
        <f t="shared" si="39"/>
        <v>#VALUE!</v>
      </c>
      <c r="N117" s="1881" t="e">
        <f t="shared" si="39"/>
        <v>#VALUE!</v>
      </c>
      <c r="O117" s="1881" t="e">
        <f t="shared" si="39"/>
        <v>#VALUE!</v>
      </c>
      <c r="P117" s="1881" t="e">
        <f t="shared" si="39"/>
        <v>#VALUE!</v>
      </c>
      <c r="Q117" s="1881" t="e">
        <f t="shared" si="39"/>
        <v>#VALUE!</v>
      </c>
      <c r="R117" s="1881" t="e">
        <f t="shared" si="39"/>
        <v>#VALUE!</v>
      </c>
      <c r="S117" s="1881" t="e">
        <f t="shared" si="39"/>
        <v>#VALUE!</v>
      </c>
      <c r="T117" s="1881" t="e">
        <f t="shared" si="39"/>
        <v>#VALUE!</v>
      </c>
      <c r="U117" s="1881" t="e">
        <f t="shared" si="39"/>
        <v>#VALUE!</v>
      </c>
      <c r="V117" s="1881" t="e">
        <f t="shared" si="39"/>
        <v>#VALUE!</v>
      </c>
      <c r="W117" s="1881" t="e">
        <f t="shared" si="39"/>
        <v>#VALUE!</v>
      </c>
      <c r="X117" s="1881" t="e">
        <f t="shared" si="39"/>
        <v>#VALUE!</v>
      </c>
      <c r="Y117" s="1881" t="e">
        <f t="shared" si="39"/>
        <v>#VALUE!</v>
      </c>
      <c r="Z117" s="1881" t="e">
        <f t="shared" si="39"/>
        <v>#VALUE!</v>
      </c>
      <c r="AA117" s="1881" t="e">
        <f t="shared" si="39"/>
        <v>#VALUE!</v>
      </c>
      <c r="AB117" s="1881" t="e">
        <f t="shared" si="39"/>
        <v>#VALUE!</v>
      </c>
      <c r="AC117" s="1881" t="e">
        <f t="shared" si="39"/>
        <v>#VALUE!</v>
      </c>
      <c r="AD117" s="1881" t="e">
        <f t="shared" si="39"/>
        <v>#VALUE!</v>
      </c>
      <c r="AE117" s="1881" t="e">
        <f t="shared" si="39"/>
        <v>#VALUE!</v>
      </c>
      <c r="AF117" s="1881" t="e">
        <f t="shared" si="39"/>
        <v>#VALUE!</v>
      </c>
      <c r="AG117" s="1881" t="e">
        <f t="shared" si="39"/>
        <v>#VALUE!</v>
      </c>
      <c r="AH117" s="1882" t="s">
        <v>2461</v>
      </c>
      <c r="AI117" s="1880">
        <f>_xlfn.AGGREGATE(9,6,C117:AG117)</f>
        <v>0</v>
      </c>
      <c r="AJ117" s="1870"/>
    </row>
    <row r="118" spans="2:36" s="1866" customFormat="1">
      <c r="B118" s="1890"/>
      <c r="C118" s="1890"/>
      <c r="D118" s="1890"/>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c r="AF118" s="1890"/>
      <c r="AG118" s="1890"/>
      <c r="AI118" s="1890"/>
    </row>
    <row r="119" spans="2:36" hidden="1">
      <c r="C119" s="1836" t="e">
        <f>YEAR(C122)</f>
        <v>#VALUE!</v>
      </c>
      <c r="D119" s="1836" t="e">
        <f>MONTH(C122)</f>
        <v>#VALUE!</v>
      </c>
    </row>
    <row r="120" spans="2:36">
      <c r="B120" s="1840" t="s">
        <v>2454</v>
      </c>
      <c r="C120" s="4126" t="e">
        <f>C122</f>
        <v>#VALUE!</v>
      </c>
      <c r="D120" s="4088"/>
      <c r="E120" s="4088"/>
      <c r="F120" s="4088"/>
      <c r="G120" s="4088"/>
      <c r="H120" s="4088"/>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88"/>
      <c r="AD120" s="4088"/>
      <c r="AE120" s="4088"/>
      <c r="AF120" s="4088"/>
      <c r="AG120" s="4088"/>
      <c r="AH120" s="4088"/>
      <c r="AI120" s="4089"/>
    </row>
    <row r="121" spans="2:36" hidden="1">
      <c r="B121" s="1884"/>
      <c r="C121" s="1862" t="e">
        <f>DATE($C119,$D119,1)</f>
        <v>#VALUE!</v>
      </c>
      <c r="D121" s="1862" t="e">
        <f t="shared" ref="D121:AG121" si="40">C121+1</f>
        <v>#VALUE!</v>
      </c>
      <c r="E121" s="1862" t="e">
        <f t="shared" si="40"/>
        <v>#VALUE!</v>
      </c>
      <c r="F121" s="1862" t="e">
        <f t="shared" si="40"/>
        <v>#VALUE!</v>
      </c>
      <c r="G121" s="1862" t="e">
        <f t="shared" si="40"/>
        <v>#VALUE!</v>
      </c>
      <c r="H121" s="1862" t="e">
        <f t="shared" si="40"/>
        <v>#VALUE!</v>
      </c>
      <c r="I121" s="1862" t="e">
        <f t="shared" si="40"/>
        <v>#VALUE!</v>
      </c>
      <c r="J121" s="1862" t="e">
        <f t="shared" si="40"/>
        <v>#VALUE!</v>
      </c>
      <c r="K121" s="1862" t="e">
        <f t="shared" si="40"/>
        <v>#VALUE!</v>
      </c>
      <c r="L121" s="1862" t="e">
        <f t="shared" si="40"/>
        <v>#VALUE!</v>
      </c>
      <c r="M121" s="1862" t="e">
        <f t="shared" si="40"/>
        <v>#VALUE!</v>
      </c>
      <c r="N121" s="1862" t="e">
        <f t="shared" si="40"/>
        <v>#VALUE!</v>
      </c>
      <c r="O121" s="1862" t="e">
        <f t="shared" si="40"/>
        <v>#VALUE!</v>
      </c>
      <c r="P121" s="1862" t="e">
        <f t="shared" si="40"/>
        <v>#VALUE!</v>
      </c>
      <c r="Q121" s="1862" t="e">
        <f t="shared" si="40"/>
        <v>#VALUE!</v>
      </c>
      <c r="R121" s="1862" t="e">
        <f t="shared" si="40"/>
        <v>#VALUE!</v>
      </c>
      <c r="S121" s="1862" t="e">
        <f t="shared" si="40"/>
        <v>#VALUE!</v>
      </c>
      <c r="T121" s="1862" t="e">
        <f t="shared" si="40"/>
        <v>#VALUE!</v>
      </c>
      <c r="U121" s="1862" t="e">
        <f t="shared" si="40"/>
        <v>#VALUE!</v>
      </c>
      <c r="V121" s="1862" t="e">
        <f t="shared" si="40"/>
        <v>#VALUE!</v>
      </c>
      <c r="W121" s="1862" t="e">
        <f t="shared" si="40"/>
        <v>#VALUE!</v>
      </c>
      <c r="X121" s="1862" t="e">
        <f t="shared" si="40"/>
        <v>#VALUE!</v>
      </c>
      <c r="Y121" s="1862" t="e">
        <f t="shared" si="40"/>
        <v>#VALUE!</v>
      </c>
      <c r="Z121" s="1862" t="e">
        <f t="shared" si="40"/>
        <v>#VALUE!</v>
      </c>
      <c r="AA121" s="1862" t="e">
        <f t="shared" si="40"/>
        <v>#VALUE!</v>
      </c>
      <c r="AB121" s="1862" t="e">
        <f t="shared" si="40"/>
        <v>#VALUE!</v>
      </c>
      <c r="AC121" s="1862" t="e">
        <f t="shared" si="40"/>
        <v>#VALUE!</v>
      </c>
      <c r="AD121" s="1862" t="e">
        <f t="shared" si="40"/>
        <v>#VALUE!</v>
      </c>
      <c r="AE121" s="1862" t="e">
        <f t="shared" si="40"/>
        <v>#VALUE!</v>
      </c>
      <c r="AF121" s="1862" t="e">
        <f t="shared" si="40"/>
        <v>#VALUE!</v>
      </c>
      <c r="AG121" s="1862" t="e">
        <f t="shared" si="40"/>
        <v>#VALUE!</v>
      </c>
      <c r="AH121" s="1885"/>
      <c r="AI121" s="1886"/>
    </row>
    <row r="122" spans="2:36">
      <c r="B122" s="1887" t="s">
        <v>2455</v>
      </c>
      <c r="C122" s="1888" t="e">
        <f>IF(EDATE(C107,1)&gt;$G$5,"",EDATE(C107,1))</f>
        <v>#VALUE!</v>
      </c>
      <c r="D122" s="1862" t="e">
        <f t="shared" ref="D122:AG122" si="41">IF(D121&gt;$G$5,"",IF(C122=EOMONTH(DATE($C119,$D119,1),0),"",IF(C122="","",C122+1)))</f>
        <v>#VALUE!</v>
      </c>
      <c r="E122" s="1862" t="e">
        <f t="shared" si="41"/>
        <v>#VALUE!</v>
      </c>
      <c r="F122" s="1862" t="e">
        <f t="shared" si="41"/>
        <v>#VALUE!</v>
      </c>
      <c r="G122" s="1862" t="e">
        <f t="shared" si="41"/>
        <v>#VALUE!</v>
      </c>
      <c r="H122" s="1862" t="e">
        <f t="shared" si="41"/>
        <v>#VALUE!</v>
      </c>
      <c r="I122" s="1862" t="e">
        <f t="shared" si="41"/>
        <v>#VALUE!</v>
      </c>
      <c r="J122" s="1862" t="e">
        <f t="shared" si="41"/>
        <v>#VALUE!</v>
      </c>
      <c r="K122" s="1862" t="e">
        <f t="shared" si="41"/>
        <v>#VALUE!</v>
      </c>
      <c r="L122" s="1862" t="e">
        <f t="shared" si="41"/>
        <v>#VALUE!</v>
      </c>
      <c r="M122" s="1862" t="e">
        <f t="shared" si="41"/>
        <v>#VALUE!</v>
      </c>
      <c r="N122" s="1862" t="e">
        <f t="shared" si="41"/>
        <v>#VALUE!</v>
      </c>
      <c r="O122" s="1862" t="e">
        <f t="shared" si="41"/>
        <v>#VALUE!</v>
      </c>
      <c r="P122" s="1862" t="e">
        <f t="shared" si="41"/>
        <v>#VALUE!</v>
      </c>
      <c r="Q122" s="1862" t="e">
        <f t="shared" si="41"/>
        <v>#VALUE!</v>
      </c>
      <c r="R122" s="1862" t="e">
        <f t="shared" si="41"/>
        <v>#VALUE!</v>
      </c>
      <c r="S122" s="1862" t="e">
        <f t="shared" si="41"/>
        <v>#VALUE!</v>
      </c>
      <c r="T122" s="1862" t="e">
        <f t="shared" si="41"/>
        <v>#VALUE!</v>
      </c>
      <c r="U122" s="1862" t="e">
        <f t="shared" si="41"/>
        <v>#VALUE!</v>
      </c>
      <c r="V122" s="1862" t="e">
        <f t="shared" si="41"/>
        <v>#VALUE!</v>
      </c>
      <c r="W122" s="1862" t="e">
        <f t="shared" si="41"/>
        <v>#VALUE!</v>
      </c>
      <c r="X122" s="1862" t="e">
        <f t="shared" si="41"/>
        <v>#VALUE!</v>
      </c>
      <c r="Y122" s="1862" t="e">
        <f t="shared" si="41"/>
        <v>#VALUE!</v>
      </c>
      <c r="Z122" s="1862" t="e">
        <f t="shared" si="41"/>
        <v>#VALUE!</v>
      </c>
      <c r="AA122" s="1862" t="e">
        <f t="shared" si="41"/>
        <v>#VALUE!</v>
      </c>
      <c r="AB122" s="1862" t="e">
        <f t="shared" si="41"/>
        <v>#VALUE!</v>
      </c>
      <c r="AC122" s="1862" t="e">
        <f t="shared" si="41"/>
        <v>#VALUE!</v>
      </c>
      <c r="AD122" s="1862" t="e">
        <f t="shared" si="41"/>
        <v>#VALUE!</v>
      </c>
      <c r="AE122" s="1862" t="e">
        <f t="shared" si="41"/>
        <v>#VALUE!</v>
      </c>
      <c r="AF122" s="1862" t="e">
        <f t="shared" si="41"/>
        <v>#VALUE!</v>
      </c>
      <c r="AG122" s="1862" t="e">
        <f t="shared" si="41"/>
        <v>#VALUE!</v>
      </c>
      <c r="AH122" s="1863" t="s">
        <v>2456</v>
      </c>
      <c r="AI122" s="1864">
        <f>+COUNTIFS(C123:AG123,"土",C124:AG124,"")+COUNTIFS(C123:AG123,"日",C124:AG124,"")</f>
        <v>0</v>
      </c>
    </row>
    <row r="123" spans="2:36" s="1866" customFormat="1">
      <c r="B123" s="1889" t="s">
        <v>1184</v>
      </c>
      <c r="C123" s="1865" t="str">
        <f>IFERROR(TEXT(WEEKDAY(+C122),"aaa"),"")</f>
        <v/>
      </c>
      <c r="D123" s="1865" t="str">
        <f t="shared" ref="D123:AG123" si="42">IFERROR(TEXT(WEEKDAY(+D122),"aaa"),"")</f>
        <v/>
      </c>
      <c r="E123" s="1865" t="str">
        <f t="shared" si="42"/>
        <v/>
      </c>
      <c r="F123" s="1865" t="str">
        <f t="shared" si="42"/>
        <v/>
      </c>
      <c r="G123" s="1865" t="str">
        <f t="shared" si="42"/>
        <v/>
      </c>
      <c r="H123" s="1865" t="str">
        <f t="shared" si="42"/>
        <v/>
      </c>
      <c r="I123" s="1865" t="str">
        <f t="shared" si="42"/>
        <v/>
      </c>
      <c r="J123" s="1865" t="str">
        <f t="shared" si="42"/>
        <v/>
      </c>
      <c r="K123" s="1865" t="str">
        <f t="shared" si="42"/>
        <v/>
      </c>
      <c r="L123" s="1865" t="str">
        <f t="shared" si="42"/>
        <v/>
      </c>
      <c r="M123" s="1865" t="str">
        <f t="shared" si="42"/>
        <v/>
      </c>
      <c r="N123" s="1865" t="str">
        <f t="shared" si="42"/>
        <v/>
      </c>
      <c r="O123" s="1865" t="str">
        <f t="shared" si="42"/>
        <v/>
      </c>
      <c r="P123" s="1865" t="str">
        <f t="shared" si="42"/>
        <v/>
      </c>
      <c r="Q123" s="1865" t="str">
        <f t="shared" si="42"/>
        <v/>
      </c>
      <c r="R123" s="1865" t="str">
        <f t="shared" si="42"/>
        <v/>
      </c>
      <c r="S123" s="1865" t="str">
        <f t="shared" si="42"/>
        <v/>
      </c>
      <c r="T123" s="1865" t="str">
        <f t="shared" si="42"/>
        <v/>
      </c>
      <c r="U123" s="1865" t="str">
        <f t="shared" si="42"/>
        <v/>
      </c>
      <c r="V123" s="1865" t="str">
        <f t="shared" si="42"/>
        <v/>
      </c>
      <c r="W123" s="1865" t="str">
        <f t="shared" si="42"/>
        <v/>
      </c>
      <c r="X123" s="1865" t="str">
        <f t="shared" si="42"/>
        <v/>
      </c>
      <c r="Y123" s="1865" t="str">
        <f t="shared" si="42"/>
        <v/>
      </c>
      <c r="Z123" s="1865" t="str">
        <f t="shared" si="42"/>
        <v/>
      </c>
      <c r="AA123" s="1865" t="str">
        <f t="shared" si="42"/>
        <v/>
      </c>
      <c r="AB123" s="1865" t="str">
        <f t="shared" si="42"/>
        <v/>
      </c>
      <c r="AC123" s="1865" t="str">
        <f t="shared" si="42"/>
        <v/>
      </c>
      <c r="AD123" s="1865" t="str">
        <f t="shared" si="42"/>
        <v/>
      </c>
      <c r="AE123" s="1865" t="str">
        <f t="shared" si="42"/>
        <v/>
      </c>
      <c r="AF123" s="1865" t="str">
        <f t="shared" si="42"/>
        <v/>
      </c>
      <c r="AG123" s="1865" t="str">
        <f t="shared" si="42"/>
        <v/>
      </c>
      <c r="AH123" s="1863" t="s">
        <v>2457</v>
      </c>
      <c r="AI123" s="1864">
        <f>+COUNTIF(C124:AG124,"夏休")+COUNTIF(C124:AG124,"冬休")+COUNTIF(C124:AG124,"中止")</f>
        <v>0</v>
      </c>
    </row>
    <row r="124" spans="2:36" s="1866" customFormat="1" ht="13.5" customHeight="1">
      <c r="B124" s="4090" t="s">
        <v>2458</v>
      </c>
      <c r="C124" s="4092"/>
      <c r="D124" s="4087"/>
      <c r="E124" s="4087"/>
      <c r="F124" s="4087"/>
      <c r="G124" s="4087"/>
      <c r="H124" s="4087"/>
      <c r="I124" s="4087"/>
      <c r="J124" s="4087"/>
      <c r="K124" s="4087"/>
      <c r="L124" s="4087"/>
      <c r="M124" s="4087"/>
      <c r="N124" s="4087"/>
      <c r="O124" s="4087"/>
      <c r="P124" s="4087"/>
      <c r="Q124" s="4087"/>
      <c r="R124" s="4087"/>
      <c r="S124" s="4087"/>
      <c r="T124" s="4087"/>
      <c r="U124" s="4087"/>
      <c r="V124" s="4087"/>
      <c r="W124" s="4087"/>
      <c r="X124" s="4087"/>
      <c r="Y124" s="4087"/>
      <c r="Z124" s="4087"/>
      <c r="AA124" s="4087"/>
      <c r="AB124" s="4087"/>
      <c r="AC124" s="4087"/>
      <c r="AD124" s="4087"/>
      <c r="AE124" s="4087"/>
      <c r="AF124" s="4087"/>
      <c r="AG124" s="4114"/>
      <c r="AH124" s="1867" t="s">
        <v>1187</v>
      </c>
      <c r="AI124" s="1868">
        <f>COUNT(C122:AG122)-AI123</f>
        <v>0</v>
      </c>
    </row>
    <row r="125" spans="2:36" s="1866" customFormat="1" ht="13.5" customHeight="1">
      <c r="B125" s="4091"/>
      <c r="C125" s="4092"/>
      <c r="D125" s="4087"/>
      <c r="E125" s="4087"/>
      <c r="F125" s="4087"/>
      <c r="G125" s="4087"/>
      <c r="H125" s="4087"/>
      <c r="I125" s="4087"/>
      <c r="J125" s="4087"/>
      <c r="K125" s="4087"/>
      <c r="L125" s="4087"/>
      <c r="M125" s="4087"/>
      <c r="N125" s="4087"/>
      <c r="O125" s="4087"/>
      <c r="P125" s="4087"/>
      <c r="Q125" s="4087"/>
      <c r="R125" s="4087"/>
      <c r="S125" s="4087"/>
      <c r="T125" s="4087"/>
      <c r="U125" s="4087"/>
      <c r="V125" s="4087"/>
      <c r="W125" s="4087"/>
      <c r="X125" s="4087"/>
      <c r="Y125" s="4087"/>
      <c r="Z125" s="4087"/>
      <c r="AA125" s="4087"/>
      <c r="AB125" s="4087"/>
      <c r="AC125" s="4087"/>
      <c r="AD125" s="4087"/>
      <c r="AE125" s="4087"/>
      <c r="AF125" s="4087"/>
      <c r="AG125" s="4114"/>
      <c r="AH125" s="1867" t="s">
        <v>1188</v>
      </c>
      <c r="AI125" s="1869">
        <f>+COUNTIF(C126:AG127,"休")</f>
        <v>0</v>
      </c>
      <c r="AJ125" s="1870" t="e">
        <f>IF(AI126&gt;0.285,"",IF(AI125&lt;AI122,"←計画日数が足りません",""))</f>
        <v>#DIV/0!</v>
      </c>
    </row>
    <row r="126" spans="2:36" s="1866" customFormat="1" ht="13.5" customHeight="1">
      <c r="B126" s="4115" t="s">
        <v>1175</v>
      </c>
      <c r="C126" s="4113"/>
      <c r="D126" s="4113"/>
      <c r="E126" s="4113"/>
      <c r="F126" s="4113"/>
      <c r="G126" s="4113"/>
      <c r="H126" s="4113"/>
      <c r="I126" s="4117"/>
      <c r="J126" s="4113"/>
      <c r="K126" s="4113"/>
      <c r="L126" s="4113"/>
      <c r="M126" s="4113"/>
      <c r="N126" s="4113"/>
      <c r="O126" s="4113"/>
      <c r="P126" s="4117"/>
      <c r="Q126" s="4113"/>
      <c r="R126" s="4113"/>
      <c r="S126" s="4113"/>
      <c r="T126" s="4113"/>
      <c r="U126" s="4113"/>
      <c r="V126" s="4113"/>
      <c r="W126" s="4117"/>
      <c r="X126" s="4113"/>
      <c r="Y126" s="4113"/>
      <c r="Z126" s="4113"/>
      <c r="AA126" s="4113"/>
      <c r="AB126" s="4113"/>
      <c r="AC126" s="4113"/>
      <c r="AD126" s="4117"/>
      <c r="AE126" s="4113"/>
      <c r="AF126" s="4113"/>
      <c r="AG126" s="4119"/>
      <c r="AH126" s="1867" t="s">
        <v>1189</v>
      </c>
      <c r="AI126" s="1871" t="e">
        <f>+AI125/AI124</f>
        <v>#DIV/0!</v>
      </c>
    </row>
    <row r="127" spans="2:36" s="1866" customFormat="1">
      <c r="B127" s="4115"/>
      <c r="C127" s="4113"/>
      <c r="D127" s="4113"/>
      <c r="E127" s="4113"/>
      <c r="F127" s="4113"/>
      <c r="G127" s="4113"/>
      <c r="H127" s="4113"/>
      <c r="I127" s="4117"/>
      <c r="J127" s="4113"/>
      <c r="K127" s="4113"/>
      <c r="L127" s="4113"/>
      <c r="M127" s="4113"/>
      <c r="N127" s="4113"/>
      <c r="O127" s="4113"/>
      <c r="P127" s="4117"/>
      <c r="Q127" s="4113"/>
      <c r="R127" s="4113"/>
      <c r="S127" s="4113"/>
      <c r="T127" s="4113"/>
      <c r="U127" s="4113"/>
      <c r="V127" s="4113"/>
      <c r="W127" s="4117"/>
      <c r="X127" s="4113"/>
      <c r="Y127" s="4113"/>
      <c r="Z127" s="4113"/>
      <c r="AA127" s="4113"/>
      <c r="AB127" s="4113"/>
      <c r="AC127" s="4113"/>
      <c r="AD127" s="4117"/>
      <c r="AE127" s="4113"/>
      <c r="AF127" s="4113"/>
      <c r="AG127" s="4119"/>
      <c r="AH127" s="1867" t="s">
        <v>1169</v>
      </c>
      <c r="AI127" s="1869">
        <f>+COUNTA(C128:AG129)</f>
        <v>0</v>
      </c>
    </row>
    <row r="128" spans="2:36" s="1866" customFormat="1">
      <c r="B128" s="4120" t="s">
        <v>1178</v>
      </c>
      <c r="C128" s="4117"/>
      <c r="D128" s="4117"/>
      <c r="E128" s="4117"/>
      <c r="F128" s="4117"/>
      <c r="G128" s="4117"/>
      <c r="H128" s="4117"/>
      <c r="I128" s="4128"/>
      <c r="J128" s="4117"/>
      <c r="K128" s="4117"/>
      <c r="L128" s="4117"/>
      <c r="M128" s="4117"/>
      <c r="N128" s="4117"/>
      <c r="O128" s="4117"/>
      <c r="P128" s="4128"/>
      <c r="Q128" s="4117"/>
      <c r="R128" s="4117"/>
      <c r="S128" s="4117"/>
      <c r="T128" s="4117"/>
      <c r="U128" s="4117"/>
      <c r="V128" s="4117"/>
      <c r="W128" s="4128"/>
      <c r="X128" s="4117"/>
      <c r="Y128" s="4117"/>
      <c r="Z128" s="4117"/>
      <c r="AA128" s="4117"/>
      <c r="AB128" s="4117"/>
      <c r="AC128" s="4117"/>
      <c r="AD128" s="4128"/>
      <c r="AE128" s="4117"/>
      <c r="AF128" s="4117"/>
      <c r="AG128" s="4124"/>
      <c r="AH128" s="1872" t="s">
        <v>1190</v>
      </c>
      <c r="AI128" s="1873" t="e">
        <f>+AI127/AI124</f>
        <v>#DIV/0!</v>
      </c>
    </row>
    <row r="129" spans="2:36" s="1866" customFormat="1">
      <c r="B129" s="4121"/>
      <c r="C129" s="4118"/>
      <c r="D129" s="4118"/>
      <c r="E129" s="4118"/>
      <c r="F129" s="4118"/>
      <c r="G129" s="4118"/>
      <c r="H129" s="4118"/>
      <c r="I129" s="4118"/>
      <c r="J129" s="4118"/>
      <c r="K129" s="4118"/>
      <c r="L129" s="4118"/>
      <c r="M129" s="4118"/>
      <c r="N129" s="4118"/>
      <c r="O129" s="4118"/>
      <c r="P129" s="4118"/>
      <c r="Q129" s="4118"/>
      <c r="R129" s="4118"/>
      <c r="S129" s="4118"/>
      <c r="T129" s="4118"/>
      <c r="U129" s="4118"/>
      <c r="V129" s="4118"/>
      <c r="W129" s="4118"/>
      <c r="X129" s="4118"/>
      <c r="Y129" s="4118"/>
      <c r="Z129" s="4118"/>
      <c r="AA129" s="4118"/>
      <c r="AB129" s="4118"/>
      <c r="AC129" s="4118"/>
      <c r="AD129" s="4118"/>
      <c r="AE129" s="4118"/>
      <c r="AF129" s="4118"/>
      <c r="AG129" s="4125"/>
      <c r="AH129" s="1876" t="s">
        <v>2459</v>
      </c>
      <c r="AI129" s="1877" t="str">
        <f>IF(7&gt;AI124,"対象外",IF(AI127&gt;=AI122,"OK","NG"))</f>
        <v>対象外</v>
      </c>
      <c r="AJ129" s="1870" t="str">
        <f>IF(AI129="対象外","←７日間に満たない期間は達成判定の対象外",IF(AI129="NG","←月単位未達成","←月単位達成"))</f>
        <v>←７日間に満たない期間は達成判定の対象外</v>
      </c>
    </row>
    <row r="130" spans="2:36" hidden="1">
      <c r="B130" s="1854"/>
      <c r="C130" s="1878" t="e">
        <f t="shared" ref="C130:AG130" si="43">IF(AND(DAY(C122)&gt;=22,DAY(C122)&lt;=28,C123="土"),1,0)</f>
        <v>#VALUE!</v>
      </c>
      <c r="D130" s="1878" t="e">
        <f t="shared" si="43"/>
        <v>#VALUE!</v>
      </c>
      <c r="E130" s="1878" t="e">
        <f t="shared" si="43"/>
        <v>#VALUE!</v>
      </c>
      <c r="F130" s="1878" t="e">
        <f t="shared" si="43"/>
        <v>#VALUE!</v>
      </c>
      <c r="G130" s="1878" t="e">
        <f t="shared" si="43"/>
        <v>#VALUE!</v>
      </c>
      <c r="H130" s="1878" t="e">
        <f t="shared" si="43"/>
        <v>#VALUE!</v>
      </c>
      <c r="I130" s="1878" t="e">
        <f t="shared" si="43"/>
        <v>#VALUE!</v>
      </c>
      <c r="J130" s="1878" t="e">
        <f t="shared" si="43"/>
        <v>#VALUE!</v>
      </c>
      <c r="K130" s="1878" t="e">
        <f t="shared" si="43"/>
        <v>#VALUE!</v>
      </c>
      <c r="L130" s="1878" t="e">
        <f t="shared" si="43"/>
        <v>#VALUE!</v>
      </c>
      <c r="M130" s="1878" t="e">
        <f t="shared" si="43"/>
        <v>#VALUE!</v>
      </c>
      <c r="N130" s="1878" t="e">
        <f t="shared" si="43"/>
        <v>#VALUE!</v>
      </c>
      <c r="O130" s="1878" t="e">
        <f t="shared" si="43"/>
        <v>#VALUE!</v>
      </c>
      <c r="P130" s="1878" t="e">
        <f t="shared" si="43"/>
        <v>#VALUE!</v>
      </c>
      <c r="Q130" s="1878" t="e">
        <f t="shared" si="43"/>
        <v>#VALUE!</v>
      </c>
      <c r="R130" s="1878" t="e">
        <f t="shared" si="43"/>
        <v>#VALUE!</v>
      </c>
      <c r="S130" s="1878" t="e">
        <f t="shared" si="43"/>
        <v>#VALUE!</v>
      </c>
      <c r="T130" s="1878" t="e">
        <f t="shared" si="43"/>
        <v>#VALUE!</v>
      </c>
      <c r="U130" s="1878" t="e">
        <f t="shared" si="43"/>
        <v>#VALUE!</v>
      </c>
      <c r="V130" s="1878" t="e">
        <f t="shared" si="43"/>
        <v>#VALUE!</v>
      </c>
      <c r="W130" s="1878" t="e">
        <f t="shared" si="43"/>
        <v>#VALUE!</v>
      </c>
      <c r="X130" s="1878" t="e">
        <f t="shared" si="43"/>
        <v>#VALUE!</v>
      </c>
      <c r="Y130" s="1878" t="e">
        <f t="shared" si="43"/>
        <v>#VALUE!</v>
      </c>
      <c r="Z130" s="1878" t="e">
        <f t="shared" si="43"/>
        <v>#VALUE!</v>
      </c>
      <c r="AA130" s="1878" t="e">
        <f t="shared" si="43"/>
        <v>#VALUE!</v>
      </c>
      <c r="AB130" s="1878" t="e">
        <f t="shared" si="43"/>
        <v>#VALUE!</v>
      </c>
      <c r="AC130" s="1878" t="e">
        <f t="shared" si="43"/>
        <v>#VALUE!</v>
      </c>
      <c r="AD130" s="1878" t="e">
        <f t="shared" si="43"/>
        <v>#VALUE!</v>
      </c>
      <c r="AE130" s="1878" t="e">
        <f t="shared" si="43"/>
        <v>#VALUE!</v>
      </c>
      <c r="AF130" s="1878" t="e">
        <f t="shared" si="43"/>
        <v>#VALUE!</v>
      </c>
      <c r="AG130" s="1878" t="e">
        <f t="shared" si="43"/>
        <v>#VALUE!</v>
      </c>
      <c r="AH130" s="1879" t="s">
        <v>2460</v>
      </c>
      <c r="AI130" s="1880">
        <f>_xlfn.AGGREGATE(9,6,C130:AG130)</f>
        <v>0</v>
      </c>
      <c r="AJ130" s="1870"/>
    </row>
    <row r="131" spans="2:36" hidden="1">
      <c r="B131" s="1854"/>
      <c r="C131" s="1881" t="e">
        <f t="shared" ref="C131:AG131" si="44">IF(AND(DAY(C122)&gt;=22,DAY(C122)&lt;=28,C123="土",OR(C128="休",C128="雨")),1,0)</f>
        <v>#VALUE!</v>
      </c>
      <c r="D131" s="1881" t="e">
        <f t="shared" si="44"/>
        <v>#VALUE!</v>
      </c>
      <c r="E131" s="1881" t="e">
        <f t="shared" si="44"/>
        <v>#VALUE!</v>
      </c>
      <c r="F131" s="1881" t="e">
        <f t="shared" si="44"/>
        <v>#VALUE!</v>
      </c>
      <c r="G131" s="1881" t="e">
        <f t="shared" si="44"/>
        <v>#VALUE!</v>
      </c>
      <c r="H131" s="1881" t="e">
        <f t="shared" si="44"/>
        <v>#VALUE!</v>
      </c>
      <c r="I131" s="1881" t="e">
        <f t="shared" si="44"/>
        <v>#VALUE!</v>
      </c>
      <c r="J131" s="1881" t="e">
        <f t="shared" si="44"/>
        <v>#VALUE!</v>
      </c>
      <c r="K131" s="1881" t="e">
        <f t="shared" si="44"/>
        <v>#VALUE!</v>
      </c>
      <c r="L131" s="1881" t="e">
        <f t="shared" si="44"/>
        <v>#VALUE!</v>
      </c>
      <c r="M131" s="1881" t="e">
        <f t="shared" si="44"/>
        <v>#VALUE!</v>
      </c>
      <c r="N131" s="1881" t="e">
        <f t="shared" si="44"/>
        <v>#VALUE!</v>
      </c>
      <c r="O131" s="1881" t="e">
        <f t="shared" si="44"/>
        <v>#VALUE!</v>
      </c>
      <c r="P131" s="1881" t="e">
        <f t="shared" si="44"/>
        <v>#VALUE!</v>
      </c>
      <c r="Q131" s="1881" t="e">
        <f t="shared" si="44"/>
        <v>#VALUE!</v>
      </c>
      <c r="R131" s="1881" t="e">
        <f t="shared" si="44"/>
        <v>#VALUE!</v>
      </c>
      <c r="S131" s="1881" t="e">
        <f t="shared" si="44"/>
        <v>#VALUE!</v>
      </c>
      <c r="T131" s="1881" t="e">
        <f t="shared" si="44"/>
        <v>#VALUE!</v>
      </c>
      <c r="U131" s="1881" t="e">
        <f t="shared" si="44"/>
        <v>#VALUE!</v>
      </c>
      <c r="V131" s="1881" t="e">
        <f t="shared" si="44"/>
        <v>#VALUE!</v>
      </c>
      <c r="W131" s="1881" t="e">
        <f t="shared" si="44"/>
        <v>#VALUE!</v>
      </c>
      <c r="X131" s="1881" t="e">
        <f t="shared" si="44"/>
        <v>#VALUE!</v>
      </c>
      <c r="Y131" s="1881" t="e">
        <f t="shared" si="44"/>
        <v>#VALUE!</v>
      </c>
      <c r="Z131" s="1881" t="e">
        <f t="shared" si="44"/>
        <v>#VALUE!</v>
      </c>
      <c r="AA131" s="1881" t="e">
        <f t="shared" si="44"/>
        <v>#VALUE!</v>
      </c>
      <c r="AB131" s="1881" t="e">
        <f t="shared" si="44"/>
        <v>#VALUE!</v>
      </c>
      <c r="AC131" s="1881" t="e">
        <f t="shared" si="44"/>
        <v>#VALUE!</v>
      </c>
      <c r="AD131" s="1881" t="e">
        <f t="shared" si="44"/>
        <v>#VALUE!</v>
      </c>
      <c r="AE131" s="1881" t="e">
        <f>IF(AND(DAY(AE122)&gt;=22,DAY(AE122)&lt;=28,AE123="土",OR(AE128="休",AE128="雨")),1,0)</f>
        <v>#VALUE!</v>
      </c>
      <c r="AF131" s="1881" t="e">
        <f t="shared" si="44"/>
        <v>#VALUE!</v>
      </c>
      <c r="AG131" s="1881" t="e">
        <f t="shared" si="44"/>
        <v>#VALUE!</v>
      </c>
      <c r="AH131" s="1882" t="s">
        <v>2461</v>
      </c>
      <c r="AI131" s="1880">
        <f>_xlfn.AGGREGATE(9,6,C131:AG131)</f>
        <v>0</v>
      </c>
      <c r="AJ131" s="1870"/>
    </row>
    <row r="132" spans="2:36" s="1866" customFormat="1">
      <c r="B132" s="1890"/>
      <c r="C132" s="1890"/>
      <c r="D132" s="1890"/>
      <c r="E132" s="1890"/>
      <c r="F132" s="1890"/>
      <c r="G132" s="1890"/>
      <c r="H132" s="1890"/>
      <c r="I132" s="1890"/>
      <c r="J132" s="1890"/>
      <c r="K132" s="1890"/>
      <c r="L132" s="1890"/>
      <c r="M132" s="1890"/>
      <c r="N132" s="1890"/>
      <c r="O132" s="1890"/>
      <c r="P132" s="1890"/>
      <c r="Q132" s="1890"/>
      <c r="R132" s="1890"/>
      <c r="S132" s="1890"/>
      <c r="T132" s="1890"/>
      <c r="U132" s="1890"/>
      <c r="V132" s="1890"/>
      <c r="W132" s="1890"/>
      <c r="X132" s="1890"/>
      <c r="Y132" s="1890"/>
      <c r="Z132" s="1890"/>
      <c r="AA132" s="1890"/>
      <c r="AB132" s="1890"/>
      <c r="AC132" s="1890"/>
      <c r="AD132" s="1890"/>
      <c r="AE132" s="1890"/>
      <c r="AF132" s="1890"/>
      <c r="AG132" s="1890"/>
      <c r="AI132" s="1890"/>
    </row>
    <row r="133" spans="2:36" hidden="1">
      <c r="C133" s="1836" t="e">
        <f>YEAR(C136)</f>
        <v>#VALUE!</v>
      </c>
      <c r="D133" s="1836" t="e">
        <f>MONTH(C136)</f>
        <v>#VALUE!</v>
      </c>
    </row>
    <row r="134" spans="2:36">
      <c r="B134" s="1840" t="s">
        <v>2454</v>
      </c>
      <c r="C134" s="4126" t="e">
        <f>C136</f>
        <v>#VALUE!</v>
      </c>
      <c r="D134" s="4088"/>
      <c r="E134" s="4088"/>
      <c r="F134" s="4088"/>
      <c r="G134" s="4088"/>
      <c r="H134" s="4088"/>
      <c r="I134" s="4088"/>
      <c r="J134" s="4088"/>
      <c r="K134" s="4088"/>
      <c r="L134" s="4088"/>
      <c r="M134" s="4088"/>
      <c r="N134" s="4088"/>
      <c r="O134" s="4088"/>
      <c r="P134" s="4088"/>
      <c r="Q134" s="4088"/>
      <c r="R134" s="4088"/>
      <c r="S134" s="4088"/>
      <c r="T134" s="4088"/>
      <c r="U134" s="4088"/>
      <c r="V134" s="4088"/>
      <c r="W134" s="4088"/>
      <c r="X134" s="4088"/>
      <c r="Y134" s="4088"/>
      <c r="Z134" s="4088"/>
      <c r="AA134" s="4088"/>
      <c r="AB134" s="4088"/>
      <c r="AC134" s="4088"/>
      <c r="AD134" s="4088"/>
      <c r="AE134" s="4088"/>
      <c r="AF134" s="4088"/>
      <c r="AG134" s="4088"/>
      <c r="AH134" s="4088"/>
      <c r="AI134" s="4089"/>
    </row>
    <row r="135" spans="2:36" hidden="1">
      <c r="B135" s="1884"/>
      <c r="C135" s="1862" t="e">
        <f>DATE($C133,$D133,1)</f>
        <v>#VALUE!</v>
      </c>
      <c r="D135" s="1862" t="e">
        <f t="shared" ref="D135:AG135" si="45">C135+1</f>
        <v>#VALUE!</v>
      </c>
      <c r="E135" s="1862" t="e">
        <f t="shared" si="45"/>
        <v>#VALUE!</v>
      </c>
      <c r="F135" s="1862" t="e">
        <f t="shared" si="45"/>
        <v>#VALUE!</v>
      </c>
      <c r="G135" s="1862" t="e">
        <f t="shared" si="45"/>
        <v>#VALUE!</v>
      </c>
      <c r="H135" s="1862" t="e">
        <f t="shared" si="45"/>
        <v>#VALUE!</v>
      </c>
      <c r="I135" s="1862" t="e">
        <f t="shared" si="45"/>
        <v>#VALUE!</v>
      </c>
      <c r="J135" s="1862" t="e">
        <f t="shared" si="45"/>
        <v>#VALUE!</v>
      </c>
      <c r="K135" s="1862" t="e">
        <f t="shared" si="45"/>
        <v>#VALUE!</v>
      </c>
      <c r="L135" s="1862" t="e">
        <f t="shared" si="45"/>
        <v>#VALUE!</v>
      </c>
      <c r="M135" s="1862" t="e">
        <f t="shared" si="45"/>
        <v>#VALUE!</v>
      </c>
      <c r="N135" s="1862" t="e">
        <f t="shared" si="45"/>
        <v>#VALUE!</v>
      </c>
      <c r="O135" s="1862" t="e">
        <f t="shared" si="45"/>
        <v>#VALUE!</v>
      </c>
      <c r="P135" s="1862" t="e">
        <f t="shared" si="45"/>
        <v>#VALUE!</v>
      </c>
      <c r="Q135" s="1862" t="e">
        <f t="shared" si="45"/>
        <v>#VALUE!</v>
      </c>
      <c r="R135" s="1862" t="e">
        <f t="shared" si="45"/>
        <v>#VALUE!</v>
      </c>
      <c r="S135" s="1862" t="e">
        <f t="shared" si="45"/>
        <v>#VALUE!</v>
      </c>
      <c r="T135" s="1862" t="e">
        <f t="shared" si="45"/>
        <v>#VALUE!</v>
      </c>
      <c r="U135" s="1862" t="e">
        <f t="shared" si="45"/>
        <v>#VALUE!</v>
      </c>
      <c r="V135" s="1862" t="e">
        <f t="shared" si="45"/>
        <v>#VALUE!</v>
      </c>
      <c r="W135" s="1862" t="e">
        <f t="shared" si="45"/>
        <v>#VALUE!</v>
      </c>
      <c r="X135" s="1862" t="e">
        <f t="shared" si="45"/>
        <v>#VALUE!</v>
      </c>
      <c r="Y135" s="1862" t="e">
        <f t="shared" si="45"/>
        <v>#VALUE!</v>
      </c>
      <c r="Z135" s="1862" t="e">
        <f t="shared" si="45"/>
        <v>#VALUE!</v>
      </c>
      <c r="AA135" s="1862" t="e">
        <f t="shared" si="45"/>
        <v>#VALUE!</v>
      </c>
      <c r="AB135" s="1862" t="e">
        <f t="shared" si="45"/>
        <v>#VALUE!</v>
      </c>
      <c r="AC135" s="1862" t="e">
        <f t="shared" si="45"/>
        <v>#VALUE!</v>
      </c>
      <c r="AD135" s="1862" t="e">
        <f t="shared" si="45"/>
        <v>#VALUE!</v>
      </c>
      <c r="AE135" s="1862" t="e">
        <f t="shared" si="45"/>
        <v>#VALUE!</v>
      </c>
      <c r="AF135" s="1862" t="e">
        <f t="shared" si="45"/>
        <v>#VALUE!</v>
      </c>
      <c r="AG135" s="1862" t="e">
        <f t="shared" si="45"/>
        <v>#VALUE!</v>
      </c>
      <c r="AH135" s="1885"/>
      <c r="AI135" s="1886"/>
    </row>
    <row r="136" spans="2:36">
      <c r="B136" s="1887" t="s">
        <v>2455</v>
      </c>
      <c r="C136" s="1888" t="e">
        <f>IF(EDATE(C121,1)&gt;$G$5,"",EDATE(C121,1))</f>
        <v>#VALUE!</v>
      </c>
      <c r="D136" s="1862" t="e">
        <f t="shared" ref="D136:AG136" si="46">IF(D135&gt;$G$5,"",IF(C136=EOMONTH(DATE($C133,$D133,1),0),"",IF(C136="","",C136+1)))</f>
        <v>#VALUE!</v>
      </c>
      <c r="E136" s="1862" t="e">
        <f t="shared" si="46"/>
        <v>#VALUE!</v>
      </c>
      <c r="F136" s="1862" t="e">
        <f t="shared" si="46"/>
        <v>#VALUE!</v>
      </c>
      <c r="G136" s="1862" t="e">
        <f t="shared" si="46"/>
        <v>#VALUE!</v>
      </c>
      <c r="H136" s="1862" t="e">
        <f t="shared" si="46"/>
        <v>#VALUE!</v>
      </c>
      <c r="I136" s="1862" t="e">
        <f t="shared" si="46"/>
        <v>#VALUE!</v>
      </c>
      <c r="J136" s="1862" t="e">
        <f t="shared" si="46"/>
        <v>#VALUE!</v>
      </c>
      <c r="K136" s="1862" t="e">
        <f t="shared" si="46"/>
        <v>#VALUE!</v>
      </c>
      <c r="L136" s="1862" t="e">
        <f t="shared" si="46"/>
        <v>#VALUE!</v>
      </c>
      <c r="M136" s="1862" t="e">
        <f t="shared" si="46"/>
        <v>#VALUE!</v>
      </c>
      <c r="N136" s="1862" t="e">
        <f t="shared" si="46"/>
        <v>#VALUE!</v>
      </c>
      <c r="O136" s="1862" t="e">
        <f t="shared" si="46"/>
        <v>#VALUE!</v>
      </c>
      <c r="P136" s="1862" t="e">
        <f t="shared" si="46"/>
        <v>#VALUE!</v>
      </c>
      <c r="Q136" s="1862" t="e">
        <f t="shared" si="46"/>
        <v>#VALUE!</v>
      </c>
      <c r="R136" s="1862" t="e">
        <f t="shared" si="46"/>
        <v>#VALUE!</v>
      </c>
      <c r="S136" s="1862" t="e">
        <f t="shared" si="46"/>
        <v>#VALUE!</v>
      </c>
      <c r="T136" s="1862" t="e">
        <f t="shared" si="46"/>
        <v>#VALUE!</v>
      </c>
      <c r="U136" s="1862" t="e">
        <f t="shared" si="46"/>
        <v>#VALUE!</v>
      </c>
      <c r="V136" s="1862" t="e">
        <f t="shared" si="46"/>
        <v>#VALUE!</v>
      </c>
      <c r="W136" s="1862" t="e">
        <f t="shared" si="46"/>
        <v>#VALUE!</v>
      </c>
      <c r="X136" s="1862" t="e">
        <f t="shared" si="46"/>
        <v>#VALUE!</v>
      </c>
      <c r="Y136" s="1862" t="e">
        <f t="shared" si="46"/>
        <v>#VALUE!</v>
      </c>
      <c r="Z136" s="1862" t="e">
        <f t="shared" si="46"/>
        <v>#VALUE!</v>
      </c>
      <c r="AA136" s="1862" t="e">
        <f t="shared" si="46"/>
        <v>#VALUE!</v>
      </c>
      <c r="AB136" s="1862" t="e">
        <f t="shared" si="46"/>
        <v>#VALUE!</v>
      </c>
      <c r="AC136" s="1862" t="e">
        <f t="shared" si="46"/>
        <v>#VALUE!</v>
      </c>
      <c r="AD136" s="1862" t="e">
        <f t="shared" si="46"/>
        <v>#VALUE!</v>
      </c>
      <c r="AE136" s="1862" t="e">
        <f t="shared" si="46"/>
        <v>#VALUE!</v>
      </c>
      <c r="AF136" s="1862" t="e">
        <f t="shared" si="46"/>
        <v>#VALUE!</v>
      </c>
      <c r="AG136" s="1862" t="e">
        <f t="shared" si="46"/>
        <v>#VALUE!</v>
      </c>
      <c r="AH136" s="1863" t="s">
        <v>2456</v>
      </c>
      <c r="AI136" s="1864">
        <f>+COUNTIFS(C137:AG137,"土",C138:AG138,"")+COUNTIFS(C137:AG137,"日",C138:AG138,"")</f>
        <v>0</v>
      </c>
    </row>
    <row r="137" spans="2:36" s="1866" customFormat="1">
      <c r="B137" s="1889" t="s">
        <v>1184</v>
      </c>
      <c r="C137" s="1865" t="str">
        <f>IFERROR(TEXT(WEEKDAY(+C136),"aaa"),"")</f>
        <v/>
      </c>
      <c r="D137" s="1865" t="str">
        <f t="shared" ref="D137:AG137" si="47">IFERROR(TEXT(WEEKDAY(+D136),"aaa"),"")</f>
        <v/>
      </c>
      <c r="E137" s="1865" t="str">
        <f t="shared" si="47"/>
        <v/>
      </c>
      <c r="F137" s="1865" t="str">
        <f t="shared" si="47"/>
        <v/>
      </c>
      <c r="G137" s="1865" t="str">
        <f t="shared" si="47"/>
        <v/>
      </c>
      <c r="H137" s="1865" t="str">
        <f t="shared" si="47"/>
        <v/>
      </c>
      <c r="I137" s="1865" t="str">
        <f t="shared" si="47"/>
        <v/>
      </c>
      <c r="J137" s="1865" t="str">
        <f t="shared" si="47"/>
        <v/>
      </c>
      <c r="K137" s="1865" t="str">
        <f t="shared" si="47"/>
        <v/>
      </c>
      <c r="L137" s="1865" t="str">
        <f t="shared" si="47"/>
        <v/>
      </c>
      <c r="M137" s="1865" t="str">
        <f t="shared" si="47"/>
        <v/>
      </c>
      <c r="N137" s="1865" t="str">
        <f t="shared" si="47"/>
        <v/>
      </c>
      <c r="O137" s="1865" t="str">
        <f t="shared" si="47"/>
        <v/>
      </c>
      <c r="P137" s="1865" t="str">
        <f t="shared" si="47"/>
        <v/>
      </c>
      <c r="Q137" s="1865" t="str">
        <f t="shared" si="47"/>
        <v/>
      </c>
      <c r="R137" s="1865" t="str">
        <f t="shared" si="47"/>
        <v/>
      </c>
      <c r="S137" s="1865" t="str">
        <f t="shared" si="47"/>
        <v/>
      </c>
      <c r="T137" s="1865" t="str">
        <f t="shared" si="47"/>
        <v/>
      </c>
      <c r="U137" s="1865" t="str">
        <f t="shared" si="47"/>
        <v/>
      </c>
      <c r="V137" s="1865" t="str">
        <f t="shared" si="47"/>
        <v/>
      </c>
      <c r="W137" s="1865" t="str">
        <f t="shared" si="47"/>
        <v/>
      </c>
      <c r="X137" s="1865" t="str">
        <f t="shared" si="47"/>
        <v/>
      </c>
      <c r="Y137" s="1865" t="str">
        <f t="shared" si="47"/>
        <v/>
      </c>
      <c r="Z137" s="1865" t="str">
        <f t="shared" si="47"/>
        <v/>
      </c>
      <c r="AA137" s="1865" t="str">
        <f t="shared" si="47"/>
        <v/>
      </c>
      <c r="AB137" s="1865" t="str">
        <f t="shared" si="47"/>
        <v/>
      </c>
      <c r="AC137" s="1865" t="str">
        <f t="shared" si="47"/>
        <v/>
      </c>
      <c r="AD137" s="1865" t="str">
        <f t="shared" si="47"/>
        <v/>
      </c>
      <c r="AE137" s="1865" t="str">
        <f t="shared" si="47"/>
        <v/>
      </c>
      <c r="AF137" s="1865" t="str">
        <f t="shared" si="47"/>
        <v/>
      </c>
      <c r="AG137" s="1865" t="str">
        <f t="shared" si="47"/>
        <v/>
      </c>
      <c r="AH137" s="1863" t="s">
        <v>2457</v>
      </c>
      <c r="AI137" s="1864">
        <f>+COUNTIF(C138:AG138,"夏休")+COUNTIF(C138:AG138,"冬休")+COUNTIF(C138:AG138,"中止")</f>
        <v>0</v>
      </c>
    </row>
    <row r="138" spans="2:36" s="1866" customFormat="1" ht="13.5" customHeight="1">
      <c r="B138" s="4090" t="s">
        <v>2458</v>
      </c>
      <c r="C138" s="4092"/>
      <c r="D138" s="4087"/>
      <c r="E138" s="4087"/>
      <c r="F138" s="4087"/>
      <c r="G138" s="4087"/>
      <c r="H138" s="4087"/>
      <c r="I138" s="4087"/>
      <c r="J138" s="4087"/>
      <c r="K138" s="4087"/>
      <c r="L138" s="4087"/>
      <c r="M138" s="4087"/>
      <c r="N138" s="4087"/>
      <c r="O138" s="4087"/>
      <c r="P138" s="4087"/>
      <c r="Q138" s="4087"/>
      <c r="R138" s="4087"/>
      <c r="S138" s="4087"/>
      <c r="T138" s="4087"/>
      <c r="U138" s="4087"/>
      <c r="V138" s="4087"/>
      <c r="W138" s="4087"/>
      <c r="X138" s="4087"/>
      <c r="Y138" s="4087"/>
      <c r="Z138" s="4087"/>
      <c r="AA138" s="4087"/>
      <c r="AB138" s="4087"/>
      <c r="AC138" s="4087"/>
      <c r="AD138" s="4087"/>
      <c r="AE138" s="4087"/>
      <c r="AF138" s="4087"/>
      <c r="AG138" s="4114"/>
      <c r="AH138" s="1867" t="s">
        <v>1187</v>
      </c>
      <c r="AI138" s="1868">
        <f>COUNT(C136:AG136)-AI137</f>
        <v>0</v>
      </c>
    </row>
    <row r="139" spans="2:36" s="1866" customFormat="1" ht="13.5" customHeight="1">
      <c r="B139" s="4091"/>
      <c r="C139" s="4092"/>
      <c r="D139" s="4087"/>
      <c r="E139" s="4087"/>
      <c r="F139" s="4087"/>
      <c r="G139" s="4087"/>
      <c r="H139" s="4087"/>
      <c r="I139" s="4087"/>
      <c r="J139" s="4087"/>
      <c r="K139" s="4087"/>
      <c r="L139" s="4087"/>
      <c r="M139" s="4087"/>
      <c r="N139" s="4087"/>
      <c r="O139" s="4087"/>
      <c r="P139" s="4087"/>
      <c r="Q139" s="4087"/>
      <c r="R139" s="4087"/>
      <c r="S139" s="4087"/>
      <c r="T139" s="4087"/>
      <c r="U139" s="4087"/>
      <c r="V139" s="4087"/>
      <c r="W139" s="4087"/>
      <c r="X139" s="4087"/>
      <c r="Y139" s="4087"/>
      <c r="Z139" s="4087"/>
      <c r="AA139" s="4087"/>
      <c r="AB139" s="4087"/>
      <c r="AC139" s="4087"/>
      <c r="AD139" s="4087"/>
      <c r="AE139" s="4087"/>
      <c r="AF139" s="4087"/>
      <c r="AG139" s="4114"/>
      <c r="AH139" s="1867" t="s">
        <v>1188</v>
      </c>
      <c r="AI139" s="1869">
        <f>+COUNTIF(C140:AG141,"休")</f>
        <v>0</v>
      </c>
      <c r="AJ139" s="1870" t="e">
        <f>IF(AI140&gt;0.285,"",IF(AI139&lt;AI136,"←計画日数が足りません",""))</f>
        <v>#DIV/0!</v>
      </c>
    </row>
    <row r="140" spans="2:36" s="1866" customFormat="1" ht="13.5" customHeight="1">
      <c r="B140" s="4115" t="s">
        <v>1175</v>
      </c>
      <c r="C140" s="4116"/>
      <c r="D140" s="4113"/>
      <c r="E140" s="4113"/>
      <c r="F140" s="4117"/>
      <c r="G140" s="4113"/>
      <c r="H140" s="4113"/>
      <c r="I140" s="4113"/>
      <c r="J140" s="4113"/>
      <c r="K140" s="4113"/>
      <c r="L140" s="4113"/>
      <c r="M140" s="4117"/>
      <c r="N140" s="4113"/>
      <c r="O140" s="4113"/>
      <c r="P140" s="4113"/>
      <c r="Q140" s="4113"/>
      <c r="R140" s="4113"/>
      <c r="S140" s="4113"/>
      <c r="T140" s="4117"/>
      <c r="U140" s="4113"/>
      <c r="V140" s="4113"/>
      <c r="W140" s="4113"/>
      <c r="X140" s="4113"/>
      <c r="Y140" s="4113"/>
      <c r="Z140" s="4113"/>
      <c r="AA140" s="4117"/>
      <c r="AB140" s="4113"/>
      <c r="AC140" s="4113"/>
      <c r="AD140" s="4113"/>
      <c r="AE140" s="4113"/>
      <c r="AF140" s="4113"/>
      <c r="AG140" s="4119"/>
      <c r="AH140" s="1867" t="s">
        <v>1189</v>
      </c>
      <c r="AI140" s="1871" t="e">
        <f>+AI139/AI138</f>
        <v>#DIV/0!</v>
      </c>
    </row>
    <row r="141" spans="2:36" s="1866" customFormat="1">
      <c r="B141" s="4115"/>
      <c r="C141" s="4116"/>
      <c r="D141" s="4113"/>
      <c r="E141" s="4113"/>
      <c r="F141" s="4117"/>
      <c r="G141" s="4113"/>
      <c r="H141" s="4113"/>
      <c r="I141" s="4113"/>
      <c r="J141" s="4113"/>
      <c r="K141" s="4113"/>
      <c r="L141" s="4113"/>
      <c r="M141" s="4117"/>
      <c r="N141" s="4113"/>
      <c r="O141" s="4113"/>
      <c r="P141" s="4113"/>
      <c r="Q141" s="4113"/>
      <c r="R141" s="4113"/>
      <c r="S141" s="4113"/>
      <c r="T141" s="4117"/>
      <c r="U141" s="4113"/>
      <c r="V141" s="4113"/>
      <c r="W141" s="4113"/>
      <c r="X141" s="4113"/>
      <c r="Y141" s="4113"/>
      <c r="Z141" s="4113"/>
      <c r="AA141" s="4117"/>
      <c r="AB141" s="4113"/>
      <c r="AC141" s="4113"/>
      <c r="AD141" s="4113"/>
      <c r="AE141" s="4113"/>
      <c r="AF141" s="4113"/>
      <c r="AG141" s="4119"/>
      <c r="AH141" s="1867" t="s">
        <v>1169</v>
      </c>
      <c r="AI141" s="1869">
        <f>+COUNTA(C142:AG143)</f>
        <v>0</v>
      </c>
    </row>
    <row r="142" spans="2:36" s="1866" customFormat="1">
      <c r="B142" s="4120" t="s">
        <v>1178</v>
      </c>
      <c r="C142" s="4122"/>
      <c r="D142" s="4117"/>
      <c r="E142" s="4117"/>
      <c r="F142" s="4128"/>
      <c r="G142" s="4117"/>
      <c r="H142" s="4117"/>
      <c r="I142" s="4117"/>
      <c r="J142" s="4117"/>
      <c r="K142" s="4117"/>
      <c r="L142" s="4117"/>
      <c r="M142" s="4128"/>
      <c r="N142" s="4117"/>
      <c r="O142" s="4117"/>
      <c r="P142" s="4117"/>
      <c r="Q142" s="4117"/>
      <c r="R142" s="4117"/>
      <c r="S142" s="4117"/>
      <c r="T142" s="4128"/>
      <c r="U142" s="4117"/>
      <c r="V142" s="4117"/>
      <c r="W142" s="4117"/>
      <c r="X142" s="4117"/>
      <c r="Y142" s="4117"/>
      <c r="Z142" s="4117"/>
      <c r="AA142" s="4128"/>
      <c r="AB142" s="4117"/>
      <c r="AC142" s="4117"/>
      <c r="AD142" s="4117"/>
      <c r="AE142" s="4117"/>
      <c r="AF142" s="4117"/>
      <c r="AG142" s="4124"/>
      <c r="AH142" s="1872" t="s">
        <v>1190</v>
      </c>
      <c r="AI142" s="1873" t="e">
        <f>+AI141/AI138</f>
        <v>#DIV/0!</v>
      </c>
    </row>
    <row r="143" spans="2:36" s="1866" customFormat="1">
      <c r="B143" s="4121"/>
      <c r="C143" s="4123"/>
      <c r="D143" s="4118"/>
      <c r="E143" s="4118"/>
      <c r="F143" s="4118"/>
      <c r="G143" s="4118"/>
      <c r="H143" s="4118"/>
      <c r="I143" s="4118"/>
      <c r="J143" s="4118"/>
      <c r="K143" s="4118"/>
      <c r="L143" s="4118"/>
      <c r="M143" s="4118"/>
      <c r="N143" s="4118"/>
      <c r="O143" s="4118"/>
      <c r="P143" s="4118"/>
      <c r="Q143" s="4118"/>
      <c r="R143" s="4118"/>
      <c r="S143" s="4118"/>
      <c r="T143" s="4118"/>
      <c r="U143" s="4118"/>
      <c r="V143" s="4118"/>
      <c r="W143" s="4118"/>
      <c r="X143" s="4118"/>
      <c r="Y143" s="4118"/>
      <c r="Z143" s="4118"/>
      <c r="AA143" s="4118"/>
      <c r="AB143" s="4118"/>
      <c r="AC143" s="4118"/>
      <c r="AD143" s="4118"/>
      <c r="AE143" s="4118"/>
      <c r="AF143" s="4118"/>
      <c r="AG143" s="4125"/>
      <c r="AH143" s="1876" t="s">
        <v>2459</v>
      </c>
      <c r="AI143" s="1877" t="str">
        <f>IF(7&gt;AI138,"対象外",IF(AI141&gt;=AI136,"OK","NG"))</f>
        <v>対象外</v>
      </c>
      <c r="AJ143" s="1870" t="str">
        <f>IF(AI143="対象外","←７日間に満たない期間は達成判定の対象外",IF(AI143="NG","←月単位未達成","←月単位達成"))</f>
        <v>←７日間に満たない期間は達成判定の対象外</v>
      </c>
    </row>
    <row r="144" spans="2:36" hidden="1">
      <c r="B144" s="1854"/>
      <c r="C144" s="1878" t="e">
        <f t="shared" ref="C144:AG144" si="48">IF(AND(DAY(C136)&gt;=22,DAY(C136)&lt;=28,C137="土"),1,0)</f>
        <v>#VALUE!</v>
      </c>
      <c r="D144" s="1878" t="e">
        <f t="shared" si="48"/>
        <v>#VALUE!</v>
      </c>
      <c r="E144" s="1878" t="e">
        <f t="shared" si="48"/>
        <v>#VALUE!</v>
      </c>
      <c r="F144" s="1878" t="e">
        <f t="shared" si="48"/>
        <v>#VALUE!</v>
      </c>
      <c r="G144" s="1878" t="e">
        <f t="shared" si="48"/>
        <v>#VALUE!</v>
      </c>
      <c r="H144" s="1878" t="e">
        <f t="shared" si="48"/>
        <v>#VALUE!</v>
      </c>
      <c r="I144" s="1878" t="e">
        <f t="shared" si="48"/>
        <v>#VALUE!</v>
      </c>
      <c r="J144" s="1878" t="e">
        <f t="shared" si="48"/>
        <v>#VALUE!</v>
      </c>
      <c r="K144" s="1878" t="e">
        <f t="shared" si="48"/>
        <v>#VALUE!</v>
      </c>
      <c r="L144" s="1878" t="e">
        <f t="shared" si="48"/>
        <v>#VALUE!</v>
      </c>
      <c r="M144" s="1878" t="e">
        <f t="shared" si="48"/>
        <v>#VALUE!</v>
      </c>
      <c r="N144" s="1878" t="e">
        <f t="shared" si="48"/>
        <v>#VALUE!</v>
      </c>
      <c r="O144" s="1878" t="e">
        <f t="shared" si="48"/>
        <v>#VALUE!</v>
      </c>
      <c r="P144" s="1878" t="e">
        <f t="shared" si="48"/>
        <v>#VALUE!</v>
      </c>
      <c r="Q144" s="1878" t="e">
        <f t="shared" si="48"/>
        <v>#VALUE!</v>
      </c>
      <c r="R144" s="1878" t="e">
        <f t="shared" si="48"/>
        <v>#VALUE!</v>
      </c>
      <c r="S144" s="1878" t="e">
        <f t="shared" si="48"/>
        <v>#VALUE!</v>
      </c>
      <c r="T144" s="1878" t="e">
        <f t="shared" si="48"/>
        <v>#VALUE!</v>
      </c>
      <c r="U144" s="1878" t="e">
        <f t="shared" si="48"/>
        <v>#VALUE!</v>
      </c>
      <c r="V144" s="1878" t="e">
        <f t="shared" si="48"/>
        <v>#VALUE!</v>
      </c>
      <c r="W144" s="1878" t="e">
        <f t="shared" si="48"/>
        <v>#VALUE!</v>
      </c>
      <c r="X144" s="1878" t="e">
        <f t="shared" si="48"/>
        <v>#VALUE!</v>
      </c>
      <c r="Y144" s="1878" t="e">
        <f t="shared" si="48"/>
        <v>#VALUE!</v>
      </c>
      <c r="Z144" s="1878" t="e">
        <f t="shared" si="48"/>
        <v>#VALUE!</v>
      </c>
      <c r="AA144" s="1878" t="e">
        <f t="shared" si="48"/>
        <v>#VALUE!</v>
      </c>
      <c r="AB144" s="1878" t="e">
        <f t="shared" si="48"/>
        <v>#VALUE!</v>
      </c>
      <c r="AC144" s="1878" t="e">
        <f t="shared" si="48"/>
        <v>#VALUE!</v>
      </c>
      <c r="AD144" s="1878" t="e">
        <f t="shared" si="48"/>
        <v>#VALUE!</v>
      </c>
      <c r="AE144" s="1878" t="e">
        <f t="shared" si="48"/>
        <v>#VALUE!</v>
      </c>
      <c r="AF144" s="1878" t="e">
        <f t="shared" si="48"/>
        <v>#VALUE!</v>
      </c>
      <c r="AG144" s="1878" t="e">
        <f t="shared" si="48"/>
        <v>#VALUE!</v>
      </c>
      <c r="AH144" s="1879" t="s">
        <v>2460</v>
      </c>
      <c r="AI144" s="1880">
        <f>_xlfn.AGGREGATE(9,6,C144:AG144)</f>
        <v>0</v>
      </c>
      <c r="AJ144" s="1870"/>
    </row>
    <row r="145" spans="2:36" hidden="1">
      <c r="B145" s="1854"/>
      <c r="C145" s="1881" t="e">
        <f t="shared" ref="C145:AG145" si="49">IF(AND(DAY(C136)&gt;=22,DAY(C136)&lt;=28,C137="土",OR(C142="休",C142="雨")),1,0)</f>
        <v>#VALUE!</v>
      </c>
      <c r="D145" s="1881" t="e">
        <f t="shared" si="49"/>
        <v>#VALUE!</v>
      </c>
      <c r="E145" s="1881" t="e">
        <f t="shared" si="49"/>
        <v>#VALUE!</v>
      </c>
      <c r="F145" s="1881" t="e">
        <f t="shared" si="49"/>
        <v>#VALUE!</v>
      </c>
      <c r="G145" s="1881" t="e">
        <f t="shared" si="49"/>
        <v>#VALUE!</v>
      </c>
      <c r="H145" s="1881" t="e">
        <f t="shared" si="49"/>
        <v>#VALUE!</v>
      </c>
      <c r="I145" s="1881" t="e">
        <f t="shared" si="49"/>
        <v>#VALUE!</v>
      </c>
      <c r="J145" s="1881" t="e">
        <f t="shared" si="49"/>
        <v>#VALUE!</v>
      </c>
      <c r="K145" s="1881" t="e">
        <f t="shared" si="49"/>
        <v>#VALUE!</v>
      </c>
      <c r="L145" s="1881" t="e">
        <f t="shared" si="49"/>
        <v>#VALUE!</v>
      </c>
      <c r="M145" s="1881" t="e">
        <f t="shared" si="49"/>
        <v>#VALUE!</v>
      </c>
      <c r="N145" s="1881" t="e">
        <f t="shared" si="49"/>
        <v>#VALUE!</v>
      </c>
      <c r="O145" s="1881" t="e">
        <f t="shared" si="49"/>
        <v>#VALUE!</v>
      </c>
      <c r="P145" s="1881" t="e">
        <f t="shared" si="49"/>
        <v>#VALUE!</v>
      </c>
      <c r="Q145" s="1881" t="e">
        <f t="shared" si="49"/>
        <v>#VALUE!</v>
      </c>
      <c r="R145" s="1881" t="e">
        <f t="shared" si="49"/>
        <v>#VALUE!</v>
      </c>
      <c r="S145" s="1881" t="e">
        <f t="shared" si="49"/>
        <v>#VALUE!</v>
      </c>
      <c r="T145" s="1881" t="e">
        <f t="shared" si="49"/>
        <v>#VALUE!</v>
      </c>
      <c r="U145" s="1881" t="e">
        <f t="shared" si="49"/>
        <v>#VALUE!</v>
      </c>
      <c r="V145" s="1881" t="e">
        <f t="shared" si="49"/>
        <v>#VALUE!</v>
      </c>
      <c r="W145" s="1881" t="e">
        <f t="shared" si="49"/>
        <v>#VALUE!</v>
      </c>
      <c r="X145" s="1881" t="e">
        <f t="shared" si="49"/>
        <v>#VALUE!</v>
      </c>
      <c r="Y145" s="1881" t="e">
        <f t="shared" si="49"/>
        <v>#VALUE!</v>
      </c>
      <c r="Z145" s="1881" t="e">
        <f t="shared" si="49"/>
        <v>#VALUE!</v>
      </c>
      <c r="AA145" s="1881" t="e">
        <f t="shared" si="49"/>
        <v>#VALUE!</v>
      </c>
      <c r="AB145" s="1881" t="e">
        <f t="shared" si="49"/>
        <v>#VALUE!</v>
      </c>
      <c r="AC145" s="1881" t="e">
        <f t="shared" si="49"/>
        <v>#VALUE!</v>
      </c>
      <c r="AD145" s="1881" t="e">
        <f t="shared" si="49"/>
        <v>#VALUE!</v>
      </c>
      <c r="AE145" s="1881" t="e">
        <f t="shared" si="49"/>
        <v>#VALUE!</v>
      </c>
      <c r="AF145" s="1881" t="e">
        <f t="shared" si="49"/>
        <v>#VALUE!</v>
      </c>
      <c r="AG145" s="1881" t="e">
        <f t="shared" si="49"/>
        <v>#VALUE!</v>
      </c>
      <c r="AH145" s="1882" t="s">
        <v>2461</v>
      </c>
      <c r="AI145" s="1880">
        <f>_xlfn.AGGREGATE(9,6,C145:AG145)</f>
        <v>0</v>
      </c>
      <c r="AJ145" s="1870"/>
    </row>
    <row r="146" spans="2:36" s="1866" customFormat="1">
      <c r="B146" s="1890"/>
      <c r="C146" s="1890"/>
      <c r="D146" s="1890"/>
      <c r="E146" s="1890"/>
      <c r="F146" s="1890"/>
      <c r="G146" s="1890"/>
      <c r="H146" s="1890"/>
      <c r="I146" s="1890"/>
      <c r="J146" s="1890"/>
      <c r="K146" s="1890"/>
      <c r="L146" s="1890"/>
      <c r="M146" s="1890"/>
      <c r="N146" s="1890"/>
      <c r="O146" s="1890"/>
      <c r="P146" s="1890"/>
      <c r="Q146" s="1890"/>
      <c r="R146" s="1890"/>
      <c r="S146" s="1890"/>
      <c r="T146" s="1890"/>
      <c r="U146" s="1890"/>
      <c r="V146" s="1890"/>
      <c r="W146" s="1890"/>
      <c r="X146" s="1890"/>
      <c r="Y146" s="1890"/>
      <c r="Z146" s="1890"/>
      <c r="AA146" s="1890"/>
      <c r="AB146" s="1890"/>
      <c r="AC146" s="1890"/>
      <c r="AD146" s="1890"/>
      <c r="AE146" s="1890"/>
      <c r="AF146" s="1890"/>
      <c r="AG146" s="1890"/>
      <c r="AI146" s="1890"/>
    </row>
    <row r="147" spans="2:36" hidden="1">
      <c r="C147" s="1836" t="e">
        <f>YEAR(C150)</f>
        <v>#VALUE!</v>
      </c>
      <c r="D147" s="1836" t="e">
        <f>MONTH(C150)</f>
        <v>#VALUE!</v>
      </c>
    </row>
    <row r="148" spans="2:36">
      <c r="B148" s="1840" t="s">
        <v>2454</v>
      </c>
      <c r="C148" s="4126" t="e">
        <f>C150</f>
        <v>#VALUE!</v>
      </c>
      <c r="D148" s="4088"/>
      <c r="E148" s="4088"/>
      <c r="F148" s="4088"/>
      <c r="G148" s="4088"/>
      <c r="H148" s="4088"/>
      <c r="I148" s="4088"/>
      <c r="J148" s="4088"/>
      <c r="K148" s="4088"/>
      <c r="L148" s="4088"/>
      <c r="M148" s="4088"/>
      <c r="N148" s="4088"/>
      <c r="O148" s="4088"/>
      <c r="P148" s="4088"/>
      <c r="Q148" s="4088"/>
      <c r="R148" s="4088"/>
      <c r="S148" s="4088"/>
      <c r="T148" s="4088"/>
      <c r="U148" s="4088"/>
      <c r="V148" s="4088"/>
      <c r="W148" s="4088"/>
      <c r="X148" s="4088"/>
      <c r="Y148" s="4088"/>
      <c r="Z148" s="4088"/>
      <c r="AA148" s="4088"/>
      <c r="AB148" s="4088"/>
      <c r="AC148" s="4088"/>
      <c r="AD148" s="4088"/>
      <c r="AE148" s="4088"/>
      <c r="AF148" s="4088"/>
      <c r="AG148" s="4088"/>
      <c r="AH148" s="4088"/>
      <c r="AI148" s="4089"/>
    </row>
    <row r="149" spans="2:36" hidden="1">
      <c r="B149" s="1884"/>
      <c r="C149" s="1862" t="e">
        <f>DATE($C147,$D147,1)</f>
        <v>#VALUE!</v>
      </c>
      <c r="D149" s="1862" t="e">
        <f t="shared" ref="D149:AG149" si="50">C149+1</f>
        <v>#VALUE!</v>
      </c>
      <c r="E149" s="1862" t="e">
        <f t="shared" si="50"/>
        <v>#VALUE!</v>
      </c>
      <c r="F149" s="1862" t="e">
        <f t="shared" si="50"/>
        <v>#VALUE!</v>
      </c>
      <c r="G149" s="1862" t="e">
        <f t="shared" si="50"/>
        <v>#VALUE!</v>
      </c>
      <c r="H149" s="1862" t="e">
        <f t="shared" si="50"/>
        <v>#VALUE!</v>
      </c>
      <c r="I149" s="1862" t="e">
        <f t="shared" si="50"/>
        <v>#VALUE!</v>
      </c>
      <c r="J149" s="1862" t="e">
        <f t="shared" si="50"/>
        <v>#VALUE!</v>
      </c>
      <c r="K149" s="1862" t="e">
        <f t="shared" si="50"/>
        <v>#VALUE!</v>
      </c>
      <c r="L149" s="1862" t="e">
        <f t="shared" si="50"/>
        <v>#VALUE!</v>
      </c>
      <c r="M149" s="1862" t="e">
        <f t="shared" si="50"/>
        <v>#VALUE!</v>
      </c>
      <c r="N149" s="1862" t="e">
        <f t="shared" si="50"/>
        <v>#VALUE!</v>
      </c>
      <c r="O149" s="1862" t="e">
        <f t="shared" si="50"/>
        <v>#VALUE!</v>
      </c>
      <c r="P149" s="1862" t="e">
        <f t="shared" si="50"/>
        <v>#VALUE!</v>
      </c>
      <c r="Q149" s="1862" t="e">
        <f t="shared" si="50"/>
        <v>#VALUE!</v>
      </c>
      <c r="R149" s="1862" t="e">
        <f t="shared" si="50"/>
        <v>#VALUE!</v>
      </c>
      <c r="S149" s="1862" t="e">
        <f t="shared" si="50"/>
        <v>#VALUE!</v>
      </c>
      <c r="T149" s="1862" t="e">
        <f t="shared" si="50"/>
        <v>#VALUE!</v>
      </c>
      <c r="U149" s="1862" t="e">
        <f t="shared" si="50"/>
        <v>#VALUE!</v>
      </c>
      <c r="V149" s="1862" t="e">
        <f t="shared" si="50"/>
        <v>#VALUE!</v>
      </c>
      <c r="W149" s="1862" t="e">
        <f t="shared" si="50"/>
        <v>#VALUE!</v>
      </c>
      <c r="X149" s="1862" t="e">
        <f t="shared" si="50"/>
        <v>#VALUE!</v>
      </c>
      <c r="Y149" s="1862" t="e">
        <f t="shared" si="50"/>
        <v>#VALUE!</v>
      </c>
      <c r="Z149" s="1862" t="e">
        <f t="shared" si="50"/>
        <v>#VALUE!</v>
      </c>
      <c r="AA149" s="1862" t="e">
        <f t="shared" si="50"/>
        <v>#VALUE!</v>
      </c>
      <c r="AB149" s="1862" t="e">
        <f t="shared" si="50"/>
        <v>#VALUE!</v>
      </c>
      <c r="AC149" s="1862" t="e">
        <f t="shared" si="50"/>
        <v>#VALUE!</v>
      </c>
      <c r="AD149" s="1862" t="e">
        <f t="shared" si="50"/>
        <v>#VALUE!</v>
      </c>
      <c r="AE149" s="1862" t="e">
        <f t="shared" si="50"/>
        <v>#VALUE!</v>
      </c>
      <c r="AF149" s="1862" t="e">
        <f t="shared" si="50"/>
        <v>#VALUE!</v>
      </c>
      <c r="AG149" s="1862" t="e">
        <f t="shared" si="50"/>
        <v>#VALUE!</v>
      </c>
      <c r="AH149" s="1885"/>
      <c r="AI149" s="1886"/>
    </row>
    <row r="150" spans="2:36">
      <c r="B150" s="1887" t="s">
        <v>2455</v>
      </c>
      <c r="C150" s="1888" t="e">
        <f>IF(EDATE(C135,1)&gt;$G$5,"",EDATE(C135,1))</f>
        <v>#VALUE!</v>
      </c>
      <c r="D150" s="1862" t="e">
        <f t="shared" ref="D150:AG150" si="51">IF(D149&gt;$G$5,"",IF(C150=EOMONTH(DATE($C147,$D147,1),0),"",IF(C150="","",C150+1)))</f>
        <v>#VALUE!</v>
      </c>
      <c r="E150" s="1862" t="e">
        <f t="shared" si="51"/>
        <v>#VALUE!</v>
      </c>
      <c r="F150" s="1862" t="e">
        <f t="shared" si="51"/>
        <v>#VALUE!</v>
      </c>
      <c r="G150" s="1862" t="e">
        <f t="shared" si="51"/>
        <v>#VALUE!</v>
      </c>
      <c r="H150" s="1862" t="e">
        <f t="shared" si="51"/>
        <v>#VALUE!</v>
      </c>
      <c r="I150" s="1862" t="e">
        <f t="shared" si="51"/>
        <v>#VALUE!</v>
      </c>
      <c r="J150" s="1862" t="e">
        <f t="shared" si="51"/>
        <v>#VALUE!</v>
      </c>
      <c r="K150" s="1862" t="e">
        <f t="shared" si="51"/>
        <v>#VALUE!</v>
      </c>
      <c r="L150" s="1862" t="e">
        <f t="shared" si="51"/>
        <v>#VALUE!</v>
      </c>
      <c r="M150" s="1862" t="e">
        <f t="shared" si="51"/>
        <v>#VALUE!</v>
      </c>
      <c r="N150" s="1862" t="e">
        <f t="shared" si="51"/>
        <v>#VALUE!</v>
      </c>
      <c r="O150" s="1862" t="e">
        <f t="shared" si="51"/>
        <v>#VALUE!</v>
      </c>
      <c r="P150" s="1862" t="e">
        <f t="shared" si="51"/>
        <v>#VALUE!</v>
      </c>
      <c r="Q150" s="1862" t="e">
        <f t="shared" si="51"/>
        <v>#VALUE!</v>
      </c>
      <c r="R150" s="1862" t="e">
        <f t="shared" si="51"/>
        <v>#VALUE!</v>
      </c>
      <c r="S150" s="1862" t="e">
        <f t="shared" si="51"/>
        <v>#VALUE!</v>
      </c>
      <c r="T150" s="1862" t="e">
        <f t="shared" si="51"/>
        <v>#VALUE!</v>
      </c>
      <c r="U150" s="1862" t="e">
        <f t="shared" si="51"/>
        <v>#VALUE!</v>
      </c>
      <c r="V150" s="1862" t="e">
        <f t="shared" si="51"/>
        <v>#VALUE!</v>
      </c>
      <c r="W150" s="1862" t="e">
        <f t="shared" si="51"/>
        <v>#VALUE!</v>
      </c>
      <c r="X150" s="1862" t="e">
        <f t="shared" si="51"/>
        <v>#VALUE!</v>
      </c>
      <c r="Y150" s="1862" t="e">
        <f t="shared" si="51"/>
        <v>#VALUE!</v>
      </c>
      <c r="Z150" s="1862" t="e">
        <f t="shared" si="51"/>
        <v>#VALUE!</v>
      </c>
      <c r="AA150" s="1862" t="e">
        <f t="shared" si="51"/>
        <v>#VALUE!</v>
      </c>
      <c r="AB150" s="1862" t="e">
        <f t="shared" si="51"/>
        <v>#VALUE!</v>
      </c>
      <c r="AC150" s="1862" t="e">
        <f t="shared" si="51"/>
        <v>#VALUE!</v>
      </c>
      <c r="AD150" s="1862" t="e">
        <f t="shared" si="51"/>
        <v>#VALUE!</v>
      </c>
      <c r="AE150" s="1862" t="e">
        <f t="shared" si="51"/>
        <v>#VALUE!</v>
      </c>
      <c r="AF150" s="1862" t="e">
        <f t="shared" si="51"/>
        <v>#VALUE!</v>
      </c>
      <c r="AG150" s="1862" t="e">
        <f t="shared" si="51"/>
        <v>#VALUE!</v>
      </c>
      <c r="AH150" s="1863" t="s">
        <v>2456</v>
      </c>
      <c r="AI150" s="1864">
        <f>+COUNTIFS(C151:AG151,"土",C152:AG152,"")+COUNTIFS(C151:AG151,"日",C152:AG152,"")</f>
        <v>0</v>
      </c>
    </row>
    <row r="151" spans="2:36" s="1866" customFormat="1">
      <c r="B151" s="1889" t="s">
        <v>1184</v>
      </c>
      <c r="C151" s="1865" t="str">
        <f>IFERROR(TEXT(WEEKDAY(+C150),"aaa"),"")</f>
        <v/>
      </c>
      <c r="D151" s="1865" t="str">
        <f t="shared" ref="D151:AG151" si="52">IFERROR(TEXT(WEEKDAY(+D150),"aaa"),"")</f>
        <v/>
      </c>
      <c r="E151" s="1865" t="str">
        <f t="shared" si="52"/>
        <v/>
      </c>
      <c r="F151" s="1865" t="str">
        <f t="shared" si="52"/>
        <v/>
      </c>
      <c r="G151" s="1865" t="str">
        <f t="shared" si="52"/>
        <v/>
      </c>
      <c r="H151" s="1865" t="str">
        <f t="shared" si="52"/>
        <v/>
      </c>
      <c r="I151" s="1865" t="str">
        <f t="shared" si="52"/>
        <v/>
      </c>
      <c r="J151" s="1865" t="str">
        <f t="shared" si="52"/>
        <v/>
      </c>
      <c r="K151" s="1865" t="str">
        <f t="shared" si="52"/>
        <v/>
      </c>
      <c r="L151" s="1865" t="str">
        <f t="shared" si="52"/>
        <v/>
      </c>
      <c r="M151" s="1865" t="str">
        <f t="shared" si="52"/>
        <v/>
      </c>
      <c r="N151" s="1865" t="str">
        <f t="shared" si="52"/>
        <v/>
      </c>
      <c r="O151" s="1865" t="str">
        <f t="shared" si="52"/>
        <v/>
      </c>
      <c r="P151" s="1865" t="str">
        <f t="shared" si="52"/>
        <v/>
      </c>
      <c r="Q151" s="1865" t="str">
        <f t="shared" si="52"/>
        <v/>
      </c>
      <c r="R151" s="1865" t="str">
        <f t="shared" si="52"/>
        <v/>
      </c>
      <c r="S151" s="1865" t="str">
        <f t="shared" si="52"/>
        <v/>
      </c>
      <c r="T151" s="1865" t="str">
        <f t="shared" si="52"/>
        <v/>
      </c>
      <c r="U151" s="1865" t="str">
        <f t="shared" si="52"/>
        <v/>
      </c>
      <c r="V151" s="1865" t="str">
        <f t="shared" si="52"/>
        <v/>
      </c>
      <c r="W151" s="1865" t="str">
        <f t="shared" si="52"/>
        <v/>
      </c>
      <c r="X151" s="1865" t="str">
        <f t="shared" si="52"/>
        <v/>
      </c>
      <c r="Y151" s="1865" t="str">
        <f t="shared" si="52"/>
        <v/>
      </c>
      <c r="Z151" s="1865" t="str">
        <f t="shared" si="52"/>
        <v/>
      </c>
      <c r="AA151" s="1865" t="str">
        <f t="shared" si="52"/>
        <v/>
      </c>
      <c r="AB151" s="1865" t="str">
        <f t="shared" si="52"/>
        <v/>
      </c>
      <c r="AC151" s="1865" t="str">
        <f t="shared" si="52"/>
        <v/>
      </c>
      <c r="AD151" s="1865" t="str">
        <f t="shared" si="52"/>
        <v/>
      </c>
      <c r="AE151" s="1865" t="str">
        <f t="shared" si="52"/>
        <v/>
      </c>
      <c r="AF151" s="1865" t="str">
        <f t="shared" si="52"/>
        <v/>
      </c>
      <c r="AG151" s="1865" t="str">
        <f t="shared" si="52"/>
        <v/>
      </c>
      <c r="AH151" s="1863" t="s">
        <v>2457</v>
      </c>
      <c r="AI151" s="1864">
        <f>+COUNTIF(C152:AG152,"夏休")+COUNTIF(C152:AG152,"冬休")+COUNTIF(C152:AG152,"中止")</f>
        <v>0</v>
      </c>
    </row>
    <row r="152" spans="2:36" s="1866" customFormat="1" ht="13.5" customHeight="1">
      <c r="B152" s="4090" t="s">
        <v>2458</v>
      </c>
      <c r="C152" s="4092"/>
      <c r="D152" s="4087"/>
      <c r="E152" s="4087"/>
      <c r="F152" s="4087"/>
      <c r="G152" s="4087"/>
      <c r="H152" s="4087"/>
      <c r="I152" s="4087"/>
      <c r="J152" s="4087"/>
      <c r="K152" s="4087"/>
      <c r="L152" s="4087"/>
      <c r="M152" s="4087"/>
      <c r="N152" s="4087"/>
      <c r="O152" s="4087"/>
      <c r="P152" s="4087"/>
      <c r="Q152" s="4087"/>
      <c r="R152" s="4087"/>
      <c r="S152" s="4087"/>
      <c r="T152" s="4087"/>
      <c r="U152" s="4087"/>
      <c r="V152" s="4087"/>
      <c r="W152" s="4087"/>
      <c r="X152" s="4087"/>
      <c r="Y152" s="4087"/>
      <c r="Z152" s="4087"/>
      <c r="AA152" s="4087"/>
      <c r="AB152" s="4087"/>
      <c r="AC152" s="4087"/>
      <c r="AD152" s="4087"/>
      <c r="AE152" s="4087"/>
      <c r="AF152" s="4087"/>
      <c r="AG152" s="4114"/>
      <c r="AH152" s="1867" t="s">
        <v>1187</v>
      </c>
      <c r="AI152" s="1868">
        <f>COUNT(C150:AG150)-AI151</f>
        <v>0</v>
      </c>
    </row>
    <row r="153" spans="2:36" s="1866" customFormat="1" ht="13.5" customHeight="1">
      <c r="B153" s="4091"/>
      <c r="C153" s="4092"/>
      <c r="D153" s="4087"/>
      <c r="E153" s="4087"/>
      <c r="F153" s="4087"/>
      <c r="G153" s="4087"/>
      <c r="H153" s="4087"/>
      <c r="I153" s="4087"/>
      <c r="J153" s="4087"/>
      <c r="K153" s="4087"/>
      <c r="L153" s="4087"/>
      <c r="M153" s="4087"/>
      <c r="N153" s="4087"/>
      <c r="O153" s="4087"/>
      <c r="P153" s="4087"/>
      <c r="Q153" s="4087"/>
      <c r="R153" s="4087"/>
      <c r="S153" s="4087"/>
      <c r="T153" s="4087"/>
      <c r="U153" s="4087"/>
      <c r="V153" s="4087"/>
      <c r="W153" s="4087"/>
      <c r="X153" s="4087"/>
      <c r="Y153" s="4087"/>
      <c r="Z153" s="4087"/>
      <c r="AA153" s="4087"/>
      <c r="AB153" s="4087"/>
      <c r="AC153" s="4087"/>
      <c r="AD153" s="4087"/>
      <c r="AE153" s="4087"/>
      <c r="AF153" s="4087"/>
      <c r="AG153" s="4114"/>
      <c r="AH153" s="1867" t="s">
        <v>1188</v>
      </c>
      <c r="AI153" s="1869">
        <f>+COUNTIF(C154:AG155,"休")</f>
        <v>0</v>
      </c>
      <c r="AJ153" s="1870" t="e">
        <f>IF(AI154&gt;0.285,"",IF(AI153&lt;AI150,"←計画日数が足りません",""))</f>
        <v>#DIV/0!</v>
      </c>
    </row>
    <row r="154" spans="2:36" s="1866" customFormat="1" ht="13.5" customHeight="1">
      <c r="B154" s="4115" t="s">
        <v>1175</v>
      </c>
      <c r="C154" s="4113"/>
      <c r="D154" s="4113"/>
      <c r="E154" s="4113"/>
      <c r="F154" s="4113"/>
      <c r="G154" s="4113"/>
      <c r="H154" s="4113"/>
      <c r="I154" s="4113"/>
      <c r="J154" s="4113"/>
      <c r="K154" s="4113"/>
      <c r="L154" s="4113"/>
      <c r="M154" s="4113"/>
      <c r="N154" s="4113"/>
      <c r="O154" s="4113"/>
      <c r="P154" s="4113"/>
      <c r="Q154" s="4113"/>
      <c r="R154" s="4113"/>
      <c r="S154" s="4113"/>
      <c r="T154" s="4113"/>
      <c r="U154" s="4113"/>
      <c r="V154" s="4113"/>
      <c r="W154" s="4113"/>
      <c r="X154" s="4113"/>
      <c r="Y154" s="4113"/>
      <c r="Z154" s="4113"/>
      <c r="AA154" s="4113"/>
      <c r="AB154" s="4113"/>
      <c r="AC154" s="4113"/>
      <c r="AD154" s="4113"/>
      <c r="AE154" s="4113"/>
      <c r="AF154" s="4113"/>
      <c r="AG154" s="4119"/>
      <c r="AH154" s="1867" t="s">
        <v>1189</v>
      </c>
      <c r="AI154" s="1871" t="e">
        <f>+AI153/AI152</f>
        <v>#DIV/0!</v>
      </c>
    </row>
    <row r="155" spans="2:36" s="1866" customFormat="1">
      <c r="B155" s="4115"/>
      <c r="C155" s="4113"/>
      <c r="D155" s="4113"/>
      <c r="E155" s="4113"/>
      <c r="F155" s="4113"/>
      <c r="G155" s="4113"/>
      <c r="H155" s="4113"/>
      <c r="I155" s="4113"/>
      <c r="J155" s="4113"/>
      <c r="K155" s="4113"/>
      <c r="L155" s="4113"/>
      <c r="M155" s="4113"/>
      <c r="N155" s="4113"/>
      <c r="O155" s="4113"/>
      <c r="P155" s="4113"/>
      <c r="Q155" s="4113"/>
      <c r="R155" s="4113"/>
      <c r="S155" s="4113"/>
      <c r="T155" s="4113"/>
      <c r="U155" s="4113"/>
      <c r="V155" s="4113"/>
      <c r="W155" s="4113"/>
      <c r="X155" s="4113"/>
      <c r="Y155" s="4113"/>
      <c r="Z155" s="4113"/>
      <c r="AA155" s="4113"/>
      <c r="AB155" s="4113"/>
      <c r="AC155" s="4113"/>
      <c r="AD155" s="4113"/>
      <c r="AE155" s="4113"/>
      <c r="AF155" s="4113"/>
      <c r="AG155" s="4119"/>
      <c r="AH155" s="1867" t="s">
        <v>1169</v>
      </c>
      <c r="AI155" s="1869">
        <f>+COUNTA(C156:AG157)</f>
        <v>0</v>
      </c>
    </row>
    <row r="156" spans="2:36" s="1866" customFormat="1">
      <c r="B156" s="4120" t="s">
        <v>1178</v>
      </c>
      <c r="C156" s="4117"/>
      <c r="D156" s="4117"/>
      <c r="E156" s="4117"/>
      <c r="F156" s="4117"/>
      <c r="G156" s="4117"/>
      <c r="H156" s="4117"/>
      <c r="I156" s="4117"/>
      <c r="J156" s="4117"/>
      <c r="K156" s="4117"/>
      <c r="L156" s="4117"/>
      <c r="M156" s="4117"/>
      <c r="N156" s="4117"/>
      <c r="O156" s="4117"/>
      <c r="P156" s="4117"/>
      <c r="Q156" s="4117"/>
      <c r="R156" s="4117"/>
      <c r="S156" s="4117"/>
      <c r="T156" s="4117"/>
      <c r="U156" s="4117"/>
      <c r="V156" s="4117"/>
      <c r="W156" s="4117"/>
      <c r="X156" s="4117"/>
      <c r="Y156" s="4117"/>
      <c r="Z156" s="4117"/>
      <c r="AA156" s="4117"/>
      <c r="AB156" s="4117"/>
      <c r="AC156" s="4117"/>
      <c r="AD156" s="4117"/>
      <c r="AE156" s="4117"/>
      <c r="AF156" s="4117"/>
      <c r="AG156" s="4124"/>
      <c r="AH156" s="1872" t="s">
        <v>1190</v>
      </c>
      <c r="AI156" s="1873" t="e">
        <f>+AI155/AI152</f>
        <v>#DIV/0!</v>
      </c>
    </row>
    <row r="157" spans="2:36" s="1866" customFormat="1">
      <c r="B157" s="4121"/>
      <c r="C157" s="4118"/>
      <c r="D157" s="4118"/>
      <c r="E157" s="4118"/>
      <c r="F157" s="4118"/>
      <c r="G157" s="4118"/>
      <c r="H157" s="4118"/>
      <c r="I157" s="4118"/>
      <c r="J157" s="4118"/>
      <c r="K157" s="4118"/>
      <c r="L157" s="4118"/>
      <c r="M157" s="4118"/>
      <c r="N157" s="4118"/>
      <c r="O157" s="4118"/>
      <c r="P157" s="4118"/>
      <c r="Q157" s="4118"/>
      <c r="R157" s="4118"/>
      <c r="S157" s="4118"/>
      <c r="T157" s="4118"/>
      <c r="U157" s="4118"/>
      <c r="V157" s="4118"/>
      <c r="W157" s="4118"/>
      <c r="X157" s="4118"/>
      <c r="Y157" s="4118"/>
      <c r="Z157" s="4118"/>
      <c r="AA157" s="4118"/>
      <c r="AB157" s="4118"/>
      <c r="AC157" s="4118"/>
      <c r="AD157" s="4118"/>
      <c r="AE157" s="4118"/>
      <c r="AF157" s="4118"/>
      <c r="AG157" s="4125"/>
      <c r="AH157" s="1876" t="s">
        <v>2459</v>
      </c>
      <c r="AI157" s="1877" t="str">
        <f>IF(7&gt;AI152,"対象外",IF(AI155&gt;=AI150,"OK","NG"))</f>
        <v>対象外</v>
      </c>
      <c r="AJ157" s="1870" t="str">
        <f>IF(AI157="対象外","←７日間に満たない期間は達成判定の対象外",IF(AI157="NG","←月単位未達成","←月単位達成"))</f>
        <v>←７日間に満たない期間は達成判定の対象外</v>
      </c>
    </row>
    <row r="158" spans="2:36" hidden="1">
      <c r="B158" s="1854"/>
      <c r="C158" s="1878" t="e">
        <f t="shared" ref="C158:AG158" si="53">IF(AND(DAY(C150)&gt;=22,DAY(C150)&lt;=28,C151="土"),1,0)</f>
        <v>#VALUE!</v>
      </c>
      <c r="D158" s="1878" t="e">
        <f t="shared" si="53"/>
        <v>#VALUE!</v>
      </c>
      <c r="E158" s="1878" t="e">
        <f t="shared" si="53"/>
        <v>#VALUE!</v>
      </c>
      <c r="F158" s="1878" t="e">
        <f t="shared" si="53"/>
        <v>#VALUE!</v>
      </c>
      <c r="G158" s="1878" t="e">
        <f t="shared" si="53"/>
        <v>#VALUE!</v>
      </c>
      <c r="H158" s="1878" t="e">
        <f t="shared" si="53"/>
        <v>#VALUE!</v>
      </c>
      <c r="I158" s="1878" t="e">
        <f t="shared" si="53"/>
        <v>#VALUE!</v>
      </c>
      <c r="J158" s="1878" t="e">
        <f t="shared" si="53"/>
        <v>#VALUE!</v>
      </c>
      <c r="K158" s="1878" t="e">
        <f t="shared" si="53"/>
        <v>#VALUE!</v>
      </c>
      <c r="L158" s="1878" t="e">
        <f t="shared" si="53"/>
        <v>#VALUE!</v>
      </c>
      <c r="M158" s="1878" t="e">
        <f t="shared" si="53"/>
        <v>#VALUE!</v>
      </c>
      <c r="N158" s="1878" t="e">
        <f t="shared" si="53"/>
        <v>#VALUE!</v>
      </c>
      <c r="O158" s="1878" t="e">
        <f t="shared" si="53"/>
        <v>#VALUE!</v>
      </c>
      <c r="P158" s="1878" t="e">
        <f t="shared" si="53"/>
        <v>#VALUE!</v>
      </c>
      <c r="Q158" s="1878" t="e">
        <f t="shared" si="53"/>
        <v>#VALUE!</v>
      </c>
      <c r="R158" s="1878" t="e">
        <f t="shared" si="53"/>
        <v>#VALUE!</v>
      </c>
      <c r="S158" s="1878" t="e">
        <f t="shared" si="53"/>
        <v>#VALUE!</v>
      </c>
      <c r="T158" s="1878" t="e">
        <f t="shared" si="53"/>
        <v>#VALUE!</v>
      </c>
      <c r="U158" s="1878" t="e">
        <f t="shared" si="53"/>
        <v>#VALUE!</v>
      </c>
      <c r="V158" s="1878" t="e">
        <f t="shared" si="53"/>
        <v>#VALUE!</v>
      </c>
      <c r="W158" s="1878" t="e">
        <f t="shared" si="53"/>
        <v>#VALUE!</v>
      </c>
      <c r="X158" s="1878" t="e">
        <f t="shared" si="53"/>
        <v>#VALUE!</v>
      </c>
      <c r="Y158" s="1878" t="e">
        <f t="shared" si="53"/>
        <v>#VALUE!</v>
      </c>
      <c r="Z158" s="1878" t="e">
        <f t="shared" si="53"/>
        <v>#VALUE!</v>
      </c>
      <c r="AA158" s="1878" t="e">
        <f t="shared" si="53"/>
        <v>#VALUE!</v>
      </c>
      <c r="AB158" s="1878" t="e">
        <f t="shared" si="53"/>
        <v>#VALUE!</v>
      </c>
      <c r="AC158" s="1878" t="e">
        <f t="shared" si="53"/>
        <v>#VALUE!</v>
      </c>
      <c r="AD158" s="1878" t="e">
        <f t="shared" si="53"/>
        <v>#VALUE!</v>
      </c>
      <c r="AE158" s="1878" t="e">
        <f t="shared" si="53"/>
        <v>#VALUE!</v>
      </c>
      <c r="AF158" s="1878" t="e">
        <f t="shared" si="53"/>
        <v>#VALUE!</v>
      </c>
      <c r="AG158" s="1878" t="e">
        <f t="shared" si="53"/>
        <v>#VALUE!</v>
      </c>
      <c r="AH158" s="1879" t="s">
        <v>2460</v>
      </c>
      <c r="AI158" s="1880">
        <f>_xlfn.AGGREGATE(9,6,C158:AG158)</f>
        <v>0</v>
      </c>
      <c r="AJ158" s="1870"/>
    </row>
    <row r="159" spans="2:36" hidden="1">
      <c r="B159" s="1854"/>
      <c r="C159" s="1881" t="e">
        <f t="shared" ref="C159:AG159" si="54">IF(AND(DAY(C150)&gt;=22,DAY(C150)&lt;=28,C151="土",OR(C156="休",C156="雨")),1,0)</f>
        <v>#VALUE!</v>
      </c>
      <c r="D159" s="1881" t="e">
        <f t="shared" si="54"/>
        <v>#VALUE!</v>
      </c>
      <c r="E159" s="1881" t="e">
        <f t="shared" si="54"/>
        <v>#VALUE!</v>
      </c>
      <c r="F159" s="1881" t="e">
        <f t="shared" si="54"/>
        <v>#VALUE!</v>
      </c>
      <c r="G159" s="1881" t="e">
        <f t="shared" si="54"/>
        <v>#VALUE!</v>
      </c>
      <c r="H159" s="1881" t="e">
        <f t="shared" si="54"/>
        <v>#VALUE!</v>
      </c>
      <c r="I159" s="1881" t="e">
        <f t="shared" si="54"/>
        <v>#VALUE!</v>
      </c>
      <c r="J159" s="1881" t="e">
        <f t="shared" si="54"/>
        <v>#VALUE!</v>
      </c>
      <c r="K159" s="1881" t="e">
        <f t="shared" si="54"/>
        <v>#VALUE!</v>
      </c>
      <c r="L159" s="1881" t="e">
        <f t="shared" si="54"/>
        <v>#VALUE!</v>
      </c>
      <c r="M159" s="1881" t="e">
        <f t="shared" si="54"/>
        <v>#VALUE!</v>
      </c>
      <c r="N159" s="1881" t="e">
        <f t="shared" si="54"/>
        <v>#VALUE!</v>
      </c>
      <c r="O159" s="1881" t="e">
        <f t="shared" si="54"/>
        <v>#VALUE!</v>
      </c>
      <c r="P159" s="1881" t="e">
        <f t="shared" si="54"/>
        <v>#VALUE!</v>
      </c>
      <c r="Q159" s="1881" t="e">
        <f t="shared" si="54"/>
        <v>#VALUE!</v>
      </c>
      <c r="R159" s="1881" t="e">
        <f t="shared" si="54"/>
        <v>#VALUE!</v>
      </c>
      <c r="S159" s="1881" t="e">
        <f t="shared" si="54"/>
        <v>#VALUE!</v>
      </c>
      <c r="T159" s="1881" t="e">
        <f t="shared" si="54"/>
        <v>#VALUE!</v>
      </c>
      <c r="U159" s="1881" t="e">
        <f t="shared" si="54"/>
        <v>#VALUE!</v>
      </c>
      <c r="V159" s="1881" t="e">
        <f t="shared" si="54"/>
        <v>#VALUE!</v>
      </c>
      <c r="W159" s="1881" t="e">
        <f t="shared" si="54"/>
        <v>#VALUE!</v>
      </c>
      <c r="X159" s="1881" t="e">
        <f t="shared" si="54"/>
        <v>#VALUE!</v>
      </c>
      <c r="Y159" s="1881" t="e">
        <f t="shared" si="54"/>
        <v>#VALUE!</v>
      </c>
      <c r="Z159" s="1881" t="e">
        <f t="shared" si="54"/>
        <v>#VALUE!</v>
      </c>
      <c r="AA159" s="1881" t="e">
        <f t="shared" si="54"/>
        <v>#VALUE!</v>
      </c>
      <c r="AB159" s="1881" t="e">
        <f t="shared" si="54"/>
        <v>#VALUE!</v>
      </c>
      <c r="AC159" s="1881" t="e">
        <f t="shared" si="54"/>
        <v>#VALUE!</v>
      </c>
      <c r="AD159" s="1881" t="e">
        <f t="shared" si="54"/>
        <v>#VALUE!</v>
      </c>
      <c r="AE159" s="1881" t="e">
        <f t="shared" si="54"/>
        <v>#VALUE!</v>
      </c>
      <c r="AF159" s="1881" t="e">
        <f t="shared" si="54"/>
        <v>#VALUE!</v>
      </c>
      <c r="AG159" s="1881" t="e">
        <f t="shared" si="54"/>
        <v>#VALUE!</v>
      </c>
      <c r="AH159" s="1882" t="s">
        <v>2461</v>
      </c>
      <c r="AI159" s="1880">
        <f>_xlfn.AGGREGATE(9,6,C159:AG159)</f>
        <v>0</v>
      </c>
      <c r="AJ159" s="1870"/>
    </row>
    <row r="160" spans="2:36" s="1866" customFormat="1">
      <c r="B160" s="1890"/>
      <c r="C160" s="1890"/>
      <c r="D160" s="1890"/>
      <c r="E160" s="1890"/>
      <c r="F160" s="1878"/>
      <c r="G160" s="1890"/>
      <c r="H160" s="1890"/>
      <c r="I160" s="1890"/>
      <c r="J160" s="1890"/>
      <c r="K160" s="1890"/>
      <c r="L160" s="1890"/>
      <c r="M160" s="1890"/>
      <c r="N160" s="1890"/>
      <c r="O160" s="1890"/>
      <c r="P160" s="1890"/>
      <c r="Q160" s="1890"/>
      <c r="R160" s="1890"/>
      <c r="S160" s="1890"/>
      <c r="T160" s="1890"/>
      <c r="U160" s="1890"/>
      <c r="V160" s="1890"/>
      <c r="W160" s="1890"/>
      <c r="X160" s="1890"/>
      <c r="Y160" s="1890"/>
      <c r="Z160" s="1890"/>
      <c r="AA160" s="1890"/>
      <c r="AB160" s="1890"/>
      <c r="AC160" s="1890"/>
      <c r="AD160" s="1890"/>
      <c r="AE160" s="1890"/>
      <c r="AF160" s="1890"/>
      <c r="AG160" s="1890"/>
      <c r="AI160" s="1890"/>
    </row>
    <row r="161" spans="2:36" hidden="1">
      <c r="C161" s="1836" t="e">
        <f>YEAR(C164)</f>
        <v>#VALUE!</v>
      </c>
      <c r="D161" s="1836" t="e">
        <f>MONTH(C164)</f>
        <v>#VALUE!</v>
      </c>
    </row>
    <row r="162" spans="2:36">
      <c r="B162" s="1840" t="s">
        <v>2454</v>
      </c>
      <c r="C162" s="4126" t="e">
        <f>C164</f>
        <v>#VALUE!</v>
      </c>
      <c r="D162" s="4088"/>
      <c r="E162" s="4088"/>
      <c r="F162" s="4088"/>
      <c r="G162" s="4088"/>
      <c r="H162" s="4088"/>
      <c r="I162" s="4088"/>
      <c r="J162" s="4088"/>
      <c r="K162" s="4088"/>
      <c r="L162" s="4088"/>
      <c r="M162" s="4088"/>
      <c r="N162" s="4088"/>
      <c r="O162" s="4088"/>
      <c r="P162" s="4088"/>
      <c r="Q162" s="4088"/>
      <c r="R162" s="4088"/>
      <c r="S162" s="4088"/>
      <c r="T162" s="4088"/>
      <c r="U162" s="4088"/>
      <c r="V162" s="4088"/>
      <c r="W162" s="4088"/>
      <c r="X162" s="4088"/>
      <c r="Y162" s="4088"/>
      <c r="Z162" s="4088"/>
      <c r="AA162" s="4088"/>
      <c r="AB162" s="4088"/>
      <c r="AC162" s="4088"/>
      <c r="AD162" s="4088"/>
      <c r="AE162" s="4088"/>
      <c r="AF162" s="4088"/>
      <c r="AG162" s="4088"/>
      <c r="AH162" s="4088"/>
      <c r="AI162" s="4089"/>
    </row>
    <row r="163" spans="2:36" hidden="1">
      <c r="B163" s="1884"/>
      <c r="C163" s="1862" t="e">
        <f>DATE($C161,$D161,1)</f>
        <v>#VALUE!</v>
      </c>
      <c r="D163" s="1862" t="e">
        <f t="shared" ref="D163:AG163" si="55">C163+1</f>
        <v>#VALUE!</v>
      </c>
      <c r="E163" s="1862" t="e">
        <f t="shared" si="55"/>
        <v>#VALUE!</v>
      </c>
      <c r="F163" s="1862" t="e">
        <f t="shared" si="55"/>
        <v>#VALUE!</v>
      </c>
      <c r="G163" s="1862" t="e">
        <f t="shared" si="55"/>
        <v>#VALUE!</v>
      </c>
      <c r="H163" s="1862" t="e">
        <f t="shared" si="55"/>
        <v>#VALUE!</v>
      </c>
      <c r="I163" s="1862" t="e">
        <f t="shared" si="55"/>
        <v>#VALUE!</v>
      </c>
      <c r="J163" s="1862" t="e">
        <f t="shared" si="55"/>
        <v>#VALUE!</v>
      </c>
      <c r="K163" s="1862" t="e">
        <f t="shared" si="55"/>
        <v>#VALUE!</v>
      </c>
      <c r="L163" s="1862" t="e">
        <f t="shared" si="55"/>
        <v>#VALUE!</v>
      </c>
      <c r="M163" s="1862" t="e">
        <f t="shared" si="55"/>
        <v>#VALUE!</v>
      </c>
      <c r="N163" s="1862" t="e">
        <f t="shared" si="55"/>
        <v>#VALUE!</v>
      </c>
      <c r="O163" s="1862" t="e">
        <f t="shared" si="55"/>
        <v>#VALUE!</v>
      </c>
      <c r="P163" s="1862" t="e">
        <f t="shared" si="55"/>
        <v>#VALUE!</v>
      </c>
      <c r="Q163" s="1862" t="e">
        <f t="shared" si="55"/>
        <v>#VALUE!</v>
      </c>
      <c r="R163" s="1862" t="e">
        <f t="shared" si="55"/>
        <v>#VALUE!</v>
      </c>
      <c r="S163" s="1862" t="e">
        <f t="shared" si="55"/>
        <v>#VALUE!</v>
      </c>
      <c r="T163" s="1862" t="e">
        <f t="shared" si="55"/>
        <v>#VALUE!</v>
      </c>
      <c r="U163" s="1862" t="e">
        <f t="shared" si="55"/>
        <v>#VALUE!</v>
      </c>
      <c r="V163" s="1862" t="e">
        <f t="shared" si="55"/>
        <v>#VALUE!</v>
      </c>
      <c r="W163" s="1862" t="e">
        <f t="shared" si="55"/>
        <v>#VALUE!</v>
      </c>
      <c r="X163" s="1862" t="e">
        <f t="shared" si="55"/>
        <v>#VALUE!</v>
      </c>
      <c r="Y163" s="1862" t="e">
        <f t="shared" si="55"/>
        <v>#VALUE!</v>
      </c>
      <c r="Z163" s="1862" t="e">
        <f t="shared" si="55"/>
        <v>#VALUE!</v>
      </c>
      <c r="AA163" s="1862" t="e">
        <f t="shared" si="55"/>
        <v>#VALUE!</v>
      </c>
      <c r="AB163" s="1862" t="e">
        <f t="shared" si="55"/>
        <v>#VALUE!</v>
      </c>
      <c r="AC163" s="1862" t="e">
        <f t="shared" si="55"/>
        <v>#VALUE!</v>
      </c>
      <c r="AD163" s="1862" t="e">
        <f t="shared" si="55"/>
        <v>#VALUE!</v>
      </c>
      <c r="AE163" s="1862" t="e">
        <f t="shared" si="55"/>
        <v>#VALUE!</v>
      </c>
      <c r="AF163" s="1862" t="e">
        <f t="shared" si="55"/>
        <v>#VALUE!</v>
      </c>
      <c r="AG163" s="1862" t="e">
        <f t="shared" si="55"/>
        <v>#VALUE!</v>
      </c>
      <c r="AH163" s="1885"/>
      <c r="AI163" s="1886"/>
    </row>
    <row r="164" spans="2:36">
      <c r="B164" s="1887" t="s">
        <v>2455</v>
      </c>
      <c r="C164" s="1888" t="e">
        <f>IF(EDATE(C149,1)&gt;$G$5,"",EDATE(C149,1))</f>
        <v>#VALUE!</v>
      </c>
      <c r="D164" s="1862" t="e">
        <f t="shared" ref="D164:AG164" si="56">IF(D163&gt;$G$5,"",IF(C164=EOMONTH(DATE($C161,$D161,1),0),"",IF(C164="","",C164+1)))</f>
        <v>#VALUE!</v>
      </c>
      <c r="E164" s="1862" t="e">
        <f t="shared" si="56"/>
        <v>#VALUE!</v>
      </c>
      <c r="F164" s="1862" t="e">
        <f t="shared" si="56"/>
        <v>#VALUE!</v>
      </c>
      <c r="G164" s="1862" t="e">
        <f t="shared" si="56"/>
        <v>#VALUE!</v>
      </c>
      <c r="H164" s="1862" t="e">
        <f t="shared" si="56"/>
        <v>#VALUE!</v>
      </c>
      <c r="I164" s="1862" t="e">
        <f t="shared" si="56"/>
        <v>#VALUE!</v>
      </c>
      <c r="J164" s="1862" t="e">
        <f t="shared" si="56"/>
        <v>#VALUE!</v>
      </c>
      <c r="K164" s="1862" t="e">
        <f t="shared" si="56"/>
        <v>#VALUE!</v>
      </c>
      <c r="L164" s="1862" t="e">
        <f t="shared" si="56"/>
        <v>#VALUE!</v>
      </c>
      <c r="M164" s="1862" t="e">
        <f t="shared" si="56"/>
        <v>#VALUE!</v>
      </c>
      <c r="N164" s="1862" t="e">
        <f t="shared" si="56"/>
        <v>#VALUE!</v>
      </c>
      <c r="O164" s="1862" t="e">
        <f t="shared" si="56"/>
        <v>#VALUE!</v>
      </c>
      <c r="P164" s="1862" t="e">
        <f t="shared" si="56"/>
        <v>#VALUE!</v>
      </c>
      <c r="Q164" s="1862" t="e">
        <f t="shared" si="56"/>
        <v>#VALUE!</v>
      </c>
      <c r="R164" s="1862" t="e">
        <f t="shared" si="56"/>
        <v>#VALUE!</v>
      </c>
      <c r="S164" s="1862" t="e">
        <f t="shared" si="56"/>
        <v>#VALUE!</v>
      </c>
      <c r="T164" s="1862" t="e">
        <f t="shared" si="56"/>
        <v>#VALUE!</v>
      </c>
      <c r="U164" s="1862" t="e">
        <f t="shared" si="56"/>
        <v>#VALUE!</v>
      </c>
      <c r="V164" s="1862" t="e">
        <f t="shared" si="56"/>
        <v>#VALUE!</v>
      </c>
      <c r="W164" s="1862" t="e">
        <f t="shared" si="56"/>
        <v>#VALUE!</v>
      </c>
      <c r="X164" s="1862" t="e">
        <f t="shared" si="56"/>
        <v>#VALUE!</v>
      </c>
      <c r="Y164" s="1862" t="e">
        <f t="shared" si="56"/>
        <v>#VALUE!</v>
      </c>
      <c r="Z164" s="1862" t="e">
        <f t="shared" si="56"/>
        <v>#VALUE!</v>
      </c>
      <c r="AA164" s="1862" t="e">
        <f t="shared" si="56"/>
        <v>#VALUE!</v>
      </c>
      <c r="AB164" s="1862" t="e">
        <f t="shared" si="56"/>
        <v>#VALUE!</v>
      </c>
      <c r="AC164" s="1862" t="e">
        <f t="shared" si="56"/>
        <v>#VALUE!</v>
      </c>
      <c r="AD164" s="1862" t="e">
        <f t="shared" si="56"/>
        <v>#VALUE!</v>
      </c>
      <c r="AE164" s="1862" t="e">
        <f t="shared" si="56"/>
        <v>#VALUE!</v>
      </c>
      <c r="AF164" s="1862" t="e">
        <f t="shared" si="56"/>
        <v>#VALUE!</v>
      </c>
      <c r="AG164" s="1862" t="e">
        <f t="shared" si="56"/>
        <v>#VALUE!</v>
      </c>
      <c r="AH164" s="1863" t="s">
        <v>2456</v>
      </c>
      <c r="AI164" s="1864">
        <f>+COUNTIFS(C165:AG165,"土",C166:AG166,"")+COUNTIFS(C165:AG165,"日",C166:AG166,"")</f>
        <v>0</v>
      </c>
    </row>
    <row r="165" spans="2:36" s="1866" customFormat="1">
      <c r="B165" s="1889" t="s">
        <v>1184</v>
      </c>
      <c r="C165" s="1865" t="str">
        <f>IFERROR(TEXT(WEEKDAY(+C164),"aaa"),"")</f>
        <v/>
      </c>
      <c r="D165" s="1865" t="str">
        <f t="shared" ref="D165:AG165" si="57">IFERROR(TEXT(WEEKDAY(+D164),"aaa"),"")</f>
        <v/>
      </c>
      <c r="E165" s="1865" t="str">
        <f t="shared" si="57"/>
        <v/>
      </c>
      <c r="F165" s="1865" t="str">
        <f t="shared" si="57"/>
        <v/>
      </c>
      <c r="G165" s="1865" t="str">
        <f t="shared" si="57"/>
        <v/>
      </c>
      <c r="H165" s="1865" t="str">
        <f t="shared" si="57"/>
        <v/>
      </c>
      <c r="I165" s="1865" t="str">
        <f t="shared" si="57"/>
        <v/>
      </c>
      <c r="J165" s="1865" t="str">
        <f t="shared" si="57"/>
        <v/>
      </c>
      <c r="K165" s="1865" t="str">
        <f t="shared" si="57"/>
        <v/>
      </c>
      <c r="L165" s="1865" t="str">
        <f t="shared" si="57"/>
        <v/>
      </c>
      <c r="M165" s="1865" t="str">
        <f t="shared" si="57"/>
        <v/>
      </c>
      <c r="N165" s="1865" t="str">
        <f t="shared" si="57"/>
        <v/>
      </c>
      <c r="O165" s="1865" t="str">
        <f t="shared" si="57"/>
        <v/>
      </c>
      <c r="P165" s="1865" t="str">
        <f t="shared" si="57"/>
        <v/>
      </c>
      <c r="Q165" s="1865" t="str">
        <f t="shared" si="57"/>
        <v/>
      </c>
      <c r="R165" s="1865" t="str">
        <f t="shared" si="57"/>
        <v/>
      </c>
      <c r="S165" s="1865" t="str">
        <f t="shared" si="57"/>
        <v/>
      </c>
      <c r="T165" s="1865" t="str">
        <f t="shared" si="57"/>
        <v/>
      </c>
      <c r="U165" s="1865" t="str">
        <f t="shared" si="57"/>
        <v/>
      </c>
      <c r="V165" s="1865" t="str">
        <f t="shared" si="57"/>
        <v/>
      </c>
      <c r="W165" s="1865" t="str">
        <f t="shared" si="57"/>
        <v/>
      </c>
      <c r="X165" s="1865" t="str">
        <f t="shared" si="57"/>
        <v/>
      </c>
      <c r="Y165" s="1865" t="str">
        <f t="shared" si="57"/>
        <v/>
      </c>
      <c r="Z165" s="1865" t="str">
        <f t="shared" si="57"/>
        <v/>
      </c>
      <c r="AA165" s="1865" t="str">
        <f t="shared" si="57"/>
        <v/>
      </c>
      <c r="AB165" s="1865" t="str">
        <f t="shared" si="57"/>
        <v/>
      </c>
      <c r="AC165" s="1865" t="str">
        <f t="shared" si="57"/>
        <v/>
      </c>
      <c r="AD165" s="1865" t="str">
        <f t="shared" si="57"/>
        <v/>
      </c>
      <c r="AE165" s="1865" t="str">
        <f t="shared" si="57"/>
        <v/>
      </c>
      <c r="AF165" s="1865" t="str">
        <f t="shared" si="57"/>
        <v/>
      </c>
      <c r="AG165" s="1865" t="str">
        <f t="shared" si="57"/>
        <v/>
      </c>
      <c r="AH165" s="1863" t="s">
        <v>2457</v>
      </c>
      <c r="AI165" s="1864">
        <f>+COUNTIF(C166:AG166,"夏休")+COUNTIF(C166:AG166,"冬休")+COUNTIF(C166:AG166,"中止")</f>
        <v>0</v>
      </c>
    </row>
    <row r="166" spans="2:36" s="1866" customFormat="1" ht="13.5" customHeight="1">
      <c r="B166" s="4090" t="s">
        <v>2458</v>
      </c>
      <c r="C166" s="4092"/>
      <c r="D166" s="4087"/>
      <c r="E166" s="4087"/>
      <c r="F166" s="4087"/>
      <c r="G166" s="4087"/>
      <c r="H166" s="4087"/>
      <c r="I166" s="4087"/>
      <c r="J166" s="4087"/>
      <c r="K166" s="4087"/>
      <c r="L166" s="4087"/>
      <c r="M166" s="4087"/>
      <c r="N166" s="4087"/>
      <c r="O166" s="4087"/>
      <c r="P166" s="4087"/>
      <c r="Q166" s="4087"/>
      <c r="R166" s="4087"/>
      <c r="S166" s="4087"/>
      <c r="T166" s="4087"/>
      <c r="U166" s="4087"/>
      <c r="V166" s="4087"/>
      <c r="W166" s="4087"/>
      <c r="X166" s="4087"/>
      <c r="Y166" s="4087"/>
      <c r="Z166" s="4087"/>
      <c r="AA166" s="4087"/>
      <c r="AB166" s="4087"/>
      <c r="AC166" s="4087"/>
      <c r="AD166" s="4087"/>
      <c r="AE166" s="4087"/>
      <c r="AF166" s="4087"/>
      <c r="AG166" s="4114"/>
      <c r="AH166" s="1867" t="s">
        <v>1187</v>
      </c>
      <c r="AI166" s="1868">
        <f>COUNT(C164:AG164)-AI165</f>
        <v>0</v>
      </c>
    </row>
    <row r="167" spans="2:36" s="1866" customFormat="1" ht="13.5" customHeight="1">
      <c r="B167" s="4091"/>
      <c r="C167" s="4092"/>
      <c r="D167" s="4087"/>
      <c r="E167" s="4087"/>
      <c r="F167" s="4087"/>
      <c r="G167" s="4087"/>
      <c r="H167" s="4087"/>
      <c r="I167" s="4087"/>
      <c r="J167" s="4087"/>
      <c r="K167" s="4087"/>
      <c r="L167" s="4087"/>
      <c r="M167" s="4087"/>
      <c r="N167" s="4087"/>
      <c r="O167" s="4087"/>
      <c r="P167" s="4087"/>
      <c r="Q167" s="4087"/>
      <c r="R167" s="4087"/>
      <c r="S167" s="4087"/>
      <c r="T167" s="4087"/>
      <c r="U167" s="4087"/>
      <c r="V167" s="4087"/>
      <c r="W167" s="4087"/>
      <c r="X167" s="4087"/>
      <c r="Y167" s="4087"/>
      <c r="Z167" s="4087"/>
      <c r="AA167" s="4087"/>
      <c r="AB167" s="4087"/>
      <c r="AC167" s="4087"/>
      <c r="AD167" s="4087"/>
      <c r="AE167" s="4087"/>
      <c r="AF167" s="4087"/>
      <c r="AG167" s="4114"/>
      <c r="AH167" s="1867" t="s">
        <v>1188</v>
      </c>
      <c r="AI167" s="1869">
        <f>+COUNTIF(C168:AG169,"休")</f>
        <v>0</v>
      </c>
      <c r="AJ167" s="1870" t="e">
        <f>IF(AI168&gt;0.285,"",IF(AI167&lt;AI164,"←計画日数が足りません",""))</f>
        <v>#DIV/0!</v>
      </c>
    </row>
    <row r="168" spans="2:36" s="1866" customFormat="1" ht="13.5" customHeight="1">
      <c r="B168" s="4115" t="s">
        <v>1175</v>
      </c>
      <c r="C168" s="4116"/>
      <c r="D168" s="4113"/>
      <c r="E168" s="4113"/>
      <c r="F168" s="4113"/>
      <c r="G168" s="4113"/>
      <c r="H168" s="4113"/>
      <c r="I168" s="4113"/>
      <c r="J168" s="4113"/>
      <c r="K168" s="4113"/>
      <c r="L168" s="4113"/>
      <c r="M168" s="4113"/>
      <c r="N168" s="4113"/>
      <c r="O168" s="4113"/>
      <c r="P168" s="4113"/>
      <c r="Q168" s="4113"/>
      <c r="R168" s="4113"/>
      <c r="S168" s="4113"/>
      <c r="T168" s="4113"/>
      <c r="U168" s="4113"/>
      <c r="V168" s="4113"/>
      <c r="W168" s="4113"/>
      <c r="X168" s="4113"/>
      <c r="Y168" s="4113"/>
      <c r="Z168" s="4113"/>
      <c r="AA168" s="4113"/>
      <c r="AB168" s="4113"/>
      <c r="AC168" s="4113"/>
      <c r="AD168" s="4113"/>
      <c r="AE168" s="4113"/>
      <c r="AF168" s="4113"/>
      <c r="AG168" s="4119"/>
      <c r="AH168" s="1867" t="s">
        <v>1189</v>
      </c>
      <c r="AI168" s="1871" t="e">
        <f>+AI167/AI166</f>
        <v>#DIV/0!</v>
      </c>
    </row>
    <row r="169" spans="2:36" s="1866" customFormat="1">
      <c r="B169" s="4115"/>
      <c r="C169" s="4116"/>
      <c r="D169" s="4113"/>
      <c r="E169" s="4113"/>
      <c r="F169" s="4113"/>
      <c r="G169" s="4113"/>
      <c r="H169" s="4113"/>
      <c r="I169" s="4113"/>
      <c r="J169" s="4113"/>
      <c r="K169" s="4113"/>
      <c r="L169" s="4113"/>
      <c r="M169" s="4113"/>
      <c r="N169" s="4113"/>
      <c r="O169" s="4113"/>
      <c r="P169" s="4113"/>
      <c r="Q169" s="4113"/>
      <c r="R169" s="4113"/>
      <c r="S169" s="4113"/>
      <c r="T169" s="4113"/>
      <c r="U169" s="4113"/>
      <c r="V169" s="4113"/>
      <c r="W169" s="4113"/>
      <c r="X169" s="4113"/>
      <c r="Y169" s="4113"/>
      <c r="Z169" s="4113"/>
      <c r="AA169" s="4113"/>
      <c r="AB169" s="4113"/>
      <c r="AC169" s="4113"/>
      <c r="AD169" s="4113"/>
      <c r="AE169" s="4113"/>
      <c r="AF169" s="4113"/>
      <c r="AG169" s="4119"/>
      <c r="AH169" s="1867" t="s">
        <v>1169</v>
      </c>
      <c r="AI169" s="1869">
        <f>+COUNTA(C170:AG171)</f>
        <v>0</v>
      </c>
    </row>
    <row r="170" spans="2:36" s="1866" customFormat="1">
      <c r="B170" s="4120" t="s">
        <v>1178</v>
      </c>
      <c r="C170" s="4122"/>
      <c r="D170" s="4117"/>
      <c r="E170" s="4117"/>
      <c r="F170" s="4117"/>
      <c r="G170" s="4117"/>
      <c r="H170" s="4117"/>
      <c r="I170" s="4117"/>
      <c r="J170" s="4117"/>
      <c r="K170" s="4117"/>
      <c r="L170" s="4117"/>
      <c r="M170" s="4117"/>
      <c r="N170" s="4117"/>
      <c r="O170" s="4117"/>
      <c r="P170" s="4117"/>
      <c r="Q170" s="4117"/>
      <c r="R170" s="4117"/>
      <c r="S170" s="4117"/>
      <c r="T170" s="4117"/>
      <c r="U170" s="4117"/>
      <c r="V170" s="4117"/>
      <c r="W170" s="4117"/>
      <c r="X170" s="4117"/>
      <c r="Y170" s="4117"/>
      <c r="Z170" s="4117"/>
      <c r="AA170" s="4117"/>
      <c r="AB170" s="4117"/>
      <c r="AC170" s="4117"/>
      <c r="AD170" s="4117"/>
      <c r="AE170" s="4117"/>
      <c r="AF170" s="4117"/>
      <c r="AG170" s="4124"/>
      <c r="AH170" s="1872" t="s">
        <v>1190</v>
      </c>
      <c r="AI170" s="1873" t="e">
        <f>+AI169/AI166</f>
        <v>#DIV/0!</v>
      </c>
    </row>
    <row r="171" spans="2:36" s="1866" customFormat="1">
      <c r="B171" s="4121"/>
      <c r="C171" s="4123"/>
      <c r="D171" s="4118"/>
      <c r="E171" s="4118"/>
      <c r="F171" s="4118"/>
      <c r="G171" s="4118"/>
      <c r="H171" s="4118"/>
      <c r="I171" s="4118"/>
      <c r="J171" s="4118"/>
      <c r="K171" s="4118"/>
      <c r="L171" s="4118"/>
      <c r="M171" s="4118"/>
      <c r="N171" s="4118"/>
      <c r="O171" s="4118"/>
      <c r="P171" s="4118"/>
      <c r="Q171" s="4118"/>
      <c r="R171" s="4118"/>
      <c r="S171" s="4118"/>
      <c r="T171" s="4118"/>
      <c r="U171" s="4118"/>
      <c r="V171" s="4118"/>
      <c r="W171" s="4118"/>
      <c r="X171" s="4118"/>
      <c r="Y171" s="4118"/>
      <c r="Z171" s="4118"/>
      <c r="AA171" s="4118"/>
      <c r="AB171" s="4118"/>
      <c r="AC171" s="4118"/>
      <c r="AD171" s="4118"/>
      <c r="AE171" s="4118"/>
      <c r="AF171" s="4118"/>
      <c r="AG171" s="4125"/>
      <c r="AH171" s="1876" t="s">
        <v>2459</v>
      </c>
      <c r="AI171" s="1877" t="str">
        <f>IF(7&gt;AI166,"対象外",IF(AI169&gt;=AI164,"OK","NG"))</f>
        <v>対象外</v>
      </c>
      <c r="AJ171" s="1870" t="str">
        <f>IF(AI171="対象外","←７日間に満たない期間は達成判定の対象外",IF(AI171="NG","←月単位未達成","←月単位達成"))</f>
        <v>←７日間に満たない期間は達成判定の対象外</v>
      </c>
    </row>
    <row r="172" spans="2:36" hidden="1">
      <c r="B172" s="1854"/>
      <c r="C172" s="1878" t="e">
        <f t="shared" ref="C172:AG172" si="58">IF(AND(DAY(C164)&gt;=22,DAY(C164)&lt;=28,C165="土"),1,0)</f>
        <v>#VALUE!</v>
      </c>
      <c r="D172" s="1878" t="e">
        <f t="shared" si="58"/>
        <v>#VALUE!</v>
      </c>
      <c r="E172" s="1878" t="e">
        <f t="shared" si="58"/>
        <v>#VALUE!</v>
      </c>
      <c r="F172" s="1878" t="e">
        <f t="shared" si="58"/>
        <v>#VALUE!</v>
      </c>
      <c r="G172" s="1878" t="e">
        <f t="shared" si="58"/>
        <v>#VALUE!</v>
      </c>
      <c r="H172" s="1878" t="e">
        <f t="shared" si="58"/>
        <v>#VALUE!</v>
      </c>
      <c r="I172" s="1878" t="e">
        <f t="shared" si="58"/>
        <v>#VALUE!</v>
      </c>
      <c r="J172" s="1878" t="e">
        <f t="shared" si="58"/>
        <v>#VALUE!</v>
      </c>
      <c r="K172" s="1878" t="e">
        <f t="shared" si="58"/>
        <v>#VALUE!</v>
      </c>
      <c r="L172" s="1878" t="e">
        <f t="shared" si="58"/>
        <v>#VALUE!</v>
      </c>
      <c r="M172" s="1878" t="e">
        <f t="shared" si="58"/>
        <v>#VALUE!</v>
      </c>
      <c r="N172" s="1878" t="e">
        <f t="shared" si="58"/>
        <v>#VALUE!</v>
      </c>
      <c r="O172" s="1878" t="e">
        <f t="shared" si="58"/>
        <v>#VALUE!</v>
      </c>
      <c r="P172" s="1878" t="e">
        <f t="shared" si="58"/>
        <v>#VALUE!</v>
      </c>
      <c r="Q172" s="1878" t="e">
        <f t="shared" si="58"/>
        <v>#VALUE!</v>
      </c>
      <c r="R172" s="1878" t="e">
        <f t="shared" si="58"/>
        <v>#VALUE!</v>
      </c>
      <c r="S172" s="1878" t="e">
        <f t="shared" si="58"/>
        <v>#VALUE!</v>
      </c>
      <c r="T172" s="1878" t="e">
        <f t="shared" si="58"/>
        <v>#VALUE!</v>
      </c>
      <c r="U172" s="1878" t="e">
        <f t="shared" si="58"/>
        <v>#VALUE!</v>
      </c>
      <c r="V172" s="1878" t="e">
        <f t="shared" si="58"/>
        <v>#VALUE!</v>
      </c>
      <c r="W172" s="1878" t="e">
        <f t="shared" si="58"/>
        <v>#VALUE!</v>
      </c>
      <c r="X172" s="1878" t="e">
        <f t="shared" si="58"/>
        <v>#VALUE!</v>
      </c>
      <c r="Y172" s="1878" t="e">
        <f t="shared" si="58"/>
        <v>#VALUE!</v>
      </c>
      <c r="Z172" s="1878" t="e">
        <f t="shared" si="58"/>
        <v>#VALUE!</v>
      </c>
      <c r="AA172" s="1878" t="e">
        <f t="shared" si="58"/>
        <v>#VALUE!</v>
      </c>
      <c r="AB172" s="1878" t="e">
        <f t="shared" si="58"/>
        <v>#VALUE!</v>
      </c>
      <c r="AC172" s="1878" t="e">
        <f t="shared" si="58"/>
        <v>#VALUE!</v>
      </c>
      <c r="AD172" s="1878" t="e">
        <f t="shared" si="58"/>
        <v>#VALUE!</v>
      </c>
      <c r="AE172" s="1878" t="e">
        <f t="shared" si="58"/>
        <v>#VALUE!</v>
      </c>
      <c r="AF172" s="1878" t="e">
        <f t="shared" si="58"/>
        <v>#VALUE!</v>
      </c>
      <c r="AG172" s="1878" t="e">
        <f t="shared" si="58"/>
        <v>#VALUE!</v>
      </c>
      <c r="AH172" s="1879" t="s">
        <v>2460</v>
      </c>
      <c r="AI172" s="1880">
        <f>_xlfn.AGGREGATE(9,6,C172:AG172)</f>
        <v>0</v>
      </c>
      <c r="AJ172" s="1870"/>
    </row>
    <row r="173" spans="2:36" hidden="1">
      <c r="B173" s="1854"/>
      <c r="C173" s="1881" t="e">
        <f t="shared" ref="C173:AG173" si="59">IF(AND(DAY(C164)&gt;=22,DAY(C164)&lt;=28,C165="土",OR(C170="休",C170="雨")),1,0)</f>
        <v>#VALUE!</v>
      </c>
      <c r="D173" s="1881" t="e">
        <f t="shared" si="59"/>
        <v>#VALUE!</v>
      </c>
      <c r="E173" s="1881" t="e">
        <f t="shared" si="59"/>
        <v>#VALUE!</v>
      </c>
      <c r="F173" s="1881" t="e">
        <f t="shared" si="59"/>
        <v>#VALUE!</v>
      </c>
      <c r="G173" s="1881" t="e">
        <f t="shared" si="59"/>
        <v>#VALUE!</v>
      </c>
      <c r="H173" s="1881" t="e">
        <f t="shared" si="59"/>
        <v>#VALUE!</v>
      </c>
      <c r="I173" s="1881" t="e">
        <f t="shared" si="59"/>
        <v>#VALUE!</v>
      </c>
      <c r="J173" s="1881" t="e">
        <f t="shared" si="59"/>
        <v>#VALUE!</v>
      </c>
      <c r="K173" s="1881" t="e">
        <f t="shared" si="59"/>
        <v>#VALUE!</v>
      </c>
      <c r="L173" s="1881" t="e">
        <f t="shared" si="59"/>
        <v>#VALUE!</v>
      </c>
      <c r="M173" s="1881" t="e">
        <f t="shared" si="59"/>
        <v>#VALUE!</v>
      </c>
      <c r="N173" s="1881" t="e">
        <f t="shared" si="59"/>
        <v>#VALUE!</v>
      </c>
      <c r="O173" s="1881" t="e">
        <f t="shared" si="59"/>
        <v>#VALUE!</v>
      </c>
      <c r="P173" s="1881" t="e">
        <f t="shared" si="59"/>
        <v>#VALUE!</v>
      </c>
      <c r="Q173" s="1881" t="e">
        <f t="shared" si="59"/>
        <v>#VALUE!</v>
      </c>
      <c r="R173" s="1881" t="e">
        <f t="shared" si="59"/>
        <v>#VALUE!</v>
      </c>
      <c r="S173" s="1881" t="e">
        <f t="shared" si="59"/>
        <v>#VALUE!</v>
      </c>
      <c r="T173" s="1881" t="e">
        <f t="shared" si="59"/>
        <v>#VALUE!</v>
      </c>
      <c r="U173" s="1881" t="e">
        <f t="shared" si="59"/>
        <v>#VALUE!</v>
      </c>
      <c r="V173" s="1881" t="e">
        <f t="shared" si="59"/>
        <v>#VALUE!</v>
      </c>
      <c r="W173" s="1881" t="e">
        <f t="shared" si="59"/>
        <v>#VALUE!</v>
      </c>
      <c r="X173" s="1881" t="e">
        <f t="shared" si="59"/>
        <v>#VALUE!</v>
      </c>
      <c r="Y173" s="1881" t="e">
        <f t="shared" si="59"/>
        <v>#VALUE!</v>
      </c>
      <c r="Z173" s="1881" t="e">
        <f t="shared" si="59"/>
        <v>#VALUE!</v>
      </c>
      <c r="AA173" s="1881" t="e">
        <f t="shared" si="59"/>
        <v>#VALUE!</v>
      </c>
      <c r="AB173" s="1881" t="e">
        <f t="shared" si="59"/>
        <v>#VALUE!</v>
      </c>
      <c r="AC173" s="1881" t="e">
        <f t="shared" si="59"/>
        <v>#VALUE!</v>
      </c>
      <c r="AD173" s="1881" t="e">
        <f t="shared" si="59"/>
        <v>#VALUE!</v>
      </c>
      <c r="AE173" s="1881" t="e">
        <f t="shared" si="59"/>
        <v>#VALUE!</v>
      </c>
      <c r="AF173" s="1881" t="e">
        <f t="shared" si="59"/>
        <v>#VALUE!</v>
      </c>
      <c r="AG173" s="1881" t="e">
        <f t="shared" si="59"/>
        <v>#VALUE!</v>
      </c>
      <c r="AH173" s="1882" t="s">
        <v>2461</v>
      </c>
      <c r="AI173" s="1880">
        <f>_xlfn.AGGREGATE(9,6,C173:AG173)</f>
        <v>0</v>
      </c>
      <c r="AJ173" s="1870"/>
    </row>
    <row r="174" spans="2:36" s="1866" customFormat="1">
      <c r="B174" s="1890"/>
      <c r="C174" s="1890"/>
      <c r="D174" s="1890"/>
      <c r="E174" s="1890"/>
      <c r="F174" s="1890"/>
      <c r="G174" s="1890"/>
      <c r="H174" s="1890"/>
      <c r="I174" s="1890"/>
      <c r="J174" s="1890"/>
      <c r="K174" s="1890"/>
      <c r="L174" s="1890"/>
      <c r="M174" s="1890"/>
      <c r="N174" s="1890"/>
      <c r="O174" s="1890"/>
      <c r="P174" s="1890"/>
      <c r="Q174" s="1890"/>
      <c r="R174" s="1890"/>
      <c r="S174" s="1890"/>
      <c r="T174" s="1890"/>
      <c r="U174" s="1890"/>
      <c r="V174" s="1890"/>
      <c r="W174" s="1890"/>
      <c r="X174" s="1890"/>
      <c r="Y174" s="1890"/>
      <c r="Z174" s="1890"/>
      <c r="AA174" s="1890"/>
      <c r="AB174" s="1890"/>
      <c r="AC174" s="1890"/>
      <c r="AD174" s="1890"/>
      <c r="AE174" s="1890"/>
      <c r="AF174" s="1890"/>
      <c r="AG174" s="1890"/>
      <c r="AI174" s="1890"/>
    </row>
    <row r="175" spans="2:36" hidden="1">
      <c r="C175" s="1836" t="e">
        <f>YEAR(C178)</f>
        <v>#VALUE!</v>
      </c>
      <c r="D175" s="1836" t="e">
        <f>MONTH(C178)</f>
        <v>#VALUE!</v>
      </c>
    </row>
    <row r="176" spans="2:36">
      <c r="B176" s="1840" t="s">
        <v>2454</v>
      </c>
      <c r="C176" s="4126" t="e">
        <f>C178</f>
        <v>#VALUE!</v>
      </c>
      <c r="D176" s="4088"/>
      <c r="E176" s="4088"/>
      <c r="F176" s="4088"/>
      <c r="G176" s="4088"/>
      <c r="H176" s="4088"/>
      <c r="I176" s="4088"/>
      <c r="J176" s="4088"/>
      <c r="K176" s="4088"/>
      <c r="L176" s="4088"/>
      <c r="M176" s="4088"/>
      <c r="N176" s="4088"/>
      <c r="O176" s="4088"/>
      <c r="P176" s="4088"/>
      <c r="Q176" s="4088"/>
      <c r="R176" s="4088"/>
      <c r="S176" s="4088"/>
      <c r="T176" s="4088"/>
      <c r="U176" s="4088"/>
      <c r="V176" s="4088"/>
      <c r="W176" s="4088"/>
      <c r="X176" s="4088"/>
      <c r="Y176" s="4088"/>
      <c r="Z176" s="4088"/>
      <c r="AA176" s="4088"/>
      <c r="AB176" s="4088"/>
      <c r="AC176" s="4088"/>
      <c r="AD176" s="4088"/>
      <c r="AE176" s="4088"/>
      <c r="AF176" s="4088"/>
      <c r="AG176" s="4088"/>
      <c r="AH176" s="4088"/>
      <c r="AI176" s="4089"/>
    </row>
    <row r="177" spans="2:36">
      <c r="B177" s="1884"/>
      <c r="C177" s="1862" t="e">
        <f>DATE($C175,$D175,1)</f>
        <v>#VALUE!</v>
      </c>
      <c r="D177" s="1862" t="e">
        <f t="shared" ref="D177:AG177" si="60">C177+1</f>
        <v>#VALUE!</v>
      </c>
      <c r="E177" s="1862" t="e">
        <f t="shared" si="60"/>
        <v>#VALUE!</v>
      </c>
      <c r="F177" s="1862" t="e">
        <f t="shared" si="60"/>
        <v>#VALUE!</v>
      </c>
      <c r="G177" s="1862" t="e">
        <f t="shared" si="60"/>
        <v>#VALUE!</v>
      </c>
      <c r="H177" s="1862" t="e">
        <f t="shared" si="60"/>
        <v>#VALUE!</v>
      </c>
      <c r="I177" s="1862" t="e">
        <f t="shared" si="60"/>
        <v>#VALUE!</v>
      </c>
      <c r="J177" s="1862" t="e">
        <f t="shared" si="60"/>
        <v>#VALUE!</v>
      </c>
      <c r="K177" s="1862" t="e">
        <f t="shared" si="60"/>
        <v>#VALUE!</v>
      </c>
      <c r="L177" s="1862" t="e">
        <f t="shared" si="60"/>
        <v>#VALUE!</v>
      </c>
      <c r="M177" s="1862" t="e">
        <f t="shared" si="60"/>
        <v>#VALUE!</v>
      </c>
      <c r="N177" s="1862" t="e">
        <f t="shared" si="60"/>
        <v>#VALUE!</v>
      </c>
      <c r="O177" s="1862" t="e">
        <f t="shared" si="60"/>
        <v>#VALUE!</v>
      </c>
      <c r="P177" s="1862" t="e">
        <f t="shared" si="60"/>
        <v>#VALUE!</v>
      </c>
      <c r="Q177" s="1862" t="e">
        <f t="shared" si="60"/>
        <v>#VALUE!</v>
      </c>
      <c r="R177" s="1862" t="e">
        <f t="shared" si="60"/>
        <v>#VALUE!</v>
      </c>
      <c r="S177" s="1862" t="e">
        <f t="shared" si="60"/>
        <v>#VALUE!</v>
      </c>
      <c r="T177" s="1862" t="e">
        <f t="shared" si="60"/>
        <v>#VALUE!</v>
      </c>
      <c r="U177" s="1862" t="e">
        <f t="shared" si="60"/>
        <v>#VALUE!</v>
      </c>
      <c r="V177" s="1862" t="e">
        <f t="shared" si="60"/>
        <v>#VALUE!</v>
      </c>
      <c r="W177" s="1862" t="e">
        <f t="shared" si="60"/>
        <v>#VALUE!</v>
      </c>
      <c r="X177" s="1862" t="e">
        <f t="shared" si="60"/>
        <v>#VALUE!</v>
      </c>
      <c r="Y177" s="1862" t="e">
        <f t="shared" si="60"/>
        <v>#VALUE!</v>
      </c>
      <c r="Z177" s="1862" t="e">
        <f t="shared" si="60"/>
        <v>#VALUE!</v>
      </c>
      <c r="AA177" s="1862" t="e">
        <f t="shared" si="60"/>
        <v>#VALUE!</v>
      </c>
      <c r="AB177" s="1862" t="e">
        <f t="shared" si="60"/>
        <v>#VALUE!</v>
      </c>
      <c r="AC177" s="1862" t="e">
        <f t="shared" si="60"/>
        <v>#VALUE!</v>
      </c>
      <c r="AD177" s="1862" t="e">
        <f t="shared" si="60"/>
        <v>#VALUE!</v>
      </c>
      <c r="AE177" s="1862" t="e">
        <f t="shared" si="60"/>
        <v>#VALUE!</v>
      </c>
      <c r="AF177" s="1862" t="e">
        <f t="shared" si="60"/>
        <v>#VALUE!</v>
      </c>
      <c r="AG177" s="1862" t="e">
        <f t="shared" si="60"/>
        <v>#VALUE!</v>
      </c>
      <c r="AH177" s="1885"/>
      <c r="AI177" s="1886"/>
    </row>
    <row r="178" spans="2:36">
      <c r="B178" s="1887" t="s">
        <v>2455</v>
      </c>
      <c r="C178" s="1888" t="e">
        <f>IF(EDATE(C163,1)&gt;$G$5,"",EDATE(C163,1))</f>
        <v>#VALUE!</v>
      </c>
      <c r="D178" s="1862" t="e">
        <f t="shared" ref="D178:AG178" si="61">IF(D177&gt;$G$5,"",IF(C178=EOMONTH(DATE($C175,$D175,1),0),"",IF(C178="","",C178+1)))</f>
        <v>#VALUE!</v>
      </c>
      <c r="E178" s="1862" t="e">
        <f t="shared" si="61"/>
        <v>#VALUE!</v>
      </c>
      <c r="F178" s="1862" t="e">
        <f t="shared" si="61"/>
        <v>#VALUE!</v>
      </c>
      <c r="G178" s="1862" t="e">
        <f t="shared" si="61"/>
        <v>#VALUE!</v>
      </c>
      <c r="H178" s="1862" t="e">
        <f t="shared" si="61"/>
        <v>#VALUE!</v>
      </c>
      <c r="I178" s="1862" t="e">
        <f t="shared" si="61"/>
        <v>#VALUE!</v>
      </c>
      <c r="J178" s="1862" t="e">
        <f t="shared" si="61"/>
        <v>#VALUE!</v>
      </c>
      <c r="K178" s="1862" t="e">
        <f t="shared" si="61"/>
        <v>#VALUE!</v>
      </c>
      <c r="L178" s="1862" t="e">
        <f t="shared" si="61"/>
        <v>#VALUE!</v>
      </c>
      <c r="M178" s="1862" t="e">
        <f t="shared" si="61"/>
        <v>#VALUE!</v>
      </c>
      <c r="N178" s="1862" t="e">
        <f t="shared" si="61"/>
        <v>#VALUE!</v>
      </c>
      <c r="O178" s="1862" t="e">
        <f t="shared" si="61"/>
        <v>#VALUE!</v>
      </c>
      <c r="P178" s="1862" t="e">
        <f t="shared" si="61"/>
        <v>#VALUE!</v>
      </c>
      <c r="Q178" s="1862" t="e">
        <f t="shared" si="61"/>
        <v>#VALUE!</v>
      </c>
      <c r="R178" s="1862" t="e">
        <f t="shared" si="61"/>
        <v>#VALUE!</v>
      </c>
      <c r="S178" s="1862" t="e">
        <f t="shared" si="61"/>
        <v>#VALUE!</v>
      </c>
      <c r="T178" s="1862" t="e">
        <f t="shared" si="61"/>
        <v>#VALUE!</v>
      </c>
      <c r="U178" s="1862" t="e">
        <f t="shared" si="61"/>
        <v>#VALUE!</v>
      </c>
      <c r="V178" s="1862" t="e">
        <f t="shared" si="61"/>
        <v>#VALUE!</v>
      </c>
      <c r="W178" s="1862" t="e">
        <f t="shared" si="61"/>
        <v>#VALUE!</v>
      </c>
      <c r="X178" s="1862" t="e">
        <f t="shared" si="61"/>
        <v>#VALUE!</v>
      </c>
      <c r="Y178" s="1862" t="e">
        <f t="shared" si="61"/>
        <v>#VALUE!</v>
      </c>
      <c r="Z178" s="1862" t="e">
        <f t="shared" si="61"/>
        <v>#VALUE!</v>
      </c>
      <c r="AA178" s="1862" t="e">
        <f t="shared" si="61"/>
        <v>#VALUE!</v>
      </c>
      <c r="AB178" s="1862" t="e">
        <f t="shared" si="61"/>
        <v>#VALUE!</v>
      </c>
      <c r="AC178" s="1862" t="e">
        <f t="shared" si="61"/>
        <v>#VALUE!</v>
      </c>
      <c r="AD178" s="1862" t="e">
        <f t="shared" si="61"/>
        <v>#VALUE!</v>
      </c>
      <c r="AE178" s="1862" t="e">
        <f t="shared" si="61"/>
        <v>#VALUE!</v>
      </c>
      <c r="AF178" s="1862" t="e">
        <f t="shared" si="61"/>
        <v>#VALUE!</v>
      </c>
      <c r="AG178" s="1862" t="e">
        <f t="shared" si="61"/>
        <v>#VALUE!</v>
      </c>
      <c r="AH178" s="1863" t="s">
        <v>2456</v>
      </c>
      <c r="AI178" s="1864">
        <f>+COUNTIFS(C179:AG179,"土",C180:AG180,"")+COUNTIFS(C179:AG179,"日",C180:AG180,"")</f>
        <v>0</v>
      </c>
    </row>
    <row r="179" spans="2:36" s="1866" customFormat="1">
      <c r="B179" s="1889" t="s">
        <v>1184</v>
      </c>
      <c r="C179" s="1865" t="str">
        <f>IFERROR(TEXT(WEEKDAY(+C178),"aaa"),"")</f>
        <v/>
      </c>
      <c r="D179" s="1865" t="str">
        <f t="shared" ref="D179:AG179" si="62">IFERROR(TEXT(WEEKDAY(+D178),"aaa"),"")</f>
        <v/>
      </c>
      <c r="E179" s="1865" t="str">
        <f t="shared" si="62"/>
        <v/>
      </c>
      <c r="F179" s="1865" t="str">
        <f t="shared" si="62"/>
        <v/>
      </c>
      <c r="G179" s="1865" t="str">
        <f t="shared" si="62"/>
        <v/>
      </c>
      <c r="H179" s="1865" t="str">
        <f t="shared" si="62"/>
        <v/>
      </c>
      <c r="I179" s="1865" t="str">
        <f t="shared" si="62"/>
        <v/>
      </c>
      <c r="J179" s="1865" t="str">
        <f t="shared" si="62"/>
        <v/>
      </c>
      <c r="K179" s="1865" t="str">
        <f t="shared" si="62"/>
        <v/>
      </c>
      <c r="L179" s="1865" t="str">
        <f t="shared" si="62"/>
        <v/>
      </c>
      <c r="M179" s="1865" t="str">
        <f t="shared" si="62"/>
        <v/>
      </c>
      <c r="N179" s="1865" t="str">
        <f t="shared" si="62"/>
        <v/>
      </c>
      <c r="O179" s="1865" t="str">
        <f t="shared" si="62"/>
        <v/>
      </c>
      <c r="P179" s="1865" t="str">
        <f t="shared" si="62"/>
        <v/>
      </c>
      <c r="Q179" s="1865" t="str">
        <f t="shared" si="62"/>
        <v/>
      </c>
      <c r="R179" s="1865" t="str">
        <f t="shared" si="62"/>
        <v/>
      </c>
      <c r="S179" s="1865" t="str">
        <f t="shared" si="62"/>
        <v/>
      </c>
      <c r="T179" s="1865" t="str">
        <f t="shared" si="62"/>
        <v/>
      </c>
      <c r="U179" s="1865" t="str">
        <f t="shared" si="62"/>
        <v/>
      </c>
      <c r="V179" s="1865" t="str">
        <f t="shared" si="62"/>
        <v/>
      </c>
      <c r="W179" s="1865" t="str">
        <f t="shared" si="62"/>
        <v/>
      </c>
      <c r="X179" s="1865" t="str">
        <f t="shared" si="62"/>
        <v/>
      </c>
      <c r="Y179" s="1865" t="str">
        <f t="shared" si="62"/>
        <v/>
      </c>
      <c r="Z179" s="1865" t="str">
        <f t="shared" si="62"/>
        <v/>
      </c>
      <c r="AA179" s="1865" t="str">
        <f t="shared" si="62"/>
        <v/>
      </c>
      <c r="AB179" s="1865" t="str">
        <f t="shared" si="62"/>
        <v/>
      </c>
      <c r="AC179" s="1865" t="str">
        <f t="shared" si="62"/>
        <v/>
      </c>
      <c r="AD179" s="1865" t="str">
        <f t="shared" si="62"/>
        <v/>
      </c>
      <c r="AE179" s="1865" t="str">
        <f t="shared" si="62"/>
        <v/>
      </c>
      <c r="AF179" s="1865" t="str">
        <f t="shared" si="62"/>
        <v/>
      </c>
      <c r="AG179" s="1865" t="str">
        <f t="shared" si="62"/>
        <v/>
      </c>
      <c r="AH179" s="1863" t="s">
        <v>2457</v>
      </c>
      <c r="AI179" s="1864">
        <f>+COUNTIF(C180:AG180,"夏休")+COUNTIF(C180:AG180,"冬休")+COUNTIF(C180:AG180,"中止")</f>
        <v>0</v>
      </c>
    </row>
    <row r="180" spans="2:36" s="1866" customFormat="1" ht="13.5" customHeight="1">
      <c r="B180" s="4090" t="s">
        <v>2458</v>
      </c>
      <c r="C180" s="4092"/>
      <c r="D180" s="4087"/>
      <c r="E180" s="4087"/>
      <c r="F180" s="4087"/>
      <c r="G180" s="4087"/>
      <c r="H180" s="4087"/>
      <c r="I180" s="4087"/>
      <c r="J180" s="4087"/>
      <c r="K180" s="4087"/>
      <c r="L180" s="4087"/>
      <c r="M180" s="4087"/>
      <c r="N180" s="4087"/>
      <c r="O180" s="4087"/>
      <c r="P180" s="4087"/>
      <c r="Q180" s="4087"/>
      <c r="R180" s="4087"/>
      <c r="S180" s="4087"/>
      <c r="T180" s="4087"/>
      <c r="U180" s="4087"/>
      <c r="V180" s="4087"/>
      <c r="W180" s="4087"/>
      <c r="X180" s="4087"/>
      <c r="Y180" s="4087"/>
      <c r="Z180" s="4087"/>
      <c r="AA180" s="4087"/>
      <c r="AB180" s="4087"/>
      <c r="AC180" s="4087"/>
      <c r="AD180" s="4087"/>
      <c r="AE180" s="4087"/>
      <c r="AF180" s="4087"/>
      <c r="AG180" s="4114"/>
      <c r="AH180" s="1867" t="s">
        <v>1187</v>
      </c>
      <c r="AI180" s="1868">
        <f>COUNT(C178:AG178)-AI179</f>
        <v>0</v>
      </c>
    </row>
    <row r="181" spans="2:36" s="1866" customFormat="1" ht="13.5" customHeight="1">
      <c r="B181" s="4091"/>
      <c r="C181" s="4092"/>
      <c r="D181" s="4087"/>
      <c r="E181" s="4087"/>
      <c r="F181" s="4087"/>
      <c r="G181" s="4087"/>
      <c r="H181" s="4087"/>
      <c r="I181" s="4087"/>
      <c r="J181" s="4087"/>
      <c r="K181" s="4087"/>
      <c r="L181" s="4087"/>
      <c r="M181" s="4087"/>
      <c r="N181" s="4087"/>
      <c r="O181" s="4087"/>
      <c r="P181" s="4087"/>
      <c r="Q181" s="4087"/>
      <c r="R181" s="4087"/>
      <c r="S181" s="4087"/>
      <c r="T181" s="4087"/>
      <c r="U181" s="4087"/>
      <c r="V181" s="4087"/>
      <c r="W181" s="4087"/>
      <c r="X181" s="4087"/>
      <c r="Y181" s="4087"/>
      <c r="Z181" s="4087"/>
      <c r="AA181" s="4087"/>
      <c r="AB181" s="4087"/>
      <c r="AC181" s="4087"/>
      <c r="AD181" s="4087"/>
      <c r="AE181" s="4087"/>
      <c r="AF181" s="4087"/>
      <c r="AG181" s="4114"/>
      <c r="AH181" s="1867" t="s">
        <v>1188</v>
      </c>
      <c r="AI181" s="1869">
        <f>+COUNTIF(C182:AG183,"休")</f>
        <v>0</v>
      </c>
      <c r="AJ181" s="1870" t="e">
        <f>IF(AI182&gt;0.285,"",IF(AI181&lt;AI178,"←計画日数が足りません",""))</f>
        <v>#DIV/0!</v>
      </c>
    </row>
    <row r="182" spans="2:36" s="1866" customFormat="1" ht="13.5" customHeight="1">
      <c r="B182" s="4115" t="s">
        <v>1175</v>
      </c>
      <c r="C182" s="4116"/>
      <c r="D182" s="4113"/>
      <c r="E182" s="4113"/>
      <c r="F182" s="4113"/>
      <c r="G182" s="4113"/>
      <c r="H182" s="4113"/>
      <c r="I182" s="4113"/>
      <c r="J182" s="4113"/>
      <c r="K182" s="4113"/>
      <c r="L182" s="4113"/>
      <c r="M182" s="4113"/>
      <c r="N182" s="4113"/>
      <c r="O182" s="4113"/>
      <c r="P182" s="4113"/>
      <c r="Q182" s="4113"/>
      <c r="R182" s="4113"/>
      <c r="S182" s="4113"/>
      <c r="T182" s="4113"/>
      <c r="U182" s="4113"/>
      <c r="V182" s="4113"/>
      <c r="W182" s="4113"/>
      <c r="X182" s="4113"/>
      <c r="Y182" s="4113"/>
      <c r="Z182" s="4113"/>
      <c r="AA182" s="4113"/>
      <c r="AB182" s="4113"/>
      <c r="AC182" s="4113"/>
      <c r="AD182" s="4113"/>
      <c r="AE182" s="4113"/>
      <c r="AF182" s="4113"/>
      <c r="AG182" s="4119"/>
      <c r="AH182" s="1867" t="s">
        <v>1189</v>
      </c>
      <c r="AI182" s="1871" t="e">
        <f>+AI181/AI180</f>
        <v>#DIV/0!</v>
      </c>
    </row>
    <row r="183" spans="2:36" s="1866" customFormat="1">
      <c r="B183" s="4115"/>
      <c r="C183" s="4116"/>
      <c r="D183" s="4113"/>
      <c r="E183" s="4113"/>
      <c r="F183" s="4113"/>
      <c r="G183" s="4113"/>
      <c r="H183" s="4113"/>
      <c r="I183" s="4113"/>
      <c r="J183" s="4113"/>
      <c r="K183" s="4113"/>
      <c r="L183" s="4113"/>
      <c r="M183" s="4113"/>
      <c r="N183" s="4113"/>
      <c r="O183" s="4113"/>
      <c r="P183" s="4113"/>
      <c r="Q183" s="4113"/>
      <c r="R183" s="4113"/>
      <c r="S183" s="4113"/>
      <c r="T183" s="4113"/>
      <c r="U183" s="4113"/>
      <c r="V183" s="4113"/>
      <c r="W183" s="4113"/>
      <c r="X183" s="4113"/>
      <c r="Y183" s="4113"/>
      <c r="Z183" s="4113"/>
      <c r="AA183" s="4113"/>
      <c r="AB183" s="4113"/>
      <c r="AC183" s="4113"/>
      <c r="AD183" s="4113"/>
      <c r="AE183" s="4113"/>
      <c r="AF183" s="4113"/>
      <c r="AG183" s="4119"/>
      <c r="AH183" s="1867" t="s">
        <v>1169</v>
      </c>
      <c r="AI183" s="1869">
        <f>+COUNTA(C184:AG185)</f>
        <v>0</v>
      </c>
    </row>
    <row r="184" spans="2:36" s="1866" customFormat="1">
      <c r="B184" s="4120" t="s">
        <v>1178</v>
      </c>
      <c r="C184" s="4122"/>
      <c r="D184" s="4117"/>
      <c r="E184" s="4117"/>
      <c r="F184" s="4117"/>
      <c r="G184" s="4117"/>
      <c r="H184" s="4117"/>
      <c r="I184" s="4117"/>
      <c r="J184" s="4117"/>
      <c r="K184" s="4117"/>
      <c r="L184" s="4117"/>
      <c r="M184" s="4117"/>
      <c r="N184" s="4117"/>
      <c r="O184" s="4117"/>
      <c r="P184" s="4117"/>
      <c r="Q184" s="4117"/>
      <c r="R184" s="4117"/>
      <c r="S184" s="4117"/>
      <c r="T184" s="4117"/>
      <c r="U184" s="4117"/>
      <c r="V184" s="4117"/>
      <c r="W184" s="4117"/>
      <c r="X184" s="4117"/>
      <c r="Y184" s="4117"/>
      <c r="Z184" s="4117"/>
      <c r="AA184" s="4117"/>
      <c r="AB184" s="4117"/>
      <c r="AC184" s="4117"/>
      <c r="AD184" s="4117"/>
      <c r="AE184" s="4117"/>
      <c r="AF184" s="4117"/>
      <c r="AG184" s="4124"/>
      <c r="AH184" s="1872" t="s">
        <v>1190</v>
      </c>
      <c r="AI184" s="1873" t="e">
        <f>+AI183/AI180</f>
        <v>#DIV/0!</v>
      </c>
    </row>
    <row r="185" spans="2:36" s="1866" customFormat="1">
      <c r="B185" s="4121"/>
      <c r="C185" s="4123"/>
      <c r="D185" s="4118"/>
      <c r="E185" s="4118"/>
      <c r="F185" s="4118"/>
      <c r="G185" s="4118"/>
      <c r="H185" s="4118"/>
      <c r="I185" s="4118"/>
      <c r="J185" s="4118"/>
      <c r="K185" s="4118"/>
      <c r="L185" s="4118"/>
      <c r="M185" s="4118"/>
      <c r="N185" s="4118"/>
      <c r="O185" s="4118"/>
      <c r="P185" s="4118"/>
      <c r="Q185" s="4118"/>
      <c r="R185" s="4118"/>
      <c r="S185" s="4118"/>
      <c r="T185" s="4118"/>
      <c r="U185" s="4118"/>
      <c r="V185" s="4118"/>
      <c r="W185" s="4118"/>
      <c r="X185" s="4118"/>
      <c r="Y185" s="4118"/>
      <c r="Z185" s="4118"/>
      <c r="AA185" s="4118"/>
      <c r="AB185" s="4118"/>
      <c r="AC185" s="4118"/>
      <c r="AD185" s="4118"/>
      <c r="AE185" s="4118"/>
      <c r="AF185" s="4118"/>
      <c r="AG185" s="4125"/>
      <c r="AH185" s="1876" t="s">
        <v>2459</v>
      </c>
      <c r="AI185" s="1877" t="str">
        <f>IF(7&gt;AI180,"対象外",IF(AI183&gt;=AI178,"OK","NG"))</f>
        <v>対象外</v>
      </c>
      <c r="AJ185" s="1870" t="str">
        <f>IF(AI185="対象外","←７日間に満たない期間は達成判定の対象外",IF(AI185="NG","←月単位未達成","←月単位達成"))</f>
        <v>←７日間に満たない期間は達成判定の対象外</v>
      </c>
    </row>
    <row r="186" spans="2:36" hidden="1">
      <c r="B186" s="1854"/>
      <c r="C186" s="1878" t="e">
        <f t="shared" ref="C186:AG186" si="63">IF(AND(DAY(C178)&gt;=22,DAY(C178)&lt;=28,C179="土"),1,0)</f>
        <v>#VALUE!</v>
      </c>
      <c r="D186" s="1878" t="e">
        <f t="shared" si="63"/>
        <v>#VALUE!</v>
      </c>
      <c r="E186" s="1878" t="e">
        <f t="shared" si="63"/>
        <v>#VALUE!</v>
      </c>
      <c r="F186" s="1878" t="e">
        <f t="shared" si="63"/>
        <v>#VALUE!</v>
      </c>
      <c r="G186" s="1878" t="e">
        <f t="shared" si="63"/>
        <v>#VALUE!</v>
      </c>
      <c r="H186" s="1878" t="e">
        <f t="shared" si="63"/>
        <v>#VALUE!</v>
      </c>
      <c r="I186" s="1878" t="e">
        <f t="shared" si="63"/>
        <v>#VALUE!</v>
      </c>
      <c r="J186" s="1878" t="e">
        <f t="shared" si="63"/>
        <v>#VALUE!</v>
      </c>
      <c r="K186" s="1878" t="e">
        <f t="shared" si="63"/>
        <v>#VALUE!</v>
      </c>
      <c r="L186" s="1878" t="e">
        <f t="shared" si="63"/>
        <v>#VALUE!</v>
      </c>
      <c r="M186" s="1878" t="e">
        <f t="shared" si="63"/>
        <v>#VALUE!</v>
      </c>
      <c r="N186" s="1878" t="e">
        <f t="shared" si="63"/>
        <v>#VALUE!</v>
      </c>
      <c r="O186" s="1878" t="e">
        <f t="shared" si="63"/>
        <v>#VALUE!</v>
      </c>
      <c r="P186" s="1878" t="e">
        <f t="shared" si="63"/>
        <v>#VALUE!</v>
      </c>
      <c r="Q186" s="1878" t="e">
        <f t="shared" si="63"/>
        <v>#VALUE!</v>
      </c>
      <c r="R186" s="1878" t="e">
        <f t="shared" si="63"/>
        <v>#VALUE!</v>
      </c>
      <c r="S186" s="1878" t="e">
        <f t="shared" si="63"/>
        <v>#VALUE!</v>
      </c>
      <c r="T186" s="1878" t="e">
        <f t="shared" si="63"/>
        <v>#VALUE!</v>
      </c>
      <c r="U186" s="1878" t="e">
        <f t="shared" si="63"/>
        <v>#VALUE!</v>
      </c>
      <c r="V186" s="1878" t="e">
        <f t="shared" si="63"/>
        <v>#VALUE!</v>
      </c>
      <c r="W186" s="1878" t="e">
        <f t="shared" si="63"/>
        <v>#VALUE!</v>
      </c>
      <c r="X186" s="1878" t="e">
        <f t="shared" si="63"/>
        <v>#VALUE!</v>
      </c>
      <c r="Y186" s="1878" t="e">
        <f t="shared" si="63"/>
        <v>#VALUE!</v>
      </c>
      <c r="Z186" s="1878" t="e">
        <f t="shared" si="63"/>
        <v>#VALUE!</v>
      </c>
      <c r="AA186" s="1878" t="e">
        <f t="shared" si="63"/>
        <v>#VALUE!</v>
      </c>
      <c r="AB186" s="1878" t="e">
        <f t="shared" si="63"/>
        <v>#VALUE!</v>
      </c>
      <c r="AC186" s="1878" t="e">
        <f t="shared" si="63"/>
        <v>#VALUE!</v>
      </c>
      <c r="AD186" s="1878" t="e">
        <f t="shared" si="63"/>
        <v>#VALUE!</v>
      </c>
      <c r="AE186" s="1878" t="e">
        <f t="shared" si="63"/>
        <v>#VALUE!</v>
      </c>
      <c r="AF186" s="1878" t="e">
        <f t="shared" si="63"/>
        <v>#VALUE!</v>
      </c>
      <c r="AG186" s="1878" t="e">
        <f t="shared" si="63"/>
        <v>#VALUE!</v>
      </c>
      <c r="AH186" s="1879" t="s">
        <v>2460</v>
      </c>
      <c r="AI186" s="1880">
        <f>_xlfn.AGGREGATE(9,6,C186:AG186)</f>
        <v>0</v>
      </c>
      <c r="AJ186" s="1870"/>
    </row>
    <row r="187" spans="2:36" hidden="1">
      <c r="B187" s="1854"/>
      <c r="C187" s="1881" t="e">
        <f t="shared" ref="C187:AG187" si="64">IF(AND(DAY(C178)&gt;=22,DAY(C178)&lt;=28,C179="土",OR(C184="休",C184="雨")),1,0)</f>
        <v>#VALUE!</v>
      </c>
      <c r="D187" s="1881" t="e">
        <f t="shared" si="64"/>
        <v>#VALUE!</v>
      </c>
      <c r="E187" s="1881" t="e">
        <f t="shared" si="64"/>
        <v>#VALUE!</v>
      </c>
      <c r="F187" s="1881" t="e">
        <f t="shared" si="64"/>
        <v>#VALUE!</v>
      </c>
      <c r="G187" s="1881" t="e">
        <f t="shared" si="64"/>
        <v>#VALUE!</v>
      </c>
      <c r="H187" s="1881" t="e">
        <f t="shared" si="64"/>
        <v>#VALUE!</v>
      </c>
      <c r="I187" s="1881" t="e">
        <f t="shared" si="64"/>
        <v>#VALUE!</v>
      </c>
      <c r="J187" s="1881" t="e">
        <f t="shared" si="64"/>
        <v>#VALUE!</v>
      </c>
      <c r="K187" s="1881" t="e">
        <f t="shared" si="64"/>
        <v>#VALUE!</v>
      </c>
      <c r="L187" s="1881" t="e">
        <f t="shared" si="64"/>
        <v>#VALUE!</v>
      </c>
      <c r="M187" s="1881" t="e">
        <f t="shared" si="64"/>
        <v>#VALUE!</v>
      </c>
      <c r="N187" s="1881" t="e">
        <f t="shared" si="64"/>
        <v>#VALUE!</v>
      </c>
      <c r="O187" s="1881" t="e">
        <f t="shared" si="64"/>
        <v>#VALUE!</v>
      </c>
      <c r="P187" s="1881" t="e">
        <f t="shared" si="64"/>
        <v>#VALUE!</v>
      </c>
      <c r="Q187" s="1881" t="e">
        <f t="shared" si="64"/>
        <v>#VALUE!</v>
      </c>
      <c r="R187" s="1881" t="e">
        <f t="shared" si="64"/>
        <v>#VALUE!</v>
      </c>
      <c r="S187" s="1881" t="e">
        <f t="shared" si="64"/>
        <v>#VALUE!</v>
      </c>
      <c r="T187" s="1881" t="e">
        <f t="shared" si="64"/>
        <v>#VALUE!</v>
      </c>
      <c r="U187" s="1881" t="e">
        <f t="shared" si="64"/>
        <v>#VALUE!</v>
      </c>
      <c r="V187" s="1881" t="e">
        <f t="shared" si="64"/>
        <v>#VALUE!</v>
      </c>
      <c r="W187" s="1881" t="e">
        <f t="shared" si="64"/>
        <v>#VALUE!</v>
      </c>
      <c r="X187" s="1881" t="e">
        <f t="shared" si="64"/>
        <v>#VALUE!</v>
      </c>
      <c r="Y187" s="1881" t="e">
        <f t="shared" si="64"/>
        <v>#VALUE!</v>
      </c>
      <c r="Z187" s="1881" t="e">
        <f t="shared" si="64"/>
        <v>#VALUE!</v>
      </c>
      <c r="AA187" s="1881" t="e">
        <f t="shared" si="64"/>
        <v>#VALUE!</v>
      </c>
      <c r="AB187" s="1881" t="e">
        <f t="shared" si="64"/>
        <v>#VALUE!</v>
      </c>
      <c r="AC187" s="1881" t="e">
        <f t="shared" si="64"/>
        <v>#VALUE!</v>
      </c>
      <c r="AD187" s="1881" t="e">
        <f t="shared" si="64"/>
        <v>#VALUE!</v>
      </c>
      <c r="AE187" s="1881" t="e">
        <f t="shared" si="64"/>
        <v>#VALUE!</v>
      </c>
      <c r="AF187" s="1881" t="e">
        <f t="shared" si="64"/>
        <v>#VALUE!</v>
      </c>
      <c r="AG187" s="1881" t="e">
        <f t="shared" si="64"/>
        <v>#VALUE!</v>
      </c>
      <c r="AH187" s="1882" t="s">
        <v>2461</v>
      </c>
      <c r="AI187" s="1880">
        <f>_xlfn.AGGREGATE(9,6,C187:AG187)</f>
        <v>0</v>
      </c>
      <c r="AJ187" s="1870"/>
    </row>
    <row r="188" spans="2:36" s="1866" customFormat="1">
      <c r="B188" s="1890"/>
      <c r="C188" s="1890"/>
      <c r="D188" s="1890"/>
      <c r="E188" s="1890"/>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c r="AC188" s="1890"/>
      <c r="AD188" s="1890"/>
      <c r="AE188" s="1890"/>
      <c r="AF188" s="1890"/>
      <c r="AG188" s="1890"/>
      <c r="AI188" s="1890"/>
    </row>
    <row r="189" spans="2:36" hidden="1">
      <c r="C189" s="1836" t="e">
        <f>YEAR(C192)</f>
        <v>#VALUE!</v>
      </c>
      <c r="D189" s="1836" t="e">
        <f>MONTH(C192)</f>
        <v>#VALUE!</v>
      </c>
    </row>
    <row r="190" spans="2:36">
      <c r="B190" s="1840" t="s">
        <v>2454</v>
      </c>
      <c r="C190" s="4126" t="e">
        <f>C192</f>
        <v>#VALUE!</v>
      </c>
      <c r="D190" s="4088"/>
      <c r="E190" s="4088"/>
      <c r="F190" s="4088"/>
      <c r="G190" s="4088"/>
      <c r="H190" s="4088"/>
      <c r="I190" s="4088"/>
      <c r="J190" s="4088"/>
      <c r="K190" s="4088"/>
      <c r="L190" s="4088"/>
      <c r="M190" s="4088"/>
      <c r="N190" s="4088"/>
      <c r="O190" s="4088"/>
      <c r="P190" s="4088"/>
      <c r="Q190" s="4088"/>
      <c r="R190" s="4088"/>
      <c r="S190" s="4088"/>
      <c r="T190" s="4088"/>
      <c r="U190" s="4088"/>
      <c r="V190" s="4088"/>
      <c r="W190" s="4088"/>
      <c r="X190" s="4088"/>
      <c r="Y190" s="4088"/>
      <c r="Z190" s="4088"/>
      <c r="AA190" s="4088"/>
      <c r="AB190" s="4088"/>
      <c r="AC190" s="4088"/>
      <c r="AD190" s="4088"/>
      <c r="AE190" s="4088"/>
      <c r="AF190" s="4088"/>
      <c r="AG190" s="4088"/>
      <c r="AH190" s="4088"/>
      <c r="AI190" s="4089"/>
    </row>
    <row r="191" spans="2:36">
      <c r="B191" s="1884"/>
      <c r="C191" s="1862" t="e">
        <f>DATE($C189,$D189,1)</f>
        <v>#VALUE!</v>
      </c>
      <c r="D191" s="1862" t="e">
        <f t="shared" ref="D191:AG191" si="65">C191+1</f>
        <v>#VALUE!</v>
      </c>
      <c r="E191" s="1862" t="e">
        <f t="shared" si="65"/>
        <v>#VALUE!</v>
      </c>
      <c r="F191" s="1862" t="e">
        <f t="shared" si="65"/>
        <v>#VALUE!</v>
      </c>
      <c r="G191" s="1862" t="e">
        <f t="shared" si="65"/>
        <v>#VALUE!</v>
      </c>
      <c r="H191" s="1862" t="e">
        <f t="shared" si="65"/>
        <v>#VALUE!</v>
      </c>
      <c r="I191" s="1862" t="e">
        <f t="shared" si="65"/>
        <v>#VALUE!</v>
      </c>
      <c r="J191" s="1862" t="e">
        <f t="shared" si="65"/>
        <v>#VALUE!</v>
      </c>
      <c r="K191" s="1862" t="e">
        <f t="shared" si="65"/>
        <v>#VALUE!</v>
      </c>
      <c r="L191" s="1862" t="e">
        <f t="shared" si="65"/>
        <v>#VALUE!</v>
      </c>
      <c r="M191" s="1862" t="e">
        <f t="shared" si="65"/>
        <v>#VALUE!</v>
      </c>
      <c r="N191" s="1862" t="e">
        <f t="shared" si="65"/>
        <v>#VALUE!</v>
      </c>
      <c r="O191" s="1862" t="e">
        <f t="shared" si="65"/>
        <v>#VALUE!</v>
      </c>
      <c r="P191" s="1862" t="e">
        <f t="shared" si="65"/>
        <v>#VALUE!</v>
      </c>
      <c r="Q191" s="1862" t="e">
        <f t="shared" si="65"/>
        <v>#VALUE!</v>
      </c>
      <c r="R191" s="1862" t="e">
        <f t="shared" si="65"/>
        <v>#VALUE!</v>
      </c>
      <c r="S191" s="1862" t="e">
        <f t="shared" si="65"/>
        <v>#VALUE!</v>
      </c>
      <c r="T191" s="1862" t="e">
        <f t="shared" si="65"/>
        <v>#VALUE!</v>
      </c>
      <c r="U191" s="1862" t="e">
        <f t="shared" si="65"/>
        <v>#VALUE!</v>
      </c>
      <c r="V191" s="1862" t="e">
        <f t="shared" si="65"/>
        <v>#VALUE!</v>
      </c>
      <c r="W191" s="1862" t="e">
        <f t="shared" si="65"/>
        <v>#VALUE!</v>
      </c>
      <c r="X191" s="1862" t="e">
        <f t="shared" si="65"/>
        <v>#VALUE!</v>
      </c>
      <c r="Y191" s="1862" t="e">
        <f t="shared" si="65"/>
        <v>#VALUE!</v>
      </c>
      <c r="Z191" s="1862" t="e">
        <f t="shared" si="65"/>
        <v>#VALUE!</v>
      </c>
      <c r="AA191" s="1862" t="e">
        <f t="shared" si="65"/>
        <v>#VALUE!</v>
      </c>
      <c r="AB191" s="1862" t="e">
        <f t="shared" si="65"/>
        <v>#VALUE!</v>
      </c>
      <c r="AC191" s="1862" t="e">
        <f t="shared" si="65"/>
        <v>#VALUE!</v>
      </c>
      <c r="AD191" s="1862" t="e">
        <f t="shared" si="65"/>
        <v>#VALUE!</v>
      </c>
      <c r="AE191" s="1862" t="e">
        <f t="shared" si="65"/>
        <v>#VALUE!</v>
      </c>
      <c r="AF191" s="1862" t="e">
        <f t="shared" si="65"/>
        <v>#VALUE!</v>
      </c>
      <c r="AG191" s="1862" t="e">
        <f t="shared" si="65"/>
        <v>#VALUE!</v>
      </c>
      <c r="AH191" s="1885"/>
      <c r="AI191" s="1886"/>
    </row>
    <row r="192" spans="2:36">
      <c r="B192" s="1887" t="s">
        <v>2455</v>
      </c>
      <c r="C192" s="1888" t="e">
        <f>IF(EDATE(C177,1)&gt;$G$5,"",EDATE(C177,1))</f>
        <v>#VALUE!</v>
      </c>
      <c r="D192" s="1862" t="e">
        <f t="shared" ref="D192:AG192" si="66">IF(D191&gt;$G$5,"",IF(C192=EOMONTH(DATE($C189,$D189,1),0),"",IF(C192="","",C192+1)))</f>
        <v>#VALUE!</v>
      </c>
      <c r="E192" s="1862" t="e">
        <f t="shared" si="66"/>
        <v>#VALUE!</v>
      </c>
      <c r="F192" s="1862" t="e">
        <f t="shared" si="66"/>
        <v>#VALUE!</v>
      </c>
      <c r="G192" s="1862" t="e">
        <f t="shared" si="66"/>
        <v>#VALUE!</v>
      </c>
      <c r="H192" s="1862" t="e">
        <f t="shared" si="66"/>
        <v>#VALUE!</v>
      </c>
      <c r="I192" s="1862" t="e">
        <f t="shared" si="66"/>
        <v>#VALUE!</v>
      </c>
      <c r="J192" s="1862" t="e">
        <f t="shared" si="66"/>
        <v>#VALUE!</v>
      </c>
      <c r="K192" s="1862" t="e">
        <f t="shared" si="66"/>
        <v>#VALUE!</v>
      </c>
      <c r="L192" s="1862" t="e">
        <f t="shared" si="66"/>
        <v>#VALUE!</v>
      </c>
      <c r="M192" s="1862" t="e">
        <f t="shared" si="66"/>
        <v>#VALUE!</v>
      </c>
      <c r="N192" s="1862" t="e">
        <f t="shared" si="66"/>
        <v>#VALUE!</v>
      </c>
      <c r="O192" s="1862" t="e">
        <f t="shared" si="66"/>
        <v>#VALUE!</v>
      </c>
      <c r="P192" s="1862" t="e">
        <f t="shared" si="66"/>
        <v>#VALUE!</v>
      </c>
      <c r="Q192" s="1862" t="e">
        <f t="shared" si="66"/>
        <v>#VALUE!</v>
      </c>
      <c r="R192" s="1862" t="e">
        <f t="shared" si="66"/>
        <v>#VALUE!</v>
      </c>
      <c r="S192" s="1862" t="e">
        <f t="shared" si="66"/>
        <v>#VALUE!</v>
      </c>
      <c r="T192" s="1862" t="e">
        <f t="shared" si="66"/>
        <v>#VALUE!</v>
      </c>
      <c r="U192" s="1862" t="e">
        <f t="shared" si="66"/>
        <v>#VALUE!</v>
      </c>
      <c r="V192" s="1862" t="e">
        <f t="shared" si="66"/>
        <v>#VALUE!</v>
      </c>
      <c r="W192" s="1862" t="e">
        <f t="shared" si="66"/>
        <v>#VALUE!</v>
      </c>
      <c r="X192" s="1862" t="e">
        <f t="shared" si="66"/>
        <v>#VALUE!</v>
      </c>
      <c r="Y192" s="1862" t="e">
        <f t="shared" si="66"/>
        <v>#VALUE!</v>
      </c>
      <c r="Z192" s="1862" t="e">
        <f t="shared" si="66"/>
        <v>#VALUE!</v>
      </c>
      <c r="AA192" s="1862" t="e">
        <f t="shared" si="66"/>
        <v>#VALUE!</v>
      </c>
      <c r="AB192" s="1862" t="e">
        <f t="shared" si="66"/>
        <v>#VALUE!</v>
      </c>
      <c r="AC192" s="1862" t="e">
        <f t="shared" si="66"/>
        <v>#VALUE!</v>
      </c>
      <c r="AD192" s="1862" t="e">
        <f t="shared" si="66"/>
        <v>#VALUE!</v>
      </c>
      <c r="AE192" s="1862" t="e">
        <f t="shared" si="66"/>
        <v>#VALUE!</v>
      </c>
      <c r="AF192" s="1862" t="e">
        <f t="shared" si="66"/>
        <v>#VALUE!</v>
      </c>
      <c r="AG192" s="1862" t="e">
        <f t="shared" si="66"/>
        <v>#VALUE!</v>
      </c>
      <c r="AH192" s="1863" t="s">
        <v>2456</v>
      </c>
      <c r="AI192" s="1864">
        <f>+COUNTIFS(C193:AG193,"土",C194:AG194,"")+COUNTIFS(C193:AG193,"日",C194:AG194,"")</f>
        <v>0</v>
      </c>
    </row>
    <row r="193" spans="2:36" s="1866" customFormat="1">
      <c r="B193" s="1889" t="s">
        <v>1184</v>
      </c>
      <c r="C193" s="1865" t="str">
        <f>IFERROR(TEXT(WEEKDAY(+C192),"aaa"),"")</f>
        <v/>
      </c>
      <c r="D193" s="1865" t="str">
        <f t="shared" ref="D193:AG193" si="67">IFERROR(TEXT(WEEKDAY(+D192),"aaa"),"")</f>
        <v/>
      </c>
      <c r="E193" s="1865" t="str">
        <f t="shared" si="67"/>
        <v/>
      </c>
      <c r="F193" s="1865" t="str">
        <f t="shared" si="67"/>
        <v/>
      </c>
      <c r="G193" s="1865" t="str">
        <f t="shared" si="67"/>
        <v/>
      </c>
      <c r="H193" s="1865" t="str">
        <f t="shared" si="67"/>
        <v/>
      </c>
      <c r="I193" s="1865" t="str">
        <f t="shared" si="67"/>
        <v/>
      </c>
      <c r="J193" s="1865" t="str">
        <f t="shared" si="67"/>
        <v/>
      </c>
      <c r="K193" s="1865" t="str">
        <f t="shared" si="67"/>
        <v/>
      </c>
      <c r="L193" s="1865" t="str">
        <f t="shared" si="67"/>
        <v/>
      </c>
      <c r="M193" s="1865" t="str">
        <f t="shared" si="67"/>
        <v/>
      </c>
      <c r="N193" s="1865" t="str">
        <f t="shared" si="67"/>
        <v/>
      </c>
      <c r="O193" s="1865" t="str">
        <f t="shared" si="67"/>
        <v/>
      </c>
      <c r="P193" s="1865" t="str">
        <f t="shared" si="67"/>
        <v/>
      </c>
      <c r="Q193" s="1865" t="str">
        <f t="shared" si="67"/>
        <v/>
      </c>
      <c r="R193" s="1865" t="str">
        <f t="shared" si="67"/>
        <v/>
      </c>
      <c r="S193" s="1865" t="str">
        <f t="shared" si="67"/>
        <v/>
      </c>
      <c r="T193" s="1865" t="str">
        <f t="shared" si="67"/>
        <v/>
      </c>
      <c r="U193" s="1865" t="str">
        <f t="shared" si="67"/>
        <v/>
      </c>
      <c r="V193" s="1865" t="str">
        <f t="shared" si="67"/>
        <v/>
      </c>
      <c r="W193" s="1865" t="str">
        <f t="shared" si="67"/>
        <v/>
      </c>
      <c r="X193" s="1865" t="str">
        <f t="shared" si="67"/>
        <v/>
      </c>
      <c r="Y193" s="1865" t="str">
        <f t="shared" si="67"/>
        <v/>
      </c>
      <c r="Z193" s="1865" t="str">
        <f t="shared" si="67"/>
        <v/>
      </c>
      <c r="AA193" s="1865" t="str">
        <f t="shared" si="67"/>
        <v/>
      </c>
      <c r="AB193" s="1865" t="str">
        <f t="shared" si="67"/>
        <v/>
      </c>
      <c r="AC193" s="1865" t="str">
        <f t="shared" si="67"/>
        <v/>
      </c>
      <c r="AD193" s="1865" t="str">
        <f t="shared" si="67"/>
        <v/>
      </c>
      <c r="AE193" s="1865" t="str">
        <f t="shared" si="67"/>
        <v/>
      </c>
      <c r="AF193" s="1865" t="str">
        <f t="shared" si="67"/>
        <v/>
      </c>
      <c r="AG193" s="1865" t="str">
        <f t="shared" si="67"/>
        <v/>
      </c>
      <c r="AH193" s="1863" t="s">
        <v>2457</v>
      </c>
      <c r="AI193" s="1864">
        <f>+COUNTIF(C194:AG194,"夏休")+COUNTIF(C194:AG194,"冬休")+COUNTIF(C194:AG194,"中止")</f>
        <v>0</v>
      </c>
    </row>
    <row r="194" spans="2:36" s="1866" customFormat="1" ht="13.5" customHeight="1">
      <c r="B194" s="4090" t="s">
        <v>2458</v>
      </c>
      <c r="C194" s="4092"/>
      <c r="D194" s="4087"/>
      <c r="E194" s="4087"/>
      <c r="F194" s="4087"/>
      <c r="G194" s="4087"/>
      <c r="H194" s="4087"/>
      <c r="I194" s="4087"/>
      <c r="J194" s="4087"/>
      <c r="K194" s="4087"/>
      <c r="L194" s="4087"/>
      <c r="M194" s="4087"/>
      <c r="N194" s="4087"/>
      <c r="O194" s="4087"/>
      <c r="P194" s="4087"/>
      <c r="Q194" s="4087"/>
      <c r="R194" s="4087"/>
      <c r="S194" s="4087"/>
      <c r="T194" s="4087"/>
      <c r="U194" s="4087"/>
      <c r="V194" s="4087"/>
      <c r="W194" s="4087"/>
      <c r="X194" s="4087"/>
      <c r="Y194" s="4087"/>
      <c r="Z194" s="4087"/>
      <c r="AA194" s="4087"/>
      <c r="AB194" s="4087"/>
      <c r="AC194" s="4087"/>
      <c r="AD194" s="4087"/>
      <c r="AE194" s="4087"/>
      <c r="AF194" s="4087"/>
      <c r="AG194" s="4114"/>
      <c r="AH194" s="1867" t="s">
        <v>1187</v>
      </c>
      <c r="AI194" s="1868">
        <f>COUNT(C192:AG192)-AI193</f>
        <v>0</v>
      </c>
    </row>
    <row r="195" spans="2:36" s="1866" customFormat="1" ht="13.5" customHeight="1">
      <c r="B195" s="4091"/>
      <c r="C195" s="4092"/>
      <c r="D195" s="4087"/>
      <c r="E195" s="4087"/>
      <c r="F195" s="4087"/>
      <c r="G195" s="4087"/>
      <c r="H195" s="4087"/>
      <c r="I195" s="4087"/>
      <c r="J195" s="4087"/>
      <c r="K195" s="4087"/>
      <c r="L195" s="4087"/>
      <c r="M195" s="4087"/>
      <c r="N195" s="4087"/>
      <c r="O195" s="4087"/>
      <c r="P195" s="4087"/>
      <c r="Q195" s="4087"/>
      <c r="R195" s="4087"/>
      <c r="S195" s="4087"/>
      <c r="T195" s="4087"/>
      <c r="U195" s="4087"/>
      <c r="V195" s="4087"/>
      <c r="W195" s="4087"/>
      <c r="X195" s="4087"/>
      <c r="Y195" s="4087"/>
      <c r="Z195" s="4087"/>
      <c r="AA195" s="4087"/>
      <c r="AB195" s="4087"/>
      <c r="AC195" s="4087"/>
      <c r="AD195" s="4087"/>
      <c r="AE195" s="4087"/>
      <c r="AF195" s="4087"/>
      <c r="AG195" s="4114"/>
      <c r="AH195" s="1867" t="s">
        <v>1188</v>
      </c>
      <c r="AI195" s="1869">
        <f>+COUNTIF(C196:AG197,"休")</f>
        <v>0</v>
      </c>
      <c r="AJ195" s="1870" t="e">
        <f>IF(AI196&gt;0.285,"",IF(AI195&lt;AI192,"←計画日数が足りません",""))</f>
        <v>#DIV/0!</v>
      </c>
    </row>
    <row r="196" spans="2:36" s="1866" customFormat="1" ht="13.5" customHeight="1">
      <c r="B196" s="4115" t="s">
        <v>1175</v>
      </c>
      <c r="C196" s="4116"/>
      <c r="D196" s="4113"/>
      <c r="E196" s="4113"/>
      <c r="F196" s="4113"/>
      <c r="G196" s="4113"/>
      <c r="H196" s="4113"/>
      <c r="I196" s="4113"/>
      <c r="J196" s="4113"/>
      <c r="K196" s="4113"/>
      <c r="L196" s="4113"/>
      <c r="M196" s="4113"/>
      <c r="N196" s="4113"/>
      <c r="O196" s="4113"/>
      <c r="P196" s="4113"/>
      <c r="Q196" s="4113"/>
      <c r="R196" s="4113"/>
      <c r="S196" s="4113"/>
      <c r="T196" s="4113"/>
      <c r="U196" s="4113"/>
      <c r="V196" s="4113"/>
      <c r="W196" s="4113"/>
      <c r="X196" s="4113"/>
      <c r="Y196" s="4113"/>
      <c r="Z196" s="4113"/>
      <c r="AA196" s="4113"/>
      <c r="AB196" s="4113"/>
      <c r="AC196" s="4113"/>
      <c r="AD196" s="4113"/>
      <c r="AE196" s="4113"/>
      <c r="AF196" s="4113"/>
      <c r="AG196" s="4119"/>
      <c r="AH196" s="1867" t="s">
        <v>1189</v>
      </c>
      <c r="AI196" s="1871" t="e">
        <f>+AI195/AI194</f>
        <v>#DIV/0!</v>
      </c>
    </row>
    <row r="197" spans="2:36" s="1866" customFormat="1">
      <c r="B197" s="4115"/>
      <c r="C197" s="4116"/>
      <c r="D197" s="4113"/>
      <c r="E197" s="4113"/>
      <c r="F197" s="4113"/>
      <c r="G197" s="4113"/>
      <c r="H197" s="4113"/>
      <c r="I197" s="4113"/>
      <c r="J197" s="4113"/>
      <c r="K197" s="4113"/>
      <c r="L197" s="4113"/>
      <c r="M197" s="4113"/>
      <c r="N197" s="4113"/>
      <c r="O197" s="4113"/>
      <c r="P197" s="4113"/>
      <c r="Q197" s="4113"/>
      <c r="R197" s="4113"/>
      <c r="S197" s="4113"/>
      <c r="T197" s="4113"/>
      <c r="U197" s="4113"/>
      <c r="V197" s="4113"/>
      <c r="W197" s="4113"/>
      <c r="X197" s="4113"/>
      <c r="Y197" s="4113"/>
      <c r="Z197" s="4113"/>
      <c r="AA197" s="4113"/>
      <c r="AB197" s="4113"/>
      <c r="AC197" s="4113"/>
      <c r="AD197" s="4113"/>
      <c r="AE197" s="4113"/>
      <c r="AF197" s="4113"/>
      <c r="AG197" s="4119"/>
      <c r="AH197" s="1867" t="s">
        <v>1169</v>
      </c>
      <c r="AI197" s="1869">
        <f>+COUNTA(C198:AG199)</f>
        <v>0</v>
      </c>
    </row>
    <row r="198" spans="2:36" s="1866" customFormat="1">
      <c r="B198" s="4120" t="s">
        <v>1178</v>
      </c>
      <c r="C198" s="4122"/>
      <c r="D198" s="4117"/>
      <c r="E198" s="4117"/>
      <c r="F198" s="4117"/>
      <c r="G198" s="4117"/>
      <c r="H198" s="4117"/>
      <c r="I198" s="4117"/>
      <c r="J198" s="4117"/>
      <c r="K198" s="4117"/>
      <c r="L198" s="4117"/>
      <c r="M198" s="4117"/>
      <c r="N198" s="4117"/>
      <c r="O198" s="4117"/>
      <c r="P198" s="4117"/>
      <c r="Q198" s="4117"/>
      <c r="R198" s="4117"/>
      <c r="S198" s="4117"/>
      <c r="T198" s="4117"/>
      <c r="U198" s="4117"/>
      <c r="V198" s="4117"/>
      <c r="W198" s="4117"/>
      <c r="X198" s="4117"/>
      <c r="Y198" s="4117"/>
      <c r="Z198" s="4117"/>
      <c r="AA198" s="4117"/>
      <c r="AB198" s="4117"/>
      <c r="AC198" s="4117"/>
      <c r="AD198" s="4117"/>
      <c r="AE198" s="4117"/>
      <c r="AF198" s="4117"/>
      <c r="AG198" s="4124"/>
      <c r="AH198" s="1872" t="s">
        <v>1190</v>
      </c>
      <c r="AI198" s="1873" t="e">
        <f>+AI197/AI194</f>
        <v>#DIV/0!</v>
      </c>
    </row>
    <row r="199" spans="2:36" s="1866" customFormat="1">
      <c r="B199" s="4121"/>
      <c r="C199" s="4123"/>
      <c r="D199" s="4118"/>
      <c r="E199" s="4118"/>
      <c r="F199" s="4118"/>
      <c r="G199" s="4118"/>
      <c r="H199" s="4118"/>
      <c r="I199" s="4118"/>
      <c r="J199" s="4118"/>
      <c r="K199" s="4118"/>
      <c r="L199" s="4118"/>
      <c r="M199" s="4118"/>
      <c r="N199" s="4118"/>
      <c r="O199" s="4118"/>
      <c r="P199" s="4118"/>
      <c r="Q199" s="4118"/>
      <c r="R199" s="4118"/>
      <c r="S199" s="4118"/>
      <c r="T199" s="4118"/>
      <c r="U199" s="4118"/>
      <c r="V199" s="4118"/>
      <c r="W199" s="4118"/>
      <c r="X199" s="4118"/>
      <c r="Y199" s="4118"/>
      <c r="Z199" s="4118"/>
      <c r="AA199" s="4118"/>
      <c r="AB199" s="4118"/>
      <c r="AC199" s="4118"/>
      <c r="AD199" s="4118"/>
      <c r="AE199" s="4118"/>
      <c r="AF199" s="4118"/>
      <c r="AG199" s="4125"/>
      <c r="AH199" s="1876" t="s">
        <v>2459</v>
      </c>
      <c r="AI199" s="1877" t="str">
        <f>IF(7&gt;AI194,"対象外",IF(AI197&gt;=AI192,"OK","NG"))</f>
        <v>対象外</v>
      </c>
      <c r="AJ199" s="1870" t="str">
        <f>IF(AI199="対象外","←７日間に満たない期間は達成判定の対象外",IF(AI199="NG","←月単位未達成","←月単位達成"))</f>
        <v>←７日間に満たない期間は達成判定の対象外</v>
      </c>
    </row>
    <row r="200" spans="2:36" hidden="1">
      <c r="B200" s="1854"/>
      <c r="C200" s="1878" t="e">
        <f t="shared" ref="C200:AG200" si="68">IF(AND(DAY(C192)&gt;=22,DAY(C192)&lt;=28,C193="土"),1,0)</f>
        <v>#VALUE!</v>
      </c>
      <c r="D200" s="1878" t="e">
        <f t="shared" si="68"/>
        <v>#VALUE!</v>
      </c>
      <c r="E200" s="1878" t="e">
        <f t="shared" si="68"/>
        <v>#VALUE!</v>
      </c>
      <c r="F200" s="1878" t="e">
        <f t="shared" si="68"/>
        <v>#VALUE!</v>
      </c>
      <c r="G200" s="1878" t="e">
        <f t="shared" si="68"/>
        <v>#VALUE!</v>
      </c>
      <c r="H200" s="1878" t="e">
        <f t="shared" si="68"/>
        <v>#VALUE!</v>
      </c>
      <c r="I200" s="1878" t="e">
        <f t="shared" si="68"/>
        <v>#VALUE!</v>
      </c>
      <c r="J200" s="1878" t="e">
        <f t="shared" si="68"/>
        <v>#VALUE!</v>
      </c>
      <c r="K200" s="1878" t="e">
        <f t="shared" si="68"/>
        <v>#VALUE!</v>
      </c>
      <c r="L200" s="1878" t="e">
        <f t="shared" si="68"/>
        <v>#VALUE!</v>
      </c>
      <c r="M200" s="1878" t="e">
        <f t="shared" si="68"/>
        <v>#VALUE!</v>
      </c>
      <c r="N200" s="1878" t="e">
        <f t="shared" si="68"/>
        <v>#VALUE!</v>
      </c>
      <c r="O200" s="1878" t="e">
        <f t="shared" si="68"/>
        <v>#VALUE!</v>
      </c>
      <c r="P200" s="1878" t="e">
        <f t="shared" si="68"/>
        <v>#VALUE!</v>
      </c>
      <c r="Q200" s="1878" t="e">
        <f t="shared" si="68"/>
        <v>#VALUE!</v>
      </c>
      <c r="R200" s="1878" t="e">
        <f t="shared" si="68"/>
        <v>#VALUE!</v>
      </c>
      <c r="S200" s="1878" t="e">
        <f t="shared" si="68"/>
        <v>#VALUE!</v>
      </c>
      <c r="T200" s="1878" t="e">
        <f t="shared" si="68"/>
        <v>#VALUE!</v>
      </c>
      <c r="U200" s="1878" t="e">
        <f t="shared" si="68"/>
        <v>#VALUE!</v>
      </c>
      <c r="V200" s="1878" t="e">
        <f t="shared" si="68"/>
        <v>#VALUE!</v>
      </c>
      <c r="W200" s="1878" t="e">
        <f t="shared" si="68"/>
        <v>#VALUE!</v>
      </c>
      <c r="X200" s="1878" t="e">
        <f t="shared" si="68"/>
        <v>#VALUE!</v>
      </c>
      <c r="Y200" s="1878" t="e">
        <f t="shared" si="68"/>
        <v>#VALUE!</v>
      </c>
      <c r="Z200" s="1878" t="e">
        <f t="shared" si="68"/>
        <v>#VALUE!</v>
      </c>
      <c r="AA200" s="1878" t="e">
        <f t="shared" si="68"/>
        <v>#VALUE!</v>
      </c>
      <c r="AB200" s="1878" t="e">
        <f t="shared" si="68"/>
        <v>#VALUE!</v>
      </c>
      <c r="AC200" s="1878" t="e">
        <f t="shared" si="68"/>
        <v>#VALUE!</v>
      </c>
      <c r="AD200" s="1878" t="e">
        <f t="shared" si="68"/>
        <v>#VALUE!</v>
      </c>
      <c r="AE200" s="1878" t="e">
        <f t="shared" si="68"/>
        <v>#VALUE!</v>
      </c>
      <c r="AF200" s="1878" t="e">
        <f t="shared" si="68"/>
        <v>#VALUE!</v>
      </c>
      <c r="AG200" s="1878" t="e">
        <f t="shared" si="68"/>
        <v>#VALUE!</v>
      </c>
      <c r="AH200" s="1879" t="s">
        <v>2460</v>
      </c>
      <c r="AI200" s="1880">
        <f>_xlfn.AGGREGATE(9,6,C200:AG200)</f>
        <v>0</v>
      </c>
      <c r="AJ200" s="1870"/>
    </row>
    <row r="201" spans="2:36" hidden="1">
      <c r="B201" s="1854"/>
      <c r="C201" s="1881" t="e">
        <f t="shared" ref="C201:AG201" si="69">IF(AND(DAY(C192)&gt;=22,DAY(C192)&lt;=28,C193="土",OR(C198="休",C198="雨")),1,0)</f>
        <v>#VALUE!</v>
      </c>
      <c r="D201" s="1881" t="e">
        <f t="shared" si="69"/>
        <v>#VALUE!</v>
      </c>
      <c r="E201" s="1881" t="e">
        <f t="shared" si="69"/>
        <v>#VALUE!</v>
      </c>
      <c r="F201" s="1881" t="e">
        <f t="shared" si="69"/>
        <v>#VALUE!</v>
      </c>
      <c r="G201" s="1881" t="e">
        <f t="shared" si="69"/>
        <v>#VALUE!</v>
      </c>
      <c r="H201" s="1881" t="e">
        <f t="shared" si="69"/>
        <v>#VALUE!</v>
      </c>
      <c r="I201" s="1881" t="e">
        <f t="shared" si="69"/>
        <v>#VALUE!</v>
      </c>
      <c r="J201" s="1881" t="e">
        <f t="shared" si="69"/>
        <v>#VALUE!</v>
      </c>
      <c r="K201" s="1881" t="e">
        <f t="shared" si="69"/>
        <v>#VALUE!</v>
      </c>
      <c r="L201" s="1881" t="e">
        <f t="shared" si="69"/>
        <v>#VALUE!</v>
      </c>
      <c r="M201" s="1881" t="e">
        <f t="shared" si="69"/>
        <v>#VALUE!</v>
      </c>
      <c r="N201" s="1881" t="e">
        <f t="shared" si="69"/>
        <v>#VALUE!</v>
      </c>
      <c r="O201" s="1881" t="e">
        <f t="shared" si="69"/>
        <v>#VALUE!</v>
      </c>
      <c r="P201" s="1881" t="e">
        <f t="shared" si="69"/>
        <v>#VALUE!</v>
      </c>
      <c r="Q201" s="1881" t="e">
        <f t="shared" si="69"/>
        <v>#VALUE!</v>
      </c>
      <c r="R201" s="1881" t="e">
        <f t="shared" si="69"/>
        <v>#VALUE!</v>
      </c>
      <c r="S201" s="1881" t="e">
        <f t="shared" si="69"/>
        <v>#VALUE!</v>
      </c>
      <c r="T201" s="1881" t="e">
        <f t="shared" si="69"/>
        <v>#VALUE!</v>
      </c>
      <c r="U201" s="1881" t="e">
        <f t="shared" si="69"/>
        <v>#VALUE!</v>
      </c>
      <c r="V201" s="1881" t="e">
        <f t="shared" si="69"/>
        <v>#VALUE!</v>
      </c>
      <c r="W201" s="1881" t="e">
        <f t="shared" si="69"/>
        <v>#VALUE!</v>
      </c>
      <c r="X201" s="1881" t="e">
        <f t="shared" si="69"/>
        <v>#VALUE!</v>
      </c>
      <c r="Y201" s="1881" t="e">
        <f t="shared" si="69"/>
        <v>#VALUE!</v>
      </c>
      <c r="Z201" s="1881" t="e">
        <f t="shared" si="69"/>
        <v>#VALUE!</v>
      </c>
      <c r="AA201" s="1881" t="e">
        <f t="shared" si="69"/>
        <v>#VALUE!</v>
      </c>
      <c r="AB201" s="1881" t="e">
        <f t="shared" si="69"/>
        <v>#VALUE!</v>
      </c>
      <c r="AC201" s="1881" t="e">
        <f t="shared" si="69"/>
        <v>#VALUE!</v>
      </c>
      <c r="AD201" s="1881" t="e">
        <f t="shared" si="69"/>
        <v>#VALUE!</v>
      </c>
      <c r="AE201" s="1881" t="e">
        <f t="shared" si="69"/>
        <v>#VALUE!</v>
      </c>
      <c r="AF201" s="1881" t="e">
        <f t="shared" si="69"/>
        <v>#VALUE!</v>
      </c>
      <c r="AG201" s="1881" t="e">
        <f t="shared" si="69"/>
        <v>#VALUE!</v>
      </c>
      <c r="AH201" s="1882" t="s">
        <v>2461</v>
      </c>
      <c r="AI201" s="1880">
        <f>_xlfn.AGGREGATE(9,6,C201:AG201)</f>
        <v>0</v>
      </c>
      <c r="AJ201" s="1870"/>
    </row>
    <row r="202" spans="2:36" s="1866" customFormat="1">
      <c r="B202" s="1890"/>
      <c r="C202" s="1890"/>
      <c r="D202" s="1890"/>
      <c r="E202" s="1890"/>
      <c r="F202" s="1890"/>
      <c r="G202" s="1890"/>
      <c r="H202" s="1890"/>
      <c r="I202" s="1890"/>
      <c r="J202" s="1890"/>
      <c r="K202" s="1890"/>
      <c r="L202" s="1890"/>
      <c r="M202" s="1890"/>
      <c r="N202" s="1890"/>
      <c r="O202" s="1890"/>
      <c r="P202" s="1890"/>
      <c r="Q202" s="1890"/>
      <c r="R202" s="1890"/>
      <c r="S202" s="1890"/>
      <c r="T202" s="1890"/>
      <c r="U202" s="1890"/>
      <c r="V202" s="1890"/>
      <c r="W202" s="1890"/>
      <c r="X202" s="1890"/>
      <c r="Y202" s="1890"/>
      <c r="Z202" s="1890"/>
      <c r="AA202" s="1890"/>
      <c r="AB202" s="1890"/>
      <c r="AC202" s="1890"/>
      <c r="AD202" s="1890"/>
      <c r="AE202" s="1890"/>
      <c r="AF202" s="1890"/>
      <c r="AG202" s="1890"/>
      <c r="AI202" s="1890"/>
    </row>
    <row r="203" spans="2:36" hidden="1">
      <c r="C203" s="1836" t="e">
        <f>YEAR(C206)</f>
        <v>#VALUE!</v>
      </c>
      <c r="D203" s="1836" t="e">
        <f>MONTH(C206)</f>
        <v>#VALUE!</v>
      </c>
    </row>
    <row r="204" spans="2:36">
      <c r="B204" s="1840" t="s">
        <v>2454</v>
      </c>
      <c r="C204" s="4126" t="e">
        <f>C206</f>
        <v>#VALUE!</v>
      </c>
      <c r="D204" s="4088"/>
      <c r="E204" s="4088"/>
      <c r="F204" s="4088"/>
      <c r="G204" s="4088"/>
      <c r="H204" s="4088"/>
      <c r="I204" s="4088"/>
      <c r="J204" s="4088"/>
      <c r="K204" s="4088"/>
      <c r="L204" s="4088"/>
      <c r="M204" s="4088"/>
      <c r="N204" s="4088"/>
      <c r="O204" s="4088"/>
      <c r="P204" s="4088"/>
      <c r="Q204" s="4088"/>
      <c r="R204" s="4088"/>
      <c r="S204" s="4088"/>
      <c r="T204" s="4088"/>
      <c r="U204" s="4088"/>
      <c r="V204" s="4088"/>
      <c r="W204" s="4088"/>
      <c r="X204" s="4088"/>
      <c r="Y204" s="4088"/>
      <c r="Z204" s="4088"/>
      <c r="AA204" s="4088"/>
      <c r="AB204" s="4088"/>
      <c r="AC204" s="4088"/>
      <c r="AD204" s="4088"/>
      <c r="AE204" s="4088"/>
      <c r="AF204" s="4088"/>
      <c r="AG204" s="4088"/>
      <c r="AH204" s="4088"/>
      <c r="AI204" s="4089"/>
    </row>
    <row r="205" spans="2:36">
      <c r="B205" s="1884"/>
      <c r="C205" s="1862" t="e">
        <f>DATE($C203,$D203,1)</f>
        <v>#VALUE!</v>
      </c>
      <c r="D205" s="1862" t="e">
        <f t="shared" ref="D205:AG205" si="70">C205+1</f>
        <v>#VALUE!</v>
      </c>
      <c r="E205" s="1862" t="e">
        <f t="shared" si="70"/>
        <v>#VALUE!</v>
      </c>
      <c r="F205" s="1862" t="e">
        <f t="shared" si="70"/>
        <v>#VALUE!</v>
      </c>
      <c r="G205" s="1862" t="e">
        <f t="shared" si="70"/>
        <v>#VALUE!</v>
      </c>
      <c r="H205" s="1862" t="e">
        <f t="shared" si="70"/>
        <v>#VALUE!</v>
      </c>
      <c r="I205" s="1862" t="e">
        <f t="shared" si="70"/>
        <v>#VALUE!</v>
      </c>
      <c r="J205" s="1862" t="e">
        <f t="shared" si="70"/>
        <v>#VALUE!</v>
      </c>
      <c r="K205" s="1862" t="e">
        <f t="shared" si="70"/>
        <v>#VALUE!</v>
      </c>
      <c r="L205" s="1862" t="e">
        <f t="shared" si="70"/>
        <v>#VALUE!</v>
      </c>
      <c r="M205" s="1862" t="e">
        <f t="shared" si="70"/>
        <v>#VALUE!</v>
      </c>
      <c r="N205" s="1862" t="e">
        <f t="shared" si="70"/>
        <v>#VALUE!</v>
      </c>
      <c r="O205" s="1862" t="e">
        <f t="shared" si="70"/>
        <v>#VALUE!</v>
      </c>
      <c r="P205" s="1862" t="e">
        <f t="shared" si="70"/>
        <v>#VALUE!</v>
      </c>
      <c r="Q205" s="1862" t="e">
        <f t="shared" si="70"/>
        <v>#VALUE!</v>
      </c>
      <c r="R205" s="1862" t="e">
        <f t="shared" si="70"/>
        <v>#VALUE!</v>
      </c>
      <c r="S205" s="1862" t="e">
        <f t="shared" si="70"/>
        <v>#VALUE!</v>
      </c>
      <c r="T205" s="1862" t="e">
        <f t="shared" si="70"/>
        <v>#VALUE!</v>
      </c>
      <c r="U205" s="1862" t="e">
        <f t="shared" si="70"/>
        <v>#VALUE!</v>
      </c>
      <c r="V205" s="1862" t="e">
        <f t="shared" si="70"/>
        <v>#VALUE!</v>
      </c>
      <c r="W205" s="1862" t="e">
        <f t="shared" si="70"/>
        <v>#VALUE!</v>
      </c>
      <c r="X205" s="1862" t="e">
        <f t="shared" si="70"/>
        <v>#VALUE!</v>
      </c>
      <c r="Y205" s="1862" t="e">
        <f t="shared" si="70"/>
        <v>#VALUE!</v>
      </c>
      <c r="Z205" s="1862" t="e">
        <f t="shared" si="70"/>
        <v>#VALUE!</v>
      </c>
      <c r="AA205" s="1862" t="e">
        <f t="shared" si="70"/>
        <v>#VALUE!</v>
      </c>
      <c r="AB205" s="1862" t="e">
        <f t="shared" si="70"/>
        <v>#VALUE!</v>
      </c>
      <c r="AC205" s="1862" t="e">
        <f t="shared" si="70"/>
        <v>#VALUE!</v>
      </c>
      <c r="AD205" s="1862" t="e">
        <f t="shared" si="70"/>
        <v>#VALUE!</v>
      </c>
      <c r="AE205" s="1862" t="e">
        <f t="shared" si="70"/>
        <v>#VALUE!</v>
      </c>
      <c r="AF205" s="1862" t="e">
        <f t="shared" si="70"/>
        <v>#VALUE!</v>
      </c>
      <c r="AG205" s="1862" t="e">
        <f t="shared" si="70"/>
        <v>#VALUE!</v>
      </c>
      <c r="AH205" s="1885"/>
      <c r="AI205" s="1886"/>
    </row>
    <row r="206" spans="2:36">
      <c r="B206" s="1887" t="s">
        <v>2455</v>
      </c>
      <c r="C206" s="1888" t="e">
        <f>IF(EDATE(C191,1)&gt;$G$5,"",EDATE(C191,1))</f>
        <v>#VALUE!</v>
      </c>
      <c r="D206" s="1862" t="e">
        <f t="shared" ref="D206:AG206" si="71">IF(D205&gt;$G$5,"",IF(C206=EOMONTH(DATE($C203,$D203,1),0),"",IF(C206="","",C206+1)))</f>
        <v>#VALUE!</v>
      </c>
      <c r="E206" s="1862" t="e">
        <f t="shared" si="71"/>
        <v>#VALUE!</v>
      </c>
      <c r="F206" s="1862" t="e">
        <f t="shared" si="71"/>
        <v>#VALUE!</v>
      </c>
      <c r="G206" s="1862" t="e">
        <f t="shared" si="71"/>
        <v>#VALUE!</v>
      </c>
      <c r="H206" s="1862" t="e">
        <f t="shared" si="71"/>
        <v>#VALUE!</v>
      </c>
      <c r="I206" s="1862" t="e">
        <f t="shared" si="71"/>
        <v>#VALUE!</v>
      </c>
      <c r="J206" s="1862" t="e">
        <f t="shared" si="71"/>
        <v>#VALUE!</v>
      </c>
      <c r="K206" s="1862" t="e">
        <f t="shared" si="71"/>
        <v>#VALUE!</v>
      </c>
      <c r="L206" s="1862" t="e">
        <f t="shared" si="71"/>
        <v>#VALUE!</v>
      </c>
      <c r="M206" s="1862" t="e">
        <f t="shared" si="71"/>
        <v>#VALUE!</v>
      </c>
      <c r="N206" s="1862" t="e">
        <f t="shared" si="71"/>
        <v>#VALUE!</v>
      </c>
      <c r="O206" s="1862" t="e">
        <f t="shared" si="71"/>
        <v>#VALUE!</v>
      </c>
      <c r="P206" s="1862" t="e">
        <f t="shared" si="71"/>
        <v>#VALUE!</v>
      </c>
      <c r="Q206" s="1862" t="e">
        <f t="shared" si="71"/>
        <v>#VALUE!</v>
      </c>
      <c r="R206" s="1862" t="e">
        <f t="shared" si="71"/>
        <v>#VALUE!</v>
      </c>
      <c r="S206" s="1862" t="e">
        <f t="shared" si="71"/>
        <v>#VALUE!</v>
      </c>
      <c r="T206" s="1862" t="e">
        <f t="shared" si="71"/>
        <v>#VALUE!</v>
      </c>
      <c r="U206" s="1862" t="e">
        <f t="shared" si="71"/>
        <v>#VALUE!</v>
      </c>
      <c r="V206" s="1862" t="e">
        <f t="shared" si="71"/>
        <v>#VALUE!</v>
      </c>
      <c r="W206" s="1862" t="e">
        <f t="shared" si="71"/>
        <v>#VALUE!</v>
      </c>
      <c r="X206" s="1862" t="e">
        <f t="shared" si="71"/>
        <v>#VALUE!</v>
      </c>
      <c r="Y206" s="1862" t="e">
        <f t="shared" si="71"/>
        <v>#VALUE!</v>
      </c>
      <c r="Z206" s="1862" t="e">
        <f t="shared" si="71"/>
        <v>#VALUE!</v>
      </c>
      <c r="AA206" s="1862" t="e">
        <f t="shared" si="71"/>
        <v>#VALUE!</v>
      </c>
      <c r="AB206" s="1862" t="e">
        <f t="shared" si="71"/>
        <v>#VALUE!</v>
      </c>
      <c r="AC206" s="1862" t="e">
        <f t="shared" si="71"/>
        <v>#VALUE!</v>
      </c>
      <c r="AD206" s="1862" t="e">
        <f t="shared" si="71"/>
        <v>#VALUE!</v>
      </c>
      <c r="AE206" s="1862" t="e">
        <f t="shared" si="71"/>
        <v>#VALUE!</v>
      </c>
      <c r="AF206" s="1862" t="e">
        <f t="shared" si="71"/>
        <v>#VALUE!</v>
      </c>
      <c r="AG206" s="1862" t="e">
        <f t="shared" si="71"/>
        <v>#VALUE!</v>
      </c>
      <c r="AH206" s="1863" t="s">
        <v>2456</v>
      </c>
      <c r="AI206" s="1864">
        <f>+COUNTIFS(C207:AG207,"土",C208:AG208,"")+COUNTIFS(C207:AG207,"日",C208:AG208,"")</f>
        <v>0</v>
      </c>
    </row>
    <row r="207" spans="2:36" s="1866" customFormat="1">
      <c r="B207" s="1889" t="s">
        <v>1184</v>
      </c>
      <c r="C207" s="1865" t="str">
        <f>IFERROR(TEXT(WEEKDAY(+C206),"aaa"),"")</f>
        <v/>
      </c>
      <c r="D207" s="1865" t="str">
        <f t="shared" ref="D207:AG207" si="72">IFERROR(TEXT(WEEKDAY(+D206),"aaa"),"")</f>
        <v/>
      </c>
      <c r="E207" s="1865" t="str">
        <f t="shared" si="72"/>
        <v/>
      </c>
      <c r="F207" s="1865" t="str">
        <f t="shared" si="72"/>
        <v/>
      </c>
      <c r="G207" s="1865" t="str">
        <f t="shared" si="72"/>
        <v/>
      </c>
      <c r="H207" s="1865" t="str">
        <f t="shared" si="72"/>
        <v/>
      </c>
      <c r="I207" s="1865" t="str">
        <f t="shared" si="72"/>
        <v/>
      </c>
      <c r="J207" s="1865" t="str">
        <f t="shared" si="72"/>
        <v/>
      </c>
      <c r="K207" s="1865" t="str">
        <f t="shared" si="72"/>
        <v/>
      </c>
      <c r="L207" s="1865" t="str">
        <f t="shared" si="72"/>
        <v/>
      </c>
      <c r="M207" s="1865" t="str">
        <f t="shared" si="72"/>
        <v/>
      </c>
      <c r="N207" s="1865" t="str">
        <f t="shared" si="72"/>
        <v/>
      </c>
      <c r="O207" s="1865" t="str">
        <f t="shared" si="72"/>
        <v/>
      </c>
      <c r="P207" s="1865" t="str">
        <f t="shared" si="72"/>
        <v/>
      </c>
      <c r="Q207" s="1865" t="str">
        <f t="shared" si="72"/>
        <v/>
      </c>
      <c r="R207" s="1865" t="str">
        <f t="shared" si="72"/>
        <v/>
      </c>
      <c r="S207" s="1865" t="str">
        <f t="shared" si="72"/>
        <v/>
      </c>
      <c r="T207" s="1865" t="str">
        <f t="shared" si="72"/>
        <v/>
      </c>
      <c r="U207" s="1865" t="str">
        <f t="shared" si="72"/>
        <v/>
      </c>
      <c r="V207" s="1865" t="str">
        <f t="shared" si="72"/>
        <v/>
      </c>
      <c r="W207" s="1865" t="str">
        <f t="shared" si="72"/>
        <v/>
      </c>
      <c r="X207" s="1865" t="str">
        <f t="shared" si="72"/>
        <v/>
      </c>
      <c r="Y207" s="1865" t="str">
        <f t="shared" si="72"/>
        <v/>
      </c>
      <c r="Z207" s="1865" t="str">
        <f t="shared" si="72"/>
        <v/>
      </c>
      <c r="AA207" s="1865" t="str">
        <f t="shared" si="72"/>
        <v/>
      </c>
      <c r="AB207" s="1865" t="str">
        <f t="shared" si="72"/>
        <v/>
      </c>
      <c r="AC207" s="1865" t="str">
        <f t="shared" si="72"/>
        <v/>
      </c>
      <c r="AD207" s="1865" t="str">
        <f t="shared" si="72"/>
        <v/>
      </c>
      <c r="AE207" s="1865" t="str">
        <f t="shared" si="72"/>
        <v/>
      </c>
      <c r="AF207" s="1865" t="str">
        <f t="shared" si="72"/>
        <v/>
      </c>
      <c r="AG207" s="1865" t="str">
        <f t="shared" si="72"/>
        <v/>
      </c>
      <c r="AH207" s="1863" t="s">
        <v>2457</v>
      </c>
      <c r="AI207" s="1864">
        <f>+COUNTIF(C208:AG208,"夏休")+COUNTIF(C208:AG208,"冬休")+COUNTIF(C208:AG208,"中止")</f>
        <v>0</v>
      </c>
    </row>
    <row r="208" spans="2:36" s="1866" customFormat="1" ht="13.5" customHeight="1">
      <c r="B208" s="4090" t="s">
        <v>2458</v>
      </c>
      <c r="C208" s="4092"/>
      <c r="D208" s="4087"/>
      <c r="E208" s="4087"/>
      <c r="F208" s="4087"/>
      <c r="G208" s="4087"/>
      <c r="H208" s="4087"/>
      <c r="I208" s="4087"/>
      <c r="J208" s="4087"/>
      <c r="K208" s="4087"/>
      <c r="L208" s="4087"/>
      <c r="M208" s="4087"/>
      <c r="N208" s="4087"/>
      <c r="O208" s="4087"/>
      <c r="P208" s="4087"/>
      <c r="Q208" s="4087"/>
      <c r="R208" s="4087"/>
      <c r="S208" s="4087"/>
      <c r="T208" s="4087"/>
      <c r="U208" s="4087"/>
      <c r="V208" s="4087"/>
      <c r="W208" s="4087"/>
      <c r="X208" s="4087"/>
      <c r="Y208" s="4087"/>
      <c r="Z208" s="4087"/>
      <c r="AA208" s="4087"/>
      <c r="AB208" s="4087"/>
      <c r="AC208" s="4087"/>
      <c r="AD208" s="4087"/>
      <c r="AE208" s="4087"/>
      <c r="AF208" s="4087"/>
      <c r="AG208" s="4114"/>
      <c r="AH208" s="1867" t="s">
        <v>1187</v>
      </c>
      <c r="AI208" s="1868">
        <f>COUNT(C206:AG206)-AI207</f>
        <v>0</v>
      </c>
    </row>
    <row r="209" spans="2:36" s="1866" customFormat="1" ht="13.5" customHeight="1">
      <c r="B209" s="4091"/>
      <c r="C209" s="4092"/>
      <c r="D209" s="4087"/>
      <c r="E209" s="4087"/>
      <c r="F209" s="4087"/>
      <c r="G209" s="4087"/>
      <c r="H209" s="4087"/>
      <c r="I209" s="4087"/>
      <c r="J209" s="4087"/>
      <c r="K209" s="4087"/>
      <c r="L209" s="4087"/>
      <c r="M209" s="4087"/>
      <c r="N209" s="4087"/>
      <c r="O209" s="4087"/>
      <c r="P209" s="4087"/>
      <c r="Q209" s="4087"/>
      <c r="R209" s="4087"/>
      <c r="S209" s="4087"/>
      <c r="T209" s="4087"/>
      <c r="U209" s="4087"/>
      <c r="V209" s="4087"/>
      <c r="W209" s="4087"/>
      <c r="X209" s="4087"/>
      <c r="Y209" s="4087"/>
      <c r="Z209" s="4087"/>
      <c r="AA209" s="4087"/>
      <c r="AB209" s="4087"/>
      <c r="AC209" s="4087"/>
      <c r="AD209" s="4087"/>
      <c r="AE209" s="4087"/>
      <c r="AF209" s="4087"/>
      <c r="AG209" s="4114"/>
      <c r="AH209" s="1867" t="s">
        <v>1188</v>
      </c>
      <c r="AI209" s="1869">
        <f>+COUNTIF(C210:AG211,"休")</f>
        <v>0</v>
      </c>
      <c r="AJ209" s="1870" t="e">
        <f>IF(AI210&gt;0.285,"",IF(AI209&lt;AI206,"←計画日数が足りません",""))</f>
        <v>#DIV/0!</v>
      </c>
    </row>
    <row r="210" spans="2:36" s="1866" customFormat="1" ht="13.5" customHeight="1">
      <c r="B210" s="4115" t="s">
        <v>1175</v>
      </c>
      <c r="C210" s="4116"/>
      <c r="D210" s="4113"/>
      <c r="E210" s="4113"/>
      <c r="F210" s="4113"/>
      <c r="G210" s="4113"/>
      <c r="H210" s="4113"/>
      <c r="I210" s="4113"/>
      <c r="J210" s="4113"/>
      <c r="K210" s="4113"/>
      <c r="L210" s="4113"/>
      <c r="M210" s="4113"/>
      <c r="N210" s="4113"/>
      <c r="O210" s="4113"/>
      <c r="P210" s="4113"/>
      <c r="Q210" s="4113"/>
      <c r="R210" s="4113"/>
      <c r="S210" s="4113"/>
      <c r="T210" s="4113"/>
      <c r="U210" s="4113"/>
      <c r="V210" s="4113"/>
      <c r="W210" s="4113"/>
      <c r="X210" s="4113"/>
      <c r="Y210" s="4113"/>
      <c r="Z210" s="4113"/>
      <c r="AA210" s="4113"/>
      <c r="AB210" s="4113"/>
      <c r="AC210" s="4113"/>
      <c r="AD210" s="4113"/>
      <c r="AE210" s="4113"/>
      <c r="AF210" s="4113"/>
      <c r="AG210" s="4119"/>
      <c r="AH210" s="1867" t="s">
        <v>1189</v>
      </c>
      <c r="AI210" s="1871" t="e">
        <f>+AI209/AI208</f>
        <v>#DIV/0!</v>
      </c>
    </row>
    <row r="211" spans="2:36" s="1866" customFormat="1">
      <c r="B211" s="4115"/>
      <c r="C211" s="4116"/>
      <c r="D211" s="4113"/>
      <c r="E211" s="4113"/>
      <c r="F211" s="4113"/>
      <c r="G211" s="4113"/>
      <c r="H211" s="4113"/>
      <c r="I211" s="4113"/>
      <c r="J211" s="4113"/>
      <c r="K211" s="4113"/>
      <c r="L211" s="4113"/>
      <c r="M211" s="4113"/>
      <c r="N211" s="4113"/>
      <c r="O211" s="4113"/>
      <c r="P211" s="4113"/>
      <c r="Q211" s="4113"/>
      <c r="R211" s="4113"/>
      <c r="S211" s="4113"/>
      <c r="T211" s="4113"/>
      <c r="U211" s="4113"/>
      <c r="V211" s="4113"/>
      <c r="W211" s="4113"/>
      <c r="X211" s="4113"/>
      <c r="Y211" s="4113"/>
      <c r="Z211" s="4113"/>
      <c r="AA211" s="4113"/>
      <c r="AB211" s="4113"/>
      <c r="AC211" s="4113"/>
      <c r="AD211" s="4113"/>
      <c r="AE211" s="4113"/>
      <c r="AF211" s="4113"/>
      <c r="AG211" s="4119"/>
      <c r="AH211" s="1867" t="s">
        <v>1169</v>
      </c>
      <c r="AI211" s="1869">
        <f>+COUNTA(C212:AG213)</f>
        <v>0</v>
      </c>
    </row>
    <row r="212" spans="2:36" s="1866" customFormat="1">
      <c r="B212" s="4120" t="s">
        <v>1178</v>
      </c>
      <c r="C212" s="4122"/>
      <c r="D212" s="4117"/>
      <c r="E212" s="4117"/>
      <c r="F212" s="4117"/>
      <c r="G212" s="4117"/>
      <c r="H212" s="4117"/>
      <c r="I212" s="4117"/>
      <c r="J212" s="4117"/>
      <c r="K212" s="4117"/>
      <c r="L212" s="4117"/>
      <c r="M212" s="4117"/>
      <c r="N212" s="4117"/>
      <c r="O212" s="4117"/>
      <c r="P212" s="4117"/>
      <c r="Q212" s="4117"/>
      <c r="R212" s="4117"/>
      <c r="S212" s="4117"/>
      <c r="T212" s="4117"/>
      <c r="U212" s="4117"/>
      <c r="V212" s="4117"/>
      <c r="W212" s="4117"/>
      <c r="X212" s="4117"/>
      <c r="Y212" s="4117"/>
      <c r="Z212" s="4117"/>
      <c r="AA212" s="4117"/>
      <c r="AB212" s="4117"/>
      <c r="AC212" s="4117"/>
      <c r="AD212" s="4117"/>
      <c r="AE212" s="4117"/>
      <c r="AF212" s="4117"/>
      <c r="AG212" s="4124"/>
      <c r="AH212" s="1872" t="s">
        <v>1190</v>
      </c>
      <c r="AI212" s="1873" t="e">
        <f>+AI211/AI208</f>
        <v>#DIV/0!</v>
      </c>
    </row>
    <row r="213" spans="2:36" s="1866" customFormat="1">
      <c r="B213" s="4121"/>
      <c r="C213" s="4123"/>
      <c r="D213" s="4118"/>
      <c r="E213" s="4118"/>
      <c r="F213" s="4118"/>
      <c r="G213" s="4118"/>
      <c r="H213" s="4118"/>
      <c r="I213" s="4118"/>
      <c r="J213" s="4118"/>
      <c r="K213" s="4118"/>
      <c r="L213" s="4118"/>
      <c r="M213" s="4118"/>
      <c r="N213" s="4118"/>
      <c r="O213" s="4118"/>
      <c r="P213" s="4118"/>
      <c r="Q213" s="4118"/>
      <c r="R213" s="4118"/>
      <c r="S213" s="4118"/>
      <c r="T213" s="4118"/>
      <c r="U213" s="4118"/>
      <c r="V213" s="4118"/>
      <c r="W213" s="4118"/>
      <c r="X213" s="4118"/>
      <c r="Y213" s="4118"/>
      <c r="Z213" s="4118"/>
      <c r="AA213" s="4118"/>
      <c r="AB213" s="4118"/>
      <c r="AC213" s="4118"/>
      <c r="AD213" s="4118"/>
      <c r="AE213" s="4118"/>
      <c r="AF213" s="4118"/>
      <c r="AG213" s="4125"/>
      <c r="AH213" s="1876" t="s">
        <v>2459</v>
      </c>
      <c r="AI213" s="1877" t="str">
        <f>IF(7&gt;AI208,"対象外",IF(AI211&gt;=AI206,"OK","NG"))</f>
        <v>対象外</v>
      </c>
      <c r="AJ213" s="1870" t="str">
        <f>IF(AI213="対象外","←７日間に満たない期間は達成判定の対象外",IF(AI213="NG","←月単位未達成","←月単位達成"))</f>
        <v>←７日間に満たない期間は達成判定の対象外</v>
      </c>
    </row>
    <row r="214" spans="2:36" hidden="1">
      <c r="B214" s="1854"/>
      <c r="C214" s="1878" t="e">
        <f t="shared" ref="C214:AG214" si="73">IF(AND(DAY(C206)&gt;=22,DAY(C206)&lt;=28,C207="土"),1,0)</f>
        <v>#VALUE!</v>
      </c>
      <c r="D214" s="1878" t="e">
        <f t="shared" si="73"/>
        <v>#VALUE!</v>
      </c>
      <c r="E214" s="1878" t="e">
        <f t="shared" si="73"/>
        <v>#VALUE!</v>
      </c>
      <c r="F214" s="1878" t="e">
        <f t="shared" si="73"/>
        <v>#VALUE!</v>
      </c>
      <c r="G214" s="1878" t="e">
        <f t="shared" si="73"/>
        <v>#VALUE!</v>
      </c>
      <c r="H214" s="1878" t="e">
        <f t="shared" si="73"/>
        <v>#VALUE!</v>
      </c>
      <c r="I214" s="1878" t="e">
        <f t="shared" si="73"/>
        <v>#VALUE!</v>
      </c>
      <c r="J214" s="1878" t="e">
        <f t="shared" si="73"/>
        <v>#VALUE!</v>
      </c>
      <c r="K214" s="1878" t="e">
        <f t="shared" si="73"/>
        <v>#VALUE!</v>
      </c>
      <c r="L214" s="1878" t="e">
        <f t="shared" si="73"/>
        <v>#VALUE!</v>
      </c>
      <c r="M214" s="1878" t="e">
        <f t="shared" si="73"/>
        <v>#VALUE!</v>
      </c>
      <c r="N214" s="1878" t="e">
        <f t="shared" si="73"/>
        <v>#VALUE!</v>
      </c>
      <c r="O214" s="1878" t="e">
        <f t="shared" si="73"/>
        <v>#VALUE!</v>
      </c>
      <c r="P214" s="1878" t="e">
        <f t="shared" si="73"/>
        <v>#VALUE!</v>
      </c>
      <c r="Q214" s="1878" t="e">
        <f t="shared" si="73"/>
        <v>#VALUE!</v>
      </c>
      <c r="R214" s="1878" t="e">
        <f t="shared" si="73"/>
        <v>#VALUE!</v>
      </c>
      <c r="S214" s="1878" t="e">
        <f t="shared" si="73"/>
        <v>#VALUE!</v>
      </c>
      <c r="T214" s="1878" t="e">
        <f t="shared" si="73"/>
        <v>#VALUE!</v>
      </c>
      <c r="U214" s="1878" t="e">
        <f t="shared" si="73"/>
        <v>#VALUE!</v>
      </c>
      <c r="V214" s="1878" t="e">
        <f t="shared" si="73"/>
        <v>#VALUE!</v>
      </c>
      <c r="W214" s="1878" t="e">
        <f t="shared" si="73"/>
        <v>#VALUE!</v>
      </c>
      <c r="X214" s="1878" t="e">
        <f t="shared" si="73"/>
        <v>#VALUE!</v>
      </c>
      <c r="Y214" s="1878" t="e">
        <f t="shared" si="73"/>
        <v>#VALUE!</v>
      </c>
      <c r="Z214" s="1878" t="e">
        <f t="shared" si="73"/>
        <v>#VALUE!</v>
      </c>
      <c r="AA214" s="1878" t="e">
        <f t="shared" si="73"/>
        <v>#VALUE!</v>
      </c>
      <c r="AB214" s="1878" t="e">
        <f t="shared" si="73"/>
        <v>#VALUE!</v>
      </c>
      <c r="AC214" s="1878" t="e">
        <f t="shared" si="73"/>
        <v>#VALUE!</v>
      </c>
      <c r="AD214" s="1878" t="e">
        <f t="shared" si="73"/>
        <v>#VALUE!</v>
      </c>
      <c r="AE214" s="1878" t="e">
        <f t="shared" si="73"/>
        <v>#VALUE!</v>
      </c>
      <c r="AF214" s="1878" t="e">
        <f t="shared" si="73"/>
        <v>#VALUE!</v>
      </c>
      <c r="AG214" s="1878" t="e">
        <f t="shared" si="73"/>
        <v>#VALUE!</v>
      </c>
      <c r="AH214" s="1879" t="s">
        <v>2460</v>
      </c>
      <c r="AI214" s="1880">
        <f>_xlfn.AGGREGATE(9,6,C214:AG214)</f>
        <v>0</v>
      </c>
      <c r="AJ214" s="1870"/>
    </row>
    <row r="215" spans="2:36" hidden="1">
      <c r="B215" s="1854"/>
      <c r="C215" s="1881" t="e">
        <f t="shared" ref="C215:AG215" si="74">IF(AND(DAY(C206)&gt;=22,DAY(C206)&lt;=28,C207="土",OR(C212="休",C212="雨")),1,0)</f>
        <v>#VALUE!</v>
      </c>
      <c r="D215" s="1881" t="e">
        <f t="shared" si="74"/>
        <v>#VALUE!</v>
      </c>
      <c r="E215" s="1881" t="e">
        <f t="shared" si="74"/>
        <v>#VALUE!</v>
      </c>
      <c r="F215" s="1881" t="e">
        <f t="shared" si="74"/>
        <v>#VALUE!</v>
      </c>
      <c r="G215" s="1881" t="e">
        <f t="shared" si="74"/>
        <v>#VALUE!</v>
      </c>
      <c r="H215" s="1881" t="e">
        <f t="shared" si="74"/>
        <v>#VALUE!</v>
      </c>
      <c r="I215" s="1881" t="e">
        <f t="shared" si="74"/>
        <v>#VALUE!</v>
      </c>
      <c r="J215" s="1881" t="e">
        <f t="shared" si="74"/>
        <v>#VALUE!</v>
      </c>
      <c r="K215" s="1881" t="e">
        <f t="shared" si="74"/>
        <v>#VALUE!</v>
      </c>
      <c r="L215" s="1881" t="e">
        <f t="shared" si="74"/>
        <v>#VALUE!</v>
      </c>
      <c r="M215" s="1881" t="e">
        <f t="shared" si="74"/>
        <v>#VALUE!</v>
      </c>
      <c r="N215" s="1881" t="e">
        <f t="shared" si="74"/>
        <v>#VALUE!</v>
      </c>
      <c r="O215" s="1881" t="e">
        <f t="shared" si="74"/>
        <v>#VALUE!</v>
      </c>
      <c r="P215" s="1881" t="e">
        <f t="shared" si="74"/>
        <v>#VALUE!</v>
      </c>
      <c r="Q215" s="1881" t="e">
        <f t="shared" si="74"/>
        <v>#VALUE!</v>
      </c>
      <c r="R215" s="1881" t="e">
        <f t="shared" si="74"/>
        <v>#VALUE!</v>
      </c>
      <c r="S215" s="1881" t="e">
        <f t="shared" si="74"/>
        <v>#VALUE!</v>
      </c>
      <c r="T215" s="1881" t="e">
        <f t="shared" si="74"/>
        <v>#VALUE!</v>
      </c>
      <c r="U215" s="1881" t="e">
        <f t="shared" si="74"/>
        <v>#VALUE!</v>
      </c>
      <c r="V215" s="1881" t="e">
        <f t="shared" si="74"/>
        <v>#VALUE!</v>
      </c>
      <c r="W215" s="1881" t="e">
        <f t="shared" si="74"/>
        <v>#VALUE!</v>
      </c>
      <c r="X215" s="1881" t="e">
        <f t="shared" si="74"/>
        <v>#VALUE!</v>
      </c>
      <c r="Y215" s="1881" t="e">
        <f t="shared" si="74"/>
        <v>#VALUE!</v>
      </c>
      <c r="Z215" s="1881" t="e">
        <f t="shared" si="74"/>
        <v>#VALUE!</v>
      </c>
      <c r="AA215" s="1881" t="e">
        <f t="shared" si="74"/>
        <v>#VALUE!</v>
      </c>
      <c r="AB215" s="1881" t="e">
        <f t="shared" si="74"/>
        <v>#VALUE!</v>
      </c>
      <c r="AC215" s="1881" t="e">
        <f t="shared" si="74"/>
        <v>#VALUE!</v>
      </c>
      <c r="AD215" s="1881" t="e">
        <f t="shared" si="74"/>
        <v>#VALUE!</v>
      </c>
      <c r="AE215" s="1881" t="e">
        <f t="shared" si="74"/>
        <v>#VALUE!</v>
      </c>
      <c r="AF215" s="1881" t="e">
        <f t="shared" si="74"/>
        <v>#VALUE!</v>
      </c>
      <c r="AG215" s="1881" t="e">
        <f t="shared" si="74"/>
        <v>#VALUE!</v>
      </c>
      <c r="AH215" s="1882" t="s">
        <v>2461</v>
      </c>
      <c r="AI215" s="1880">
        <f>_xlfn.AGGREGATE(9,6,C215:AG215)</f>
        <v>0</v>
      </c>
      <c r="AJ215" s="1870"/>
    </row>
    <row r="216" spans="2:36" s="1866" customFormat="1">
      <c r="B216" s="1890"/>
      <c r="C216" s="1890"/>
      <c r="D216" s="1890"/>
      <c r="E216" s="1890"/>
      <c r="F216" s="1890"/>
      <c r="G216" s="1890"/>
      <c r="H216" s="1890"/>
      <c r="I216" s="1890"/>
      <c r="J216" s="1890"/>
      <c r="K216" s="1890"/>
      <c r="L216" s="1890"/>
      <c r="M216" s="1890"/>
      <c r="N216" s="1890"/>
      <c r="O216" s="1890"/>
      <c r="P216" s="1890"/>
      <c r="Q216" s="1890"/>
      <c r="R216" s="1890"/>
      <c r="S216" s="1890"/>
      <c r="T216" s="1890"/>
      <c r="U216" s="1890"/>
      <c r="V216" s="1890"/>
      <c r="W216" s="1890"/>
      <c r="X216" s="1890"/>
      <c r="Y216" s="1890"/>
      <c r="Z216" s="1890"/>
      <c r="AA216" s="1890"/>
      <c r="AB216" s="1890"/>
      <c r="AC216" s="1890"/>
      <c r="AD216" s="1890"/>
      <c r="AE216" s="1890"/>
      <c r="AF216" s="1890"/>
      <c r="AG216" s="1890"/>
      <c r="AI216" s="1890"/>
    </row>
    <row r="217" spans="2:36" hidden="1">
      <c r="C217" s="1836" t="e">
        <f>YEAR(C220)</f>
        <v>#VALUE!</v>
      </c>
      <c r="D217" s="1836" t="e">
        <f>MONTH(C220)</f>
        <v>#VALUE!</v>
      </c>
    </row>
    <row r="218" spans="2:36">
      <c r="B218" s="1840" t="s">
        <v>2454</v>
      </c>
      <c r="C218" s="4126" t="e">
        <f>C220</f>
        <v>#VALUE!</v>
      </c>
      <c r="D218" s="4088"/>
      <c r="E218" s="4088"/>
      <c r="F218" s="4088"/>
      <c r="G218" s="4088"/>
      <c r="H218" s="4088"/>
      <c r="I218" s="4088"/>
      <c r="J218" s="4088"/>
      <c r="K218" s="4088"/>
      <c r="L218" s="4088"/>
      <c r="M218" s="4088"/>
      <c r="N218" s="4088"/>
      <c r="O218" s="4088"/>
      <c r="P218" s="4088"/>
      <c r="Q218" s="4088"/>
      <c r="R218" s="4088"/>
      <c r="S218" s="4088"/>
      <c r="T218" s="4088"/>
      <c r="U218" s="4088"/>
      <c r="V218" s="4088"/>
      <c r="W218" s="4088"/>
      <c r="X218" s="4088"/>
      <c r="Y218" s="4088"/>
      <c r="Z218" s="4088"/>
      <c r="AA218" s="4088"/>
      <c r="AB218" s="4088"/>
      <c r="AC218" s="4088"/>
      <c r="AD218" s="4088"/>
      <c r="AE218" s="4088"/>
      <c r="AF218" s="4088"/>
      <c r="AG218" s="4088"/>
      <c r="AH218" s="4088"/>
      <c r="AI218" s="4089"/>
    </row>
    <row r="219" spans="2:36">
      <c r="B219" s="1884"/>
      <c r="C219" s="1862" t="e">
        <f>DATE($C217,$D217,1)</f>
        <v>#VALUE!</v>
      </c>
      <c r="D219" s="1862" t="e">
        <f t="shared" ref="D219:AG219" si="75">C219+1</f>
        <v>#VALUE!</v>
      </c>
      <c r="E219" s="1862" t="e">
        <f t="shared" si="75"/>
        <v>#VALUE!</v>
      </c>
      <c r="F219" s="1862" t="e">
        <f t="shared" si="75"/>
        <v>#VALUE!</v>
      </c>
      <c r="G219" s="1862" t="e">
        <f t="shared" si="75"/>
        <v>#VALUE!</v>
      </c>
      <c r="H219" s="1862" t="e">
        <f t="shared" si="75"/>
        <v>#VALUE!</v>
      </c>
      <c r="I219" s="1862" t="e">
        <f t="shared" si="75"/>
        <v>#VALUE!</v>
      </c>
      <c r="J219" s="1862" t="e">
        <f t="shared" si="75"/>
        <v>#VALUE!</v>
      </c>
      <c r="K219" s="1862" t="e">
        <f t="shared" si="75"/>
        <v>#VALUE!</v>
      </c>
      <c r="L219" s="1862" t="e">
        <f t="shared" si="75"/>
        <v>#VALUE!</v>
      </c>
      <c r="M219" s="1862" t="e">
        <f t="shared" si="75"/>
        <v>#VALUE!</v>
      </c>
      <c r="N219" s="1862" t="e">
        <f t="shared" si="75"/>
        <v>#VALUE!</v>
      </c>
      <c r="O219" s="1862" t="e">
        <f t="shared" si="75"/>
        <v>#VALUE!</v>
      </c>
      <c r="P219" s="1862" t="e">
        <f t="shared" si="75"/>
        <v>#VALUE!</v>
      </c>
      <c r="Q219" s="1862" t="e">
        <f t="shared" si="75"/>
        <v>#VALUE!</v>
      </c>
      <c r="R219" s="1862" t="e">
        <f t="shared" si="75"/>
        <v>#VALUE!</v>
      </c>
      <c r="S219" s="1862" t="e">
        <f t="shared" si="75"/>
        <v>#VALUE!</v>
      </c>
      <c r="T219" s="1862" t="e">
        <f t="shared" si="75"/>
        <v>#VALUE!</v>
      </c>
      <c r="U219" s="1862" t="e">
        <f t="shared" si="75"/>
        <v>#VALUE!</v>
      </c>
      <c r="V219" s="1862" t="e">
        <f t="shared" si="75"/>
        <v>#VALUE!</v>
      </c>
      <c r="W219" s="1862" t="e">
        <f t="shared" si="75"/>
        <v>#VALUE!</v>
      </c>
      <c r="X219" s="1862" t="e">
        <f t="shared" si="75"/>
        <v>#VALUE!</v>
      </c>
      <c r="Y219" s="1862" t="e">
        <f t="shared" si="75"/>
        <v>#VALUE!</v>
      </c>
      <c r="Z219" s="1862" t="e">
        <f t="shared" si="75"/>
        <v>#VALUE!</v>
      </c>
      <c r="AA219" s="1862" t="e">
        <f t="shared" si="75"/>
        <v>#VALUE!</v>
      </c>
      <c r="AB219" s="1862" t="e">
        <f t="shared" si="75"/>
        <v>#VALUE!</v>
      </c>
      <c r="AC219" s="1862" t="e">
        <f t="shared" si="75"/>
        <v>#VALUE!</v>
      </c>
      <c r="AD219" s="1862" t="e">
        <f t="shared" si="75"/>
        <v>#VALUE!</v>
      </c>
      <c r="AE219" s="1862" t="e">
        <f t="shared" si="75"/>
        <v>#VALUE!</v>
      </c>
      <c r="AF219" s="1862" t="e">
        <f t="shared" si="75"/>
        <v>#VALUE!</v>
      </c>
      <c r="AG219" s="1862" t="e">
        <f t="shared" si="75"/>
        <v>#VALUE!</v>
      </c>
      <c r="AH219" s="1885"/>
      <c r="AI219" s="1886"/>
    </row>
    <row r="220" spans="2:36">
      <c r="B220" s="1887" t="s">
        <v>2455</v>
      </c>
      <c r="C220" s="1888" t="e">
        <f>IF(EDATE(C205,1)&gt;$G$5,"",EDATE(C205,1))</f>
        <v>#VALUE!</v>
      </c>
      <c r="D220" s="1862" t="e">
        <f t="shared" ref="D220:AG220" si="76">IF(D219&gt;$G$5,"",IF(C220=EOMONTH(DATE($C217,$D217,1),0),"",IF(C220="","",C220+1)))</f>
        <v>#VALUE!</v>
      </c>
      <c r="E220" s="1862" t="e">
        <f t="shared" si="76"/>
        <v>#VALUE!</v>
      </c>
      <c r="F220" s="1862" t="e">
        <f t="shared" si="76"/>
        <v>#VALUE!</v>
      </c>
      <c r="G220" s="1862" t="e">
        <f t="shared" si="76"/>
        <v>#VALUE!</v>
      </c>
      <c r="H220" s="1862" t="e">
        <f t="shared" si="76"/>
        <v>#VALUE!</v>
      </c>
      <c r="I220" s="1862" t="e">
        <f t="shared" si="76"/>
        <v>#VALUE!</v>
      </c>
      <c r="J220" s="1862" t="e">
        <f t="shared" si="76"/>
        <v>#VALUE!</v>
      </c>
      <c r="K220" s="1862" t="e">
        <f t="shared" si="76"/>
        <v>#VALUE!</v>
      </c>
      <c r="L220" s="1862" t="e">
        <f t="shared" si="76"/>
        <v>#VALUE!</v>
      </c>
      <c r="M220" s="1862" t="e">
        <f t="shared" si="76"/>
        <v>#VALUE!</v>
      </c>
      <c r="N220" s="1862" t="e">
        <f t="shared" si="76"/>
        <v>#VALUE!</v>
      </c>
      <c r="O220" s="1862" t="e">
        <f t="shared" si="76"/>
        <v>#VALUE!</v>
      </c>
      <c r="P220" s="1862" t="e">
        <f t="shared" si="76"/>
        <v>#VALUE!</v>
      </c>
      <c r="Q220" s="1862" t="e">
        <f t="shared" si="76"/>
        <v>#VALUE!</v>
      </c>
      <c r="R220" s="1862" t="e">
        <f t="shared" si="76"/>
        <v>#VALUE!</v>
      </c>
      <c r="S220" s="1862" t="e">
        <f t="shared" si="76"/>
        <v>#VALUE!</v>
      </c>
      <c r="T220" s="1862" t="e">
        <f t="shared" si="76"/>
        <v>#VALUE!</v>
      </c>
      <c r="U220" s="1862" t="e">
        <f t="shared" si="76"/>
        <v>#VALUE!</v>
      </c>
      <c r="V220" s="1862" t="e">
        <f t="shared" si="76"/>
        <v>#VALUE!</v>
      </c>
      <c r="W220" s="1862" t="e">
        <f t="shared" si="76"/>
        <v>#VALUE!</v>
      </c>
      <c r="X220" s="1862" t="e">
        <f t="shared" si="76"/>
        <v>#VALUE!</v>
      </c>
      <c r="Y220" s="1862" t="e">
        <f t="shared" si="76"/>
        <v>#VALUE!</v>
      </c>
      <c r="Z220" s="1862" t="e">
        <f t="shared" si="76"/>
        <v>#VALUE!</v>
      </c>
      <c r="AA220" s="1862" t="e">
        <f t="shared" si="76"/>
        <v>#VALUE!</v>
      </c>
      <c r="AB220" s="1862" t="e">
        <f t="shared" si="76"/>
        <v>#VALUE!</v>
      </c>
      <c r="AC220" s="1862" t="e">
        <f t="shared" si="76"/>
        <v>#VALUE!</v>
      </c>
      <c r="AD220" s="1862" t="e">
        <f t="shared" si="76"/>
        <v>#VALUE!</v>
      </c>
      <c r="AE220" s="1862" t="e">
        <f t="shared" si="76"/>
        <v>#VALUE!</v>
      </c>
      <c r="AF220" s="1862" t="e">
        <f t="shared" si="76"/>
        <v>#VALUE!</v>
      </c>
      <c r="AG220" s="1862" t="e">
        <f t="shared" si="76"/>
        <v>#VALUE!</v>
      </c>
      <c r="AH220" s="1863" t="s">
        <v>2456</v>
      </c>
      <c r="AI220" s="1864">
        <f>+COUNTIFS(C221:AG221,"土",C222:AG222,"")+COUNTIFS(C221:AG221,"日",C222:AG222,"")</f>
        <v>0</v>
      </c>
    </row>
    <row r="221" spans="2:36" s="1866" customFormat="1">
      <c r="B221" s="1889" t="s">
        <v>1184</v>
      </c>
      <c r="C221" s="1865" t="str">
        <f>IFERROR(TEXT(WEEKDAY(+C220),"aaa"),"")</f>
        <v/>
      </c>
      <c r="D221" s="1865" t="str">
        <f t="shared" ref="D221:AG221" si="77">IFERROR(TEXT(WEEKDAY(+D220),"aaa"),"")</f>
        <v/>
      </c>
      <c r="E221" s="1865" t="str">
        <f t="shared" si="77"/>
        <v/>
      </c>
      <c r="F221" s="1865" t="str">
        <f t="shared" si="77"/>
        <v/>
      </c>
      <c r="G221" s="1865" t="str">
        <f t="shared" si="77"/>
        <v/>
      </c>
      <c r="H221" s="1865" t="str">
        <f t="shared" si="77"/>
        <v/>
      </c>
      <c r="I221" s="1865" t="str">
        <f t="shared" si="77"/>
        <v/>
      </c>
      <c r="J221" s="1865" t="str">
        <f t="shared" si="77"/>
        <v/>
      </c>
      <c r="K221" s="1865" t="str">
        <f t="shared" si="77"/>
        <v/>
      </c>
      <c r="L221" s="1865" t="str">
        <f t="shared" si="77"/>
        <v/>
      </c>
      <c r="M221" s="1865" t="str">
        <f t="shared" si="77"/>
        <v/>
      </c>
      <c r="N221" s="1865" t="str">
        <f t="shared" si="77"/>
        <v/>
      </c>
      <c r="O221" s="1865" t="str">
        <f t="shared" si="77"/>
        <v/>
      </c>
      <c r="P221" s="1865" t="str">
        <f t="shared" si="77"/>
        <v/>
      </c>
      <c r="Q221" s="1865" t="str">
        <f t="shared" si="77"/>
        <v/>
      </c>
      <c r="R221" s="1865" t="str">
        <f t="shared" si="77"/>
        <v/>
      </c>
      <c r="S221" s="1865" t="str">
        <f t="shared" si="77"/>
        <v/>
      </c>
      <c r="T221" s="1865" t="str">
        <f t="shared" si="77"/>
        <v/>
      </c>
      <c r="U221" s="1865" t="str">
        <f t="shared" si="77"/>
        <v/>
      </c>
      <c r="V221" s="1865" t="str">
        <f t="shared" si="77"/>
        <v/>
      </c>
      <c r="W221" s="1865" t="str">
        <f t="shared" si="77"/>
        <v/>
      </c>
      <c r="X221" s="1865" t="str">
        <f t="shared" si="77"/>
        <v/>
      </c>
      <c r="Y221" s="1865" t="str">
        <f t="shared" si="77"/>
        <v/>
      </c>
      <c r="Z221" s="1865" t="str">
        <f t="shared" si="77"/>
        <v/>
      </c>
      <c r="AA221" s="1865" t="str">
        <f t="shared" si="77"/>
        <v/>
      </c>
      <c r="AB221" s="1865" t="str">
        <f t="shared" si="77"/>
        <v/>
      </c>
      <c r="AC221" s="1865" t="str">
        <f t="shared" si="77"/>
        <v/>
      </c>
      <c r="AD221" s="1865" t="str">
        <f t="shared" si="77"/>
        <v/>
      </c>
      <c r="AE221" s="1865" t="str">
        <f t="shared" si="77"/>
        <v/>
      </c>
      <c r="AF221" s="1865" t="str">
        <f t="shared" si="77"/>
        <v/>
      </c>
      <c r="AG221" s="1865" t="str">
        <f t="shared" si="77"/>
        <v/>
      </c>
      <c r="AH221" s="1863" t="s">
        <v>2457</v>
      </c>
      <c r="AI221" s="1864">
        <f>+COUNTIF(C222:AG222,"夏休")+COUNTIF(C222:AG222,"冬休")+COUNTIF(C222:AG222,"中止")</f>
        <v>0</v>
      </c>
    </row>
    <row r="222" spans="2:36" s="1866" customFormat="1" ht="13.5" customHeight="1">
      <c r="B222" s="4090" t="s">
        <v>2458</v>
      </c>
      <c r="C222" s="4092"/>
      <c r="D222" s="4087"/>
      <c r="E222" s="4087"/>
      <c r="F222" s="4087"/>
      <c r="G222" s="4087"/>
      <c r="H222" s="4087"/>
      <c r="I222" s="4087"/>
      <c r="J222" s="4087"/>
      <c r="K222" s="4087"/>
      <c r="L222" s="4087"/>
      <c r="M222" s="4087"/>
      <c r="N222" s="4087"/>
      <c r="O222" s="4087"/>
      <c r="P222" s="4087"/>
      <c r="Q222" s="4087"/>
      <c r="R222" s="4087"/>
      <c r="S222" s="4087"/>
      <c r="T222" s="4087"/>
      <c r="U222" s="4087"/>
      <c r="V222" s="4087"/>
      <c r="W222" s="4087"/>
      <c r="X222" s="4087"/>
      <c r="Y222" s="4087"/>
      <c r="Z222" s="4087"/>
      <c r="AA222" s="4087"/>
      <c r="AB222" s="4087"/>
      <c r="AC222" s="4087"/>
      <c r="AD222" s="4087"/>
      <c r="AE222" s="4087"/>
      <c r="AF222" s="4087"/>
      <c r="AG222" s="4114"/>
      <c r="AH222" s="1867" t="s">
        <v>1187</v>
      </c>
      <c r="AI222" s="1868">
        <f>COUNT(C220:AG220)-AI221</f>
        <v>0</v>
      </c>
    </row>
    <row r="223" spans="2:36" s="1866" customFormat="1" ht="13.5" customHeight="1">
      <c r="B223" s="4091"/>
      <c r="C223" s="4092"/>
      <c r="D223" s="4087"/>
      <c r="E223" s="4087"/>
      <c r="F223" s="4087"/>
      <c r="G223" s="4087"/>
      <c r="H223" s="4087"/>
      <c r="I223" s="4087"/>
      <c r="J223" s="4087"/>
      <c r="K223" s="4087"/>
      <c r="L223" s="4087"/>
      <c r="M223" s="4087"/>
      <c r="N223" s="4087"/>
      <c r="O223" s="4087"/>
      <c r="P223" s="4087"/>
      <c r="Q223" s="4087"/>
      <c r="R223" s="4087"/>
      <c r="S223" s="4087"/>
      <c r="T223" s="4087"/>
      <c r="U223" s="4087"/>
      <c r="V223" s="4087"/>
      <c r="W223" s="4087"/>
      <c r="X223" s="4087"/>
      <c r="Y223" s="4087"/>
      <c r="Z223" s="4087"/>
      <c r="AA223" s="4087"/>
      <c r="AB223" s="4087"/>
      <c r="AC223" s="4087"/>
      <c r="AD223" s="4087"/>
      <c r="AE223" s="4087"/>
      <c r="AF223" s="4087"/>
      <c r="AG223" s="4114"/>
      <c r="AH223" s="1867" t="s">
        <v>1188</v>
      </c>
      <c r="AI223" s="1869">
        <f>+COUNTIF(C224:AG225,"休")</f>
        <v>0</v>
      </c>
      <c r="AJ223" s="1870" t="e">
        <f>IF(AI224&gt;0.285,"",IF(AI223&lt;AI220,"←計画日数が足りません",""))</f>
        <v>#DIV/0!</v>
      </c>
    </row>
    <row r="224" spans="2:36" s="1866" customFormat="1" ht="13.5" customHeight="1">
      <c r="B224" s="4115" t="s">
        <v>1175</v>
      </c>
      <c r="C224" s="4116"/>
      <c r="D224" s="4113"/>
      <c r="E224" s="4113"/>
      <c r="F224" s="4113"/>
      <c r="G224" s="4113"/>
      <c r="H224" s="4113"/>
      <c r="I224" s="4113"/>
      <c r="J224" s="4113"/>
      <c r="K224" s="4113"/>
      <c r="L224" s="4113"/>
      <c r="M224" s="4113"/>
      <c r="N224" s="4113"/>
      <c r="O224" s="4113"/>
      <c r="P224" s="4113"/>
      <c r="Q224" s="4113"/>
      <c r="R224" s="4113"/>
      <c r="S224" s="4113"/>
      <c r="T224" s="4113"/>
      <c r="U224" s="4113"/>
      <c r="V224" s="4113"/>
      <c r="W224" s="4113"/>
      <c r="X224" s="4113"/>
      <c r="Y224" s="4113"/>
      <c r="Z224" s="4113"/>
      <c r="AA224" s="4113"/>
      <c r="AB224" s="4113"/>
      <c r="AC224" s="4113"/>
      <c r="AD224" s="4113"/>
      <c r="AE224" s="4113"/>
      <c r="AF224" s="4113"/>
      <c r="AG224" s="4119"/>
      <c r="AH224" s="1867" t="s">
        <v>1189</v>
      </c>
      <c r="AI224" s="1871" t="e">
        <f>+AI223/AI222</f>
        <v>#DIV/0!</v>
      </c>
    </row>
    <row r="225" spans="2:36" s="1866" customFormat="1">
      <c r="B225" s="4115"/>
      <c r="C225" s="4116"/>
      <c r="D225" s="4113"/>
      <c r="E225" s="4113"/>
      <c r="F225" s="4113"/>
      <c r="G225" s="4113"/>
      <c r="H225" s="4113"/>
      <c r="I225" s="4113"/>
      <c r="J225" s="4113"/>
      <c r="K225" s="4113"/>
      <c r="L225" s="4113"/>
      <c r="M225" s="4113"/>
      <c r="N225" s="4113"/>
      <c r="O225" s="4113"/>
      <c r="P225" s="4113"/>
      <c r="Q225" s="4113"/>
      <c r="R225" s="4113"/>
      <c r="S225" s="4113"/>
      <c r="T225" s="4113"/>
      <c r="U225" s="4113"/>
      <c r="V225" s="4113"/>
      <c r="W225" s="4113"/>
      <c r="X225" s="4113"/>
      <c r="Y225" s="4113"/>
      <c r="Z225" s="4113"/>
      <c r="AA225" s="4113"/>
      <c r="AB225" s="4113"/>
      <c r="AC225" s="4113"/>
      <c r="AD225" s="4113"/>
      <c r="AE225" s="4113"/>
      <c r="AF225" s="4113"/>
      <c r="AG225" s="4119"/>
      <c r="AH225" s="1867" t="s">
        <v>1169</v>
      </c>
      <c r="AI225" s="1869">
        <f>+COUNTA(C226:AG227)</f>
        <v>0</v>
      </c>
    </row>
    <row r="226" spans="2:36" s="1866" customFormat="1">
      <c r="B226" s="4120" t="s">
        <v>1178</v>
      </c>
      <c r="C226" s="4122"/>
      <c r="D226" s="4117"/>
      <c r="E226" s="4117"/>
      <c r="F226" s="4117"/>
      <c r="G226" s="4117"/>
      <c r="H226" s="4117"/>
      <c r="I226" s="4117"/>
      <c r="J226" s="4117"/>
      <c r="K226" s="4117"/>
      <c r="L226" s="4117"/>
      <c r="M226" s="4117"/>
      <c r="N226" s="4117"/>
      <c r="O226" s="4117"/>
      <c r="P226" s="4117"/>
      <c r="Q226" s="4117"/>
      <c r="R226" s="4117"/>
      <c r="S226" s="4117"/>
      <c r="T226" s="4117"/>
      <c r="U226" s="4117"/>
      <c r="V226" s="4117"/>
      <c r="W226" s="4117"/>
      <c r="X226" s="4117"/>
      <c r="Y226" s="4117"/>
      <c r="Z226" s="4117"/>
      <c r="AA226" s="4117"/>
      <c r="AB226" s="4117"/>
      <c r="AC226" s="4117"/>
      <c r="AD226" s="4117"/>
      <c r="AE226" s="4117"/>
      <c r="AF226" s="4117"/>
      <c r="AG226" s="4124"/>
      <c r="AH226" s="1872" t="s">
        <v>1190</v>
      </c>
      <c r="AI226" s="1873" t="e">
        <f>+AI225/AI222</f>
        <v>#DIV/0!</v>
      </c>
    </row>
    <row r="227" spans="2:36" s="1866" customFormat="1">
      <c r="B227" s="4121"/>
      <c r="C227" s="4123"/>
      <c r="D227" s="4118"/>
      <c r="E227" s="4118"/>
      <c r="F227" s="4118"/>
      <c r="G227" s="4118"/>
      <c r="H227" s="4118"/>
      <c r="I227" s="4118"/>
      <c r="J227" s="4118"/>
      <c r="K227" s="4118"/>
      <c r="L227" s="4118"/>
      <c r="M227" s="4118"/>
      <c r="N227" s="4118"/>
      <c r="O227" s="4118"/>
      <c r="P227" s="4118"/>
      <c r="Q227" s="4118"/>
      <c r="R227" s="4118"/>
      <c r="S227" s="4118"/>
      <c r="T227" s="4118"/>
      <c r="U227" s="4118"/>
      <c r="V227" s="4118"/>
      <c r="W227" s="4118"/>
      <c r="X227" s="4118"/>
      <c r="Y227" s="4118"/>
      <c r="Z227" s="4118"/>
      <c r="AA227" s="4118"/>
      <c r="AB227" s="4118"/>
      <c r="AC227" s="4118"/>
      <c r="AD227" s="4118"/>
      <c r="AE227" s="4118"/>
      <c r="AF227" s="4118"/>
      <c r="AG227" s="4125"/>
      <c r="AH227" s="1876" t="s">
        <v>2459</v>
      </c>
      <c r="AI227" s="1877" t="str">
        <f>IF(7&gt;AI222,"対象外",IF(AI225&gt;=AI220,"OK","NG"))</f>
        <v>対象外</v>
      </c>
      <c r="AJ227" s="1870" t="str">
        <f>IF(AI227="対象外","←７日間に満たない期間は達成判定の対象外",IF(AI227="NG","←月単位未達成","←月単位達成"))</f>
        <v>←７日間に満たない期間は達成判定の対象外</v>
      </c>
    </row>
    <row r="228" spans="2:36" hidden="1">
      <c r="B228" s="1854"/>
      <c r="C228" s="1878" t="e">
        <f t="shared" ref="C228:AG228" si="78">IF(AND(DAY(C220)&gt;=22,DAY(C220)&lt;=28,C221="土"),1,0)</f>
        <v>#VALUE!</v>
      </c>
      <c r="D228" s="1878" t="e">
        <f t="shared" si="78"/>
        <v>#VALUE!</v>
      </c>
      <c r="E228" s="1878" t="e">
        <f t="shared" si="78"/>
        <v>#VALUE!</v>
      </c>
      <c r="F228" s="1878" t="e">
        <f t="shared" si="78"/>
        <v>#VALUE!</v>
      </c>
      <c r="G228" s="1878" t="e">
        <f t="shared" si="78"/>
        <v>#VALUE!</v>
      </c>
      <c r="H228" s="1878" t="e">
        <f t="shared" si="78"/>
        <v>#VALUE!</v>
      </c>
      <c r="I228" s="1878" t="e">
        <f t="shared" si="78"/>
        <v>#VALUE!</v>
      </c>
      <c r="J228" s="1878" t="e">
        <f t="shared" si="78"/>
        <v>#VALUE!</v>
      </c>
      <c r="K228" s="1878" t="e">
        <f t="shared" si="78"/>
        <v>#VALUE!</v>
      </c>
      <c r="L228" s="1878" t="e">
        <f t="shared" si="78"/>
        <v>#VALUE!</v>
      </c>
      <c r="M228" s="1878" t="e">
        <f t="shared" si="78"/>
        <v>#VALUE!</v>
      </c>
      <c r="N228" s="1878" t="e">
        <f t="shared" si="78"/>
        <v>#VALUE!</v>
      </c>
      <c r="O228" s="1878" t="e">
        <f t="shared" si="78"/>
        <v>#VALUE!</v>
      </c>
      <c r="P228" s="1878" t="e">
        <f t="shared" si="78"/>
        <v>#VALUE!</v>
      </c>
      <c r="Q228" s="1878" t="e">
        <f t="shared" si="78"/>
        <v>#VALUE!</v>
      </c>
      <c r="R228" s="1878" t="e">
        <f t="shared" si="78"/>
        <v>#VALUE!</v>
      </c>
      <c r="S228" s="1878" t="e">
        <f t="shared" si="78"/>
        <v>#VALUE!</v>
      </c>
      <c r="T228" s="1878" t="e">
        <f t="shared" si="78"/>
        <v>#VALUE!</v>
      </c>
      <c r="U228" s="1878" t="e">
        <f t="shared" si="78"/>
        <v>#VALUE!</v>
      </c>
      <c r="V228" s="1878" t="e">
        <f t="shared" si="78"/>
        <v>#VALUE!</v>
      </c>
      <c r="W228" s="1878" t="e">
        <f t="shared" si="78"/>
        <v>#VALUE!</v>
      </c>
      <c r="X228" s="1878" t="e">
        <f t="shared" si="78"/>
        <v>#VALUE!</v>
      </c>
      <c r="Y228" s="1878" t="e">
        <f t="shared" si="78"/>
        <v>#VALUE!</v>
      </c>
      <c r="Z228" s="1878" t="e">
        <f t="shared" si="78"/>
        <v>#VALUE!</v>
      </c>
      <c r="AA228" s="1878" t="e">
        <f t="shared" si="78"/>
        <v>#VALUE!</v>
      </c>
      <c r="AB228" s="1878" t="e">
        <f t="shared" si="78"/>
        <v>#VALUE!</v>
      </c>
      <c r="AC228" s="1878" t="e">
        <f t="shared" si="78"/>
        <v>#VALUE!</v>
      </c>
      <c r="AD228" s="1878" t="e">
        <f t="shared" si="78"/>
        <v>#VALUE!</v>
      </c>
      <c r="AE228" s="1878" t="e">
        <f t="shared" si="78"/>
        <v>#VALUE!</v>
      </c>
      <c r="AF228" s="1878" t="e">
        <f t="shared" si="78"/>
        <v>#VALUE!</v>
      </c>
      <c r="AG228" s="1878" t="e">
        <f t="shared" si="78"/>
        <v>#VALUE!</v>
      </c>
      <c r="AH228" s="1879" t="s">
        <v>2460</v>
      </c>
      <c r="AI228" s="1880">
        <f>_xlfn.AGGREGATE(9,6,C228:AG228)</f>
        <v>0</v>
      </c>
      <c r="AJ228" s="1870"/>
    </row>
    <row r="229" spans="2:36" hidden="1">
      <c r="B229" s="1854"/>
      <c r="C229" s="1881" t="e">
        <f t="shared" ref="C229:AG229" si="79">IF(AND(DAY(C220)&gt;=22,DAY(C220)&lt;=28,C221="土",OR(C226="休",C226="雨")),1,0)</f>
        <v>#VALUE!</v>
      </c>
      <c r="D229" s="1881" t="e">
        <f t="shared" si="79"/>
        <v>#VALUE!</v>
      </c>
      <c r="E229" s="1881" t="e">
        <f t="shared" si="79"/>
        <v>#VALUE!</v>
      </c>
      <c r="F229" s="1881" t="e">
        <f t="shared" si="79"/>
        <v>#VALUE!</v>
      </c>
      <c r="G229" s="1881" t="e">
        <f t="shared" si="79"/>
        <v>#VALUE!</v>
      </c>
      <c r="H229" s="1881" t="e">
        <f t="shared" si="79"/>
        <v>#VALUE!</v>
      </c>
      <c r="I229" s="1881" t="e">
        <f t="shared" si="79"/>
        <v>#VALUE!</v>
      </c>
      <c r="J229" s="1881" t="e">
        <f t="shared" si="79"/>
        <v>#VALUE!</v>
      </c>
      <c r="K229" s="1881" t="e">
        <f t="shared" si="79"/>
        <v>#VALUE!</v>
      </c>
      <c r="L229" s="1881" t="e">
        <f t="shared" si="79"/>
        <v>#VALUE!</v>
      </c>
      <c r="M229" s="1881" t="e">
        <f t="shared" si="79"/>
        <v>#VALUE!</v>
      </c>
      <c r="N229" s="1881" t="e">
        <f t="shared" si="79"/>
        <v>#VALUE!</v>
      </c>
      <c r="O229" s="1881" t="e">
        <f t="shared" si="79"/>
        <v>#VALUE!</v>
      </c>
      <c r="P229" s="1881" t="e">
        <f t="shared" si="79"/>
        <v>#VALUE!</v>
      </c>
      <c r="Q229" s="1881" t="e">
        <f t="shared" si="79"/>
        <v>#VALUE!</v>
      </c>
      <c r="R229" s="1881" t="e">
        <f t="shared" si="79"/>
        <v>#VALUE!</v>
      </c>
      <c r="S229" s="1881" t="e">
        <f t="shared" si="79"/>
        <v>#VALUE!</v>
      </c>
      <c r="T229" s="1881" t="e">
        <f t="shared" si="79"/>
        <v>#VALUE!</v>
      </c>
      <c r="U229" s="1881" t="e">
        <f t="shared" si="79"/>
        <v>#VALUE!</v>
      </c>
      <c r="V229" s="1881" t="e">
        <f t="shared" si="79"/>
        <v>#VALUE!</v>
      </c>
      <c r="W229" s="1881" t="e">
        <f t="shared" si="79"/>
        <v>#VALUE!</v>
      </c>
      <c r="X229" s="1881" t="e">
        <f t="shared" si="79"/>
        <v>#VALUE!</v>
      </c>
      <c r="Y229" s="1881" t="e">
        <f t="shared" si="79"/>
        <v>#VALUE!</v>
      </c>
      <c r="Z229" s="1881" t="e">
        <f t="shared" si="79"/>
        <v>#VALUE!</v>
      </c>
      <c r="AA229" s="1881" t="e">
        <f t="shared" si="79"/>
        <v>#VALUE!</v>
      </c>
      <c r="AB229" s="1881" t="e">
        <f t="shared" si="79"/>
        <v>#VALUE!</v>
      </c>
      <c r="AC229" s="1881" t="e">
        <f t="shared" si="79"/>
        <v>#VALUE!</v>
      </c>
      <c r="AD229" s="1881" t="e">
        <f t="shared" si="79"/>
        <v>#VALUE!</v>
      </c>
      <c r="AE229" s="1881" t="e">
        <f t="shared" si="79"/>
        <v>#VALUE!</v>
      </c>
      <c r="AF229" s="1881" t="e">
        <f t="shared" si="79"/>
        <v>#VALUE!</v>
      </c>
      <c r="AG229" s="1881" t="e">
        <f t="shared" si="79"/>
        <v>#VALUE!</v>
      </c>
      <c r="AH229" s="1882" t="s">
        <v>2461</v>
      </c>
      <c r="AI229" s="1880">
        <f>_xlfn.AGGREGATE(9,6,C229:AG229)</f>
        <v>0</v>
      </c>
      <c r="AJ229" s="1870"/>
    </row>
    <row r="230" spans="2:36" s="1866" customFormat="1">
      <c r="B230" s="1890"/>
      <c r="C230" s="1890"/>
      <c r="D230" s="1890"/>
      <c r="E230" s="1890"/>
      <c r="F230" s="1890"/>
      <c r="G230" s="1890"/>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I230" s="1890"/>
    </row>
    <row r="231" spans="2:36" hidden="1">
      <c r="C231" s="1836" t="e">
        <f>YEAR(C234)</f>
        <v>#VALUE!</v>
      </c>
      <c r="D231" s="1836" t="e">
        <f>MONTH(C234)</f>
        <v>#VALUE!</v>
      </c>
    </row>
    <row r="232" spans="2:36">
      <c r="B232" s="1840" t="s">
        <v>2454</v>
      </c>
      <c r="C232" s="4126" t="e">
        <f>C234</f>
        <v>#VALUE!</v>
      </c>
      <c r="D232" s="4088"/>
      <c r="E232" s="4088"/>
      <c r="F232" s="4088"/>
      <c r="G232" s="4088"/>
      <c r="H232" s="4088"/>
      <c r="I232" s="4088"/>
      <c r="J232" s="4088"/>
      <c r="K232" s="4088"/>
      <c r="L232" s="4088"/>
      <c r="M232" s="4088"/>
      <c r="N232" s="4088"/>
      <c r="O232" s="4088"/>
      <c r="P232" s="4088"/>
      <c r="Q232" s="4088"/>
      <c r="R232" s="4088"/>
      <c r="S232" s="4088"/>
      <c r="T232" s="4088"/>
      <c r="U232" s="4088"/>
      <c r="V232" s="4088"/>
      <c r="W232" s="4088"/>
      <c r="X232" s="4088"/>
      <c r="Y232" s="4088"/>
      <c r="Z232" s="4088"/>
      <c r="AA232" s="4088"/>
      <c r="AB232" s="4088"/>
      <c r="AC232" s="4088"/>
      <c r="AD232" s="4088"/>
      <c r="AE232" s="4088"/>
      <c r="AF232" s="4088"/>
      <c r="AG232" s="4088"/>
      <c r="AH232" s="4088"/>
      <c r="AI232" s="4089"/>
    </row>
    <row r="233" spans="2:36">
      <c r="B233" s="1884"/>
      <c r="C233" s="1862" t="e">
        <f>DATE($C231,$D231,1)</f>
        <v>#VALUE!</v>
      </c>
      <c r="D233" s="1862" t="e">
        <f t="shared" ref="D233:AG233" si="80">C233+1</f>
        <v>#VALUE!</v>
      </c>
      <c r="E233" s="1862" t="e">
        <f t="shared" si="80"/>
        <v>#VALUE!</v>
      </c>
      <c r="F233" s="1862" t="e">
        <f t="shared" si="80"/>
        <v>#VALUE!</v>
      </c>
      <c r="G233" s="1862" t="e">
        <f t="shared" si="80"/>
        <v>#VALUE!</v>
      </c>
      <c r="H233" s="1862" t="e">
        <f t="shared" si="80"/>
        <v>#VALUE!</v>
      </c>
      <c r="I233" s="1862" t="e">
        <f t="shared" si="80"/>
        <v>#VALUE!</v>
      </c>
      <c r="J233" s="1862" t="e">
        <f t="shared" si="80"/>
        <v>#VALUE!</v>
      </c>
      <c r="K233" s="1862" t="e">
        <f t="shared" si="80"/>
        <v>#VALUE!</v>
      </c>
      <c r="L233" s="1862" t="e">
        <f t="shared" si="80"/>
        <v>#VALUE!</v>
      </c>
      <c r="M233" s="1862" t="e">
        <f t="shared" si="80"/>
        <v>#VALUE!</v>
      </c>
      <c r="N233" s="1862" t="e">
        <f t="shared" si="80"/>
        <v>#VALUE!</v>
      </c>
      <c r="O233" s="1862" t="e">
        <f t="shared" si="80"/>
        <v>#VALUE!</v>
      </c>
      <c r="P233" s="1862" t="e">
        <f t="shared" si="80"/>
        <v>#VALUE!</v>
      </c>
      <c r="Q233" s="1862" t="e">
        <f t="shared" si="80"/>
        <v>#VALUE!</v>
      </c>
      <c r="R233" s="1862" t="e">
        <f t="shared" si="80"/>
        <v>#VALUE!</v>
      </c>
      <c r="S233" s="1862" t="e">
        <f t="shared" si="80"/>
        <v>#VALUE!</v>
      </c>
      <c r="T233" s="1862" t="e">
        <f t="shared" si="80"/>
        <v>#VALUE!</v>
      </c>
      <c r="U233" s="1862" t="e">
        <f t="shared" si="80"/>
        <v>#VALUE!</v>
      </c>
      <c r="V233" s="1862" t="e">
        <f t="shared" si="80"/>
        <v>#VALUE!</v>
      </c>
      <c r="W233" s="1862" t="e">
        <f t="shared" si="80"/>
        <v>#VALUE!</v>
      </c>
      <c r="X233" s="1862" t="e">
        <f t="shared" si="80"/>
        <v>#VALUE!</v>
      </c>
      <c r="Y233" s="1862" t="e">
        <f t="shared" si="80"/>
        <v>#VALUE!</v>
      </c>
      <c r="Z233" s="1862" t="e">
        <f t="shared" si="80"/>
        <v>#VALUE!</v>
      </c>
      <c r="AA233" s="1862" t="e">
        <f t="shared" si="80"/>
        <v>#VALUE!</v>
      </c>
      <c r="AB233" s="1862" t="e">
        <f t="shared" si="80"/>
        <v>#VALUE!</v>
      </c>
      <c r="AC233" s="1862" t="e">
        <f t="shared" si="80"/>
        <v>#VALUE!</v>
      </c>
      <c r="AD233" s="1862" t="e">
        <f t="shared" si="80"/>
        <v>#VALUE!</v>
      </c>
      <c r="AE233" s="1862" t="e">
        <f t="shared" si="80"/>
        <v>#VALUE!</v>
      </c>
      <c r="AF233" s="1862" t="e">
        <f t="shared" si="80"/>
        <v>#VALUE!</v>
      </c>
      <c r="AG233" s="1862" t="e">
        <f t="shared" si="80"/>
        <v>#VALUE!</v>
      </c>
      <c r="AH233" s="1885"/>
      <c r="AI233" s="1886"/>
    </row>
    <row r="234" spans="2:36">
      <c r="B234" s="1887" t="s">
        <v>2455</v>
      </c>
      <c r="C234" s="1888" t="e">
        <f>IF(EDATE(C219,1)&gt;$G$5,"",EDATE(C219,1))</f>
        <v>#VALUE!</v>
      </c>
      <c r="D234" s="1862" t="e">
        <f t="shared" ref="D234:AG234" si="81">IF(D233&gt;$G$5,"",IF(C234=EOMONTH(DATE($C231,$D231,1),0),"",IF(C234="","",C234+1)))</f>
        <v>#VALUE!</v>
      </c>
      <c r="E234" s="1862" t="e">
        <f t="shared" si="81"/>
        <v>#VALUE!</v>
      </c>
      <c r="F234" s="1862" t="e">
        <f t="shared" si="81"/>
        <v>#VALUE!</v>
      </c>
      <c r="G234" s="1862" t="e">
        <f t="shared" si="81"/>
        <v>#VALUE!</v>
      </c>
      <c r="H234" s="1862" t="e">
        <f t="shared" si="81"/>
        <v>#VALUE!</v>
      </c>
      <c r="I234" s="1862" t="e">
        <f t="shared" si="81"/>
        <v>#VALUE!</v>
      </c>
      <c r="J234" s="1862" t="e">
        <f t="shared" si="81"/>
        <v>#VALUE!</v>
      </c>
      <c r="K234" s="1862" t="e">
        <f t="shared" si="81"/>
        <v>#VALUE!</v>
      </c>
      <c r="L234" s="1862" t="e">
        <f t="shared" si="81"/>
        <v>#VALUE!</v>
      </c>
      <c r="M234" s="1862" t="e">
        <f t="shared" si="81"/>
        <v>#VALUE!</v>
      </c>
      <c r="N234" s="1862" t="e">
        <f t="shared" si="81"/>
        <v>#VALUE!</v>
      </c>
      <c r="O234" s="1862" t="e">
        <f t="shared" si="81"/>
        <v>#VALUE!</v>
      </c>
      <c r="P234" s="1862" t="e">
        <f t="shared" si="81"/>
        <v>#VALUE!</v>
      </c>
      <c r="Q234" s="1862" t="e">
        <f t="shared" si="81"/>
        <v>#VALUE!</v>
      </c>
      <c r="R234" s="1862" t="e">
        <f t="shared" si="81"/>
        <v>#VALUE!</v>
      </c>
      <c r="S234" s="1862" t="e">
        <f t="shared" si="81"/>
        <v>#VALUE!</v>
      </c>
      <c r="T234" s="1862" t="e">
        <f t="shared" si="81"/>
        <v>#VALUE!</v>
      </c>
      <c r="U234" s="1862" t="e">
        <f t="shared" si="81"/>
        <v>#VALUE!</v>
      </c>
      <c r="V234" s="1862" t="e">
        <f t="shared" si="81"/>
        <v>#VALUE!</v>
      </c>
      <c r="W234" s="1862" t="e">
        <f t="shared" si="81"/>
        <v>#VALUE!</v>
      </c>
      <c r="X234" s="1862" t="e">
        <f t="shared" si="81"/>
        <v>#VALUE!</v>
      </c>
      <c r="Y234" s="1862" t="e">
        <f t="shared" si="81"/>
        <v>#VALUE!</v>
      </c>
      <c r="Z234" s="1862" t="e">
        <f t="shared" si="81"/>
        <v>#VALUE!</v>
      </c>
      <c r="AA234" s="1862" t="e">
        <f t="shared" si="81"/>
        <v>#VALUE!</v>
      </c>
      <c r="AB234" s="1862" t="e">
        <f t="shared" si="81"/>
        <v>#VALUE!</v>
      </c>
      <c r="AC234" s="1862" t="e">
        <f t="shared" si="81"/>
        <v>#VALUE!</v>
      </c>
      <c r="AD234" s="1862" t="e">
        <f t="shared" si="81"/>
        <v>#VALUE!</v>
      </c>
      <c r="AE234" s="1862" t="e">
        <f t="shared" si="81"/>
        <v>#VALUE!</v>
      </c>
      <c r="AF234" s="1862" t="e">
        <f t="shared" si="81"/>
        <v>#VALUE!</v>
      </c>
      <c r="AG234" s="1862" t="e">
        <f t="shared" si="81"/>
        <v>#VALUE!</v>
      </c>
      <c r="AH234" s="1863" t="s">
        <v>2456</v>
      </c>
      <c r="AI234" s="1864">
        <f>+COUNTIFS(C235:AG235,"土",C236:AG236,"")+COUNTIFS(C235:AG235,"日",C236:AG236,"")</f>
        <v>0</v>
      </c>
    </row>
    <row r="235" spans="2:36" s="1866" customFormat="1">
      <c r="B235" s="1889" t="s">
        <v>1184</v>
      </c>
      <c r="C235" s="1865" t="str">
        <f>IFERROR(TEXT(WEEKDAY(+C234),"aaa"),"")</f>
        <v/>
      </c>
      <c r="D235" s="1865" t="str">
        <f t="shared" ref="D235:AG235" si="82">IFERROR(TEXT(WEEKDAY(+D234),"aaa"),"")</f>
        <v/>
      </c>
      <c r="E235" s="1865" t="str">
        <f t="shared" si="82"/>
        <v/>
      </c>
      <c r="F235" s="1865" t="str">
        <f t="shared" si="82"/>
        <v/>
      </c>
      <c r="G235" s="1865" t="str">
        <f t="shared" si="82"/>
        <v/>
      </c>
      <c r="H235" s="1865" t="str">
        <f t="shared" si="82"/>
        <v/>
      </c>
      <c r="I235" s="1865" t="str">
        <f t="shared" si="82"/>
        <v/>
      </c>
      <c r="J235" s="1865" t="str">
        <f t="shared" si="82"/>
        <v/>
      </c>
      <c r="K235" s="1865" t="str">
        <f t="shared" si="82"/>
        <v/>
      </c>
      <c r="L235" s="1865" t="str">
        <f t="shared" si="82"/>
        <v/>
      </c>
      <c r="M235" s="1865" t="str">
        <f t="shared" si="82"/>
        <v/>
      </c>
      <c r="N235" s="1865" t="str">
        <f t="shared" si="82"/>
        <v/>
      </c>
      <c r="O235" s="1865" t="str">
        <f t="shared" si="82"/>
        <v/>
      </c>
      <c r="P235" s="1865" t="str">
        <f t="shared" si="82"/>
        <v/>
      </c>
      <c r="Q235" s="1865" t="str">
        <f t="shared" si="82"/>
        <v/>
      </c>
      <c r="R235" s="1865" t="str">
        <f t="shared" si="82"/>
        <v/>
      </c>
      <c r="S235" s="1865" t="str">
        <f t="shared" si="82"/>
        <v/>
      </c>
      <c r="T235" s="1865" t="str">
        <f t="shared" si="82"/>
        <v/>
      </c>
      <c r="U235" s="1865" t="str">
        <f t="shared" si="82"/>
        <v/>
      </c>
      <c r="V235" s="1865" t="str">
        <f t="shared" si="82"/>
        <v/>
      </c>
      <c r="W235" s="1865" t="str">
        <f t="shared" si="82"/>
        <v/>
      </c>
      <c r="X235" s="1865" t="str">
        <f t="shared" si="82"/>
        <v/>
      </c>
      <c r="Y235" s="1865" t="str">
        <f t="shared" si="82"/>
        <v/>
      </c>
      <c r="Z235" s="1865" t="str">
        <f t="shared" si="82"/>
        <v/>
      </c>
      <c r="AA235" s="1865" t="str">
        <f t="shared" si="82"/>
        <v/>
      </c>
      <c r="AB235" s="1865" t="str">
        <f t="shared" si="82"/>
        <v/>
      </c>
      <c r="AC235" s="1865" t="str">
        <f t="shared" si="82"/>
        <v/>
      </c>
      <c r="AD235" s="1865" t="str">
        <f t="shared" si="82"/>
        <v/>
      </c>
      <c r="AE235" s="1865" t="str">
        <f t="shared" si="82"/>
        <v/>
      </c>
      <c r="AF235" s="1865" t="str">
        <f t="shared" si="82"/>
        <v/>
      </c>
      <c r="AG235" s="1865" t="str">
        <f t="shared" si="82"/>
        <v/>
      </c>
      <c r="AH235" s="1863" t="s">
        <v>2457</v>
      </c>
      <c r="AI235" s="1864">
        <f>+COUNTIF(C236:AG236,"夏休")+COUNTIF(C236:AG236,"冬休")+COUNTIF(C236:AG236,"中止")</f>
        <v>0</v>
      </c>
    </row>
    <row r="236" spans="2:36" s="1866" customFormat="1" ht="13.5" customHeight="1">
      <c r="B236" s="4090" t="s">
        <v>2458</v>
      </c>
      <c r="C236" s="4092"/>
      <c r="D236" s="4087"/>
      <c r="E236" s="4087"/>
      <c r="F236" s="4087"/>
      <c r="G236" s="4087"/>
      <c r="H236" s="4087"/>
      <c r="I236" s="4087"/>
      <c r="J236" s="4087"/>
      <c r="K236" s="4087"/>
      <c r="L236" s="4087"/>
      <c r="M236" s="4087"/>
      <c r="N236" s="4087"/>
      <c r="O236" s="4087"/>
      <c r="P236" s="4087"/>
      <c r="Q236" s="4087"/>
      <c r="R236" s="4087"/>
      <c r="S236" s="4087"/>
      <c r="T236" s="4087"/>
      <c r="U236" s="4087"/>
      <c r="V236" s="4087"/>
      <c r="W236" s="4087"/>
      <c r="X236" s="4087"/>
      <c r="Y236" s="4087"/>
      <c r="Z236" s="4087"/>
      <c r="AA236" s="4087"/>
      <c r="AB236" s="4087"/>
      <c r="AC236" s="4087"/>
      <c r="AD236" s="4087"/>
      <c r="AE236" s="4087"/>
      <c r="AF236" s="4087"/>
      <c r="AG236" s="4114"/>
      <c r="AH236" s="1867" t="s">
        <v>1187</v>
      </c>
      <c r="AI236" s="1868">
        <f>COUNT(C234:AG234)-AI235</f>
        <v>0</v>
      </c>
    </row>
    <row r="237" spans="2:36" s="1866" customFormat="1" ht="13.5" customHeight="1">
      <c r="B237" s="4091"/>
      <c r="C237" s="4092"/>
      <c r="D237" s="4087"/>
      <c r="E237" s="4087"/>
      <c r="F237" s="4087"/>
      <c r="G237" s="4087"/>
      <c r="H237" s="4087"/>
      <c r="I237" s="4087"/>
      <c r="J237" s="4087"/>
      <c r="K237" s="4087"/>
      <c r="L237" s="4087"/>
      <c r="M237" s="4087"/>
      <c r="N237" s="4087"/>
      <c r="O237" s="4087"/>
      <c r="P237" s="4087"/>
      <c r="Q237" s="4087"/>
      <c r="R237" s="4087"/>
      <c r="S237" s="4087"/>
      <c r="T237" s="4087"/>
      <c r="U237" s="4087"/>
      <c r="V237" s="4087"/>
      <c r="W237" s="4087"/>
      <c r="X237" s="4087"/>
      <c r="Y237" s="4087"/>
      <c r="Z237" s="4087"/>
      <c r="AA237" s="4087"/>
      <c r="AB237" s="4087"/>
      <c r="AC237" s="4087"/>
      <c r="AD237" s="4087"/>
      <c r="AE237" s="4087"/>
      <c r="AF237" s="4087"/>
      <c r="AG237" s="4114"/>
      <c r="AH237" s="1867" t="s">
        <v>1188</v>
      </c>
      <c r="AI237" s="1869">
        <f>+COUNTIF(C238:AG239,"休")</f>
        <v>0</v>
      </c>
      <c r="AJ237" s="1870" t="e">
        <f>IF(AI238&gt;0.285,"",IF(AI237&lt;AI234,"←計画日数が足りません",""))</f>
        <v>#DIV/0!</v>
      </c>
    </row>
    <row r="238" spans="2:36" s="1866" customFormat="1" ht="13.5" customHeight="1">
      <c r="B238" s="4115" t="s">
        <v>1175</v>
      </c>
      <c r="C238" s="4116"/>
      <c r="D238" s="4113"/>
      <c r="E238" s="4113"/>
      <c r="F238" s="4113"/>
      <c r="G238" s="4113"/>
      <c r="H238" s="4113"/>
      <c r="I238" s="4113"/>
      <c r="J238" s="4113"/>
      <c r="K238" s="4113"/>
      <c r="L238" s="4113"/>
      <c r="M238" s="4113"/>
      <c r="N238" s="4113"/>
      <c r="O238" s="4113"/>
      <c r="P238" s="4113"/>
      <c r="Q238" s="4113"/>
      <c r="R238" s="4113"/>
      <c r="S238" s="4113"/>
      <c r="T238" s="4113"/>
      <c r="U238" s="4113"/>
      <c r="V238" s="4113"/>
      <c r="W238" s="4113"/>
      <c r="X238" s="4113"/>
      <c r="Y238" s="4113"/>
      <c r="Z238" s="4113"/>
      <c r="AA238" s="4113"/>
      <c r="AB238" s="4113"/>
      <c r="AC238" s="4113"/>
      <c r="AD238" s="4113"/>
      <c r="AE238" s="4113"/>
      <c r="AF238" s="4113"/>
      <c r="AG238" s="4119"/>
      <c r="AH238" s="1867" t="s">
        <v>1189</v>
      </c>
      <c r="AI238" s="1871" t="e">
        <f>+AI237/AI236</f>
        <v>#DIV/0!</v>
      </c>
    </row>
    <row r="239" spans="2:36" s="1866" customFormat="1">
      <c r="B239" s="4115"/>
      <c r="C239" s="4116"/>
      <c r="D239" s="4113"/>
      <c r="E239" s="4113"/>
      <c r="F239" s="4113"/>
      <c r="G239" s="4113"/>
      <c r="H239" s="4113"/>
      <c r="I239" s="4113"/>
      <c r="J239" s="4113"/>
      <c r="K239" s="4113"/>
      <c r="L239" s="4113"/>
      <c r="M239" s="4113"/>
      <c r="N239" s="4113"/>
      <c r="O239" s="4113"/>
      <c r="P239" s="4113"/>
      <c r="Q239" s="4113"/>
      <c r="R239" s="4113"/>
      <c r="S239" s="4113"/>
      <c r="T239" s="4113"/>
      <c r="U239" s="4113"/>
      <c r="V239" s="4113"/>
      <c r="W239" s="4113"/>
      <c r="X239" s="4113"/>
      <c r="Y239" s="4113"/>
      <c r="Z239" s="4113"/>
      <c r="AA239" s="4113"/>
      <c r="AB239" s="4113"/>
      <c r="AC239" s="4113"/>
      <c r="AD239" s="4113"/>
      <c r="AE239" s="4113"/>
      <c r="AF239" s="4113"/>
      <c r="AG239" s="4119"/>
      <c r="AH239" s="1867" t="s">
        <v>1169</v>
      </c>
      <c r="AI239" s="1869">
        <f>+COUNTA(C240:AG241)</f>
        <v>0</v>
      </c>
    </row>
    <row r="240" spans="2:36" s="1866" customFormat="1">
      <c r="B240" s="4120" t="s">
        <v>1178</v>
      </c>
      <c r="C240" s="4122"/>
      <c r="D240" s="4117"/>
      <c r="E240" s="4117"/>
      <c r="F240" s="4117"/>
      <c r="G240" s="4117"/>
      <c r="H240" s="4117"/>
      <c r="I240" s="4117"/>
      <c r="J240" s="4117"/>
      <c r="K240" s="4117"/>
      <c r="L240" s="4117"/>
      <c r="M240" s="4117"/>
      <c r="N240" s="4117"/>
      <c r="O240" s="4117"/>
      <c r="P240" s="4117"/>
      <c r="Q240" s="4117"/>
      <c r="R240" s="4117"/>
      <c r="S240" s="4117"/>
      <c r="T240" s="4117"/>
      <c r="U240" s="4117"/>
      <c r="V240" s="4117"/>
      <c r="W240" s="4117"/>
      <c r="X240" s="4117"/>
      <c r="Y240" s="4117"/>
      <c r="Z240" s="4117"/>
      <c r="AA240" s="4117"/>
      <c r="AB240" s="4117"/>
      <c r="AC240" s="4117"/>
      <c r="AD240" s="4117"/>
      <c r="AE240" s="4117"/>
      <c r="AF240" s="4117"/>
      <c r="AG240" s="4124"/>
      <c r="AH240" s="1872" t="s">
        <v>1190</v>
      </c>
      <c r="AI240" s="1873" t="e">
        <f>+AI239/AI236</f>
        <v>#DIV/0!</v>
      </c>
    </row>
    <row r="241" spans="2:36" s="1866" customFormat="1">
      <c r="B241" s="4121"/>
      <c r="C241" s="4123"/>
      <c r="D241" s="4118"/>
      <c r="E241" s="4118"/>
      <c r="F241" s="4118"/>
      <c r="G241" s="4118"/>
      <c r="H241" s="4118"/>
      <c r="I241" s="4118"/>
      <c r="J241" s="4118"/>
      <c r="K241" s="4118"/>
      <c r="L241" s="4118"/>
      <c r="M241" s="4118"/>
      <c r="N241" s="4118"/>
      <c r="O241" s="4118"/>
      <c r="P241" s="4118"/>
      <c r="Q241" s="4118"/>
      <c r="R241" s="4118"/>
      <c r="S241" s="4118"/>
      <c r="T241" s="4118"/>
      <c r="U241" s="4118"/>
      <c r="V241" s="4118"/>
      <c r="W241" s="4118"/>
      <c r="X241" s="4118"/>
      <c r="Y241" s="4118"/>
      <c r="Z241" s="4118"/>
      <c r="AA241" s="4118"/>
      <c r="AB241" s="4118"/>
      <c r="AC241" s="4118"/>
      <c r="AD241" s="4118"/>
      <c r="AE241" s="4118"/>
      <c r="AF241" s="4118"/>
      <c r="AG241" s="4125"/>
      <c r="AH241" s="1876" t="s">
        <v>2459</v>
      </c>
      <c r="AI241" s="1877" t="str">
        <f>IF(7&gt;AI236,"対象外",IF(AI239&gt;=AI234,"OK","NG"))</f>
        <v>対象外</v>
      </c>
      <c r="AJ241" s="1870" t="str">
        <f>IF(AI241="対象外","←７日間に満たない期間は達成判定の対象外",IF(AI241="NG","←月単位未達成","←月単位達成"))</f>
        <v>←７日間に満たない期間は達成判定の対象外</v>
      </c>
    </row>
    <row r="242" spans="2:36" hidden="1">
      <c r="B242" s="1854"/>
      <c r="C242" s="1878" t="e">
        <f t="shared" ref="C242:AG242" si="83">IF(AND(DAY(C234)&gt;=22,DAY(C234)&lt;=28,C235="土"),1,0)</f>
        <v>#VALUE!</v>
      </c>
      <c r="D242" s="1878" t="e">
        <f t="shared" si="83"/>
        <v>#VALUE!</v>
      </c>
      <c r="E242" s="1878" t="e">
        <f t="shared" si="83"/>
        <v>#VALUE!</v>
      </c>
      <c r="F242" s="1878" t="e">
        <f t="shared" si="83"/>
        <v>#VALUE!</v>
      </c>
      <c r="G242" s="1878" t="e">
        <f t="shared" si="83"/>
        <v>#VALUE!</v>
      </c>
      <c r="H242" s="1878" t="e">
        <f t="shared" si="83"/>
        <v>#VALUE!</v>
      </c>
      <c r="I242" s="1878" t="e">
        <f t="shared" si="83"/>
        <v>#VALUE!</v>
      </c>
      <c r="J242" s="1878" t="e">
        <f t="shared" si="83"/>
        <v>#VALUE!</v>
      </c>
      <c r="K242" s="1878" t="e">
        <f t="shared" si="83"/>
        <v>#VALUE!</v>
      </c>
      <c r="L242" s="1878" t="e">
        <f t="shared" si="83"/>
        <v>#VALUE!</v>
      </c>
      <c r="M242" s="1878" t="e">
        <f t="shared" si="83"/>
        <v>#VALUE!</v>
      </c>
      <c r="N242" s="1878" t="e">
        <f t="shared" si="83"/>
        <v>#VALUE!</v>
      </c>
      <c r="O242" s="1878" t="e">
        <f t="shared" si="83"/>
        <v>#VALUE!</v>
      </c>
      <c r="P242" s="1878" t="e">
        <f t="shared" si="83"/>
        <v>#VALUE!</v>
      </c>
      <c r="Q242" s="1878" t="e">
        <f t="shared" si="83"/>
        <v>#VALUE!</v>
      </c>
      <c r="R242" s="1878" t="e">
        <f t="shared" si="83"/>
        <v>#VALUE!</v>
      </c>
      <c r="S242" s="1878" t="e">
        <f t="shared" si="83"/>
        <v>#VALUE!</v>
      </c>
      <c r="T242" s="1878" t="e">
        <f t="shared" si="83"/>
        <v>#VALUE!</v>
      </c>
      <c r="U242" s="1878" t="e">
        <f t="shared" si="83"/>
        <v>#VALUE!</v>
      </c>
      <c r="V242" s="1878" t="e">
        <f t="shared" si="83"/>
        <v>#VALUE!</v>
      </c>
      <c r="W242" s="1878" t="e">
        <f t="shared" si="83"/>
        <v>#VALUE!</v>
      </c>
      <c r="X242" s="1878" t="e">
        <f t="shared" si="83"/>
        <v>#VALUE!</v>
      </c>
      <c r="Y242" s="1878" t="e">
        <f t="shared" si="83"/>
        <v>#VALUE!</v>
      </c>
      <c r="Z242" s="1878" t="e">
        <f t="shared" si="83"/>
        <v>#VALUE!</v>
      </c>
      <c r="AA242" s="1878" t="e">
        <f t="shared" si="83"/>
        <v>#VALUE!</v>
      </c>
      <c r="AB242" s="1878" t="e">
        <f t="shared" si="83"/>
        <v>#VALUE!</v>
      </c>
      <c r="AC242" s="1878" t="e">
        <f t="shared" si="83"/>
        <v>#VALUE!</v>
      </c>
      <c r="AD242" s="1878" t="e">
        <f t="shared" si="83"/>
        <v>#VALUE!</v>
      </c>
      <c r="AE242" s="1878" t="e">
        <f t="shared" si="83"/>
        <v>#VALUE!</v>
      </c>
      <c r="AF242" s="1878" t="e">
        <f t="shared" si="83"/>
        <v>#VALUE!</v>
      </c>
      <c r="AG242" s="1878" t="e">
        <f t="shared" si="83"/>
        <v>#VALUE!</v>
      </c>
      <c r="AH242" s="1879" t="s">
        <v>2460</v>
      </c>
      <c r="AI242" s="1880">
        <f>_xlfn.AGGREGATE(9,6,C242:AG242)</f>
        <v>0</v>
      </c>
      <c r="AJ242" s="1870"/>
    </row>
    <row r="243" spans="2:36" hidden="1">
      <c r="B243" s="1854"/>
      <c r="C243" s="1881" t="e">
        <f t="shared" ref="C243:AG243" si="84">IF(AND(DAY(C234)&gt;=22,DAY(C234)&lt;=28,C235="土",OR(C240="休",C240="雨")),1,0)</f>
        <v>#VALUE!</v>
      </c>
      <c r="D243" s="1881" t="e">
        <f t="shared" si="84"/>
        <v>#VALUE!</v>
      </c>
      <c r="E243" s="1881" t="e">
        <f t="shared" si="84"/>
        <v>#VALUE!</v>
      </c>
      <c r="F243" s="1881" t="e">
        <f t="shared" si="84"/>
        <v>#VALUE!</v>
      </c>
      <c r="G243" s="1881" t="e">
        <f t="shared" si="84"/>
        <v>#VALUE!</v>
      </c>
      <c r="H243" s="1881" t="e">
        <f t="shared" si="84"/>
        <v>#VALUE!</v>
      </c>
      <c r="I243" s="1881" t="e">
        <f t="shared" si="84"/>
        <v>#VALUE!</v>
      </c>
      <c r="J243" s="1881" t="e">
        <f t="shared" si="84"/>
        <v>#VALUE!</v>
      </c>
      <c r="K243" s="1881" t="e">
        <f t="shared" si="84"/>
        <v>#VALUE!</v>
      </c>
      <c r="L243" s="1881" t="e">
        <f t="shared" si="84"/>
        <v>#VALUE!</v>
      </c>
      <c r="M243" s="1881" t="e">
        <f t="shared" si="84"/>
        <v>#VALUE!</v>
      </c>
      <c r="N243" s="1881" t="e">
        <f t="shared" si="84"/>
        <v>#VALUE!</v>
      </c>
      <c r="O243" s="1881" t="e">
        <f t="shared" si="84"/>
        <v>#VALUE!</v>
      </c>
      <c r="P243" s="1881" t="e">
        <f t="shared" si="84"/>
        <v>#VALUE!</v>
      </c>
      <c r="Q243" s="1881" t="e">
        <f t="shared" si="84"/>
        <v>#VALUE!</v>
      </c>
      <c r="R243" s="1881" t="e">
        <f t="shared" si="84"/>
        <v>#VALUE!</v>
      </c>
      <c r="S243" s="1881" t="e">
        <f t="shared" si="84"/>
        <v>#VALUE!</v>
      </c>
      <c r="T243" s="1881" t="e">
        <f t="shared" si="84"/>
        <v>#VALUE!</v>
      </c>
      <c r="U243" s="1881" t="e">
        <f t="shared" si="84"/>
        <v>#VALUE!</v>
      </c>
      <c r="V243" s="1881" t="e">
        <f t="shared" si="84"/>
        <v>#VALUE!</v>
      </c>
      <c r="W243" s="1881" t="e">
        <f t="shared" si="84"/>
        <v>#VALUE!</v>
      </c>
      <c r="X243" s="1881" t="e">
        <f t="shared" si="84"/>
        <v>#VALUE!</v>
      </c>
      <c r="Y243" s="1881" t="e">
        <f t="shared" si="84"/>
        <v>#VALUE!</v>
      </c>
      <c r="Z243" s="1881" t="e">
        <f t="shared" si="84"/>
        <v>#VALUE!</v>
      </c>
      <c r="AA243" s="1881" t="e">
        <f t="shared" si="84"/>
        <v>#VALUE!</v>
      </c>
      <c r="AB243" s="1881" t="e">
        <f t="shared" si="84"/>
        <v>#VALUE!</v>
      </c>
      <c r="AC243" s="1881" t="e">
        <f t="shared" si="84"/>
        <v>#VALUE!</v>
      </c>
      <c r="AD243" s="1881" t="e">
        <f t="shared" si="84"/>
        <v>#VALUE!</v>
      </c>
      <c r="AE243" s="1881" t="e">
        <f t="shared" si="84"/>
        <v>#VALUE!</v>
      </c>
      <c r="AF243" s="1881" t="e">
        <f t="shared" si="84"/>
        <v>#VALUE!</v>
      </c>
      <c r="AG243" s="1881" t="e">
        <f t="shared" si="84"/>
        <v>#VALUE!</v>
      </c>
      <c r="AH243" s="1882" t="s">
        <v>2461</v>
      </c>
      <c r="AI243" s="1880">
        <f>_xlfn.AGGREGATE(9,6,C243:AG243)</f>
        <v>0</v>
      </c>
      <c r="AJ243" s="1870"/>
    </row>
    <row r="244" spans="2:36" s="1866" customFormat="1">
      <c r="B244" s="1890"/>
      <c r="C244" s="1890"/>
      <c r="D244" s="1890"/>
      <c r="E244" s="1890"/>
      <c r="F244" s="1890"/>
      <c r="G244" s="1890"/>
      <c r="H244" s="1890"/>
      <c r="I244" s="1890"/>
      <c r="J244" s="1890"/>
      <c r="K244" s="1890"/>
      <c r="L244" s="1890"/>
      <c r="M244" s="1890"/>
      <c r="N244" s="1890"/>
      <c r="O244" s="1890"/>
      <c r="P244" s="1890"/>
      <c r="Q244" s="1890"/>
      <c r="R244" s="1890"/>
      <c r="S244" s="1890"/>
      <c r="T244" s="1890"/>
      <c r="U244" s="1890"/>
      <c r="V244" s="1890"/>
      <c r="W244" s="1890"/>
      <c r="X244" s="1890"/>
      <c r="Y244" s="1890"/>
      <c r="Z244" s="1890"/>
      <c r="AA244" s="1890"/>
      <c r="AB244" s="1890"/>
      <c r="AC244" s="1890"/>
      <c r="AD244" s="1890"/>
      <c r="AE244" s="1890"/>
      <c r="AF244" s="1890"/>
      <c r="AG244" s="1890"/>
      <c r="AI244" s="1890"/>
    </row>
    <row r="245" spans="2:36" hidden="1">
      <c r="C245" s="1836" t="e">
        <f>YEAR(C248)</f>
        <v>#VALUE!</v>
      </c>
      <c r="D245" s="1836" t="e">
        <f>MONTH(C248)</f>
        <v>#VALUE!</v>
      </c>
    </row>
    <row r="246" spans="2:36">
      <c r="B246" s="1840" t="s">
        <v>2454</v>
      </c>
      <c r="C246" s="4126" t="e">
        <f>C248</f>
        <v>#VALUE!</v>
      </c>
      <c r="D246" s="4088"/>
      <c r="E246" s="4088"/>
      <c r="F246" s="4088"/>
      <c r="G246" s="4088"/>
      <c r="H246" s="4088"/>
      <c r="I246" s="4088"/>
      <c r="J246" s="4088"/>
      <c r="K246" s="4088"/>
      <c r="L246" s="4088"/>
      <c r="M246" s="4088"/>
      <c r="N246" s="4088"/>
      <c r="O246" s="4088"/>
      <c r="P246" s="4088"/>
      <c r="Q246" s="4088"/>
      <c r="R246" s="4088"/>
      <c r="S246" s="4088"/>
      <c r="T246" s="4088"/>
      <c r="U246" s="4088"/>
      <c r="V246" s="4088"/>
      <c r="W246" s="4088"/>
      <c r="X246" s="4088"/>
      <c r="Y246" s="4088"/>
      <c r="Z246" s="4088"/>
      <c r="AA246" s="4088"/>
      <c r="AB246" s="4088"/>
      <c r="AC246" s="4088"/>
      <c r="AD246" s="4088"/>
      <c r="AE246" s="4088"/>
      <c r="AF246" s="4088"/>
      <c r="AG246" s="4088"/>
      <c r="AH246" s="4088"/>
      <c r="AI246" s="4089"/>
    </row>
    <row r="247" spans="2:36">
      <c r="B247" s="1884"/>
      <c r="C247" s="1862" t="e">
        <f>DATE($C245,$D245,1)</f>
        <v>#VALUE!</v>
      </c>
      <c r="D247" s="1862" t="e">
        <f t="shared" ref="D247:AG247" si="85">C247+1</f>
        <v>#VALUE!</v>
      </c>
      <c r="E247" s="1862" t="e">
        <f t="shared" si="85"/>
        <v>#VALUE!</v>
      </c>
      <c r="F247" s="1862" t="e">
        <f t="shared" si="85"/>
        <v>#VALUE!</v>
      </c>
      <c r="G247" s="1862" t="e">
        <f t="shared" si="85"/>
        <v>#VALUE!</v>
      </c>
      <c r="H247" s="1862" t="e">
        <f t="shared" si="85"/>
        <v>#VALUE!</v>
      </c>
      <c r="I247" s="1862" t="e">
        <f t="shared" si="85"/>
        <v>#VALUE!</v>
      </c>
      <c r="J247" s="1862" t="e">
        <f t="shared" si="85"/>
        <v>#VALUE!</v>
      </c>
      <c r="K247" s="1862" t="e">
        <f t="shared" si="85"/>
        <v>#VALUE!</v>
      </c>
      <c r="L247" s="1862" t="e">
        <f t="shared" si="85"/>
        <v>#VALUE!</v>
      </c>
      <c r="M247" s="1862" t="e">
        <f t="shared" si="85"/>
        <v>#VALUE!</v>
      </c>
      <c r="N247" s="1862" t="e">
        <f t="shared" si="85"/>
        <v>#VALUE!</v>
      </c>
      <c r="O247" s="1862" t="e">
        <f t="shared" si="85"/>
        <v>#VALUE!</v>
      </c>
      <c r="P247" s="1862" t="e">
        <f t="shared" si="85"/>
        <v>#VALUE!</v>
      </c>
      <c r="Q247" s="1862" t="e">
        <f t="shared" si="85"/>
        <v>#VALUE!</v>
      </c>
      <c r="R247" s="1862" t="e">
        <f t="shared" si="85"/>
        <v>#VALUE!</v>
      </c>
      <c r="S247" s="1862" t="e">
        <f t="shared" si="85"/>
        <v>#VALUE!</v>
      </c>
      <c r="T247" s="1862" t="e">
        <f t="shared" si="85"/>
        <v>#VALUE!</v>
      </c>
      <c r="U247" s="1862" t="e">
        <f t="shared" si="85"/>
        <v>#VALUE!</v>
      </c>
      <c r="V247" s="1862" t="e">
        <f t="shared" si="85"/>
        <v>#VALUE!</v>
      </c>
      <c r="W247" s="1862" t="e">
        <f t="shared" si="85"/>
        <v>#VALUE!</v>
      </c>
      <c r="X247" s="1862" t="e">
        <f t="shared" si="85"/>
        <v>#VALUE!</v>
      </c>
      <c r="Y247" s="1862" t="e">
        <f t="shared" si="85"/>
        <v>#VALUE!</v>
      </c>
      <c r="Z247" s="1862" t="e">
        <f t="shared" si="85"/>
        <v>#VALUE!</v>
      </c>
      <c r="AA247" s="1862" t="e">
        <f t="shared" si="85"/>
        <v>#VALUE!</v>
      </c>
      <c r="AB247" s="1862" t="e">
        <f t="shared" si="85"/>
        <v>#VALUE!</v>
      </c>
      <c r="AC247" s="1862" t="e">
        <f t="shared" si="85"/>
        <v>#VALUE!</v>
      </c>
      <c r="AD247" s="1862" t="e">
        <f t="shared" si="85"/>
        <v>#VALUE!</v>
      </c>
      <c r="AE247" s="1862" t="e">
        <f t="shared" si="85"/>
        <v>#VALUE!</v>
      </c>
      <c r="AF247" s="1862" t="e">
        <f t="shared" si="85"/>
        <v>#VALUE!</v>
      </c>
      <c r="AG247" s="1862" t="e">
        <f t="shared" si="85"/>
        <v>#VALUE!</v>
      </c>
      <c r="AH247" s="1885"/>
      <c r="AI247" s="1886"/>
    </row>
    <row r="248" spans="2:36">
      <c r="B248" s="1887" t="s">
        <v>2455</v>
      </c>
      <c r="C248" s="1888" t="e">
        <f>IF(EDATE(C233,1)&gt;$G$5,"",EDATE(C233,1))</f>
        <v>#VALUE!</v>
      </c>
      <c r="D248" s="1862" t="e">
        <f t="shared" ref="D248:AG248" si="86">IF(D247&gt;$G$5,"",IF(C248=EOMONTH(DATE($C245,$D245,1),0),"",IF(C248="","",C248+1)))</f>
        <v>#VALUE!</v>
      </c>
      <c r="E248" s="1862" t="e">
        <f t="shared" si="86"/>
        <v>#VALUE!</v>
      </c>
      <c r="F248" s="1862" t="e">
        <f t="shared" si="86"/>
        <v>#VALUE!</v>
      </c>
      <c r="G248" s="1862" t="e">
        <f t="shared" si="86"/>
        <v>#VALUE!</v>
      </c>
      <c r="H248" s="1862" t="e">
        <f t="shared" si="86"/>
        <v>#VALUE!</v>
      </c>
      <c r="I248" s="1862" t="e">
        <f t="shared" si="86"/>
        <v>#VALUE!</v>
      </c>
      <c r="J248" s="1862" t="e">
        <f t="shared" si="86"/>
        <v>#VALUE!</v>
      </c>
      <c r="K248" s="1862" t="e">
        <f t="shared" si="86"/>
        <v>#VALUE!</v>
      </c>
      <c r="L248" s="1862" t="e">
        <f t="shared" si="86"/>
        <v>#VALUE!</v>
      </c>
      <c r="M248" s="1862" t="e">
        <f t="shared" si="86"/>
        <v>#VALUE!</v>
      </c>
      <c r="N248" s="1862" t="e">
        <f t="shared" si="86"/>
        <v>#VALUE!</v>
      </c>
      <c r="O248" s="1862" t="e">
        <f t="shared" si="86"/>
        <v>#VALUE!</v>
      </c>
      <c r="P248" s="1862" t="e">
        <f t="shared" si="86"/>
        <v>#VALUE!</v>
      </c>
      <c r="Q248" s="1862" t="e">
        <f t="shared" si="86"/>
        <v>#VALUE!</v>
      </c>
      <c r="R248" s="1862" t="e">
        <f t="shared" si="86"/>
        <v>#VALUE!</v>
      </c>
      <c r="S248" s="1862" t="e">
        <f t="shared" si="86"/>
        <v>#VALUE!</v>
      </c>
      <c r="T248" s="1862" t="e">
        <f t="shared" si="86"/>
        <v>#VALUE!</v>
      </c>
      <c r="U248" s="1862" t="e">
        <f t="shared" si="86"/>
        <v>#VALUE!</v>
      </c>
      <c r="V248" s="1862" t="e">
        <f t="shared" si="86"/>
        <v>#VALUE!</v>
      </c>
      <c r="W248" s="1862" t="e">
        <f t="shared" si="86"/>
        <v>#VALUE!</v>
      </c>
      <c r="X248" s="1862" t="e">
        <f t="shared" si="86"/>
        <v>#VALUE!</v>
      </c>
      <c r="Y248" s="1862" t="e">
        <f t="shared" si="86"/>
        <v>#VALUE!</v>
      </c>
      <c r="Z248" s="1862" t="e">
        <f t="shared" si="86"/>
        <v>#VALUE!</v>
      </c>
      <c r="AA248" s="1862" t="e">
        <f t="shared" si="86"/>
        <v>#VALUE!</v>
      </c>
      <c r="AB248" s="1862" t="e">
        <f t="shared" si="86"/>
        <v>#VALUE!</v>
      </c>
      <c r="AC248" s="1862" t="e">
        <f t="shared" si="86"/>
        <v>#VALUE!</v>
      </c>
      <c r="AD248" s="1862" t="e">
        <f t="shared" si="86"/>
        <v>#VALUE!</v>
      </c>
      <c r="AE248" s="1862" t="e">
        <f t="shared" si="86"/>
        <v>#VALUE!</v>
      </c>
      <c r="AF248" s="1862" t="e">
        <f t="shared" si="86"/>
        <v>#VALUE!</v>
      </c>
      <c r="AG248" s="1862" t="e">
        <f t="shared" si="86"/>
        <v>#VALUE!</v>
      </c>
      <c r="AH248" s="1863" t="s">
        <v>2456</v>
      </c>
      <c r="AI248" s="1864">
        <f>+COUNTIFS(C249:AG249,"土",C250:AG250,"")+COUNTIFS(C249:AG249,"日",C250:AG250,"")</f>
        <v>0</v>
      </c>
    </row>
    <row r="249" spans="2:36" s="1866" customFormat="1">
      <c r="B249" s="1889" t="s">
        <v>1184</v>
      </c>
      <c r="C249" s="1865" t="str">
        <f>IFERROR(TEXT(WEEKDAY(+C248),"aaa"),"")</f>
        <v/>
      </c>
      <c r="D249" s="1865" t="str">
        <f t="shared" ref="D249:AG249" si="87">IFERROR(TEXT(WEEKDAY(+D248),"aaa"),"")</f>
        <v/>
      </c>
      <c r="E249" s="1865" t="str">
        <f t="shared" si="87"/>
        <v/>
      </c>
      <c r="F249" s="1865" t="str">
        <f t="shared" si="87"/>
        <v/>
      </c>
      <c r="G249" s="1865" t="str">
        <f t="shared" si="87"/>
        <v/>
      </c>
      <c r="H249" s="1865" t="str">
        <f t="shared" si="87"/>
        <v/>
      </c>
      <c r="I249" s="1865" t="str">
        <f t="shared" si="87"/>
        <v/>
      </c>
      <c r="J249" s="1865" t="str">
        <f t="shared" si="87"/>
        <v/>
      </c>
      <c r="K249" s="1865" t="str">
        <f t="shared" si="87"/>
        <v/>
      </c>
      <c r="L249" s="1865" t="str">
        <f t="shared" si="87"/>
        <v/>
      </c>
      <c r="M249" s="1865" t="str">
        <f t="shared" si="87"/>
        <v/>
      </c>
      <c r="N249" s="1865" t="str">
        <f t="shared" si="87"/>
        <v/>
      </c>
      <c r="O249" s="1865" t="str">
        <f t="shared" si="87"/>
        <v/>
      </c>
      <c r="P249" s="1865" t="str">
        <f t="shared" si="87"/>
        <v/>
      </c>
      <c r="Q249" s="1865" t="str">
        <f t="shared" si="87"/>
        <v/>
      </c>
      <c r="R249" s="1865" t="str">
        <f t="shared" si="87"/>
        <v/>
      </c>
      <c r="S249" s="1865" t="str">
        <f t="shared" si="87"/>
        <v/>
      </c>
      <c r="T249" s="1865" t="str">
        <f t="shared" si="87"/>
        <v/>
      </c>
      <c r="U249" s="1865" t="str">
        <f t="shared" si="87"/>
        <v/>
      </c>
      <c r="V249" s="1865" t="str">
        <f t="shared" si="87"/>
        <v/>
      </c>
      <c r="W249" s="1865" t="str">
        <f t="shared" si="87"/>
        <v/>
      </c>
      <c r="X249" s="1865" t="str">
        <f t="shared" si="87"/>
        <v/>
      </c>
      <c r="Y249" s="1865" t="str">
        <f t="shared" si="87"/>
        <v/>
      </c>
      <c r="Z249" s="1865" t="str">
        <f t="shared" si="87"/>
        <v/>
      </c>
      <c r="AA249" s="1865" t="str">
        <f t="shared" si="87"/>
        <v/>
      </c>
      <c r="AB249" s="1865" t="str">
        <f t="shared" si="87"/>
        <v/>
      </c>
      <c r="AC249" s="1865" t="str">
        <f t="shared" si="87"/>
        <v/>
      </c>
      <c r="AD249" s="1865" t="str">
        <f t="shared" si="87"/>
        <v/>
      </c>
      <c r="AE249" s="1865" t="str">
        <f t="shared" si="87"/>
        <v/>
      </c>
      <c r="AF249" s="1865" t="str">
        <f t="shared" si="87"/>
        <v/>
      </c>
      <c r="AG249" s="1865" t="str">
        <f t="shared" si="87"/>
        <v/>
      </c>
      <c r="AH249" s="1863" t="s">
        <v>2457</v>
      </c>
      <c r="AI249" s="1864">
        <f>+COUNTIF(C250:AG250,"夏休")+COUNTIF(C250:AG250,"冬休")+COUNTIF(C250:AG250,"中止")</f>
        <v>0</v>
      </c>
    </row>
    <row r="250" spans="2:36" s="1866" customFormat="1" ht="13.5" customHeight="1">
      <c r="B250" s="4090" t="s">
        <v>2458</v>
      </c>
      <c r="C250" s="4092"/>
      <c r="D250" s="4087"/>
      <c r="E250" s="4087"/>
      <c r="F250" s="4087"/>
      <c r="G250" s="4087"/>
      <c r="H250" s="4087"/>
      <c r="I250" s="4087"/>
      <c r="J250" s="4087"/>
      <c r="K250" s="4087"/>
      <c r="L250" s="4087"/>
      <c r="M250" s="4087"/>
      <c r="N250" s="4087"/>
      <c r="O250" s="4087"/>
      <c r="P250" s="4087"/>
      <c r="Q250" s="4087"/>
      <c r="R250" s="4087"/>
      <c r="S250" s="4087"/>
      <c r="T250" s="4087"/>
      <c r="U250" s="4087"/>
      <c r="V250" s="4087"/>
      <c r="W250" s="4087"/>
      <c r="X250" s="4087"/>
      <c r="Y250" s="4087"/>
      <c r="Z250" s="4087"/>
      <c r="AA250" s="4087"/>
      <c r="AB250" s="4087"/>
      <c r="AC250" s="4087"/>
      <c r="AD250" s="4087"/>
      <c r="AE250" s="4087"/>
      <c r="AF250" s="4087"/>
      <c r="AG250" s="4114"/>
      <c r="AH250" s="1867" t="s">
        <v>1187</v>
      </c>
      <c r="AI250" s="1868">
        <f>COUNT(C248:AG248)-AI249</f>
        <v>0</v>
      </c>
    </row>
    <row r="251" spans="2:36" s="1866" customFormat="1" ht="13.5" customHeight="1">
      <c r="B251" s="4091"/>
      <c r="C251" s="4092"/>
      <c r="D251" s="4087"/>
      <c r="E251" s="4087"/>
      <c r="F251" s="4087"/>
      <c r="G251" s="4087"/>
      <c r="H251" s="4087"/>
      <c r="I251" s="4087"/>
      <c r="J251" s="4087"/>
      <c r="K251" s="4087"/>
      <c r="L251" s="4087"/>
      <c r="M251" s="4087"/>
      <c r="N251" s="4087"/>
      <c r="O251" s="4087"/>
      <c r="P251" s="4087"/>
      <c r="Q251" s="4087"/>
      <c r="R251" s="4087"/>
      <c r="S251" s="4087"/>
      <c r="T251" s="4087"/>
      <c r="U251" s="4087"/>
      <c r="V251" s="4087"/>
      <c r="W251" s="4087"/>
      <c r="X251" s="4087"/>
      <c r="Y251" s="4087"/>
      <c r="Z251" s="4087"/>
      <c r="AA251" s="4087"/>
      <c r="AB251" s="4087"/>
      <c r="AC251" s="4087"/>
      <c r="AD251" s="4087"/>
      <c r="AE251" s="4087"/>
      <c r="AF251" s="4087"/>
      <c r="AG251" s="4114"/>
      <c r="AH251" s="1867" t="s">
        <v>1188</v>
      </c>
      <c r="AI251" s="1869">
        <f>+COUNTIF(C252:AG253,"休")</f>
        <v>0</v>
      </c>
      <c r="AJ251" s="1870" t="e">
        <f>IF(AI252&gt;0.285,"",IF(AI251&lt;AI248,"←計画日数が足りません",""))</f>
        <v>#DIV/0!</v>
      </c>
    </row>
    <row r="252" spans="2:36" s="1866" customFormat="1" ht="13.5" customHeight="1">
      <c r="B252" s="4115" t="s">
        <v>1175</v>
      </c>
      <c r="C252" s="4116"/>
      <c r="D252" s="4113"/>
      <c r="E252" s="4113"/>
      <c r="F252" s="4113"/>
      <c r="G252" s="4113"/>
      <c r="H252" s="4113"/>
      <c r="I252" s="4113"/>
      <c r="J252" s="4113"/>
      <c r="K252" s="4113"/>
      <c r="L252" s="4113"/>
      <c r="M252" s="4113"/>
      <c r="N252" s="4113"/>
      <c r="O252" s="4113"/>
      <c r="P252" s="4113"/>
      <c r="Q252" s="4113"/>
      <c r="R252" s="4113"/>
      <c r="S252" s="4113"/>
      <c r="T252" s="4113"/>
      <c r="U252" s="4113"/>
      <c r="V252" s="4113"/>
      <c r="W252" s="4113"/>
      <c r="X252" s="4113"/>
      <c r="Y252" s="4113"/>
      <c r="Z252" s="4113"/>
      <c r="AA252" s="4113"/>
      <c r="AB252" s="4113"/>
      <c r="AC252" s="4113"/>
      <c r="AD252" s="4113"/>
      <c r="AE252" s="4113"/>
      <c r="AF252" s="4113"/>
      <c r="AG252" s="4119"/>
      <c r="AH252" s="1867" t="s">
        <v>1189</v>
      </c>
      <c r="AI252" s="1871" t="e">
        <f>+AI251/AI250</f>
        <v>#DIV/0!</v>
      </c>
    </row>
    <row r="253" spans="2:36" s="1866" customFormat="1">
      <c r="B253" s="4115"/>
      <c r="C253" s="4116"/>
      <c r="D253" s="4113"/>
      <c r="E253" s="4113"/>
      <c r="F253" s="4113"/>
      <c r="G253" s="4113"/>
      <c r="H253" s="4113"/>
      <c r="I253" s="4113"/>
      <c r="J253" s="4113"/>
      <c r="K253" s="4113"/>
      <c r="L253" s="4113"/>
      <c r="M253" s="4113"/>
      <c r="N253" s="4113"/>
      <c r="O253" s="4113"/>
      <c r="P253" s="4113"/>
      <c r="Q253" s="4113"/>
      <c r="R253" s="4113"/>
      <c r="S253" s="4113"/>
      <c r="T253" s="4113"/>
      <c r="U253" s="4113"/>
      <c r="V253" s="4113"/>
      <c r="W253" s="4113"/>
      <c r="X253" s="4113"/>
      <c r="Y253" s="4113"/>
      <c r="Z253" s="4113"/>
      <c r="AA253" s="4113"/>
      <c r="AB253" s="4113"/>
      <c r="AC253" s="4113"/>
      <c r="AD253" s="4113"/>
      <c r="AE253" s="4113"/>
      <c r="AF253" s="4113"/>
      <c r="AG253" s="4119"/>
      <c r="AH253" s="1867" t="s">
        <v>1169</v>
      </c>
      <c r="AI253" s="1869">
        <f>+COUNTA(C254:AG255)</f>
        <v>0</v>
      </c>
    </row>
    <row r="254" spans="2:36" s="1866" customFormat="1">
      <c r="B254" s="4120" t="s">
        <v>1178</v>
      </c>
      <c r="C254" s="4122"/>
      <c r="D254" s="4117"/>
      <c r="E254" s="4117"/>
      <c r="F254" s="4117"/>
      <c r="G254" s="4117"/>
      <c r="H254" s="4117"/>
      <c r="I254" s="4117"/>
      <c r="J254" s="4117"/>
      <c r="K254" s="4117"/>
      <c r="L254" s="4117"/>
      <c r="M254" s="4117"/>
      <c r="N254" s="4117"/>
      <c r="O254" s="4117"/>
      <c r="P254" s="4117"/>
      <c r="Q254" s="4117"/>
      <c r="R254" s="4117"/>
      <c r="S254" s="4117"/>
      <c r="T254" s="4117"/>
      <c r="U254" s="4117"/>
      <c r="V254" s="4117"/>
      <c r="W254" s="4117"/>
      <c r="X254" s="4117"/>
      <c r="Y254" s="4117"/>
      <c r="Z254" s="4117"/>
      <c r="AA254" s="4117"/>
      <c r="AB254" s="4117"/>
      <c r="AC254" s="4117"/>
      <c r="AD254" s="4117"/>
      <c r="AE254" s="4117"/>
      <c r="AF254" s="4117"/>
      <c r="AG254" s="4124"/>
      <c r="AH254" s="1872" t="s">
        <v>1190</v>
      </c>
      <c r="AI254" s="1873" t="e">
        <f>+AI253/AI250</f>
        <v>#DIV/0!</v>
      </c>
    </row>
    <row r="255" spans="2:36" s="1866" customFormat="1">
      <c r="B255" s="4121"/>
      <c r="C255" s="4123"/>
      <c r="D255" s="4118"/>
      <c r="E255" s="4118"/>
      <c r="F255" s="4118"/>
      <c r="G255" s="4118"/>
      <c r="H255" s="4118"/>
      <c r="I255" s="4118"/>
      <c r="J255" s="4118"/>
      <c r="K255" s="4118"/>
      <c r="L255" s="4118"/>
      <c r="M255" s="4118"/>
      <c r="N255" s="4118"/>
      <c r="O255" s="4118"/>
      <c r="P255" s="4118"/>
      <c r="Q255" s="4118"/>
      <c r="R255" s="4118"/>
      <c r="S255" s="4118"/>
      <c r="T255" s="4118"/>
      <c r="U255" s="4118"/>
      <c r="V255" s="4118"/>
      <c r="W255" s="4118"/>
      <c r="X255" s="4118"/>
      <c r="Y255" s="4118"/>
      <c r="Z255" s="4118"/>
      <c r="AA255" s="4118"/>
      <c r="AB255" s="4118"/>
      <c r="AC255" s="4118"/>
      <c r="AD255" s="4118"/>
      <c r="AE255" s="4118"/>
      <c r="AF255" s="4118"/>
      <c r="AG255" s="4125"/>
      <c r="AH255" s="1876" t="s">
        <v>2459</v>
      </c>
      <c r="AI255" s="1877" t="str">
        <f>IF(7&gt;AI250,"対象外",IF(AI253&gt;=AI248,"OK","NG"))</f>
        <v>対象外</v>
      </c>
      <c r="AJ255" s="1870" t="str">
        <f>IF(AI255="対象外","←７日間に満たない期間は達成判定の対象外",IF(AI255="NG","←月単位未達成","←月単位達成"))</f>
        <v>←７日間に満たない期間は達成判定の対象外</v>
      </c>
    </row>
    <row r="256" spans="2:36" hidden="1">
      <c r="B256" s="1854"/>
      <c r="C256" s="1878" t="e">
        <f t="shared" ref="C256:AG256" si="88">IF(AND(DAY(C248)&gt;=22,DAY(C248)&lt;=28,C249="土"),1,0)</f>
        <v>#VALUE!</v>
      </c>
      <c r="D256" s="1878" t="e">
        <f t="shared" si="88"/>
        <v>#VALUE!</v>
      </c>
      <c r="E256" s="1878" t="e">
        <f t="shared" si="88"/>
        <v>#VALUE!</v>
      </c>
      <c r="F256" s="1878" t="e">
        <f t="shared" si="88"/>
        <v>#VALUE!</v>
      </c>
      <c r="G256" s="1878" t="e">
        <f t="shared" si="88"/>
        <v>#VALUE!</v>
      </c>
      <c r="H256" s="1878" t="e">
        <f t="shared" si="88"/>
        <v>#VALUE!</v>
      </c>
      <c r="I256" s="1878" t="e">
        <f t="shared" si="88"/>
        <v>#VALUE!</v>
      </c>
      <c r="J256" s="1878" t="e">
        <f t="shared" si="88"/>
        <v>#VALUE!</v>
      </c>
      <c r="K256" s="1878" t="e">
        <f t="shared" si="88"/>
        <v>#VALUE!</v>
      </c>
      <c r="L256" s="1878" t="e">
        <f t="shared" si="88"/>
        <v>#VALUE!</v>
      </c>
      <c r="M256" s="1878" t="e">
        <f t="shared" si="88"/>
        <v>#VALUE!</v>
      </c>
      <c r="N256" s="1878" t="e">
        <f t="shared" si="88"/>
        <v>#VALUE!</v>
      </c>
      <c r="O256" s="1878" t="e">
        <f t="shared" si="88"/>
        <v>#VALUE!</v>
      </c>
      <c r="P256" s="1878" t="e">
        <f t="shared" si="88"/>
        <v>#VALUE!</v>
      </c>
      <c r="Q256" s="1878" t="e">
        <f t="shared" si="88"/>
        <v>#VALUE!</v>
      </c>
      <c r="R256" s="1878" t="e">
        <f t="shared" si="88"/>
        <v>#VALUE!</v>
      </c>
      <c r="S256" s="1878" t="e">
        <f t="shared" si="88"/>
        <v>#VALUE!</v>
      </c>
      <c r="T256" s="1878" t="e">
        <f t="shared" si="88"/>
        <v>#VALUE!</v>
      </c>
      <c r="U256" s="1878" t="e">
        <f t="shared" si="88"/>
        <v>#VALUE!</v>
      </c>
      <c r="V256" s="1878" t="e">
        <f t="shared" si="88"/>
        <v>#VALUE!</v>
      </c>
      <c r="W256" s="1878" t="e">
        <f t="shared" si="88"/>
        <v>#VALUE!</v>
      </c>
      <c r="X256" s="1878" t="e">
        <f t="shared" si="88"/>
        <v>#VALUE!</v>
      </c>
      <c r="Y256" s="1878" t="e">
        <f t="shared" si="88"/>
        <v>#VALUE!</v>
      </c>
      <c r="Z256" s="1878" t="e">
        <f t="shared" si="88"/>
        <v>#VALUE!</v>
      </c>
      <c r="AA256" s="1878" t="e">
        <f t="shared" si="88"/>
        <v>#VALUE!</v>
      </c>
      <c r="AB256" s="1878" t="e">
        <f t="shared" si="88"/>
        <v>#VALUE!</v>
      </c>
      <c r="AC256" s="1878" t="e">
        <f t="shared" si="88"/>
        <v>#VALUE!</v>
      </c>
      <c r="AD256" s="1878" t="e">
        <f t="shared" si="88"/>
        <v>#VALUE!</v>
      </c>
      <c r="AE256" s="1878" t="e">
        <f t="shared" si="88"/>
        <v>#VALUE!</v>
      </c>
      <c r="AF256" s="1878" t="e">
        <f t="shared" si="88"/>
        <v>#VALUE!</v>
      </c>
      <c r="AG256" s="1878" t="e">
        <f t="shared" si="88"/>
        <v>#VALUE!</v>
      </c>
      <c r="AH256" s="1879" t="s">
        <v>2460</v>
      </c>
      <c r="AI256" s="1880">
        <f>_xlfn.AGGREGATE(9,6,C256:AG256)</f>
        <v>0</v>
      </c>
      <c r="AJ256" s="1870"/>
    </row>
    <row r="257" spans="2:36" hidden="1">
      <c r="B257" s="1854"/>
      <c r="C257" s="1881" t="e">
        <f t="shared" ref="C257:AG257" si="89">IF(AND(DAY(C248)&gt;=22,DAY(C248)&lt;=28,C249="土",OR(C254="休",C254="雨")),1,0)</f>
        <v>#VALUE!</v>
      </c>
      <c r="D257" s="1881" t="e">
        <f t="shared" si="89"/>
        <v>#VALUE!</v>
      </c>
      <c r="E257" s="1881" t="e">
        <f t="shared" si="89"/>
        <v>#VALUE!</v>
      </c>
      <c r="F257" s="1881" t="e">
        <f t="shared" si="89"/>
        <v>#VALUE!</v>
      </c>
      <c r="G257" s="1881" t="e">
        <f t="shared" si="89"/>
        <v>#VALUE!</v>
      </c>
      <c r="H257" s="1881" t="e">
        <f t="shared" si="89"/>
        <v>#VALUE!</v>
      </c>
      <c r="I257" s="1881" t="e">
        <f t="shared" si="89"/>
        <v>#VALUE!</v>
      </c>
      <c r="J257" s="1881" t="e">
        <f t="shared" si="89"/>
        <v>#VALUE!</v>
      </c>
      <c r="K257" s="1881" t="e">
        <f t="shared" si="89"/>
        <v>#VALUE!</v>
      </c>
      <c r="L257" s="1881" t="e">
        <f t="shared" si="89"/>
        <v>#VALUE!</v>
      </c>
      <c r="M257" s="1881" t="e">
        <f t="shared" si="89"/>
        <v>#VALUE!</v>
      </c>
      <c r="N257" s="1881" t="e">
        <f t="shared" si="89"/>
        <v>#VALUE!</v>
      </c>
      <c r="O257" s="1881" t="e">
        <f t="shared" si="89"/>
        <v>#VALUE!</v>
      </c>
      <c r="P257" s="1881" t="e">
        <f t="shared" si="89"/>
        <v>#VALUE!</v>
      </c>
      <c r="Q257" s="1881" t="e">
        <f t="shared" si="89"/>
        <v>#VALUE!</v>
      </c>
      <c r="R257" s="1881" t="e">
        <f t="shared" si="89"/>
        <v>#VALUE!</v>
      </c>
      <c r="S257" s="1881" t="e">
        <f t="shared" si="89"/>
        <v>#VALUE!</v>
      </c>
      <c r="T257" s="1881" t="e">
        <f t="shared" si="89"/>
        <v>#VALUE!</v>
      </c>
      <c r="U257" s="1881" t="e">
        <f t="shared" si="89"/>
        <v>#VALUE!</v>
      </c>
      <c r="V257" s="1881" t="e">
        <f t="shared" si="89"/>
        <v>#VALUE!</v>
      </c>
      <c r="W257" s="1881" t="e">
        <f t="shared" si="89"/>
        <v>#VALUE!</v>
      </c>
      <c r="X257" s="1881" t="e">
        <f t="shared" si="89"/>
        <v>#VALUE!</v>
      </c>
      <c r="Y257" s="1881" t="e">
        <f t="shared" si="89"/>
        <v>#VALUE!</v>
      </c>
      <c r="Z257" s="1881" t="e">
        <f t="shared" si="89"/>
        <v>#VALUE!</v>
      </c>
      <c r="AA257" s="1881" t="e">
        <f t="shared" si="89"/>
        <v>#VALUE!</v>
      </c>
      <c r="AB257" s="1881" t="e">
        <f t="shared" si="89"/>
        <v>#VALUE!</v>
      </c>
      <c r="AC257" s="1881" t="e">
        <f t="shared" si="89"/>
        <v>#VALUE!</v>
      </c>
      <c r="AD257" s="1881" t="e">
        <f t="shared" si="89"/>
        <v>#VALUE!</v>
      </c>
      <c r="AE257" s="1881" t="e">
        <f t="shared" si="89"/>
        <v>#VALUE!</v>
      </c>
      <c r="AF257" s="1881" t="e">
        <f t="shared" si="89"/>
        <v>#VALUE!</v>
      </c>
      <c r="AG257" s="1881" t="e">
        <f t="shared" si="89"/>
        <v>#VALUE!</v>
      </c>
      <c r="AH257" s="1882" t="s">
        <v>2461</v>
      </c>
      <c r="AI257" s="1880">
        <f>_xlfn.AGGREGATE(9,6,C257:AG257)</f>
        <v>0</v>
      </c>
      <c r="AJ257" s="1870"/>
    </row>
    <row r="259" spans="2:36" hidden="1">
      <c r="C259" s="1836" t="e">
        <f>YEAR(C262)</f>
        <v>#VALUE!</v>
      </c>
      <c r="D259" s="1836" t="e">
        <f>MONTH(C262)</f>
        <v>#VALUE!</v>
      </c>
    </row>
    <row r="260" spans="2:36">
      <c r="B260" s="1840" t="s">
        <v>2454</v>
      </c>
      <c r="C260" s="4126" t="e">
        <f>C262</f>
        <v>#VALUE!</v>
      </c>
      <c r="D260" s="4088"/>
      <c r="E260" s="4088"/>
      <c r="F260" s="4088"/>
      <c r="G260" s="4088"/>
      <c r="H260" s="4088"/>
      <c r="I260" s="4088"/>
      <c r="J260" s="4088"/>
      <c r="K260" s="4088"/>
      <c r="L260" s="4088"/>
      <c r="M260" s="4088"/>
      <c r="N260" s="4088"/>
      <c r="O260" s="4088"/>
      <c r="P260" s="4088"/>
      <c r="Q260" s="4088"/>
      <c r="R260" s="4088"/>
      <c r="S260" s="4088"/>
      <c r="T260" s="4088"/>
      <c r="U260" s="4088"/>
      <c r="V260" s="4088"/>
      <c r="W260" s="4088"/>
      <c r="X260" s="4088"/>
      <c r="Y260" s="4088"/>
      <c r="Z260" s="4088"/>
      <c r="AA260" s="4088"/>
      <c r="AB260" s="4088"/>
      <c r="AC260" s="4088"/>
      <c r="AD260" s="4088"/>
      <c r="AE260" s="4088"/>
      <c r="AF260" s="4088"/>
      <c r="AG260" s="4088"/>
      <c r="AH260" s="4088"/>
      <c r="AI260" s="4089"/>
    </row>
    <row r="261" spans="2:36">
      <c r="B261" s="1884"/>
      <c r="C261" s="1862" t="e">
        <f>DATE($C259,$D259,1)</f>
        <v>#VALUE!</v>
      </c>
      <c r="D261" s="1862" t="e">
        <f t="shared" ref="D261:AG261" si="90">C261+1</f>
        <v>#VALUE!</v>
      </c>
      <c r="E261" s="1862" t="e">
        <f t="shared" si="90"/>
        <v>#VALUE!</v>
      </c>
      <c r="F261" s="1862" t="e">
        <f t="shared" si="90"/>
        <v>#VALUE!</v>
      </c>
      <c r="G261" s="1862" t="e">
        <f t="shared" si="90"/>
        <v>#VALUE!</v>
      </c>
      <c r="H261" s="1862" t="e">
        <f t="shared" si="90"/>
        <v>#VALUE!</v>
      </c>
      <c r="I261" s="1862" t="e">
        <f t="shared" si="90"/>
        <v>#VALUE!</v>
      </c>
      <c r="J261" s="1862" t="e">
        <f t="shared" si="90"/>
        <v>#VALUE!</v>
      </c>
      <c r="K261" s="1862" t="e">
        <f t="shared" si="90"/>
        <v>#VALUE!</v>
      </c>
      <c r="L261" s="1862" t="e">
        <f t="shared" si="90"/>
        <v>#VALUE!</v>
      </c>
      <c r="M261" s="1862" t="e">
        <f t="shared" si="90"/>
        <v>#VALUE!</v>
      </c>
      <c r="N261" s="1862" t="e">
        <f t="shared" si="90"/>
        <v>#VALUE!</v>
      </c>
      <c r="O261" s="1862" t="e">
        <f t="shared" si="90"/>
        <v>#VALUE!</v>
      </c>
      <c r="P261" s="1862" t="e">
        <f t="shared" si="90"/>
        <v>#VALUE!</v>
      </c>
      <c r="Q261" s="1862" t="e">
        <f t="shared" si="90"/>
        <v>#VALUE!</v>
      </c>
      <c r="R261" s="1862" t="e">
        <f t="shared" si="90"/>
        <v>#VALUE!</v>
      </c>
      <c r="S261" s="1862" t="e">
        <f t="shared" si="90"/>
        <v>#VALUE!</v>
      </c>
      <c r="T261" s="1862" t="e">
        <f t="shared" si="90"/>
        <v>#VALUE!</v>
      </c>
      <c r="U261" s="1862" t="e">
        <f t="shared" si="90"/>
        <v>#VALUE!</v>
      </c>
      <c r="V261" s="1862" t="e">
        <f t="shared" si="90"/>
        <v>#VALUE!</v>
      </c>
      <c r="W261" s="1862" t="e">
        <f t="shared" si="90"/>
        <v>#VALUE!</v>
      </c>
      <c r="X261" s="1862" t="e">
        <f t="shared" si="90"/>
        <v>#VALUE!</v>
      </c>
      <c r="Y261" s="1862" t="e">
        <f t="shared" si="90"/>
        <v>#VALUE!</v>
      </c>
      <c r="Z261" s="1862" t="e">
        <f t="shared" si="90"/>
        <v>#VALUE!</v>
      </c>
      <c r="AA261" s="1862" t="e">
        <f t="shared" si="90"/>
        <v>#VALUE!</v>
      </c>
      <c r="AB261" s="1862" t="e">
        <f t="shared" si="90"/>
        <v>#VALUE!</v>
      </c>
      <c r="AC261" s="1862" t="e">
        <f t="shared" si="90"/>
        <v>#VALUE!</v>
      </c>
      <c r="AD261" s="1862" t="e">
        <f t="shared" si="90"/>
        <v>#VALUE!</v>
      </c>
      <c r="AE261" s="1862" t="e">
        <f t="shared" si="90"/>
        <v>#VALUE!</v>
      </c>
      <c r="AF261" s="1862" t="e">
        <f t="shared" si="90"/>
        <v>#VALUE!</v>
      </c>
      <c r="AG261" s="1862" t="e">
        <f t="shared" si="90"/>
        <v>#VALUE!</v>
      </c>
      <c r="AH261" s="1885"/>
      <c r="AI261" s="1886"/>
    </row>
    <row r="262" spans="2:36">
      <c r="B262" s="1887" t="s">
        <v>2455</v>
      </c>
      <c r="C262" s="1888" t="e">
        <f>IF(EDATE(C247,1)&gt;$G$5,"",EDATE(C247,1))</f>
        <v>#VALUE!</v>
      </c>
      <c r="D262" s="1862" t="e">
        <f t="shared" ref="D262:AG262" si="91">IF(D261&gt;$G$5,"",IF(C262=EOMONTH(DATE($C259,$D259,1),0),"",IF(C262="","",C262+1)))</f>
        <v>#VALUE!</v>
      </c>
      <c r="E262" s="1862" t="e">
        <f t="shared" si="91"/>
        <v>#VALUE!</v>
      </c>
      <c r="F262" s="1862" t="e">
        <f t="shared" si="91"/>
        <v>#VALUE!</v>
      </c>
      <c r="G262" s="1862" t="e">
        <f t="shared" si="91"/>
        <v>#VALUE!</v>
      </c>
      <c r="H262" s="1862" t="e">
        <f t="shared" si="91"/>
        <v>#VALUE!</v>
      </c>
      <c r="I262" s="1862" t="e">
        <f t="shared" si="91"/>
        <v>#VALUE!</v>
      </c>
      <c r="J262" s="1862" t="e">
        <f t="shared" si="91"/>
        <v>#VALUE!</v>
      </c>
      <c r="K262" s="1862" t="e">
        <f t="shared" si="91"/>
        <v>#VALUE!</v>
      </c>
      <c r="L262" s="1862" t="e">
        <f t="shared" si="91"/>
        <v>#VALUE!</v>
      </c>
      <c r="M262" s="1862" t="e">
        <f t="shared" si="91"/>
        <v>#VALUE!</v>
      </c>
      <c r="N262" s="1862" t="e">
        <f t="shared" si="91"/>
        <v>#VALUE!</v>
      </c>
      <c r="O262" s="1862" t="e">
        <f t="shared" si="91"/>
        <v>#VALUE!</v>
      </c>
      <c r="P262" s="1862" t="e">
        <f t="shared" si="91"/>
        <v>#VALUE!</v>
      </c>
      <c r="Q262" s="1862" t="e">
        <f t="shared" si="91"/>
        <v>#VALUE!</v>
      </c>
      <c r="R262" s="1862" t="e">
        <f t="shared" si="91"/>
        <v>#VALUE!</v>
      </c>
      <c r="S262" s="1862" t="e">
        <f t="shared" si="91"/>
        <v>#VALUE!</v>
      </c>
      <c r="T262" s="1862" t="e">
        <f t="shared" si="91"/>
        <v>#VALUE!</v>
      </c>
      <c r="U262" s="1862" t="e">
        <f t="shared" si="91"/>
        <v>#VALUE!</v>
      </c>
      <c r="V262" s="1862" t="e">
        <f t="shared" si="91"/>
        <v>#VALUE!</v>
      </c>
      <c r="W262" s="1862" t="e">
        <f t="shared" si="91"/>
        <v>#VALUE!</v>
      </c>
      <c r="X262" s="1862" t="e">
        <f t="shared" si="91"/>
        <v>#VALUE!</v>
      </c>
      <c r="Y262" s="1862" t="e">
        <f t="shared" si="91"/>
        <v>#VALUE!</v>
      </c>
      <c r="Z262" s="1862" t="e">
        <f t="shared" si="91"/>
        <v>#VALUE!</v>
      </c>
      <c r="AA262" s="1862" t="e">
        <f t="shared" si="91"/>
        <v>#VALUE!</v>
      </c>
      <c r="AB262" s="1862" t="e">
        <f t="shared" si="91"/>
        <v>#VALUE!</v>
      </c>
      <c r="AC262" s="1862" t="e">
        <f t="shared" si="91"/>
        <v>#VALUE!</v>
      </c>
      <c r="AD262" s="1862" t="e">
        <f t="shared" si="91"/>
        <v>#VALUE!</v>
      </c>
      <c r="AE262" s="1862" t="e">
        <f t="shared" si="91"/>
        <v>#VALUE!</v>
      </c>
      <c r="AF262" s="1862" t="e">
        <f t="shared" si="91"/>
        <v>#VALUE!</v>
      </c>
      <c r="AG262" s="1862" t="e">
        <f t="shared" si="91"/>
        <v>#VALUE!</v>
      </c>
      <c r="AH262" s="1863" t="s">
        <v>2456</v>
      </c>
      <c r="AI262" s="1864">
        <f>+COUNTIFS(C263:AG263,"土",C264:AG264,"")+COUNTIFS(C263:AG263,"日",C264:AG264,"")</f>
        <v>0</v>
      </c>
    </row>
    <row r="263" spans="2:36" s="1866" customFormat="1">
      <c r="B263" s="1889" t="s">
        <v>1184</v>
      </c>
      <c r="C263" s="1865" t="str">
        <f>IFERROR(TEXT(WEEKDAY(+C262),"aaa"),"")</f>
        <v/>
      </c>
      <c r="D263" s="1865" t="str">
        <f t="shared" ref="D263:AG263" si="92">IFERROR(TEXT(WEEKDAY(+D262),"aaa"),"")</f>
        <v/>
      </c>
      <c r="E263" s="1865" t="str">
        <f t="shared" si="92"/>
        <v/>
      </c>
      <c r="F263" s="1865" t="str">
        <f t="shared" si="92"/>
        <v/>
      </c>
      <c r="G263" s="1865" t="str">
        <f t="shared" si="92"/>
        <v/>
      </c>
      <c r="H263" s="1865" t="str">
        <f t="shared" si="92"/>
        <v/>
      </c>
      <c r="I263" s="1865" t="str">
        <f t="shared" si="92"/>
        <v/>
      </c>
      <c r="J263" s="1865" t="str">
        <f t="shared" si="92"/>
        <v/>
      </c>
      <c r="K263" s="1865" t="str">
        <f t="shared" si="92"/>
        <v/>
      </c>
      <c r="L263" s="1865" t="str">
        <f t="shared" si="92"/>
        <v/>
      </c>
      <c r="M263" s="1865" t="str">
        <f t="shared" si="92"/>
        <v/>
      </c>
      <c r="N263" s="1865" t="str">
        <f t="shared" si="92"/>
        <v/>
      </c>
      <c r="O263" s="1865" t="str">
        <f t="shared" si="92"/>
        <v/>
      </c>
      <c r="P263" s="1865" t="str">
        <f t="shared" si="92"/>
        <v/>
      </c>
      <c r="Q263" s="1865" t="str">
        <f t="shared" si="92"/>
        <v/>
      </c>
      <c r="R263" s="1865" t="str">
        <f t="shared" si="92"/>
        <v/>
      </c>
      <c r="S263" s="1865" t="str">
        <f t="shared" si="92"/>
        <v/>
      </c>
      <c r="T263" s="1865" t="str">
        <f t="shared" si="92"/>
        <v/>
      </c>
      <c r="U263" s="1865" t="str">
        <f t="shared" si="92"/>
        <v/>
      </c>
      <c r="V263" s="1865" t="str">
        <f t="shared" si="92"/>
        <v/>
      </c>
      <c r="W263" s="1865" t="str">
        <f t="shared" si="92"/>
        <v/>
      </c>
      <c r="X263" s="1865" t="str">
        <f t="shared" si="92"/>
        <v/>
      </c>
      <c r="Y263" s="1865" t="str">
        <f t="shared" si="92"/>
        <v/>
      </c>
      <c r="Z263" s="1865" t="str">
        <f t="shared" si="92"/>
        <v/>
      </c>
      <c r="AA263" s="1865" t="str">
        <f t="shared" si="92"/>
        <v/>
      </c>
      <c r="AB263" s="1865" t="str">
        <f t="shared" si="92"/>
        <v/>
      </c>
      <c r="AC263" s="1865" t="str">
        <f t="shared" si="92"/>
        <v/>
      </c>
      <c r="AD263" s="1865" t="str">
        <f t="shared" si="92"/>
        <v/>
      </c>
      <c r="AE263" s="1865" t="str">
        <f t="shared" si="92"/>
        <v/>
      </c>
      <c r="AF263" s="1865" t="str">
        <f t="shared" si="92"/>
        <v/>
      </c>
      <c r="AG263" s="1865" t="str">
        <f t="shared" si="92"/>
        <v/>
      </c>
      <c r="AH263" s="1863" t="s">
        <v>2457</v>
      </c>
      <c r="AI263" s="1864">
        <f>+COUNTIF(C264:AG264,"夏休")+COUNTIF(C264:AG264,"冬休")+COUNTIF(C264:AG264,"中止")</f>
        <v>0</v>
      </c>
    </row>
    <row r="264" spans="2:36" s="1866" customFormat="1" ht="13.5" customHeight="1">
      <c r="B264" s="4090" t="s">
        <v>2458</v>
      </c>
      <c r="C264" s="4092"/>
      <c r="D264" s="4087"/>
      <c r="E264" s="4087"/>
      <c r="F264" s="4087"/>
      <c r="G264" s="4087"/>
      <c r="H264" s="4087"/>
      <c r="I264" s="4087"/>
      <c r="J264" s="4087"/>
      <c r="K264" s="4087"/>
      <c r="L264" s="4087"/>
      <c r="M264" s="4087"/>
      <c r="N264" s="4087"/>
      <c r="O264" s="4087"/>
      <c r="P264" s="4087"/>
      <c r="Q264" s="4087"/>
      <c r="R264" s="4087"/>
      <c r="S264" s="4087"/>
      <c r="T264" s="4087"/>
      <c r="U264" s="4087"/>
      <c r="V264" s="4087"/>
      <c r="W264" s="4087"/>
      <c r="X264" s="4087"/>
      <c r="Y264" s="4087"/>
      <c r="Z264" s="4087"/>
      <c r="AA264" s="4087"/>
      <c r="AB264" s="4087"/>
      <c r="AC264" s="4087"/>
      <c r="AD264" s="4087"/>
      <c r="AE264" s="4087"/>
      <c r="AF264" s="4087"/>
      <c r="AG264" s="4114"/>
      <c r="AH264" s="1867" t="s">
        <v>1187</v>
      </c>
      <c r="AI264" s="1868">
        <f>COUNT(C262:AG262)-AI263</f>
        <v>0</v>
      </c>
    </row>
    <row r="265" spans="2:36" s="1866" customFormat="1" ht="13.5" customHeight="1">
      <c r="B265" s="4091"/>
      <c r="C265" s="4092"/>
      <c r="D265" s="4087"/>
      <c r="E265" s="4087"/>
      <c r="F265" s="4087"/>
      <c r="G265" s="4087"/>
      <c r="H265" s="4087"/>
      <c r="I265" s="4087"/>
      <c r="J265" s="4087"/>
      <c r="K265" s="4087"/>
      <c r="L265" s="4087"/>
      <c r="M265" s="4087"/>
      <c r="N265" s="4087"/>
      <c r="O265" s="4087"/>
      <c r="P265" s="4087"/>
      <c r="Q265" s="4087"/>
      <c r="R265" s="4087"/>
      <c r="S265" s="4087"/>
      <c r="T265" s="4087"/>
      <c r="U265" s="4087"/>
      <c r="V265" s="4087"/>
      <c r="W265" s="4087"/>
      <c r="X265" s="4087"/>
      <c r="Y265" s="4087"/>
      <c r="Z265" s="4087"/>
      <c r="AA265" s="4087"/>
      <c r="AB265" s="4087"/>
      <c r="AC265" s="4087"/>
      <c r="AD265" s="4087"/>
      <c r="AE265" s="4087"/>
      <c r="AF265" s="4087"/>
      <c r="AG265" s="4114"/>
      <c r="AH265" s="1867" t="s">
        <v>1188</v>
      </c>
      <c r="AI265" s="1869">
        <f>+COUNTIF(C266:AG267,"休")</f>
        <v>0</v>
      </c>
      <c r="AJ265" s="1870" t="e">
        <f>IF(AI266&gt;0.285,"",IF(AI265&lt;AI262,"←計画日数が足りません",""))</f>
        <v>#DIV/0!</v>
      </c>
    </row>
    <row r="266" spans="2:36" s="1866" customFormat="1" ht="13.5" customHeight="1">
      <c r="B266" s="4115" t="s">
        <v>1175</v>
      </c>
      <c r="C266" s="4116"/>
      <c r="D266" s="4113"/>
      <c r="E266" s="4113"/>
      <c r="F266" s="4113"/>
      <c r="G266" s="4113"/>
      <c r="H266" s="4113"/>
      <c r="I266" s="4113"/>
      <c r="J266" s="4113"/>
      <c r="K266" s="4113"/>
      <c r="L266" s="4113"/>
      <c r="M266" s="4113"/>
      <c r="N266" s="4113"/>
      <c r="O266" s="4113"/>
      <c r="P266" s="4113"/>
      <c r="Q266" s="4113"/>
      <c r="R266" s="4113"/>
      <c r="S266" s="4113"/>
      <c r="T266" s="4113"/>
      <c r="U266" s="4113"/>
      <c r="V266" s="4113"/>
      <c r="W266" s="4113"/>
      <c r="X266" s="4113"/>
      <c r="Y266" s="4113"/>
      <c r="Z266" s="4113"/>
      <c r="AA266" s="4113"/>
      <c r="AB266" s="4113"/>
      <c r="AC266" s="4113"/>
      <c r="AD266" s="4113"/>
      <c r="AE266" s="4113"/>
      <c r="AF266" s="4113"/>
      <c r="AG266" s="4119"/>
      <c r="AH266" s="1867" t="s">
        <v>1189</v>
      </c>
      <c r="AI266" s="1871" t="e">
        <f>+AI265/AI264</f>
        <v>#DIV/0!</v>
      </c>
    </row>
    <row r="267" spans="2:36" s="1866" customFormat="1">
      <c r="B267" s="4115"/>
      <c r="C267" s="4116"/>
      <c r="D267" s="4113"/>
      <c r="E267" s="4113"/>
      <c r="F267" s="4113"/>
      <c r="G267" s="4113"/>
      <c r="H267" s="4113"/>
      <c r="I267" s="4113"/>
      <c r="J267" s="4113"/>
      <c r="K267" s="4113"/>
      <c r="L267" s="4113"/>
      <c r="M267" s="4113"/>
      <c r="N267" s="4113"/>
      <c r="O267" s="4113"/>
      <c r="P267" s="4113"/>
      <c r="Q267" s="4113"/>
      <c r="R267" s="4113"/>
      <c r="S267" s="4113"/>
      <c r="T267" s="4113"/>
      <c r="U267" s="4113"/>
      <c r="V267" s="4113"/>
      <c r="W267" s="4113"/>
      <c r="X267" s="4113"/>
      <c r="Y267" s="4113"/>
      <c r="Z267" s="4113"/>
      <c r="AA267" s="4113"/>
      <c r="AB267" s="4113"/>
      <c r="AC267" s="4113"/>
      <c r="AD267" s="4113"/>
      <c r="AE267" s="4113"/>
      <c r="AF267" s="4113"/>
      <c r="AG267" s="4119"/>
      <c r="AH267" s="1867" t="s">
        <v>1169</v>
      </c>
      <c r="AI267" s="1869">
        <f>+COUNTA(C268:AG269)</f>
        <v>0</v>
      </c>
    </row>
    <row r="268" spans="2:36" s="1866" customFormat="1">
      <c r="B268" s="4120" t="s">
        <v>1178</v>
      </c>
      <c r="C268" s="4122"/>
      <c r="D268" s="4117"/>
      <c r="E268" s="4117"/>
      <c r="F268" s="4117"/>
      <c r="G268" s="4117"/>
      <c r="H268" s="4117"/>
      <c r="I268" s="4117"/>
      <c r="J268" s="4117"/>
      <c r="K268" s="4117"/>
      <c r="L268" s="4117"/>
      <c r="M268" s="4117"/>
      <c r="N268" s="4117"/>
      <c r="O268" s="4117"/>
      <c r="P268" s="4117"/>
      <c r="Q268" s="4117"/>
      <c r="R268" s="4117"/>
      <c r="S268" s="4117"/>
      <c r="T268" s="4117"/>
      <c r="U268" s="4117"/>
      <c r="V268" s="4117"/>
      <c r="W268" s="4117"/>
      <c r="X268" s="4117"/>
      <c r="Y268" s="4117"/>
      <c r="Z268" s="4117"/>
      <c r="AA268" s="4117"/>
      <c r="AB268" s="4117"/>
      <c r="AC268" s="4117"/>
      <c r="AD268" s="4117"/>
      <c r="AE268" s="4117"/>
      <c r="AF268" s="4117"/>
      <c r="AG268" s="4124"/>
      <c r="AH268" s="1872" t="s">
        <v>1190</v>
      </c>
      <c r="AI268" s="1873" t="e">
        <f>+AI267/AI264</f>
        <v>#DIV/0!</v>
      </c>
    </row>
    <row r="269" spans="2:36" s="1866" customFormat="1">
      <c r="B269" s="4121"/>
      <c r="C269" s="4123"/>
      <c r="D269" s="4118"/>
      <c r="E269" s="4118"/>
      <c r="F269" s="4118"/>
      <c r="G269" s="4118"/>
      <c r="H269" s="4118"/>
      <c r="I269" s="4118"/>
      <c r="J269" s="4118"/>
      <c r="K269" s="4118"/>
      <c r="L269" s="4118"/>
      <c r="M269" s="4118"/>
      <c r="N269" s="4118"/>
      <c r="O269" s="4118"/>
      <c r="P269" s="4118"/>
      <c r="Q269" s="4118"/>
      <c r="R269" s="4118"/>
      <c r="S269" s="4118"/>
      <c r="T269" s="4118"/>
      <c r="U269" s="4118"/>
      <c r="V269" s="4118"/>
      <c r="W269" s="4118"/>
      <c r="X269" s="4118"/>
      <c r="Y269" s="4118"/>
      <c r="Z269" s="4118"/>
      <c r="AA269" s="4118"/>
      <c r="AB269" s="4118"/>
      <c r="AC269" s="4118"/>
      <c r="AD269" s="4118"/>
      <c r="AE269" s="4118"/>
      <c r="AF269" s="4118"/>
      <c r="AG269" s="4125"/>
      <c r="AH269" s="1876" t="s">
        <v>2459</v>
      </c>
      <c r="AI269" s="1877" t="str">
        <f>IF(7&gt;AI264,"対象外",IF(AI267&gt;=AI262,"OK","NG"))</f>
        <v>対象外</v>
      </c>
      <c r="AJ269" s="1870" t="str">
        <f>IF(AI269="対象外","←７日間に満たない期間は達成判定の対象外",IF(AI269="NG","←月単位未達成","←月単位達成"))</f>
        <v>←７日間に満たない期間は達成判定の対象外</v>
      </c>
    </row>
    <row r="270" spans="2:36" hidden="1">
      <c r="B270" s="1854"/>
      <c r="C270" s="1878" t="e">
        <f t="shared" ref="C270:AG270" si="93">IF(AND(DAY(C262)&gt;=22,DAY(C262)&lt;=28,C263="土"),1,0)</f>
        <v>#VALUE!</v>
      </c>
      <c r="D270" s="1878" t="e">
        <f t="shared" si="93"/>
        <v>#VALUE!</v>
      </c>
      <c r="E270" s="1878" t="e">
        <f t="shared" si="93"/>
        <v>#VALUE!</v>
      </c>
      <c r="F270" s="1878" t="e">
        <f t="shared" si="93"/>
        <v>#VALUE!</v>
      </c>
      <c r="G270" s="1878" t="e">
        <f t="shared" si="93"/>
        <v>#VALUE!</v>
      </c>
      <c r="H270" s="1878" t="e">
        <f t="shared" si="93"/>
        <v>#VALUE!</v>
      </c>
      <c r="I270" s="1878" t="e">
        <f t="shared" si="93"/>
        <v>#VALUE!</v>
      </c>
      <c r="J270" s="1878" t="e">
        <f t="shared" si="93"/>
        <v>#VALUE!</v>
      </c>
      <c r="K270" s="1878" t="e">
        <f t="shared" si="93"/>
        <v>#VALUE!</v>
      </c>
      <c r="L270" s="1878" t="e">
        <f t="shared" si="93"/>
        <v>#VALUE!</v>
      </c>
      <c r="M270" s="1878" t="e">
        <f t="shared" si="93"/>
        <v>#VALUE!</v>
      </c>
      <c r="N270" s="1878" t="e">
        <f t="shared" si="93"/>
        <v>#VALUE!</v>
      </c>
      <c r="O270" s="1878" t="e">
        <f t="shared" si="93"/>
        <v>#VALUE!</v>
      </c>
      <c r="P270" s="1878" t="e">
        <f t="shared" si="93"/>
        <v>#VALUE!</v>
      </c>
      <c r="Q270" s="1878" t="e">
        <f t="shared" si="93"/>
        <v>#VALUE!</v>
      </c>
      <c r="R270" s="1878" t="e">
        <f t="shared" si="93"/>
        <v>#VALUE!</v>
      </c>
      <c r="S270" s="1878" t="e">
        <f t="shared" si="93"/>
        <v>#VALUE!</v>
      </c>
      <c r="T270" s="1878" t="e">
        <f t="shared" si="93"/>
        <v>#VALUE!</v>
      </c>
      <c r="U270" s="1878" t="e">
        <f t="shared" si="93"/>
        <v>#VALUE!</v>
      </c>
      <c r="V270" s="1878" t="e">
        <f t="shared" si="93"/>
        <v>#VALUE!</v>
      </c>
      <c r="W270" s="1878" t="e">
        <f t="shared" si="93"/>
        <v>#VALUE!</v>
      </c>
      <c r="X270" s="1878" t="e">
        <f t="shared" si="93"/>
        <v>#VALUE!</v>
      </c>
      <c r="Y270" s="1878" t="e">
        <f t="shared" si="93"/>
        <v>#VALUE!</v>
      </c>
      <c r="Z270" s="1878" t="e">
        <f t="shared" si="93"/>
        <v>#VALUE!</v>
      </c>
      <c r="AA270" s="1878" t="e">
        <f t="shared" si="93"/>
        <v>#VALUE!</v>
      </c>
      <c r="AB270" s="1878" t="e">
        <f t="shared" si="93"/>
        <v>#VALUE!</v>
      </c>
      <c r="AC270" s="1878" t="e">
        <f t="shared" si="93"/>
        <v>#VALUE!</v>
      </c>
      <c r="AD270" s="1878" t="e">
        <f t="shared" si="93"/>
        <v>#VALUE!</v>
      </c>
      <c r="AE270" s="1878" t="e">
        <f t="shared" si="93"/>
        <v>#VALUE!</v>
      </c>
      <c r="AF270" s="1878" t="e">
        <f t="shared" si="93"/>
        <v>#VALUE!</v>
      </c>
      <c r="AG270" s="1878" t="e">
        <f t="shared" si="93"/>
        <v>#VALUE!</v>
      </c>
      <c r="AH270" s="1879" t="s">
        <v>2460</v>
      </c>
      <c r="AI270" s="1880">
        <f>_xlfn.AGGREGATE(9,6,C270:AG270)</f>
        <v>0</v>
      </c>
      <c r="AJ270" s="1870"/>
    </row>
    <row r="271" spans="2:36" hidden="1">
      <c r="B271" s="1854"/>
      <c r="C271" s="1881" t="e">
        <f t="shared" ref="C271:AG271" si="94">IF(AND(DAY(C262)&gt;=22,DAY(C262)&lt;=28,C263="土",OR(C268="休",C268="雨")),1,0)</f>
        <v>#VALUE!</v>
      </c>
      <c r="D271" s="1881" t="e">
        <f t="shared" si="94"/>
        <v>#VALUE!</v>
      </c>
      <c r="E271" s="1881" t="e">
        <f t="shared" si="94"/>
        <v>#VALUE!</v>
      </c>
      <c r="F271" s="1881" t="e">
        <f t="shared" si="94"/>
        <v>#VALUE!</v>
      </c>
      <c r="G271" s="1881" t="e">
        <f t="shared" si="94"/>
        <v>#VALUE!</v>
      </c>
      <c r="H271" s="1881" t="e">
        <f t="shared" si="94"/>
        <v>#VALUE!</v>
      </c>
      <c r="I271" s="1881" t="e">
        <f t="shared" si="94"/>
        <v>#VALUE!</v>
      </c>
      <c r="J271" s="1881" t="e">
        <f t="shared" si="94"/>
        <v>#VALUE!</v>
      </c>
      <c r="K271" s="1881" t="e">
        <f t="shared" si="94"/>
        <v>#VALUE!</v>
      </c>
      <c r="L271" s="1881" t="e">
        <f t="shared" si="94"/>
        <v>#VALUE!</v>
      </c>
      <c r="M271" s="1881" t="e">
        <f t="shared" si="94"/>
        <v>#VALUE!</v>
      </c>
      <c r="N271" s="1881" t="e">
        <f t="shared" si="94"/>
        <v>#VALUE!</v>
      </c>
      <c r="O271" s="1881" t="e">
        <f t="shared" si="94"/>
        <v>#VALUE!</v>
      </c>
      <c r="P271" s="1881" t="e">
        <f t="shared" si="94"/>
        <v>#VALUE!</v>
      </c>
      <c r="Q271" s="1881" t="e">
        <f t="shared" si="94"/>
        <v>#VALUE!</v>
      </c>
      <c r="R271" s="1881" t="e">
        <f t="shared" si="94"/>
        <v>#VALUE!</v>
      </c>
      <c r="S271" s="1881" t="e">
        <f t="shared" si="94"/>
        <v>#VALUE!</v>
      </c>
      <c r="T271" s="1881" t="e">
        <f t="shared" si="94"/>
        <v>#VALUE!</v>
      </c>
      <c r="U271" s="1881" t="e">
        <f t="shared" si="94"/>
        <v>#VALUE!</v>
      </c>
      <c r="V271" s="1881" t="e">
        <f t="shared" si="94"/>
        <v>#VALUE!</v>
      </c>
      <c r="W271" s="1881" t="e">
        <f t="shared" si="94"/>
        <v>#VALUE!</v>
      </c>
      <c r="X271" s="1881" t="e">
        <f t="shared" si="94"/>
        <v>#VALUE!</v>
      </c>
      <c r="Y271" s="1881" t="e">
        <f t="shared" si="94"/>
        <v>#VALUE!</v>
      </c>
      <c r="Z271" s="1881" t="e">
        <f t="shared" si="94"/>
        <v>#VALUE!</v>
      </c>
      <c r="AA271" s="1881" t="e">
        <f t="shared" si="94"/>
        <v>#VALUE!</v>
      </c>
      <c r="AB271" s="1881" t="e">
        <f t="shared" si="94"/>
        <v>#VALUE!</v>
      </c>
      <c r="AC271" s="1881" t="e">
        <f t="shared" si="94"/>
        <v>#VALUE!</v>
      </c>
      <c r="AD271" s="1881" t="e">
        <f t="shared" si="94"/>
        <v>#VALUE!</v>
      </c>
      <c r="AE271" s="1881" t="e">
        <f t="shared" si="94"/>
        <v>#VALUE!</v>
      </c>
      <c r="AF271" s="1881" t="e">
        <f t="shared" si="94"/>
        <v>#VALUE!</v>
      </c>
      <c r="AG271" s="1881" t="e">
        <f t="shared" si="94"/>
        <v>#VALUE!</v>
      </c>
      <c r="AH271" s="1882" t="s">
        <v>2461</v>
      </c>
      <c r="AI271" s="1880">
        <f>_xlfn.AGGREGATE(9,6,C271:AG271)</f>
        <v>0</v>
      </c>
      <c r="AJ271" s="1870"/>
    </row>
    <row r="273" spans="2:36" hidden="1">
      <c r="C273" s="1836" t="e">
        <f>YEAR(C276)</f>
        <v>#VALUE!</v>
      </c>
      <c r="D273" s="1836" t="e">
        <f>MONTH(C276)</f>
        <v>#VALUE!</v>
      </c>
    </row>
    <row r="274" spans="2:36">
      <c r="B274" s="1840" t="s">
        <v>2454</v>
      </c>
      <c r="C274" s="4126" t="e">
        <f>C276</f>
        <v>#VALUE!</v>
      </c>
      <c r="D274" s="4088"/>
      <c r="E274" s="4088"/>
      <c r="F274" s="4088"/>
      <c r="G274" s="4088"/>
      <c r="H274" s="4088"/>
      <c r="I274" s="4088"/>
      <c r="J274" s="4088"/>
      <c r="K274" s="4088"/>
      <c r="L274" s="4088"/>
      <c r="M274" s="4088"/>
      <c r="N274" s="4088"/>
      <c r="O274" s="4088"/>
      <c r="P274" s="4088"/>
      <c r="Q274" s="4088"/>
      <c r="R274" s="4088"/>
      <c r="S274" s="4088"/>
      <c r="T274" s="4088"/>
      <c r="U274" s="4088"/>
      <c r="V274" s="4088"/>
      <c r="W274" s="4088"/>
      <c r="X274" s="4088"/>
      <c r="Y274" s="4088"/>
      <c r="Z274" s="4088"/>
      <c r="AA274" s="4088"/>
      <c r="AB274" s="4088"/>
      <c r="AC274" s="4088"/>
      <c r="AD274" s="4088"/>
      <c r="AE274" s="4088"/>
      <c r="AF274" s="4088"/>
      <c r="AG274" s="4088"/>
      <c r="AH274" s="4088"/>
      <c r="AI274" s="4089"/>
    </row>
    <row r="275" spans="2:36">
      <c r="B275" s="1884"/>
      <c r="C275" s="1862" t="e">
        <f>DATE($C273,$D273,1)</f>
        <v>#VALUE!</v>
      </c>
      <c r="D275" s="1862" t="e">
        <f t="shared" ref="D275:AG275" si="95">C275+1</f>
        <v>#VALUE!</v>
      </c>
      <c r="E275" s="1862" t="e">
        <f t="shared" si="95"/>
        <v>#VALUE!</v>
      </c>
      <c r="F275" s="1862" t="e">
        <f t="shared" si="95"/>
        <v>#VALUE!</v>
      </c>
      <c r="G275" s="1862" t="e">
        <f t="shared" si="95"/>
        <v>#VALUE!</v>
      </c>
      <c r="H275" s="1862" t="e">
        <f t="shared" si="95"/>
        <v>#VALUE!</v>
      </c>
      <c r="I275" s="1862" t="e">
        <f t="shared" si="95"/>
        <v>#VALUE!</v>
      </c>
      <c r="J275" s="1862" t="e">
        <f t="shared" si="95"/>
        <v>#VALUE!</v>
      </c>
      <c r="K275" s="1862" t="e">
        <f t="shared" si="95"/>
        <v>#VALUE!</v>
      </c>
      <c r="L275" s="1862" t="e">
        <f t="shared" si="95"/>
        <v>#VALUE!</v>
      </c>
      <c r="M275" s="1862" t="e">
        <f t="shared" si="95"/>
        <v>#VALUE!</v>
      </c>
      <c r="N275" s="1862" t="e">
        <f t="shared" si="95"/>
        <v>#VALUE!</v>
      </c>
      <c r="O275" s="1862" t="e">
        <f t="shared" si="95"/>
        <v>#VALUE!</v>
      </c>
      <c r="P275" s="1862" t="e">
        <f t="shared" si="95"/>
        <v>#VALUE!</v>
      </c>
      <c r="Q275" s="1862" t="e">
        <f t="shared" si="95"/>
        <v>#VALUE!</v>
      </c>
      <c r="R275" s="1862" t="e">
        <f t="shared" si="95"/>
        <v>#VALUE!</v>
      </c>
      <c r="S275" s="1862" t="e">
        <f t="shared" si="95"/>
        <v>#VALUE!</v>
      </c>
      <c r="T275" s="1862" t="e">
        <f t="shared" si="95"/>
        <v>#VALUE!</v>
      </c>
      <c r="U275" s="1862" t="e">
        <f t="shared" si="95"/>
        <v>#VALUE!</v>
      </c>
      <c r="V275" s="1862" t="e">
        <f t="shared" si="95"/>
        <v>#VALUE!</v>
      </c>
      <c r="W275" s="1862" t="e">
        <f t="shared" si="95"/>
        <v>#VALUE!</v>
      </c>
      <c r="X275" s="1862" t="e">
        <f t="shared" si="95"/>
        <v>#VALUE!</v>
      </c>
      <c r="Y275" s="1862" t="e">
        <f t="shared" si="95"/>
        <v>#VALUE!</v>
      </c>
      <c r="Z275" s="1862" t="e">
        <f t="shared" si="95"/>
        <v>#VALUE!</v>
      </c>
      <c r="AA275" s="1862" t="e">
        <f t="shared" si="95"/>
        <v>#VALUE!</v>
      </c>
      <c r="AB275" s="1862" t="e">
        <f t="shared" si="95"/>
        <v>#VALUE!</v>
      </c>
      <c r="AC275" s="1862" t="e">
        <f t="shared" si="95"/>
        <v>#VALUE!</v>
      </c>
      <c r="AD275" s="1862" t="e">
        <f t="shared" si="95"/>
        <v>#VALUE!</v>
      </c>
      <c r="AE275" s="1862" t="e">
        <f t="shared" si="95"/>
        <v>#VALUE!</v>
      </c>
      <c r="AF275" s="1862" t="e">
        <f t="shared" si="95"/>
        <v>#VALUE!</v>
      </c>
      <c r="AG275" s="1862" t="e">
        <f t="shared" si="95"/>
        <v>#VALUE!</v>
      </c>
      <c r="AH275" s="1885"/>
      <c r="AI275" s="1886"/>
    </row>
    <row r="276" spans="2:36">
      <c r="B276" s="1887" t="s">
        <v>2455</v>
      </c>
      <c r="C276" s="1888" t="e">
        <f>IF(EDATE(C261,1)&gt;$G$5,"",EDATE(C261,1))</f>
        <v>#VALUE!</v>
      </c>
      <c r="D276" s="1862" t="e">
        <f t="shared" ref="D276:AG276" si="96">IF(D275&gt;$G$5,"",IF(C276=EOMONTH(DATE($C273,$D273,1),0),"",IF(C276="","",C276+1)))</f>
        <v>#VALUE!</v>
      </c>
      <c r="E276" s="1862" t="e">
        <f t="shared" si="96"/>
        <v>#VALUE!</v>
      </c>
      <c r="F276" s="1862" t="e">
        <f t="shared" si="96"/>
        <v>#VALUE!</v>
      </c>
      <c r="G276" s="1862" t="e">
        <f t="shared" si="96"/>
        <v>#VALUE!</v>
      </c>
      <c r="H276" s="1862" t="e">
        <f t="shared" si="96"/>
        <v>#VALUE!</v>
      </c>
      <c r="I276" s="1862" t="e">
        <f t="shared" si="96"/>
        <v>#VALUE!</v>
      </c>
      <c r="J276" s="1862" t="e">
        <f t="shared" si="96"/>
        <v>#VALUE!</v>
      </c>
      <c r="K276" s="1862" t="e">
        <f t="shared" si="96"/>
        <v>#VALUE!</v>
      </c>
      <c r="L276" s="1862" t="e">
        <f t="shared" si="96"/>
        <v>#VALUE!</v>
      </c>
      <c r="M276" s="1862" t="e">
        <f t="shared" si="96"/>
        <v>#VALUE!</v>
      </c>
      <c r="N276" s="1862" t="e">
        <f t="shared" si="96"/>
        <v>#VALUE!</v>
      </c>
      <c r="O276" s="1862" t="e">
        <f t="shared" si="96"/>
        <v>#VALUE!</v>
      </c>
      <c r="P276" s="1862" t="e">
        <f t="shared" si="96"/>
        <v>#VALUE!</v>
      </c>
      <c r="Q276" s="1862" t="e">
        <f t="shared" si="96"/>
        <v>#VALUE!</v>
      </c>
      <c r="R276" s="1862" t="e">
        <f t="shared" si="96"/>
        <v>#VALUE!</v>
      </c>
      <c r="S276" s="1862" t="e">
        <f t="shared" si="96"/>
        <v>#VALUE!</v>
      </c>
      <c r="T276" s="1862" t="e">
        <f t="shared" si="96"/>
        <v>#VALUE!</v>
      </c>
      <c r="U276" s="1862" t="e">
        <f t="shared" si="96"/>
        <v>#VALUE!</v>
      </c>
      <c r="V276" s="1862" t="e">
        <f t="shared" si="96"/>
        <v>#VALUE!</v>
      </c>
      <c r="W276" s="1862" t="e">
        <f t="shared" si="96"/>
        <v>#VALUE!</v>
      </c>
      <c r="X276" s="1862" t="e">
        <f t="shared" si="96"/>
        <v>#VALUE!</v>
      </c>
      <c r="Y276" s="1862" t="e">
        <f t="shared" si="96"/>
        <v>#VALUE!</v>
      </c>
      <c r="Z276" s="1862" t="e">
        <f t="shared" si="96"/>
        <v>#VALUE!</v>
      </c>
      <c r="AA276" s="1862" t="e">
        <f t="shared" si="96"/>
        <v>#VALUE!</v>
      </c>
      <c r="AB276" s="1862" t="e">
        <f t="shared" si="96"/>
        <v>#VALUE!</v>
      </c>
      <c r="AC276" s="1862" t="e">
        <f t="shared" si="96"/>
        <v>#VALUE!</v>
      </c>
      <c r="AD276" s="1862" t="e">
        <f t="shared" si="96"/>
        <v>#VALUE!</v>
      </c>
      <c r="AE276" s="1862" t="e">
        <f t="shared" si="96"/>
        <v>#VALUE!</v>
      </c>
      <c r="AF276" s="1862" t="e">
        <f t="shared" si="96"/>
        <v>#VALUE!</v>
      </c>
      <c r="AG276" s="1862" t="e">
        <f t="shared" si="96"/>
        <v>#VALUE!</v>
      </c>
      <c r="AH276" s="1863" t="s">
        <v>2456</v>
      </c>
      <c r="AI276" s="1864">
        <f>+COUNTIFS(C277:AG277,"土",C278:AG278,"")+COUNTIFS(C277:AG277,"日",C278:AG278,"")</f>
        <v>0</v>
      </c>
    </row>
    <row r="277" spans="2:36" s="1866" customFormat="1">
      <c r="B277" s="1889" t="s">
        <v>1184</v>
      </c>
      <c r="C277" s="1865" t="str">
        <f>IFERROR(TEXT(WEEKDAY(+C276),"aaa"),"")</f>
        <v/>
      </c>
      <c r="D277" s="1865" t="str">
        <f t="shared" ref="D277:AG277" si="97">IFERROR(TEXT(WEEKDAY(+D276),"aaa"),"")</f>
        <v/>
      </c>
      <c r="E277" s="1865" t="str">
        <f t="shared" si="97"/>
        <v/>
      </c>
      <c r="F277" s="1865" t="str">
        <f t="shared" si="97"/>
        <v/>
      </c>
      <c r="G277" s="1865" t="str">
        <f t="shared" si="97"/>
        <v/>
      </c>
      <c r="H277" s="1865" t="str">
        <f t="shared" si="97"/>
        <v/>
      </c>
      <c r="I277" s="1865" t="str">
        <f t="shared" si="97"/>
        <v/>
      </c>
      <c r="J277" s="1865" t="str">
        <f t="shared" si="97"/>
        <v/>
      </c>
      <c r="K277" s="1865" t="str">
        <f t="shared" si="97"/>
        <v/>
      </c>
      <c r="L277" s="1865" t="str">
        <f t="shared" si="97"/>
        <v/>
      </c>
      <c r="M277" s="1865" t="str">
        <f t="shared" si="97"/>
        <v/>
      </c>
      <c r="N277" s="1865" t="str">
        <f t="shared" si="97"/>
        <v/>
      </c>
      <c r="O277" s="1865" t="str">
        <f t="shared" si="97"/>
        <v/>
      </c>
      <c r="P277" s="1865" t="str">
        <f t="shared" si="97"/>
        <v/>
      </c>
      <c r="Q277" s="1865" t="str">
        <f t="shared" si="97"/>
        <v/>
      </c>
      <c r="R277" s="1865" t="str">
        <f t="shared" si="97"/>
        <v/>
      </c>
      <c r="S277" s="1865" t="str">
        <f t="shared" si="97"/>
        <v/>
      </c>
      <c r="T277" s="1865" t="str">
        <f t="shared" si="97"/>
        <v/>
      </c>
      <c r="U277" s="1865" t="str">
        <f t="shared" si="97"/>
        <v/>
      </c>
      <c r="V277" s="1865" t="str">
        <f t="shared" si="97"/>
        <v/>
      </c>
      <c r="W277" s="1865" t="str">
        <f t="shared" si="97"/>
        <v/>
      </c>
      <c r="X277" s="1865" t="str">
        <f t="shared" si="97"/>
        <v/>
      </c>
      <c r="Y277" s="1865" t="str">
        <f t="shared" si="97"/>
        <v/>
      </c>
      <c r="Z277" s="1865" t="str">
        <f t="shared" si="97"/>
        <v/>
      </c>
      <c r="AA277" s="1865" t="str">
        <f t="shared" si="97"/>
        <v/>
      </c>
      <c r="AB277" s="1865" t="str">
        <f t="shared" si="97"/>
        <v/>
      </c>
      <c r="AC277" s="1865" t="str">
        <f t="shared" si="97"/>
        <v/>
      </c>
      <c r="AD277" s="1865" t="str">
        <f t="shared" si="97"/>
        <v/>
      </c>
      <c r="AE277" s="1865" t="str">
        <f t="shared" si="97"/>
        <v/>
      </c>
      <c r="AF277" s="1865" t="str">
        <f t="shared" si="97"/>
        <v/>
      </c>
      <c r="AG277" s="1865" t="str">
        <f t="shared" si="97"/>
        <v/>
      </c>
      <c r="AH277" s="1863" t="s">
        <v>2457</v>
      </c>
      <c r="AI277" s="1864">
        <f>+COUNTIF(C278:AG278,"夏休")+COUNTIF(C278:AG278,"冬休")+COUNTIF(C278:AG278,"中止")</f>
        <v>0</v>
      </c>
    </row>
    <row r="278" spans="2:36" s="1866" customFormat="1" ht="13.5" customHeight="1">
      <c r="B278" s="4090" t="s">
        <v>2458</v>
      </c>
      <c r="C278" s="4092"/>
      <c r="D278" s="4087"/>
      <c r="E278" s="4087"/>
      <c r="F278" s="4087"/>
      <c r="G278" s="4087"/>
      <c r="H278" s="4087"/>
      <c r="I278" s="4087"/>
      <c r="J278" s="4087"/>
      <c r="K278" s="4087"/>
      <c r="L278" s="4087"/>
      <c r="M278" s="4087"/>
      <c r="N278" s="4087"/>
      <c r="O278" s="4087"/>
      <c r="P278" s="4087"/>
      <c r="Q278" s="4087"/>
      <c r="R278" s="4087"/>
      <c r="S278" s="4087"/>
      <c r="T278" s="4087"/>
      <c r="U278" s="4087"/>
      <c r="V278" s="4087"/>
      <c r="W278" s="4087"/>
      <c r="X278" s="4087"/>
      <c r="Y278" s="4087"/>
      <c r="Z278" s="4087"/>
      <c r="AA278" s="4087"/>
      <c r="AB278" s="4087"/>
      <c r="AC278" s="4087"/>
      <c r="AD278" s="4087"/>
      <c r="AE278" s="4087"/>
      <c r="AF278" s="4087"/>
      <c r="AG278" s="4114"/>
      <c r="AH278" s="1867" t="s">
        <v>1187</v>
      </c>
      <c r="AI278" s="1868">
        <f>COUNT(C276:AG276)-AI277</f>
        <v>0</v>
      </c>
    </row>
    <row r="279" spans="2:36" s="1866" customFormat="1" ht="13.5" customHeight="1">
      <c r="B279" s="4091"/>
      <c r="C279" s="4092"/>
      <c r="D279" s="4087"/>
      <c r="E279" s="4087"/>
      <c r="F279" s="4087"/>
      <c r="G279" s="4087"/>
      <c r="H279" s="4087"/>
      <c r="I279" s="4087"/>
      <c r="J279" s="4087"/>
      <c r="K279" s="4087"/>
      <c r="L279" s="4087"/>
      <c r="M279" s="4087"/>
      <c r="N279" s="4087"/>
      <c r="O279" s="4087"/>
      <c r="P279" s="4087"/>
      <c r="Q279" s="4087"/>
      <c r="R279" s="4087"/>
      <c r="S279" s="4087"/>
      <c r="T279" s="4087"/>
      <c r="U279" s="4087"/>
      <c r="V279" s="4087"/>
      <c r="W279" s="4087"/>
      <c r="X279" s="4087"/>
      <c r="Y279" s="4087"/>
      <c r="Z279" s="4087"/>
      <c r="AA279" s="4087"/>
      <c r="AB279" s="4087"/>
      <c r="AC279" s="4087"/>
      <c r="AD279" s="4087"/>
      <c r="AE279" s="4087"/>
      <c r="AF279" s="4087"/>
      <c r="AG279" s="4114"/>
      <c r="AH279" s="1867" t="s">
        <v>1188</v>
      </c>
      <c r="AI279" s="1869">
        <f>+COUNTIF(C280:AG281,"休")</f>
        <v>0</v>
      </c>
      <c r="AJ279" s="1870" t="e">
        <f>IF(AI280&gt;0.285,"",IF(AI279&lt;AI276,"←計画日数が足りません",""))</f>
        <v>#DIV/0!</v>
      </c>
    </row>
    <row r="280" spans="2:36" s="1866" customFormat="1" ht="13.5" customHeight="1">
      <c r="B280" s="4115" t="s">
        <v>1175</v>
      </c>
      <c r="C280" s="4116"/>
      <c r="D280" s="4113"/>
      <c r="E280" s="4113"/>
      <c r="F280" s="4113"/>
      <c r="G280" s="4113"/>
      <c r="H280" s="4113"/>
      <c r="I280" s="4113"/>
      <c r="J280" s="4113"/>
      <c r="K280" s="4113"/>
      <c r="L280" s="4113"/>
      <c r="M280" s="4113"/>
      <c r="N280" s="4113"/>
      <c r="O280" s="4113"/>
      <c r="P280" s="4113"/>
      <c r="Q280" s="4113"/>
      <c r="R280" s="4113"/>
      <c r="S280" s="4113"/>
      <c r="T280" s="4113"/>
      <c r="U280" s="4113"/>
      <c r="V280" s="4113"/>
      <c r="W280" s="4113"/>
      <c r="X280" s="4113"/>
      <c r="Y280" s="4113"/>
      <c r="Z280" s="4113"/>
      <c r="AA280" s="4113"/>
      <c r="AB280" s="4113"/>
      <c r="AC280" s="4113"/>
      <c r="AD280" s="4113"/>
      <c r="AE280" s="4113"/>
      <c r="AF280" s="4113"/>
      <c r="AG280" s="4119"/>
      <c r="AH280" s="1867" t="s">
        <v>1189</v>
      </c>
      <c r="AI280" s="1871" t="e">
        <f>+AI279/AI278</f>
        <v>#DIV/0!</v>
      </c>
    </row>
    <row r="281" spans="2:36" s="1866" customFormat="1">
      <c r="B281" s="4115"/>
      <c r="C281" s="4116"/>
      <c r="D281" s="4113"/>
      <c r="E281" s="4113"/>
      <c r="F281" s="4113"/>
      <c r="G281" s="4113"/>
      <c r="H281" s="4113"/>
      <c r="I281" s="4113"/>
      <c r="J281" s="4113"/>
      <c r="K281" s="4113"/>
      <c r="L281" s="4113"/>
      <c r="M281" s="4113"/>
      <c r="N281" s="4113"/>
      <c r="O281" s="4113"/>
      <c r="P281" s="4113"/>
      <c r="Q281" s="4113"/>
      <c r="R281" s="4113"/>
      <c r="S281" s="4113"/>
      <c r="T281" s="4113"/>
      <c r="U281" s="4113"/>
      <c r="V281" s="4113"/>
      <c r="W281" s="4113"/>
      <c r="X281" s="4113"/>
      <c r="Y281" s="4113"/>
      <c r="Z281" s="4113"/>
      <c r="AA281" s="4113"/>
      <c r="AB281" s="4113"/>
      <c r="AC281" s="4113"/>
      <c r="AD281" s="4113"/>
      <c r="AE281" s="4113"/>
      <c r="AF281" s="4113"/>
      <c r="AG281" s="4119"/>
      <c r="AH281" s="1867" t="s">
        <v>1169</v>
      </c>
      <c r="AI281" s="1869">
        <f>+COUNTA(C282:AG283)</f>
        <v>0</v>
      </c>
    </row>
    <row r="282" spans="2:36" s="1866" customFormat="1">
      <c r="B282" s="4120" t="s">
        <v>1178</v>
      </c>
      <c r="C282" s="4122"/>
      <c r="D282" s="4117"/>
      <c r="E282" s="4117"/>
      <c r="F282" s="4117"/>
      <c r="G282" s="4117"/>
      <c r="H282" s="4117"/>
      <c r="I282" s="4117"/>
      <c r="J282" s="4117"/>
      <c r="K282" s="4117"/>
      <c r="L282" s="4117"/>
      <c r="M282" s="4117"/>
      <c r="N282" s="4117"/>
      <c r="O282" s="4117"/>
      <c r="P282" s="4117"/>
      <c r="Q282" s="4117"/>
      <c r="R282" s="4117"/>
      <c r="S282" s="4117"/>
      <c r="T282" s="4117"/>
      <c r="U282" s="4117"/>
      <c r="V282" s="4117"/>
      <c r="W282" s="4117"/>
      <c r="X282" s="4117"/>
      <c r="Y282" s="4117"/>
      <c r="Z282" s="4117"/>
      <c r="AA282" s="4117"/>
      <c r="AB282" s="4117"/>
      <c r="AC282" s="4117"/>
      <c r="AD282" s="4117"/>
      <c r="AE282" s="4117"/>
      <c r="AF282" s="4117"/>
      <c r="AG282" s="4124"/>
      <c r="AH282" s="1872" t="s">
        <v>1190</v>
      </c>
      <c r="AI282" s="1873" t="e">
        <f>+AI281/AI278</f>
        <v>#DIV/0!</v>
      </c>
    </row>
    <row r="283" spans="2:36" s="1866" customFormat="1">
      <c r="B283" s="4121"/>
      <c r="C283" s="4123"/>
      <c r="D283" s="4118"/>
      <c r="E283" s="4118"/>
      <c r="F283" s="4118"/>
      <c r="G283" s="4118"/>
      <c r="H283" s="4118"/>
      <c r="I283" s="4118"/>
      <c r="J283" s="4118"/>
      <c r="K283" s="4118"/>
      <c r="L283" s="4118"/>
      <c r="M283" s="4118"/>
      <c r="N283" s="4118"/>
      <c r="O283" s="4118"/>
      <c r="P283" s="4118"/>
      <c r="Q283" s="4118"/>
      <c r="R283" s="4118"/>
      <c r="S283" s="4118"/>
      <c r="T283" s="4118"/>
      <c r="U283" s="4118"/>
      <c r="V283" s="4118"/>
      <c r="W283" s="4118"/>
      <c r="X283" s="4118"/>
      <c r="Y283" s="4118"/>
      <c r="Z283" s="4118"/>
      <c r="AA283" s="4118"/>
      <c r="AB283" s="4118"/>
      <c r="AC283" s="4118"/>
      <c r="AD283" s="4118"/>
      <c r="AE283" s="4118"/>
      <c r="AF283" s="4118"/>
      <c r="AG283" s="4125"/>
      <c r="AH283" s="1876" t="s">
        <v>2459</v>
      </c>
      <c r="AI283" s="1877" t="str">
        <f>IF(7&gt;AI278,"対象外",IF(AI281&gt;=AI276,"OK","NG"))</f>
        <v>対象外</v>
      </c>
      <c r="AJ283" s="1870" t="str">
        <f>IF(AI283="対象外","←７日間に満たない期間は達成判定の対象外",IF(AI283="NG","←月単位未達成","←月単位達成"))</f>
        <v>←７日間に満たない期間は達成判定の対象外</v>
      </c>
    </row>
    <row r="284" spans="2:36" hidden="1">
      <c r="B284" s="1854"/>
      <c r="C284" s="1878" t="e">
        <f t="shared" ref="C284:AG284" si="98">IF(AND(DAY(C276)&gt;=22,DAY(C276)&lt;=28,C277="土"),1,0)</f>
        <v>#VALUE!</v>
      </c>
      <c r="D284" s="1878" t="e">
        <f t="shared" si="98"/>
        <v>#VALUE!</v>
      </c>
      <c r="E284" s="1878" t="e">
        <f t="shared" si="98"/>
        <v>#VALUE!</v>
      </c>
      <c r="F284" s="1878" t="e">
        <f t="shared" si="98"/>
        <v>#VALUE!</v>
      </c>
      <c r="G284" s="1878" t="e">
        <f t="shared" si="98"/>
        <v>#VALUE!</v>
      </c>
      <c r="H284" s="1878" t="e">
        <f t="shared" si="98"/>
        <v>#VALUE!</v>
      </c>
      <c r="I284" s="1878" t="e">
        <f t="shared" si="98"/>
        <v>#VALUE!</v>
      </c>
      <c r="J284" s="1878" t="e">
        <f t="shared" si="98"/>
        <v>#VALUE!</v>
      </c>
      <c r="K284" s="1878" t="e">
        <f t="shared" si="98"/>
        <v>#VALUE!</v>
      </c>
      <c r="L284" s="1878" t="e">
        <f t="shared" si="98"/>
        <v>#VALUE!</v>
      </c>
      <c r="M284" s="1878" t="e">
        <f t="shared" si="98"/>
        <v>#VALUE!</v>
      </c>
      <c r="N284" s="1878" t="e">
        <f t="shared" si="98"/>
        <v>#VALUE!</v>
      </c>
      <c r="O284" s="1878" t="e">
        <f t="shared" si="98"/>
        <v>#VALUE!</v>
      </c>
      <c r="P284" s="1878" t="e">
        <f t="shared" si="98"/>
        <v>#VALUE!</v>
      </c>
      <c r="Q284" s="1878" t="e">
        <f t="shared" si="98"/>
        <v>#VALUE!</v>
      </c>
      <c r="R284" s="1878" t="e">
        <f t="shared" si="98"/>
        <v>#VALUE!</v>
      </c>
      <c r="S284" s="1878" t="e">
        <f t="shared" si="98"/>
        <v>#VALUE!</v>
      </c>
      <c r="T284" s="1878" t="e">
        <f t="shared" si="98"/>
        <v>#VALUE!</v>
      </c>
      <c r="U284" s="1878" t="e">
        <f t="shared" si="98"/>
        <v>#VALUE!</v>
      </c>
      <c r="V284" s="1878" t="e">
        <f t="shared" si="98"/>
        <v>#VALUE!</v>
      </c>
      <c r="W284" s="1878" t="e">
        <f t="shared" si="98"/>
        <v>#VALUE!</v>
      </c>
      <c r="X284" s="1878" t="e">
        <f t="shared" si="98"/>
        <v>#VALUE!</v>
      </c>
      <c r="Y284" s="1878" t="e">
        <f t="shared" si="98"/>
        <v>#VALUE!</v>
      </c>
      <c r="Z284" s="1878" t="e">
        <f t="shared" si="98"/>
        <v>#VALUE!</v>
      </c>
      <c r="AA284" s="1878" t="e">
        <f t="shared" si="98"/>
        <v>#VALUE!</v>
      </c>
      <c r="AB284" s="1878" t="e">
        <f t="shared" si="98"/>
        <v>#VALUE!</v>
      </c>
      <c r="AC284" s="1878" t="e">
        <f t="shared" si="98"/>
        <v>#VALUE!</v>
      </c>
      <c r="AD284" s="1878" t="e">
        <f t="shared" si="98"/>
        <v>#VALUE!</v>
      </c>
      <c r="AE284" s="1878" t="e">
        <f t="shared" si="98"/>
        <v>#VALUE!</v>
      </c>
      <c r="AF284" s="1878" t="e">
        <f t="shared" si="98"/>
        <v>#VALUE!</v>
      </c>
      <c r="AG284" s="1878" t="e">
        <f t="shared" si="98"/>
        <v>#VALUE!</v>
      </c>
      <c r="AH284" s="1879" t="s">
        <v>2460</v>
      </c>
      <c r="AI284" s="1880">
        <f>_xlfn.AGGREGATE(9,6,C284:AG284)</f>
        <v>0</v>
      </c>
      <c r="AJ284" s="1870"/>
    </row>
    <row r="285" spans="2:36" hidden="1">
      <c r="B285" s="1854"/>
      <c r="C285" s="1881" t="e">
        <f t="shared" ref="C285:AG285" si="99">IF(AND(DAY(C276)&gt;=22,DAY(C276)&lt;=28,C277="土",OR(C282="休",C282="雨")),1,0)</f>
        <v>#VALUE!</v>
      </c>
      <c r="D285" s="1881" t="e">
        <f t="shared" si="99"/>
        <v>#VALUE!</v>
      </c>
      <c r="E285" s="1881" t="e">
        <f t="shared" si="99"/>
        <v>#VALUE!</v>
      </c>
      <c r="F285" s="1881" t="e">
        <f t="shared" si="99"/>
        <v>#VALUE!</v>
      </c>
      <c r="G285" s="1881" t="e">
        <f t="shared" si="99"/>
        <v>#VALUE!</v>
      </c>
      <c r="H285" s="1881" t="e">
        <f t="shared" si="99"/>
        <v>#VALUE!</v>
      </c>
      <c r="I285" s="1881" t="e">
        <f t="shared" si="99"/>
        <v>#VALUE!</v>
      </c>
      <c r="J285" s="1881" t="e">
        <f t="shared" si="99"/>
        <v>#VALUE!</v>
      </c>
      <c r="K285" s="1881" t="e">
        <f t="shared" si="99"/>
        <v>#VALUE!</v>
      </c>
      <c r="L285" s="1881" t="e">
        <f t="shared" si="99"/>
        <v>#VALUE!</v>
      </c>
      <c r="M285" s="1881" t="e">
        <f t="shared" si="99"/>
        <v>#VALUE!</v>
      </c>
      <c r="N285" s="1881" t="e">
        <f t="shared" si="99"/>
        <v>#VALUE!</v>
      </c>
      <c r="O285" s="1881" t="e">
        <f t="shared" si="99"/>
        <v>#VALUE!</v>
      </c>
      <c r="P285" s="1881" t="e">
        <f t="shared" si="99"/>
        <v>#VALUE!</v>
      </c>
      <c r="Q285" s="1881" t="e">
        <f t="shared" si="99"/>
        <v>#VALUE!</v>
      </c>
      <c r="R285" s="1881" t="e">
        <f t="shared" si="99"/>
        <v>#VALUE!</v>
      </c>
      <c r="S285" s="1881" t="e">
        <f t="shared" si="99"/>
        <v>#VALUE!</v>
      </c>
      <c r="T285" s="1881" t="e">
        <f t="shared" si="99"/>
        <v>#VALUE!</v>
      </c>
      <c r="U285" s="1881" t="e">
        <f t="shared" si="99"/>
        <v>#VALUE!</v>
      </c>
      <c r="V285" s="1881" t="e">
        <f t="shared" si="99"/>
        <v>#VALUE!</v>
      </c>
      <c r="W285" s="1881" t="e">
        <f t="shared" si="99"/>
        <v>#VALUE!</v>
      </c>
      <c r="X285" s="1881" t="e">
        <f t="shared" si="99"/>
        <v>#VALUE!</v>
      </c>
      <c r="Y285" s="1881" t="e">
        <f t="shared" si="99"/>
        <v>#VALUE!</v>
      </c>
      <c r="Z285" s="1881" t="e">
        <f t="shared" si="99"/>
        <v>#VALUE!</v>
      </c>
      <c r="AA285" s="1881" t="e">
        <f t="shared" si="99"/>
        <v>#VALUE!</v>
      </c>
      <c r="AB285" s="1881" t="e">
        <f t="shared" si="99"/>
        <v>#VALUE!</v>
      </c>
      <c r="AC285" s="1881" t="e">
        <f t="shared" si="99"/>
        <v>#VALUE!</v>
      </c>
      <c r="AD285" s="1881" t="e">
        <f t="shared" si="99"/>
        <v>#VALUE!</v>
      </c>
      <c r="AE285" s="1881" t="e">
        <f t="shared" si="99"/>
        <v>#VALUE!</v>
      </c>
      <c r="AF285" s="1881" t="e">
        <f t="shared" si="99"/>
        <v>#VALUE!</v>
      </c>
      <c r="AG285" s="1881" t="e">
        <f t="shared" si="99"/>
        <v>#VALUE!</v>
      </c>
      <c r="AH285" s="1882" t="s">
        <v>2461</v>
      </c>
      <c r="AI285" s="1880">
        <f>_xlfn.AGGREGATE(9,6,C285:AG285)</f>
        <v>0</v>
      </c>
      <c r="AJ285" s="1870"/>
    </row>
    <row r="287" spans="2:36" hidden="1">
      <c r="C287" s="1836" t="e">
        <f>YEAR(C290)</f>
        <v>#VALUE!</v>
      </c>
      <c r="D287" s="1836" t="e">
        <f>MONTH(C290)</f>
        <v>#VALUE!</v>
      </c>
    </row>
    <row r="288" spans="2:36">
      <c r="B288" s="1840" t="s">
        <v>2454</v>
      </c>
      <c r="C288" s="4126" t="e">
        <f>C290</f>
        <v>#VALUE!</v>
      </c>
      <c r="D288" s="4088"/>
      <c r="E288" s="4088"/>
      <c r="F288" s="4088"/>
      <c r="G288" s="4088"/>
      <c r="H288" s="4088"/>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88"/>
      <c r="AD288" s="4088"/>
      <c r="AE288" s="4088"/>
      <c r="AF288" s="4088"/>
      <c r="AG288" s="4088"/>
      <c r="AH288" s="4088"/>
      <c r="AI288" s="4089"/>
    </row>
    <row r="289" spans="2:36">
      <c r="B289" s="1884"/>
      <c r="C289" s="1862" t="e">
        <f>DATE($C287,$D287,1)</f>
        <v>#VALUE!</v>
      </c>
      <c r="D289" s="1862" t="e">
        <f t="shared" ref="D289:AG289" si="100">C289+1</f>
        <v>#VALUE!</v>
      </c>
      <c r="E289" s="1862" t="e">
        <f t="shared" si="100"/>
        <v>#VALUE!</v>
      </c>
      <c r="F289" s="1862" t="e">
        <f t="shared" si="100"/>
        <v>#VALUE!</v>
      </c>
      <c r="G289" s="1862" t="e">
        <f t="shared" si="100"/>
        <v>#VALUE!</v>
      </c>
      <c r="H289" s="1862" t="e">
        <f t="shared" si="100"/>
        <v>#VALUE!</v>
      </c>
      <c r="I289" s="1862" t="e">
        <f t="shared" si="100"/>
        <v>#VALUE!</v>
      </c>
      <c r="J289" s="1862" t="e">
        <f t="shared" si="100"/>
        <v>#VALUE!</v>
      </c>
      <c r="K289" s="1862" t="e">
        <f t="shared" si="100"/>
        <v>#VALUE!</v>
      </c>
      <c r="L289" s="1862" t="e">
        <f t="shared" si="100"/>
        <v>#VALUE!</v>
      </c>
      <c r="M289" s="1862" t="e">
        <f t="shared" si="100"/>
        <v>#VALUE!</v>
      </c>
      <c r="N289" s="1862" t="e">
        <f t="shared" si="100"/>
        <v>#VALUE!</v>
      </c>
      <c r="O289" s="1862" t="e">
        <f t="shared" si="100"/>
        <v>#VALUE!</v>
      </c>
      <c r="P289" s="1862" t="e">
        <f t="shared" si="100"/>
        <v>#VALUE!</v>
      </c>
      <c r="Q289" s="1862" t="e">
        <f t="shared" si="100"/>
        <v>#VALUE!</v>
      </c>
      <c r="R289" s="1862" t="e">
        <f t="shared" si="100"/>
        <v>#VALUE!</v>
      </c>
      <c r="S289" s="1862" t="e">
        <f t="shared" si="100"/>
        <v>#VALUE!</v>
      </c>
      <c r="T289" s="1862" t="e">
        <f t="shared" si="100"/>
        <v>#VALUE!</v>
      </c>
      <c r="U289" s="1862" t="e">
        <f t="shared" si="100"/>
        <v>#VALUE!</v>
      </c>
      <c r="V289" s="1862" t="e">
        <f t="shared" si="100"/>
        <v>#VALUE!</v>
      </c>
      <c r="W289" s="1862" t="e">
        <f t="shared" si="100"/>
        <v>#VALUE!</v>
      </c>
      <c r="X289" s="1862" t="e">
        <f t="shared" si="100"/>
        <v>#VALUE!</v>
      </c>
      <c r="Y289" s="1862" t="e">
        <f t="shared" si="100"/>
        <v>#VALUE!</v>
      </c>
      <c r="Z289" s="1862" t="e">
        <f t="shared" si="100"/>
        <v>#VALUE!</v>
      </c>
      <c r="AA289" s="1862" t="e">
        <f t="shared" si="100"/>
        <v>#VALUE!</v>
      </c>
      <c r="AB289" s="1862" t="e">
        <f t="shared" si="100"/>
        <v>#VALUE!</v>
      </c>
      <c r="AC289" s="1862" t="e">
        <f t="shared" si="100"/>
        <v>#VALUE!</v>
      </c>
      <c r="AD289" s="1862" t="e">
        <f t="shared" si="100"/>
        <v>#VALUE!</v>
      </c>
      <c r="AE289" s="1862" t="e">
        <f t="shared" si="100"/>
        <v>#VALUE!</v>
      </c>
      <c r="AF289" s="1862" t="e">
        <f t="shared" si="100"/>
        <v>#VALUE!</v>
      </c>
      <c r="AG289" s="1862" t="e">
        <f t="shared" si="100"/>
        <v>#VALUE!</v>
      </c>
      <c r="AH289" s="1885"/>
      <c r="AI289" s="1886"/>
    </row>
    <row r="290" spans="2:36">
      <c r="B290" s="1887" t="s">
        <v>2455</v>
      </c>
      <c r="C290" s="1888" t="e">
        <f>IF(EDATE(C275,1)&gt;$G$5,"",EDATE(C275,1))</f>
        <v>#VALUE!</v>
      </c>
      <c r="D290" s="1862" t="e">
        <f t="shared" ref="D290:AG290" si="101">IF(D289&gt;$G$5,"",IF(C290=EOMONTH(DATE($C287,$D287,1),0),"",IF(C290="","",C290+1)))</f>
        <v>#VALUE!</v>
      </c>
      <c r="E290" s="1862" t="e">
        <f t="shared" si="101"/>
        <v>#VALUE!</v>
      </c>
      <c r="F290" s="1862" t="e">
        <f t="shared" si="101"/>
        <v>#VALUE!</v>
      </c>
      <c r="G290" s="1862" t="e">
        <f t="shared" si="101"/>
        <v>#VALUE!</v>
      </c>
      <c r="H290" s="1862" t="e">
        <f t="shared" si="101"/>
        <v>#VALUE!</v>
      </c>
      <c r="I290" s="1862" t="e">
        <f t="shared" si="101"/>
        <v>#VALUE!</v>
      </c>
      <c r="J290" s="1862" t="e">
        <f t="shared" si="101"/>
        <v>#VALUE!</v>
      </c>
      <c r="K290" s="1862" t="e">
        <f t="shared" si="101"/>
        <v>#VALUE!</v>
      </c>
      <c r="L290" s="1862" t="e">
        <f t="shared" si="101"/>
        <v>#VALUE!</v>
      </c>
      <c r="M290" s="1862" t="e">
        <f t="shared" si="101"/>
        <v>#VALUE!</v>
      </c>
      <c r="N290" s="1862" t="e">
        <f t="shared" si="101"/>
        <v>#VALUE!</v>
      </c>
      <c r="O290" s="1862" t="e">
        <f t="shared" si="101"/>
        <v>#VALUE!</v>
      </c>
      <c r="P290" s="1862" t="e">
        <f t="shared" si="101"/>
        <v>#VALUE!</v>
      </c>
      <c r="Q290" s="1862" t="e">
        <f t="shared" si="101"/>
        <v>#VALUE!</v>
      </c>
      <c r="R290" s="1862" t="e">
        <f t="shared" si="101"/>
        <v>#VALUE!</v>
      </c>
      <c r="S290" s="1862" t="e">
        <f t="shared" si="101"/>
        <v>#VALUE!</v>
      </c>
      <c r="T290" s="1862" t="e">
        <f t="shared" si="101"/>
        <v>#VALUE!</v>
      </c>
      <c r="U290" s="1862" t="e">
        <f t="shared" si="101"/>
        <v>#VALUE!</v>
      </c>
      <c r="V290" s="1862" t="e">
        <f t="shared" si="101"/>
        <v>#VALUE!</v>
      </c>
      <c r="W290" s="1862" t="e">
        <f t="shared" si="101"/>
        <v>#VALUE!</v>
      </c>
      <c r="X290" s="1862" t="e">
        <f t="shared" si="101"/>
        <v>#VALUE!</v>
      </c>
      <c r="Y290" s="1862" t="e">
        <f t="shared" si="101"/>
        <v>#VALUE!</v>
      </c>
      <c r="Z290" s="1862" t="e">
        <f t="shared" si="101"/>
        <v>#VALUE!</v>
      </c>
      <c r="AA290" s="1862" t="e">
        <f t="shared" si="101"/>
        <v>#VALUE!</v>
      </c>
      <c r="AB290" s="1862" t="e">
        <f t="shared" si="101"/>
        <v>#VALUE!</v>
      </c>
      <c r="AC290" s="1862" t="e">
        <f t="shared" si="101"/>
        <v>#VALUE!</v>
      </c>
      <c r="AD290" s="1862" t="e">
        <f t="shared" si="101"/>
        <v>#VALUE!</v>
      </c>
      <c r="AE290" s="1862" t="e">
        <f t="shared" si="101"/>
        <v>#VALUE!</v>
      </c>
      <c r="AF290" s="1862" t="e">
        <f t="shared" si="101"/>
        <v>#VALUE!</v>
      </c>
      <c r="AG290" s="1862" t="e">
        <f t="shared" si="101"/>
        <v>#VALUE!</v>
      </c>
      <c r="AH290" s="1863" t="s">
        <v>2456</v>
      </c>
      <c r="AI290" s="1864">
        <f>+COUNTIFS(C291:AG291,"土",C292:AG292,"")+COUNTIFS(C291:AG291,"日",C292:AG292,"")</f>
        <v>0</v>
      </c>
    </row>
    <row r="291" spans="2:36" s="1866" customFormat="1">
      <c r="B291" s="1889" t="s">
        <v>1184</v>
      </c>
      <c r="C291" s="1865" t="str">
        <f>IFERROR(TEXT(WEEKDAY(+C290),"aaa"),"")</f>
        <v/>
      </c>
      <c r="D291" s="1865" t="str">
        <f t="shared" ref="D291:AG291" si="102">IFERROR(TEXT(WEEKDAY(+D290),"aaa"),"")</f>
        <v/>
      </c>
      <c r="E291" s="1865" t="str">
        <f t="shared" si="102"/>
        <v/>
      </c>
      <c r="F291" s="1865" t="str">
        <f t="shared" si="102"/>
        <v/>
      </c>
      <c r="G291" s="1865" t="str">
        <f t="shared" si="102"/>
        <v/>
      </c>
      <c r="H291" s="1865" t="str">
        <f t="shared" si="102"/>
        <v/>
      </c>
      <c r="I291" s="1865" t="str">
        <f t="shared" si="102"/>
        <v/>
      </c>
      <c r="J291" s="1865" t="str">
        <f t="shared" si="102"/>
        <v/>
      </c>
      <c r="K291" s="1865" t="str">
        <f t="shared" si="102"/>
        <v/>
      </c>
      <c r="L291" s="1865" t="str">
        <f t="shared" si="102"/>
        <v/>
      </c>
      <c r="M291" s="1865" t="str">
        <f t="shared" si="102"/>
        <v/>
      </c>
      <c r="N291" s="1865" t="str">
        <f t="shared" si="102"/>
        <v/>
      </c>
      <c r="O291" s="1865" t="str">
        <f t="shared" si="102"/>
        <v/>
      </c>
      <c r="P291" s="1865" t="str">
        <f t="shared" si="102"/>
        <v/>
      </c>
      <c r="Q291" s="1865" t="str">
        <f t="shared" si="102"/>
        <v/>
      </c>
      <c r="R291" s="1865" t="str">
        <f t="shared" si="102"/>
        <v/>
      </c>
      <c r="S291" s="1865" t="str">
        <f t="shared" si="102"/>
        <v/>
      </c>
      <c r="T291" s="1865" t="str">
        <f t="shared" si="102"/>
        <v/>
      </c>
      <c r="U291" s="1865" t="str">
        <f t="shared" si="102"/>
        <v/>
      </c>
      <c r="V291" s="1865" t="str">
        <f t="shared" si="102"/>
        <v/>
      </c>
      <c r="W291" s="1865" t="str">
        <f t="shared" si="102"/>
        <v/>
      </c>
      <c r="X291" s="1865" t="str">
        <f t="shared" si="102"/>
        <v/>
      </c>
      <c r="Y291" s="1865" t="str">
        <f t="shared" si="102"/>
        <v/>
      </c>
      <c r="Z291" s="1865" t="str">
        <f t="shared" si="102"/>
        <v/>
      </c>
      <c r="AA291" s="1865" t="str">
        <f t="shared" si="102"/>
        <v/>
      </c>
      <c r="AB291" s="1865" t="str">
        <f t="shared" si="102"/>
        <v/>
      </c>
      <c r="AC291" s="1865" t="str">
        <f t="shared" si="102"/>
        <v/>
      </c>
      <c r="AD291" s="1865" t="str">
        <f t="shared" si="102"/>
        <v/>
      </c>
      <c r="AE291" s="1865" t="str">
        <f t="shared" si="102"/>
        <v/>
      </c>
      <c r="AF291" s="1865" t="str">
        <f t="shared" si="102"/>
        <v/>
      </c>
      <c r="AG291" s="1865" t="str">
        <f t="shared" si="102"/>
        <v/>
      </c>
      <c r="AH291" s="1863" t="s">
        <v>2457</v>
      </c>
      <c r="AI291" s="1864">
        <f>+COUNTIF(C292:AG292,"夏休")+COUNTIF(C292:AG292,"冬休")+COUNTIF(C292:AG292,"中止")</f>
        <v>0</v>
      </c>
    </row>
    <row r="292" spans="2:36" s="1866" customFormat="1" ht="13.5" customHeight="1">
      <c r="B292" s="4090" t="s">
        <v>2458</v>
      </c>
      <c r="C292" s="4092"/>
      <c r="D292" s="4087"/>
      <c r="E292" s="4087"/>
      <c r="F292" s="4087"/>
      <c r="G292" s="4087"/>
      <c r="H292" s="4087"/>
      <c r="I292" s="4087"/>
      <c r="J292" s="4087"/>
      <c r="K292" s="4087"/>
      <c r="L292" s="4087"/>
      <c r="M292" s="4087"/>
      <c r="N292" s="4087"/>
      <c r="O292" s="4087"/>
      <c r="P292" s="4087"/>
      <c r="Q292" s="4087"/>
      <c r="R292" s="4087"/>
      <c r="S292" s="4087"/>
      <c r="T292" s="4087"/>
      <c r="U292" s="4087"/>
      <c r="V292" s="4087"/>
      <c r="W292" s="4087"/>
      <c r="X292" s="4087"/>
      <c r="Y292" s="4087"/>
      <c r="Z292" s="4087"/>
      <c r="AA292" s="4087"/>
      <c r="AB292" s="4087"/>
      <c r="AC292" s="4087"/>
      <c r="AD292" s="4087"/>
      <c r="AE292" s="4087"/>
      <c r="AF292" s="4087"/>
      <c r="AG292" s="4114"/>
      <c r="AH292" s="1867" t="s">
        <v>1187</v>
      </c>
      <c r="AI292" s="1868">
        <f>COUNT(C290:AG290)-AI291</f>
        <v>0</v>
      </c>
    </row>
    <row r="293" spans="2:36" s="1866" customFormat="1" ht="13.5" customHeight="1">
      <c r="B293" s="4091"/>
      <c r="C293" s="4092"/>
      <c r="D293" s="4087"/>
      <c r="E293" s="4087"/>
      <c r="F293" s="4087"/>
      <c r="G293" s="4087"/>
      <c r="H293" s="4087"/>
      <c r="I293" s="4087"/>
      <c r="J293" s="4087"/>
      <c r="K293" s="4087"/>
      <c r="L293" s="4087"/>
      <c r="M293" s="4087"/>
      <c r="N293" s="4087"/>
      <c r="O293" s="4087"/>
      <c r="P293" s="4087"/>
      <c r="Q293" s="4087"/>
      <c r="R293" s="4087"/>
      <c r="S293" s="4087"/>
      <c r="T293" s="4087"/>
      <c r="U293" s="4087"/>
      <c r="V293" s="4087"/>
      <c r="W293" s="4087"/>
      <c r="X293" s="4087"/>
      <c r="Y293" s="4087"/>
      <c r="Z293" s="4087"/>
      <c r="AA293" s="4087"/>
      <c r="AB293" s="4087"/>
      <c r="AC293" s="4087"/>
      <c r="AD293" s="4087"/>
      <c r="AE293" s="4087"/>
      <c r="AF293" s="4087"/>
      <c r="AG293" s="4114"/>
      <c r="AH293" s="1867" t="s">
        <v>1188</v>
      </c>
      <c r="AI293" s="1869">
        <f>+COUNTIF(C294:AG295,"休")</f>
        <v>0</v>
      </c>
      <c r="AJ293" s="1870" t="e">
        <f>IF(AI294&gt;0.285,"",IF(AI293&lt;AI290,"←計画日数が足りません",""))</f>
        <v>#DIV/0!</v>
      </c>
    </row>
    <row r="294" spans="2:36" s="1866" customFormat="1" ht="13.5" customHeight="1">
      <c r="B294" s="4115" t="s">
        <v>1175</v>
      </c>
      <c r="C294" s="4116"/>
      <c r="D294" s="4113"/>
      <c r="E294" s="4113"/>
      <c r="F294" s="4113"/>
      <c r="G294" s="4113"/>
      <c r="H294" s="4113"/>
      <c r="I294" s="4113"/>
      <c r="J294" s="4113"/>
      <c r="K294" s="4113"/>
      <c r="L294" s="4113"/>
      <c r="M294" s="4113"/>
      <c r="N294" s="4113"/>
      <c r="O294" s="4113"/>
      <c r="P294" s="4113"/>
      <c r="Q294" s="4113"/>
      <c r="R294" s="4113"/>
      <c r="S294" s="4113"/>
      <c r="T294" s="4113"/>
      <c r="U294" s="4113"/>
      <c r="V294" s="4113"/>
      <c r="W294" s="4113"/>
      <c r="X294" s="4113"/>
      <c r="Y294" s="4113"/>
      <c r="Z294" s="4113"/>
      <c r="AA294" s="4113"/>
      <c r="AB294" s="4113"/>
      <c r="AC294" s="4113"/>
      <c r="AD294" s="4113"/>
      <c r="AE294" s="4113"/>
      <c r="AF294" s="4113"/>
      <c r="AG294" s="4119"/>
      <c r="AH294" s="1867" t="s">
        <v>1189</v>
      </c>
      <c r="AI294" s="1871" t="e">
        <f>+AI293/AI292</f>
        <v>#DIV/0!</v>
      </c>
    </row>
    <row r="295" spans="2:36" s="1866" customFormat="1">
      <c r="B295" s="4115"/>
      <c r="C295" s="4116"/>
      <c r="D295" s="4113"/>
      <c r="E295" s="4113"/>
      <c r="F295" s="4113"/>
      <c r="G295" s="4113"/>
      <c r="H295" s="4113"/>
      <c r="I295" s="4113"/>
      <c r="J295" s="4113"/>
      <c r="K295" s="4113"/>
      <c r="L295" s="4113"/>
      <c r="M295" s="4113"/>
      <c r="N295" s="4113"/>
      <c r="O295" s="4113"/>
      <c r="P295" s="4113"/>
      <c r="Q295" s="4113"/>
      <c r="R295" s="4113"/>
      <c r="S295" s="4113"/>
      <c r="T295" s="4113"/>
      <c r="U295" s="4113"/>
      <c r="V295" s="4113"/>
      <c r="W295" s="4113"/>
      <c r="X295" s="4113"/>
      <c r="Y295" s="4113"/>
      <c r="Z295" s="4113"/>
      <c r="AA295" s="4113"/>
      <c r="AB295" s="4113"/>
      <c r="AC295" s="4113"/>
      <c r="AD295" s="4113"/>
      <c r="AE295" s="4113"/>
      <c r="AF295" s="4113"/>
      <c r="AG295" s="4119"/>
      <c r="AH295" s="1867" t="s">
        <v>1169</v>
      </c>
      <c r="AI295" s="1869">
        <f>+COUNTA(C296:AG297)</f>
        <v>0</v>
      </c>
    </row>
    <row r="296" spans="2:36" s="1866" customFormat="1">
      <c r="B296" s="4120" t="s">
        <v>1178</v>
      </c>
      <c r="C296" s="4122"/>
      <c r="D296" s="4117"/>
      <c r="E296" s="4117"/>
      <c r="F296" s="4117"/>
      <c r="G296" s="4117"/>
      <c r="H296" s="4117"/>
      <c r="I296" s="4117"/>
      <c r="J296" s="4117"/>
      <c r="K296" s="4117"/>
      <c r="L296" s="4117"/>
      <c r="M296" s="4117"/>
      <c r="N296" s="4117"/>
      <c r="O296" s="4117"/>
      <c r="P296" s="4117"/>
      <c r="Q296" s="4117"/>
      <c r="R296" s="4117"/>
      <c r="S296" s="4117"/>
      <c r="T296" s="4117"/>
      <c r="U296" s="4117"/>
      <c r="V296" s="4117"/>
      <c r="W296" s="4117"/>
      <c r="X296" s="4117"/>
      <c r="Y296" s="4117"/>
      <c r="Z296" s="4117"/>
      <c r="AA296" s="4117"/>
      <c r="AB296" s="4117"/>
      <c r="AC296" s="4117"/>
      <c r="AD296" s="4117"/>
      <c r="AE296" s="4117"/>
      <c r="AF296" s="4117"/>
      <c r="AG296" s="4124"/>
      <c r="AH296" s="1872" t="s">
        <v>1190</v>
      </c>
      <c r="AI296" s="1873" t="e">
        <f>+AI295/AI292</f>
        <v>#DIV/0!</v>
      </c>
    </row>
    <row r="297" spans="2:36" s="1866" customFormat="1">
      <c r="B297" s="4121"/>
      <c r="C297" s="4123"/>
      <c r="D297" s="4118"/>
      <c r="E297" s="4118"/>
      <c r="F297" s="4118"/>
      <c r="G297" s="4118"/>
      <c r="H297" s="4118"/>
      <c r="I297" s="4118"/>
      <c r="J297" s="4118"/>
      <c r="K297" s="4118"/>
      <c r="L297" s="4118"/>
      <c r="M297" s="4118"/>
      <c r="N297" s="4118"/>
      <c r="O297" s="4118"/>
      <c r="P297" s="4118"/>
      <c r="Q297" s="4118"/>
      <c r="R297" s="4118"/>
      <c r="S297" s="4118"/>
      <c r="T297" s="4118"/>
      <c r="U297" s="4118"/>
      <c r="V297" s="4118"/>
      <c r="W297" s="4118"/>
      <c r="X297" s="4118"/>
      <c r="Y297" s="4118"/>
      <c r="Z297" s="4118"/>
      <c r="AA297" s="4118"/>
      <c r="AB297" s="4118"/>
      <c r="AC297" s="4118"/>
      <c r="AD297" s="4118"/>
      <c r="AE297" s="4118"/>
      <c r="AF297" s="4118"/>
      <c r="AG297" s="4125"/>
      <c r="AH297" s="1876" t="s">
        <v>2459</v>
      </c>
      <c r="AI297" s="1877" t="str">
        <f>IF(7&gt;AI292,"対象外",IF(AI295&gt;=AI290,"OK","NG"))</f>
        <v>対象外</v>
      </c>
      <c r="AJ297" s="1870" t="str">
        <f>IF(AI297="対象外","←７日間に満たない期間は達成判定の対象外",IF(AI297="NG","←月単位未達成","←月単位達成"))</f>
        <v>←７日間に満たない期間は達成判定の対象外</v>
      </c>
    </row>
    <row r="298" spans="2:36" hidden="1">
      <c r="B298" s="1854"/>
      <c r="C298" s="1878" t="e">
        <f t="shared" ref="C298:AG298" si="103">IF(AND(DAY(C290)&gt;=22,DAY(C290)&lt;=28,C291="土"),1,0)</f>
        <v>#VALUE!</v>
      </c>
      <c r="D298" s="1878" t="e">
        <f t="shared" si="103"/>
        <v>#VALUE!</v>
      </c>
      <c r="E298" s="1878" t="e">
        <f t="shared" si="103"/>
        <v>#VALUE!</v>
      </c>
      <c r="F298" s="1878" t="e">
        <f t="shared" si="103"/>
        <v>#VALUE!</v>
      </c>
      <c r="G298" s="1878" t="e">
        <f t="shared" si="103"/>
        <v>#VALUE!</v>
      </c>
      <c r="H298" s="1878" t="e">
        <f t="shared" si="103"/>
        <v>#VALUE!</v>
      </c>
      <c r="I298" s="1878" t="e">
        <f t="shared" si="103"/>
        <v>#VALUE!</v>
      </c>
      <c r="J298" s="1878" t="e">
        <f t="shared" si="103"/>
        <v>#VALUE!</v>
      </c>
      <c r="K298" s="1878" t="e">
        <f t="shared" si="103"/>
        <v>#VALUE!</v>
      </c>
      <c r="L298" s="1878" t="e">
        <f t="shared" si="103"/>
        <v>#VALUE!</v>
      </c>
      <c r="M298" s="1878" t="e">
        <f t="shared" si="103"/>
        <v>#VALUE!</v>
      </c>
      <c r="N298" s="1878" t="e">
        <f t="shared" si="103"/>
        <v>#VALUE!</v>
      </c>
      <c r="O298" s="1878" t="e">
        <f t="shared" si="103"/>
        <v>#VALUE!</v>
      </c>
      <c r="P298" s="1878" t="e">
        <f t="shared" si="103"/>
        <v>#VALUE!</v>
      </c>
      <c r="Q298" s="1878" t="e">
        <f t="shared" si="103"/>
        <v>#VALUE!</v>
      </c>
      <c r="R298" s="1878" t="e">
        <f t="shared" si="103"/>
        <v>#VALUE!</v>
      </c>
      <c r="S298" s="1878" t="e">
        <f t="shared" si="103"/>
        <v>#VALUE!</v>
      </c>
      <c r="T298" s="1878" t="e">
        <f t="shared" si="103"/>
        <v>#VALUE!</v>
      </c>
      <c r="U298" s="1878" t="e">
        <f t="shared" si="103"/>
        <v>#VALUE!</v>
      </c>
      <c r="V298" s="1878" t="e">
        <f t="shared" si="103"/>
        <v>#VALUE!</v>
      </c>
      <c r="W298" s="1878" t="e">
        <f t="shared" si="103"/>
        <v>#VALUE!</v>
      </c>
      <c r="X298" s="1878" t="e">
        <f t="shared" si="103"/>
        <v>#VALUE!</v>
      </c>
      <c r="Y298" s="1878" t="e">
        <f t="shared" si="103"/>
        <v>#VALUE!</v>
      </c>
      <c r="Z298" s="1878" t="e">
        <f t="shared" si="103"/>
        <v>#VALUE!</v>
      </c>
      <c r="AA298" s="1878" t="e">
        <f t="shared" si="103"/>
        <v>#VALUE!</v>
      </c>
      <c r="AB298" s="1878" t="e">
        <f t="shared" si="103"/>
        <v>#VALUE!</v>
      </c>
      <c r="AC298" s="1878" t="e">
        <f t="shared" si="103"/>
        <v>#VALUE!</v>
      </c>
      <c r="AD298" s="1878" t="e">
        <f t="shared" si="103"/>
        <v>#VALUE!</v>
      </c>
      <c r="AE298" s="1878" t="e">
        <f t="shared" si="103"/>
        <v>#VALUE!</v>
      </c>
      <c r="AF298" s="1878" t="e">
        <f t="shared" si="103"/>
        <v>#VALUE!</v>
      </c>
      <c r="AG298" s="1878" t="e">
        <f t="shared" si="103"/>
        <v>#VALUE!</v>
      </c>
      <c r="AH298" s="1879" t="s">
        <v>2460</v>
      </c>
      <c r="AI298" s="1880">
        <f>_xlfn.AGGREGATE(9,6,C298:AG298)</f>
        <v>0</v>
      </c>
      <c r="AJ298" s="1870"/>
    </row>
    <row r="299" spans="2:36" hidden="1">
      <c r="B299" s="1854"/>
      <c r="C299" s="1881" t="e">
        <f t="shared" ref="C299:AG299" si="104">IF(AND(DAY(C290)&gt;=22,DAY(C290)&lt;=28,C291="土",OR(C296="休",C296="雨")),1,0)</f>
        <v>#VALUE!</v>
      </c>
      <c r="D299" s="1881" t="e">
        <f t="shared" si="104"/>
        <v>#VALUE!</v>
      </c>
      <c r="E299" s="1881" t="e">
        <f t="shared" si="104"/>
        <v>#VALUE!</v>
      </c>
      <c r="F299" s="1881" t="e">
        <f t="shared" si="104"/>
        <v>#VALUE!</v>
      </c>
      <c r="G299" s="1881" t="e">
        <f t="shared" si="104"/>
        <v>#VALUE!</v>
      </c>
      <c r="H299" s="1881" t="e">
        <f t="shared" si="104"/>
        <v>#VALUE!</v>
      </c>
      <c r="I299" s="1881" t="e">
        <f t="shared" si="104"/>
        <v>#VALUE!</v>
      </c>
      <c r="J299" s="1881" t="e">
        <f t="shared" si="104"/>
        <v>#VALUE!</v>
      </c>
      <c r="K299" s="1881" t="e">
        <f t="shared" si="104"/>
        <v>#VALUE!</v>
      </c>
      <c r="L299" s="1881" t="e">
        <f t="shared" si="104"/>
        <v>#VALUE!</v>
      </c>
      <c r="M299" s="1881" t="e">
        <f t="shared" si="104"/>
        <v>#VALUE!</v>
      </c>
      <c r="N299" s="1881" t="e">
        <f t="shared" si="104"/>
        <v>#VALUE!</v>
      </c>
      <c r="O299" s="1881" t="e">
        <f t="shared" si="104"/>
        <v>#VALUE!</v>
      </c>
      <c r="P299" s="1881" t="e">
        <f t="shared" si="104"/>
        <v>#VALUE!</v>
      </c>
      <c r="Q299" s="1881" t="e">
        <f t="shared" si="104"/>
        <v>#VALUE!</v>
      </c>
      <c r="R299" s="1881" t="e">
        <f t="shared" si="104"/>
        <v>#VALUE!</v>
      </c>
      <c r="S299" s="1881" t="e">
        <f t="shared" si="104"/>
        <v>#VALUE!</v>
      </c>
      <c r="T299" s="1881" t="e">
        <f t="shared" si="104"/>
        <v>#VALUE!</v>
      </c>
      <c r="U299" s="1881" t="e">
        <f t="shared" si="104"/>
        <v>#VALUE!</v>
      </c>
      <c r="V299" s="1881" t="e">
        <f t="shared" si="104"/>
        <v>#VALUE!</v>
      </c>
      <c r="W299" s="1881" t="e">
        <f t="shared" si="104"/>
        <v>#VALUE!</v>
      </c>
      <c r="X299" s="1881" t="e">
        <f t="shared" si="104"/>
        <v>#VALUE!</v>
      </c>
      <c r="Y299" s="1881" t="e">
        <f t="shared" si="104"/>
        <v>#VALUE!</v>
      </c>
      <c r="Z299" s="1881" t="e">
        <f t="shared" si="104"/>
        <v>#VALUE!</v>
      </c>
      <c r="AA299" s="1881" t="e">
        <f t="shared" si="104"/>
        <v>#VALUE!</v>
      </c>
      <c r="AB299" s="1881" t="e">
        <f t="shared" si="104"/>
        <v>#VALUE!</v>
      </c>
      <c r="AC299" s="1881" t="e">
        <f t="shared" si="104"/>
        <v>#VALUE!</v>
      </c>
      <c r="AD299" s="1881" t="e">
        <f t="shared" si="104"/>
        <v>#VALUE!</v>
      </c>
      <c r="AE299" s="1881" t="e">
        <f t="shared" si="104"/>
        <v>#VALUE!</v>
      </c>
      <c r="AF299" s="1881" t="e">
        <f t="shared" si="104"/>
        <v>#VALUE!</v>
      </c>
      <c r="AG299" s="1881" t="e">
        <f t="shared" si="104"/>
        <v>#VALUE!</v>
      </c>
      <c r="AH299" s="1882" t="s">
        <v>2461</v>
      </c>
      <c r="AI299" s="1880">
        <f>_xlfn.AGGREGATE(9,6,C299:AG299)</f>
        <v>0</v>
      </c>
      <c r="AJ299" s="1870"/>
    </row>
  </sheetData>
  <mergeCells count="2063">
    <mergeCell ref="AG296:AG297"/>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C292:AC293"/>
    <mergeCell ref="AD292:AD293"/>
    <mergeCell ref="AE292:AE29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Q16:Q17"/>
    <mergeCell ref="R16:R17"/>
    <mergeCell ref="S16:S17"/>
    <mergeCell ref="T16:T17"/>
    <mergeCell ref="I16:I17"/>
    <mergeCell ref="J16:J17"/>
    <mergeCell ref="J28:J29"/>
    <mergeCell ref="K28:K29"/>
    <mergeCell ref="L28:L29"/>
    <mergeCell ref="M28:M29"/>
    <mergeCell ref="B28:B29"/>
    <mergeCell ref="C28:C29"/>
    <mergeCell ref="D28:D29"/>
    <mergeCell ref="E28:E29"/>
    <mergeCell ref="F28:F29"/>
    <mergeCell ref="G28:G29"/>
    <mergeCell ref="AB26:AB27"/>
    <mergeCell ref="J26:J27"/>
    <mergeCell ref="K26:K27"/>
    <mergeCell ref="L26:L27"/>
    <mergeCell ref="M26:M27"/>
    <mergeCell ref="M14:M15"/>
    <mergeCell ref="N14:N15"/>
    <mergeCell ref="O14:O15"/>
    <mergeCell ref="P14:P15"/>
    <mergeCell ref="Q14:Q15"/>
    <mergeCell ref="R14:R15"/>
    <mergeCell ref="N26:N27"/>
    <mergeCell ref="O26:O27"/>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F3"/>
    <mergeCell ref="AG2:AH3"/>
    <mergeCell ref="B3:E3"/>
    <mergeCell ref="S3:T3"/>
    <mergeCell ref="U3:V3"/>
    <mergeCell ref="W3:X3"/>
    <mergeCell ref="Y3:Z3"/>
    <mergeCell ref="O12:O13"/>
    <mergeCell ref="P12:P1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s>
  <phoneticPr fontId="14"/>
  <conditionalFormatting sqref="AI16">
    <cfRule type="cellIs" dxfId="10861" priority="585" operator="lessThan">
      <formula>0.285</formula>
    </cfRule>
  </conditionalFormatting>
  <conditionalFormatting sqref="C10:AG11">
    <cfRule type="expression" dxfId="10860" priority="586">
      <formula>WEEKDAY(C$10)=7</formula>
    </cfRule>
    <cfRule type="expression" dxfId="10859" priority="587">
      <formula>WEEKDAY(C$10)=1</formula>
    </cfRule>
  </conditionalFormatting>
  <conditionalFormatting sqref="C24:AG25">
    <cfRule type="expression" dxfId="10858" priority="583">
      <formula>WEEKDAY(C$24)=7</formula>
    </cfRule>
    <cfRule type="expression" dxfId="10857" priority="584">
      <formula>WEEKDAY(C$24)=1</formula>
    </cfRule>
  </conditionalFormatting>
  <conditionalFormatting sqref="C38:AG39">
    <cfRule type="expression" dxfId="10856" priority="581">
      <formula>WEEKDAY(C$38)=7</formula>
    </cfRule>
    <cfRule type="expression" dxfId="10855" priority="582">
      <formula>WEEKDAY(C$38)=1</formula>
    </cfRule>
  </conditionalFormatting>
  <conditionalFormatting sqref="C52:AG53">
    <cfRule type="expression" dxfId="10854" priority="579">
      <formula>WEEKDAY(C$52)=7</formula>
    </cfRule>
    <cfRule type="expression" dxfId="10853" priority="580">
      <formula>WEEKDAY(C$52)=1</formula>
    </cfRule>
  </conditionalFormatting>
  <conditionalFormatting sqref="C66:AG67">
    <cfRule type="expression" dxfId="10852" priority="577">
      <formula>WEEKDAY(C$66)=7</formula>
    </cfRule>
    <cfRule type="expression" dxfId="10851" priority="578">
      <formula>WEEKDAY(C$66)=1</formula>
    </cfRule>
  </conditionalFormatting>
  <conditionalFormatting sqref="C80:AG81">
    <cfRule type="expression" dxfId="10850" priority="575">
      <formula>WEEKDAY(C$80)=7</formula>
    </cfRule>
    <cfRule type="expression" dxfId="10849" priority="576">
      <formula>WEEKDAY(C$80)=1</formula>
    </cfRule>
  </conditionalFormatting>
  <conditionalFormatting sqref="C94:AG95">
    <cfRule type="expression" dxfId="10848" priority="573">
      <formula>WEEKDAY(C$94)=7</formula>
    </cfRule>
    <cfRule type="expression" dxfId="10847" priority="574">
      <formula>WEEKDAY(C$94)=1</formula>
    </cfRule>
  </conditionalFormatting>
  <conditionalFormatting sqref="C108:AG109">
    <cfRule type="expression" dxfId="10846" priority="571">
      <formula>WEEKDAY(C$108)=7</formula>
    </cfRule>
    <cfRule type="expression" dxfId="10845" priority="572">
      <formula>WEEKDAY(C$108)=1</formula>
    </cfRule>
  </conditionalFormatting>
  <conditionalFormatting sqref="C122:AG123">
    <cfRule type="expression" dxfId="10844" priority="569">
      <formula>WEEKDAY(C$122)=7</formula>
    </cfRule>
    <cfRule type="expression" dxfId="10843" priority="570">
      <formula>WEEKDAY(C$122)=1</formula>
    </cfRule>
  </conditionalFormatting>
  <conditionalFormatting sqref="C136:AG137">
    <cfRule type="expression" dxfId="10842" priority="567">
      <formula>WEEKDAY(C$136)=7</formula>
    </cfRule>
    <cfRule type="expression" dxfId="10841" priority="568">
      <formula>WEEKDAY(C$136)=1</formula>
    </cfRule>
  </conditionalFormatting>
  <conditionalFormatting sqref="C150:AG151">
    <cfRule type="expression" dxfId="10840" priority="565">
      <formula>WEEKDAY(C$150)=7</formula>
    </cfRule>
    <cfRule type="expression" dxfId="10839" priority="566">
      <formula>WEEKDAY(C$150)=1</formula>
    </cfRule>
  </conditionalFormatting>
  <conditionalFormatting sqref="C164:AG165">
    <cfRule type="expression" dxfId="10838" priority="563">
      <formula>WEEKDAY(C$164)=7</formula>
    </cfRule>
    <cfRule type="expression" dxfId="10837" priority="564">
      <formula>WEEKDAY(C$164)=1</formula>
    </cfRule>
  </conditionalFormatting>
  <conditionalFormatting sqref="C178:AG179">
    <cfRule type="expression" dxfId="10836" priority="561">
      <formula>WEEKDAY(C$178)=7</formula>
    </cfRule>
    <cfRule type="expression" dxfId="10835" priority="562">
      <formula>WEEKDAY(C$178)=1</formula>
    </cfRule>
  </conditionalFormatting>
  <conditionalFormatting sqref="C192:AG193">
    <cfRule type="expression" dxfId="10834" priority="559">
      <formula>WEEKDAY(C$192)=7</formula>
    </cfRule>
    <cfRule type="expression" dxfId="10833" priority="560">
      <formula>WEEKDAY(C$192)=1</formula>
    </cfRule>
  </conditionalFormatting>
  <conditionalFormatting sqref="C206:AG207">
    <cfRule type="expression" dxfId="10832" priority="557">
      <formula>WEEKDAY(C$206)=7</formula>
    </cfRule>
    <cfRule type="expression" dxfId="10831" priority="558">
      <formula>WEEKDAY(C$206)=1</formula>
    </cfRule>
  </conditionalFormatting>
  <conditionalFormatting sqref="C220:AG221">
    <cfRule type="expression" dxfId="10830" priority="555">
      <formula>WEEKDAY(C$220)=7</formula>
    </cfRule>
    <cfRule type="expression" dxfId="10829" priority="556">
      <formula>WEEKDAY(C$220)=1</formula>
    </cfRule>
  </conditionalFormatting>
  <conditionalFormatting sqref="C234:AG235">
    <cfRule type="expression" dxfId="10828" priority="553">
      <formula>WEEKDAY(C$234)=7</formula>
    </cfRule>
    <cfRule type="expression" dxfId="10827" priority="554">
      <formula>WEEKDAY(C$234)=1</formula>
    </cfRule>
  </conditionalFormatting>
  <conditionalFormatting sqref="C248:AG249">
    <cfRule type="expression" dxfId="10826" priority="551">
      <formula>WEEKDAY(C$248)=7</formula>
    </cfRule>
    <cfRule type="expression" dxfId="10825" priority="552">
      <formula>WEEKDAY(C$248)=1</formula>
    </cfRule>
  </conditionalFormatting>
  <conditionalFormatting sqref="C262:AG263">
    <cfRule type="expression" dxfId="10824" priority="549">
      <formula>WEEKDAY(C$262)=7</formula>
    </cfRule>
    <cfRule type="expression" dxfId="10823" priority="550">
      <formula>WEEKDAY(C$262)=1</formula>
    </cfRule>
  </conditionalFormatting>
  <conditionalFormatting sqref="C276:AG277">
    <cfRule type="expression" dxfId="10822" priority="547">
      <formula>WEEKDAY(C$276)=7</formula>
    </cfRule>
    <cfRule type="expression" dxfId="10821" priority="548">
      <formula>WEEKDAY(C$276)=1</formula>
    </cfRule>
  </conditionalFormatting>
  <conditionalFormatting sqref="C290:AG291">
    <cfRule type="expression" dxfId="10820" priority="545">
      <formula>WEEKDAY(C$290)=7</formula>
    </cfRule>
    <cfRule type="expression" dxfId="10819" priority="546">
      <formula>WEEKDAY(C$290)=1</formula>
    </cfRule>
  </conditionalFormatting>
  <conditionalFormatting sqref="AG2:AH5">
    <cfRule type="expression" dxfId="10818" priority="544">
      <formula>$AG$4="未達成"</formula>
    </cfRule>
  </conditionalFormatting>
  <conditionalFormatting sqref="C38:AG38">
    <cfRule type="expression" dxfId="10817" priority="543">
      <formula>OR(C38=0,C38=C38-DAY(C38)-WEEKDAY(C38-DAY(C38)-5,3)+7*4)</formula>
    </cfRule>
  </conditionalFormatting>
  <conditionalFormatting sqref="C24:AG24">
    <cfRule type="expression" dxfId="10816" priority="542">
      <formula>OR(C24=0,C24=C24-DAY(C24)-WEEKDAY(C24-DAY(C24)-5,3)+7*4)</formula>
    </cfRule>
  </conditionalFormatting>
  <conditionalFormatting sqref="C14:E17 H14:L17 O14:S17 V14:Z17 AC14:AG17">
    <cfRule type="cellIs" dxfId="10815" priority="540" operator="equal">
      <formula>"雨"</formula>
    </cfRule>
    <cfRule type="cellIs" dxfId="10814" priority="541" operator="equal">
      <formula>"休"</formula>
    </cfRule>
  </conditionalFormatting>
  <conditionalFormatting sqref="C12:AG13">
    <cfRule type="cellIs" priority="539" operator="equal">
      <formula>"中止,夏休,冬休"</formula>
    </cfRule>
  </conditionalFormatting>
  <conditionalFormatting sqref="C10:AG10">
    <cfRule type="expression" dxfId="10813" priority="538">
      <formula>OR(C10=0,C10=C10-DAY(C10)-WEEKDAY(C10-DAY(C10)-5,3)+7*4)</formula>
    </cfRule>
  </conditionalFormatting>
  <conditionalFormatting sqref="C28:D31 U28:U31 G28:G31 AG28:AG31">
    <cfRule type="cellIs" dxfId="10812" priority="536" operator="equal">
      <formula>"雨"</formula>
    </cfRule>
    <cfRule type="cellIs" dxfId="10811" priority="537" operator="equal">
      <formula>"休"</formula>
    </cfRule>
  </conditionalFormatting>
  <conditionalFormatting sqref="C26:AG27">
    <cfRule type="cellIs" priority="535" operator="equal">
      <formula>"中止,夏休,冬休"</formula>
    </cfRule>
  </conditionalFormatting>
  <conditionalFormatting sqref="AI30">
    <cfRule type="cellIs" dxfId="10810" priority="534" operator="lessThan">
      <formula>0.285</formula>
    </cfRule>
  </conditionalFormatting>
  <conditionalFormatting sqref="C42:D45 N42:N45 U42:U45 AB42:AB45 AG42:AG45 G42:G45">
    <cfRule type="cellIs" dxfId="10809" priority="532" operator="equal">
      <formula>"雨"</formula>
    </cfRule>
    <cfRule type="cellIs" dxfId="10808"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10807" priority="529" operator="equal">
      <formula>"雨"</formula>
    </cfRule>
    <cfRule type="cellIs" dxfId="10806" priority="530" operator="equal">
      <formula>"休"</formula>
    </cfRule>
  </conditionalFormatting>
  <conditionalFormatting sqref="C54:AG55">
    <cfRule type="cellIs" priority="528" operator="equal">
      <formula>"中止,夏休,冬休"</formula>
    </cfRule>
  </conditionalFormatting>
  <conditionalFormatting sqref="C52:AG52">
    <cfRule type="expression" dxfId="10805" priority="527">
      <formula>OR(C52=0,C52=C52-DAY(C52)-WEEKDAY(C52-DAY(C52)-5,3)+7*4)</formula>
    </cfRule>
  </conditionalFormatting>
  <conditionalFormatting sqref="C70:D73 Y70:Y73 AF70:AG73 R70:R73 K70:K73">
    <cfRule type="cellIs" dxfId="10804" priority="525" operator="equal">
      <formula>"雨"</formula>
    </cfRule>
    <cfRule type="cellIs" dxfId="10803" priority="526" operator="equal">
      <formula>"休"</formula>
    </cfRule>
  </conditionalFormatting>
  <conditionalFormatting sqref="C68:AG69">
    <cfRule type="cellIs" priority="524" operator="equal">
      <formula>"中止,夏休,冬休"</formula>
    </cfRule>
  </conditionalFormatting>
  <conditionalFormatting sqref="C66:AG66">
    <cfRule type="expression" dxfId="10802" priority="523">
      <formula>OR(C66=0,C66=C66-DAY(C66)-WEEKDAY(C66-DAY(C66)-5,3)+7*4)</formula>
    </cfRule>
  </conditionalFormatting>
  <conditionalFormatting sqref="C84:C87 M84:M87 T84:T87 AA84:AA87 AF84:AG87 F84:F87">
    <cfRule type="cellIs" dxfId="10801" priority="521" operator="equal">
      <formula>"雨"</formula>
    </cfRule>
    <cfRule type="cellIs" dxfId="10800" priority="522" operator="equal">
      <formula>"休"</formula>
    </cfRule>
  </conditionalFormatting>
  <conditionalFormatting sqref="C82:AG83">
    <cfRule type="cellIs" priority="520" operator="equal">
      <formula>"中止,夏休,冬休"</formula>
    </cfRule>
  </conditionalFormatting>
  <conditionalFormatting sqref="C80:AG80">
    <cfRule type="expression" dxfId="10799" priority="519">
      <formula>OR(C80=0,C80=C80-DAY(C80)-WEEKDAY(C80-DAY(C80)-5,3)+7*4)</formula>
    </cfRule>
  </conditionalFormatting>
  <conditionalFormatting sqref="C98:C101 AF98:AG101 F98:F101 M98:M101 T98:T101 AA98:AA101">
    <cfRule type="cellIs" dxfId="10798" priority="517" operator="equal">
      <formula>"雨"</formula>
    </cfRule>
    <cfRule type="cellIs" dxfId="10797" priority="518" operator="equal">
      <formula>"休"</formula>
    </cfRule>
  </conditionalFormatting>
  <conditionalFormatting sqref="C96:AG97">
    <cfRule type="cellIs" priority="516" operator="equal">
      <formula>"中止,夏休,冬休"</formula>
    </cfRule>
  </conditionalFormatting>
  <conditionalFormatting sqref="C94:AG94">
    <cfRule type="expression" dxfId="10796" priority="515">
      <formula>OR(C94=0,C94=C94-DAY(C94)-WEEKDAY(C94-DAY(C94)-5,3)+7*4)</formula>
    </cfRule>
  </conditionalFormatting>
  <conditionalFormatting sqref="C112:C115 H112:H115 O112:O115 V112:V115 AC112:AC115 AG112:AG115">
    <cfRule type="cellIs" dxfId="10795" priority="513" operator="equal">
      <formula>"雨"</formula>
    </cfRule>
    <cfRule type="cellIs" dxfId="10794"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10793" priority="511">
      <formula>OR(C108=0,C108=C108-DAY(C108)-WEEKDAY(C108-DAY(C108)-5,3)+7*4)</formula>
    </cfRule>
  </conditionalFormatting>
  <conditionalFormatting sqref="D126:E129 L126:L129 S126:S129 Z126:Z129 AF126:AG129 H126:H129 O126:O129 V126:V129 AC126:AC129">
    <cfRule type="cellIs" dxfId="10792" priority="509" operator="equal">
      <formula>"雨"</formula>
    </cfRule>
    <cfRule type="cellIs" dxfId="10791"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10790" priority="507">
      <formula>OR(C122=0,C122=C122-DAY(C122)-WEEKDAY(C122-DAY(C122)-5,3)+7*4)</formula>
    </cfRule>
  </conditionalFormatting>
  <conditionalFormatting sqref="C140:E143 O140:S143 V140:Z143 AC140:AG143 H140:L143">
    <cfRule type="cellIs" dxfId="10789" priority="505" operator="equal">
      <formula>"雨"</formula>
    </cfRule>
    <cfRule type="cellIs" dxfId="10788"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10787" priority="503">
      <formula>OR(C136=0,C136=C136-DAY(C136)-WEEKDAY(C136-DAY(C136)-5,3)+7*4)</formula>
    </cfRule>
  </conditionalFormatting>
  <conditionalFormatting sqref="E154:I157 S154:W157 L154:P157 Z154:AG157">
    <cfRule type="cellIs" dxfId="10786" priority="501" operator="equal">
      <formula>"雨"</formula>
    </cfRule>
    <cfRule type="cellIs" dxfId="10785"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10784" priority="499">
      <formula>OR(C150=0,C150=C150-DAY(C150)-WEEKDAY(C150-DAY(C150)-5,3)+7*4)</formula>
    </cfRule>
  </conditionalFormatting>
  <conditionalFormatting sqref="AI17">
    <cfRule type="expression" dxfId="10783" priority="498">
      <formula>AI17="NG"</formula>
    </cfRule>
  </conditionalFormatting>
  <conditionalFormatting sqref="C168:AG171">
    <cfRule type="cellIs" dxfId="10782" priority="496" operator="equal">
      <formula>"雨"</formula>
    </cfRule>
    <cfRule type="cellIs" dxfId="10781"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10780" priority="494">
      <formula>OR(C164=0,C164=C164-DAY(C164)-WEEKDAY(C164-DAY(C164)-5,3)+7*4)</formula>
    </cfRule>
  </conditionalFormatting>
  <conditionalFormatting sqref="C182:AG185">
    <cfRule type="cellIs" dxfId="10779" priority="492" operator="equal">
      <formula>"雨"</formula>
    </cfRule>
    <cfRule type="cellIs" dxfId="10778"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10777" priority="490">
      <formula>OR(C178=0,C178=C178-DAY(C178)-WEEKDAY(C178-DAY(C178)-5,3)+7*4)</formula>
    </cfRule>
  </conditionalFormatting>
  <conditionalFormatting sqref="C196:AG199">
    <cfRule type="cellIs" dxfId="10776" priority="488" operator="equal">
      <formula>"雨"</formula>
    </cfRule>
    <cfRule type="cellIs" dxfId="10775"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10774" priority="486">
      <formula>OR(C192=0,C192=C192-DAY(C192)-WEEKDAY(C192-DAY(C192)-5,3)+7*4)</formula>
    </cfRule>
  </conditionalFormatting>
  <conditionalFormatting sqref="C210:AG213">
    <cfRule type="cellIs" dxfId="10773" priority="484" operator="equal">
      <formula>"雨"</formula>
    </cfRule>
    <cfRule type="cellIs" dxfId="10772"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10771" priority="482">
      <formula>OR(C206=0,C206=C206-DAY(C206)-WEEKDAY(C206-DAY(C206)-5,3)+7*4)</formula>
    </cfRule>
  </conditionalFormatting>
  <conditionalFormatting sqref="C224:AG227">
    <cfRule type="cellIs" dxfId="10770" priority="480" operator="equal">
      <formula>"雨"</formula>
    </cfRule>
    <cfRule type="cellIs" dxfId="10769"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10768" priority="478">
      <formula>OR(C220=0,C220=C220-DAY(C220)-WEEKDAY(C220-DAY(C220)-5,3)+7*4)</formula>
    </cfRule>
  </conditionalFormatting>
  <conditionalFormatting sqref="C238:AG241">
    <cfRule type="cellIs" dxfId="10767" priority="476" operator="equal">
      <formula>"雨"</formula>
    </cfRule>
    <cfRule type="cellIs" dxfId="10766"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10765" priority="474">
      <formula>OR(C234=0,C234=C234-DAY(C234)-WEEKDAY(C234-DAY(C234)-5,3)+7*4)</formula>
    </cfRule>
  </conditionalFormatting>
  <conditionalFormatting sqref="C252:AG255">
    <cfRule type="cellIs" dxfId="10764" priority="472" operator="equal">
      <formula>"雨"</formula>
    </cfRule>
    <cfRule type="cellIs" dxfId="10763"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10762" priority="470">
      <formula>OR(C248=0,C248=C248-DAY(C248)-WEEKDAY(C248-DAY(C248)-5,3)+7*4)</formula>
    </cfRule>
  </conditionalFormatting>
  <conditionalFormatting sqref="C266:AG269">
    <cfRule type="cellIs" dxfId="10761" priority="468" operator="equal">
      <formula>"雨"</formula>
    </cfRule>
    <cfRule type="cellIs" dxfId="10760"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10759" priority="466">
      <formula>OR(C262=0,C262=C262-DAY(C262)-WEEKDAY(C262-DAY(C262)-5,3)+7*4)</formula>
    </cfRule>
  </conditionalFormatting>
  <conditionalFormatting sqref="C280:AG283">
    <cfRule type="cellIs" dxfId="10758" priority="464" operator="equal">
      <formula>"雨"</formula>
    </cfRule>
    <cfRule type="cellIs" dxfId="10757"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10756" priority="462">
      <formula>OR(C276=0,C276=C276-DAY(C276)-WEEKDAY(C276-DAY(C276)-5,3)+7*4)</formula>
    </cfRule>
  </conditionalFormatting>
  <conditionalFormatting sqref="C294:AG297">
    <cfRule type="cellIs" dxfId="10755" priority="460" operator="equal">
      <formula>"雨"</formula>
    </cfRule>
    <cfRule type="cellIs" dxfId="10754"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10753" priority="458">
      <formula>OR(C290=0,C290=C290-DAY(C290)-WEEKDAY(C290-DAY(C290)-5,3)+7*4)</formula>
    </cfRule>
  </conditionalFormatting>
  <conditionalFormatting sqref="T126:T129">
    <cfRule type="cellIs" dxfId="10752" priority="223" operator="equal">
      <formula>"雨"</formula>
    </cfRule>
    <cfRule type="cellIs" dxfId="10751" priority="224" operator="equal">
      <formula>"休"</formula>
    </cfRule>
  </conditionalFormatting>
  <conditionalFormatting sqref="AF112:AF115">
    <cfRule type="cellIs" dxfId="10750" priority="456" operator="equal">
      <formula>"雨"</formula>
    </cfRule>
    <cfRule type="cellIs" dxfId="10749" priority="457" operator="equal">
      <formula>"休"</formula>
    </cfRule>
  </conditionalFormatting>
  <conditionalFormatting sqref="C126:C129">
    <cfRule type="cellIs" dxfId="10748" priority="454" operator="equal">
      <formula>"雨"</formula>
    </cfRule>
    <cfRule type="cellIs" dxfId="10747" priority="455" operator="equal">
      <formula>"休"</formula>
    </cfRule>
  </conditionalFormatting>
  <conditionalFormatting sqref="Q154:R157">
    <cfRule type="cellIs" dxfId="10746" priority="452" operator="equal">
      <formula>"雨"</formula>
    </cfRule>
    <cfRule type="cellIs" dxfId="10745" priority="453" operator="equal">
      <formula>"休"</formula>
    </cfRule>
  </conditionalFormatting>
  <conditionalFormatting sqref="J154:K157">
    <cfRule type="cellIs" dxfId="10744" priority="450" operator="equal">
      <formula>"雨"</formula>
    </cfRule>
    <cfRule type="cellIs" dxfId="10743" priority="451" operator="equal">
      <formula>"休"</formula>
    </cfRule>
  </conditionalFormatting>
  <conditionalFormatting sqref="C154:D157">
    <cfRule type="cellIs" dxfId="10742" priority="448" operator="equal">
      <formula>"雨"</formula>
    </cfRule>
    <cfRule type="cellIs" dxfId="10741" priority="449" operator="equal">
      <formula>"休"</formula>
    </cfRule>
  </conditionalFormatting>
  <conditionalFormatting sqref="X154:Y157">
    <cfRule type="cellIs" dxfId="10740" priority="446" operator="equal">
      <formula>"雨"</formula>
    </cfRule>
    <cfRule type="cellIs" dxfId="10739" priority="447" operator="equal">
      <formula>"休"</formula>
    </cfRule>
  </conditionalFormatting>
  <conditionalFormatting sqref="AI44">
    <cfRule type="cellIs" dxfId="10738" priority="445" operator="lessThan">
      <formula>0.285</formula>
    </cfRule>
  </conditionalFormatting>
  <conditionalFormatting sqref="AI58">
    <cfRule type="cellIs" dxfId="10737" priority="444" operator="lessThan">
      <formula>0.285</formula>
    </cfRule>
  </conditionalFormatting>
  <conditionalFormatting sqref="AI72">
    <cfRule type="cellIs" dxfId="10736" priority="443" operator="lessThan">
      <formula>0.285</formula>
    </cfRule>
  </conditionalFormatting>
  <conditionalFormatting sqref="AI86">
    <cfRule type="cellIs" dxfId="10735" priority="442" operator="lessThan">
      <formula>0.285</formula>
    </cfRule>
  </conditionalFormatting>
  <conditionalFormatting sqref="AI100">
    <cfRule type="cellIs" dxfId="10734" priority="441" operator="lessThan">
      <formula>0.285</formula>
    </cfRule>
  </conditionalFormatting>
  <conditionalFormatting sqref="AI114">
    <cfRule type="cellIs" dxfId="10733" priority="440" operator="lessThan">
      <formula>0.285</formula>
    </cfRule>
  </conditionalFormatting>
  <conditionalFormatting sqref="AI128">
    <cfRule type="cellIs" dxfId="10732" priority="439" operator="lessThan">
      <formula>0.285</formula>
    </cfRule>
  </conditionalFormatting>
  <conditionalFormatting sqref="AI142">
    <cfRule type="cellIs" dxfId="10731" priority="438" operator="lessThan">
      <formula>0.285</formula>
    </cfRule>
  </conditionalFormatting>
  <conditionalFormatting sqref="AI156">
    <cfRule type="cellIs" dxfId="10730" priority="437" operator="lessThan">
      <formula>0.285</formula>
    </cfRule>
  </conditionalFormatting>
  <conditionalFormatting sqref="AI170">
    <cfRule type="cellIs" dxfId="10729" priority="436" operator="lessThan">
      <formula>0.285</formula>
    </cfRule>
  </conditionalFormatting>
  <conditionalFormatting sqref="AI184">
    <cfRule type="cellIs" dxfId="10728" priority="435" operator="lessThan">
      <formula>0.285</formula>
    </cfRule>
  </conditionalFormatting>
  <conditionalFormatting sqref="AI198">
    <cfRule type="cellIs" dxfId="10727" priority="434" operator="lessThan">
      <formula>0.285</formula>
    </cfRule>
  </conditionalFormatting>
  <conditionalFormatting sqref="AI212">
    <cfRule type="cellIs" dxfId="10726" priority="433" operator="lessThan">
      <formula>0.285</formula>
    </cfRule>
  </conditionalFormatting>
  <conditionalFormatting sqref="AI226">
    <cfRule type="cellIs" dxfId="10725" priority="432" operator="lessThan">
      <formula>0.285</formula>
    </cfRule>
  </conditionalFormatting>
  <conditionalFormatting sqref="AI240">
    <cfRule type="cellIs" dxfId="10724" priority="431" operator="lessThan">
      <formula>0.285</formula>
    </cfRule>
  </conditionalFormatting>
  <conditionalFormatting sqref="AI254">
    <cfRule type="cellIs" dxfId="10723" priority="430" operator="lessThan">
      <formula>0.285</formula>
    </cfRule>
  </conditionalFormatting>
  <conditionalFormatting sqref="AI268">
    <cfRule type="cellIs" dxfId="10722" priority="429" operator="lessThan">
      <formula>0.285</formula>
    </cfRule>
  </conditionalFormatting>
  <conditionalFormatting sqref="AI282">
    <cfRule type="cellIs" dxfId="10721" priority="428" operator="lessThan">
      <formula>0.285</formula>
    </cfRule>
  </conditionalFormatting>
  <conditionalFormatting sqref="AI296">
    <cfRule type="cellIs" dxfId="10720" priority="427" operator="lessThan">
      <formula>0.285</formula>
    </cfRule>
  </conditionalFormatting>
  <conditionalFormatting sqref="E30:F31">
    <cfRule type="cellIs" dxfId="10719" priority="425" operator="equal">
      <formula>"雨"</formula>
    </cfRule>
    <cfRule type="cellIs" dxfId="10718" priority="426" operator="equal">
      <formula>"休"</formula>
    </cfRule>
  </conditionalFormatting>
  <conditionalFormatting sqref="F14:F17">
    <cfRule type="cellIs" dxfId="10717" priority="29" operator="equal">
      <formula>"雨"</formula>
    </cfRule>
    <cfRule type="cellIs" dxfId="10716" priority="30" operator="equal">
      <formula>"休"</formula>
    </cfRule>
  </conditionalFormatting>
  <conditionalFormatting sqref="M14:M17">
    <cfRule type="cellIs" dxfId="10715" priority="33" operator="equal">
      <formula>"雨"</formula>
    </cfRule>
    <cfRule type="cellIs" dxfId="10714" priority="34" operator="equal">
      <formula>"休"</formula>
    </cfRule>
  </conditionalFormatting>
  <conditionalFormatting sqref="J28:J31">
    <cfRule type="cellIs" dxfId="10713" priority="37" operator="equal">
      <formula>"雨"</formula>
    </cfRule>
    <cfRule type="cellIs" dxfId="10712" priority="38" operator="equal">
      <formula>"休"</formula>
    </cfRule>
  </conditionalFormatting>
  <conditionalFormatting sqref="Q28:Q31">
    <cfRule type="cellIs" dxfId="10711" priority="41" operator="equal">
      <formula>"雨"</formula>
    </cfRule>
    <cfRule type="cellIs" dxfId="10710" priority="42" operator="equal">
      <formula>"休"</formula>
    </cfRule>
  </conditionalFormatting>
  <conditionalFormatting sqref="X28:X31">
    <cfRule type="cellIs" dxfId="10709" priority="45" operator="equal">
      <formula>"雨"</formula>
    </cfRule>
    <cfRule type="cellIs" dxfId="10708" priority="46" operator="equal">
      <formula>"休"</formula>
    </cfRule>
  </conditionalFormatting>
  <conditionalFormatting sqref="AE28:AE31">
    <cfRule type="cellIs" dxfId="10707" priority="49" operator="equal">
      <formula>"雨"</formula>
    </cfRule>
    <cfRule type="cellIs" dxfId="10706" priority="50" operator="equal">
      <formula>"休"</formula>
    </cfRule>
  </conditionalFormatting>
  <conditionalFormatting sqref="H42:H45">
    <cfRule type="cellIs" dxfId="10705" priority="53" operator="equal">
      <formula>"雨"</formula>
    </cfRule>
    <cfRule type="cellIs" dxfId="10704" priority="54" operator="equal">
      <formula>"休"</formula>
    </cfRule>
  </conditionalFormatting>
  <conditionalFormatting sqref="E28:F29">
    <cfRule type="cellIs" dxfId="10703" priority="423" operator="equal">
      <formula>"雨"</formula>
    </cfRule>
    <cfRule type="cellIs" dxfId="10702" priority="424" operator="equal">
      <formula>"休"</formula>
    </cfRule>
  </conditionalFormatting>
  <conditionalFormatting sqref="N28:N31">
    <cfRule type="cellIs" dxfId="10701" priority="421" operator="equal">
      <formula>"雨"</formula>
    </cfRule>
    <cfRule type="cellIs" dxfId="10700" priority="422" operator="equal">
      <formula>"休"</formula>
    </cfRule>
  </conditionalFormatting>
  <conditionalFormatting sqref="L30:M31">
    <cfRule type="cellIs" dxfId="10699" priority="419" operator="equal">
      <formula>"雨"</formula>
    </cfRule>
    <cfRule type="cellIs" dxfId="10698" priority="420" operator="equal">
      <formula>"休"</formula>
    </cfRule>
  </conditionalFormatting>
  <conditionalFormatting sqref="L28:M29">
    <cfRule type="cellIs" dxfId="10697" priority="417" operator="equal">
      <formula>"雨"</formula>
    </cfRule>
    <cfRule type="cellIs" dxfId="10696" priority="418" operator="equal">
      <formula>"休"</formula>
    </cfRule>
  </conditionalFormatting>
  <conditionalFormatting sqref="T28:T31">
    <cfRule type="cellIs" dxfId="10695" priority="415" operator="equal">
      <formula>"雨"</formula>
    </cfRule>
    <cfRule type="cellIs" dxfId="10694" priority="416" operator="equal">
      <formula>"休"</formula>
    </cfRule>
  </conditionalFormatting>
  <conditionalFormatting sqref="S30:S31">
    <cfRule type="cellIs" dxfId="10693" priority="413" operator="equal">
      <formula>"雨"</formula>
    </cfRule>
    <cfRule type="cellIs" dxfId="10692" priority="414" operator="equal">
      <formula>"休"</formula>
    </cfRule>
  </conditionalFormatting>
  <conditionalFormatting sqref="S28:S29">
    <cfRule type="cellIs" dxfId="10691" priority="411" operator="equal">
      <formula>"雨"</formula>
    </cfRule>
    <cfRule type="cellIs" dxfId="10690" priority="412" operator="equal">
      <formula>"休"</formula>
    </cfRule>
  </conditionalFormatting>
  <conditionalFormatting sqref="AB28:AB31">
    <cfRule type="cellIs" dxfId="10689" priority="409" operator="equal">
      <formula>"雨"</formula>
    </cfRule>
    <cfRule type="cellIs" dxfId="10688" priority="410" operator="equal">
      <formula>"休"</formula>
    </cfRule>
  </conditionalFormatting>
  <conditionalFormatting sqref="Z30:AA31">
    <cfRule type="cellIs" dxfId="10687" priority="407" operator="equal">
      <formula>"雨"</formula>
    </cfRule>
    <cfRule type="cellIs" dxfId="10686" priority="408" operator="equal">
      <formula>"休"</formula>
    </cfRule>
  </conditionalFormatting>
  <conditionalFormatting sqref="Z28:AA29">
    <cfRule type="cellIs" dxfId="10685" priority="405" operator="equal">
      <formula>"雨"</formula>
    </cfRule>
    <cfRule type="cellIs" dxfId="10684" priority="406" operator="equal">
      <formula>"休"</formula>
    </cfRule>
  </conditionalFormatting>
  <conditionalFormatting sqref="K42:K45">
    <cfRule type="cellIs" dxfId="10683" priority="403" operator="equal">
      <formula>"雨"</formula>
    </cfRule>
    <cfRule type="cellIs" dxfId="10682" priority="404" operator="equal">
      <formula>"休"</formula>
    </cfRule>
  </conditionalFormatting>
  <conditionalFormatting sqref="J44:J45">
    <cfRule type="cellIs" dxfId="10681" priority="401" operator="equal">
      <formula>"雨"</formula>
    </cfRule>
    <cfRule type="cellIs" dxfId="10680" priority="402" operator="equal">
      <formula>"休"</formula>
    </cfRule>
  </conditionalFormatting>
  <conditionalFormatting sqref="J42:J43">
    <cfRule type="cellIs" dxfId="10679" priority="399" operator="equal">
      <formula>"雨"</formula>
    </cfRule>
    <cfRule type="cellIs" dxfId="10678" priority="400" operator="equal">
      <formula>"休"</formula>
    </cfRule>
  </conditionalFormatting>
  <conditionalFormatting sqref="R42:R45">
    <cfRule type="cellIs" dxfId="10677" priority="397" operator="equal">
      <formula>"雨"</formula>
    </cfRule>
    <cfRule type="cellIs" dxfId="10676" priority="398" operator="equal">
      <formula>"休"</formula>
    </cfRule>
  </conditionalFormatting>
  <conditionalFormatting sqref="Q44:Q45">
    <cfRule type="cellIs" dxfId="10675" priority="395" operator="equal">
      <formula>"雨"</formula>
    </cfRule>
    <cfRule type="cellIs" dxfId="10674" priority="396" operator="equal">
      <formula>"休"</formula>
    </cfRule>
  </conditionalFormatting>
  <conditionalFormatting sqref="Q42:Q43">
    <cfRule type="cellIs" dxfId="10673" priority="393" operator="equal">
      <formula>"雨"</formula>
    </cfRule>
    <cfRule type="cellIs" dxfId="10672" priority="394" operator="equal">
      <formula>"休"</formula>
    </cfRule>
  </conditionalFormatting>
  <conditionalFormatting sqref="Y42:Y45">
    <cfRule type="cellIs" dxfId="10671" priority="391" operator="equal">
      <formula>"雨"</formula>
    </cfRule>
    <cfRule type="cellIs" dxfId="10670" priority="392" operator="equal">
      <formula>"休"</formula>
    </cfRule>
  </conditionalFormatting>
  <conditionalFormatting sqref="X44:X45">
    <cfRule type="cellIs" dxfId="10669" priority="389" operator="equal">
      <formula>"雨"</formula>
    </cfRule>
    <cfRule type="cellIs" dxfId="10668" priority="390" operator="equal">
      <formula>"休"</formula>
    </cfRule>
  </conditionalFormatting>
  <conditionalFormatting sqref="X42:X43">
    <cfRule type="cellIs" dxfId="10667" priority="387" operator="equal">
      <formula>"雨"</formula>
    </cfRule>
    <cfRule type="cellIs" dxfId="10666" priority="388" operator="equal">
      <formula>"休"</formula>
    </cfRule>
  </conditionalFormatting>
  <conditionalFormatting sqref="AF42:AF45">
    <cfRule type="cellIs" dxfId="10665" priority="385" operator="equal">
      <formula>"雨"</formula>
    </cfRule>
    <cfRule type="cellIs" dxfId="10664" priority="386" operator="equal">
      <formula>"休"</formula>
    </cfRule>
  </conditionalFormatting>
  <conditionalFormatting sqref="AE44:AE45">
    <cfRule type="cellIs" dxfId="10663" priority="383" operator="equal">
      <formula>"雨"</formula>
    </cfRule>
    <cfRule type="cellIs" dxfId="10662" priority="384" operator="equal">
      <formula>"休"</formula>
    </cfRule>
  </conditionalFormatting>
  <conditionalFormatting sqref="AE42:AE43">
    <cfRule type="cellIs" dxfId="10661" priority="381" operator="equal">
      <formula>"雨"</formula>
    </cfRule>
    <cfRule type="cellIs" dxfId="10660" priority="382" operator="equal">
      <formula>"休"</formula>
    </cfRule>
  </conditionalFormatting>
  <conditionalFormatting sqref="H58:H59">
    <cfRule type="cellIs" dxfId="10659" priority="379" operator="equal">
      <formula>"雨"</formula>
    </cfRule>
    <cfRule type="cellIs" dxfId="10658" priority="380" operator="equal">
      <formula>"休"</formula>
    </cfRule>
  </conditionalFormatting>
  <conditionalFormatting sqref="H56:H57">
    <cfRule type="cellIs" dxfId="10657" priority="377" operator="equal">
      <formula>"雨"</formula>
    </cfRule>
    <cfRule type="cellIs" dxfId="10656" priority="378" operator="equal">
      <formula>"休"</formula>
    </cfRule>
  </conditionalFormatting>
  <conditionalFormatting sqref="O58:O59">
    <cfRule type="cellIs" dxfId="10655" priority="375" operator="equal">
      <formula>"雨"</formula>
    </cfRule>
    <cfRule type="cellIs" dxfId="10654" priority="376" operator="equal">
      <formula>"休"</formula>
    </cfRule>
  </conditionalFormatting>
  <conditionalFormatting sqref="O56:O57">
    <cfRule type="cellIs" dxfId="10653" priority="373" operator="equal">
      <formula>"雨"</formula>
    </cfRule>
    <cfRule type="cellIs" dxfId="10652" priority="374" operator="equal">
      <formula>"休"</formula>
    </cfRule>
  </conditionalFormatting>
  <conditionalFormatting sqref="AC58:AC59">
    <cfRule type="cellIs" dxfId="10651" priority="371" operator="equal">
      <formula>"雨"</formula>
    </cfRule>
    <cfRule type="cellIs" dxfId="10650" priority="372" operator="equal">
      <formula>"休"</formula>
    </cfRule>
  </conditionalFormatting>
  <conditionalFormatting sqref="AC56:AC57">
    <cfRule type="cellIs" dxfId="10649" priority="369" operator="equal">
      <formula>"雨"</formula>
    </cfRule>
    <cfRule type="cellIs" dxfId="10648" priority="370" operator="equal">
      <formula>"休"</formula>
    </cfRule>
  </conditionalFormatting>
  <conditionalFormatting sqref="V58:V59">
    <cfRule type="cellIs" dxfId="10647" priority="367" operator="equal">
      <formula>"雨"</formula>
    </cfRule>
    <cfRule type="cellIs" dxfId="10646" priority="368" operator="equal">
      <formula>"休"</formula>
    </cfRule>
  </conditionalFormatting>
  <conditionalFormatting sqref="V56:V57">
    <cfRule type="cellIs" dxfId="10645" priority="365" operator="equal">
      <formula>"雨"</formula>
    </cfRule>
    <cfRule type="cellIs" dxfId="10644" priority="366" operator="equal">
      <formula>"休"</formula>
    </cfRule>
  </conditionalFormatting>
  <conditionalFormatting sqref="F70:F73">
    <cfRule type="cellIs" dxfId="10643" priority="363" operator="equal">
      <formula>"雨"</formula>
    </cfRule>
    <cfRule type="cellIs" dxfId="10642" priority="364" operator="equal">
      <formula>"休"</formula>
    </cfRule>
  </conditionalFormatting>
  <conditionalFormatting sqref="E72:E73">
    <cfRule type="cellIs" dxfId="10641" priority="361" operator="equal">
      <formula>"雨"</formula>
    </cfRule>
    <cfRule type="cellIs" dxfId="10640" priority="362" operator="equal">
      <formula>"休"</formula>
    </cfRule>
  </conditionalFormatting>
  <conditionalFormatting sqref="E70:E71">
    <cfRule type="cellIs" dxfId="10639" priority="359" operator="equal">
      <formula>"雨"</formula>
    </cfRule>
    <cfRule type="cellIs" dxfId="10638" priority="360" operator="equal">
      <formula>"休"</formula>
    </cfRule>
  </conditionalFormatting>
  <conditionalFormatting sqref="T70:T73">
    <cfRule type="cellIs" dxfId="10637" priority="357" operator="equal">
      <formula>"雨"</formula>
    </cfRule>
    <cfRule type="cellIs" dxfId="10636" priority="358" operator="equal">
      <formula>"休"</formula>
    </cfRule>
  </conditionalFormatting>
  <conditionalFormatting sqref="S72:S73">
    <cfRule type="cellIs" dxfId="10635" priority="355" operator="equal">
      <formula>"雨"</formula>
    </cfRule>
    <cfRule type="cellIs" dxfId="10634" priority="356" operator="equal">
      <formula>"休"</formula>
    </cfRule>
  </conditionalFormatting>
  <conditionalFormatting sqref="S70:S71">
    <cfRule type="cellIs" dxfId="10633" priority="353" operator="equal">
      <formula>"雨"</formula>
    </cfRule>
    <cfRule type="cellIs" dxfId="10632" priority="354" operator="equal">
      <formula>"休"</formula>
    </cfRule>
  </conditionalFormatting>
  <conditionalFormatting sqref="M70:M73">
    <cfRule type="cellIs" dxfId="10631" priority="351" operator="equal">
      <formula>"雨"</formula>
    </cfRule>
    <cfRule type="cellIs" dxfId="10630" priority="352" operator="equal">
      <formula>"休"</formula>
    </cfRule>
  </conditionalFormatting>
  <conditionalFormatting sqref="L72:L73">
    <cfRule type="cellIs" dxfId="10629" priority="349" operator="equal">
      <formula>"雨"</formula>
    </cfRule>
    <cfRule type="cellIs" dxfId="10628" priority="350" operator="equal">
      <formula>"休"</formula>
    </cfRule>
  </conditionalFormatting>
  <conditionalFormatting sqref="L70:L71">
    <cfRule type="cellIs" dxfId="10627" priority="347" operator="equal">
      <formula>"雨"</formula>
    </cfRule>
    <cfRule type="cellIs" dxfId="10626" priority="348" operator="equal">
      <formula>"休"</formula>
    </cfRule>
  </conditionalFormatting>
  <conditionalFormatting sqref="AA70:AA73">
    <cfRule type="cellIs" dxfId="10625" priority="345" operator="equal">
      <formula>"雨"</formula>
    </cfRule>
    <cfRule type="cellIs" dxfId="10624" priority="346" operator="equal">
      <formula>"休"</formula>
    </cfRule>
  </conditionalFormatting>
  <conditionalFormatting sqref="Z72:Z73">
    <cfRule type="cellIs" dxfId="10623" priority="343" operator="equal">
      <formula>"雨"</formula>
    </cfRule>
    <cfRule type="cellIs" dxfId="10622" priority="344" operator="equal">
      <formula>"休"</formula>
    </cfRule>
  </conditionalFormatting>
  <conditionalFormatting sqref="Z70:Z71">
    <cfRule type="cellIs" dxfId="10621" priority="341" operator="equal">
      <formula>"雨"</formula>
    </cfRule>
    <cfRule type="cellIs" dxfId="10620" priority="342" operator="equal">
      <formula>"休"</formula>
    </cfRule>
  </conditionalFormatting>
  <conditionalFormatting sqref="J84:J87">
    <cfRule type="cellIs" dxfId="10619" priority="339" operator="equal">
      <formula>"雨"</formula>
    </cfRule>
    <cfRule type="cellIs" dxfId="10618" priority="340" operator="equal">
      <formula>"休"</formula>
    </cfRule>
  </conditionalFormatting>
  <conditionalFormatting sqref="I86:I87">
    <cfRule type="cellIs" dxfId="10617" priority="337" operator="equal">
      <formula>"雨"</formula>
    </cfRule>
    <cfRule type="cellIs" dxfId="10616" priority="338" operator="equal">
      <formula>"休"</formula>
    </cfRule>
  </conditionalFormatting>
  <conditionalFormatting sqref="I84:I85">
    <cfRule type="cellIs" dxfId="10615" priority="335" operator="equal">
      <formula>"雨"</formula>
    </cfRule>
    <cfRule type="cellIs" dxfId="10614" priority="336" operator="equal">
      <formula>"休"</formula>
    </cfRule>
  </conditionalFormatting>
  <conditionalFormatting sqref="Q84:Q87">
    <cfRule type="cellIs" dxfId="10613" priority="333" operator="equal">
      <formula>"雨"</formula>
    </cfRule>
    <cfRule type="cellIs" dxfId="10612" priority="334" operator="equal">
      <formula>"休"</formula>
    </cfRule>
  </conditionalFormatting>
  <conditionalFormatting sqref="P86:P87">
    <cfRule type="cellIs" dxfId="10611" priority="331" operator="equal">
      <formula>"雨"</formula>
    </cfRule>
    <cfRule type="cellIs" dxfId="10610" priority="332" operator="equal">
      <formula>"休"</formula>
    </cfRule>
  </conditionalFormatting>
  <conditionalFormatting sqref="P84:P85">
    <cfRule type="cellIs" dxfId="10609" priority="329" operator="equal">
      <formula>"雨"</formula>
    </cfRule>
    <cfRule type="cellIs" dxfId="10608" priority="330" operator="equal">
      <formula>"休"</formula>
    </cfRule>
  </conditionalFormatting>
  <conditionalFormatting sqref="X84:X87">
    <cfRule type="cellIs" dxfId="10607" priority="327" operator="equal">
      <formula>"雨"</formula>
    </cfRule>
    <cfRule type="cellIs" dxfId="10606" priority="328" operator="equal">
      <formula>"休"</formula>
    </cfRule>
  </conditionalFormatting>
  <conditionalFormatting sqref="W86:W87">
    <cfRule type="cellIs" dxfId="10605" priority="325" operator="equal">
      <formula>"雨"</formula>
    </cfRule>
    <cfRule type="cellIs" dxfId="10604" priority="326" operator="equal">
      <formula>"休"</formula>
    </cfRule>
  </conditionalFormatting>
  <conditionalFormatting sqref="W84:W85">
    <cfRule type="cellIs" dxfId="10603" priority="323" operator="equal">
      <formula>"雨"</formula>
    </cfRule>
    <cfRule type="cellIs" dxfId="10602" priority="324" operator="equal">
      <formula>"休"</formula>
    </cfRule>
  </conditionalFormatting>
  <conditionalFormatting sqref="AE84:AE87">
    <cfRule type="cellIs" dxfId="10601" priority="321" operator="equal">
      <formula>"雨"</formula>
    </cfRule>
    <cfRule type="cellIs" dxfId="10600" priority="322" operator="equal">
      <formula>"休"</formula>
    </cfRule>
  </conditionalFormatting>
  <conditionalFormatting sqref="AD86:AD87">
    <cfRule type="cellIs" dxfId="10599" priority="319" operator="equal">
      <formula>"雨"</formula>
    </cfRule>
    <cfRule type="cellIs" dxfId="10598" priority="320" operator="equal">
      <formula>"休"</formula>
    </cfRule>
  </conditionalFormatting>
  <conditionalFormatting sqref="AD84:AD85">
    <cfRule type="cellIs" dxfId="10597" priority="317" operator="equal">
      <formula>"雨"</formula>
    </cfRule>
    <cfRule type="cellIs" dxfId="10596" priority="318" operator="equal">
      <formula>"休"</formula>
    </cfRule>
  </conditionalFormatting>
  <conditionalFormatting sqref="H98:H101">
    <cfRule type="cellIs" dxfId="10595" priority="315" operator="equal">
      <formula>"雨"</formula>
    </cfRule>
    <cfRule type="cellIs" dxfId="10594" priority="316" operator="equal">
      <formula>"休"</formula>
    </cfRule>
  </conditionalFormatting>
  <conditionalFormatting sqref="G100:G101">
    <cfRule type="cellIs" dxfId="10593" priority="313" operator="equal">
      <formula>"雨"</formula>
    </cfRule>
    <cfRule type="cellIs" dxfId="10592" priority="314" operator="equal">
      <formula>"休"</formula>
    </cfRule>
  </conditionalFormatting>
  <conditionalFormatting sqref="G98:G99">
    <cfRule type="cellIs" dxfId="10591" priority="311" operator="equal">
      <formula>"雨"</formula>
    </cfRule>
    <cfRule type="cellIs" dxfId="10590" priority="312" operator="equal">
      <formula>"休"</formula>
    </cfRule>
  </conditionalFormatting>
  <conditionalFormatting sqref="O98:O101">
    <cfRule type="cellIs" dxfId="10589" priority="309" operator="equal">
      <formula>"雨"</formula>
    </cfRule>
    <cfRule type="cellIs" dxfId="10588" priority="310" operator="equal">
      <formula>"休"</formula>
    </cfRule>
  </conditionalFormatting>
  <conditionalFormatting sqref="N100:N101">
    <cfRule type="cellIs" dxfId="10587" priority="307" operator="equal">
      <formula>"雨"</formula>
    </cfRule>
    <cfRule type="cellIs" dxfId="10586" priority="308" operator="equal">
      <formula>"休"</formula>
    </cfRule>
  </conditionalFormatting>
  <conditionalFormatting sqref="N98:N99">
    <cfRule type="cellIs" dxfId="10585" priority="305" operator="equal">
      <formula>"雨"</formula>
    </cfRule>
    <cfRule type="cellIs" dxfId="10584" priority="306" operator="equal">
      <formula>"休"</formula>
    </cfRule>
  </conditionalFormatting>
  <conditionalFormatting sqref="V98:V101">
    <cfRule type="cellIs" dxfId="10583" priority="303" operator="equal">
      <formula>"雨"</formula>
    </cfRule>
    <cfRule type="cellIs" dxfId="10582" priority="304" operator="equal">
      <formula>"休"</formula>
    </cfRule>
  </conditionalFormatting>
  <conditionalFormatting sqref="U100:U101">
    <cfRule type="cellIs" dxfId="10581" priority="301" operator="equal">
      <formula>"雨"</formula>
    </cfRule>
    <cfRule type="cellIs" dxfId="10580" priority="302" operator="equal">
      <formula>"休"</formula>
    </cfRule>
  </conditionalFormatting>
  <conditionalFormatting sqref="U98:U99">
    <cfRule type="cellIs" dxfId="10579" priority="299" operator="equal">
      <formula>"雨"</formula>
    </cfRule>
    <cfRule type="cellIs" dxfId="10578" priority="300" operator="equal">
      <formula>"休"</formula>
    </cfRule>
  </conditionalFormatting>
  <conditionalFormatting sqref="AC98:AC101">
    <cfRule type="cellIs" dxfId="10577" priority="297" operator="equal">
      <formula>"雨"</formula>
    </cfRule>
    <cfRule type="cellIs" dxfId="10576" priority="298" operator="equal">
      <formula>"休"</formula>
    </cfRule>
  </conditionalFormatting>
  <conditionalFormatting sqref="AB100:AB101">
    <cfRule type="cellIs" dxfId="10575" priority="295" operator="equal">
      <formula>"雨"</formula>
    </cfRule>
    <cfRule type="cellIs" dxfId="10574" priority="296" operator="equal">
      <formula>"休"</formula>
    </cfRule>
  </conditionalFormatting>
  <conditionalFormatting sqref="AB98:AB99">
    <cfRule type="cellIs" dxfId="10573" priority="293" operator="equal">
      <formula>"雨"</formula>
    </cfRule>
    <cfRule type="cellIs" dxfId="10572" priority="294" operator="equal">
      <formula>"休"</formula>
    </cfRule>
  </conditionalFormatting>
  <conditionalFormatting sqref="E112:E115">
    <cfRule type="cellIs" dxfId="10571" priority="291" operator="equal">
      <formula>"雨"</formula>
    </cfRule>
    <cfRule type="cellIs" dxfId="10570" priority="292" operator="equal">
      <formula>"休"</formula>
    </cfRule>
  </conditionalFormatting>
  <conditionalFormatting sqref="D114:D115">
    <cfRule type="cellIs" dxfId="10569" priority="289" operator="equal">
      <formula>"雨"</formula>
    </cfRule>
    <cfRule type="cellIs" dxfId="10568" priority="290" operator="equal">
      <formula>"休"</formula>
    </cfRule>
  </conditionalFormatting>
  <conditionalFormatting sqref="D112:D113">
    <cfRule type="cellIs" dxfId="10567" priority="287" operator="equal">
      <formula>"雨"</formula>
    </cfRule>
    <cfRule type="cellIs" dxfId="10566" priority="288" operator="equal">
      <formula>"休"</formula>
    </cfRule>
  </conditionalFormatting>
  <conditionalFormatting sqref="L112:L115">
    <cfRule type="cellIs" dxfId="10565" priority="285" operator="equal">
      <formula>"雨"</formula>
    </cfRule>
    <cfRule type="cellIs" dxfId="10564" priority="286" operator="equal">
      <formula>"休"</formula>
    </cfRule>
  </conditionalFormatting>
  <conditionalFormatting sqref="K114:K115">
    <cfRule type="cellIs" dxfId="10563" priority="283" operator="equal">
      <formula>"雨"</formula>
    </cfRule>
    <cfRule type="cellIs" dxfId="10562" priority="284" operator="equal">
      <formula>"休"</formula>
    </cfRule>
  </conditionalFormatting>
  <conditionalFormatting sqref="K112:K113">
    <cfRule type="cellIs" dxfId="10561" priority="281" operator="equal">
      <formula>"雨"</formula>
    </cfRule>
    <cfRule type="cellIs" dxfId="10560" priority="282" operator="equal">
      <formula>"休"</formula>
    </cfRule>
  </conditionalFormatting>
  <conditionalFormatting sqref="S112:S115">
    <cfRule type="cellIs" dxfId="10559" priority="279" operator="equal">
      <formula>"雨"</formula>
    </cfRule>
    <cfRule type="cellIs" dxfId="10558" priority="280" operator="equal">
      <formula>"休"</formula>
    </cfRule>
  </conditionalFormatting>
  <conditionalFormatting sqref="R114:R115">
    <cfRule type="cellIs" dxfId="10557" priority="277" operator="equal">
      <formula>"雨"</formula>
    </cfRule>
    <cfRule type="cellIs" dxfId="10556" priority="278" operator="equal">
      <formula>"休"</formula>
    </cfRule>
  </conditionalFormatting>
  <conditionalFormatting sqref="R112:R113">
    <cfRule type="cellIs" dxfId="10555" priority="275" operator="equal">
      <formula>"雨"</formula>
    </cfRule>
    <cfRule type="cellIs" dxfId="10554" priority="276" operator="equal">
      <formula>"休"</formula>
    </cfRule>
  </conditionalFormatting>
  <conditionalFormatting sqref="Z112:Z115">
    <cfRule type="cellIs" dxfId="10553" priority="273" operator="equal">
      <formula>"雨"</formula>
    </cfRule>
    <cfRule type="cellIs" dxfId="10552" priority="274" operator="equal">
      <formula>"休"</formula>
    </cfRule>
  </conditionalFormatting>
  <conditionalFormatting sqref="Y114:Y115">
    <cfRule type="cellIs" dxfId="10551" priority="271" operator="equal">
      <formula>"雨"</formula>
    </cfRule>
    <cfRule type="cellIs" dxfId="10550" priority="272" operator="equal">
      <formula>"休"</formula>
    </cfRule>
  </conditionalFormatting>
  <conditionalFormatting sqref="Y112:Y113">
    <cfRule type="cellIs" dxfId="10549" priority="269" operator="equal">
      <formula>"雨"</formula>
    </cfRule>
    <cfRule type="cellIs" dxfId="10548" priority="270" operator="equal">
      <formula>"休"</formula>
    </cfRule>
  </conditionalFormatting>
  <conditionalFormatting sqref="I128:I129">
    <cfRule type="cellIs" dxfId="10547" priority="267" operator="equal">
      <formula>"雨"</formula>
    </cfRule>
    <cfRule type="cellIs" dxfId="10546" priority="268" operator="equal">
      <formula>"休"</formula>
    </cfRule>
  </conditionalFormatting>
  <conditionalFormatting sqref="I126:I127">
    <cfRule type="cellIs" dxfId="10545" priority="265" operator="equal">
      <formula>"雨"</formula>
    </cfRule>
    <cfRule type="cellIs" dxfId="10544" priority="266" operator="equal">
      <formula>"休"</formula>
    </cfRule>
  </conditionalFormatting>
  <conditionalFormatting sqref="P128:P129">
    <cfRule type="cellIs" dxfId="10543" priority="263" operator="equal">
      <formula>"雨"</formula>
    </cfRule>
    <cfRule type="cellIs" dxfId="10542" priority="264" operator="equal">
      <formula>"休"</formula>
    </cfRule>
  </conditionalFormatting>
  <conditionalFormatting sqref="P126:P127">
    <cfRule type="cellIs" dxfId="10541" priority="261" operator="equal">
      <formula>"雨"</formula>
    </cfRule>
    <cfRule type="cellIs" dxfId="10540" priority="262" operator="equal">
      <formula>"休"</formula>
    </cfRule>
  </conditionalFormatting>
  <conditionalFormatting sqref="W128:W129">
    <cfRule type="cellIs" dxfId="10539" priority="259" operator="equal">
      <formula>"雨"</formula>
    </cfRule>
    <cfRule type="cellIs" dxfId="10538" priority="260" operator="equal">
      <formula>"休"</formula>
    </cfRule>
  </conditionalFormatting>
  <conditionalFormatting sqref="W126:W127">
    <cfRule type="cellIs" dxfId="10537" priority="257" operator="equal">
      <formula>"雨"</formula>
    </cfRule>
    <cfRule type="cellIs" dxfId="10536" priority="258" operator="equal">
      <formula>"休"</formula>
    </cfRule>
  </conditionalFormatting>
  <conditionalFormatting sqref="AE126:AE129">
    <cfRule type="cellIs" dxfId="10535" priority="255" operator="equal">
      <formula>"雨"</formula>
    </cfRule>
    <cfRule type="cellIs" dxfId="10534" priority="256" operator="equal">
      <formula>"休"</formula>
    </cfRule>
  </conditionalFormatting>
  <conditionalFormatting sqref="AD128:AD129">
    <cfRule type="cellIs" dxfId="10533" priority="253" operator="equal">
      <formula>"雨"</formula>
    </cfRule>
    <cfRule type="cellIs" dxfId="10532" priority="254" operator="equal">
      <formula>"休"</formula>
    </cfRule>
  </conditionalFormatting>
  <conditionalFormatting sqref="AD126:AD127">
    <cfRule type="cellIs" dxfId="10531" priority="251" operator="equal">
      <formula>"雨"</formula>
    </cfRule>
    <cfRule type="cellIs" dxfId="10530" priority="252" operator="equal">
      <formula>"休"</formula>
    </cfRule>
  </conditionalFormatting>
  <conditionalFormatting sqref="G140:G143">
    <cfRule type="cellIs" dxfId="10529" priority="249" operator="equal">
      <formula>"雨"</formula>
    </cfRule>
    <cfRule type="cellIs" dxfId="10528" priority="250" operator="equal">
      <formula>"休"</formula>
    </cfRule>
  </conditionalFormatting>
  <conditionalFormatting sqref="F142:F143">
    <cfRule type="cellIs" dxfId="10527" priority="247" operator="equal">
      <formula>"雨"</formula>
    </cfRule>
    <cfRule type="cellIs" dxfId="10526" priority="248" operator="equal">
      <formula>"休"</formula>
    </cfRule>
  </conditionalFormatting>
  <conditionalFormatting sqref="F140:F141">
    <cfRule type="cellIs" dxfId="10525" priority="245" operator="equal">
      <formula>"雨"</formula>
    </cfRule>
    <cfRule type="cellIs" dxfId="10524" priority="246" operator="equal">
      <formula>"休"</formula>
    </cfRule>
  </conditionalFormatting>
  <conditionalFormatting sqref="N140:N143">
    <cfRule type="cellIs" dxfId="10523" priority="243" operator="equal">
      <formula>"雨"</formula>
    </cfRule>
    <cfRule type="cellIs" dxfId="10522" priority="244" operator="equal">
      <formula>"休"</formula>
    </cfRule>
  </conditionalFormatting>
  <conditionalFormatting sqref="M142:M143">
    <cfRule type="cellIs" dxfId="10521" priority="241" operator="equal">
      <formula>"雨"</formula>
    </cfRule>
    <cfRule type="cellIs" dxfId="10520" priority="242" operator="equal">
      <formula>"休"</formula>
    </cfRule>
  </conditionalFormatting>
  <conditionalFormatting sqref="M140:M141">
    <cfRule type="cellIs" dxfId="10519" priority="239" operator="equal">
      <formula>"雨"</formula>
    </cfRule>
    <cfRule type="cellIs" dxfId="10518" priority="240" operator="equal">
      <formula>"休"</formula>
    </cfRule>
  </conditionalFormatting>
  <conditionalFormatting sqref="U140:U143">
    <cfRule type="cellIs" dxfId="10517" priority="237" operator="equal">
      <formula>"雨"</formula>
    </cfRule>
    <cfRule type="cellIs" dxfId="10516" priority="238" operator="equal">
      <formula>"休"</formula>
    </cfRule>
  </conditionalFormatting>
  <conditionalFormatting sqref="T142:T143">
    <cfRule type="cellIs" dxfId="10515" priority="235" operator="equal">
      <formula>"雨"</formula>
    </cfRule>
    <cfRule type="cellIs" dxfId="10514" priority="236" operator="equal">
      <formula>"休"</formula>
    </cfRule>
  </conditionalFormatting>
  <conditionalFormatting sqref="T140:T141">
    <cfRule type="cellIs" dxfId="10513" priority="233" operator="equal">
      <formula>"雨"</formula>
    </cfRule>
    <cfRule type="cellIs" dxfId="10512" priority="234" operator="equal">
      <formula>"休"</formula>
    </cfRule>
  </conditionalFormatting>
  <conditionalFormatting sqref="AB140:AB143">
    <cfRule type="cellIs" dxfId="10511" priority="231" operator="equal">
      <formula>"雨"</formula>
    </cfRule>
    <cfRule type="cellIs" dxfId="10510" priority="232" operator="equal">
      <formula>"休"</formula>
    </cfRule>
  </conditionalFormatting>
  <conditionalFormatting sqref="AA142:AA143">
    <cfRule type="cellIs" dxfId="10509" priority="229" operator="equal">
      <formula>"雨"</formula>
    </cfRule>
    <cfRule type="cellIs" dxfId="10508" priority="230" operator="equal">
      <formula>"休"</formula>
    </cfRule>
  </conditionalFormatting>
  <conditionalFormatting sqref="AA140:AA141">
    <cfRule type="cellIs" dxfId="10507" priority="227" operator="equal">
      <formula>"雨"</formula>
    </cfRule>
    <cfRule type="cellIs" dxfId="10506" priority="228" operator="equal">
      <formula>"休"</formula>
    </cfRule>
  </conditionalFormatting>
  <conditionalFormatting sqref="AB126:AB129">
    <cfRule type="cellIs" dxfId="10505" priority="221" operator="equal">
      <formula>"雨"</formula>
    </cfRule>
    <cfRule type="cellIs" dxfId="10504" priority="222" operator="equal">
      <formula>"休"</formula>
    </cfRule>
  </conditionalFormatting>
  <conditionalFormatting sqref="AA126:AA129">
    <cfRule type="cellIs" dxfId="10503" priority="219" operator="equal">
      <formula>"雨"</formula>
    </cfRule>
    <cfRule type="cellIs" dxfId="10502" priority="220" operator="equal">
      <formula>"休"</formula>
    </cfRule>
  </conditionalFormatting>
  <conditionalFormatting sqref="H28:I31">
    <cfRule type="cellIs" dxfId="10501" priority="217" operator="equal">
      <formula>"雨"</formula>
    </cfRule>
    <cfRule type="cellIs" dxfId="10500" priority="218" operator="equal">
      <formula>"休"</formula>
    </cfRule>
  </conditionalFormatting>
  <conditionalFormatting sqref="O28:P31">
    <cfRule type="cellIs" dxfId="10499" priority="215" operator="equal">
      <formula>"雨"</formula>
    </cfRule>
    <cfRule type="cellIs" dxfId="10498" priority="216" operator="equal">
      <formula>"休"</formula>
    </cfRule>
  </conditionalFormatting>
  <conditionalFormatting sqref="I56:J59">
    <cfRule type="cellIs" dxfId="10497" priority="201" operator="equal">
      <formula>"雨"</formula>
    </cfRule>
    <cfRule type="cellIs" dxfId="10496" priority="202" operator="equal">
      <formula>"休"</formula>
    </cfRule>
  </conditionalFormatting>
  <conditionalFormatting sqref="P56:Q59">
    <cfRule type="cellIs" dxfId="10495" priority="199" operator="equal">
      <formula>"雨"</formula>
    </cfRule>
    <cfRule type="cellIs" dxfId="10494" priority="200" operator="equal">
      <formula>"休"</formula>
    </cfRule>
  </conditionalFormatting>
  <conditionalFormatting sqref="G70:H73">
    <cfRule type="cellIs" dxfId="10493" priority="193" operator="equal">
      <formula>"雨"</formula>
    </cfRule>
    <cfRule type="cellIs" dxfId="10492" priority="194" operator="equal">
      <formula>"休"</formula>
    </cfRule>
  </conditionalFormatting>
  <conditionalFormatting sqref="N70:O73">
    <cfRule type="cellIs" dxfId="10491" priority="191" operator="equal">
      <formula>"雨"</formula>
    </cfRule>
    <cfRule type="cellIs" dxfId="10490" priority="192" operator="equal">
      <formula>"休"</formula>
    </cfRule>
  </conditionalFormatting>
  <conditionalFormatting sqref="W56:X59">
    <cfRule type="cellIs" dxfId="10489" priority="197" operator="equal">
      <formula>"雨"</formula>
    </cfRule>
    <cfRule type="cellIs" dxfId="10488" priority="198" operator="equal">
      <formula>"休"</formula>
    </cfRule>
  </conditionalFormatting>
  <conditionalFormatting sqref="AD56:AE59">
    <cfRule type="cellIs" dxfId="10487" priority="195" operator="equal">
      <formula>"雨"</formula>
    </cfRule>
    <cfRule type="cellIs" dxfId="10486" priority="196" operator="equal">
      <formula>"休"</formula>
    </cfRule>
  </conditionalFormatting>
  <conditionalFormatting sqref="R84:S87">
    <cfRule type="cellIs" dxfId="10485" priority="181" operator="equal">
      <formula>"雨"</formula>
    </cfRule>
    <cfRule type="cellIs" dxfId="10484" priority="182" operator="equal">
      <formula>"休"</formula>
    </cfRule>
  </conditionalFormatting>
  <conditionalFormatting sqref="Y84:Z87">
    <cfRule type="cellIs" dxfId="10483" priority="179" operator="equal">
      <formula>"雨"</formula>
    </cfRule>
    <cfRule type="cellIs" dxfId="10482" priority="180" operator="equal">
      <formula>"休"</formula>
    </cfRule>
  </conditionalFormatting>
  <conditionalFormatting sqref="W98:X101">
    <cfRule type="cellIs" dxfId="10481" priority="173" operator="equal">
      <formula>"雨"</formula>
    </cfRule>
    <cfRule type="cellIs" dxfId="10480" priority="174" operator="equal">
      <formula>"休"</formula>
    </cfRule>
  </conditionalFormatting>
  <conditionalFormatting sqref="AD98:AE101">
    <cfRule type="cellIs" dxfId="10479" priority="171" operator="equal">
      <formula>"雨"</formula>
    </cfRule>
    <cfRule type="cellIs" dxfId="10478" priority="172" operator="equal">
      <formula>"休"</formula>
    </cfRule>
  </conditionalFormatting>
  <conditionalFormatting sqref="T112:U115">
    <cfRule type="cellIs" dxfId="10477" priority="165" operator="equal">
      <formula>"雨"</formula>
    </cfRule>
    <cfRule type="cellIs" dxfId="10476" priority="166" operator="equal">
      <formula>"休"</formula>
    </cfRule>
  </conditionalFormatting>
  <conditionalFormatting sqref="AA112:AB115">
    <cfRule type="cellIs" dxfId="10475" priority="163" operator="equal">
      <formula>"雨"</formula>
    </cfRule>
    <cfRule type="cellIs" dxfId="10474" priority="164" operator="equal">
      <formula>"休"</formula>
    </cfRule>
  </conditionalFormatting>
  <conditionalFormatting sqref="X126:Y129">
    <cfRule type="cellIs" dxfId="10473" priority="157" operator="equal">
      <formula>"雨"</formula>
    </cfRule>
    <cfRule type="cellIs" dxfId="10472" priority="158" operator="equal">
      <formula>"休"</formula>
    </cfRule>
  </conditionalFormatting>
  <conditionalFormatting sqref="N126:N129">
    <cfRule type="cellIs" dxfId="10471" priority="155" operator="equal">
      <formula>"雨"</formula>
    </cfRule>
    <cfRule type="cellIs" dxfId="10470" priority="156" operator="equal">
      <formula>"休"</formula>
    </cfRule>
  </conditionalFormatting>
  <conditionalFormatting sqref="P112:P115">
    <cfRule type="cellIs" dxfId="10469" priority="137" operator="equal">
      <formula>"雨"</formula>
    </cfRule>
    <cfRule type="cellIs" dxfId="10468" priority="138" operator="equal">
      <formula>"休"</formula>
    </cfRule>
  </conditionalFormatting>
  <conditionalFormatting sqref="J112:J115">
    <cfRule type="cellIs" dxfId="10467" priority="135" operator="equal">
      <formula>"雨"</formula>
    </cfRule>
    <cfRule type="cellIs" dxfId="10466" priority="136" operator="equal">
      <formula>"休"</formula>
    </cfRule>
  </conditionalFormatting>
  <conditionalFormatting sqref="Y98:Y101">
    <cfRule type="cellIs" dxfId="10465" priority="117" operator="equal">
      <formula>"雨"</formula>
    </cfRule>
    <cfRule type="cellIs" dxfId="10464" priority="118" operator="equal">
      <formula>"休"</formula>
    </cfRule>
  </conditionalFormatting>
  <conditionalFormatting sqref="AC84:AC87">
    <cfRule type="cellIs" dxfId="10463" priority="115" operator="equal">
      <formula>"雨"</formula>
    </cfRule>
    <cfRule type="cellIs" dxfId="10462" priority="116" operator="equal">
      <formula>"休"</formula>
    </cfRule>
  </conditionalFormatting>
  <conditionalFormatting sqref="U84:U87">
    <cfRule type="cellIs" dxfId="10461" priority="109" operator="equal">
      <formula>"雨"</formula>
    </cfRule>
    <cfRule type="cellIs" dxfId="10460" priority="110" operator="equal">
      <formula>"休"</formula>
    </cfRule>
  </conditionalFormatting>
  <conditionalFormatting sqref="O84:O87">
    <cfRule type="cellIs" dxfId="10459" priority="107" operator="equal">
      <formula>"雨"</formula>
    </cfRule>
    <cfRule type="cellIs" dxfId="10458" priority="108" operator="equal">
      <formula>"休"</formula>
    </cfRule>
  </conditionalFormatting>
  <conditionalFormatting sqref="G84:G87">
    <cfRule type="cellIs" dxfId="10457" priority="101" operator="equal">
      <formula>"雨"</formula>
    </cfRule>
    <cfRule type="cellIs" dxfId="10456" priority="102" operator="equal">
      <formula>"休"</formula>
    </cfRule>
  </conditionalFormatting>
  <conditionalFormatting sqref="AE70:AE73">
    <cfRule type="cellIs" dxfId="10455" priority="99" operator="equal">
      <formula>"雨"</formula>
    </cfRule>
    <cfRule type="cellIs" dxfId="10454" priority="100" operator="equal">
      <formula>"休"</formula>
    </cfRule>
  </conditionalFormatting>
  <conditionalFormatting sqref="W70:W73">
    <cfRule type="cellIs" dxfId="10453" priority="93" operator="equal">
      <formula>"雨"</formula>
    </cfRule>
    <cfRule type="cellIs" dxfId="10452" priority="94" operator="equal">
      <formula>"休"</formula>
    </cfRule>
  </conditionalFormatting>
  <conditionalFormatting sqref="Q70:Q73">
    <cfRule type="cellIs" dxfId="10451" priority="91" operator="equal">
      <formula>"雨"</formula>
    </cfRule>
    <cfRule type="cellIs" dxfId="10450" priority="92" operator="equal">
      <formula>"休"</formula>
    </cfRule>
  </conditionalFormatting>
  <conditionalFormatting sqref="I70:I73">
    <cfRule type="cellIs" dxfId="10449" priority="85" operator="equal">
      <formula>"雨"</formula>
    </cfRule>
    <cfRule type="cellIs" dxfId="10448" priority="86" operator="equal">
      <formula>"休"</formula>
    </cfRule>
  </conditionalFormatting>
  <conditionalFormatting sqref="AA56:AA59">
    <cfRule type="cellIs" dxfId="10447" priority="83" operator="equal">
      <formula>"雨"</formula>
    </cfRule>
    <cfRule type="cellIs" dxfId="10446" priority="84" operator="equal">
      <formula>"休"</formula>
    </cfRule>
  </conditionalFormatting>
  <conditionalFormatting sqref="S56:S59">
    <cfRule type="cellIs" dxfId="10445" priority="77" operator="equal">
      <formula>"雨"</formula>
    </cfRule>
    <cfRule type="cellIs" dxfId="10444" priority="78" operator="equal">
      <formula>"休"</formula>
    </cfRule>
  </conditionalFormatting>
  <conditionalFormatting sqref="M56:M59">
    <cfRule type="cellIs" dxfId="10443" priority="75" operator="equal">
      <formula>"雨"</formula>
    </cfRule>
    <cfRule type="cellIs" dxfId="10442" priority="76" operator="equal">
      <formula>"休"</formula>
    </cfRule>
  </conditionalFormatting>
  <conditionalFormatting sqref="U126:U129">
    <cfRule type="cellIs" dxfId="10441" priority="225" operator="equal">
      <formula>"雨"</formula>
    </cfRule>
    <cfRule type="cellIs" dxfId="10440" priority="226" operator="equal">
      <formula>"休"</formula>
    </cfRule>
  </conditionalFormatting>
  <conditionalFormatting sqref="I112:I115">
    <cfRule type="cellIs" dxfId="10439" priority="133" operator="equal">
      <formula>"雨"</formula>
    </cfRule>
    <cfRule type="cellIs" dxfId="10438" priority="134" operator="equal">
      <formula>"休"</formula>
    </cfRule>
  </conditionalFormatting>
  <conditionalFormatting sqref="E98:E101">
    <cfRule type="cellIs" dxfId="10437" priority="131" operator="equal">
      <formula>"雨"</formula>
    </cfRule>
    <cfRule type="cellIs" dxfId="10436" priority="132" operator="equal">
      <formula>"休"</formula>
    </cfRule>
  </conditionalFormatting>
  <conditionalFormatting sqref="V28:W31">
    <cfRule type="cellIs" dxfId="10435" priority="213" operator="equal">
      <formula>"雨"</formula>
    </cfRule>
    <cfRule type="cellIs" dxfId="10434" priority="214" operator="equal">
      <formula>"休"</formula>
    </cfRule>
  </conditionalFormatting>
  <conditionalFormatting sqref="AC28:AD31">
    <cfRule type="cellIs" dxfId="10433" priority="211" operator="equal">
      <formula>"雨"</formula>
    </cfRule>
    <cfRule type="cellIs" dxfId="10432" priority="212" operator="equal">
      <formula>"休"</formula>
    </cfRule>
  </conditionalFormatting>
  <conditionalFormatting sqref="E42:F45">
    <cfRule type="cellIs" dxfId="10431" priority="209" operator="equal">
      <formula>"雨"</formula>
    </cfRule>
    <cfRule type="cellIs" dxfId="10430" priority="210" operator="equal">
      <formula>"休"</formula>
    </cfRule>
  </conditionalFormatting>
  <conditionalFormatting sqref="L42:M45">
    <cfRule type="cellIs" dxfId="10429" priority="207" operator="equal">
      <formula>"雨"</formula>
    </cfRule>
    <cfRule type="cellIs" dxfId="10428" priority="208" operator="equal">
      <formula>"休"</formula>
    </cfRule>
  </conditionalFormatting>
  <conditionalFormatting sqref="S42:T45">
    <cfRule type="cellIs" dxfId="10427" priority="205" operator="equal">
      <formula>"雨"</formula>
    </cfRule>
    <cfRule type="cellIs" dxfId="10426" priority="206" operator="equal">
      <formula>"休"</formula>
    </cfRule>
  </conditionalFormatting>
  <conditionalFormatting sqref="Z42:AA45">
    <cfRule type="cellIs" dxfId="10425" priority="203" operator="equal">
      <formula>"雨"</formula>
    </cfRule>
    <cfRule type="cellIs" dxfId="10424" priority="204" operator="equal">
      <formula>"休"</formula>
    </cfRule>
  </conditionalFormatting>
  <conditionalFormatting sqref="U70:V73">
    <cfRule type="cellIs" dxfId="10423" priority="189" operator="equal">
      <formula>"雨"</formula>
    </cfRule>
    <cfRule type="cellIs" dxfId="10422" priority="190" operator="equal">
      <formula>"休"</formula>
    </cfRule>
  </conditionalFormatting>
  <conditionalFormatting sqref="AB70:AC73">
    <cfRule type="cellIs" dxfId="10421" priority="187" operator="equal">
      <formula>"雨"</formula>
    </cfRule>
    <cfRule type="cellIs" dxfId="10420" priority="188" operator="equal">
      <formula>"休"</formula>
    </cfRule>
  </conditionalFormatting>
  <conditionalFormatting sqref="D84:E87">
    <cfRule type="cellIs" dxfId="10419" priority="185" operator="equal">
      <formula>"雨"</formula>
    </cfRule>
    <cfRule type="cellIs" dxfId="10418" priority="186" operator="equal">
      <formula>"休"</formula>
    </cfRule>
  </conditionalFormatting>
  <conditionalFormatting sqref="K84:L87">
    <cfRule type="cellIs" dxfId="10417" priority="183" operator="equal">
      <formula>"雨"</formula>
    </cfRule>
    <cfRule type="cellIs" dxfId="10416" priority="184" operator="equal">
      <formula>"休"</formula>
    </cfRule>
  </conditionalFormatting>
  <conditionalFormatting sqref="I98:J101">
    <cfRule type="cellIs" dxfId="10415" priority="177" operator="equal">
      <formula>"雨"</formula>
    </cfRule>
    <cfRule type="cellIs" dxfId="10414" priority="178" operator="equal">
      <formula>"休"</formula>
    </cfRule>
  </conditionalFormatting>
  <conditionalFormatting sqref="P98:Q101">
    <cfRule type="cellIs" dxfId="10413" priority="175" operator="equal">
      <formula>"雨"</formula>
    </cfRule>
    <cfRule type="cellIs" dxfId="10412" priority="176" operator="equal">
      <formula>"休"</formula>
    </cfRule>
  </conditionalFormatting>
  <conditionalFormatting sqref="F112:G115">
    <cfRule type="cellIs" dxfId="10411" priority="169" operator="equal">
      <formula>"雨"</formula>
    </cfRule>
    <cfRule type="cellIs" dxfId="10410" priority="170" operator="equal">
      <formula>"休"</formula>
    </cfRule>
  </conditionalFormatting>
  <conditionalFormatting sqref="M112:N115">
    <cfRule type="cellIs" dxfId="10409" priority="167" operator="equal">
      <formula>"雨"</formula>
    </cfRule>
    <cfRule type="cellIs" dxfId="10408" priority="168" operator="equal">
      <formula>"休"</formula>
    </cfRule>
  </conditionalFormatting>
  <conditionalFormatting sqref="J126:K129">
    <cfRule type="cellIs" dxfId="10407" priority="161" operator="equal">
      <formula>"雨"</formula>
    </cfRule>
    <cfRule type="cellIs" dxfId="10406" priority="162" operator="equal">
      <formula>"休"</formula>
    </cfRule>
  </conditionalFormatting>
  <conditionalFormatting sqref="Q126:R129">
    <cfRule type="cellIs" dxfId="10405" priority="159" operator="equal">
      <formula>"雨"</formula>
    </cfRule>
    <cfRule type="cellIs" dxfId="10404" priority="160" operator="equal">
      <formula>"休"</formula>
    </cfRule>
  </conditionalFormatting>
  <conditionalFormatting sqref="M126:M129">
    <cfRule type="cellIs" dxfId="10403" priority="153" operator="equal">
      <formula>"雨"</formula>
    </cfRule>
    <cfRule type="cellIs" dxfId="10402" priority="154" operator="equal">
      <formula>"休"</formula>
    </cfRule>
  </conditionalFormatting>
  <conditionalFormatting sqref="G126:G129">
    <cfRule type="cellIs" dxfId="10401" priority="151" operator="equal">
      <formula>"雨"</formula>
    </cfRule>
    <cfRule type="cellIs" dxfId="10400" priority="152" operator="equal">
      <formula>"休"</formula>
    </cfRule>
  </conditionalFormatting>
  <conditionalFormatting sqref="F126:F129">
    <cfRule type="cellIs" dxfId="10399" priority="149" operator="equal">
      <formula>"雨"</formula>
    </cfRule>
    <cfRule type="cellIs" dxfId="10398" priority="150" operator="equal">
      <formula>"休"</formula>
    </cfRule>
  </conditionalFormatting>
  <conditionalFormatting sqref="AE112:AE115">
    <cfRule type="cellIs" dxfId="10397" priority="147" operator="equal">
      <formula>"雨"</formula>
    </cfRule>
    <cfRule type="cellIs" dxfId="10396" priority="148" operator="equal">
      <formula>"休"</formula>
    </cfRule>
  </conditionalFormatting>
  <conditionalFormatting sqref="AD112:AD115">
    <cfRule type="cellIs" dxfId="10395" priority="145" operator="equal">
      <formula>"雨"</formula>
    </cfRule>
    <cfRule type="cellIs" dxfId="10394" priority="146" operator="equal">
      <formula>"休"</formula>
    </cfRule>
  </conditionalFormatting>
  <conditionalFormatting sqref="X112:X115">
    <cfRule type="cellIs" dxfId="10393" priority="143" operator="equal">
      <formula>"雨"</formula>
    </cfRule>
    <cfRule type="cellIs" dxfId="10392" priority="144" operator="equal">
      <formula>"休"</formula>
    </cfRule>
  </conditionalFormatting>
  <conditionalFormatting sqref="W112:W115">
    <cfRule type="cellIs" dxfId="10391" priority="141" operator="equal">
      <formula>"雨"</formula>
    </cfRule>
    <cfRule type="cellIs" dxfId="10390" priority="142" operator="equal">
      <formula>"休"</formula>
    </cfRule>
  </conditionalFormatting>
  <conditionalFormatting sqref="Q112:Q115">
    <cfRule type="cellIs" dxfId="10389" priority="139" operator="equal">
      <formula>"雨"</formula>
    </cfRule>
    <cfRule type="cellIs" dxfId="10388" priority="140" operator="equal">
      <formula>"休"</formula>
    </cfRule>
  </conditionalFormatting>
  <conditionalFormatting sqref="D98:D101">
    <cfRule type="cellIs" dxfId="10387" priority="129" operator="equal">
      <formula>"雨"</formula>
    </cfRule>
    <cfRule type="cellIs" dxfId="10386" priority="130" operator="equal">
      <formula>"休"</formula>
    </cfRule>
  </conditionalFormatting>
  <conditionalFormatting sqref="L98:L101">
    <cfRule type="cellIs" dxfId="10385" priority="127" operator="equal">
      <formula>"雨"</formula>
    </cfRule>
    <cfRule type="cellIs" dxfId="10384" priority="128" operator="equal">
      <formula>"休"</formula>
    </cfRule>
  </conditionalFormatting>
  <conditionalFormatting sqref="K98:K101">
    <cfRule type="cellIs" dxfId="10383" priority="125" operator="equal">
      <formula>"雨"</formula>
    </cfRule>
    <cfRule type="cellIs" dxfId="10382" priority="126" operator="equal">
      <formula>"休"</formula>
    </cfRule>
  </conditionalFormatting>
  <conditionalFormatting sqref="S98:S101">
    <cfRule type="cellIs" dxfId="10381" priority="123" operator="equal">
      <formula>"雨"</formula>
    </cfRule>
    <cfRule type="cellIs" dxfId="10380" priority="124" operator="equal">
      <formula>"休"</formula>
    </cfRule>
  </conditionalFormatting>
  <conditionalFormatting sqref="R98:R101">
    <cfRule type="cellIs" dxfId="10379" priority="121" operator="equal">
      <formula>"雨"</formula>
    </cfRule>
    <cfRule type="cellIs" dxfId="10378" priority="122" operator="equal">
      <formula>"休"</formula>
    </cfRule>
  </conditionalFormatting>
  <conditionalFormatting sqref="Z98:Z101">
    <cfRule type="cellIs" dxfId="10377" priority="119" operator="equal">
      <formula>"雨"</formula>
    </cfRule>
    <cfRule type="cellIs" dxfId="10376" priority="120" operator="equal">
      <formula>"休"</formula>
    </cfRule>
  </conditionalFormatting>
  <conditionalFormatting sqref="AB84:AB87">
    <cfRule type="cellIs" dxfId="10375" priority="113" operator="equal">
      <formula>"雨"</formula>
    </cfRule>
    <cfRule type="cellIs" dxfId="10374" priority="114" operator="equal">
      <formula>"休"</formula>
    </cfRule>
  </conditionalFormatting>
  <conditionalFormatting sqref="V84:V87">
    <cfRule type="cellIs" dxfId="10373" priority="111" operator="equal">
      <formula>"雨"</formula>
    </cfRule>
    <cfRule type="cellIs" dxfId="10372" priority="112" operator="equal">
      <formula>"休"</formula>
    </cfRule>
  </conditionalFormatting>
  <conditionalFormatting sqref="N84:N87">
    <cfRule type="cellIs" dxfId="10371" priority="105" operator="equal">
      <formula>"雨"</formula>
    </cfRule>
    <cfRule type="cellIs" dxfId="10370" priority="106" operator="equal">
      <formula>"休"</formula>
    </cfRule>
  </conditionalFormatting>
  <conditionalFormatting sqref="H84:H87">
    <cfRule type="cellIs" dxfId="10369" priority="103" operator="equal">
      <formula>"雨"</formula>
    </cfRule>
    <cfRule type="cellIs" dxfId="10368" priority="104" operator="equal">
      <formula>"休"</formula>
    </cfRule>
  </conditionalFormatting>
  <conditionalFormatting sqref="AD70:AD73">
    <cfRule type="cellIs" dxfId="10367" priority="97" operator="equal">
      <formula>"雨"</formula>
    </cfRule>
    <cfRule type="cellIs" dxfId="10366" priority="98" operator="equal">
      <formula>"休"</formula>
    </cfRule>
  </conditionalFormatting>
  <conditionalFormatting sqref="X70:X73">
    <cfRule type="cellIs" dxfId="10365" priority="95" operator="equal">
      <formula>"雨"</formula>
    </cfRule>
    <cfRule type="cellIs" dxfId="10364" priority="96" operator="equal">
      <formula>"休"</formula>
    </cfRule>
  </conditionalFormatting>
  <conditionalFormatting sqref="P70:P73">
    <cfRule type="cellIs" dxfId="10363" priority="89" operator="equal">
      <formula>"雨"</formula>
    </cfRule>
    <cfRule type="cellIs" dxfId="10362" priority="90" operator="equal">
      <formula>"休"</formula>
    </cfRule>
  </conditionalFormatting>
  <conditionalFormatting sqref="J70:J73">
    <cfRule type="cellIs" dxfId="10361" priority="87" operator="equal">
      <formula>"雨"</formula>
    </cfRule>
    <cfRule type="cellIs" dxfId="10360" priority="88" operator="equal">
      <formula>"休"</formula>
    </cfRule>
  </conditionalFormatting>
  <conditionalFormatting sqref="Z56:Z59">
    <cfRule type="cellIs" dxfId="10359" priority="81" operator="equal">
      <formula>"雨"</formula>
    </cfRule>
    <cfRule type="cellIs" dxfId="10358" priority="82" operator="equal">
      <formula>"休"</formula>
    </cfRule>
  </conditionalFormatting>
  <conditionalFormatting sqref="T56:T59">
    <cfRule type="cellIs" dxfId="10357" priority="79" operator="equal">
      <formula>"雨"</formula>
    </cfRule>
    <cfRule type="cellIs" dxfId="10356" priority="80" operator="equal">
      <formula>"休"</formula>
    </cfRule>
  </conditionalFormatting>
  <conditionalFormatting sqref="L56:L59">
    <cfRule type="cellIs" dxfId="10355" priority="73" operator="equal">
      <formula>"雨"</formula>
    </cfRule>
    <cfRule type="cellIs" dxfId="10354" priority="74" operator="equal">
      <formula>"休"</formula>
    </cfRule>
  </conditionalFormatting>
  <conditionalFormatting sqref="F56:F59">
    <cfRule type="cellIs" dxfId="10353" priority="71" operator="equal">
      <formula>"雨"</formula>
    </cfRule>
    <cfRule type="cellIs" dxfId="10352" priority="72" operator="equal">
      <formula>"休"</formula>
    </cfRule>
  </conditionalFormatting>
  <conditionalFormatting sqref="E56:E59">
    <cfRule type="cellIs" dxfId="10351" priority="69" operator="equal">
      <formula>"雨"</formula>
    </cfRule>
    <cfRule type="cellIs" dxfId="10350" priority="70" operator="equal">
      <formula>"休"</formula>
    </cfRule>
  </conditionalFormatting>
  <conditionalFormatting sqref="P42:P45">
    <cfRule type="cellIs" dxfId="10349" priority="67" operator="equal">
      <formula>"雨"</formula>
    </cfRule>
    <cfRule type="cellIs" dxfId="10348" priority="68" operator="equal">
      <formula>"休"</formula>
    </cfRule>
  </conditionalFormatting>
  <conditionalFormatting sqref="O42:O45">
    <cfRule type="cellIs" dxfId="10347" priority="65" operator="equal">
      <formula>"雨"</formula>
    </cfRule>
    <cfRule type="cellIs" dxfId="10346" priority="66" operator="equal">
      <formula>"休"</formula>
    </cfRule>
  </conditionalFormatting>
  <conditionalFormatting sqref="W42:W45">
    <cfRule type="cellIs" dxfId="10345" priority="63" operator="equal">
      <formula>"雨"</formula>
    </cfRule>
    <cfRule type="cellIs" dxfId="10344" priority="64" operator="equal">
      <formula>"休"</formula>
    </cfRule>
  </conditionalFormatting>
  <conditionalFormatting sqref="V42:V45">
    <cfRule type="cellIs" dxfId="10343" priority="61" operator="equal">
      <formula>"雨"</formula>
    </cfRule>
    <cfRule type="cellIs" dxfId="10342" priority="62" operator="equal">
      <formula>"休"</formula>
    </cfRule>
  </conditionalFormatting>
  <conditionalFormatting sqref="AD42:AD45">
    <cfRule type="cellIs" dxfId="10341" priority="59" operator="equal">
      <formula>"雨"</formula>
    </cfRule>
    <cfRule type="cellIs" dxfId="10340" priority="60" operator="equal">
      <formula>"休"</formula>
    </cfRule>
  </conditionalFormatting>
  <conditionalFormatting sqref="AC42:AC45">
    <cfRule type="cellIs" dxfId="10339" priority="57" operator="equal">
      <formula>"雨"</formula>
    </cfRule>
    <cfRule type="cellIs" dxfId="10338" priority="58" operator="equal">
      <formula>"休"</formula>
    </cfRule>
  </conditionalFormatting>
  <conditionalFormatting sqref="I42:I45">
    <cfRule type="cellIs" dxfId="10337" priority="55" operator="equal">
      <formula>"雨"</formula>
    </cfRule>
    <cfRule type="cellIs" dxfId="10336" priority="56" operator="equal">
      <formula>"休"</formula>
    </cfRule>
  </conditionalFormatting>
  <conditionalFormatting sqref="AF28:AF31">
    <cfRule type="cellIs" dxfId="10335" priority="51" operator="equal">
      <formula>"雨"</formula>
    </cfRule>
    <cfRule type="cellIs" dxfId="10334" priority="52" operator="equal">
      <formula>"休"</formula>
    </cfRule>
  </conditionalFormatting>
  <conditionalFormatting sqref="Y28:Y31">
    <cfRule type="cellIs" dxfId="10333" priority="47" operator="equal">
      <formula>"雨"</formula>
    </cfRule>
    <cfRule type="cellIs" dxfId="10332" priority="48" operator="equal">
      <formula>"休"</formula>
    </cfRule>
  </conditionalFormatting>
  <conditionalFormatting sqref="R28:R31">
    <cfRule type="cellIs" dxfId="10331" priority="43" operator="equal">
      <formula>"雨"</formula>
    </cfRule>
    <cfRule type="cellIs" dxfId="10330" priority="44" operator="equal">
      <formula>"休"</formula>
    </cfRule>
  </conditionalFormatting>
  <conditionalFormatting sqref="K28:K31">
    <cfRule type="cellIs" dxfId="10329" priority="39" operator="equal">
      <formula>"雨"</formula>
    </cfRule>
    <cfRule type="cellIs" dxfId="10328" priority="40" operator="equal">
      <formula>"休"</formula>
    </cfRule>
  </conditionalFormatting>
  <conditionalFormatting sqref="N14:N17">
    <cfRule type="cellIs" dxfId="10327" priority="35" operator="equal">
      <formula>"雨"</formula>
    </cfRule>
    <cfRule type="cellIs" dxfId="10326" priority="36" operator="equal">
      <formula>"休"</formula>
    </cfRule>
  </conditionalFormatting>
  <conditionalFormatting sqref="G14:G17">
    <cfRule type="cellIs" dxfId="10325" priority="31" operator="equal">
      <formula>"雨"</formula>
    </cfRule>
    <cfRule type="cellIs" dxfId="10324" priority="32" operator="equal">
      <formula>"休"</formula>
    </cfRule>
  </conditionalFormatting>
  <conditionalFormatting sqref="U14:U17">
    <cfRule type="cellIs" dxfId="10323" priority="27" operator="equal">
      <formula>"雨"</formula>
    </cfRule>
    <cfRule type="cellIs" dxfId="10322" priority="28" operator="equal">
      <formula>"休"</formula>
    </cfRule>
  </conditionalFormatting>
  <conditionalFormatting sqref="T14:T17">
    <cfRule type="cellIs" dxfId="10321" priority="25" operator="equal">
      <formula>"雨"</formula>
    </cfRule>
    <cfRule type="cellIs" dxfId="10320" priority="26" operator="equal">
      <formula>"休"</formula>
    </cfRule>
  </conditionalFormatting>
  <conditionalFormatting sqref="AB14:AB17">
    <cfRule type="cellIs" dxfId="10319" priority="23" operator="equal">
      <formula>"雨"</formula>
    </cfRule>
    <cfRule type="cellIs" dxfId="10318" priority="24" operator="equal">
      <formula>"休"</formula>
    </cfRule>
  </conditionalFormatting>
  <conditionalFormatting sqref="AA14:AA17">
    <cfRule type="cellIs" dxfId="10317" priority="21" operator="equal">
      <formula>"雨"</formula>
    </cfRule>
    <cfRule type="cellIs" dxfId="10316" priority="22" operator="equal">
      <formula>"休"</formula>
    </cfRule>
  </conditionalFormatting>
  <conditionalFormatting sqref="AI31">
    <cfRule type="expression" dxfId="10315" priority="20">
      <formula>AI31="NG"</formula>
    </cfRule>
  </conditionalFormatting>
  <conditionalFormatting sqref="AI45">
    <cfRule type="expression" dxfId="10314" priority="19">
      <formula>AI45="NG"</formula>
    </cfRule>
  </conditionalFormatting>
  <conditionalFormatting sqref="AI59">
    <cfRule type="expression" dxfId="10313" priority="18">
      <formula>AI59="NG"</formula>
    </cfRule>
  </conditionalFormatting>
  <conditionalFormatting sqref="AI73">
    <cfRule type="expression" dxfId="10312" priority="17">
      <formula>AI73="NG"</formula>
    </cfRule>
  </conditionalFormatting>
  <conditionalFormatting sqref="AI87">
    <cfRule type="expression" dxfId="10311" priority="16">
      <formula>AI87="NG"</formula>
    </cfRule>
  </conditionalFormatting>
  <conditionalFormatting sqref="AI101">
    <cfRule type="expression" dxfId="10310" priority="15">
      <formula>AI101="NG"</formula>
    </cfRule>
  </conditionalFormatting>
  <conditionalFormatting sqref="AI115">
    <cfRule type="expression" dxfId="10309" priority="14">
      <formula>AI115="NG"</formula>
    </cfRule>
  </conditionalFormatting>
  <conditionalFormatting sqref="AI129">
    <cfRule type="expression" dxfId="10308" priority="13">
      <formula>AI129="NG"</formula>
    </cfRule>
  </conditionalFormatting>
  <conditionalFormatting sqref="AI143">
    <cfRule type="expression" dxfId="10307" priority="12">
      <formula>AI143="NG"</formula>
    </cfRule>
  </conditionalFormatting>
  <conditionalFormatting sqref="AI157">
    <cfRule type="expression" dxfId="10306" priority="11">
      <formula>AI157="NG"</formula>
    </cfRule>
  </conditionalFormatting>
  <conditionalFormatting sqref="AI171">
    <cfRule type="expression" dxfId="10305" priority="10">
      <formula>AI171="NG"</formula>
    </cfRule>
  </conditionalFormatting>
  <conditionalFormatting sqref="AI185">
    <cfRule type="expression" dxfId="10304" priority="9">
      <formula>AI185="NG"</formula>
    </cfRule>
  </conditionalFormatting>
  <conditionalFormatting sqref="AI199">
    <cfRule type="expression" dxfId="10303" priority="8">
      <formula>AI199="NG"</formula>
    </cfRule>
  </conditionalFormatting>
  <conditionalFormatting sqref="AI213">
    <cfRule type="expression" dxfId="10302" priority="7">
      <formula>AI213="NG"</formula>
    </cfRule>
  </conditionalFormatting>
  <conditionalFormatting sqref="AI227">
    <cfRule type="expression" dxfId="10301" priority="6">
      <formula>AI227="NG"</formula>
    </cfRule>
  </conditionalFormatting>
  <conditionalFormatting sqref="AI241">
    <cfRule type="expression" dxfId="10300" priority="5">
      <formula>AI241="NG"</formula>
    </cfRule>
  </conditionalFormatting>
  <conditionalFormatting sqref="AI255">
    <cfRule type="expression" dxfId="10299" priority="4">
      <formula>AI255="NG"</formula>
    </cfRule>
  </conditionalFormatting>
  <conditionalFormatting sqref="AI269">
    <cfRule type="expression" dxfId="10298" priority="3">
      <formula>AI269="NG"</formula>
    </cfRule>
  </conditionalFormatting>
  <conditionalFormatting sqref="AI283">
    <cfRule type="expression" dxfId="10297" priority="2">
      <formula>AI283="NG"</formula>
    </cfRule>
  </conditionalFormatting>
  <conditionalFormatting sqref="AI297">
    <cfRule type="expression" dxfId="10296" priority="1">
      <formula>AI297="NG"</formula>
    </cfRule>
  </conditionalFormatting>
  <dataValidations count="4">
    <dataValidation type="custom" allowBlank="1" showInputMessage="1" showErrorMessage="1" sqref="AG4:AH5">
      <formula1>"IFERROR（G5="""",""-"")"</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s>
  <pageMargins left="0.7" right="0.7" top="0.75" bottom="0.75" header="0.3" footer="0.3"/>
  <pageSetup paperSize="9" scale="58" orientation="portrait" r:id="rId1"/>
  <rowBreaks count="2" manualBreakCount="2">
    <brk id="132" max="34" man="1"/>
    <brk id="259" max="34" man="1"/>
  </rowBreaks>
  <colBreaks count="1" manualBreakCount="1">
    <brk id="35"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99"/>
  <sheetViews>
    <sheetView view="pageBreakPreview" zoomScale="75" zoomScaleNormal="100" zoomScaleSheetLayoutView="75" workbookViewId="0">
      <selection activeCell="G4" sqref="G4:J4"/>
    </sheetView>
  </sheetViews>
  <sheetFormatPr defaultColWidth="9" defaultRowHeight="13.2"/>
  <cols>
    <col min="1" max="1" width="3.6640625" style="1838" customWidth="1"/>
    <col min="2" max="2" width="11" style="1836" customWidth="1"/>
    <col min="3" max="33" width="3.77734375" style="1836" customWidth="1"/>
    <col min="34" max="34" width="11.109375" style="1838" customWidth="1"/>
    <col min="35" max="35" width="8.44140625" style="1836" bestFit="1" customWidth="1"/>
    <col min="36" max="16384" width="9" style="1838"/>
  </cols>
  <sheetData>
    <row r="1" spans="2:37" ht="19.8" thickBot="1">
      <c r="B1" s="1835" t="s">
        <v>2462</v>
      </c>
      <c r="M1" s="1837"/>
      <c r="AI1" s="1839"/>
    </row>
    <row r="2" spans="2:37" ht="13.5" customHeight="1">
      <c r="Q2" s="1838"/>
      <c r="S2" s="1840"/>
      <c r="T2" s="1841"/>
      <c r="U2" s="4066" t="s">
        <v>1187</v>
      </c>
      <c r="V2" s="4067"/>
      <c r="W2" s="4066" t="s">
        <v>1169</v>
      </c>
      <c r="X2" s="4067"/>
      <c r="Y2" s="4068" t="s">
        <v>1170</v>
      </c>
      <c r="Z2" s="4069"/>
      <c r="AB2" s="4070" t="s">
        <v>2450</v>
      </c>
      <c r="AC2" s="4071"/>
      <c r="AD2" s="4071"/>
      <c r="AE2" s="4071"/>
      <c r="AF2" s="4071"/>
      <c r="AG2" s="4074" t="str">
        <f>IF(AND(AG4="未達成",Y4&lt;0.285),"未達成","達成")</f>
        <v>達成</v>
      </c>
      <c r="AH2" s="4075"/>
      <c r="AI2" s="1838"/>
    </row>
    <row r="3" spans="2:37" ht="13.5" customHeight="1" thickBot="1">
      <c r="B3" s="4078" t="s">
        <v>1173</v>
      </c>
      <c r="C3" s="4078"/>
      <c r="D3" s="4078"/>
      <c r="E3" s="4078"/>
      <c r="F3" s="1836" t="s">
        <v>1174</v>
      </c>
      <c r="G3" s="1842" t="str">
        <f>入力シート!C10</f>
        <v>○○校区道路改良工事</v>
      </c>
      <c r="H3" s="1842"/>
      <c r="I3" s="1843"/>
      <c r="J3" s="1842"/>
      <c r="K3" s="1842"/>
      <c r="L3" s="1842"/>
      <c r="M3" s="1842"/>
      <c r="N3" s="1842"/>
      <c r="O3" s="1842"/>
      <c r="P3" s="1842"/>
      <c r="R3" s="1838"/>
      <c r="S3" s="4079" t="s">
        <v>1175</v>
      </c>
      <c r="T3" s="4080"/>
      <c r="U3" s="4081">
        <f>+AI12+AI26+AI40+AI54+AI68+AI82+AI96+AI110+AI124+AI138+AI152+AI166+AI180+AI194+AI208</f>
        <v>254</v>
      </c>
      <c r="V3" s="4082"/>
      <c r="W3" s="4083">
        <f>AI13+AI27+AI41+AI55+AI69+AI83+AI97+AI111+AI125+AI139+AI153+AI167+AI181+AI195+AI209+AI223+AI237+AI251+AI265+AI279+AI293</f>
        <v>74</v>
      </c>
      <c r="X3" s="4084"/>
      <c r="Y3" s="4085">
        <f>ROUNDDOWN(W3/U3,3)</f>
        <v>0.29099999999999998</v>
      </c>
      <c r="Z3" s="4086"/>
      <c r="AB3" s="4072"/>
      <c r="AC3" s="4073"/>
      <c r="AD3" s="4073"/>
      <c r="AE3" s="4073"/>
      <c r="AF3" s="4073"/>
      <c r="AG3" s="4076"/>
      <c r="AH3" s="4077"/>
      <c r="AI3" s="1838"/>
      <c r="AJ3" s="1844"/>
    </row>
    <row r="4" spans="2:37" ht="13.5" customHeight="1" thickBot="1">
      <c r="B4" s="4078" t="s">
        <v>1177</v>
      </c>
      <c r="C4" s="4078"/>
      <c r="D4" s="4078"/>
      <c r="E4" s="4078"/>
      <c r="F4" s="1836" t="s">
        <v>1174</v>
      </c>
      <c r="G4" s="4102">
        <v>45420</v>
      </c>
      <c r="H4" s="4103"/>
      <c r="I4" s="4103"/>
      <c r="J4" s="4104"/>
      <c r="R4" s="1838"/>
      <c r="S4" s="4105" t="s">
        <v>1178</v>
      </c>
      <c r="T4" s="4106"/>
      <c r="U4" s="4107">
        <f>+U3</f>
        <v>254</v>
      </c>
      <c r="V4" s="4108"/>
      <c r="W4" s="4109">
        <f>+AI15+AI29+AI43+AI57+AI71+AI85+AI99+AI113+AI127+AI141+AI155+AI169+AI183+AI197+AI211</f>
        <v>74</v>
      </c>
      <c r="X4" s="4110"/>
      <c r="Y4" s="4111">
        <f>ROUNDDOWN(W4/U4,3)</f>
        <v>0.29099999999999998</v>
      </c>
      <c r="Z4" s="4112"/>
      <c r="AB4" s="4070" t="s">
        <v>2452</v>
      </c>
      <c r="AC4" s="4071"/>
      <c r="AD4" s="4071"/>
      <c r="AE4" s="4071"/>
      <c r="AF4" s="4071"/>
      <c r="AG4" s="4074" t="str">
        <f>IF(COUNTIF(AI10:AI299,"NG")&gt;=1,"未達成","達成")</f>
        <v>達成</v>
      </c>
      <c r="AH4" s="4075"/>
      <c r="AI4" s="1845"/>
      <c r="AK4" s="1844"/>
    </row>
    <row r="5" spans="2:37" ht="13.5" customHeight="1" thickTop="1" thickBot="1">
      <c r="B5" s="4093" t="s">
        <v>1180</v>
      </c>
      <c r="C5" s="4093"/>
      <c r="D5" s="4093"/>
      <c r="E5" s="4093"/>
      <c r="F5" s="1836" t="s">
        <v>1174</v>
      </c>
      <c r="G5" s="4094">
        <v>45682</v>
      </c>
      <c r="H5" s="4094"/>
      <c r="I5" s="4094"/>
      <c r="J5" s="4094"/>
      <c r="L5" s="4095" t="s">
        <v>1181</v>
      </c>
      <c r="M5" s="4095"/>
      <c r="N5" s="4095"/>
      <c r="O5" s="1836" t="s">
        <v>1174</v>
      </c>
      <c r="P5" s="4096">
        <f>+G5-G4+1</f>
        <v>263</v>
      </c>
      <c r="Q5" s="4096"/>
      <c r="R5" s="4096"/>
      <c r="S5" s="4097" t="s">
        <v>2453</v>
      </c>
      <c r="T5" s="4098"/>
      <c r="U5" s="4099">
        <f>AI18+AI32+AI46+AI60+AI74+AI88+AI102+AI116+AI130+AI144+AI158+AI172+AI186+AI200+AI214+AI228+AI242+AI256+AI270+AI284+AI298</f>
        <v>9</v>
      </c>
      <c r="V5" s="4099"/>
      <c r="W5" s="4099">
        <f>AI19+AI33+AI47+AI61+AI75+AI89+AI103+AI117+AI131+AI145+AI159+AI173+AI187+AI201+AI215+AI229+AI243+AI257+AI271+AI285+AI299</f>
        <v>9</v>
      </c>
      <c r="X5" s="4099"/>
      <c r="Y5" s="4100">
        <f>ROUNDDOWN(W5/U5,3)</f>
        <v>1</v>
      </c>
      <c r="Z5" s="4101"/>
      <c r="AA5" s="1846"/>
      <c r="AB5" s="4072"/>
      <c r="AC5" s="4073"/>
      <c r="AD5" s="4073"/>
      <c r="AE5" s="4073"/>
      <c r="AF5" s="4073"/>
      <c r="AG5" s="4076"/>
      <c r="AH5" s="4077"/>
      <c r="AI5" s="1845"/>
      <c r="AK5" s="1844"/>
    </row>
    <row r="6" spans="2:37" ht="18" customHeight="1">
      <c r="B6" s="1847"/>
      <c r="C6" s="1847"/>
      <c r="D6" s="1847"/>
      <c r="E6" s="1847"/>
      <c r="G6" s="1848"/>
      <c r="H6" s="1848"/>
      <c r="I6" s="1848"/>
      <c r="J6" s="1848"/>
      <c r="K6" s="1849"/>
      <c r="L6" s="1850"/>
      <c r="M6" s="1850"/>
      <c r="N6" s="1850"/>
      <c r="P6" s="1851"/>
      <c r="Q6" s="1851"/>
      <c r="R6" s="1851"/>
      <c r="AA6" s="1846"/>
      <c r="AB6" s="1852"/>
      <c r="AC6" s="1852"/>
      <c r="AD6" s="1852"/>
      <c r="AE6" s="1852"/>
      <c r="AF6" s="1852"/>
      <c r="AG6" s="1852"/>
      <c r="AH6" s="1852"/>
      <c r="AI6" s="1845"/>
      <c r="AK6" s="1844"/>
    </row>
    <row r="7" spans="2:37" ht="13.5" hidden="1" customHeight="1">
      <c r="C7" s="1838">
        <f>YEAR(G4)</f>
        <v>2024</v>
      </c>
      <c r="D7" s="1838">
        <f>MONTH(G4)</f>
        <v>5</v>
      </c>
      <c r="E7" s="1838"/>
      <c r="F7" s="1853">
        <f>DATE(C7,D7,1)</f>
        <v>45413</v>
      </c>
      <c r="W7" s="1854"/>
      <c r="X7" s="1854"/>
      <c r="Y7" s="1854"/>
      <c r="Z7" s="1854"/>
      <c r="AA7" s="1854"/>
      <c r="AB7" s="1854"/>
      <c r="AC7" s="1854"/>
      <c r="AD7" s="1854"/>
      <c r="AE7" s="1854"/>
      <c r="AF7" s="1854"/>
      <c r="AG7" s="1854"/>
    </row>
    <row r="8" spans="2:37" ht="13.5" customHeight="1">
      <c r="B8" s="1855" t="s">
        <v>2454</v>
      </c>
      <c r="C8" s="4088">
        <f>C9</f>
        <v>45413</v>
      </c>
      <c r="D8" s="4088"/>
      <c r="E8" s="4088"/>
      <c r="F8" s="4088"/>
      <c r="G8" s="4088"/>
      <c r="H8" s="4088"/>
      <c r="I8" s="4088"/>
      <c r="J8" s="4088"/>
      <c r="K8" s="4088"/>
      <c r="L8" s="4088"/>
      <c r="M8" s="4088"/>
      <c r="N8" s="4088"/>
      <c r="O8" s="4088"/>
      <c r="P8" s="4088"/>
      <c r="Q8" s="4088"/>
      <c r="R8" s="4088"/>
      <c r="S8" s="4088"/>
      <c r="T8" s="4088"/>
      <c r="U8" s="4088"/>
      <c r="V8" s="4088"/>
      <c r="W8" s="4088"/>
      <c r="X8" s="4088"/>
      <c r="Y8" s="4088"/>
      <c r="Z8" s="4088"/>
      <c r="AA8" s="4088"/>
      <c r="AB8" s="4088"/>
      <c r="AC8" s="4088"/>
      <c r="AD8" s="4088"/>
      <c r="AE8" s="4088"/>
      <c r="AF8" s="4088"/>
      <c r="AG8" s="4088"/>
      <c r="AH8" s="4088"/>
      <c r="AI8" s="4089"/>
    </row>
    <row r="9" spans="2:37" hidden="1">
      <c r="B9" s="1856"/>
      <c r="C9" s="1857">
        <f>DATE($C7,$D7,1)</f>
        <v>45413</v>
      </c>
      <c r="D9" s="1858">
        <f>C9+1</f>
        <v>45414</v>
      </c>
      <c r="E9" s="1858">
        <f t="shared" ref="E9:AG9" si="0">D9+1</f>
        <v>45415</v>
      </c>
      <c r="F9" s="1858">
        <f t="shared" si="0"/>
        <v>45416</v>
      </c>
      <c r="G9" s="1858">
        <f t="shared" si="0"/>
        <v>45417</v>
      </c>
      <c r="H9" s="1858">
        <f t="shared" si="0"/>
        <v>45418</v>
      </c>
      <c r="I9" s="1858">
        <f t="shared" si="0"/>
        <v>45419</v>
      </c>
      <c r="J9" s="1858">
        <f t="shared" si="0"/>
        <v>45420</v>
      </c>
      <c r="K9" s="1858">
        <f t="shared" si="0"/>
        <v>45421</v>
      </c>
      <c r="L9" s="1858">
        <f t="shared" si="0"/>
        <v>45422</v>
      </c>
      <c r="M9" s="1858">
        <f t="shared" si="0"/>
        <v>45423</v>
      </c>
      <c r="N9" s="1858">
        <f t="shared" si="0"/>
        <v>45424</v>
      </c>
      <c r="O9" s="1858">
        <f t="shared" si="0"/>
        <v>45425</v>
      </c>
      <c r="P9" s="1858">
        <f t="shared" si="0"/>
        <v>45426</v>
      </c>
      <c r="Q9" s="1858">
        <f t="shared" si="0"/>
        <v>45427</v>
      </c>
      <c r="R9" s="1858">
        <f t="shared" si="0"/>
        <v>45428</v>
      </c>
      <c r="S9" s="1858">
        <f t="shared" si="0"/>
        <v>45429</v>
      </c>
      <c r="T9" s="1858">
        <f t="shared" si="0"/>
        <v>45430</v>
      </c>
      <c r="U9" s="1858">
        <f t="shared" si="0"/>
        <v>45431</v>
      </c>
      <c r="V9" s="1858">
        <f t="shared" si="0"/>
        <v>45432</v>
      </c>
      <c r="W9" s="1858">
        <f t="shared" si="0"/>
        <v>45433</v>
      </c>
      <c r="X9" s="1858">
        <f t="shared" si="0"/>
        <v>45434</v>
      </c>
      <c r="Y9" s="1858">
        <f t="shared" si="0"/>
        <v>45435</v>
      </c>
      <c r="Z9" s="1858">
        <f t="shared" si="0"/>
        <v>45436</v>
      </c>
      <c r="AA9" s="1858">
        <f t="shared" si="0"/>
        <v>45437</v>
      </c>
      <c r="AB9" s="1858">
        <f t="shared" si="0"/>
        <v>45438</v>
      </c>
      <c r="AC9" s="1858">
        <f t="shared" si="0"/>
        <v>45439</v>
      </c>
      <c r="AD9" s="1858">
        <f t="shared" si="0"/>
        <v>45440</v>
      </c>
      <c r="AE9" s="1858">
        <f t="shared" si="0"/>
        <v>45441</v>
      </c>
      <c r="AF9" s="1858">
        <f t="shared" si="0"/>
        <v>45442</v>
      </c>
      <c r="AG9" s="1858">
        <f t="shared" si="0"/>
        <v>45443</v>
      </c>
      <c r="AH9" s="1859"/>
      <c r="AI9" s="1860"/>
    </row>
    <row r="10" spans="2:37">
      <c r="B10" s="1856" t="s">
        <v>2455</v>
      </c>
      <c r="C10" s="1861" t="str">
        <f>IF(C9&gt;=G4,C9,"")</f>
        <v/>
      </c>
      <c r="D10" s="1862" t="str">
        <f>IF(D9&lt;$G4,"",IF(C9=EOMONTH(DATE($C7,$D7,1),0),"",IF(C9="","",C9+1)))</f>
        <v/>
      </c>
      <c r="E10" s="1862" t="str">
        <f t="shared" ref="E10:AE10" si="1">IF(E9&lt;$G4,"",IF(D9=EOMONTH(DATE($C7,$D7,1),0),"",IF(D9="","",D9+1)))</f>
        <v/>
      </c>
      <c r="F10" s="1862" t="str">
        <f t="shared" si="1"/>
        <v/>
      </c>
      <c r="G10" s="1862" t="str">
        <f t="shared" si="1"/>
        <v/>
      </c>
      <c r="H10" s="1862" t="str">
        <f t="shared" si="1"/>
        <v/>
      </c>
      <c r="I10" s="1862" t="str">
        <f t="shared" si="1"/>
        <v/>
      </c>
      <c r="J10" s="1862">
        <f t="shared" si="1"/>
        <v>45420</v>
      </c>
      <c r="K10" s="1862">
        <f t="shared" si="1"/>
        <v>45421</v>
      </c>
      <c r="L10" s="1862">
        <f>IF(L9&lt;$G4,"",IF(K9=EOMONTH(DATE($C7,$D7,1),0),"",IF(K9="","",K9+1)))</f>
        <v>45422</v>
      </c>
      <c r="M10" s="1862">
        <f>IF(M9&lt;$G4,"",IF(L9=EOMONTH(DATE($C7,$D7,1),0),"",IF(L9="","",L9+1)))</f>
        <v>45423</v>
      </c>
      <c r="N10" s="1862">
        <f t="shared" si="1"/>
        <v>45424</v>
      </c>
      <c r="O10" s="1862">
        <f t="shared" si="1"/>
        <v>45425</v>
      </c>
      <c r="P10" s="1862">
        <f t="shared" si="1"/>
        <v>45426</v>
      </c>
      <c r="Q10" s="1862">
        <f t="shared" si="1"/>
        <v>45427</v>
      </c>
      <c r="R10" s="1862">
        <f t="shared" si="1"/>
        <v>45428</v>
      </c>
      <c r="S10" s="1862">
        <f t="shared" si="1"/>
        <v>45429</v>
      </c>
      <c r="T10" s="1862">
        <f t="shared" si="1"/>
        <v>45430</v>
      </c>
      <c r="U10" s="1862">
        <f t="shared" si="1"/>
        <v>45431</v>
      </c>
      <c r="V10" s="1862">
        <f t="shared" si="1"/>
        <v>45432</v>
      </c>
      <c r="W10" s="1862">
        <f t="shared" si="1"/>
        <v>45433</v>
      </c>
      <c r="X10" s="1862">
        <f t="shared" si="1"/>
        <v>45434</v>
      </c>
      <c r="Y10" s="1862">
        <f t="shared" si="1"/>
        <v>45435</v>
      </c>
      <c r="Z10" s="1862">
        <f t="shared" si="1"/>
        <v>45436</v>
      </c>
      <c r="AA10" s="1862">
        <f t="shared" si="1"/>
        <v>45437</v>
      </c>
      <c r="AB10" s="1862">
        <f t="shared" si="1"/>
        <v>45438</v>
      </c>
      <c r="AC10" s="1862">
        <f t="shared" si="1"/>
        <v>45439</v>
      </c>
      <c r="AD10" s="1862">
        <f t="shared" si="1"/>
        <v>45440</v>
      </c>
      <c r="AE10" s="1862">
        <f t="shared" si="1"/>
        <v>45441</v>
      </c>
      <c r="AF10" s="1862">
        <f>IF(AF9&lt;$G4,"",IF(AE9=EOMONTH(DATE($C7,$D7,1),0),"",IF(AE10="","",AE10+1)))</f>
        <v>45442</v>
      </c>
      <c r="AG10" s="1862">
        <f>IF(AG9&lt;$G4,"",IF(AF10=EOMONTH(DATE($C7,$D7,1),0),"",IF(AF10="","",AF10+1)))</f>
        <v>45443</v>
      </c>
      <c r="AH10" s="1863" t="s">
        <v>2456</v>
      </c>
      <c r="AI10" s="1864">
        <f>+COUNTIFS(C11:AG11,"土",C12:AG12,"")+COUNTIFS(C11:AG11,"日",C12:AG12,"")</f>
        <v>6</v>
      </c>
    </row>
    <row r="11" spans="2:37">
      <c r="B11" s="1856" t="s">
        <v>1184</v>
      </c>
      <c r="C11" s="1865" t="str">
        <f>IFERROR(TEXT(WEEKDAY(+C10),"aaa"),"")</f>
        <v/>
      </c>
      <c r="D11" s="1865" t="str">
        <f t="shared" ref="D11:AG11" si="2">IFERROR(TEXT(WEEKDAY(+D10),"aaa"),"")</f>
        <v/>
      </c>
      <c r="E11" s="1865" t="str">
        <f t="shared" si="2"/>
        <v/>
      </c>
      <c r="F11" s="1865" t="str">
        <f t="shared" si="2"/>
        <v/>
      </c>
      <c r="G11" s="1865" t="str">
        <f t="shared" si="2"/>
        <v/>
      </c>
      <c r="H11" s="1865" t="str">
        <f>IFERROR(TEXT(WEEKDAY(+H10),"aaa"),"")</f>
        <v/>
      </c>
      <c r="I11" s="1865" t="str">
        <f t="shared" si="2"/>
        <v/>
      </c>
      <c r="J11" s="1865" t="str">
        <f t="shared" si="2"/>
        <v>水</v>
      </c>
      <c r="K11" s="1865" t="str">
        <f t="shared" si="2"/>
        <v>木</v>
      </c>
      <c r="L11" s="1865" t="str">
        <f t="shared" si="2"/>
        <v>金</v>
      </c>
      <c r="M11" s="1865" t="str">
        <f t="shared" si="2"/>
        <v>土</v>
      </c>
      <c r="N11" s="1865" t="str">
        <f t="shared" si="2"/>
        <v>日</v>
      </c>
      <c r="O11" s="1865" t="str">
        <f t="shared" si="2"/>
        <v>月</v>
      </c>
      <c r="P11" s="1865" t="str">
        <f t="shared" si="2"/>
        <v>火</v>
      </c>
      <c r="Q11" s="1865" t="str">
        <f t="shared" si="2"/>
        <v>水</v>
      </c>
      <c r="R11" s="1865" t="str">
        <f t="shared" si="2"/>
        <v>木</v>
      </c>
      <c r="S11" s="1865" t="str">
        <f t="shared" si="2"/>
        <v>金</v>
      </c>
      <c r="T11" s="1865" t="str">
        <f t="shared" si="2"/>
        <v>土</v>
      </c>
      <c r="U11" s="1865" t="str">
        <f t="shared" si="2"/>
        <v>日</v>
      </c>
      <c r="V11" s="1865" t="str">
        <f t="shared" si="2"/>
        <v>月</v>
      </c>
      <c r="W11" s="1865" t="str">
        <f t="shared" si="2"/>
        <v>火</v>
      </c>
      <c r="X11" s="1865" t="str">
        <f t="shared" si="2"/>
        <v>水</v>
      </c>
      <c r="Y11" s="1865" t="str">
        <f t="shared" si="2"/>
        <v>木</v>
      </c>
      <c r="Z11" s="1865" t="str">
        <f t="shared" si="2"/>
        <v>金</v>
      </c>
      <c r="AA11" s="1865" t="str">
        <f t="shared" si="2"/>
        <v>土</v>
      </c>
      <c r="AB11" s="1865" t="str">
        <f t="shared" si="2"/>
        <v>日</v>
      </c>
      <c r="AC11" s="1865" t="str">
        <f t="shared" si="2"/>
        <v>月</v>
      </c>
      <c r="AD11" s="1865" t="str">
        <f t="shared" si="2"/>
        <v>火</v>
      </c>
      <c r="AE11" s="1865" t="str">
        <f t="shared" si="2"/>
        <v>水</v>
      </c>
      <c r="AF11" s="1865" t="str">
        <f t="shared" si="2"/>
        <v>木</v>
      </c>
      <c r="AG11" s="1865" t="str">
        <f t="shared" si="2"/>
        <v>金</v>
      </c>
      <c r="AH11" s="1863" t="s">
        <v>2457</v>
      </c>
      <c r="AI11" s="1864">
        <f>+COUNTIF(C12:AG12,"夏休")+COUNTIF(C12:AG12,"冬休")+COUNTIF(C12:AG12,"中止")</f>
        <v>0</v>
      </c>
      <c r="AJ11" s="1866"/>
    </row>
    <row r="12" spans="2:37" ht="13.5" customHeight="1">
      <c r="B12" s="4090" t="s">
        <v>2458</v>
      </c>
      <c r="C12" s="4092"/>
      <c r="D12" s="4087"/>
      <c r="E12" s="4087"/>
      <c r="F12" s="4087"/>
      <c r="G12" s="4087"/>
      <c r="H12" s="4087"/>
      <c r="I12" s="4087"/>
      <c r="J12" s="4087"/>
      <c r="K12" s="4087"/>
      <c r="L12" s="4087"/>
      <c r="M12" s="4087"/>
      <c r="N12" s="4087"/>
      <c r="O12" s="4087"/>
      <c r="P12" s="4087"/>
      <c r="Q12" s="4087"/>
      <c r="R12" s="4087"/>
      <c r="S12" s="4087"/>
      <c r="T12" s="4087"/>
      <c r="U12" s="4087"/>
      <c r="V12" s="4087"/>
      <c r="W12" s="4087"/>
      <c r="X12" s="4087"/>
      <c r="Y12" s="4087"/>
      <c r="Z12" s="4087"/>
      <c r="AA12" s="4087"/>
      <c r="AB12" s="4087"/>
      <c r="AC12" s="4087"/>
      <c r="AD12" s="4087"/>
      <c r="AE12" s="4087"/>
      <c r="AF12" s="4087"/>
      <c r="AG12" s="4114"/>
      <c r="AH12" s="1867" t="s">
        <v>1187</v>
      </c>
      <c r="AI12" s="1868">
        <f>COUNT(C10:AG10)-AI11</f>
        <v>24</v>
      </c>
      <c r="AJ12" s="1866"/>
    </row>
    <row r="13" spans="2:37" ht="13.5" customHeight="1">
      <c r="B13" s="4091"/>
      <c r="C13" s="4092"/>
      <c r="D13" s="4087"/>
      <c r="E13" s="4087"/>
      <c r="F13" s="4087"/>
      <c r="G13" s="4087"/>
      <c r="H13" s="4087"/>
      <c r="I13" s="4087"/>
      <c r="J13" s="4087"/>
      <c r="K13" s="4087"/>
      <c r="L13" s="4087"/>
      <c r="M13" s="4087"/>
      <c r="N13" s="4087"/>
      <c r="O13" s="4087"/>
      <c r="P13" s="4087"/>
      <c r="Q13" s="4087"/>
      <c r="R13" s="4087"/>
      <c r="S13" s="4087"/>
      <c r="T13" s="4087"/>
      <c r="U13" s="4087"/>
      <c r="V13" s="4087"/>
      <c r="W13" s="4087"/>
      <c r="X13" s="4087"/>
      <c r="Y13" s="4087"/>
      <c r="Z13" s="4087"/>
      <c r="AA13" s="4087"/>
      <c r="AB13" s="4087"/>
      <c r="AC13" s="4087"/>
      <c r="AD13" s="4087"/>
      <c r="AE13" s="4087"/>
      <c r="AF13" s="4087"/>
      <c r="AG13" s="4114"/>
      <c r="AH13" s="1867" t="s">
        <v>1188</v>
      </c>
      <c r="AI13" s="1869">
        <f>+COUNTIF(C14:AG15,"休")</f>
        <v>6</v>
      </c>
      <c r="AJ13" s="1870" t="str">
        <f>IF(AI14&gt;0.285,"",IF(AI13&lt;AI10,"←計画日数が足りません",""))</f>
        <v/>
      </c>
    </row>
    <row r="14" spans="2:37" ht="13.5" customHeight="1">
      <c r="B14" s="4115" t="s">
        <v>1175</v>
      </c>
      <c r="C14" s="4116"/>
      <c r="D14" s="4113"/>
      <c r="E14" s="4113"/>
      <c r="F14" s="4113"/>
      <c r="G14" s="4113"/>
      <c r="H14" s="4113"/>
      <c r="I14" s="4113"/>
      <c r="J14" s="4113"/>
      <c r="K14" s="4113"/>
      <c r="L14" s="4131"/>
      <c r="M14" s="4113" t="s">
        <v>1199</v>
      </c>
      <c r="N14" s="4113" t="s">
        <v>1199</v>
      </c>
      <c r="O14" s="4113"/>
      <c r="P14" s="4113"/>
      <c r="Q14" s="4113"/>
      <c r="R14" s="4113"/>
      <c r="S14" s="4131"/>
      <c r="T14" s="4113" t="s">
        <v>1199</v>
      </c>
      <c r="U14" s="4113" t="s">
        <v>1199</v>
      </c>
      <c r="V14" s="4113"/>
      <c r="W14" s="4113"/>
      <c r="X14" s="4113"/>
      <c r="Y14" s="4113"/>
      <c r="Z14" s="4131"/>
      <c r="AA14" s="4113" t="s">
        <v>1199</v>
      </c>
      <c r="AB14" s="4113" t="s">
        <v>1199</v>
      </c>
      <c r="AC14" s="4113"/>
      <c r="AD14" s="4113"/>
      <c r="AE14" s="4113"/>
      <c r="AF14" s="4113"/>
      <c r="AG14" s="4138"/>
      <c r="AH14" s="1867" t="s">
        <v>1189</v>
      </c>
      <c r="AI14" s="1871">
        <f>+AI13/AI12</f>
        <v>0.25</v>
      </c>
      <c r="AJ14" s="1866"/>
    </row>
    <row r="15" spans="2:37">
      <c r="B15" s="4115"/>
      <c r="C15" s="4116"/>
      <c r="D15" s="4113"/>
      <c r="E15" s="4113"/>
      <c r="F15" s="4113"/>
      <c r="G15" s="4113"/>
      <c r="H15" s="4113"/>
      <c r="I15" s="4113"/>
      <c r="J15" s="4113"/>
      <c r="K15" s="4113"/>
      <c r="L15" s="4132"/>
      <c r="M15" s="4113"/>
      <c r="N15" s="4113"/>
      <c r="O15" s="4113"/>
      <c r="P15" s="4113"/>
      <c r="Q15" s="4113"/>
      <c r="R15" s="4113"/>
      <c r="S15" s="4132"/>
      <c r="T15" s="4113"/>
      <c r="U15" s="4113"/>
      <c r="V15" s="4113"/>
      <c r="W15" s="4113"/>
      <c r="X15" s="4113"/>
      <c r="Y15" s="4113"/>
      <c r="Z15" s="4132"/>
      <c r="AA15" s="4113"/>
      <c r="AB15" s="4113"/>
      <c r="AC15" s="4113"/>
      <c r="AD15" s="4113"/>
      <c r="AE15" s="4113"/>
      <c r="AF15" s="4113"/>
      <c r="AG15" s="4139"/>
      <c r="AH15" s="1867" t="s">
        <v>1169</v>
      </c>
      <c r="AI15" s="1869">
        <f>+COUNTA(C16:AG17)</f>
        <v>6</v>
      </c>
      <c r="AJ15" s="1866"/>
    </row>
    <row r="16" spans="2:37">
      <c r="B16" s="4120" t="s">
        <v>1178</v>
      </c>
      <c r="C16" s="4122"/>
      <c r="D16" s="4117"/>
      <c r="E16" s="4117"/>
      <c r="F16" s="4117"/>
      <c r="G16" s="4117"/>
      <c r="H16" s="4117"/>
      <c r="I16" s="4117"/>
      <c r="J16" s="4117"/>
      <c r="K16" s="4117"/>
      <c r="L16" s="4127"/>
      <c r="M16" s="4117" t="s">
        <v>1199</v>
      </c>
      <c r="N16" s="4117" t="s">
        <v>1199</v>
      </c>
      <c r="O16" s="4117"/>
      <c r="P16" s="4117"/>
      <c r="Q16" s="4117"/>
      <c r="R16" s="4117"/>
      <c r="S16" s="4127"/>
      <c r="T16" s="4117" t="s">
        <v>1199</v>
      </c>
      <c r="U16" s="4117" t="s">
        <v>1199</v>
      </c>
      <c r="V16" s="4117"/>
      <c r="W16" s="4117"/>
      <c r="X16" s="4117"/>
      <c r="Y16" s="4117"/>
      <c r="Z16" s="4127"/>
      <c r="AA16" s="4117" t="s">
        <v>1199</v>
      </c>
      <c r="AB16" s="4117" t="s">
        <v>1199</v>
      </c>
      <c r="AC16" s="4117"/>
      <c r="AD16" s="4117"/>
      <c r="AE16" s="4117"/>
      <c r="AF16" s="4117"/>
      <c r="AG16" s="4140"/>
      <c r="AH16" s="1872" t="s">
        <v>1190</v>
      </c>
      <c r="AI16" s="1873">
        <f>+AI15/AI12</f>
        <v>0.25</v>
      </c>
      <c r="AJ16" s="1866"/>
    </row>
    <row r="17" spans="2:36">
      <c r="B17" s="4121"/>
      <c r="C17" s="4123"/>
      <c r="D17" s="4118"/>
      <c r="E17" s="4118"/>
      <c r="F17" s="4118"/>
      <c r="G17" s="4118"/>
      <c r="H17" s="4118"/>
      <c r="I17" s="4118"/>
      <c r="J17" s="4118"/>
      <c r="K17" s="4118"/>
      <c r="L17" s="4133"/>
      <c r="M17" s="4118"/>
      <c r="N17" s="4118"/>
      <c r="O17" s="4118"/>
      <c r="P17" s="4118"/>
      <c r="Q17" s="4118"/>
      <c r="R17" s="4118"/>
      <c r="S17" s="4133"/>
      <c r="T17" s="4118"/>
      <c r="U17" s="4118"/>
      <c r="V17" s="4118"/>
      <c r="W17" s="4118"/>
      <c r="X17" s="4118"/>
      <c r="Y17" s="4118"/>
      <c r="Z17" s="4133"/>
      <c r="AA17" s="4118"/>
      <c r="AB17" s="4118"/>
      <c r="AC17" s="4118"/>
      <c r="AD17" s="4118"/>
      <c r="AE17" s="4118"/>
      <c r="AF17" s="4118"/>
      <c r="AG17" s="4141"/>
      <c r="AH17" s="1876" t="s">
        <v>2459</v>
      </c>
      <c r="AI17" s="1877" t="str">
        <f>IF(7&gt;AI12,"対象外",IF(AI15&gt;=AI10,"OK","NG"))</f>
        <v>OK</v>
      </c>
      <c r="AJ17" s="1870" t="str">
        <f>IF(AI17="対象外","←７日間に満たない期間は達成判定の対象外",IF(AI17="NG","←月単位未達成","←月単位達成"))</f>
        <v>←月単位達成</v>
      </c>
    </row>
    <row r="18" spans="2:36" hidden="1">
      <c r="B18" s="1854"/>
      <c r="C18" s="1878" t="e">
        <f t="shared" ref="C18:AG18" si="3">IF(AND(DAY(C10)&gt;=22,DAY(C10)&lt;=28,C11="土"),1,0)</f>
        <v>#VALUE!</v>
      </c>
      <c r="D18" s="1878" t="e">
        <f t="shared" si="3"/>
        <v>#VALUE!</v>
      </c>
      <c r="E18" s="1878" t="e">
        <f t="shared" si="3"/>
        <v>#VALUE!</v>
      </c>
      <c r="F18" s="1878" t="e">
        <f t="shared" si="3"/>
        <v>#VALUE!</v>
      </c>
      <c r="G18" s="1878" t="e">
        <f t="shared" si="3"/>
        <v>#VALUE!</v>
      </c>
      <c r="H18" s="1878" t="e">
        <f t="shared" si="3"/>
        <v>#VALUE!</v>
      </c>
      <c r="I18" s="1878" t="e">
        <f t="shared" si="3"/>
        <v>#VALUE!</v>
      </c>
      <c r="J18" s="1878">
        <f t="shared" si="3"/>
        <v>0</v>
      </c>
      <c r="K18" s="1878">
        <f t="shared" si="3"/>
        <v>0</v>
      </c>
      <c r="L18" s="1878">
        <f t="shared" si="3"/>
        <v>0</v>
      </c>
      <c r="M18" s="1878">
        <f t="shared" si="3"/>
        <v>0</v>
      </c>
      <c r="N18" s="1878">
        <f t="shared" si="3"/>
        <v>0</v>
      </c>
      <c r="O18" s="1878">
        <f t="shared" si="3"/>
        <v>0</v>
      </c>
      <c r="P18" s="1878">
        <f t="shared" si="3"/>
        <v>0</v>
      </c>
      <c r="Q18" s="1878">
        <f t="shared" si="3"/>
        <v>0</v>
      </c>
      <c r="R18" s="1878">
        <f t="shared" si="3"/>
        <v>0</v>
      </c>
      <c r="S18" s="1878">
        <f t="shared" si="3"/>
        <v>0</v>
      </c>
      <c r="T18" s="1878">
        <f t="shared" si="3"/>
        <v>0</v>
      </c>
      <c r="U18" s="1878">
        <f t="shared" si="3"/>
        <v>0</v>
      </c>
      <c r="V18" s="1878">
        <f t="shared" si="3"/>
        <v>0</v>
      </c>
      <c r="W18" s="1878">
        <f t="shared" si="3"/>
        <v>0</v>
      </c>
      <c r="X18" s="1878">
        <f t="shared" si="3"/>
        <v>0</v>
      </c>
      <c r="Y18" s="1878">
        <f t="shared" si="3"/>
        <v>0</v>
      </c>
      <c r="Z18" s="1878">
        <f t="shared" si="3"/>
        <v>0</v>
      </c>
      <c r="AA18" s="1878">
        <f t="shared" si="3"/>
        <v>1</v>
      </c>
      <c r="AB18" s="1878">
        <f t="shared" si="3"/>
        <v>0</v>
      </c>
      <c r="AC18" s="1878">
        <f t="shared" si="3"/>
        <v>0</v>
      </c>
      <c r="AD18" s="1878">
        <f t="shared" si="3"/>
        <v>0</v>
      </c>
      <c r="AE18" s="1878">
        <f>IF(AND(DAY(AE10)&gt;=22,DAY(AE10)&lt;=28,AE11="土"),1,0)</f>
        <v>0</v>
      </c>
      <c r="AF18" s="1878">
        <f t="shared" si="3"/>
        <v>0</v>
      </c>
      <c r="AG18" s="1878">
        <f t="shared" si="3"/>
        <v>0</v>
      </c>
      <c r="AH18" s="1879" t="s">
        <v>2460</v>
      </c>
      <c r="AI18" s="1880">
        <f>_xlfn.AGGREGATE(9,6,C18:AG18)</f>
        <v>1</v>
      </c>
      <c r="AJ18" s="1870"/>
    </row>
    <row r="19" spans="2:36" hidden="1">
      <c r="B19" s="1854"/>
      <c r="C19" s="1881" t="e">
        <f t="shared" ref="C19:AG19" si="4">IF(AND(DAY(C10)&gt;=22,DAY(C10)&lt;=28,C11="土",OR(C16="休",C16="雨")),1,0)</f>
        <v>#VALUE!</v>
      </c>
      <c r="D19" s="1881" t="e">
        <f t="shared" si="4"/>
        <v>#VALUE!</v>
      </c>
      <c r="E19" s="1881" t="e">
        <f t="shared" si="4"/>
        <v>#VALUE!</v>
      </c>
      <c r="F19" s="1881" t="e">
        <f t="shared" si="4"/>
        <v>#VALUE!</v>
      </c>
      <c r="G19" s="1881" t="e">
        <f t="shared" si="4"/>
        <v>#VALUE!</v>
      </c>
      <c r="H19" s="1881" t="e">
        <f t="shared" si="4"/>
        <v>#VALUE!</v>
      </c>
      <c r="I19" s="1881" t="e">
        <f t="shared" si="4"/>
        <v>#VALUE!</v>
      </c>
      <c r="J19" s="1881">
        <f t="shared" si="4"/>
        <v>0</v>
      </c>
      <c r="K19" s="1881">
        <f t="shared" si="4"/>
        <v>0</v>
      </c>
      <c r="L19" s="1881">
        <f t="shared" si="4"/>
        <v>0</v>
      </c>
      <c r="M19" s="1881">
        <f t="shared" si="4"/>
        <v>0</v>
      </c>
      <c r="N19" s="1881">
        <f t="shared" si="4"/>
        <v>0</v>
      </c>
      <c r="O19" s="1881">
        <f t="shared" si="4"/>
        <v>0</v>
      </c>
      <c r="P19" s="1881">
        <f t="shared" si="4"/>
        <v>0</v>
      </c>
      <c r="Q19" s="1881">
        <f t="shared" si="4"/>
        <v>0</v>
      </c>
      <c r="R19" s="1881">
        <f t="shared" si="4"/>
        <v>0</v>
      </c>
      <c r="S19" s="1881">
        <f t="shared" si="4"/>
        <v>0</v>
      </c>
      <c r="T19" s="1881">
        <f t="shared" si="4"/>
        <v>0</v>
      </c>
      <c r="U19" s="1881">
        <f t="shared" si="4"/>
        <v>0</v>
      </c>
      <c r="V19" s="1881">
        <f t="shared" si="4"/>
        <v>0</v>
      </c>
      <c r="W19" s="1881">
        <f t="shared" si="4"/>
        <v>0</v>
      </c>
      <c r="X19" s="1881">
        <f t="shared" si="4"/>
        <v>0</v>
      </c>
      <c r="Y19" s="1881">
        <f t="shared" si="4"/>
        <v>0</v>
      </c>
      <c r="Z19" s="1881">
        <f t="shared" si="4"/>
        <v>0</v>
      </c>
      <c r="AA19" s="1881">
        <f t="shared" si="4"/>
        <v>1</v>
      </c>
      <c r="AB19" s="1881">
        <f t="shared" si="4"/>
        <v>0</v>
      </c>
      <c r="AC19" s="1881">
        <f t="shared" si="4"/>
        <v>0</v>
      </c>
      <c r="AD19" s="1881">
        <f t="shared" si="4"/>
        <v>0</v>
      </c>
      <c r="AE19" s="1881">
        <f t="shared" si="4"/>
        <v>0</v>
      </c>
      <c r="AF19" s="1881">
        <f t="shared" si="4"/>
        <v>0</v>
      </c>
      <c r="AG19" s="1881">
        <f t="shared" si="4"/>
        <v>0</v>
      </c>
      <c r="AH19" s="1882" t="s">
        <v>2461</v>
      </c>
      <c r="AI19" s="1880">
        <f>_xlfn.AGGREGATE(9,6,C19:AG19)</f>
        <v>1</v>
      </c>
      <c r="AJ19" s="1870"/>
    </row>
    <row r="20" spans="2:36">
      <c r="C20" s="1883"/>
      <c r="D20" s="1883"/>
      <c r="E20" s="1883"/>
      <c r="F20" s="1883"/>
      <c r="G20" s="1883"/>
      <c r="H20" s="1883"/>
      <c r="I20" s="1883"/>
      <c r="J20" s="1883"/>
      <c r="K20" s="1883"/>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2:36" hidden="1">
      <c r="C21" s="1836">
        <f>YEAR(C24)</f>
        <v>2024</v>
      </c>
      <c r="D21" s="1836">
        <f>MONTH(C24)</f>
        <v>6</v>
      </c>
    </row>
    <row r="22" spans="2:36">
      <c r="B22" s="1840" t="s">
        <v>2454</v>
      </c>
      <c r="C22" s="4126">
        <f>C24</f>
        <v>45444</v>
      </c>
      <c r="D22" s="4088"/>
      <c r="E22" s="4088"/>
      <c r="F22" s="4088"/>
      <c r="G22" s="4088"/>
      <c r="H22" s="4088"/>
      <c r="I22" s="4088"/>
      <c r="J22" s="4088"/>
      <c r="K22" s="4088"/>
      <c r="L22" s="4088"/>
      <c r="M22" s="4088"/>
      <c r="N22" s="4088"/>
      <c r="O22" s="4088"/>
      <c r="P22" s="4088"/>
      <c r="Q22" s="4088"/>
      <c r="R22" s="4088"/>
      <c r="S22" s="4088"/>
      <c r="T22" s="4088"/>
      <c r="U22" s="4088"/>
      <c r="V22" s="4088"/>
      <c r="W22" s="4088"/>
      <c r="X22" s="4088"/>
      <c r="Y22" s="4088"/>
      <c r="Z22" s="4088"/>
      <c r="AA22" s="4088"/>
      <c r="AB22" s="4088"/>
      <c r="AC22" s="4088"/>
      <c r="AD22" s="4088"/>
      <c r="AE22" s="4088"/>
      <c r="AF22" s="4088"/>
      <c r="AG22" s="4088"/>
      <c r="AH22" s="4088"/>
      <c r="AI22" s="4089"/>
    </row>
    <row r="23" spans="2:36" hidden="1">
      <c r="B23" s="1884"/>
      <c r="C23" s="1862">
        <f>DATE($C21,$D21,1)</f>
        <v>45444</v>
      </c>
      <c r="D23" s="1862">
        <f>C23+1</f>
        <v>45445</v>
      </c>
      <c r="E23" s="1862">
        <f t="shared" ref="E23:AG23" si="5">D23+1</f>
        <v>45446</v>
      </c>
      <c r="F23" s="1862">
        <f t="shared" si="5"/>
        <v>45447</v>
      </c>
      <c r="G23" s="1862">
        <f t="shared" si="5"/>
        <v>45448</v>
      </c>
      <c r="H23" s="1862">
        <f t="shared" si="5"/>
        <v>45449</v>
      </c>
      <c r="I23" s="1862">
        <f t="shared" si="5"/>
        <v>45450</v>
      </c>
      <c r="J23" s="1862">
        <f t="shared" si="5"/>
        <v>45451</v>
      </c>
      <c r="K23" s="1862">
        <f t="shared" si="5"/>
        <v>45452</v>
      </c>
      <c r="L23" s="1862">
        <f t="shared" si="5"/>
        <v>45453</v>
      </c>
      <c r="M23" s="1862">
        <f t="shared" si="5"/>
        <v>45454</v>
      </c>
      <c r="N23" s="1862">
        <f t="shared" si="5"/>
        <v>45455</v>
      </c>
      <c r="O23" s="1862">
        <f t="shared" si="5"/>
        <v>45456</v>
      </c>
      <c r="P23" s="1862">
        <f t="shared" si="5"/>
        <v>45457</v>
      </c>
      <c r="Q23" s="1862">
        <f t="shared" si="5"/>
        <v>45458</v>
      </c>
      <c r="R23" s="1862">
        <f t="shared" si="5"/>
        <v>45459</v>
      </c>
      <c r="S23" s="1862">
        <f t="shared" si="5"/>
        <v>45460</v>
      </c>
      <c r="T23" s="1862">
        <f t="shared" si="5"/>
        <v>45461</v>
      </c>
      <c r="U23" s="1862">
        <f t="shared" si="5"/>
        <v>45462</v>
      </c>
      <c r="V23" s="1862">
        <f t="shared" si="5"/>
        <v>45463</v>
      </c>
      <c r="W23" s="1862">
        <f t="shared" si="5"/>
        <v>45464</v>
      </c>
      <c r="X23" s="1862">
        <f t="shared" si="5"/>
        <v>45465</v>
      </c>
      <c r="Y23" s="1862">
        <f t="shared" si="5"/>
        <v>45466</v>
      </c>
      <c r="Z23" s="1862">
        <f t="shared" si="5"/>
        <v>45467</v>
      </c>
      <c r="AA23" s="1862">
        <f t="shared" si="5"/>
        <v>45468</v>
      </c>
      <c r="AB23" s="1862">
        <f t="shared" si="5"/>
        <v>45469</v>
      </c>
      <c r="AC23" s="1862">
        <f t="shared" si="5"/>
        <v>45470</v>
      </c>
      <c r="AD23" s="1862">
        <f t="shared" si="5"/>
        <v>45471</v>
      </c>
      <c r="AE23" s="1862">
        <f t="shared" si="5"/>
        <v>45472</v>
      </c>
      <c r="AF23" s="1862">
        <f t="shared" si="5"/>
        <v>45473</v>
      </c>
      <c r="AG23" s="1862">
        <f t="shared" si="5"/>
        <v>45474</v>
      </c>
      <c r="AH23" s="1885"/>
      <c r="AI23" s="1886"/>
    </row>
    <row r="24" spans="2:36">
      <c r="B24" s="1887" t="s">
        <v>2455</v>
      </c>
      <c r="C24" s="1888">
        <f>IF(EDATE(C9,1)&gt;$G$5,"",EDATE(C9,1))</f>
        <v>45444</v>
      </c>
      <c r="D24" s="1862">
        <f>IF(D23&gt;$G$5,"",IF(C24=EOMONTH(DATE($C21,$D21,1),0),"",IF(C24="","",C24+1)))</f>
        <v>45445</v>
      </c>
      <c r="E24" s="1862">
        <f t="shared" ref="E24:AG24" si="6">IF(E23&gt;$G$5,"",IF(D24=EOMONTH(DATE($C21,$D21,1),0),"",IF(D24="","",D24+1)))</f>
        <v>45446</v>
      </c>
      <c r="F24" s="1862">
        <f t="shared" si="6"/>
        <v>45447</v>
      </c>
      <c r="G24" s="1862">
        <f t="shared" si="6"/>
        <v>45448</v>
      </c>
      <c r="H24" s="1862">
        <f t="shared" si="6"/>
        <v>45449</v>
      </c>
      <c r="I24" s="1862">
        <f t="shared" si="6"/>
        <v>45450</v>
      </c>
      <c r="J24" s="1862">
        <f t="shared" si="6"/>
        <v>45451</v>
      </c>
      <c r="K24" s="1862">
        <f t="shared" si="6"/>
        <v>45452</v>
      </c>
      <c r="L24" s="1862">
        <f t="shared" si="6"/>
        <v>45453</v>
      </c>
      <c r="M24" s="1862">
        <f t="shared" si="6"/>
        <v>45454</v>
      </c>
      <c r="N24" s="1862">
        <f t="shared" si="6"/>
        <v>45455</v>
      </c>
      <c r="O24" s="1862">
        <f t="shared" si="6"/>
        <v>45456</v>
      </c>
      <c r="P24" s="1862">
        <f t="shared" si="6"/>
        <v>45457</v>
      </c>
      <c r="Q24" s="1862">
        <f t="shared" si="6"/>
        <v>45458</v>
      </c>
      <c r="R24" s="1862">
        <f t="shared" si="6"/>
        <v>45459</v>
      </c>
      <c r="S24" s="1862">
        <f t="shared" si="6"/>
        <v>45460</v>
      </c>
      <c r="T24" s="1862">
        <f t="shared" si="6"/>
        <v>45461</v>
      </c>
      <c r="U24" s="1862">
        <f t="shared" si="6"/>
        <v>45462</v>
      </c>
      <c r="V24" s="1862">
        <f t="shared" si="6"/>
        <v>45463</v>
      </c>
      <c r="W24" s="1862">
        <f t="shared" si="6"/>
        <v>45464</v>
      </c>
      <c r="X24" s="1862">
        <f t="shared" si="6"/>
        <v>45465</v>
      </c>
      <c r="Y24" s="1862">
        <f t="shared" si="6"/>
        <v>45466</v>
      </c>
      <c r="Z24" s="1862">
        <f t="shared" si="6"/>
        <v>45467</v>
      </c>
      <c r="AA24" s="1862">
        <f>IF(AA23&gt;$G$5,"",IF(Z24=EOMONTH(DATE($C21,$D21,1),0),"",IF(Z24="","",Z24+1)))</f>
        <v>45468</v>
      </c>
      <c r="AB24" s="1862">
        <f t="shared" si="6"/>
        <v>45469</v>
      </c>
      <c r="AC24" s="1862">
        <f t="shared" si="6"/>
        <v>45470</v>
      </c>
      <c r="AD24" s="1862">
        <f t="shared" si="6"/>
        <v>45471</v>
      </c>
      <c r="AE24" s="1862">
        <f t="shared" si="6"/>
        <v>45472</v>
      </c>
      <c r="AF24" s="1862">
        <f t="shared" si="6"/>
        <v>45473</v>
      </c>
      <c r="AG24" s="1862" t="str">
        <f t="shared" si="6"/>
        <v/>
      </c>
      <c r="AH24" s="1863" t="s">
        <v>2456</v>
      </c>
      <c r="AI24" s="1864">
        <f>+COUNTIFS(C25:AG25,"土",C26:AG26,"")+COUNTIFS(C25:AG25,"日",C26:AG26,"")</f>
        <v>10</v>
      </c>
    </row>
    <row r="25" spans="2:36" s="1866" customFormat="1">
      <c r="B25" s="1889" t="s">
        <v>1184</v>
      </c>
      <c r="C25" s="1865" t="str">
        <f>IFERROR(TEXT(WEEKDAY(+C24),"aaa"),"")</f>
        <v>土</v>
      </c>
      <c r="D25" s="1865" t="str">
        <f t="shared" ref="D25:AG25" si="7">IFERROR(TEXT(WEEKDAY(+D24),"aaa"),"")</f>
        <v>日</v>
      </c>
      <c r="E25" s="1865" t="str">
        <f t="shared" si="7"/>
        <v>月</v>
      </c>
      <c r="F25" s="1865" t="str">
        <f t="shared" si="7"/>
        <v>火</v>
      </c>
      <c r="G25" s="1865" t="str">
        <f t="shared" si="7"/>
        <v>水</v>
      </c>
      <c r="H25" s="1865" t="str">
        <f t="shared" si="7"/>
        <v>木</v>
      </c>
      <c r="I25" s="1865" t="str">
        <f t="shared" si="7"/>
        <v>金</v>
      </c>
      <c r="J25" s="1865" t="str">
        <f t="shared" si="7"/>
        <v>土</v>
      </c>
      <c r="K25" s="1865" t="str">
        <f t="shared" si="7"/>
        <v>日</v>
      </c>
      <c r="L25" s="1865" t="str">
        <f t="shared" si="7"/>
        <v>月</v>
      </c>
      <c r="M25" s="1865" t="str">
        <f t="shared" si="7"/>
        <v>火</v>
      </c>
      <c r="N25" s="1865" t="str">
        <f t="shared" si="7"/>
        <v>水</v>
      </c>
      <c r="O25" s="1865" t="str">
        <f t="shared" si="7"/>
        <v>木</v>
      </c>
      <c r="P25" s="1865" t="str">
        <f t="shared" si="7"/>
        <v>金</v>
      </c>
      <c r="Q25" s="1865" t="str">
        <f t="shared" si="7"/>
        <v>土</v>
      </c>
      <c r="R25" s="1865" t="str">
        <f t="shared" si="7"/>
        <v>日</v>
      </c>
      <c r="S25" s="1865" t="str">
        <f t="shared" si="7"/>
        <v>月</v>
      </c>
      <c r="T25" s="1865" t="str">
        <f t="shared" si="7"/>
        <v>火</v>
      </c>
      <c r="U25" s="1865" t="str">
        <f t="shared" si="7"/>
        <v>水</v>
      </c>
      <c r="V25" s="1865" t="str">
        <f t="shared" si="7"/>
        <v>木</v>
      </c>
      <c r="W25" s="1865" t="str">
        <f t="shared" si="7"/>
        <v>金</v>
      </c>
      <c r="X25" s="1865" t="str">
        <f t="shared" si="7"/>
        <v>土</v>
      </c>
      <c r="Y25" s="1865" t="str">
        <f t="shared" si="7"/>
        <v>日</v>
      </c>
      <c r="Z25" s="1865" t="str">
        <f t="shared" si="7"/>
        <v>月</v>
      </c>
      <c r="AA25" s="1865" t="str">
        <f>IFERROR(TEXT(WEEKDAY(+AA24),"aaa"),"")</f>
        <v>火</v>
      </c>
      <c r="AB25" s="1865" t="str">
        <f t="shared" si="7"/>
        <v>水</v>
      </c>
      <c r="AC25" s="1865" t="str">
        <f t="shared" si="7"/>
        <v>木</v>
      </c>
      <c r="AD25" s="1865" t="str">
        <f t="shared" si="7"/>
        <v>金</v>
      </c>
      <c r="AE25" s="1865" t="str">
        <f t="shared" si="7"/>
        <v>土</v>
      </c>
      <c r="AF25" s="1865" t="str">
        <f t="shared" si="7"/>
        <v>日</v>
      </c>
      <c r="AG25" s="1865" t="str">
        <f t="shared" si="7"/>
        <v/>
      </c>
      <c r="AH25" s="1863" t="s">
        <v>2457</v>
      </c>
      <c r="AI25" s="1864">
        <f>+COUNTIF(C26:AG26,"夏休")+COUNTIF(C26:AG26,"冬休")+COUNTIF(C26:AG26,"中止")</f>
        <v>0</v>
      </c>
    </row>
    <row r="26" spans="2:36" s="1866" customFormat="1" ht="13.5" customHeight="1">
      <c r="B26" s="4090" t="s">
        <v>2458</v>
      </c>
      <c r="C26" s="4092"/>
      <c r="D26" s="4087"/>
      <c r="E26" s="4087"/>
      <c r="F26" s="4087"/>
      <c r="G26" s="4087"/>
      <c r="H26" s="4087"/>
      <c r="I26" s="4087"/>
      <c r="J26" s="4087"/>
      <c r="K26" s="4087"/>
      <c r="L26" s="4087"/>
      <c r="M26" s="4087"/>
      <c r="N26" s="4087"/>
      <c r="O26" s="4087"/>
      <c r="P26" s="4087"/>
      <c r="Q26" s="4087"/>
      <c r="R26" s="4087"/>
      <c r="S26" s="4087"/>
      <c r="T26" s="4087"/>
      <c r="U26" s="4087"/>
      <c r="V26" s="4087"/>
      <c r="W26" s="4087"/>
      <c r="X26" s="4087"/>
      <c r="Y26" s="4087"/>
      <c r="Z26" s="4087"/>
      <c r="AA26" s="4087"/>
      <c r="AB26" s="4087"/>
      <c r="AC26" s="4087"/>
      <c r="AD26" s="4087"/>
      <c r="AE26" s="4087"/>
      <c r="AF26" s="4087"/>
      <c r="AG26" s="4114"/>
      <c r="AH26" s="1867" t="s">
        <v>1187</v>
      </c>
      <c r="AI26" s="1868">
        <f>COUNT(C24:AG24)-AI25</f>
        <v>30</v>
      </c>
    </row>
    <row r="27" spans="2:36" s="1866" customFormat="1" ht="13.5" customHeight="1">
      <c r="B27" s="4091"/>
      <c r="C27" s="4092"/>
      <c r="D27" s="4087"/>
      <c r="E27" s="4087"/>
      <c r="F27" s="4087"/>
      <c r="G27" s="4087"/>
      <c r="H27" s="4087"/>
      <c r="I27" s="4087"/>
      <c r="J27" s="4087"/>
      <c r="K27" s="4087"/>
      <c r="L27" s="4087"/>
      <c r="M27" s="4087"/>
      <c r="N27" s="4087"/>
      <c r="O27" s="4087"/>
      <c r="P27" s="4087"/>
      <c r="Q27" s="4087"/>
      <c r="R27" s="4087"/>
      <c r="S27" s="4087"/>
      <c r="T27" s="4087"/>
      <c r="U27" s="4087"/>
      <c r="V27" s="4087"/>
      <c r="W27" s="4087"/>
      <c r="X27" s="4087"/>
      <c r="Y27" s="4087"/>
      <c r="Z27" s="4087"/>
      <c r="AA27" s="4087"/>
      <c r="AB27" s="4087"/>
      <c r="AC27" s="4087"/>
      <c r="AD27" s="4087"/>
      <c r="AE27" s="4087"/>
      <c r="AF27" s="4087"/>
      <c r="AG27" s="4114"/>
      <c r="AH27" s="1867" t="s">
        <v>1188</v>
      </c>
      <c r="AI27" s="1869">
        <f>+COUNTIF(C28:AG29,"休")</f>
        <v>10</v>
      </c>
      <c r="AJ27" s="1870" t="str">
        <f>IF(AI28&gt;0.285,"",IF(AI27&lt;AI24,"←計画日数が足りません",""))</f>
        <v/>
      </c>
    </row>
    <row r="28" spans="2:36" s="1866" customFormat="1" ht="13.5" customHeight="1">
      <c r="B28" s="4115" t="s">
        <v>1175</v>
      </c>
      <c r="C28" s="4129" t="s">
        <v>1199</v>
      </c>
      <c r="D28" s="4131" t="s">
        <v>1199</v>
      </c>
      <c r="E28" s="4127"/>
      <c r="F28" s="4127"/>
      <c r="G28" s="4131"/>
      <c r="H28" s="4113"/>
      <c r="I28" s="4131"/>
      <c r="J28" s="4113" t="s">
        <v>1199</v>
      </c>
      <c r="K28" s="4113" t="s">
        <v>1199</v>
      </c>
      <c r="L28" s="4127"/>
      <c r="M28" s="4127"/>
      <c r="N28" s="4131"/>
      <c r="O28" s="4113"/>
      <c r="P28" s="4131"/>
      <c r="Q28" s="4113" t="s">
        <v>1199</v>
      </c>
      <c r="R28" s="4113" t="s">
        <v>1199</v>
      </c>
      <c r="S28" s="4127"/>
      <c r="T28" s="4131"/>
      <c r="U28" s="4131"/>
      <c r="V28" s="4113"/>
      <c r="W28" s="4131"/>
      <c r="X28" s="4113" t="s">
        <v>1199</v>
      </c>
      <c r="Y28" s="4113" t="s">
        <v>1199</v>
      </c>
      <c r="Z28" s="4117"/>
      <c r="AA28" s="4117"/>
      <c r="AB28" s="4113"/>
      <c r="AC28" s="4113"/>
      <c r="AD28" s="4131"/>
      <c r="AE28" s="4113" t="s">
        <v>1199</v>
      </c>
      <c r="AF28" s="4113" t="s">
        <v>1199</v>
      </c>
      <c r="AG28" s="4119"/>
      <c r="AH28" s="1867" t="s">
        <v>1189</v>
      </c>
      <c r="AI28" s="1871">
        <f>+AI27/AI26</f>
        <v>0.33333333333333331</v>
      </c>
    </row>
    <row r="29" spans="2:36" s="1866" customFormat="1">
      <c r="B29" s="4115"/>
      <c r="C29" s="4130"/>
      <c r="D29" s="4132"/>
      <c r="E29" s="4128"/>
      <c r="F29" s="4128"/>
      <c r="G29" s="4132"/>
      <c r="H29" s="4113"/>
      <c r="I29" s="4132"/>
      <c r="J29" s="4113"/>
      <c r="K29" s="4113"/>
      <c r="L29" s="4128"/>
      <c r="M29" s="4128"/>
      <c r="N29" s="4132"/>
      <c r="O29" s="4113"/>
      <c r="P29" s="4132"/>
      <c r="Q29" s="4113"/>
      <c r="R29" s="4113"/>
      <c r="S29" s="4128"/>
      <c r="T29" s="4132"/>
      <c r="U29" s="4132"/>
      <c r="V29" s="4113"/>
      <c r="W29" s="4132"/>
      <c r="X29" s="4113"/>
      <c r="Y29" s="4113"/>
      <c r="Z29" s="4117"/>
      <c r="AA29" s="4117"/>
      <c r="AB29" s="4113"/>
      <c r="AC29" s="4113"/>
      <c r="AD29" s="4132"/>
      <c r="AE29" s="4113"/>
      <c r="AF29" s="4113"/>
      <c r="AG29" s="4119"/>
      <c r="AH29" s="1867" t="s">
        <v>1169</v>
      </c>
      <c r="AI29" s="1869">
        <f>+COUNTA(C30:AG31)</f>
        <v>10</v>
      </c>
    </row>
    <row r="30" spans="2:36" s="1866" customFormat="1">
      <c r="B30" s="4120" t="s">
        <v>1178</v>
      </c>
      <c r="C30" s="4134" t="s">
        <v>1199</v>
      </c>
      <c r="D30" s="4127" t="s">
        <v>1199</v>
      </c>
      <c r="E30" s="4127"/>
      <c r="F30" s="4127"/>
      <c r="G30" s="4127"/>
      <c r="H30" s="4117"/>
      <c r="I30" s="4127"/>
      <c r="J30" s="4117" t="s">
        <v>1199</v>
      </c>
      <c r="K30" s="4117" t="s">
        <v>1199</v>
      </c>
      <c r="L30" s="4127"/>
      <c r="M30" s="4127"/>
      <c r="N30" s="4127"/>
      <c r="O30" s="4117"/>
      <c r="P30" s="4127"/>
      <c r="Q30" s="4117" t="s">
        <v>1199</v>
      </c>
      <c r="R30" s="4117" t="s">
        <v>1199</v>
      </c>
      <c r="S30" s="4127"/>
      <c r="T30" s="4127"/>
      <c r="U30" s="4127"/>
      <c r="V30" s="4117"/>
      <c r="W30" s="4127"/>
      <c r="X30" s="4117" t="s">
        <v>1199</v>
      </c>
      <c r="Y30" s="4117" t="s">
        <v>1199</v>
      </c>
      <c r="Z30" s="4128"/>
      <c r="AA30" s="4128"/>
      <c r="AB30" s="4117"/>
      <c r="AC30" s="4117"/>
      <c r="AD30" s="4127"/>
      <c r="AE30" s="4117" t="s">
        <v>1199</v>
      </c>
      <c r="AF30" s="4117" t="s">
        <v>1199</v>
      </c>
      <c r="AG30" s="4124"/>
      <c r="AH30" s="1872" t="s">
        <v>1190</v>
      </c>
      <c r="AI30" s="1873">
        <f>+AI29/AI26</f>
        <v>0.33333333333333331</v>
      </c>
    </row>
    <row r="31" spans="2:36" s="1866" customFormat="1">
      <c r="B31" s="4121"/>
      <c r="C31" s="4135"/>
      <c r="D31" s="4133"/>
      <c r="E31" s="4133"/>
      <c r="F31" s="4133"/>
      <c r="G31" s="4133"/>
      <c r="H31" s="4118"/>
      <c r="I31" s="4133"/>
      <c r="J31" s="4118"/>
      <c r="K31" s="4118"/>
      <c r="L31" s="4133"/>
      <c r="M31" s="4133"/>
      <c r="N31" s="4133"/>
      <c r="O31" s="4118"/>
      <c r="P31" s="4133"/>
      <c r="Q31" s="4118"/>
      <c r="R31" s="4118"/>
      <c r="S31" s="4133"/>
      <c r="T31" s="4133"/>
      <c r="U31" s="4133"/>
      <c r="V31" s="4118"/>
      <c r="W31" s="4133"/>
      <c r="X31" s="4118"/>
      <c r="Y31" s="4118"/>
      <c r="Z31" s="4118"/>
      <c r="AA31" s="4118"/>
      <c r="AB31" s="4118"/>
      <c r="AC31" s="4118"/>
      <c r="AD31" s="4133"/>
      <c r="AE31" s="4118"/>
      <c r="AF31" s="4118"/>
      <c r="AG31" s="4125"/>
      <c r="AH31" s="1876" t="s">
        <v>2459</v>
      </c>
      <c r="AI31" s="1877" t="str">
        <f>IF(7&gt;AI26,"対象外",IF(AI29&gt;=AI24,"OK","NG"))</f>
        <v>OK</v>
      </c>
      <c r="AJ31" s="1870" t="str">
        <f>IF(AI31="対象外","←７日間に満たない期間は達成判定の対象外",IF(AI31="NG","←月単位未達成","←月単位達成"))</f>
        <v>←月単位達成</v>
      </c>
    </row>
    <row r="32" spans="2:36" hidden="1">
      <c r="B32" s="1854"/>
      <c r="C32" s="1878">
        <f t="shared" ref="C32:AG32" si="8">IF(AND(DAY(C24)&gt;=22,DAY(C24)&lt;=28,C25="土"),1,0)</f>
        <v>0</v>
      </c>
      <c r="D32" s="1878">
        <f t="shared" si="8"/>
        <v>0</v>
      </c>
      <c r="E32" s="1878">
        <f t="shared" si="8"/>
        <v>0</v>
      </c>
      <c r="F32" s="1878">
        <f t="shared" si="8"/>
        <v>0</v>
      </c>
      <c r="G32" s="1878">
        <f t="shared" si="8"/>
        <v>0</v>
      </c>
      <c r="H32" s="1878">
        <f t="shared" si="8"/>
        <v>0</v>
      </c>
      <c r="I32" s="1878">
        <f t="shared" si="8"/>
        <v>0</v>
      </c>
      <c r="J32" s="1878">
        <f t="shared" si="8"/>
        <v>0</v>
      </c>
      <c r="K32" s="1878">
        <f t="shared" si="8"/>
        <v>0</v>
      </c>
      <c r="L32" s="1878">
        <f t="shared" si="8"/>
        <v>0</v>
      </c>
      <c r="M32" s="1878">
        <f t="shared" si="8"/>
        <v>0</v>
      </c>
      <c r="N32" s="1878">
        <f t="shared" si="8"/>
        <v>0</v>
      </c>
      <c r="O32" s="1878">
        <f t="shared" si="8"/>
        <v>0</v>
      </c>
      <c r="P32" s="1878">
        <f t="shared" si="8"/>
        <v>0</v>
      </c>
      <c r="Q32" s="1878">
        <f t="shared" si="8"/>
        <v>0</v>
      </c>
      <c r="R32" s="1878">
        <f t="shared" si="8"/>
        <v>0</v>
      </c>
      <c r="S32" s="1878">
        <f t="shared" si="8"/>
        <v>0</v>
      </c>
      <c r="T32" s="1878">
        <f t="shared" si="8"/>
        <v>0</v>
      </c>
      <c r="U32" s="1878">
        <f t="shared" si="8"/>
        <v>0</v>
      </c>
      <c r="V32" s="1878">
        <f t="shared" si="8"/>
        <v>0</v>
      </c>
      <c r="W32" s="1878">
        <f t="shared" si="8"/>
        <v>0</v>
      </c>
      <c r="X32" s="1878">
        <f t="shared" si="8"/>
        <v>1</v>
      </c>
      <c r="Y32" s="1878">
        <f t="shared" si="8"/>
        <v>0</v>
      </c>
      <c r="Z32" s="1878">
        <f t="shared" si="8"/>
        <v>0</v>
      </c>
      <c r="AA32" s="1878">
        <f t="shared" si="8"/>
        <v>0</v>
      </c>
      <c r="AB32" s="1878">
        <f t="shared" si="8"/>
        <v>0</v>
      </c>
      <c r="AC32" s="1878">
        <f t="shared" si="8"/>
        <v>0</v>
      </c>
      <c r="AD32" s="1878">
        <f t="shared" si="8"/>
        <v>0</v>
      </c>
      <c r="AE32" s="1878">
        <f t="shared" si="8"/>
        <v>0</v>
      </c>
      <c r="AF32" s="1878">
        <f t="shared" si="8"/>
        <v>0</v>
      </c>
      <c r="AG32" s="1878" t="e">
        <f t="shared" si="8"/>
        <v>#VALUE!</v>
      </c>
      <c r="AH32" s="1879" t="s">
        <v>2460</v>
      </c>
      <c r="AI32" s="1880">
        <f>_xlfn.AGGREGATE(9,6,C32:AG32)</f>
        <v>1</v>
      </c>
      <c r="AJ32" s="1870"/>
    </row>
    <row r="33" spans="2:36" hidden="1">
      <c r="B33" s="1854"/>
      <c r="C33" s="1881">
        <f t="shared" ref="C33:AG33" si="9">IF(AND(DAY(C24)&gt;=22,DAY(C24)&lt;=28,C25="土",OR(C30="休",C30="雨")),1,0)</f>
        <v>0</v>
      </c>
      <c r="D33" s="1881">
        <f t="shared" si="9"/>
        <v>0</v>
      </c>
      <c r="E33" s="1881">
        <f t="shared" si="9"/>
        <v>0</v>
      </c>
      <c r="F33" s="1881">
        <f t="shared" si="9"/>
        <v>0</v>
      </c>
      <c r="G33" s="1881">
        <f t="shared" si="9"/>
        <v>0</v>
      </c>
      <c r="H33" s="1881">
        <f t="shared" si="9"/>
        <v>0</v>
      </c>
      <c r="I33" s="1881">
        <f t="shared" si="9"/>
        <v>0</v>
      </c>
      <c r="J33" s="1881">
        <f t="shared" si="9"/>
        <v>0</v>
      </c>
      <c r="K33" s="1881">
        <f t="shared" si="9"/>
        <v>0</v>
      </c>
      <c r="L33" s="1881">
        <f t="shared" si="9"/>
        <v>0</v>
      </c>
      <c r="M33" s="1881">
        <f t="shared" si="9"/>
        <v>0</v>
      </c>
      <c r="N33" s="1881">
        <f t="shared" si="9"/>
        <v>0</v>
      </c>
      <c r="O33" s="1881">
        <f t="shared" si="9"/>
        <v>0</v>
      </c>
      <c r="P33" s="1881">
        <f t="shared" si="9"/>
        <v>0</v>
      </c>
      <c r="Q33" s="1881">
        <f t="shared" si="9"/>
        <v>0</v>
      </c>
      <c r="R33" s="1881">
        <f t="shared" si="9"/>
        <v>0</v>
      </c>
      <c r="S33" s="1881">
        <f t="shared" si="9"/>
        <v>0</v>
      </c>
      <c r="T33" s="1881">
        <f t="shared" si="9"/>
        <v>0</v>
      </c>
      <c r="U33" s="1881">
        <f t="shared" si="9"/>
        <v>0</v>
      </c>
      <c r="V33" s="1881">
        <f t="shared" si="9"/>
        <v>0</v>
      </c>
      <c r="W33" s="1881">
        <f t="shared" si="9"/>
        <v>0</v>
      </c>
      <c r="X33" s="1881">
        <f t="shared" si="9"/>
        <v>1</v>
      </c>
      <c r="Y33" s="1881">
        <f t="shared" si="9"/>
        <v>0</v>
      </c>
      <c r="Z33" s="1881">
        <f t="shared" si="9"/>
        <v>0</v>
      </c>
      <c r="AA33" s="1881">
        <f t="shared" si="9"/>
        <v>0</v>
      </c>
      <c r="AB33" s="1881">
        <f t="shared" si="9"/>
        <v>0</v>
      </c>
      <c r="AC33" s="1881">
        <f t="shared" si="9"/>
        <v>0</v>
      </c>
      <c r="AD33" s="1881">
        <f t="shared" si="9"/>
        <v>0</v>
      </c>
      <c r="AE33" s="1881">
        <f t="shared" si="9"/>
        <v>0</v>
      </c>
      <c r="AF33" s="1881">
        <f t="shared" si="9"/>
        <v>0</v>
      </c>
      <c r="AG33" s="1881" t="e">
        <f t="shared" si="9"/>
        <v>#VALUE!</v>
      </c>
      <c r="AH33" s="1882" t="s">
        <v>2461</v>
      </c>
      <c r="AI33" s="1880">
        <f>_xlfn.AGGREGATE(9,6,C33:AG33)</f>
        <v>1</v>
      </c>
      <c r="AJ33" s="1870"/>
    </row>
    <row r="34" spans="2:36">
      <c r="C34" s="1883"/>
      <c r="D34" s="1883"/>
      <c r="E34" s="1883"/>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row>
    <row r="35" spans="2:36" hidden="1">
      <c r="C35" s="1836">
        <f>YEAR(C38)</f>
        <v>2024</v>
      </c>
      <c r="D35" s="1836">
        <f>MONTH(C38)</f>
        <v>7</v>
      </c>
    </row>
    <row r="36" spans="2:36">
      <c r="B36" s="1840" t="s">
        <v>2454</v>
      </c>
      <c r="C36" s="4126">
        <f>C38</f>
        <v>45474</v>
      </c>
      <c r="D36" s="4088"/>
      <c r="E36" s="4088"/>
      <c r="F36" s="4088"/>
      <c r="G36" s="4088"/>
      <c r="H36" s="4088"/>
      <c r="I36" s="4088"/>
      <c r="J36" s="4088"/>
      <c r="K36" s="4088"/>
      <c r="L36" s="4088"/>
      <c r="M36" s="4088"/>
      <c r="N36" s="4088"/>
      <c r="O36" s="4088"/>
      <c r="P36" s="4088"/>
      <c r="Q36" s="4088"/>
      <c r="R36" s="4088"/>
      <c r="S36" s="4088"/>
      <c r="T36" s="4088"/>
      <c r="U36" s="4088"/>
      <c r="V36" s="4088"/>
      <c r="W36" s="4088"/>
      <c r="X36" s="4088"/>
      <c r="Y36" s="4088"/>
      <c r="Z36" s="4088"/>
      <c r="AA36" s="4088"/>
      <c r="AB36" s="4088"/>
      <c r="AC36" s="4088"/>
      <c r="AD36" s="4088"/>
      <c r="AE36" s="4088"/>
      <c r="AF36" s="4088"/>
      <c r="AG36" s="4088"/>
      <c r="AH36" s="4088"/>
      <c r="AI36" s="4089"/>
    </row>
    <row r="37" spans="2:36" hidden="1">
      <c r="B37" s="1884"/>
      <c r="C37" s="1862">
        <f>DATE($C35,$D35,1)</f>
        <v>45474</v>
      </c>
      <c r="D37" s="1862">
        <f t="shared" ref="D37:AG37" si="10">C37+1</f>
        <v>45475</v>
      </c>
      <c r="E37" s="1862">
        <f t="shared" si="10"/>
        <v>45476</v>
      </c>
      <c r="F37" s="1862">
        <f t="shared" si="10"/>
        <v>45477</v>
      </c>
      <c r="G37" s="1862">
        <f t="shared" si="10"/>
        <v>45478</v>
      </c>
      <c r="H37" s="1862">
        <f t="shared" si="10"/>
        <v>45479</v>
      </c>
      <c r="I37" s="1862">
        <f t="shared" si="10"/>
        <v>45480</v>
      </c>
      <c r="J37" s="1862">
        <f t="shared" si="10"/>
        <v>45481</v>
      </c>
      <c r="K37" s="1862">
        <f t="shared" si="10"/>
        <v>45482</v>
      </c>
      <c r="L37" s="1862">
        <f t="shared" si="10"/>
        <v>45483</v>
      </c>
      <c r="M37" s="1862">
        <f t="shared" si="10"/>
        <v>45484</v>
      </c>
      <c r="N37" s="1862">
        <f t="shared" si="10"/>
        <v>45485</v>
      </c>
      <c r="O37" s="1862">
        <f t="shared" si="10"/>
        <v>45486</v>
      </c>
      <c r="P37" s="1862">
        <f t="shared" si="10"/>
        <v>45487</v>
      </c>
      <c r="Q37" s="1862">
        <f t="shared" si="10"/>
        <v>45488</v>
      </c>
      <c r="R37" s="1862">
        <f t="shared" si="10"/>
        <v>45489</v>
      </c>
      <c r="S37" s="1862">
        <f t="shared" si="10"/>
        <v>45490</v>
      </c>
      <c r="T37" s="1862">
        <f t="shared" si="10"/>
        <v>45491</v>
      </c>
      <c r="U37" s="1862">
        <f t="shared" si="10"/>
        <v>45492</v>
      </c>
      <c r="V37" s="1862">
        <f t="shared" si="10"/>
        <v>45493</v>
      </c>
      <c r="W37" s="1862">
        <f t="shared" si="10"/>
        <v>45494</v>
      </c>
      <c r="X37" s="1862">
        <f t="shared" si="10"/>
        <v>45495</v>
      </c>
      <c r="Y37" s="1862">
        <f t="shared" si="10"/>
        <v>45496</v>
      </c>
      <c r="Z37" s="1862">
        <f t="shared" si="10"/>
        <v>45497</v>
      </c>
      <c r="AA37" s="1862">
        <f t="shared" si="10"/>
        <v>45498</v>
      </c>
      <c r="AB37" s="1862">
        <f t="shared" si="10"/>
        <v>45499</v>
      </c>
      <c r="AC37" s="1862">
        <f t="shared" si="10"/>
        <v>45500</v>
      </c>
      <c r="AD37" s="1862">
        <f t="shared" si="10"/>
        <v>45501</v>
      </c>
      <c r="AE37" s="1862">
        <f t="shared" si="10"/>
        <v>45502</v>
      </c>
      <c r="AF37" s="1862">
        <f t="shared" si="10"/>
        <v>45503</v>
      </c>
      <c r="AG37" s="1862">
        <f t="shared" si="10"/>
        <v>45504</v>
      </c>
      <c r="AH37" s="1885"/>
      <c r="AI37" s="1886"/>
    </row>
    <row r="38" spans="2:36">
      <c r="B38" s="1887" t="s">
        <v>2455</v>
      </c>
      <c r="C38" s="1888">
        <f>IF(EDATE(C23,1)&gt;$G$5,"",EDATE(C23,1))</f>
        <v>45474</v>
      </c>
      <c r="D38" s="1862">
        <f t="shared" ref="D38:AG38" si="11">IF(D37&gt;$G$5,"",IF(C38=EOMONTH(DATE($C35,$D35,1),0),"",IF(C38="","",C38+1)))</f>
        <v>45475</v>
      </c>
      <c r="E38" s="1862">
        <f t="shared" si="11"/>
        <v>45476</v>
      </c>
      <c r="F38" s="1862">
        <f t="shared" si="11"/>
        <v>45477</v>
      </c>
      <c r="G38" s="1862">
        <f t="shared" si="11"/>
        <v>45478</v>
      </c>
      <c r="H38" s="1862">
        <f t="shared" si="11"/>
        <v>45479</v>
      </c>
      <c r="I38" s="1862">
        <f t="shared" si="11"/>
        <v>45480</v>
      </c>
      <c r="J38" s="1862">
        <f t="shared" si="11"/>
        <v>45481</v>
      </c>
      <c r="K38" s="1862">
        <f t="shared" si="11"/>
        <v>45482</v>
      </c>
      <c r="L38" s="1862">
        <f t="shared" si="11"/>
        <v>45483</v>
      </c>
      <c r="M38" s="1862">
        <f t="shared" si="11"/>
        <v>45484</v>
      </c>
      <c r="N38" s="1862">
        <f t="shared" si="11"/>
        <v>45485</v>
      </c>
      <c r="O38" s="1862">
        <f t="shared" si="11"/>
        <v>45486</v>
      </c>
      <c r="P38" s="1862">
        <f t="shared" si="11"/>
        <v>45487</v>
      </c>
      <c r="Q38" s="1862">
        <f t="shared" si="11"/>
        <v>45488</v>
      </c>
      <c r="R38" s="1862">
        <f t="shared" si="11"/>
        <v>45489</v>
      </c>
      <c r="S38" s="1862">
        <f t="shared" si="11"/>
        <v>45490</v>
      </c>
      <c r="T38" s="1862">
        <f t="shared" si="11"/>
        <v>45491</v>
      </c>
      <c r="U38" s="1862">
        <f t="shared" si="11"/>
        <v>45492</v>
      </c>
      <c r="V38" s="1862">
        <f t="shared" si="11"/>
        <v>45493</v>
      </c>
      <c r="W38" s="1862">
        <f t="shared" si="11"/>
        <v>45494</v>
      </c>
      <c r="X38" s="1862">
        <f t="shared" si="11"/>
        <v>45495</v>
      </c>
      <c r="Y38" s="1862">
        <f t="shared" si="11"/>
        <v>45496</v>
      </c>
      <c r="Z38" s="1862">
        <f t="shared" si="11"/>
        <v>45497</v>
      </c>
      <c r="AA38" s="1862">
        <f t="shared" si="11"/>
        <v>45498</v>
      </c>
      <c r="AB38" s="1862">
        <f t="shared" si="11"/>
        <v>45499</v>
      </c>
      <c r="AC38" s="1862">
        <f t="shared" si="11"/>
        <v>45500</v>
      </c>
      <c r="AD38" s="1862">
        <f t="shared" si="11"/>
        <v>45501</v>
      </c>
      <c r="AE38" s="1862">
        <f t="shared" si="11"/>
        <v>45502</v>
      </c>
      <c r="AF38" s="1862">
        <f t="shared" si="11"/>
        <v>45503</v>
      </c>
      <c r="AG38" s="1862">
        <f t="shared" si="11"/>
        <v>45504</v>
      </c>
      <c r="AH38" s="1863" t="s">
        <v>2456</v>
      </c>
      <c r="AI38" s="1864">
        <f>+COUNTIFS(C39:AG39,"土",C40:AG40,"")+COUNTIFS(C39:AG39,"日",C40:AG40,"")</f>
        <v>8</v>
      </c>
    </row>
    <row r="39" spans="2:36" s="1866" customFormat="1">
      <c r="B39" s="1889" t="s">
        <v>1184</v>
      </c>
      <c r="C39" s="1865" t="str">
        <f>IFERROR(TEXT(WEEKDAY(+C38),"aaa"),"")</f>
        <v>月</v>
      </c>
      <c r="D39" s="1865" t="str">
        <f t="shared" ref="D39:AG39" si="12">IFERROR(TEXT(WEEKDAY(+D38),"aaa"),"")</f>
        <v>火</v>
      </c>
      <c r="E39" s="1865" t="str">
        <f t="shared" si="12"/>
        <v>水</v>
      </c>
      <c r="F39" s="1865" t="str">
        <f t="shared" si="12"/>
        <v>木</v>
      </c>
      <c r="G39" s="1865" t="str">
        <f t="shared" si="12"/>
        <v>金</v>
      </c>
      <c r="H39" s="1865" t="str">
        <f t="shared" si="12"/>
        <v>土</v>
      </c>
      <c r="I39" s="1865" t="str">
        <f t="shared" si="12"/>
        <v>日</v>
      </c>
      <c r="J39" s="1865" t="str">
        <f t="shared" si="12"/>
        <v>月</v>
      </c>
      <c r="K39" s="1865" t="str">
        <f t="shared" si="12"/>
        <v>火</v>
      </c>
      <c r="L39" s="1865" t="str">
        <f t="shared" si="12"/>
        <v>水</v>
      </c>
      <c r="M39" s="1865" t="str">
        <f t="shared" si="12"/>
        <v>木</v>
      </c>
      <c r="N39" s="1865" t="str">
        <f t="shared" si="12"/>
        <v>金</v>
      </c>
      <c r="O39" s="1865" t="str">
        <f t="shared" si="12"/>
        <v>土</v>
      </c>
      <c r="P39" s="1865" t="str">
        <f t="shared" si="12"/>
        <v>日</v>
      </c>
      <c r="Q39" s="1865" t="str">
        <f t="shared" si="12"/>
        <v>月</v>
      </c>
      <c r="R39" s="1865" t="str">
        <f t="shared" si="12"/>
        <v>火</v>
      </c>
      <c r="S39" s="1865" t="str">
        <f t="shared" si="12"/>
        <v>水</v>
      </c>
      <c r="T39" s="1865" t="str">
        <f t="shared" si="12"/>
        <v>木</v>
      </c>
      <c r="U39" s="1865" t="str">
        <f t="shared" si="12"/>
        <v>金</v>
      </c>
      <c r="V39" s="1865" t="str">
        <f t="shared" si="12"/>
        <v>土</v>
      </c>
      <c r="W39" s="1865" t="str">
        <f t="shared" si="12"/>
        <v>日</v>
      </c>
      <c r="X39" s="1865" t="str">
        <f t="shared" si="12"/>
        <v>月</v>
      </c>
      <c r="Y39" s="1865" t="str">
        <f t="shared" si="12"/>
        <v>火</v>
      </c>
      <c r="Z39" s="1865" t="str">
        <f t="shared" si="12"/>
        <v>水</v>
      </c>
      <c r="AA39" s="1865" t="str">
        <f t="shared" si="12"/>
        <v>木</v>
      </c>
      <c r="AB39" s="1865" t="str">
        <f t="shared" si="12"/>
        <v>金</v>
      </c>
      <c r="AC39" s="1865" t="str">
        <f t="shared" si="12"/>
        <v>土</v>
      </c>
      <c r="AD39" s="1865" t="str">
        <f t="shared" si="12"/>
        <v>日</v>
      </c>
      <c r="AE39" s="1865" t="str">
        <f t="shared" si="12"/>
        <v>月</v>
      </c>
      <c r="AF39" s="1865" t="str">
        <f t="shared" si="12"/>
        <v>火</v>
      </c>
      <c r="AG39" s="1865" t="str">
        <f t="shared" si="12"/>
        <v>水</v>
      </c>
      <c r="AH39" s="1863" t="s">
        <v>2457</v>
      </c>
      <c r="AI39" s="1864">
        <f>+COUNTIF(C40:AG40,"夏休")+COUNTIF(C40:AG40,"冬休")+COUNTIF(C40:AG40,"中止")</f>
        <v>0</v>
      </c>
    </row>
    <row r="40" spans="2:36" s="1866" customFormat="1" ht="13.5" customHeight="1">
      <c r="B40" s="4090" t="s">
        <v>2458</v>
      </c>
      <c r="C40" s="4092"/>
      <c r="D40" s="4087"/>
      <c r="E40" s="4087"/>
      <c r="F40" s="4087"/>
      <c r="G40" s="4087"/>
      <c r="H40" s="4087"/>
      <c r="I40" s="4087"/>
      <c r="J40" s="4087"/>
      <c r="K40" s="4087"/>
      <c r="L40" s="4087"/>
      <c r="M40" s="4087"/>
      <c r="N40" s="4087"/>
      <c r="O40" s="4087"/>
      <c r="P40" s="4087"/>
      <c r="Q40" s="4087"/>
      <c r="R40" s="4087"/>
      <c r="S40" s="4087"/>
      <c r="T40" s="4087"/>
      <c r="U40" s="4087"/>
      <c r="V40" s="4087"/>
      <c r="W40" s="4087"/>
      <c r="X40" s="4087"/>
      <c r="Y40" s="4087"/>
      <c r="Z40" s="4087"/>
      <c r="AA40" s="4087"/>
      <c r="AB40" s="4087"/>
      <c r="AC40" s="4087"/>
      <c r="AD40" s="4087"/>
      <c r="AE40" s="4087"/>
      <c r="AF40" s="4087"/>
      <c r="AG40" s="4114"/>
      <c r="AH40" s="1867" t="s">
        <v>1187</v>
      </c>
      <c r="AI40" s="1868">
        <f>COUNT(C38:AG38)-AI39</f>
        <v>31</v>
      </c>
    </row>
    <row r="41" spans="2:36" s="1866" customFormat="1" ht="13.5" customHeight="1">
      <c r="B41" s="4091"/>
      <c r="C41" s="4092"/>
      <c r="D41" s="4087"/>
      <c r="E41" s="4087"/>
      <c r="F41" s="4087"/>
      <c r="G41" s="4087"/>
      <c r="H41" s="4087"/>
      <c r="I41" s="4087"/>
      <c r="J41" s="4087"/>
      <c r="K41" s="4087"/>
      <c r="L41" s="4087"/>
      <c r="M41" s="4087"/>
      <c r="N41" s="4087"/>
      <c r="O41" s="4087"/>
      <c r="P41" s="4087"/>
      <c r="Q41" s="4087"/>
      <c r="R41" s="4087"/>
      <c r="S41" s="4087"/>
      <c r="T41" s="4087"/>
      <c r="U41" s="4087"/>
      <c r="V41" s="4087"/>
      <c r="W41" s="4087"/>
      <c r="X41" s="4087"/>
      <c r="Y41" s="4087"/>
      <c r="Z41" s="4087"/>
      <c r="AA41" s="4087"/>
      <c r="AB41" s="4087"/>
      <c r="AC41" s="4087"/>
      <c r="AD41" s="4087"/>
      <c r="AE41" s="4087"/>
      <c r="AF41" s="4087"/>
      <c r="AG41" s="4114"/>
      <c r="AH41" s="1867" t="s">
        <v>1188</v>
      </c>
      <c r="AI41" s="1869">
        <f>+COUNTIF(C42:AG43,"休")</f>
        <v>8</v>
      </c>
      <c r="AJ41" s="1870" t="str">
        <f>IF(AI42&gt;0.285,"",IF(AI41&lt;AI38,"←計画日数が足りません",""))</f>
        <v/>
      </c>
    </row>
    <row r="42" spans="2:36" s="1866" customFormat="1" ht="13.5" customHeight="1">
      <c r="B42" s="4115" t="s">
        <v>1175</v>
      </c>
      <c r="C42" s="4116"/>
      <c r="D42" s="4113"/>
      <c r="E42" s="4113"/>
      <c r="F42" s="4113"/>
      <c r="G42" s="4131"/>
      <c r="H42" s="4113" t="s">
        <v>1199</v>
      </c>
      <c r="I42" s="4113" t="s">
        <v>1199</v>
      </c>
      <c r="J42" s="4117"/>
      <c r="K42" s="4113"/>
      <c r="L42" s="4113"/>
      <c r="M42" s="4113"/>
      <c r="N42" s="4131"/>
      <c r="O42" s="4113" t="s">
        <v>1199</v>
      </c>
      <c r="P42" s="4113" t="s">
        <v>1199</v>
      </c>
      <c r="Q42" s="4117"/>
      <c r="R42" s="4113"/>
      <c r="S42" s="4113"/>
      <c r="T42" s="4113"/>
      <c r="U42" s="4113"/>
      <c r="V42" s="4113" t="s">
        <v>1199</v>
      </c>
      <c r="W42" s="4113" t="s">
        <v>1199</v>
      </c>
      <c r="X42" s="4117"/>
      <c r="Y42" s="4113"/>
      <c r="Z42" s="4113"/>
      <c r="AA42" s="4113"/>
      <c r="AB42" s="4131"/>
      <c r="AC42" s="4113" t="s">
        <v>1199</v>
      </c>
      <c r="AD42" s="4113" t="s">
        <v>1199</v>
      </c>
      <c r="AE42" s="4117"/>
      <c r="AF42" s="4113"/>
      <c r="AG42" s="4119"/>
      <c r="AH42" s="1867" t="s">
        <v>1189</v>
      </c>
      <c r="AI42" s="1871">
        <f>+AI41/AI40</f>
        <v>0.25806451612903225</v>
      </c>
    </row>
    <row r="43" spans="2:36" s="1866" customFormat="1">
      <c r="B43" s="4115"/>
      <c r="C43" s="4116"/>
      <c r="D43" s="4113"/>
      <c r="E43" s="4113"/>
      <c r="F43" s="4113"/>
      <c r="G43" s="4132"/>
      <c r="H43" s="4113"/>
      <c r="I43" s="4113"/>
      <c r="J43" s="4117"/>
      <c r="K43" s="4113"/>
      <c r="L43" s="4113"/>
      <c r="M43" s="4113"/>
      <c r="N43" s="4132"/>
      <c r="O43" s="4113"/>
      <c r="P43" s="4113"/>
      <c r="Q43" s="4117"/>
      <c r="R43" s="4113"/>
      <c r="S43" s="4113"/>
      <c r="T43" s="4113"/>
      <c r="U43" s="4113"/>
      <c r="V43" s="4113"/>
      <c r="W43" s="4113"/>
      <c r="X43" s="4117"/>
      <c r="Y43" s="4113"/>
      <c r="Z43" s="4113"/>
      <c r="AA43" s="4113"/>
      <c r="AB43" s="4132"/>
      <c r="AC43" s="4113"/>
      <c r="AD43" s="4113"/>
      <c r="AE43" s="4117"/>
      <c r="AF43" s="4113"/>
      <c r="AG43" s="4119"/>
      <c r="AH43" s="1867" t="s">
        <v>1169</v>
      </c>
      <c r="AI43" s="1869">
        <f>+COUNTA(C44:AG45)</f>
        <v>8</v>
      </c>
    </row>
    <row r="44" spans="2:36" s="1866" customFormat="1">
      <c r="B44" s="4120" t="s">
        <v>1178</v>
      </c>
      <c r="C44" s="4122"/>
      <c r="D44" s="4117"/>
      <c r="E44" s="4117"/>
      <c r="F44" s="4117"/>
      <c r="G44" s="4127"/>
      <c r="H44" s="4117" t="s">
        <v>1199</v>
      </c>
      <c r="I44" s="4117" t="s">
        <v>1199</v>
      </c>
      <c r="J44" s="4128"/>
      <c r="K44" s="4117"/>
      <c r="L44" s="4117"/>
      <c r="M44" s="4117"/>
      <c r="N44" s="4127"/>
      <c r="O44" s="4117" t="s">
        <v>1199</v>
      </c>
      <c r="P44" s="4117" t="s">
        <v>1199</v>
      </c>
      <c r="Q44" s="4128"/>
      <c r="R44" s="4117"/>
      <c r="S44" s="4117"/>
      <c r="T44" s="4117"/>
      <c r="U44" s="4117" t="s">
        <v>1200</v>
      </c>
      <c r="V44" s="4117" t="s">
        <v>1199</v>
      </c>
      <c r="W44" s="4117"/>
      <c r="X44" s="4128"/>
      <c r="Y44" s="4117"/>
      <c r="Z44" s="4117"/>
      <c r="AA44" s="4117"/>
      <c r="AB44" s="4127"/>
      <c r="AC44" s="4117" t="s">
        <v>1199</v>
      </c>
      <c r="AD44" s="4117" t="s">
        <v>1199</v>
      </c>
      <c r="AE44" s="4128"/>
      <c r="AF44" s="4117"/>
      <c r="AG44" s="4124"/>
      <c r="AH44" s="1872" t="s">
        <v>1190</v>
      </c>
      <c r="AI44" s="1873">
        <f>+AI43/AI40</f>
        <v>0.25806451612903225</v>
      </c>
    </row>
    <row r="45" spans="2:36" s="1866" customFormat="1">
      <c r="B45" s="4121"/>
      <c r="C45" s="4123"/>
      <c r="D45" s="4118"/>
      <c r="E45" s="4118"/>
      <c r="F45" s="4118"/>
      <c r="G45" s="4133"/>
      <c r="H45" s="4118"/>
      <c r="I45" s="4118"/>
      <c r="J45" s="4118"/>
      <c r="K45" s="4118"/>
      <c r="L45" s="4118"/>
      <c r="M45" s="4118"/>
      <c r="N45" s="4133"/>
      <c r="O45" s="4118"/>
      <c r="P45" s="4118"/>
      <c r="Q45" s="4118"/>
      <c r="R45" s="4118"/>
      <c r="S45" s="4118"/>
      <c r="T45" s="4118"/>
      <c r="U45" s="4118"/>
      <c r="V45" s="4118"/>
      <c r="W45" s="4118"/>
      <c r="X45" s="4118"/>
      <c r="Y45" s="4118"/>
      <c r="Z45" s="4118"/>
      <c r="AA45" s="4118"/>
      <c r="AB45" s="4133"/>
      <c r="AC45" s="4118"/>
      <c r="AD45" s="4118"/>
      <c r="AE45" s="4118"/>
      <c r="AF45" s="4118"/>
      <c r="AG45" s="4125"/>
      <c r="AH45" s="1876" t="s">
        <v>2459</v>
      </c>
      <c r="AI45" s="1877" t="str">
        <f>IF(7&gt;AI40,"対象外",IF(AI43&gt;=AI38,"OK","NG"))</f>
        <v>OK</v>
      </c>
      <c r="AJ45" s="1870" t="str">
        <f>IF(AI45="対象外","←７日間に満たない期間は達成判定の対象外",IF(AI45="NG","←月単位未達成","←月単位達成"))</f>
        <v>←月単位達成</v>
      </c>
    </row>
    <row r="46" spans="2:36" hidden="1">
      <c r="B46" s="1854"/>
      <c r="C46" s="1878">
        <f t="shared" ref="C46:AG46" si="13">IF(AND(DAY(C38)&gt;=22,DAY(C38)&lt;=28,C39="土"),1,0)</f>
        <v>0</v>
      </c>
      <c r="D46" s="1878">
        <f t="shared" si="13"/>
        <v>0</v>
      </c>
      <c r="E46" s="1878">
        <f t="shared" si="13"/>
        <v>0</v>
      </c>
      <c r="F46" s="1878">
        <f t="shared" si="13"/>
        <v>0</v>
      </c>
      <c r="G46" s="1878">
        <f t="shared" si="13"/>
        <v>0</v>
      </c>
      <c r="H46" s="1878">
        <f t="shared" si="13"/>
        <v>0</v>
      </c>
      <c r="I46" s="1878">
        <f t="shared" si="13"/>
        <v>0</v>
      </c>
      <c r="J46" s="1878">
        <f t="shared" si="13"/>
        <v>0</v>
      </c>
      <c r="K46" s="1878">
        <f t="shared" si="13"/>
        <v>0</v>
      </c>
      <c r="L46" s="1878">
        <f t="shared" si="13"/>
        <v>0</v>
      </c>
      <c r="M46" s="1878">
        <f t="shared" si="13"/>
        <v>0</v>
      </c>
      <c r="N46" s="1878">
        <f t="shared" si="13"/>
        <v>0</v>
      </c>
      <c r="O46" s="1878">
        <f t="shared" si="13"/>
        <v>0</v>
      </c>
      <c r="P46" s="1878">
        <f t="shared" si="13"/>
        <v>0</v>
      </c>
      <c r="Q46" s="1878">
        <f t="shared" si="13"/>
        <v>0</v>
      </c>
      <c r="R46" s="1878">
        <f t="shared" si="13"/>
        <v>0</v>
      </c>
      <c r="S46" s="1878">
        <f t="shared" si="13"/>
        <v>0</v>
      </c>
      <c r="T46" s="1878">
        <f t="shared" si="13"/>
        <v>0</v>
      </c>
      <c r="U46" s="1878">
        <f t="shared" si="13"/>
        <v>0</v>
      </c>
      <c r="V46" s="1878">
        <f t="shared" si="13"/>
        <v>0</v>
      </c>
      <c r="W46" s="1878">
        <f t="shared" si="13"/>
        <v>0</v>
      </c>
      <c r="X46" s="1878">
        <f t="shared" si="13"/>
        <v>0</v>
      </c>
      <c r="Y46" s="1878">
        <f t="shared" si="13"/>
        <v>0</v>
      </c>
      <c r="Z46" s="1878">
        <f t="shared" si="13"/>
        <v>0</v>
      </c>
      <c r="AA46" s="1878">
        <f t="shared" si="13"/>
        <v>0</v>
      </c>
      <c r="AB46" s="1878">
        <f t="shared" si="13"/>
        <v>0</v>
      </c>
      <c r="AC46" s="1878">
        <f t="shared" si="13"/>
        <v>1</v>
      </c>
      <c r="AD46" s="1878">
        <f t="shared" si="13"/>
        <v>0</v>
      </c>
      <c r="AE46" s="1878">
        <f t="shared" si="13"/>
        <v>0</v>
      </c>
      <c r="AF46" s="1878">
        <f t="shared" si="13"/>
        <v>0</v>
      </c>
      <c r="AG46" s="1878">
        <f t="shared" si="13"/>
        <v>0</v>
      </c>
      <c r="AH46" s="1879" t="s">
        <v>2460</v>
      </c>
      <c r="AI46" s="1880">
        <f>_xlfn.AGGREGATE(9,6,C46:AG46)</f>
        <v>1</v>
      </c>
      <c r="AJ46" s="1870"/>
    </row>
    <row r="47" spans="2:36" hidden="1">
      <c r="B47" s="1854"/>
      <c r="C47" s="1881">
        <f t="shared" ref="C47:AG47" si="14">IF(AND(DAY(C38)&gt;=22,DAY(C38)&lt;=28,C39="土",OR(C44="休",C44="雨")),1,0)</f>
        <v>0</v>
      </c>
      <c r="D47" s="1881">
        <f t="shared" si="14"/>
        <v>0</v>
      </c>
      <c r="E47" s="1881">
        <f t="shared" si="14"/>
        <v>0</v>
      </c>
      <c r="F47" s="1881">
        <f t="shared" si="14"/>
        <v>0</v>
      </c>
      <c r="G47" s="1881">
        <f t="shared" si="14"/>
        <v>0</v>
      </c>
      <c r="H47" s="1881">
        <f t="shared" si="14"/>
        <v>0</v>
      </c>
      <c r="I47" s="1881">
        <f t="shared" si="14"/>
        <v>0</v>
      </c>
      <c r="J47" s="1881">
        <f t="shared" si="14"/>
        <v>0</v>
      </c>
      <c r="K47" s="1881">
        <f t="shared" si="14"/>
        <v>0</v>
      </c>
      <c r="L47" s="1881">
        <f t="shared" si="14"/>
        <v>0</v>
      </c>
      <c r="M47" s="1881">
        <f t="shared" si="14"/>
        <v>0</v>
      </c>
      <c r="N47" s="1881">
        <f t="shared" si="14"/>
        <v>0</v>
      </c>
      <c r="O47" s="1881">
        <f t="shared" si="14"/>
        <v>0</v>
      </c>
      <c r="P47" s="1881">
        <f t="shared" si="14"/>
        <v>0</v>
      </c>
      <c r="Q47" s="1881">
        <f t="shared" si="14"/>
        <v>0</v>
      </c>
      <c r="R47" s="1881">
        <f t="shared" si="14"/>
        <v>0</v>
      </c>
      <c r="S47" s="1881">
        <f t="shared" si="14"/>
        <v>0</v>
      </c>
      <c r="T47" s="1881">
        <f t="shared" si="14"/>
        <v>0</v>
      </c>
      <c r="U47" s="1881">
        <f t="shared" si="14"/>
        <v>0</v>
      </c>
      <c r="V47" s="1881">
        <f t="shared" si="14"/>
        <v>0</v>
      </c>
      <c r="W47" s="1881">
        <f t="shared" si="14"/>
        <v>0</v>
      </c>
      <c r="X47" s="1881">
        <f t="shared" si="14"/>
        <v>0</v>
      </c>
      <c r="Y47" s="1881">
        <f t="shared" si="14"/>
        <v>0</v>
      </c>
      <c r="Z47" s="1881">
        <f t="shared" si="14"/>
        <v>0</v>
      </c>
      <c r="AA47" s="1881">
        <f t="shared" si="14"/>
        <v>0</v>
      </c>
      <c r="AB47" s="1881">
        <f t="shared" si="14"/>
        <v>0</v>
      </c>
      <c r="AC47" s="1881">
        <f t="shared" si="14"/>
        <v>1</v>
      </c>
      <c r="AD47" s="1881">
        <f t="shared" si="14"/>
        <v>0</v>
      </c>
      <c r="AE47" s="1881">
        <f>IF(AND(DAY(AE38)&gt;=22,DAY(AE38)&lt;=28,AE39="土",OR(AE44="休",AE44="雨")),1,0)</f>
        <v>0</v>
      </c>
      <c r="AF47" s="1881">
        <f>IF(AND(DAY(AF38)&gt;=22,DAY(AF38)&lt;=28,AF39="土",OR(AF44="休",AF44="雨")),1,0)</f>
        <v>0</v>
      </c>
      <c r="AG47" s="1881">
        <f t="shared" si="14"/>
        <v>0</v>
      </c>
      <c r="AH47" s="1882" t="s">
        <v>2461</v>
      </c>
      <c r="AI47" s="1880">
        <f>_xlfn.AGGREGATE(9,6,C47:AG47)</f>
        <v>1</v>
      </c>
      <c r="AJ47" s="1870"/>
    </row>
    <row r="48" spans="2:36" s="1866" customFormat="1">
      <c r="B48" s="1890"/>
      <c r="C48" s="1890"/>
      <c r="D48" s="1890"/>
      <c r="E48" s="1890"/>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I48" s="1890"/>
    </row>
    <row r="49" spans="2:36" hidden="1">
      <c r="C49" s="1836">
        <f>YEAR(C52)</f>
        <v>2024</v>
      </c>
      <c r="D49" s="1836">
        <f>MONTH(C52)</f>
        <v>8</v>
      </c>
    </row>
    <row r="50" spans="2:36">
      <c r="B50" s="1840" t="s">
        <v>2454</v>
      </c>
      <c r="C50" s="4126">
        <f>C52</f>
        <v>45505</v>
      </c>
      <c r="D50" s="4088"/>
      <c r="E50" s="4088"/>
      <c r="F50" s="4088"/>
      <c r="G50" s="4088"/>
      <c r="H50" s="4088"/>
      <c r="I50" s="4088"/>
      <c r="J50" s="4088"/>
      <c r="K50" s="4088"/>
      <c r="L50" s="4088"/>
      <c r="M50" s="4088"/>
      <c r="N50" s="4088"/>
      <c r="O50" s="4088"/>
      <c r="P50" s="4088"/>
      <c r="Q50" s="4088"/>
      <c r="R50" s="4088"/>
      <c r="S50" s="4088"/>
      <c r="T50" s="4088"/>
      <c r="U50" s="4088"/>
      <c r="V50" s="4088"/>
      <c r="W50" s="4088"/>
      <c r="X50" s="4088"/>
      <c r="Y50" s="4088"/>
      <c r="Z50" s="4088"/>
      <c r="AA50" s="4088"/>
      <c r="AB50" s="4088"/>
      <c r="AC50" s="4088"/>
      <c r="AD50" s="4088"/>
      <c r="AE50" s="4088"/>
      <c r="AF50" s="4088"/>
      <c r="AG50" s="4088"/>
      <c r="AH50" s="4088"/>
      <c r="AI50" s="4089"/>
    </row>
    <row r="51" spans="2:36" hidden="1">
      <c r="B51" s="1884"/>
      <c r="C51" s="1862">
        <f>DATE($C49,$D49,1)</f>
        <v>45505</v>
      </c>
      <c r="D51" s="1862">
        <f t="shared" ref="D51:AG51" si="15">C51+1</f>
        <v>45506</v>
      </c>
      <c r="E51" s="1862">
        <f t="shared" si="15"/>
        <v>45507</v>
      </c>
      <c r="F51" s="1862">
        <f t="shared" si="15"/>
        <v>45508</v>
      </c>
      <c r="G51" s="1862">
        <f t="shared" si="15"/>
        <v>45509</v>
      </c>
      <c r="H51" s="1862">
        <f t="shared" si="15"/>
        <v>45510</v>
      </c>
      <c r="I51" s="1862">
        <f t="shared" si="15"/>
        <v>45511</v>
      </c>
      <c r="J51" s="1862">
        <f t="shared" si="15"/>
        <v>45512</v>
      </c>
      <c r="K51" s="1862">
        <f t="shared" si="15"/>
        <v>45513</v>
      </c>
      <c r="L51" s="1862">
        <f t="shared" si="15"/>
        <v>45514</v>
      </c>
      <c r="M51" s="1862">
        <f t="shared" si="15"/>
        <v>45515</v>
      </c>
      <c r="N51" s="1862">
        <f t="shared" si="15"/>
        <v>45516</v>
      </c>
      <c r="O51" s="1862">
        <f t="shared" si="15"/>
        <v>45517</v>
      </c>
      <c r="P51" s="1862">
        <f t="shared" si="15"/>
        <v>45518</v>
      </c>
      <c r="Q51" s="1862">
        <f t="shared" si="15"/>
        <v>45519</v>
      </c>
      <c r="R51" s="1862">
        <f t="shared" si="15"/>
        <v>45520</v>
      </c>
      <c r="S51" s="1862">
        <f t="shared" si="15"/>
        <v>45521</v>
      </c>
      <c r="T51" s="1862">
        <f t="shared" si="15"/>
        <v>45522</v>
      </c>
      <c r="U51" s="1862">
        <f t="shared" si="15"/>
        <v>45523</v>
      </c>
      <c r="V51" s="1862">
        <f t="shared" si="15"/>
        <v>45524</v>
      </c>
      <c r="W51" s="1862">
        <f t="shared" si="15"/>
        <v>45525</v>
      </c>
      <c r="X51" s="1862">
        <f t="shared" si="15"/>
        <v>45526</v>
      </c>
      <c r="Y51" s="1862">
        <f t="shared" si="15"/>
        <v>45527</v>
      </c>
      <c r="Z51" s="1862">
        <f t="shared" si="15"/>
        <v>45528</v>
      </c>
      <c r="AA51" s="1862">
        <f t="shared" si="15"/>
        <v>45529</v>
      </c>
      <c r="AB51" s="1862">
        <f t="shared" si="15"/>
        <v>45530</v>
      </c>
      <c r="AC51" s="1862">
        <f t="shared" si="15"/>
        <v>45531</v>
      </c>
      <c r="AD51" s="1862">
        <f t="shared" si="15"/>
        <v>45532</v>
      </c>
      <c r="AE51" s="1862">
        <f t="shared" si="15"/>
        <v>45533</v>
      </c>
      <c r="AF51" s="1862">
        <f t="shared" si="15"/>
        <v>45534</v>
      </c>
      <c r="AG51" s="1862">
        <f t="shared" si="15"/>
        <v>45535</v>
      </c>
      <c r="AH51" s="1885"/>
      <c r="AI51" s="1886"/>
    </row>
    <row r="52" spans="2:36">
      <c r="B52" s="1887" t="s">
        <v>2455</v>
      </c>
      <c r="C52" s="1888">
        <f>IF(EDATE(C37,1)&gt;$G$5,"",EDATE(C37,1))</f>
        <v>45505</v>
      </c>
      <c r="D52" s="1862">
        <f t="shared" ref="D52:AG52" si="16">IF(D51&gt;$G$5,"",IF(C52=EOMONTH(DATE($C49,$D49,1),0),"",IF(C52="","",C52+1)))</f>
        <v>45506</v>
      </c>
      <c r="E52" s="1862">
        <f t="shared" si="16"/>
        <v>45507</v>
      </c>
      <c r="F52" s="1862">
        <f t="shared" si="16"/>
        <v>45508</v>
      </c>
      <c r="G52" s="1862">
        <f t="shared" si="16"/>
        <v>45509</v>
      </c>
      <c r="H52" s="1862">
        <f t="shared" si="16"/>
        <v>45510</v>
      </c>
      <c r="I52" s="1862">
        <f t="shared" si="16"/>
        <v>45511</v>
      </c>
      <c r="J52" s="1862">
        <f t="shared" si="16"/>
        <v>45512</v>
      </c>
      <c r="K52" s="1862">
        <f t="shared" si="16"/>
        <v>45513</v>
      </c>
      <c r="L52" s="1862">
        <f t="shared" si="16"/>
        <v>45514</v>
      </c>
      <c r="M52" s="1862">
        <f t="shared" si="16"/>
        <v>45515</v>
      </c>
      <c r="N52" s="1862">
        <f t="shared" si="16"/>
        <v>45516</v>
      </c>
      <c r="O52" s="1862">
        <f t="shared" si="16"/>
        <v>45517</v>
      </c>
      <c r="P52" s="1862">
        <f t="shared" si="16"/>
        <v>45518</v>
      </c>
      <c r="Q52" s="1862">
        <f t="shared" si="16"/>
        <v>45519</v>
      </c>
      <c r="R52" s="1862">
        <f t="shared" si="16"/>
        <v>45520</v>
      </c>
      <c r="S52" s="1862">
        <f t="shared" si="16"/>
        <v>45521</v>
      </c>
      <c r="T52" s="1862">
        <f t="shared" si="16"/>
        <v>45522</v>
      </c>
      <c r="U52" s="1862">
        <f t="shared" si="16"/>
        <v>45523</v>
      </c>
      <c r="V52" s="1862">
        <f t="shared" si="16"/>
        <v>45524</v>
      </c>
      <c r="W52" s="1862">
        <f t="shared" si="16"/>
        <v>45525</v>
      </c>
      <c r="X52" s="1862">
        <f t="shared" si="16"/>
        <v>45526</v>
      </c>
      <c r="Y52" s="1862">
        <f t="shared" si="16"/>
        <v>45527</v>
      </c>
      <c r="Z52" s="1862">
        <f t="shared" si="16"/>
        <v>45528</v>
      </c>
      <c r="AA52" s="1862">
        <f t="shared" si="16"/>
        <v>45529</v>
      </c>
      <c r="AB52" s="1862">
        <f t="shared" si="16"/>
        <v>45530</v>
      </c>
      <c r="AC52" s="1862">
        <f t="shared" si="16"/>
        <v>45531</v>
      </c>
      <c r="AD52" s="1862">
        <f t="shared" si="16"/>
        <v>45532</v>
      </c>
      <c r="AE52" s="1862">
        <f t="shared" si="16"/>
        <v>45533</v>
      </c>
      <c r="AF52" s="1862">
        <f t="shared" si="16"/>
        <v>45534</v>
      </c>
      <c r="AG52" s="1862">
        <f t="shared" si="16"/>
        <v>45535</v>
      </c>
      <c r="AH52" s="1863" t="s">
        <v>2456</v>
      </c>
      <c r="AI52" s="1864">
        <f>+COUNTIFS(C53:AG53,"土",C54:AG54,"")+COUNTIFS(C53:AG53,"日",C54:AG54,"")</f>
        <v>9</v>
      </c>
    </row>
    <row r="53" spans="2:36" s="1866" customFormat="1">
      <c r="B53" s="1889" t="s">
        <v>1184</v>
      </c>
      <c r="C53" s="1865" t="str">
        <f>IFERROR(TEXT(WEEKDAY(+C52),"aaa"),"")</f>
        <v>木</v>
      </c>
      <c r="D53" s="1865" t="str">
        <f t="shared" ref="D53:AG53" si="17">IFERROR(TEXT(WEEKDAY(+D52),"aaa"),"")</f>
        <v>金</v>
      </c>
      <c r="E53" s="1865" t="str">
        <f t="shared" si="17"/>
        <v>土</v>
      </c>
      <c r="F53" s="1865" t="str">
        <f t="shared" si="17"/>
        <v>日</v>
      </c>
      <c r="G53" s="1865" t="str">
        <f t="shared" si="17"/>
        <v>月</v>
      </c>
      <c r="H53" s="1865" t="str">
        <f t="shared" si="17"/>
        <v>火</v>
      </c>
      <c r="I53" s="1865" t="str">
        <f t="shared" si="17"/>
        <v>水</v>
      </c>
      <c r="J53" s="1865" t="str">
        <f t="shared" si="17"/>
        <v>木</v>
      </c>
      <c r="K53" s="1865" t="str">
        <f t="shared" si="17"/>
        <v>金</v>
      </c>
      <c r="L53" s="1865" t="str">
        <f t="shared" si="17"/>
        <v>土</v>
      </c>
      <c r="M53" s="1865" t="str">
        <f t="shared" si="17"/>
        <v>日</v>
      </c>
      <c r="N53" s="1865" t="str">
        <f t="shared" si="17"/>
        <v>月</v>
      </c>
      <c r="O53" s="1865" t="str">
        <f t="shared" si="17"/>
        <v>火</v>
      </c>
      <c r="P53" s="1865" t="str">
        <f t="shared" si="17"/>
        <v>水</v>
      </c>
      <c r="Q53" s="1865" t="str">
        <f t="shared" si="17"/>
        <v>木</v>
      </c>
      <c r="R53" s="1865" t="str">
        <f t="shared" si="17"/>
        <v>金</v>
      </c>
      <c r="S53" s="1865" t="str">
        <f t="shared" si="17"/>
        <v>土</v>
      </c>
      <c r="T53" s="1865" t="str">
        <f t="shared" si="17"/>
        <v>日</v>
      </c>
      <c r="U53" s="1865" t="str">
        <f t="shared" si="17"/>
        <v>月</v>
      </c>
      <c r="V53" s="1865" t="str">
        <f t="shared" si="17"/>
        <v>火</v>
      </c>
      <c r="W53" s="1865" t="str">
        <f t="shared" si="17"/>
        <v>水</v>
      </c>
      <c r="X53" s="1865" t="str">
        <f t="shared" si="17"/>
        <v>木</v>
      </c>
      <c r="Y53" s="1865" t="str">
        <f t="shared" si="17"/>
        <v>金</v>
      </c>
      <c r="Z53" s="1865" t="str">
        <f t="shared" si="17"/>
        <v>土</v>
      </c>
      <c r="AA53" s="1865" t="str">
        <f t="shared" si="17"/>
        <v>日</v>
      </c>
      <c r="AB53" s="1865" t="str">
        <f t="shared" si="17"/>
        <v>月</v>
      </c>
      <c r="AC53" s="1865" t="str">
        <f t="shared" si="17"/>
        <v>火</v>
      </c>
      <c r="AD53" s="1865" t="str">
        <f t="shared" si="17"/>
        <v>水</v>
      </c>
      <c r="AE53" s="1865" t="str">
        <f t="shared" si="17"/>
        <v>木</v>
      </c>
      <c r="AF53" s="1865" t="str">
        <f t="shared" si="17"/>
        <v>金</v>
      </c>
      <c r="AG53" s="1865" t="str">
        <f t="shared" si="17"/>
        <v>土</v>
      </c>
      <c r="AH53" s="1863" t="s">
        <v>2457</v>
      </c>
      <c r="AI53" s="1864">
        <f>+COUNTIF(C54:AG54,"夏休")+COUNTIF(C54:AG54,"冬休")+COUNTIF(C54:AG54,"中止")</f>
        <v>3</v>
      </c>
    </row>
    <row r="54" spans="2:36" s="1866" customFormat="1" ht="13.5" customHeight="1">
      <c r="B54" s="4090" t="s">
        <v>2458</v>
      </c>
      <c r="C54" s="4092"/>
      <c r="D54" s="4087"/>
      <c r="E54" s="4087"/>
      <c r="F54" s="4087"/>
      <c r="G54" s="4087"/>
      <c r="H54" s="4087"/>
      <c r="I54" s="4087"/>
      <c r="J54" s="4087"/>
      <c r="K54" s="4087"/>
      <c r="L54" s="4087"/>
      <c r="M54" s="4087"/>
      <c r="N54" s="4087"/>
      <c r="O54" s="4087" t="s">
        <v>1198</v>
      </c>
      <c r="P54" s="4087" t="s">
        <v>1198</v>
      </c>
      <c r="Q54" s="4087" t="s">
        <v>1198</v>
      </c>
      <c r="R54" s="4087"/>
      <c r="S54" s="4087"/>
      <c r="T54" s="4087"/>
      <c r="U54" s="4087"/>
      <c r="V54" s="4087"/>
      <c r="W54" s="4087"/>
      <c r="X54" s="4087"/>
      <c r="Y54" s="4087"/>
      <c r="Z54" s="4136"/>
      <c r="AA54" s="4136"/>
      <c r="AB54" s="4087"/>
      <c r="AC54" s="4087"/>
      <c r="AD54" s="4087"/>
      <c r="AE54" s="4087"/>
      <c r="AF54" s="4087"/>
      <c r="AG54" s="4114"/>
      <c r="AH54" s="1867" t="s">
        <v>1187</v>
      </c>
      <c r="AI54" s="1868">
        <f>COUNT(C52:AG52)-AI53</f>
        <v>28</v>
      </c>
    </row>
    <row r="55" spans="2:36" s="1866" customFormat="1" ht="13.5" customHeight="1">
      <c r="B55" s="4091"/>
      <c r="C55" s="4092"/>
      <c r="D55" s="4087"/>
      <c r="E55" s="4087"/>
      <c r="F55" s="4087"/>
      <c r="G55" s="4087"/>
      <c r="H55" s="4087"/>
      <c r="I55" s="4087"/>
      <c r="J55" s="4087"/>
      <c r="K55" s="4087"/>
      <c r="L55" s="4087"/>
      <c r="M55" s="4087"/>
      <c r="N55" s="4087"/>
      <c r="O55" s="4087"/>
      <c r="P55" s="4087"/>
      <c r="Q55" s="4087"/>
      <c r="R55" s="4087"/>
      <c r="S55" s="4087"/>
      <c r="T55" s="4087"/>
      <c r="U55" s="4087"/>
      <c r="V55" s="4087"/>
      <c r="W55" s="4087"/>
      <c r="X55" s="4087"/>
      <c r="Y55" s="4087"/>
      <c r="Z55" s="4137"/>
      <c r="AA55" s="4137"/>
      <c r="AB55" s="4087"/>
      <c r="AC55" s="4087"/>
      <c r="AD55" s="4087"/>
      <c r="AE55" s="4087"/>
      <c r="AF55" s="4087"/>
      <c r="AG55" s="4114"/>
      <c r="AH55" s="1867" t="s">
        <v>1188</v>
      </c>
      <c r="AI55" s="1869">
        <f>+COUNTIF(C56:AG57,"休")</f>
        <v>9</v>
      </c>
      <c r="AJ55" s="1870" t="str">
        <f>IF(AI56&gt;0.285,"",IF(AI55&lt;AI52,"←計画日数が足りません",""))</f>
        <v/>
      </c>
    </row>
    <row r="56" spans="2:36" s="1866" customFormat="1" ht="13.5" customHeight="1">
      <c r="B56" s="4115" t="s">
        <v>1175</v>
      </c>
      <c r="C56" s="4116"/>
      <c r="D56" s="4131"/>
      <c r="E56" s="4113" t="s">
        <v>1199</v>
      </c>
      <c r="F56" s="4113" t="s">
        <v>1199</v>
      </c>
      <c r="G56" s="4113"/>
      <c r="H56" s="4117"/>
      <c r="I56" s="4113"/>
      <c r="J56" s="4113"/>
      <c r="K56" s="4131"/>
      <c r="L56" s="4131"/>
      <c r="M56" s="4113" t="s">
        <v>1199</v>
      </c>
      <c r="N56" s="4113" t="s">
        <v>1199</v>
      </c>
      <c r="O56" s="4117"/>
      <c r="P56" s="4113"/>
      <c r="Q56" s="4113"/>
      <c r="R56" s="4131"/>
      <c r="S56" s="4113" t="s">
        <v>1199</v>
      </c>
      <c r="T56" s="4113" t="s">
        <v>1199</v>
      </c>
      <c r="U56" s="4113"/>
      <c r="V56" s="4117"/>
      <c r="W56" s="4113"/>
      <c r="X56" s="4113"/>
      <c r="Y56" s="4131"/>
      <c r="Z56" s="4113" t="s">
        <v>1199</v>
      </c>
      <c r="AA56" s="4113" t="s">
        <v>1199</v>
      </c>
      <c r="AB56" s="4113"/>
      <c r="AC56" s="4117"/>
      <c r="AD56" s="4113"/>
      <c r="AE56" s="4113"/>
      <c r="AF56" s="4131"/>
      <c r="AG56" s="4119" t="s">
        <v>1199</v>
      </c>
      <c r="AH56" s="1867" t="s">
        <v>1189</v>
      </c>
      <c r="AI56" s="1871">
        <f>+AI55/AI54</f>
        <v>0.32142857142857145</v>
      </c>
    </row>
    <row r="57" spans="2:36" s="1866" customFormat="1">
      <c r="B57" s="4115"/>
      <c r="C57" s="4116"/>
      <c r="D57" s="4132"/>
      <c r="E57" s="4113"/>
      <c r="F57" s="4113"/>
      <c r="G57" s="4113"/>
      <c r="H57" s="4117"/>
      <c r="I57" s="4113"/>
      <c r="J57" s="4113"/>
      <c r="K57" s="4132"/>
      <c r="L57" s="4132"/>
      <c r="M57" s="4113"/>
      <c r="N57" s="4113"/>
      <c r="O57" s="4117"/>
      <c r="P57" s="4113"/>
      <c r="Q57" s="4113"/>
      <c r="R57" s="4132"/>
      <c r="S57" s="4113"/>
      <c r="T57" s="4113"/>
      <c r="U57" s="4113"/>
      <c r="V57" s="4117"/>
      <c r="W57" s="4113"/>
      <c r="X57" s="4113"/>
      <c r="Y57" s="4132"/>
      <c r="Z57" s="4113"/>
      <c r="AA57" s="4113"/>
      <c r="AB57" s="4113"/>
      <c r="AC57" s="4117"/>
      <c r="AD57" s="4113"/>
      <c r="AE57" s="4113"/>
      <c r="AF57" s="4132"/>
      <c r="AG57" s="4119"/>
      <c r="AH57" s="1867" t="s">
        <v>1169</v>
      </c>
      <c r="AI57" s="1869">
        <f>+COUNTA(C58:AG59)</f>
        <v>9</v>
      </c>
    </row>
    <row r="58" spans="2:36" s="1866" customFormat="1">
      <c r="B58" s="4120" t="s">
        <v>1178</v>
      </c>
      <c r="C58" s="4122"/>
      <c r="D58" s="4127"/>
      <c r="E58" s="4117" t="s">
        <v>1199</v>
      </c>
      <c r="F58" s="4117" t="s">
        <v>1199</v>
      </c>
      <c r="G58" s="4117"/>
      <c r="H58" s="4128"/>
      <c r="I58" s="4117"/>
      <c r="J58" s="4117"/>
      <c r="K58" s="4127"/>
      <c r="L58" s="4127"/>
      <c r="M58" s="4117" t="s">
        <v>1199</v>
      </c>
      <c r="N58" s="4117" t="s">
        <v>1199</v>
      </c>
      <c r="O58" s="4128"/>
      <c r="P58" s="4117"/>
      <c r="Q58" s="4117"/>
      <c r="R58" s="4127"/>
      <c r="S58" s="4117" t="s">
        <v>1199</v>
      </c>
      <c r="T58" s="4117" t="s">
        <v>1199</v>
      </c>
      <c r="U58" s="4117"/>
      <c r="V58" s="4128"/>
      <c r="W58" s="4117"/>
      <c r="X58" s="4117"/>
      <c r="Y58" s="4127"/>
      <c r="Z58" s="4117" t="s">
        <v>1199</v>
      </c>
      <c r="AA58" s="4117" t="s">
        <v>1199</v>
      </c>
      <c r="AB58" s="4117"/>
      <c r="AC58" s="4128"/>
      <c r="AD58" s="4117"/>
      <c r="AE58" s="4117"/>
      <c r="AF58" s="4127"/>
      <c r="AG58" s="4124" t="s">
        <v>1199</v>
      </c>
      <c r="AH58" s="1872" t="s">
        <v>1190</v>
      </c>
      <c r="AI58" s="1873">
        <f>+AI57/AI54</f>
        <v>0.32142857142857145</v>
      </c>
    </row>
    <row r="59" spans="2:36" s="1866" customFormat="1">
      <c r="B59" s="4121"/>
      <c r="C59" s="4123"/>
      <c r="D59" s="4133"/>
      <c r="E59" s="4118"/>
      <c r="F59" s="4118"/>
      <c r="G59" s="4118"/>
      <c r="H59" s="4118"/>
      <c r="I59" s="4118"/>
      <c r="J59" s="4118"/>
      <c r="K59" s="4133"/>
      <c r="L59" s="4133"/>
      <c r="M59" s="4118"/>
      <c r="N59" s="4118"/>
      <c r="O59" s="4118"/>
      <c r="P59" s="4118"/>
      <c r="Q59" s="4118"/>
      <c r="R59" s="4133"/>
      <c r="S59" s="4118"/>
      <c r="T59" s="4118"/>
      <c r="U59" s="4118"/>
      <c r="V59" s="4118"/>
      <c r="W59" s="4118"/>
      <c r="X59" s="4118"/>
      <c r="Y59" s="4133"/>
      <c r="Z59" s="4118"/>
      <c r="AA59" s="4118"/>
      <c r="AB59" s="4118"/>
      <c r="AC59" s="4118"/>
      <c r="AD59" s="4118"/>
      <c r="AE59" s="4118"/>
      <c r="AF59" s="4133"/>
      <c r="AG59" s="4125"/>
      <c r="AH59" s="1876" t="s">
        <v>2459</v>
      </c>
      <c r="AI59" s="1877" t="str">
        <f>IF(7&gt;AI54,"対象外",IF(AI57&gt;=AI52,"OK","NG"))</f>
        <v>OK</v>
      </c>
      <c r="AJ59" s="1870" t="str">
        <f>IF(AI59="対象外","←７日間に満たない期間は達成判定の対象外",IF(AI59="NG","←月単位未達成","←月単位達成"))</f>
        <v>←月単位達成</v>
      </c>
    </row>
    <row r="60" spans="2:36" ht="13.5" hidden="1" customHeight="1">
      <c r="B60" s="1854"/>
      <c r="C60" s="1878">
        <f t="shared" ref="C60:AG60" si="18">IF(AND(DAY(C52)&gt;=22,DAY(C52)&lt;=28,C53="土"),1,0)</f>
        <v>0</v>
      </c>
      <c r="D60" s="1878">
        <f t="shared" si="18"/>
        <v>0</v>
      </c>
      <c r="E60" s="1878">
        <f t="shared" si="18"/>
        <v>0</v>
      </c>
      <c r="F60" s="1878">
        <f t="shared" si="18"/>
        <v>0</v>
      </c>
      <c r="G60" s="1878">
        <f t="shared" si="18"/>
        <v>0</v>
      </c>
      <c r="H60" s="1878">
        <f t="shared" si="18"/>
        <v>0</v>
      </c>
      <c r="I60" s="1878">
        <f t="shared" si="18"/>
        <v>0</v>
      </c>
      <c r="J60" s="1878">
        <f t="shared" si="18"/>
        <v>0</v>
      </c>
      <c r="K60" s="1878">
        <f t="shared" si="18"/>
        <v>0</v>
      </c>
      <c r="L60" s="1878">
        <f t="shared" si="18"/>
        <v>0</v>
      </c>
      <c r="M60" s="1878">
        <f t="shared" si="18"/>
        <v>0</v>
      </c>
      <c r="N60" s="1878">
        <f t="shared" si="18"/>
        <v>0</v>
      </c>
      <c r="O60" s="1878">
        <f t="shared" si="18"/>
        <v>0</v>
      </c>
      <c r="P60" s="1878">
        <f t="shared" si="18"/>
        <v>0</v>
      </c>
      <c r="Q60" s="1878">
        <f t="shared" si="18"/>
        <v>0</v>
      </c>
      <c r="R60" s="1878">
        <f t="shared" si="18"/>
        <v>0</v>
      </c>
      <c r="S60" s="1878">
        <f t="shared" si="18"/>
        <v>0</v>
      </c>
      <c r="T60" s="1878">
        <f t="shared" si="18"/>
        <v>0</v>
      </c>
      <c r="U60" s="1878">
        <f t="shared" si="18"/>
        <v>0</v>
      </c>
      <c r="V60" s="1878">
        <f t="shared" si="18"/>
        <v>0</v>
      </c>
      <c r="W60" s="1878">
        <f t="shared" si="18"/>
        <v>0</v>
      </c>
      <c r="X60" s="1878">
        <f t="shared" si="18"/>
        <v>0</v>
      </c>
      <c r="Y60" s="1878">
        <f t="shared" si="18"/>
        <v>0</v>
      </c>
      <c r="Z60" s="1878">
        <f t="shared" si="18"/>
        <v>1</v>
      </c>
      <c r="AA60" s="1878">
        <f t="shared" si="18"/>
        <v>0</v>
      </c>
      <c r="AB60" s="1878">
        <f t="shared" si="18"/>
        <v>0</v>
      </c>
      <c r="AC60" s="1878">
        <f t="shared" si="18"/>
        <v>0</v>
      </c>
      <c r="AD60" s="1878">
        <f t="shared" si="18"/>
        <v>0</v>
      </c>
      <c r="AE60" s="1878">
        <f t="shared" si="18"/>
        <v>0</v>
      </c>
      <c r="AF60" s="1878">
        <f t="shared" si="18"/>
        <v>0</v>
      </c>
      <c r="AG60" s="1878">
        <f t="shared" si="18"/>
        <v>0</v>
      </c>
      <c r="AH60" s="1879" t="s">
        <v>2460</v>
      </c>
      <c r="AI60" s="1880">
        <f>_xlfn.AGGREGATE(9,6,C60:AG60)</f>
        <v>1</v>
      </c>
      <c r="AJ60" s="1870"/>
    </row>
    <row r="61" spans="2:36" ht="13.5" hidden="1" customHeight="1">
      <c r="B61" s="1854"/>
      <c r="C61" s="1881">
        <f t="shared" ref="C61:AG61" si="19">IF(AND(DAY(C52)&gt;=22,DAY(C52)&lt;=28,C53="土",OR(C58="休",C58="雨")),1,0)</f>
        <v>0</v>
      </c>
      <c r="D61" s="1881">
        <f t="shared" si="19"/>
        <v>0</v>
      </c>
      <c r="E61" s="1881">
        <f t="shared" si="19"/>
        <v>0</v>
      </c>
      <c r="F61" s="1881">
        <f t="shared" si="19"/>
        <v>0</v>
      </c>
      <c r="G61" s="1881">
        <f t="shared" si="19"/>
        <v>0</v>
      </c>
      <c r="H61" s="1881">
        <f t="shared" si="19"/>
        <v>0</v>
      </c>
      <c r="I61" s="1881">
        <f t="shared" si="19"/>
        <v>0</v>
      </c>
      <c r="J61" s="1881">
        <f t="shared" si="19"/>
        <v>0</v>
      </c>
      <c r="K61" s="1881">
        <f t="shared" si="19"/>
        <v>0</v>
      </c>
      <c r="L61" s="1881">
        <f t="shared" si="19"/>
        <v>0</v>
      </c>
      <c r="M61" s="1881">
        <f t="shared" si="19"/>
        <v>0</v>
      </c>
      <c r="N61" s="1881">
        <f t="shared" si="19"/>
        <v>0</v>
      </c>
      <c r="O61" s="1881">
        <f t="shared" si="19"/>
        <v>0</v>
      </c>
      <c r="P61" s="1881">
        <f t="shared" si="19"/>
        <v>0</v>
      </c>
      <c r="Q61" s="1881">
        <f t="shared" si="19"/>
        <v>0</v>
      </c>
      <c r="R61" s="1881">
        <f t="shared" si="19"/>
        <v>0</v>
      </c>
      <c r="S61" s="1881">
        <f t="shared" si="19"/>
        <v>0</v>
      </c>
      <c r="T61" s="1881">
        <f t="shared" si="19"/>
        <v>0</v>
      </c>
      <c r="U61" s="1881">
        <f t="shared" si="19"/>
        <v>0</v>
      </c>
      <c r="V61" s="1881">
        <f t="shared" si="19"/>
        <v>0</v>
      </c>
      <c r="W61" s="1881">
        <f t="shared" si="19"/>
        <v>0</v>
      </c>
      <c r="X61" s="1881">
        <f t="shared" si="19"/>
        <v>0</v>
      </c>
      <c r="Y61" s="1881">
        <f t="shared" si="19"/>
        <v>0</v>
      </c>
      <c r="Z61" s="1881">
        <f t="shared" si="19"/>
        <v>1</v>
      </c>
      <c r="AA61" s="1881">
        <f t="shared" si="19"/>
        <v>0</v>
      </c>
      <c r="AB61" s="1881">
        <f t="shared" si="19"/>
        <v>0</v>
      </c>
      <c r="AC61" s="1881">
        <f t="shared" si="19"/>
        <v>0</v>
      </c>
      <c r="AD61" s="1881">
        <f t="shared" si="19"/>
        <v>0</v>
      </c>
      <c r="AE61" s="1881">
        <f t="shared" si="19"/>
        <v>0</v>
      </c>
      <c r="AF61" s="1881">
        <f t="shared" si="19"/>
        <v>0</v>
      </c>
      <c r="AG61" s="1881">
        <f t="shared" si="19"/>
        <v>0</v>
      </c>
      <c r="AH61" s="1882" t="s">
        <v>2461</v>
      </c>
      <c r="AI61" s="1880">
        <f>_xlfn.AGGREGATE(9,6,C61:AG61)</f>
        <v>1</v>
      </c>
      <c r="AJ61" s="1870"/>
    </row>
    <row r="62" spans="2:36" s="1866" customFormat="1">
      <c r="B62" s="1890"/>
      <c r="C62" s="1890"/>
      <c r="D62" s="1890"/>
      <c r="E62" s="1890"/>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I62" s="1890"/>
    </row>
    <row r="63" spans="2:36" hidden="1">
      <c r="C63" s="1836">
        <f>YEAR(C66)</f>
        <v>2024</v>
      </c>
      <c r="D63" s="1836">
        <f>MONTH(C66)</f>
        <v>9</v>
      </c>
    </row>
    <row r="64" spans="2:36">
      <c r="B64" s="1840" t="s">
        <v>2454</v>
      </c>
      <c r="C64" s="4126">
        <f>C66</f>
        <v>45536</v>
      </c>
      <c r="D64" s="4088"/>
      <c r="E64" s="4088"/>
      <c r="F64" s="4088"/>
      <c r="G64" s="4088"/>
      <c r="H64" s="4088"/>
      <c r="I64" s="4088"/>
      <c r="J64" s="4088"/>
      <c r="K64" s="4088"/>
      <c r="L64" s="4088"/>
      <c r="M64" s="4088"/>
      <c r="N64" s="4088"/>
      <c r="O64" s="4088"/>
      <c r="P64" s="4088"/>
      <c r="Q64" s="4088"/>
      <c r="R64" s="4088"/>
      <c r="S64" s="4088"/>
      <c r="T64" s="4088"/>
      <c r="U64" s="4088"/>
      <c r="V64" s="4088"/>
      <c r="W64" s="4088"/>
      <c r="X64" s="4088"/>
      <c r="Y64" s="4088"/>
      <c r="Z64" s="4088"/>
      <c r="AA64" s="4088"/>
      <c r="AB64" s="4088"/>
      <c r="AC64" s="4088"/>
      <c r="AD64" s="4088"/>
      <c r="AE64" s="4088"/>
      <c r="AF64" s="4088"/>
      <c r="AG64" s="4088"/>
      <c r="AH64" s="4088"/>
      <c r="AI64" s="4089"/>
    </row>
    <row r="65" spans="2:36" hidden="1">
      <c r="B65" s="1884"/>
      <c r="C65" s="1862">
        <f>DATE($C63,$D63,1)</f>
        <v>45536</v>
      </c>
      <c r="D65" s="1862">
        <f t="shared" ref="D65:AG65" si="20">C65+1</f>
        <v>45537</v>
      </c>
      <c r="E65" s="1862">
        <f t="shared" si="20"/>
        <v>45538</v>
      </c>
      <c r="F65" s="1862">
        <f t="shared" si="20"/>
        <v>45539</v>
      </c>
      <c r="G65" s="1862">
        <f t="shared" si="20"/>
        <v>45540</v>
      </c>
      <c r="H65" s="1862">
        <f t="shared" si="20"/>
        <v>45541</v>
      </c>
      <c r="I65" s="1862">
        <f t="shared" si="20"/>
        <v>45542</v>
      </c>
      <c r="J65" s="1862">
        <f t="shared" si="20"/>
        <v>45543</v>
      </c>
      <c r="K65" s="1862">
        <f t="shared" si="20"/>
        <v>45544</v>
      </c>
      <c r="L65" s="1862">
        <f t="shared" si="20"/>
        <v>45545</v>
      </c>
      <c r="M65" s="1862">
        <f t="shared" si="20"/>
        <v>45546</v>
      </c>
      <c r="N65" s="1862">
        <f t="shared" si="20"/>
        <v>45547</v>
      </c>
      <c r="O65" s="1862">
        <f t="shared" si="20"/>
        <v>45548</v>
      </c>
      <c r="P65" s="1862">
        <f t="shared" si="20"/>
        <v>45549</v>
      </c>
      <c r="Q65" s="1862">
        <f t="shared" si="20"/>
        <v>45550</v>
      </c>
      <c r="R65" s="1862">
        <f t="shared" si="20"/>
        <v>45551</v>
      </c>
      <c r="S65" s="1862">
        <f t="shared" si="20"/>
        <v>45552</v>
      </c>
      <c r="T65" s="1862">
        <f t="shared" si="20"/>
        <v>45553</v>
      </c>
      <c r="U65" s="1862">
        <f t="shared" si="20"/>
        <v>45554</v>
      </c>
      <c r="V65" s="1862">
        <f t="shared" si="20"/>
        <v>45555</v>
      </c>
      <c r="W65" s="1862">
        <f t="shared" si="20"/>
        <v>45556</v>
      </c>
      <c r="X65" s="1862">
        <f t="shared" si="20"/>
        <v>45557</v>
      </c>
      <c r="Y65" s="1862">
        <f t="shared" si="20"/>
        <v>45558</v>
      </c>
      <c r="Z65" s="1862">
        <f t="shared" si="20"/>
        <v>45559</v>
      </c>
      <c r="AA65" s="1862">
        <f t="shared" si="20"/>
        <v>45560</v>
      </c>
      <c r="AB65" s="1862">
        <f t="shared" si="20"/>
        <v>45561</v>
      </c>
      <c r="AC65" s="1862">
        <f t="shared" si="20"/>
        <v>45562</v>
      </c>
      <c r="AD65" s="1862">
        <f t="shared" si="20"/>
        <v>45563</v>
      </c>
      <c r="AE65" s="1862">
        <f t="shared" si="20"/>
        <v>45564</v>
      </c>
      <c r="AF65" s="1862">
        <f t="shared" si="20"/>
        <v>45565</v>
      </c>
      <c r="AG65" s="1862">
        <f t="shared" si="20"/>
        <v>45566</v>
      </c>
      <c r="AH65" s="1885"/>
      <c r="AI65" s="1886"/>
    </row>
    <row r="66" spans="2:36">
      <c r="B66" s="1887" t="s">
        <v>2455</v>
      </c>
      <c r="C66" s="1888">
        <f>IF(EDATE(C51,1)&gt;$G$5,"",EDATE(C51,1))</f>
        <v>45536</v>
      </c>
      <c r="D66" s="1862">
        <f t="shared" ref="D66:AG66" si="21">IF(D65&gt;$G$5,"",IF(C66=EOMONTH(DATE($C63,$D63,1),0),"",IF(C66="","",C66+1)))</f>
        <v>45537</v>
      </c>
      <c r="E66" s="1862">
        <f t="shared" si="21"/>
        <v>45538</v>
      </c>
      <c r="F66" s="1862">
        <f t="shared" si="21"/>
        <v>45539</v>
      </c>
      <c r="G66" s="1862">
        <f t="shared" si="21"/>
        <v>45540</v>
      </c>
      <c r="H66" s="1862">
        <f t="shared" si="21"/>
        <v>45541</v>
      </c>
      <c r="I66" s="1862">
        <f t="shared" si="21"/>
        <v>45542</v>
      </c>
      <c r="J66" s="1862">
        <f t="shared" si="21"/>
        <v>45543</v>
      </c>
      <c r="K66" s="1862">
        <f t="shared" si="21"/>
        <v>45544</v>
      </c>
      <c r="L66" s="1862">
        <f t="shared" si="21"/>
        <v>45545</v>
      </c>
      <c r="M66" s="1862">
        <f t="shared" si="21"/>
        <v>45546</v>
      </c>
      <c r="N66" s="1862">
        <f t="shared" si="21"/>
        <v>45547</v>
      </c>
      <c r="O66" s="1862">
        <f t="shared" si="21"/>
        <v>45548</v>
      </c>
      <c r="P66" s="1862">
        <f t="shared" si="21"/>
        <v>45549</v>
      </c>
      <c r="Q66" s="1862">
        <f t="shared" si="21"/>
        <v>45550</v>
      </c>
      <c r="R66" s="1862">
        <f t="shared" si="21"/>
        <v>45551</v>
      </c>
      <c r="S66" s="1862">
        <f t="shared" si="21"/>
        <v>45552</v>
      </c>
      <c r="T66" s="1862">
        <f t="shared" si="21"/>
        <v>45553</v>
      </c>
      <c r="U66" s="1862">
        <f t="shared" si="21"/>
        <v>45554</v>
      </c>
      <c r="V66" s="1862">
        <f t="shared" si="21"/>
        <v>45555</v>
      </c>
      <c r="W66" s="1862">
        <f t="shared" si="21"/>
        <v>45556</v>
      </c>
      <c r="X66" s="1862">
        <f t="shared" si="21"/>
        <v>45557</v>
      </c>
      <c r="Y66" s="1862">
        <f t="shared" si="21"/>
        <v>45558</v>
      </c>
      <c r="Z66" s="1862">
        <f t="shared" si="21"/>
        <v>45559</v>
      </c>
      <c r="AA66" s="1862">
        <f t="shared" si="21"/>
        <v>45560</v>
      </c>
      <c r="AB66" s="1862">
        <f t="shared" si="21"/>
        <v>45561</v>
      </c>
      <c r="AC66" s="1862">
        <f t="shared" si="21"/>
        <v>45562</v>
      </c>
      <c r="AD66" s="1862">
        <f t="shared" si="21"/>
        <v>45563</v>
      </c>
      <c r="AE66" s="1862">
        <f t="shared" si="21"/>
        <v>45564</v>
      </c>
      <c r="AF66" s="1862">
        <f t="shared" si="21"/>
        <v>45565</v>
      </c>
      <c r="AG66" s="1862" t="str">
        <f t="shared" si="21"/>
        <v/>
      </c>
      <c r="AH66" s="1863" t="s">
        <v>2456</v>
      </c>
      <c r="AI66" s="1864">
        <f>+COUNTIFS(C67:AG67,"土",C68:AG68,"")+COUNTIFS(C67:AG67,"日",C68:AG68,"")</f>
        <v>9</v>
      </c>
    </row>
    <row r="67" spans="2:36" s="1866" customFormat="1">
      <c r="B67" s="1889" t="s">
        <v>1184</v>
      </c>
      <c r="C67" s="1865" t="str">
        <f>IFERROR(TEXT(WEEKDAY(+C66),"aaa"),"")</f>
        <v>日</v>
      </c>
      <c r="D67" s="1865" t="str">
        <f t="shared" ref="D67:AG67" si="22">IFERROR(TEXT(WEEKDAY(+D66),"aaa"),"")</f>
        <v>月</v>
      </c>
      <c r="E67" s="1865" t="str">
        <f t="shared" si="22"/>
        <v>火</v>
      </c>
      <c r="F67" s="1865" t="str">
        <f t="shared" si="22"/>
        <v>水</v>
      </c>
      <c r="G67" s="1865" t="str">
        <f t="shared" si="22"/>
        <v>木</v>
      </c>
      <c r="H67" s="1865" t="str">
        <f t="shared" si="22"/>
        <v>金</v>
      </c>
      <c r="I67" s="1865" t="str">
        <f t="shared" si="22"/>
        <v>土</v>
      </c>
      <c r="J67" s="1865" t="str">
        <f t="shared" si="22"/>
        <v>日</v>
      </c>
      <c r="K67" s="1865" t="str">
        <f t="shared" si="22"/>
        <v>月</v>
      </c>
      <c r="L67" s="1865" t="str">
        <f t="shared" si="22"/>
        <v>火</v>
      </c>
      <c r="M67" s="1865" t="str">
        <f t="shared" si="22"/>
        <v>水</v>
      </c>
      <c r="N67" s="1865" t="str">
        <f t="shared" si="22"/>
        <v>木</v>
      </c>
      <c r="O67" s="1865" t="str">
        <f t="shared" si="22"/>
        <v>金</v>
      </c>
      <c r="P67" s="1865" t="str">
        <f t="shared" si="22"/>
        <v>土</v>
      </c>
      <c r="Q67" s="1865" t="str">
        <f t="shared" si="22"/>
        <v>日</v>
      </c>
      <c r="R67" s="1865" t="str">
        <f t="shared" si="22"/>
        <v>月</v>
      </c>
      <c r="S67" s="1865" t="str">
        <f t="shared" si="22"/>
        <v>火</v>
      </c>
      <c r="T67" s="1865" t="str">
        <f t="shared" si="22"/>
        <v>水</v>
      </c>
      <c r="U67" s="1865" t="str">
        <f t="shared" si="22"/>
        <v>木</v>
      </c>
      <c r="V67" s="1865" t="str">
        <f t="shared" si="22"/>
        <v>金</v>
      </c>
      <c r="W67" s="1865" t="str">
        <f t="shared" si="22"/>
        <v>土</v>
      </c>
      <c r="X67" s="1865" t="str">
        <f t="shared" si="22"/>
        <v>日</v>
      </c>
      <c r="Y67" s="1865" t="str">
        <f t="shared" si="22"/>
        <v>月</v>
      </c>
      <c r="Z67" s="1865" t="str">
        <f t="shared" si="22"/>
        <v>火</v>
      </c>
      <c r="AA67" s="1865" t="str">
        <f t="shared" si="22"/>
        <v>水</v>
      </c>
      <c r="AB67" s="1865" t="str">
        <f t="shared" si="22"/>
        <v>木</v>
      </c>
      <c r="AC67" s="1865" t="str">
        <f t="shared" si="22"/>
        <v>金</v>
      </c>
      <c r="AD67" s="1865" t="str">
        <f t="shared" si="22"/>
        <v>土</v>
      </c>
      <c r="AE67" s="1865" t="str">
        <f t="shared" si="22"/>
        <v>日</v>
      </c>
      <c r="AF67" s="1865" t="str">
        <f t="shared" si="22"/>
        <v>月</v>
      </c>
      <c r="AG67" s="1865" t="str">
        <f t="shared" si="22"/>
        <v/>
      </c>
      <c r="AH67" s="1863" t="s">
        <v>2457</v>
      </c>
      <c r="AI67" s="1864">
        <f>+COUNTIF(C68:AG68,"夏休")+COUNTIF(C68:AG68,"冬休")+COUNTIF(C68:AG68,"中止")</f>
        <v>0</v>
      </c>
    </row>
    <row r="68" spans="2:36" s="1866" customFormat="1" ht="13.5" customHeight="1">
      <c r="B68" s="4090" t="s">
        <v>2458</v>
      </c>
      <c r="C68" s="4092"/>
      <c r="D68" s="4087"/>
      <c r="E68" s="4087"/>
      <c r="F68" s="4087"/>
      <c r="G68" s="4087"/>
      <c r="H68" s="4087"/>
      <c r="I68" s="4087"/>
      <c r="J68" s="4087"/>
      <c r="K68" s="4087"/>
      <c r="L68" s="4087"/>
      <c r="M68" s="4087"/>
      <c r="N68" s="4087"/>
      <c r="O68" s="4087"/>
      <c r="P68" s="4087"/>
      <c r="Q68" s="4087"/>
      <c r="R68" s="4087"/>
      <c r="S68" s="4087"/>
      <c r="T68" s="4087"/>
      <c r="U68" s="4087"/>
      <c r="V68" s="4087"/>
      <c r="W68" s="4087"/>
      <c r="X68" s="4087"/>
      <c r="Y68" s="4087"/>
      <c r="Z68" s="4087"/>
      <c r="AA68" s="4087"/>
      <c r="AB68" s="4087"/>
      <c r="AC68" s="4087"/>
      <c r="AD68" s="4087"/>
      <c r="AE68" s="4087"/>
      <c r="AF68" s="4087"/>
      <c r="AG68" s="4114"/>
      <c r="AH68" s="1867" t="s">
        <v>1187</v>
      </c>
      <c r="AI68" s="1868">
        <f>COUNT(C66:AG66)-AI67</f>
        <v>30</v>
      </c>
    </row>
    <row r="69" spans="2:36" s="1866" customFormat="1" ht="13.5" customHeight="1">
      <c r="B69" s="4091"/>
      <c r="C69" s="4092"/>
      <c r="D69" s="4087"/>
      <c r="E69" s="4087"/>
      <c r="F69" s="4087"/>
      <c r="G69" s="4087"/>
      <c r="H69" s="4087"/>
      <c r="I69" s="4087"/>
      <c r="J69" s="4087"/>
      <c r="K69" s="4087"/>
      <c r="L69" s="4087"/>
      <c r="M69" s="4087"/>
      <c r="N69" s="4087"/>
      <c r="O69" s="4087"/>
      <c r="P69" s="4087"/>
      <c r="Q69" s="4087"/>
      <c r="R69" s="4087"/>
      <c r="S69" s="4087"/>
      <c r="T69" s="4087"/>
      <c r="U69" s="4087"/>
      <c r="V69" s="4087"/>
      <c r="W69" s="4087"/>
      <c r="X69" s="4087"/>
      <c r="Y69" s="4087"/>
      <c r="Z69" s="4087"/>
      <c r="AA69" s="4087"/>
      <c r="AB69" s="4087"/>
      <c r="AC69" s="4087"/>
      <c r="AD69" s="4087"/>
      <c r="AE69" s="4087"/>
      <c r="AF69" s="4087"/>
      <c r="AG69" s="4114"/>
      <c r="AH69" s="1867" t="s">
        <v>1188</v>
      </c>
      <c r="AI69" s="1869">
        <f>+COUNTIF(C70:AG71,"休")</f>
        <v>9</v>
      </c>
      <c r="AJ69" s="1870" t="str">
        <f>IF(AI70&gt;0.285,"",IF(AI69&lt;AI66,"←計画日数が足りません",""))</f>
        <v/>
      </c>
    </row>
    <row r="70" spans="2:36" s="1866" customFormat="1" ht="13.5" customHeight="1">
      <c r="B70" s="4115" t="s">
        <v>1175</v>
      </c>
      <c r="C70" s="4116" t="s">
        <v>1199</v>
      </c>
      <c r="D70" s="4113"/>
      <c r="E70" s="4117"/>
      <c r="F70" s="4113"/>
      <c r="G70" s="4113"/>
      <c r="H70" s="4131"/>
      <c r="I70" s="4113" t="s">
        <v>1199</v>
      </c>
      <c r="J70" s="4113" t="s">
        <v>1199</v>
      </c>
      <c r="K70" s="4113"/>
      <c r="L70" s="4117"/>
      <c r="M70" s="4113"/>
      <c r="N70" s="4113"/>
      <c r="O70" s="4131"/>
      <c r="P70" s="4113" t="s">
        <v>1199</v>
      </c>
      <c r="Q70" s="4113" t="s">
        <v>1199</v>
      </c>
      <c r="R70" s="4113"/>
      <c r="S70" s="4117"/>
      <c r="T70" s="4113"/>
      <c r="U70" s="4113"/>
      <c r="V70" s="4131"/>
      <c r="W70" s="4113" t="s">
        <v>1199</v>
      </c>
      <c r="X70" s="4113" t="s">
        <v>1199</v>
      </c>
      <c r="Y70" s="4113"/>
      <c r="Z70" s="4117"/>
      <c r="AA70" s="4113"/>
      <c r="AB70" s="4113"/>
      <c r="AC70" s="4131"/>
      <c r="AD70" s="4113" t="s">
        <v>1199</v>
      </c>
      <c r="AE70" s="4113" t="s">
        <v>1199</v>
      </c>
      <c r="AF70" s="4113"/>
      <c r="AG70" s="4119"/>
      <c r="AH70" s="1867" t="s">
        <v>1189</v>
      </c>
      <c r="AI70" s="1871">
        <f>+AI69/AI68</f>
        <v>0.3</v>
      </c>
    </row>
    <row r="71" spans="2:36" s="1866" customFormat="1">
      <c r="B71" s="4115"/>
      <c r="C71" s="4116"/>
      <c r="D71" s="4113"/>
      <c r="E71" s="4117"/>
      <c r="F71" s="4113"/>
      <c r="G71" s="4113"/>
      <c r="H71" s="4132"/>
      <c r="I71" s="4113"/>
      <c r="J71" s="4113"/>
      <c r="K71" s="4113"/>
      <c r="L71" s="4117"/>
      <c r="M71" s="4113"/>
      <c r="N71" s="4113"/>
      <c r="O71" s="4132"/>
      <c r="P71" s="4113"/>
      <c r="Q71" s="4113"/>
      <c r="R71" s="4113"/>
      <c r="S71" s="4117"/>
      <c r="T71" s="4113"/>
      <c r="U71" s="4113"/>
      <c r="V71" s="4132"/>
      <c r="W71" s="4113"/>
      <c r="X71" s="4113"/>
      <c r="Y71" s="4113"/>
      <c r="Z71" s="4117"/>
      <c r="AA71" s="4113"/>
      <c r="AB71" s="4113"/>
      <c r="AC71" s="4132"/>
      <c r="AD71" s="4113"/>
      <c r="AE71" s="4113"/>
      <c r="AF71" s="4113"/>
      <c r="AG71" s="4119"/>
      <c r="AH71" s="1867" t="s">
        <v>1169</v>
      </c>
      <c r="AI71" s="1869">
        <f>+COUNTA(C72:AG73)</f>
        <v>9</v>
      </c>
    </row>
    <row r="72" spans="2:36" s="1866" customFormat="1">
      <c r="B72" s="4120" t="s">
        <v>1178</v>
      </c>
      <c r="C72" s="4122" t="s">
        <v>1199</v>
      </c>
      <c r="D72" s="4117"/>
      <c r="E72" s="4128"/>
      <c r="F72" s="4117"/>
      <c r="G72" s="4117"/>
      <c r="H72" s="4127"/>
      <c r="I72" s="4117" t="s">
        <v>1199</v>
      </c>
      <c r="J72" s="4117" t="s">
        <v>1199</v>
      </c>
      <c r="K72" s="4117"/>
      <c r="L72" s="4128"/>
      <c r="M72" s="4117"/>
      <c r="N72" s="4117"/>
      <c r="O72" s="4127"/>
      <c r="P72" s="4117" t="s">
        <v>1199</v>
      </c>
      <c r="Q72" s="4117" t="s">
        <v>1199</v>
      </c>
      <c r="R72" s="4117"/>
      <c r="S72" s="4128"/>
      <c r="T72" s="4117"/>
      <c r="U72" s="4117"/>
      <c r="V72" s="4127"/>
      <c r="W72" s="4117" t="s">
        <v>1199</v>
      </c>
      <c r="X72" s="4117" t="s">
        <v>1199</v>
      </c>
      <c r="Y72" s="4117"/>
      <c r="Z72" s="4128"/>
      <c r="AA72" s="4117"/>
      <c r="AB72" s="4117"/>
      <c r="AC72" s="4127"/>
      <c r="AD72" s="4117" t="s">
        <v>1199</v>
      </c>
      <c r="AE72" s="4117" t="s">
        <v>1199</v>
      </c>
      <c r="AF72" s="4117"/>
      <c r="AG72" s="4124"/>
      <c r="AH72" s="1872" t="s">
        <v>1190</v>
      </c>
      <c r="AI72" s="1873">
        <f>+AI71/AI68</f>
        <v>0.3</v>
      </c>
    </row>
    <row r="73" spans="2:36" s="1866" customFormat="1">
      <c r="B73" s="4121"/>
      <c r="C73" s="4123"/>
      <c r="D73" s="4118"/>
      <c r="E73" s="4118"/>
      <c r="F73" s="4118"/>
      <c r="G73" s="4118"/>
      <c r="H73" s="4133"/>
      <c r="I73" s="4118"/>
      <c r="J73" s="4118"/>
      <c r="K73" s="4118"/>
      <c r="L73" s="4118"/>
      <c r="M73" s="4118"/>
      <c r="N73" s="4118"/>
      <c r="O73" s="4133"/>
      <c r="P73" s="4118"/>
      <c r="Q73" s="4118"/>
      <c r="R73" s="4118"/>
      <c r="S73" s="4118"/>
      <c r="T73" s="4118"/>
      <c r="U73" s="4118"/>
      <c r="V73" s="4133"/>
      <c r="W73" s="4118"/>
      <c r="X73" s="4118"/>
      <c r="Y73" s="4118"/>
      <c r="Z73" s="4118"/>
      <c r="AA73" s="4118"/>
      <c r="AB73" s="4118"/>
      <c r="AC73" s="4133"/>
      <c r="AD73" s="4118"/>
      <c r="AE73" s="4118"/>
      <c r="AF73" s="4118"/>
      <c r="AG73" s="4125"/>
      <c r="AH73" s="1876" t="s">
        <v>2459</v>
      </c>
      <c r="AI73" s="1877" t="str">
        <f>IF(7&gt;AI68,"対象外",IF(AI71&gt;=AI66,"OK","NG"))</f>
        <v>OK</v>
      </c>
      <c r="AJ73" s="1870" t="str">
        <f>IF(AI73="対象外","←７日間に満たない期間は達成判定の対象外",IF(AI73="NG","←月単位未達成","←月単位達成"))</f>
        <v>←月単位達成</v>
      </c>
    </row>
    <row r="74" spans="2:36" hidden="1">
      <c r="B74" s="1854"/>
      <c r="C74" s="1878">
        <f t="shared" ref="C74:AG74" si="23">IF(AND(DAY(C66)&gt;=22,DAY(C66)&lt;=28,C67="土"),1,0)</f>
        <v>0</v>
      </c>
      <c r="D74" s="1878">
        <f t="shared" si="23"/>
        <v>0</v>
      </c>
      <c r="E74" s="1878">
        <f t="shared" si="23"/>
        <v>0</v>
      </c>
      <c r="F74" s="1878">
        <f t="shared" si="23"/>
        <v>0</v>
      </c>
      <c r="G74" s="1878">
        <f t="shared" si="23"/>
        <v>0</v>
      </c>
      <c r="H74" s="1878">
        <f t="shared" si="23"/>
        <v>0</v>
      </c>
      <c r="I74" s="1878">
        <f t="shared" si="23"/>
        <v>0</v>
      </c>
      <c r="J74" s="1878">
        <f t="shared" si="23"/>
        <v>0</v>
      </c>
      <c r="K74" s="1878">
        <f t="shared" si="23"/>
        <v>0</v>
      </c>
      <c r="L74" s="1878">
        <f t="shared" si="23"/>
        <v>0</v>
      </c>
      <c r="M74" s="1878">
        <f t="shared" si="23"/>
        <v>0</v>
      </c>
      <c r="N74" s="1878">
        <f t="shared" si="23"/>
        <v>0</v>
      </c>
      <c r="O74" s="1878">
        <f t="shared" si="23"/>
        <v>0</v>
      </c>
      <c r="P74" s="1878">
        <f t="shared" si="23"/>
        <v>0</v>
      </c>
      <c r="Q74" s="1878">
        <f t="shared" si="23"/>
        <v>0</v>
      </c>
      <c r="R74" s="1878">
        <f t="shared" si="23"/>
        <v>0</v>
      </c>
      <c r="S74" s="1878">
        <f t="shared" si="23"/>
        <v>0</v>
      </c>
      <c r="T74" s="1878">
        <f t="shared" si="23"/>
        <v>0</v>
      </c>
      <c r="U74" s="1878">
        <f t="shared" si="23"/>
        <v>0</v>
      </c>
      <c r="V74" s="1878">
        <f t="shared" si="23"/>
        <v>0</v>
      </c>
      <c r="W74" s="1878">
        <f t="shared" si="23"/>
        <v>0</v>
      </c>
      <c r="X74" s="1878">
        <f t="shared" si="23"/>
        <v>0</v>
      </c>
      <c r="Y74" s="1878">
        <f t="shared" si="23"/>
        <v>0</v>
      </c>
      <c r="Z74" s="1878">
        <f t="shared" si="23"/>
        <v>0</v>
      </c>
      <c r="AA74" s="1878">
        <f t="shared" si="23"/>
        <v>0</v>
      </c>
      <c r="AB74" s="1878">
        <f t="shared" si="23"/>
        <v>0</v>
      </c>
      <c r="AC74" s="1878">
        <f t="shared" si="23"/>
        <v>0</v>
      </c>
      <c r="AD74" s="1878">
        <f t="shared" si="23"/>
        <v>1</v>
      </c>
      <c r="AE74" s="1878">
        <f t="shared" si="23"/>
        <v>0</v>
      </c>
      <c r="AF74" s="1878">
        <f t="shared" si="23"/>
        <v>0</v>
      </c>
      <c r="AG74" s="1878" t="e">
        <f t="shared" si="23"/>
        <v>#VALUE!</v>
      </c>
      <c r="AH74" s="1879" t="s">
        <v>2460</v>
      </c>
      <c r="AI74" s="1880">
        <f>_xlfn.AGGREGATE(9,6,C74:AG74)</f>
        <v>1</v>
      </c>
      <c r="AJ74" s="1870"/>
    </row>
    <row r="75" spans="2:36" hidden="1">
      <c r="B75" s="1854"/>
      <c r="C75" s="1881">
        <f t="shared" ref="C75:AG75" si="24">IF(AND(DAY(C66)&gt;=22,DAY(C66)&lt;=28,C67="土",OR(C72="休",C72="雨")),1,0)</f>
        <v>0</v>
      </c>
      <c r="D75" s="1881">
        <f t="shared" si="24"/>
        <v>0</v>
      </c>
      <c r="E75" s="1881">
        <f t="shared" si="24"/>
        <v>0</v>
      </c>
      <c r="F75" s="1881">
        <f t="shared" si="24"/>
        <v>0</v>
      </c>
      <c r="G75" s="1881">
        <f t="shared" si="24"/>
        <v>0</v>
      </c>
      <c r="H75" s="1881">
        <f t="shared" si="24"/>
        <v>0</v>
      </c>
      <c r="I75" s="1881">
        <f t="shared" si="24"/>
        <v>0</v>
      </c>
      <c r="J75" s="1881">
        <f t="shared" si="24"/>
        <v>0</v>
      </c>
      <c r="K75" s="1881">
        <f t="shared" si="24"/>
        <v>0</v>
      </c>
      <c r="L75" s="1881">
        <f t="shared" si="24"/>
        <v>0</v>
      </c>
      <c r="M75" s="1881">
        <f t="shared" si="24"/>
        <v>0</v>
      </c>
      <c r="N75" s="1881">
        <f t="shared" si="24"/>
        <v>0</v>
      </c>
      <c r="O75" s="1881">
        <f t="shared" si="24"/>
        <v>0</v>
      </c>
      <c r="P75" s="1881">
        <f t="shared" si="24"/>
        <v>0</v>
      </c>
      <c r="Q75" s="1881">
        <f t="shared" si="24"/>
        <v>0</v>
      </c>
      <c r="R75" s="1881">
        <f t="shared" si="24"/>
        <v>0</v>
      </c>
      <c r="S75" s="1881">
        <f t="shared" si="24"/>
        <v>0</v>
      </c>
      <c r="T75" s="1881">
        <f t="shared" si="24"/>
        <v>0</v>
      </c>
      <c r="U75" s="1881">
        <f t="shared" si="24"/>
        <v>0</v>
      </c>
      <c r="V75" s="1881">
        <f t="shared" si="24"/>
        <v>0</v>
      </c>
      <c r="W75" s="1881">
        <f t="shared" si="24"/>
        <v>0</v>
      </c>
      <c r="X75" s="1881">
        <f t="shared" si="24"/>
        <v>0</v>
      </c>
      <c r="Y75" s="1881">
        <f t="shared" si="24"/>
        <v>0</v>
      </c>
      <c r="Z75" s="1881">
        <f t="shared" si="24"/>
        <v>0</v>
      </c>
      <c r="AA75" s="1881">
        <f t="shared" si="24"/>
        <v>0</v>
      </c>
      <c r="AB75" s="1881">
        <f t="shared" si="24"/>
        <v>0</v>
      </c>
      <c r="AC75" s="1881">
        <f t="shared" si="24"/>
        <v>0</v>
      </c>
      <c r="AD75" s="1881">
        <f t="shared" si="24"/>
        <v>1</v>
      </c>
      <c r="AE75" s="1881">
        <f t="shared" si="24"/>
        <v>0</v>
      </c>
      <c r="AF75" s="1881">
        <f t="shared" si="24"/>
        <v>0</v>
      </c>
      <c r="AG75" s="1881" t="e">
        <f t="shared" si="24"/>
        <v>#VALUE!</v>
      </c>
      <c r="AH75" s="1882" t="s">
        <v>2461</v>
      </c>
      <c r="AI75" s="1880">
        <f>_xlfn.AGGREGATE(9,6,C75:AG75)</f>
        <v>1</v>
      </c>
      <c r="AJ75" s="1870"/>
    </row>
    <row r="76" spans="2:36" s="1866" customFormat="1">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I76" s="1890"/>
    </row>
    <row r="77" spans="2:36" hidden="1">
      <c r="C77" s="1836">
        <f>YEAR(C80)</f>
        <v>2024</v>
      </c>
      <c r="D77" s="1836">
        <f>MONTH(C80)</f>
        <v>10</v>
      </c>
    </row>
    <row r="78" spans="2:36">
      <c r="B78" s="1840" t="s">
        <v>2454</v>
      </c>
      <c r="C78" s="4126">
        <f>C80</f>
        <v>45566</v>
      </c>
      <c r="D78" s="4088"/>
      <c r="E78" s="4088"/>
      <c r="F78" s="4088"/>
      <c r="G78" s="4088"/>
      <c r="H78" s="4088"/>
      <c r="I78" s="4088"/>
      <c r="J78" s="4088"/>
      <c r="K78" s="4088"/>
      <c r="L78" s="4088"/>
      <c r="M78" s="4088"/>
      <c r="N78" s="4088"/>
      <c r="O78" s="4088"/>
      <c r="P78" s="4088"/>
      <c r="Q78" s="4088"/>
      <c r="R78" s="4088"/>
      <c r="S78" s="4088"/>
      <c r="T78" s="4088"/>
      <c r="U78" s="4088"/>
      <c r="V78" s="4088"/>
      <c r="W78" s="4088"/>
      <c r="X78" s="4088"/>
      <c r="Y78" s="4088"/>
      <c r="Z78" s="4088"/>
      <c r="AA78" s="4088"/>
      <c r="AB78" s="4088"/>
      <c r="AC78" s="4088"/>
      <c r="AD78" s="4088"/>
      <c r="AE78" s="4088"/>
      <c r="AF78" s="4088"/>
      <c r="AG78" s="4088"/>
      <c r="AH78" s="4088"/>
      <c r="AI78" s="4089"/>
    </row>
    <row r="79" spans="2:36" hidden="1">
      <c r="B79" s="1884"/>
      <c r="C79" s="1862">
        <f>DATE($C77,$D77,1)</f>
        <v>45566</v>
      </c>
      <c r="D79" s="1862">
        <f t="shared" ref="D79:AG79" si="25">C79+1</f>
        <v>45567</v>
      </c>
      <c r="E79" s="1862">
        <f t="shared" si="25"/>
        <v>45568</v>
      </c>
      <c r="F79" s="1862">
        <f t="shared" si="25"/>
        <v>45569</v>
      </c>
      <c r="G79" s="1862">
        <f t="shared" si="25"/>
        <v>45570</v>
      </c>
      <c r="H79" s="1862">
        <f t="shared" si="25"/>
        <v>45571</v>
      </c>
      <c r="I79" s="1862">
        <f t="shared" si="25"/>
        <v>45572</v>
      </c>
      <c r="J79" s="1862">
        <f t="shared" si="25"/>
        <v>45573</v>
      </c>
      <c r="K79" s="1862">
        <f t="shared" si="25"/>
        <v>45574</v>
      </c>
      <c r="L79" s="1862">
        <f t="shared" si="25"/>
        <v>45575</v>
      </c>
      <c r="M79" s="1862">
        <f t="shared" si="25"/>
        <v>45576</v>
      </c>
      <c r="N79" s="1862">
        <f t="shared" si="25"/>
        <v>45577</v>
      </c>
      <c r="O79" s="1862">
        <f t="shared" si="25"/>
        <v>45578</v>
      </c>
      <c r="P79" s="1862">
        <f t="shared" si="25"/>
        <v>45579</v>
      </c>
      <c r="Q79" s="1862">
        <f t="shared" si="25"/>
        <v>45580</v>
      </c>
      <c r="R79" s="1862">
        <f t="shared" si="25"/>
        <v>45581</v>
      </c>
      <c r="S79" s="1862">
        <f t="shared" si="25"/>
        <v>45582</v>
      </c>
      <c r="T79" s="1862">
        <f t="shared" si="25"/>
        <v>45583</v>
      </c>
      <c r="U79" s="1862">
        <f t="shared" si="25"/>
        <v>45584</v>
      </c>
      <c r="V79" s="1862">
        <f t="shared" si="25"/>
        <v>45585</v>
      </c>
      <c r="W79" s="1862">
        <f t="shared" si="25"/>
        <v>45586</v>
      </c>
      <c r="X79" s="1862">
        <f t="shared" si="25"/>
        <v>45587</v>
      </c>
      <c r="Y79" s="1862">
        <f t="shared" si="25"/>
        <v>45588</v>
      </c>
      <c r="Z79" s="1862">
        <f t="shared" si="25"/>
        <v>45589</v>
      </c>
      <c r="AA79" s="1862">
        <f t="shared" si="25"/>
        <v>45590</v>
      </c>
      <c r="AB79" s="1862">
        <f t="shared" si="25"/>
        <v>45591</v>
      </c>
      <c r="AC79" s="1862">
        <f t="shared" si="25"/>
        <v>45592</v>
      </c>
      <c r="AD79" s="1862">
        <f t="shared" si="25"/>
        <v>45593</v>
      </c>
      <c r="AE79" s="1862">
        <f t="shared" si="25"/>
        <v>45594</v>
      </c>
      <c r="AF79" s="1862">
        <f t="shared" si="25"/>
        <v>45595</v>
      </c>
      <c r="AG79" s="1862">
        <f t="shared" si="25"/>
        <v>45596</v>
      </c>
      <c r="AH79" s="1885"/>
      <c r="AI79" s="1886"/>
    </row>
    <row r="80" spans="2:36">
      <c r="B80" s="1887" t="s">
        <v>2455</v>
      </c>
      <c r="C80" s="1888">
        <f>IF(EDATE(C65,1)&gt;$G$5,"",EDATE(C65,1))</f>
        <v>45566</v>
      </c>
      <c r="D80" s="1862">
        <f t="shared" ref="D80:AG80" si="26">IF(D79&gt;$G$5,"",IF(C80=EOMONTH(DATE($C77,$D77,1),0),"",IF(C80="","",C80+1)))</f>
        <v>45567</v>
      </c>
      <c r="E80" s="1862">
        <f t="shared" si="26"/>
        <v>45568</v>
      </c>
      <c r="F80" s="1862">
        <f t="shared" si="26"/>
        <v>45569</v>
      </c>
      <c r="G80" s="1862">
        <f t="shared" si="26"/>
        <v>45570</v>
      </c>
      <c r="H80" s="1862">
        <f t="shared" si="26"/>
        <v>45571</v>
      </c>
      <c r="I80" s="1862">
        <f t="shared" si="26"/>
        <v>45572</v>
      </c>
      <c r="J80" s="1862">
        <f t="shared" si="26"/>
        <v>45573</v>
      </c>
      <c r="K80" s="1862">
        <f t="shared" si="26"/>
        <v>45574</v>
      </c>
      <c r="L80" s="1862">
        <f t="shared" si="26"/>
        <v>45575</v>
      </c>
      <c r="M80" s="1862">
        <f t="shared" si="26"/>
        <v>45576</v>
      </c>
      <c r="N80" s="1862">
        <f t="shared" si="26"/>
        <v>45577</v>
      </c>
      <c r="O80" s="1862">
        <f t="shared" si="26"/>
        <v>45578</v>
      </c>
      <c r="P80" s="1862">
        <f t="shared" si="26"/>
        <v>45579</v>
      </c>
      <c r="Q80" s="1862">
        <f t="shared" si="26"/>
        <v>45580</v>
      </c>
      <c r="R80" s="1862">
        <f t="shared" si="26"/>
        <v>45581</v>
      </c>
      <c r="S80" s="1862">
        <f t="shared" si="26"/>
        <v>45582</v>
      </c>
      <c r="T80" s="1862">
        <f t="shared" si="26"/>
        <v>45583</v>
      </c>
      <c r="U80" s="1862">
        <f t="shared" si="26"/>
        <v>45584</v>
      </c>
      <c r="V80" s="1862">
        <f t="shared" si="26"/>
        <v>45585</v>
      </c>
      <c r="W80" s="1862">
        <f t="shared" si="26"/>
        <v>45586</v>
      </c>
      <c r="X80" s="1862">
        <f t="shared" si="26"/>
        <v>45587</v>
      </c>
      <c r="Y80" s="1862">
        <f t="shared" si="26"/>
        <v>45588</v>
      </c>
      <c r="Z80" s="1862">
        <f t="shared" si="26"/>
        <v>45589</v>
      </c>
      <c r="AA80" s="1862">
        <f t="shared" si="26"/>
        <v>45590</v>
      </c>
      <c r="AB80" s="1862">
        <f t="shared" si="26"/>
        <v>45591</v>
      </c>
      <c r="AC80" s="1862">
        <f t="shared" si="26"/>
        <v>45592</v>
      </c>
      <c r="AD80" s="1862">
        <f t="shared" si="26"/>
        <v>45593</v>
      </c>
      <c r="AE80" s="1862">
        <f t="shared" si="26"/>
        <v>45594</v>
      </c>
      <c r="AF80" s="1862">
        <f t="shared" si="26"/>
        <v>45595</v>
      </c>
      <c r="AG80" s="1862">
        <f t="shared" si="26"/>
        <v>45596</v>
      </c>
      <c r="AH80" s="1863" t="s">
        <v>2456</v>
      </c>
      <c r="AI80" s="1864">
        <f>+COUNTIFS(C81:AG81,"土",C82:AG82,"")+COUNTIFS(C81:AG81,"日",C82:AG82,"")</f>
        <v>8</v>
      </c>
    </row>
    <row r="81" spans="2:36" s="1866" customFormat="1">
      <c r="B81" s="1889" t="s">
        <v>1184</v>
      </c>
      <c r="C81" s="1865" t="str">
        <f>IFERROR(TEXT(WEEKDAY(+C80),"aaa"),"")</f>
        <v>火</v>
      </c>
      <c r="D81" s="1865" t="str">
        <f t="shared" ref="D81:AG81" si="27">IFERROR(TEXT(WEEKDAY(+D80),"aaa"),"")</f>
        <v>水</v>
      </c>
      <c r="E81" s="1865" t="str">
        <f t="shared" si="27"/>
        <v>木</v>
      </c>
      <c r="F81" s="1865" t="str">
        <f t="shared" si="27"/>
        <v>金</v>
      </c>
      <c r="G81" s="1865" t="str">
        <f t="shared" si="27"/>
        <v>土</v>
      </c>
      <c r="H81" s="1865" t="str">
        <f t="shared" si="27"/>
        <v>日</v>
      </c>
      <c r="I81" s="1865" t="str">
        <f t="shared" si="27"/>
        <v>月</v>
      </c>
      <c r="J81" s="1865" t="str">
        <f t="shared" si="27"/>
        <v>火</v>
      </c>
      <c r="K81" s="1865" t="str">
        <f t="shared" si="27"/>
        <v>水</v>
      </c>
      <c r="L81" s="1865" t="str">
        <f t="shared" si="27"/>
        <v>木</v>
      </c>
      <c r="M81" s="1865" t="str">
        <f t="shared" si="27"/>
        <v>金</v>
      </c>
      <c r="N81" s="1865" t="str">
        <f t="shared" si="27"/>
        <v>土</v>
      </c>
      <c r="O81" s="1865" t="str">
        <f t="shared" si="27"/>
        <v>日</v>
      </c>
      <c r="P81" s="1865" t="str">
        <f t="shared" si="27"/>
        <v>月</v>
      </c>
      <c r="Q81" s="1865" t="str">
        <f t="shared" si="27"/>
        <v>火</v>
      </c>
      <c r="R81" s="1865" t="str">
        <f t="shared" si="27"/>
        <v>水</v>
      </c>
      <c r="S81" s="1865" t="str">
        <f t="shared" si="27"/>
        <v>木</v>
      </c>
      <c r="T81" s="1865" t="str">
        <f t="shared" si="27"/>
        <v>金</v>
      </c>
      <c r="U81" s="1865" t="str">
        <f t="shared" si="27"/>
        <v>土</v>
      </c>
      <c r="V81" s="1865" t="str">
        <f t="shared" si="27"/>
        <v>日</v>
      </c>
      <c r="W81" s="1865" t="str">
        <f t="shared" si="27"/>
        <v>月</v>
      </c>
      <c r="X81" s="1865" t="str">
        <f t="shared" si="27"/>
        <v>火</v>
      </c>
      <c r="Y81" s="1865" t="str">
        <f t="shared" si="27"/>
        <v>水</v>
      </c>
      <c r="Z81" s="1865" t="str">
        <f t="shared" si="27"/>
        <v>木</v>
      </c>
      <c r="AA81" s="1865" t="str">
        <f t="shared" si="27"/>
        <v>金</v>
      </c>
      <c r="AB81" s="1865" t="str">
        <f t="shared" si="27"/>
        <v>土</v>
      </c>
      <c r="AC81" s="1865" t="str">
        <f t="shared" si="27"/>
        <v>日</v>
      </c>
      <c r="AD81" s="1865" t="str">
        <f t="shared" si="27"/>
        <v>月</v>
      </c>
      <c r="AE81" s="1865" t="str">
        <f t="shared" si="27"/>
        <v>火</v>
      </c>
      <c r="AF81" s="1865" t="str">
        <f t="shared" si="27"/>
        <v>水</v>
      </c>
      <c r="AG81" s="1865" t="str">
        <f t="shared" si="27"/>
        <v>木</v>
      </c>
      <c r="AH81" s="1863" t="s">
        <v>2457</v>
      </c>
      <c r="AI81" s="1864">
        <f>+COUNTIF(C82:AG82,"夏休")+COUNTIF(C82:AG82,"冬休")+COUNTIF(C82:AG82,"中止")</f>
        <v>0</v>
      </c>
    </row>
    <row r="82" spans="2:36" s="1866" customFormat="1" ht="13.5" customHeight="1">
      <c r="B82" s="4090" t="s">
        <v>2458</v>
      </c>
      <c r="C82" s="4092"/>
      <c r="D82" s="4087"/>
      <c r="E82" s="4087"/>
      <c r="F82" s="4087"/>
      <c r="G82" s="4087"/>
      <c r="H82" s="4087"/>
      <c r="I82" s="4087"/>
      <c r="J82" s="4087"/>
      <c r="K82" s="4087"/>
      <c r="L82" s="4087"/>
      <c r="M82" s="4087"/>
      <c r="N82" s="4087"/>
      <c r="O82" s="4087"/>
      <c r="P82" s="4087"/>
      <c r="Q82" s="4087"/>
      <c r="R82" s="4087"/>
      <c r="S82" s="4087"/>
      <c r="T82" s="4087"/>
      <c r="U82" s="4087"/>
      <c r="V82" s="4087"/>
      <c r="W82" s="4087"/>
      <c r="X82" s="4087"/>
      <c r="Y82" s="4087"/>
      <c r="Z82" s="4087"/>
      <c r="AA82" s="4087"/>
      <c r="AB82" s="4087"/>
      <c r="AC82" s="4087"/>
      <c r="AD82" s="4087"/>
      <c r="AE82" s="4087"/>
      <c r="AF82" s="4087"/>
      <c r="AG82" s="4114"/>
      <c r="AH82" s="1867" t="s">
        <v>1187</v>
      </c>
      <c r="AI82" s="1868">
        <f>COUNT(C80:AG80)-AI81</f>
        <v>31</v>
      </c>
    </row>
    <row r="83" spans="2:36" s="1866" customFormat="1" ht="13.5" customHeight="1">
      <c r="B83" s="4091"/>
      <c r="C83" s="4092"/>
      <c r="D83" s="4087"/>
      <c r="E83" s="4087"/>
      <c r="F83" s="4087"/>
      <c r="G83" s="4087"/>
      <c r="H83" s="4087"/>
      <c r="I83" s="4087"/>
      <c r="J83" s="4087"/>
      <c r="K83" s="4087"/>
      <c r="L83" s="4087"/>
      <c r="M83" s="4087"/>
      <c r="N83" s="4087"/>
      <c r="O83" s="4087"/>
      <c r="P83" s="4087"/>
      <c r="Q83" s="4087"/>
      <c r="R83" s="4087"/>
      <c r="S83" s="4087"/>
      <c r="T83" s="4087"/>
      <c r="U83" s="4087"/>
      <c r="V83" s="4087"/>
      <c r="W83" s="4087"/>
      <c r="X83" s="4087"/>
      <c r="Y83" s="4087"/>
      <c r="Z83" s="4087"/>
      <c r="AA83" s="4087"/>
      <c r="AB83" s="4087"/>
      <c r="AC83" s="4087"/>
      <c r="AD83" s="4087"/>
      <c r="AE83" s="4087"/>
      <c r="AF83" s="4087"/>
      <c r="AG83" s="4114"/>
      <c r="AH83" s="1867" t="s">
        <v>1188</v>
      </c>
      <c r="AI83" s="1869">
        <f>+COUNTIF(C84:AG85,"休")</f>
        <v>8</v>
      </c>
      <c r="AJ83" s="1870" t="str">
        <f>IF(AI84&gt;0.285,"",IF(AI83&lt;AI80,"←計画日数が足りません",""))</f>
        <v/>
      </c>
    </row>
    <row r="84" spans="2:36" s="1866" customFormat="1" ht="13.5" customHeight="1">
      <c r="B84" s="4115" t="s">
        <v>1175</v>
      </c>
      <c r="C84" s="4116"/>
      <c r="D84" s="4113"/>
      <c r="E84" s="4113"/>
      <c r="F84" s="4131"/>
      <c r="G84" s="4113" t="s">
        <v>1199</v>
      </c>
      <c r="H84" s="4113" t="s">
        <v>1199</v>
      </c>
      <c r="I84" s="4117"/>
      <c r="J84" s="4113"/>
      <c r="K84" s="4113"/>
      <c r="L84" s="4113"/>
      <c r="M84" s="4131"/>
      <c r="N84" s="4113" t="s">
        <v>1199</v>
      </c>
      <c r="O84" s="4113" t="s">
        <v>1199</v>
      </c>
      <c r="P84" s="4117"/>
      <c r="Q84" s="4113"/>
      <c r="R84" s="4113"/>
      <c r="S84" s="4113"/>
      <c r="T84" s="4131"/>
      <c r="U84" s="4113" t="s">
        <v>1199</v>
      </c>
      <c r="V84" s="4113" t="s">
        <v>1199</v>
      </c>
      <c r="W84" s="4117"/>
      <c r="X84" s="4113"/>
      <c r="Y84" s="4113"/>
      <c r="Z84" s="4113"/>
      <c r="AA84" s="4131"/>
      <c r="AB84" s="4113" t="s">
        <v>1199</v>
      </c>
      <c r="AC84" s="4113" t="s">
        <v>1199</v>
      </c>
      <c r="AD84" s="4117"/>
      <c r="AE84" s="4113"/>
      <c r="AF84" s="4113"/>
      <c r="AG84" s="4119"/>
      <c r="AH84" s="1867" t="s">
        <v>1189</v>
      </c>
      <c r="AI84" s="1871">
        <f>+AI83/AI82</f>
        <v>0.25806451612903225</v>
      </c>
    </row>
    <row r="85" spans="2:36" s="1866" customFormat="1">
      <c r="B85" s="4115"/>
      <c r="C85" s="4116"/>
      <c r="D85" s="4113"/>
      <c r="E85" s="4113"/>
      <c r="F85" s="4132"/>
      <c r="G85" s="4113"/>
      <c r="H85" s="4113"/>
      <c r="I85" s="4117"/>
      <c r="J85" s="4113"/>
      <c r="K85" s="4113"/>
      <c r="L85" s="4113"/>
      <c r="M85" s="4132"/>
      <c r="N85" s="4113"/>
      <c r="O85" s="4113"/>
      <c r="P85" s="4117"/>
      <c r="Q85" s="4113"/>
      <c r="R85" s="4113"/>
      <c r="S85" s="4113"/>
      <c r="T85" s="4132"/>
      <c r="U85" s="4113"/>
      <c r="V85" s="4113"/>
      <c r="W85" s="4117"/>
      <c r="X85" s="4113"/>
      <c r="Y85" s="4113"/>
      <c r="Z85" s="4113"/>
      <c r="AA85" s="4132"/>
      <c r="AB85" s="4113"/>
      <c r="AC85" s="4113"/>
      <c r="AD85" s="4117"/>
      <c r="AE85" s="4113"/>
      <c r="AF85" s="4113"/>
      <c r="AG85" s="4119"/>
      <c r="AH85" s="1867" t="s">
        <v>1169</v>
      </c>
      <c r="AI85" s="1869">
        <f>+COUNTA(C86:AG87)</f>
        <v>8</v>
      </c>
    </row>
    <row r="86" spans="2:36" s="1866" customFormat="1">
      <c r="B86" s="4120" t="s">
        <v>1178</v>
      </c>
      <c r="C86" s="4122"/>
      <c r="D86" s="4117"/>
      <c r="E86" s="4117"/>
      <c r="F86" s="4127"/>
      <c r="G86" s="4117" t="s">
        <v>1199</v>
      </c>
      <c r="H86" s="4117" t="s">
        <v>1199</v>
      </c>
      <c r="I86" s="4128"/>
      <c r="J86" s="4117"/>
      <c r="K86" s="4117" t="s">
        <v>1200</v>
      </c>
      <c r="L86" s="4117"/>
      <c r="M86" s="4127"/>
      <c r="N86" s="4117"/>
      <c r="O86" s="4117" t="s">
        <v>1199</v>
      </c>
      <c r="P86" s="4128"/>
      <c r="Q86" s="4117"/>
      <c r="R86" s="4117"/>
      <c r="S86" s="4117"/>
      <c r="T86" s="4127"/>
      <c r="U86" s="4117" t="s">
        <v>1199</v>
      </c>
      <c r="V86" s="4117" t="s">
        <v>1199</v>
      </c>
      <c r="W86" s="4128"/>
      <c r="X86" s="4117"/>
      <c r="Y86" s="4117"/>
      <c r="Z86" s="4117"/>
      <c r="AA86" s="4127"/>
      <c r="AB86" s="4117" t="s">
        <v>1199</v>
      </c>
      <c r="AC86" s="4117" t="s">
        <v>1199</v>
      </c>
      <c r="AD86" s="4128"/>
      <c r="AE86" s="4117"/>
      <c r="AF86" s="4117"/>
      <c r="AG86" s="4124"/>
      <c r="AH86" s="1872" t="s">
        <v>1190</v>
      </c>
      <c r="AI86" s="1873">
        <f>+AI85/AI82</f>
        <v>0.25806451612903225</v>
      </c>
    </row>
    <row r="87" spans="2:36" s="1866" customFormat="1">
      <c r="B87" s="4121"/>
      <c r="C87" s="4123"/>
      <c r="D87" s="4118"/>
      <c r="E87" s="4118"/>
      <c r="F87" s="4133"/>
      <c r="G87" s="4118"/>
      <c r="H87" s="4118"/>
      <c r="I87" s="4118"/>
      <c r="J87" s="4118"/>
      <c r="K87" s="4118"/>
      <c r="L87" s="4118"/>
      <c r="M87" s="4133"/>
      <c r="N87" s="4118"/>
      <c r="O87" s="4118"/>
      <c r="P87" s="4118"/>
      <c r="Q87" s="4118"/>
      <c r="R87" s="4118"/>
      <c r="S87" s="4118"/>
      <c r="T87" s="4133"/>
      <c r="U87" s="4118"/>
      <c r="V87" s="4118"/>
      <c r="W87" s="4118"/>
      <c r="X87" s="4118"/>
      <c r="Y87" s="4118"/>
      <c r="Z87" s="4118"/>
      <c r="AA87" s="4133"/>
      <c r="AB87" s="4118"/>
      <c r="AC87" s="4118"/>
      <c r="AD87" s="4118"/>
      <c r="AE87" s="4118"/>
      <c r="AF87" s="4118"/>
      <c r="AG87" s="4125"/>
      <c r="AH87" s="1876" t="s">
        <v>2459</v>
      </c>
      <c r="AI87" s="1877" t="str">
        <f>IF(7&gt;AI82,"対象外",IF(AI85&gt;=AI80,"OK","NG"))</f>
        <v>OK</v>
      </c>
      <c r="AJ87" s="1870" t="str">
        <f>IF(AI87="対象外","←７日間に満たない期間は達成判定の対象外",IF(AI87="NG","←月単位未達成","←月単位達成"))</f>
        <v>←月単位達成</v>
      </c>
    </row>
    <row r="88" spans="2:36" hidden="1">
      <c r="B88" s="1854"/>
      <c r="C88" s="1878">
        <f t="shared" ref="C88:AG88" si="28">IF(AND(DAY(C80)&gt;=22,DAY(C80)&lt;=28,C81="土"),1,0)</f>
        <v>0</v>
      </c>
      <c r="D88" s="1878">
        <f t="shared" si="28"/>
        <v>0</v>
      </c>
      <c r="E88" s="1878">
        <f t="shared" si="28"/>
        <v>0</v>
      </c>
      <c r="F88" s="1878">
        <f t="shared" si="28"/>
        <v>0</v>
      </c>
      <c r="G88" s="1878">
        <f t="shared" si="28"/>
        <v>0</v>
      </c>
      <c r="H88" s="1878">
        <f t="shared" si="28"/>
        <v>0</v>
      </c>
      <c r="I88" s="1878">
        <f t="shared" si="28"/>
        <v>0</v>
      </c>
      <c r="J88" s="1878">
        <f t="shared" si="28"/>
        <v>0</v>
      </c>
      <c r="K88" s="1878">
        <f t="shared" si="28"/>
        <v>0</v>
      </c>
      <c r="L88" s="1878">
        <f t="shared" si="28"/>
        <v>0</v>
      </c>
      <c r="M88" s="1878">
        <f t="shared" si="28"/>
        <v>0</v>
      </c>
      <c r="N88" s="1878">
        <f t="shared" si="28"/>
        <v>0</v>
      </c>
      <c r="O88" s="1878">
        <f t="shared" si="28"/>
        <v>0</v>
      </c>
      <c r="P88" s="1878">
        <f t="shared" si="28"/>
        <v>0</v>
      </c>
      <c r="Q88" s="1878">
        <f t="shared" si="28"/>
        <v>0</v>
      </c>
      <c r="R88" s="1878">
        <f t="shared" si="28"/>
        <v>0</v>
      </c>
      <c r="S88" s="1878">
        <f t="shared" si="28"/>
        <v>0</v>
      </c>
      <c r="T88" s="1878">
        <f t="shared" si="28"/>
        <v>0</v>
      </c>
      <c r="U88" s="1878">
        <f t="shared" si="28"/>
        <v>0</v>
      </c>
      <c r="V88" s="1878">
        <f t="shared" si="28"/>
        <v>0</v>
      </c>
      <c r="W88" s="1878">
        <f t="shared" si="28"/>
        <v>0</v>
      </c>
      <c r="X88" s="1878">
        <f t="shared" si="28"/>
        <v>0</v>
      </c>
      <c r="Y88" s="1878">
        <f t="shared" si="28"/>
        <v>0</v>
      </c>
      <c r="Z88" s="1878">
        <f t="shared" si="28"/>
        <v>0</v>
      </c>
      <c r="AA88" s="1878">
        <f t="shared" si="28"/>
        <v>0</v>
      </c>
      <c r="AB88" s="1878">
        <f t="shared" si="28"/>
        <v>1</v>
      </c>
      <c r="AC88" s="1878">
        <f t="shared" si="28"/>
        <v>0</v>
      </c>
      <c r="AD88" s="1878">
        <f t="shared" si="28"/>
        <v>0</v>
      </c>
      <c r="AE88" s="1878">
        <f t="shared" si="28"/>
        <v>0</v>
      </c>
      <c r="AF88" s="1878">
        <f t="shared" si="28"/>
        <v>0</v>
      </c>
      <c r="AG88" s="1878">
        <f t="shared" si="28"/>
        <v>0</v>
      </c>
      <c r="AH88" s="1879" t="s">
        <v>2460</v>
      </c>
      <c r="AI88" s="1880">
        <f>_xlfn.AGGREGATE(9,6,C88:AG88)</f>
        <v>1</v>
      </c>
      <c r="AJ88" s="1870"/>
    </row>
    <row r="89" spans="2:36" hidden="1">
      <c r="B89" s="1854"/>
      <c r="C89" s="1881">
        <f t="shared" ref="C89:AG89" si="29">IF(AND(DAY(C80)&gt;=22,DAY(C80)&lt;=28,C81="土",OR(C86="休",C86="雨")),1,0)</f>
        <v>0</v>
      </c>
      <c r="D89" s="1881">
        <f t="shared" si="29"/>
        <v>0</v>
      </c>
      <c r="E89" s="1881">
        <f t="shared" si="29"/>
        <v>0</v>
      </c>
      <c r="F89" s="1881">
        <f t="shared" si="29"/>
        <v>0</v>
      </c>
      <c r="G89" s="1881">
        <f t="shared" si="29"/>
        <v>0</v>
      </c>
      <c r="H89" s="1881">
        <f t="shared" si="29"/>
        <v>0</v>
      </c>
      <c r="I89" s="1881">
        <f t="shared" si="29"/>
        <v>0</v>
      </c>
      <c r="J89" s="1881">
        <f t="shared" si="29"/>
        <v>0</v>
      </c>
      <c r="K89" s="1881">
        <f t="shared" si="29"/>
        <v>0</v>
      </c>
      <c r="L89" s="1881">
        <f t="shared" si="29"/>
        <v>0</v>
      </c>
      <c r="M89" s="1881">
        <f t="shared" si="29"/>
        <v>0</v>
      </c>
      <c r="N89" s="1881">
        <f t="shared" si="29"/>
        <v>0</v>
      </c>
      <c r="O89" s="1881">
        <f t="shared" si="29"/>
        <v>0</v>
      </c>
      <c r="P89" s="1881">
        <f t="shared" si="29"/>
        <v>0</v>
      </c>
      <c r="Q89" s="1881">
        <f t="shared" si="29"/>
        <v>0</v>
      </c>
      <c r="R89" s="1881">
        <f t="shared" si="29"/>
        <v>0</v>
      </c>
      <c r="S89" s="1881">
        <f t="shared" si="29"/>
        <v>0</v>
      </c>
      <c r="T89" s="1881">
        <f t="shared" si="29"/>
        <v>0</v>
      </c>
      <c r="U89" s="1881">
        <f t="shared" si="29"/>
        <v>0</v>
      </c>
      <c r="V89" s="1881">
        <f t="shared" si="29"/>
        <v>0</v>
      </c>
      <c r="W89" s="1881">
        <f t="shared" si="29"/>
        <v>0</v>
      </c>
      <c r="X89" s="1881">
        <f t="shared" si="29"/>
        <v>0</v>
      </c>
      <c r="Y89" s="1881">
        <f t="shared" si="29"/>
        <v>0</v>
      </c>
      <c r="Z89" s="1881">
        <f t="shared" si="29"/>
        <v>0</v>
      </c>
      <c r="AA89" s="1881">
        <f t="shared" si="29"/>
        <v>0</v>
      </c>
      <c r="AB89" s="1881">
        <f t="shared" si="29"/>
        <v>1</v>
      </c>
      <c r="AC89" s="1881">
        <f t="shared" si="29"/>
        <v>0</v>
      </c>
      <c r="AD89" s="1881">
        <f t="shared" si="29"/>
        <v>0</v>
      </c>
      <c r="AE89" s="1881">
        <f t="shared" si="29"/>
        <v>0</v>
      </c>
      <c r="AF89" s="1881">
        <f t="shared" si="29"/>
        <v>0</v>
      </c>
      <c r="AG89" s="1881">
        <f t="shared" si="29"/>
        <v>0</v>
      </c>
      <c r="AH89" s="1882" t="s">
        <v>2461</v>
      </c>
      <c r="AI89" s="1880">
        <f>_xlfn.AGGREGATE(9,6,C89:AG89)</f>
        <v>1</v>
      </c>
      <c r="AJ89" s="1870"/>
    </row>
    <row r="90" spans="2:36" s="1866" customFormat="1">
      <c r="B90" s="1890"/>
      <c r="C90" s="1890"/>
      <c r="D90" s="1890"/>
      <c r="E90" s="1890"/>
      <c r="F90" s="1890"/>
      <c r="G90" s="1890"/>
      <c r="H90" s="1890"/>
      <c r="I90" s="1890"/>
      <c r="J90" s="1890"/>
      <c r="K90" s="1890"/>
      <c r="L90" s="1890"/>
      <c r="M90" s="1890"/>
      <c r="N90" s="1890"/>
      <c r="O90" s="1890"/>
      <c r="P90" s="1890"/>
      <c r="Q90" s="1890"/>
      <c r="R90" s="1890"/>
      <c r="S90" s="1890"/>
      <c r="T90" s="1890"/>
      <c r="U90" s="1890"/>
      <c r="V90" s="1890"/>
      <c r="W90" s="1890"/>
      <c r="X90" s="1890"/>
      <c r="Y90" s="1890"/>
      <c r="Z90" s="1890"/>
      <c r="AA90" s="1890"/>
      <c r="AB90" s="1890"/>
      <c r="AC90" s="1890"/>
      <c r="AD90" s="1890"/>
      <c r="AE90" s="1890"/>
      <c r="AF90" s="1890"/>
      <c r="AG90" s="1890"/>
      <c r="AI90" s="1890"/>
    </row>
    <row r="91" spans="2:36" hidden="1">
      <c r="C91" s="1836">
        <f>YEAR(C94)</f>
        <v>2024</v>
      </c>
      <c r="D91" s="1836">
        <f>MONTH(C94)</f>
        <v>11</v>
      </c>
    </row>
    <row r="92" spans="2:36">
      <c r="B92" s="1840" t="s">
        <v>2454</v>
      </c>
      <c r="C92" s="4126">
        <f>C94</f>
        <v>45597</v>
      </c>
      <c r="D92" s="4088"/>
      <c r="E92" s="4088"/>
      <c r="F92" s="4088"/>
      <c r="G92" s="4088"/>
      <c r="H92" s="4088"/>
      <c r="I92" s="4088"/>
      <c r="J92" s="4088"/>
      <c r="K92" s="4088"/>
      <c r="L92" s="4088"/>
      <c r="M92" s="4088"/>
      <c r="N92" s="4088"/>
      <c r="O92" s="4088"/>
      <c r="P92" s="4088"/>
      <c r="Q92" s="4088"/>
      <c r="R92" s="4088"/>
      <c r="S92" s="4088"/>
      <c r="T92" s="4088"/>
      <c r="U92" s="4088"/>
      <c r="V92" s="4088"/>
      <c r="W92" s="4088"/>
      <c r="X92" s="4088"/>
      <c r="Y92" s="4088"/>
      <c r="Z92" s="4088"/>
      <c r="AA92" s="4088"/>
      <c r="AB92" s="4088"/>
      <c r="AC92" s="4088"/>
      <c r="AD92" s="4088"/>
      <c r="AE92" s="4088"/>
      <c r="AF92" s="4088"/>
      <c r="AG92" s="4088"/>
      <c r="AH92" s="4088"/>
      <c r="AI92" s="4089"/>
    </row>
    <row r="93" spans="2:36" hidden="1">
      <c r="B93" s="1884"/>
      <c r="C93" s="1862">
        <f>DATE($C91,$D91,1)</f>
        <v>45597</v>
      </c>
      <c r="D93" s="1862">
        <f t="shared" ref="D93:AG93" si="30">C93+1</f>
        <v>45598</v>
      </c>
      <c r="E93" s="1862">
        <f t="shared" si="30"/>
        <v>45599</v>
      </c>
      <c r="F93" s="1862">
        <f t="shared" si="30"/>
        <v>45600</v>
      </c>
      <c r="G93" s="1862">
        <f t="shared" si="30"/>
        <v>45601</v>
      </c>
      <c r="H93" s="1862">
        <f t="shared" si="30"/>
        <v>45602</v>
      </c>
      <c r="I93" s="1862">
        <f t="shared" si="30"/>
        <v>45603</v>
      </c>
      <c r="J93" s="1862">
        <f t="shared" si="30"/>
        <v>45604</v>
      </c>
      <c r="K93" s="1862">
        <f t="shared" si="30"/>
        <v>45605</v>
      </c>
      <c r="L93" s="1862">
        <f t="shared" si="30"/>
        <v>45606</v>
      </c>
      <c r="M93" s="1862">
        <f t="shared" si="30"/>
        <v>45607</v>
      </c>
      <c r="N93" s="1862">
        <f t="shared" si="30"/>
        <v>45608</v>
      </c>
      <c r="O93" s="1862">
        <f t="shared" si="30"/>
        <v>45609</v>
      </c>
      <c r="P93" s="1862">
        <f t="shared" si="30"/>
        <v>45610</v>
      </c>
      <c r="Q93" s="1862">
        <f t="shared" si="30"/>
        <v>45611</v>
      </c>
      <c r="R93" s="1862">
        <f t="shared" si="30"/>
        <v>45612</v>
      </c>
      <c r="S93" s="1862">
        <f t="shared" si="30"/>
        <v>45613</v>
      </c>
      <c r="T93" s="1862">
        <f t="shared" si="30"/>
        <v>45614</v>
      </c>
      <c r="U93" s="1862">
        <f t="shared" si="30"/>
        <v>45615</v>
      </c>
      <c r="V93" s="1862">
        <f t="shared" si="30"/>
        <v>45616</v>
      </c>
      <c r="W93" s="1862">
        <f t="shared" si="30"/>
        <v>45617</v>
      </c>
      <c r="X93" s="1862">
        <f t="shared" si="30"/>
        <v>45618</v>
      </c>
      <c r="Y93" s="1862">
        <f t="shared" si="30"/>
        <v>45619</v>
      </c>
      <c r="Z93" s="1862">
        <f t="shared" si="30"/>
        <v>45620</v>
      </c>
      <c r="AA93" s="1862">
        <f t="shared" si="30"/>
        <v>45621</v>
      </c>
      <c r="AB93" s="1862">
        <f t="shared" si="30"/>
        <v>45622</v>
      </c>
      <c r="AC93" s="1862">
        <f t="shared" si="30"/>
        <v>45623</v>
      </c>
      <c r="AD93" s="1862">
        <f t="shared" si="30"/>
        <v>45624</v>
      </c>
      <c r="AE93" s="1862">
        <f t="shared" si="30"/>
        <v>45625</v>
      </c>
      <c r="AF93" s="1862">
        <f t="shared" si="30"/>
        <v>45626</v>
      </c>
      <c r="AG93" s="1862">
        <f t="shared" si="30"/>
        <v>45627</v>
      </c>
      <c r="AH93" s="1885"/>
      <c r="AI93" s="1886"/>
    </row>
    <row r="94" spans="2:36">
      <c r="B94" s="1887" t="s">
        <v>2455</v>
      </c>
      <c r="C94" s="1888">
        <f>IF(EDATE(C79,1)&gt;$G$5,"",EDATE(C79,1))</f>
        <v>45597</v>
      </c>
      <c r="D94" s="1862">
        <f t="shared" ref="D94:AG94" si="31">IF(D93&gt;$G$5,"",IF(C94=EOMONTH(DATE($C91,$D91,1),0),"",IF(C94="","",C94+1)))</f>
        <v>45598</v>
      </c>
      <c r="E94" s="1862">
        <f t="shared" si="31"/>
        <v>45599</v>
      </c>
      <c r="F94" s="1862">
        <f t="shared" si="31"/>
        <v>45600</v>
      </c>
      <c r="G94" s="1862">
        <f t="shared" si="31"/>
        <v>45601</v>
      </c>
      <c r="H94" s="1862">
        <f t="shared" si="31"/>
        <v>45602</v>
      </c>
      <c r="I94" s="1862">
        <f t="shared" si="31"/>
        <v>45603</v>
      </c>
      <c r="J94" s="1862">
        <f t="shared" si="31"/>
        <v>45604</v>
      </c>
      <c r="K94" s="1862">
        <f t="shared" si="31"/>
        <v>45605</v>
      </c>
      <c r="L94" s="1862">
        <f t="shared" si="31"/>
        <v>45606</v>
      </c>
      <c r="M94" s="1862">
        <f t="shared" si="31"/>
        <v>45607</v>
      </c>
      <c r="N94" s="1862">
        <f t="shared" si="31"/>
        <v>45608</v>
      </c>
      <c r="O94" s="1862">
        <f t="shared" si="31"/>
        <v>45609</v>
      </c>
      <c r="P94" s="1862">
        <f t="shared" si="31"/>
        <v>45610</v>
      </c>
      <c r="Q94" s="1862">
        <f t="shared" si="31"/>
        <v>45611</v>
      </c>
      <c r="R94" s="1862">
        <f t="shared" si="31"/>
        <v>45612</v>
      </c>
      <c r="S94" s="1862">
        <f t="shared" si="31"/>
        <v>45613</v>
      </c>
      <c r="T94" s="1862">
        <f t="shared" si="31"/>
        <v>45614</v>
      </c>
      <c r="U94" s="1862">
        <f t="shared" si="31"/>
        <v>45615</v>
      </c>
      <c r="V94" s="1862">
        <f t="shared" si="31"/>
        <v>45616</v>
      </c>
      <c r="W94" s="1862">
        <f t="shared" si="31"/>
        <v>45617</v>
      </c>
      <c r="X94" s="1862">
        <f t="shared" si="31"/>
        <v>45618</v>
      </c>
      <c r="Y94" s="1862">
        <f t="shared" si="31"/>
        <v>45619</v>
      </c>
      <c r="Z94" s="1862">
        <f t="shared" si="31"/>
        <v>45620</v>
      </c>
      <c r="AA94" s="1862">
        <f t="shared" si="31"/>
        <v>45621</v>
      </c>
      <c r="AB94" s="1862">
        <f t="shared" si="31"/>
        <v>45622</v>
      </c>
      <c r="AC94" s="1862">
        <f t="shared" si="31"/>
        <v>45623</v>
      </c>
      <c r="AD94" s="1862">
        <f t="shared" si="31"/>
        <v>45624</v>
      </c>
      <c r="AE94" s="1862">
        <f t="shared" si="31"/>
        <v>45625</v>
      </c>
      <c r="AF94" s="1862">
        <f t="shared" si="31"/>
        <v>45626</v>
      </c>
      <c r="AG94" s="1862" t="str">
        <f t="shared" si="31"/>
        <v/>
      </c>
      <c r="AH94" s="1863" t="s">
        <v>2456</v>
      </c>
      <c r="AI94" s="1864">
        <f>+COUNTIFS(C95:AG95,"土",C96:AG96,"")+COUNTIFS(C95:AG95,"日",C96:AG96,"")</f>
        <v>9</v>
      </c>
    </row>
    <row r="95" spans="2:36" s="1866" customFormat="1">
      <c r="B95" s="1889" t="s">
        <v>1184</v>
      </c>
      <c r="C95" s="1865" t="str">
        <f>IFERROR(TEXT(WEEKDAY(+C94),"aaa"),"")</f>
        <v>金</v>
      </c>
      <c r="D95" s="1865" t="str">
        <f t="shared" ref="D95:AG95" si="32">IFERROR(TEXT(WEEKDAY(+D94),"aaa"),"")</f>
        <v>土</v>
      </c>
      <c r="E95" s="1865" t="str">
        <f t="shared" si="32"/>
        <v>日</v>
      </c>
      <c r="F95" s="1865" t="str">
        <f t="shared" si="32"/>
        <v>月</v>
      </c>
      <c r="G95" s="1865" t="str">
        <f t="shared" si="32"/>
        <v>火</v>
      </c>
      <c r="H95" s="1865" t="str">
        <f t="shared" si="32"/>
        <v>水</v>
      </c>
      <c r="I95" s="1865" t="str">
        <f t="shared" si="32"/>
        <v>木</v>
      </c>
      <c r="J95" s="1865" t="str">
        <f t="shared" si="32"/>
        <v>金</v>
      </c>
      <c r="K95" s="1865" t="str">
        <f t="shared" si="32"/>
        <v>土</v>
      </c>
      <c r="L95" s="1865" t="str">
        <f t="shared" si="32"/>
        <v>日</v>
      </c>
      <c r="M95" s="1865" t="str">
        <f t="shared" si="32"/>
        <v>月</v>
      </c>
      <c r="N95" s="1865" t="str">
        <f t="shared" si="32"/>
        <v>火</v>
      </c>
      <c r="O95" s="1865" t="str">
        <f t="shared" si="32"/>
        <v>水</v>
      </c>
      <c r="P95" s="1865" t="str">
        <f t="shared" si="32"/>
        <v>木</v>
      </c>
      <c r="Q95" s="1865" t="str">
        <f t="shared" si="32"/>
        <v>金</v>
      </c>
      <c r="R95" s="1865" t="str">
        <f t="shared" si="32"/>
        <v>土</v>
      </c>
      <c r="S95" s="1865" t="str">
        <f t="shared" si="32"/>
        <v>日</v>
      </c>
      <c r="T95" s="1865" t="str">
        <f t="shared" si="32"/>
        <v>月</v>
      </c>
      <c r="U95" s="1865" t="str">
        <f t="shared" si="32"/>
        <v>火</v>
      </c>
      <c r="V95" s="1865" t="str">
        <f t="shared" si="32"/>
        <v>水</v>
      </c>
      <c r="W95" s="1865" t="str">
        <f t="shared" si="32"/>
        <v>木</v>
      </c>
      <c r="X95" s="1865" t="str">
        <f t="shared" si="32"/>
        <v>金</v>
      </c>
      <c r="Y95" s="1865" t="str">
        <f t="shared" si="32"/>
        <v>土</v>
      </c>
      <c r="Z95" s="1865" t="str">
        <f t="shared" si="32"/>
        <v>日</v>
      </c>
      <c r="AA95" s="1865" t="str">
        <f t="shared" si="32"/>
        <v>月</v>
      </c>
      <c r="AB95" s="1865" t="str">
        <f t="shared" si="32"/>
        <v>火</v>
      </c>
      <c r="AC95" s="1865" t="str">
        <f t="shared" si="32"/>
        <v>水</v>
      </c>
      <c r="AD95" s="1865" t="str">
        <f t="shared" si="32"/>
        <v>木</v>
      </c>
      <c r="AE95" s="1865" t="str">
        <f t="shared" si="32"/>
        <v>金</v>
      </c>
      <c r="AF95" s="1865" t="str">
        <f t="shared" si="32"/>
        <v>土</v>
      </c>
      <c r="AG95" s="1865" t="str">
        <f t="shared" si="32"/>
        <v/>
      </c>
      <c r="AH95" s="1863" t="s">
        <v>2457</v>
      </c>
      <c r="AI95" s="1864">
        <f>+COUNTIF(C96:AG96,"夏休")+COUNTIF(C96:AG96,"冬休")+COUNTIF(C96:AG96,"中止")</f>
        <v>0</v>
      </c>
    </row>
    <row r="96" spans="2:36" s="1866" customFormat="1" ht="13.5" customHeight="1">
      <c r="B96" s="4090" t="s">
        <v>2458</v>
      </c>
      <c r="C96" s="4092"/>
      <c r="D96" s="4087"/>
      <c r="E96" s="4087"/>
      <c r="F96" s="4087"/>
      <c r="G96" s="4087"/>
      <c r="H96" s="4087"/>
      <c r="I96" s="4087"/>
      <c r="J96" s="4087"/>
      <c r="K96" s="4087"/>
      <c r="L96" s="4087"/>
      <c r="M96" s="4087"/>
      <c r="N96" s="4087"/>
      <c r="O96" s="4087"/>
      <c r="P96" s="4087"/>
      <c r="Q96" s="4087"/>
      <c r="R96" s="4087"/>
      <c r="S96" s="4087"/>
      <c r="T96" s="4087"/>
      <c r="U96" s="4087"/>
      <c r="V96" s="4087"/>
      <c r="W96" s="4087"/>
      <c r="X96" s="4087"/>
      <c r="Y96" s="4087"/>
      <c r="Z96" s="4087"/>
      <c r="AA96" s="4087"/>
      <c r="AB96" s="4087"/>
      <c r="AC96" s="4087"/>
      <c r="AD96" s="4087"/>
      <c r="AE96" s="4087"/>
      <c r="AF96" s="4087"/>
      <c r="AG96" s="4114"/>
      <c r="AH96" s="1867" t="s">
        <v>1187</v>
      </c>
      <c r="AI96" s="1868">
        <f>COUNT(C94:AG94)-AI95</f>
        <v>30</v>
      </c>
    </row>
    <row r="97" spans="2:36" s="1866" customFormat="1" ht="13.5" customHeight="1">
      <c r="B97" s="4091"/>
      <c r="C97" s="4092"/>
      <c r="D97" s="4087"/>
      <c r="E97" s="4087"/>
      <c r="F97" s="4087"/>
      <c r="G97" s="4087"/>
      <c r="H97" s="4087"/>
      <c r="I97" s="4087"/>
      <c r="J97" s="4087"/>
      <c r="K97" s="4087"/>
      <c r="L97" s="4087"/>
      <c r="M97" s="4087"/>
      <c r="N97" s="4087"/>
      <c r="O97" s="4087"/>
      <c r="P97" s="4087"/>
      <c r="Q97" s="4087"/>
      <c r="R97" s="4087"/>
      <c r="S97" s="4087"/>
      <c r="T97" s="4087"/>
      <c r="U97" s="4087"/>
      <c r="V97" s="4087"/>
      <c r="W97" s="4087"/>
      <c r="X97" s="4087"/>
      <c r="Y97" s="4087"/>
      <c r="Z97" s="4087"/>
      <c r="AA97" s="4087"/>
      <c r="AB97" s="4087"/>
      <c r="AC97" s="4087"/>
      <c r="AD97" s="4087"/>
      <c r="AE97" s="4087"/>
      <c r="AF97" s="4087"/>
      <c r="AG97" s="4114"/>
      <c r="AH97" s="1867" t="s">
        <v>1188</v>
      </c>
      <c r="AI97" s="1869">
        <f>+COUNTIF(C98:AG99,"休")</f>
        <v>9</v>
      </c>
      <c r="AJ97" s="1870" t="str">
        <f>IF(AI98&gt;0.285,"",IF(AI97&lt;AI94,"←計画日数が足りません",""))</f>
        <v/>
      </c>
    </row>
    <row r="98" spans="2:36" s="1866" customFormat="1" ht="13.5" customHeight="1">
      <c r="B98" s="4115" t="s">
        <v>1175</v>
      </c>
      <c r="C98" s="4129"/>
      <c r="D98" s="4113" t="s">
        <v>1199</v>
      </c>
      <c r="E98" s="4113" t="s">
        <v>1199</v>
      </c>
      <c r="F98" s="4113"/>
      <c r="G98" s="4117"/>
      <c r="H98" s="4113"/>
      <c r="I98" s="4113"/>
      <c r="J98" s="4131"/>
      <c r="K98" s="4113" t="s">
        <v>1199</v>
      </c>
      <c r="L98" s="4113" t="s">
        <v>1199</v>
      </c>
      <c r="M98" s="4113"/>
      <c r="N98" s="4117"/>
      <c r="O98" s="4113"/>
      <c r="P98" s="4113"/>
      <c r="Q98" s="4131"/>
      <c r="R98" s="4113" t="s">
        <v>1199</v>
      </c>
      <c r="S98" s="4113" t="s">
        <v>1199</v>
      </c>
      <c r="T98" s="4113"/>
      <c r="U98" s="4117"/>
      <c r="V98" s="4113"/>
      <c r="W98" s="4113"/>
      <c r="X98" s="4131"/>
      <c r="Y98" s="4113" t="s">
        <v>1199</v>
      </c>
      <c r="Z98" s="4113" t="s">
        <v>1199</v>
      </c>
      <c r="AA98" s="4113"/>
      <c r="AB98" s="4117"/>
      <c r="AC98" s="4113"/>
      <c r="AD98" s="4113"/>
      <c r="AE98" s="4131"/>
      <c r="AF98" s="4113" t="s">
        <v>1199</v>
      </c>
      <c r="AG98" s="4119"/>
      <c r="AH98" s="1867" t="s">
        <v>1189</v>
      </c>
      <c r="AI98" s="1871">
        <f>+AI97/AI96</f>
        <v>0.3</v>
      </c>
    </row>
    <row r="99" spans="2:36" s="1866" customFormat="1">
      <c r="B99" s="4115"/>
      <c r="C99" s="4130"/>
      <c r="D99" s="4113"/>
      <c r="E99" s="4113"/>
      <c r="F99" s="4113"/>
      <c r="G99" s="4117"/>
      <c r="H99" s="4113"/>
      <c r="I99" s="4113"/>
      <c r="J99" s="4132"/>
      <c r="K99" s="4113"/>
      <c r="L99" s="4113"/>
      <c r="M99" s="4113"/>
      <c r="N99" s="4117"/>
      <c r="O99" s="4113"/>
      <c r="P99" s="4113"/>
      <c r="Q99" s="4132"/>
      <c r="R99" s="4113"/>
      <c r="S99" s="4113"/>
      <c r="T99" s="4113"/>
      <c r="U99" s="4117"/>
      <c r="V99" s="4113"/>
      <c r="W99" s="4113"/>
      <c r="X99" s="4132"/>
      <c r="Y99" s="4113"/>
      <c r="Z99" s="4113"/>
      <c r="AA99" s="4113"/>
      <c r="AB99" s="4117"/>
      <c r="AC99" s="4113"/>
      <c r="AD99" s="4113"/>
      <c r="AE99" s="4132"/>
      <c r="AF99" s="4113"/>
      <c r="AG99" s="4119"/>
      <c r="AH99" s="1867" t="s">
        <v>1169</v>
      </c>
      <c r="AI99" s="1869">
        <f>+COUNTA(C100:AG101)</f>
        <v>9</v>
      </c>
    </row>
    <row r="100" spans="2:36" s="1866" customFormat="1">
      <c r="B100" s="4120" t="s">
        <v>1178</v>
      </c>
      <c r="C100" s="4134"/>
      <c r="D100" s="4117" t="s">
        <v>1199</v>
      </c>
      <c r="E100" s="4117" t="s">
        <v>1199</v>
      </c>
      <c r="F100" s="4117"/>
      <c r="G100" s="4128"/>
      <c r="H100" s="4117"/>
      <c r="I100" s="4117"/>
      <c r="J100" s="4127"/>
      <c r="K100" s="4117" t="s">
        <v>1199</v>
      </c>
      <c r="L100" s="4117" t="s">
        <v>1199</v>
      </c>
      <c r="M100" s="4117"/>
      <c r="N100" s="4128"/>
      <c r="O100" s="4117"/>
      <c r="P100" s="4117"/>
      <c r="Q100" s="4127"/>
      <c r="R100" s="4117" t="s">
        <v>1199</v>
      </c>
      <c r="S100" s="4117" t="s">
        <v>1199</v>
      </c>
      <c r="T100" s="4117"/>
      <c r="U100" s="4128"/>
      <c r="V100" s="4117"/>
      <c r="W100" s="4117"/>
      <c r="X100" s="4127"/>
      <c r="Y100" s="4117" t="s">
        <v>1199</v>
      </c>
      <c r="Z100" s="4117" t="s">
        <v>1199</v>
      </c>
      <c r="AA100" s="4117"/>
      <c r="AB100" s="4128"/>
      <c r="AC100" s="4117"/>
      <c r="AD100" s="4117"/>
      <c r="AE100" s="4127"/>
      <c r="AF100" s="4117" t="s">
        <v>1199</v>
      </c>
      <c r="AG100" s="4124"/>
      <c r="AH100" s="1872" t="s">
        <v>1190</v>
      </c>
      <c r="AI100" s="1873">
        <f>+AI99/AI96</f>
        <v>0.3</v>
      </c>
    </row>
    <row r="101" spans="2:36" s="1866" customFormat="1">
      <c r="B101" s="4121"/>
      <c r="C101" s="4135"/>
      <c r="D101" s="4118"/>
      <c r="E101" s="4118"/>
      <c r="F101" s="4118"/>
      <c r="G101" s="4118"/>
      <c r="H101" s="4118"/>
      <c r="I101" s="4118"/>
      <c r="J101" s="4133"/>
      <c r="K101" s="4118"/>
      <c r="L101" s="4118"/>
      <c r="M101" s="4118"/>
      <c r="N101" s="4118"/>
      <c r="O101" s="4118"/>
      <c r="P101" s="4118"/>
      <c r="Q101" s="4133"/>
      <c r="R101" s="4118"/>
      <c r="S101" s="4118"/>
      <c r="T101" s="4118"/>
      <c r="U101" s="4118"/>
      <c r="V101" s="4118"/>
      <c r="W101" s="4118"/>
      <c r="X101" s="4133"/>
      <c r="Y101" s="4118"/>
      <c r="Z101" s="4118"/>
      <c r="AA101" s="4118"/>
      <c r="AB101" s="4118"/>
      <c r="AC101" s="4118"/>
      <c r="AD101" s="4118"/>
      <c r="AE101" s="4133"/>
      <c r="AF101" s="4118"/>
      <c r="AG101" s="4125"/>
      <c r="AH101" s="1876" t="s">
        <v>2459</v>
      </c>
      <c r="AI101" s="1877" t="str">
        <f>IF(7&gt;AI96,"対象外",IF(AI99&gt;=AI94,"OK","NG"))</f>
        <v>OK</v>
      </c>
      <c r="AJ101" s="1870" t="str">
        <f>IF(AI101="対象外","←７日間に満たない期間は達成判定の対象外",IF(AI101="NG","←月単位未達成","←月単位達成"))</f>
        <v>←月単位達成</v>
      </c>
    </row>
    <row r="102" spans="2:36" hidden="1">
      <c r="B102" s="1854"/>
      <c r="C102" s="1878">
        <f t="shared" ref="C102:AG102" si="33">IF(AND(DAY(C94)&gt;=22,DAY(C94)&lt;=28,C95="土"),1,0)</f>
        <v>0</v>
      </c>
      <c r="D102" s="1878">
        <f t="shared" si="33"/>
        <v>0</v>
      </c>
      <c r="E102" s="1878">
        <f t="shared" si="33"/>
        <v>0</v>
      </c>
      <c r="F102" s="1878">
        <f t="shared" si="33"/>
        <v>0</v>
      </c>
      <c r="G102" s="1878">
        <f t="shared" si="33"/>
        <v>0</v>
      </c>
      <c r="H102" s="1878">
        <f t="shared" si="33"/>
        <v>0</v>
      </c>
      <c r="I102" s="1878">
        <f t="shared" si="33"/>
        <v>0</v>
      </c>
      <c r="J102" s="1878">
        <f t="shared" si="33"/>
        <v>0</v>
      </c>
      <c r="K102" s="1878">
        <f t="shared" si="33"/>
        <v>0</v>
      </c>
      <c r="L102" s="1878">
        <f t="shared" si="33"/>
        <v>0</v>
      </c>
      <c r="M102" s="1878">
        <f t="shared" si="33"/>
        <v>0</v>
      </c>
      <c r="N102" s="1878">
        <f t="shared" si="33"/>
        <v>0</v>
      </c>
      <c r="O102" s="1878">
        <f t="shared" si="33"/>
        <v>0</v>
      </c>
      <c r="P102" s="1878">
        <f t="shared" si="33"/>
        <v>0</v>
      </c>
      <c r="Q102" s="1878">
        <f t="shared" si="33"/>
        <v>0</v>
      </c>
      <c r="R102" s="1878">
        <f t="shared" si="33"/>
        <v>0</v>
      </c>
      <c r="S102" s="1878">
        <f t="shared" si="33"/>
        <v>0</v>
      </c>
      <c r="T102" s="1878">
        <f t="shared" si="33"/>
        <v>0</v>
      </c>
      <c r="U102" s="1878">
        <f t="shared" si="33"/>
        <v>0</v>
      </c>
      <c r="V102" s="1878">
        <f t="shared" si="33"/>
        <v>0</v>
      </c>
      <c r="W102" s="1878">
        <f t="shared" si="33"/>
        <v>0</v>
      </c>
      <c r="X102" s="1878">
        <f t="shared" si="33"/>
        <v>0</v>
      </c>
      <c r="Y102" s="1878">
        <f t="shared" si="33"/>
        <v>1</v>
      </c>
      <c r="Z102" s="1878">
        <f t="shared" si="33"/>
        <v>0</v>
      </c>
      <c r="AA102" s="1878">
        <f t="shared" si="33"/>
        <v>0</v>
      </c>
      <c r="AB102" s="1878">
        <f t="shared" si="33"/>
        <v>0</v>
      </c>
      <c r="AC102" s="1878">
        <f t="shared" si="33"/>
        <v>0</v>
      </c>
      <c r="AD102" s="1878">
        <f t="shared" si="33"/>
        <v>0</v>
      </c>
      <c r="AE102" s="1878">
        <f t="shared" si="33"/>
        <v>0</v>
      </c>
      <c r="AF102" s="1878">
        <f t="shared" si="33"/>
        <v>0</v>
      </c>
      <c r="AG102" s="1878" t="e">
        <f t="shared" si="33"/>
        <v>#VALUE!</v>
      </c>
      <c r="AH102" s="1879" t="s">
        <v>2460</v>
      </c>
      <c r="AI102" s="1880">
        <f>_xlfn.AGGREGATE(9,6,C102:AG102)</f>
        <v>1</v>
      </c>
      <c r="AJ102" s="1870"/>
    </row>
    <row r="103" spans="2:36" hidden="1">
      <c r="B103" s="1854"/>
      <c r="C103" s="1881">
        <f t="shared" ref="C103:AG103" si="34">IF(AND(DAY(C94)&gt;=22,DAY(C94)&lt;=28,C95="土",OR(C100="休",C100="雨")),1,0)</f>
        <v>0</v>
      </c>
      <c r="D103" s="1881">
        <f t="shared" si="34"/>
        <v>0</v>
      </c>
      <c r="E103" s="1881">
        <f t="shared" si="34"/>
        <v>0</v>
      </c>
      <c r="F103" s="1881">
        <f t="shared" si="34"/>
        <v>0</v>
      </c>
      <c r="G103" s="1881">
        <f t="shared" si="34"/>
        <v>0</v>
      </c>
      <c r="H103" s="1881">
        <f t="shared" si="34"/>
        <v>0</v>
      </c>
      <c r="I103" s="1881">
        <f t="shared" si="34"/>
        <v>0</v>
      </c>
      <c r="J103" s="1881">
        <f t="shared" si="34"/>
        <v>0</v>
      </c>
      <c r="K103" s="1881">
        <f t="shared" si="34"/>
        <v>0</v>
      </c>
      <c r="L103" s="1881">
        <f t="shared" si="34"/>
        <v>0</v>
      </c>
      <c r="M103" s="1881">
        <f t="shared" si="34"/>
        <v>0</v>
      </c>
      <c r="N103" s="1881">
        <f t="shared" si="34"/>
        <v>0</v>
      </c>
      <c r="O103" s="1881">
        <f t="shared" si="34"/>
        <v>0</v>
      </c>
      <c r="P103" s="1881">
        <f t="shared" si="34"/>
        <v>0</v>
      </c>
      <c r="Q103" s="1881">
        <f t="shared" si="34"/>
        <v>0</v>
      </c>
      <c r="R103" s="1881">
        <f t="shared" si="34"/>
        <v>0</v>
      </c>
      <c r="S103" s="1881">
        <f t="shared" si="34"/>
        <v>0</v>
      </c>
      <c r="T103" s="1881">
        <f t="shared" si="34"/>
        <v>0</v>
      </c>
      <c r="U103" s="1881">
        <f t="shared" si="34"/>
        <v>0</v>
      </c>
      <c r="V103" s="1881">
        <f t="shared" si="34"/>
        <v>0</v>
      </c>
      <c r="W103" s="1881">
        <f t="shared" si="34"/>
        <v>0</v>
      </c>
      <c r="X103" s="1881">
        <f t="shared" si="34"/>
        <v>0</v>
      </c>
      <c r="Y103" s="1881">
        <f t="shared" si="34"/>
        <v>1</v>
      </c>
      <c r="Z103" s="1881">
        <f t="shared" si="34"/>
        <v>0</v>
      </c>
      <c r="AA103" s="1881">
        <f t="shared" si="34"/>
        <v>0</v>
      </c>
      <c r="AB103" s="1881">
        <f t="shared" si="34"/>
        <v>0</v>
      </c>
      <c r="AC103" s="1881">
        <f t="shared" si="34"/>
        <v>0</v>
      </c>
      <c r="AD103" s="1881">
        <f t="shared" si="34"/>
        <v>0</v>
      </c>
      <c r="AE103" s="1881">
        <f t="shared" si="34"/>
        <v>0</v>
      </c>
      <c r="AF103" s="1881">
        <f t="shared" si="34"/>
        <v>0</v>
      </c>
      <c r="AG103" s="1881" t="e">
        <f t="shared" si="34"/>
        <v>#VALUE!</v>
      </c>
      <c r="AH103" s="1882" t="s">
        <v>2461</v>
      </c>
      <c r="AI103" s="1880">
        <f>_xlfn.AGGREGATE(9,6,C103:AG103)</f>
        <v>1</v>
      </c>
      <c r="AJ103" s="1870"/>
    </row>
    <row r="104" spans="2:36" s="1866" customFormat="1">
      <c r="B104" s="1890"/>
      <c r="C104" s="1890"/>
      <c r="D104" s="1890"/>
      <c r="E104" s="1890"/>
      <c r="F104" s="1890"/>
      <c r="G104" s="1890"/>
      <c r="H104" s="1890"/>
      <c r="I104" s="1890"/>
      <c r="J104" s="1890"/>
      <c r="K104" s="1890"/>
      <c r="L104" s="1890"/>
      <c r="M104" s="1890"/>
      <c r="N104" s="1890"/>
      <c r="O104" s="1890"/>
      <c r="P104" s="1890"/>
      <c r="Q104" s="1890"/>
      <c r="R104" s="1890"/>
      <c r="S104" s="1890"/>
      <c r="T104" s="1890"/>
      <c r="U104" s="1890"/>
      <c r="V104" s="1890"/>
      <c r="W104" s="1890"/>
      <c r="X104" s="1890"/>
      <c r="Y104" s="1890"/>
      <c r="Z104" s="1890"/>
      <c r="AA104" s="1890"/>
      <c r="AB104" s="1890"/>
      <c r="AC104" s="1890"/>
      <c r="AD104" s="1890"/>
      <c r="AE104" s="1890"/>
      <c r="AF104" s="1890"/>
      <c r="AG104" s="1890"/>
      <c r="AI104" s="1890"/>
    </row>
    <row r="105" spans="2:36" hidden="1">
      <c r="C105" s="1836">
        <f>YEAR(C108)</f>
        <v>2024</v>
      </c>
      <c r="D105" s="1836">
        <f>MONTH(C108)</f>
        <v>12</v>
      </c>
    </row>
    <row r="106" spans="2:36">
      <c r="B106" s="1840" t="s">
        <v>2454</v>
      </c>
      <c r="C106" s="4126">
        <f>C108</f>
        <v>45627</v>
      </c>
      <c r="D106" s="4088"/>
      <c r="E106" s="4088"/>
      <c r="F106" s="4088"/>
      <c r="G106" s="4088"/>
      <c r="H106" s="4088"/>
      <c r="I106" s="4088"/>
      <c r="J106" s="4088"/>
      <c r="K106" s="4088"/>
      <c r="L106" s="4088"/>
      <c r="M106" s="4088"/>
      <c r="N106" s="4088"/>
      <c r="O106" s="4088"/>
      <c r="P106" s="4088"/>
      <c r="Q106" s="4088"/>
      <c r="R106" s="4088"/>
      <c r="S106" s="4088"/>
      <c r="T106" s="4088"/>
      <c r="U106" s="4088"/>
      <c r="V106" s="4088"/>
      <c r="W106" s="4088"/>
      <c r="X106" s="4088"/>
      <c r="Y106" s="4088"/>
      <c r="Z106" s="4088"/>
      <c r="AA106" s="4088"/>
      <c r="AB106" s="4088"/>
      <c r="AC106" s="4088"/>
      <c r="AD106" s="4088"/>
      <c r="AE106" s="4088"/>
      <c r="AF106" s="4088"/>
      <c r="AG106" s="4088"/>
      <c r="AH106" s="4088"/>
      <c r="AI106" s="4089"/>
    </row>
    <row r="107" spans="2:36" hidden="1">
      <c r="B107" s="1884"/>
      <c r="C107" s="1862">
        <f>DATE($C105,$D105,1)</f>
        <v>45627</v>
      </c>
      <c r="D107" s="1862">
        <f t="shared" ref="D107:AG107" si="35">C107+1</f>
        <v>45628</v>
      </c>
      <c r="E107" s="1862">
        <f t="shared" si="35"/>
        <v>45629</v>
      </c>
      <c r="F107" s="1862">
        <f t="shared" si="35"/>
        <v>45630</v>
      </c>
      <c r="G107" s="1862">
        <f t="shared" si="35"/>
        <v>45631</v>
      </c>
      <c r="H107" s="1862">
        <f t="shared" si="35"/>
        <v>45632</v>
      </c>
      <c r="I107" s="1862">
        <f t="shared" si="35"/>
        <v>45633</v>
      </c>
      <c r="J107" s="1862">
        <f t="shared" si="35"/>
        <v>45634</v>
      </c>
      <c r="K107" s="1862">
        <f t="shared" si="35"/>
        <v>45635</v>
      </c>
      <c r="L107" s="1862">
        <f t="shared" si="35"/>
        <v>45636</v>
      </c>
      <c r="M107" s="1862">
        <f t="shared" si="35"/>
        <v>45637</v>
      </c>
      <c r="N107" s="1862">
        <f t="shared" si="35"/>
        <v>45638</v>
      </c>
      <c r="O107" s="1862">
        <f t="shared" si="35"/>
        <v>45639</v>
      </c>
      <c r="P107" s="1862">
        <f t="shared" si="35"/>
        <v>45640</v>
      </c>
      <c r="Q107" s="1862">
        <f t="shared" si="35"/>
        <v>45641</v>
      </c>
      <c r="R107" s="1862">
        <f t="shared" si="35"/>
        <v>45642</v>
      </c>
      <c r="S107" s="1862">
        <f t="shared" si="35"/>
        <v>45643</v>
      </c>
      <c r="T107" s="1862">
        <f t="shared" si="35"/>
        <v>45644</v>
      </c>
      <c r="U107" s="1862">
        <f t="shared" si="35"/>
        <v>45645</v>
      </c>
      <c r="V107" s="1862">
        <f t="shared" si="35"/>
        <v>45646</v>
      </c>
      <c r="W107" s="1862">
        <f t="shared" si="35"/>
        <v>45647</v>
      </c>
      <c r="X107" s="1862">
        <f t="shared" si="35"/>
        <v>45648</v>
      </c>
      <c r="Y107" s="1862">
        <f t="shared" si="35"/>
        <v>45649</v>
      </c>
      <c r="Z107" s="1862">
        <f t="shared" si="35"/>
        <v>45650</v>
      </c>
      <c r="AA107" s="1862">
        <f t="shared" si="35"/>
        <v>45651</v>
      </c>
      <c r="AB107" s="1862">
        <f t="shared" si="35"/>
        <v>45652</v>
      </c>
      <c r="AC107" s="1862">
        <f t="shared" si="35"/>
        <v>45653</v>
      </c>
      <c r="AD107" s="1862">
        <f t="shared" si="35"/>
        <v>45654</v>
      </c>
      <c r="AE107" s="1862">
        <f t="shared" si="35"/>
        <v>45655</v>
      </c>
      <c r="AF107" s="1862">
        <f t="shared" si="35"/>
        <v>45656</v>
      </c>
      <c r="AG107" s="1862">
        <f t="shared" si="35"/>
        <v>45657</v>
      </c>
      <c r="AH107" s="1885"/>
      <c r="AI107" s="1886"/>
    </row>
    <row r="108" spans="2:36">
      <c r="B108" s="1887" t="s">
        <v>2455</v>
      </c>
      <c r="C108" s="1888">
        <f>IF(EDATE(C93,1)&gt;$G$5,"",EDATE(C93,1))</f>
        <v>45627</v>
      </c>
      <c r="D108" s="1862">
        <f t="shared" ref="D108:AG108" si="36">IF(D107&gt;$G$5,"",IF(C108=EOMONTH(DATE($C105,$D105,1),0),"",IF(C108="","",C108+1)))</f>
        <v>45628</v>
      </c>
      <c r="E108" s="1862">
        <f t="shared" si="36"/>
        <v>45629</v>
      </c>
      <c r="F108" s="1862">
        <f t="shared" si="36"/>
        <v>45630</v>
      </c>
      <c r="G108" s="1862">
        <f t="shared" si="36"/>
        <v>45631</v>
      </c>
      <c r="H108" s="1862">
        <f t="shared" si="36"/>
        <v>45632</v>
      </c>
      <c r="I108" s="1862">
        <f t="shared" si="36"/>
        <v>45633</v>
      </c>
      <c r="J108" s="1862">
        <f t="shared" si="36"/>
        <v>45634</v>
      </c>
      <c r="K108" s="1862">
        <f t="shared" si="36"/>
        <v>45635</v>
      </c>
      <c r="L108" s="1862">
        <f t="shared" si="36"/>
        <v>45636</v>
      </c>
      <c r="M108" s="1862">
        <f t="shared" si="36"/>
        <v>45637</v>
      </c>
      <c r="N108" s="1862">
        <f t="shared" si="36"/>
        <v>45638</v>
      </c>
      <c r="O108" s="1862">
        <f t="shared" si="36"/>
        <v>45639</v>
      </c>
      <c r="P108" s="1862">
        <f t="shared" si="36"/>
        <v>45640</v>
      </c>
      <c r="Q108" s="1862">
        <f t="shared" si="36"/>
        <v>45641</v>
      </c>
      <c r="R108" s="1862">
        <f t="shared" si="36"/>
        <v>45642</v>
      </c>
      <c r="S108" s="1862">
        <f t="shared" si="36"/>
        <v>45643</v>
      </c>
      <c r="T108" s="1862">
        <f t="shared" si="36"/>
        <v>45644</v>
      </c>
      <c r="U108" s="1862">
        <f t="shared" si="36"/>
        <v>45645</v>
      </c>
      <c r="V108" s="1862">
        <f t="shared" si="36"/>
        <v>45646</v>
      </c>
      <c r="W108" s="1862">
        <f t="shared" si="36"/>
        <v>45647</v>
      </c>
      <c r="X108" s="1862">
        <f t="shared" si="36"/>
        <v>45648</v>
      </c>
      <c r="Y108" s="1862">
        <f t="shared" si="36"/>
        <v>45649</v>
      </c>
      <c r="Z108" s="1862">
        <f t="shared" si="36"/>
        <v>45650</v>
      </c>
      <c r="AA108" s="1862">
        <f t="shared" si="36"/>
        <v>45651</v>
      </c>
      <c r="AB108" s="1862">
        <f t="shared" si="36"/>
        <v>45652</v>
      </c>
      <c r="AC108" s="1862">
        <f t="shared" si="36"/>
        <v>45653</v>
      </c>
      <c r="AD108" s="1862">
        <f t="shared" si="36"/>
        <v>45654</v>
      </c>
      <c r="AE108" s="1862">
        <f t="shared" si="36"/>
        <v>45655</v>
      </c>
      <c r="AF108" s="1862">
        <f t="shared" si="36"/>
        <v>45656</v>
      </c>
      <c r="AG108" s="1862">
        <f t="shared" si="36"/>
        <v>45657</v>
      </c>
      <c r="AH108" s="1863" t="s">
        <v>2456</v>
      </c>
      <c r="AI108" s="1864">
        <f>+COUNTIFS(C109:AG109,"土",C110:AG110,"")+COUNTIFS(C109:AG109,"日",C110:AG110,"")</f>
        <v>8</v>
      </c>
    </row>
    <row r="109" spans="2:36" s="1866" customFormat="1">
      <c r="B109" s="1889" t="s">
        <v>1184</v>
      </c>
      <c r="C109" s="1865" t="str">
        <f>IFERROR(TEXT(WEEKDAY(+C108),"aaa"),"")</f>
        <v>日</v>
      </c>
      <c r="D109" s="1865" t="str">
        <f t="shared" ref="D109:AG109" si="37">IFERROR(TEXT(WEEKDAY(+D108),"aaa"),"")</f>
        <v>月</v>
      </c>
      <c r="E109" s="1865" t="str">
        <f t="shared" si="37"/>
        <v>火</v>
      </c>
      <c r="F109" s="1865" t="str">
        <f t="shared" si="37"/>
        <v>水</v>
      </c>
      <c r="G109" s="1865" t="str">
        <f t="shared" si="37"/>
        <v>木</v>
      </c>
      <c r="H109" s="1865" t="str">
        <f t="shared" si="37"/>
        <v>金</v>
      </c>
      <c r="I109" s="1865" t="str">
        <f t="shared" si="37"/>
        <v>土</v>
      </c>
      <c r="J109" s="1865" t="str">
        <f t="shared" si="37"/>
        <v>日</v>
      </c>
      <c r="K109" s="1865" t="str">
        <f t="shared" si="37"/>
        <v>月</v>
      </c>
      <c r="L109" s="1865" t="str">
        <f t="shared" si="37"/>
        <v>火</v>
      </c>
      <c r="M109" s="1865" t="str">
        <f t="shared" si="37"/>
        <v>水</v>
      </c>
      <c r="N109" s="1865" t="str">
        <f t="shared" si="37"/>
        <v>木</v>
      </c>
      <c r="O109" s="1865" t="str">
        <f t="shared" si="37"/>
        <v>金</v>
      </c>
      <c r="P109" s="1865" t="str">
        <f t="shared" si="37"/>
        <v>土</v>
      </c>
      <c r="Q109" s="1865" t="str">
        <f t="shared" si="37"/>
        <v>日</v>
      </c>
      <c r="R109" s="1865" t="str">
        <f t="shared" si="37"/>
        <v>月</v>
      </c>
      <c r="S109" s="1865" t="str">
        <f t="shared" si="37"/>
        <v>火</v>
      </c>
      <c r="T109" s="1865" t="str">
        <f t="shared" si="37"/>
        <v>水</v>
      </c>
      <c r="U109" s="1865" t="str">
        <f t="shared" si="37"/>
        <v>木</v>
      </c>
      <c r="V109" s="1865" t="str">
        <f t="shared" si="37"/>
        <v>金</v>
      </c>
      <c r="W109" s="1865" t="str">
        <f t="shared" si="37"/>
        <v>土</v>
      </c>
      <c r="X109" s="1865" t="str">
        <f t="shared" si="37"/>
        <v>日</v>
      </c>
      <c r="Y109" s="1865" t="str">
        <f t="shared" si="37"/>
        <v>月</v>
      </c>
      <c r="Z109" s="1865" t="str">
        <f t="shared" si="37"/>
        <v>火</v>
      </c>
      <c r="AA109" s="1865" t="str">
        <f t="shared" si="37"/>
        <v>水</v>
      </c>
      <c r="AB109" s="1865" t="str">
        <f t="shared" si="37"/>
        <v>木</v>
      </c>
      <c r="AC109" s="1865" t="str">
        <f t="shared" si="37"/>
        <v>金</v>
      </c>
      <c r="AD109" s="1865" t="str">
        <f t="shared" si="37"/>
        <v>土</v>
      </c>
      <c r="AE109" s="1865" t="str">
        <f t="shared" si="37"/>
        <v>日</v>
      </c>
      <c r="AF109" s="1865" t="str">
        <f t="shared" si="37"/>
        <v>月</v>
      </c>
      <c r="AG109" s="1865" t="str">
        <f t="shared" si="37"/>
        <v>火</v>
      </c>
      <c r="AH109" s="1863" t="s">
        <v>2457</v>
      </c>
      <c r="AI109" s="1864">
        <f>+COUNTIF(C110:AG110,"夏休")+COUNTIF(C110:AG110,"冬休")+COUNTIF(C110:AG110,"中止")</f>
        <v>3</v>
      </c>
    </row>
    <row r="110" spans="2:36" s="1866" customFormat="1" ht="13.5" customHeight="1">
      <c r="B110" s="4090" t="s">
        <v>2458</v>
      </c>
      <c r="C110" s="4092"/>
      <c r="D110" s="4087"/>
      <c r="E110" s="4087"/>
      <c r="F110" s="4087"/>
      <c r="G110" s="4087"/>
      <c r="H110" s="4087"/>
      <c r="I110" s="4087"/>
      <c r="J110" s="4087"/>
      <c r="K110" s="4087"/>
      <c r="L110" s="4087"/>
      <c r="M110" s="4087"/>
      <c r="N110" s="4087"/>
      <c r="O110" s="4087"/>
      <c r="P110" s="4087"/>
      <c r="Q110" s="4087"/>
      <c r="R110" s="4087"/>
      <c r="S110" s="4087"/>
      <c r="T110" s="4087"/>
      <c r="U110" s="4087"/>
      <c r="V110" s="4087"/>
      <c r="W110" s="4087"/>
      <c r="X110" s="4087"/>
      <c r="Y110" s="4087"/>
      <c r="Z110" s="4087"/>
      <c r="AA110" s="4087"/>
      <c r="AB110" s="4087"/>
      <c r="AC110" s="4087"/>
      <c r="AD110" s="4087"/>
      <c r="AE110" s="4087" t="s">
        <v>1201</v>
      </c>
      <c r="AF110" s="4087" t="s">
        <v>1201</v>
      </c>
      <c r="AG110" s="4114" t="s">
        <v>1201</v>
      </c>
      <c r="AH110" s="1867" t="s">
        <v>1187</v>
      </c>
      <c r="AI110" s="1868">
        <f>COUNT(C108:AG108)-AI109</f>
        <v>28</v>
      </c>
    </row>
    <row r="111" spans="2:36" s="1866" customFormat="1" ht="13.5" customHeight="1">
      <c r="B111" s="4091"/>
      <c r="C111" s="4092"/>
      <c r="D111" s="4087"/>
      <c r="E111" s="4087"/>
      <c r="F111" s="4087"/>
      <c r="G111" s="4087"/>
      <c r="H111" s="4087"/>
      <c r="I111" s="4087"/>
      <c r="J111" s="4087"/>
      <c r="K111" s="4087"/>
      <c r="L111" s="4087"/>
      <c r="M111" s="4087"/>
      <c r="N111" s="4087"/>
      <c r="O111" s="4087"/>
      <c r="P111" s="4087"/>
      <c r="Q111" s="4087"/>
      <c r="R111" s="4087"/>
      <c r="S111" s="4087"/>
      <c r="T111" s="4087"/>
      <c r="U111" s="4087"/>
      <c r="V111" s="4087"/>
      <c r="W111" s="4087"/>
      <c r="X111" s="4087"/>
      <c r="Y111" s="4087"/>
      <c r="Z111" s="4087"/>
      <c r="AA111" s="4087"/>
      <c r="AB111" s="4087"/>
      <c r="AC111" s="4087"/>
      <c r="AD111" s="4087"/>
      <c r="AE111" s="4087"/>
      <c r="AF111" s="4087"/>
      <c r="AG111" s="4114"/>
      <c r="AH111" s="1867" t="s">
        <v>1188</v>
      </c>
      <c r="AI111" s="1869">
        <f>+COUNTIF(C112:AG113,"休")</f>
        <v>8</v>
      </c>
      <c r="AJ111" s="1870" t="str">
        <f>IF(AI112&gt;0.285,"",IF(AI111&lt;AI108,"←計画日数が足りません",""))</f>
        <v/>
      </c>
    </row>
    <row r="112" spans="2:36" s="1866" customFormat="1" ht="13.5" customHeight="1">
      <c r="B112" s="4115" t="s">
        <v>1175</v>
      </c>
      <c r="C112" s="4116" t="s">
        <v>1199</v>
      </c>
      <c r="D112" s="4117"/>
      <c r="E112" s="4113"/>
      <c r="F112" s="4113"/>
      <c r="G112" s="4113"/>
      <c r="H112" s="4131"/>
      <c r="I112" s="4113" t="s">
        <v>1199</v>
      </c>
      <c r="J112" s="4113" t="s">
        <v>1199</v>
      </c>
      <c r="K112" s="4117"/>
      <c r="L112" s="4113"/>
      <c r="M112" s="4113"/>
      <c r="N112" s="4113"/>
      <c r="O112" s="4131"/>
      <c r="P112" s="4113" t="s">
        <v>1199</v>
      </c>
      <c r="Q112" s="4113" t="s">
        <v>1199</v>
      </c>
      <c r="R112" s="4117"/>
      <c r="S112" s="4113"/>
      <c r="T112" s="4113"/>
      <c r="U112" s="4113"/>
      <c r="V112" s="4131"/>
      <c r="W112" s="4113" t="s">
        <v>1199</v>
      </c>
      <c r="X112" s="4113" t="s">
        <v>1199</v>
      </c>
      <c r="Y112" s="4117"/>
      <c r="Z112" s="4113"/>
      <c r="AA112" s="4113"/>
      <c r="AB112" s="4113"/>
      <c r="AC112" s="4131"/>
      <c r="AD112" s="4113" t="s">
        <v>1199</v>
      </c>
      <c r="AE112" s="4113"/>
      <c r="AF112" s="4113"/>
      <c r="AG112" s="4119"/>
      <c r="AH112" s="1867" t="s">
        <v>1189</v>
      </c>
      <c r="AI112" s="1871">
        <f>+AI111/AI110</f>
        <v>0.2857142857142857</v>
      </c>
    </row>
    <row r="113" spans="2:36" s="1866" customFormat="1">
      <c r="B113" s="4115"/>
      <c r="C113" s="4116"/>
      <c r="D113" s="4117"/>
      <c r="E113" s="4113"/>
      <c r="F113" s="4113"/>
      <c r="G113" s="4113"/>
      <c r="H113" s="4132"/>
      <c r="I113" s="4113"/>
      <c r="J113" s="4113"/>
      <c r="K113" s="4117"/>
      <c r="L113" s="4113"/>
      <c r="M113" s="4113"/>
      <c r="N113" s="4113"/>
      <c r="O113" s="4132"/>
      <c r="P113" s="4113"/>
      <c r="Q113" s="4113"/>
      <c r="R113" s="4117"/>
      <c r="S113" s="4113"/>
      <c r="T113" s="4113"/>
      <c r="U113" s="4113"/>
      <c r="V113" s="4132"/>
      <c r="W113" s="4113"/>
      <c r="X113" s="4113"/>
      <c r="Y113" s="4117"/>
      <c r="Z113" s="4113"/>
      <c r="AA113" s="4113"/>
      <c r="AB113" s="4113"/>
      <c r="AC113" s="4132"/>
      <c r="AD113" s="4113"/>
      <c r="AE113" s="4113"/>
      <c r="AF113" s="4113"/>
      <c r="AG113" s="4119"/>
      <c r="AH113" s="1867" t="s">
        <v>1169</v>
      </c>
      <c r="AI113" s="1869">
        <f>+COUNTA(C114:AG115)</f>
        <v>8</v>
      </c>
    </row>
    <row r="114" spans="2:36" s="1866" customFormat="1">
      <c r="B114" s="4120" t="s">
        <v>1178</v>
      </c>
      <c r="C114" s="4122" t="s">
        <v>1199</v>
      </c>
      <c r="D114" s="4128"/>
      <c r="E114" s="4117"/>
      <c r="F114" s="4117"/>
      <c r="G114" s="4117"/>
      <c r="H114" s="4127"/>
      <c r="I114" s="4117" t="s">
        <v>1199</v>
      </c>
      <c r="J114" s="4117" t="s">
        <v>1199</v>
      </c>
      <c r="K114" s="4128"/>
      <c r="L114" s="4117"/>
      <c r="M114" s="4117"/>
      <c r="N114" s="4117"/>
      <c r="O114" s="4127"/>
      <c r="P114" s="4117" t="s">
        <v>1199</v>
      </c>
      <c r="Q114" s="4117" t="s">
        <v>1199</v>
      </c>
      <c r="R114" s="4128"/>
      <c r="S114" s="4117"/>
      <c r="T114" s="4117"/>
      <c r="U114" s="4117"/>
      <c r="V114" s="4127"/>
      <c r="W114" s="4117" t="s">
        <v>1199</v>
      </c>
      <c r="X114" s="4117" t="s">
        <v>1199</v>
      </c>
      <c r="Y114" s="4128"/>
      <c r="Z114" s="4117"/>
      <c r="AA114" s="4117"/>
      <c r="AB114" s="4117"/>
      <c r="AC114" s="4127"/>
      <c r="AD114" s="4117" t="s">
        <v>1199</v>
      </c>
      <c r="AE114" s="4117"/>
      <c r="AF114" s="4117"/>
      <c r="AG114" s="4124"/>
      <c r="AH114" s="1872" t="s">
        <v>1190</v>
      </c>
      <c r="AI114" s="1873">
        <f>+AI113/AI110</f>
        <v>0.2857142857142857</v>
      </c>
    </row>
    <row r="115" spans="2:36" s="1866" customFormat="1">
      <c r="B115" s="4121"/>
      <c r="C115" s="4123"/>
      <c r="D115" s="4118"/>
      <c r="E115" s="4118"/>
      <c r="F115" s="4118"/>
      <c r="G115" s="4118"/>
      <c r="H115" s="4133"/>
      <c r="I115" s="4118"/>
      <c r="J115" s="4118"/>
      <c r="K115" s="4118"/>
      <c r="L115" s="4118"/>
      <c r="M115" s="4118"/>
      <c r="N115" s="4118"/>
      <c r="O115" s="4133"/>
      <c r="P115" s="4118"/>
      <c r="Q115" s="4118"/>
      <c r="R115" s="4118"/>
      <c r="S115" s="4118"/>
      <c r="T115" s="4118"/>
      <c r="U115" s="4118"/>
      <c r="V115" s="4133"/>
      <c r="W115" s="4118"/>
      <c r="X115" s="4118"/>
      <c r="Y115" s="4118"/>
      <c r="Z115" s="4118"/>
      <c r="AA115" s="4118"/>
      <c r="AB115" s="4118"/>
      <c r="AC115" s="4133"/>
      <c r="AD115" s="4118"/>
      <c r="AE115" s="4118"/>
      <c r="AF115" s="4118"/>
      <c r="AG115" s="4125"/>
      <c r="AH115" s="1876" t="s">
        <v>2459</v>
      </c>
      <c r="AI115" s="1877" t="str">
        <f>IF(7&gt;AI110,"対象外",IF(AI113&gt;=AI108,"OK","NG"))</f>
        <v>OK</v>
      </c>
      <c r="AJ115" s="1870" t="str">
        <f>IF(AI115="対象外","←７日間に満たない期間は達成判定の対象外",IF(AI115="NG","←月単位未達成","←月単位達成"))</f>
        <v>←月単位達成</v>
      </c>
    </row>
    <row r="116" spans="2:36" hidden="1">
      <c r="B116" s="1854"/>
      <c r="C116" s="1878">
        <f t="shared" ref="C116:AG116" si="38">IF(AND(DAY(C108)&gt;=22,DAY(C108)&lt;=28,C109="土"),1,0)</f>
        <v>0</v>
      </c>
      <c r="D116" s="1878">
        <f t="shared" si="38"/>
        <v>0</v>
      </c>
      <c r="E116" s="1878">
        <f t="shared" si="38"/>
        <v>0</v>
      </c>
      <c r="F116" s="1878">
        <f t="shared" si="38"/>
        <v>0</v>
      </c>
      <c r="G116" s="1878">
        <f t="shared" si="38"/>
        <v>0</v>
      </c>
      <c r="H116" s="1878">
        <f t="shared" si="38"/>
        <v>0</v>
      </c>
      <c r="I116" s="1878">
        <f t="shared" si="38"/>
        <v>0</v>
      </c>
      <c r="J116" s="1878">
        <f t="shared" si="38"/>
        <v>0</v>
      </c>
      <c r="K116" s="1878">
        <f t="shared" si="38"/>
        <v>0</v>
      </c>
      <c r="L116" s="1878">
        <f t="shared" si="38"/>
        <v>0</v>
      </c>
      <c r="M116" s="1878">
        <f t="shared" si="38"/>
        <v>0</v>
      </c>
      <c r="N116" s="1878">
        <f t="shared" si="38"/>
        <v>0</v>
      </c>
      <c r="O116" s="1878">
        <f t="shared" si="38"/>
        <v>0</v>
      </c>
      <c r="P116" s="1878">
        <f t="shared" si="38"/>
        <v>0</v>
      </c>
      <c r="Q116" s="1878">
        <f t="shared" si="38"/>
        <v>0</v>
      </c>
      <c r="R116" s="1878">
        <f t="shared" si="38"/>
        <v>0</v>
      </c>
      <c r="S116" s="1878">
        <f t="shared" si="38"/>
        <v>0</v>
      </c>
      <c r="T116" s="1878">
        <f t="shared" si="38"/>
        <v>0</v>
      </c>
      <c r="U116" s="1878">
        <f t="shared" si="38"/>
        <v>0</v>
      </c>
      <c r="V116" s="1878">
        <f t="shared" si="38"/>
        <v>0</v>
      </c>
      <c r="W116" s="1878">
        <f t="shared" si="38"/>
        <v>0</v>
      </c>
      <c r="X116" s="1878">
        <f t="shared" si="38"/>
        <v>0</v>
      </c>
      <c r="Y116" s="1878">
        <f t="shared" si="38"/>
        <v>0</v>
      </c>
      <c r="Z116" s="1878">
        <f t="shared" si="38"/>
        <v>0</v>
      </c>
      <c r="AA116" s="1878">
        <f t="shared" si="38"/>
        <v>0</v>
      </c>
      <c r="AB116" s="1878">
        <f t="shared" si="38"/>
        <v>0</v>
      </c>
      <c r="AC116" s="1878">
        <f t="shared" si="38"/>
        <v>0</v>
      </c>
      <c r="AD116" s="1878">
        <f t="shared" si="38"/>
        <v>1</v>
      </c>
      <c r="AE116" s="1878">
        <f t="shared" si="38"/>
        <v>0</v>
      </c>
      <c r="AF116" s="1878">
        <f t="shared" si="38"/>
        <v>0</v>
      </c>
      <c r="AG116" s="1878">
        <f t="shared" si="38"/>
        <v>0</v>
      </c>
      <c r="AH116" s="1879" t="s">
        <v>2460</v>
      </c>
      <c r="AI116" s="1880">
        <f>_xlfn.AGGREGATE(9,6,C116:AG116)</f>
        <v>1</v>
      </c>
      <c r="AJ116" s="1870"/>
    </row>
    <row r="117" spans="2:36" hidden="1">
      <c r="B117" s="1854"/>
      <c r="C117" s="1881">
        <f t="shared" ref="C117:AG117" si="39">IF(AND(DAY(C108)&gt;=22,DAY(C108)&lt;=28,C109="土",OR(C114="休",C114="雨")),1,0)</f>
        <v>0</v>
      </c>
      <c r="D117" s="1881">
        <f t="shared" si="39"/>
        <v>0</v>
      </c>
      <c r="E117" s="1881">
        <f t="shared" si="39"/>
        <v>0</v>
      </c>
      <c r="F117" s="1881">
        <f t="shared" si="39"/>
        <v>0</v>
      </c>
      <c r="G117" s="1881">
        <f t="shared" si="39"/>
        <v>0</v>
      </c>
      <c r="H117" s="1881">
        <f t="shared" si="39"/>
        <v>0</v>
      </c>
      <c r="I117" s="1881">
        <f t="shared" si="39"/>
        <v>0</v>
      </c>
      <c r="J117" s="1881">
        <f t="shared" si="39"/>
        <v>0</v>
      </c>
      <c r="K117" s="1881">
        <f t="shared" si="39"/>
        <v>0</v>
      </c>
      <c r="L117" s="1881">
        <f t="shared" si="39"/>
        <v>0</v>
      </c>
      <c r="M117" s="1881">
        <f t="shared" si="39"/>
        <v>0</v>
      </c>
      <c r="N117" s="1881">
        <f t="shared" si="39"/>
        <v>0</v>
      </c>
      <c r="O117" s="1881">
        <f t="shared" si="39"/>
        <v>0</v>
      </c>
      <c r="P117" s="1881">
        <f t="shared" si="39"/>
        <v>0</v>
      </c>
      <c r="Q117" s="1881">
        <f t="shared" si="39"/>
        <v>0</v>
      </c>
      <c r="R117" s="1881">
        <f t="shared" si="39"/>
        <v>0</v>
      </c>
      <c r="S117" s="1881">
        <f t="shared" si="39"/>
        <v>0</v>
      </c>
      <c r="T117" s="1881">
        <f t="shared" si="39"/>
        <v>0</v>
      </c>
      <c r="U117" s="1881">
        <f t="shared" si="39"/>
        <v>0</v>
      </c>
      <c r="V117" s="1881">
        <f t="shared" si="39"/>
        <v>0</v>
      </c>
      <c r="W117" s="1881">
        <f t="shared" si="39"/>
        <v>0</v>
      </c>
      <c r="X117" s="1881">
        <f t="shared" si="39"/>
        <v>0</v>
      </c>
      <c r="Y117" s="1881">
        <f t="shared" si="39"/>
        <v>0</v>
      </c>
      <c r="Z117" s="1881">
        <f t="shared" si="39"/>
        <v>0</v>
      </c>
      <c r="AA117" s="1881">
        <f t="shared" si="39"/>
        <v>0</v>
      </c>
      <c r="AB117" s="1881">
        <f t="shared" si="39"/>
        <v>0</v>
      </c>
      <c r="AC117" s="1881">
        <f t="shared" si="39"/>
        <v>0</v>
      </c>
      <c r="AD117" s="1881">
        <f t="shared" si="39"/>
        <v>1</v>
      </c>
      <c r="AE117" s="1881">
        <f t="shared" si="39"/>
        <v>0</v>
      </c>
      <c r="AF117" s="1881">
        <f t="shared" si="39"/>
        <v>0</v>
      </c>
      <c r="AG117" s="1881">
        <f t="shared" si="39"/>
        <v>0</v>
      </c>
      <c r="AH117" s="1882" t="s">
        <v>2461</v>
      </c>
      <c r="AI117" s="1880">
        <f>_xlfn.AGGREGATE(9,6,C117:AG117)</f>
        <v>1</v>
      </c>
      <c r="AJ117" s="1870"/>
    </row>
    <row r="118" spans="2:36" s="1866" customFormat="1">
      <c r="B118" s="1890"/>
      <c r="C118" s="1890"/>
      <c r="D118" s="1890"/>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c r="AF118" s="1890"/>
      <c r="AG118" s="1890"/>
      <c r="AI118" s="1890"/>
    </row>
    <row r="119" spans="2:36" hidden="1">
      <c r="C119" s="1836">
        <f>YEAR(C122)</f>
        <v>2025</v>
      </c>
      <c r="D119" s="1836">
        <f>MONTH(C122)</f>
        <v>1</v>
      </c>
    </row>
    <row r="120" spans="2:36">
      <c r="B120" s="1840" t="s">
        <v>2454</v>
      </c>
      <c r="C120" s="4126">
        <f>C122</f>
        <v>45658</v>
      </c>
      <c r="D120" s="4088"/>
      <c r="E120" s="4088"/>
      <c r="F120" s="4088"/>
      <c r="G120" s="4088"/>
      <c r="H120" s="4088"/>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88"/>
      <c r="AD120" s="4088"/>
      <c r="AE120" s="4088"/>
      <c r="AF120" s="4088"/>
      <c r="AG120" s="4088"/>
      <c r="AH120" s="4088"/>
      <c r="AI120" s="4089"/>
    </row>
    <row r="121" spans="2:36" hidden="1">
      <c r="B121" s="1884"/>
      <c r="C121" s="1862">
        <f>DATE($C119,$D119,1)</f>
        <v>45658</v>
      </c>
      <c r="D121" s="1862">
        <f t="shared" ref="D121:AG121" si="40">C121+1</f>
        <v>45659</v>
      </c>
      <c r="E121" s="1862">
        <f t="shared" si="40"/>
        <v>45660</v>
      </c>
      <c r="F121" s="1862">
        <f t="shared" si="40"/>
        <v>45661</v>
      </c>
      <c r="G121" s="1862">
        <f t="shared" si="40"/>
        <v>45662</v>
      </c>
      <c r="H121" s="1862">
        <f t="shared" si="40"/>
        <v>45663</v>
      </c>
      <c r="I121" s="1862">
        <f t="shared" si="40"/>
        <v>45664</v>
      </c>
      <c r="J121" s="1862">
        <f t="shared" si="40"/>
        <v>45665</v>
      </c>
      <c r="K121" s="1862">
        <f t="shared" si="40"/>
        <v>45666</v>
      </c>
      <c r="L121" s="1862">
        <f t="shared" si="40"/>
        <v>45667</v>
      </c>
      <c r="M121" s="1862">
        <f t="shared" si="40"/>
        <v>45668</v>
      </c>
      <c r="N121" s="1862">
        <f t="shared" si="40"/>
        <v>45669</v>
      </c>
      <c r="O121" s="1862">
        <f t="shared" si="40"/>
        <v>45670</v>
      </c>
      <c r="P121" s="1862">
        <f t="shared" si="40"/>
        <v>45671</v>
      </c>
      <c r="Q121" s="1862">
        <f t="shared" si="40"/>
        <v>45672</v>
      </c>
      <c r="R121" s="1862">
        <f t="shared" si="40"/>
        <v>45673</v>
      </c>
      <c r="S121" s="1862">
        <f t="shared" si="40"/>
        <v>45674</v>
      </c>
      <c r="T121" s="1862">
        <f t="shared" si="40"/>
        <v>45675</v>
      </c>
      <c r="U121" s="1862">
        <f t="shared" si="40"/>
        <v>45676</v>
      </c>
      <c r="V121" s="1862">
        <f t="shared" si="40"/>
        <v>45677</v>
      </c>
      <c r="W121" s="1862">
        <f t="shared" si="40"/>
        <v>45678</v>
      </c>
      <c r="X121" s="1862">
        <f t="shared" si="40"/>
        <v>45679</v>
      </c>
      <c r="Y121" s="1862">
        <f t="shared" si="40"/>
        <v>45680</v>
      </c>
      <c r="Z121" s="1862">
        <f t="shared" si="40"/>
        <v>45681</v>
      </c>
      <c r="AA121" s="1862">
        <f t="shared" si="40"/>
        <v>45682</v>
      </c>
      <c r="AB121" s="1862">
        <f t="shared" si="40"/>
        <v>45683</v>
      </c>
      <c r="AC121" s="1862">
        <f t="shared" si="40"/>
        <v>45684</v>
      </c>
      <c r="AD121" s="1862">
        <f t="shared" si="40"/>
        <v>45685</v>
      </c>
      <c r="AE121" s="1862">
        <f t="shared" si="40"/>
        <v>45686</v>
      </c>
      <c r="AF121" s="1862">
        <f t="shared" si="40"/>
        <v>45687</v>
      </c>
      <c r="AG121" s="1862">
        <f t="shared" si="40"/>
        <v>45688</v>
      </c>
      <c r="AH121" s="1885"/>
      <c r="AI121" s="1886"/>
    </row>
    <row r="122" spans="2:36">
      <c r="B122" s="1887" t="s">
        <v>2455</v>
      </c>
      <c r="C122" s="1888">
        <f>IF(EDATE(C107,1)&gt;$G$5,"",EDATE(C107,1))</f>
        <v>45658</v>
      </c>
      <c r="D122" s="1862">
        <f t="shared" ref="D122:AG122" si="41">IF(D121&gt;$G$5,"",IF(C122=EOMONTH(DATE($C119,$D119,1),0),"",IF(C122="","",C122+1)))</f>
        <v>45659</v>
      </c>
      <c r="E122" s="1862">
        <f t="shared" si="41"/>
        <v>45660</v>
      </c>
      <c r="F122" s="1862">
        <f t="shared" si="41"/>
        <v>45661</v>
      </c>
      <c r="G122" s="1862">
        <f t="shared" si="41"/>
        <v>45662</v>
      </c>
      <c r="H122" s="1862">
        <f t="shared" si="41"/>
        <v>45663</v>
      </c>
      <c r="I122" s="1862">
        <f t="shared" si="41"/>
        <v>45664</v>
      </c>
      <c r="J122" s="1862">
        <f t="shared" si="41"/>
        <v>45665</v>
      </c>
      <c r="K122" s="1862">
        <f t="shared" si="41"/>
        <v>45666</v>
      </c>
      <c r="L122" s="1862">
        <f t="shared" si="41"/>
        <v>45667</v>
      </c>
      <c r="M122" s="1862">
        <f t="shared" si="41"/>
        <v>45668</v>
      </c>
      <c r="N122" s="1862">
        <f t="shared" si="41"/>
        <v>45669</v>
      </c>
      <c r="O122" s="1862">
        <f t="shared" si="41"/>
        <v>45670</v>
      </c>
      <c r="P122" s="1862">
        <f t="shared" si="41"/>
        <v>45671</v>
      </c>
      <c r="Q122" s="1862">
        <f t="shared" si="41"/>
        <v>45672</v>
      </c>
      <c r="R122" s="1862">
        <f t="shared" si="41"/>
        <v>45673</v>
      </c>
      <c r="S122" s="1862">
        <f t="shared" si="41"/>
        <v>45674</v>
      </c>
      <c r="T122" s="1862">
        <f t="shared" si="41"/>
        <v>45675</v>
      </c>
      <c r="U122" s="1862">
        <f t="shared" si="41"/>
        <v>45676</v>
      </c>
      <c r="V122" s="1862">
        <f t="shared" si="41"/>
        <v>45677</v>
      </c>
      <c r="W122" s="1862">
        <f t="shared" si="41"/>
        <v>45678</v>
      </c>
      <c r="X122" s="1862">
        <f t="shared" si="41"/>
        <v>45679</v>
      </c>
      <c r="Y122" s="1862">
        <f t="shared" si="41"/>
        <v>45680</v>
      </c>
      <c r="Z122" s="1862">
        <f t="shared" si="41"/>
        <v>45681</v>
      </c>
      <c r="AA122" s="1862">
        <f t="shared" si="41"/>
        <v>45682</v>
      </c>
      <c r="AB122" s="1862" t="str">
        <f t="shared" si="41"/>
        <v/>
      </c>
      <c r="AC122" s="1862" t="str">
        <f t="shared" si="41"/>
        <v/>
      </c>
      <c r="AD122" s="1862" t="str">
        <f t="shared" si="41"/>
        <v/>
      </c>
      <c r="AE122" s="1862" t="str">
        <f t="shared" si="41"/>
        <v/>
      </c>
      <c r="AF122" s="1862" t="str">
        <f t="shared" si="41"/>
        <v/>
      </c>
      <c r="AG122" s="1862" t="str">
        <f t="shared" si="41"/>
        <v/>
      </c>
      <c r="AH122" s="1863" t="s">
        <v>2456</v>
      </c>
      <c r="AI122" s="1864">
        <f>+COUNTIFS(C123:AG123,"土",C124:AG124,"")+COUNTIFS(C123:AG123,"日",C124:AG124,"")</f>
        <v>7</v>
      </c>
    </row>
    <row r="123" spans="2:36" s="1866" customFormat="1">
      <c r="B123" s="1889" t="s">
        <v>1184</v>
      </c>
      <c r="C123" s="1865" t="str">
        <f>IFERROR(TEXT(WEEKDAY(+C122),"aaa"),"")</f>
        <v>水</v>
      </c>
      <c r="D123" s="1865" t="str">
        <f t="shared" ref="D123:AG123" si="42">IFERROR(TEXT(WEEKDAY(+D122),"aaa"),"")</f>
        <v>木</v>
      </c>
      <c r="E123" s="1865" t="str">
        <f t="shared" si="42"/>
        <v>金</v>
      </c>
      <c r="F123" s="1865" t="str">
        <f t="shared" si="42"/>
        <v>土</v>
      </c>
      <c r="G123" s="1865" t="str">
        <f t="shared" si="42"/>
        <v>日</v>
      </c>
      <c r="H123" s="1865" t="str">
        <f t="shared" si="42"/>
        <v>月</v>
      </c>
      <c r="I123" s="1865" t="str">
        <f t="shared" si="42"/>
        <v>火</v>
      </c>
      <c r="J123" s="1865" t="str">
        <f t="shared" si="42"/>
        <v>水</v>
      </c>
      <c r="K123" s="1865" t="str">
        <f t="shared" si="42"/>
        <v>木</v>
      </c>
      <c r="L123" s="1865" t="str">
        <f t="shared" si="42"/>
        <v>金</v>
      </c>
      <c r="M123" s="1865" t="str">
        <f t="shared" si="42"/>
        <v>土</v>
      </c>
      <c r="N123" s="1865" t="str">
        <f t="shared" si="42"/>
        <v>日</v>
      </c>
      <c r="O123" s="1865" t="str">
        <f t="shared" si="42"/>
        <v>月</v>
      </c>
      <c r="P123" s="1865" t="str">
        <f t="shared" si="42"/>
        <v>火</v>
      </c>
      <c r="Q123" s="1865" t="str">
        <f t="shared" si="42"/>
        <v>水</v>
      </c>
      <c r="R123" s="1865" t="str">
        <f t="shared" si="42"/>
        <v>木</v>
      </c>
      <c r="S123" s="1865" t="str">
        <f t="shared" si="42"/>
        <v>金</v>
      </c>
      <c r="T123" s="1865" t="str">
        <f t="shared" si="42"/>
        <v>土</v>
      </c>
      <c r="U123" s="1865" t="str">
        <f t="shared" si="42"/>
        <v>日</v>
      </c>
      <c r="V123" s="1865" t="str">
        <f t="shared" si="42"/>
        <v>月</v>
      </c>
      <c r="W123" s="1865" t="str">
        <f t="shared" si="42"/>
        <v>火</v>
      </c>
      <c r="X123" s="1865" t="str">
        <f t="shared" si="42"/>
        <v>水</v>
      </c>
      <c r="Y123" s="1865" t="str">
        <f t="shared" si="42"/>
        <v>木</v>
      </c>
      <c r="Z123" s="1865" t="str">
        <f t="shared" si="42"/>
        <v>金</v>
      </c>
      <c r="AA123" s="1865" t="str">
        <f t="shared" si="42"/>
        <v>土</v>
      </c>
      <c r="AB123" s="1865" t="str">
        <f t="shared" si="42"/>
        <v/>
      </c>
      <c r="AC123" s="1865" t="str">
        <f t="shared" si="42"/>
        <v/>
      </c>
      <c r="AD123" s="1865" t="str">
        <f t="shared" si="42"/>
        <v/>
      </c>
      <c r="AE123" s="1865" t="str">
        <f t="shared" si="42"/>
        <v/>
      </c>
      <c r="AF123" s="1865" t="str">
        <f t="shared" si="42"/>
        <v/>
      </c>
      <c r="AG123" s="1865" t="str">
        <f t="shared" si="42"/>
        <v/>
      </c>
      <c r="AH123" s="1863" t="s">
        <v>2457</v>
      </c>
      <c r="AI123" s="1864">
        <f>+COUNTIF(C124:AG124,"夏休")+COUNTIF(C124:AG124,"冬休")+COUNTIF(C124:AG124,"中止")</f>
        <v>3</v>
      </c>
    </row>
    <row r="124" spans="2:36" s="1866" customFormat="1" ht="13.5" customHeight="1">
      <c r="B124" s="4090" t="s">
        <v>2458</v>
      </c>
      <c r="C124" s="4092" t="s">
        <v>1201</v>
      </c>
      <c r="D124" s="4087" t="s">
        <v>1201</v>
      </c>
      <c r="E124" s="4087" t="s">
        <v>1201</v>
      </c>
      <c r="F124" s="4087"/>
      <c r="G124" s="4087"/>
      <c r="H124" s="4087"/>
      <c r="I124" s="4087"/>
      <c r="J124" s="4087"/>
      <c r="K124" s="4087"/>
      <c r="L124" s="4087"/>
      <c r="M124" s="4087"/>
      <c r="N124" s="4087"/>
      <c r="O124" s="4087"/>
      <c r="P124" s="4087"/>
      <c r="Q124" s="4087"/>
      <c r="R124" s="4087"/>
      <c r="S124" s="4087"/>
      <c r="T124" s="4087"/>
      <c r="U124" s="4087"/>
      <c r="V124" s="4087"/>
      <c r="W124" s="4087"/>
      <c r="X124" s="4087"/>
      <c r="Y124" s="4087"/>
      <c r="Z124" s="4087"/>
      <c r="AA124" s="4087"/>
      <c r="AB124" s="4087"/>
      <c r="AC124" s="4087"/>
      <c r="AD124" s="4087"/>
      <c r="AE124" s="4087"/>
      <c r="AF124" s="4087"/>
      <c r="AG124" s="4114"/>
      <c r="AH124" s="1867" t="s">
        <v>1187</v>
      </c>
      <c r="AI124" s="1868">
        <f>COUNT(C122:AG122)-AI123</f>
        <v>22</v>
      </c>
    </row>
    <row r="125" spans="2:36" s="1866" customFormat="1" ht="13.5" customHeight="1">
      <c r="B125" s="4091"/>
      <c r="C125" s="4092"/>
      <c r="D125" s="4087"/>
      <c r="E125" s="4087"/>
      <c r="F125" s="4087"/>
      <c r="G125" s="4087"/>
      <c r="H125" s="4087"/>
      <c r="I125" s="4087"/>
      <c r="J125" s="4087"/>
      <c r="K125" s="4087"/>
      <c r="L125" s="4087"/>
      <c r="M125" s="4087"/>
      <c r="N125" s="4087"/>
      <c r="O125" s="4087"/>
      <c r="P125" s="4087"/>
      <c r="Q125" s="4087"/>
      <c r="R125" s="4087"/>
      <c r="S125" s="4087"/>
      <c r="T125" s="4087"/>
      <c r="U125" s="4087"/>
      <c r="V125" s="4087"/>
      <c r="W125" s="4087"/>
      <c r="X125" s="4087"/>
      <c r="Y125" s="4087"/>
      <c r="Z125" s="4087"/>
      <c r="AA125" s="4087"/>
      <c r="AB125" s="4087"/>
      <c r="AC125" s="4087"/>
      <c r="AD125" s="4087"/>
      <c r="AE125" s="4087"/>
      <c r="AF125" s="4087"/>
      <c r="AG125" s="4114"/>
      <c r="AH125" s="1867" t="s">
        <v>1188</v>
      </c>
      <c r="AI125" s="1869">
        <f>+COUNTIF(C126:AG127,"休")</f>
        <v>7</v>
      </c>
      <c r="AJ125" s="1870" t="str">
        <f>IF(AI126&gt;0.285,"",IF(AI125&lt;AI122,"←計画日数が足りません",""))</f>
        <v/>
      </c>
    </row>
    <row r="126" spans="2:36" s="1866" customFormat="1" ht="13.5" customHeight="1">
      <c r="B126" s="4115" t="s">
        <v>1175</v>
      </c>
      <c r="C126" s="4113"/>
      <c r="D126" s="4113"/>
      <c r="E126" s="4113"/>
      <c r="F126" s="4113" t="s">
        <v>1199</v>
      </c>
      <c r="G126" s="4113" t="s">
        <v>1199</v>
      </c>
      <c r="H126" s="4113"/>
      <c r="I126" s="4117"/>
      <c r="J126" s="4113"/>
      <c r="K126" s="4113"/>
      <c r="L126" s="4131"/>
      <c r="M126" s="4113" t="s">
        <v>1199</v>
      </c>
      <c r="N126" s="4113" t="s">
        <v>1199</v>
      </c>
      <c r="O126" s="4113"/>
      <c r="P126" s="4117"/>
      <c r="Q126" s="4113"/>
      <c r="R126" s="4113"/>
      <c r="S126" s="4131"/>
      <c r="T126" s="4113" t="s">
        <v>1199</v>
      </c>
      <c r="U126" s="4113" t="s">
        <v>1199</v>
      </c>
      <c r="V126" s="4113"/>
      <c r="W126" s="4117"/>
      <c r="X126" s="4113"/>
      <c r="Y126" s="4113"/>
      <c r="Z126" s="4131"/>
      <c r="AA126" s="4113" t="s">
        <v>1199</v>
      </c>
      <c r="AB126" s="4113"/>
      <c r="AC126" s="4113"/>
      <c r="AD126" s="4117"/>
      <c r="AE126" s="4113"/>
      <c r="AF126" s="4113"/>
      <c r="AG126" s="4119"/>
      <c r="AH126" s="1867" t="s">
        <v>1189</v>
      </c>
      <c r="AI126" s="1871">
        <f>+AI125/AI124</f>
        <v>0.31818181818181818</v>
      </c>
    </row>
    <row r="127" spans="2:36" s="1866" customFormat="1">
      <c r="B127" s="4115"/>
      <c r="C127" s="4113"/>
      <c r="D127" s="4113"/>
      <c r="E127" s="4113"/>
      <c r="F127" s="4113"/>
      <c r="G127" s="4113"/>
      <c r="H127" s="4113"/>
      <c r="I127" s="4117"/>
      <c r="J127" s="4113"/>
      <c r="K127" s="4113"/>
      <c r="L127" s="4132"/>
      <c r="M127" s="4113"/>
      <c r="N127" s="4113"/>
      <c r="O127" s="4113"/>
      <c r="P127" s="4117"/>
      <c r="Q127" s="4113"/>
      <c r="R127" s="4113"/>
      <c r="S127" s="4132"/>
      <c r="T127" s="4113"/>
      <c r="U127" s="4113"/>
      <c r="V127" s="4113"/>
      <c r="W127" s="4117"/>
      <c r="X127" s="4113"/>
      <c r="Y127" s="4113"/>
      <c r="Z127" s="4132"/>
      <c r="AA127" s="4113"/>
      <c r="AB127" s="4113"/>
      <c r="AC127" s="4113"/>
      <c r="AD127" s="4117"/>
      <c r="AE127" s="4113"/>
      <c r="AF127" s="4113"/>
      <c r="AG127" s="4119"/>
      <c r="AH127" s="1867" t="s">
        <v>1169</v>
      </c>
      <c r="AI127" s="1869">
        <f>+COUNTA(C128:AG129)</f>
        <v>7</v>
      </c>
    </row>
    <row r="128" spans="2:36" s="1866" customFormat="1">
      <c r="B128" s="4120" t="s">
        <v>1178</v>
      </c>
      <c r="C128" s="4117"/>
      <c r="D128" s="4117"/>
      <c r="E128" s="4117"/>
      <c r="F128" s="4117" t="s">
        <v>1199</v>
      </c>
      <c r="G128" s="4117" t="s">
        <v>1199</v>
      </c>
      <c r="H128" s="4117"/>
      <c r="I128" s="4128"/>
      <c r="J128" s="4117"/>
      <c r="K128" s="4117"/>
      <c r="L128" s="4127"/>
      <c r="M128" s="4117" t="s">
        <v>1199</v>
      </c>
      <c r="N128" s="4117" t="s">
        <v>1199</v>
      </c>
      <c r="O128" s="4117"/>
      <c r="P128" s="4128"/>
      <c r="Q128" s="4117"/>
      <c r="R128" s="4117"/>
      <c r="S128" s="4127"/>
      <c r="T128" s="4117" t="s">
        <v>1199</v>
      </c>
      <c r="U128" s="4117" t="s">
        <v>1199</v>
      </c>
      <c r="V128" s="4117"/>
      <c r="W128" s="4128"/>
      <c r="X128" s="4117"/>
      <c r="Y128" s="4117"/>
      <c r="Z128" s="4127"/>
      <c r="AA128" s="4117" t="s">
        <v>1199</v>
      </c>
      <c r="AB128" s="4117"/>
      <c r="AC128" s="4117"/>
      <c r="AD128" s="4128"/>
      <c r="AE128" s="4117"/>
      <c r="AF128" s="4117"/>
      <c r="AG128" s="4124"/>
      <c r="AH128" s="1872" t="s">
        <v>1190</v>
      </c>
      <c r="AI128" s="1873">
        <f>+AI127/AI124</f>
        <v>0.31818181818181818</v>
      </c>
    </row>
    <row r="129" spans="2:36" s="1866" customFormat="1">
      <c r="B129" s="4121"/>
      <c r="C129" s="4118"/>
      <c r="D129" s="4118"/>
      <c r="E129" s="4118"/>
      <c r="F129" s="4118"/>
      <c r="G129" s="4118"/>
      <c r="H129" s="4118"/>
      <c r="I129" s="4118"/>
      <c r="J129" s="4118"/>
      <c r="K129" s="4118"/>
      <c r="L129" s="4133"/>
      <c r="M129" s="4118"/>
      <c r="N129" s="4118"/>
      <c r="O129" s="4118"/>
      <c r="P129" s="4118"/>
      <c r="Q129" s="4118"/>
      <c r="R129" s="4118"/>
      <c r="S129" s="4133"/>
      <c r="T129" s="4118"/>
      <c r="U129" s="4118"/>
      <c r="V129" s="4118"/>
      <c r="W129" s="4118"/>
      <c r="X129" s="4118"/>
      <c r="Y129" s="4118"/>
      <c r="Z129" s="4133"/>
      <c r="AA129" s="4118"/>
      <c r="AB129" s="4118"/>
      <c r="AC129" s="4118"/>
      <c r="AD129" s="4118"/>
      <c r="AE129" s="4118"/>
      <c r="AF129" s="4118"/>
      <c r="AG129" s="4125"/>
      <c r="AH129" s="1876" t="s">
        <v>2459</v>
      </c>
      <c r="AI129" s="1877" t="str">
        <f>IF(7&gt;AI124,"対象外",IF(AI127&gt;=AI122,"OK","NG"))</f>
        <v>OK</v>
      </c>
      <c r="AJ129" s="1870" t="str">
        <f>IF(AI129="対象外","←７日間に満たない期間は達成判定の対象外",IF(AI129="NG","←月単位未達成","←月単位達成"))</f>
        <v>←月単位達成</v>
      </c>
    </row>
    <row r="130" spans="2:36" hidden="1">
      <c r="B130" s="1854"/>
      <c r="C130" s="1878">
        <f t="shared" ref="C130:AG130" si="43">IF(AND(DAY(C122)&gt;=22,DAY(C122)&lt;=28,C123="土"),1,0)</f>
        <v>0</v>
      </c>
      <c r="D130" s="1878">
        <f t="shared" si="43"/>
        <v>0</v>
      </c>
      <c r="E130" s="1878">
        <f t="shared" si="43"/>
        <v>0</v>
      </c>
      <c r="F130" s="1878">
        <f t="shared" si="43"/>
        <v>0</v>
      </c>
      <c r="G130" s="1878">
        <f t="shared" si="43"/>
        <v>0</v>
      </c>
      <c r="H130" s="1878">
        <f t="shared" si="43"/>
        <v>0</v>
      </c>
      <c r="I130" s="1878">
        <f t="shared" si="43"/>
        <v>0</v>
      </c>
      <c r="J130" s="1878">
        <f t="shared" si="43"/>
        <v>0</v>
      </c>
      <c r="K130" s="1878">
        <f t="shared" si="43"/>
        <v>0</v>
      </c>
      <c r="L130" s="1878">
        <f t="shared" si="43"/>
        <v>0</v>
      </c>
      <c r="M130" s="1878">
        <f t="shared" si="43"/>
        <v>0</v>
      </c>
      <c r="N130" s="1878">
        <f t="shared" si="43"/>
        <v>0</v>
      </c>
      <c r="O130" s="1878">
        <f t="shared" si="43"/>
        <v>0</v>
      </c>
      <c r="P130" s="1878">
        <f t="shared" si="43"/>
        <v>0</v>
      </c>
      <c r="Q130" s="1878">
        <f t="shared" si="43"/>
        <v>0</v>
      </c>
      <c r="R130" s="1878">
        <f t="shared" si="43"/>
        <v>0</v>
      </c>
      <c r="S130" s="1878">
        <f t="shared" si="43"/>
        <v>0</v>
      </c>
      <c r="T130" s="1878">
        <f t="shared" si="43"/>
        <v>0</v>
      </c>
      <c r="U130" s="1878">
        <f t="shared" si="43"/>
        <v>0</v>
      </c>
      <c r="V130" s="1878">
        <f t="shared" si="43"/>
        <v>0</v>
      </c>
      <c r="W130" s="1878">
        <f t="shared" si="43"/>
        <v>0</v>
      </c>
      <c r="X130" s="1878">
        <f t="shared" si="43"/>
        <v>0</v>
      </c>
      <c r="Y130" s="1878">
        <f t="shared" si="43"/>
        <v>0</v>
      </c>
      <c r="Z130" s="1878">
        <f t="shared" si="43"/>
        <v>0</v>
      </c>
      <c r="AA130" s="1878">
        <f t="shared" si="43"/>
        <v>1</v>
      </c>
      <c r="AB130" s="1878" t="e">
        <f t="shared" si="43"/>
        <v>#VALUE!</v>
      </c>
      <c r="AC130" s="1878" t="e">
        <f t="shared" si="43"/>
        <v>#VALUE!</v>
      </c>
      <c r="AD130" s="1878" t="e">
        <f t="shared" si="43"/>
        <v>#VALUE!</v>
      </c>
      <c r="AE130" s="1878" t="e">
        <f t="shared" si="43"/>
        <v>#VALUE!</v>
      </c>
      <c r="AF130" s="1878" t="e">
        <f t="shared" si="43"/>
        <v>#VALUE!</v>
      </c>
      <c r="AG130" s="1878" t="e">
        <f t="shared" si="43"/>
        <v>#VALUE!</v>
      </c>
      <c r="AH130" s="1879" t="s">
        <v>2460</v>
      </c>
      <c r="AI130" s="1880">
        <f>_xlfn.AGGREGATE(9,6,C130:AG130)</f>
        <v>1</v>
      </c>
      <c r="AJ130" s="1870"/>
    </row>
    <row r="131" spans="2:36" hidden="1">
      <c r="B131" s="1854"/>
      <c r="C131" s="1881">
        <f t="shared" ref="C131:AG131" si="44">IF(AND(DAY(C122)&gt;=22,DAY(C122)&lt;=28,C123="土",OR(C128="休",C128="雨")),1,0)</f>
        <v>0</v>
      </c>
      <c r="D131" s="1881">
        <f t="shared" si="44"/>
        <v>0</v>
      </c>
      <c r="E131" s="1881">
        <f t="shared" si="44"/>
        <v>0</v>
      </c>
      <c r="F131" s="1881">
        <f t="shared" si="44"/>
        <v>0</v>
      </c>
      <c r="G131" s="1881">
        <f t="shared" si="44"/>
        <v>0</v>
      </c>
      <c r="H131" s="1881">
        <f t="shared" si="44"/>
        <v>0</v>
      </c>
      <c r="I131" s="1881">
        <f t="shared" si="44"/>
        <v>0</v>
      </c>
      <c r="J131" s="1881">
        <f t="shared" si="44"/>
        <v>0</v>
      </c>
      <c r="K131" s="1881">
        <f t="shared" si="44"/>
        <v>0</v>
      </c>
      <c r="L131" s="1881">
        <f t="shared" si="44"/>
        <v>0</v>
      </c>
      <c r="M131" s="1881">
        <f t="shared" si="44"/>
        <v>0</v>
      </c>
      <c r="N131" s="1881">
        <f t="shared" si="44"/>
        <v>0</v>
      </c>
      <c r="O131" s="1881">
        <f t="shared" si="44"/>
        <v>0</v>
      </c>
      <c r="P131" s="1881">
        <f t="shared" si="44"/>
        <v>0</v>
      </c>
      <c r="Q131" s="1881">
        <f t="shared" si="44"/>
        <v>0</v>
      </c>
      <c r="R131" s="1881">
        <f t="shared" si="44"/>
        <v>0</v>
      </c>
      <c r="S131" s="1881">
        <f t="shared" si="44"/>
        <v>0</v>
      </c>
      <c r="T131" s="1881">
        <f t="shared" si="44"/>
        <v>0</v>
      </c>
      <c r="U131" s="1881">
        <f t="shared" si="44"/>
        <v>0</v>
      </c>
      <c r="V131" s="1881">
        <f t="shared" si="44"/>
        <v>0</v>
      </c>
      <c r="W131" s="1881">
        <f t="shared" si="44"/>
        <v>0</v>
      </c>
      <c r="X131" s="1881">
        <f t="shared" si="44"/>
        <v>0</v>
      </c>
      <c r="Y131" s="1881">
        <f t="shared" si="44"/>
        <v>0</v>
      </c>
      <c r="Z131" s="1881">
        <f t="shared" si="44"/>
        <v>0</v>
      </c>
      <c r="AA131" s="1881">
        <f t="shared" si="44"/>
        <v>1</v>
      </c>
      <c r="AB131" s="1881" t="e">
        <f t="shared" si="44"/>
        <v>#VALUE!</v>
      </c>
      <c r="AC131" s="1881" t="e">
        <f t="shared" si="44"/>
        <v>#VALUE!</v>
      </c>
      <c r="AD131" s="1881" t="e">
        <f t="shared" si="44"/>
        <v>#VALUE!</v>
      </c>
      <c r="AE131" s="1881" t="e">
        <f>IF(AND(DAY(AE122)&gt;=22,DAY(AE122)&lt;=28,AE123="土",OR(AE128="休",AE128="雨")),1,0)</f>
        <v>#VALUE!</v>
      </c>
      <c r="AF131" s="1881" t="e">
        <f t="shared" si="44"/>
        <v>#VALUE!</v>
      </c>
      <c r="AG131" s="1881" t="e">
        <f t="shared" si="44"/>
        <v>#VALUE!</v>
      </c>
      <c r="AH131" s="1882" t="s">
        <v>2461</v>
      </c>
      <c r="AI131" s="1880">
        <f>_xlfn.AGGREGATE(9,6,C131:AG131)</f>
        <v>1</v>
      </c>
      <c r="AJ131" s="1870"/>
    </row>
    <row r="132" spans="2:36" s="1866" customFormat="1">
      <c r="B132" s="1890"/>
      <c r="C132" s="1890"/>
      <c r="D132" s="1890"/>
      <c r="E132" s="1890"/>
      <c r="F132" s="1890"/>
      <c r="G132" s="1890"/>
      <c r="H132" s="1890"/>
      <c r="I132" s="1890"/>
      <c r="J132" s="1890"/>
      <c r="K132" s="1890"/>
      <c r="L132" s="1890"/>
      <c r="M132" s="1890"/>
      <c r="N132" s="1890"/>
      <c r="O132" s="1890"/>
      <c r="P132" s="1890"/>
      <c r="Q132" s="1890"/>
      <c r="R132" s="1890"/>
      <c r="S132" s="1890"/>
      <c r="T132" s="1890"/>
      <c r="U132" s="1890"/>
      <c r="V132" s="1890"/>
      <c r="W132" s="1890"/>
      <c r="X132" s="1890"/>
      <c r="Y132" s="1890"/>
      <c r="Z132" s="1890"/>
      <c r="AA132" s="1890"/>
      <c r="AB132" s="1890"/>
      <c r="AC132" s="1890"/>
      <c r="AD132" s="1890"/>
      <c r="AE132" s="1890"/>
      <c r="AF132" s="1890"/>
      <c r="AG132" s="1890"/>
      <c r="AI132" s="1890"/>
    </row>
    <row r="133" spans="2:36" hidden="1">
      <c r="C133" s="1836" t="e">
        <f>YEAR(C136)</f>
        <v>#VALUE!</v>
      </c>
      <c r="D133" s="1836" t="e">
        <f>MONTH(C136)</f>
        <v>#VALUE!</v>
      </c>
    </row>
    <row r="134" spans="2:36">
      <c r="B134" s="1840" t="s">
        <v>2454</v>
      </c>
      <c r="C134" s="4126" t="str">
        <f>C136</f>
        <v/>
      </c>
      <c r="D134" s="4088"/>
      <c r="E134" s="4088"/>
      <c r="F134" s="4088"/>
      <c r="G134" s="4088"/>
      <c r="H134" s="4088"/>
      <c r="I134" s="4088"/>
      <c r="J134" s="4088"/>
      <c r="K134" s="4088"/>
      <c r="L134" s="4088"/>
      <c r="M134" s="4088"/>
      <c r="N134" s="4088"/>
      <c r="O134" s="4088"/>
      <c r="P134" s="4088"/>
      <c r="Q134" s="4088"/>
      <c r="R134" s="4088"/>
      <c r="S134" s="4088"/>
      <c r="T134" s="4088"/>
      <c r="U134" s="4088"/>
      <c r="V134" s="4088"/>
      <c r="W134" s="4088"/>
      <c r="X134" s="4088"/>
      <c r="Y134" s="4088"/>
      <c r="Z134" s="4088"/>
      <c r="AA134" s="4088"/>
      <c r="AB134" s="4088"/>
      <c r="AC134" s="4088"/>
      <c r="AD134" s="4088"/>
      <c r="AE134" s="4088"/>
      <c r="AF134" s="4088"/>
      <c r="AG134" s="4088"/>
      <c r="AH134" s="4088"/>
      <c r="AI134" s="4089"/>
    </row>
    <row r="135" spans="2:36" hidden="1">
      <c r="B135" s="1884"/>
      <c r="C135" s="1862" t="e">
        <f>DATE($C133,$D133,1)</f>
        <v>#VALUE!</v>
      </c>
      <c r="D135" s="1862" t="e">
        <f t="shared" ref="D135:AG135" si="45">C135+1</f>
        <v>#VALUE!</v>
      </c>
      <c r="E135" s="1862" t="e">
        <f t="shared" si="45"/>
        <v>#VALUE!</v>
      </c>
      <c r="F135" s="1862" t="e">
        <f t="shared" si="45"/>
        <v>#VALUE!</v>
      </c>
      <c r="G135" s="1862" t="e">
        <f t="shared" si="45"/>
        <v>#VALUE!</v>
      </c>
      <c r="H135" s="1862" t="e">
        <f t="shared" si="45"/>
        <v>#VALUE!</v>
      </c>
      <c r="I135" s="1862" t="e">
        <f t="shared" si="45"/>
        <v>#VALUE!</v>
      </c>
      <c r="J135" s="1862" t="e">
        <f t="shared" si="45"/>
        <v>#VALUE!</v>
      </c>
      <c r="K135" s="1862" t="e">
        <f t="shared" si="45"/>
        <v>#VALUE!</v>
      </c>
      <c r="L135" s="1862" t="e">
        <f t="shared" si="45"/>
        <v>#VALUE!</v>
      </c>
      <c r="M135" s="1862" t="e">
        <f t="shared" si="45"/>
        <v>#VALUE!</v>
      </c>
      <c r="N135" s="1862" t="e">
        <f t="shared" si="45"/>
        <v>#VALUE!</v>
      </c>
      <c r="O135" s="1862" t="e">
        <f t="shared" si="45"/>
        <v>#VALUE!</v>
      </c>
      <c r="P135" s="1862" t="e">
        <f t="shared" si="45"/>
        <v>#VALUE!</v>
      </c>
      <c r="Q135" s="1862" t="e">
        <f t="shared" si="45"/>
        <v>#VALUE!</v>
      </c>
      <c r="R135" s="1862" t="e">
        <f t="shared" si="45"/>
        <v>#VALUE!</v>
      </c>
      <c r="S135" s="1862" t="e">
        <f t="shared" si="45"/>
        <v>#VALUE!</v>
      </c>
      <c r="T135" s="1862" t="e">
        <f t="shared" si="45"/>
        <v>#VALUE!</v>
      </c>
      <c r="U135" s="1862" t="e">
        <f t="shared" si="45"/>
        <v>#VALUE!</v>
      </c>
      <c r="V135" s="1862" t="e">
        <f t="shared" si="45"/>
        <v>#VALUE!</v>
      </c>
      <c r="W135" s="1862" t="e">
        <f t="shared" si="45"/>
        <v>#VALUE!</v>
      </c>
      <c r="X135" s="1862" t="e">
        <f t="shared" si="45"/>
        <v>#VALUE!</v>
      </c>
      <c r="Y135" s="1862" t="e">
        <f t="shared" si="45"/>
        <v>#VALUE!</v>
      </c>
      <c r="Z135" s="1862" t="e">
        <f t="shared" si="45"/>
        <v>#VALUE!</v>
      </c>
      <c r="AA135" s="1862" t="e">
        <f t="shared" si="45"/>
        <v>#VALUE!</v>
      </c>
      <c r="AB135" s="1862" t="e">
        <f t="shared" si="45"/>
        <v>#VALUE!</v>
      </c>
      <c r="AC135" s="1862" t="e">
        <f t="shared" si="45"/>
        <v>#VALUE!</v>
      </c>
      <c r="AD135" s="1862" t="e">
        <f t="shared" si="45"/>
        <v>#VALUE!</v>
      </c>
      <c r="AE135" s="1862" t="e">
        <f t="shared" si="45"/>
        <v>#VALUE!</v>
      </c>
      <c r="AF135" s="1862" t="e">
        <f t="shared" si="45"/>
        <v>#VALUE!</v>
      </c>
      <c r="AG135" s="1862" t="e">
        <f t="shared" si="45"/>
        <v>#VALUE!</v>
      </c>
      <c r="AH135" s="1885"/>
      <c r="AI135" s="1886"/>
    </row>
    <row r="136" spans="2:36">
      <c r="B136" s="1887" t="s">
        <v>2455</v>
      </c>
      <c r="C136" s="1888" t="str">
        <f>IF(EDATE(C121,1)&gt;$G$5,"",EDATE(C121,1))</f>
        <v/>
      </c>
      <c r="D136" s="1862" t="e">
        <f t="shared" ref="D136:AG136" si="46">IF(D135&gt;$G$5,"",IF(C136=EOMONTH(DATE($C133,$D133,1),0),"",IF(C136="","",C136+1)))</f>
        <v>#VALUE!</v>
      </c>
      <c r="E136" s="1862" t="e">
        <f t="shared" si="46"/>
        <v>#VALUE!</v>
      </c>
      <c r="F136" s="1862" t="e">
        <f t="shared" si="46"/>
        <v>#VALUE!</v>
      </c>
      <c r="G136" s="1862" t="e">
        <f t="shared" si="46"/>
        <v>#VALUE!</v>
      </c>
      <c r="H136" s="1862" t="e">
        <f t="shared" si="46"/>
        <v>#VALUE!</v>
      </c>
      <c r="I136" s="1862" t="e">
        <f t="shared" si="46"/>
        <v>#VALUE!</v>
      </c>
      <c r="J136" s="1862" t="e">
        <f t="shared" si="46"/>
        <v>#VALUE!</v>
      </c>
      <c r="K136" s="1862" t="e">
        <f t="shared" si="46"/>
        <v>#VALUE!</v>
      </c>
      <c r="L136" s="1862" t="e">
        <f t="shared" si="46"/>
        <v>#VALUE!</v>
      </c>
      <c r="M136" s="1862" t="e">
        <f t="shared" si="46"/>
        <v>#VALUE!</v>
      </c>
      <c r="N136" s="1862" t="e">
        <f t="shared" si="46"/>
        <v>#VALUE!</v>
      </c>
      <c r="O136" s="1862" t="e">
        <f t="shared" si="46"/>
        <v>#VALUE!</v>
      </c>
      <c r="P136" s="1862" t="e">
        <f t="shared" si="46"/>
        <v>#VALUE!</v>
      </c>
      <c r="Q136" s="1862" t="e">
        <f t="shared" si="46"/>
        <v>#VALUE!</v>
      </c>
      <c r="R136" s="1862" t="e">
        <f t="shared" si="46"/>
        <v>#VALUE!</v>
      </c>
      <c r="S136" s="1862" t="e">
        <f t="shared" si="46"/>
        <v>#VALUE!</v>
      </c>
      <c r="T136" s="1862" t="e">
        <f t="shared" si="46"/>
        <v>#VALUE!</v>
      </c>
      <c r="U136" s="1862" t="e">
        <f t="shared" si="46"/>
        <v>#VALUE!</v>
      </c>
      <c r="V136" s="1862" t="e">
        <f t="shared" si="46"/>
        <v>#VALUE!</v>
      </c>
      <c r="W136" s="1862" t="e">
        <f t="shared" si="46"/>
        <v>#VALUE!</v>
      </c>
      <c r="X136" s="1862" t="e">
        <f t="shared" si="46"/>
        <v>#VALUE!</v>
      </c>
      <c r="Y136" s="1862" t="e">
        <f t="shared" si="46"/>
        <v>#VALUE!</v>
      </c>
      <c r="Z136" s="1862" t="e">
        <f t="shared" si="46"/>
        <v>#VALUE!</v>
      </c>
      <c r="AA136" s="1862" t="e">
        <f t="shared" si="46"/>
        <v>#VALUE!</v>
      </c>
      <c r="AB136" s="1862" t="e">
        <f t="shared" si="46"/>
        <v>#VALUE!</v>
      </c>
      <c r="AC136" s="1862" t="e">
        <f t="shared" si="46"/>
        <v>#VALUE!</v>
      </c>
      <c r="AD136" s="1862" t="e">
        <f t="shared" si="46"/>
        <v>#VALUE!</v>
      </c>
      <c r="AE136" s="1862" t="e">
        <f t="shared" si="46"/>
        <v>#VALUE!</v>
      </c>
      <c r="AF136" s="1862" t="e">
        <f t="shared" si="46"/>
        <v>#VALUE!</v>
      </c>
      <c r="AG136" s="1862" t="e">
        <f t="shared" si="46"/>
        <v>#VALUE!</v>
      </c>
      <c r="AH136" s="1863" t="s">
        <v>2456</v>
      </c>
      <c r="AI136" s="1864">
        <f>+COUNTIFS(C137:AG137,"土",C138:AG138,"")+COUNTIFS(C137:AG137,"日",C138:AG138,"")</f>
        <v>0</v>
      </c>
    </row>
    <row r="137" spans="2:36" s="1866" customFormat="1">
      <c r="B137" s="1889" t="s">
        <v>1184</v>
      </c>
      <c r="C137" s="1865" t="str">
        <f>IFERROR(TEXT(WEEKDAY(+C136),"aaa"),"")</f>
        <v/>
      </c>
      <c r="D137" s="1865" t="str">
        <f t="shared" ref="D137:AG137" si="47">IFERROR(TEXT(WEEKDAY(+D136),"aaa"),"")</f>
        <v/>
      </c>
      <c r="E137" s="1865" t="str">
        <f t="shared" si="47"/>
        <v/>
      </c>
      <c r="F137" s="1865" t="str">
        <f t="shared" si="47"/>
        <v/>
      </c>
      <c r="G137" s="1865" t="str">
        <f t="shared" si="47"/>
        <v/>
      </c>
      <c r="H137" s="1865" t="str">
        <f t="shared" si="47"/>
        <v/>
      </c>
      <c r="I137" s="1865" t="str">
        <f t="shared" si="47"/>
        <v/>
      </c>
      <c r="J137" s="1865" t="str">
        <f t="shared" si="47"/>
        <v/>
      </c>
      <c r="K137" s="1865" t="str">
        <f t="shared" si="47"/>
        <v/>
      </c>
      <c r="L137" s="1865" t="str">
        <f t="shared" si="47"/>
        <v/>
      </c>
      <c r="M137" s="1865" t="str">
        <f t="shared" si="47"/>
        <v/>
      </c>
      <c r="N137" s="1865" t="str">
        <f t="shared" si="47"/>
        <v/>
      </c>
      <c r="O137" s="1865" t="str">
        <f t="shared" si="47"/>
        <v/>
      </c>
      <c r="P137" s="1865" t="str">
        <f t="shared" si="47"/>
        <v/>
      </c>
      <c r="Q137" s="1865" t="str">
        <f t="shared" si="47"/>
        <v/>
      </c>
      <c r="R137" s="1865" t="str">
        <f t="shared" si="47"/>
        <v/>
      </c>
      <c r="S137" s="1865" t="str">
        <f t="shared" si="47"/>
        <v/>
      </c>
      <c r="T137" s="1865" t="str">
        <f t="shared" si="47"/>
        <v/>
      </c>
      <c r="U137" s="1865" t="str">
        <f t="shared" si="47"/>
        <v/>
      </c>
      <c r="V137" s="1865" t="str">
        <f t="shared" si="47"/>
        <v/>
      </c>
      <c r="W137" s="1865" t="str">
        <f t="shared" si="47"/>
        <v/>
      </c>
      <c r="X137" s="1865" t="str">
        <f t="shared" si="47"/>
        <v/>
      </c>
      <c r="Y137" s="1865" t="str">
        <f t="shared" si="47"/>
        <v/>
      </c>
      <c r="Z137" s="1865" t="str">
        <f t="shared" si="47"/>
        <v/>
      </c>
      <c r="AA137" s="1865" t="str">
        <f t="shared" si="47"/>
        <v/>
      </c>
      <c r="AB137" s="1865" t="str">
        <f t="shared" si="47"/>
        <v/>
      </c>
      <c r="AC137" s="1865" t="str">
        <f t="shared" si="47"/>
        <v/>
      </c>
      <c r="AD137" s="1865" t="str">
        <f t="shared" si="47"/>
        <v/>
      </c>
      <c r="AE137" s="1865" t="str">
        <f t="shared" si="47"/>
        <v/>
      </c>
      <c r="AF137" s="1865" t="str">
        <f t="shared" si="47"/>
        <v/>
      </c>
      <c r="AG137" s="1865" t="str">
        <f t="shared" si="47"/>
        <v/>
      </c>
      <c r="AH137" s="1863" t="s">
        <v>2457</v>
      </c>
      <c r="AI137" s="1864">
        <f>+COUNTIF(C138:AG138,"夏休")+COUNTIF(C138:AG138,"冬休")+COUNTIF(C138:AG138,"中止")</f>
        <v>0</v>
      </c>
    </row>
    <row r="138" spans="2:36" s="1866" customFormat="1" ht="13.5" customHeight="1">
      <c r="B138" s="4090" t="s">
        <v>2458</v>
      </c>
      <c r="C138" s="4092"/>
      <c r="D138" s="4087"/>
      <c r="E138" s="4087"/>
      <c r="F138" s="4087"/>
      <c r="G138" s="4087"/>
      <c r="H138" s="4087"/>
      <c r="I138" s="4087"/>
      <c r="J138" s="4087"/>
      <c r="K138" s="4087"/>
      <c r="L138" s="4087"/>
      <c r="M138" s="4087"/>
      <c r="N138" s="4087"/>
      <c r="O138" s="4087"/>
      <c r="P138" s="4087"/>
      <c r="Q138" s="4087"/>
      <c r="R138" s="4087"/>
      <c r="S138" s="4087"/>
      <c r="T138" s="4087"/>
      <c r="U138" s="4087"/>
      <c r="V138" s="4087"/>
      <c r="W138" s="4087"/>
      <c r="X138" s="4087"/>
      <c r="Y138" s="4087"/>
      <c r="Z138" s="4087"/>
      <c r="AA138" s="4087"/>
      <c r="AB138" s="4087"/>
      <c r="AC138" s="4087"/>
      <c r="AD138" s="4087"/>
      <c r="AE138" s="4087"/>
      <c r="AF138" s="4087"/>
      <c r="AG138" s="4114"/>
      <c r="AH138" s="1867" t="s">
        <v>1187</v>
      </c>
      <c r="AI138" s="1868">
        <f>COUNT(C136:AG136)-AI137</f>
        <v>0</v>
      </c>
    </row>
    <row r="139" spans="2:36" s="1866" customFormat="1" ht="13.5" customHeight="1">
      <c r="B139" s="4091"/>
      <c r="C139" s="4092"/>
      <c r="D139" s="4087"/>
      <c r="E139" s="4087"/>
      <c r="F139" s="4087"/>
      <c r="G139" s="4087"/>
      <c r="H139" s="4087"/>
      <c r="I139" s="4087"/>
      <c r="J139" s="4087"/>
      <c r="K139" s="4087"/>
      <c r="L139" s="4087"/>
      <c r="M139" s="4087"/>
      <c r="N139" s="4087"/>
      <c r="O139" s="4087"/>
      <c r="P139" s="4087"/>
      <c r="Q139" s="4087"/>
      <c r="R139" s="4087"/>
      <c r="S139" s="4087"/>
      <c r="T139" s="4087"/>
      <c r="U139" s="4087"/>
      <c r="V139" s="4087"/>
      <c r="W139" s="4087"/>
      <c r="X139" s="4087"/>
      <c r="Y139" s="4087"/>
      <c r="Z139" s="4087"/>
      <c r="AA139" s="4087"/>
      <c r="AB139" s="4087"/>
      <c r="AC139" s="4087"/>
      <c r="AD139" s="4087"/>
      <c r="AE139" s="4087"/>
      <c r="AF139" s="4087"/>
      <c r="AG139" s="4114"/>
      <c r="AH139" s="1867" t="s">
        <v>1188</v>
      </c>
      <c r="AI139" s="1869">
        <f>+COUNTIF(C140:AG141,"休")</f>
        <v>0</v>
      </c>
      <c r="AJ139" s="1870" t="e">
        <f>IF(AI140&gt;0.285,"",IF(AI139&lt;AI136,"←計画日数が足りません",""))</f>
        <v>#DIV/0!</v>
      </c>
    </row>
    <row r="140" spans="2:36" s="1866" customFormat="1" ht="13.5" customHeight="1">
      <c r="B140" s="4115" t="s">
        <v>1175</v>
      </c>
      <c r="C140" s="4116"/>
      <c r="D140" s="4113"/>
      <c r="E140" s="4113"/>
      <c r="F140" s="4117"/>
      <c r="G140" s="4113"/>
      <c r="H140" s="4113"/>
      <c r="I140" s="4113"/>
      <c r="J140" s="4113"/>
      <c r="K140" s="4113"/>
      <c r="L140" s="4113"/>
      <c r="M140" s="4117"/>
      <c r="N140" s="4113"/>
      <c r="O140" s="4113"/>
      <c r="P140" s="4113"/>
      <c r="Q140" s="4113"/>
      <c r="R140" s="4113"/>
      <c r="S140" s="4113"/>
      <c r="T140" s="4117"/>
      <c r="U140" s="4113"/>
      <c r="V140" s="4113"/>
      <c r="W140" s="4113"/>
      <c r="X140" s="4113"/>
      <c r="Y140" s="4113"/>
      <c r="Z140" s="4113"/>
      <c r="AA140" s="4117"/>
      <c r="AB140" s="4113"/>
      <c r="AC140" s="4113"/>
      <c r="AD140" s="4113"/>
      <c r="AE140" s="4113"/>
      <c r="AF140" s="4113"/>
      <c r="AG140" s="4119"/>
      <c r="AH140" s="1867" t="s">
        <v>1189</v>
      </c>
      <c r="AI140" s="1871" t="e">
        <f>+AI139/AI138</f>
        <v>#DIV/0!</v>
      </c>
    </row>
    <row r="141" spans="2:36" s="1866" customFormat="1">
      <c r="B141" s="4115"/>
      <c r="C141" s="4116"/>
      <c r="D141" s="4113"/>
      <c r="E141" s="4113"/>
      <c r="F141" s="4117"/>
      <c r="G141" s="4113"/>
      <c r="H141" s="4113"/>
      <c r="I141" s="4113"/>
      <c r="J141" s="4113"/>
      <c r="K141" s="4113"/>
      <c r="L141" s="4113"/>
      <c r="M141" s="4117"/>
      <c r="N141" s="4113"/>
      <c r="O141" s="4113"/>
      <c r="P141" s="4113"/>
      <c r="Q141" s="4113"/>
      <c r="R141" s="4113"/>
      <c r="S141" s="4113"/>
      <c r="T141" s="4117"/>
      <c r="U141" s="4113"/>
      <c r="V141" s="4113"/>
      <c r="W141" s="4113"/>
      <c r="X141" s="4113"/>
      <c r="Y141" s="4113"/>
      <c r="Z141" s="4113"/>
      <c r="AA141" s="4117"/>
      <c r="AB141" s="4113"/>
      <c r="AC141" s="4113"/>
      <c r="AD141" s="4113"/>
      <c r="AE141" s="4113"/>
      <c r="AF141" s="4113"/>
      <c r="AG141" s="4119"/>
      <c r="AH141" s="1867" t="s">
        <v>1169</v>
      </c>
      <c r="AI141" s="1869">
        <f>+COUNTA(C142:AG143)</f>
        <v>0</v>
      </c>
    </row>
    <row r="142" spans="2:36" s="1866" customFormat="1">
      <c r="B142" s="4120" t="s">
        <v>1178</v>
      </c>
      <c r="C142" s="4122"/>
      <c r="D142" s="4117"/>
      <c r="E142" s="4117"/>
      <c r="F142" s="4128"/>
      <c r="G142" s="4117"/>
      <c r="H142" s="4117"/>
      <c r="I142" s="4117"/>
      <c r="J142" s="4117"/>
      <c r="K142" s="4117"/>
      <c r="L142" s="4117"/>
      <c r="M142" s="4128"/>
      <c r="N142" s="4117"/>
      <c r="O142" s="4117"/>
      <c r="P142" s="4117"/>
      <c r="Q142" s="4117"/>
      <c r="R142" s="4117"/>
      <c r="S142" s="4117"/>
      <c r="T142" s="4128"/>
      <c r="U142" s="4117"/>
      <c r="V142" s="4117"/>
      <c r="W142" s="4117"/>
      <c r="X142" s="4117"/>
      <c r="Y142" s="4117"/>
      <c r="Z142" s="4117"/>
      <c r="AA142" s="4128"/>
      <c r="AB142" s="4117"/>
      <c r="AC142" s="4117"/>
      <c r="AD142" s="4117"/>
      <c r="AE142" s="4117"/>
      <c r="AF142" s="4117"/>
      <c r="AG142" s="4124"/>
      <c r="AH142" s="1872" t="s">
        <v>1190</v>
      </c>
      <c r="AI142" s="1873" t="e">
        <f>+AI141/AI138</f>
        <v>#DIV/0!</v>
      </c>
    </row>
    <row r="143" spans="2:36" s="1866" customFormat="1">
      <c r="B143" s="4121"/>
      <c r="C143" s="4123"/>
      <c r="D143" s="4118"/>
      <c r="E143" s="4118"/>
      <c r="F143" s="4118"/>
      <c r="G143" s="4118"/>
      <c r="H143" s="4118"/>
      <c r="I143" s="4118"/>
      <c r="J143" s="4118"/>
      <c r="K143" s="4118"/>
      <c r="L143" s="4118"/>
      <c r="M143" s="4118"/>
      <c r="N143" s="4118"/>
      <c r="O143" s="4118"/>
      <c r="P143" s="4118"/>
      <c r="Q143" s="4118"/>
      <c r="R143" s="4118"/>
      <c r="S143" s="4118"/>
      <c r="T143" s="4118"/>
      <c r="U143" s="4118"/>
      <c r="V143" s="4118"/>
      <c r="W143" s="4118"/>
      <c r="X143" s="4118"/>
      <c r="Y143" s="4118"/>
      <c r="Z143" s="4118"/>
      <c r="AA143" s="4118"/>
      <c r="AB143" s="4118"/>
      <c r="AC143" s="4118"/>
      <c r="AD143" s="4118"/>
      <c r="AE143" s="4118"/>
      <c r="AF143" s="4118"/>
      <c r="AG143" s="4125"/>
      <c r="AH143" s="1876" t="s">
        <v>2459</v>
      </c>
      <c r="AI143" s="1877" t="str">
        <f>IF(7&gt;AI138,"対象外",IF(AI141&gt;=AI136,"OK","NG"))</f>
        <v>対象外</v>
      </c>
      <c r="AJ143" s="1870" t="str">
        <f>IF(AI143="対象外","←７日間に満たない期間は達成判定の対象外",IF(AI143="NG","←月単位未達成","←月単位達成"))</f>
        <v>←７日間に満たない期間は達成判定の対象外</v>
      </c>
    </row>
    <row r="144" spans="2:36" hidden="1">
      <c r="B144" s="1854"/>
      <c r="C144" s="1878" t="e">
        <f t="shared" ref="C144:AG144" si="48">IF(AND(DAY(C136)&gt;=22,DAY(C136)&lt;=28,C137="土"),1,0)</f>
        <v>#VALUE!</v>
      </c>
      <c r="D144" s="1878" t="e">
        <f t="shared" si="48"/>
        <v>#VALUE!</v>
      </c>
      <c r="E144" s="1878" t="e">
        <f t="shared" si="48"/>
        <v>#VALUE!</v>
      </c>
      <c r="F144" s="1878" t="e">
        <f t="shared" si="48"/>
        <v>#VALUE!</v>
      </c>
      <c r="G144" s="1878" t="e">
        <f t="shared" si="48"/>
        <v>#VALUE!</v>
      </c>
      <c r="H144" s="1878" t="e">
        <f t="shared" si="48"/>
        <v>#VALUE!</v>
      </c>
      <c r="I144" s="1878" t="e">
        <f t="shared" si="48"/>
        <v>#VALUE!</v>
      </c>
      <c r="J144" s="1878" t="e">
        <f t="shared" si="48"/>
        <v>#VALUE!</v>
      </c>
      <c r="K144" s="1878" t="e">
        <f t="shared" si="48"/>
        <v>#VALUE!</v>
      </c>
      <c r="L144" s="1878" t="e">
        <f t="shared" si="48"/>
        <v>#VALUE!</v>
      </c>
      <c r="M144" s="1878" t="e">
        <f t="shared" si="48"/>
        <v>#VALUE!</v>
      </c>
      <c r="N144" s="1878" t="e">
        <f t="shared" si="48"/>
        <v>#VALUE!</v>
      </c>
      <c r="O144" s="1878" t="e">
        <f t="shared" si="48"/>
        <v>#VALUE!</v>
      </c>
      <c r="P144" s="1878" t="e">
        <f t="shared" si="48"/>
        <v>#VALUE!</v>
      </c>
      <c r="Q144" s="1878" t="e">
        <f t="shared" si="48"/>
        <v>#VALUE!</v>
      </c>
      <c r="R144" s="1878" t="e">
        <f t="shared" si="48"/>
        <v>#VALUE!</v>
      </c>
      <c r="S144" s="1878" t="e">
        <f t="shared" si="48"/>
        <v>#VALUE!</v>
      </c>
      <c r="T144" s="1878" t="e">
        <f t="shared" si="48"/>
        <v>#VALUE!</v>
      </c>
      <c r="U144" s="1878" t="e">
        <f t="shared" si="48"/>
        <v>#VALUE!</v>
      </c>
      <c r="V144" s="1878" t="e">
        <f t="shared" si="48"/>
        <v>#VALUE!</v>
      </c>
      <c r="W144" s="1878" t="e">
        <f t="shared" si="48"/>
        <v>#VALUE!</v>
      </c>
      <c r="X144" s="1878" t="e">
        <f t="shared" si="48"/>
        <v>#VALUE!</v>
      </c>
      <c r="Y144" s="1878" t="e">
        <f t="shared" si="48"/>
        <v>#VALUE!</v>
      </c>
      <c r="Z144" s="1878" t="e">
        <f t="shared" si="48"/>
        <v>#VALUE!</v>
      </c>
      <c r="AA144" s="1878" t="e">
        <f t="shared" si="48"/>
        <v>#VALUE!</v>
      </c>
      <c r="AB144" s="1878" t="e">
        <f t="shared" si="48"/>
        <v>#VALUE!</v>
      </c>
      <c r="AC144" s="1878" t="e">
        <f t="shared" si="48"/>
        <v>#VALUE!</v>
      </c>
      <c r="AD144" s="1878" t="e">
        <f t="shared" si="48"/>
        <v>#VALUE!</v>
      </c>
      <c r="AE144" s="1878" t="e">
        <f t="shared" si="48"/>
        <v>#VALUE!</v>
      </c>
      <c r="AF144" s="1878" t="e">
        <f t="shared" si="48"/>
        <v>#VALUE!</v>
      </c>
      <c r="AG144" s="1878" t="e">
        <f t="shared" si="48"/>
        <v>#VALUE!</v>
      </c>
      <c r="AH144" s="1879" t="s">
        <v>2460</v>
      </c>
      <c r="AI144" s="1880">
        <f>_xlfn.AGGREGATE(9,6,C144:AG144)</f>
        <v>0</v>
      </c>
      <c r="AJ144" s="1870"/>
    </row>
    <row r="145" spans="2:36" hidden="1">
      <c r="B145" s="1854"/>
      <c r="C145" s="1881" t="e">
        <f t="shared" ref="C145:AG145" si="49">IF(AND(DAY(C136)&gt;=22,DAY(C136)&lt;=28,C137="土",OR(C142="休",C142="雨")),1,0)</f>
        <v>#VALUE!</v>
      </c>
      <c r="D145" s="1881" t="e">
        <f t="shared" si="49"/>
        <v>#VALUE!</v>
      </c>
      <c r="E145" s="1881" t="e">
        <f t="shared" si="49"/>
        <v>#VALUE!</v>
      </c>
      <c r="F145" s="1881" t="e">
        <f t="shared" si="49"/>
        <v>#VALUE!</v>
      </c>
      <c r="G145" s="1881" t="e">
        <f t="shared" si="49"/>
        <v>#VALUE!</v>
      </c>
      <c r="H145" s="1881" t="e">
        <f t="shared" si="49"/>
        <v>#VALUE!</v>
      </c>
      <c r="I145" s="1881" t="e">
        <f t="shared" si="49"/>
        <v>#VALUE!</v>
      </c>
      <c r="J145" s="1881" t="e">
        <f t="shared" si="49"/>
        <v>#VALUE!</v>
      </c>
      <c r="K145" s="1881" t="e">
        <f t="shared" si="49"/>
        <v>#VALUE!</v>
      </c>
      <c r="L145" s="1881" t="e">
        <f t="shared" si="49"/>
        <v>#VALUE!</v>
      </c>
      <c r="M145" s="1881" t="e">
        <f t="shared" si="49"/>
        <v>#VALUE!</v>
      </c>
      <c r="N145" s="1881" t="e">
        <f t="shared" si="49"/>
        <v>#VALUE!</v>
      </c>
      <c r="O145" s="1881" t="e">
        <f t="shared" si="49"/>
        <v>#VALUE!</v>
      </c>
      <c r="P145" s="1881" t="e">
        <f t="shared" si="49"/>
        <v>#VALUE!</v>
      </c>
      <c r="Q145" s="1881" t="e">
        <f t="shared" si="49"/>
        <v>#VALUE!</v>
      </c>
      <c r="R145" s="1881" t="e">
        <f t="shared" si="49"/>
        <v>#VALUE!</v>
      </c>
      <c r="S145" s="1881" t="e">
        <f t="shared" si="49"/>
        <v>#VALUE!</v>
      </c>
      <c r="T145" s="1881" t="e">
        <f t="shared" si="49"/>
        <v>#VALUE!</v>
      </c>
      <c r="U145" s="1881" t="e">
        <f t="shared" si="49"/>
        <v>#VALUE!</v>
      </c>
      <c r="V145" s="1881" t="e">
        <f t="shared" si="49"/>
        <v>#VALUE!</v>
      </c>
      <c r="W145" s="1881" t="e">
        <f t="shared" si="49"/>
        <v>#VALUE!</v>
      </c>
      <c r="X145" s="1881" t="e">
        <f t="shared" si="49"/>
        <v>#VALUE!</v>
      </c>
      <c r="Y145" s="1881" t="e">
        <f t="shared" si="49"/>
        <v>#VALUE!</v>
      </c>
      <c r="Z145" s="1881" t="e">
        <f t="shared" si="49"/>
        <v>#VALUE!</v>
      </c>
      <c r="AA145" s="1881" t="e">
        <f t="shared" si="49"/>
        <v>#VALUE!</v>
      </c>
      <c r="AB145" s="1881" t="e">
        <f t="shared" si="49"/>
        <v>#VALUE!</v>
      </c>
      <c r="AC145" s="1881" t="e">
        <f t="shared" si="49"/>
        <v>#VALUE!</v>
      </c>
      <c r="AD145" s="1881" t="e">
        <f t="shared" si="49"/>
        <v>#VALUE!</v>
      </c>
      <c r="AE145" s="1881" t="e">
        <f t="shared" si="49"/>
        <v>#VALUE!</v>
      </c>
      <c r="AF145" s="1881" t="e">
        <f t="shared" si="49"/>
        <v>#VALUE!</v>
      </c>
      <c r="AG145" s="1881" t="e">
        <f t="shared" si="49"/>
        <v>#VALUE!</v>
      </c>
      <c r="AH145" s="1882" t="s">
        <v>2461</v>
      </c>
      <c r="AI145" s="1880">
        <f>_xlfn.AGGREGATE(9,6,C145:AG145)</f>
        <v>0</v>
      </c>
      <c r="AJ145" s="1870"/>
    </row>
    <row r="146" spans="2:36" s="1866" customFormat="1">
      <c r="B146" s="1890"/>
      <c r="C146" s="1890"/>
      <c r="D146" s="1890"/>
      <c r="E146" s="1890"/>
      <c r="F146" s="1890"/>
      <c r="G146" s="1890"/>
      <c r="H146" s="1890"/>
      <c r="I146" s="1890"/>
      <c r="J146" s="1890"/>
      <c r="K146" s="1890"/>
      <c r="L146" s="1890"/>
      <c r="M146" s="1890"/>
      <c r="N146" s="1890"/>
      <c r="O146" s="1890"/>
      <c r="P146" s="1890"/>
      <c r="Q146" s="1890"/>
      <c r="R146" s="1890"/>
      <c r="S146" s="1890"/>
      <c r="T146" s="1890"/>
      <c r="U146" s="1890"/>
      <c r="V146" s="1890"/>
      <c r="W146" s="1890"/>
      <c r="X146" s="1890"/>
      <c r="Y146" s="1890"/>
      <c r="Z146" s="1890"/>
      <c r="AA146" s="1890"/>
      <c r="AB146" s="1890"/>
      <c r="AC146" s="1890"/>
      <c r="AD146" s="1890"/>
      <c r="AE146" s="1890"/>
      <c r="AF146" s="1890"/>
      <c r="AG146" s="1890"/>
      <c r="AI146" s="1890"/>
    </row>
    <row r="147" spans="2:36" hidden="1">
      <c r="C147" s="1836" t="e">
        <f>YEAR(C150)</f>
        <v>#VALUE!</v>
      </c>
      <c r="D147" s="1836" t="e">
        <f>MONTH(C150)</f>
        <v>#VALUE!</v>
      </c>
    </row>
    <row r="148" spans="2:36">
      <c r="B148" s="1840" t="s">
        <v>2454</v>
      </c>
      <c r="C148" s="4126" t="e">
        <f>C150</f>
        <v>#VALUE!</v>
      </c>
      <c r="D148" s="4088"/>
      <c r="E148" s="4088"/>
      <c r="F148" s="4088"/>
      <c r="G148" s="4088"/>
      <c r="H148" s="4088"/>
      <c r="I148" s="4088"/>
      <c r="J148" s="4088"/>
      <c r="K148" s="4088"/>
      <c r="L148" s="4088"/>
      <c r="M148" s="4088"/>
      <c r="N148" s="4088"/>
      <c r="O148" s="4088"/>
      <c r="P148" s="4088"/>
      <c r="Q148" s="4088"/>
      <c r="R148" s="4088"/>
      <c r="S148" s="4088"/>
      <c r="T148" s="4088"/>
      <c r="U148" s="4088"/>
      <c r="V148" s="4088"/>
      <c r="W148" s="4088"/>
      <c r="X148" s="4088"/>
      <c r="Y148" s="4088"/>
      <c r="Z148" s="4088"/>
      <c r="AA148" s="4088"/>
      <c r="AB148" s="4088"/>
      <c r="AC148" s="4088"/>
      <c r="AD148" s="4088"/>
      <c r="AE148" s="4088"/>
      <c r="AF148" s="4088"/>
      <c r="AG148" s="4088"/>
      <c r="AH148" s="4088"/>
      <c r="AI148" s="4089"/>
    </row>
    <row r="149" spans="2:36" hidden="1">
      <c r="B149" s="1884"/>
      <c r="C149" s="1862" t="e">
        <f>DATE($C147,$D147,1)</f>
        <v>#VALUE!</v>
      </c>
      <c r="D149" s="1862" t="e">
        <f t="shared" ref="D149:AG149" si="50">C149+1</f>
        <v>#VALUE!</v>
      </c>
      <c r="E149" s="1862" t="e">
        <f t="shared" si="50"/>
        <v>#VALUE!</v>
      </c>
      <c r="F149" s="1862" t="e">
        <f t="shared" si="50"/>
        <v>#VALUE!</v>
      </c>
      <c r="G149" s="1862" t="e">
        <f t="shared" si="50"/>
        <v>#VALUE!</v>
      </c>
      <c r="H149" s="1862" t="e">
        <f t="shared" si="50"/>
        <v>#VALUE!</v>
      </c>
      <c r="I149" s="1862" t="e">
        <f t="shared" si="50"/>
        <v>#VALUE!</v>
      </c>
      <c r="J149" s="1862" t="e">
        <f t="shared" si="50"/>
        <v>#VALUE!</v>
      </c>
      <c r="K149" s="1862" t="e">
        <f t="shared" si="50"/>
        <v>#VALUE!</v>
      </c>
      <c r="L149" s="1862" t="e">
        <f t="shared" si="50"/>
        <v>#VALUE!</v>
      </c>
      <c r="M149" s="1862" t="e">
        <f t="shared" si="50"/>
        <v>#VALUE!</v>
      </c>
      <c r="N149" s="1862" t="e">
        <f t="shared" si="50"/>
        <v>#VALUE!</v>
      </c>
      <c r="O149" s="1862" t="e">
        <f t="shared" si="50"/>
        <v>#VALUE!</v>
      </c>
      <c r="P149" s="1862" t="e">
        <f t="shared" si="50"/>
        <v>#VALUE!</v>
      </c>
      <c r="Q149" s="1862" t="e">
        <f t="shared" si="50"/>
        <v>#VALUE!</v>
      </c>
      <c r="R149" s="1862" t="e">
        <f t="shared" si="50"/>
        <v>#VALUE!</v>
      </c>
      <c r="S149" s="1862" t="e">
        <f t="shared" si="50"/>
        <v>#VALUE!</v>
      </c>
      <c r="T149" s="1862" t="e">
        <f t="shared" si="50"/>
        <v>#VALUE!</v>
      </c>
      <c r="U149" s="1862" t="e">
        <f t="shared" si="50"/>
        <v>#VALUE!</v>
      </c>
      <c r="V149" s="1862" t="e">
        <f t="shared" si="50"/>
        <v>#VALUE!</v>
      </c>
      <c r="W149" s="1862" t="e">
        <f t="shared" si="50"/>
        <v>#VALUE!</v>
      </c>
      <c r="X149" s="1862" t="e">
        <f t="shared" si="50"/>
        <v>#VALUE!</v>
      </c>
      <c r="Y149" s="1862" t="e">
        <f t="shared" si="50"/>
        <v>#VALUE!</v>
      </c>
      <c r="Z149" s="1862" t="e">
        <f t="shared" si="50"/>
        <v>#VALUE!</v>
      </c>
      <c r="AA149" s="1862" t="e">
        <f t="shared" si="50"/>
        <v>#VALUE!</v>
      </c>
      <c r="AB149" s="1862" t="e">
        <f t="shared" si="50"/>
        <v>#VALUE!</v>
      </c>
      <c r="AC149" s="1862" t="e">
        <f t="shared" si="50"/>
        <v>#VALUE!</v>
      </c>
      <c r="AD149" s="1862" t="e">
        <f t="shared" si="50"/>
        <v>#VALUE!</v>
      </c>
      <c r="AE149" s="1862" t="e">
        <f t="shared" si="50"/>
        <v>#VALUE!</v>
      </c>
      <c r="AF149" s="1862" t="e">
        <f t="shared" si="50"/>
        <v>#VALUE!</v>
      </c>
      <c r="AG149" s="1862" t="e">
        <f t="shared" si="50"/>
        <v>#VALUE!</v>
      </c>
      <c r="AH149" s="1885"/>
      <c r="AI149" s="1886"/>
    </row>
    <row r="150" spans="2:36">
      <c r="B150" s="1887" t="s">
        <v>2455</v>
      </c>
      <c r="C150" s="1888" t="e">
        <f>IF(EDATE(C135,1)&gt;$G$5,"",EDATE(C135,1))</f>
        <v>#VALUE!</v>
      </c>
      <c r="D150" s="1862" t="e">
        <f t="shared" ref="D150:AG150" si="51">IF(D149&gt;$G$5,"",IF(C150=EOMONTH(DATE($C147,$D147,1),0),"",IF(C150="","",C150+1)))</f>
        <v>#VALUE!</v>
      </c>
      <c r="E150" s="1862" t="e">
        <f t="shared" si="51"/>
        <v>#VALUE!</v>
      </c>
      <c r="F150" s="1862" t="e">
        <f t="shared" si="51"/>
        <v>#VALUE!</v>
      </c>
      <c r="G150" s="1862" t="e">
        <f t="shared" si="51"/>
        <v>#VALUE!</v>
      </c>
      <c r="H150" s="1862" t="e">
        <f t="shared" si="51"/>
        <v>#VALUE!</v>
      </c>
      <c r="I150" s="1862" t="e">
        <f t="shared" si="51"/>
        <v>#VALUE!</v>
      </c>
      <c r="J150" s="1862" t="e">
        <f t="shared" si="51"/>
        <v>#VALUE!</v>
      </c>
      <c r="K150" s="1862" t="e">
        <f t="shared" si="51"/>
        <v>#VALUE!</v>
      </c>
      <c r="L150" s="1862" t="e">
        <f t="shared" si="51"/>
        <v>#VALUE!</v>
      </c>
      <c r="M150" s="1862" t="e">
        <f t="shared" si="51"/>
        <v>#VALUE!</v>
      </c>
      <c r="N150" s="1862" t="e">
        <f t="shared" si="51"/>
        <v>#VALUE!</v>
      </c>
      <c r="O150" s="1862" t="e">
        <f t="shared" si="51"/>
        <v>#VALUE!</v>
      </c>
      <c r="P150" s="1862" t="e">
        <f t="shared" si="51"/>
        <v>#VALUE!</v>
      </c>
      <c r="Q150" s="1862" t="e">
        <f t="shared" si="51"/>
        <v>#VALUE!</v>
      </c>
      <c r="R150" s="1862" t="e">
        <f t="shared" si="51"/>
        <v>#VALUE!</v>
      </c>
      <c r="S150" s="1862" t="e">
        <f t="shared" si="51"/>
        <v>#VALUE!</v>
      </c>
      <c r="T150" s="1862" t="e">
        <f t="shared" si="51"/>
        <v>#VALUE!</v>
      </c>
      <c r="U150" s="1862" t="e">
        <f t="shared" si="51"/>
        <v>#VALUE!</v>
      </c>
      <c r="V150" s="1862" t="e">
        <f t="shared" si="51"/>
        <v>#VALUE!</v>
      </c>
      <c r="W150" s="1862" t="e">
        <f t="shared" si="51"/>
        <v>#VALUE!</v>
      </c>
      <c r="X150" s="1862" t="e">
        <f t="shared" si="51"/>
        <v>#VALUE!</v>
      </c>
      <c r="Y150" s="1862" t="e">
        <f t="shared" si="51"/>
        <v>#VALUE!</v>
      </c>
      <c r="Z150" s="1862" t="e">
        <f t="shared" si="51"/>
        <v>#VALUE!</v>
      </c>
      <c r="AA150" s="1862" t="e">
        <f t="shared" si="51"/>
        <v>#VALUE!</v>
      </c>
      <c r="AB150" s="1862" t="e">
        <f t="shared" si="51"/>
        <v>#VALUE!</v>
      </c>
      <c r="AC150" s="1862" t="e">
        <f t="shared" si="51"/>
        <v>#VALUE!</v>
      </c>
      <c r="AD150" s="1862" t="e">
        <f t="shared" si="51"/>
        <v>#VALUE!</v>
      </c>
      <c r="AE150" s="1862" t="e">
        <f t="shared" si="51"/>
        <v>#VALUE!</v>
      </c>
      <c r="AF150" s="1862" t="e">
        <f t="shared" si="51"/>
        <v>#VALUE!</v>
      </c>
      <c r="AG150" s="1862" t="e">
        <f t="shared" si="51"/>
        <v>#VALUE!</v>
      </c>
      <c r="AH150" s="1863" t="s">
        <v>2456</v>
      </c>
      <c r="AI150" s="1864">
        <f>+COUNTIFS(C151:AG151,"土",C152:AG152,"")+COUNTIFS(C151:AG151,"日",C152:AG152,"")</f>
        <v>0</v>
      </c>
    </row>
    <row r="151" spans="2:36" s="1866" customFormat="1">
      <c r="B151" s="1889" t="s">
        <v>1184</v>
      </c>
      <c r="C151" s="1865" t="str">
        <f>IFERROR(TEXT(WEEKDAY(+C150),"aaa"),"")</f>
        <v/>
      </c>
      <c r="D151" s="1865" t="str">
        <f t="shared" ref="D151:AG151" si="52">IFERROR(TEXT(WEEKDAY(+D150),"aaa"),"")</f>
        <v/>
      </c>
      <c r="E151" s="1865" t="str">
        <f t="shared" si="52"/>
        <v/>
      </c>
      <c r="F151" s="1865" t="str">
        <f t="shared" si="52"/>
        <v/>
      </c>
      <c r="G151" s="1865" t="str">
        <f t="shared" si="52"/>
        <v/>
      </c>
      <c r="H151" s="1865" t="str">
        <f t="shared" si="52"/>
        <v/>
      </c>
      <c r="I151" s="1865" t="str">
        <f t="shared" si="52"/>
        <v/>
      </c>
      <c r="J151" s="1865" t="str">
        <f t="shared" si="52"/>
        <v/>
      </c>
      <c r="K151" s="1865" t="str">
        <f t="shared" si="52"/>
        <v/>
      </c>
      <c r="L151" s="1865" t="str">
        <f t="shared" si="52"/>
        <v/>
      </c>
      <c r="M151" s="1865" t="str">
        <f t="shared" si="52"/>
        <v/>
      </c>
      <c r="N151" s="1865" t="str">
        <f t="shared" si="52"/>
        <v/>
      </c>
      <c r="O151" s="1865" t="str">
        <f t="shared" si="52"/>
        <v/>
      </c>
      <c r="P151" s="1865" t="str">
        <f t="shared" si="52"/>
        <v/>
      </c>
      <c r="Q151" s="1865" t="str">
        <f t="shared" si="52"/>
        <v/>
      </c>
      <c r="R151" s="1865" t="str">
        <f t="shared" si="52"/>
        <v/>
      </c>
      <c r="S151" s="1865" t="str">
        <f t="shared" si="52"/>
        <v/>
      </c>
      <c r="T151" s="1865" t="str">
        <f t="shared" si="52"/>
        <v/>
      </c>
      <c r="U151" s="1865" t="str">
        <f t="shared" si="52"/>
        <v/>
      </c>
      <c r="V151" s="1865" t="str">
        <f t="shared" si="52"/>
        <v/>
      </c>
      <c r="W151" s="1865" t="str">
        <f t="shared" si="52"/>
        <v/>
      </c>
      <c r="X151" s="1865" t="str">
        <f t="shared" si="52"/>
        <v/>
      </c>
      <c r="Y151" s="1865" t="str">
        <f t="shared" si="52"/>
        <v/>
      </c>
      <c r="Z151" s="1865" t="str">
        <f t="shared" si="52"/>
        <v/>
      </c>
      <c r="AA151" s="1865" t="str">
        <f t="shared" si="52"/>
        <v/>
      </c>
      <c r="AB151" s="1865" t="str">
        <f t="shared" si="52"/>
        <v/>
      </c>
      <c r="AC151" s="1865" t="str">
        <f t="shared" si="52"/>
        <v/>
      </c>
      <c r="AD151" s="1865" t="str">
        <f t="shared" si="52"/>
        <v/>
      </c>
      <c r="AE151" s="1865" t="str">
        <f t="shared" si="52"/>
        <v/>
      </c>
      <c r="AF151" s="1865" t="str">
        <f t="shared" si="52"/>
        <v/>
      </c>
      <c r="AG151" s="1865" t="str">
        <f t="shared" si="52"/>
        <v/>
      </c>
      <c r="AH151" s="1863" t="s">
        <v>2457</v>
      </c>
      <c r="AI151" s="1864">
        <f>+COUNTIF(C152:AG152,"夏休")+COUNTIF(C152:AG152,"冬休")+COUNTIF(C152:AG152,"中止")</f>
        <v>0</v>
      </c>
    </row>
    <row r="152" spans="2:36" s="1866" customFormat="1" ht="13.5" customHeight="1">
      <c r="B152" s="4090" t="s">
        <v>2458</v>
      </c>
      <c r="C152" s="4092"/>
      <c r="D152" s="4087"/>
      <c r="E152" s="4087"/>
      <c r="F152" s="4087"/>
      <c r="G152" s="4087"/>
      <c r="H152" s="4087"/>
      <c r="I152" s="4087"/>
      <c r="J152" s="4087"/>
      <c r="K152" s="4087"/>
      <c r="L152" s="4087"/>
      <c r="M152" s="4087"/>
      <c r="N152" s="4087"/>
      <c r="O152" s="4087"/>
      <c r="P152" s="4087"/>
      <c r="Q152" s="4087"/>
      <c r="R152" s="4087"/>
      <c r="S152" s="4087"/>
      <c r="T152" s="4087"/>
      <c r="U152" s="4087"/>
      <c r="V152" s="4087"/>
      <c r="W152" s="4087"/>
      <c r="X152" s="4087"/>
      <c r="Y152" s="4087"/>
      <c r="Z152" s="4087"/>
      <c r="AA152" s="4087"/>
      <c r="AB152" s="4087"/>
      <c r="AC152" s="4087"/>
      <c r="AD152" s="4087"/>
      <c r="AE152" s="4087"/>
      <c r="AF152" s="4087"/>
      <c r="AG152" s="4114"/>
      <c r="AH152" s="1867" t="s">
        <v>1187</v>
      </c>
      <c r="AI152" s="1868">
        <f>COUNT(C150:AG150)-AI151</f>
        <v>0</v>
      </c>
    </row>
    <row r="153" spans="2:36" s="1866" customFormat="1" ht="13.5" customHeight="1">
      <c r="B153" s="4091"/>
      <c r="C153" s="4092"/>
      <c r="D153" s="4087"/>
      <c r="E153" s="4087"/>
      <c r="F153" s="4087"/>
      <c r="G153" s="4087"/>
      <c r="H153" s="4087"/>
      <c r="I153" s="4087"/>
      <c r="J153" s="4087"/>
      <c r="K153" s="4087"/>
      <c r="L153" s="4087"/>
      <c r="M153" s="4087"/>
      <c r="N153" s="4087"/>
      <c r="O153" s="4087"/>
      <c r="P153" s="4087"/>
      <c r="Q153" s="4087"/>
      <c r="R153" s="4087"/>
      <c r="S153" s="4087"/>
      <c r="T153" s="4087"/>
      <c r="U153" s="4087"/>
      <c r="V153" s="4087"/>
      <c r="W153" s="4087"/>
      <c r="X153" s="4087"/>
      <c r="Y153" s="4087"/>
      <c r="Z153" s="4087"/>
      <c r="AA153" s="4087"/>
      <c r="AB153" s="4087"/>
      <c r="AC153" s="4087"/>
      <c r="AD153" s="4087"/>
      <c r="AE153" s="4087"/>
      <c r="AF153" s="4087"/>
      <c r="AG153" s="4114"/>
      <c r="AH153" s="1867" t="s">
        <v>1188</v>
      </c>
      <c r="AI153" s="1869">
        <f>+COUNTIF(C154:AG155,"休")</f>
        <v>0</v>
      </c>
      <c r="AJ153" s="1870" t="e">
        <f>IF(AI154&gt;0.285,"",IF(AI153&lt;AI150,"←計画日数が足りません",""))</f>
        <v>#DIV/0!</v>
      </c>
    </row>
    <row r="154" spans="2:36" s="1866" customFormat="1" ht="13.5" customHeight="1">
      <c r="B154" s="4115" t="s">
        <v>1175</v>
      </c>
      <c r="C154" s="4113"/>
      <c r="D154" s="4113"/>
      <c r="E154" s="4113"/>
      <c r="F154" s="4113"/>
      <c r="G154" s="4113"/>
      <c r="H154" s="4113"/>
      <c r="I154" s="4113"/>
      <c r="J154" s="4113"/>
      <c r="K154" s="4113"/>
      <c r="L154" s="4113"/>
      <c r="M154" s="4113"/>
      <c r="N154" s="4113"/>
      <c r="O154" s="4113"/>
      <c r="P154" s="4113"/>
      <c r="Q154" s="4113"/>
      <c r="R154" s="4113"/>
      <c r="S154" s="4113"/>
      <c r="T154" s="4113"/>
      <c r="U154" s="4113"/>
      <c r="V154" s="4113"/>
      <c r="W154" s="4113"/>
      <c r="X154" s="4113"/>
      <c r="Y154" s="4113"/>
      <c r="Z154" s="4113"/>
      <c r="AA154" s="4113"/>
      <c r="AB154" s="4113"/>
      <c r="AC154" s="4113"/>
      <c r="AD154" s="4113"/>
      <c r="AE154" s="4113"/>
      <c r="AF154" s="4113"/>
      <c r="AG154" s="4119"/>
      <c r="AH154" s="1867" t="s">
        <v>1189</v>
      </c>
      <c r="AI154" s="1871" t="e">
        <f>+AI153/AI152</f>
        <v>#DIV/0!</v>
      </c>
    </row>
    <row r="155" spans="2:36" s="1866" customFormat="1">
      <c r="B155" s="4115"/>
      <c r="C155" s="4113"/>
      <c r="D155" s="4113"/>
      <c r="E155" s="4113"/>
      <c r="F155" s="4113"/>
      <c r="G155" s="4113"/>
      <c r="H155" s="4113"/>
      <c r="I155" s="4113"/>
      <c r="J155" s="4113"/>
      <c r="K155" s="4113"/>
      <c r="L155" s="4113"/>
      <c r="M155" s="4113"/>
      <c r="N155" s="4113"/>
      <c r="O155" s="4113"/>
      <c r="P155" s="4113"/>
      <c r="Q155" s="4113"/>
      <c r="R155" s="4113"/>
      <c r="S155" s="4113"/>
      <c r="T155" s="4113"/>
      <c r="U155" s="4113"/>
      <c r="V155" s="4113"/>
      <c r="W155" s="4113"/>
      <c r="X155" s="4113"/>
      <c r="Y155" s="4113"/>
      <c r="Z155" s="4113"/>
      <c r="AA155" s="4113"/>
      <c r="AB155" s="4113"/>
      <c r="AC155" s="4113"/>
      <c r="AD155" s="4113"/>
      <c r="AE155" s="4113"/>
      <c r="AF155" s="4113"/>
      <c r="AG155" s="4119"/>
      <c r="AH155" s="1867" t="s">
        <v>1169</v>
      </c>
      <c r="AI155" s="1869">
        <f>+COUNTA(C156:AG157)</f>
        <v>0</v>
      </c>
    </row>
    <row r="156" spans="2:36" s="1866" customFormat="1">
      <c r="B156" s="4120" t="s">
        <v>1178</v>
      </c>
      <c r="C156" s="4117"/>
      <c r="D156" s="4117"/>
      <c r="E156" s="4117"/>
      <c r="F156" s="4117"/>
      <c r="G156" s="4117"/>
      <c r="H156" s="4117"/>
      <c r="I156" s="4117"/>
      <c r="J156" s="4117"/>
      <c r="K156" s="4117"/>
      <c r="L156" s="4117"/>
      <c r="M156" s="4117"/>
      <c r="N156" s="4117"/>
      <c r="O156" s="4117"/>
      <c r="P156" s="4117"/>
      <c r="Q156" s="4117"/>
      <c r="R156" s="4117"/>
      <c r="S156" s="4117"/>
      <c r="T156" s="4117"/>
      <c r="U156" s="4117"/>
      <c r="V156" s="4117"/>
      <c r="W156" s="4117"/>
      <c r="X156" s="4117"/>
      <c r="Y156" s="4117"/>
      <c r="Z156" s="4117"/>
      <c r="AA156" s="4117"/>
      <c r="AB156" s="4117"/>
      <c r="AC156" s="4117"/>
      <c r="AD156" s="4117"/>
      <c r="AE156" s="4117"/>
      <c r="AF156" s="4117"/>
      <c r="AG156" s="4124"/>
      <c r="AH156" s="1872" t="s">
        <v>1190</v>
      </c>
      <c r="AI156" s="1873" t="e">
        <f>+AI155/AI152</f>
        <v>#DIV/0!</v>
      </c>
    </row>
    <row r="157" spans="2:36" s="1866" customFormat="1">
      <c r="B157" s="4121"/>
      <c r="C157" s="4118"/>
      <c r="D157" s="4118"/>
      <c r="E157" s="4118"/>
      <c r="F157" s="4118"/>
      <c r="G157" s="4118"/>
      <c r="H157" s="4118"/>
      <c r="I157" s="4118"/>
      <c r="J157" s="4118"/>
      <c r="K157" s="4118"/>
      <c r="L157" s="4118"/>
      <c r="M157" s="4118"/>
      <c r="N157" s="4118"/>
      <c r="O157" s="4118"/>
      <c r="P157" s="4118"/>
      <c r="Q157" s="4118"/>
      <c r="R157" s="4118"/>
      <c r="S157" s="4118"/>
      <c r="T157" s="4118"/>
      <c r="U157" s="4118"/>
      <c r="V157" s="4118"/>
      <c r="W157" s="4118"/>
      <c r="X157" s="4118"/>
      <c r="Y157" s="4118"/>
      <c r="Z157" s="4118"/>
      <c r="AA157" s="4118"/>
      <c r="AB157" s="4118"/>
      <c r="AC157" s="4118"/>
      <c r="AD157" s="4118"/>
      <c r="AE157" s="4118"/>
      <c r="AF157" s="4118"/>
      <c r="AG157" s="4125"/>
      <c r="AH157" s="1876" t="s">
        <v>2459</v>
      </c>
      <c r="AI157" s="1877" t="str">
        <f>IF(7&gt;AI152,"対象外",IF(AI155&gt;=AI150,"OK","NG"))</f>
        <v>対象外</v>
      </c>
      <c r="AJ157" s="1870" t="str">
        <f>IF(AI157="対象外","←７日間に満たない期間は達成判定の対象外",IF(AI157="NG","←月単位未達成","←月単位達成"))</f>
        <v>←７日間に満たない期間は達成判定の対象外</v>
      </c>
    </row>
    <row r="158" spans="2:36" hidden="1">
      <c r="B158" s="1854"/>
      <c r="C158" s="1878" t="e">
        <f t="shared" ref="C158:AG158" si="53">IF(AND(DAY(C150)&gt;=22,DAY(C150)&lt;=28,C151="土"),1,0)</f>
        <v>#VALUE!</v>
      </c>
      <c r="D158" s="1878" t="e">
        <f t="shared" si="53"/>
        <v>#VALUE!</v>
      </c>
      <c r="E158" s="1878" t="e">
        <f t="shared" si="53"/>
        <v>#VALUE!</v>
      </c>
      <c r="F158" s="1878" t="e">
        <f t="shared" si="53"/>
        <v>#VALUE!</v>
      </c>
      <c r="G158" s="1878" t="e">
        <f t="shared" si="53"/>
        <v>#VALUE!</v>
      </c>
      <c r="H158" s="1878" t="e">
        <f t="shared" si="53"/>
        <v>#VALUE!</v>
      </c>
      <c r="I158" s="1878" t="e">
        <f t="shared" si="53"/>
        <v>#VALUE!</v>
      </c>
      <c r="J158" s="1878" t="e">
        <f t="shared" si="53"/>
        <v>#VALUE!</v>
      </c>
      <c r="K158" s="1878" t="e">
        <f t="shared" si="53"/>
        <v>#VALUE!</v>
      </c>
      <c r="L158" s="1878" t="e">
        <f t="shared" si="53"/>
        <v>#VALUE!</v>
      </c>
      <c r="M158" s="1878" t="e">
        <f t="shared" si="53"/>
        <v>#VALUE!</v>
      </c>
      <c r="N158" s="1878" t="e">
        <f t="shared" si="53"/>
        <v>#VALUE!</v>
      </c>
      <c r="O158" s="1878" t="e">
        <f t="shared" si="53"/>
        <v>#VALUE!</v>
      </c>
      <c r="P158" s="1878" t="e">
        <f t="shared" si="53"/>
        <v>#VALUE!</v>
      </c>
      <c r="Q158" s="1878" t="e">
        <f t="shared" si="53"/>
        <v>#VALUE!</v>
      </c>
      <c r="R158" s="1878" t="e">
        <f t="shared" si="53"/>
        <v>#VALUE!</v>
      </c>
      <c r="S158" s="1878" t="e">
        <f t="shared" si="53"/>
        <v>#VALUE!</v>
      </c>
      <c r="T158" s="1878" t="e">
        <f t="shared" si="53"/>
        <v>#VALUE!</v>
      </c>
      <c r="U158" s="1878" t="e">
        <f t="shared" si="53"/>
        <v>#VALUE!</v>
      </c>
      <c r="V158" s="1878" t="e">
        <f t="shared" si="53"/>
        <v>#VALUE!</v>
      </c>
      <c r="W158" s="1878" t="e">
        <f t="shared" si="53"/>
        <v>#VALUE!</v>
      </c>
      <c r="X158" s="1878" t="e">
        <f t="shared" si="53"/>
        <v>#VALUE!</v>
      </c>
      <c r="Y158" s="1878" t="e">
        <f t="shared" si="53"/>
        <v>#VALUE!</v>
      </c>
      <c r="Z158" s="1878" t="e">
        <f t="shared" si="53"/>
        <v>#VALUE!</v>
      </c>
      <c r="AA158" s="1878" t="e">
        <f t="shared" si="53"/>
        <v>#VALUE!</v>
      </c>
      <c r="AB158" s="1878" t="e">
        <f t="shared" si="53"/>
        <v>#VALUE!</v>
      </c>
      <c r="AC158" s="1878" t="e">
        <f t="shared" si="53"/>
        <v>#VALUE!</v>
      </c>
      <c r="AD158" s="1878" t="e">
        <f t="shared" si="53"/>
        <v>#VALUE!</v>
      </c>
      <c r="AE158" s="1878" t="e">
        <f t="shared" si="53"/>
        <v>#VALUE!</v>
      </c>
      <c r="AF158" s="1878" t="e">
        <f t="shared" si="53"/>
        <v>#VALUE!</v>
      </c>
      <c r="AG158" s="1878" t="e">
        <f t="shared" si="53"/>
        <v>#VALUE!</v>
      </c>
      <c r="AH158" s="1879" t="s">
        <v>2460</v>
      </c>
      <c r="AI158" s="1880">
        <f>_xlfn.AGGREGATE(9,6,C158:AG158)</f>
        <v>0</v>
      </c>
      <c r="AJ158" s="1870"/>
    </row>
    <row r="159" spans="2:36" hidden="1">
      <c r="B159" s="1854"/>
      <c r="C159" s="1881" t="e">
        <f t="shared" ref="C159:AG159" si="54">IF(AND(DAY(C150)&gt;=22,DAY(C150)&lt;=28,C151="土",OR(C156="休",C156="雨")),1,0)</f>
        <v>#VALUE!</v>
      </c>
      <c r="D159" s="1881" t="e">
        <f t="shared" si="54"/>
        <v>#VALUE!</v>
      </c>
      <c r="E159" s="1881" t="e">
        <f t="shared" si="54"/>
        <v>#VALUE!</v>
      </c>
      <c r="F159" s="1881" t="e">
        <f t="shared" si="54"/>
        <v>#VALUE!</v>
      </c>
      <c r="G159" s="1881" t="e">
        <f t="shared" si="54"/>
        <v>#VALUE!</v>
      </c>
      <c r="H159" s="1881" t="e">
        <f t="shared" si="54"/>
        <v>#VALUE!</v>
      </c>
      <c r="I159" s="1881" t="e">
        <f t="shared" si="54"/>
        <v>#VALUE!</v>
      </c>
      <c r="J159" s="1881" t="e">
        <f t="shared" si="54"/>
        <v>#VALUE!</v>
      </c>
      <c r="K159" s="1881" t="e">
        <f t="shared" si="54"/>
        <v>#VALUE!</v>
      </c>
      <c r="L159" s="1881" t="e">
        <f t="shared" si="54"/>
        <v>#VALUE!</v>
      </c>
      <c r="M159" s="1881" t="e">
        <f t="shared" si="54"/>
        <v>#VALUE!</v>
      </c>
      <c r="N159" s="1881" t="e">
        <f t="shared" si="54"/>
        <v>#VALUE!</v>
      </c>
      <c r="O159" s="1881" t="e">
        <f t="shared" si="54"/>
        <v>#VALUE!</v>
      </c>
      <c r="P159" s="1881" t="e">
        <f t="shared" si="54"/>
        <v>#VALUE!</v>
      </c>
      <c r="Q159" s="1881" t="e">
        <f t="shared" si="54"/>
        <v>#VALUE!</v>
      </c>
      <c r="R159" s="1881" t="e">
        <f t="shared" si="54"/>
        <v>#VALUE!</v>
      </c>
      <c r="S159" s="1881" t="e">
        <f t="shared" si="54"/>
        <v>#VALUE!</v>
      </c>
      <c r="T159" s="1881" t="e">
        <f t="shared" si="54"/>
        <v>#VALUE!</v>
      </c>
      <c r="U159" s="1881" t="e">
        <f t="shared" si="54"/>
        <v>#VALUE!</v>
      </c>
      <c r="V159" s="1881" t="e">
        <f t="shared" si="54"/>
        <v>#VALUE!</v>
      </c>
      <c r="W159" s="1881" t="e">
        <f t="shared" si="54"/>
        <v>#VALUE!</v>
      </c>
      <c r="X159" s="1881" t="e">
        <f t="shared" si="54"/>
        <v>#VALUE!</v>
      </c>
      <c r="Y159" s="1881" t="e">
        <f t="shared" si="54"/>
        <v>#VALUE!</v>
      </c>
      <c r="Z159" s="1881" t="e">
        <f t="shared" si="54"/>
        <v>#VALUE!</v>
      </c>
      <c r="AA159" s="1881" t="e">
        <f t="shared" si="54"/>
        <v>#VALUE!</v>
      </c>
      <c r="AB159" s="1881" t="e">
        <f t="shared" si="54"/>
        <v>#VALUE!</v>
      </c>
      <c r="AC159" s="1881" t="e">
        <f t="shared" si="54"/>
        <v>#VALUE!</v>
      </c>
      <c r="AD159" s="1881" t="e">
        <f t="shared" si="54"/>
        <v>#VALUE!</v>
      </c>
      <c r="AE159" s="1881" t="e">
        <f t="shared" si="54"/>
        <v>#VALUE!</v>
      </c>
      <c r="AF159" s="1881" t="e">
        <f t="shared" si="54"/>
        <v>#VALUE!</v>
      </c>
      <c r="AG159" s="1881" t="e">
        <f t="shared" si="54"/>
        <v>#VALUE!</v>
      </c>
      <c r="AH159" s="1882" t="s">
        <v>2461</v>
      </c>
      <c r="AI159" s="1880">
        <f>_xlfn.AGGREGATE(9,6,C159:AG159)</f>
        <v>0</v>
      </c>
      <c r="AJ159" s="1870"/>
    </row>
    <row r="160" spans="2:36" s="1866" customFormat="1">
      <c r="B160" s="1890"/>
      <c r="C160" s="1890"/>
      <c r="D160" s="1890"/>
      <c r="E160" s="1890"/>
      <c r="F160" s="1878"/>
      <c r="G160" s="1890"/>
      <c r="H160" s="1890"/>
      <c r="I160" s="1890"/>
      <c r="J160" s="1890"/>
      <c r="K160" s="1890"/>
      <c r="L160" s="1890"/>
      <c r="M160" s="1890"/>
      <c r="N160" s="1890"/>
      <c r="O160" s="1890"/>
      <c r="P160" s="1890"/>
      <c r="Q160" s="1890"/>
      <c r="R160" s="1890"/>
      <c r="S160" s="1890"/>
      <c r="T160" s="1890"/>
      <c r="U160" s="1890"/>
      <c r="V160" s="1890"/>
      <c r="W160" s="1890"/>
      <c r="X160" s="1890"/>
      <c r="Y160" s="1890"/>
      <c r="Z160" s="1890"/>
      <c r="AA160" s="1890"/>
      <c r="AB160" s="1890"/>
      <c r="AC160" s="1890"/>
      <c r="AD160" s="1890"/>
      <c r="AE160" s="1890"/>
      <c r="AF160" s="1890"/>
      <c r="AG160" s="1890"/>
      <c r="AI160" s="1890"/>
    </row>
    <row r="161" spans="2:36" hidden="1">
      <c r="C161" s="1836" t="e">
        <f>YEAR(C164)</f>
        <v>#VALUE!</v>
      </c>
      <c r="D161" s="1836" t="e">
        <f>MONTH(C164)</f>
        <v>#VALUE!</v>
      </c>
    </row>
    <row r="162" spans="2:36">
      <c r="B162" s="1840" t="s">
        <v>2454</v>
      </c>
      <c r="C162" s="4126" t="e">
        <f>C164</f>
        <v>#VALUE!</v>
      </c>
      <c r="D162" s="4088"/>
      <c r="E162" s="4088"/>
      <c r="F162" s="4088"/>
      <c r="G162" s="4088"/>
      <c r="H162" s="4088"/>
      <c r="I162" s="4088"/>
      <c r="J162" s="4088"/>
      <c r="K162" s="4088"/>
      <c r="L162" s="4088"/>
      <c r="M162" s="4088"/>
      <c r="N162" s="4088"/>
      <c r="O162" s="4088"/>
      <c r="P162" s="4088"/>
      <c r="Q162" s="4088"/>
      <c r="R162" s="4088"/>
      <c r="S162" s="4088"/>
      <c r="T162" s="4088"/>
      <c r="U162" s="4088"/>
      <c r="V162" s="4088"/>
      <c r="W162" s="4088"/>
      <c r="X162" s="4088"/>
      <c r="Y162" s="4088"/>
      <c r="Z162" s="4088"/>
      <c r="AA162" s="4088"/>
      <c r="AB162" s="4088"/>
      <c r="AC162" s="4088"/>
      <c r="AD162" s="4088"/>
      <c r="AE162" s="4088"/>
      <c r="AF162" s="4088"/>
      <c r="AG162" s="4088"/>
      <c r="AH162" s="4088"/>
      <c r="AI162" s="4089"/>
    </row>
    <row r="163" spans="2:36" hidden="1">
      <c r="B163" s="1884"/>
      <c r="C163" s="1862" t="e">
        <f>DATE($C161,$D161,1)</f>
        <v>#VALUE!</v>
      </c>
      <c r="D163" s="1862" t="e">
        <f t="shared" ref="D163:AG163" si="55">C163+1</f>
        <v>#VALUE!</v>
      </c>
      <c r="E163" s="1862" t="e">
        <f t="shared" si="55"/>
        <v>#VALUE!</v>
      </c>
      <c r="F163" s="1862" t="e">
        <f t="shared" si="55"/>
        <v>#VALUE!</v>
      </c>
      <c r="G163" s="1862" t="e">
        <f t="shared" si="55"/>
        <v>#VALUE!</v>
      </c>
      <c r="H163" s="1862" t="e">
        <f t="shared" si="55"/>
        <v>#VALUE!</v>
      </c>
      <c r="I163" s="1862" t="e">
        <f t="shared" si="55"/>
        <v>#VALUE!</v>
      </c>
      <c r="J163" s="1862" t="e">
        <f t="shared" si="55"/>
        <v>#VALUE!</v>
      </c>
      <c r="K163" s="1862" t="e">
        <f t="shared" si="55"/>
        <v>#VALUE!</v>
      </c>
      <c r="L163" s="1862" t="e">
        <f t="shared" si="55"/>
        <v>#VALUE!</v>
      </c>
      <c r="M163" s="1862" t="e">
        <f t="shared" si="55"/>
        <v>#VALUE!</v>
      </c>
      <c r="N163" s="1862" t="e">
        <f t="shared" si="55"/>
        <v>#VALUE!</v>
      </c>
      <c r="O163" s="1862" t="e">
        <f t="shared" si="55"/>
        <v>#VALUE!</v>
      </c>
      <c r="P163" s="1862" t="e">
        <f t="shared" si="55"/>
        <v>#VALUE!</v>
      </c>
      <c r="Q163" s="1862" t="e">
        <f t="shared" si="55"/>
        <v>#VALUE!</v>
      </c>
      <c r="R163" s="1862" t="e">
        <f t="shared" si="55"/>
        <v>#VALUE!</v>
      </c>
      <c r="S163" s="1862" t="e">
        <f t="shared" si="55"/>
        <v>#VALUE!</v>
      </c>
      <c r="T163" s="1862" t="e">
        <f t="shared" si="55"/>
        <v>#VALUE!</v>
      </c>
      <c r="U163" s="1862" t="e">
        <f t="shared" si="55"/>
        <v>#VALUE!</v>
      </c>
      <c r="V163" s="1862" t="e">
        <f t="shared" si="55"/>
        <v>#VALUE!</v>
      </c>
      <c r="W163" s="1862" t="e">
        <f t="shared" si="55"/>
        <v>#VALUE!</v>
      </c>
      <c r="X163" s="1862" t="e">
        <f t="shared" si="55"/>
        <v>#VALUE!</v>
      </c>
      <c r="Y163" s="1862" t="e">
        <f t="shared" si="55"/>
        <v>#VALUE!</v>
      </c>
      <c r="Z163" s="1862" t="e">
        <f t="shared" si="55"/>
        <v>#VALUE!</v>
      </c>
      <c r="AA163" s="1862" t="e">
        <f t="shared" si="55"/>
        <v>#VALUE!</v>
      </c>
      <c r="AB163" s="1862" t="e">
        <f t="shared" si="55"/>
        <v>#VALUE!</v>
      </c>
      <c r="AC163" s="1862" t="e">
        <f t="shared" si="55"/>
        <v>#VALUE!</v>
      </c>
      <c r="AD163" s="1862" t="e">
        <f t="shared" si="55"/>
        <v>#VALUE!</v>
      </c>
      <c r="AE163" s="1862" t="e">
        <f t="shared" si="55"/>
        <v>#VALUE!</v>
      </c>
      <c r="AF163" s="1862" t="e">
        <f t="shared" si="55"/>
        <v>#VALUE!</v>
      </c>
      <c r="AG163" s="1862" t="e">
        <f t="shared" si="55"/>
        <v>#VALUE!</v>
      </c>
      <c r="AH163" s="1885"/>
      <c r="AI163" s="1886"/>
    </row>
    <row r="164" spans="2:36">
      <c r="B164" s="1887" t="s">
        <v>2455</v>
      </c>
      <c r="C164" s="1888" t="e">
        <f>IF(EDATE(C149,1)&gt;$G$5,"",EDATE(C149,1))</f>
        <v>#VALUE!</v>
      </c>
      <c r="D164" s="1862" t="e">
        <f t="shared" ref="D164:AG164" si="56">IF(D163&gt;$G$5,"",IF(C164=EOMONTH(DATE($C161,$D161,1),0),"",IF(C164="","",C164+1)))</f>
        <v>#VALUE!</v>
      </c>
      <c r="E164" s="1862" t="e">
        <f t="shared" si="56"/>
        <v>#VALUE!</v>
      </c>
      <c r="F164" s="1862" t="e">
        <f t="shared" si="56"/>
        <v>#VALUE!</v>
      </c>
      <c r="G164" s="1862" t="e">
        <f t="shared" si="56"/>
        <v>#VALUE!</v>
      </c>
      <c r="H164" s="1862" t="e">
        <f t="shared" si="56"/>
        <v>#VALUE!</v>
      </c>
      <c r="I164" s="1862" t="e">
        <f t="shared" si="56"/>
        <v>#VALUE!</v>
      </c>
      <c r="J164" s="1862" t="e">
        <f t="shared" si="56"/>
        <v>#VALUE!</v>
      </c>
      <c r="K164" s="1862" t="e">
        <f t="shared" si="56"/>
        <v>#VALUE!</v>
      </c>
      <c r="L164" s="1862" t="e">
        <f t="shared" si="56"/>
        <v>#VALUE!</v>
      </c>
      <c r="M164" s="1862" t="e">
        <f t="shared" si="56"/>
        <v>#VALUE!</v>
      </c>
      <c r="N164" s="1862" t="e">
        <f t="shared" si="56"/>
        <v>#VALUE!</v>
      </c>
      <c r="O164" s="1862" t="e">
        <f t="shared" si="56"/>
        <v>#VALUE!</v>
      </c>
      <c r="P164" s="1862" t="e">
        <f t="shared" si="56"/>
        <v>#VALUE!</v>
      </c>
      <c r="Q164" s="1862" t="e">
        <f t="shared" si="56"/>
        <v>#VALUE!</v>
      </c>
      <c r="R164" s="1862" t="e">
        <f t="shared" si="56"/>
        <v>#VALUE!</v>
      </c>
      <c r="S164" s="1862" t="e">
        <f t="shared" si="56"/>
        <v>#VALUE!</v>
      </c>
      <c r="T164" s="1862" t="e">
        <f t="shared" si="56"/>
        <v>#VALUE!</v>
      </c>
      <c r="U164" s="1862" t="e">
        <f t="shared" si="56"/>
        <v>#VALUE!</v>
      </c>
      <c r="V164" s="1862" t="e">
        <f t="shared" si="56"/>
        <v>#VALUE!</v>
      </c>
      <c r="W164" s="1862" t="e">
        <f t="shared" si="56"/>
        <v>#VALUE!</v>
      </c>
      <c r="X164" s="1862" t="e">
        <f t="shared" si="56"/>
        <v>#VALUE!</v>
      </c>
      <c r="Y164" s="1862" t="e">
        <f t="shared" si="56"/>
        <v>#VALUE!</v>
      </c>
      <c r="Z164" s="1862" t="e">
        <f t="shared" si="56"/>
        <v>#VALUE!</v>
      </c>
      <c r="AA164" s="1862" t="e">
        <f t="shared" si="56"/>
        <v>#VALUE!</v>
      </c>
      <c r="AB164" s="1862" t="e">
        <f t="shared" si="56"/>
        <v>#VALUE!</v>
      </c>
      <c r="AC164" s="1862" t="e">
        <f t="shared" si="56"/>
        <v>#VALUE!</v>
      </c>
      <c r="AD164" s="1862" t="e">
        <f t="shared" si="56"/>
        <v>#VALUE!</v>
      </c>
      <c r="AE164" s="1862" t="e">
        <f t="shared" si="56"/>
        <v>#VALUE!</v>
      </c>
      <c r="AF164" s="1862" t="e">
        <f t="shared" si="56"/>
        <v>#VALUE!</v>
      </c>
      <c r="AG164" s="1862" t="e">
        <f t="shared" si="56"/>
        <v>#VALUE!</v>
      </c>
      <c r="AH164" s="1863" t="s">
        <v>2456</v>
      </c>
      <c r="AI164" s="1864">
        <f>+COUNTIFS(C165:AG165,"土",C166:AG166,"")+COUNTIFS(C165:AG165,"日",C166:AG166,"")</f>
        <v>0</v>
      </c>
    </row>
    <row r="165" spans="2:36" s="1866" customFormat="1">
      <c r="B165" s="1889" t="s">
        <v>1184</v>
      </c>
      <c r="C165" s="1865" t="str">
        <f>IFERROR(TEXT(WEEKDAY(+C164),"aaa"),"")</f>
        <v/>
      </c>
      <c r="D165" s="1865" t="str">
        <f t="shared" ref="D165:AG165" si="57">IFERROR(TEXT(WEEKDAY(+D164),"aaa"),"")</f>
        <v/>
      </c>
      <c r="E165" s="1865" t="str">
        <f t="shared" si="57"/>
        <v/>
      </c>
      <c r="F165" s="1865" t="str">
        <f t="shared" si="57"/>
        <v/>
      </c>
      <c r="G165" s="1865" t="str">
        <f t="shared" si="57"/>
        <v/>
      </c>
      <c r="H165" s="1865" t="str">
        <f t="shared" si="57"/>
        <v/>
      </c>
      <c r="I165" s="1865" t="str">
        <f t="shared" si="57"/>
        <v/>
      </c>
      <c r="J165" s="1865" t="str">
        <f t="shared" si="57"/>
        <v/>
      </c>
      <c r="K165" s="1865" t="str">
        <f t="shared" si="57"/>
        <v/>
      </c>
      <c r="L165" s="1865" t="str">
        <f t="shared" si="57"/>
        <v/>
      </c>
      <c r="M165" s="1865" t="str">
        <f t="shared" si="57"/>
        <v/>
      </c>
      <c r="N165" s="1865" t="str">
        <f t="shared" si="57"/>
        <v/>
      </c>
      <c r="O165" s="1865" t="str">
        <f t="shared" si="57"/>
        <v/>
      </c>
      <c r="P165" s="1865" t="str">
        <f t="shared" si="57"/>
        <v/>
      </c>
      <c r="Q165" s="1865" t="str">
        <f t="shared" si="57"/>
        <v/>
      </c>
      <c r="R165" s="1865" t="str">
        <f t="shared" si="57"/>
        <v/>
      </c>
      <c r="S165" s="1865" t="str">
        <f t="shared" si="57"/>
        <v/>
      </c>
      <c r="T165" s="1865" t="str">
        <f t="shared" si="57"/>
        <v/>
      </c>
      <c r="U165" s="1865" t="str">
        <f t="shared" si="57"/>
        <v/>
      </c>
      <c r="V165" s="1865" t="str">
        <f t="shared" si="57"/>
        <v/>
      </c>
      <c r="W165" s="1865" t="str">
        <f t="shared" si="57"/>
        <v/>
      </c>
      <c r="X165" s="1865" t="str">
        <f t="shared" si="57"/>
        <v/>
      </c>
      <c r="Y165" s="1865" t="str">
        <f t="shared" si="57"/>
        <v/>
      </c>
      <c r="Z165" s="1865" t="str">
        <f t="shared" si="57"/>
        <v/>
      </c>
      <c r="AA165" s="1865" t="str">
        <f t="shared" si="57"/>
        <v/>
      </c>
      <c r="AB165" s="1865" t="str">
        <f t="shared" si="57"/>
        <v/>
      </c>
      <c r="AC165" s="1865" t="str">
        <f t="shared" si="57"/>
        <v/>
      </c>
      <c r="AD165" s="1865" t="str">
        <f t="shared" si="57"/>
        <v/>
      </c>
      <c r="AE165" s="1865" t="str">
        <f t="shared" si="57"/>
        <v/>
      </c>
      <c r="AF165" s="1865" t="str">
        <f t="shared" si="57"/>
        <v/>
      </c>
      <c r="AG165" s="1865" t="str">
        <f t="shared" si="57"/>
        <v/>
      </c>
      <c r="AH165" s="1863" t="s">
        <v>2457</v>
      </c>
      <c r="AI165" s="1864">
        <f>+COUNTIF(C166:AG166,"夏休")+COUNTIF(C166:AG166,"冬休")+COUNTIF(C166:AG166,"中止")</f>
        <v>0</v>
      </c>
    </row>
    <row r="166" spans="2:36" s="1866" customFormat="1" ht="13.5" customHeight="1">
      <c r="B166" s="4090" t="s">
        <v>2458</v>
      </c>
      <c r="C166" s="4092"/>
      <c r="D166" s="4087"/>
      <c r="E166" s="4087"/>
      <c r="F166" s="4087"/>
      <c r="G166" s="4087"/>
      <c r="H166" s="4087"/>
      <c r="I166" s="4087"/>
      <c r="J166" s="4087"/>
      <c r="K166" s="4087"/>
      <c r="L166" s="4087"/>
      <c r="M166" s="4087"/>
      <c r="N166" s="4087"/>
      <c r="O166" s="4087"/>
      <c r="P166" s="4087"/>
      <c r="Q166" s="4087"/>
      <c r="R166" s="4087"/>
      <c r="S166" s="4087"/>
      <c r="T166" s="4087"/>
      <c r="U166" s="4087"/>
      <c r="V166" s="4087"/>
      <c r="W166" s="4087"/>
      <c r="X166" s="4087"/>
      <c r="Y166" s="4087"/>
      <c r="Z166" s="4087"/>
      <c r="AA166" s="4087"/>
      <c r="AB166" s="4087"/>
      <c r="AC166" s="4087"/>
      <c r="AD166" s="4087"/>
      <c r="AE166" s="4087"/>
      <c r="AF166" s="4087"/>
      <c r="AG166" s="4114"/>
      <c r="AH166" s="1867" t="s">
        <v>1187</v>
      </c>
      <c r="AI166" s="1868">
        <f>COUNT(C164:AG164)-AI165</f>
        <v>0</v>
      </c>
    </row>
    <row r="167" spans="2:36" s="1866" customFormat="1" ht="13.5" customHeight="1">
      <c r="B167" s="4091"/>
      <c r="C167" s="4092"/>
      <c r="D167" s="4087"/>
      <c r="E167" s="4087"/>
      <c r="F167" s="4087"/>
      <c r="G167" s="4087"/>
      <c r="H167" s="4087"/>
      <c r="I167" s="4087"/>
      <c r="J167" s="4087"/>
      <c r="K167" s="4087"/>
      <c r="L167" s="4087"/>
      <c r="M167" s="4087"/>
      <c r="N167" s="4087"/>
      <c r="O167" s="4087"/>
      <c r="P167" s="4087"/>
      <c r="Q167" s="4087"/>
      <c r="R167" s="4087"/>
      <c r="S167" s="4087"/>
      <c r="T167" s="4087"/>
      <c r="U167" s="4087"/>
      <c r="V167" s="4087"/>
      <c r="W167" s="4087"/>
      <c r="X167" s="4087"/>
      <c r="Y167" s="4087"/>
      <c r="Z167" s="4087"/>
      <c r="AA167" s="4087"/>
      <c r="AB167" s="4087"/>
      <c r="AC167" s="4087"/>
      <c r="AD167" s="4087"/>
      <c r="AE167" s="4087"/>
      <c r="AF167" s="4087"/>
      <c r="AG167" s="4114"/>
      <c r="AH167" s="1867" t="s">
        <v>1188</v>
      </c>
      <c r="AI167" s="1869">
        <f>+COUNTIF(C168:AG169,"休")</f>
        <v>0</v>
      </c>
      <c r="AJ167" s="1870" t="e">
        <f>IF(AI168&gt;0.285,"",IF(AI167&lt;AI164,"←計画日数が足りません",""))</f>
        <v>#DIV/0!</v>
      </c>
    </row>
    <row r="168" spans="2:36" s="1866" customFormat="1" ht="13.5" customHeight="1">
      <c r="B168" s="4115" t="s">
        <v>1175</v>
      </c>
      <c r="C168" s="4116"/>
      <c r="D168" s="4113"/>
      <c r="E168" s="4113"/>
      <c r="F168" s="4113"/>
      <c r="G168" s="4113"/>
      <c r="H168" s="4113"/>
      <c r="I168" s="4113"/>
      <c r="J168" s="4113"/>
      <c r="K168" s="4113"/>
      <c r="L168" s="4113"/>
      <c r="M168" s="4113"/>
      <c r="N168" s="4113"/>
      <c r="O168" s="4113"/>
      <c r="P168" s="4113"/>
      <c r="Q168" s="4113"/>
      <c r="R168" s="4113"/>
      <c r="S168" s="4113"/>
      <c r="T168" s="4113"/>
      <c r="U168" s="4113"/>
      <c r="V168" s="4113"/>
      <c r="W168" s="4113"/>
      <c r="X168" s="4113"/>
      <c r="Y168" s="4113"/>
      <c r="Z168" s="4113"/>
      <c r="AA168" s="4113"/>
      <c r="AB168" s="4113"/>
      <c r="AC168" s="4113"/>
      <c r="AD168" s="4113"/>
      <c r="AE168" s="4113"/>
      <c r="AF168" s="4113"/>
      <c r="AG168" s="4119"/>
      <c r="AH168" s="1867" t="s">
        <v>1189</v>
      </c>
      <c r="AI168" s="1871" t="e">
        <f>+AI167/AI166</f>
        <v>#DIV/0!</v>
      </c>
    </row>
    <row r="169" spans="2:36" s="1866" customFormat="1">
      <c r="B169" s="4115"/>
      <c r="C169" s="4116"/>
      <c r="D169" s="4113"/>
      <c r="E169" s="4113"/>
      <c r="F169" s="4113"/>
      <c r="G169" s="4113"/>
      <c r="H169" s="4113"/>
      <c r="I169" s="4113"/>
      <c r="J169" s="4113"/>
      <c r="K169" s="4113"/>
      <c r="L169" s="4113"/>
      <c r="M169" s="4113"/>
      <c r="N169" s="4113"/>
      <c r="O169" s="4113"/>
      <c r="P169" s="4113"/>
      <c r="Q169" s="4113"/>
      <c r="R169" s="4113"/>
      <c r="S169" s="4113"/>
      <c r="T169" s="4113"/>
      <c r="U169" s="4113"/>
      <c r="V169" s="4113"/>
      <c r="W169" s="4113"/>
      <c r="X169" s="4113"/>
      <c r="Y169" s="4113"/>
      <c r="Z169" s="4113"/>
      <c r="AA169" s="4113"/>
      <c r="AB169" s="4113"/>
      <c r="AC169" s="4113"/>
      <c r="AD169" s="4113"/>
      <c r="AE169" s="4113"/>
      <c r="AF169" s="4113"/>
      <c r="AG169" s="4119"/>
      <c r="AH169" s="1867" t="s">
        <v>1169</v>
      </c>
      <c r="AI169" s="1869">
        <f>+COUNTA(C170:AG171)</f>
        <v>0</v>
      </c>
    </row>
    <row r="170" spans="2:36" s="1866" customFormat="1">
      <c r="B170" s="4120" t="s">
        <v>1178</v>
      </c>
      <c r="C170" s="4122"/>
      <c r="D170" s="4117"/>
      <c r="E170" s="4117"/>
      <c r="F170" s="4117"/>
      <c r="G170" s="4117"/>
      <c r="H170" s="4117"/>
      <c r="I170" s="4117"/>
      <c r="J170" s="4117"/>
      <c r="K170" s="4117"/>
      <c r="L170" s="4117"/>
      <c r="M170" s="4117"/>
      <c r="N170" s="4117"/>
      <c r="O170" s="4117"/>
      <c r="P170" s="4117"/>
      <c r="Q170" s="4117"/>
      <c r="R170" s="4117"/>
      <c r="S170" s="4117"/>
      <c r="T170" s="4117"/>
      <c r="U170" s="4117"/>
      <c r="V170" s="4117"/>
      <c r="W170" s="4117"/>
      <c r="X170" s="4117"/>
      <c r="Y170" s="4117"/>
      <c r="Z170" s="4117"/>
      <c r="AA170" s="4117"/>
      <c r="AB170" s="4117"/>
      <c r="AC170" s="4117"/>
      <c r="AD170" s="4117"/>
      <c r="AE170" s="4117"/>
      <c r="AF170" s="4117"/>
      <c r="AG170" s="4124"/>
      <c r="AH170" s="1872" t="s">
        <v>1190</v>
      </c>
      <c r="AI170" s="1873" t="e">
        <f>+AI169/AI166</f>
        <v>#DIV/0!</v>
      </c>
    </row>
    <row r="171" spans="2:36" s="1866" customFormat="1">
      <c r="B171" s="4121"/>
      <c r="C171" s="4123"/>
      <c r="D171" s="4118"/>
      <c r="E171" s="4118"/>
      <c r="F171" s="4118"/>
      <c r="G171" s="4118"/>
      <c r="H171" s="4118"/>
      <c r="I171" s="4118"/>
      <c r="J171" s="4118"/>
      <c r="K171" s="4118"/>
      <c r="L171" s="4118"/>
      <c r="M171" s="4118"/>
      <c r="N171" s="4118"/>
      <c r="O171" s="4118"/>
      <c r="P171" s="4118"/>
      <c r="Q171" s="4118"/>
      <c r="R171" s="4118"/>
      <c r="S171" s="4118"/>
      <c r="T171" s="4118"/>
      <c r="U171" s="4118"/>
      <c r="V171" s="4118"/>
      <c r="W171" s="4118"/>
      <c r="X171" s="4118"/>
      <c r="Y171" s="4118"/>
      <c r="Z171" s="4118"/>
      <c r="AA171" s="4118"/>
      <c r="AB171" s="4118"/>
      <c r="AC171" s="4118"/>
      <c r="AD171" s="4118"/>
      <c r="AE171" s="4118"/>
      <c r="AF171" s="4118"/>
      <c r="AG171" s="4125"/>
      <c r="AH171" s="1876" t="s">
        <v>2459</v>
      </c>
      <c r="AI171" s="1877" t="str">
        <f>IF(7&gt;AI166,"対象外",IF(AI169&gt;=AI164,"OK","NG"))</f>
        <v>対象外</v>
      </c>
      <c r="AJ171" s="1870" t="str">
        <f>IF(AI171="対象外","←７日間に満たない期間は達成判定の対象外",IF(AI171="NG","←月単位未達成","←月単位達成"))</f>
        <v>←７日間に満たない期間は達成判定の対象外</v>
      </c>
    </row>
    <row r="172" spans="2:36" hidden="1">
      <c r="B172" s="1854"/>
      <c r="C172" s="1878" t="e">
        <f t="shared" ref="C172:AG172" si="58">IF(AND(DAY(C164)&gt;=22,DAY(C164)&lt;=28,C165="土"),1,0)</f>
        <v>#VALUE!</v>
      </c>
      <c r="D172" s="1878" t="e">
        <f t="shared" si="58"/>
        <v>#VALUE!</v>
      </c>
      <c r="E172" s="1878" t="e">
        <f t="shared" si="58"/>
        <v>#VALUE!</v>
      </c>
      <c r="F172" s="1878" t="e">
        <f t="shared" si="58"/>
        <v>#VALUE!</v>
      </c>
      <c r="G172" s="1878" t="e">
        <f t="shared" si="58"/>
        <v>#VALUE!</v>
      </c>
      <c r="H172" s="1878" t="e">
        <f t="shared" si="58"/>
        <v>#VALUE!</v>
      </c>
      <c r="I172" s="1878" t="e">
        <f t="shared" si="58"/>
        <v>#VALUE!</v>
      </c>
      <c r="J172" s="1878" t="e">
        <f t="shared" si="58"/>
        <v>#VALUE!</v>
      </c>
      <c r="K172" s="1878" t="e">
        <f t="shared" si="58"/>
        <v>#VALUE!</v>
      </c>
      <c r="L172" s="1878" t="e">
        <f t="shared" si="58"/>
        <v>#VALUE!</v>
      </c>
      <c r="M172" s="1878" t="e">
        <f t="shared" si="58"/>
        <v>#VALUE!</v>
      </c>
      <c r="N172" s="1878" t="e">
        <f t="shared" si="58"/>
        <v>#VALUE!</v>
      </c>
      <c r="O172" s="1878" t="e">
        <f t="shared" si="58"/>
        <v>#VALUE!</v>
      </c>
      <c r="P172" s="1878" t="e">
        <f t="shared" si="58"/>
        <v>#VALUE!</v>
      </c>
      <c r="Q172" s="1878" t="e">
        <f t="shared" si="58"/>
        <v>#VALUE!</v>
      </c>
      <c r="R172" s="1878" t="e">
        <f t="shared" si="58"/>
        <v>#VALUE!</v>
      </c>
      <c r="S172" s="1878" t="e">
        <f t="shared" si="58"/>
        <v>#VALUE!</v>
      </c>
      <c r="T172" s="1878" t="e">
        <f t="shared" si="58"/>
        <v>#VALUE!</v>
      </c>
      <c r="U172" s="1878" t="e">
        <f t="shared" si="58"/>
        <v>#VALUE!</v>
      </c>
      <c r="V172" s="1878" t="e">
        <f t="shared" si="58"/>
        <v>#VALUE!</v>
      </c>
      <c r="W172" s="1878" t="e">
        <f t="shared" si="58"/>
        <v>#VALUE!</v>
      </c>
      <c r="X172" s="1878" t="e">
        <f t="shared" si="58"/>
        <v>#VALUE!</v>
      </c>
      <c r="Y172" s="1878" t="e">
        <f t="shared" si="58"/>
        <v>#VALUE!</v>
      </c>
      <c r="Z172" s="1878" t="e">
        <f t="shared" si="58"/>
        <v>#VALUE!</v>
      </c>
      <c r="AA172" s="1878" t="e">
        <f t="shared" si="58"/>
        <v>#VALUE!</v>
      </c>
      <c r="AB172" s="1878" t="e">
        <f t="shared" si="58"/>
        <v>#VALUE!</v>
      </c>
      <c r="AC172" s="1878" t="e">
        <f t="shared" si="58"/>
        <v>#VALUE!</v>
      </c>
      <c r="AD172" s="1878" t="e">
        <f t="shared" si="58"/>
        <v>#VALUE!</v>
      </c>
      <c r="AE172" s="1878" t="e">
        <f t="shared" si="58"/>
        <v>#VALUE!</v>
      </c>
      <c r="AF172" s="1878" t="e">
        <f t="shared" si="58"/>
        <v>#VALUE!</v>
      </c>
      <c r="AG172" s="1878" t="e">
        <f t="shared" si="58"/>
        <v>#VALUE!</v>
      </c>
      <c r="AH172" s="1879" t="s">
        <v>2460</v>
      </c>
      <c r="AI172" s="1880">
        <f>_xlfn.AGGREGATE(9,6,C172:AG172)</f>
        <v>0</v>
      </c>
      <c r="AJ172" s="1870"/>
    </row>
    <row r="173" spans="2:36" hidden="1">
      <c r="B173" s="1854"/>
      <c r="C173" s="1881" t="e">
        <f t="shared" ref="C173:AG173" si="59">IF(AND(DAY(C164)&gt;=22,DAY(C164)&lt;=28,C165="土",OR(C170="休",C170="雨")),1,0)</f>
        <v>#VALUE!</v>
      </c>
      <c r="D173" s="1881" t="e">
        <f t="shared" si="59"/>
        <v>#VALUE!</v>
      </c>
      <c r="E173" s="1881" t="e">
        <f t="shared" si="59"/>
        <v>#VALUE!</v>
      </c>
      <c r="F173" s="1881" t="e">
        <f t="shared" si="59"/>
        <v>#VALUE!</v>
      </c>
      <c r="G173" s="1881" t="e">
        <f t="shared" si="59"/>
        <v>#VALUE!</v>
      </c>
      <c r="H173" s="1881" t="e">
        <f t="shared" si="59"/>
        <v>#VALUE!</v>
      </c>
      <c r="I173" s="1881" t="e">
        <f t="shared" si="59"/>
        <v>#VALUE!</v>
      </c>
      <c r="J173" s="1881" t="e">
        <f t="shared" si="59"/>
        <v>#VALUE!</v>
      </c>
      <c r="K173" s="1881" t="e">
        <f t="shared" si="59"/>
        <v>#VALUE!</v>
      </c>
      <c r="L173" s="1881" t="e">
        <f t="shared" si="59"/>
        <v>#VALUE!</v>
      </c>
      <c r="M173" s="1881" t="e">
        <f t="shared" si="59"/>
        <v>#VALUE!</v>
      </c>
      <c r="N173" s="1881" t="e">
        <f t="shared" si="59"/>
        <v>#VALUE!</v>
      </c>
      <c r="O173" s="1881" t="e">
        <f t="shared" si="59"/>
        <v>#VALUE!</v>
      </c>
      <c r="P173" s="1881" t="e">
        <f t="shared" si="59"/>
        <v>#VALUE!</v>
      </c>
      <c r="Q173" s="1881" t="e">
        <f t="shared" si="59"/>
        <v>#VALUE!</v>
      </c>
      <c r="R173" s="1881" t="e">
        <f t="shared" si="59"/>
        <v>#VALUE!</v>
      </c>
      <c r="S173" s="1881" t="e">
        <f t="shared" si="59"/>
        <v>#VALUE!</v>
      </c>
      <c r="T173" s="1881" t="e">
        <f t="shared" si="59"/>
        <v>#VALUE!</v>
      </c>
      <c r="U173" s="1881" t="e">
        <f t="shared" si="59"/>
        <v>#VALUE!</v>
      </c>
      <c r="V173" s="1881" t="e">
        <f t="shared" si="59"/>
        <v>#VALUE!</v>
      </c>
      <c r="W173" s="1881" t="e">
        <f t="shared" si="59"/>
        <v>#VALUE!</v>
      </c>
      <c r="X173" s="1881" t="e">
        <f t="shared" si="59"/>
        <v>#VALUE!</v>
      </c>
      <c r="Y173" s="1881" t="e">
        <f t="shared" si="59"/>
        <v>#VALUE!</v>
      </c>
      <c r="Z173" s="1881" t="e">
        <f t="shared" si="59"/>
        <v>#VALUE!</v>
      </c>
      <c r="AA173" s="1881" t="e">
        <f t="shared" si="59"/>
        <v>#VALUE!</v>
      </c>
      <c r="AB173" s="1881" t="e">
        <f t="shared" si="59"/>
        <v>#VALUE!</v>
      </c>
      <c r="AC173" s="1881" t="e">
        <f t="shared" si="59"/>
        <v>#VALUE!</v>
      </c>
      <c r="AD173" s="1881" t="e">
        <f t="shared" si="59"/>
        <v>#VALUE!</v>
      </c>
      <c r="AE173" s="1881" t="e">
        <f t="shared" si="59"/>
        <v>#VALUE!</v>
      </c>
      <c r="AF173" s="1881" t="e">
        <f t="shared" si="59"/>
        <v>#VALUE!</v>
      </c>
      <c r="AG173" s="1881" t="e">
        <f t="shared" si="59"/>
        <v>#VALUE!</v>
      </c>
      <c r="AH173" s="1882" t="s">
        <v>2461</v>
      </c>
      <c r="AI173" s="1880">
        <f>_xlfn.AGGREGATE(9,6,C173:AG173)</f>
        <v>0</v>
      </c>
      <c r="AJ173" s="1870"/>
    </row>
    <row r="174" spans="2:36" s="1866" customFormat="1">
      <c r="B174" s="1890"/>
      <c r="C174" s="1890"/>
      <c r="D174" s="1890"/>
      <c r="E174" s="1890"/>
      <c r="F174" s="1890"/>
      <c r="G174" s="1890"/>
      <c r="H174" s="1890"/>
      <c r="I174" s="1890"/>
      <c r="J174" s="1890"/>
      <c r="K174" s="1890"/>
      <c r="L174" s="1890"/>
      <c r="M174" s="1890"/>
      <c r="N174" s="1890"/>
      <c r="O174" s="1890"/>
      <c r="P174" s="1890"/>
      <c r="Q174" s="1890"/>
      <c r="R174" s="1890"/>
      <c r="S174" s="1890"/>
      <c r="T174" s="1890"/>
      <c r="U174" s="1890"/>
      <c r="V174" s="1890"/>
      <c r="W174" s="1890"/>
      <c r="X174" s="1890"/>
      <c r="Y174" s="1890"/>
      <c r="Z174" s="1890"/>
      <c r="AA174" s="1890"/>
      <c r="AB174" s="1890"/>
      <c r="AC174" s="1890"/>
      <c r="AD174" s="1890"/>
      <c r="AE174" s="1890"/>
      <c r="AF174" s="1890"/>
      <c r="AG174" s="1890"/>
      <c r="AI174" s="1890"/>
    </row>
    <row r="175" spans="2:36" hidden="1">
      <c r="C175" s="1836" t="e">
        <f>YEAR(C178)</f>
        <v>#VALUE!</v>
      </c>
      <c r="D175" s="1836" t="e">
        <f>MONTH(C178)</f>
        <v>#VALUE!</v>
      </c>
    </row>
    <row r="176" spans="2:36">
      <c r="B176" s="1840" t="s">
        <v>2454</v>
      </c>
      <c r="C176" s="4126" t="e">
        <f>C178</f>
        <v>#VALUE!</v>
      </c>
      <c r="D176" s="4088"/>
      <c r="E176" s="4088"/>
      <c r="F176" s="4088"/>
      <c r="G176" s="4088"/>
      <c r="H176" s="4088"/>
      <c r="I176" s="4088"/>
      <c r="J176" s="4088"/>
      <c r="K176" s="4088"/>
      <c r="L176" s="4088"/>
      <c r="M176" s="4088"/>
      <c r="N176" s="4088"/>
      <c r="O176" s="4088"/>
      <c r="P176" s="4088"/>
      <c r="Q176" s="4088"/>
      <c r="R176" s="4088"/>
      <c r="S176" s="4088"/>
      <c r="T176" s="4088"/>
      <c r="U176" s="4088"/>
      <c r="V176" s="4088"/>
      <c r="W176" s="4088"/>
      <c r="X176" s="4088"/>
      <c r="Y176" s="4088"/>
      <c r="Z176" s="4088"/>
      <c r="AA176" s="4088"/>
      <c r="AB176" s="4088"/>
      <c r="AC176" s="4088"/>
      <c r="AD176" s="4088"/>
      <c r="AE176" s="4088"/>
      <c r="AF176" s="4088"/>
      <c r="AG176" s="4088"/>
      <c r="AH176" s="4088"/>
      <c r="AI176" s="4089"/>
    </row>
    <row r="177" spans="2:36">
      <c r="B177" s="1884"/>
      <c r="C177" s="1862" t="e">
        <f>DATE($C175,$D175,1)</f>
        <v>#VALUE!</v>
      </c>
      <c r="D177" s="1862" t="e">
        <f t="shared" ref="D177:AG177" si="60">C177+1</f>
        <v>#VALUE!</v>
      </c>
      <c r="E177" s="1862" t="e">
        <f t="shared" si="60"/>
        <v>#VALUE!</v>
      </c>
      <c r="F177" s="1862" t="e">
        <f t="shared" si="60"/>
        <v>#VALUE!</v>
      </c>
      <c r="G177" s="1862" t="e">
        <f t="shared" si="60"/>
        <v>#VALUE!</v>
      </c>
      <c r="H177" s="1862" t="e">
        <f t="shared" si="60"/>
        <v>#VALUE!</v>
      </c>
      <c r="I177" s="1862" t="e">
        <f t="shared" si="60"/>
        <v>#VALUE!</v>
      </c>
      <c r="J177" s="1862" t="e">
        <f t="shared" si="60"/>
        <v>#VALUE!</v>
      </c>
      <c r="K177" s="1862" t="e">
        <f t="shared" si="60"/>
        <v>#VALUE!</v>
      </c>
      <c r="L177" s="1862" t="e">
        <f t="shared" si="60"/>
        <v>#VALUE!</v>
      </c>
      <c r="M177" s="1862" t="e">
        <f t="shared" si="60"/>
        <v>#VALUE!</v>
      </c>
      <c r="N177" s="1862" t="e">
        <f t="shared" si="60"/>
        <v>#VALUE!</v>
      </c>
      <c r="O177" s="1862" t="e">
        <f t="shared" si="60"/>
        <v>#VALUE!</v>
      </c>
      <c r="P177" s="1862" t="e">
        <f t="shared" si="60"/>
        <v>#VALUE!</v>
      </c>
      <c r="Q177" s="1862" t="e">
        <f t="shared" si="60"/>
        <v>#VALUE!</v>
      </c>
      <c r="R177" s="1862" t="e">
        <f t="shared" si="60"/>
        <v>#VALUE!</v>
      </c>
      <c r="S177" s="1862" t="e">
        <f t="shared" si="60"/>
        <v>#VALUE!</v>
      </c>
      <c r="T177" s="1862" t="e">
        <f t="shared" si="60"/>
        <v>#VALUE!</v>
      </c>
      <c r="U177" s="1862" t="e">
        <f t="shared" si="60"/>
        <v>#VALUE!</v>
      </c>
      <c r="V177" s="1862" t="e">
        <f t="shared" si="60"/>
        <v>#VALUE!</v>
      </c>
      <c r="W177" s="1862" t="e">
        <f t="shared" si="60"/>
        <v>#VALUE!</v>
      </c>
      <c r="X177" s="1862" t="e">
        <f t="shared" si="60"/>
        <v>#VALUE!</v>
      </c>
      <c r="Y177" s="1862" t="e">
        <f t="shared" si="60"/>
        <v>#VALUE!</v>
      </c>
      <c r="Z177" s="1862" t="e">
        <f t="shared" si="60"/>
        <v>#VALUE!</v>
      </c>
      <c r="AA177" s="1862" t="e">
        <f t="shared" si="60"/>
        <v>#VALUE!</v>
      </c>
      <c r="AB177" s="1862" t="e">
        <f t="shared" si="60"/>
        <v>#VALUE!</v>
      </c>
      <c r="AC177" s="1862" t="e">
        <f t="shared" si="60"/>
        <v>#VALUE!</v>
      </c>
      <c r="AD177" s="1862" t="e">
        <f t="shared" si="60"/>
        <v>#VALUE!</v>
      </c>
      <c r="AE177" s="1862" t="e">
        <f t="shared" si="60"/>
        <v>#VALUE!</v>
      </c>
      <c r="AF177" s="1862" t="e">
        <f t="shared" si="60"/>
        <v>#VALUE!</v>
      </c>
      <c r="AG177" s="1862" t="e">
        <f t="shared" si="60"/>
        <v>#VALUE!</v>
      </c>
      <c r="AH177" s="1885"/>
      <c r="AI177" s="1886"/>
    </row>
    <row r="178" spans="2:36">
      <c r="B178" s="1887" t="s">
        <v>2455</v>
      </c>
      <c r="C178" s="1888" t="e">
        <f>IF(EDATE(C163,1)&gt;$G$5,"",EDATE(C163,1))</f>
        <v>#VALUE!</v>
      </c>
      <c r="D178" s="1862" t="e">
        <f t="shared" ref="D178:AG178" si="61">IF(D177&gt;$G$5,"",IF(C178=EOMONTH(DATE($C175,$D175,1),0),"",IF(C178="","",C178+1)))</f>
        <v>#VALUE!</v>
      </c>
      <c r="E178" s="1862" t="e">
        <f t="shared" si="61"/>
        <v>#VALUE!</v>
      </c>
      <c r="F178" s="1862" t="e">
        <f t="shared" si="61"/>
        <v>#VALUE!</v>
      </c>
      <c r="G178" s="1862" t="e">
        <f t="shared" si="61"/>
        <v>#VALUE!</v>
      </c>
      <c r="H178" s="1862" t="e">
        <f t="shared" si="61"/>
        <v>#VALUE!</v>
      </c>
      <c r="I178" s="1862" t="e">
        <f t="shared" si="61"/>
        <v>#VALUE!</v>
      </c>
      <c r="J178" s="1862" t="e">
        <f t="shared" si="61"/>
        <v>#VALUE!</v>
      </c>
      <c r="K178" s="1862" t="e">
        <f t="shared" si="61"/>
        <v>#VALUE!</v>
      </c>
      <c r="L178" s="1862" t="e">
        <f t="shared" si="61"/>
        <v>#VALUE!</v>
      </c>
      <c r="M178" s="1862" t="e">
        <f t="shared" si="61"/>
        <v>#VALUE!</v>
      </c>
      <c r="N178" s="1862" t="e">
        <f t="shared" si="61"/>
        <v>#VALUE!</v>
      </c>
      <c r="O178" s="1862" t="e">
        <f t="shared" si="61"/>
        <v>#VALUE!</v>
      </c>
      <c r="P178" s="1862" t="e">
        <f t="shared" si="61"/>
        <v>#VALUE!</v>
      </c>
      <c r="Q178" s="1862" t="e">
        <f t="shared" si="61"/>
        <v>#VALUE!</v>
      </c>
      <c r="R178" s="1862" t="e">
        <f t="shared" si="61"/>
        <v>#VALUE!</v>
      </c>
      <c r="S178" s="1862" t="e">
        <f t="shared" si="61"/>
        <v>#VALUE!</v>
      </c>
      <c r="T178" s="1862" t="e">
        <f t="shared" si="61"/>
        <v>#VALUE!</v>
      </c>
      <c r="U178" s="1862" t="e">
        <f t="shared" si="61"/>
        <v>#VALUE!</v>
      </c>
      <c r="V178" s="1862" t="e">
        <f t="shared" si="61"/>
        <v>#VALUE!</v>
      </c>
      <c r="W178" s="1862" t="e">
        <f t="shared" si="61"/>
        <v>#VALUE!</v>
      </c>
      <c r="X178" s="1862" t="e">
        <f t="shared" si="61"/>
        <v>#VALUE!</v>
      </c>
      <c r="Y178" s="1862" t="e">
        <f t="shared" si="61"/>
        <v>#VALUE!</v>
      </c>
      <c r="Z178" s="1862" t="e">
        <f t="shared" si="61"/>
        <v>#VALUE!</v>
      </c>
      <c r="AA178" s="1862" t="e">
        <f t="shared" si="61"/>
        <v>#VALUE!</v>
      </c>
      <c r="AB178" s="1862" t="e">
        <f t="shared" si="61"/>
        <v>#VALUE!</v>
      </c>
      <c r="AC178" s="1862" t="e">
        <f t="shared" si="61"/>
        <v>#VALUE!</v>
      </c>
      <c r="AD178" s="1862" t="e">
        <f t="shared" si="61"/>
        <v>#VALUE!</v>
      </c>
      <c r="AE178" s="1862" t="e">
        <f t="shared" si="61"/>
        <v>#VALUE!</v>
      </c>
      <c r="AF178" s="1862" t="e">
        <f t="shared" si="61"/>
        <v>#VALUE!</v>
      </c>
      <c r="AG178" s="1862" t="e">
        <f t="shared" si="61"/>
        <v>#VALUE!</v>
      </c>
      <c r="AH178" s="1863" t="s">
        <v>2456</v>
      </c>
      <c r="AI178" s="1864">
        <f>+COUNTIFS(C179:AG179,"土",C180:AG180,"")+COUNTIFS(C179:AG179,"日",C180:AG180,"")</f>
        <v>0</v>
      </c>
    </row>
    <row r="179" spans="2:36" s="1866" customFormat="1">
      <c r="B179" s="1889" t="s">
        <v>1184</v>
      </c>
      <c r="C179" s="1865" t="str">
        <f>IFERROR(TEXT(WEEKDAY(+C178),"aaa"),"")</f>
        <v/>
      </c>
      <c r="D179" s="1865" t="str">
        <f t="shared" ref="D179:AG179" si="62">IFERROR(TEXT(WEEKDAY(+D178),"aaa"),"")</f>
        <v/>
      </c>
      <c r="E179" s="1865" t="str">
        <f t="shared" si="62"/>
        <v/>
      </c>
      <c r="F179" s="1865" t="str">
        <f t="shared" si="62"/>
        <v/>
      </c>
      <c r="G179" s="1865" t="str">
        <f t="shared" si="62"/>
        <v/>
      </c>
      <c r="H179" s="1865" t="str">
        <f t="shared" si="62"/>
        <v/>
      </c>
      <c r="I179" s="1865" t="str">
        <f t="shared" si="62"/>
        <v/>
      </c>
      <c r="J179" s="1865" t="str">
        <f t="shared" si="62"/>
        <v/>
      </c>
      <c r="K179" s="1865" t="str">
        <f t="shared" si="62"/>
        <v/>
      </c>
      <c r="L179" s="1865" t="str">
        <f t="shared" si="62"/>
        <v/>
      </c>
      <c r="M179" s="1865" t="str">
        <f t="shared" si="62"/>
        <v/>
      </c>
      <c r="N179" s="1865" t="str">
        <f t="shared" si="62"/>
        <v/>
      </c>
      <c r="O179" s="1865" t="str">
        <f t="shared" si="62"/>
        <v/>
      </c>
      <c r="P179" s="1865" t="str">
        <f t="shared" si="62"/>
        <v/>
      </c>
      <c r="Q179" s="1865" t="str">
        <f t="shared" si="62"/>
        <v/>
      </c>
      <c r="R179" s="1865" t="str">
        <f t="shared" si="62"/>
        <v/>
      </c>
      <c r="S179" s="1865" t="str">
        <f t="shared" si="62"/>
        <v/>
      </c>
      <c r="T179" s="1865" t="str">
        <f t="shared" si="62"/>
        <v/>
      </c>
      <c r="U179" s="1865" t="str">
        <f t="shared" si="62"/>
        <v/>
      </c>
      <c r="V179" s="1865" t="str">
        <f t="shared" si="62"/>
        <v/>
      </c>
      <c r="W179" s="1865" t="str">
        <f t="shared" si="62"/>
        <v/>
      </c>
      <c r="X179" s="1865" t="str">
        <f t="shared" si="62"/>
        <v/>
      </c>
      <c r="Y179" s="1865" t="str">
        <f t="shared" si="62"/>
        <v/>
      </c>
      <c r="Z179" s="1865" t="str">
        <f t="shared" si="62"/>
        <v/>
      </c>
      <c r="AA179" s="1865" t="str">
        <f t="shared" si="62"/>
        <v/>
      </c>
      <c r="AB179" s="1865" t="str">
        <f t="shared" si="62"/>
        <v/>
      </c>
      <c r="AC179" s="1865" t="str">
        <f t="shared" si="62"/>
        <v/>
      </c>
      <c r="AD179" s="1865" t="str">
        <f t="shared" si="62"/>
        <v/>
      </c>
      <c r="AE179" s="1865" t="str">
        <f t="shared" si="62"/>
        <v/>
      </c>
      <c r="AF179" s="1865" t="str">
        <f t="shared" si="62"/>
        <v/>
      </c>
      <c r="AG179" s="1865" t="str">
        <f t="shared" si="62"/>
        <v/>
      </c>
      <c r="AH179" s="1863" t="s">
        <v>2457</v>
      </c>
      <c r="AI179" s="1864">
        <f>+COUNTIF(C180:AG180,"夏休")+COUNTIF(C180:AG180,"冬休")+COUNTIF(C180:AG180,"中止")</f>
        <v>0</v>
      </c>
    </row>
    <row r="180" spans="2:36" s="1866" customFormat="1" ht="13.5" customHeight="1">
      <c r="B180" s="4090" t="s">
        <v>2458</v>
      </c>
      <c r="C180" s="4092"/>
      <c r="D180" s="4087"/>
      <c r="E180" s="4087"/>
      <c r="F180" s="4087"/>
      <c r="G180" s="4087"/>
      <c r="H180" s="4087"/>
      <c r="I180" s="4087"/>
      <c r="J180" s="4087"/>
      <c r="K180" s="4087"/>
      <c r="L180" s="4087"/>
      <c r="M180" s="4087"/>
      <c r="N180" s="4087"/>
      <c r="O180" s="4087"/>
      <c r="P180" s="4087"/>
      <c r="Q180" s="4087"/>
      <c r="R180" s="4087"/>
      <c r="S180" s="4087"/>
      <c r="T180" s="4087"/>
      <c r="U180" s="4087"/>
      <c r="V180" s="4087"/>
      <c r="W180" s="4087"/>
      <c r="X180" s="4087"/>
      <c r="Y180" s="4087"/>
      <c r="Z180" s="4087"/>
      <c r="AA180" s="4087"/>
      <c r="AB180" s="4087"/>
      <c r="AC180" s="4087"/>
      <c r="AD180" s="4087"/>
      <c r="AE180" s="4087"/>
      <c r="AF180" s="4087"/>
      <c r="AG180" s="4114"/>
      <c r="AH180" s="1867" t="s">
        <v>1187</v>
      </c>
      <c r="AI180" s="1868">
        <f>COUNT(C178:AG178)-AI179</f>
        <v>0</v>
      </c>
    </row>
    <row r="181" spans="2:36" s="1866" customFormat="1" ht="13.5" customHeight="1">
      <c r="B181" s="4091"/>
      <c r="C181" s="4092"/>
      <c r="D181" s="4087"/>
      <c r="E181" s="4087"/>
      <c r="F181" s="4087"/>
      <c r="G181" s="4087"/>
      <c r="H181" s="4087"/>
      <c r="I181" s="4087"/>
      <c r="J181" s="4087"/>
      <c r="K181" s="4087"/>
      <c r="L181" s="4087"/>
      <c r="M181" s="4087"/>
      <c r="N181" s="4087"/>
      <c r="O181" s="4087"/>
      <c r="P181" s="4087"/>
      <c r="Q181" s="4087"/>
      <c r="R181" s="4087"/>
      <c r="S181" s="4087"/>
      <c r="T181" s="4087"/>
      <c r="U181" s="4087"/>
      <c r="V181" s="4087"/>
      <c r="W181" s="4087"/>
      <c r="X181" s="4087"/>
      <c r="Y181" s="4087"/>
      <c r="Z181" s="4087"/>
      <c r="AA181" s="4087"/>
      <c r="AB181" s="4087"/>
      <c r="AC181" s="4087"/>
      <c r="AD181" s="4087"/>
      <c r="AE181" s="4087"/>
      <c r="AF181" s="4087"/>
      <c r="AG181" s="4114"/>
      <c r="AH181" s="1867" t="s">
        <v>1188</v>
      </c>
      <c r="AI181" s="1869">
        <f>+COUNTIF(C182:AG183,"休")</f>
        <v>0</v>
      </c>
      <c r="AJ181" s="1870" t="e">
        <f>IF(AI182&gt;0.285,"",IF(AI181&lt;AI178,"←計画日数が足りません",""))</f>
        <v>#DIV/0!</v>
      </c>
    </row>
    <row r="182" spans="2:36" s="1866" customFormat="1" ht="13.5" customHeight="1">
      <c r="B182" s="4115" t="s">
        <v>1175</v>
      </c>
      <c r="C182" s="4116"/>
      <c r="D182" s="4113"/>
      <c r="E182" s="4113"/>
      <c r="F182" s="4113"/>
      <c r="G182" s="4113"/>
      <c r="H182" s="4113"/>
      <c r="I182" s="4113"/>
      <c r="J182" s="4113"/>
      <c r="K182" s="4113"/>
      <c r="L182" s="4113"/>
      <c r="M182" s="4113"/>
      <c r="N182" s="4113"/>
      <c r="O182" s="4113"/>
      <c r="P182" s="4113"/>
      <c r="Q182" s="4113"/>
      <c r="R182" s="4113"/>
      <c r="S182" s="4113"/>
      <c r="T182" s="4113"/>
      <c r="U182" s="4113"/>
      <c r="V182" s="4113"/>
      <c r="W182" s="4113"/>
      <c r="X182" s="4113"/>
      <c r="Y182" s="4113"/>
      <c r="Z182" s="4113"/>
      <c r="AA182" s="4113"/>
      <c r="AB182" s="4113"/>
      <c r="AC182" s="4113"/>
      <c r="AD182" s="4113"/>
      <c r="AE182" s="4113"/>
      <c r="AF182" s="4113"/>
      <c r="AG182" s="4119"/>
      <c r="AH182" s="1867" t="s">
        <v>1189</v>
      </c>
      <c r="AI182" s="1871" t="e">
        <f>+AI181/AI180</f>
        <v>#DIV/0!</v>
      </c>
    </row>
    <row r="183" spans="2:36" s="1866" customFormat="1">
      <c r="B183" s="4115"/>
      <c r="C183" s="4116"/>
      <c r="D183" s="4113"/>
      <c r="E183" s="4113"/>
      <c r="F183" s="4113"/>
      <c r="G183" s="4113"/>
      <c r="H183" s="4113"/>
      <c r="I183" s="4113"/>
      <c r="J183" s="4113"/>
      <c r="K183" s="4113"/>
      <c r="L183" s="4113"/>
      <c r="M183" s="4113"/>
      <c r="N183" s="4113"/>
      <c r="O183" s="4113"/>
      <c r="P183" s="4113"/>
      <c r="Q183" s="4113"/>
      <c r="R183" s="4113"/>
      <c r="S183" s="4113"/>
      <c r="T183" s="4113"/>
      <c r="U183" s="4113"/>
      <c r="V183" s="4113"/>
      <c r="W183" s="4113"/>
      <c r="X183" s="4113"/>
      <c r="Y183" s="4113"/>
      <c r="Z183" s="4113"/>
      <c r="AA183" s="4113"/>
      <c r="AB183" s="4113"/>
      <c r="AC183" s="4113"/>
      <c r="AD183" s="4113"/>
      <c r="AE183" s="4113"/>
      <c r="AF183" s="4113"/>
      <c r="AG183" s="4119"/>
      <c r="AH183" s="1867" t="s">
        <v>1169</v>
      </c>
      <c r="AI183" s="1869">
        <f>+COUNTA(C184:AG185)</f>
        <v>0</v>
      </c>
    </row>
    <row r="184" spans="2:36" s="1866" customFormat="1">
      <c r="B184" s="4120" t="s">
        <v>1178</v>
      </c>
      <c r="C184" s="4122"/>
      <c r="D184" s="4117"/>
      <c r="E184" s="4117"/>
      <c r="F184" s="4117"/>
      <c r="G184" s="4117"/>
      <c r="H184" s="4117"/>
      <c r="I184" s="4117"/>
      <c r="J184" s="4117"/>
      <c r="K184" s="4117"/>
      <c r="L184" s="4117"/>
      <c r="M184" s="4117"/>
      <c r="N184" s="4117"/>
      <c r="O184" s="4117"/>
      <c r="P184" s="4117"/>
      <c r="Q184" s="4117"/>
      <c r="R184" s="4117"/>
      <c r="S184" s="4117"/>
      <c r="T184" s="4117"/>
      <c r="U184" s="4117"/>
      <c r="V184" s="4117"/>
      <c r="W184" s="4117"/>
      <c r="X184" s="4117"/>
      <c r="Y184" s="4117"/>
      <c r="Z184" s="4117"/>
      <c r="AA184" s="4117"/>
      <c r="AB184" s="4117"/>
      <c r="AC184" s="4117"/>
      <c r="AD184" s="4117"/>
      <c r="AE184" s="4117"/>
      <c r="AF184" s="4117"/>
      <c r="AG184" s="4124"/>
      <c r="AH184" s="1872" t="s">
        <v>1190</v>
      </c>
      <c r="AI184" s="1873" t="e">
        <f>+AI183/AI180</f>
        <v>#DIV/0!</v>
      </c>
    </row>
    <row r="185" spans="2:36" s="1866" customFormat="1">
      <c r="B185" s="4121"/>
      <c r="C185" s="4123"/>
      <c r="D185" s="4118"/>
      <c r="E185" s="4118"/>
      <c r="F185" s="4118"/>
      <c r="G185" s="4118"/>
      <c r="H185" s="4118"/>
      <c r="I185" s="4118"/>
      <c r="J185" s="4118"/>
      <c r="K185" s="4118"/>
      <c r="L185" s="4118"/>
      <c r="M185" s="4118"/>
      <c r="N185" s="4118"/>
      <c r="O185" s="4118"/>
      <c r="P185" s="4118"/>
      <c r="Q185" s="4118"/>
      <c r="R185" s="4118"/>
      <c r="S185" s="4118"/>
      <c r="T185" s="4118"/>
      <c r="U185" s="4118"/>
      <c r="V185" s="4118"/>
      <c r="W185" s="4118"/>
      <c r="X185" s="4118"/>
      <c r="Y185" s="4118"/>
      <c r="Z185" s="4118"/>
      <c r="AA185" s="4118"/>
      <c r="AB185" s="4118"/>
      <c r="AC185" s="4118"/>
      <c r="AD185" s="4118"/>
      <c r="AE185" s="4118"/>
      <c r="AF185" s="4118"/>
      <c r="AG185" s="4125"/>
      <c r="AH185" s="1876" t="s">
        <v>2459</v>
      </c>
      <c r="AI185" s="1877" t="str">
        <f>IF(7&gt;AI180,"対象外",IF(AI183&gt;=AI178,"OK","NG"))</f>
        <v>対象外</v>
      </c>
      <c r="AJ185" s="1870" t="str">
        <f>IF(AI185="対象外","←７日間に満たない期間は達成判定の対象外",IF(AI185="NG","←月単位未達成","←月単位達成"))</f>
        <v>←７日間に満たない期間は達成判定の対象外</v>
      </c>
    </row>
    <row r="186" spans="2:36" hidden="1">
      <c r="B186" s="1854"/>
      <c r="C186" s="1878" t="e">
        <f t="shared" ref="C186:AG186" si="63">IF(AND(DAY(C178)&gt;=22,DAY(C178)&lt;=28,C179="土"),1,0)</f>
        <v>#VALUE!</v>
      </c>
      <c r="D186" s="1878" t="e">
        <f t="shared" si="63"/>
        <v>#VALUE!</v>
      </c>
      <c r="E186" s="1878" t="e">
        <f t="shared" si="63"/>
        <v>#VALUE!</v>
      </c>
      <c r="F186" s="1878" t="e">
        <f t="shared" si="63"/>
        <v>#VALUE!</v>
      </c>
      <c r="G186" s="1878" t="e">
        <f t="shared" si="63"/>
        <v>#VALUE!</v>
      </c>
      <c r="H186" s="1878" t="e">
        <f t="shared" si="63"/>
        <v>#VALUE!</v>
      </c>
      <c r="I186" s="1878" t="e">
        <f t="shared" si="63"/>
        <v>#VALUE!</v>
      </c>
      <c r="J186" s="1878" t="e">
        <f t="shared" si="63"/>
        <v>#VALUE!</v>
      </c>
      <c r="K186" s="1878" t="e">
        <f t="shared" si="63"/>
        <v>#VALUE!</v>
      </c>
      <c r="L186" s="1878" t="e">
        <f t="shared" si="63"/>
        <v>#VALUE!</v>
      </c>
      <c r="M186" s="1878" t="e">
        <f t="shared" si="63"/>
        <v>#VALUE!</v>
      </c>
      <c r="N186" s="1878" t="e">
        <f t="shared" si="63"/>
        <v>#VALUE!</v>
      </c>
      <c r="O186" s="1878" t="e">
        <f t="shared" si="63"/>
        <v>#VALUE!</v>
      </c>
      <c r="P186" s="1878" t="e">
        <f t="shared" si="63"/>
        <v>#VALUE!</v>
      </c>
      <c r="Q186" s="1878" t="e">
        <f t="shared" si="63"/>
        <v>#VALUE!</v>
      </c>
      <c r="R186" s="1878" t="e">
        <f t="shared" si="63"/>
        <v>#VALUE!</v>
      </c>
      <c r="S186" s="1878" t="e">
        <f t="shared" si="63"/>
        <v>#VALUE!</v>
      </c>
      <c r="T186" s="1878" t="e">
        <f t="shared" si="63"/>
        <v>#VALUE!</v>
      </c>
      <c r="U186" s="1878" t="e">
        <f t="shared" si="63"/>
        <v>#VALUE!</v>
      </c>
      <c r="V186" s="1878" t="e">
        <f t="shared" si="63"/>
        <v>#VALUE!</v>
      </c>
      <c r="W186" s="1878" t="e">
        <f t="shared" si="63"/>
        <v>#VALUE!</v>
      </c>
      <c r="X186" s="1878" t="e">
        <f t="shared" si="63"/>
        <v>#VALUE!</v>
      </c>
      <c r="Y186" s="1878" t="e">
        <f t="shared" si="63"/>
        <v>#VALUE!</v>
      </c>
      <c r="Z186" s="1878" t="e">
        <f t="shared" si="63"/>
        <v>#VALUE!</v>
      </c>
      <c r="AA186" s="1878" t="e">
        <f t="shared" si="63"/>
        <v>#VALUE!</v>
      </c>
      <c r="AB186" s="1878" t="e">
        <f t="shared" si="63"/>
        <v>#VALUE!</v>
      </c>
      <c r="AC186" s="1878" t="e">
        <f t="shared" si="63"/>
        <v>#VALUE!</v>
      </c>
      <c r="AD186" s="1878" t="e">
        <f t="shared" si="63"/>
        <v>#VALUE!</v>
      </c>
      <c r="AE186" s="1878" t="e">
        <f t="shared" si="63"/>
        <v>#VALUE!</v>
      </c>
      <c r="AF186" s="1878" t="e">
        <f t="shared" si="63"/>
        <v>#VALUE!</v>
      </c>
      <c r="AG186" s="1878" t="e">
        <f t="shared" si="63"/>
        <v>#VALUE!</v>
      </c>
      <c r="AH186" s="1879" t="s">
        <v>2460</v>
      </c>
      <c r="AI186" s="1880">
        <f>_xlfn.AGGREGATE(9,6,C186:AG186)</f>
        <v>0</v>
      </c>
      <c r="AJ186" s="1870"/>
    </row>
    <row r="187" spans="2:36" hidden="1">
      <c r="B187" s="1854"/>
      <c r="C187" s="1881" t="e">
        <f t="shared" ref="C187:AG187" si="64">IF(AND(DAY(C178)&gt;=22,DAY(C178)&lt;=28,C179="土",OR(C184="休",C184="雨")),1,0)</f>
        <v>#VALUE!</v>
      </c>
      <c r="D187" s="1881" t="e">
        <f t="shared" si="64"/>
        <v>#VALUE!</v>
      </c>
      <c r="E187" s="1881" t="e">
        <f t="shared" si="64"/>
        <v>#VALUE!</v>
      </c>
      <c r="F187" s="1881" t="e">
        <f t="shared" si="64"/>
        <v>#VALUE!</v>
      </c>
      <c r="G187" s="1881" t="e">
        <f t="shared" si="64"/>
        <v>#VALUE!</v>
      </c>
      <c r="H187" s="1881" t="e">
        <f t="shared" si="64"/>
        <v>#VALUE!</v>
      </c>
      <c r="I187" s="1881" t="e">
        <f t="shared" si="64"/>
        <v>#VALUE!</v>
      </c>
      <c r="J187" s="1881" t="e">
        <f t="shared" si="64"/>
        <v>#VALUE!</v>
      </c>
      <c r="K187" s="1881" t="e">
        <f t="shared" si="64"/>
        <v>#VALUE!</v>
      </c>
      <c r="L187" s="1881" t="e">
        <f t="shared" si="64"/>
        <v>#VALUE!</v>
      </c>
      <c r="M187" s="1881" t="e">
        <f t="shared" si="64"/>
        <v>#VALUE!</v>
      </c>
      <c r="N187" s="1881" t="e">
        <f t="shared" si="64"/>
        <v>#VALUE!</v>
      </c>
      <c r="O187" s="1881" t="e">
        <f t="shared" si="64"/>
        <v>#VALUE!</v>
      </c>
      <c r="P187" s="1881" t="e">
        <f t="shared" si="64"/>
        <v>#VALUE!</v>
      </c>
      <c r="Q187" s="1881" t="e">
        <f t="shared" si="64"/>
        <v>#VALUE!</v>
      </c>
      <c r="R187" s="1881" t="e">
        <f t="shared" si="64"/>
        <v>#VALUE!</v>
      </c>
      <c r="S187" s="1881" t="e">
        <f t="shared" si="64"/>
        <v>#VALUE!</v>
      </c>
      <c r="T187" s="1881" t="e">
        <f t="shared" si="64"/>
        <v>#VALUE!</v>
      </c>
      <c r="U187" s="1881" t="e">
        <f t="shared" si="64"/>
        <v>#VALUE!</v>
      </c>
      <c r="V187" s="1881" t="e">
        <f t="shared" si="64"/>
        <v>#VALUE!</v>
      </c>
      <c r="W187" s="1881" t="e">
        <f t="shared" si="64"/>
        <v>#VALUE!</v>
      </c>
      <c r="X187" s="1881" t="e">
        <f t="shared" si="64"/>
        <v>#VALUE!</v>
      </c>
      <c r="Y187" s="1881" t="e">
        <f t="shared" si="64"/>
        <v>#VALUE!</v>
      </c>
      <c r="Z187" s="1881" t="e">
        <f t="shared" si="64"/>
        <v>#VALUE!</v>
      </c>
      <c r="AA187" s="1881" t="e">
        <f t="shared" si="64"/>
        <v>#VALUE!</v>
      </c>
      <c r="AB187" s="1881" t="e">
        <f t="shared" si="64"/>
        <v>#VALUE!</v>
      </c>
      <c r="AC187" s="1881" t="e">
        <f t="shared" si="64"/>
        <v>#VALUE!</v>
      </c>
      <c r="AD187" s="1881" t="e">
        <f t="shared" si="64"/>
        <v>#VALUE!</v>
      </c>
      <c r="AE187" s="1881" t="e">
        <f t="shared" si="64"/>
        <v>#VALUE!</v>
      </c>
      <c r="AF187" s="1881" t="e">
        <f t="shared" si="64"/>
        <v>#VALUE!</v>
      </c>
      <c r="AG187" s="1881" t="e">
        <f t="shared" si="64"/>
        <v>#VALUE!</v>
      </c>
      <c r="AH187" s="1882" t="s">
        <v>2461</v>
      </c>
      <c r="AI187" s="1880">
        <f>_xlfn.AGGREGATE(9,6,C187:AG187)</f>
        <v>0</v>
      </c>
      <c r="AJ187" s="1870"/>
    </row>
    <row r="188" spans="2:36" s="1866" customFormat="1">
      <c r="B188" s="1890"/>
      <c r="C188" s="1890"/>
      <c r="D188" s="1890"/>
      <c r="E188" s="1890"/>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c r="AC188" s="1890"/>
      <c r="AD188" s="1890"/>
      <c r="AE188" s="1890"/>
      <c r="AF188" s="1890"/>
      <c r="AG188" s="1890"/>
      <c r="AI188" s="1890"/>
    </row>
    <row r="189" spans="2:36" hidden="1">
      <c r="C189" s="1836" t="e">
        <f>YEAR(C192)</f>
        <v>#VALUE!</v>
      </c>
      <c r="D189" s="1836" t="e">
        <f>MONTH(C192)</f>
        <v>#VALUE!</v>
      </c>
    </row>
    <row r="190" spans="2:36">
      <c r="B190" s="1840" t="s">
        <v>2454</v>
      </c>
      <c r="C190" s="4126" t="e">
        <f>C192</f>
        <v>#VALUE!</v>
      </c>
      <c r="D190" s="4088"/>
      <c r="E190" s="4088"/>
      <c r="F190" s="4088"/>
      <c r="G190" s="4088"/>
      <c r="H190" s="4088"/>
      <c r="I190" s="4088"/>
      <c r="J190" s="4088"/>
      <c r="K190" s="4088"/>
      <c r="L190" s="4088"/>
      <c r="M190" s="4088"/>
      <c r="N190" s="4088"/>
      <c r="O190" s="4088"/>
      <c r="P190" s="4088"/>
      <c r="Q190" s="4088"/>
      <c r="R190" s="4088"/>
      <c r="S190" s="4088"/>
      <c r="T190" s="4088"/>
      <c r="U190" s="4088"/>
      <c r="V190" s="4088"/>
      <c r="W190" s="4088"/>
      <c r="X190" s="4088"/>
      <c r="Y190" s="4088"/>
      <c r="Z190" s="4088"/>
      <c r="AA190" s="4088"/>
      <c r="AB190" s="4088"/>
      <c r="AC190" s="4088"/>
      <c r="AD190" s="4088"/>
      <c r="AE190" s="4088"/>
      <c r="AF190" s="4088"/>
      <c r="AG190" s="4088"/>
      <c r="AH190" s="4088"/>
      <c r="AI190" s="4089"/>
    </row>
    <row r="191" spans="2:36">
      <c r="B191" s="1884"/>
      <c r="C191" s="1862" t="e">
        <f>DATE($C189,$D189,1)</f>
        <v>#VALUE!</v>
      </c>
      <c r="D191" s="1862" t="e">
        <f t="shared" ref="D191:AG191" si="65">C191+1</f>
        <v>#VALUE!</v>
      </c>
      <c r="E191" s="1862" t="e">
        <f t="shared" si="65"/>
        <v>#VALUE!</v>
      </c>
      <c r="F191" s="1862" t="e">
        <f t="shared" si="65"/>
        <v>#VALUE!</v>
      </c>
      <c r="G191" s="1862" t="e">
        <f t="shared" si="65"/>
        <v>#VALUE!</v>
      </c>
      <c r="H191" s="1862" t="e">
        <f t="shared" si="65"/>
        <v>#VALUE!</v>
      </c>
      <c r="I191" s="1862" t="e">
        <f t="shared" si="65"/>
        <v>#VALUE!</v>
      </c>
      <c r="J191" s="1862" t="e">
        <f t="shared" si="65"/>
        <v>#VALUE!</v>
      </c>
      <c r="K191" s="1862" t="e">
        <f t="shared" si="65"/>
        <v>#VALUE!</v>
      </c>
      <c r="L191" s="1862" t="e">
        <f t="shared" si="65"/>
        <v>#VALUE!</v>
      </c>
      <c r="M191" s="1862" t="e">
        <f t="shared" si="65"/>
        <v>#VALUE!</v>
      </c>
      <c r="N191" s="1862" t="e">
        <f t="shared" si="65"/>
        <v>#VALUE!</v>
      </c>
      <c r="O191" s="1862" t="e">
        <f t="shared" si="65"/>
        <v>#VALUE!</v>
      </c>
      <c r="P191" s="1862" t="e">
        <f t="shared" si="65"/>
        <v>#VALUE!</v>
      </c>
      <c r="Q191" s="1862" t="e">
        <f t="shared" si="65"/>
        <v>#VALUE!</v>
      </c>
      <c r="R191" s="1862" t="e">
        <f t="shared" si="65"/>
        <v>#VALUE!</v>
      </c>
      <c r="S191" s="1862" t="e">
        <f t="shared" si="65"/>
        <v>#VALUE!</v>
      </c>
      <c r="T191" s="1862" t="e">
        <f t="shared" si="65"/>
        <v>#VALUE!</v>
      </c>
      <c r="U191" s="1862" t="e">
        <f t="shared" si="65"/>
        <v>#VALUE!</v>
      </c>
      <c r="V191" s="1862" t="e">
        <f t="shared" si="65"/>
        <v>#VALUE!</v>
      </c>
      <c r="W191" s="1862" t="e">
        <f t="shared" si="65"/>
        <v>#VALUE!</v>
      </c>
      <c r="X191" s="1862" t="e">
        <f t="shared" si="65"/>
        <v>#VALUE!</v>
      </c>
      <c r="Y191" s="1862" t="e">
        <f t="shared" si="65"/>
        <v>#VALUE!</v>
      </c>
      <c r="Z191" s="1862" t="e">
        <f t="shared" si="65"/>
        <v>#VALUE!</v>
      </c>
      <c r="AA191" s="1862" t="e">
        <f t="shared" si="65"/>
        <v>#VALUE!</v>
      </c>
      <c r="AB191" s="1862" t="e">
        <f t="shared" si="65"/>
        <v>#VALUE!</v>
      </c>
      <c r="AC191" s="1862" t="e">
        <f t="shared" si="65"/>
        <v>#VALUE!</v>
      </c>
      <c r="AD191" s="1862" t="e">
        <f t="shared" si="65"/>
        <v>#VALUE!</v>
      </c>
      <c r="AE191" s="1862" t="e">
        <f t="shared" si="65"/>
        <v>#VALUE!</v>
      </c>
      <c r="AF191" s="1862" t="e">
        <f t="shared" si="65"/>
        <v>#VALUE!</v>
      </c>
      <c r="AG191" s="1862" t="e">
        <f t="shared" si="65"/>
        <v>#VALUE!</v>
      </c>
      <c r="AH191" s="1885"/>
      <c r="AI191" s="1886"/>
    </row>
    <row r="192" spans="2:36">
      <c r="B192" s="1887" t="s">
        <v>2455</v>
      </c>
      <c r="C192" s="1888" t="e">
        <f>IF(EDATE(C177,1)&gt;$G$5,"",EDATE(C177,1))</f>
        <v>#VALUE!</v>
      </c>
      <c r="D192" s="1862" t="e">
        <f t="shared" ref="D192:AG192" si="66">IF(D191&gt;$G$5,"",IF(C192=EOMONTH(DATE($C189,$D189,1),0),"",IF(C192="","",C192+1)))</f>
        <v>#VALUE!</v>
      </c>
      <c r="E192" s="1862" t="e">
        <f t="shared" si="66"/>
        <v>#VALUE!</v>
      </c>
      <c r="F192" s="1862" t="e">
        <f t="shared" si="66"/>
        <v>#VALUE!</v>
      </c>
      <c r="G192" s="1862" t="e">
        <f t="shared" si="66"/>
        <v>#VALUE!</v>
      </c>
      <c r="H192" s="1862" t="e">
        <f t="shared" si="66"/>
        <v>#VALUE!</v>
      </c>
      <c r="I192" s="1862" t="e">
        <f t="shared" si="66"/>
        <v>#VALUE!</v>
      </c>
      <c r="J192" s="1862" t="e">
        <f t="shared" si="66"/>
        <v>#VALUE!</v>
      </c>
      <c r="K192" s="1862" t="e">
        <f t="shared" si="66"/>
        <v>#VALUE!</v>
      </c>
      <c r="L192" s="1862" t="e">
        <f t="shared" si="66"/>
        <v>#VALUE!</v>
      </c>
      <c r="M192" s="1862" t="e">
        <f t="shared" si="66"/>
        <v>#VALUE!</v>
      </c>
      <c r="N192" s="1862" t="e">
        <f t="shared" si="66"/>
        <v>#VALUE!</v>
      </c>
      <c r="O192" s="1862" t="e">
        <f t="shared" si="66"/>
        <v>#VALUE!</v>
      </c>
      <c r="P192" s="1862" t="e">
        <f t="shared" si="66"/>
        <v>#VALUE!</v>
      </c>
      <c r="Q192" s="1862" t="e">
        <f t="shared" si="66"/>
        <v>#VALUE!</v>
      </c>
      <c r="R192" s="1862" t="e">
        <f t="shared" si="66"/>
        <v>#VALUE!</v>
      </c>
      <c r="S192" s="1862" t="e">
        <f t="shared" si="66"/>
        <v>#VALUE!</v>
      </c>
      <c r="T192" s="1862" t="e">
        <f t="shared" si="66"/>
        <v>#VALUE!</v>
      </c>
      <c r="U192" s="1862" t="e">
        <f t="shared" si="66"/>
        <v>#VALUE!</v>
      </c>
      <c r="V192" s="1862" t="e">
        <f t="shared" si="66"/>
        <v>#VALUE!</v>
      </c>
      <c r="W192" s="1862" t="e">
        <f t="shared" si="66"/>
        <v>#VALUE!</v>
      </c>
      <c r="X192" s="1862" t="e">
        <f t="shared" si="66"/>
        <v>#VALUE!</v>
      </c>
      <c r="Y192" s="1862" t="e">
        <f t="shared" si="66"/>
        <v>#VALUE!</v>
      </c>
      <c r="Z192" s="1862" t="e">
        <f t="shared" si="66"/>
        <v>#VALUE!</v>
      </c>
      <c r="AA192" s="1862" t="e">
        <f t="shared" si="66"/>
        <v>#VALUE!</v>
      </c>
      <c r="AB192" s="1862" t="e">
        <f t="shared" si="66"/>
        <v>#VALUE!</v>
      </c>
      <c r="AC192" s="1862" t="e">
        <f t="shared" si="66"/>
        <v>#VALUE!</v>
      </c>
      <c r="AD192" s="1862" t="e">
        <f t="shared" si="66"/>
        <v>#VALUE!</v>
      </c>
      <c r="AE192" s="1862" t="e">
        <f t="shared" si="66"/>
        <v>#VALUE!</v>
      </c>
      <c r="AF192" s="1862" t="e">
        <f t="shared" si="66"/>
        <v>#VALUE!</v>
      </c>
      <c r="AG192" s="1862" t="e">
        <f t="shared" si="66"/>
        <v>#VALUE!</v>
      </c>
      <c r="AH192" s="1863" t="s">
        <v>2456</v>
      </c>
      <c r="AI192" s="1864">
        <f>+COUNTIFS(C193:AG193,"土",C194:AG194,"")+COUNTIFS(C193:AG193,"日",C194:AG194,"")</f>
        <v>0</v>
      </c>
    </row>
    <row r="193" spans="2:36" s="1866" customFormat="1">
      <c r="B193" s="1889" t="s">
        <v>1184</v>
      </c>
      <c r="C193" s="1865" t="str">
        <f>IFERROR(TEXT(WEEKDAY(+C192),"aaa"),"")</f>
        <v/>
      </c>
      <c r="D193" s="1865" t="str">
        <f t="shared" ref="D193:AG193" si="67">IFERROR(TEXT(WEEKDAY(+D192),"aaa"),"")</f>
        <v/>
      </c>
      <c r="E193" s="1865" t="str">
        <f t="shared" si="67"/>
        <v/>
      </c>
      <c r="F193" s="1865" t="str">
        <f t="shared" si="67"/>
        <v/>
      </c>
      <c r="G193" s="1865" t="str">
        <f t="shared" si="67"/>
        <v/>
      </c>
      <c r="H193" s="1865" t="str">
        <f t="shared" si="67"/>
        <v/>
      </c>
      <c r="I193" s="1865" t="str">
        <f t="shared" si="67"/>
        <v/>
      </c>
      <c r="J193" s="1865" t="str">
        <f t="shared" si="67"/>
        <v/>
      </c>
      <c r="K193" s="1865" t="str">
        <f t="shared" si="67"/>
        <v/>
      </c>
      <c r="L193" s="1865" t="str">
        <f t="shared" si="67"/>
        <v/>
      </c>
      <c r="M193" s="1865" t="str">
        <f t="shared" si="67"/>
        <v/>
      </c>
      <c r="N193" s="1865" t="str">
        <f t="shared" si="67"/>
        <v/>
      </c>
      <c r="O193" s="1865" t="str">
        <f t="shared" si="67"/>
        <v/>
      </c>
      <c r="P193" s="1865" t="str">
        <f t="shared" si="67"/>
        <v/>
      </c>
      <c r="Q193" s="1865" t="str">
        <f t="shared" si="67"/>
        <v/>
      </c>
      <c r="R193" s="1865" t="str">
        <f t="shared" si="67"/>
        <v/>
      </c>
      <c r="S193" s="1865" t="str">
        <f t="shared" si="67"/>
        <v/>
      </c>
      <c r="T193" s="1865" t="str">
        <f t="shared" si="67"/>
        <v/>
      </c>
      <c r="U193" s="1865" t="str">
        <f t="shared" si="67"/>
        <v/>
      </c>
      <c r="V193" s="1865" t="str">
        <f t="shared" si="67"/>
        <v/>
      </c>
      <c r="W193" s="1865" t="str">
        <f t="shared" si="67"/>
        <v/>
      </c>
      <c r="X193" s="1865" t="str">
        <f t="shared" si="67"/>
        <v/>
      </c>
      <c r="Y193" s="1865" t="str">
        <f t="shared" si="67"/>
        <v/>
      </c>
      <c r="Z193" s="1865" t="str">
        <f t="shared" si="67"/>
        <v/>
      </c>
      <c r="AA193" s="1865" t="str">
        <f t="shared" si="67"/>
        <v/>
      </c>
      <c r="AB193" s="1865" t="str">
        <f t="shared" si="67"/>
        <v/>
      </c>
      <c r="AC193" s="1865" t="str">
        <f t="shared" si="67"/>
        <v/>
      </c>
      <c r="AD193" s="1865" t="str">
        <f t="shared" si="67"/>
        <v/>
      </c>
      <c r="AE193" s="1865" t="str">
        <f t="shared" si="67"/>
        <v/>
      </c>
      <c r="AF193" s="1865" t="str">
        <f t="shared" si="67"/>
        <v/>
      </c>
      <c r="AG193" s="1865" t="str">
        <f t="shared" si="67"/>
        <v/>
      </c>
      <c r="AH193" s="1863" t="s">
        <v>2457</v>
      </c>
      <c r="AI193" s="1864">
        <f>+COUNTIF(C194:AG194,"夏休")+COUNTIF(C194:AG194,"冬休")+COUNTIF(C194:AG194,"中止")</f>
        <v>0</v>
      </c>
    </row>
    <row r="194" spans="2:36" s="1866" customFormat="1" ht="13.5" customHeight="1">
      <c r="B194" s="4090" t="s">
        <v>2458</v>
      </c>
      <c r="C194" s="4092"/>
      <c r="D194" s="4087"/>
      <c r="E194" s="4087"/>
      <c r="F194" s="4087"/>
      <c r="G194" s="4087"/>
      <c r="H194" s="4087"/>
      <c r="I194" s="4087"/>
      <c r="J194" s="4087"/>
      <c r="K194" s="4087"/>
      <c r="L194" s="4087"/>
      <c r="M194" s="4087"/>
      <c r="N194" s="4087"/>
      <c r="O194" s="4087"/>
      <c r="P194" s="4087"/>
      <c r="Q194" s="4087"/>
      <c r="R194" s="4087"/>
      <c r="S194" s="4087"/>
      <c r="T194" s="4087"/>
      <c r="U194" s="4087"/>
      <c r="V194" s="4087"/>
      <c r="W194" s="4087"/>
      <c r="X194" s="4087"/>
      <c r="Y194" s="4087"/>
      <c r="Z194" s="4087"/>
      <c r="AA194" s="4087"/>
      <c r="AB194" s="4087"/>
      <c r="AC194" s="4087"/>
      <c r="AD194" s="4087"/>
      <c r="AE194" s="4087"/>
      <c r="AF194" s="4087"/>
      <c r="AG194" s="4114"/>
      <c r="AH194" s="1867" t="s">
        <v>1187</v>
      </c>
      <c r="AI194" s="1868">
        <f>COUNT(C192:AG192)-AI193</f>
        <v>0</v>
      </c>
    </row>
    <row r="195" spans="2:36" s="1866" customFormat="1" ht="13.5" customHeight="1">
      <c r="B195" s="4091"/>
      <c r="C195" s="4092"/>
      <c r="D195" s="4087"/>
      <c r="E195" s="4087"/>
      <c r="F195" s="4087"/>
      <c r="G195" s="4087"/>
      <c r="H195" s="4087"/>
      <c r="I195" s="4087"/>
      <c r="J195" s="4087"/>
      <c r="K195" s="4087"/>
      <c r="L195" s="4087"/>
      <c r="M195" s="4087"/>
      <c r="N195" s="4087"/>
      <c r="O195" s="4087"/>
      <c r="P195" s="4087"/>
      <c r="Q195" s="4087"/>
      <c r="R195" s="4087"/>
      <c r="S195" s="4087"/>
      <c r="T195" s="4087"/>
      <c r="U195" s="4087"/>
      <c r="V195" s="4087"/>
      <c r="W195" s="4087"/>
      <c r="X195" s="4087"/>
      <c r="Y195" s="4087"/>
      <c r="Z195" s="4087"/>
      <c r="AA195" s="4087"/>
      <c r="AB195" s="4087"/>
      <c r="AC195" s="4087"/>
      <c r="AD195" s="4087"/>
      <c r="AE195" s="4087"/>
      <c r="AF195" s="4087"/>
      <c r="AG195" s="4114"/>
      <c r="AH195" s="1867" t="s">
        <v>1188</v>
      </c>
      <c r="AI195" s="1869">
        <f>+COUNTIF(C196:AG197,"休")</f>
        <v>0</v>
      </c>
      <c r="AJ195" s="1870" t="e">
        <f>IF(AI196&gt;0.285,"",IF(AI195&lt;AI192,"←計画日数が足りません",""))</f>
        <v>#DIV/0!</v>
      </c>
    </row>
    <row r="196" spans="2:36" s="1866" customFormat="1" ht="13.5" customHeight="1">
      <c r="B196" s="4115" t="s">
        <v>1175</v>
      </c>
      <c r="C196" s="4116"/>
      <c r="D196" s="4113"/>
      <c r="E196" s="4113"/>
      <c r="F196" s="4113"/>
      <c r="G196" s="4113"/>
      <c r="H196" s="4113"/>
      <c r="I196" s="4113"/>
      <c r="J196" s="4113"/>
      <c r="K196" s="4113"/>
      <c r="L196" s="4113"/>
      <c r="M196" s="4113"/>
      <c r="N196" s="4113"/>
      <c r="O196" s="4113"/>
      <c r="P196" s="4113"/>
      <c r="Q196" s="4113"/>
      <c r="R196" s="4113"/>
      <c r="S196" s="4113"/>
      <c r="T196" s="4113"/>
      <c r="U196" s="4113"/>
      <c r="V196" s="4113"/>
      <c r="W196" s="4113"/>
      <c r="X196" s="4113"/>
      <c r="Y196" s="4113"/>
      <c r="Z196" s="4113"/>
      <c r="AA196" s="4113"/>
      <c r="AB196" s="4113"/>
      <c r="AC196" s="4113"/>
      <c r="AD196" s="4113"/>
      <c r="AE196" s="4113"/>
      <c r="AF196" s="4113"/>
      <c r="AG196" s="4119"/>
      <c r="AH196" s="1867" t="s">
        <v>1189</v>
      </c>
      <c r="AI196" s="1871" t="e">
        <f>+AI195/AI194</f>
        <v>#DIV/0!</v>
      </c>
    </row>
    <row r="197" spans="2:36" s="1866" customFormat="1">
      <c r="B197" s="4115"/>
      <c r="C197" s="4116"/>
      <c r="D197" s="4113"/>
      <c r="E197" s="4113"/>
      <c r="F197" s="4113"/>
      <c r="G197" s="4113"/>
      <c r="H197" s="4113"/>
      <c r="I197" s="4113"/>
      <c r="J197" s="4113"/>
      <c r="K197" s="4113"/>
      <c r="L197" s="4113"/>
      <c r="M197" s="4113"/>
      <c r="N197" s="4113"/>
      <c r="O197" s="4113"/>
      <c r="P197" s="4113"/>
      <c r="Q197" s="4113"/>
      <c r="R197" s="4113"/>
      <c r="S197" s="4113"/>
      <c r="T197" s="4113"/>
      <c r="U197" s="4113"/>
      <c r="V197" s="4113"/>
      <c r="W197" s="4113"/>
      <c r="X197" s="4113"/>
      <c r="Y197" s="4113"/>
      <c r="Z197" s="4113"/>
      <c r="AA197" s="4113"/>
      <c r="AB197" s="4113"/>
      <c r="AC197" s="4113"/>
      <c r="AD197" s="4113"/>
      <c r="AE197" s="4113"/>
      <c r="AF197" s="4113"/>
      <c r="AG197" s="4119"/>
      <c r="AH197" s="1867" t="s">
        <v>1169</v>
      </c>
      <c r="AI197" s="1869">
        <f>+COUNTA(C198:AG199)</f>
        <v>0</v>
      </c>
    </row>
    <row r="198" spans="2:36" s="1866" customFormat="1">
      <c r="B198" s="4120" t="s">
        <v>1178</v>
      </c>
      <c r="C198" s="4122"/>
      <c r="D198" s="4117"/>
      <c r="E198" s="4117"/>
      <c r="F198" s="4117"/>
      <c r="G198" s="4117"/>
      <c r="H198" s="4117"/>
      <c r="I198" s="4117"/>
      <c r="J198" s="4117"/>
      <c r="K198" s="4117"/>
      <c r="L198" s="4117"/>
      <c r="M198" s="4117"/>
      <c r="N198" s="4117"/>
      <c r="O198" s="4117"/>
      <c r="P198" s="4117"/>
      <c r="Q198" s="4117"/>
      <c r="R198" s="4117"/>
      <c r="S198" s="4117"/>
      <c r="T198" s="4117"/>
      <c r="U198" s="4117"/>
      <c r="V198" s="4117"/>
      <c r="W198" s="4117"/>
      <c r="X198" s="4117"/>
      <c r="Y198" s="4117"/>
      <c r="Z198" s="4117"/>
      <c r="AA198" s="4117"/>
      <c r="AB198" s="4117"/>
      <c r="AC198" s="4117"/>
      <c r="AD198" s="4117"/>
      <c r="AE198" s="4117"/>
      <c r="AF198" s="4117"/>
      <c r="AG198" s="4124"/>
      <c r="AH198" s="1872" t="s">
        <v>1190</v>
      </c>
      <c r="AI198" s="1873" t="e">
        <f>+AI197/AI194</f>
        <v>#DIV/0!</v>
      </c>
    </row>
    <row r="199" spans="2:36" s="1866" customFormat="1">
      <c r="B199" s="4121"/>
      <c r="C199" s="4123"/>
      <c r="D199" s="4118"/>
      <c r="E199" s="4118"/>
      <c r="F199" s="4118"/>
      <c r="G199" s="4118"/>
      <c r="H199" s="4118"/>
      <c r="I199" s="4118"/>
      <c r="J199" s="4118"/>
      <c r="K199" s="4118"/>
      <c r="L199" s="4118"/>
      <c r="M199" s="4118"/>
      <c r="N199" s="4118"/>
      <c r="O199" s="4118"/>
      <c r="P199" s="4118"/>
      <c r="Q199" s="4118"/>
      <c r="R199" s="4118"/>
      <c r="S199" s="4118"/>
      <c r="T199" s="4118"/>
      <c r="U199" s="4118"/>
      <c r="V199" s="4118"/>
      <c r="W199" s="4118"/>
      <c r="X199" s="4118"/>
      <c r="Y199" s="4118"/>
      <c r="Z199" s="4118"/>
      <c r="AA199" s="4118"/>
      <c r="AB199" s="4118"/>
      <c r="AC199" s="4118"/>
      <c r="AD199" s="4118"/>
      <c r="AE199" s="4118"/>
      <c r="AF199" s="4118"/>
      <c r="AG199" s="4125"/>
      <c r="AH199" s="1876" t="s">
        <v>2459</v>
      </c>
      <c r="AI199" s="1877" t="str">
        <f>IF(7&gt;AI194,"対象外",IF(AI197&gt;=AI192,"OK","NG"))</f>
        <v>対象外</v>
      </c>
      <c r="AJ199" s="1870" t="str">
        <f>IF(AI199="対象外","←７日間に満たない期間は達成判定の対象外",IF(AI199="NG","←月単位未達成","←月単位達成"))</f>
        <v>←７日間に満たない期間は達成判定の対象外</v>
      </c>
    </row>
    <row r="200" spans="2:36" hidden="1">
      <c r="B200" s="1854"/>
      <c r="C200" s="1878" t="e">
        <f t="shared" ref="C200:AG200" si="68">IF(AND(DAY(C192)&gt;=22,DAY(C192)&lt;=28,C193="土"),1,0)</f>
        <v>#VALUE!</v>
      </c>
      <c r="D200" s="1878" t="e">
        <f t="shared" si="68"/>
        <v>#VALUE!</v>
      </c>
      <c r="E200" s="1878" t="e">
        <f t="shared" si="68"/>
        <v>#VALUE!</v>
      </c>
      <c r="F200" s="1878" t="e">
        <f t="shared" si="68"/>
        <v>#VALUE!</v>
      </c>
      <c r="G200" s="1878" t="e">
        <f t="shared" si="68"/>
        <v>#VALUE!</v>
      </c>
      <c r="H200" s="1878" t="e">
        <f t="shared" si="68"/>
        <v>#VALUE!</v>
      </c>
      <c r="I200" s="1878" t="e">
        <f t="shared" si="68"/>
        <v>#VALUE!</v>
      </c>
      <c r="J200" s="1878" t="e">
        <f t="shared" si="68"/>
        <v>#VALUE!</v>
      </c>
      <c r="K200" s="1878" t="e">
        <f t="shared" si="68"/>
        <v>#VALUE!</v>
      </c>
      <c r="L200" s="1878" t="e">
        <f t="shared" si="68"/>
        <v>#VALUE!</v>
      </c>
      <c r="M200" s="1878" t="e">
        <f t="shared" si="68"/>
        <v>#VALUE!</v>
      </c>
      <c r="N200" s="1878" t="e">
        <f t="shared" si="68"/>
        <v>#VALUE!</v>
      </c>
      <c r="O200" s="1878" t="e">
        <f t="shared" si="68"/>
        <v>#VALUE!</v>
      </c>
      <c r="P200" s="1878" t="e">
        <f t="shared" si="68"/>
        <v>#VALUE!</v>
      </c>
      <c r="Q200" s="1878" t="e">
        <f t="shared" si="68"/>
        <v>#VALUE!</v>
      </c>
      <c r="R200" s="1878" t="e">
        <f t="shared" si="68"/>
        <v>#VALUE!</v>
      </c>
      <c r="S200" s="1878" t="e">
        <f t="shared" si="68"/>
        <v>#VALUE!</v>
      </c>
      <c r="T200" s="1878" t="e">
        <f t="shared" si="68"/>
        <v>#VALUE!</v>
      </c>
      <c r="U200" s="1878" t="e">
        <f t="shared" si="68"/>
        <v>#VALUE!</v>
      </c>
      <c r="V200" s="1878" t="e">
        <f t="shared" si="68"/>
        <v>#VALUE!</v>
      </c>
      <c r="W200" s="1878" t="e">
        <f t="shared" si="68"/>
        <v>#VALUE!</v>
      </c>
      <c r="X200" s="1878" t="e">
        <f t="shared" si="68"/>
        <v>#VALUE!</v>
      </c>
      <c r="Y200" s="1878" t="e">
        <f t="shared" si="68"/>
        <v>#VALUE!</v>
      </c>
      <c r="Z200" s="1878" t="e">
        <f t="shared" si="68"/>
        <v>#VALUE!</v>
      </c>
      <c r="AA200" s="1878" t="e">
        <f t="shared" si="68"/>
        <v>#VALUE!</v>
      </c>
      <c r="AB200" s="1878" t="e">
        <f t="shared" si="68"/>
        <v>#VALUE!</v>
      </c>
      <c r="AC200" s="1878" t="e">
        <f t="shared" si="68"/>
        <v>#VALUE!</v>
      </c>
      <c r="AD200" s="1878" t="e">
        <f t="shared" si="68"/>
        <v>#VALUE!</v>
      </c>
      <c r="AE200" s="1878" t="e">
        <f t="shared" si="68"/>
        <v>#VALUE!</v>
      </c>
      <c r="AF200" s="1878" t="e">
        <f t="shared" si="68"/>
        <v>#VALUE!</v>
      </c>
      <c r="AG200" s="1878" t="e">
        <f t="shared" si="68"/>
        <v>#VALUE!</v>
      </c>
      <c r="AH200" s="1879" t="s">
        <v>2460</v>
      </c>
      <c r="AI200" s="1880">
        <f>_xlfn.AGGREGATE(9,6,C200:AG200)</f>
        <v>0</v>
      </c>
      <c r="AJ200" s="1870"/>
    </row>
    <row r="201" spans="2:36" hidden="1">
      <c r="B201" s="1854"/>
      <c r="C201" s="1881" t="e">
        <f t="shared" ref="C201:AG201" si="69">IF(AND(DAY(C192)&gt;=22,DAY(C192)&lt;=28,C193="土",OR(C198="休",C198="雨")),1,0)</f>
        <v>#VALUE!</v>
      </c>
      <c r="D201" s="1881" t="e">
        <f t="shared" si="69"/>
        <v>#VALUE!</v>
      </c>
      <c r="E201" s="1881" t="e">
        <f t="shared" si="69"/>
        <v>#VALUE!</v>
      </c>
      <c r="F201" s="1881" t="e">
        <f t="shared" si="69"/>
        <v>#VALUE!</v>
      </c>
      <c r="G201" s="1881" t="e">
        <f t="shared" si="69"/>
        <v>#VALUE!</v>
      </c>
      <c r="H201" s="1881" t="e">
        <f t="shared" si="69"/>
        <v>#VALUE!</v>
      </c>
      <c r="I201" s="1881" t="e">
        <f t="shared" si="69"/>
        <v>#VALUE!</v>
      </c>
      <c r="J201" s="1881" t="e">
        <f t="shared" si="69"/>
        <v>#VALUE!</v>
      </c>
      <c r="K201" s="1881" t="e">
        <f t="shared" si="69"/>
        <v>#VALUE!</v>
      </c>
      <c r="L201" s="1881" t="e">
        <f t="shared" si="69"/>
        <v>#VALUE!</v>
      </c>
      <c r="M201" s="1881" t="e">
        <f t="shared" si="69"/>
        <v>#VALUE!</v>
      </c>
      <c r="N201" s="1881" t="e">
        <f t="shared" si="69"/>
        <v>#VALUE!</v>
      </c>
      <c r="O201" s="1881" t="e">
        <f t="shared" si="69"/>
        <v>#VALUE!</v>
      </c>
      <c r="P201" s="1881" t="e">
        <f t="shared" si="69"/>
        <v>#VALUE!</v>
      </c>
      <c r="Q201" s="1881" t="e">
        <f t="shared" si="69"/>
        <v>#VALUE!</v>
      </c>
      <c r="R201" s="1881" t="e">
        <f t="shared" si="69"/>
        <v>#VALUE!</v>
      </c>
      <c r="S201" s="1881" t="e">
        <f t="shared" si="69"/>
        <v>#VALUE!</v>
      </c>
      <c r="T201" s="1881" t="e">
        <f t="shared" si="69"/>
        <v>#VALUE!</v>
      </c>
      <c r="U201" s="1881" t="e">
        <f t="shared" si="69"/>
        <v>#VALUE!</v>
      </c>
      <c r="V201" s="1881" t="e">
        <f t="shared" si="69"/>
        <v>#VALUE!</v>
      </c>
      <c r="W201" s="1881" t="e">
        <f t="shared" si="69"/>
        <v>#VALUE!</v>
      </c>
      <c r="X201" s="1881" t="e">
        <f t="shared" si="69"/>
        <v>#VALUE!</v>
      </c>
      <c r="Y201" s="1881" t="e">
        <f t="shared" si="69"/>
        <v>#VALUE!</v>
      </c>
      <c r="Z201" s="1881" t="e">
        <f t="shared" si="69"/>
        <v>#VALUE!</v>
      </c>
      <c r="AA201" s="1881" t="e">
        <f t="shared" si="69"/>
        <v>#VALUE!</v>
      </c>
      <c r="AB201" s="1881" t="e">
        <f t="shared" si="69"/>
        <v>#VALUE!</v>
      </c>
      <c r="AC201" s="1881" t="e">
        <f t="shared" si="69"/>
        <v>#VALUE!</v>
      </c>
      <c r="AD201" s="1881" t="e">
        <f t="shared" si="69"/>
        <v>#VALUE!</v>
      </c>
      <c r="AE201" s="1881" t="e">
        <f t="shared" si="69"/>
        <v>#VALUE!</v>
      </c>
      <c r="AF201" s="1881" t="e">
        <f t="shared" si="69"/>
        <v>#VALUE!</v>
      </c>
      <c r="AG201" s="1881" t="e">
        <f t="shared" si="69"/>
        <v>#VALUE!</v>
      </c>
      <c r="AH201" s="1882" t="s">
        <v>2461</v>
      </c>
      <c r="AI201" s="1880">
        <f>_xlfn.AGGREGATE(9,6,C201:AG201)</f>
        <v>0</v>
      </c>
      <c r="AJ201" s="1870"/>
    </row>
    <row r="202" spans="2:36" s="1866" customFormat="1">
      <c r="B202" s="1890"/>
      <c r="C202" s="1890"/>
      <c r="D202" s="1890"/>
      <c r="E202" s="1890"/>
      <c r="F202" s="1890"/>
      <c r="G202" s="1890"/>
      <c r="H202" s="1890"/>
      <c r="I202" s="1890"/>
      <c r="J202" s="1890"/>
      <c r="K202" s="1890"/>
      <c r="L202" s="1890"/>
      <c r="M202" s="1890"/>
      <c r="N202" s="1890"/>
      <c r="O202" s="1890"/>
      <c r="P202" s="1890"/>
      <c r="Q202" s="1890"/>
      <c r="R202" s="1890"/>
      <c r="S202" s="1890"/>
      <c r="T202" s="1890"/>
      <c r="U202" s="1890"/>
      <c r="V202" s="1890"/>
      <c r="W202" s="1890"/>
      <c r="X202" s="1890"/>
      <c r="Y202" s="1890"/>
      <c r="Z202" s="1890"/>
      <c r="AA202" s="1890"/>
      <c r="AB202" s="1890"/>
      <c r="AC202" s="1890"/>
      <c r="AD202" s="1890"/>
      <c r="AE202" s="1890"/>
      <c r="AF202" s="1890"/>
      <c r="AG202" s="1890"/>
      <c r="AI202" s="1890"/>
    </row>
    <row r="203" spans="2:36" hidden="1">
      <c r="C203" s="1836" t="e">
        <f>YEAR(C206)</f>
        <v>#VALUE!</v>
      </c>
      <c r="D203" s="1836" t="e">
        <f>MONTH(C206)</f>
        <v>#VALUE!</v>
      </c>
    </row>
    <row r="204" spans="2:36">
      <c r="B204" s="1840" t="s">
        <v>2454</v>
      </c>
      <c r="C204" s="4126" t="e">
        <f>C206</f>
        <v>#VALUE!</v>
      </c>
      <c r="D204" s="4088"/>
      <c r="E204" s="4088"/>
      <c r="F204" s="4088"/>
      <c r="G204" s="4088"/>
      <c r="H204" s="4088"/>
      <c r="I204" s="4088"/>
      <c r="J204" s="4088"/>
      <c r="K204" s="4088"/>
      <c r="L204" s="4088"/>
      <c r="M204" s="4088"/>
      <c r="N204" s="4088"/>
      <c r="O204" s="4088"/>
      <c r="P204" s="4088"/>
      <c r="Q204" s="4088"/>
      <c r="R204" s="4088"/>
      <c r="S204" s="4088"/>
      <c r="T204" s="4088"/>
      <c r="U204" s="4088"/>
      <c r="V204" s="4088"/>
      <c r="W204" s="4088"/>
      <c r="X204" s="4088"/>
      <c r="Y204" s="4088"/>
      <c r="Z204" s="4088"/>
      <c r="AA204" s="4088"/>
      <c r="AB204" s="4088"/>
      <c r="AC204" s="4088"/>
      <c r="AD204" s="4088"/>
      <c r="AE204" s="4088"/>
      <c r="AF204" s="4088"/>
      <c r="AG204" s="4088"/>
      <c r="AH204" s="4088"/>
      <c r="AI204" s="4089"/>
    </row>
    <row r="205" spans="2:36">
      <c r="B205" s="1884"/>
      <c r="C205" s="1862" t="e">
        <f>DATE($C203,$D203,1)</f>
        <v>#VALUE!</v>
      </c>
      <c r="D205" s="1862" t="e">
        <f t="shared" ref="D205:AG205" si="70">C205+1</f>
        <v>#VALUE!</v>
      </c>
      <c r="E205" s="1862" t="e">
        <f t="shared" si="70"/>
        <v>#VALUE!</v>
      </c>
      <c r="F205" s="1862" t="e">
        <f t="shared" si="70"/>
        <v>#VALUE!</v>
      </c>
      <c r="G205" s="1862" t="e">
        <f t="shared" si="70"/>
        <v>#VALUE!</v>
      </c>
      <c r="H205" s="1862" t="e">
        <f t="shared" si="70"/>
        <v>#VALUE!</v>
      </c>
      <c r="I205" s="1862" t="e">
        <f t="shared" si="70"/>
        <v>#VALUE!</v>
      </c>
      <c r="J205" s="1862" t="e">
        <f t="shared" si="70"/>
        <v>#VALUE!</v>
      </c>
      <c r="K205" s="1862" t="e">
        <f t="shared" si="70"/>
        <v>#VALUE!</v>
      </c>
      <c r="L205" s="1862" t="e">
        <f t="shared" si="70"/>
        <v>#VALUE!</v>
      </c>
      <c r="M205" s="1862" t="e">
        <f t="shared" si="70"/>
        <v>#VALUE!</v>
      </c>
      <c r="N205" s="1862" t="e">
        <f t="shared" si="70"/>
        <v>#VALUE!</v>
      </c>
      <c r="O205" s="1862" t="e">
        <f t="shared" si="70"/>
        <v>#VALUE!</v>
      </c>
      <c r="P205" s="1862" t="e">
        <f t="shared" si="70"/>
        <v>#VALUE!</v>
      </c>
      <c r="Q205" s="1862" t="e">
        <f t="shared" si="70"/>
        <v>#VALUE!</v>
      </c>
      <c r="R205" s="1862" t="e">
        <f t="shared" si="70"/>
        <v>#VALUE!</v>
      </c>
      <c r="S205" s="1862" t="e">
        <f t="shared" si="70"/>
        <v>#VALUE!</v>
      </c>
      <c r="T205" s="1862" t="e">
        <f t="shared" si="70"/>
        <v>#VALUE!</v>
      </c>
      <c r="U205" s="1862" t="e">
        <f t="shared" si="70"/>
        <v>#VALUE!</v>
      </c>
      <c r="V205" s="1862" t="e">
        <f t="shared" si="70"/>
        <v>#VALUE!</v>
      </c>
      <c r="W205" s="1862" t="e">
        <f t="shared" si="70"/>
        <v>#VALUE!</v>
      </c>
      <c r="X205" s="1862" t="e">
        <f t="shared" si="70"/>
        <v>#VALUE!</v>
      </c>
      <c r="Y205" s="1862" t="e">
        <f t="shared" si="70"/>
        <v>#VALUE!</v>
      </c>
      <c r="Z205" s="1862" t="e">
        <f t="shared" si="70"/>
        <v>#VALUE!</v>
      </c>
      <c r="AA205" s="1862" t="e">
        <f t="shared" si="70"/>
        <v>#VALUE!</v>
      </c>
      <c r="AB205" s="1862" t="e">
        <f t="shared" si="70"/>
        <v>#VALUE!</v>
      </c>
      <c r="AC205" s="1862" t="e">
        <f t="shared" si="70"/>
        <v>#VALUE!</v>
      </c>
      <c r="AD205" s="1862" t="e">
        <f t="shared" si="70"/>
        <v>#VALUE!</v>
      </c>
      <c r="AE205" s="1862" t="e">
        <f t="shared" si="70"/>
        <v>#VALUE!</v>
      </c>
      <c r="AF205" s="1862" t="e">
        <f t="shared" si="70"/>
        <v>#VALUE!</v>
      </c>
      <c r="AG205" s="1862" t="e">
        <f t="shared" si="70"/>
        <v>#VALUE!</v>
      </c>
      <c r="AH205" s="1885"/>
      <c r="AI205" s="1886"/>
    </row>
    <row r="206" spans="2:36">
      <c r="B206" s="1887" t="s">
        <v>2455</v>
      </c>
      <c r="C206" s="1888" t="e">
        <f>IF(EDATE(C191,1)&gt;$G$5,"",EDATE(C191,1))</f>
        <v>#VALUE!</v>
      </c>
      <c r="D206" s="1862" t="e">
        <f t="shared" ref="D206:AG206" si="71">IF(D205&gt;$G$5,"",IF(C206=EOMONTH(DATE($C203,$D203,1),0),"",IF(C206="","",C206+1)))</f>
        <v>#VALUE!</v>
      </c>
      <c r="E206" s="1862" t="e">
        <f t="shared" si="71"/>
        <v>#VALUE!</v>
      </c>
      <c r="F206" s="1862" t="e">
        <f t="shared" si="71"/>
        <v>#VALUE!</v>
      </c>
      <c r="G206" s="1862" t="e">
        <f t="shared" si="71"/>
        <v>#VALUE!</v>
      </c>
      <c r="H206" s="1862" t="e">
        <f t="shared" si="71"/>
        <v>#VALUE!</v>
      </c>
      <c r="I206" s="1862" t="e">
        <f t="shared" si="71"/>
        <v>#VALUE!</v>
      </c>
      <c r="J206" s="1862" t="e">
        <f t="shared" si="71"/>
        <v>#VALUE!</v>
      </c>
      <c r="K206" s="1862" t="e">
        <f t="shared" si="71"/>
        <v>#VALUE!</v>
      </c>
      <c r="L206" s="1862" t="e">
        <f t="shared" si="71"/>
        <v>#VALUE!</v>
      </c>
      <c r="M206" s="1862" t="e">
        <f t="shared" si="71"/>
        <v>#VALUE!</v>
      </c>
      <c r="N206" s="1862" t="e">
        <f t="shared" si="71"/>
        <v>#VALUE!</v>
      </c>
      <c r="O206" s="1862" t="e">
        <f t="shared" si="71"/>
        <v>#VALUE!</v>
      </c>
      <c r="P206" s="1862" t="e">
        <f t="shared" si="71"/>
        <v>#VALUE!</v>
      </c>
      <c r="Q206" s="1862" t="e">
        <f t="shared" si="71"/>
        <v>#VALUE!</v>
      </c>
      <c r="R206" s="1862" t="e">
        <f t="shared" si="71"/>
        <v>#VALUE!</v>
      </c>
      <c r="S206" s="1862" t="e">
        <f t="shared" si="71"/>
        <v>#VALUE!</v>
      </c>
      <c r="T206" s="1862" t="e">
        <f t="shared" si="71"/>
        <v>#VALUE!</v>
      </c>
      <c r="U206" s="1862" t="e">
        <f t="shared" si="71"/>
        <v>#VALUE!</v>
      </c>
      <c r="V206" s="1862" t="e">
        <f t="shared" si="71"/>
        <v>#VALUE!</v>
      </c>
      <c r="W206" s="1862" t="e">
        <f t="shared" si="71"/>
        <v>#VALUE!</v>
      </c>
      <c r="X206" s="1862" t="e">
        <f t="shared" si="71"/>
        <v>#VALUE!</v>
      </c>
      <c r="Y206" s="1862" t="e">
        <f t="shared" si="71"/>
        <v>#VALUE!</v>
      </c>
      <c r="Z206" s="1862" t="e">
        <f t="shared" si="71"/>
        <v>#VALUE!</v>
      </c>
      <c r="AA206" s="1862" t="e">
        <f t="shared" si="71"/>
        <v>#VALUE!</v>
      </c>
      <c r="AB206" s="1862" t="e">
        <f t="shared" si="71"/>
        <v>#VALUE!</v>
      </c>
      <c r="AC206" s="1862" t="e">
        <f t="shared" si="71"/>
        <v>#VALUE!</v>
      </c>
      <c r="AD206" s="1862" t="e">
        <f t="shared" si="71"/>
        <v>#VALUE!</v>
      </c>
      <c r="AE206" s="1862" t="e">
        <f t="shared" si="71"/>
        <v>#VALUE!</v>
      </c>
      <c r="AF206" s="1862" t="e">
        <f t="shared" si="71"/>
        <v>#VALUE!</v>
      </c>
      <c r="AG206" s="1862" t="e">
        <f t="shared" si="71"/>
        <v>#VALUE!</v>
      </c>
      <c r="AH206" s="1863" t="s">
        <v>2456</v>
      </c>
      <c r="AI206" s="1864">
        <f>+COUNTIFS(C207:AG207,"土",C208:AG208,"")+COUNTIFS(C207:AG207,"日",C208:AG208,"")</f>
        <v>0</v>
      </c>
    </row>
    <row r="207" spans="2:36" s="1866" customFormat="1">
      <c r="B207" s="1889" t="s">
        <v>1184</v>
      </c>
      <c r="C207" s="1865" t="str">
        <f>IFERROR(TEXT(WEEKDAY(+C206),"aaa"),"")</f>
        <v/>
      </c>
      <c r="D207" s="1865" t="str">
        <f t="shared" ref="D207:AG207" si="72">IFERROR(TEXT(WEEKDAY(+D206),"aaa"),"")</f>
        <v/>
      </c>
      <c r="E207" s="1865" t="str">
        <f t="shared" si="72"/>
        <v/>
      </c>
      <c r="F207" s="1865" t="str">
        <f t="shared" si="72"/>
        <v/>
      </c>
      <c r="G207" s="1865" t="str">
        <f t="shared" si="72"/>
        <v/>
      </c>
      <c r="H207" s="1865" t="str">
        <f t="shared" si="72"/>
        <v/>
      </c>
      <c r="I207" s="1865" t="str">
        <f t="shared" si="72"/>
        <v/>
      </c>
      <c r="J207" s="1865" t="str">
        <f t="shared" si="72"/>
        <v/>
      </c>
      <c r="K207" s="1865" t="str">
        <f t="shared" si="72"/>
        <v/>
      </c>
      <c r="L207" s="1865" t="str">
        <f t="shared" si="72"/>
        <v/>
      </c>
      <c r="M207" s="1865" t="str">
        <f t="shared" si="72"/>
        <v/>
      </c>
      <c r="N207" s="1865" t="str">
        <f t="shared" si="72"/>
        <v/>
      </c>
      <c r="O207" s="1865" t="str">
        <f t="shared" si="72"/>
        <v/>
      </c>
      <c r="P207" s="1865" t="str">
        <f t="shared" si="72"/>
        <v/>
      </c>
      <c r="Q207" s="1865" t="str">
        <f t="shared" si="72"/>
        <v/>
      </c>
      <c r="R207" s="1865" t="str">
        <f t="shared" si="72"/>
        <v/>
      </c>
      <c r="S207" s="1865" t="str">
        <f t="shared" si="72"/>
        <v/>
      </c>
      <c r="T207" s="1865" t="str">
        <f t="shared" si="72"/>
        <v/>
      </c>
      <c r="U207" s="1865" t="str">
        <f t="shared" si="72"/>
        <v/>
      </c>
      <c r="V207" s="1865" t="str">
        <f t="shared" si="72"/>
        <v/>
      </c>
      <c r="W207" s="1865" t="str">
        <f t="shared" si="72"/>
        <v/>
      </c>
      <c r="X207" s="1865" t="str">
        <f t="shared" si="72"/>
        <v/>
      </c>
      <c r="Y207" s="1865" t="str">
        <f t="shared" si="72"/>
        <v/>
      </c>
      <c r="Z207" s="1865" t="str">
        <f t="shared" si="72"/>
        <v/>
      </c>
      <c r="AA207" s="1865" t="str">
        <f t="shared" si="72"/>
        <v/>
      </c>
      <c r="AB207" s="1865" t="str">
        <f t="shared" si="72"/>
        <v/>
      </c>
      <c r="AC207" s="1865" t="str">
        <f t="shared" si="72"/>
        <v/>
      </c>
      <c r="AD207" s="1865" t="str">
        <f t="shared" si="72"/>
        <v/>
      </c>
      <c r="AE207" s="1865" t="str">
        <f t="shared" si="72"/>
        <v/>
      </c>
      <c r="AF207" s="1865" t="str">
        <f t="shared" si="72"/>
        <v/>
      </c>
      <c r="AG207" s="1865" t="str">
        <f t="shared" si="72"/>
        <v/>
      </c>
      <c r="AH207" s="1863" t="s">
        <v>2457</v>
      </c>
      <c r="AI207" s="1864">
        <f>+COUNTIF(C208:AG208,"夏休")+COUNTIF(C208:AG208,"冬休")+COUNTIF(C208:AG208,"中止")</f>
        <v>0</v>
      </c>
    </row>
    <row r="208" spans="2:36" s="1866" customFormat="1" ht="13.5" customHeight="1">
      <c r="B208" s="4090" t="s">
        <v>2458</v>
      </c>
      <c r="C208" s="4092"/>
      <c r="D208" s="4087"/>
      <c r="E208" s="4087"/>
      <c r="F208" s="4087"/>
      <c r="G208" s="4087"/>
      <c r="H208" s="4087"/>
      <c r="I208" s="4087"/>
      <c r="J208" s="4087"/>
      <c r="K208" s="4087"/>
      <c r="L208" s="4087"/>
      <c r="M208" s="4087"/>
      <c r="N208" s="4087"/>
      <c r="O208" s="4087"/>
      <c r="P208" s="4087"/>
      <c r="Q208" s="4087"/>
      <c r="R208" s="4087"/>
      <c r="S208" s="4087"/>
      <c r="T208" s="4087"/>
      <c r="U208" s="4087"/>
      <c r="V208" s="4087"/>
      <c r="W208" s="4087"/>
      <c r="X208" s="4087"/>
      <c r="Y208" s="4087"/>
      <c r="Z208" s="4087"/>
      <c r="AA208" s="4087"/>
      <c r="AB208" s="4087"/>
      <c r="AC208" s="4087"/>
      <c r="AD208" s="4087"/>
      <c r="AE208" s="4087"/>
      <c r="AF208" s="4087"/>
      <c r="AG208" s="4114"/>
      <c r="AH208" s="1867" t="s">
        <v>1187</v>
      </c>
      <c r="AI208" s="1868">
        <f>COUNT(C206:AG206)-AI207</f>
        <v>0</v>
      </c>
    </row>
    <row r="209" spans="2:36" s="1866" customFormat="1" ht="13.5" customHeight="1">
      <c r="B209" s="4091"/>
      <c r="C209" s="4092"/>
      <c r="D209" s="4087"/>
      <c r="E209" s="4087"/>
      <c r="F209" s="4087"/>
      <c r="G209" s="4087"/>
      <c r="H209" s="4087"/>
      <c r="I209" s="4087"/>
      <c r="J209" s="4087"/>
      <c r="K209" s="4087"/>
      <c r="L209" s="4087"/>
      <c r="M209" s="4087"/>
      <c r="N209" s="4087"/>
      <c r="O209" s="4087"/>
      <c r="P209" s="4087"/>
      <c r="Q209" s="4087"/>
      <c r="R209" s="4087"/>
      <c r="S209" s="4087"/>
      <c r="T209" s="4087"/>
      <c r="U209" s="4087"/>
      <c r="V209" s="4087"/>
      <c r="W209" s="4087"/>
      <c r="X209" s="4087"/>
      <c r="Y209" s="4087"/>
      <c r="Z209" s="4087"/>
      <c r="AA209" s="4087"/>
      <c r="AB209" s="4087"/>
      <c r="AC209" s="4087"/>
      <c r="AD209" s="4087"/>
      <c r="AE209" s="4087"/>
      <c r="AF209" s="4087"/>
      <c r="AG209" s="4114"/>
      <c r="AH209" s="1867" t="s">
        <v>1188</v>
      </c>
      <c r="AI209" s="1869">
        <f>+COUNTIF(C210:AG211,"休")</f>
        <v>0</v>
      </c>
      <c r="AJ209" s="1870" t="e">
        <f>IF(AI210&gt;0.285,"",IF(AI209&lt;AI206,"←計画日数が足りません",""))</f>
        <v>#DIV/0!</v>
      </c>
    </row>
    <row r="210" spans="2:36" s="1866" customFormat="1" ht="13.5" customHeight="1">
      <c r="B210" s="4115" t="s">
        <v>1175</v>
      </c>
      <c r="C210" s="4116"/>
      <c r="D210" s="4113"/>
      <c r="E210" s="4113"/>
      <c r="F210" s="4113"/>
      <c r="G210" s="4113"/>
      <c r="H210" s="4113"/>
      <c r="I210" s="4113"/>
      <c r="J210" s="4113"/>
      <c r="K210" s="4113"/>
      <c r="L210" s="4113"/>
      <c r="M210" s="4113"/>
      <c r="N210" s="4113"/>
      <c r="O210" s="4113"/>
      <c r="P210" s="4113"/>
      <c r="Q210" s="4113"/>
      <c r="R210" s="4113"/>
      <c r="S210" s="4113"/>
      <c r="T210" s="4113"/>
      <c r="U210" s="4113"/>
      <c r="V210" s="4113"/>
      <c r="W210" s="4113"/>
      <c r="X210" s="4113"/>
      <c r="Y210" s="4113"/>
      <c r="Z210" s="4113"/>
      <c r="AA210" s="4113"/>
      <c r="AB210" s="4113"/>
      <c r="AC210" s="4113"/>
      <c r="AD210" s="4113"/>
      <c r="AE210" s="4113"/>
      <c r="AF210" s="4113"/>
      <c r="AG210" s="4119"/>
      <c r="AH210" s="1867" t="s">
        <v>1189</v>
      </c>
      <c r="AI210" s="1871" t="e">
        <f>+AI209/AI208</f>
        <v>#DIV/0!</v>
      </c>
    </row>
    <row r="211" spans="2:36" s="1866" customFormat="1">
      <c r="B211" s="4115"/>
      <c r="C211" s="4116"/>
      <c r="D211" s="4113"/>
      <c r="E211" s="4113"/>
      <c r="F211" s="4113"/>
      <c r="G211" s="4113"/>
      <c r="H211" s="4113"/>
      <c r="I211" s="4113"/>
      <c r="J211" s="4113"/>
      <c r="K211" s="4113"/>
      <c r="L211" s="4113"/>
      <c r="M211" s="4113"/>
      <c r="N211" s="4113"/>
      <c r="O211" s="4113"/>
      <c r="P211" s="4113"/>
      <c r="Q211" s="4113"/>
      <c r="R211" s="4113"/>
      <c r="S211" s="4113"/>
      <c r="T211" s="4113"/>
      <c r="U211" s="4113"/>
      <c r="V211" s="4113"/>
      <c r="W211" s="4113"/>
      <c r="X211" s="4113"/>
      <c r="Y211" s="4113"/>
      <c r="Z211" s="4113"/>
      <c r="AA211" s="4113"/>
      <c r="AB211" s="4113"/>
      <c r="AC211" s="4113"/>
      <c r="AD211" s="4113"/>
      <c r="AE211" s="4113"/>
      <c r="AF211" s="4113"/>
      <c r="AG211" s="4119"/>
      <c r="AH211" s="1867" t="s">
        <v>1169</v>
      </c>
      <c r="AI211" s="1869">
        <f>+COUNTA(C212:AG213)</f>
        <v>0</v>
      </c>
    </row>
    <row r="212" spans="2:36" s="1866" customFormat="1">
      <c r="B212" s="4120" t="s">
        <v>1178</v>
      </c>
      <c r="C212" s="4122"/>
      <c r="D212" s="4117"/>
      <c r="E212" s="4117"/>
      <c r="F212" s="4117"/>
      <c r="G212" s="4117"/>
      <c r="H212" s="4117"/>
      <c r="I212" s="4117"/>
      <c r="J212" s="4117"/>
      <c r="K212" s="4117"/>
      <c r="L212" s="4117"/>
      <c r="M212" s="4117"/>
      <c r="N212" s="4117"/>
      <c r="O212" s="4117"/>
      <c r="P212" s="4117"/>
      <c r="Q212" s="4117"/>
      <c r="R212" s="4117"/>
      <c r="S212" s="4117"/>
      <c r="T212" s="4117"/>
      <c r="U212" s="4117"/>
      <c r="V212" s="4117"/>
      <c r="W212" s="4117"/>
      <c r="X212" s="4117"/>
      <c r="Y212" s="4117"/>
      <c r="Z212" s="4117"/>
      <c r="AA212" s="4117"/>
      <c r="AB212" s="4117"/>
      <c r="AC212" s="4117"/>
      <c r="AD212" s="4117"/>
      <c r="AE212" s="4117"/>
      <c r="AF212" s="4117"/>
      <c r="AG212" s="4124"/>
      <c r="AH212" s="1872" t="s">
        <v>1190</v>
      </c>
      <c r="AI212" s="1873" t="e">
        <f>+AI211/AI208</f>
        <v>#DIV/0!</v>
      </c>
    </row>
    <row r="213" spans="2:36" s="1866" customFormat="1">
      <c r="B213" s="4121"/>
      <c r="C213" s="4123"/>
      <c r="D213" s="4118"/>
      <c r="E213" s="4118"/>
      <c r="F213" s="4118"/>
      <c r="G213" s="4118"/>
      <c r="H213" s="4118"/>
      <c r="I213" s="4118"/>
      <c r="J213" s="4118"/>
      <c r="K213" s="4118"/>
      <c r="L213" s="4118"/>
      <c r="M213" s="4118"/>
      <c r="N213" s="4118"/>
      <c r="O213" s="4118"/>
      <c r="P213" s="4118"/>
      <c r="Q213" s="4118"/>
      <c r="R213" s="4118"/>
      <c r="S213" s="4118"/>
      <c r="T213" s="4118"/>
      <c r="U213" s="4118"/>
      <c r="V213" s="4118"/>
      <c r="W213" s="4118"/>
      <c r="X213" s="4118"/>
      <c r="Y213" s="4118"/>
      <c r="Z213" s="4118"/>
      <c r="AA213" s="4118"/>
      <c r="AB213" s="4118"/>
      <c r="AC213" s="4118"/>
      <c r="AD213" s="4118"/>
      <c r="AE213" s="4118"/>
      <c r="AF213" s="4118"/>
      <c r="AG213" s="4125"/>
      <c r="AH213" s="1876" t="s">
        <v>2459</v>
      </c>
      <c r="AI213" s="1877" t="str">
        <f>IF(7&gt;AI208,"対象外",IF(AI211&gt;=AI206,"OK","NG"))</f>
        <v>対象外</v>
      </c>
      <c r="AJ213" s="1870" t="str">
        <f>IF(AI213="対象外","←７日間に満たない期間は達成判定の対象外",IF(AI213="NG","←月単位未達成","←月単位達成"))</f>
        <v>←７日間に満たない期間は達成判定の対象外</v>
      </c>
    </row>
    <row r="214" spans="2:36" hidden="1">
      <c r="B214" s="1854"/>
      <c r="C214" s="1878" t="e">
        <f t="shared" ref="C214:AG214" si="73">IF(AND(DAY(C206)&gt;=22,DAY(C206)&lt;=28,C207="土"),1,0)</f>
        <v>#VALUE!</v>
      </c>
      <c r="D214" s="1878" t="e">
        <f t="shared" si="73"/>
        <v>#VALUE!</v>
      </c>
      <c r="E214" s="1878" t="e">
        <f t="shared" si="73"/>
        <v>#VALUE!</v>
      </c>
      <c r="F214" s="1878" t="e">
        <f t="shared" si="73"/>
        <v>#VALUE!</v>
      </c>
      <c r="G214" s="1878" t="e">
        <f t="shared" si="73"/>
        <v>#VALUE!</v>
      </c>
      <c r="H214" s="1878" t="e">
        <f t="shared" si="73"/>
        <v>#VALUE!</v>
      </c>
      <c r="I214" s="1878" t="e">
        <f t="shared" si="73"/>
        <v>#VALUE!</v>
      </c>
      <c r="J214" s="1878" t="e">
        <f t="shared" si="73"/>
        <v>#VALUE!</v>
      </c>
      <c r="K214" s="1878" t="e">
        <f t="shared" si="73"/>
        <v>#VALUE!</v>
      </c>
      <c r="L214" s="1878" t="e">
        <f t="shared" si="73"/>
        <v>#VALUE!</v>
      </c>
      <c r="M214" s="1878" t="e">
        <f t="shared" si="73"/>
        <v>#VALUE!</v>
      </c>
      <c r="N214" s="1878" t="e">
        <f t="shared" si="73"/>
        <v>#VALUE!</v>
      </c>
      <c r="O214" s="1878" t="e">
        <f t="shared" si="73"/>
        <v>#VALUE!</v>
      </c>
      <c r="P214" s="1878" t="e">
        <f t="shared" si="73"/>
        <v>#VALUE!</v>
      </c>
      <c r="Q214" s="1878" t="e">
        <f t="shared" si="73"/>
        <v>#VALUE!</v>
      </c>
      <c r="R214" s="1878" t="e">
        <f t="shared" si="73"/>
        <v>#VALUE!</v>
      </c>
      <c r="S214" s="1878" t="e">
        <f t="shared" si="73"/>
        <v>#VALUE!</v>
      </c>
      <c r="T214" s="1878" t="e">
        <f t="shared" si="73"/>
        <v>#VALUE!</v>
      </c>
      <c r="U214" s="1878" t="e">
        <f t="shared" si="73"/>
        <v>#VALUE!</v>
      </c>
      <c r="V214" s="1878" t="e">
        <f t="shared" si="73"/>
        <v>#VALUE!</v>
      </c>
      <c r="W214" s="1878" t="e">
        <f t="shared" si="73"/>
        <v>#VALUE!</v>
      </c>
      <c r="X214" s="1878" t="e">
        <f t="shared" si="73"/>
        <v>#VALUE!</v>
      </c>
      <c r="Y214" s="1878" t="e">
        <f t="shared" si="73"/>
        <v>#VALUE!</v>
      </c>
      <c r="Z214" s="1878" t="e">
        <f t="shared" si="73"/>
        <v>#VALUE!</v>
      </c>
      <c r="AA214" s="1878" t="e">
        <f t="shared" si="73"/>
        <v>#VALUE!</v>
      </c>
      <c r="AB214" s="1878" t="e">
        <f t="shared" si="73"/>
        <v>#VALUE!</v>
      </c>
      <c r="AC214" s="1878" t="e">
        <f t="shared" si="73"/>
        <v>#VALUE!</v>
      </c>
      <c r="AD214" s="1878" t="e">
        <f t="shared" si="73"/>
        <v>#VALUE!</v>
      </c>
      <c r="AE214" s="1878" t="e">
        <f t="shared" si="73"/>
        <v>#VALUE!</v>
      </c>
      <c r="AF214" s="1878" t="e">
        <f t="shared" si="73"/>
        <v>#VALUE!</v>
      </c>
      <c r="AG214" s="1878" t="e">
        <f t="shared" si="73"/>
        <v>#VALUE!</v>
      </c>
      <c r="AH214" s="1879" t="s">
        <v>2460</v>
      </c>
      <c r="AI214" s="1880">
        <f>_xlfn.AGGREGATE(9,6,C214:AG214)</f>
        <v>0</v>
      </c>
      <c r="AJ214" s="1870"/>
    </row>
    <row r="215" spans="2:36" hidden="1">
      <c r="B215" s="1854"/>
      <c r="C215" s="1881" t="e">
        <f t="shared" ref="C215:AG215" si="74">IF(AND(DAY(C206)&gt;=22,DAY(C206)&lt;=28,C207="土",OR(C212="休",C212="雨")),1,0)</f>
        <v>#VALUE!</v>
      </c>
      <c r="D215" s="1881" t="e">
        <f t="shared" si="74"/>
        <v>#VALUE!</v>
      </c>
      <c r="E215" s="1881" t="e">
        <f t="shared" si="74"/>
        <v>#VALUE!</v>
      </c>
      <c r="F215" s="1881" t="e">
        <f t="shared" si="74"/>
        <v>#VALUE!</v>
      </c>
      <c r="G215" s="1881" t="e">
        <f t="shared" si="74"/>
        <v>#VALUE!</v>
      </c>
      <c r="H215" s="1881" t="e">
        <f t="shared" si="74"/>
        <v>#VALUE!</v>
      </c>
      <c r="I215" s="1881" t="e">
        <f t="shared" si="74"/>
        <v>#VALUE!</v>
      </c>
      <c r="J215" s="1881" t="e">
        <f t="shared" si="74"/>
        <v>#VALUE!</v>
      </c>
      <c r="K215" s="1881" t="e">
        <f t="shared" si="74"/>
        <v>#VALUE!</v>
      </c>
      <c r="L215" s="1881" t="e">
        <f t="shared" si="74"/>
        <v>#VALUE!</v>
      </c>
      <c r="M215" s="1881" t="e">
        <f t="shared" si="74"/>
        <v>#VALUE!</v>
      </c>
      <c r="N215" s="1881" t="e">
        <f t="shared" si="74"/>
        <v>#VALUE!</v>
      </c>
      <c r="O215" s="1881" t="e">
        <f t="shared" si="74"/>
        <v>#VALUE!</v>
      </c>
      <c r="P215" s="1881" t="e">
        <f t="shared" si="74"/>
        <v>#VALUE!</v>
      </c>
      <c r="Q215" s="1881" t="e">
        <f t="shared" si="74"/>
        <v>#VALUE!</v>
      </c>
      <c r="R215" s="1881" t="e">
        <f t="shared" si="74"/>
        <v>#VALUE!</v>
      </c>
      <c r="S215" s="1881" t="e">
        <f t="shared" si="74"/>
        <v>#VALUE!</v>
      </c>
      <c r="T215" s="1881" t="e">
        <f t="shared" si="74"/>
        <v>#VALUE!</v>
      </c>
      <c r="U215" s="1881" t="e">
        <f t="shared" si="74"/>
        <v>#VALUE!</v>
      </c>
      <c r="V215" s="1881" t="e">
        <f t="shared" si="74"/>
        <v>#VALUE!</v>
      </c>
      <c r="W215" s="1881" t="e">
        <f t="shared" si="74"/>
        <v>#VALUE!</v>
      </c>
      <c r="X215" s="1881" t="e">
        <f t="shared" si="74"/>
        <v>#VALUE!</v>
      </c>
      <c r="Y215" s="1881" t="e">
        <f t="shared" si="74"/>
        <v>#VALUE!</v>
      </c>
      <c r="Z215" s="1881" t="e">
        <f t="shared" si="74"/>
        <v>#VALUE!</v>
      </c>
      <c r="AA215" s="1881" t="e">
        <f t="shared" si="74"/>
        <v>#VALUE!</v>
      </c>
      <c r="AB215" s="1881" t="e">
        <f t="shared" si="74"/>
        <v>#VALUE!</v>
      </c>
      <c r="AC215" s="1881" t="e">
        <f t="shared" si="74"/>
        <v>#VALUE!</v>
      </c>
      <c r="AD215" s="1881" t="e">
        <f t="shared" si="74"/>
        <v>#VALUE!</v>
      </c>
      <c r="AE215" s="1881" t="e">
        <f t="shared" si="74"/>
        <v>#VALUE!</v>
      </c>
      <c r="AF215" s="1881" t="e">
        <f t="shared" si="74"/>
        <v>#VALUE!</v>
      </c>
      <c r="AG215" s="1881" t="e">
        <f t="shared" si="74"/>
        <v>#VALUE!</v>
      </c>
      <c r="AH215" s="1882" t="s">
        <v>2461</v>
      </c>
      <c r="AI215" s="1880">
        <f>_xlfn.AGGREGATE(9,6,C215:AG215)</f>
        <v>0</v>
      </c>
      <c r="AJ215" s="1870"/>
    </row>
    <row r="216" spans="2:36" s="1866" customFormat="1">
      <c r="B216" s="1890"/>
      <c r="C216" s="1890"/>
      <c r="D216" s="1890"/>
      <c r="E216" s="1890"/>
      <c r="F216" s="1890"/>
      <c r="G216" s="1890"/>
      <c r="H216" s="1890"/>
      <c r="I216" s="1890"/>
      <c r="J216" s="1890"/>
      <c r="K216" s="1890"/>
      <c r="L216" s="1890"/>
      <c r="M216" s="1890"/>
      <c r="N216" s="1890"/>
      <c r="O216" s="1890"/>
      <c r="P216" s="1890"/>
      <c r="Q216" s="1890"/>
      <c r="R216" s="1890"/>
      <c r="S216" s="1890"/>
      <c r="T216" s="1890"/>
      <c r="U216" s="1890"/>
      <c r="V216" s="1890"/>
      <c r="W216" s="1890"/>
      <c r="X216" s="1890"/>
      <c r="Y216" s="1890"/>
      <c r="Z216" s="1890"/>
      <c r="AA216" s="1890"/>
      <c r="AB216" s="1890"/>
      <c r="AC216" s="1890"/>
      <c r="AD216" s="1890"/>
      <c r="AE216" s="1890"/>
      <c r="AF216" s="1890"/>
      <c r="AG216" s="1890"/>
      <c r="AI216" s="1890"/>
    </row>
    <row r="217" spans="2:36" hidden="1">
      <c r="C217" s="1836" t="e">
        <f>YEAR(C220)</f>
        <v>#VALUE!</v>
      </c>
      <c r="D217" s="1836" t="e">
        <f>MONTH(C220)</f>
        <v>#VALUE!</v>
      </c>
    </row>
    <row r="218" spans="2:36">
      <c r="B218" s="1840" t="s">
        <v>2454</v>
      </c>
      <c r="C218" s="4126" t="e">
        <f>C220</f>
        <v>#VALUE!</v>
      </c>
      <c r="D218" s="4088"/>
      <c r="E218" s="4088"/>
      <c r="F218" s="4088"/>
      <c r="G218" s="4088"/>
      <c r="H218" s="4088"/>
      <c r="I218" s="4088"/>
      <c r="J218" s="4088"/>
      <c r="K218" s="4088"/>
      <c r="L218" s="4088"/>
      <c r="M218" s="4088"/>
      <c r="N218" s="4088"/>
      <c r="O218" s="4088"/>
      <c r="P218" s="4088"/>
      <c r="Q218" s="4088"/>
      <c r="R218" s="4088"/>
      <c r="S218" s="4088"/>
      <c r="T218" s="4088"/>
      <c r="U218" s="4088"/>
      <c r="V218" s="4088"/>
      <c r="W218" s="4088"/>
      <c r="X218" s="4088"/>
      <c r="Y218" s="4088"/>
      <c r="Z218" s="4088"/>
      <c r="AA218" s="4088"/>
      <c r="AB218" s="4088"/>
      <c r="AC218" s="4088"/>
      <c r="AD218" s="4088"/>
      <c r="AE218" s="4088"/>
      <c r="AF218" s="4088"/>
      <c r="AG218" s="4088"/>
      <c r="AH218" s="4088"/>
      <c r="AI218" s="4089"/>
    </row>
    <row r="219" spans="2:36">
      <c r="B219" s="1884"/>
      <c r="C219" s="1862" t="e">
        <f>DATE($C217,$D217,1)</f>
        <v>#VALUE!</v>
      </c>
      <c r="D219" s="1862" t="e">
        <f t="shared" ref="D219:AG219" si="75">C219+1</f>
        <v>#VALUE!</v>
      </c>
      <c r="E219" s="1862" t="e">
        <f t="shared" si="75"/>
        <v>#VALUE!</v>
      </c>
      <c r="F219" s="1862" t="e">
        <f t="shared" si="75"/>
        <v>#VALUE!</v>
      </c>
      <c r="G219" s="1862" t="e">
        <f t="shared" si="75"/>
        <v>#VALUE!</v>
      </c>
      <c r="H219" s="1862" t="e">
        <f t="shared" si="75"/>
        <v>#VALUE!</v>
      </c>
      <c r="I219" s="1862" t="e">
        <f t="shared" si="75"/>
        <v>#VALUE!</v>
      </c>
      <c r="J219" s="1862" t="e">
        <f t="shared" si="75"/>
        <v>#VALUE!</v>
      </c>
      <c r="K219" s="1862" t="e">
        <f t="shared" si="75"/>
        <v>#VALUE!</v>
      </c>
      <c r="L219" s="1862" t="e">
        <f t="shared" si="75"/>
        <v>#VALUE!</v>
      </c>
      <c r="M219" s="1862" t="e">
        <f t="shared" si="75"/>
        <v>#VALUE!</v>
      </c>
      <c r="N219" s="1862" t="e">
        <f t="shared" si="75"/>
        <v>#VALUE!</v>
      </c>
      <c r="O219" s="1862" t="e">
        <f t="shared" si="75"/>
        <v>#VALUE!</v>
      </c>
      <c r="P219" s="1862" t="e">
        <f t="shared" si="75"/>
        <v>#VALUE!</v>
      </c>
      <c r="Q219" s="1862" t="e">
        <f t="shared" si="75"/>
        <v>#VALUE!</v>
      </c>
      <c r="R219" s="1862" t="e">
        <f t="shared" si="75"/>
        <v>#VALUE!</v>
      </c>
      <c r="S219" s="1862" t="e">
        <f t="shared" si="75"/>
        <v>#VALUE!</v>
      </c>
      <c r="T219" s="1862" t="e">
        <f t="shared" si="75"/>
        <v>#VALUE!</v>
      </c>
      <c r="U219" s="1862" t="e">
        <f t="shared" si="75"/>
        <v>#VALUE!</v>
      </c>
      <c r="V219" s="1862" t="e">
        <f t="shared" si="75"/>
        <v>#VALUE!</v>
      </c>
      <c r="W219" s="1862" t="e">
        <f t="shared" si="75"/>
        <v>#VALUE!</v>
      </c>
      <c r="X219" s="1862" t="e">
        <f t="shared" si="75"/>
        <v>#VALUE!</v>
      </c>
      <c r="Y219" s="1862" t="e">
        <f t="shared" si="75"/>
        <v>#VALUE!</v>
      </c>
      <c r="Z219" s="1862" t="e">
        <f t="shared" si="75"/>
        <v>#VALUE!</v>
      </c>
      <c r="AA219" s="1862" t="e">
        <f t="shared" si="75"/>
        <v>#VALUE!</v>
      </c>
      <c r="AB219" s="1862" t="e">
        <f t="shared" si="75"/>
        <v>#VALUE!</v>
      </c>
      <c r="AC219" s="1862" t="e">
        <f t="shared" si="75"/>
        <v>#VALUE!</v>
      </c>
      <c r="AD219" s="1862" t="e">
        <f t="shared" si="75"/>
        <v>#VALUE!</v>
      </c>
      <c r="AE219" s="1862" t="e">
        <f t="shared" si="75"/>
        <v>#VALUE!</v>
      </c>
      <c r="AF219" s="1862" t="e">
        <f t="shared" si="75"/>
        <v>#VALUE!</v>
      </c>
      <c r="AG219" s="1862" t="e">
        <f t="shared" si="75"/>
        <v>#VALUE!</v>
      </c>
      <c r="AH219" s="1885"/>
      <c r="AI219" s="1886"/>
    </row>
    <row r="220" spans="2:36">
      <c r="B220" s="1887" t="s">
        <v>2455</v>
      </c>
      <c r="C220" s="1888" t="e">
        <f>IF(EDATE(C205,1)&gt;$G$5,"",EDATE(C205,1))</f>
        <v>#VALUE!</v>
      </c>
      <c r="D220" s="1862" t="e">
        <f t="shared" ref="D220:AG220" si="76">IF(D219&gt;$G$5,"",IF(C220=EOMONTH(DATE($C217,$D217,1),0),"",IF(C220="","",C220+1)))</f>
        <v>#VALUE!</v>
      </c>
      <c r="E220" s="1862" t="e">
        <f t="shared" si="76"/>
        <v>#VALUE!</v>
      </c>
      <c r="F220" s="1862" t="e">
        <f t="shared" si="76"/>
        <v>#VALUE!</v>
      </c>
      <c r="G220" s="1862" t="e">
        <f t="shared" si="76"/>
        <v>#VALUE!</v>
      </c>
      <c r="H220" s="1862" t="e">
        <f t="shared" si="76"/>
        <v>#VALUE!</v>
      </c>
      <c r="I220" s="1862" t="e">
        <f t="shared" si="76"/>
        <v>#VALUE!</v>
      </c>
      <c r="J220" s="1862" t="e">
        <f t="shared" si="76"/>
        <v>#VALUE!</v>
      </c>
      <c r="K220" s="1862" t="e">
        <f t="shared" si="76"/>
        <v>#VALUE!</v>
      </c>
      <c r="L220" s="1862" t="e">
        <f t="shared" si="76"/>
        <v>#VALUE!</v>
      </c>
      <c r="M220" s="1862" t="e">
        <f t="shared" si="76"/>
        <v>#VALUE!</v>
      </c>
      <c r="N220" s="1862" t="e">
        <f t="shared" si="76"/>
        <v>#VALUE!</v>
      </c>
      <c r="O220" s="1862" t="e">
        <f t="shared" si="76"/>
        <v>#VALUE!</v>
      </c>
      <c r="P220" s="1862" t="e">
        <f t="shared" si="76"/>
        <v>#VALUE!</v>
      </c>
      <c r="Q220" s="1862" t="e">
        <f t="shared" si="76"/>
        <v>#VALUE!</v>
      </c>
      <c r="R220" s="1862" t="e">
        <f t="shared" si="76"/>
        <v>#VALUE!</v>
      </c>
      <c r="S220" s="1862" t="e">
        <f t="shared" si="76"/>
        <v>#VALUE!</v>
      </c>
      <c r="T220" s="1862" t="e">
        <f t="shared" si="76"/>
        <v>#VALUE!</v>
      </c>
      <c r="U220" s="1862" t="e">
        <f t="shared" si="76"/>
        <v>#VALUE!</v>
      </c>
      <c r="V220" s="1862" t="e">
        <f t="shared" si="76"/>
        <v>#VALUE!</v>
      </c>
      <c r="W220" s="1862" t="e">
        <f t="shared" si="76"/>
        <v>#VALUE!</v>
      </c>
      <c r="X220" s="1862" t="e">
        <f t="shared" si="76"/>
        <v>#VALUE!</v>
      </c>
      <c r="Y220" s="1862" t="e">
        <f t="shared" si="76"/>
        <v>#VALUE!</v>
      </c>
      <c r="Z220" s="1862" t="e">
        <f t="shared" si="76"/>
        <v>#VALUE!</v>
      </c>
      <c r="AA220" s="1862" t="e">
        <f t="shared" si="76"/>
        <v>#VALUE!</v>
      </c>
      <c r="AB220" s="1862" t="e">
        <f t="shared" si="76"/>
        <v>#VALUE!</v>
      </c>
      <c r="AC220" s="1862" t="e">
        <f t="shared" si="76"/>
        <v>#VALUE!</v>
      </c>
      <c r="AD220" s="1862" t="e">
        <f t="shared" si="76"/>
        <v>#VALUE!</v>
      </c>
      <c r="AE220" s="1862" t="e">
        <f t="shared" si="76"/>
        <v>#VALUE!</v>
      </c>
      <c r="AF220" s="1862" t="e">
        <f t="shared" si="76"/>
        <v>#VALUE!</v>
      </c>
      <c r="AG220" s="1862" t="e">
        <f t="shared" si="76"/>
        <v>#VALUE!</v>
      </c>
      <c r="AH220" s="1863" t="s">
        <v>2456</v>
      </c>
      <c r="AI220" s="1864">
        <f>+COUNTIFS(C221:AG221,"土",C222:AG222,"")+COUNTIFS(C221:AG221,"日",C222:AG222,"")</f>
        <v>0</v>
      </c>
    </row>
    <row r="221" spans="2:36" s="1866" customFormat="1">
      <c r="B221" s="1889" t="s">
        <v>1184</v>
      </c>
      <c r="C221" s="1865" t="str">
        <f>IFERROR(TEXT(WEEKDAY(+C220),"aaa"),"")</f>
        <v/>
      </c>
      <c r="D221" s="1865" t="str">
        <f t="shared" ref="D221:AG221" si="77">IFERROR(TEXT(WEEKDAY(+D220),"aaa"),"")</f>
        <v/>
      </c>
      <c r="E221" s="1865" t="str">
        <f t="shared" si="77"/>
        <v/>
      </c>
      <c r="F221" s="1865" t="str">
        <f t="shared" si="77"/>
        <v/>
      </c>
      <c r="G221" s="1865" t="str">
        <f t="shared" si="77"/>
        <v/>
      </c>
      <c r="H221" s="1865" t="str">
        <f t="shared" si="77"/>
        <v/>
      </c>
      <c r="I221" s="1865" t="str">
        <f t="shared" si="77"/>
        <v/>
      </c>
      <c r="J221" s="1865" t="str">
        <f t="shared" si="77"/>
        <v/>
      </c>
      <c r="K221" s="1865" t="str">
        <f t="shared" si="77"/>
        <v/>
      </c>
      <c r="L221" s="1865" t="str">
        <f t="shared" si="77"/>
        <v/>
      </c>
      <c r="M221" s="1865" t="str">
        <f t="shared" si="77"/>
        <v/>
      </c>
      <c r="N221" s="1865" t="str">
        <f t="shared" si="77"/>
        <v/>
      </c>
      <c r="O221" s="1865" t="str">
        <f t="shared" si="77"/>
        <v/>
      </c>
      <c r="P221" s="1865" t="str">
        <f t="shared" si="77"/>
        <v/>
      </c>
      <c r="Q221" s="1865" t="str">
        <f t="shared" si="77"/>
        <v/>
      </c>
      <c r="R221" s="1865" t="str">
        <f t="shared" si="77"/>
        <v/>
      </c>
      <c r="S221" s="1865" t="str">
        <f t="shared" si="77"/>
        <v/>
      </c>
      <c r="T221" s="1865" t="str">
        <f t="shared" si="77"/>
        <v/>
      </c>
      <c r="U221" s="1865" t="str">
        <f t="shared" si="77"/>
        <v/>
      </c>
      <c r="V221" s="1865" t="str">
        <f t="shared" si="77"/>
        <v/>
      </c>
      <c r="W221" s="1865" t="str">
        <f t="shared" si="77"/>
        <v/>
      </c>
      <c r="X221" s="1865" t="str">
        <f t="shared" si="77"/>
        <v/>
      </c>
      <c r="Y221" s="1865" t="str">
        <f t="shared" si="77"/>
        <v/>
      </c>
      <c r="Z221" s="1865" t="str">
        <f t="shared" si="77"/>
        <v/>
      </c>
      <c r="AA221" s="1865" t="str">
        <f t="shared" si="77"/>
        <v/>
      </c>
      <c r="AB221" s="1865" t="str">
        <f t="shared" si="77"/>
        <v/>
      </c>
      <c r="AC221" s="1865" t="str">
        <f t="shared" si="77"/>
        <v/>
      </c>
      <c r="AD221" s="1865" t="str">
        <f t="shared" si="77"/>
        <v/>
      </c>
      <c r="AE221" s="1865" t="str">
        <f t="shared" si="77"/>
        <v/>
      </c>
      <c r="AF221" s="1865" t="str">
        <f t="shared" si="77"/>
        <v/>
      </c>
      <c r="AG221" s="1865" t="str">
        <f t="shared" si="77"/>
        <v/>
      </c>
      <c r="AH221" s="1863" t="s">
        <v>2457</v>
      </c>
      <c r="AI221" s="1864">
        <f>+COUNTIF(C222:AG222,"夏休")+COUNTIF(C222:AG222,"冬休")+COUNTIF(C222:AG222,"中止")</f>
        <v>0</v>
      </c>
    </row>
    <row r="222" spans="2:36" s="1866" customFormat="1" ht="13.5" customHeight="1">
      <c r="B222" s="4090" t="s">
        <v>2458</v>
      </c>
      <c r="C222" s="4092"/>
      <c r="D222" s="4087"/>
      <c r="E222" s="4087"/>
      <c r="F222" s="4087"/>
      <c r="G222" s="4087"/>
      <c r="H222" s="4087"/>
      <c r="I222" s="4087"/>
      <c r="J222" s="4087"/>
      <c r="K222" s="4087"/>
      <c r="L222" s="4087"/>
      <c r="M222" s="4087"/>
      <c r="N222" s="4087"/>
      <c r="O222" s="4087"/>
      <c r="P222" s="4087"/>
      <c r="Q222" s="4087"/>
      <c r="R222" s="4087"/>
      <c r="S222" s="4087"/>
      <c r="T222" s="4087"/>
      <c r="U222" s="4087"/>
      <c r="V222" s="4087"/>
      <c r="W222" s="4087"/>
      <c r="X222" s="4087"/>
      <c r="Y222" s="4087"/>
      <c r="Z222" s="4087"/>
      <c r="AA222" s="4087"/>
      <c r="AB222" s="4087"/>
      <c r="AC222" s="4087"/>
      <c r="AD222" s="4087"/>
      <c r="AE222" s="4087"/>
      <c r="AF222" s="4087"/>
      <c r="AG222" s="4114"/>
      <c r="AH222" s="1867" t="s">
        <v>1187</v>
      </c>
      <c r="AI222" s="1868">
        <f>COUNT(C220:AG220)-AI221</f>
        <v>0</v>
      </c>
    </row>
    <row r="223" spans="2:36" s="1866" customFormat="1" ht="13.5" customHeight="1">
      <c r="B223" s="4091"/>
      <c r="C223" s="4092"/>
      <c r="D223" s="4087"/>
      <c r="E223" s="4087"/>
      <c r="F223" s="4087"/>
      <c r="G223" s="4087"/>
      <c r="H223" s="4087"/>
      <c r="I223" s="4087"/>
      <c r="J223" s="4087"/>
      <c r="K223" s="4087"/>
      <c r="L223" s="4087"/>
      <c r="M223" s="4087"/>
      <c r="N223" s="4087"/>
      <c r="O223" s="4087"/>
      <c r="P223" s="4087"/>
      <c r="Q223" s="4087"/>
      <c r="R223" s="4087"/>
      <c r="S223" s="4087"/>
      <c r="T223" s="4087"/>
      <c r="U223" s="4087"/>
      <c r="V223" s="4087"/>
      <c r="W223" s="4087"/>
      <c r="X223" s="4087"/>
      <c r="Y223" s="4087"/>
      <c r="Z223" s="4087"/>
      <c r="AA223" s="4087"/>
      <c r="AB223" s="4087"/>
      <c r="AC223" s="4087"/>
      <c r="AD223" s="4087"/>
      <c r="AE223" s="4087"/>
      <c r="AF223" s="4087"/>
      <c r="AG223" s="4114"/>
      <c r="AH223" s="1867" t="s">
        <v>1188</v>
      </c>
      <c r="AI223" s="1869">
        <f>+COUNTIF(C224:AG225,"休")</f>
        <v>0</v>
      </c>
      <c r="AJ223" s="1870" t="e">
        <f>IF(AI224&gt;0.285,"",IF(AI223&lt;AI220,"←計画日数が足りません",""))</f>
        <v>#DIV/0!</v>
      </c>
    </row>
    <row r="224" spans="2:36" s="1866" customFormat="1" ht="13.5" customHeight="1">
      <c r="B224" s="4115" t="s">
        <v>1175</v>
      </c>
      <c r="C224" s="4116"/>
      <c r="D224" s="4113"/>
      <c r="E224" s="4113"/>
      <c r="F224" s="4113"/>
      <c r="G224" s="4113"/>
      <c r="H224" s="4113"/>
      <c r="I224" s="4113"/>
      <c r="J224" s="4113"/>
      <c r="K224" s="4113"/>
      <c r="L224" s="4113"/>
      <c r="M224" s="4113"/>
      <c r="N224" s="4113"/>
      <c r="O224" s="4113"/>
      <c r="P224" s="4113"/>
      <c r="Q224" s="4113"/>
      <c r="R224" s="4113"/>
      <c r="S224" s="4113"/>
      <c r="T224" s="4113"/>
      <c r="U224" s="4113"/>
      <c r="V224" s="4113"/>
      <c r="W224" s="4113"/>
      <c r="X224" s="4113"/>
      <c r="Y224" s="4113"/>
      <c r="Z224" s="4113"/>
      <c r="AA224" s="4113"/>
      <c r="AB224" s="4113"/>
      <c r="AC224" s="4113"/>
      <c r="AD224" s="4113"/>
      <c r="AE224" s="4113"/>
      <c r="AF224" s="4113"/>
      <c r="AG224" s="4119"/>
      <c r="AH224" s="1867" t="s">
        <v>1189</v>
      </c>
      <c r="AI224" s="1871" t="e">
        <f>+AI223/AI222</f>
        <v>#DIV/0!</v>
      </c>
    </row>
    <row r="225" spans="2:36" s="1866" customFormat="1">
      <c r="B225" s="4115"/>
      <c r="C225" s="4116"/>
      <c r="D225" s="4113"/>
      <c r="E225" s="4113"/>
      <c r="F225" s="4113"/>
      <c r="G225" s="4113"/>
      <c r="H225" s="4113"/>
      <c r="I225" s="4113"/>
      <c r="J225" s="4113"/>
      <c r="K225" s="4113"/>
      <c r="L225" s="4113"/>
      <c r="M225" s="4113"/>
      <c r="N225" s="4113"/>
      <c r="O225" s="4113"/>
      <c r="P225" s="4113"/>
      <c r="Q225" s="4113"/>
      <c r="R225" s="4113"/>
      <c r="S225" s="4113"/>
      <c r="T225" s="4113"/>
      <c r="U225" s="4113"/>
      <c r="V225" s="4113"/>
      <c r="W225" s="4113"/>
      <c r="X225" s="4113"/>
      <c r="Y225" s="4113"/>
      <c r="Z225" s="4113"/>
      <c r="AA225" s="4113"/>
      <c r="AB225" s="4113"/>
      <c r="AC225" s="4113"/>
      <c r="AD225" s="4113"/>
      <c r="AE225" s="4113"/>
      <c r="AF225" s="4113"/>
      <c r="AG225" s="4119"/>
      <c r="AH225" s="1867" t="s">
        <v>1169</v>
      </c>
      <c r="AI225" s="1869">
        <f>+COUNTA(C226:AG227)</f>
        <v>0</v>
      </c>
    </row>
    <row r="226" spans="2:36" s="1866" customFormat="1">
      <c r="B226" s="4120" t="s">
        <v>1178</v>
      </c>
      <c r="C226" s="4122"/>
      <c r="D226" s="4117"/>
      <c r="E226" s="4117"/>
      <c r="F226" s="4117"/>
      <c r="G226" s="4117"/>
      <c r="H226" s="4117"/>
      <c r="I226" s="4117"/>
      <c r="J226" s="4117"/>
      <c r="K226" s="4117"/>
      <c r="L226" s="4117"/>
      <c r="M226" s="4117"/>
      <c r="N226" s="4117"/>
      <c r="O226" s="4117"/>
      <c r="P226" s="4117"/>
      <c r="Q226" s="4117"/>
      <c r="R226" s="4117"/>
      <c r="S226" s="4117"/>
      <c r="T226" s="4117"/>
      <c r="U226" s="4117"/>
      <c r="V226" s="4117"/>
      <c r="W226" s="4117"/>
      <c r="X226" s="4117"/>
      <c r="Y226" s="4117"/>
      <c r="Z226" s="4117"/>
      <c r="AA226" s="4117"/>
      <c r="AB226" s="4117"/>
      <c r="AC226" s="4117"/>
      <c r="AD226" s="4117"/>
      <c r="AE226" s="4117"/>
      <c r="AF226" s="4117"/>
      <c r="AG226" s="4124"/>
      <c r="AH226" s="1872" t="s">
        <v>1190</v>
      </c>
      <c r="AI226" s="1873" t="e">
        <f>+AI225/AI222</f>
        <v>#DIV/0!</v>
      </c>
    </row>
    <row r="227" spans="2:36" s="1866" customFormat="1">
      <c r="B227" s="4121"/>
      <c r="C227" s="4123"/>
      <c r="D227" s="4118"/>
      <c r="E227" s="4118"/>
      <c r="F227" s="4118"/>
      <c r="G227" s="4118"/>
      <c r="H227" s="4118"/>
      <c r="I227" s="4118"/>
      <c r="J227" s="4118"/>
      <c r="K227" s="4118"/>
      <c r="L227" s="4118"/>
      <c r="M227" s="4118"/>
      <c r="N227" s="4118"/>
      <c r="O227" s="4118"/>
      <c r="P227" s="4118"/>
      <c r="Q227" s="4118"/>
      <c r="R227" s="4118"/>
      <c r="S227" s="4118"/>
      <c r="T227" s="4118"/>
      <c r="U227" s="4118"/>
      <c r="V227" s="4118"/>
      <c r="W227" s="4118"/>
      <c r="X227" s="4118"/>
      <c r="Y227" s="4118"/>
      <c r="Z227" s="4118"/>
      <c r="AA227" s="4118"/>
      <c r="AB227" s="4118"/>
      <c r="AC227" s="4118"/>
      <c r="AD227" s="4118"/>
      <c r="AE227" s="4118"/>
      <c r="AF227" s="4118"/>
      <c r="AG227" s="4125"/>
      <c r="AH227" s="1876" t="s">
        <v>2459</v>
      </c>
      <c r="AI227" s="1877" t="str">
        <f>IF(7&gt;AI222,"対象外",IF(AI225&gt;=AI220,"OK","NG"))</f>
        <v>対象外</v>
      </c>
      <c r="AJ227" s="1870" t="str">
        <f>IF(AI227="対象外","←７日間に満たない期間は達成判定の対象外",IF(AI227="NG","←月単位未達成","←月単位達成"))</f>
        <v>←７日間に満たない期間は達成判定の対象外</v>
      </c>
    </row>
    <row r="228" spans="2:36" hidden="1">
      <c r="B228" s="1854"/>
      <c r="C228" s="1878" t="e">
        <f t="shared" ref="C228:AG228" si="78">IF(AND(DAY(C220)&gt;=22,DAY(C220)&lt;=28,C221="土"),1,0)</f>
        <v>#VALUE!</v>
      </c>
      <c r="D228" s="1878" t="e">
        <f t="shared" si="78"/>
        <v>#VALUE!</v>
      </c>
      <c r="E228" s="1878" t="e">
        <f t="shared" si="78"/>
        <v>#VALUE!</v>
      </c>
      <c r="F228" s="1878" t="e">
        <f t="shared" si="78"/>
        <v>#VALUE!</v>
      </c>
      <c r="G228" s="1878" t="e">
        <f t="shared" si="78"/>
        <v>#VALUE!</v>
      </c>
      <c r="H228" s="1878" t="e">
        <f t="shared" si="78"/>
        <v>#VALUE!</v>
      </c>
      <c r="I228" s="1878" t="e">
        <f t="shared" si="78"/>
        <v>#VALUE!</v>
      </c>
      <c r="J228" s="1878" t="e">
        <f t="shared" si="78"/>
        <v>#VALUE!</v>
      </c>
      <c r="K228" s="1878" t="e">
        <f t="shared" si="78"/>
        <v>#VALUE!</v>
      </c>
      <c r="L228" s="1878" t="e">
        <f t="shared" si="78"/>
        <v>#VALUE!</v>
      </c>
      <c r="M228" s="1878" t="e">
        <f t="shared" si="78"/>
        <v>#VALUE!</v>
      </c>
      <c r="N228" s="1878" t="e">
        <f t="shared" si="78"/>
        <v>#VALUE!</v>
      </c>
      <c r="O228" s="1878" t="e">
        <f t="shared" si="78"/>
        <v>#VALUE!</v>
      </c>
      <c r="P228" s="1878" t="e">
        <f t="shared" si="78"/>
        <v>#VALUE!</v>
      </c>
      <c r="Q228" s="1878" t="e">
        <f t="shared" si="78"/>
        <v>#VALUE!</v>
      </c>
      <c r="R228" s="1878" t="e">
        <f t="shared" si="78"/>
        <v>#VALUE!</v>
      </c>
      <c r="S228" s="1878" t="e">
        <f t="shared" si="78"/>
        <v>#VALUE!</v>
      </c>
      <c r="T228" s="1878" t="e">
        <f t="shared" si="78"/>
        <v>#VALUE!</v>
      </c>
      <c r="U228" s="1878" t="e">
        <f t="shared" si="78"/>
        <v>#VALUE!</v>
      </c>
      <c r="V228" s="1878" t="e">
        <f t="shared" si="78"/>
        <v>#VALUE!</v>
      </c>
      <c r="W228" s="1878" t="e">
        <f t="shared" si="78"/>
        <v>#VALUE!</v>
      </c>
      <c r="X228" s="1878" t="e">
        <f t="shared" si="78"/>
        <v>#VALUE!</v>
      </c>
      <c r="Y228" s="1878" t="e">
        <f t="shared" si="78"/>
        <v>#VALUE!</v>
      </c>
      <c r="Z228" s="1878" t="e">
        <f t="shared" si="78"/>
        <v>#VALUE!</v>
      </c>
      <c r="AA228" s="1878" t="e">
        <f t="shared" si="78"/>
        <v>#VALUE!</v>
      </c>
      <c r="AB228" s="1878" t="e">
        <f t="shared" si="78"/>
        <v>#VALUE!</v>
      </c>
      <c r="AC228" s="1878" t="e">
        <f t="shared" si="78"/>
        <v>#VALUE!</v>
      </c>
      <c r="AD228" s="1878" t="e">
        <f t="shared" si="78"/>
        <v>#VALUE!</v>
      </c>
      <c r="AE228" s="1878" t="e">
        <f t="shared" si="78"/>
        <v>#VALUE!</v>
      </c>
      <c r="AF228" s="1878" t="e">
        <f t="shared" si="78"/>
        <v>#VALUE!</v>
      </c>
      <c r="AG228" s="1878" t="e">
        <f t="shared" si="78"/>
        <v>#VALUE!</v>
      </c>
      <c r="AH228" s="1879" t="s">
        <v>2460</v>
      </c>
      <c r="AI228" s="1880">
        <f>_xlfn.AGGREGATE(9,6,C228:AG228)</f>
        <v>0</v>
      </c>
      <c r="AJ228" s="1870"/>
    </row>
    <row r="229" spans="2:36" hidden="1">
      <c r="B229" s="1854"/>
      <c r="C229" s="1881" t="e">
        <f t="shared" ref="C229:AG229" si="79">IF(AND(DAY(C220)&gt;=22,DAY(C220)&lt;=28,C221="土",OR(C226="休",C226="雨")),1,0)</f>
        <v>#VALUE!</v>
      </c>
      <c r="D229" s="1881" t="e">
        <f t="shared" si="79"/>
        <v>#VALUE!</v>
      </c>
      <c r="E229" s="1881" t="e">
        <f t="shared" si="79"/>
        <v>#VALUE!</v>
      </c>
      <c r="F229" s="1881" t="e">
        <f t="shared" si="79"/>
        <v>#VALUE!</v>
      </c>
      <c r="G229" s="1881" t="e">
        <f t="shared" si="79"/>
        <v>#VALUE!</v>
      </c>
      <c r="H229" s="1881" t="e">
        <f t="shared" si="79"/>
        <v>#VALUE!</v>
      </c>
      <c r="I229" s="1881" t="e">
        <f t="shared" si="79"/>
        <v>#VALUE!</v>
      </c>
      <c r="J229" s="1881" t="e">
        <f t="shared" si="79"/>
        <v>#VALUE!</v>
      </c>
      <c r="K229" s="1881" t="e">
        <f t="shared" si="79"/>
        <v>#VALUE!</v>
      </c>
      <c r="L229" s="1881" t="e">
        <f t="shared" si="79"/>
        <v>#VALUE!</v>
      </c>
      <c r="M229" s="1881" t="e">
        <f t="shared" si="79"/>
        <v>#VALUE!</v>
      </c>
      <c r="N229" s="1881" t="e">
        <f t="shared" si="79"/>
        <v>#VALUE!</v>
      </c>
      <c r="O229" s="1881" t="e">
        <f t="shared" si="79"/>
        <v>#VALUE!</v>
      </c>
      <c r="P229" s="1881" t="e">
        <f t="shared" si="79"/>
        <v>#VALUE!</v>
      </c>
      <c r="Q229" s="1881" t="e">
        <f t="shared" si="79"/>
        <v>#VALUE!</v>
      </c>
      <c r="R229" s="1881" t="e">
        <f t="shared" si="79"/>
        <v>#VALUE!</v>
      </c>
      <c r="S229" s="1881" t="e">
        <f t="shared" si="79"/>
        <v>#VALUE!</v>
      </c>
      <c r="T229" s="1881" t="e">
        <f t="shared" si="79"/>
        <v>#VALUE!</v>
      </c>
      <c r="U229" s="1881" t="e">
        <f t="shared" si="79"/>
        <v>#VALUE!</v>
      </c>
      <c r="V229" s="1881" t="e">
        <f t="shared" si="79"/>
        <v>#VALUE!</v>
      </c>
      <c r="W229" s="1881" t="e">
        <f t="shared" si="79"/>
        <v>#VALUE!</v>
      </c>
      <c r="X229" s="1881" t="e">
        <f t="shared" si="79"/>
        <v>#VALUE!</v>
      </c>
      <c r="Y229" s="1881" t="e">
        <f t="shared" si="79"/>
        <v>#VALUE!</v>
      </c>
      <c r="Z229" s="1881" t="e">
        <f t="shared" si="79"/>
        <v>#VALUE!</v>
      </c>
      <c r="AA229" s="1881" t="e">
        <f t="shared" si="79"/>
        <v>#VALUE!</v>
      </c>
      <c r="AB229" s="1881" t="e">
        <f t="shared" si="79"/>
        <v>#VALUE!</v>
      </c>
      <c r="AC229" s="1881" t="e">
        <f t="shared" si="79"/>
        <v>#VALUE!</v>
      </c>
      <c r="AD229" s="1881" t="e">
        <f t="shared" si="79"/>
        <v>#VALUE!</v>
      </c>
      <c r="AE229" s="1881" t="e">
        <f t="shared" si="79"/>
        <v>#VALUE!</v>
      </c>
      <c r="AF229" s="1881" t="e">
        <f t="shared" si="79"/>
        <v>#VALUE!</v>
      </c>
      <c r="AG229" s="1881" t="e">
        <f t="shared" si="79"/>
        <v>#VALUE!</v>
      </c>
      <c r="AH229" s="1882" t="s">
        <v>2461</v>
      </c>
      <c r="AI229" s="1880">
        <f>_xlfn.AGGREGATE(9,6,C229:AG229)</f>
        <v>0</v>
      </c>
      <c r="AJ229" s="1870"/>
    </row>
    <row r="230" spans="2:36" s="1866" customFormat="1">
      <c r="B230" s="1890"/>
      <c r="C230" s="1890"/>
      <c r="D230" s="1890"/>
      <c r="E230" s="1890"/>
      <c r="F230" s="1890"/>
      <c r="G230" s="1890"/>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I230" s="1890"/>
    </row>
    <row r="231" spans="2:36" hidden="1">
      <c r="C231" s="1836" t="e">
        <f>YEAR(C234)</f>
        <v>#VALUE!</v>
      </c>
      <c r="D231" s="1836" t="e">
        <f>MONTH(C234)</f>
        <v>#VALUE!</v>
      </c>
    </row>
    <row r="232" spans="2:36">
      <c r="B232" s="1840" t="s">
        <v>2454</v>
      </c>
      <c r="C232" s="4126" t="e">
        <f>C234</f>
        <v>#VALUE!</v>
      </c>
      <c r="D232" s="4088"/>
      <c r="E232" s="4088"/>
      <c r="F232" s="4088"/>
      <c r="G232" s="4088"/>
      <c r="H232" s="4088"/>
      <c r="I232" s="4088"/>
      <c r="J232" s="4088"/>
      <c r="K232" s="4088"/>
      <c r="L232" s="4088"/>
      <c r="M232" s="4088"/>
      <c r="N232" s="4088"/>
      <c r="O232" s="4088"/>
      <c r="P232" s="4088"/>
      <c r="Q232" s="4088"/>
      <c r="R232" s="4088"/>
      <c r="S232" s="4088"/>
      <c r="T232" s="4088"/>
      <c r="U232" s="4088"/>
      <c r="V232" s="4088"/>
      <c r="W232" s="4088"/>
      <c r="X232" s="4088"/>
      <c r="Y232" s="4088"/>
      <c r="Z232" s="4088"/>
      <c r="AA232" s="4088"/>
      <c r="AB232" s="4088"/>
      <c r="AC232" s="4088"/>
      <c r="AD232" s="4088"/>
      <c r="AE232" s="4088"/>
      <c r="AF232" s="4088"/>
      <c r="AG232" s="4088"/>
      <c r="AH232" s="4088"/>
      <c r="AI232" s="4089"/>
    </row>
    <row r="233" spans="2:36">
      <c r="B233" s="1884"/>
      <c r="C233" s="1862" t="e">
        <f>DATE($C231,$D231,1)</f>
        <v>#VALUE!</v>
      </c>
      <c r="D233" s="1862" t="e">
        <f t="shared" ref="D233:AG233" si="80">C233+1</f>
        <v>#VALUE!</v>
      </c>
      <c r="E233" s="1862" t="e">
        <f t="shared" si="80"/>
        <v>#VALUE!</v>
      </c>
      <c r="F233" s="1862" t="e">
        <f t="shared" si="80"/>
        <v>#VALUE!</v>
      </c>
      <c r="G233" s="1862" t="e">
        <f t="shared" si="80"/>
        <v>#VALUE!</v>
      </c>
      <c r="H233" s="1862" t="e">
        <f t="shared" si="80"/>
        <v>#VALUE!</v>
      </c>
      <c r="I233" s="1862" t="e">
        <f t="shared" si="80"/>
        <v>#VALUE!</v>
      </c>
      <c r="J233" s="1862" t="e">
        <f t="shared" si="80"/>
        <v>#VALUE!</v>
      </c>
      <c r="K233" s="1862" t="e">
        <f t="shared" si="80"/>
        <v>#VALUE!</v>
      </c>
      <c r="L233" s="1862" t="e">
        <f t="shared" si="80"/>
        <v>#VALUE!</v>
      </c>
      <c r="M233" s="1862" t="e">
        <f t="shared" si="80"/>
        <v>#VALUE!</v>
      </c>
      <c r="N233" s="1862" t="e">
        <f t="shared" si="80"/>
        <v>#VALUE!</v>
      </c>
      <c r="O233" s="1862" t="e">
        <f t="shared" si="80"/>
        <v>#VALUE!</v>
      </c>
      <c r="P233" s="1862" t="e">
        <f t="shared" si="80"/>
        <v>#VALUE!</v>
      </c>
      <c r="Q233" s="1862" t="e">
        <f t="shared" si="80"/>
        <v>#VALUE!</v>
      </c>
      <c r="R233" s="1862" t="e">
        <f t="shared" si="80"/>
        <v>#VALUE!</v>
      </c>
      <c r="S233" s="1862" t="e">
        <f t="shared" si="80"/>
        <v>#VALUE!</v>
      </c>
      <c r="T233" s="1862" t="e">
        <f t="shared" si="80"/>
        <v>#VALUE!</v>
      </c>
      <c r="U233" s="1862" t="e">
        <f t="shared" si="80"/>
        <v>#VALUE!</v>
      </c>
      <c r="V233" s="1862" t="e">
        <f t="shared" si="80"/>
        <v>#VALUE!</v>
      </c>
      <c r="W233" s="1862" t="e">
        <f t="shared" si="80"/>
        <v>#VALUE!</v>
      </c>
      <c r="X233" s="1862" t="e">
        <f t="shared" si="80"/>
        <v>#VALUE!</v>
      </c>
      <c r="Y233" s="1862" t="e">
        <f t="shared" si="80"/>
        <v>#VALUE!</v>
      </c>
      <c r="Z233" s="1862" t="e">
        <f t="shared" si="80"/>
        <v>#VALUE!</v>
      </c>
      <c r="AA233" s="1862" t="e">
        <f t="shared" si="80"/>
        <v>#VALUE!</v>
      </c>
      <c r="AB233" s="1862" t="e">
        <f t="shared" si="80"/>
        <v>#VALUE!</v>
      </c>
      <c r="AC233" s="1862" t="e">
        <f t="shared" si="80"/>
        <v>#VALUE!</v>
      </c>
      <c r="AD233" s="1862" t="e">
        <f t="shared" si="80"/>
        <v>#VALUE!</v>
      </c>
      <c r="AE233" s="1862" t="e">
        <f t="shared" si="80"/>
        <v>#VALUE!</v>
      </c>
      <c r="AF233" s="1862" t="e">
        <f t="shared" si="80"/>
        <v>#VALUE!</v>
      </c>
      <c r="AG233" s="1862" t="e">
        <f t="shared" si="80"/>
        <v>#VALUE!</v>
      </c>
      <c r="AH233" s="1885"/>
      <c r="AI233" s="1886"/>
    </row>
    <row r="234" spans="2:36">
      <c r="B234" s="1887" t="s">
        <v>2455</v>
      </c>
      <c r="C234" s="1888" t="e">
        <f>IF(EDATE(C219,1)&gt;$G$5,"",EDATE(C219,1))</f>
        <v>#VALUE!</v>
      </c>
      <c r="D234" s="1862" t="e">
        <f t="shared" ref="D234:AG234" si="81">IF(D233&gt;$G$5,"",IF(C234=EOMONTH(DATE($C231,$D231,1),0),"",IF(C234="","",C234+1)))</f>
        <v>#VALUE!</v>
      </c>
      <c r="E234" s="1862" t="e">
        <f t="shared" si="81"/>
        <v>#VALUE!</v>
      </c>
      <c r="F234" s="1862" t="e">
        <f t="shared" si="81"/>
        <v>#VALUE!</v>
      </c>
      <c r="G234" s="1862" t="e">
        <f t="shared" si="81"/>
        <v>#VALUE!</v>
      </c>
      <c r="H234" s="1862" t="e">
        <f t="shared" si="81"/>
        <v>#VALUE!</v>
      </c>
      <c r="I234" s="1862" t="e">
        <f t="shared" si="81"/>
        <v>#VALUE!</v>
      </c>
      <c r="J234" s="1862" t="e">
        <f t="shared" si="81"/>
        <v>#VALUE!</v>
      </c>
      <c r="K234" s="1862" t="e">
        <f t="shared" si="81"/>
        <v>#VALUE!</v>
      </c>
      <c r="L234" s="1862" t="e">
        <f t="shared" si="81"/>
        <v>#VALUE!</v>
      </c>
      <c r="M234" s="1862" t="e">
        <f t="shared" si="81"/>
        <v>#VALUE!</v>
      </c>
      <c r="N234" s="1862" t="e">
        <f t="shared" si="81"/>
        <v>#VALUE!</v>
      </c>
      <c r="O234" s="1862" t="e">
        <f t="shared" si="81"/>
        <v>#VALUE!</v>
      </c>
      <c r="P234" s="1862" t="e">
        <f t="shared" si="81"/>
        <v>#VALUE!</v>
      </c>
      <c r="Q234" s="1862" t="e">
        <f t="shared" si="81"/>
        <v>#VALUE!</v>
      </c>
      <c r="R234" s="1862" t="e">
        <f t="shared" si="81"/>
        <v>#VALUE!</v>
      </c>
      <c r="S234" s="1862" t="e">
        <f t="shared" si="81"/>
        <v>#VALUE!</v>
      </c>
      <c r="T234" s="1862" t="e">
        <f t="shared" si="81"/>
        <v>#VALUE!</v>
      </c>
      <c r="U234" s="1862" t="e">
        <f t="shared" si="81"/>
        <v>#VALUE!</v>
      </c>
      <c r="V234" s="1862" t="e">
        <f t="shared" si="81"/>
        <v>#VALUE!</v>
      </c>
      <c r="W234" s="1862" t="e">
        <f t="shared" si="81"/>
        <v>#VALUE!</v>
      </c>
      <c r="X234" s="1862" t="e">
        <f t="shared" si="81"/>
        <v>#VALUE!</v>
      </c>
      <c r="Y234" s="1862" t="e">
        <f t="shared" si="81"/>
        <v>#VALUE!</v>
      </c>
      <c r="Z234" s="1862" t="e">
        <f t="shared" si="81"/>
        <v>#VALUE!</v>
      </c>
      <c r="AA234" s="1862" t="e">
        <f t="shared" si="81"/>
        <v>#VALUE!</v>
      </c>
      <c r="AB234" s="1862" t="e">
        <f t="shared" si="81"/>
        <v>#VALUE!</v>
      </c>
      <c r="AC234" s="1862" t="e">
        <f t="shared" si="81"/>
        <v>#VALUE!</v>
      </c>
      <c r="AD234" s="1862" t="e">
        <f t="shared" si="81"/>
        <v>#VALUE!</v>
      </c>
      <c r="AE234" s="1862" t="e">
        <f t="shared" si="81"/>
        <v>#VALUE!</v>
      </c>
      <c r="AF234" s="1862" t="e">
        <f t="shared" si="81"/>
        <v>#VALUE!</v>
      </c>
      <c r="AG234" s="1862" t="e">
        <f t="shared" si="81"/>
        <v>#VALUE!</v>
      </c>
      <c r="AH234" s="1863" t="s">
        <v>2456</v>
      </c>
      <c r="AI234" s="1864">
        <f>+COUNTIFS(C235:AG235,"土",C236:AG236,"")+COUNTIFS(C235:AG235,"日",C236:AG236,"")</f>
        <v>0</v>
      </c>
    </row>
    <row r="235" spans="2:36" s="1866" customFormat="1">
      <c r="B235" s="1889" t="s">
        <v>1184</v>
      </c>
      <c r="C235" s="1865" t="str">
        <f>IFERROR(TEXT(WEEKDAY(+C234),"aaa"),"")</f>
        <v/>
      </c>
      <c r="D235" s="1865" t="str">
        <f t="shared" ref="D235:AG235" si="82">IFERROR(TEXT(WEEKDAY(+D234),"aaa"),"")</f>
        <v/>
      </c>
      <c r="E235" s="1865" t="str">
        <f t="shared" si="82"/>
        <v/>
      </c>
      <c r="F235" s="1865" t="str">
        <f t="shared" si="82"/>
        <v/>
      </c>
      <c r="G235" s="1865" t="str">
        <f t="shared" si="82"/>
        <v/>
      </c>
      <c r="H235" s="1865" t="str">
        <f t="shared" si="82"/>
        <v/>
      </c>
      <c r="I235" s="1865" t="str">
        <f t="shared" si="82"/>
        <v/>
      </c>
      <c r="J235" s="1865" t="str">
        <f t="shared" si="82"/>
        <v/>
      </c>
      <c r="K235" s="1865" t="str">
        <f t="shared" si="82"/>
        <v/>
      </c>
      <c r="L235" s="1865" t="str">
        <f t="shared" si="82"/>
        <v/>
      </c>
      <c r="M235" s="1865" t="str">
        <f t="shared" si="82"/>
        <v/>
      </c>
      <c r="N235" s="1865" t="str">
        <f t="shared" si="82"/>
        <v/>
      </c>
      <c r="O235" s="1865" t="str">
        <f t="shared" si="82"/>
        <v/>
      </c>
      <c r="P235" s="1865" t="str">
        <f t="shared" si="82"/>
        <v/>
      </c>
      <c r="Q235" s="1865" t="str">
        <f t="shared" si="82"/>
        <v/>
      </c>
      <c r="R235" s="1865" t="str">
        <f t="shared" si="82"/>
        <v/>
      </c>
      <c r="S235" s="1865" t="str">
        <f t="shared" si="82"/>
        <v/>
      </c>
      <c r="T235" s="1865" t="str">
        <f t="shared" si="82"/>
        <v/>
      </c>
      <c r="U235" s="1865" t="str">
        <f t="shared" si="82"/>
        <v/>
      </c>
      <c r="V235" s="1865" t="str">
        <f t="shared" si="82"/>
        <v/>
      </c>
      <c r="W235" s="1865" t="str">
        <f t="shared" si="82"/>
        <v/>
      </c>
      <c r="X235" s="1865" t="str">
        <f t="shared" si="82"/>
        <v/>
      </c>
      <c r="Y235" s="1865" t="str">
        <f t="shared" si="82"/>
        <v/>
      </c>
      <c r="Z235" s="1865" t="str">
        <f t="shared" si="82"/>
        <v/>
      </c>
      <c r="AA235" s="1865" t="str">
        <f t="shared" si="82"/>
        <v/>
      </c>
      <c r="AB235" s="1865" t="str">
        <f t="shared" si="82"/>
        <v/>
      </c>
      <c r="AC235" s="1865" t="str">
        <f t="shared" si="82"/>
        <v/>
      </c>
      <c r="AD235" s="1865" t="str">
        <f t="shared" si="82"/>
        <v/>
      </c>
      <c r="AE235" s="1865" t="str">
        <f t="shared" si="82"/>
        <v/>
      </c>
      <c r="AF235" s="1865" t="str">
        <f t="shared" si="82"/>
        <v/>
      </c>
      <c r="AG235" s="1865" t="str">
        <f t="shared" si="82"/>
        <v/>
      </c>
      <c r="AH235" s="1863" t="s">
        <v>2457</v>
      </c>
      <c r="AI235" s="1864">
        <f>+COUNTIF(C236:AG236,"夏休")+COUNTIF(C236:AG236,"冬休")+COUNTIF(C236:AG236,"中止")</f>
        <v>0</v>
      </c>
    </row>
    <row r="236" spans="2:36" s="1866" customFormat="1" ht="13.5" customHeight="1">
      <c r="B236" s="4090" t="s">
        <v>2458</v>
      </c>
      <c r="C236" s="4092"/>
      <c r="D236" s="4087"/>
      <c r="E236" s="4087"/>
      <c r="F236" s="4087"/>
      <c r="G236" s="4087"/>
      <c r="H236" s="4087"/>
      <c r="I236" s="4087"/>
      <c r="J236" s="4087"/>
      <c r="K236" s="4087"/>
      <c r="L236" s="4087"/>
      <c r="M236" s="4087"/>
      <c r="N236" s="4087"/>
      <c r="O236" s="4087"/>
      <c r="P236" s="4087"/>
      <c r="Q236" s="4087"/>
      <c r="R236" s="4087"/>
      <c r="S236" s="4087"/>
      <c r="T236" s="4087"/>
      <c r="U236" s="4087"/>
      <c r="V236" s="4087"/>
      <c r="W236" s="4087"/>
      <c r="X236" s="4087"/>
      <c r="Y236" s="4087"/>
      <c r="Z236" s="4087"/>
      <c r="AA236" s="4087"/>
      <c r="AB236" s="4087"/>
      <c r="AC236" s="4087"/>
      <c r="AD236" s="4087"/>
      <c r="AE236" s="4087"/>
      <c r="AF236" s="4087"/>
      <c r="AG236" s="4114"/>
      <c r="AH236" s="1867" t="s">
        <v>1187</v>
      </c>
      <c r="AI236" s="1868">
        <f>COUNT(C234:AG234)-AI235</f>
        <v>0</v>
      </c>
    </row>
    <row r="237" spans="2:36" s="1866" customFormat="1" ht="13.5" customHeight="1">
      <c r="B237" s="4091"/>
      <c r="C237" s="4092"/>
      <c r="D237" s="4087"/>
      <c r="E237" s="4087"/>
      <c r="F237" s="4087"/>
      <c r="G237" s="4087"/>
      <c r="H237" s="4087"/>
      <c r="I237" s="4087"/>
      <c r="J237" s="4087"/>
      <c r="K237" s="4087"/>
      <c r="L237" s="4087"/>
      <c r="M237" s="4087"/>
      <c r="N237" s="4087"/>
      <c r="O237" s="4087"/>
      <c r="P237" s="4087"/>
      <c r="Q237" s="4087"/>
      <c r="R237" s="4087"/>
      <c r="S237" s="4087"/>
      <c r="T237" s="4087"/>
      <c r="U237" s="4087"/>
      <c r="V237" s="4087"/>
      <c r="W237" s="4087"/>
      <c r="X237" s="4087"/>
      <c r="Y237" s="4087"/>
      <c r="Z237" s="4087"/>
      <c r="AA237" s="4087"/>
      <c r="AB237" s="4087"/>
      <c r="AC237" s="4087"/>
      <c r="AD237" s="4087"/>
      <c r="AE237" s="4087"/>
      <c r="AF237" s="4087"/>
      <c r="AG237" s="4114"/>
      <c r="AH237" s="1867" t="s">
        <v>1188</v>
      </c>
      <c r="AI237" s="1869">
        <f>+COUNTIF(C238:AG239,"休")</f>
        <v>0</v>
      </c>
      <c r="AJ237" s="1870" t="e">
        <f>IF(AI238&gt;0.285,"",IF(AI237&lt;AI234,"←計画日数が足りません",""))</f>
        <v>#DIV/0!</v>
      </c>
    </row>
    <row r="238" spans="2:36" s="1866" customFormat="1" ht="13.5" customHeight="1">
      <c r="B238" s="4115" t="s">
        <v>1175</v>
      </c>
      <c r="C238" s="4116"/>
      <c r="D238" s="4113"/>
      <c r="E238" s="4113"/>
      <c r="F238" s="4113"/>
      <c r="G238" s="4113"/>
      <c r="H238" s="4113"/>
      <c r="I238" s="4113"/>
      <c r="J238" s="4113"/>
      <c r="K238" s="4113"/>
      <c r="L238" s="4113"/>
      <c r="M238" s="4113"/>
      <c r="N238" s="4113"/>
      <c r="O238" s="4113"/>
      <c r="P238" s="4113"/>
      <c r="Q238" s="4113"/>
      <c r="R238" s="4113"/>
      <c r="S238" s="4113"/>
      <c r="T238" s="4113"/>
      <c r="U238" s="4113"/>
      <c r="V238" s="4113"/>
      <c r="W238" s="4113"/>
      <c r="X238" s="4113"/>
      <c r="Y238" s="4113"/>
      <c r="Z238" s="4113"/>
      <c r="AA238" s="4113"/>
      <c r="AB238" s="4113"/>
      <c r="AC238" s="4113"/>
      <c r="AD238" s="4113"/>
      <c r="AE238" s="4113"/>
      <c r="AF238" s="4113"/>
      <c r="AG238" s="4119"/>
      <c r="AH238" s="1867" t="s">
        <v>1189</v>
      </c>
      <c r="AI238" s="1871" t="e">
        <f>+AI237/AI236</f>
        <v>#DIV/0!</v>
      </c>
    </row>
    <row r="239" spans="2:36" s="1866" customFormat="1">
      <c r="B239" s="4115"/>
      <c r="C239" s="4116"/>
      <c r="D239" s="4113"/>
      <c r="E239" s="4113"/>
      <c r="F239" s="4113"/>
      <c r="G239" s="4113"/>
      <c r="H239" s="4113"/>
      <c r="I239" s="4113"/>
      <c r="J239" s="4113"/>
      <c r="K239" s="4113"/>
      <c r="L239" s="4113"/>
      <c r="M239" s="4113"/>
      <c r="N239" s="4113"/>
      <c r="O239" s="4113"/>
      <c r="P239" s="4113"/>
      <c r="Q239" s="4113"/>
      <c r="R239" s="4113"/>
      <c r="S239" s="4113"/>
      <c r="T239" s="4113"/>
      <c r="U239" s="4113"/>
      <c r="V239" s="4113"/>
      <c r="W239" s="4113"/>
      <c r="X239" s="4113"/>
      <c r="Y239" s="4113"/>
      <c r="Z239" s="4113"/>
      <c r="AA239" s="4113"/>
      <c r="AB239" s="4113"/>
      <c r="AC239" s="4113"/>
      <c r="AD239" s="4113"/>
      <c r="AE239" s="4113"/>
      <c r="AF239" s="4113"/>
      <c r="AG239" s="4119"/>
      <c r="AH239" s="1867" t="s">
        <v>1169</v>
      </c>
      <c r="AI239" s="1869">
        <f>+COUNTA(C240:AG241)</f>
        <v>0</v>
      </c>
    </row>
    <row r="240" spans="2:36" s="1866" customFormat="1">
      <c r="B240" s="4120" t="s">
        <v>1178</v>
      </c>
      <c r="C240" s="4122"/>
      <c r="D240" s="4117"/>
      <c r="E240" s="4117"/>
      <c r="F240" s="4117"/>
      <c r="G240" s="4117"/>
      <c r="H240" s="4117"/>
      <c r="I240" s="4117"/>
      <c r="J240" s="4117"/>
      <c r="K240" s="4117"/>
      <c r="L240" s="4117"/>
      <c r="M240" s="4117"/>
      <c r="N240" s="4117"/>
      <c r="O240" s="4117"/>
      <c r="P240" s="4117"/>
      <c r="Q240" s="4117"/>
      <c r="R240" s="4117"/>
      <c r="S240" s="4117"/>
      <c r="T240" s="4117"/>
      <c r="U240" s="4117"/>
      <c r="V240" s="4117"/>
      <c r="W240" s="4117"/>
      <c r="X240" s="4117"/>
      <c r="Y240" s="4117"/>
      <c r="Z240" s="4117"/>
      <c r="AA240" s="4117"/>
      <c r="AB240" s="4117"/>
      <c r="AC240" s="4117"/>
      <c r="AD240" s="4117"/>
      <c r="AE240" s="4117"/>
      <c r="AF240" s="4117"/>
      <c r="AG240" s="4124"/>
      <c r="AH240" s="1872" t="s">
        <v>1190</v>
      </c>
      <c r="AI240" s="1873" t="e">
        <f>+AI239/AI236</f>
        <v>#DIV/0!</v>
      </c>
    </row>
    <row r="241" spans="2:36" s="1866" customFormat="1">
      <c r="B241" s="4121"/>
      <c r="C241" s="4123"/>
      <c r="D241" s="4118"/>
      <c r="E241" s="4118"/>
      <c r="F241" s="4118"/>
      <c r="G241" s="4118"/>
      <c r="H241" s="4118"/>
      <c r="I241" s="4118"/>
      <c r="J241" s="4118"/>
      <c r="K241" s="4118"/>
      <c r="L241" s="4118"/>
      <c r="M241" s="4118"/>
      <c r="N241" s="4118"/>
      <c r="O241" s="4118"/>
      <c r="P241" s="4118"/>
      <c r="Q241" s="4118"/>
      <c r="R241" s="4118"/>
      <c r="S241" s="4118"/>
      <c r="T241" s="4118"/>
      <c r="U241" s="4118"/>
      <c r="V241" s="4118"/>
      <c r="W241" s="4118"/>
      <c r="X241" s="4118"/>
      <c r="Y241" s="4118"/>
      <c r="Z241" s="4118"/>
      <c r="AA241" s="4118"/>
      <c r="AB241" s="4118"/>
      <c r="AC241" s="4118"/>
      <c r="AD241" s="4118"/>
      <c r="AE241" s="4118"/>
      <c r="AF241" s="4118"/>
      <c r="AG241" s="4125"/>
      <c r="AH241" s="1876" t="s">
        <v>2459</v>
      </c>
      <c r="AI241" s="1877" t="str">
        <f>IF(7&gt;AI236,"対象外",IF(AI239&gt;=AI234,"OK","NG"))</f>
        <v>対象外</v>
      </c>
      <c r="AJ241" s="1870" t="str">
        <f>IF(AI241="対象外","←７日間に満たない期間は達成判定の対象外",IF(AI241="NG","←月単位未達成","←月単位達成"))</f>
        <v>←７日間に満たない期間は達成判定の対象外</v>
      </c>
    </row>
    <row r="242" spans="2:36" hidden="1">
      <c r="B242" s="1854"/>
      <c r="C242" s="1878" t="e">
        <f t="shared" ref="C242:AG242" si="83">IF(AND(DAY(C234)&gt;=22,DAY(C234)&lt;=28,C235="土"),1,0)</f>
        <v>#VALUE!</v>
      </c>
      <c r="D242" s="1878" t="e">
        <f t="shared" si="83"/>
        <v>#VALUE!</v>
      </c>
      <c r="E242" s="1878" t="e">
        <f t="shared" si="83"/>
        <v>#VALUE!</v>
      </c>
      <c r="F242" s="1878" t="e">
        <f t="shared" si="83"/>
        <v>#VALUE!</v>
      </c>
      <c r="G242" s="1878" t="e">
        <f t="shared" si="83"/>
        <v>#VALUE!</v>
      </c>
      <c r="H242" s="1878" t="e">
        <f t="shared" si="83"/>
        <v>#VALUE!</v>
      </c>
      <c r="I242" s="1878" t="e">
        <f t="shared" si="83"/>
        <v>#VALUE!</v>
      </c>
      <c r="J242" s="1878" t="e">
        <f t="shared" si="83"/>
        <v>#VALUE!</v>
      </c>
      <c r="K242" s="1878" t="e">
        <f t="shared" si="83"/>
        <v>#VALUE!</v>
      </c>
      <c r="L242" s="1878" t="e">
        <f t="shared" si="83"/>
        <v>#VALUE!</v>
      </c>
      <c r="M242" s="1878" t="e">
        <f t="shared" si="83"/>
        <v>#VALUE!</v>
      </c>
      <c r="N242" s="1878" t="e">
        <f t="shared" si="83"/>
        <v>#VALUE!</v>
      </c>
      <c r="O242" s="1878" t="e">
        <f t="shared" si="83"/>
        <v>#VALUE!</v>
      </c>
      <c r="P242" s="1878" t="e">
        <f t="shared" si="83"/>
        <v>#VALUE!</v>
      </c>
      <c r="Q242" s="1878" t="e">
        <f t="shared" si="83"/>
        <v>#VALUE!</v>
      </c>
      <c r="R242" s="1878" t="e">
        <f t="shared" si="83"/>
        <v>#VALUE!</v>
      </c>
      <c r="S242" s="1878" t="e">
        <f t="shared" si="83"/>
        <v>#VALUE!</v>
      </c>
      <c r="T242" s="1878" t="e">
        <f t="shared" si="83"/>
        <v>#VALUE!</v>
      </c>
      <c r="U242" s="1878" t="e">
        <f t="shared" si="83"/>
        <v>#VALUE!</v>
      </c>
      <c r="V242" s="1878" t="e">
        <f t="shared" si="83"/>
        <v>#VALUE!</v>
      </c>
      <c r="W242" s="1878" t="e">
        <f t="shared" si="83"/>
        <v>#VALUE!</v>
      </c>
      <c r="X242" s="1878" t="e">
        <f t="shared" si="83"/>
        <v>#VALUE!</v>
      </c>
      <c r="Y242" s="1878" t="e">
        <f t="shared" si="83"/>
        <v>#VALUE!</v>
      </c>
      <c r="Z242" s="1878" t="e">
        <f t="shared" si="83"/>
        <v>#VALUE!</v>
      </c>
      <c r="AA242" s="1878" t="e">
        <f t="shared" si="83"/>
        <v>#VALUE!</v>
      </c>
      <c r="AB242" s="1878" t="e">
        <f t="shared" si="83"/>
        <v>#VALUE!</v>
      </c>
      <c r="AC242" s="1878" t="e">
        <f t="shared" si="83"/>
        <v>#VALUE!</v>
      </c>
      <c r="AD242" s="1878" t="e">
        <f t="shared" si="83"/>
        <v>#VALUE!</v>
      </c>
      <c r="AE242" s="1878" t="e">
        <f t="shared" si="83"/>
        <v>#VALUE!</v>
      </c>
      <c r="AF242" s="1878" t="e">
        <f t="shared" si="83"/>
        <v>#VALUE!</v>
      </c>
      <c r="AG242" s="1878" t="e">
        <f t="shared" si="83"/>
        <v>#VALUE!</v>
      </c>
      <c r="AH242" s="1879" t="s">
        <v>2460</v>
      </c>
      <c r="AI242" s="1880">
        <f>_xlfn.AGGREGATE(9,6,C242:AG242)</f>
        <v>0</v>
      </c>
      <c r="AJ242" s="1870"/>
    </row>
    <row r="243" spans="2:36" hidden="1">
      <c r="B243" s="1854"/>
      <c r="C243" s="1881" t="e">
        <f t="shared" ref="C243:AG243" si="84">IF(AND(DAY(C234)&gt;=22,DAY(C234)&lt;=28,C235="土",OR(C240="休",C240="雨")),1,0)</f>
        <v>#VALUE!</v>
      </c>
      <c r="D243" s="1881" t="e">
        <f t="shared" si="84"/>
        <v>#VALUE!</v>
      </c>
      <c r="E243" s="1881" t="e">
        <f t="shared" si="84"/>
        <v>#VALUE!</v>
      </c>
      <c r="F243" s="1881" t="e">
        <f t="shared" si="84"/>
        <v>#VALUE!</v>
      </c>
      <c r="G243" s="1881" t="e">
        <f t="shared" si="84"/>
        <v>#VALUE!</v>
      </c>
      <c r="H243" s="1881" t="e">
        <f t="shared" si="84"/>
        <v>#VALUE!</v>
      </c>
      <c r="I243" s="1881" t="e">
        <f t="shared" si="84"/>
        <v>#VALUE!</v>
      </c>
      <c r="J243" s="1881" t="e">
        <f t="shared" si="84"/>
        <v>#VALUE!</v>
      </c>
      <c r="K243" s="1881" t="e">
        <f t="shared" si="84"/>
        <v>#VALUE!</v>
      </c>
      <c r="L243" s="1881" t="e">
        <f t="shared" si="84"/>
        <v>#VALUE!</v>
      </c>
      <c r="M243" s="1881" t="e">
        <f t="shared" si="84"/>
        <v>#VALUE!</v>
      </c>
      <c r="N243" s="1881" t="e">
        <f t="shared" si="84"/>
        <v>#VALUE!</v>
      </c>
      <c r="O243" s="1881" t="e">
        <f t="shared" si="84"/>
        <v>#VALUE!</v>
      </c>
      <c r="P243" s="1881" t="e">
        <f t="shared" si="84"/>
        <v>#VALUE!</v>
      </c>
      <c r="Q243" s="1881" t="e">
        <f t="shared" si="84"/>
        <v>#VALUE!</v>
      </c>
      <c r="R243" s="1881" t="e">
        <f t="shared" si="84"/>
        <v>#VALUE!</v>
      </c>
      <c r="S243" s="1881" t="e">
        <f t="shared" si="84"/>
        <v>#VALUE!</v>
      </c>
      <c r="T243" s="1881" t="e">
        <f t="shared" si="84"/>
        <v>#VALUE!</v>
      </c>
      <c r="U243" s="1881" t="e">
        <f t="shared" si="84"/>
        <v>#VALUE!</v>
      </c>
      <c r="V243" s="1881" t="e">
        <f t="shared" si="84"/>
        <v>#VALUE!</v>
      </c>
      <c r="W243" s="1881" t="e">
        <f t="shared" si="84"/>
        <v>#VALUE!</v>
      </c>
      <c r="X243" s="1881" t="e">
        <f t="shared" si="84"/>
        <v>#VALUE!</v>
      </c>
      <c r="Y243" s="1881" t="e">
        <f t="shared" si="84"/>
        <v>#VALUE!</v>
      </c>
      <c r="Z243" s="1881" t="e">
        <f t="shared" si="84"/>
        <v>#VALUE!</v>
      </c>
      <c r="AA243" s="1881" t="e">
        <f t="shared" si="84"/>
        <v>#VALUE!</v>
      </c>
      <c r="AB243" s="1881" t="e">
        <f t="shared" si="84"/>
        <v>#VALUE!</v>
      </c>
      <c r="AC243" s="1881" t="e">
        <f t="shared" si="84"/>
        <v>#VALUE!</v>
      </c>
      <c r="AD243" s="1881" t="e">
        <f t="shared" si="84"/>
        <v>#VALUE!</v>
      </c>
      <c r="AE243" s="1881" t="e">
        <f t="shared" si="84"/>
        <v>#VALUE!</v>
      </c>
      <c r="AF243" s="1881" t="e">
        <f t="shared" si="84"/>
        <v>#VALUE!</v>
      </c>
      <c r="AG243" s="1881" t="e">
        <f t="shared" si="84"/>
        <v>#VALUE!</v>
      </c>
      <c r="AH243" s="1882" t="s">
        <v>2461</v>
      </c>
      <c r="AI243" s="1880">
        <f>_xlfn.AGGREGATE(9,6,C243:AG243)</f>
        <v>0</v>
      </c>
      <c r="AJ243" s="1870"/>
    </row>
    <row r="244" spans="2:36" s="1866" customFormat="1">
      <c r="B244" s="1890"/>
      <c r="C244" s="1890"/>
      <c r="D244" s="1890"/>
      <c r="E244" s="1890"/>
      <c r="F244" s="1890"/>
      <c r="G244" s="1890"/>
      <c r="H244" s="1890"/>
      <c r="I244" s="1890"/>
      <c r="J244" s="1890"/>
      <c r="K244" s="1890"/>
      <c r="L244" s="1890"/>
      <c r="M244" s="1890"/>
      <c r="N244" s="1890"/>
      <c r="O244" s="1890"/>
      <c r="P244" s="1890"/>
      <c r="Q244" s="1890"/>
      <c r="R244" s="1890"/>
      <c r="S244" s="1890"/>
      <c r="T244" s="1890"/>
      <c r="U244" s="1890"/>
      <c r="V244" s="1890"/>
      <c r="W244" s="1890"/>
      <c r="X244" s="1890"/>
      <c r="Y244" s="1890"/>
      <c r="Z244" s="1890"/>
      <c r="AA244" s="1890"/>
      <c r="AB244" s="1890"/>
      <c r="AC244" s="1890"/>
      <c r="AD244" s="1890"/>
      <c r="AE244" s="1890"/>
      <c r="AF244" s="1890"/>
      <c r="AG244" s="1890"/>
      <c r="AI244" s="1890"/>
    </row>
    <row r="245" spans="2:36" hidden="1">
      <c r="C245" s="1836" t="e">
        <f>YEAR(C248)</f>
        <v>#VALUE!</v>
      </c>
      <c r="D245" s="1836" t="e">
        <f>MONTH(C248)</f>
        <v>#VALUE!</v>
      </c>
    </row>
    <row r="246" spans="2:36">
      <c r="B246" s="1840" t="s">
        <v>2454</v>
      </c>
      <c r="C246" s="4126" t="e">
        <f>C248</f>
        <v>#VALUE!</v>
      </c>
      <c r="D246" s="4088"/>
      <c r="E246" s="4088"/>
      <c r="F246" s="4088"/>
      <c r="G246" s="4088"/>
      <c r="H246" s="4088"/>
      <c r="I246" s="4088"/>
      <c r="J246" s="4088"/>
      <c r="K246" s="4088"/>
      <c r="L246" s="4088"/>
      <c r="M246" s="4088"/>
      <c r="N246" s="4088"/>
      <c r="O246" s="4088"/>
      <c r="P246" s="4088"/>
      <c r="Q246" s="4088"/>
      <c r="R246" s="4088"/>
      <c r="S246" s="4088"/>
      <c r="T246" s="4088"/>
      <c r="U246" s="4088"/>
      <c r="V246" s="4088"/>
      <c r="W246" s="4088"/>
      <c r="X246" s="4088"/>
      <c r="Y246" s="4088"/>
      <c r="Z246" s="4088"/>
      <c r="AA246" s="4088"/>
      <c r="AB246" s="4088"/>
      <c r="AC246" s="4088"/>
      <c r="AD246" s="4088"/>
      <c r="AE246" s="4088"/>
      <c r="AF246" s="4088"/>
      <c r="AG246" s="4088"/>
      <c r="AH246" s="4088"/>
      <c r="AI246" s="4089"/>
    </row>
    <row r="247" spans="2:36">
      <c r="B247" s="1884"/>
      <c r="C247" s="1862" t="e">
        <f>DATE($C245,$D245,1)</f>
        <v>#VALUE!</v>
      </c>
      <c r="D247" s="1862" t="e">
        <f t="shared" ref="D247:AG247" si="85">C247+1</f>
        <v>#VALUE!</v>
      </c>
      <c r="E247" s="1862" t="e">
        <f t="shared" si="85"/>
        <v>#VALUE!</v>
      </c>
      <c r="F247" s="1862" t="e">
        <f t="shared" si="85"/>
        <v>#VALUE!</v>
      </c>
      <c r="G247" s="1862" t="e">
        <f t="shared" si="85"/>
        <v>#VALUE!</v>
      </c>
      <c r="H247" s="1862" t="e">
        <f t="shared" si="85"/>
        <v>#VALUE!</v>
      </c>
      <c r="I247" s="1862" t="e">
        <f t="shared" si="85"/>
        <v>#VALUE!</v>
      </c>
      <c r="J247" s="1862" t="e">
        <f t="shared" si="85"/>
        <v>#VALUE!</v>
      </c>
      <c r="K247" s="1862" t="e">
        <f t="shared" si="85"/>
        <v>#VALUE!</v>
      </c>
      <c r="L247" s="1862" t="e">
        <f t="shared" si="85"/>
        <v>#VALUE!</v>
      </c>
      <c r="M247" s="1862" t="e">
        <f t="shared" si="85"/>
        <v>#VALUE!</v>
      </c>
      <c r="N247" s="1862" t="e">
        <f t="shared" si="85"/>
        <v>#VALUE!</v>
      </c>
      <c r="O247" s="1862" t="e">
        <f t="shared" si="85"/>
        <v>#VALUE!</v>
      </c>
      <c r="P247" s="1862" t="e">
        <f t="shared" si="85"/>
        <v>#VALUE!</v>
      </c>
      <c r="Q247" s="1862" t="e">
        <f t="shared" si="85"/>
        <v>#VALUE!</v>
      </c>
      <c r="R247" s="1862" t="e">
        <f t="shared" si="85"/>
        <v>#VALUE!</v>
      </c>
      <c r="S247" s="1862" t="e">
        <f t="shared" si="85"/>
        <v>#VALUE!</v>
      </c>
      <c r="T247" s="1862" t="e">
        <f t="shared" si="85"/>
        <v>#VALUE!</v>
      </c>
      <c r="U247" s="1862" t="e">
        <f t="shared" si="85"/>
        <v>#VALUE!</v>
      </c>
      <c r="V247" s="1862" t="e">
        <f t="shared" si="85"/>
        <v>#VALUE!</v>
      </c>
      <c r="W247" s="1862" t="e">
        <f t="shared" si="85"/>
        <v>#VALUE!</v>
      </c>
      <c r="X247" s="1862" t="e">
        <f t="shared" si="85"/>
        <v>#VALUE!</v>
      </c>
      <c r="Y247" s="1862" t="e">
        <f t="shared" si="85"/>
        <v>#VALUE!</v>
      </c>
      <c r="Z247" s="1862" t="e">
        <f t="shared" si="85"/>
        <v>#VALUE!</v>
      </c>
      <c r="AA247" s="1862" t="e">
        <f t="shared" si="85"/>
        <v>#VALUE!</v>
      </c>
      <c r="AB247" s="1862" t="e">
        <f t="shared" si="85"/>
        <v>#VALUE!</v>
      </c>
      <c r="AC247" s="1862" t="e">
        <f t="shared" si="85"/>
        <v>#VALUE!</v>
      </c>
      <c r="AD247" s="1862" t="e">
        <f t="shared" si="85"/>
        <v>#VALUE!</v>
      </c>
      <c r="AE247" s="1862" t="e">
        <f t="shared" si="85"/>
        <v>#VALUE!</v>
      </c>
      <c r="AF247" s="1862" t="e">
        <f t="shared" si="85"/>
        <v>#VALUE!</v>
      </c>
      <c r="AG247" s="1862" t="e">
        <f t="shared" si="85"/>
        <v>#VALUE!</v>
      </c>
      <c r="AH247" s="1885"/>
      <c r="AI247" s="1886"/>
    </row>
    <row r="248" spans="2:36">
      <c r="B248" s="1887" t="s">
        <v>2455</v>
      </c>
      <c r="C248" s="1888" t="e">
        <f>IF(EDATE(C233,1)&gt;$G$5,"",EDATE(C233,1))</f>
        <v>#VALUE!</v>
      </c>
      <c r="D248" s="1862" t="e">
        <f t="shared" ref="D248:AG248" si="86">IF(D247&gt;$G$5,"",IF(C248=EOMONTH(DATE($C245,$D245,1),0),"",IF(C248="","",C248+1)))</f>
        <v>#VALUE!</v>
      </c>
      <c r="E248" s="1862" t="e">
        <f t="shared" si="86"/>
        <v>#VALUE!</v>
      </c>
      <c r="F248" s="1862" t="e">
        <f t="shared" si="86"/>
        <v>#VALUE!</v>
      </c>
      <c r="G248" s="1862" t="e">
        <f t="shared" si="86"/>
        <v>#VALUE!</v>
      </c>
      <c r="H248" s="1862" t="e">
        <f t="shared" si="86"/>
        <v>#VALUE!</v>
      </c>
      <c r="I248" s="1862" t="e">
        <f t="shared" si="86"/>
        <v>#VALUE!</v>
      </c>
      <c r="J248" s="1862" t="e">
        <f t="shared" si="86"/>
        <v>#VALUE!</v>
      </c>
      <c r="K248" s="1862" t="e">
        <f t="shared" si="86"/>
        <v>#VALUE!</v>
      </c>
      <c r="L248" s="1862" t="e">
        <f t="shared" si="86"/>
        <v>#VALUE!</v>
      </c>
      <c r="M248" s="1862" t="e">
        <f t="shared" si="86"/>
        <v>#VALUE!</v>
      </c>
      <c r="N248" s="1862" t="e">
        <f t="shared" si="86"/>
        <v>#VALUE!</v>
      </c>
      <c r="O248" s="1862" t="e">
        <f t="shared" si="86"/>
        <v>#VALUE!</v>
      </c>
      <c r="P248" s="1862" t="e">
        <f t="shared" si="86"/>
        <v>#VALUE!</v>
      </c>
      <c r="Q248" s="1862" t="e">
        <f t="shared" si="86"/>
        <v>#VALUE!</v>
      </c>
      <c r="R248" s="1862" t="e">
        <f t="shared" si="86"/>
        <v>#VALUE!</v>
      </c>
      <c r="S248" s="1862" t="e">
        <f t="shared" si="86"/>
        <v>#VALUE!</v>
      </c>
      <c r="T248" s="1862" t="e">
        <f t="shared" si="86"/>
        <v>#VALUE!</v>
      </c>
      <c r="U248" s="1862" t="e">
        <f t="shared" si="86"/>
        <v>#VALUE!</v>
      </c>
      <c r="V248" s="1862" t="e">
        <f t="shared" si="86"/>
        <v>#VALUE!</v>
      </c>
      <c r="W248" s="1862" t="e">
        <f t="shared" si="86"/>
        <v>#VALUE!</v>
      </c>
      <c r="X248" s="1862" t="e">
        <f t="shared" si="86"/>
        <v>#VALUE!</v>
      </c>
      <c r="Y248" s="1862" t="e">
        <f t="shared" si="86"/>
        <v>#VALUE!</v>
      </c>
      <c r="Z248" s="1862" t="e">
        <f t="shared" si="86"/>
        <v>#VALUE!</v>
      </c>
      <c r="AA248" s="1862" t="e">
        <f t="shared" si="86"/>
        <v>#VALUE!</v>
      </c>
      <c r="AB248" s="1862" t="e">
        <f t="shared" si="86"/>
        <v>#VALUE!</v>
      </c>
      <c r="AC248" s="1862" t="e">
        <f t="shared" si="86"/>
        <v>#VALUE!</v>
      </c>
      <c r="AD248" s="1862" t="e">
        <f t="shared" si="86"/>
        <v>#VALUE!</v>
      </c>
      <c r="AE248" s="1862" t="e">
        <f t="shared" si="86"/>
        <v>#VALUE!</v>
      </c>
      <c r="AF248" s="1862" t="e">
        <f t="shared" si="86"/>
        <v>#VALUE!</v>
      </c>
      <c r="AG248" s="1862" t="e">
        <f t="shared" si="86"/>
        <v>#VALUE!</v>
      </c>
      <c r="AH248" s="1863" t="s">
        <v>2456</v>
      </c>
      <c r="AI248" s="1864">
        <f>+COUNTIFS(C249:AG249,"土",C250:AG250,"")+COUNTIFS(C249:AG249,"日",C250:AG250,"")</f>
        <v>0</v>
      </c>
    </row>
    <row r="249" spans="2:36" s="1866" customFormat="1">
      <c r="B249" s="1889" t="s">
        <v>1184</v>
      </c>
      <c r="C249" s="1865" t="str">
        <f>IFERROR(TEXT(WEEKDAY(+C248),"aaa"),"")</f>
        <v/>
      </c>
      <c r="D249" s="1865" t="str">
        <f t="shared" ref="D249:AG249" si="87">IFERROR(TEXT(WEEKDAY(+D248),"aaa"),"")</f>
        <v/>
      </c>
      <c r="E249" s="1865" t="str">
        <f t="shared" si="87"/>
        <v/>
      </c>
      <c r="F249" s="1865" t="str">
        <f t="shared" si="87"/>
        <v/>
      </c>
      <c r="G249" s="1865" t="str">
        <f t="shared" si="87"/>
        <v/>
      </c>
      <c r="H249" s="1865" t="str">
        <f t="shared" si="87"/>
        <v/>
      </c>
      <c r="I249" s="1865" t="str">
        <f t="shared" si="87"/>
        <v/>
      </c>
      <c r="J249" s="1865" t="str">
        <f t="shared" si="87"/>
        <v/>
      </c>
      <c r="K249" s="1865" t="str">
        <f t="shared" si="87"/>
        <v/>
      </c>
      <c r="L249" s="1865" t="str">
        <f t="shared" si="87"/>
        <v/>
      </c>
      <c r="M249" s="1865" t="str">
        <f t="shared" si="87"/>
        <v/>
      </c>
      <c r="N249" s="1865" t="str">
        <f t="shared" si="87"/>
        <v/>
      </c>
      <c r="O249" s="1865" t="str">
        <f t="shared" si="87"/>
        <v/>
      </c>
      <c r="P249" s="1865" t="str">
        <f t="shared" si="87"/>
        <v/>
      </c>
      <c r="Q249" s="1865" t="str">
        <f t="shared" si="87"/>
        <v/>
      </c>
      <c r="R249" s="1865" t="str">
        <f t="shared" si="87"/>
        <v/>
      </c>
      <c r="S249" s="1865" t="str">
        <f t="shared" si="87"/>
        <v/>
      </c>
      <c r="T249" s="1865" t="str">
        <f t="shared" si="87"/>
        <v/>
      </c>
      <c r="U249" s="1865" t="str">
        <f t="shared" si="87"/>
        <v/>
      </c>
      <c r="V249" s="1865" t="str">
        <f t="shared" si="87"/>
        <v/>
      </c>
      <c r="W249" s="1865" t="str">
        <f t="shared" si="87"/>
        <v/>
      </c>
      <c r="X249" s="1865" t="str">
        <f t="shared" si="87"/>
        <v/>
      </c>
      <c r="Y249" s="1865" t="str">
        <f t="shared" si="87"/>
        <v/>
      </c>
      <c r="Z249" s="1865" t="str">
        <f t="shared" si="87"/>
        <v/>
      </c>
      <c r="AA249" s="1865" t="str">
        <f t="shared" si="87"/>
        <v/>
      </c>
      <c r="AB249" s="1865" t="str">
        <f t="shared" si="87"/>
        <v/>
      </c>
      <c r="AC249" s="1865" t="str">
        <f t="shared" si="87"/>
        <v/>
      </c>
      <c r="AD249" s="1865" t="str">
        <f t="shared" si="87"/>
        <v/>
      </c>
      <c r="AE249" s="1865" t="str">
        <f t="shared" si="87"/>
        <v/>
      </c>
      <c r="AF249" s="1865" t="str">
        <f t="shared" si="87"/>
        <v/>
      </c>
      <c r="AG249" s="1865" t="str">
        <f t="shared" si="87"/>
        <v/>
      </c>
      <c r="AH249" s="1863" t="s">
        <v>2457</v>
      </c>
      <c r="AI249" s="1864">
        <f>+COUNTIF(C250:AG250,"夏休")+COUNTIF(C250:AG250,"冬休")+COUNTIF(C250:AG250,"中止")</f>
        <v>0</v>
      </c>
    </row>
    <row r="250" spans="2:36" s="1866" customFormat="1" ht="13.5" customHeight="1">
      <c r="B250" s="4090" t="s">
        <v>2458</v>
      </c>
      <c r="C250" s="4092"/>
      <c r="D250" s="4087"/>
      <c r="E250" s="4087"/>
      <c r="F250" s="4087"/>
      <c r="G250" s="4087"/>
      <c r="H250" s="4087"/>
      <c r="I250" s="4087"/>
      <c r="J250" s="4087"/>
      <c r="K250" s="4087"/>
      <c r="L250" s="4087"/>
      <c r="M250" s="4087"/>
      <c r="N250" s="4087"/>
      <c r="O250" s="4087"/>
      <c r="P250" s="4087"/>
      <c r="Q250" s="4087"/>
      <c r="R250" s="4087"/>
      <c r="S250" s="4087"/>
      <c r="T250" s="4087"/>
      <c r="U250" s="4087"/>
      <c r="V250" s="4087"/>
      <c r="W250" s="4087"/>
      <c r="X250" s="4087"/>
      <c r="Y250" s="4087"/>
      <c r="Z250" s="4087"/>
      <c r="AA250" s="4087"/>
      <c r="AB250" s="4087"/>
      <c r="AC250" s="4087"/>
      <c r="AD250" s="4087"/>
      <c r="AE250" s="4087"/>
      <c r="AF250" s="4087"/>
      <c r="AG250" s="4114"/>
      <c r="AH250" s="1867" t="s">
        <v>1187</v>
      </c>
      <c r="AI250" s="1868">
        <f>COUNT(C248:AG248)-AI249</f>
        <v>0</v>
      </c>
    </row>
    <row r="251" spans="2:36" s="1866" customFormat="1" ht="13.5" customHeight="1">
      <c r="B251" s="4091"/>
      <c r="C251" s="4092"/>
      <c r="D251" s="4087"/>
      <c r="E251" s="4087"/>
      <c r="F251" s="4087"/>
      <c r="G251" s="4087"/>
      <c r="H251" s="4087"/>
      <c r="I251" s="4087"/>
      <c r="J251" s="4087"/>
      <c r="K251" s="4087"/>
      <c r="L251" s="4087"/>
      <c r="M251" s="4087"/>
      <c r="N251" s="4087"/>
      <c r="O251" s="4087"/>
      <c r="P251" s="4087"/>
      <c r="Q251" s="4087"/>
      <c r="R251" s="4087"/>
      <c r="S251" s="4087"/>
      <c r="T251" s="4087"/>
      <c r="U251" s="4087"/>
      <c r="V251" s="4087"/>
      <c r="W251" s="4087"/>
      <c r="X251" s="4087"/>
      <c r="Y251" s="4087"/>
      <c r="Z251" s="4087"/>
      <c r="AA251" s="4087"/>
      <c r="AB251" s="4087"/>
      <c r="AC251" s="4087"/>
      <c r="AD251" s="4087"/>
      <c r="AE251" s="4087"/>
      <c r="AF251" s="4087"/>
      <c r="AG251" s="4114"/>
      <c r="AH251" s="1867" t="s">
        <v>1188</v>
      </c>
      <c r="AI251" s="1869">
        <f>+COUNTIF(C252:AG253,"休")</f>
        <v>0</v>
      </c>
      <c r="AJ251" s="1870" t="e">
        <f>IF(AI252&gt;0.285,"",IF(AI251&lt;AI248,"←計画日数が足りません",""))</f>
        <v>#DIV/0!</v>
      </c>
    </row>
    <row r="252" spans="2:36" s="1866" customFormat="1" ht="13.5" customHeight="1">
      <c r="B252" s="4115" t="s">
        <v>1175</v>
      </c>
      <c r="C252" s="4116"/>
      <c r="D252" s="4113"/>
      <c r="E252" s="4113"/>
      <c r="F252" s="4113"/>
      <c r="G252" s="4113"/>
      <c r="H252" s="4113"/>
      <c r="I252" s="4113"/>
      <c r="J252" s="4113"/>
      <c r="K252" s="4113"/>
      <c r="L252" s="4113"/>
      <c r="M252" s="4113"/>
      <c r="N252" s="4113"/>
      <c r="O252" s="4113"/>
      <c r="P252" s="4113"/>
      <c r="Q252" s="4113"/>
      <c r="R252" s="4113"/>
      <c r="S252" s="4113"/>
      <c r="T252" s="4113"/>
      <c r="U252" s="4113"/>
      <c r="V252" s="4113"/>
      <c r="W252" s="4113"/>
      <c r="X252" s="4113"/>
      <c r="Y252" s="4113"/>
      <c r="Z252" s="4113"/>
      <c r="AA252" s="4113"/>
      <c r="AB252" s="4113"/>
      <c r="AC252" s="4113"/>
      <c r="AD252" s="4113"/>
      <c r="AE252" s="4113"/>
      <c r="AF252" s="4113"/>
      <c r="AG252" s="4119"/>
      <c r="AH252" s="1867" t="s">
        <v>1189</v>
      </c>
      <c r="AI252" s="1871" t="e">
        <f>+AI251/AI250</f>
        <v>#DIV/0!</v>
      </c>
    </row>
    <row r="253" spans="2:36" s="1866" customFormat="1">
      <c r="B253" s="4115"/>
      <c r="C253" s="4116"/>
      <c r="D253" s="4113"/>
      <c r="E253" s="4113"/>
      <c r="F253" s="4113"/>
      <c r="G253" s="4113"/>
      <c r="H253" s="4113"/>
      <c r="I253" s="4113"/>
      <c r="J253" s="4113"/>
      <c r="K253" s="4113"/>
      <c r="L253" s="4113"/>
      <c r="M253" s="4113"/>
      <c r="N253" s="4113"/>
      <c r="O253" s="4113"/>
      <c r="P253" s="4113"/>
      <c r="Q253" s="4113"/>
      <c r="R253" s="4113"/>
      <c r="S253" s="4113"/>
      <c r="T253" s="4113"/>
      <c r="U253" s="4113"/>
      <c r="V253" s="4113"/>
      <c r="W253" s="4113"/>
      <c r="X253" s="4113"/>
      <c r="Y253" s="4113"/>
      <c r="Z253" s="4113"/>
      <c r="AA253" s="4113"/>
      <c r="AB253" s="4113"/>
      <c r="AC253" s="4113"/>
      <c r="AD253" s="4113"/>
      <c r="AE253" s="4113"/>
      <c r="AF253" s="4113"/>
      <c r="AG253" s="4119"/>
      <c r="AH253" s="1867" t="s">
        <v>1169</v>
      </c>
      <c r="AI253" s="1869">
        <f>+COUNTA(C254:AG255)</f>
        <v>0</v>
      </c>
    </row>
    <row r="254" spans="2:36" s="1866" customFormat="1">
      <c r="B254" s="4120" t="s">
        <v>1178</v>
      </c>
      <c r="C254" s="4122"/>
      <c r="D254" s="4117"/>
      <c r="E254" s="4117"/>
      <c r="F254" s="4117"/>
      <c r="G254" s="4117"/>
      <c r="H254" s="4117"/>
      <c r="I254" s="4117"/>
      <c r="J254" s="4117"/>
      <c r="K254" s="4117"/>
      <c r="L254" s="4117"/>
      <c r="M254" s="4117"/>
      <c r="N254" s="4117"/>
      <c r="O254" s="4117"/>
      <c r="P254" s="4117"/>
      <c r="Q254" s="4117"/>
      <c r="R254" s="4117"/>
      <c r="S254" s="4117"/>
      <c r="T254" s="4117"/>
      <c r="U254" s="4117"/>
      <c r="V254" s="4117"/>
      <c r="W254" s="4117"/>
      <c r="X254" s="4117"/>
      <c r="Y254" s="4117"/>
      <c r="Z254" s="4117"/>
      <c r="AA254" s="4117"/>
      <c r="AB254" s="4117"/>
      <c r="AC254" s="4117"/>
      <c r="AD254" s="4117"/>
      <c r="AE254" s="4117"/>
      <c r="AF254" s="4117"/>
      <c r="AG254" s="4124"/>
      <c r="AH254" s="1872" t="s">
        <v>1190</v>
      </c>
      <c r="AI254" s="1873" t="e">
        <f>+AI253/AI250</f>
        <v>#DIV/0!</v>
      </c>
    </row>
    <row r="255" spans="2:36" s="1866" customFormat="1">
      <c r="B255" s="4121"/>
      <c r="C255" s="4123"/>
      <c r="D255" s="4118"/>
      <c r="E255" s="4118"/>
      <c r="F255" s="4118"/>
      <c r="G255" s="4118"/>
      <c r="H255" s="4118"/>
      <c r="I255" s="4118"/>
      <c r="J255" s="4118"/>
      <c r="K255" s="4118"/>
      <c r="L255" s="4118"/>
      <c r="M255" s="4118"/>
      <c r="N255" s="4118"/>
      <c r="O255" s="4118"/>
      <c r="P255" s="4118"/>
      <c r="Q255" s="4118"/>
      <c r="R255" s="4118"/>
      <c r="S255" s="4118"/>
      <c r="T255" s="4118"/>
      <c r="U255" s="4118"/>
      <c r="V255" s="4118"/>
      <c r="W255" s="4118"/>
      <c r="X255" s="4118"/>
      <c r="Y255" s="4118"/>
      <c r="Z255" s="4118"/>
      <c r="AA255" s="4118"/>
      <c r="AB255" s="4118"/>
      <c r="AC255" s="4118"/>
      <c r="AD255" s="4118"/>
      <c r="AE255" s="4118"/>
      <c r="AF255" s="4118"/>
      <c r="AG255" s="4125"/>
      <c r="AH255" s="1876" t="s">
        <v>2459</v>
      </c>
      <c r="AI255" s="1877" t="str">
        <f>IF(7&gt;AI250,"対象外",IF(AI253&gt;=AI248,"OK","NG"))</f>
        <v>対象外</v>
      </c>
      <c r="AJ255" s="1870" t="str">
        <f>IF(AI255="対象外","←７日間に満たない期間は達成判定の対象外",IF(AI255="NG","←月単位未達成","←月単位達成"))</f>
        <v>←７日間に満たない期間は達成判定の対象外</v>
      </c>
    </row>
    <row r="256" spans="2:36" hidden="1">
      <c r="B256" s="1854"/>
      <c r="C256" s="1878" t="e">
        <f t="shared" ref="C256:AG256" si="88">IF(AND(DAY(C248)&gt;=22,DAY(C248)&lt;=28,C249="土"),1,0)</f>
        <v>#VALUE!</v>
      </c>
      <c r="D256" s="1878" t="e">
        <f t="shared" si="88"/>
        <v>#VALUE!</v>
      </c>
      <c r="E256" s="1878" t="e">
        <f t="shared" si="88"/>
        <v>#VALUE!</v>
      </c>
      <c r="F256" s="1878" t="e">
        <f t="shared" si="88"/>
        <v>#VALUE!</v>
      </c>
      <c r="G256" s="1878" t="e">
        <f t="shared" si="88"/>
        <v>#VALUE!</v>
      </c>
      <c r="H256" s="1878" t="e">
        <f t="shared" si="88"/>
        <v>#VALUE!</v>
      </c>
      <c r="I256" s="1878" t="e">
        <f t="shared" si="88"/>
        <v>#VALUE!</v>
      </c>
      <c r="J256" s="1878" t="e">
        <f t="shared" si="88"/>
        <v>#VALUE!</v>
      </c>
      <c r="K256" s="1878" t="e">
        <f t="shared" si="88"/>
        <v>#VALUE!</v>
      </c>
      <c r="L256" s="1878" t="e">
        <f t="shared" si="88"/>
        <v>#VALUE!</v>
      </c>
      <c r="M256" s="1878" t="e">
        <f t="shared" si="88"/>
        <v>#VALUE!</v>
      </c>
      <c r="N256" s="1878" t="e">
        <f t="shared" si="88"/>
        <v>#VALUE!</v>
      </c>
      <c r="O256" s="1878" t="e">
        <f t="shared" si="88"/>
        <v>#VALUE!</v>
      </c>
      <c r="P256" s="1878" t="e">
        <f t="shared" si="88"/>
        <v>#VALUE!</v>
      </c>
      <c r="Q256" s="1878" t="e">
        <f t="shared" si="88"/>
        <v>#VALUE!</v>
      </c>
      <c r="R256" s="1878" t="e">
        <f t="shared" si="88"/>
        <v>#VALUE!</v>
      </c>
      <c r="S256" s="1878" t="e">
        <f t="shared" si="88"/>
        <v>#VALUE!</v>
      </c>
      <c r="T256" s="1878" t="e">
        <f t="shared" si="88"/>
        <v>#VALUE!</v>
      </c>
      <c r="U256" s="1878" t="e">
        <f t="shared" si="88"/>
        <v>#VALUE!</v>
      </c>
      <c r="V256" s="1878" t="e">
        <f t="shared" si="88"/>
        <v>#VALUE!</v>
      </c>
      <c r="W256" s="1878" t="e">
        <f t="shared" si="88"/>
        <v>#VALUE!</v>
      </c>
      <c r="X256" s="1878" t="e">
        <f t="shared" si="88"/>
        <v>#VALUE!</v>
      </c>
      <c r="Y256" s="1878" t="e">
        <f t="shared" si="88"/>
        <v>#VALUE!</v>
      </c>
      <c r="Z256" s="1878" t="e">
        <f t="shared" si="88"/>
        <v>#VALUE!</v>
      </c>
      <c r="AA256" s="1878" t="e">
        <f t="shared" si="88"/>
        <v>#VALUE!</v>
      </c>
      <c r="AB256" s="1878" t="e">
        <f t="shared" si="88"/>
        <v>#VALUE!</v>
      </c>
      <c r="AC256" s="1878" t="e">
        <f t="shared" si="88"/>
        <v>#VALUE!</v>
      </c>
      <c r="AD256" s="1878" t="e">
        <f t="shared" si="88"/>
        <v>#VALUE!</v>
      </c>
      <c r="AE256" s="1878" t="e">
        <f t="shared" si="88"/>
        <v>#VALUE!</v>
      </c>
      <c r="AF256" s="1878" t="e">
        <f t="shared" si="88"/>
        <v>#VALUE!</v>
      </c>
      <c r="AG256" s="1878" t="e">
        <f t="shared" si="88"/>
        <v>#VALUE!</v>
      </c>
      <c r="AH256" s="1879" t="s">
        <v>2460</v>
      </c>
      <c r="AI256" s="1880">
        <f>_xlfn.AGGREGATE(9,6,C256:AG256)</f>
        <v>0</v>
      </c>
      <c r="AJ256" s="1870"/>
    </row>
    <row r="257" spans="2:36" hidden="1">
      <c r="B257" s="1854"/>
      <c r="C257" s="1881" t="e">
        <f t="shared" ref="C257:AG257" si="89">IF(AND(DAY(C248)&gt;=22,DAY(C248)&lt;=28,C249="土",OR(C254="休",C254="雨")),1,0)</f>
        <v>#VALUE!</v>
      </c>
      <c r="D257" s="1881" t="e">
        <f t="shared" si="89"/>
        <v>#VALUE!</v>
      </c>
      <c r="E257" s="1881" t="e">
        <f t="shared" si="89"/>
        <v>#VALUE!</v>
      </c>
      <c r="F257" s="1881" t="e">
        <f t="shared" si="89"/>
        <v>#VALUE!</v>
      </c>
      <c r="G257" s="1881" t="e">
        <f t="shared" si="89"/>
        <v>#VALUE!</v>
      </c>
      <c r="H257" s="1881" t="e">
        <f t="shared" si="89"/>
        <v>#VALUE!</v>
      </c>
      <c r="I257" s="1881" t="e">
        <f t="shared" si="89"/>
        <v>#VALUE!</v>
      </c>
      <c r="J257" s="1881" t="e">
        <f t="shared" si="89"/>
        <v>#VALUE!</v>
      </c>
      <c r="K257" s="1881" t="e">
        <f t="shared" si="89"/>
        <v>#VALUE!</v>
      </c>
      <c r="L257" s="1881" t="e">
        <f t="shared" si="89"/>
        <v>#VALUE!</v>
      </c>
      <c r="M257" s="1881" t="e">
        <f t="shared" si="89"/>
        <v>#VALUE!</v>
      </c>
      <c r="N257" s="1881" t="e">
        <f t="shared" si="89"/>
        <v>#VALUE!</v>
      </c>
      <c r="O257" s="1881" t="e">
        <f t="shared" si="89"/>
        <v>#VALUE!</v>
      </c>
      <c r="P257" s="1881" t="e">
        <f t="shared" si="89"/>
        <v>#VALUE!</v>
      </c>
      <c r="Q257" s="1881" t="e">
        <f t="shared" si="89"/>
        <v>#VALUE!</v>
      </c>
      <c r="R257" s="1881" t="e">
        <f t="shared" si="89"/>
        <v>#VALUE!</v>
      </c>
      <c r="S257" s="1881" t="e">
        <f t="shared" si="89"/>
        <v>#VALUE!</v>
      </c>
      <c r="T257" s="1881" t="e">
        <f t="shared" si="89"/>
        <v>#VALUE!</v>
      </c>
      <c r="U257" s="1881" t="e">
        <f t="shared" si="89"/>
        <v>#VALUE!</v>
      </c>
      <c r="V257" s="1881" t="e">
        <f t="shared" si="89"/>
        <v>#VALUE!</v>
      </c>
      <c r="W257" s="1881" t="e">
        <f t="shared" si="89"/>
        <v>#VALUE!</v>
      </c>
      <c r="X257" s="1881" t="e">
        <f t="shared" si="89"/>
        <v>#VALUE!</v>
      </c>
      <c r="Y257" s="1881" t="e">
        <f t="shared" si="89"/>
        <v>#VALUE!</v>
      </c>
      <c r="Z257" s="1881" t="e">
        <f t="shared" si="89"/>
        <v>#VALUE!</v>
      </c>
      <c r="AA257" s="1881" t="e">
        <f t="shared" si="89"/>
        <v>#VALUE!</v>
      </c>
      <c r="AB257" s="1881" t="e">
        <f t="shared" si="89"/>
        <v>#VALUE!</v>
      </c>
      <c r="AC257" s="1881" t="e">
        <f t="shared" si="89"/>
        <v>#VALUE!</v>
      </c>
      <c r="AD257" s="1881" t="e">
        <f t="shared" si="89"/>
        <v>#VALUE!</v>
      </c>
      <c r="AE257" s="1881" t="e">
        <f t="shared" si="89"/>
        <v>#VALUE!</v>
      </c>
      <c r="AF257" s="1881" t="e">
        <f t="shared" si="89"/>
        <v>#VALUE!</v>
      </c>
      <c r="AG257" s="1881" t="e">
        <f t="shared" si="89"/>
        <v>#VALUE!</v>
      </c>
      <c r="AH257" s="1882" t="s">
        <v>2461</v>
      </c>
      <c r="AI257" s="1880">
        <f>_xlfn.AGGREGATE(9,6,C257:AG257)</f>
        <v>0</v>
      </c>
      <c r="AJ257" s="1870"/>
    </row>
    <row r="259" spans="2:36" hidden="1">
      <c r="C259" s="1836" t="e">
        <f>YEAR(C262)</f>
        <v>#VALUE!</v>
      </c>
      <c r="D259" s="1836" t="e">
        <f>MONTH(C262)</f>
        <v>#VALUE!</v>
      </c>
    </row>
    <row r="260" spans="2:36">
      <c r="B260" s="1840" t="s">
        <v>2454</v>
      </c>
      <c r="C260" s="4126" t="e">
        <f>C262</f>
        <v>#VALUE!</v>
      </c>
      <c r="D260" s="4088"/>
      <c r="E260" s="4088"/>
      <c r="F260" s="4088"/>
      <c r="G260" s="4088"/>
      <c r="H260" s="4088"/>
      <c r="I260" s="4088"/>
      <c r="J260" s="4088"/>
      <c r="K260" s="4088"/>
      <c r="L260" s="4088"/>
      <c r="M260" s="4088"/>
      <c r="N260" s="4088"/>
      <c r="O260" s="4088"/>
      <c r="P260" s="4088"/>
      <c r="Q260" s="4088"/>
      <c r="R260" s="4088"/>
      <c r="S260" s="4088"/>
      <c r="T260" s="4088"/>
      <c r="U260" s="4088"/>
      <c r="V260" s="4088"/>
      <c r="W260" s="4088"/>
      <c r="X260" s="4088"/>
      <c r="Y260" s="4088"/>
      <c r="Z260" s="4088"/>
      <c r="AA260" s="4088"/>
      <c r="AB260" s="4088"/>
      <c r="AC260" s="4088"/>
      <c r="AD260" s="4088"/>
      <c r="AE260" s="4088"/>
      <c r="AF260" s="4088"/>
      <c r="AG260" s="4088"/>
      <c r="AH260" s="4088"/>
      <c r="AI260" s="4089"/>
    </row>
    <row r="261" spans="2:36">
      <c r="B261" s="1884"/>
      <c r="C261" s="1862" t="e">
        <f>DATE($C259,$D259,1)</f>
        <v>#VALUE!</v>
      </c>
      <c r="D261" s="1862" t="e">
        <f t="shared" ref="D261:AG261" si="90">C261+1</f>
        <v>#VALUE!</v>
      </c>
      <c r="E261" s="1862" t="e">
        <f t="shared" si="90"/>
        <v>#VALUE!</v>
      </c>
      <c r="F261" s="1862" t="e">
        <f t="shared" si="90"/>
        <v>#VALUE!</v>
      </c>
      <c r="G261" s="1862" t="e">
        <f t="shared" si="90"/>
        <v>#VALUE!</v>
      </c>
      <c r="H261" s="1862" t="e">
        <f t="shared" si="90"/>
        <v>#VALUE!</v>
      </c>
      <c r="I261" s="1862" t="e">
        <f t="shared" si="90"/>
        <v>#VALUE!</v>
      </c>
      <c r="J261" s="1862" t="e">
        <f t="shared" si="90"/>
        <v>#VALUE!</v>
      </c>
      <c r="K261" s="1862" t="e">
        <f t="shared" si="90"/>
        <v>#VALUE!</v>
      </c>
      <c r="L261" s="1862" t="e">
        <f t="shared" si="90"/>
        <v>#VALUE!</v>
      </c>
      <c r="M261" s="1862" t="e">
        <f t="shared" si="90"/>
        <v>#VALUE!</v>
      </c>
      <c r="N261" s="1862" t="e">
        <f t="shared" si="90"/>
        <v>#VALUE!</v>
      </c>
      <c r="O261" s="1862" t="e">
        <f t="shared" si="90"/>
        <v>#VALUE!</v>
      </c>
      <c r="P261" s="1862" t="e">
        <f t="shared" si="90"/>
        <v>#VALUE!</v>
      </c>
      <c r="Q261" s="1862" t="e">
        <f t="shared" si="90"/>
        <v>#VALUE!</v>
      </c>
      <c r="R261" s="1862" t="e">
        <f t="shared" si="90"/>
        <v>#VALUE!</v>
      </c>
      <c r="S261" s="1862" t="e">
        <f t="shared" si="90"/>
        <v>#VALUE!</v>
      </c>
      <c r="T261" s="1862" t="e">
        <f t="shared" si="90"/>
        <v>#VALUE!</v>
      </c>
      <c r="U261" s="1862" t="e">
        <f t="shared" si="90"/>
        <v>#VALUE!</v>
      </c>
      <c r="V261" s="1862" t="e">
        <f t="shared" si="90"/>
        <v>#VALUE!</v>
      </c>
      <c r="W261" s="1862" t="e">
        <f t="shared" si="90"/>
        <v>#VALUE!</v>
      </c>
      <c r="X261" s="1862" t="e">
        <f t="shared" si="90"/>
        <v>#VALUE!</v>
      </c>
      <c r="Y261" s="1862" t="e">
        <f t="shared" si="90"/>
        <v>#VALUE!</v>
      </c>
      <c r="Z261" s="1862" t="e">
        <f t="shared" si="90"/>
        <v>#VALUE!</v>
      </c>
      <c r="AA261" s="1862" t="e">
        <f t="shared" si="90"/>
        <v>#VALUE!</v>
      </c>
      <c r="AB261" s="1862" t="e">
        <f t="shared" si="90"/>
        <v>#VALUE!</v>
      </c>
      <c r="AC261" s="1862" t="e">
        <f t="shared" si="90"/>
        <v>#VALUE!</v>
      </c>
      <c r="AD261" s="1862" t="e">
        <f t="shared" si="90"/>
        <v>#VALUE!</v>
      </c>
      <c r="AE261" s="1862" t="e">
        <f t="shared" si="90"/>
        <v>#VALUE!</v>
      </c>
      <c r="AF261" s="1862" t="e">
        <f t="shared" si="90"/>
        <v>#VALUE!</v>
      </c>
      <c r="AG261" s="1862" t="e">
        <f t="shared" si="90"/>
        <v>#VALUE!</v>
      </c>
      <c r="AH261" s="1885"/>
      <c r="AI261" s="1886"/>
    </row>
    <row r="262" spans="2:36">
      <c r="B262" s="1887" t="s">
        <v>2455</v>
      </c>
      <c r="C262" s="1888" t="e">
        <f>IF(EDATE(C247,1)&gt;$G$5,"",EDATE(C247,1))</f>
        <v>#VALUE!</v>
      </c>
      <c r="D262" s="1862" t="e">
        <f t="shared" ref="D262:AG262" si="91">IF(D261&gt;$G$5,"",IF(C262=EOMONTH(DATE($C259,$D259,1),0),"",IF(C262="","",C262+1)))</f>
        <v>#VALUE!</v>
      </c>
      <c r="E262" s="1862" t="e">
        <f t="shared" si="91"/>
        <v>#VALUE!</v>
      </c>
      <c r="F262" s="1862" t="e">
        <f t="shared" si="91"/>
        <v>#VALUE!</v>
      </c>
      <c r="G262" s="1862" t="e">
        <f t="shared" si="91"/>
        <v>#VALUE!</v>
      </c>
      <c r="H262" s="1862" t="e">
        <f t="shared" si="91"/>
        <v>#VALUE!</v>
      </c>
      <c r="I262" s="1862" t="e">
        <f t="shared" si="91"/>
        <v>#VALUE!</v>
      </c>
      <c r="J262" s="1862" t="e">
        <f t="shared" si="91"/>
        <v>#VALUE!</v>
      </c>
      <c r="K262" s="1862" t="e">
        <f t="shared" si="91"/>
        <v>#VALUE!</v>
      </c>
      <c r="L262" s="1862" t="e">
        <f t="shared" si="91"/>
        <v>#VALUE!</v>
      </c>
      <c r="M262" s="1862" t="e">
        <f t="shared" si="91"/>
        <v>#VALUE!</v>
      </c>
      <c r="N262" s="1862" t="e">
        <f t="shared" si="91"/>
        <v>#VALUE!</v>
      </c>
      <c r="O262" s="1862" t="e">
        <f t="shared" si="91"/>
        <v>#VALUE!</v>
      </c>
      <c r="P262" s="1862" t="e">
        <f t="shared" si="91"/>
        <v>#VALUE!</v>
      </c>
      <c r="Q262" s="1862" t="e">
        <f t="shared" si="91"/>
        <v>#VALUE!</v>
      </c>
      <c r="R262" s="1862" t="e">
        <f t="shared" si="91"/>
        <v>#VALUE!</v>
      </c>
      <c r="S262" s="1862" t="e">
        <f t="shared" si="91"/>
        <v>#VALUE!</v>
      </c>
      <c r="T262" s="1862" t="e">
        <f t="shared" si="91"/>
        <v>#VALUE!</v>
      </c>
      <c r="U262" s="1862" t="e">
        <f t="shared" si="91"/>
        <v>#VALUE!</v>
      </c>
      <c r="V262" s="1862" t="e">
        <f t="shared" si="91"/>
        <v>#VALUE!</v>
      </c>
      <c r="W262" s="1862" t="e">
        <f t="shared" si="91"/>
        <v>#VALUE!</v>
      </c>
      <c r="X262" s="1862" t="e">
        <f t="shared" si="91"/>
        <v>#VALUE!</v>
      </c>
      <c r="Y262" s="1862" t="e">
        <f t="shared" si="91"/>
        <v>#VALUE!</v>
      </c>
      <c r="Z262" s="1862" t="e">
        <f t="shared" si="91"/>
        <v>#VALUE!</v>
      </c>
      <c r="AA262" s="1862" t="e">
        <f t="shared" si="91"/>
        <v>#VALUE!</v>
      </c>
      <c r="AB262" s="1862" t="e">
        <f t="shared" si="91"/>
        <v>#VALUE!</v>
      </c>
      <c r="AC262" s="1862" t="e">
        <f t="shared" si="91"/>
        <v>#VALUE!</v>
      </c>
      <c r="AD262" s="1862" t="e">
        <f t="shared" si="91"/>
        <v>#VALUE!</v>
      </c>
      <c r="AE262" s="1862" t="e">
        <f t="shared" si="91"/>
        <v>#VALUE!</v>
      </c>
      <c r="AF262" s="1862" t="e">
        <f t="shared" si="91"/>
        <v>#VALUE!</v>
      </c>
      <c r="AG262" s="1862" t="e">
        <f t="shared" si="91"/>
        <v>#VALUE!</v>
      </c>
      <c r="AH262" s="1863" t="s">
        <v>2456</v>
      </c>
      <c r="AI262" s="1864">
        <f>+COUNTIFS(C263:AG263,"土",C264:AG264,"")+COUNTIFS(C263:AG263,"日",C264:AG264,"")</f>
        <v>0</v>
      </c>
    </row>
    <row r="263" spans="2:36" s="1866" customFormat="1">
      <c r="B263" s="1889" t="s">
        <v>1184</v>
      </c>
      <c r="C263" s="1865" t="str">
        <f>IFERROR(TEXT(WEEKDAY(+C262),"aaa"),"")</f>
        <v/>
      </c>
      <c r="D263" s="1865" t="str">
        <f t="shared" ref="D263:AG263" si="92">IFERROR(TEXT(WEEKDAY(+D262),"aaa"),"")</f>
        <v/>
      </c>
      <c r="E263" s="1865" t="str">
        <f t="shared" si="92"/>
        <v/>
      </c>
      <c r="F263" s="1865" t="str">
        <f t="shared" si="92"/>
        <v/>
      </c>
      <c r="G263" s="1865" t="str">
        <f t="shared" si="92"/>
        <v/>
      </c>
      <c r="H263" s="1865" t="str">
        <f t="shared" si="92"/>
        <v/>
      </c>
      <c r="I263" s="1865" t="str">
        <f t="shared" si="92"/>
        <v/>
      </c>
      <c r="J263" s="1865" t="str">
        <f t="shared" si="92"/>
        <v/>
      </c>
      <c r="K263" s="1865" t="str">
        <f t="shared" si="92"/>
        <v/>
      </c>
      <c r="L263" s="1865" t="str">
        <f t="shared" si="92"/>
        <v/>
      </c>
      <c r="M263" s="1865" t="str">
        <f t="shared" si="92"/>
        <v/>
      </c>
      <c r="N263" s="1865" t="str">
        <f t="shared" si="92"/>
        <v/>
      </c>
      <c r="O263" s="1865" t="str">
        <f t="shared" si="92"/>
        <v/>
      </c>
      <c r="P263" s="1865" t="str">
        <f t="shared" si="92"/>
        <v/>
      </c>
      <c r="Q263" s="1865" t="str">
        <f t="shared" si="92"/>
        <v/>
      </c>
      <c r="R263" s="1865" t="str">
        <f t="shared" si="92"/>
        <v/>
      </c>
      <c r="S263" s="1865" t="str">
        <f t="shared" si="92"/>
        <v/>
      </c>
      <c r="T263" s="1865" t="str">
        <f t="shared" si="92"/>
        <v/>
      </c>
      <c r="U263" s="1865" t="str">
        <f t="shared" si="92"/>
        <v/>
      </c>
      <c r="V263" s="1865" t="str">
        <f t="shared" si="92"/>
        <v/>
      </c>
      <c r="W263" s="1865" t="str">
        <f t="shared" si="92"/>
        <v/>
      </c>
      <c r="X263" s="1865" t="str">
        <f t="shared" si="92"/>
        <v/>
      </c>
      <c r="Y263" s="1865" t="str">
        <f t="shared" si="92"/>
        <v/>
      </c>
      <c r="Z263" s="1865" t="str">
        <f t="shared" si="92"/>
        <v/>
      </c>
      <c r="AA263" s="1865" t="str">
        <f t="shared" si="92"/>
        <v/>
      </c>
      <c r="AB263" s="1865" t="str">
        <f t="shared" si="92"/>
        <v/>
      </c>
      <c r="AC263" s="1865" t="str">
        <f t="shared" si="92"/>
        <v/>
      </c>
      <c r="AD263" s="1865" t="str">
        <f t="shared" si="92"/>
        <v/>
      </c>
      <c r="AE263" s="1865" t="str">
        <f t="shared" si="92"/>
        <v/>
      </c>
      <c r="AF263" s="1865" t="str">
        <f t="shared" si="92"/>
        <v/>
      </c>
      <c r="AG263" s="1865" t="str">
        <f t="shared" si="92"/>
        <v/>
      </c>
      <c r="AH263" s="1863" t="s">
        <v>2457</v>
      </c>
      <c r="AI263" s="1864">
        <f>+COUNTIF(C264:AG264,"夏休")+COUNTIF(C264:AG264,"冬休")+COUNTIF(C264:AG264,"中止")</f>
        <v>0</v>
      </c>
    </row>
    <row r="264" spans="2:36" s="1866" customFormat="1" ht="13.5" customHeight="1">
      <c r="B264" s="4090" t="s">
        <v>2458</v>
      </c>
      <c r="C264" s="4092"/>
      <c r="D264" s="4087"/>
      <c r="E264" s="4087"/>
      <c r="F264" s="4087"/>
      <c r="G264" s="4087"/>
      <c r="H264" s="4087"/>
      <c r="I264" s="4087"/>
      <c r="J264" s="4087"/>
      <c r="K264" s="4087"/>
      <c r="L264" s="4087"/>
      <c r="M264" s="4087"/>
      <c r="N264" s="4087"/>
      <c r="O264" s="4087"/>
      <c r="P264" s="4087"/>
      <c r="Q264" s="4087"/>
      <c r="R264" s="4087"/>
      <c r="S264" s="4087"/>
      <c r="T264" s="4087"/>
      <c r="U264" s="4087"/>
      <c r="V264" s="4087"/>
      <c r="W264" s="4087"/>
      <c r="X264" s="4087"/>
      <c r="Y264" s="4087"/>
      <c r="Z264" s="4087"/>
      <c r="AA264" s="4087"/>
      <c r="AB264" s="4087"/>
      <c r="AC264" s="4087"/>
      <c r="AD264" s="4087"/>
      <c r="AE264" s="4087"/>
      <c r="AF264" s="4087"/>
      <c r="AG264" s="4114"/>
      <c r="AH264" s="1867" t="s">
        <v>1187</v>
      </c>
      <c r="AI264" s="1868">
        <f>COUNT(C262:AG262)-AI263</f>
        <v>0</v>
      </c>
    </row>
    <row r="265" spans="2:36" s="1866" customFormat="1" ht="13.5" customHeight="1">
      <c r="B265" s="4091"/>
      <c r="C265" s="4092"/>
      <c r="D265" s="4087"/>
      <c r="E265" s="4087"/>
      <c r="F265" s="4087"/>
      <c r="G265" s="4087"/>
      <c r="H265" s="4087"/>
      <c r="I265" s="4087"/>
      <c r="J265" s="4087"/>
      <c r="K265" s="4087"/>
      <c r="L265" s="4087"/>
      <c r="M265" s="4087"/>
      <c r="N265" s="4087"/>
      <c r="O265" s="4087"/>
      <c r="P265" s="4087"/>
      <c r="Q265" s="4087"/>
      <c r="R265" s="4087"/>
      <c r="S265" s="4087"/>
      <c r="T265" s="4087"/>
      <c r="U265" s="4087"/>
      <c r="V265" s="4087"/>
      <c r="W265" s="4087"/>
      <c r="X265" s="4087"/>
      <c r="Y265" s="4087"/>
      <c r="Z265" s="4087"/>
      <c r="AA265" s="4087"/>
      <c r="AB265" s="4087"/>
      <c r="AC265" s="4087"/>
      <c r="AD265" s="4087"/>
      <c r="AE265" s="4087"/>
      <c r="AF265" s="4087"/>
      <c r="AG265" s="4114"/>
      <c r="AH265" s="1867" t="s">
        <v>1188</v>
      </c>
      <c r="AI265" s="1869">
        <f>+COUNTIF(C266:AG267,"休")</f>
        <v>0</v>
      </c>
      <c r="AJ265" s="1870" t="e">
        <f>IF(AI266&gt;0.285,"",IF(AI265&lt;AI262,"←計画日数が足りません",""))</f>
        <v>#DIV/0!</v>
      </c>
    </row>
    <row r="266" spans="2:36" s="1866" customFormat="1" ht="13.5" customHeight="1">
      <c r="B266" s="4115" t="s">
        <v>1175</v>
      </c>
      <c r="C266" s="4116"/>
      <c r="D266" s="4113"/>
      <c r="E266" s="4113"/>
      <c r="F266" s="4113"/>
      <c r="G266" s="4113"/>
      <c r="H266" s="4113"/>
      <c r="I266" s="4113"/>
      <c r="J266" s="4113"/>
      <c r="K266" s="4113"/>
      <c r="L266" s="4113"/>
      <c r="M266" s="4113"/>
      <c r="N266" s="4113"/>
      <c r="O266" s="4113"/>
      <c r="P266" s="4113"/>
      <c r="Q266" s="4113"/>
      <c r="R266" s="4113"/>
      <c r="S266" s="4113"/>
      <c r="T266" s="4113"/>
      <c r="U266" s="4113"/>
      <c r="V266" s="4113"/>
      <c r="W266" s="4113"/>
      <c r="X266" s="4113"/>
      <c r="Y266" s="4113"/>
      <c r="Z266" s="4113"/>
      <c r="AA266" s="4113"/>
      <c r="AB266" s="4113"/>
      <c r="AC266" s="4113"/>
      <c r="AD266" s="4113"/>
      <c r="AE266" s="4113"/>
      <c r="AF266" s="4113"/>
      <c r="AG266" s="4119"/>
      <c r="AH266" s="1867" t="s">
        <v>1189</v>
      </c>
      <c r="AI266" s="1871" t="e">
        <f>+AI265/AI264</f>
        <v>#DIV/0!</v>
      </c>
    </row>
    <row r="267" spans="2:36" s="1866" customFormat="1">
      <c r="B267" s="4115"/>
      <c r="C267" s="4116"/>
      <c r="D267" s="4113"/>
      <c r="E267" s="4113"/>
      <c r="F267" s="4113"/>
      <c r="G267" s="4113"/>
      <c r="H267" s="4113"/>
      <c r="I267" s="4113"/>
      <c r="J267" s="4113"/>
      <c r="K267" s="4113"/>
      <c r="L267" s="4113"/>
      <c r="M267" s="4113"/>
      <c r="N267" s="4113"/>
      <c r="O267" s="4113"/>
      <c r="P267" s="4113"/>
      <c r="Q267" s="4113"/>
      <c r="R267" s="4113"/>
      <c r="S267" s="4113"/>
      <c r="T267" s="4113"/>
      <c r="U267" s="4113"/>
      <c r="V267" s="4113"/>
      <c r="W267" s="4113"/>
      <c r="X267" s="4113"/>
      <c r="Y267" s="4113"/>
      <c r="Z267" s="4113"/>
      <c r="AA267" s="4113"/>
      <c r="AB267" s="4113"/>
      <c r="AC267" s="4113"/>
      <c r="AD267" s="4113"/>
      <c r="AE267" s="4113"/>
      <c r="AF267" s="4113"/>
      <c r="AG267" s="4119"/>
      <c r="AH267" s="1867" t="s">
        <v>1169</v>
      </c>
      <c r="AI267" s="1869">
        <f>+COUNTA(C268:AG269)</f>
        <v>0</v>
      </c>
    </row>
    <row r="268" spans="2:36" s="1866" customFormat="1">
      <c r="B268" s="4120" t="s">
        <v>1178</v>
      </c>
      <c r="C268" s="4122"/>
      <c r="D268" s="4117"/>
      <c r="E268" s="4117"/>
      <c r="F268" s="4117"/>
      <c r="G268" s="4117"/>
      <c r="H268" s="4117"/>
      <c r="I268" s="4117"/>
      <c r="J268" s="4117"/>
      <c r="K268" s="4117"/>
      <c r="L268" s="4117"/>
      <c r="M268" s="4117"/>
      <c r="N268" s="4117"/>
      <c r="O268" s="4117"/>
      <c r="P268" s="4117"/>
      <c r="Q268" s="4117"/>
      <c r="R268" s="4117"/>
      <c r="S268" s="4117"/>
      <c r="T268" s="4117"/>
      <c r="U268" s="4117"/>
      <c r="V268" s="4117"/>
      <c r="W268" s="4117"/>
      <c r="X268" s="4117"/>
      <c r="Y268" s="4117"/>
      <c r="Z268" s="4117"/>
      <c r="AA268" s="4117"/>
      <c r="AB268" s="4117"/>
      <c r="AC268" s="4117"/>
      <c r="AD268" s="4117"/>
      <c r="AE268" s="4117"/>
      <c r="AF268" s="4117"/>
      <c r="AG268" s="4124"/>
      <c r="AH268" s="1872" t="s">
        <v>1190</v>
      </c>
      <c r="AI268" s="1873" t="e">
        <f>+AI267/AI264</f>
        <v>#DIV/0!</v>
      </c>
    </row>
    <row r="269" spans="2:36" s="1866" customFormat="1">
      <c r="B269" s="4121"/>
      <c r="C269" s="4123"/>
      <c r="D269" s="4118"/>
      <c r="E269" s="4118"/>
      <c r="F269" s="4118"/>
      <c r="G269" s="4118"/>
      <c r="H269" s="4118"/>
      <c r="I269" s="4118"/>
      <c r="J269" s="4118"/>
      <c r="K269" s="4118"/>
      <c r="L269" s="4118"/>
      <c r="M269" s="4118"/>
      <c r="N269" s="4118"/>
      <c r="O269" s="4118"/>
      <c r="P269" s="4118"/>
      <c r="Q269" s="4118"/>
      <c r="R269" s="4118"/>
      <c r="S269" s="4118"/>
      <c r="T269" s="4118"/>
      <c r="U269" s="4118"/>
      <c r="V269" s="4118"/>
      <c r="W269" s="4118"/>
      <c r="X269" s="4118"/>
      <c r="Y269" s="4118"/>
      <c r="Z269" s="4118"/>
      <c r="AA269" s="4118"/>
      <c r="AB269" s="4118"/>
      <c r="AC269" s="4118"/>
      <c r="AD269" s="4118"/>
      <c r="AE269" s="4118"/>
      <c r="AF269" s="4118"/>
      <c r="AG269" s="4125"/>
      <c r="AH269" s="1876" t="s">
        <v>2459</v>
      </c>
      <c r="AI269" s="1877" t="str">
        <f>IF(7&gt;AI264,"対象外",IF(AI267&gt;=AI262,"OK","NG"))</f>
        <v>対象外</v>
      </c>
      <c r="AJ269" s="1870" t="str">
        <f>IF(AI269="対象外","←７日間に満たない期間は達成判定の対象外",IF(AI269="NG","←月単位未達成","←月単位達成"))</f>
        <v>←７日間に満たない期間は達成判定の対象外</v>
      </c>
    </row>
    <row r="270" spans="2:36" hidden="1">
      <c r="B270" s="1854"/>
      <c r="C270" s="1878" t="e">
        <f t="shared" ref="C270:AG270" si="93">IF(AND(DAY(C262)&gt;=22,DAY(C262)&lt;=28,C263="土"),1,0)</f>
        <v>#VALUE!</v>
      </c>
      <c r="D270" s="1878" t="e">
        <f t="shared" si="93"/>
        <v>#VALUE!</v>
      </c>
      <c r="E270" s="1878" t="e">
        <f t="shared" si="93"/>
        <v>#VALUE!</v>
      </c>
      <c r="F270" s="1878" t="e">
        <f t="shared" si="93"/>
        <v>#VALUE!</v>
      </c>
      <c r="G270" s="1878" t="e">
        <f t="shared" si="93"/>
        <v>#VALUE!</v>
      </c>
      <c r="H270" s="1878" t="e">
        <f t="shared" si="93"/>
        <v>#VALUE!</v>
      </c>
      <c r="I270" s="1878" t="e">
        <f t="shared" si="93"/>
        <v>#VALUE!</v>
      </c>
      <c r="J270" s="1878" t="e">
        <f t="shared" si="93"/>
        <v>#VALUE!</v>
      </c>
      <c r="K270" s="1878" t="e">
        <f t="shared" si="93"/>
        <v>#VALUE!</v>
      </c>
      <c r="L270" s="1878" t="e">
        <f t="shared" si="93"/>
        <v>#VALUE!</v>
      </c>
      <c r="M270" s="1878" t="e">
        <f t="shared" si="93"/>
        <v>#VALUE!</v>
      </c>
      <c r="N270" s="1878" t="e">
        <f t="shared" si="93"/>
        <v>#VALUE!</v>
      </c>
      <c r="O270" s="1878" t="e">
        <f t="shared" si="93"/>
        <v>#VALUE!</v>
      </c>
      <c r="P270" s="1878" t="e">
        <f t="shared" si="93"/>
        <v>#VALUE!</v>
      </c>
      <c r="Q270" s="1878" t="e">
        <f t="shared" si="93"/>
        <v>#VALUE!</v>
      </c>
      <c r="R270" s="1878" t="e">
        <f t="shared" si="93"/>
        <v>#VALUE!</v>
      </c>
      <c r="S270" s="1878" t="e">
        <f t="shared" si="93"/>
        <v>#VALUE!</v>
      </c>
      <c r="T270" s="1878" t="e">
        <f t="shared" si="93"/>
        <v>#VALUE!</v>
      </c>
      <c r="U270" s="1878" t="e">
        <f t="shared" si="93"/>
        <v>#VALUE!</v>
      </c>
      <c r="V270" s="1878" t="e">
        <f t="shared" si="93"/>
        <v>#VALUE!</v>
      </c>
      <c r="W270" s="1878" t="e">
        <f t="shared" si="93"/>
        <v>#VALUE!</v>
      </c>
      <c r="X270" s="1878" t="e">
        <f t="shared" si="93"/>
        <v>#VALUE!</v>
      </c>
      <c r="Y270" s="1878" t="e">
        <f t="shared" si="93"/>
        <v>#VALUE!</v>
      </c>
      <c r="Z270" s="1878" t="e">
        <f t="shared" si="93"/>
        <v>#VALUE!</v>
      </c>
      <c r="AA270" s="1878" t="e">
        <f t="shared" si="93"/>
        <v>#VALUE!</v>
      </c>
      <c r="AB270" s="1878" t="e">
        <f t="shared" si="93"/>
        <v>#VALUE!</v>
      </c>
      <c r="AC270" s="1878" t="e">
        <f t="shared" si="93"/>
        <v>#VALUE!</v>
      </c>
      <c r="AD270" s="1878" t="e">
        <f t="shared" si="93"/>
        <v>#VALUE!</v>
      </c>
      <c r="AE270" s="1878" t="e">
        <f t="shared" si="93"/>
        <v>#VALUE!</v>
      </c>
      <c r="AF270" s="1878" t="e">
        <f t="shared" si="93"/>
        <v>#VALUE!</v>
      </c>
      <c r="AG270" s="1878" t="e">
        <f t="shared" si="93"/>
        <v>#VALUE!</v>
      </c>
      <c r="AH270" s="1879" t="s">
        <v>2460</v>
      </c>
      <c r="AI270" s="1880">
        <f>_xlfn.AGGREGATE(9,6,C270:AG270)</f>
        <v>0</v>
      </c>
      <c r="AJ270" s="1870"/>
    </row>
    <row r="271" spans="2:36" hidden="1">
      <c r="B271" s="1854"/>
      <c r="C271" s="1881" t="e">
        <f t="shared" ref="C271:AG271" si="94">IF(AND(DAY(C262)&gt;=22,DAY(C262)&lt;=28,C263="土",OR(C268="休",C268="雨")),1,0)</f>
        <v>#VALUE!</v>
      </c>
      <c r="D271" s="1881" t="e">
        <f t="shared" si="94"/>
        <v>#VALUE!</v>
      </c>
      <c r="E271" s="1881" t="e">
        <f t="shared" si="94"/>
        <v>#VALUE!</v>
      </c>
      <c r="F271" s="1881" t="e">
        <f t="shared" si="94"/>
        <v>#VALUE!</v>
      </c>
      <c r="G271" s="1881" t="e">
        <f t="shared" si="94"/>
        <v>#VALUE!</v>
      </c>
      <c r="H271" s="1881" t="e">
        <f t="shared" si="94"/>
        <v>#VALUE!</v>
      </c>
      <c r="I271" s="1881" t="e">
        <f t="shared" si="94"/>
        <v>#VALUE!</v>
      </c>
      <c r="J271" s="1881" t="e">
        <f t="shared" si="94"/>
        <v>#VALUE!</v>
      </c>
      <c r="K271" s="1881" t="e">
        <f t="shared" si="94"/>
        <v>#VALUE!</v>
      </c>
      <c r="L271" s="1881" t="e">
        <f t="shared" si="94"/>
        <v>#VALUE!</v>
      </c>
      <c r="M271" s="1881" t="e">
        <f t="shared" si="94"/>
        <v>#VALUE!</v>
      </c>
      <c r="N271" s="1881" t="e">
        <f t="shared" si="94"/>
        <v>#VALUE!</v>
      </c>
      <c r="O271" s="1881" t="e">
        <f t="shared" si="94"/>
        <v>#VALUE!</v>
      </c>
      <c r="P271" s="1881" t="e">
        <f t="shared" si="94"/>
        <v>#VALUE!</v>
      </c>
      <c r="Q271" s="1881" t="e">
        <f t="shared" si="94"/>
        <v>#VALUE!</v>
      </c>
      <c r="R271" s="1881" t="e">
        <f t="shared" si="94"/>
        <v>#VALUE!</v>
      </c>
      <c r="S271" s="1881" t="e">
        <f t="shared" si="94"/>
        <v>#VALUE!</v>
      </c>
      <c r="T271" s="1881" t="e">
        <f t="shared" si="94"/>
        <v>#VALUE!</v>
      </c>
      <c r="U271" s="1881" t="e">
        <f t="shared" si="94"/>
        <v>#VALUE!</v>
      </c>
      <c r="V271" s="1881" t="e">
        <f t="shared" si="94"/>
        <v>#VALUE!</v>
      </c>
      <c r="W271" s="1881" t="e">
        <f t="shared" si="94"/>
        <v>#VALUE!</v>
      </c>
      <c r="X271" s="1881" t="e">
        <f t="shared" si="94"/>
        <v>#VALUE!</v>
      </c>
      <c r="Y271" s="1881" t="e">
        <f t="shared" si="94"/>
        <v>#VALUE!</v>
      </c>
      <c r="Z271" s="1881" t="e">
        <f t="shared" si="94"/>
        <v>#VALUE!</v>
      </c>
      <c r="AA271" s="1881" t="e">
        <f t="shared" si="94"/>
        <v>#VALUE!</v>
      </c>
      <c r="AB271" s="1881" t="e">
        <f t="shared" si="94"/>
        <v>#VALUE!</v>
      </c>
      <c r="AC271" s="1881" t="e">
        <f t="shared" si="94"/>
        <v>#VALUE!</v>
      </c>
      <c r="AD271" s="1881" t="e">
        <f t="shared" si="94"/>
        <v>#VALUE!</v>
      </c>
      <c r="AE271" s="1881" t="e">
        <f t="shared" si="94"/>
        <v>#VALUE!</v>
      </c>
      <c r="AF271" s="1881" t="e">
        <f t="shared" si="94"/>
        <v>#VALUE!</v>
      </c>
      <c r="AG271" s="1881" t="e">
        <f t="shared" si="94"/>
        <v>#VALUE!</v>
      </c>
      <c r="AH271" s="1882" t="s">
        <v>2461</v>
      </c>
      <c r="AI271" s="1880">
        <f>_xlfn.AGGREGATE(9,6,C271:AG271)</f>
        <v>0</v>
      </c>
      <c r="AJ271" s="1870"/>
    </row>
    <row r="273" spans="2:36" hidden="1">
      <c r="C273" s="1836" t="e">
        <f>YEAR(C276)</f>
        <v>#VALUE!</v>
      </c>
      <c r="D273" s="1836" t="e">
        <f>MONTH(C276)</f>
        <v>#VALUE!</v>
      </c>
    </row>
    <row r="274" spans="2:36">
      <c r="B274" s="1840" t="s">
        <v>2454</v>
      </c>
      <c r="C274" s="4126" t="e">
        <f>C276</f>
        <v>#VALUE!</v>
      </c>
      <c r="D274" s="4088"/>
      <c r="E274" s="4088"/>
      <c r="F274" s="4088"/>
      <c r="G274" s="4088"/>
      <c r="H274" s="4088"/>
      <c r="I274" s="4088"/>
      <c r="J274" s="4088"/>
      <c r="K274" s="4088"/>
      <c r="L274" s="4088"/>
      <c r="M274" s="4088"/>
      <c r="N274" s="4088"/>
      <c r="O274" s="4088"/>
      <c r="P274" s="4088"/>
      <c r="Q274" s="4088"/>
      <c r="R274" s="4088"/>
      <c r="S274" s="4088"/>
      <c r="T274" s="4088"/>
      <c r="U274" s="4088"/>
      <c r="V274" s="4088"/>
      <c r="W274" s="4088"/>
      <c r="X274" s="4088"/>
      <c r="Y274" s="4088"/>
      <c r="Z274" s="4088"/>
      <c r="AA274" s="4088"/>
      <c r="AB274" s="4088"/>
      <c r="AC274" s="4088"/>
      <c r="AD274" s="4088"/>
      <c r="AE274" s="4088"/>
      <c r="AF274" s="4088"/>
      <c r="AG274" s="4088"/>
      <c r="AH274" s="4088"/>
      <c r="AI274" s="4089"/>
    </row>
    <row r="275" spans="2:36">
      <c r="B275" s="1884"/>
      <c r="C275" s="1862" t="e">
        <f>DATE($C273,$D273,1)</f>
        <v>#VALUE!</v>
      </c>
      <c r="D275" s="1862" t="e">
        <f t="shared" ref="D275:AG275" si="95">C275+1</f>
        <v>#VALUE!</v>
      </c>
      <c r="E275" s="1862" t="e">
        <f t="shared" si="95"/>
        <v>#VALUE!</v>
      </c>
      <c r="F275" s="1862" t="e">
        <f t="shared" si="95"/>
        <v>#VALUE!</v>
      </c>
      <c r="G275" s="1862" t="e">
        <f t="shared" si="95"/>
        <v>#VALUE!</v>
      </c>
      <c r="H275" s="1862" t="e">
        <f t="shared" si="95"/>
        <v>#VALUE!</v>
      </c>
      <c r="I275" s="1862" t="e">
        <f t="shared" si="95"/>
        <v>#VALUE!</v>
      </c>
      <c r="J275" s="1862" t="e">
        <f t="shared" si="95"/>
        <v>#VALUE!</v>
      </c>
      <c r="K275" s="1862" t="e">
        <f t="shared" si="95"/>
        <v>#VALUE!</v>
      </c>
      <c r="L275" s="1862" t="e">
        <f t="shared" si="95"/>
        <v>#VALUE!</v>
      </c>
      <c r="M275" s="1862" t="e">
        <f t="shared" si="95"/>
        <v>#VALUE!</v>
      </c>
      <c r="N275" s="1862" t="e">
        <f t="shared" si="95"/>
        <v>#VALUE!</v>
      </c>
      <c r="O275" s="1862" t="e">
        <f t="shared" si="95"/>
        <v>#VALUE!</v>
      </c>
      <c r="P275" s="1862" t="e">
        <f t="shared" si="95"/>
        <v>#VALUE!</v>
      </c>
      <c r="Q275" s="1862" t="e">
        <f t="shared" si="95"/>
        <v>#VALUE!</v>
      </c>
      <c r="R275" s="1862" t="e">
        <f t="shared" si="95"/>
        <v>#VALUE!</v>
      </c>
      <c r="S275" s="1862" t="e">
        <f t="shared" si="95"/>
        <v>#VALUE!</v>
      </c>
      <c r="T275" s="1862" t="e">
        <f t="shared" si="95"/>
        <v>#VALUE!</v>
      </c>
      <c r="U275" s="1862" t="e">
        <f t="shared" si="95"/>
        <v>#VALUE!</v>
      </c>
      <c r="V275" s="1862" t="e">
        <f t="shared" si="95"/>
        <v>#VALUE!</v>
      </c>
      <c r="W275" s="1862" t="e">
        <f t="shared" si="95"/>
        <v>#VALUE!</v>
      </c>
      <c r="X275" s="1862" t="e">
        <f t="shared" si="95"/>
        <v>#VALUE!</v>
      </c>
      <c r="Y275" s="1862" t="e">
        <f t="shared" si="95"/>
        <v>#VALUE!</v>
      </c>
      <c r="Z275" s="1862" t="e">
        <f t="shared" si="95"/>
        <v>#VALUE!</v>
      </c>
      <c r="AA275" s="1862" t="e">
        <f t="shared" si="95"/>
        <v>#VALUE!</v>
      </c>
      <c r="AB275" s="1862" t="e">
        <f t="shared" si="95"/>
        <v>#VALUE!</v>
      </c>
      <c r="AC275" s="1862" t="e">
        <f t="shared" si="95"/>
        <v>#VALUE!</v>
      </c>
      <c r="AD275" s="1862" t="e">
        <f t="shared" si="95"/>
        <v>#VALUE!</v>
      </c>
      <c r="AE275" s="1862" t="e">
        <f t="shared" si="95"/>
        <v>#VALUE!</v>
      </c>
      <c r="AF275" s="1862" t="e">
        <f t="shared" si="95"/>
        <v>#VALUE!</v>
      </c>
      <c r="AG275" s="1862" t="e">
        <f t="shared" si="95"/>
        <v>#VALUE!</v>
      </c>
      <c r="AH275" s="1885"/>
      <c r="AI275" s="1886"/>
    </row>
    <row r="276" spans="2:36">
      <c r="B276" s="1887" t="s">
        <v>2455</v>
      </c>
      <c r="C276" s="1888" t="e">
        <f>IF(EDATE(C261,1)&gt;$G$5,"",EDATE(C261,1))</f>
        <v>#VALUE!</v>
      </c>
      <c r="D276" s="1862" t="e">
        <f t="shared" ref="D276:AG276" si="96">IF(D275&gt;$G$5,"",IF(C276=EOMONTH(DATE($C273,$D273,1),0),"",IF(C276="","",C276+1)))</f>
        <v>#VALUE!</v>
      </c>
      <c r="E276" s="1862" t="e">
        <f t="shared" si="96"/>
        <v>#VALUE!</v>
      </c>
      <c r="F276" s="1862" t="e">
        <f t="shared" si="96"/>
        <v>#VALUE!</v>
      </c>
      <c r="G276" s="1862" t="e">
        <f t="shared" si="96"/>
        <v>#VALUE!</v>
      </c>
      <c r="H276" s="1862" t="e">
        <f t="shared" si="96"/>
        <v>#VALUE!</v>
      </c>
      <c r="I276" s="1862" t="e">
        <f t="shared" si="96"/>
        <v>#VALUE!</v>
      </c>
      <c r="J276" s="1862" t="e">
        <f t="shared" si="96"/>
        <v>#VALUE!</v>
      </c>
      <c r="K276" s="1862" t="e">
        <f t="shared" si="96"/>
        <v>#VALUE!</v>
      </c>
      <c r="L276" s="1862" t="e">
        <f t="shared" si="96"/>
        <v>#VALUE!</v>
      </c>
      <c r="M276" s="1862" t="e">
        <f t="shared" si="96"/>
        <v>#VALUE!</v>
      </c>
      <c r="N276" s="1862" t="e">
        <f t="shared" si="96"/>
        <v>#VALUE!</v>
      </c>
      <c r="O276" s="1862" t="e">
        <f t="shared" si="96"/>
        <v>#VALUE!</v>
      </c>
      <c r="P276" s="1862" t="e">
        <f t="shared" si="96"/>
        <v>#VALUE!</v>
      </c>
      <c r="Q276" s="1862" t="e">
        <f t="shared" si="96"/>
        <v>#VALUE!</v>
      </c>
      <c r="R276" s="1862" t="e">
        <f t="shared" si="96"/>
        <v>#VALUE!</v>
      </c>
      <c r="S276" s="1862" t="e">
        <f t="shared" si="96"/>
        <v>#VALUE!</v>
      </c>
      <c r="T276" s="1862" t="e">
        <f t="shared" si="96"/>
        <v>#VALUE!</v>
      </c>
      <c r="U276" s="1862" t="e">
        <f t="shared" si="96"/>
        <v>#VALUE!</v>
      </c>
      <c r="V276" s="1862" t="e">
        <f t="shared" si="96"/>
        <v>#VALUE!</v>
      </c>
      <c r="W276" s="1862" t="e">
        <f t="shared" si="96"/>
        <v>#VALUE!</v>
      </c>
      <c r="X276" s="1862" t="e">
        <f t="shared" si="96"/>
        <v>#VALUE!</v>
      </c>
      <c r="Y276" s="1862" t="e">
        <f t="shared" si="96"/>
        <v>#VALUE!</v>
      </c>
      <c r="Z276" s="1862" t="e">
        <f t="shared" si="96"/>
        <v>#VALUE!</v>
      </c>
      <c r="AA276" s="1862" t="e">
        <f t="shared" si="96"/>
        <v>#VALUE!</v>
      </c>
      <c r="AB276" s="1862" t="e">
        <f t="shared" si="96"/>
        <v>#VALUE!</v>
      </c>
      <c r="AC276" s="1862" t="e">
        <f t="shared" si="96"/>
        <v>#VALUE!</v>
      </c>
      <c r="AD276" s="1862" t="e">
        <f t="shared" si="96"/>
        <v>#VALUE!</v>
      </c>
      <c r="AE276" s="1862" t="e">
        <f t="shared" si="96"/>
        <v>#VALUE!</v>
      </c>
      <c r="AF276" s="1862" t="e">
        <f t="shared" si="96"/>
        <v>#VALUE!</v>
      </c>
      <c r="AG276" s="1862" t="e">
        <f t="shared" si="96"/>
        <v>#VALUE!</v>
      </c>
      <c r="AH276" s="1863" t="s">
        <v>2456</v>
      </c>
      <c r="AI276" s="1864">
        <f>+COUNTIFS(C277:AG277,"土",C278:AG278,"")+COUNTIFS(C277:AG277,"日",C278:AG278,"")</f>
        <v>0</v>
      </c>
    </row>
    <row r="277" spans="2:36" s="1866" customFormat="1">
      <c r="B277" s="1889" t="s">
        <v>1184</v>
      </c>
      <c r="C277" s="1865" t="str">
        <f>IFERROR(TEXT(WEEKDAY(+C276),"aaa"),"")</f>
        <v/>
      </c>
      <c r="D277" s="1865" t="str">
        <f t="shared" ref="D277:AG277" si="97">IFERROR(TEXT(WEEKDAY(+D276),"aaa"),"")</f>
        <v/>
      </c>
      <c r="E277" s="1865" t="str">
        <f t="shared" si="97"/>
        <v/>
      </c>
      <c r="F277" s="1865" t="str">
        <f t="shared" si="97"/>
        <v/>
      </c>
      <c r="G277" s="1865" t="str">
        <f t="shared" si="97"/>
        <v/>
      </c>
      <c r="H277" s="1865" t="str">
        <f t="shared" si="97"/>
        <v/>
      </c>
      <c r="I277" s="1865" t="str">
        <f t="shared" si="97"/>
        <v/>
      </c>
      <c r="J277" s="1865" t="str">
        <f t="shared" si="97"/>
        <v/>
      </c>
      <c r="K277" s="1865" t="str">
        <f t="shared" si="97"/>
        <v/>
      </c>
      <c r="L277" s="1865" t="str">
        <f t="shared" si="97"/>
        <v/>
      </c>
      <c r="M277" s="1865" t="str">
        <f t="shared" si="97"/>
        <v/>
      </c>
      <c r="N277" s="1865" t="str">
        <f t="shared" si="97"/>
        <v/>
      </c>
      <c r="O277" s="1865" t="str">
        <f t="shared" si="97"/>
        <v/>
      </c>
      <c r="P277" s="1865" t="str">
        <f t="shared" si="97"/>
        <v/>
      </c>
      <c r="Q277" s="1865" t="str">
        <f t="shared" si="97"/>
        <v/>
      </c>
      <c r="R277" s="1865" t="str">
        <f t="shared" si="97"/>
        <v/>
      </c>
      <c r="S277" s="1865" t="str">
        <f t="shared" si="97"/>
        <v/>
      </c>
      <c r="T277" s="1865" t="str">
        <f t="shared" si="97"/>
        <v/>
      </c>
      <c r="U277" s="1865" t="str">
        <f t="shared" si="97"/>
        <v/>
      </c>
      <c r="V277" s="1865" t="str">
        <f t="shared" si="97"/>
        <v/>
      </c>
      <c r="W277" s="1865" t="str">
        <f t="shared" si="97"/>
        <v/>
      </c>
      <c r="X277" s="1865" t="str">
        <f t="shared" si="97"/>
        <v/>
      </c>
      <c r="Y277" s="1865" t="str">
        <f t="shared" si="97"/>
        <v/>
      </c>
      <c r="Z277" s="1865" t="str">
        <f t="shared" si="97"/>
        <v/>
      </c>
      <c r="AA277" s="1865" t="str">
        <f t="shared" si="97"/>
        <v/>
      </c>
      <c r="AB277" s="1865" t="str">
        <f t="shared" si="97"/>
        <v/>
      </c>
      <c r="AC277" s="1865" t="str">
        <f t="shared" si="97"/>
        <v/>
      </c>
      <c r="AD277" s="1865" t="str">
        <f t="shared" si="97"/>
        <v/>
      </c>
      <c r="AE277" s="1865" t="str">
        <f t="shared" si="97"/>
        <v/>
      </c>
      <c r="AF277" s="1865" t="str">
        <f t="shared" si="97"/>
        <v/>
      </c>
      <c r="AG277" s="1865" t="str">
        <f t="shared" si="97"/>
        <v/>
      </c>
      <c r="AH277" s="1863" t="s">
        <v>2457</v>
      </c>
      <c r="AI277" s="1864">
        <f>+COUNTIF(C278:AG278,"夏休")+COUNTIF(C278:AG278,"冬休")+COUNTIF(C278:AG278,"中止")</f>
        <v>0</v>
      </c>
    </row>
    <row r="278" spans="2:36" s="1866" customFormat="1" ht="13.5" customHeight="1">
      <c r="B278" s="4090" t="s">
        <v>2458</v>
      </c>
      <c r="C278" s="4092"/>
      <c r="D278" s="4087"/>
      <c r="E278" s="4087"/>
      <c r="F278" s="4087"/>
      <c r="G278" s="4087"/>
      <c r="H278" s="4087"/>
      <c r="I278" s="4087"/>
      <c r="J278" s="4087"/>
      <c r="K278" s="4087"/>
      <c r="L278" s="4087"/>
      <c r="M278" s="4087"/>
      <c r="N278" s="4087"/>
      <c r="O278" s="4087"/>
      <c r="P278" s="4087"/>
      <c r="Q278" s="4087"/>
      <c r="R278" s="4087"/>
      <c r="S278" s="4087"/>
      <c r="T278" s="4087"/>
      <c r="U278" s="4087"/>
      <c r="V278" s="4087"/>
      <c r="W278" s="4087"/>
      <c r="X278" s="4087"/>
      <c r="Y278" s="4087"/>
      <c r="Z278" s="4087"/>
      <c r="AA278" s="4087"/>
      <c r="AB278" s="4087"/>
      <c r="AC278" s="4087"/>
      <c r="AD278" s="4087"/>
      <c r="AE278" s="4087"/>
      <c r="AF278" s="4087"/>
      <c r="AG278" s="4114"/>
      <c r="AH278" s="1867" t="s">
        <v>1187</v>
      </c>
      <c r="AI278" s="1868">
        <f>COUNT(C276:AG276)-AI277</f>
        <v>0</v>
      </c>
    </row>
    <row r="279" spans="2:36" s="1866" customFormat="1" ht="13.5" customHeight="1">
      <c r="B279" s="4091"/>
      <c r="C279" s="4092"/>
      <c r="D279" s="4087"/>
      <c r="E279" s="4087"/>
      <c r="F279" s="4087"/>
      <c r="G279" s="4087"/>
      <c r="H279" s="4087"/>
      <c r="I279" s="4087"/>
      <c r="J279" s="4087"/>
      <c r="K279" s="4087"/>
      <c r="L279" s="4087"/>
      <c r="M279" s="4087"/>
      <c r="N279" s="4087"/>
      <c r="O279" s="4087"/>
      <c r="P279" s="4087"/>
      <c r="Q279" s="4087"/>
      <c r="R279" s="4087"/>
      <c r="S279" s="4087"/>
      <c r="T279" s="4087"/>
      <c r="U279" s="4087"/>
      <c r="V279" s="4087"/>
      <c r="W279" s="4087"/>
      <c r="X279" s="4087"/>
      <c r="Y279" s="4087"/>
      <c r="Z279" s="4087"/>
      <c r="AA279" s="4087"/>
      <c r="AB279" s="4087"/>
      <c r="AC279" s="4087"/>
      <c r="AD279" s="4087"/>
      <c r="AE279" s="4087"/>
      <c r="AF279" s="4087"/>
      <c r="AG279" s="4114"/>
      <c r="AH279" s="1867" t="s">
        <v>1188</v>
      </c>
      <c r="AI279" s="1869">
        <f>+COUNTIF(C280:AG281,"休")</f>
        <v>0</v>
      </c>
      <c r="AJ279" s="1870" t="e">
        <f>IF(AI280&gt;0.285,"",IF(AI279&lt;AI276,"←計画日数が足りません",""))</f>
        <v>#DIV/0!</v>
      </c>
    </row>
    <row r="280" spans="2:36" s="1866" customFormat="1" ht="13.5" customHeight="1">
      <c r="B280" s="4115" t="s">
        <v>1175</v>
      </c>
      <c r="C280" s="4116"/>
      <c r="D280" s="4113"/>
      <c r="E280" s="4113"/>
      <c r="F280" s="4113"/>
      <c r="G280" s="4113"/>
      <c r="H280" s="4113"/>
      <c r="I280" s="4113"/>
      <c r="J280" s="4113"/>
      <c r="K280" s="4113"/>
      <c r="L280" s="4113"/>
      <c r="M280" s="4113"/>
      <c r="N280" s="4113"/>
      <c r="O280" s="4113"/>
      <c r="P280" s="4113"/>
      <c r="Q280" s="4113"/>
      <c r="R280" s="4113"/>
      <c r="S280" s="4113"/>
      <c r="T280" s="4113"/>
      <c r="U280" s="4113"/>
      <c r="V280" s="4113"/>
      <c r="W280" s="4113"/>
      <c r="X280" s="4113"/>
      <c r="Y280" s="4113"/>
      <c r="Z280" s="4113"/>
      <c r="AA280" s="4113"/>
      <c r="AB280" s="4113"/>
      <c r="AC280" s="4113"/>
      <c r="AD280" s="4113"/>
      <c r="AE280" s="4113"/>
      <c r="AF280" s="4113"/>
      <c r="AG280" s="4119"/>
      <c r="AH280" s="1867" t="s">
        <v>1189</v>
      </c>
      <c r="AI280" s="1871" t="e">
        <f>+AI279/AI278</f>
        <v>#DIV/0!</v>
      </c>
    </row>
    <row r="281" spans="2:36" s="1866" customFormat="1">
      <c r="B281" s="4115"/>
      <c r="C281" s="4116"/>
      <c r="D281" s="4113"/>
      <c r="E281" s="4113"/>
      <c r="F281" s="4113"/>
      <c r="G281" s="4113"/>
      <c r="H281" s="4113"/>
      <c r="I281" s="4113"/>
      <c r="J281" s="4113"/>
      <c r="K281" s="4113"/>
      <c r="L281" s="4113"/>
      <c r="M281" s="4113"/>
      <c r="N281" s="4113"/>
      <c r="O281" s="4113"/>
      <c r="P281" s="4113"/>
      <c r="Q281" s="4113"/>
      <c r="R281" s="4113"/>
      <c r="S281" s="4113"/>
      <c r="T281" s="4113"/>
      <c r="U281" s="4113"/>
      <c r="V281" s="4113"/>
      <c r="W281" s="4113"/>
      <c r="X281" s="4113"/>
      <c r="Y281" s="4113"/>
      <c r="Z281" s="4113"/>
      <c r="AA281" s="4113"/>
      <c r="AB281" s="4113"/>
      <c r="AC281" s="4113"/>
      <c r="AD281" s="4113"/>
      <c r="AE281" s="4113"/>
      <c r="AF281" s="4113"/>
      <c r="AG281" s="4119"/>
      <c r="AH281" s="1867" t="s">
        <v>1169</v>
      </c>
      <c r="AI281" s="1869">
        <f>+COUNTA(C282:AG283)</f>
        <v>0</v>
      </c>
    </row>
    <row r="282" spans="2:36" s="1866" customFormat="1">
      <c r="B282" s="4120" t="s">
        <v>1178</v>
      </c>
      <c r="C282" s="4122"/>
      <c r="D282" s="4117"/>
      <c r="E282" s="4117"/>
      <c r="F282" s="4117"/>
      <c r="G282" s="4117"/>
      <c r="H282" s="4117"/>
      <c r="I282" s="4117"/>
      <c r="J282" s="4117"/>
      <c r="K282" s="4117"/>
      <c r="L282" s="4117"/>
      <c r="M282" s="4117"/>
      <c r="N282" s="4117"/>
      <c r="O282" s="4117"/>
      <c r="P282" s="4117"/>
      <c r="Q282" s="4117"/>
      <c r="R282" s="4117"/>
      <c r="S282" s="4117"/>
      <c r="T282" s="4117"/>
      <c r="U282" s="4117"/>
      <c r="V282" s="4117"/>
      <c r="W282" s="4117"/>
      <c r="X282" s="4117"/>
      <c r="Y282" s="4117"/>
      <c r="Z282" s="4117"/>
      <c r="AA282" s="4117"/>
      <c r="AB282" s="4117"/>
      <c r="AC282" s="4117"/>
      <c r="AD282" s="4117"/>
      <c r="AE282" s="4117"/>
      <c r="AF282" s="4117"/>
      <c r="AG282" s="4124"/>
      <c r="AH282" s="1872" t="s">
        <v>1190</v>
      </c>
      <c r="AI282" s="1873" t="e">
        <f>+AI281/AI278</f>
        <v>#DIV/0!</v>
      </c>
    </row>
    <row r="283" spans="2:36" s="1866" customFormat="1">
      <c r="B283" s="4121"/>
      <c r="C283" s="4123"/>
      <c r="D283" s="4118"/>
      <c r="E283" s="4118"/>
      <c r="F283" s="4118"/>
      <c r="G283" s="4118"/>
      <c r="H283" s="4118"/>
      <c r="I283" s="4118"/>
      <c r="J283" s="4118"/>
      <c r="K283" s="4118"/>
      <c r="L283" s="4118"/>
      <c r="M283" s="4118"/>
      <c r="N283" s="4118"/>
      <c r="O283" s="4118"/>
      <c r="P283" s="4118"/>
      <c r="Q283" s="4118"/>
      <c r="R283" s="4118"/>
      <c r="S283" s="4118"/>
      <c r="T283" s="4118"/>
      <c r="U283" s="4118"/>
      <c r="V283" s="4118"/>
      <c r="W283" s="4118"/>
      <c r="X283" s="4118"/>
      <c r="Y283" s="4118"/>
      <c r="Z283" s="4118"/>
      <c r="AA283" s="4118"/>
      <c r="AB283" s="4118"/>
      <c r="AC283" s="4118"/>
      <c r="AD283" s="4118"/>
      <c r="AE283" s="4118"/>
      <c r="AF283" s="4118"/>
      <c r="AG283" s="4125"/>
      <c r="AH283" s="1876" t="s">
        <v>2459</v>
      </c>
      <c r="AI283" s="1877" t="str">
        <f>IF(7&gt;AI278,"対象外",IF(AI281&gt;=AI276,"OK","NG"))</f>
        <v>対象外</v>
      </c>
      <c r="AJ283" s="1870" t="str">
        <f>IF(AI283="対象外","←７日間に満たない期間は達成判定の対象外",IF(AI283="NG","←月単位未達成","←月単位達成"))</f>
        <v>←７日間に満たない期間は達成判定の対象外</v>
      </c>
    </row>
    <row r="284" spans="2:36" hidden="1">
      <c r="B284" s="1854"/>
      <c r="C284" s="1878" t="e">
        <f t="shared" ref="C284:AG284" si="98">IF(AND(DAY(C276)&gt;=22,DAY(C276)&lt;=28,C277="土"),1,0)</f>
        <v>#VALUE!</v>
      </c>
      <c r="D284" s="1878" t="e">
        <f t="shared" si="98"/>
        <v>#VALUE!</v>
      </c>
      <c r="E284" s="1878" t="e">
        <f t="shared" si="98"/>
        <v>#VALUE!</v>
      </c>
      <c r="F284" s="1878" t="e">
        <f t="shared" si="98"/>
        <v>#VALUE!</v>
      </c>
      <c r="G284" s="1878" t="e">
        <f t="shared" si="98"/>
        <v>#VALUE!</v>
      </c>
      <c r="H284" s="1878" t="e">
        <f t="shared" si="98"/>
        <v>#VALUE!</v>
      </c>
      <c r="I284" s="1878" t="e">
        <f t="shared" si="98"/>
        <v>#VALUE!</v>
      </c>
      <c r="J284" s="1878" t="e">
        <f t="shared" si="98"/>
        <v>#VALUE!</v>
      </c>
      <c r="K284" s="1878" t="e">
        <f t="shared" si="98"/>
        <v>#VALUE!</v>
      </c>
      <c r="L284" s="1878" t="e">
        <f t="shared" si="98"/>
        <v>#VALUE!</v>
      </c>
      <c r="M284" s="1878" t="e">
        <f t="shared" si="98"/>
        <v>#VALUE!</v>
      </c>
      <c r="N284" s="1878" t="e">
        <f t="shared" si="98"/>
        <v>#VALUE!</v>
      </c>
      <c r="O284" s="1878" t="e">
        <f t="shared" si="98"/>
        <v>#VALUE!</v>
      </c>
      <c r="P284" s="1878" t="e">
        <f t="shared" si="98"/>
        <v>#VALUE!</v>
      </c>
      <c r="Q284" s="1878" t="e">
        <f t="shared" si="98"/>
        <v>#VALUE!</v>
      </c>
      <c r="R284" s="1878" t="e">
        <f t="shared" si="98"/>
        <v>#VALUE!</v>
      </c>
      <c r="S284" s="1878" t="e">
        <f t="shared" si="98"/>
        <v>#VALUE!</v>
      </c>
      <c r="T284" s="1878" t="e">
        <f t="shared" si="98"/>
        <v>#VALUE!</v>
      </c>
      <c r="U284" s="1878" t="e">
        <f t="shared" si="98"/>
        <v>#VALUE!</v>
      </c>
      <c r="V284" s="1878" t="e">
        <f t="shared" si="98"/>
        <v>#VALUE!</v>
      </c>
      <c r="W284" s="1878" t="e">
        <f t="shared" si="98"/>
        <v>#VALUE!</v>
      </c>
      <c r="X284" s="1878" t="e">
        <f t="shared" si="98"/>
        <v>#VALUE!</v>
      </c>
      <c r="Y284" s="1878" t="e">
        <f t="shared" si="98"/>
        <v>#VALUE!</v>
      </c>
      <c r="Z284" s="1878" t="e">
        <f t="shared" si="98"/>
        <v>#VALUE!</v>
      </c>
      <c r="AA284" s="1878" t="e">
        <f t="shared" si="98"/>
        <v>#VALUE!</v>
      </c>
      <c r="AB284" s="1878" t="e">
        <f t="shared" si="98"/>
        <v>#VALUE!</v>
      </c>
      <c r="AC284" s="1878" t="e">
        <f t="shared" si="98"/>
        <v>#VALUE!</v>
      </c>
      <c r="AD284" s="1878" t="e">
        <f t="shared" si="98"/>
        <v>#VALUE!</v>
      </c>
      <c r="AE284" s="1878" t="e">
        <f t="shared" si="98"/>
        <v>#VALUE!</v>
      </c>
      <c r="AF284" s="1878" t="e">
        <f t="shared" si="98"/>
        <v>#VALUE!</v>
      </c>
      <c r="AG284" s="1878" t="e">
        <f t="shared" si="98"/>
        <v>#VALUE!</v>
      </c>
      <c r="AH284" s="1879" t="s">
        <v>2460</v>
      </c>
      <c r="AI284" s="1880">
        <f>_xlfn.AGGREGATE(9,6,C284:AG284)</f>
        <v>0</v>
      </c>
      <c r="AJ284" s="1870"/>
    </row>
    <row r="285" spans="2:36" hidden="1">
      <c r="B285" s="1854"/>
      <c r="C285" s="1881" t="e">
        <f t="shared" ref="C285:AG285" si="99">IF(AND(DAY(C276)&gt;=22,DAY(C276)&lt;=28,C277="土",OR(C282="休",C282="雨")),1,0)</f>
        <v>#VALUE!</v>
      </c>
      <c r="D285" s="1881" t="e">
        <f t="shared" si="99"/>
        <v>#VALUE!</v>
      </c>
      <c r="E285" s="1881" t="e">
        <f t="shared" si="99"/>
        <v>#VALUE!</v>
      </c>
      <c r="F285" s="1881" t="e">
        <f t="shared" si="99"/>
        <v>#VALUE!</v>
      </c>
      <c r="G285" s="1881" t="e">
        <f t="shared" si="99"/>
        <v>#VALUE!</v>
      </c>
      <c r="H285" s="1881" t="e">
        <f t="shared" si="99"/>
        <v>#VALUE!</v>
      </c>
      <c r="I285" s="1881" t="e">
        <f t="shared" si="99"/>
        <v>#VALUE!</v>
      </c>
      <c r="J285" s="1881" t="e">
        <f t="shared" si="99"/>
        <v>#VALUE!</v>
      </c>
      <c r="K285" s="1881" t="e">
        <f t="shared" si="99"/>
        <v>#VALUE!</v>
      </c>
      <c r="L285" s="1881" t="e">
        <f t="shared" si="99"/>
        <v>#VALUE!</v>
      </c>
      <c r="M285" s="1881" t="e">
        <f t="shared" si="99"/>
        <v>#VALUE!</v>
      </c>
      <c r="N285" s="1881" t="e">
        <f t="shared" si="99"/>
        <v>#VALUE!</v>
      </c>
      <c r="O285" s="1881" t="e">
        <f t="shared" si="99"/>
        <v>#VALUE!</v>
      </c>
      <c r="P285" s="1881" t="e">
        <f t="shared" si="99"/>
        <v>#VALUE!</v>
      </c>
      <c r="Q285" s="1881" t="e">
        <f t="shared" si="99"/>
        <v>#VALUE!</v>
      </c>
      <c r="R285" s="1881" t="e">
        <f t="shared" si="99"/>
        <v>#VALUE!</v>
      </c>
      <c r="S285" s="1881" t="e">
        <f t="shared" si="99"/>
        <v>#VALUE!</v>
      </c>
      <c r="T285" s="1881" t="e">
        <f t="shared" si="99"/>
        <v>#VALUE!</v>
      </c>
      <c r="U285" s="1881" t="e">
        <f t="shared" si="99"/>
        <v>#VALUE!</v>
      </c>
      <c r="V285" s="1881" t="e">
        <f t="shared" si="99"/>
        <v>#VALUE!</v>
      </c>
      <c r="W285" s="1881" t="e">
        <f t="shared" si="99"/>
        <v>#VALUE!</v>
      </c>
      <c r="X285" s="1881" t="e">
        <f t="shared" si="99"/>
        <v>#VALUE!</v>
      </c>
      <c r="Y285" s="1881" t="e">
        <f t="shared" si="99"/>
        <v>#VALUE!</v>
      </c>
      <c r="Z285" s="1881" t="e">
        <f t="shared" si="99"/>
        <v>#VALUE!</v>
      </c>
      <c r="AA285" s="1881" t="e">
        <f t="shared" si="99"/>
        <v>#VALUE!</v>
      </c>
      <c r="AB285" s="1881" t="e">
        <f t="shared" si="99"/>
        <v>#VALUE!</v>
      </c>
      <c r="AC285" s="1881" t="e">
        <f t="shared" si="99"/>
        <v>#VALUE!</v>
      </c>
      <c r="AD285" s="1881" t="e">
        <f t="shared" si="99"/>
        <v>#VALUE!</v>
      </c>
      <c r="AE285" s="1881" t="e">
        <f t="shared" si="99"/>
        <v>#VALUE!</v>
      </c>
      <c r="AF285" s="1881" t="e">
        <f t="shared" si="99"/>
        <v>#VALUE!</v>
      </c>
      <c r="AG285" s="1881" t="e">
        <f t="shared" si="99"/>
        <v>#VALUE!</v>
      </c>
      <c r="AH285" s="1882" t="s">
        <v>2461</v>
      </c>
      <c r="AI285" s="1880">
        <f>_xlfn.AGGREGATE(9,6,C285:AG285)</f>
        <v>0</v>
      </c>
      <c r="AJ285" s="1870"/>
    </row>
    <row r="287" spans="2:36" hidden="1">
      <c r="C287" s="1836" t="e">
        <f>YEAR(C290)</f>
        <v>#VALUE!</v>
      </c>
      <c r="D287" s="1836" t="e">
        <f>MONTH(C290)</f>
        <v>#VALUE!</v>
      </c>
    </row>
    <row r="288" spans="2:36">
      <c r="B288" s="1840" t="s">
        <v>2454</v>
      </c>
      <c r="C288" s="4126" t="e">
        <f>C290</f>
        <v>#VALUE!</v>
      </c>
      <c r="D288" s="4088"/>
      <c r="E288" s="4088"/>
      <c r="F288" s="4088"/>
      <c r="G288" s="4088"/>
      <c r="H288" s="4088"/>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88"/>
      <c r="AD288" s="4088"/>
      <c r="AE288" s="4088"/>
      <c r="AF288" s="4088"/>
      <c r="AG288" s="4088"/>
      <c r="AH288" s="4088"/>
      <c r="AI288" s="4089"/>
    </row>
    <row r="289" spans="2:36">
      <c r="B289" s="1884"/>
      <c r="C289" s="1862" t="e">
        <f>DATE($C287,$D287,1)</f>
        <v>#VALUE!</v>
      </c>
      <c r="D289" s="1862" t="e">
        <f t="shared" ref="D289:AG289" si="100">C289+1</f>
        <v>#VALUE!</v>
      </c>
      <c r="E289" s="1862" t="e">
        <f t="shared" si="100"/>
        <v>#VALUE!</v>
      </c>
      <c r="F289" s="1862" t="e">
        <f t="shared" si="100"/>
        <v>#VALUE!</v>
      </c>
      <c r="G289" s="1862" t="e">
        <f t="shared" si="100"/>
        <v>#VALUE!</v>
      </c>
      <c r="H289" s="1862" t="e">
        <f t="shared" si="100"/>
        <v>#VALUE!</v>
      </c>
      <c r="I289" s="1862" t="e">
        <f t="shared" si="100"/>
        <v>#VALUE!</v>
      </c>
      <c r="J289" s="1862" t="e">
        <f t="shared" si="100"/>
        <v>#VALUE!</v>
      </c>
      <c r="K289" s="1862" t="e">
        <f t="shared" si="100"/>
        <v>#VALUE!</v>
      </c>
      <c r="L289" s="1862" t="e">
        <f t="shared" si="100"/>
        <v>#VALUE!</v>
      </c>
      <c r="M289" s="1862" t="e">
        <f t="shared" si="100"/>
        <v>#VALUE!</v>
      </c>
      <c r="N289" s="1862" t="e">
        <f t="shared" si="100"/>
        <v>#VALUE!</v>
      </c>
      <c r="O289" s="1862" t="e">
        <f t="shared" si="100"/>
        <v>#VALUE!</v>
      </c>
      <c r="P289" s="1862" t="e">
        <f t="shared" si="100"/>
        <v>#VALUE!</v>
      </c>
      <c r="Q289" s="1862" t="e">
        <f t="shared" si="100"/>
        <v>#VALUE!</v>
      </c>
      <c r="R289" s="1862" t="e">
        <f t="shared" si="100"/>
        <v>#VALUE!</v>
      </c>
      <c r="S289" s="1862" t="e">
        <f t="shared" si="100"/>
        <v>#VALUE!</v>
      </c>
      <c r="T289" s="1862" t="e">
        <f t="shared" si="100"/>
        <v>#VALUE!</v>
      </c>
      <c r="U289" s="1862" t="e">
        <f t="shared" si="100"/>
        <v>#VALUE!</v>
      </c>
      <c r="V289" s="1862" t="e">
        <f t="shared" si="100"/>
        <v>#VALUE!</v>
      </c>
      <c r="W289" s="1862" t="e">
        <f t="shared" si="100"/>
        <v>#VALUE!</v>
      </c>
      <c r="X289" s="1862" t="e">
        <f t="shared" si="100"/>
        <v>#VALUE!</v>
      </c>
      <c r="Y289" s="1862" t="e">
        <f t="shared" si="100"/>
        <v>#VALUE!</v>
      </c>
      <c r="Z289" s="1862" t="e">
        <f t="shared" si="100"/>
        <v>#VALUE!</v>
      </c>
      <c r="AA289" s="1862" t="e">
        <f t="shared" si="100"/>
        <v>#VALUE!</v>
      </c>
      <c r="AB289" s="1862" t="e">
        <f t="shared" si="100"/>
        <v>#VALUE!</v>
      </c>
      <c r="AC289" s="1862" t="e">
        <f t="shared" si="100"/>
        <v>#VALUE!</v>
      </c>
      <c r="AD289" s="1862" t="e">
        <f t="shared" si="100"/>
        <v>#VALUE!</v>
      </c>
      <c r="AE289" s="1862" t="e">
        <f t="shared" si="100"/>
        <v>#VALUE!</v>
      </c>
      <c r="AF289" s="1862" t="e">
        <f t="shared" si="100"/>
        <v>#VALUE!</v>
      </c>
      <c r="AG289" s="1862" t="e">
        <f t="shared" si="100"/>
        <v>#VALUE!</v>
      </c>
      <c r="AH289" s="1885"/>
      <c r="AI289" s="1886"/>
    </row>
    <row r="290" spans="2:36">
      <c r="B290" s="1887" t="s">
        <v>2455</v>
      </c>
      <c r="C290" s="1888" t="e">
        <f>IF(EDATE(C275,1)&gt;$G$5,"",EDATE(C275,1))</f>
        <v>#VALUE!</v>
      </c>
      <c r="D290" s="1862" t="e">
        <f t="shared" ref="D290:AG290" si="101">IF(D289&gt;$G$5,"",IF(C290=EOMONTH(DATE($C287,$D287,1),0),"",IF(C290="","",C290+1)))</f>
        <v>#VALUE!</v>
      </c>
      <c r="E290" s="1862" t="e">
        <f t="shared" si="101"/>
        <v>#VALUE!</v>
      </c>
      <c r="F290" s="1862" t="e">
        <f t="shared" si="101"/>
        <v>#VALUE!</v>
      </c>
      <c r="G290" s="1862" t="e">
        <f t="shared" si="101"/>
        <v>#VALUE!</v>
      </c>
      <c r="H290" s="1862" t="e">
        <f t="shared" si="101"/>
        <v>#VALUE!</v>
      </c>
      <c r="I290" s="1862" t="e">
        <f t="shared" si="101"/>
        <v>#VALUE!</v>
      </c>
      <c r="J290" s="1862" t="e">
        <f t="shared" si="101"/>
        <v>#VALUE!</v>
      </c>
      <c r="K290" s="1862" t="e">
        <f t="shared" si="101"/>
        <v>#VALUE!</v>
      </c>
      <c r="L290" s="1862" t="e">
        <f t="shared" si="101"/>
        <v>#VALUE!</v>
      </c>
      <c r="M290" s="1862" t="e">
        <f t="shared" si="101"/>
        <v>#VALUE!</v>
      </c>
      <c r="N290" s="1862" t="e">
        <f t="shared" si="101"/>
        <v>#VALUE!</v>
      </c>
      <c r="O290" s="1862" t="e">
        <f t="shared" si="101"/>
        <v>#VALUE!</v>
      </c>
      <c r="P290" s="1862" t="e">
        <f t="shared" si="101"/>
        <v>#VALUE!</v>
      </c>
      <c r="Q290" s="1862" t="e">
        <f t="shared" si="101"/>
        <v>#VALUE!</v>
      </c>
      <c r="R290" s="1862" t="e">
        <f t="shared" si="101"/>
        <v>#VALUE!</v>
      </c>
      <c r="S290" s="1862" t="e">
        <f t="shared" si="101"/>
        <v>#VALUE!</v>
      </c>
      <c r="T290" s="1862" t="e">
        <f t="shared" si="101"/>
        <v>#VALUE!</v>
      </c>
      <c r="U290" s="1862" t="e">
        <f t="shared" si="101"/>
        <v>#VALUE!</v>
      </c>
      <c r="V290" s="1862" t="e">
        <f t="shared" si="101"/>
        <v>#VALUE!</v>
      </c>
      <c r="W290" s="1862" t="e">
        <f t="shared" si="101"/>
        <v>#VALUE!</v>
      </c>
      <c r="X290" s="1862" t="e">
        <f t="shared" si="101"/>
        <v>#VALUE!</v>
      </c>
      <c r="Y290" s="1862" t="e">
        <f t="shared" si="101"/>
        <v>#VALUE!</v>
      </c>
      <c r="Z290" s="1862" t="e">
        <f t="shared" si="101"/>
        <v>#VALUE!</v>
      </c>
      <c r="AA290" s="1862" t="e">
        <f t="shared" si="101"/>
        <v>#VALUE!</v>
      </c>
      <c r="AB290" s="1862" t="e">
        <f t="shared" si="101"/>
        <v>#VALUE!</v>
      </c>
      <c r="AC290" s="1862" t="e">
        <f t="shared" si="101"/>
        <v>#VALUE!</v>
      </c>
      <c r="AD290" s="1862" t="e">
        <f t="shared" si="101"/>
        <v>#VALUE!</v>
      </c>
      <c r="AE290" s="1862" t="e">
        <f t="shared" si="101"/>
        <v>#VALUE!</v>
      </c>
      <c r="AF290" s="1862" t="e">
        <f t="shared" si="101"/>
        <v>#VALUE!</v>
      </c>
      <c r="AG290" s="1862" t="e">
        <f t="shared" si="101"/>
        <v>#VALUE!</v>
      </c>
      <c r="AH290" s="1863" t="s">
        <v>2456</v>
      </c>
      <c r="AI290" s="1864">
        <f>+COUNTIFS(C291:AG291,"土",C292:AG292,"")+COUNTIFS(C291:AG291,"日",C292:AG292,"")</f>
        <v>0</v>
      </c>
    </row>
    <row r="291" spans="2:36" s="1866" customFormat="1">
      <c r="B291" s="1889" t="s">
        <v>1184</v>
      </c>
      <c r="C291" s="1865" t="str">
        <f>IFERROR(TEXT(WEEKDAY(+C290),"aaa"),"")</f>
        <v/>
      </c>
      <c r="D291" s="1865" t="str">
        <f t="shared" ref="D291:AG291" si="102">IFERROR(TEXT(WEEKDAY(+D290),"aaa"),"")</f>
        <v/>
      </c>
      <c r="E291" s="1865" t="str">
        <f t="shared" si="102"/>
        <v/>
      </c>
      <c r="F291" s="1865" t="str">
        <f t="shared" si="102"/>
        <v/>
      </c>
      <c r="G291" s="1865" t="str">
        <f t="shared" si="102"/>
        <v/>
      </c>
      <c r="H291" s="1865" t="str">
        <f t="shared" si="102"/>
        <v/>
      </c>
      <c r="I291" s="1865" t="str">
        <f t="shared" si="102"/>
        <v/>
      </c>
      <c r="J291" s="1865" t="str">
        <f t="shared" si="102"/>
        <v/>
      </c>
      <c r="K291" s="1865" t="str">
        <f t="shared" si="102"/>
        <v/>
      </c>
      <c r="L291" s="1865" t="str">
        <f t="shared" si="102"/>
        <v/>
      </c>
      <c r="M291" s="1865" t="str">
        <f t="shared" si="102"/>
        <v/>
      </c>
      <c r="N291" s="1865" t="str">
        <f t="shared" si="102"/>
        <v/>
      </c>
      <c r="O291" s="1865" t="str">
        <f t="shared" si="102"/>
        <v/>
      </c>
      <c r="P291" s="1865" t="str">
        <f t="shared" si="102"/>
        <v/>
      </c>
      <c r="Q291" s="1865" t="str">
        <f t="shared" si="102"/>
        <v/>
      </c>
      <c r="R291" s="1865" t="str">
        <f t="shared" si="102"/>
        <v/>
      </c>
      <c r="S291" s="1865" t="str">
        <f t="shared" si="102"/>
        <v/>
      </c>
      <c r="T291" s="1865" t="str">
        <f t="shared" si="102"/>
        <v/>
      </c>
      <c r="U291" s="1865" t="str">
        <f t="shared" si="102"/>
        <v/>
      </c>
      <c r="V291" s="1865" t="str">
        <f t="shared" si="102"/>
        <v/>
      </c>
      <c r="W291" s="1865" t="str">
        <f t="shared" si="102"/>
        <v/>
      </c>
      <c r="X291" s="1865" t="str">
        <f t="shared" si="102"/>
        <v/>
      </c>
      <c r="Y291" s="1865" t="str">
        <f t="shared" si="102"/>
        <v/>
      </c>
      <c r="Z291" s="1865" t="str">
        <f t="shared" si="102"/>
        <v/>
      </c>
      <c r="AA291" s="1865" t="str">
        <f t="shared" si="102"/>
        <v/>
      </c>
      <c r="AB291" s="1865" t="str">
        <f t="shared" si="102"/>
        <v/>
      </c>
      <c r="AC291" s="1865" t="str">
        <f t="shared" si="102"/>
        <v/>
      </c>
      <c r="AD291" s="1865" t="str">
        <f t="shared" si="102"/>
        <v/>
      </c>
      <c r="AE291" s="1865" t="str">
        <f t="shared" si="102"/>
        <v/>
      </c>
      <c r="AF291" s="1865" t="str">
        <f t="shared" si="102"/>
        <v/>
      </c>
      <c r="AG291" s="1865" t="str">
        <f t="shared" si="102"/>
        <v/>
      </c>
      <c r="AH291" s="1863" t="s">
        <v>2457</v>
      </c>
      <c r="AI291" s="1864">
        <f>+COUNTIF(C292:AG292,"夏休")+COUNTIF(C292:AG292,"冬休")+COUNTIF(C292:AG292,"中止")</f>
        <v>0</v>
      </c>
    </row>
    <row r="292" spans="2:36" s="1866" customFormat="1" ht="13.5" customHeight="1">
      <c r="B292" s="4090" t="s">
        <v>2458</v>
      </c>
      <c r="C292" s="4092"/>
      <c r="D292" s="4087"/>
      <c r="E292" s="4087"/>
      <c r="F292" s="4087"/>
      <c r="G292" s="4087"/>
      <c r="H292" s="4087"/>
      <c r="I292" s="4087"/>
      <c r="J292" s="4087"/>
      <c r="K292" s="4087"/>
      <c r="L292" s="4087"/>
      <c r="M292" s="4087"/>
      <c r="N292" s="4087"/>
      <c r="O292" s="4087"/>
      <c r="P292" s="4087"/>
      <c r="Q292" s="4087"/>
      <c r="R292" s="4087"/>
      <c r="S292" s="4087"/>
      <c r="T292" s="4087"/>
      <c r="U292" s="4087"/>
      <c r="V292" s="4087"/>
      <c r="W292" s="4087"/>
      <c r="X292" s="4087"/>
      <c r="Y292" s="4087"/>
      <c r="Z292" s="4087"/>
      <c r="AA292" s="4087"/>
      <c r="AB292" s="4087"/>
      <c r="AC292" s="4087"/>
      <c r="AD292" s="4087"/>
      <c r="AE292" s="4087"/>
      <c r="AF292" s="4087"/>
      <c r="AG292" s="4114"/>
      <c r="AH292" s="1867" t="s">
        <v>1187</v>
      </c>
      <c r="AI292" s="1868">
        <f>COUNT(C290:AG290)-AI291</f>
        <v>0</v>
      </c>
    </row>
    <row r="293" spans="2:36" s="1866" customFormat="1" ht="13.5" customHeight="1">
      <c r="B293" s="4091"/>
      <c r="C293" s="4092"/>
      <c r="D293" s="4087"/>
      <c r="E293" s="4087"/>
      <c r="F293" s="4087"/>
      <c r="G293" s="4087"/>
      <c r="H293" s="4087"/>
      <c r="I293" s="4087"/>
      <c r="J293" s="4087"/>
      <c r="K293" s="4087"/>
      <c r="L293" s="4087"/>
      <c r="M293" s="4087"/>
      <c r="N293" s="4087"/>
      <c r="O293" s="4087"/>
      <c r="P293" s="4087"/>
      <c r="Q293" s="4087"/>
      <c r="R293" s="4087"/>
      <c r="S293" s="4087"/>
      <c r="T293" s="4087"/>
      <c r="U293" s="4087"/>
      <c r="V293" s="4087"/>
      <c r="W293" s="4087"/>
      <c r="X293" s="4087"/>
      <c r="Y293" s="4087"/>
      <c r="Z293" s="4087"/>
      <c r="AA293" s="4087"/>
      <c r="AB293" s="4087"/>
      <c r="AC293" s="4087"/>
      <c r="AD293" s="4087"/>
      <c r="AE293" s="4087"/>
      <c r="AF293" s="4087"/>
      <c r="AG293" s="4114"/>
      <c r="AH293" s="1867" t="s">
        <v>1188</v>
      </c>
      <c r="AI293" s="1869">
        <f>+COUNTIF(C294:AG295,"休")</f>
        <v>0</v>
      </c>
      <c r="AJ293" s="1870" t="e">
        <f>IF(AI294&gt;0.285,"",IF(AI293&lt;AI290,"←計画日数が足りません",""))</f>
        <v>#DIV/0!</v>
      </c>
    </row>
    <row r="294" spans="2:36" s="1866" customFormat="1" ht="13.5" customHeight="1">
      <c r="B294" s="4115" t="s">
        <v>1175</v>
      </c>
      <c r="C294" s="4116"/>
      <c r="D294" s="4113"/>
      <c r="E294" s="4113"/>
      <c r="F294" s="4113"/>
      <c r="G294" s="4113"/>
      <c r="H294" s="4113"/>
      <c r="I294" s="4113"/>
      <c r="J294" s="4113"/>
      <c r="K294" s="4113"/>
      <c r="L294" s="4113"/>
      <c r="M294" s="4113"/>
      <c r="N294" s="4113"/>
      <c r="O294" s="4113"/>
      <c r="P294" s="4113"/>
      <c r="Q294" s="4113"/>
      <c r="R294" s="4113"/>
      <c r="S294" s="4113"/>
      <c r="T294" s="4113"/>
      <c r="U294" s="4113"/>
      <c r="V294" s="4113"/>
      <c r="W294" s="4113"/>
      <c r="X294" s="4113"/>
      <c r="Y294" s="4113"/>
      <c r="Z294" s="4113"/>
      <c r="AA294" s="4113"/>
      <c r="AB294" s="4113"/>
      <c r="AC294" s="4113"/>
      <c r="AD294" s="4113"/>
      <c r="AE294" s="4113"/>
      <c r="AF294" s="4113"/>
      <c r="AG294" s="4119"/>
      <c r="AH294" s="1867" t="s">
        <v>1189</v>
      </c>
      <c r="AI294" s="1871" t="e">
        <f>+AI293/AI292</f>
        <v>#DIV/0!</v>
      </c>
    </row>
    <row r="295" spans="2:36" s="1866" customFormat="1">
      <c r="B295" s="4115"/>
      <c r="C295" s="4116"/>
      <c r="D295" s="4113"/>
      <c r="E295" s="4113"/>
      <c r="F295" s="4113"/>
      <c r="G295" s="4113"/>
      <c r="H295" s="4113"/>
      <c r="I295" s="4113"/>
      <c r="J295" s="4113"/>
      <c r="K295" s="4113"/>
      <c r="L295" s="4113"/>
      <c r="M295" s="4113"/>
      <c r="N295" s="4113"/>
      <c r="O295" s="4113"/>
      <c r="P295" s="4113"/>
      <c r="Q295" s="4113"/>
      <c r="R295" s="4113"/>
      <c r="S295" s="4113"/>
      <c r="T295" s="4113"/>
      <c r="U295" s="4113"/>
      <c r="V295" s="4113"/>
      <c r="W295" s="4113"/>
      <c r="X295" s="4113"/>
      <c r="Y295" s="4113"/>
      <c r="Z295" s="4113"/>
      <c r="AA295" s="4113"/>
      <c r="AB295" s="4113"/>
      <c r="AC295" s="4113"/>
      <c r="AD295" s="4113"/>
      <c r="AE295" s="4113"/>
      <c r="AF295" s="4113"/>
      <c r="AG295" s="4119"/>
      <c r="AH295" s="1867" t="s">
        <v>1169</v>
      </c>
      <c r="AI295" s="1869">
        <f>+COUNTA(C296:AG297)</f>
        <v>0</v>
      </c>
    </row>
    <row r="296" spans="2:36" s="1866" customFormat="1">
      <c r="B296" s="4120" t="s">
        <v>1178</v>
      </c>
      <c r="C296" s="4122"/>
      <c r="D296" s="4117"/>
      <c r="E296" s="4117"/>
      <c r="F296" s="4117"/>
      <c r="G296" s="4117"/>
      <c r="H296" s="4117"/>
      <c r="I296" s="4117"/>
      <c r="J296" s="4117"/>
      <c r="K296" s="4117"/>
      <c r="L296" s="4117"/>
      <c r="M296" s="4117"/>
      <c r="N296" s="4117"/>
      <c r="O296" s="4117"/>
      <c r="P296" s="4117"/>
      <c r="Q296" s="4117"/>
      <c r="R296" s="4117"/>
      <c r="S296" s="4117"/>
      <c r="T296" s="4117"/>
      <c r="U296" s="4117"/>
      <c r="V296" s="4117"/>
      <c r="W296" s="4117"/>
      <c r="X296" s="4117"/>
      <c r="Y296" s="4117"/>
      <c r="Z296" s="4117"/>
      <c r="AA296" s="4117"/>
      <c r="AB296" s="4117"/>
      <c r="AC296" s="4117"/>
      <c r="AD296" s="4117"/>
      <c r="AE296" s="4117"/>
      <c r="AF296" s="4117"/>
      <c r="AG296" s="4124"/>
      <c r="AH296" s="1872" t="s">
        <v>1190</v>
      </c>
      <c r="AI296" s="1873" t="e">
        <f>+AI295/AI292</f>
        <v>#DIV/0!</v>
      </c>
    </row>
    <row r="297" spans="2:36" s="1866" customFormat="1">
      <c r="B297" s="4121"/>
      <c r="C297" s="4123"/>
      <c r="D297" s="4118"/>
      <c r="E297" s="4118"/>
      <c r="F297" s="4118"/>
      <c r="G297" s="4118"/>
      <c r="H297" s="4118"/>
      <c r="I297" s="4118"/>
      <c r="J297" s="4118"/>
      <c r="K297" s="4118"/>
      <c r="L297" s="4118"/>
      <c r="M297" s="4118"/>
      <c r="N297" s="4118"/>
      <c r="O297" s="4118"/>
      <c r="P297" s="4118"/>
      <c r="Q297" s="4118"/>
      <c r="R297" s="4118"/>
      <c r="S297" s="4118"/>
      <c r="T297" s="4118"/>
      <c r="U297" s="4118"/>
      <c r="V297" s="4118"/>
      <c r="W297" s="4118"/>
      <c r="X297" s="4118"/>
      <c r="Y297" s="4118"/>
      <c r="Z297" s="4118"/>
      <c r="AA297" s="4118"/>
      <c r="AB297" s="4118"/>
      <c r="AC297" s="4118"/>
      <c r="AD297" s="4118"/>
      <c r="AE297" s="4118"/>
      <c r="AF297" s="4118"/>
      <c r="AG297" s="4125"/>
      <c r="AH297" s="1876" t="s">
        <v>2459</v>
      </c>
      <c r="AI297" s="1877" t="str">
        <f>IF(7&gt;AI292,"対象外",IF(AI295&gt;=AI290,"OK","NG"))</f>
        <v>対象外</v>
      </c>
      <c r="AJ297" s="1870" t="str">
        <f>IF(AI297="対象外","←７日間に満たない期間は達成判定の対象外",IF(AI297="NG","←月単位未達成","←月単位達成"))</f>
        <v>←７日間に満たない期間は達成判定の対象外</v>
      </c>
    </row>
    <row r="298" spans="2:36" hidden="1">
      <c r="B298" s="1854"/>
      <c r="C298" s="1878" t="e">
        <f t="shared" ref="C298:AG298" si="103">IF(AND(DAY(C290)&gt;=22,DAY(C290)&lt;=28,C291="土"),1,0)</f>
        <v>#VALUE!</v>
      </c>
      <c r="D298" s="1878" t="e">
        <f t="shared" si="103"/>
        <v>#VALUE!</v>
      </c>
      <c r="E298" s="1878" t="e">
        <f t="shared" si="103"/>
        <v>#VALUE!</v>
      </c>
      <c r="F298" s="1878" t="e">
        <f t="shared" si="103"/>
        <v>#VALUE!</v>
      </c>
      <c r="G298" s="1878" t="e">
        <f t="shared" si="103"/>
        <v>#VALUE!</v>
      </c>
      <c r="H298" s="1878" t="e">
        <f t="shared" si="103"/>
        <v>#VALUE!</v>
      </c>
      <c r="I298" s="1878" t="e">
        <f t="shared" si="103"/>
        <v>#VALUE!</v>
      </c>
      <c r="J298" s="1878" t="e">
        <f t="shared" si="103"/>
        <v>#VALUE!</v>
      </c>
      <c r="K298" s="1878" t="e">
        <f t="shared" si="103"/>
        <v>#VALUE!</v>
      </c>
      <c r="L298" s="1878" t="e">
        <f t="shared" si="103"/>
        <v>#VALUE!</v>
      </c>
      <c r="M298" s="1878" t="e">
        <f t="shared" si="103"/>
        <v>#VALUE!</v>
      </c>
      <c r="N298" s="1878" t="e">
        <f t="shared" si="103"/>
        <v>#VALUE!</v>
      </c>
      <c r="O298" s="1878" t="e">
        <f t="shared" si="103"/>
        <v>#VALUE!</v>
      </c>
      <c r="P298" s="1878" t="e">
        <f t="shared" si="103"/>
        <v>#VALUE!</v>
      </c>
      <c r="Q298" s="1878" t="e">
        <f t="shared" si="103"/>
        <v>#VALUE!</v>
      </c>
      <c r="R298" s="1878" t="e">
        <f t="shared" si="103"/>
        <v>#VALUE!</v>
      </c>
      <c r="S298" s="1878" t="e">
        <f t="shared" si="103"/>
        <v>#VALUE!</v>
      </c>
      <c r="T298" s="1878" t="e">
        <f t="shared" si="103"/>
        <v>#VALUE!</v>
      </c>
      <c r="U298" s="1878" t="e">
        <f t="shared" si="103"/>
        <v>#VALUE!</v>
      </c>
      <c r="V298" s="1878" t="e">
        <f t="shared" si="103"/>
        <v>#VALUE!</v>
      </c>
      <c r="W298" s="1878" t="e">
        <f t="shared" si="103"/>
        <v>#VALUE!</v>
      </c>
      <c r="X298" s="1878" t="e">
        <f t="shared" si="103"/>
        <v>#VALUE!</v>
      </c>
      <c r="Y298" s="1878" t="e">
        <f t="shared" si="103"/>
        <v>#VALUE!</v>
      </c>
      <c r="Z298" s="1878" t="e">
        <f t="shared" si="103"/>
        <v>#VALUE!</v>
      </c>
      <c r="AA298" s="1878" t="e">
        <f t="shared" si="103"/>
        <v>#VALUE!</v>
      </c>
      <c r="AB298" s="1878" t="e">
        <f t="shared" si="103"/>
        <v>#VALUE!</v>
      </c>
      <c r="AC298" s="1878" t="e">
        <f t="shared" si="103"/>
        <v>#VALUE!</v>
      </c>
      <c r="AD298" s="1878" t="e">
        <f t="shared" si="103"/>
        <v>#VALUE!</v>
      </c>
      <c r="AE298" s="1878" t="e">
        <f t="shared" si="103"/>
        <v>#VALUE!</v>
      </c>
      <c r="AF298" s="1878" t="e">
        <f t="shared" si="103"/>
        <v>#VALUE!</v>
      </c>
      <c r="AG298" s="1878" t="e">
        <f t="shared" si="103"/>
        <v>#VALUE!</v>
      </c>
      <c r="AH298" s="1879" t="s">
        <v>2460</v>
      </c>
      <c r="AI298" s="1880">
        <f>_xlfn.AGGREGATE(9,6,C298:AG298)</f>
        <v>0</v>
      </c>
      <c r="AJ298" s="1870"/>
    </row>
    <row r="299" spans="2:36" hidden="1">
      <c r="B299" s="1854"/>
      <c r="C299" s="1881" t="e">
        <f t="shared" ref="C299:AG299" si="104">IF(AND(DAY(C290)&gt;=22,DAY(C290)&lt;=28,C291="土",OR(C296="休",C296="雨")),1,0)</f>
        <v>#VALUE!</v>
      </c>
      <c r="D299" s="1881" t="e">
        <f t="shared" si="104"/>
        <v>#VALUE!</v>
      </c>
      <c r="E299" s="1881" t="e">
        <f t="shared" si="104"/>
        <v>#VALUE!</v>
      </c>
      <c r="F299" s="1881" t="e">
        <f t="shared" si="104"/>
        <v>#VALUE!</v>
      </c>
      <c r="G299" s="1881" t="e">
        <f t="shared" si="104"/>
        <v>#VALUE!</v>
      </c>
      <c r="H299" s="1881" t="e">
        <f t="shared" si="104"/>
        <v>#VALUE!</v>
      </c>
      <c r="I299" s="1881" t="e">
        <f t="shared" si="104"/>
        <v>#VALUE!</v>
      </c>
      <c r="J299" s="1881" t="e">
        <f t="shared" si="104"/>
        <v>#VALUE!</v>
      </c>
      <c r="K299" s="1881" t="e">
        <f t="shared" si="104"/>
        <v>#VALUE!</v>
      </c>
      <c r="L299" s="1881" t="e">
        <f t="shared" si="104"/>
        <v>#VALUE!</v>
      </c>
      <c r="M299" s="1881" t="e">
        <f t="shared" si="104"/>
        <v>#VALUE!</v>
      </c>
      <c r="N299" s="1881" t="e">
        <f t="shared" si="104"/>
        <v>#VALUE!</v>
      </c>
      <c r="O299" s="1881" t="e">
        <f t="shared" si="104"/>
        <v>#VALUE!</v>
      </c>
      <c r="P299" s="1881" t="e">
        <f t="shared" si="104"/>
        <v>#VALUE!</v>
      </c>
      <c r="Q299" s="1881" t="e">
        <f t="shared" si="104"/>
        <v>#VALUE!</v>
      </c>
      <c r="R299" s="1881" t="e">
        <f t="shared" si="104"/>
        <v>#VALUE!</v>
      </c>
      <c r="S299" s="1881" t="e">
        <f t="shared" si="104"/>
        <v>#VALUE!</v>
      </c>
      <c r="T299" s="1881" t="e">
        <f t="shared" si="104"/>
        <v>#VALUE!</v>
      </c>
      <c r="U299" s="1881" t="e">
        <f t="shared" si="104"/>
        <v>#VALUE!</v>
      </c>
      <c r="V299" s="1881" t="e">
        <f t="shared" si="104"/>
        <v>#VALUE!</v>
      </c>
      <c r="W299" s="1881" t="e">
        <f t="shared" si="104"/>
        <v>#VALUE!</v>
      </c>
      <c r="X299" s="1881" t="e">
        <f t="shared" si="104"/>
        <v>#VALUE!</v>
      </c>
      <c r="Y299" s="1881" t="e">
        <f t="shared" si="104"/>
        <v>#VALUE!</v>
      </c>
      <c r="Z299" s="1881" t="e">
        <f t="shared" si="104"/>
        <v>#VALUE!</v>
      </c>
      <c r="AA299" s="1881" t="e">
        <f t="shared" si="104"/>
        <v>#VALUE!</v>
      </c>
      <c r="AB299" s="1881" t="e">
        <f t="shared" si="104"/>
        <v>#VALUE!</v>
      </c>
      <c r="AC299" s="1881" t="e">
        <f t="shared" si="104"/>
        <v>#VALUE!</v>
      </c>
      <c r="AD299" s="1881" t="e">
        <f t="shared" si="104"/>
        <v>#VALUE!</v>
      </c>
      <c r="AE299" s="1881" t="e">
        <f t="shared" si="104"/>
        <v>#VALUE!</v>
      </c>
      <c r="AF299" s="1881" t="e">
        <f t="shared" si="104"/>
        <v>#VALUE!</v>
      </c>
      <c r="AG299" s="1881" t="e">
        <f t="shared" si="104"/>
        <v>#VALUE!</v>
      </c>
      <c r="AH299" s="1882" t="s">
        <v>2461</v>
      </c>
      <c r="AI299" s="1880">
        <f>_xlfn.AGGREGATE(9,6,C299:AG299)</f>
        <v>0</v>
      </c>
      <c r="AJ299" s="1870"/>
    </row>
  </sheetData>
  <mergeCells count="2063">
    <mergeCell ref="AG296:AG297"/>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C292:AC293"/>
    <mergeCell ref="AD292:AD293"/>
    <mergeCell ref="AE292:AE29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P282:P283"/>
    <mergeCell ref="Q282:Q283"/>
    <mergeCell ref="R282:R283"/>
    <mergeCell ref="S282:S283"/>
    <mergeCell ref="T282:T283"/>
    <mergeCell ref="U282:U283"/>
    <mergeCell ref="J282:J283"/>
    <mergeCell ref="K282:K283"/>
    <mergeCell ref="L282:L283"/>
    <mergeCell ref="M282:M283"/>
    <mergeCell ref="N282:N283"/>
    <mergeCell ref="O282:O283"/>
    <mergeCell ref="AF280:AF281"/>
    <mergeCell ref="AG280:AG281"/>
    <mergeCell ref="B282:B283"/>
    <mergeCell ref="C282:C283"/>
    <mergeCell ref="D282:D283"/>
    <mergeCell ref="E282:E283"/>
    <mergeCell ref="F282:F283"/>
    <mergeCell ref="G282:G283"/>
    <mergeCell ref="H282:H283"/>
    <mergeCell ref="I282:I283"/>
    <mergeCell ref="Z280:Z281"/>
    <mergeCell ref="AA280:AA281"/>
    <mergeCell ref="AB280:AB281"/>
    <mergeCell ref="AC280:AC281"/>
    <mergeCell ref="AD280:AD281"/>
    <mergeCell ref="AE280:AE281"/>
    <mergeCell ref="T280:T281"/>
    <mergeCell ref="U280:U281"/>
    <mergeCell ref="V280:V281"/>
    <mergeCell ref="W280:W281"/>
    <mergeCell ref="X280:X281"/>
    <mergeCell ref="Y280:Y281"/>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AB278:AB279"/>
    <mergeCell ref="AC278:AC279"/>
    <mergeCell ref="AD278:AD279"/>
    <mergeCell ref="AE278:AE279"/>
    <mergeCell ref="AF278:AF279"/>
    <mergeCell ref="AG278:AG279"/>
    <mergeCell ref="V278:V279"/>
    <mergeCell ref="W278:W279"/>
    <mergeCell ref="X278:X279"/>
    <mergeCell ref="Y278:Y279"/>
    <mergeCell ref="Z278:Z279"/>
    <mergeCell ref="AA278:AA279"/>
    <mergeCell ref="P278:P279"/>
    <mergeCell ref="Q278:Q279"/>
    <mergeCell ref="R278:R279"/>
    <mergeCell ref="S278:S279"/>
    <mergeCell ref="T278:T279"/>
    <mergeCell ref="U278:U279"/>
    <mergeCell ref="J278:J279"/>
    <mergeCell ref="K278:K279"/>
    <mergeCell ref="L278:L279"/>
    <mergeCell ref="M278:M279"/>
    <mergeCell ref="N278:N279"/>
    <mergeCell ref="O278:O279"/>
    <mergeCell ref="AG268:AG269"/>
    <mergeCell ref="C274:AI274"/>
    <mergeCell ref="B278:B279"/>
    <mergeCell ref="C278:C279"/>
    <mergeCell ref="D278:D279"/>
    <mergeCell ref="E278:E279"/>
    <mergeCell ref="F278:F279"/>
    <mergeCell ref="G278:G279"/>
    <mergeCell ref="H278:H279"/>
    <mergeCell ref="I278:I27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O268:O269"/>
    <mergeCell ref="P268:P269"/>
    <mergeCell ref="Q268:Q269"/>
    <mergeCell ref="R268:R269"/>
    <mergeCell ref="S268:S269"/>
    <mergeCell ref="T268:T269"/>
    <mergeCell ref="I268:I269"/>
    <mergeCell ref="J268:J269"/>
    <mergeCell ref="K268:K269"/>
    <mergeCell ref="L268:L269"/>
    <mergeCell ref="M268:M269"/>
    <mergeCell ref="N268:N269"/>
    <mergeCell ref="AE266:AE267"/>
    <mergeCell ref="AF266:AF267"/>
    <mergeCell ref="AG266:AG267"/>
    <mergeCell ref="B268:B269"/>
    <mergeCell ref="C268:C269"/>
    <mergeCell ref="D268:D269"/>
    <mergeCell ref="E268:E269"/>
    <mergeCell ref="F268:F269"/>
    <mergeCell ref="G268:G269"/>
    <mergeCell ref="H268:H269"/>
    <mergeCell ref="Y266:Y267"/>
    <mergeCell ref="Z266:Z267"/>
    <mergeCell ref="AA266:AA267"/>
    <mergeCell ref="AB266:AB267"/>
    <mergeCell ref="AC266:AC267"/>
    <mergeCell ref="AD266:AD267"/>
    <mergeCell ref="S266:S267"/>
    <mergeCell ref="T266:T267"/>
    <mergeCell ref="U266:U267"/>
    <mergeCell ref="V266:V267"/>
    <mergeCell ref="W266:W267"/>
    <mergeCell ref="X266:X267"/>
    <mergeCell ref="M266:M267"/>
    <mergeCell ref="N266:N267"/>
    <mergeCell ref="O266:O267"/>
    <mergeCell ref="P266:P267"/>
    <mergeCell ref="Q266:Q267"/>
    <mergeCell ref="R266:R267"/>
    <mergeCell ref="G266:G267"/>
    <mergeCell ref="H266:H267"/>
    <mergeCell ref="I266:I267"/>
    <mergeCell ref="J266:J267"/>
    <mergeCell ref="K266:K267"/>
    <mergeCell ref="L266:L267"/>
    <mergeCell ref="AC264:AC265"/>
    <mergeCell ref="AD264:AD265"/>
    <mergeCell ref="AE264:AE265"/>
    <mergeCell ref="AF264:AF265"/>
    <mergeCell ref="AG264:AG265"/>
    <mergeCell ref="B266:B267"/>
    <mergeCell ref="C266:C267"/>
    <mergeCell ref="D266:D267"/>
    <mergeCell ref="E266:E267"/>
    <mergeCell ref="F266:F267"/>
    <mergeCell ref="W264:W265"/>
    <mergeCell ref="X264:X265"/>
    <mergeCell ref="Y264:Y265"/>
    <mergeCell ref="Z264:Z265"/>
    <mergeCell ref="AA264:AA265"/>
    <mergeCell ref="AB264:AB265"/>
    <mergeCell ref="Q264:Q265"/>
    <mergeCell ref="R264:R265"/>
    <mergeCell ref="S264:S265"/>
    <mergeCell ref="T264:T265"/>
    <mergeCell ref="U264:U265"/>
    <mergeCell ref="V264:V265"/>
    <mergeCell ref="K264:K265"/>
    <mergeCell ref="L264:L265"/>
    <mergeCell ref="M264:M265"/>
    <mergeCell ref="N264:N265"/>
    <mergeCell ref="O264:O265"/>
    <mergeCell ref="P264:P265"/>
    <mergeCell ref="C260:AI260"/>
    <mergeCell ref="B264:B265"/>
    <mergeCell ref="C264:C265"/>
    <mergeCell ref="D264:D265"/>
    <mergeCell ref="E264:E265"/>
    <mergeCell ref="F264:F265"/>
    <mergeCell ref="G264:G265"/>
    <mergeCell ref="H264:H265"/>
    <mergeCell ref="I264:I265"/>
    <mergeCell ref="J264:J265"/>
    <mergeCell ref="AB254:AB255"/>
    <mergeCell ref="AC254:AC255"/>
    <mergeCell ref="AD254:AD255"/>
    <mergeCell ref="AE254:AE255"/>
    <mergeCell ref="AF254:AF255"/>
    <mergeCell ref="AG254:AG255"/>
    <mergeCell ref="V254:V255"/>
    <mergeCell ref="W254:W255"/>
    <mergeCell ref="X254:X255"/>
    <mergeCell ref="Y254:Y255"/>
    <mergeCell ref="Z254:Z255"/>
    <mergeCell ref="AA254:AA255"/>
    <mergeCell ref="P254:P255"/>
    <mergeCell ref="Q254:Q255"/>
    <mergeCell ref="R254:R255"/>
    <mergeCell ref="S254:S255"/>
    <mergeCell ref="T254:T255"/>
    <mergeCell ref="U254:U255"/>
    <mergeCell ref="J254:J255"/>
    <mergeCell ref="K254:K255"/>
    <mergeCell ref="L254:L255"/>
    <mergeCell ref="M254:M255"/>
    <mergeCell ref="N254:N255"/>
    <mergeCell ref="O254:O255"/>
    <mergeCell ref="AF252:AF253"/>
    <mergeCell ref="AG252:AG253"/>
    <mergeCell ref="B254:B255"/>
    <mergeCell ref="C254:C255"/>
    <mergeCell ref="D254:D255"/>
    <mergeCell ref="E254:E255"/>
    <mergeCell ref="F254:F255"/>
    <mergeCell ref="G254:G255"/>
    <mergeCell ref="H254:H255"/>
    <mergeCell ref="I254:I255"/>
    <mergeCell ref="Z252:Z253"/>
    <mergeCell ref="AA252:AA253"/>
    <mergeCell ref="AB252:AB253"/>
    <mergeCell ref="AC252:AC253"/>
    <mergeCell ref="AD252:AD253"/>
    <mergeCell ref="AE252:AE253"/>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AB250:AB251"/>
    <mergeCell ref="AC250:AC251"/>
    <mergeCell ref="AD250:AD251"/>
    <mergeCell ref="AE250:AE251"/>
    <mergeCell ref="AF250:AF251"/>
    <mergeCell ref="AG250:AG251"/>
    <mergeCell ref="V250:V251"/>
    <mergeCell ref="W250:W251"/>
    <mergeCell ref="X250:X251"/>
    <mergeCell ref="Y250:Y251"/>
    <mergeCell ref="Z250:Z251"/>
    <mergeCell ref="AA250:AA251"/>
    <mergeCell ref="P250:P251"/>
    <mergeCell ref="Q250:Q251"/>
    <mergeCell ref="R250:R251"/>
    <mergeCell ref="S250:S251"/>
    <mergeCell ref="T250:T251"/>
    <mergeCell ref="U250:U251"/>
    <mergeCell ref="J250:J251"/>
    <mergeCell ref="K250:K251"/>
    <mergeCell ref="L250:L251"/>
    <mergeCell ref="M250:M251"/>
    <mergeCell ref="N250:N251"/>
    <mergeCell ref="O250:O251"/>
    <mergeCell ref="AG240:AG241"/>
    <mergeCell ref="C246:AI246"/>
    <mergeCell ref="B250:B251"/>
    <mergeCell ref="C250:C251"/>
    <mergeCell ref="D250:D251"/>
    <mergeCell ref="E250:E251"/>
    <mergeCell ref="F250:F251"/>
    <mergeCell ref="G250:G251"/>
    <mergeCell ref="H250:H251"/>
    <mergeCell ref="I250:I251"/>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6:AB227"/>
    <mergeCell ref="AC226:AC227"/>
    <mergeCell ref="AD226:AD227"/>
    <mergeCell ref="AE226:AE227"/>
    <mergeCell ref="AF226:AF227"/>
    <mergeCell ref="AG226:AG227"/>
    <mergeCell ref="V226:V227"/>
    <mergeCell ref="W226:W227"/>
    <mergeCell ref="X226:X227"/>
    <mergeCell ref="Y226:Y227"/>
    <mergeCell ref="Z226:Z227"/>
    <mergeCell ref="AA226:AA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AF224:AF225"/>
    <mergeCell ref="AG224:AG225"/>
    <mergeCell ref="B226:B227"/>
    <mergeCell ref="C226:C227"/>
    <mergeCell ref="D226:D227"/>
    <mergeCell ref="E226:E227"/>
    <mergeCell ref="F226:F227"/>
    <mergeCell ref="G226:G227"/>
    <mergeCell ref="H226:H227"/>
    <mergeCell ref="I226:I227"/>
    <mergeCell ref="Z224:Z225"/>
    <mergeCell ref="AA224:AA225"/>
    <mergeCell ref="AB224:AB225"/>
    <mergeCell ref="AC224:AC225"/>
    <mergeCell ref="AD224:AD225"/>
    <mergeCell ref="AE224:AE225"/>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AG212:AG213"/>
    <mergeCell ref="C218:AI218"/>
    <mergeCell ref="B222:B223"/>
    <mergeCell ref="C222:C223"/>
    <mergeCell ref="D222:D223"/>
    <mergeCell ref="E222:E223"/>
    <mergeCell ref="F222:F223"/>
    <mergeCell ref="G222:G223"/>
    <mergeCell ref="H222:H223"/>
    <mergeCell ref="I222:I223"/>
    <mergeCell ref="AA212:AA213"/>
    <mergeCell ref="AB212:AB213"/>
    <mergeCell ref="AC212:AC213"/>
    <mergeCell ref="AD212:AD213"/>
    <mergeCell ref="AE212:AE213"/>
    <mergeCell ref="AF212:AF213"/>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E210:AE211"/>
    <mergeCell ref="AF210:AF211"/>
    <mergeCell ref="AG210:AG211"/>
    <mergeCell ref="B212:B213"/>
    <mergeCell ref="C212:C213"/>
    <mergeCell ref="D212:D213"/>
    <mergeCell ref="E212:E213"/>
    <mergeCell ref="F212:F213"/>
    <mergeCell ref="G212:G213"/>
    <mergeCell ref="H212:H213"/>
    <mergeCell ref="Y210:Y211"/>
    <mergeCell ref="Z210:Z211"/>
    <mergeCell ref="AA210:AA211"/>
    <mergeCell ref="AB210:AB211"/>
    <mergeCell ref="AC210:AC211"/>
    <mergeCell ref="AD210:AD211"/>
    <mergeCell ref="S210:S211"/>
    <mergeCell ref="T210:T211"/>
    <mergeCell ref="U210:U211"/>
    <mergeCell ref="V210:V211"/>
    <mergeCell ref="W210:W211"/>
    <mergeCell ref="X210:X211"/>
    <mergeCell ref="M210:M211"/>
    <mergeCell ref="N210:N211"/>
    <mergeCell ref="O210:O211"/>
    <mergeCell ref="P210:P211"/>
    <mergeCell ref="Q210:Q211"/>
    <mergeCell ref="R210:R211"/>
    <mergeCell ref="G210:G211"/>
    <mergeCell ref="H210:H211"/>
    <mergeCell ref="I210:I211"/>
    <mergeCell ref="J210:J211"/>
    <mergeCell ref="K210:K211"/>
    <mergeCell ref="L210:L211"/>
    <mergeCell ref="AC208:AC209"/>
    <mergeCell ref="AD208:AD209"/>
    <mergeCell ref="AE208:AE209"/>
    <mergeCell ref="AF208:AF209"/>
    <mergeCell ref="AG208:AG209"/>
    <mergeCell ref="B210:B211"/>
    <mergeCell ref="C210:C211"/>
    <mergeCell ref="D210:D211"/>
    <mergeCell ref="E210:E211"/>
    <mergeCell ref="F210:F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C204:AI204"/>
    <mergeCell ref="B208:B209"/>
    <mergeCell ref="C208:C209"/>
    <mergeCell ref="D208:D209"/>
    <mergeCell ref="E208:E209"/>
    <mergeCell ref="F208:F209"/>
    <mergeCell ref="G208:G209"/>
    <mergeCell ref="H208:H209"/>
    <mergeCell ref="I208:I209"/>
    <mergeCell ref="J208:J20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P198:P199"/>
    <mergeCell ref="Q198:Q199"/>
    <mergeCell ref="R198:R199"/>
    <mergeCell ref="S198:S199"/>
    <mergeCell ref="T198:T199"/>
    <mergeCell ref="U198:U199"/>
    <mergeCell ref="J198:J199"/>
    <mergeCell ref="K198:K199"/>
    <mergeCell ref="L198:L199"/>
    <mergeCell ref="M198:M199"/>
    <mergeCell ref="N198:N199"/>
    <mergeCell ref="O198:O199"/>
    <mergeCell ref="AF196:AF197"/>
    <mergeCell ref="AG196:AG197"/>
    <mergeCell ref="B198:B199"/>
    <mergeCell ref="C198:C199"/>
    <mergeCell ref="D198:D199"/>
    <mergeCell ref="E198:E199"/>
    <mergeCell ref="F198:F199"/>
    <mergeCell ref="G198:G199"/>
    <mergeCell ref="H198:H199"/>
    <mergeCell ref="I198:I199"/>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AB194:AB195"/>
    <mergeCell ref="AC194:AC195"/>
    <mergeCell ref="AD194:AD195"/>
    <mergeCell ref="AE194:AE195"/>
    <mergeCell ref="AF194:AF195"/>
    <mergeCell ref="AG194:AG195"/>
    <mergeCell ref="V194:V195"/>
    <mergeCell ref="W194:W195"/>
    <mergeCell ref="X194:X195"/>
    <mergeCell ref="Y194:Y195"/>
    <mergeCell ref="Z194:Z195"/>
    <mergeCell ref="AA194:AA195"/>
    <mergeCell ref="P194:P195"/>
    <mergeCell ref="Q194:Q195"/>
    <mergeCell ref="R194:R195"/>
    <mergeCell ref="S194:S195"/>
    <mergeCell ref="T194:T195"/>
    <mergeCell ref="U194:U195"/>
    <mergeCell ref="J194:J195"/>
    <mergeCell ref="K194:K195"/>
    <mergeCell ref="L194:L195"/>
    <mergeCell ref="M194:M195"/>
    <mergeCell ref="N194:N195"/>
    <mergeCell ref="O194:O195"/>
    <mergeCell ref="AG184:AG185"/>
    <mergeCell ref="C190:AI190"/>
    <mergeCell ref="B194:B195"/>
    <mergeCell ref="C194:C195"/>
    <mergeCell ref="D194:D195"/>
    <mergeCell ref="E194:E195"/>
    <mergeCell ref="F194:F195"/>
    <mergeCell ref="G194:G195"/>
    <mergeCell ref="H194:H195"/>
    <mergeCell ref="I194:I19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O184:O185"/>
    <mergeCell ref="P184:P185"/>
    <mergeCell ref="Q184:Q185"/>
    <mergeCell ref="R184:R185"/>
    <mergeCell ref="S184:S185"/>
    <mergeCell ref="T184:T185"/>
    <mergeCell ref="I184:I185"/>
    <mergeCell ref="J184:J185"/>
    <mergeCell ref="K184:K185"/>
    <mergeCell ref="L184:L185"/>
    <mergeCell ref="M184:M185"/>
    <mergeCell ref="N184:N185"/>
    <mergeCell ref="AE182:AE183"/>
    <mergeCell ref="AF182:AF183"/>
    <mergeCell ref="AG182:AG183"/>
    <mergeCell ref="B184:B185"/>
    <mergeCell ref="C184:C185"/>
    <mergeCell ref="D184:D185"/>
    <mergeCell ref="E184:E185"/>
    <mergeCell ref="F184:F185"/>
    <mergeCell ref="G184:G185"/>
    <mergeCell ref="H184:H185"/>
    <mergeCell ref="Y182:Y183"/>
    <mergeCell ref="Z182:Z183"/>
    <mergeCell ref="AA182:AA183"/>
    <mergeCell ref="AB182:AB183"/>
    <mergeCell ref="AC182:AC183"/>
    <mergeCell ref="AD182:AD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G182:G183"/>
    <mergeCell ref="H182:H183"/>
    <mergeCell ref="I182:I183"/>
    <mergeCell ref="J182:J183"/>
    <mergeCell ref="K182:K183"/>
    <mergeCell ref="L182:L183"/>
    <mergeCell ref="AC180:AC181"/>
    <mergeCell ref="AD180:AD181"/>
    <mergeCell ref="AE180:AE181"/>
    <mergeCell ref="AF180:AF181"/>
    <mergeCell ref="AG180:AG181"/>
    <mergeCell ref="B182:B183"/>
    <mergeCell ref="C182:C183"/>
    <mergeCell ref="D182:D183"/>
    <mergeCell ref="E182:E183"/>
    <mergeCell ref="F182:F183"/>
    <mergeCell ref="W180:W181"/>
    <mergeCell ref="X180:X181"/>
    <mergeCell ref="Y180:Y181"/>
    <mergeCell ref="Z180:Z181"/>
    <mergeCell ref="AA180:AA181"/>
    <mergeCell ref="AB180:AB181"/>
    <mergeCell ref="Q180:Q181"/>
    <mergeCell ref="R180:R181"/>
    <mergeCell ref="S180:S181"/>
    <mergeCell ref="T180:T181"/>
    <mergeCell ref="U180:U181"/>
    <mergeCell ref="V180:V181"/>
    <mergeCell ref="K180:K181"/>
    <mergeCell ref="L180:L181"/>
    <mergeCell ref="M180:M181"/>
    <mergeCell ref="N180:N181"/>
    <mergeCell ref="O180:O181"/>
    <mergeCell ref="P180:P181"/>
    <mergeCell ref="C176:AI176"/>
    <mergeCell ref="B180:B181"/>
    <mergeCell ref="C180:C181"/>
    <mergeCell ref="D180:D181"/>
    <mergeCell ref="E180:E181"/>
    <mergeCell ref="F180:F181"/>
    <mergeCell ref="G180:G181"/>
    <mergeCell ref="H180:H181"/>
    <mergeCell ref="I180:I181"/>
    <mergeCell ref="J180:J181"/>
    <mergeCell ref="AB170:AB171"/>
    <mergeCell ref="AC170:AC171"/>
    <mergeCell ref="AD170:AD171"/>
    <mergeCell ref="AE170:AE171"/>
    <mergeCell ref="AF170:AF171"/>
    <mergeCell ref="AG170:AG171"/>
    <mergeCell ref="V170:V171"/>
    <mergeCell ref="W170:W171"/>
    <mergeCell ref="X170:X171"/>
    <mergeCell ref="Y170:Y171"/>
    <mergeCell ref="Z170:Z171"/>
    <mergeCell ref="AA170:AA171"/>
    <mergeCell ref="P170:P171"/>
    <mergeCell ref="Q170:Q171"/>
    <mergeCell ref="R170:R171"/>
    <mergeCell ref="S170:S171"/>
    <mergeCell ref="T170:T171"/>
    <mergeCell ref="U170:U171"/>
    <mergeCell ref="J170:J171"/>
    <mergeCell ref="K170:K171"/>
    <mergeCell ref="L170:L171"/>
    <mergeCell ref="M170:M171"/>
    <mergeCell ref="N170:N171"/>
    <mergeCell ref="O170:O171"/>
    <mergeCell ref="AF168:AF169"/>
    <mergeCell ref="AG168:AG169"/>
    <mergeCell ref="B170:B171"/>
    <mergeCell ref="C170:C171"/>
    <mergeCell ref="D170:D171"/>
    <mergeCell ref="E170:E171"/>
    <mergeCell ref="F170:F171"/>
    <mergeCell ref="G170:G171"/>
    <mergeCell ref="H170:H171"/>
    <mergeCell ref="I170:I171"/>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B166:AB167"/>
    <mergeCell ref="AC166:AC167"/>
    <mergeCell ref="AD166:AD167"/>
    <mergeCell ref="AE166:AE167"/>
    <mergeCell ref="AF166:AF167"/>
    <mergeCell ref="AG166:AG167"/>
    <mergeCell ref="V166:V167"/>
    <mergeCell ref="W166:W167"/>
    <mergeCell ref="X166:X167"/>
    <mergeCell ref="Y166:Y167"/>
    <mergeCell ref="Z166:Z167"/>
    <mergeCell ref="AA166:AA167"/>
    <mergeCell ref="P166:P167"/>
    <mergeCell ref="Q166:Q167"/>
    <mergeCell ref="R166:R167"/>
    <mergeCell ref="S166:S167"/>
    <mergeCell ref="T166:T167"/>
    <mergeCell ref="U166:U167"/>
    <mergeCell ref="J166:J167"/>
    <mergeCell ref="K166:K167"/>
    <mergeCell ref="L166:L167"/>
    <mergeCell ref="M166:M167"/>
    <mergeCell ref="N166:N167"/>
    <mergeCell ref="O166:O167"/>
    <mergeCell ref="AG156:AG157"/>
    <mergeCell ref="C162:AI162"/>
    <mergeCell ref="B166:B167"/>
    <mergeCell ref="C166:C167"/>
    <mergeCell ref="D166:D167"/>
    <mergeCell ref="E166:E167"/>
    <mergeCell ref="F166:F167"/>
    <mergeCell ref="G166:G167"/>
    <mergeCell ref="H166:H167"/>
    <mergeCell ref="I166:I167"/>
    <mergeCell ref="AA156:AA157"/>
    <mergeCell ref="AB156:AB157"/>
    <mergeCell ref="AC156:AC157"/>
    <mergeCell ref="AD156:AD157"/>
    <mergeCell ref="AE156:AE157"/>
    <mergeCell ref="AF156:AF157"/>
    <mergeCell ref="U156:U157"/>
    <mergeCell ref="V156:V157"/>
    <mergeCell ref="W156:W157"/>
    <mergeCell ref="X156:X157"/>
    <mergeCell ref="Y156:Y157"/>
    <mergeCell ref="Z156:Z157"/>
    <mergeCell ref="O156:O157"/>
    <mergeCell ref="P156:P157"/>
    <mergeCell ref="Q156:Q157"/>
    <mergeCell ref="R156:R157"/>
    <mergeCell ref="S156:S157"/>
    <mergeCell ref="T156:T157"/>
    <mergeCell ref="I156:I157"/>
    <mergeCell ref="J156:J157"/>
    <mergeCell ref="K156:K157"/>
    <mergeCell ref="L156:L157"/>
    <mergeCell ref="M156:M157"/>
    <mergeCell ref="N156:N157"/>
    <mergeCell ref="AE154:AE155"/>
    <mergeCell ref="AF154:AF155"/>
    <mergeCell ref="AG154:AG155"/>
    <mergeCell ref="B156:B157"/>
    <mergeCell ref="C156:C157"/>
    <mergeCell ref="D156:D157"/>
    <mergeCell ref="E156:E157"/>
    <mergeCell ref="F156:F157"/>
    <mergeCell ref="G156:G157"/>
    <mergeCell ref="H156:H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AC152:AC153"/>
    <mergeCell ref="AD152:AD153"/>
    <mergeCell ref="AE152:AE153"/>
    <mergeCell ref="AF152:AF153"/>
    <mergeCell ref="AG152:AG153"/>
    <mergeCell ref="B154:B155"/>
    <mergeCell ref="C154:C155"/>
    <mergeCell ref="D154:D155"/>
    <mergeCell ref="E154:E155"/>
    <mergeCell ref="F154:F155"/>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C148:AI148"/>
    <mergeCell ref="B152:B153"/>
    <mergeCell ref="C152:C153"/>
    <mergeCell ref="D152:D153"/>
    <mergeCell ref="E152:E153"/>
    <mergeCell ref="F152:F153"/>
    <mergeCell ref="G152:G153"/>
    <mergeCell ref="H152:H153"/>
    <mergeCell ref="I152:I153"/>
    <mergeCell ref="J152:J153"/>
    <mergeCell ref="AB142:AB143"/>
    <mergeCell ref="AC142:AC143"/>
    <mergeCell ref="AD142:AD143"/>
    <mergeCell ref="AE142:AE143"/>
    <mergeCell ref="AF142:AF143"/>
    <mergeCell ref="AG142:AG143"/>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N142:N143"/>
    <mergeCell ref="O142:O143"/>
    <mergeCell ref="AF140:AF141"/>
    <mergeCell ref="AG140:AG141"/>
    <mergeCell ref="B142:B143"/>
    <mergeCell ref="C142:C143"/>
    <mergeCell ref="D142:D143"/>
    <mergeCell ref="E142:E143"/>
    <mergeCell ref="F142:F143"/>
    <mergeCell ref="G142:G143"/>
    <mergeCell ref="H142:H143"/>
    <mergeCell ref="I142:I143"/>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G128:AG129"/>
    <mergeCell ref="C134:AI134"/>
    <mergeCell ref="B138:B139"/>
    <mergeCell ref="C138:C139"/>
    <mergeCell ref="D138:D139"/>
    <mergeCell ref="E138:E139"/>
    <mergeCell ref="F138:F139"/>
    <mergeCell ref="G138:G139"/>
    <mergeCell ref="H138:H139"/>
    <mergeCell ref="I138:I139"/>
    <mergeCell ref="AA128:AA129"/>
    <mergeCell ref="AB128:AB129"/>
    <mergeCell ref="AC128:AC129"/>
    <mergeCell ref="AD128:AD129"/>
    <mergeCell ref="AE128:AE129"/>
    <mergeCell ref="AF128:AF129"/>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AE126:AE127"/>
    <mergeCell ref="AF126:AF127"/>
    <mergeCell ref="AG126:AG127"/>
    <mergeCell ref="B128:B129"/>
    <mergeCell ref="C128:C129"/>
    <mergeCell ref="D128:D129"/>
    <mergeCell ref="E128:E129"/>
    <mergeCell ref="F128:F129"/>
    <mergeCell ref="G128:G129"/>
    <mergeCell ref="H128:H129"/>
    <mergeCell ref="Y126:Y127"/>
    <mergeCell ref="Z126:Z127"/>
    <mergeCell ref="AA126:AA127"/>
    <mergeCell ref="AB126:AB127"/>
    <mergeCell ref="AC126:AC127"/>
    <mergeCell ref="AD126:AD127"/>
    <mergeCell ref="S126:S127"/>
    <mergeCell ref="T126:T127"/>
    <mergeCell ref="U126:U127"/>
    <mergeCell ref="V126:V127"/>
    <mergeCell ref="W126:W127"/>
    <mergeCell ref="X126:X127"/>
    <mergeCell ref="M126:M127"/>
    <mergeCell ref="N126:N127"/>
    <mergeCell ref="O126:O127"/>
    <mergeCell ref="P126:P127"/>
    <mergeCell ref="Q126:Q127"/>
    <mergeCell ref="R126:R127"/>
    <mergeCell ref="G126:G127"/>
    <mergeCell ref="H126:H127"/>
    <mergeCell ref="I126:I127"/>
    <mergeCell ref="J126:J127"/>
    <mergeCell ref="K126:K127"/>
    <mergeCell ref="L126:L127"/>
    <mergeCell ref="AC124:AC125"/>
    <mergeCell ref="AD124:AD125"/>
    <mergeCell ref="AE124:AE125"/>
    <mergeCell ref="AF124:AF125"/>
    <mergeCell ref="AG124:AG125"/>
    <mergeCell ref="B126:B127"/>
    <mergeCell ref="C126:C127"/>
    <mergeCell ref="D126:D127"/>
    <mergeCell ref="E126:E127"/>
    <mergeCell ref="F126:F127"/>
    <mergeCell ref="W124:W125"/>
    <mergeCell ref="X124:X125"/>
    <mergeCell ref="Y124:Y125"/>
    <mergeCell ref="Z124:Z125"/>
    <mergeCell ref="AA124:AA125"/>
    <mergeCell ref="AB124:AB125"/>
    <mergeCell ref="Q124:Q125"/>
    <mergeCell ref="R124:R125"/>
    <mergeCell ref="S124:S125"/>
    <mergeCell ref="T124:T125"/>
    <mergeCell ref="U124:U125"/>
    <mergeCell ref="V124:V125"/>
    <mergeCell ref="K124:K125"/>
    <mergeCell ref="L124:L125"/>
    <mergeCell ref="M124:M125"/>
    <mergeCell ref="N124:N125"/>
    <mergeCell ref="O124:O125"/>
    <mergeCell ref="P124:P125"/>
    <mergeCell ref="C120:AI120"/>
    <mergeCell ref="B124:B125"/>
    <mergeCell ref="C124:C125"/>
    <mergeCell ref="D124:D125"/>
    <mergeCell ref="E124:E125"/>
    <mergeCell ref="F124:F125"/>
    <mergeCell ref="G124:G125"/>
    <mergeCell ref="H124:H125"/>
    <mergeCell ref="I124:I125"/>
    <mergeCell ref="J124:J12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F112:AF113"/>
    <mergeCell ref="AG112:AG113"/>
    <mergeCell ref="B114:B115"/>
    <mergeCell ref="C114:C115"/>
    <mergeCell ref="D114:D115"/>
    <mergeCell ref="E114:E115"/>
    <mergeCell ref="F114:F115"/>
    <mergeCell ref="G114:G115"/>
    <mergeCell ref="H114:H115"/>
    <mergeCell ref="I114:I115"/>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AB110:AB111"/>
    <mergeCell ref="AC110:AC111"/>
    <mergeCell ref="AD110:AD111"/>
    <mergeCell ref="AE110:AE111"/>
    <mergeCell ref="AF110:AF111"/>
    <mergeCell ref="AG110:AG111"/>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G100:AG101"/>
    <mergeCell ref="C106:AI106"/>
    <mergeCell ref="B110:B111"/>
    <mergeCell ref="C110:C111"/>
    <mergeCell ref="D110:D111"/>
    <mergeCell ref="E110:E111"/>
    <mergeCell ref="F110:F111"/>
    <mergeCell ref="G110:G111"/>
    <mergeCell ref="H110:H111"/>
    <mergeCell ref="I110:I11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AE98:AE99"/>
    <mergeCell ref="AF98:AF99"/>
    <mergeCell ref="AG98:AG99"/>
    <mergeCell ref="B100:B101"/>
    <mergeCell ref="C100:C101"/>
    <mergeCell ref="D100:D101"/>
    <mergeCell ref="E100:E101"/>
    <mergeCell ref="F100:F101"/>
    <mergeCell ref="G100:G101"/>
    <mergeCell ref="H100:H101"/>
    <mergeCell ref="Y98:Y99"/>
    <mergeCell ref="Z98:Z99"/>
    <mergeCell ref="AA98:AA99"/>
    <mergeCell ref="AB98:AB99"/>
    <mergeCell ref="AC98:AC99"/>
    <mergeCell ref="AD98:AD99"/>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AC96:AC97"/>
    <mergeCell ref="AD96:AD97"/>
    <mergeCell ref="AE96:AE97"/>
    <mergeCell ref="AF96:AF97"/>
    <mergeCell ref="AG96:AG97"/>
    <mergeCell ref="B98:B99"/>
    <mergeCell ref="C98:C99"/>
    <mergeCell ref="D98:D99"/>
    <mergeCell ref="E98:E99"/>
    <mergeCell ref="F98:F99"/>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C92:AI92"/>
    <mergeCell ref="B96:B97"/>
    <mergeCell ref="C96:C97"/>
    <mergeCell ref="D96:D97"/>
    <mergeCell ref="E96:E97"/>
    <mergeCell ref="F96:F97"/>
    <mergeCell ref="G96:G97"/>
    <mergeCell ref="H96:H97"/>
    <mergeCell ref="I96:I97"/>
    <mergeCell ref="J96:J97"/>
    <mergeCell ref="AB86:AB87"/>
    <mergeCell ref="AC86:AC87"/>
    <mergeCell ref="AD86:AD87"/>
    <mergeCell ref="AE86:AE87"/>
    <mergeCell ref="AF86:AF87"/>
    <mergeCell ref="AG86:AG87"/>
    <mergeCell ref="V86:V87"/>
    <mergeCell ref="W86:W87"/>
    <mergeCell ref="X86:X87"/>
    <mergeCell ref="Y86:Y87"/>
    <mergeCell ref="Z86:Z87"/>
    <mergeCell ref="AA86:AA87"/>
    <mergeCell ref="P86:P87"/>
    <mergeCell ref="Q86:Q87"/>
    <mergeCell ref="R86:R87"/>
    <mergeCell ref="S86:S87"/>
    <mergeCell ref="T86:T87"/>
    <mergeCell ref="U86:U87"/>
    <mergeCell ref="J86:J87"/>
    <mergeCell ref="K86:K87"/>
    <mergeCell ref="L86:L87"/>
    <mergeCell ref="M86:M87"/>
    <mergeCell ref="N86:N87"/>
    <mergeCell ref="O86:O87"/>
    <mergeCell ref="AF84:AF85"/>
    <mergeCell ref="AG84:AG85"/>
    <mergeCell ref="B86:B87"/>
    <mergeCell ref="C86:C87"/>
    <mergeCell ref="D86:D87"/>
    <mergeCell ref="E86:E87"/>
    <mergeCell ref="F86:F87"/>
    <mergeCell ref="G86:G87"/>
    <mergeCell ref="H86:H87"/>
    <mergeCell ref="I86:I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AB82:AB83"/>
    <mergeCell ref="AC82:AC83"/>
    <mergeCell ref="AD82:AD83"/>
    <mergeCell ref="AE82:AE83"/>
    <mergeCell ref="AF82:AF83"/>
    <mergeCell ref="AG82:AG83"/>
    <mergeCell ref="V82:V83"/>
    <mergeCell ref="W82:W83"/>
    <mergeCell ref="X82:X83"/>
    <mergeCell ref="Y82:Y83"/>
    <mergeCell ref="Z82:Z83"/>
    <mergeCell ref="AA82:AA83"/>
    <mergeCell ref="P82:P83"/>
    <mergeCell ref="Q82:Q83"/>
    <mergeCell ref="R82:R83"/>
    <mergeCell ref="S82:S83"/>
    <mergeCell ref="T82:T83"/>
    <mergeCell ref="U82:U83"/>
    <mergeCell ref="J82:J83"/>
    <mergeCell ref="K82:K83"/>
    <mergeCell ref="L82:L83"/>
    <mergeCell ref="M82:M83"/>
    <mergeCell ref="N82:N83"/>
    <mergeCell ref="O82:O83"/>
    <mergeCell ref="AG72:AG73"/>
    <mergeCell ref="C78:AI78"/>
    <mergeCell ref="B82:B83"/>
    <mergeCell ref="C82:C83"/>
    <mergeCell ref="D82:D83"/>
    <mergeCell ref="E82:E83"/>
    <mergeCell ref="F82:F83"/>
    <mergeCell ref="G82:G83"/>
    <mergeCell ref="H82:H83"/>
    <mergeCell ref="I82:I83"/>
    <mergeCell ref="AA72:AA73"/>
    <mergeCell ref="AB72:AB73"/>
    <mergeCell ref="AC72:AC73"/>
    <mergeCell ref="AD72:AD73"/>
    <mergeCell ref="AE72:AE73"/>
    <mergeCell ref="AF72:AF73"/>
    <mergeCell ref="U72:U73"/>
    <mergeCell ref="V72:V73"/>
    <mergeCell ref="W72:W73"/>
    <mergeCell ref="X72:X73"/>
    <mergeCell ref="Y72:Y73"/>
    <mergeCell ref="Z72:Z73"/>
    <mergeCell ref="O72:O73"/>
    <mergeCell ref="P72:P73"/>
    <mergeCell ref="Q72:Q73"/>
    <mergeCell ref="R72:R73"/>
    <mergeCell ref="S72:S73"/>
    <mergeCell ref="T72:T73"/>
    <mergeCell ref="I72:I73"/>
    <mergeCell ref="J72:J73"/>
    <mergeCell ref="K72:K73"/>
    <mergeCell ref="L72:L73"/>
    <mergeCell ref="M72:M73"/>
    <mergeCell ref="N72:N73"/>
    <mergeCell ref="AE70:AE71"/>
    <mergeCell ref="AF70:AF71"/>
    <mergeCell ref="AG70:AG71"/>
    <mergeCell ref="B72:B73"/>
    <mergeCell ref="C72:C73"/>
    <mergeCell ref="D72:D73"/>
    <mergeCell ref="E72:E73"/>
    <mergeCell ref="F72:F73"/>
    <mergeCell ref="G72:G73"/>
    <mergeCell ref="H72:H73"/>
    <mergeCell ref="Y70:Y71"/>
    <mergeCell ref="Z70:Z71"/>
    <mergeCell ref="AA70:AA71"/>
    <mergeCell ref="AB70:AB71"/>
    <mergeCell ref="AC70:AC71"/>
    <mergeCell ref="AD70:AD71"/>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AC68:AC69"/>
    <mergeCell ref="AD68:AD69"/>
    <mergeCell ref="AE68:AE69"/>
    <mergeCell ref="AF68:AF69"/>
    <mergeCell ref="AG68:AG69"/>
    <mergeCell ref="B70:B71"/>
    <mergeCell ref="C70:C71"/>
    <mergeCell ref="D70:D71"/>
    <mergeCell ref="E70:E71"/>
    <mergeCell ref="F70:F71"/>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C64:AI64"/>
    <mergeCell ref="B68:B69"/>
    <mergeCell ref="C68:C69"/>
    <mergeCell ref="D68:D69"/>
    <mergeCell ref="E68:E69"/>
    <mergeCell ref="F68:F69"/>
    <mergeCell ref="G68:G69"/>
    <mergeCell ref="H68:H69"/>
    <mergeCell ref="I68:I69"/>
    <mergeCell ref="J68:J69"/>
    <mergeCell ref="AB58:AB59"/>
    <mergeCell ref="AC58:AC59"/>
    <mergeCell ref="AD58:AD59"/>
    <mergeCell ref="AE58:AE59"/>
    <mergeCell ref="AF58:AF59"/>
    <mergeCell ref="AG58:AG59"/>
    <mergeCell ref="V58:V59"/>
    <mergeCell ref="W58:W59"/>
    <mergeCell ref="X58:X59"/>
    <mergeCell ref="Y58:Y59"/>
    <mergeCell ref="Z58:Z59"/>
    <mergeCell ref="AA58:AA59"/>
    <mergeCell ref="P58:P59"/>
    <mergeCell ref="Q58:Q59"/>
    <mergeCell ref="R58:R59"/>
    <mergeCell ref="S58:S59"/>
    <mergeCell ref="T58:T59"/>
    <mergeCell ref="U58:U59"/>
    <mergeCell ref="J58:J59"/>
    <mergeCell ref="K58:K59"/>
    <mergeCell ref="L58:L59"/>
    <mergeCell ref="M58:M59"/>
    <mergeCell ref="N58:N59"/>
    <mergeCell ref="O58:O59"/>
    <mergeCell ref="AF56:AF57"/>
    <mergeCell ref="AG56:AG57"/>
    <mergeCell ref="B58:B59"/>
    <mergeCell ref="C58:C59"/>
    <mergeCell ref="D58:D59"/>
    <mergeCell ref="E58:E59"/>
    <mergeCell ref="F58:F59"/>
    <mergeCell ref="G58:G59"/>
    <mergeCell ref="H58:H59"/>
    <mergeCell ref="I58:I59"/>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AB54:AB55"/>
    <mergeCell ref="AC54:AC55"/>
    <mergeCell ref="AD54:AD55"/>
    <mergeCell ref="AE54:AE55"/>
    <mergeCell ref="AF54:AF55"/>
    <mergeCell ref="AG54:AG55"/>
    <mergeCell ref="V54:V55"/>
    <mergeCell ref="W54:W55"/>
    <mergeCell ref="X54:X55"/>
    <mergeCell ref="Y54:Y55"/>
    <mergeCell ref="Z54:Z55"/>
    <mergeCell ref="AA54:AA55"/>
    <mergeCell ref="P54:P55"/>
    <mergeCell ref="Q54:Q55"/>
    <mergeCell ref="R54:R55"/>
    <mergeCell ref="S54:S55"/>
    <mergeCell ref="T54:T55"/>
    <mergeCell ref="U54:U55"/>
    <mergeCell ref="J54:J55"/>
    <mergeCell ref="K54:K55"/>
    <mergeCell ref="L54:L55"/>
    <mergeCell ref="M54:M55"/>
    <mergeCell ref="N54:N55"/>
    <mergeCell ref="O54:O55"/>
    <mergeCell ref="AG44:AG45"/>
    <mergeCell ref="C50:AI50"/>
    <mergeCell ref="B54:B55"/>
    <mergeCell ref="C54:C55"/>
    <mergeCell ref="D54:D55"/>
    <mergeCell ref="E54:E55"/>
    <mergeCell ref="F54:F55"/>
    <mergeCell ref="G54:G55"/>
    <mergeCell ref="H54:H55"/>
    <mergeCell ref="I54:I5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E42:AE43"/>
    <mergeCell ref="AF42:AF43"/>
    <mergeCell ref="AG42:AG43"/>
    <mergeCell ref="B44:B45"/>
    <mergeCell ref="C44:C45"/>
    <mergeCell ref="D44:D45"/>
    <mergeCell ref="E44:E45"/>
    <mergeCell ref="F44:F45"/>
    <mergeCell ref="G44:G45"/>
    <mergeCell ref="H44:H45"/>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AC40:AC41"/>
    <mergeCell ref="AD40:AD41"/>
    <mergeCell ref="AE40:AE41"/>
    <mergeCell ref="AF40:AF41"/>
    <mergeCell ref="AG40:AG41"/>
    <mergeCell ref="B42:B43"/>
    <mergeCell ref="C42:C43"/>
    <mergeCell ref="D42:D43"/>
    <mergeCell ref="E42:E43"/>
    <mergeCell ref="F42:F43"/>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C36:AI36"/>
    <mergeCell ref="B40:B41"/>
    <mergeCell ref="C40:C41"/>
    <mergeCell ref="D40:D41"/>
    <mergeCell ref="E40:E41"/>
    <mergeCell ref="F40:F41"/>
    <mergeCell ref="G40:G41"/>
    <mergeCell ref="H40:H41"/>
    <mergeCell ref="I40:I41"/>
    <mergeCell ref="J40:J41"/>
    <mergeCell ref="AB30:AB31"/>
    <mergeCell ref="AC30:AC31"/>
    <mergeCell ref="AD30:AD31"/>
    <mergeCell ref="AE30:AE31"/>
    <mergeCell ref="AF30:AF31"/>
    <mergeCell ref="AG30:AG31"/>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F28:AF29"/>
    <mergeCell ref="AG28:AG29"/>
    <mergeCell ref="B30:B31"/>
    <mergeCell ref="C30:C31"/>
    <mergeCell ref="D30:D31"/>
    <mergeCell ref="E30:E31"/>
    <mergeCell ref="F30:F31"/>
    <mergeCell ref="G30:G31"/>
    <mergeCell ref="H30:H31"/>
    <mergeCell ref="I30:I31"/>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Q16:Q17"/>
    <mergeCell ref="R16:R17"/>
    <mergeCell ref="S16:S17"/>
    <mergeCell ref="T16:T17"/>
    <mergeCell ref="I16:I17"/>
    <mergeCell ref="J16:J17"/>
    <mergeCell ref="J28:J29"/>
    <mergeCell ref="K28:K29"/>
    <mergeCell ref="L28:L29"/>
    <mergeCell ref="M28:M29"/>
    <mergeCell ref="B28:B29"/>
    <mergeCell ref="C28:C29"/>
    <mergeCell ref="D28:D29"/>
    <mergeCell ref="E28:E29"/>
    <mergeCell ref="F28:F29"/>
    <mergeCell ref="G28:G29"/>
    <mergeCell ref="AB26:AB27"/>
    <mergeCell ref="J26:J27"/>
    <mergeCell ref="K26:K27"/>
    <mergeCell ref="L26:L27"/>
    <mergeCell ref="M26:M27"/>
    <mergeCell ref="M14:M15"/>
    <mergeCell ref="N14:N15"/>
    <mergeCell ref="O14:O15"/>
    <mergeCell ref="P14:P15"/>
    <mergeCell ref="Q14:Q15"/>
    <mergeCell ref="R14:R15"/>
    <mergeCell ref="N26:N27"/>
    <mergeCell ref="O26:O27"/>
    <mergeCell ref="AG16:AG17"/>
    <mergeCell ref="C22:AI22"/>
    <mergeCell ref="B26:B27"/>
    <mergeCell ref="C26:C27"/>
    <mergeCell ref="D26:D27"/>
    <mergeCell ref="E26:E27"/>
    <mergeCell ref="F26:F27"/>
    <mergeCell ref="G26:G27"/>
    <mergeCell ref="H26:H27"/>
    <mergeCell ref="I26:I27"/>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F3"/>
    <mergeCell ref="AG2:AH3"/>
    <mergeCell ref="B3:E3"/>
    <mergeCell ref="S3:T3"/>
    <mergeCell ref="U3:V3"/>
    <mergeCell ref="W3:X3"/>
    <mergeCell ref="Y3:Z3"/>
    <mergeCell ref="O12:O13"/>
    <mergeCell ref="P12:P13"/>
    <mergeCell ref="C8:AI8"/>
    <mergeCell ref="B12:B13"/>
    <mergeCell ref="C12:C13"/>
    <mergeCell ref="D12:D13"/>
    <mergeCell ref="E12:E13"/>
    <mergeCell ref="F12:F13"/>
    <mergeCell ref="G12:G13"/>
    <mergeCell ref="H12:H13"/>
    <mergeCell ref="I12:I13"/>
    <mergeCell ref="J12:J13"/>
    <mergeCell ref="AB4:AF5"/>
    <mergeCell ref="AG4:AH5"/>
    <mergeCell ref="B5:E5"/>
    <mergeCell ref="G5:J5"/>
    <mergeCell ref="L5:N5"/>
    <mergeCell ref="P5:R5"/>
    <mergeCell ref="S5:T5"/>
    <mergeCell ref="U5:V5"/>
    <mergeCell ref="W5:X5"/>
    <mergeCell ref="Y5:Z5"/>
  </mergeCells>
  <phoneticPr fontId="14"/>
  <conditionalFormatting sqref="AI16">
    <cfRule type="cellIs" dxfId="10295" priority="585" operator="lessThan">
      <formula>0.285</formula>
    </cfRule>
  </conditionalFormatting>
  <conditionalFormatting sqref="C10:AG11">
    <cfRule type="expression" dxfId="10294" priority="586">
      <formula>WEEKDAY(C$10)=7</formula>
    </cfRule>
    <cfRule type="expression" dxfId="10293" priority="587">
      <formula>WEEKDAY(C$10)=1</formula>
    </cfRule>
  </conditionalFormatting>
  <conditionalFormatting sqref="C24:AG25">
    <cfRule type="expression" dxfId="10292" priority="583">
      <formula>WEEKDAY(C$24)=7</formula>
    </cfRule>
    <cfRule type="expression" dxfId="10291" priority="584">
      <formula>WEEKDAY(C$24)=1</formula>
    </cfRule>
  </conditionalFormatting>
  <conditionalFormatting sqref="C38:AG39">
    <cfRule type="expression" dxfId="10290" priority="581">
      <formula>WEEKDAY(C$38)=7</formula>
    </cfRule>
    <cfRule type="expression" dxfId="10289" priority="582">
      <formula>WEEKDAY(C$38)=1</formula>
    </cfRule>
  </conditionalFormatting>
  <conditionalFormatting sqref="C52:AG53">
    <cfRule type="expression" dxfId="10288" priority="579">
      <formula>WEEKDAY(C$52)=7</formula>
    </cfRule>
    <cfRule type="expression" dxfId="10287" priority="580">
      <formula>WEEKDAY(C$52)=1</formula>
    </cfRule>
  </conditionalFormatting>
  <conditionalFormatting sqref="C66:AG67">
    <cfRule type="expression" dxfId="10286" priority="577">
      <formula>WEEKDAY(C$66)=7</formula>
    </cfRule>
    <cfRule type="expression" dxfId="10285" priority="578">
      <formula>WEEKDAY(C$66)=1</formula>
    </cfRule>
  </conditionalFormatting>
  <conditionalFormatting sqref="C80:AG81">
    <cfRule type="expression" dxfId="10284" priority="575">
      <formula>WEEKDAY(C$80)=7</formula>
    </cfRule>
    <cfRule type="expression" dxfId="10283" priority="576">
      <formula>WEEKDAY(C$80)=1</formula>
    </cfRule>
  </conditionalFormatting>
  <conditionalFormatting sqref="C94:AG95">
    <cfRule type="expression" dxfId="10282" priority="573">
      <formula>WEEKDAY(C$94)=7</formula>
    </cfRule>
    <cfRule type="expression" dxfId="10281" priority="574">
      <formula>WEEKDAY(C$94)=1</formula>
    </cfRule>
  </conditionalFormatting>
  <conditionalFormatting sqref="C108:AG109">
    <cfRule type="expression" dxfId="10280" priority="571">
      <formula>WEEKDAY(C$108)=7</formula>
    </cfRule>
    <cfRule type="expression" dxfId="10279" priority="572">
      <formula>WEEKDAY(C$108)=1</formula>
    </cfRule>
  </conditionalFormatting>
  <conditionalFormatting sqref="C122:AG123">
    <cfRule type="expression" dxfId="10278" priority="569">
      <formula>WEEKDAY(C$122)=7</formula>
    </cfRule>
    <cfRule type="expression" dxfId="10277" priority="570">
      <formula>WEEKDAY(C$122)=1</formula>
    </cfRule>
  </conditionalFormatting>
  <conditionalFormatting sqref="C136:AG137">
    <cfRule type="expression" dxfId="10276" priority="567">
      <formula>WEEKDAY(C$136)=7</formula>
    </cfRule>
    <cfRule type="expression" dxfId="10275" priority="568">
      <formula>WEEKDAY(C$136)=1</formula>
    </cfRule>
  </conditionalFormatting>
  <conditionalFormatting sqref="C150:AG151">
    <cfRule type="expression" dxfId="10274" priority="565">
      <formula>WEEKDAY(C$150)=7</formula>
    </cfRule>
    <cfRule type="expression" dxfId="10273" priority="566">
      <formula>WEEKDAY(C$150)=1</formula>
    </cfRule>
  </conditionalFormatting>
  <conditionalFormatting sqref="C164:AG165">
    <cfRule type="expression" dxfId="10272" priority="563">
      <formula>WEEKDAY(C$164)=7</formula>
    </cfRule>
    <cfRule type="expression" dxfId="10271" priority="564">
      <formula>WEEKDAY(C$164)=1</formula>
    </cfRule>
  </conditionalFormatting>
  <conditionalFormatting sqref="C178:AG179">
    <cfRule type="expression" dxfId="10270" priority="561">
      <formula>WEEKDAY(C$178)=7</formula>
    </cfRule>
    <cfRule type="expression" dxfId="10269" priority="562">
      <formula>WEEKDAY(C$178)=1</formula>
    </cfRule>
  </conditionalFormatting>
  <conditionalFormatting sqref="C192:AG193">
    <cfRule type="expression" dxfId="10268" priority="559">
      <formula>WEEKDAY(C$192)=7</formula>
    </cfRule>
    <cfRule type="expression" dxfId="10267" priority="560">
      <formula>WEEKDAY(C$192)=1</formula>
    </cfRule>
  </conditionalFormatting>
  <conditionalFormatting sqref="C206:AG207">
    <cfRule type="expression" dxfId="10266" priority="557">
      <formula>WEEKDAY(C$206)=7</formula>
    </cfRule>
    <cfRule type="expression" dxfId="10265" priority="558">
      <formula>WEEKDAY(C$206)=1</formula>
    </cfRule>
  </conditionalFormatting>
  <conditionalFormatting sqref="C220:AG221">
    <cfRule type="expression" dxfId="10264" priority="555">
      <formula>WEEKDAY(C$220)=7</formula>
    </cfRule>
    <cfRule type="expression" dxfId="10263" priority="556">
      <formula>WEEKDAY(C$220)=1</formula>
    </cfRule>
  </conditionalFormatting>
  <conditionalFormatting sqref="C234:AG235">
    <cfRule type="expression" dxfId="10262" priority="553">
      <formula>WEEKDAY(C$234)=7</formula>
    </cfRule>
    <cfRule type="expression" dxfId="10261" priority="554">
      <formula>WEEKDAY(C$234)=1</formula>
    </cfRule>
  </conditionalFormatting>
  <conditionalFormatting sqref="C248:AG249">
    <cfRule type="expression" dxfId="10260" priority="551">
      <formula>WEEKDAY(C$248)=7</formula>
    </cfRule>
    <cfRule type="expression" dxfId="10259" priority="552">
      <formula>WEEKDAY(C$248)=1</formula>
    </cfRule>
  </conditionalFormatting>
  <conditionalFormatting sqref="C262:AG263">
    <cfRule type="expression" dxfId="10258" priority="549">
      <formula>WEEKDAY(C$262)=7</formula>
    </cfRule>
    <cfRule type="expression" dxfId="10257" priority="550">
      <formula>WEEKDAY(C$262)=1</formula>
    </cfRule>
  </conditionalFormatting>
  <conditionalFormatting sqref="C276:AG277">
    <cfRule type="expression" dxfId="10256" priority="547">
      <formula>WEEKDAY(C$276)=7</formula>
    </cfRule>
    <cfRule type="expression" dxfId="10255" priority="548">
      <formula>WEEKDAY(C$276)=1</formula>
    </cfRule>
  </conditionalFormatting>
  <conditionalFormatting sqref="C290:AG291">
    <cfRule type="expression" dxfId="10254" priority="545">
      <formula>WEEKDAY(C$290)=7</formula>
    </cfRule>
    <cfRule type="expression" dxfId="10253" priority="546">
      <formula>WEEKDAY(C$290)=1</formula>
    </cfRule>
  </conditionalFormatting>
  <conditionalFormatting sqref="AG2:AH5">
    <cfRule type="expression" dxfId="10252" priority="544">
      <formula>$AG$4="未達成"</formula>
    </cfRule>
  </conditionalFormatting>
  <conditionalFormatting sqref="C38:AG38">
    <cfRule type="expression" dxfId="10251" priority="543">
      <formula>OR(C38=0,C38=C38-DAY(C38)-WEEKDAY(C38-DAY(C38)-5,3)+7*4)</formula>
    </cfRule>
  </conditionalFormatting>
  <conditionalFormatting sqref="C24:AG24">
    <cfRule type="expression" dxfId="10250" priority="542">
      <formula>OR(C24=0,C24=C24-DAY(C24)-WEEKDAY(C24-DAY(C24)-5,3)+7*4)</formula>
    </cfRule>
  </conditionalFormatting>
  <conditionalFormatting sqref="C14:E17 H14:L17 O14:S17 V14:Z17 AC14:AG17">
    <cfRule type="cellIs" dxfId="10249" priority="540" operator="equal">
      <formula>"雨"</formula>
    </cfRule>
    <cfRule type="cellIs" dxfId="10248" priority="541" operator="equal">
      <formula>"休"</formula>
    </cfRule>
  </conditionalFormatting>
  <conditionalFormatting sqref="C12:AG13">
    <cfRule type="cellIs" priority="539" operator="equal">
      <formula>"中止,夏休,冬休"</formula>
    </cfRule>
  </conditionalFormatting>
  <conditionalFormatting sqref="C10:AG10">
    <cfRule type="expression" dxfId="10247" priority="538">
      <formula>OR(C10=0,C10=C10-DAY(C10)-WEEKDAY(C10-DAY(C10)-5,3)+7*4)</formula>
    </cfRule>
  </conditionalFormatting>
  <conditionalFormatting sqref="C28:D31 U28:U31 G28:G31 AG28:AG31">
    <cfRule type="cellIs" dxfId="10246" priority="536" operator="equal">
      <formula>"雨"</formula>
    </cfRule>
    <cfRule type="cellIs" dxfId="10245" priority="537" operator="equal">
      <formula>"休"</formula>
    </cfRule>
  </conditionalFormatting>
  <conditionalFormatting sqref="C26:AG27">
    <cfRule type="cellIs" priority="535" operator="equal">
      <formula>"中止,夏休,冬休"</formula>
    </cfRule>
  </conditionalFormatting>
  <conditionalFormatting sqref="AI30">
    <cfRule type="cellIs" dxfId="10244" priority="534" operator="lessThan">
      <formula>0.285</formula>
    </cfRule>
  </conditionalFormatting>
  <conditionalFormatting sqref="C42:D45 N42:N45 U42:U45 AB42:AB45 AG42:AG45 G42:G45">
    <cfRule type="cellIs" dxfId="10243" priority="532" operator="equal">
      <formula>"雨"</formula>
    </cfRule>
    <cfRule type="cellIs" dxfId="10242" priority="533" operator="equal">
      <formula>"休"</formula>
    </cfRule>
  </conditionalFormatting>
  <conditionalFormatting sqref="C40:AG41">
    <cfRule type="cellIs" priority="531" operator="equal">
      <formula>"中止,夏休,冬休"</formula>
    </cfRule>
  </conditionalFormatting>
  <conditionalFormatting sqref="C56:D59 K56:K59 R56:R59 AF56:AG59 Y56:Y59 G56:G59 N56:N59 U56:U59 AB56:AB59">
    <cfRule type="cellIs" dxfId="10241" priority="529" operator="equal">
      <formula>"雨"</formula>
    </cfRule>
    <cfRule type="cellIs" dxfId="10240" priority="530" operator="equal">
      <formula>"休"</formula>
    </cfRule>
  </conditionalFormatting>
  <conditionalFormatting sqref="C54:AG55">
    <cfRule type="cellIs" priority="528" operator="equal">
      <formula>"中止,夏休,冬休"</formula>
    </cfRule>
  </conditionalFormatting>
  <conditionalFormatting sqref="C52:AG52">
    <cfRule type="expression" dxfId="10239" priority="527">
      <formula>OR(C52=0,C52=C52-DAY(C52)-WEEKDAY(C52-DAY(C52)-5,3)+7*4)</formula>
    </cfRule>
  </conditionalFormatting>
  <conditionalFormatting sqref="C70:D73 Y70:Y73 AF70:AG73 R70:R73 K70:K73">
    <cfRule type="cellIs" dxfId="10238" priority="525" operator="equal">
      <formula>"雨"</formula>
    </cfRule>
    <cfRule type="cellIs" dxfId="10237" priority="526" operator="equal">
      <formula>"休"</formula>
    </cfRule>
  </conditionalFormatting>
  <conditionalFormatting sqref="C68:AG69">
    <cfRule type="cellIs" priority="524" operator="equal">
      <formula>"中止,夏休,冬休"</formula>
    </cfRule>
  </conditionalFormatting>
  <conditionalFormatting sqref="C66:AG66">
    <cfRule type="expression" dxfId="10236" priority="523">
      <formula>OR(C66=0,C66=C66-DAY(C66)-WEEKDAY(C66-DAY(C66)-5,3)+7*4)</formula>
    </cfRule>
  </conditionalFormatting>
  <conditionalFormatting sqref="C84:C87 M84:M87 T84:T87 AA84:AA87 AF84:AG87 F84:F87">
    <cfRule type="cellIs" dxfId="10235" priority="521" operator="equal">
      <formula>"雨"</formula>
    </cfRule>
    <cfRule type="cellIs" dxfId="10234" priority="522" operator="equal">
      <formula>"休"</formula>
    </cfRule>
  </conditionalFormatting>
  <conditionalFormatting sqref="C82:AG83">
    <cfRule type="cellIs" priority="520" operator="equal">
      <formula>"中止,夏休,冬休"</formula>
    </cfRule>
  </conditionalFormatting>
  <conditionalFormatting sqref="C80:AG80">
    <cfRule type="expression" dxfId="10233" priority="519">
      <formula>OR(C80=0,C80=C80-DAY(C80)-WEEKDAY(C80-DAY(C80)-5,3)+7*4)</formula>
    </cfRule>
  </conditionalFormatting>
  <conditionalFormatting sqref="C98:C101 AF98:AG101 F98:F101 M98:M101 T98:T101 AA98:AA101">
    <cfRule type="cellIs" dxfId="10232" priority="517" operator="equal">
      <formula>"雨"</formula>
    </cfRule>
    <cfRule type="cellIs" dxfId="10231" priority="518" operator="equal">
      <formula>"休"</formula>
    </cfRule>
  </conditionalFormatting>
  <conditionalFormatting sqref="C96:AG97">
    <cfRule type="cellIs" priority="516" operator="equal">
      <formula>"中止,夏休,冬休"</formula>
    </cfRule>
  </conditionalFormatting>
  <conditionalFormatting sqref="C94:AG94">
    <cfRule type="expression" dxfId="10230" priority="515">
      <formula>OR(C94=0,C94=C94-DAY(C94)-WEEKDAY(C94-DAY(C94)-5,3)+7*4)</formula>
    </cfRule>
  </conditionalFormatting>
  <conditionalFormatting sqref="C112:C115 H112:H115 O112:O115 V112:V115 AC112:AC115 AG112:AG115">
    <cfRule type="cellIs" dxfId="10229" priority="513" operator="equal">
      <formula>"雨"</formula>
    </cfRule>
    <cfRule type="cellIs" dxfId="10228" priority="514" operator="equal">
      <formula>"休"</formula>
    </cfRule>
  </conditionalFormatting>
  <conditionalFormatting sqref="C110:AG111">
    <cfRule type="cellIs" priority="512" operator="equal">
      <formula>"中止,夏休,冬休"</formula>
    </cfRule>
  </conditionalFormatting>
  <conditionalFormatting sqref="C108:AG108">
    <cfRule type="expression" dxfId="10227" priority="511">
      <formula>OR(C108=0,C108=C108-DAY(C108)-WEEKDAY(C108-DAY(C108)-5,3)+7*4)</formula>
    </cfRule>
  </conditionalFormatting>
  <conditionalFormatting sqref="D126:E129 L126:L129 S126:S129 Z126:Z129 AF126:AG129 H126:H129 O126:O129 V126:V129 AC126:AC129">
    <cfRule type="cellIs" dxfId="10226" priority="509" operator="equal">
      <formula>"雨"</formula>
    </cfRule>
    <cfRule type="cellIs" dxfId="10225" priority="510" operator="equal">
      <formula>"休"</formula>
    </cfRule>
  </conditionalFormatting>
  <conditionalFormatting sqref="C124:AG125">
    <cfRule type="cellIs" priority="508" operator="equal">
      <formula>"中止,夏休,冬休"</formula>
    </cfRule>
  </conditionalFormatting>
  <conditionalFormatting sqref="C122:AG122">
    <cfRule type="expression" dxfId="10224" priority="507">
      <formula>OR(C122=0,C122=C122-DAY(C122)-WEEKDAY(C122-DAY(C122)-5,3)+7*4)</formula>
    </cfRule>
  </conditionalFormatting>
  <conditionalFormatting sqref="C140:E143 O140:S143 V140:Z143 AC140:AG143 H140:L143">
    <cfRule type="cellIs" dxfId="10223" priority="505" operator="equal">
      <formula>"雨"</formula>
    </cfRule>
    <cfRule type="cellIs" dxfId="10222" priority="506" operator="equal">
      <formula>"休"</formula>
    </cfRule>
  </conditionalFormatting>
  <conditionalFormatting sqref="C138:AG139">
    <cfRule type="cellIs" priority="504" operator="equal">
      <formula>"中止,夏休,冬休"</formula>
    </cfRule>
  </conditionalFormatting>
  <conditionalFormatting sqref="C136:AG136">
    <cfRule type="expression" dxfId="10221" priority="503">
      <formula>OR(C136=0,C136=C136-DAY(C136)-WEEKDAY(C136-DAY(C136)-5,3)+7*4)</formula>
    </cfRule>
  </conditionalFormatting>
  <conditionalFormatting sqref="E154:I157 S154:W157 L154:P157 Z154:AG157">
    <cfRule type="cellIs" dxfId="10220" priority="501" operator="equal">
      <formula>"雨"</formula>
    </cfRule>
    <cfRule type="cellIs" dxfId="10219" priority="502" operator="equal">
      <formula>"休"</formula>
    </cfRule>
  </conditionalFormatting>
  <conditionalFormatting sqref="C152:AG153">
    <cfRule type="cellIs" priority="500" operator="equal">
      <formula>"中止,夏休,冬休"</formula>
    </cfRule>
  </conditionalFormatting>
  <conditionalFormatting sqref="C150:AG150">
    <cfRule type="expression" dxfId="10218" priority="499">
      <formula>OR(C150=0,C150=C150-DAY(C150)-WEEKDAY(C150-DAY(C150)-5,3)+7*4)</formula>
    </cfRule>
  </conditionalFormatting>
  <conditionalFormatting sqref="AI17">
    <cfRule type="expression" dxfId="10217" priority="498">
      <formula>AI17="NG"</formula>
    </cfRule>
  </conditionalFormatting>
  <conditionalFormatting sqref="C168:AG171">
    <cfRule type="cellIs" dxfId="10216" priority="496" operator="equal">
      <formula>"雨"</formula>
    </cfRule>
    <cfRule type="cellIs" dxfId="10215" priority="497" operator="equal">
      <formula>"休"</formula>
    </cfRule>
  </conditionalFormatting>
  <conditionalFormatting sqref="C166:AG167">
    <cfRule type="cellIs" priority="495" operator="equal">
      <formula>"中止,夏休,冬休"</formula>
    </cfRule>
  </conditionalFormatting>
  <conditionalFormatting sqref="C164:AG164">
    <cfRule type="expression" dxfId="10214" priority="494">
      <formula>OR(C164=0,C164=C164-DAY(C164)-WEEKDAY(C164-DAY(C164)-5,3)+7*4)</formula>
    </cfRule>
  </conditionalFormatting>
  <conditionalFormatting sqref="C182:AG185">
    <cfRule type="cellIs" dxfId="10213" priority="492" operator="equal">
      <formula>"雨"</formula>
    </cfRule>
    <cfRule type="cellIs" dxfId="10212" priority="493" operator="equal">
      <formula>"休"</formula>
    </cfRule>
  </conditionalFormatting>
  <conditionalFormatting sqref="C180:AG181">
    <cfRule type="cellIs" priority="491" operator="equal">
      <formula>"中止,夏休,冬休"</formula>
    </cfRule>
  </conditionalFormatting>
  <conditionalFormatting sqref="C178:AG178">
    <cfRule type="expression" dxfId="10211" priority="490">
      <formula>OR(C178=0,C178=C178-DAY(C178)-WEEKDAY(C178-DAY(C178)-5,3)+7*4)</formula>
    </cfRule>
  </conditionalFormatting>
  <conditionalFormatting sqref="C196:AG199">
    <cfRule type="cellIs" dxfId="10210" priority="488" operator="equal">
      <formula>"雨"</formula>
    </cfRule>
    <cfRule type="cellIs" dxfId="10209" priority="489" operator="equal">
      <formula>"休"</formula>
    </cfRule>
  </conditionalFormatting>
  <conditionalFormatting sqref="C194:AG195">
    <cfRule type="cellIs" priority="487" operator="equal">
      <formula>"中止,夏休,冬休"</formula>
    </cfRule>
  </conditionalFormatting>
  <conditionalFormatting sqref="C192:AG192">
    <cfRule type="expression" dxfId="10208" priority="486">
      <formula>OR(C192=0,C192=C192-DAY(C192)-WEEKDAY(C192-DAY(C192)-5,3)+7*4)</formula>
    </cfRule>
  </conditionalFormatting>
  <conditionalFormatting sqref="C210:AG213">
    <cfRule type="cellIs" dxfId="10207" priority="484" operator="equal">
      <formula>"雨"</formula>
    </cfRule>
    <cfRule type="cellIs" dxfId="10206" priority="485" operator="equal">
      <formula>"休"</formula>
    </cfRule>
  </conditionalFormatting>
  <conditionalFormatting sqref="C208:AG209">
    <cfRule type="cellIs" priority="483" operator="equal">
      <formula>"中止,夏休,冬休"</formula>
    </cfRule>
  </conditionalFormatting>
  <conditionalFormatting sqref="C206:AG206">
    <cfRule type="expression" dxfId="10205" priority="482">
      <formula>OR(C206=0,C206=C206-DAY(C206)-WEEKDAY(C206-DAY(C206)-5,3)+7*4)</formula>
    </cfRule>
  </conditionalFormatting>
  <conditionalFormatting sqref="C224:AG227">
    <cfRule type="cellIs" dxfId="10204" priority="480" operator="equal">
      <formula>"雨"</formula>
    </cfRule>
    <cfRule type="cellIs" dxfId="10203" priority="481" operator="equal">
      <formula>"休"</formula>
    </cfRule>
  </conditionalFormatting>
  <conditionalFormatting sqref="C222:AG223">
    <cfRule type="cellIs" priority="479" operator="equal">
      <formula>"中止,夏休,冬休"</formula>
    </cfRule>
  </conditionalFormatting>
  <conditionalFormatting sqref="C220:AG220">
    <cfRule type="expression" dxfId="10202" priority="478">
      <formula>OR(C220=0,C220=C220-DAY(C220)-WEEKDAY(C220-DAY(C220)-5,3)+7*4)</formula>
    </cfRule>
  </conditionalFormatting>
  <conditionalFormatting sqref="C238:AG241">
    <cfRule type="cellIs" dxfId="10201" priority="476" operator="equal">
      <formula>"雨"</formula>
    </cfRule>
    <cfRule type="cellIs" dxfId="10200" priority="477" operator="equal">
      <formula>"休"</formula>
    </cfRule>
  </conditionalFormatting>
  <conditionalFormatting sqref="C236:AG237">
    <cfRule type="cellIs" priority="475" operator="equal">
      <formula>"中止,夏休,冬休"</formula>
    </cfRule>
  </conditionalFormatting>
  <conditionalFormatting sqref="C234:AG234">
    <cfRule type="expression" dxfId="10199" priority="474">
      <formula>OR(C234=0,C234=C234-DAY(C234)-WEEKDAY(C234-DAY(C234)-5,3)+7*4)</formula>
    </cfRule>
  </conditionalFormatting>
  <conditionalFormatting sqref="C252:AG255">
    <cfRule type="cellIs" dxfId="10198" priority="472" operator="equal">
      <formula>"雨"</formula>
    </cfRule>
    <cfRule type="cellIs" dxfId="10197" priority="473" operator="equal">
      <formula>"休"</formula>
    </cfRule>
  </conditionalFormatting>
  <conditionalFormatting sqref="C250:AG251">
    <cfRule type="cellIs" priority="471" operator="equal">
      <formula>"中止,夏休,冬休"</formula>
    </cfRule>
  </conditionalFormatting>
  <conditionalFormatting sqref="C248:AG248">
    <cfRule type="expression" dxfId="10196" priority="470">
      <formula>OR(C248=0,C248=C248-DAY(C248)-WEEKDAY(C248-DAY(C248)-5,3)+7*4)</formula>
    </cfRule>
  </conditionalFormatting>
  <conditionalFormatting sqref="C266:AG269">
    <cfRule type="cellIs" dxfId="10195" priority="468" operator="equal">
      <formula>"雨"</formula>
    </cfRule>
    <cfRule type="cellIs" dxfId="10194" priority="469" operator="equal">
      <formula>"休"</formula>
    </cfRule>
  </conditionalFormatting>
  <conditionalFormatting sqref="C264:AG265">
    <cfRule type="cellIs" priority="467" operator="equal">
      <formula>"中止,夏休,冬休"</formula>
    </cfRule>
  </conditionalFormatting>
  <conditionalFormatting sqref="C262:AG262">
    <cfRule type="expression" dxfId="10193" priority="466">
      <formula>OR(C262=0,C262=C262-DAY(C262)-WEEKDAY(C262-DAY(C262)-5,3)+7*4)</formula>
    </cfRule>
  </conditionalFormatting>
  <conditionalFormatting sqref="C280:AG283">
    <cfRule type="cellIs" dxfId="10192" priority="464" operator="equal">
      <formula>"雨"</formula>
    </cfRule>
    <cfRule type="cellIs" dxfId="10191" priority="465" operator="equal">
      <formula>"休"</formula>
    </cfRule>
  </conditionalFormatting>
  <conditionalFormatting sqref="C278:AG279">
    <cfRule type="cellIs" priority="463" operator="equal">
      <formula>"中止,夏休,冬休"</formula>
    </cfRule>
  </conditionalFormatting>
  <conditionalFormatting sqref="C276:AG276">
    <cfRule type="expression" dxfId="10190" priority="462">
      <formula>OR(C276=0,C276=C276-DAY(C276)-WEEKDAY(C276-DAY(C276)-5,3)+7*4)</formula>
    </cfRule>
  </conditionalFormatting>
  <conditionalFormatting sqref="C294:AG297">
    <cfRule type="cellIs" dxfId="10189" priority="460" operator="equal">
      <formula>"雨"</formula>
    </cfRule>
    <cfRule type="cellIs" dxfId="10188" priority="461" operator="equal">
      <formula>"休"</formula>
    </cfRule>
  </conditionalFormatting>
  <conditionalFormatting sqref="C292:AG293">
    <cfRule type="cellIs" priority="459" operator="equal">
      <formula>"中止,夏休,冬休"</formula>
    </cfRule>
  </conditionalFormatting>
  <conditionalFormatting sqref="C290:AG290">
    <cfRule type="expression" dxfId="10187" priority="458">
      <formula>OR(C290=0,C290=C290-DAY(C290)-WEEKDAY(C290-DAY(C290)-5,3)+7*4)</formula>
    </cfRule>
  </conditionalFormatting>
  <conditionalFormatting sqref="T126:T129">
    <cfRule type="cellIs" dxfId="10186" priority="223" operator="equal">
      <formula>"雨"</formula>
    </cfRule>
    <cfRule type="cellIs" dxfId="10185" priority="224" operator="equal">
      <formula>"休"</formula>
    </cfRule>
  </conditionalFormatting>
  <conditionalFormatting sqref="AF112:AF115">
    <cfRule type="cellIs" dxfId="10184" priority="456" operator="equal">
      <formula>"雨"</formula>
    </cfRule>
    <cfRule type="cellIs" dxfId="10183" priority="457" operator="equal">
      <formula>"休"</formula>
    </cfRule>
  </conditionalFormatting>
  <conditionalFormatting sqref="C126:C129">
    <cfRule type="cellIs" dxfId="10182" priority="454" operator="equal">
      <formula>"雨"</formula>
    </cfRule>
    <cfRule type="cellIs" dxfId="10181" priority="455" operator="equal">
      <formula>"休"</formula>
    </cfRule>
  </conditionalFormatting>
  <conditionalFormatting sqref="Q154:R157">
    <cfRule type="cellIs" dxfId="10180" priority="452" operator="equal">
      <formula>"雨"</formula>
    </cfRule>
    <cfRule type="cellIs" dxfId="10179" priority="453" operator="equal">
      <formula>"休"</formula>
    </cfRule>
  </conditionalFormatting>
  <conditionalFormatting sqref="J154:K157">
    <cfRule type="cellIs" dxfId="10178" priority="450" operator="equal">
      <formula>"雨"</formula>
    </cfRule>
    <cfRule type="cellIs" dxfId="10177" priority="451" operator="equal">
      <formula>"休"</formula>
    </cfRule>
  </conditionalFormatting>
  <conditionalFormatting sqref="C154:D157">
    <cfRule type="cellIs" dxfId="10176" priority="448" operator="equal">
      <formula>"雨"</formula>
    </cfRule>
    <cfRule type="cellIs" dxfId="10175" priority="449" operator="equal">
      <formula>"休"</formula>
    </cfRule>
  </conditionalFormatting>
  <conditionalFormatting sqref="X154:Y157">
    <cfRule type="cellIs" dxfId="10174" priority="446" operator="equal">
      <formula>"雨"</formula>
    </cfRule>
    <cfRule type="cellIs" dxfId="10173" priority="447" operator="equal">
      <formula>"休"</formula>
    </cfRule>
  </conditionalFormatting>
  <conditionalFormatting sqref="AI44">
    <cfRule type="cellIs" dxfId="10172" priority="445" operator="lessThan">
      <formula>0.285</formula>
    </cfRule>
  </conditionalFormatting>
  <conditionalFormatting sqref="AI58">
    <cfRule type="cellIs" dxfId="10171" priority="444" operator="lessThan">
      <formula>0.285</formula>
    </cfRule>
  </conditionalFormatting>
  <conditionalFormatting sqref="AI72">
    <cfRule type="cellIs" dxfId="10170" priority="443" operator="lessThan">
      <formula>0.285</formula>
    </cfRule>
  </conditionalFormatting>
  <conditionalFormatting sqref="AI86">
    <cfRule type="cellIs" dxfId="10169" priority="442" operator="lessThan">
      <formula>0.285</formula>
    </cfRule>
  </conditionalFormatting>
  <conditionalFormatting sqref="AI100">
    <cfRule type="cellIs" dxfId="10168" priority="441" operator="lessThan">
      <formula>0.285</formula>
    </cfRule>
  </conditionalFormatting>
  <conditionalFormatting sqref="AI114">
    <cfRule type="cellIs" dxfId="10167" priority="440" operator="lessThan">
      <formula>0.285</formula>
    </cfRule>
  </conditionalFormatting>
  <conditionalFormatting sqref="AI128">
    <cfRule type="cellIs" dxfId="10166" priority="439" operator="lessThan">
      <formula>0.285</formula>
    </cfRule>
  </conditionalFormatting>
  <conditionalFormatting sqref="AI142">
    <cfRule type="cellIs" dxfId="10165" priority="438" operator="lessThan">
      <formula>0.285</formula>
    </cfRule>
  </conditionalFormatting>
  <conditionalFormatting sqref="AI156">
    <cfRule type="cellIs" dxfId="10164" priority="437" operator="lessThan">
      <formula>0.285</formula>
    </cfRule>
  </conditionalFormatting>
  <conditionalFormatting sqref="AI170">
    <cfRule type="cellIs" dxfId="10163" priority="436" operator="lessThan">
      <formula>0.285</formula>
    </cfRule>
  </conditionalFormatting>
  <conditionalFormatting sqref="AI184">
    <cfRule type="cellIs" dxfId="10162" priority="435" operator="lessThan">
      <formula>0.285</formula>
    </cfRule>
  </conditionalFormatting>
  <conditionalFormatting sqref="AI198">
    <cfRule type="cellIs" dxfId="10161" priority="434" operator="lessThan">
      <formula>0.285</formula>
    </cfRule>
  </conditionalFormatting>
  <conditionalFormatting sqref="AI212">
    <cfRule type="cellIs" dxfId="10160" priority="433" operator="lessThan">
      <formula>0.285</formula>
    </cfRule>
  </conditionalFormatting>
  <conditionalFormatting sqref="AI226">
    <cfRule type="cellIs" dxfId="10159" priority="432" operator="lessThan">
      <formula>0.285</formula>
    </cfRule>
  </conditionalFormatting>
  <conditionalFormatting sqref="AI240">
    <cfRule type="cellIs" dxfId="10158" priority="431" operator="lessThan">
      <formula>0.285</formula>
    </cfRule>
  </conditionalFormatting>
  <conditionalFormatting sqref="AI254">
    <cfRule type="cellIs" dxfId="10157" priority="430" operator="lessThan">
      <formula>0.285</formula>
    </cfRule>
  </conditionalFormatting>
  <conditionalFormatting sqref="AI268">
    <cfRule type="cellIs" dxfId="10156" priority="429" operator="lessThan">
      <formula>0.285</formula>
    </cfRule>
  </conditionalFormatting>
  <conditionalFormatting sqref="AI282">
    <cfRule type="cellIs" dxfId="10155" priority="428" operator="lessThan">
      <formula>0.285</formula>
    </cfRule>
  </conditionalFormatting>
  <conditionalFormatting sqref="AI296">
    <cfRule type="cellIs" dxfId="10154" priority="427" operator="lessThan">
      <formula>0.285</formula>
    </cfRule>
  </conditionalFormatting>
  <conditionalFormatting sqref="E30:F31">
    <cfRule type="cellIs" dxfId="10153" priority="425" operator="equal">
      <formula>"雨"</formula>
    </cfRule>
    <cfRule type="cellIs" dxfId="10152" priority="426" operator="equal">
      <formula>"休"</formula>
    </cfRule>
  </conditionalFormatting>
  <conditionalFormatting sqref="F14:F17">
    <cfRule type="cellIs" dxfId="10151" priority="29" operator="equal">
      <formula>"雨"</formula>
    </cfRule>
    <cfRule type="cellIs" dxfId="10150" priority="30" operator="equal">
      <formula>"休"</formula>
    </cfRule>
  </conditionalFormatting>
  <conditionalFormatting sqref="M14:M17">
    <cfRule type="cellIs" dxfId="10149" priority="33" operator="equal">
      <formula>"雨"</formula>
    </cfRule>
    <cfRule type="cellIs" dxfId="10148" priority="34" operator="equal">
      <formula>"休"</formula>
    </cfRule>
  </conditionalFormatting>
  <conditionalFormatting sqref="J28:J31">
    <cfRule type="cellIs" dxfId="10147" priority="37" operator="equal">
      <formula>"雨"</formula>
    </cfRule>
    <cfRule type="cellIs" dxfId="10146" priority="38" operator="equal">
      <formula>"休"</formula>
    </cfRule>
  </conditionalFormatting>
  <conditionalFormatting sqref="Q28:Q31">
    <cfRule type="cellIs" dxfId="10145" priority="41" operator="equal">
      <formula>"雨"</formula>
    </cfRule>
    <cfRule type="cellIs" dxfId="10144" priority="42" operator="equal">
      <formula>"休"</formula>
    </cfRule>
  </conditionalFormatting>
  <conditionalFormatting sqref="X28:X31">
    <cfRule type="cellIs" dxfId="10143" priority="45" operator="equal">
      <formula>"雨"</formula>
    </cfRule>
    <cfRule type="cellIs" dxfId="10142" priority="46" operator="equal">
      <formula>"休"</formula>
    </cfRule>
  </conditionalFormatting>
  <conditionalFormatting sqref="AE28:AE31">
    <cfRule type="cellIs" dxfId="10141" priority="49" operator="equal">
      <formula>"雨"</formula>
    </cfRule>
    <cfRule type="cellIs" dxfId="10140" priority="50" operator="equal">
      <formula>"休"</formula>
    </cfRule>
  </conditionalFormatting>
  <conditionalFormatting sqref="H42:H45">
    <cfRule type="cellIs" dxfId="10139" priority="53" operator="equal">
      <formula>"雨"</formula>
    </cfRule>
    <cfRule type="cellIs" dxfId="10138" priority="54" operator="equal">
      <formula>"休"</formula>
    </cfRule>
  </conditionalFormatting>
  <conditionalFormatting sqref="E28:F29">
    <cfRule type="cellIs" dxfId="10137" priority="423" operator="equal">
      <formula>"雨"</formula>
    </cfRule>
    <cfRule type="cellIs" dxfId="10136" priority="424" operator="equal">
      <formula>"休"</formula>
    </cfRule>
  </conditionalFormatting>
  <conditionalFormatting sqref="N28:N31">
    <cfRule type="cellIs" dxfId="10135" priority="421" operator="equal">
      <formula>"雨"</formula>
    </cfRule>
    <cfRule type="cellIs" dxfId="10134" priority="422" operator="equal">
      <formula>"休"</formula>
    </cfRule>
  </conditionalFormatting>
  <conditionalFormatting sqref="L30:M31">
    <cfRule type="cellIs" dxfId="10133" priority="419" operator="equal">
      <formula>"雨"</formula>
    </cfRule>
    <cfRule type="cellIs" dxfId="10132" priority="420" operator="equal">
      <formula>"休"</formula>
    </cfRule>
  </conditionalFormatting>
  <conditionalFormatting sqref="L28:M29">
    <cfRule type="cellIs" dxfId="10131" priority="417" operator="equal">
      <formula>"雨"</formula>
    </cfRule>
    <cfRule type="cellIs" dxfId="10130" priority="418" operator="equal">
      <formula>"休"</formula>
    </cfRule>
  </conditionalFormatting>
  <conditionalFormatting sqref="T28:T31">
    <cfRule type="cellIs" dxfId="10129" priority="415" operator="equal">
      <formula>"雨"</formula>
    </cfRule>
    <cfRule type="cellIs" dxfId="10128" priority="416" operator="equal">
      <formula>"休"</formula>
    </cfRule>
  </conditionalFormatting>
  <conditionalFormatting sqref="S30:S31">
    <cfRule type="cellIs" dxfId="10127" priority="413" operator="equal">
      <formula>"雨"</formula>
    </cfRule>
    <cfRule type="cellIs" dxfId="10126" priority="414" operator="equal">
      <formula>"休"</formula>
    </cfRule>
  </conditionalFormatting>
  <conditionalFormatting sqref="S28:S29">
    <cfRule type="cellIs" dxfId="10125" priority="411" operator="equal">
      <formula>"雨"</formula>
    </cfRule>
    <cfRule type="cellIs" dxfId="10124" priority="412" operator="equal">
      <formula>"休"</formula>
    </cfRule>
  </conditionalFormatting>
  <conditionalFormatting sqref="AB28:AB31">
    <cfRule type="cellIs" dxfId="10123" priority="409" operator="equal">
      <formula>"雨"</formula>
    </cfRule>
    <cfRule type="cellIs" dxfId="10122" priority="410" operator="equal">
      <formula>"休"</formula>
    </cfRule>
  </conditionalFormatting>
  <conditionalFormatting sqref="Z30:AA31">
    <cfRule type="cellIs" dxfId="10121" priority="407" operator="equal">
      <formula>"雨"</formula>
    </cfRule>
    <cfRule type="cellIs" dxfId="10120" priority="408" operator="equal">
      <formula>"休"</formula>
    </cfRule>
  </conditionalFormatting>
  <conditionalFormatting sqref="Z28:AA29">
    <cfRule type="cellIs" dxfId="10119" priority="405" operator="equal">
      <formula>"雨"</formula>
    </cfRule>
    <cfRule type="cellIs" dxfId="10118" priority="406" operator="equal">
      <formula>"休"</formula>
    </cfRule>
  </conditionalFormatting>
  <conditionalFormatting sqref="K42:K45">
    <cfRule type="cellIs" dxfId="10117" priority="403" operator="equal">
      <formula>"雨"</formula>
    </cfRule>
    <cfRule type="cellIs" dxfId="10116" priority="404" operator="equal">
      <formula>"休"</formula>
    </cfRule>
  </conditionalFormatting>
  <conditionalFormatting sqref="J44:J45">
    <cfRule type="cellIs" dxfId="10115" priority="401" operator="equal">
      <formula>"雨"</formula>
    </cfRule>
    <cfRule type="cellIs" dxfId="10114" priority="402" operator="equal">
      <formula>"休"</formula>
    </cfRule>
  </conditionalFormatting>
  <conditionalFormatting sqref="J42:J43">
    <cfRule type="cellIs" dxfId="10113" priority="399" operator="equal">
      <formula>"雨"</formula>
    </cfRule>
    <cfRule type="cellIs" dxfId="10112" priority="400" operator="equal">
      <formula>"休"</formula>
    </cfRule>
  </conditionalFormatting>
  <conditionalFormatting sqref="R42:R45">
    <cfRule type="cellIs" dxfId="10111" priority="397" operator="equal">
      <formula>"雨"</formula>
    </cfRule>
    <cfRule type="cellIs" dxfId="10110" priority="398" operator="equal">
      <formula>"休"</formula>
    </cfRule>
  </conditionalFormatting>
  <conditionalFormatting sqref="Q44:Q45">
    <cfRule type="cellIs" dxfId="10109" priority="395" operator="equal">
      <formula>"雨"</formula>
    </cfRule>
    <cfRule type="cellIs" dxfId="10108" priority="396" operator="equal">
      <formula>"休"</formula>
    </cfRule>
  </conditionalFormatting>
  <conditionalFormatting sqref="Q42:Q43">
    <cfRule type="cellIs" dxfId="10107" priority="393" operator="equal">
      <formula>"雨"</formula>
    </cfRule>
    <cfRule type="cellIs" dxfId="10106" priority="394" operator="equal">
      <formula>"休"</formula>
    </cfRule>
  </conditionalFormatting>
  <conditionalFormatting sqref="Y42:Y45">
    <cfRule type="cellIs" dxfId="10105" priority="391" operator="equal">
      <formula>"雨"</formula>
    </cfRule>
    <cfRule type="cellIs" dxfId="10104" priority="392" operator="equal">
      <formula>"休"</formula>
    </cfRule>
  </conditionalFormatting>
  <conditionalFormatting sqref="X44:X45">
    <cfRule type="cellIs" dxfId="10103" priority="389" operator="equal">
      <formula>"雨"</formula>
    </cfRule>
    <cfRule type="cellIs" dxfId="10102" priority="390" operator="equal">
      <formula>"休"</formula>
    </cfRule>
  </conditionalFormatting>
  <conditionalFormatting sqref="X42:X43">
    <cfRule type="cellIs" dxfId="10101" priority="387" operator="equal">
      <formula>"雨"</formula>
    </cfRule>
    <cfRule type="cellIs" dxfId="10100" priority="388" operator="equal">
      <formula>"休"</formula>
    </cfRule>
  </conditionalFormatting>
  <conditionalFormatting sqref="AF42:AF45">
    <cfRule type="cellIs" dxfId="10099" priority="385" operator="equal">
      <formula>"雨"</formula>
    </cfRule>
    <cfRule type="cellIs" dxfId="10098" priority="386" operator="equal">
      <formula>"休"</formula>
    </cfRule>
  </conditionalFormatting>
  <conditionalFormatting sqref="AE44:AE45">
    <cfRule type="cellIs" dxfId="10097" priority="383" operator="equal">
      <formula>"雨"</formula>
    </cfRule>
    <cfRule type="cellIs" dxfId="10096" priority="384" operator="equal">
      <formula>"休"</formula>
    </cfRule>
  </conditionalFormatting>
  <conditionalFormatting sqref="AE42:AE43">
    <cfRule type="cellIs" dxfId="10095" priority="381" operator="equal">
      <formula>"雨"</formula>
    </cfRule>
    <cfRule type="cellIs" dxfId="10094" priority="382" operator="equal">
      <formula>"休"</formula>
    </cfRule>
  </conditionalFormatting>
  <conditionalFormatting sqref="H58:H59">
    <cfRule type="cellIs" dxfId="10093" priority="379" operator="equal">
      <formula>"雨"</formula>
    </cfRule>
    <cfRule type="cellIs" dxfId="10092" priority="380" operator="equal">
      <formula>"休"</formula>
    </cfRule>
  </conditionalFormatting>
  <conditionalFormatting sqref="H56:H57">
    <cfRule type="cellIs" dxfId="10091" priority="377" operator="equal">
      <formula>"雨"</formula>
    </cfRule>
    <cfRule type="cellIs" dxfId="10090" priority="378" operator="equal">
      <formula>"休"</formula>
    </cfRule>
  </conditionalFormatting>
  <conditionalFormatting sqref="O58:O59">
    <cfRule type="cellIs" dxfId="10089" priority="375" operator="equal">
      <formula>"雨"</formula>
    </cfRule>
    <cfRule type="cellIs" dxfId="10088" priority="376" operator="equal">
      <formula>"休"</formula>
    </cfRule>
  </conditionalFormatting>
  <conditionalFormatting sqref="O56:O57">
    <cfRule type="cellIs" dxfId="10087" priority="373" operator="equal">
      <formula>"雨"</formula>
    </cfRule>
    <cfRule type="cellIs" dxfId="10086" priority="374" operator="equal">
      <formula>"休"</formula>
    </cfRule>
  </conditionalFormatting>
  <conditionalFormatting sqref="AC58:AC59">
    <cfRule type="cellIs" dxfId="10085" priority="371" operator="equal">
      <formula>"雨"</formula>
    </cfRule>
    <cfRule type="cellIs" dxfId="10084" priority="372" operator="equal">
      <formula>"休"</formula>
    </cfRule>
  </conditionalFormatting>
  <conditionalFormatting sqref="AC56:AC57">
    <cfRule type="cellIs" dxfId="10083" priority="369" operator="equal">
      <formula>"雨"</formula>
    </cfRule>
    <cfRule type="cellIs" dxfId="10082" priority="370" operator="equal">
      <formula>"休"</formula>
    </cfRule>
  </conditionalFormatting>
  <conditionalFormatting sqref="V58:V59">
    <cfRule type="cellIs" dxfId="10081" priority="367" operator="equal">
      <formula>"雨"</formula>
    </cfRule>
    <cfRule type="cellIs" dxfId="10080" priority="368" operator="equal">
      <formula>"休"</formula>
    </cfRule>
  </conditionalFormatting>
  <conditionalFormatting sqref="V56:V57">
    <cfRule type="cellIs" dxfId="10079" priority="365" operator="equal">
      <formula>"雨"</formula>
    </cfRule>
    <cfRule type="cellIs" dxfId="10078" priority="366" operator="equal">
      <formula>"休"</formula>
    </cfRule>
  </conditionalFormatting>
  <conditionalFormatting sqref="F70:F73">
    <cfRule type="cellIs" dxfId="10077" priority="363" operator="equal">
      <formula>"雨"</formula>
    </cfRule>
    <cfRule type="cellIs" dxfId="10076" priority="364" operator="equal">
      <formula>"休"</formula>
    </cfRule>
  </conditionalFormatting>
  <conditionalFormatting sqref="E72:E73">
    <cfRule type="cellIs" dxfId="10075" priority="361" operator="equal">
      <formula>"雨"</formula>
    </cfRule>
    <cfRule type="cellIs" dxfId="10074" priority="362" operator="equal">
      <formula>"休"</formula>
    </cfRule>
  </conditionalFormatting>
  <conditionalFormatting sqref="E70:E71">
    <cfRule type="cellIs" dxfId="10073" priority="359" operator="equal">
      <formula>"雨"</formula>
    </cfRule>
    <cfRule type="cellIs" dxfId="10072" priority="360" operator="equal">
      <formula>"休"</formula>
    </cfRule>
  </conditionalFormatting>
  <conditionalFormatting sqref="T70:T73">
    <cfRule type="cellIs" dxfId="10071" priority="357" operator="equal">
      <formula>"雨"</formula>
    </cfRule>
    <cfRule type="cellIs" dxfId="10070" priority="358" operator="equal">
      <formula>"休"</formula>
    </cfRule>
  </conditionalFormatting>
  <conditionalFormatting sqref="S72:S73">
    <cfRule type="cellIs" dxfId="10069" priority="355" operator="equal">
      <formula>"雨"</formula>
    </cfRule>
    <cfRule type="cellIs" dxfId="10068" priority="356" operator="equal">
      <formula>"休"</formula>
    </cfRule>
  </conditionalFormatting>
  <conditionalFormatting sqref="S70:S71">
    <cfRule type="cellIs" dxfId="10067" priority="353" operator="equal">
      <formula>"雨"</formula>
    </cfRule>
    <cfRule type="cellIs" dxfId="10066" priority="354" operator="equal">
      <formula>"休"</formula>
    </cfRule>
  </conditionalFormatting>
  <conditionalFormatting sqref="M70:M73">
    <cfRule type="cellIs" dxfId="10065" priority="351" operator="equal">
      <formula>"雨"</formula>
    </cfRule>
    <cfRule type="cellIs" dxfId="10064" priority="352" operator="equal">
      <formula>"休"</formula>
    </cfRule>
  </conditionalFormatting>
  <conditionalFormatting sqref="L72:L73">
    <cfRule type="cellIs" dxfId="10063" priority="349" operator="equal">
      <formula>"雨"</formula>
    </cfRule>
    <cfRule type="cellIs" dxfId="10062" priority="350" operator="equal">
      <formula>"休"</formula>
    </cfRule>
  </conditionalFormatting>
  <conditionalFormatting sqref="L70:L71">
    <cfRule type="cellIs" dxfId="10061" priority="347" operator="equal">
      <formula>"雨"</formula>
    </cfRule>
    <cfRule type="cellIs" dxfId="10060" priority="348" operator="equal">
      <formula>"休"</formula>
    </cfRule>
  </conditionalFormatting>
  <conditionalFormatting sqref="AA70:AA73">
    <cfRule type="cellIs" dxfId="10059" priority="345" operator="equal">
      <formula>"雨"</formula>
    </cfRule>
    <cfRule type="cellIs" dxfId="10058" priority="346" operator="equal">
      <formula>"休"</formula>
    </cfRule>
  </conditionalFormatting>
  <conditionalFormatting sqref="Z72:Z73">
    <cfRule type="cellIs" dxfId="10057" priority="343" operator="equal">
      <formula>"雨"</formula>
    </cfRule>
    <cfRule type="cellIs" dxfId="10056" priority="344" operator="equal">
      <formula>"休"</formula>
    </cfRule>
  </conditionalFormatting>
  <conditionalFormatting sqref="Z70:Z71">
    <cfRule type="cellIs" dxfId="10055" priority="341" operator="equal">
      <formula>"雨"</formula>
    </cfRule>
    <cfRule type="cellIs" dxfId="10054" priority="342" operator="equal">
      <formula>"休"</formula>
    </cfRule>
  </conditionalFormatting>
  <conditionalFormatting sqref="J84:J87">
    <cfRule type="cellIs" dxfId="10053" priority="339" operator="equal">
      <formula>"雨"</formula>
    </cfRule>
    <cfRule type="cellIs" dxfId="10052" priority="340" operator="equal">
      <formula>"休"</formula>
    </cfRule>
  </conditionalFormatting>
  <conditionalFormatting sqref="I86:I87">
    <cfRule type="cellIs" dxfId="10051" priority="337" operator="equal">
      <formula>"雨"</formula>
    </cfRule>
    <cfRule type="cellIs" dxfId="10050" priority="338" operator="equal">
      <formula>"休"</formula>
    </cfRule>
  </conditionalFormatting>
  <conditionalFormatting sqref="I84:I85">
    <cfRule type="cellIs" dxfId="10049" priority="335" operator="equal">
      <formula>"雨"</formula>
    </cfRule>
    <cfRule type="cellIs" dxfId="10048" priority="336" operator="equal">
      <formula>"休"</formula>
    </cfRule>
  </conditionalFormatting>
  <conditionalFormatting sqref="Q84:Q87">
    <cfRule type="cellIs" dxfId="10047" priority="333" operator="equal">
      <formula>"雨"</formula>
    </cfRule>
    <cfRule type="cellIs" dxfId="10046" priority="334" operator="equal">
      <formula>"休"</formula>
    </cfRule>
  </conditionalFormatting>
  <conditionalFormatting sqref="P86:P87">
    <cfRule type="cellIs" dxfId="10045" priority="331" operator="equal">
      <formula>"雨"</formula>
    </cfRule>
    <cfRule type="cellIs" dxfId="10044" priority="332" operator="equal">
      <formula>"休"</formula>
    </cfRule>
  </conditionalFormatting>
  <conditionalFormatting sqref="P84:P85">
    <cfRule type="cellIs" dxfId="10043" priority="329" operator="equal">
      <formula>"雨"</formula>
    </cfRule>
    <cfRule type="cellIs" dxfId="10042" priority="330" operator="equal">
      <formula>"休"</formula>
    </cfRule>
  </conditionalFormatting>
  <conditionalFormatting sqref="X84:X87">
    <cfRule type="cellIs" dxfId="10041" priority="327" operator="equal">
      <formula>"雨"</formula>
    </cfRule>
    <cfRule type="cellIs" dxfId="10040" priority="328" operator="equal">
      <formula>"休"</formula>
    </cfRule>
  </conditionalFormatting>
  <conditionalFormatting sqref="W86:W87">
    <cfRule type="cellIs" dxfId="10039" priority="325" operator="equal">
      <formula>"雨"</formula>
    </cfRule>
    <cfRule type="cellIs" dxfId="10038" priority="326" operator="equal">
      <formula>"休"</formula>
    </cfRule>
  </conditionalFormatting>
  <conditionalFormatting sqref="W84:W85">
    <cfRule type="cellIs" dxfId="10037" priority="323" operator="equal">
      <formula>"雨"</formula>
    </cfRule>
    <cfRule type="cellIs" dxfId="10036" priority="324" operator="equal">
      <formula>"休"</formula>
    </cfRule>
  </conditionalFormatting>
  <conditionalFormatting sqref="AE84:AE87">
    <cfRule type="cellIs" dxfId="10035" priority="321" operator="equal">
      <formula>"雨"</formula>
    </cfRule>
    <cfRule type="cellIs" dxfId="10034" priority="322" operator="equal">
      <formula>"休"</formula>
    </cfRule>
  </conditionalFormatting>
  <conditionalFormatting sqref="AD86:AD87">
    <cfRule type="cellIs" dxfId="10033" priority="319" operator="equal">
      <formula>"雨"</formula>
    </cfRule>
    <cfRule type="cellIs" dxfId="10032" priority="320" operator="equal">
      <formula>"休"</formula>
    </cfRule>
  </conditionalFormatting>
  <conditionalFormatting sqref="AD84:AD85">
    <cfRule type="cellIs" dxfId="10031" priority="317" operator="equal">
      <formula>"雨"</formula>
    </cfRule>
    <cfRule type="cellIs" dxfId="10030" priority="318" operator="equal">
      <formula>"休"</formula>
    </cfRule>
  </conditionalFormatting>
  <conditionalFormatting sqref="H98:H101">
    <cfRule type="cellIs" dxfId="10029" priority="315" operator="equal">
      <formula>"雨"</formula>
    </cfRule>
    <cfRule type="cellIs" dxfId="10028" priority="316" operator="equal">
      <formula>"休"</formula>
    </cfRule>
  </conditionalFormatting>
  <conditionalFormatting sqref="G100:G101">
    <cfRule type="cellIs" dxfId="10027" priority="313" operator="equal">
      <formula>"雨"</formula>
    </cfRule>
    <cfRule type="cellIs" dxfId="10026" priority="314" operator="equal">
      <formula>"休"</formula>
    </cfRule>
  </conditionalFormatting>
  <conditionalFormatting sqref="G98:G99">
    <cfRule type="cellIs" dxfId="10025" priority="311" operator="equal">
      <formula>"雨"</formula>
    </cfRule>
    <cfRule type="cellIs" dxfId="10024" priority="312" operator="equal">
      <formula>"休"</formula>
    </cfRule>
  </conditionalFormatting>
  <conditionalFormatting sqref="O98:O101">
    <cfRule type="cellIs" dxfId="10023" priority="309" operator="equal">
      <formula>"雨"</formula>
    </cfRule>
    <cfRule type="cellIs" dxfId="10022" priority="310" operator="equal">
      <formula>"休"</formula>
    </cfRule>
  </conditionalFormatting>
  <conditionalFormatting sqref="N100:N101">
    <cfRule type="cellIs" dxfId="10021" priority="307" operator="equal">
      <formula>"雨"</formula>
    </cfRule>
    <cfRule type="cellIs" dxfId="10020" priority="308" operator="equal">
      <formula>"休"</formula>
    </cfRule>
  </conditionalFormatting>
  <conditionalFormatting sqref="N98:N99">
    <cfRule type="cellIs" dxfId="10019" priority="305" operator="equal">
      <formula>"雨"</formula>
    </cfRule>
    <cfRule type="cellIs" dxfId="10018" priority="306" operator="equal">
      <formula>"休"</formula>
    </cfRule>
  </conditionalFormatting>
  <conditionalFormatting sqref="V98:V101">
    <cfRule type="cellIs" dxfId="10017" priority="303" operator="equal">
      <formula>"雨"</formula>
    </cfRule>
    <cfRule type="cellIs" dxfId="10016" priority="304" operator="equal">
      <formula>"休"</formula>
    </cfRule>
  </conditionalFormatting>
  <conditionalFormatting sqref="U100:U101">
    <cfRule type="cellIs" dxfId="10015" priority="301" operator="equal">
      <formula>"雨"</formula>
    </cfRule>
    <cfRule type="cellIs" dxfId="10014" priority="302" operator="equal">
      <formula>"休"</formula>
    </cfRule>
  </conditionalFormatting>
  <conditionalFormatting sqref="U98:U99">
    <cfRule type="cellIs" dxfId="10013" priority="299" operator="equal">
      <formula>"雨"</formula>
    </cfRule>
    <cfRule type="cellIs" dxfId="10012" priority="300" operator="equal">
      <formula>"休"</formula>
    </cfRule>
  </conditionalFormatting>
  <conditionalFormatting sqref="AC98:AC101">
    <cfRule type="cellIs" dxfId="10011" priority="297" operator="equal">
      <formula>"雨"</formula>
    </cfRule>
    <cfRule type="cellIs" dxfId="10010" priority="298" operator="equal">
      <formula>"休"</formula>
    </cfRule>
  </conditionalFormatting>
  <conditionalFormatting sqref="AB100:AB101">
    <cfRule type="cellIs" dxfId="10009" priority="295" operator="equal">
      <formula>"雨"</formula>
    </cfRule>
    <cfRule type="cellIs" dxfId="10008" priority="296" operator="equal">
      <formula>"休"</formula>
    </cfRule>
  </conditionalFormatting>
  <conditionalFormatting sqref="AB98:AB99">
    <cfRule type="cellIs" dxfId="10007" priority="293" operator="equal">
      <formula>"雨"</formula>
    </cfRule>
    <cfRule type="cellIs" dxfId="10006" priority="294" operator="equal">
      <formula>"休"</formula>
    </cfRule>
  </conditionalFormatting>
  <conditionalFormatting sqref="E112:E115">
    <cfRule type="cellIs" dxfId="10005" priority="291" operator="equal">
      <formula>"雨"</formula>
    </cfRule>
    <cfRule type="cellIs" dxfId="10004" priority="292" operator="equal">
      <formula>"休"</formula>
    </cfRule>
  </conditionalFormatting>
  <conditionalFormatting sqref="D114:D115">
    <cfRule type="cellIs" dxfId="10003" priority="289" operator="equal">
      <formula>"雨"</formula>
    </cfRule>
    <cfRule type="cellIs" dxfId="10002" priority="290" operator="equal">
      <formula>"休"</formula>
    </cfRule>
  </conditionalFormatting>
  <conditionalFormatting sqref="D112:D113">
    <cfRule type="cellIs" dxfId="10001" priority="287" operator="equal">
      <formula>"雨"</formula>
    </cfRule>
    <cfRule type="cellIs" dxfId="10000" priority="288" operator="equal">
      <formula>"休"</formula>
    </cfRule>
  </conditionalFormatting>
  <conditionalFormatting sqref="L112:L115">
    <cfRule type="cellIs" dxfId="9999" priority="285" operator="equal">
      <formula>"雨"</formula>
    </cfRule>
    <cfRule type="cellIs" dxfId="9998" priority="286" operator="equal">
      <formula>"休"</formula>
    </cfRule>
  </conditionalFormatting>
  <conditionalFormatting sqref="K114:K115">
    <cfRule type="cellIs" dxfId="9997" priority="283" operator="equal">
      <formula>"雨"</formula>
    </cfRule>
    <cfRule type="cellIs" dxfId="9996" priority="284" operator="equal">
      <formula>"休"</formula>
    </cfRule>
  </conditionalFormatting>
  <conditionalFormatting sqref="K112:K113">
    <cfRule type="cellIs" dxfId="9995" priority="281" operator="equal">
      <formula>"雨"</formula>
    </cfRule>
    <cfRule type="cellIs" dxfId="9994" priority="282" operator="equal">
      <formula>"休"</formula>
    </cfRule>
  </conditionalFormatting>
  <conditionalFormatting sqref="S112:S115">
    <cfRule type="cellIs" dxfId="9993" priority="279" operator="equal">
      <formula>"雨"</formula>
    </cfRule>
    <cfRule type="cellIs" dxfId="9992" priority="280" operator="equal">
      <formula>"休"</formula>
    </cfRule>
  </conditionalFormatting>
  <conditionalFormatting sqref="R114:R115">
    <cfRule type="cellIs" dxfId="9991" priority="277" operator="equal">
      <formula>"雨"</formula>
    </cfRule>
    <cfRule type="cellIs" dxfId="9990" priority="278" operator="equal">
      <formula>"休"</formula>
    </cfRule>
  </conditionalFormatting>
  <conditionalFormatting sqref="R112:R113">
    <cfRule type="cellIs" dxfId="9989" priority="275" operator="equal">
      <formula>"雨"</formula>
    </cfRule>
    <cfRule type="cellIs" dxfId="9988" priority="276" operator="equal">
      <formula>"休"</formula>
    </cfRule>
  </conditionalFormatting>
  <conditionalFormatting sqref="Z112:Z115">
    <cfRule type="cellIs" dxfId="9987" priority="273" operator="equal">
      <formula>"雨"</formula>
    </cfRule>
    <cfRule type="cellIs" dxfId="9986" priority="274" operator="equal">
      <formula>"休"</formula>
    </cfRule>
  </conditionalFormatting>
  <conditionalFormatting sqref="Y114:Y115">
    <cfRule type="cellIs" dxfId="9985" priority="271" operator="equal">
      <formula>"雨"</formula>
    </cfRule>
    <cfRule type="cellIs" dxfId="9984" priority="272" operator="equal">
      <formula>"休"</formula>
    </cfRule>
  </conditionalFormatting>
  <conditionalFormatting sqref="Y112:Y113">
    <cfRule type="cellIs" dxfId="9983" priority="269" operator="equal">
      <formula>"雨"</formula>
    </cfRule>
    <cfRule type="cellIs" dxfId="9982" priority="270" operator="equal">
      <formula>"休"</formula>
    </cfRule>
  </conditionalFormatting>
  <conditionalFormatting sqref="I128:I129">
    <cfRule type="cellIs" dxfId="9981" priority="267" operator="equal">
      <formula>"雨"</formula>
    </cfRule>
    <cfRule type="cellIs" dxfId="9980" priority="268" operator="equal">
      <formula>"休"</formula>
    </cfRule>
  </conditionalFormatting>
  <conditionalFormatting sqref="I126:I127">
    <cfRule type="cellIs" dxfId="9979" priority="265" operator="equal">
      <formula>"雨"</formula>
    </cfRule>
    <cfRule type="cellIs" dxfId="9978" priority="266" operator="equal">
      <formula>"休"</formula>
    </cfRule>
  </conditionalFormatting>
  <conditionalFormatting sqref="P128:P129">
    <cfRule type="cellIs" dxfId="9977" priority="263" operator="equal">
      <formula>"雨"</formula>
    </cfRule>
    <cfRule type="cellIs" dxfId="9976" priority="264" operator="equal">
      <formula>"休"</formula>
    </cfRule>
  </conditionalFormatting>
  <conditionalFormatting sqref="P126:P127">
    <cfRule type="cellIs" dxfId="9975" priority="261" operator="equal">
      <formula>"雨"</formula>
    </cfRule>
    <cfRule type="cellIs" dxfId="9974" priority="262" operator="equal">
      <formula>"休"</formula>
    </cfRule>
  </conditionalFormatting>
  <conditionalFormatting sqref="W128:W129">
    <cfRule type="cellIs" dxfId="9973" priority="259" operator="equal">
      <formula>"雨"</formula>
    </cfRule>
    <cfRule type="cellIs" dxfId="9972" priority="260" operator="equal">
      <formula>"休"</formula>
    </cfRule>
  </conditionalFormatting>
  <conditionalFormatting sqref="W126:W127">
    <cfRule type="cellIs" dxfId="9971" priority="257" operator="equal">
      <formula>"雨"</formula>
    </cfRule>
    <cfRule type="cellIs" dxfId="9970" priority="258" operator="equal">
      <formula>"休"</formula>
    </cfRule>
  </conditionalFormatting>
  <conditionalFormatting sqref="AE126:AE129">
    <cfRule type="cellIs" dxfId="9969" priority="255" operator="equal">
      <formula>"雨"</formula>
    </cfRule>
    <cfRule type="cellIs" dxfId="9968" priority="256" operator="equal">
      <formula>"休"</formula>
    </cfRule>
  </conditionalFormatting>
  <conditionalFormatting sqref="AD128:AD129">
    <cfRule type="cellIs" dxfId="9967" priority="253" operator="equal">
      <formula>"雨"</formula>
    </cfRule>
    <cfRule type="cellIs" dxfId="9966" priority="254" operator="equal">
      <formula>"休"</formula>
    </cfRule>
  </conditionalFormatting>
  <conditionalFormatting sqref="AD126:AD127">
    <cfRule type="cellIs" dxfId="9965" priority="251" operator="equal">
      <formula>"雨"</formula>
    </cfRule>
    <cfRule type="cellIs" dxfId="9964" priority="252" operator="equal">
      <formula>"休"</formula>
    </cfRule>
  </conditionalFormatting>
  <conditionalFormatting sqref="G140:G143">
    <cfRule type="cellIs" dxfId="9963" priority="249" operator="equal">
      <formula>"雨"</formula>
    </cfRule>
    <cfRule type="cellIs" dxfId="9962" priority="250" operator="equal">
      <formula>"休"</formula>
    </cfRule>
  </conditionalFormatting>
  <conditionalFormatting sqref="F142:F143">
    <cfRule type="cellIs" dxfId="9961" priority="247" operator="equal">
      <formula>"雨"</formula>
    </cfRule>
    <cfRule type="cellIs" dxfId="9960" priority="248" operator="equal">
      <formula>"休"</formula>
    </cfRule>
  </conditionalFormatting>
  <conditionalFormatting sqref="F140:F141">
    <cfRule type="cellIs" dxfId="9959" priority="245" operator="equal">
      <formula>"雨"</formula>
    </cfRule>
    <cfRule type="cellIs" dxfId="9958" priority="246" operator="equal">
      <formula>"休"</formula>
    </cfRule>
  </conditionalFormatting>
  <conditionalFormatting sqref="N140:N143">
    <cfRule type="cellIs" dxfId="9957" priority="243" operator="equal">
      <formula>"雨"</formula>
    </cfRule>
    <cfRule type="cellIs" dxfId="9956" priority="244" operator="equal">
      <formula>"休"</formula>
    </cfRule>
  </conditionalFormatting>
  <conditionalFormatting sqref="M142:M143">
    <cfRule type="cellIs" dxfId="9955" priority="241" operator="equal">
      <formula>"雨"</formula>
    </cfRule>
    <cfRule type="cellIs" dxfId="9954" priority="242" operator="equal">
      <formula>"休"</formula>
    </cfRule>
  </conditionalFormatting>
  <conditionalFormatting sqref="M140:M141">
    <cfRule type="cellIs" dxfId="9953" priority="239" operator="equal">
      <formula>"雨"</formula>
    </cfRule>
    <cfRule type="cellIs" dxfId="9952" priority="240" operator="equal">
      <formula>"休"</formula>
    </cfRule>
  </conditionalFormatting>
  <conditionalFormatting sqref="U140:U143">
    <cfRule type="cellIs" dxfId="9951" priority="237" operator="equal">
      <formula>"雨"</formula>
    </cfRule>
    <cfRule type="cellIs" dxfId="9950" priority="238" operator="equal">
      <formula>"休"</formula>
    </cfRule>
  </conditionalFormatting>
  <conditionalFormatting sqref="T142:T143">
    <cfRule type="cellIs" dxfId="9949" priority="235" operator="equal">
      <formula>"雨"</formula>
    </cfRule>
    <cfRule type="cellIs" dxfId="9948" priority="236" operator="equal">
      <formula>"休"</formula>
    </cfRule>
  </conditionalFormatting>
  <conditionalFormatting sqref="T140:T141">
    <cfRule type="cellIs" dxfId="9947" priority="233" operator="equal">
      <formula>"雨"</formula>
    </cfRule>
    <cfRule type="cellIs" dxfId="9946" priority="234" operator="equal">
      <formula>"休"</formula>
    </cfRule>
  </conditionalFormatting>
  <conditionalFormatting sqref="AB140:AB143">
    <cfRule type="cellIs" dxfId="9945" priority="231" operator="equal">
      <formula>"雨"</formula>
    </cfRule>
    <cfRule type="cellIs" dxfId="9944" priority="232" operator="equal">
      <formula>"休"</formula>
    </cfRule>
  </conditionalFormatting>
  <conditionalFormatting sqref="AA142:AA143">
    <cfRule type="cellIs" dxfId="9943" priority="229" operator="equal">
      <formula>"雨"</formula>
    </cfRule>
    <cfRule type="cellIs" dxfId="9942" priority="230" operator="equal">
      <formula>"休"</formula>
    </cfRule>
  </conditionalFormatting>
  <conditionalFormatting sqref="AA140:AA141">
    <cfRule type="cellIs" dxfId="9941" priority="227" operator="equal">
      <formula>"雨"</formula>
    </cfRule>
    <cfRule type="cellIs" dxfId="9940" priority="228" operator="equal">
      <formula>"休"</formula>
    </cfRule>
  </conditionalFormatting>
  <conditionalFormatting sqref="AB126:AB129">
    <cfRule type="cellIs" dxfId="9939" priority="221" operator="equal">
      <formula>"雨"</formula>
    </cfRule>
    <cfRule type="cellIs" dxfId="9938" priority="222" operator="equal">
      <formula>"休"</formula>
    </cfRule>
  </conditionalFormatting>
  <conditionalFormatting sqref="AA126:AA129">
    <cfRule type="cellIs" dxfId="9937" priority="219" operator="equal">
      <formula>"雨"</formula>
    </cfRule>
    <cfRule type="cellIs" dxfId="9936" priority="220" operator="equal">
      <formula>"休"</formula>
    </cfRule>
  </conditionalFormatting>
  <conditionalFormatting sqref="H28:I31">
    <cfRule type="cellIs" dxfId="9935" priority="217" operator="equal">
      <formula>"雨"</formula>
    </cfRule>
    <cfRule type="cellIs" dxfId="9934" priority="218" operator="equal">
      <formula>"休"</formula>
    </cfRule>
  </conditionalFormatting>
  <conditionalFormatting sqref="O28:P31">
    <cfRule type="cellIs" dxfId="9933" priority="215" operator="equal">
      <formula>"雨"</formula>
    </cfRule>
    <cfRule type="cellIs" dxfId="9932" priority="216" operator="equal">
      <formula>"休"</formula>
    </cfRule>
  </conditionalFormatting>
  <conditionalFormatting sqref="I56:J59">
    <cfRule type="cellIs" dxfId="9931" priority="201" operator="equal">
      <formula>"雨"</formula>
    </cfRule>
    <cfRule type="cellIs" dxfId="9930" priority="202" operator="equal">
      <formula>"休"</formula>
    </cfRule>
  </conditionalFormatting>
  <conditionalFormatting sqref="P56:Q59">
    <cfRule type="cellIs" dxfId="9929" priority="199" operator="equal">
      <formula>"雨"</formula>
    </cfRule>
    <cfRule type="cellIs" dxfId="9928" priority="200" operator="equal">
      <formula>"休"</formula>
    </cfRule>
  </conditionalFormatting>
  <conditionalFormatting sqref="G70:H73">
    <cfRule type="cellIs" dxfId="9927" priority="193" operator="equal">
      <formula>"雨"</formula>
    </cfRule>
    <cfRule type="cellIs" dxfId="9926" priority="194" operator="equal">
      <formula>"休"</formula>
    </cfRule>
  </conditionalFormatting>
  <conditionalFormatting sqref="N70:O73">
    <cfRule type="cellIs" dxfId="9925" priority="191" operator="equal">
      <formula>"雨"</formula>
    </cfRule>
    <cfRule type="cellIs" dxfId="9924" priority="192" operator="equal">
      <formula>"休"</formula>
    </cfRule>
  </conditionalFormatting>
  <conditionalFormatting sqref="W56:X59">
    <cfRule type="cellIs" dxfId="9923" priority="197" operator="equal">
      <formula>"雨"</formula>
    </cfRule>
    <cfRule type="cellIs" dxfId="9922" priority="198" operator="equal">
      <formula>"休"</formula>
    </cfRule>
  </conditionalFormatting>
  <conditionalFormatting sqref="AD56:AE59">
    <cfRule type="cellIs" dxfId="9921" priority="195" operator="equal">
      <formula>"雨"</formula>
    </cfRule>
    <cfRule type="cellIs" dxfId="9920" priority="196" operator="equal">
      <formula>"休"</formula>
    </cfRule>
  </conditionalFormatting>
  <conditionalFormatting sqref="R84:S87">
    <cfRule type="cellIs" dxfId="9919" priority="181" operator="equal">
      <formula>"雨"</formula>
    </cfRule>
    <cfRule type="cellIs" dxfId="9918" priority="182" operator="equal">
      <formula>"休"</formula>
    </cfRule>
  </conditionalFormatting>
  <conditionalFormatting sqref="Y84:Z87">
    <cfRule type="cellIs" dxfId="9917" priority="179" operator="equal">
      <formula>"雨"</formula>
    </cfRule>
    <cfRule type="cellIs" dxfId="9916" priority="180" operator="equal">
      <formula>"休"</formula>
    </cfRule>
  </conditionalFormatting>
  <conditionalFormatting sqref="W98:X101">
    <cfRule type="cellIs" dxfId="9915" priority="173" operator="equal">
      <formula>"雨"</formula>
    </cfRule>
    <cfRule type="cellIs" dxfId="9914" priority="174" operator="equal">
      <formula>"休"</formula>
    </cfRule>
  </conditionalFormatting>
  <conditionalFormatting sqref="AD98:AE101">
    <cfRule type="cellIs" dxfId="9913" priority="171" operator="equal">
      <formula>"雨"</formula>
    </cfRule>
    <cfRule type="cellIs" dxfId="9912" priority="172" operator="equal">
      <formula>"休"</formula>
    </cfRule>
  </conditionalFormatting>
  <conditionalFormatting sqref="T112:U115">
    <cfRule type="cellIs" dxfId="9911" priority="165" operator="equal">
      <formula>"雨"</formula>
    </cfRule>
    <cfRule type="cellIs" dxfId="9910" priority="166" operator="equal">
      <formula>"休"</formula>
    </cfRule>
  </conditionalFormatting>
  <conditionalFormatting sqref="AA112:AB115">
    <cfRule type="cellIs" dxfId="9909" priority="163" operator="equal">
      <formula>"雨"</formula>
    </cfRule>
    <cfRule type="cellIs" dxfId="9908" priority="164" operator="equal">
      <formula>"休"</formula>
    </cfRule>
  </conditionalFormatting>
  <conditionalFormatting sqref="X126:Y129">
    <cfRule type="cellIs" dxfId="9907" priority="157" operator="equal">
      <formula>"雨"</formula>
    </cfRule>
    <cfRule type="cellIs" dxfId="9906" priority="158" operator="equal">
      <formula>"休"</formula>
    </cfRule>
  </conditionalFormatting>
  <conditionalFormatting sqref="N126:N129">
    <cfRule type="cellIs" dxfId="9905" priority="155" operator="equal">
      <formula>"雨"</formula>
    </cfRule>
    <cfRule type="cellIs" dxfId="9904" priority="156" operator="equal">
      <formula>"休"</formula>
    </cfRule>
  </conditionalFormatting>
  <conditionalFormatting sqref="P112:P115">
    <cfRule type="cellIs" dxfId="9903" priority="137" operator="equal">
      <formula>"雨"</formula>
    </cfRule>
    <cfRule type="cellIs" dxfId="9902" priority="138" operator="equal">
      <formula>"休"</formula>
    </cfRule>
  </conditionalFormatting>
  <conditionalFormatting sqref="J112:J115">
    <cfRule type="cellIs" dxfId="9901" priority="135" operator="equal">
      <formula>"雨"</formula>
    </cfRule>
    <cfRule type="cellIs" dxfId="9900" priority="136" operator="equal">
      <formula>"休"</formula>
    </cfRule>
  </conditionalFormatting>
  <conditionalFormatting sqref="Y98:Y101">
    <cfRule type="cellIs" dxfId="9899" priority="117" operator="equal">
      <formula>"雨"</formula>
    </cfRule>
    <cfRule type="cellIs" dxfId="9898" priority="118" operator="equal">
      <formula>"休"</formula>
    </cfRule>
  </conditionalFormatting>
  <conditionalFormatting sqref="AC84:AC87">
    <cfRule type="cellIs" dxfId="9897" priority="115" operator="equal">
      <formula>"雨"</formula>
    </cfRule>
    <cfRule type="cellIs" dxfId="9896" priority="116" operator="equal">
      <formula>"休"</formula>
    </cfRule>
  </conditionalFormatting>
  <conditionalFormatting sqref="U84:U87">
    <cfRule type="cellIs" dxfId="9895" priority="109" operator="equal">
      <formula>"雨"</formula>
    </cfRule>
    <cfRule type="cellIs" dxfId="9894" priority="110" operator="equal">
      <formula>"休"</formula>
    </cfRule>
  </conditionalFormatting>
  <conditionalFormatting sqref="O84:O87">
    <cfRule type="cellIs" dxfId="9893" priority="107" operator="equal">
      <formula>"雨"</formula>
    </cfRule>
    <cfRule type="cellIs" dxfId="9892" priority="108" operator="equal">
      <formula>"休"</formula>
    </cfRule>
  </conditionalFormatting>
  <conditionalFormatting sqref="G84:G87">
    <cfRule type="cellIs" dxfId="9891" priority="101" operator="equal">
      <formula>"雨"</formula>
    </cfRule>
    <cfRule type="cellIs" dxfId="9890" priority="102" operator="equal">
      <formula>"休"</formula>
    </cfRule>
  </conditionalFormatting>
  <conditionalFormatting sqref="AE70:AE73">
    <cfRule type="cellIs" dxfId="9889" priority="99" operator="equal">
      <formula>"雨"</formula>
    </cfRule>
    <cfRule type="cellIs" dxfId="9888" priority="100" operator="equal">
      <formula>"休"</formula>
    </cfRule>
  </conditionalFormatting>
  <conditionalFormatting sqref="W70:W73">
    <cfRule type="cellIs" dxfId="9887" priority="93" operator="equal">
      <formula>"雨"</formula>
    </cfRule>
    <cfRule type="cellIs" dxfId="9886" priority="94" operator="equal">
      <formula>"休"</formula>
    </cfRule>
  </conditionalFormatting>
  <conditionalFormatting sqref="Q70:Q73">
    <cfRule type="cellIs" dxfId="9885" priority="91" operator="equal">
      <formula>"雨"</formula>
    </cfRule>
    <cfRule type="cellIs" dxfId="9884" priority="92" operator="equal">
      <formula>"休"</formula>
    </cfRule>
  </conditionalFormatting>
  <conditionalFormatting sqref="I70:I73">
    <cfRule type="cellIs" dxfId="9883" priority="85" operator="equal">
      <formula>"雨"</formula>
    </cfRule>
    <cfRule type="cellIs" dxfId="9882" priority="86" operator="equal">
      <formula>"休"</formula>
    </cfRule>
  </conditionalFormatting>
  <conditionalFormatting sqref="AA56:AA59">
    <cfRule type="cellIs" dxfId="9881" priority="83" operator="equal">
      <formula>"雨"</formula>
    </cfRule>
    <cfRule type="cellIs" dxfId="9880" priority="84" operator="equal">
      <formula>"休"</formula>
    </cfRule>
  </conditionalFormatting>
  <conditionalFormatting sqref="S56:S59">
    <cfRule type="cellIs" dxfId="9879" priority="77" operator="equal">
      <formula>"雨"</formula>
    </cfRule>
    <cfRule type="cellIs" dxfId="9878" priority="78" operator="equal">
      <formula>"休"</formula>
    </cfRule>
  </conditionalFormatting>
  <conditionalFormatting sqref="M56:M59">
    <cfRule type="cellIs" dxfId="9877" priority="75" operator="equal">
      <formula>"雨"</formula>
    </cfRule>
    <cfRule type="cellIs" dxfId="9876" priority="76" operator="equal">
      <formula>"休"</formula>
    </cfRule>
  </conditionalFormatting>
  <conditionalFormatting sqref="U126:U129">
    <cfRule type="cellIs" dxfId="9875" priority="225" operator="equal">
      <formula>"雨"</formula>
    </cfRule>
    <cfRule type="cellIs" dxfId="9874" priority="226" operator="equal">
      <formula>"休"</formula>
    </cfRule>
  </conditionalFormatting>
  <conditionalFormatting sqref="I112:I115">
    <cfRule type="cellIs" dxfId="9873" priority="133" operator="equal">
      <formula>"雨"</formula>
    </cfRule>
    <cfRule type="cellIs" dxfId="9872" priority="134" operator="equal">
      <formula>"休"</formula>
    </cfRule>
  </conditionalFormatting>
  <conditionalFormatting sqref="E98:E101">
    <cfRule type="cellIs" dxfId="9871" priority="131" operator="equal">
      <formula>"雨"</formula>
    </cfRule>
    <cfRule type="cellIs" dxfId="9870" priority="132" operator="equal">
      <formula>"休"</formula>
    </cfRule>
  </conditionalFormatting>
  <conditionalFormatting sqref="V28:W31">
    <cfRule type="cellIs" dxfId="9869" priority="213" operator="equal">
      <formula>"雨"</formula>
    </cfRule>
    <cfRule type="cellIs" dxfId="9868" priority="214" operator="equal">
      <formula>"休"</formula>
    </cfRule>
  </conditionalFormatting>
  <conditionalFormatting sqref="AC28:AD31">
    <cfRule type="cellIs" dxfId="9867" priority="211" operator="equal">
      <formula>"雨"</formula>
    </cfRule>
    <cfRule type="cellIs" dxfId="9866" priority="212" operator="equal">
      <formula>"休"</formula>
    </cfRule>
  </conditionalFormatting>
  <conditionalFormatting sqref="E42:F45">
    <cfRule type="cellIs" dxfId="9865" priority="209" operator="equal">
      <formula>"雨"</formula>
    </cfRule>
    <cfRule type="cellIs" dxfId="9864" priority="210" operator="equal">
      <formula>"休"</formula>
    </cfRule>
  </conditionalFormatting>
  <conditionalFormatting sqref="L42:M45">
    <cfRule type="cellIs" dxfId="9863" priority="207" operator="equal">
      <formula>"雨"</formula>
    </cfRule>
    <cfRule type="cellIs" dxfId="9862" priority="208" operator="equal">
      <formula>"休"</formula>
    </cfRule>
  </conditionalFormatting>
  <conditionalFormatting sqref="S42:T45">
    <cfRule type="cellIs" dxfId="9861" priority="205" operator="equal">
      <formula>"雨"</formula>
    </cfRule>
    <cfRule type="cellIs" dxfId="9860" priority="206" operator="equal">
      <formula>"休"</formula>
    </cfRule>
  </conditionalFormatting>
  <conditionalFormatting sqref="Z42:AA45">
    <cfRule type="cellIs" dxfId="9859" priority="203" operator="equal">
      <formula>"雨"</formula>
    </cfRule>
    <cfRule type="cellIs" dxfId="9858" priority="204" operator="equal">
      <formula>"休"</formula>
    </cfRule>
  </conditionalFormatting>
  <conditionalFormatting sqref="U70:V73">
    <cfRule type="cellIs" dxfId="9857" priority="189" operator="equal">
      <formula>"雨"</formula>
    </cfRule>
    <cfRule type="cellIs" dxfId="9856" priority="190" operator="equal">
      <formula>"休"</formula>
    </cfRule>
  </conditionalFormatting>
  <conditionalFormatting sqref="AB70:AC73">
    <cfRule type="cellIs" dxfId="9855" priority="187" operator="equal">
      <formula>"雨"</formula>
    </cfRule>
    <cfRule type="cellIs" dxfId="9854" priority="188" operator="equal">
      <formula>"休"</formula>
    </cfRule>
  </conditionalFormatting>
  <conditionalFormatting sqref="D84:E87">
    <cfRule type="cellIs" dxfId="9853" priority="185" operator="equal">
      <formula>"雨"</formula>
    </cfRule>
    <cfRule type="cellIs" dxfId="9852" priority="186" operator="equal">
      <formula>"休"</formula>
    </cfRule>
  </conditionalFormatting>
  <conditionalFormatting sqref="K84:L87">
    <cfRule type="cellIs" dxfId="9851" priority="183" operator="equal">
      <formula>"雨"</formula>
    </cfRule>
    <cfRule type="cellIs" dxfId="9850" priority="184" operator="equal">
      <formula>"休"</formula>
    </cfRule>
  </conditionalFormatting>
  <conditionalFormatting sqref="I98:J101">
    <cfRule type="cellIs" dxfId="9849" priority="177" operator="equal">
      <formula>"雨"</formula>
    </cfRule>
    <cfRule type="cellIs" dxfId="9848" priority="178" operator="equal">
      <formula>"休"</formula>
    </cfRule>
  </conditionalFormatting>
  <conditionalFormatting sqref="P98:Q101">
    <cfRule type="cellIs" dxfId="9847" priority="175" operator="equal">
      <formula>"雨"</formula>
    </cfRule>
    <cfRule type="cellIs" dxfId="9846" priority="176" operator="equal">
      <formula>"休"</formula>
    </cfRule>
  </conditionalFormatting>
  <conditionalFormatting sqref="F112:G115">
    <cfRule type="cellIs" dxfId="9845" priority="169" operator="equal">
      <formula>"雨"</formula>
    </cfRule>
    <cfRule type="cellIs" dxfId="9844" priority="170" operator="equal">
      <formula>"休"</formula>
    </cfRule>
  </conditionalFormatting>
  <conditionalFormatting sqref="M112:N115">
    <cfRule type="cellIs" dxfId="9843" priority="167" operator="equal">
      <formula>"雨"</formula>
    </cfRule>
    <cfRule type="cellIs" dxfId="9842" priority="168" operator="equal">
      <formula>"休"</formula>
    </cfRule>
  </conditionalFormatting>
  <conditionalFormatting sqref="J126:K129">
    <cfRule type="cellIs" dxfId="9841" priority="161" operator="equal">
      <formula>"雨"</formula>
    </cfRule>
    <cfRule type="cellIs" dxfId="9840" priority="162" operator="equal">
      <formula>"休"</formula>
    </cfRule>
  </conditionalFormatting>
  <conditionalFormatting sqref="Q126:R129">
    <cfRule type="cellIs" dxfId="9839" priority="159" operator="equal">
      <formula>"雨"</formula>
    </cfRule>
    <cfRule type="cellIs" dxfId="9838" priority="160" operator="equal">
      <formula>"休"</formula>
    </cfRule>
  </conditionalFormatting>
  <conditionalFormatting sqref="M126:M129">
    <cfRule type="cellIs" dxfId="9837" priority="153" operator="equal">
      <formula>"雨"</formula>
    </cfRule>
    <cfRule type="cellIs" dxfId="9836" priority="154" operator="equal">
      <formula>"休"</formula>
    </cfRule>
  </conditionalFormatting>
  <conditionalFormatting sqref="G126:G129">
    <cfRule type="cellIs" dxfId="9835" priority="151" operator="equal">
      <formula>"雨"</formula>
    </cfRule>
    <cfRule type="cellIs" dxfId="9834" priority="152" operator="equal">
      <formula>"休"</formula>
    </cfRule>
  </conditionalFormatting>
  <conditionalFormatting sqref="F126:F129">
    <cfRule type="cellIs" dxfId="9833" priority="149" operator="equal">
      <formula>"雨"</formula>
    </cfRule>
    <cfRule type="cellIs" dxfId="9832" priority="150" operator="equal">
      <formula>"休"</formula>
    </cfRule>
  </conditionalFormatting>
  <conditionalFormatting sqref="AE112:AE115">
    <cfRule type="cellIs" dxfId="9831" priority="147" operator="equal">
      <formula>"雨"</formula>
    </cfRule>
    <cfRule type="cellIs" dxfId="9830" priority="148" operator="equal">
      <formula>"休"</formula>
    </cfRule>
  </conditionalFormatting>
  <conditionalFormatting sqref="AD112:AD115">
    <cfRule type="cellIs" dxfId="9829" priority="145" operator="equal">
      <formula>"雨"</formula>
    </cfRule>
    <cfRule type="cellIs" dxfId="9828" priority="146" operator="equal">
      <formula>"休"</formula>
    </cfRule>
  </conditionalFormatting>
  <conditionalFormatting sqref="X112:X115">
    <cfRule type="cellIs" dxfId="9827" priority="143" operator="equal">
      <formula>"雨"</formula>
    </cfRule>
    <cfRule type="cellIs" dxfId="9826" priority="144" operator="equal">
      <formula>"休"</formula>
    </cfRule>
  </conditionalFormatting>
  <conditionalFormatting sqref="W112:W115">
    <cfRule type="cellIs" dxfId="9825" priority="141" operator="equal">
      <formula>"雨"</formula>
    </cfRule>
    <cfRule type="cellIs" dxfId="9824" priority="142" operator="equal">
      <formula>"休"</formula>
    </cfRule>
  </conditionalFormatting>
  <conditionalFormatting sqref="Q112:Q115">
    <cfRule type="cellIs" dxfId="9823" priority="139" operator="equal">
      <formula>"雨"</formula>
    </cfRule>
    <cfRule type="cellIs" dxfId="9822" priority="140" operator="equal">
      <formula>"休"</formula>
    </cfRule>
  </conditionalFormatting>
  <conditionalFormatting sqref="D98:D101">
    <cfRule type="cellIs" dxfId="9821" priority="129" operator="equal">
      <formula>"雨"</formula>
    </cfRule>
    <cfRule type="cellIs" dxfId="9820" priority="130" operator="equal">
      <formula>"休"</formula>
    </cfRule>
  </conditionalFormatting>
  <conditionalFormatting sqref="L98:L101">
    <cfRule type="cellIs" dxfId="9819" priority="127" operator="equal">
      <formula>"雨"</formula>
    </cfRule>
    <cfRule type="cellIs" dxfId="9818" priority="128" operator="equal">
      <formula>"休"</formula>
    </cfRule>
  </conditionalFormatting>
  <conditionalFormatting sqref="K98:K101">
    <cfRule type="cellIs" dxfId="9817" priority="125" operator="equal">
      <formula>"雨"</formula>
    </cfRule>
    <cfRule type="cellIs" dxfId="9816" priority="126" operator="equal">
      <formula>"休"</formula>
    </cfRule>
  </conditionalFormatting>
  <conditionalFormatting sqref="S98:S101">
    <cfRule type="cellIs" dxfId="9815" priority="123" operator="equal">
      <formula>"雨"</formula>
    </cfRule>
    <cfRule type="cellIs" dxfId="9814" priority="124" operator="equal">
      <formula>"休"</formula>
    </cfRule>
  </conditionalFormatting>
  <conditionalFormatting sqref="R98:R101">
    <cfRule type="cellIs" dxfId="9813" priority="121" operator="equal">
      <formula>"雨"</formula>
    </cfRule>
    <cfRule type="cellIs" dxfId="9812" priority="122" operator="equal">
      <formula>"休"</formula>
    </cfRule>
  </conditionalFormatting>
  <conditionalFormatting sqref="Z98:Z101">
    <cfRule type="cellIs" dxfId="9811" priority="119" operator="equal">
      <formula>"雨"</formula>
    </cfRule>
    <cfRule type="cellIs" dxfId="9810" priority="120" operator="equal">
      <formula>"休"</formula>
    </cfRule>
  </conditionalFormatting>
  <conditionalFormatting sqref="AB84:AB87">
    <cfRule type="cellIs" dxfId="9809" priority="113" operator="equal">
      <formula>"雨"</formula>
    </cfRule>
    <cfRule type="cellIs" dxfId="9808" priority="114" operator="equal">
      <formula>"休"</formula>
    </cfRule>
  </conditionalFormatting>
  <conditionalFormatting sqref="V84:V87">
    <cfRule type="cellIs" dxfId="9807" priority="111" operator="equal">
      <formula>"雨"</formula>
    </cfRule>
    <cfRule type="cellIs" dxfId="9806" priority="112" operator="equal">
      <formula>"休"</formula>
    </cfRule>
  </conditionalFormatting>
  <conditionalFormatting sqref="N84:N87">
    <cfRule type="cellIs" dxfId="9805" priority="105" operator="equal">
      <formula>"雨"</formula>
    </cfRule>
    <cfRule type="cellIs" dxfId="9804" priority="106" operator="equal">
      <formula>"休"</formula>
    </cfRule>
  </conditionalFormatting>
  <conditionalFormatting sqref="H84:H87">
    <cfRule type="cellIs" dxfId="9803" priority="103" operator="equal">
      <formula>"雨"</formula>
    </cfRule>
    <cfRule type="cellIs" dxfId="9802" priority="104" operator="equal">
      <formula>"休"</formula>
    </cfRule>
  </conditionalFormatting>
  <conditionalFormatting sqref="AD70:AD73">
    <cfRule type="cellIs" dxfId="9801" priority="97" operator="equal">
      <formula>"雨"</formula>
    </cfRule>
    <cfRule type="cellIs" dxfId="9800" priority="98" operator="equal">
      <formula>"休"</formula>
    </cfRule>
  </conditionalFormatting>
  <conditionalFormatting sqref="X70:X73">
    <cfRule type="cellIs" dxfId="9799" priority="95" operator="equal">
      <formula>"雨"</formula>
    </cfRule>
    <cfRule type="cellIs" dxfId="9798" priority="96" operator="equal">
      <formula>"休"</formula>
    </cfRule>
  </conditionalFormatting>
  <conditionalFormatting sqref="P70:P73">
    <cfRule type="cellIs" dxfId="9797" priority="89" operator="equal">
      <formula>"雨"</formula>
    </cfRule>
    <cfRule type="cellIs" dxfId="9796" priority="90" operator="equal">
      <formula>"休"</formula>
    </cfRule>
  </conditionalFormatting>
  <conditionalFormatting sqref="J70:J73">
    <cfRule type="cellIs" dxfId="9795" priority="87" operator="equal">
      <formula>"雨"</formula>
    </cfRule>
    <cfRule type="cellIs" dxfId="9794" priority="88" operator="equal">
      <formula>"休"</formula>
    </cfRule>
  </conditionalFormatting>
  <conditionalFormatting sqref="Z56:Z59">
    <cfRule type="cellIs" dxfId="9793" priority="81" operator="equal">
      <formula>"雨"</formula>
    </cfRule>
    <cfRule type="cellIs" dxfId="9792" priority="82" operator="equal">
      <formula>"休"</formula>
    </cfRule>
  </conditionalFormatting>
  <conditionalFormatting sqref="T56:T59">
    <cfRule type="cellIs" dxfId="9791" priority="79" operator="equal">
      <formula>"雨"</formula>
    </cfRule>
    <cfRule type="cellIs" dxfId="9790" priority="80" operator="equal">
      <formula>"休"</formula>
    </cfRule>
  </conditionalFormatting>
  <conditionalFormatting sqref="L56:L59">
    <cfRule type="cellIs" dxfId="9789" priority="73" operator="equal">
      <formula>"雨"</formula>
    </cfRule>
    <cfRule type="cellIs" dxfId="9788" priority="74" operator="equal">
      <formula>"休"</formula>
    </cfRule>
  </conditionalFormatting>
  <conditionalFormatting sqref="F56:F59">
    <cfRule type="cellIs" dxfId="9787" priority="71" operator="equal">
      <formula>"雨"</formula>
    </cfRule>
    <cfRule type="cellIs" dxfId="9786" priority="72" operator="equal">
      <formula>"休"</formula>
    </cfRule>
  </conditionalFormatting>
  <conditionalFormatting sqref="E56:E59">
    <cfRule type="cellIs" dxfId="9785" priority="69" operator="equal">
      <formula>"雨"</formula>
    </cfRule>
    <cfRule type="cellIs" dxfId="9784" priority="70" operator="equal">
      <formula>"休"</formula>
    </cfRule>
  </conditionalFormatting>
  <conditionalFormatting sqref="P42:P45">
    <cfRule type="cellIs" dxfId="9783" priority="67" operator="equal">
      <formula>"雨"</formula>
    </cfRule>
    <cfRule type="cellIs" dxfId="9782" priority="68" operator="equal">
      <formula>"休"</formula>
    </cfRule>
  </conditionalFormatting>
  <conditionalFormatting sqref="O42:O45">
    <cfRule type="cellIs" dxfId="9781" priority="65" operator="equal">
      <formula>"雨"</formula>
    </cfRule>
    <cfRule type="cellIs" dxfId="9780" priority="66" operator="equal">
      <formula>"休"</formula>
    </cfRule>
  </conditionalFormatting>
  <conditionalFormatting sqref="W42:W45">
    <cfRule type="cellIs" dxfId="9779" priority="63" operator="equal">
      <formula>"雨"</formula>
    </cfRule>
    <cfRule type="cellIs" dxfId="9778" priority="64" operator="equal">
      <formula>"休"</formula>
    </cfRule>
  </conditionalFormatting>
  <conditionalFormatting sqref="V42:V45">
    <cfRule type="cellIs" dxfId="9777" priority="61" operator="equal">
      <formula>"雨"</formula>
    </cfRule>
    <cfRule type="cellIs" dxfId="9776" priority="62" operator="equal">
      <formula>"休"</formula>
    </cfRule>
  </conditionalFormatting>
  <conditionalFormatting sqref="AD42:AD45">
    <cfRule type="cellIs" dxfId="9775" priority="59" operator="equal">
      <formula>"雨"</formula>
    </cfRule>
    <cfRule type="cellIs" dxfId="9774" priority="60" operator="equal">
      <formula>"休"</formula>
    </cfRule>
  </conditionalFormatting>
  <conditionalFormatting sqref="AC42:AC45">
    <cfRule type="cellIs" dxfId="9773" priority="57" operator="equal">
      <formula>"雨"</formula>
    </cfRule>
    <cfRule type="cellIs" dxfId="9772" priority="58" operator="equal">
      <formula>"休"</formula>
    </cfRule>
  </conditionalFormatting>
  <conditionalFormatting sqref="I42:I45">
    <cfRule type="cellIs" dxfId="9771" priority="55" operator="equal">
      <formula>"雨"</formula>
    </cfRule>
    <cfRule type="cellIs" dxfId="9770" priority="56" operator="equal">
      <formula>"休"</formula>
    </cfRule>
  </conditionalFormatting>
  <conditionalFormatting sqref="AF28:AF31">
    <cfRule type="cellIs" dxfId="9769" priority="51" operator="equal">
      <formula>"雨"</formula>
    </cfRule>
    <cfRule type="cellIs" dxfId="9768" priority="52" operator="equal">
      <formula>"休"</formula>
    </cfRule>
  </conditionalFormatting>
  <conditionalFormatting sqref="Y28:Y31">
    <cfRule type="cellIs" dxfId="9767" priority="47" operator="equal">
      <formula>"雨"</formula>
    </cfRule>
    <cfRule type="cellIs" dxfId="9766" priority="48" operator="equal">
      <formula>"休"</formula>
    </cfRule>
  </conditionalFormatting>
  <conditionalFormatting sqref="R28:R31">
    <cfRule type="cellIs" dxfId="9765" priority="43" operator="equal">
      <formula>"雨"</formula>
    </cfRule>
    <cfRule type="cellIs" dxfId="9764" priority="44" operator="equal">
      <formula>"休"</formula>
    </cfRule>
  </conditionalFormatting>
  <conditionalFormatting sqref="K28:K31">
    <cfRule type="cellIs" dxfId="9763" priority="39" operator="equal">
      <formula>"雨"</formula>
    </cfRule>
    <cfRule type="cellIs" dxfId="9762" priority="40" operator="equal">
      <formula>"休"</formula>
    </cfRule>
  </conditionalFormatting>
  <conditionalFormatting sqref="N14:N17">
    <cfRule type="cellIs" dxfId="9761" priority="35" operator="equal">
      <formula>"雨"</formula>
    </cfRule>
    <cfRule type="cellIs" dxfId="9760" priority="36" operator="equal">
      <formula>"休"</formula>
    </cfRule>
  </conditionalFormatting>
  <conditionalFormatting sqref="G14:G17">
    <cfRule type="cellIs" dxfId="9759" priority="31" operator="equal">
      <formula>"雨"</formula>
    </cfRule>
    <cfRule type="cellIs" dxfId="9758" priority="32" operator="equal">
      <formula>"休"</formula>
    </cfRule>
  </conditionalFormatting>
  <conditionalFormatting sqref="U14:U17">
    <cfRule type="cellIs" dxfId="9757" priority="27" operator="equal">
      <formula>"雨"</formula>
    </cfRule>
    <cfRule type="cellIs" dxfId="9756" priority="28" operator="equal">
      <formula>"休"</formula>
    </cfRule>
  </conditionalFormatting>
  <conditionalFormatting sqref="T14:T17">
    <cfRule type="cellIs" dxfId="9755" priority="25" operator="equal">
      <formula>"雨"</formula>
    </cfRule>
    <cfRule type="cellIs" dxfId="9754" priority="26" operator="equal">
      <formula>"休"</formula>
    </cfRule>
  </conditionalFormatting>
  <conditionalFormatting sqref="AB14:AB17">
    <cfRule type="cellIs" dxfId="9753" priority="23" operator="equal">
      <formula>"雨"</formula>
    </cfRule>
    <cfRule type="cellIs" dxfId="9752" priority="24" operator="equal">
      <formula>"休"</formula>
    </cfRule>
  </conditionalFormatting>
  <conditionalFormatting sqref="AA14:AA17">
    <cfRule type="cellIs" dxfId="9751" priority="21" operator="equal">
      <formula>"雨"</formula>
    </cfRule>
    <cfRule type="cellIs" dxfId="9750" priority="22" operator="equal">
      <formula>"休"</formula>
    </cfRule>
  </conditionalFormatting>
  <conditionalFormatting sqref="AI31">
    <cfRule type="expression" dxfId="9749" priority="20">
      <formula>AI31="NG"</formula>
    </cfRule>
  </conditionalFormatting>
  <conditionalFormatting sqref="AI45">
    <cfRule type="expression" dxfId="9748" priority="19">
      <formula>AI45="NG"</formula>
    </cfRule>
  </conditionalFormatting>
  <conditionalFormatting sqref="AI59">
    <cfRule type="expression" dxfId="9747" priority="18">
      <formula>AI59="NG"</formula>
    </cfRule>
  </conditionalFormatting>
  <conditionalFormatting sqref="AI73">
    <cfRule type="expression" dxfId="9746" priority="17">
      <formula>AI73="NG"</formula>
    </cfRule>
  </conditionalFormatting>
  <conditionalFormatting sqref="AI87">
    <cfRule type="expression" dxfId="9745" priority="16">
      <formula>AI87="NG"</formula>
    </cfRule>
  </conditionalFormatting>
  <conditionalFormatting sqref="AI101">
    <cfRule type="expression" dxfId="9744" priority="15">
      <formula>AI101="NG"</formula>
    </cfRule>
  </conditionalFormatting>
  <conditionalFormatting sqref="AI115">
    <cfRule type="expression" dxfId="9743" priority="14">
      <formula>AI115="NG"</formula>
    </cfRule>
  </conditionalFormatting>
  <conditionalFormatting sqref="AI129">
    <cfRule type="expression" dxfId="9742" priority="13">
      <formula>AI129="NG"</formula>
    </cfRule>
  </conditionalFormatting>
  <conditionalFormatting sqref="AI143">
    <cfRule type="expression" dxfId="9741" priority="12">
      <formula>AI143="NG"</formula>
    </cfRule>
  </conditionalFormatting>
  <conditionalFormatting sqref="AI157">
    <cfRule type="expression" dxfId="9740" priority="11">
      <formula>AI157="NG"</formula>
    </cfRule>
  </conditionalFormatting>
  <conditionalFormatting sqref="AI171">
    <cfRule type="expression" dxfId="9739" priority="10">
      <formula>AI171="NG"</formula>
    </cfRule>
  </conditionalFormatting>
  <conditionalFormatting sqref="AI185">
    <cfRule type="expression" dxfId="9738" priority="9">
      <formula>AI185="NG"</formula>
    </cfRule>
  </conditionalFormatting>
  <conditionalFormatting sqref="AI199">
    <cfRule type="expression" dxfId="9737" priority="8">
      <formula>AI199="NG"</formula>
    </cfRule>
  </conditionalFormatting>
  <conditionalFormatting sqref="AI213">
    <cfRule type="expression" dxfId="9736" priority="7">
      <formula>AI213="NG"</formula>
    </cfRule>
  </conditionalFormatting>
  <conditionalFormatting sqref="AI227">
    <cfRule type="expression" dxfId="9735" priority="6">
      <formula>AI227="NG"</formula>
    </cfRule>
  </conditionalFormatting>
  <conditionalFormatting sqref="AI241">
    <cfRule type="expression" dxfId="9734" priority="5">
      <formula>AI241="NG"</formula>
    </cfRule>
  </conditionalFormatting>
  <conditionalFormatting sqref="AI255">
    <cfRule type="expression" dxfId="9733" priority="4">
      <formula>AI255="NG"</formula>
    </cfRule>
  </conditionalFormatting>
  <conditionalFormatting sqref="AI269">
    <cfRule type="expression" dxfId="9732" priority="3">
      <formula>AI269="NG"</formula>
    </cfRule>
  </conditionalFormatting>
  <conditionalFormatting sqref="AI283">
    <cfRule type="expression" dxfId="9731" priority="2">
      <formula>AI283="NG"</formula>
    </cfRule>
  </conditionalFormatting>
  <conditionalFormatting sqref="AI297">
    <cfRule type="expression" dxfId="9730" priority="1">
      <formula>AI297="NG"</formula>
    </cfRule>
  </conditionalFormatting>
  <dataValidations count="3">
    <dataValidation type="list" allowBlank="1" showInputMessage="1" showErrorMessage="1" sqref="C12:AG13 C26:AG27 C40:AG41 C54:AG55 C68:AG69 C82:AG83 C96:AG97 C110:AG111 C124:AG125 C138:AG139 C152:AG153 C166:AG167 C180:AG181 C194:AG195 C208:AG209 C222:AG223 C236:AG237 C250:AG251 C264:AG265 C278:AG279 C292:AG293">
      <formula1>"中止,夏休,冬休"</formula1>
    </dataValidation>
    <dataValidation type="list" showInputMessage="1" showErrorMessage="1" sqref="AA140:AA141 C156:AG157 E28:F29 C296:AG297 V56:V57 Z70:Z71 AD84:AD85 AB98:AB99 Y112:Y113 AD126:AD127 C170:AG171 C184:AG185 C198:AG199 C212:AG213 C226:AG227 C240:AG241 C254:AG255 C268:AG269 C282:AG283 C72:AG73 Z28:AA29 L28:M29 C30:AG31 H56:H57 O56:O57 AC56:AC57 AE42:AE43 E70:E71 S70:S71 L70:L71 C58:AG59 I84:I85 P84:P85 W84:W85 C128:AG129 G98:G99 N98:N99 U98:U99 C86:AG87 D112:D113 K112:K113 R112:R113 C100:AG101 I126:I127 P126:P127 W126:W127 C114:AG115 F140:F141 M140:M141 T140:T141 C142:AG143 S28:S29 J42:J43 Q42:Q43 X42:X43 C44:AG45 C16:AG17">
      <formula1>"休,雨"</formula1>
    </dataValidation>
    <dataValidation type="list" allowBlank="1" showInputMessage="1" showErrorMessage="1" sqref="AB140:AG141 C56:G57 C154:AG155 C294:AG295 P56:U57 T70:Y71 AF42:AG43 AE84:AG85 O98:T99 S112:X113 AE126:AG127 C168:AG169 C182:AG183 C196:AG197 C210:AG211 C224:AG225 C238:AG239 C252:AG253 C266:AG267 C280:AG281 AB28:AG29 T28:Y29 C42:I43 Y42:AD43 G28:K29 N28:R29 AD56:AG57 C28:D29 K42:P43 I56:N57 F70:K71 R42:W43 C70:D71 AA70:AG71 Q126:V127 W56:AB57 M70:R71 C84:H85 J84:O85 Q84:V85 X84:AC85 E112:J113 V98:AA99 C98:F99 C112:C113 H98:M99 AC98:AG99 L112:Q113 Z112:AG113 J126:O127 C126:H127 X126:AC127 C140:E141 G140:L141 N140:S141 U140:Z141 C14:AG15">
      <formula1>"休"</formula1>
    </dataValidation>
  </dataValidations>
  <pageMargins left="0.7" right="0.7" top="0.75" bottom="0.75" header="0.3" footer="0.3"/>
  <pageSetup paperSize="9" scale="58" orientation="portrait" r:id="rId1"/>
  <rowBreaks count="2" manualBreakCount="2">
    <brk id="132" max="34" man="1"/>
    <brk id="259" max="34" man="1"/>
  </rowBreaks>
  <colBreaks count="1" manualBreakCount="1">
    <brk id="35"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31"/>
  <sheetViews>
    <sheetView view="pageBreakPreview" zoomScale="60" zoomScaleNormal="50" workbookViewId="0">
      <selection activeCell="L15" sqref="L15"/>
    </sheetView>
  </sheetViews>
  <sheetFormatPr defaultColWidth="9" defaultRowHeight="13.2"/>
  <cols>
    <col min="1" max="1" width="1.77734375" style="1838" customWidth="1"/>
    <col min="2" max="2" width="5.33203125" style="1838" customWidth="1"/>
    <col min="3" max="4" width="7.77734375" style="1838" customWidth="1"/>
    <col min="5" max="5" width="10" style="1836" customWidth="1"/>
    <col min="6" max="36" width="3.77734375" style="1836" customWidth="1"/>
    <col min="37" max="37" width="7.109375" style="1838" customWidth="1"/>
    <col min="38" max="38" width="7.109375" style="1836" customWidth="1"/>
    <col min="39" max="39" width="7.109375" style="1838" customWidth="1"/>
    <col min="40" max="40" width="9.77734375" style="1897" customWidth="1"/>
    <col min="41" max="41" width="9.109375" style="1838" customWidth="1"/>
    <col min="42" max="16384" width="9" style="1838"/>
  </cols>
  <sheetData>
    <row r="1" spans="1:44" ht="19.2">
      <c r="A1" s="1891" t="s">
        <v>2463</v>
      </c>
      <c r="B1" s="1835"/>
      <c r="P1" s="1837"/>
      <c r="AI1" s="1892"/>
      <c r="AJ1" s="1892"/>
      <c r="AK1" s="1892"/>
      <c r="AL1" s="1892"/>
      <c r="AM1" s="1893"/>
      <c r="AN1" s="1894"/>
      <c r="AO1" s="1895" t="s">
        <v>2464</v>
      </c>
    </row>
    <row r="2" spans="1:44" ht="19.2">
      <c r="B2" s="1835"/>
      <c r="P2" s="1837"/>
      <c r="AI2" s="1838"/>
      <c r="AJ2" s="1896"/>
      <c r="AK2" s="1896"/>
      <c r="AL2" s="1896" t="s">
        <v>2465</v>
      </c>
      <c r="AM2" s="4142" t="s">
        <v>2466</v>
      </c>
      <c r="AN2" s="4142"/>
      <c r="AO2" s="4142"/>
    </row>
    <row r="3" spans="1:44" ht="19.2">
      <c r="B3" s="1835"/>
      <c r="P3" s="1837"/>
      <c r="AL3" s="1839"/>
    </row>
    <row r="4" spans="1:44" ht="19.8" thickBot="1">
      <c r="B4" s="1835"/>
      <c r="P4" s="1837"/>
      <c r="AL4" s="1839"/>
      <c r="AM4" s="4143" t="s">
        <v>2467</v>
      </c>
      <c r="AN4" s="4143"/>
      <c r="AO4" s="4143"/>
    </row>
    <row r="5" spans="1:44" s="1898" customFormat="1" ht="13.5" customHeight="1">
      <c r="B5" s="1899" t="s">
        <v>2468</v>
      </c>
      <c r="C5" s="1899"/>
      <c r="E5" s="1836" t="s">
        <v>1174</v>
      </c>
      <c r="F5" s="4144" t="str">
        <f>入力シート!C10</f>
        <v>○○校区道路改良工事</v>
      </c>
      <c r="G5" s="4144"/>
      <c r="H5" s="4144"/>
      <c r="I5" s="4144"/>
      <c r="J5" s="4144"/>
      <c r="K5" s="4144"/>
      <c r="L5" s="4144"/>
      <c r="M5" s="4144"/>
      <c r="N5" s="1866"/>
      <c r="O5" s="1900"/>
      <c r="P5" s="4145" t="s">
        <v>2469</v>
      </c>
      <c r="Q5" s="4146"/>
      <c r="R5" s="4146"/>
      <c r="S5" s="4146"/>
      <c r="T5" s="4146"/>
      <c r="U5" s="4149" t="e">
        <f>IF(AND(U7="未達成",AO8&lt;0.285),"未達成","達成")</f>
        <v>#DIV/0!</v>
      </c>
      <c r="V5" s="4149"/>
      <c r="W5" s="4149"/>
      <c r="X5" s="4150"/>
      <c r="AA5" s="4153" t="s">
        <v>2470</v>
      </c>
      <c r="AB5" s="4153"/>
      <c r="AC5" s="4154" t="s">
        <v>2471</v>
      </c>
      <c r="AD5" s="4154"/>
      <c r="AE5" s="4154"/>
      <c r="AF5" s="4154"/>
      <c r="AG5" s="4154" t="s">
        <v>2472</v>
      </c>
      <c r="AH5" s="4154"/>
      <c r="AI5" s="4154"/>
      <c r="AJ5" s="4154"/>
      <c r="AK5" s="4155" t="s">
        <v>1168</v>
      </c>
      <c r="AL5" s="4156" t="s">
        <v>2473</v>
      </c>
      <c r="AM5" s="4155" t="s">
        <v>2474</v>
      </c>
      <c r="AN5" s="4157" t="s">
        <v>2475</v>
      </c>
      <c r="AO5" s="4155" t="s">
        <v>2476</v>
      </c>
      <c r="AP5" s="1893"/>
      <c r="AQ5" s="1893"/>
      <c r="AR5" s="1893"/>
    </row>
    <row r="6" spans="1:44" s="1893" customFormat="1" ht="13.5" customHeight="1">
      <c r="B6" s="1899" t="s">
        <v>2477</v>
      </c>
      <c r="C6" s="1899"/>
      <c r="E6" s="1836" t="s">
        <v>1174</v>
      </c>
      <c r="F6" s="4158" t="s">
        <v>2478</v>
      </c>
      <c r="G6" s="4158"/>
      <c r="H6" s="4158"/>
      <c r="I6" s="4158"/>
      <c r="J6" s="1902"/>
      <c r="K6" s="1903"/>
      <c r="L6" s="1904"/>
      <c r="M6" s="1904"/>
      <c r="N6" s="1905"/>
      <c r="O6" s="1906"/>
      <c r="P6" s="4147"/>
      <c r="Q6" s="4148"/>
      <c r="R6" s="4148"/>
      <c r="S6" s="4148"/>
      <c r="T6" s="4148"/>
      <c r="U6" s="4151"/>
      <c r="V6" s="4151"/>
      <c r="W6" s="4151"/>
      <c r="X6" s="4152"/>
      <c r="AA6" s="4153"/>
      <c r="AB6" s="4153"/>
      <c r="AC6" s="4154"/>
      <c r="AD6" s="4154"/>
      <c r="AE6" s="4154"/>
      <c r="AF6" s="4154"/>
      <c r="AG6" s="4154"/>
      <c r="AH6" s="4154"/>
      <c r="AI6" s="4154"/>
      <c r="AJ6" s="4154"/>
      <c r="AK6" s="4155"/>
      <c r="AL6" s="4156"/>
      <c r="AM6" s="4155"/>
      <c r="AN6" s="4157"/>
      <c r="AO6" s="4155"/>
    </row>
    <row r="7" spans="1:44" s="1893" customFormat="1" ht="13.5" customHeight="1">
      <c r="B7" s="1899" t="s">
        <v>2479</v>
      </c>
      <c r="C7" s="1899"/>
      <c r="E7" s="1836" t="s">
        <v>1174</v>
      </c>
      <c r="F7" s="4159">
        <f>入力シート!C15</f>
        <v>45838</v>
      </c>
      <c r="G7" s="4159"/>
      <c r="H7" s="4159"/>
      <c r="I7" s="4159"/>
      <c r="J7" s="1907"/>
      <c r="K7" s="1903"/>
      <c r="L7" s="1904"/>
      <c r="M7" s="1904"/>
      <c r="N7" s="1905"/>
      <c r="O7" s="1908"/>
      <c r="P7" s="4160" t="s">
        <v>2480</v>
      </c>
      <c r="Q7" s="4161"/>
      <c r="R7" s="4161"/>
      <c r="S7" s="4161"/>
      <c r="T7" s="4161"/>
      <c r="U7" s="4162" t="str">
        <f>IF(COUNTIF(AO24:AO525,"NG")&gt;=1,"未達成","達成")</f>
        <v>達成</v>
      </c>
      <c r="V7" s="4162"/>
      <c r="W7" s="4162"/>
      <c r="X7" s="4163"/>
      <c r="AA7" s="4153"/>
      <c r="AB7" s="4153"/>
      <c r="AC7" s="4154"/>
      <c r="AD7" s="4154"/>
      <c r="AE7" s="4154"/>
      <c r="AF7" s="4154"/>
      <c r="AG7" s="4154"/>
      <c r="AH7" s="4154"/>
      <c r="AI7" s="4154"/>
      <c r="AJ7" s="4154"/>
      <c r="AK7" s="1909" t="s">
        <v>2481</v>
      </c>
      <c r="AL7" s="1910" t="s">
        <v>2482</v>
      </c>
      <c r="AM7" s="1911" t="s">
        <v>2483</v>
      </c>
      <c r="AN7" s="1912" t="s">
        <v>2484</v>
      </c>
      <c r="AO7" s="1909" t="s">
        <v>2485</v>
      </c>
    </row>
    <row r="8" spans="1:44" s="1893" customFormat="1" ht="13.5" customHeight="1" thickBot="1">
      <c r="B8" s="1913"/>
      <c r="C8" s="1914"/>
      <c r="E8" s="1915"/>
      <c r="F8" s="1916"/>
      <c r="G8" s="1914"/>
      <c r="H8" s="1903"/>
      <c r="I8" s="1903"/>
      <c r="J8" s="1903"/>
      <c r="K8" s="1903"/>
      <c r="L8" s="1903"/>
      <c r="M8" s="1903"/>
      <c r="N8" s="1905"/>
      <c r="P8" s="4072"/>
      <c r="Q8" s="4073"/>
      <c r="R8" s="4073"/>
      <c r="S8" s="4073"/>
      <c r="T8" s="4073"/>
      <c r="U8" s="4164"/>
      <c r="V8" s="4164"/>
      <c r="W8" s="4164"/>
      <c r="X8" s="4165"/>
      <c r="AA8" s="4166" t="s">
        <v>2486</v>
      </c>
      <c r="AB8" s="4166"/>
      <c r="AC8" s="4167" t="s">
        <v>2487</v>
      </c>
      <c r="AD8" s="4167"/>
      <c r="AE8" s="4167"/>
      <c r="AF8" s="4167"/>
      <c r="AG8" s="4168" t="s">
        <v>2488</v>
      </c>
      <c r="AH8" s="4168"/>
      <c r="AI8" s="4168"/>
      <c r="AJ8" s="4168"/>
      <c r="AK8" s="1917">
        <f>IFERROR((AK29+AK53+AK77+AK101+AK125+AK149+AK173+AK197+AK221+AK245+AK269+AK293+AK317+AK341+AK365+AK389+AK413+AK437+AK461+AK485+AK509),"")</f>
        <v>0</v>
      </c>
      <c r="AL8" s="1917">
        <f>IFERROR((AL29+AL53+AL77+AL101+AL125+AL149+AL173+AL197+AL221+AL245+AL269+AL293+AL317+AL341+AL365+AL389+AL413+AL437+AL461+AL485+AL509),"")</f>
        <v>0</v>
      </c>
      <c r="AM8" s="1917">
        <f>IFERROR((AM29+AM53+AM77+AM101+AM125+AM149+AM173+AM197+AM221+AM245+AM269+AM293+AM317+AM341+AM365+AM389+AM413+AM437+AM461+AM485+AM509),"")</f>
        <v>0</v>
      </c>
      <c r="AN8" s="1918" t="str">
        <f>IFERROR(ROUND(AM8/AK8,3),"")</f>
        <v/>
      </c>
      <c r="AO8" s="4169" t="e">
        <f>ROUND(AVERAGE(AN8:AN21),3)</f>
        <v>#DIV/0!</v>
      </c>
    </row>
    <row r="9" spans="1:44" s="1893" customFormat="1" ht="13.5" customHeight="1">
      <c r="B9" s="4170" t="s">
        <v>1181</v>
      </c>
      <c r="C9" s="4170"/>
      <c r="E9" s="1836" t="s">
        <v>1174</v>
      </c>
      <c r="F9" s="4171" t="e">
        <f>+F7-F6+1</f>
        <v>#VALUE!</v>
      </c>
      <c r="G9" s="4171"/>
      <c r="H9" s="4171"/>
      <c r="I9" s="1919"/>
      <c r="J9" s="1903"/>
      <c r="K9" s="1903"/>
      <c r="L9" s="1903"/>
      <c r="M9" s="1903"/>
      <c r="N9" s="1905"/>
      <c r="O9" s="1905"/>
      <c r="Y9" s="1920"/>
      <c r="AA9" s="4166"/>
      <c r="AB9" s="4166"/>
      <c r="AC9" s="4167"/>
      <c r="AD9" s="4167"/>
      <c r="AE9" s="4167"/>
      <c r="AF9" s="4167"/>
      <c r="AG9" s="4172" t="s">
        <v>2489</v>
      </c>
      <c r="AH9" s="4172"/>
      <c r="AI9" s="4172"/>
      <c r="AJ9" s="4172"/>
      <c r="AK9" s="1921">
        <f t="shared" ref="AK9:AM13" si="0">IFERROR((AK30+AK54+AK78+AK102+AK126+AK150+AK174+AK198+AK222+AK246+AK270+AK294+AK318+AK342+AK366+AK390+AK414+AK438+AK462+AK486+AK510),"")</f>
        <v>0</v>
      </c>
      <c r="AL9" s="1921">
        <f t="shared" si="0"/>
        <v>0</v>
      </c>
      <c r="AM9" s="1921">
        <f t="shared" si="0"/>
        <v>0</v>
      </c>
      <c r="AN9" s="1922" t="str">
        <f t="shared" ref="AN9:AN12" si="1">IFERROR(ROUND(AM9/AK9,3),"")</f>
        <v/>
      </c>
      <c r="AO9" s="4169"/>
    </row>
    <row r="10" spans="1:44" s="1893" customFormat="1" ht="13.5" customHeight="1">
      <c r="B10" s="1923"/>
      <c r="K10" s="1905"/>
      <c r="L10" s="1905"/>
      <c r="M10" s="1905"/>
      <c r="N10" s="1905"/>
      <c r="O10" s="1905"/>
      <c r="P10" s="1905"/>
      <c r="Q10" s="1905"/>
      <c r="R10" s="1924"/>
      <c r="S10" s="1924"/>
      <c r="T10" s="1925"/>
      <c r="U10" s="1925"/>
      <c r="V10" s="1925"/>
      <c r="W10" s="1892"/>
      <c r="X10" s="1920"/>
      <c r="Y10" s="1920"/>
      <c r="AA10" s="4166"/>
      <c r="AB10" s="4166"/>
      <c r="AC10" s="4167"/>
      <c r="AD10" s="4167"/>
      <c r="AE10" s="4167"/>
      <c r="AF10" s="4167"/>
      <c r="AG10" s="4172" t="s">
        <v>2490</v>
      </c>
      <c r="AH10" s="4172"/>
      <c r="AI10" s="4172"/>
      <c r="AJ10" s="4172"/>
      <c r="AK10" s="1921">
        <f t="shared" si="0"/>
        <v>0</v>
      </c>
      <c r="AL10" s="1921">
        <f t="shared" si="0"/>
        <v>0</v>
      </c>
      <c r="AM10" s="1921">
        <f t="shared" si="0"/>
        <v>0</v>
      </c>
      <c r="AN10" s="1922" t="str">
        <f t="shared" si="1"/>
        <v/>
      </c>
      <c r="AO10" s="4169"/>
    </row>
    <row r="11" spans="1:44" s="1893" customFormat="1" ht="13.5" customHeight="1">
      <c r="B11" s="1923"/>
      <c r="C11" s="1906"/>
      <c r="D11" s="1906"/>
      <c r="E11" s="1915"/>
      <c r="F11" s="1915"/>
      <c r="G11" s="1915"/>
      <c r="H11" s="1905"/>
      <c r="I11" s="1905"/>
      <c r="J11" s="1905"/>
      <c r="K11" s="1905"/>
      <c r="L11" s="1905"/>
      <c r="M11" s="1905"/>
      <c r="N11" s="1905"/>
      <c r="O11" s="1905"/>
      <c r="P11" s="1905"/>
      <c r="Q11" s="1905"/>
      <c r="R11" s="1924"/>
      <c r="S11" s="1924"/>
      <c r="T11" s="1925"/>
      <c r="U11" s="1925"/>
      <c r="V11" s="1925"/>
      <c r="W11" s="1892"/>
      <c r="X11" s="1920"/>
      <c r="Y11" s="1920"/>
      <c r="AA11" s="4166"/>
      <c r="AB11" s="4166"/>
      <c r="AC11" s="4167"/>
      <c r="AD11" s="4167"/>
      <c r="AE11" s="4167"/>
      <c r="AF11" s="4167"/>
      <c r="AG11" s="4172" t="s">
        <v>2491</v>
      </c>
      <c r="AH11" s="4172"/>
      <c r="AI11" s="4172"/>
      <c r="AJ11" s="4172"/>
      <c r="AK11" s="1921">
        <f t="shared" si="0"/>
        <v>0</v>
      </c>
      <c r="AL11" s="1921">
        <f t="shared" si="0"/>
        <v>0</v>
      </c>
      <c r="AM11" s="1921">
        <f t="shared" si="0"/>
        <v>0</v>
      </c>
      <c r="AN11" s="1922" t="str">
        <f t="shared" si="1"/>
        <v/>
      </c>
      <c r="AO11" s="4169"/>
    </row>
    <row r="12" spans="1:44" s="1893" customFormat="1" ht="13.5" customHeight="1">
      <c r="B12" s="1923"/>
      <c r="C12" s="1906"/>
      <c r="D12" s="1906"/>
      <c r="E12" s="1915"/>
      <c r="F12" s="1915"/>
      <c r="G12" s="1915"/>
      <c r="H12" s="1905"/>
      <c r="I12" s="1905"/>
      <c r="J12" s="1905"/>
      <c r="K12" s="1905"/>
      <c r="L12" s="1905"/>
      <c r="M12" s="1905"/>
      <c r="N12" s="1905"/>
      <c r="O12" s="1905"/>
      <c r="P12" s="1905"/>
      <c r="Q12" s="1905"/>
      <c r="R12" s="1924"/>
      <c r="S12" s="1924"/>
      <c r="T12" s="1925"/>
      <c r="U12" s="1925"/>
      <c r="V12" s="1925"/>
      <c r="W12" s="1892"/>
      <c r="X12" s="1892"/>
      <c r="Y12" s="1892"/>
      <c r="AA12" s="4166"/>
      <c r="AB12" s="4166"/>
      <c r="AC12" s="4167"/>
      <c r="AD12" s="4167"/>
      <c r="AE12" s="4167"/>
      <c r="AF12" s="4167"/>
      <c r="AG12" s="4173" t="s">
        <v>2492</v>
      </c>
      <c r="AH12" s="4173"/>
      <c r="AI12" s="4173"/>
      <c r="AJ12" s="4173"/>
      <c r="AK12" s="1921">
        <f t="shared" si="0"/>
        <v>0</v>
      </c>
      <c r="AL12" s="1921">
        <f t="shared" si="0"/>
        <v>0</v>
      </c>
      <c r="AM12" s="1921">
        <f t="shared" si="0"/>
        <v>0</v>
      </c>
      <c r="AN12" s="1922" t="str">
        <f t="shared" si="1"/>
        <v/>
      </c>
      <c r="AO12" s="4169"/>
    </row>
    <row r="13" spans="1:44" s="1893" customFormat="1" ht="13.5" customHeight="1">
      <c r="B13" s="1923"/>
      <c r="C13" s="1906"/>
      <c r="D13" s="1906"/>
      <c r="E13" s="1915"/>
      <c r="F13" s="1915"/>
      <c r="G13" s="1915"/>
      <c r="H13" s="1905"/>
      <c r="I13" s="1905"/>
      <c r="J13" s="1905"/>
      <c r="K13" s="1905"/>
      <c r="L13" s="1905"/>
      <c r="M13" s="1905"/>
      <c r="N13" s="1905"/>
      <c r="O13" s="1905"/>
      <c r="P13" s="1905"/>
      <c r="Q13" s="1905"/>
      <c r="R13" s="1924"/>
      <c r="S13" s="1924"/>
      <c r="T13" s="1925"/>
      <c r="U13" s="1925"/>
      <c r="V13" s="1925"/>
      <c r="W13" s="1892"/>
      <c r="X13" s="1892"/>
      <c r="Y13" s="1892"/>
      <c r="AA13" s="4166"/>
      <c r="AB13" s="4166"/>
      <c r="AC13" s="4167"/>
      <c r="AD13" s="4167"/>
      <c r="AE13" s="4167"/>
      <c r="AF13" s="4167"/>
      <c r="AG13" s="4174"/>
      <c r="AH13" s="4174"/>
      <c r="AI13" s="4174"/>
      <c r="AJ13" s="4174"/>
      <c r="AK13" s="1926" t="str">
        <f t="shared" si="0"/>
        <v/>
      </c>
      <c r="AL13" s="1927" t="str">
        <f t="shared" si="0"/>
        <v/>
      </c>
      <c r="AM13" s="1927" t="str">
        <f t="shared" si="0"/>
        <v/>
      </c>
      <c r="AN13" s="1928" t="str">
        <f>IFERROR(ROUND(AM13/AK13,3),"")</f>
        <v/>
      </c>
      <c r="AO13" s="4169"/>
    </row>
    <row r="14" spans="1:44" s="1893" customFormat="1" ht="13.5" customHeight="1">
      <c r="B14" s="1923"/>
      <c r="C14" s="1906"/>
      <c r="D14" s="1906"/>
      <c r="E14" s="1915"/>
      <c r="F14" s="1915"/>
      <c r="G14" s="1915"/>
      <c r="H14" s="1905"/>
      <c r="I14" s="1905"/>
      <c r="J14" s="1905"/>
      <c r="K14" s="1905"/>
      <c r="L14" s="1905"/>
      <c r="M14" s="1905"/>
      <c r="N14" s="1905"/>
      <c r="O14" s="1905"/>
      <c r="P14" s="1905"/>
      <c r="Q14" s="1905"/>
      <c r="R14" s="1924"/>
      <c r="S14" s="1924"/>
      <c r="T14" s="1925"/>
      <c r="U14" s="1925"/>
      <c r="V14" s="1925"/>
      <c r="W14" s="1892"/>
      <c r="X14" s="1892"/>
      <c r="AA14" s="4154" t="s">
        <v>2493</v>
      </c>
      <c r="AB14" s="4154"/>
      <c r="AC14" s="4175" t="s">
        <v>2494</v>
      </c>
      <c r="AD14" s="4175"/>
      <c r="AE14" s="4175"/>
      <c r="AF14" s="4175"/>
      <c r="AG14" s="4176" t="s">
        <v>2488</v>
      </c>
      <c r="AH14" s="4176"/>
      <c r="AI14" s="4176"/>
      <c r="AJ14" s="4177"/>
      <c r="AK14" s="1917">
        <f>IFERROR((AK36+AK60+AK84+AK108+AK132+AK156+AK180+AK204+AK228+AK252+AK276+AK300+AK324+AK348+AK372+AK396+AK420+AK444+AK468+AK492+AK516),"")</f>
        <v>0</v>
      </c>
      <c r="AL14" s="1917">
        <f t="shared" ref="AL14:AM15" si="2">IFERROR((AL36+AL60+AL84+AL108+AL132+AL156+AL180+AL204+AL228+AL252+AL276+AL300+AL324+AL348+AL372+AL396+AL420+AL444+AL468+AL492+AL516),"")</f>
        <v>0</v>
      </c>
      <c r="AM14" s="1917">
        <f t="shared" si="2"/>
        <v>0</v>
      </c>
      <c r="AN14" s="1918" t="str">
        <f>IFERROR(ROUND(AM14/AK14,3),"")</f>
        <v/>
      </c>
      <c r="AO14" s="4169"/>
    </row>
    <row r="15" spans="1:44" s="1893" customFormat="1" ht="13.5" customHeight="1">
      <c r="B15" s="1923"/>
      <c r="C15" s="1906"/>
      <c r="D15" s="1906"/>
      <c r="E15" s="1915"/>
      <c r="F15" s="1915"/>
      <c r="G15" s="1915"/>
      <c r="H15" s="1905"/>
      <c r="I15" s="1905"/>
      <c r="J15" s="1905"/>
      <c r="K15" s="1905"/>
      <c r="L15" s="1905"/>
      <c r="M15" s="1905"/>
      <c r="N15" s="1905"/>
      <c r="O15" s="1905"/>
      <c r="P15" s="1905"/>
      <c r="Q15" s="1905"/>
      <c r="R15" s="1924"/>
      <c r="S15" s="1924"/>
      <c r="T15" s="1925"/>
      <c r="U15" s="1925"/>
      <c r="V15" s="1925"/>
      <c r="W15" s="1892"/>
      <c r="X15" s="1892"/>
      <c r="Y15" s="1892"/>
      <c r="AA15" s="4154"/>
      <c r="AB15" s="4154"/>
      <c r="AC15" s="4175"/>
      <c r="AD15" s="4175"/>
      <c r="AE15" s="4175"/>
      <c r="AF15" s="4175"/>
      <c r="AG15" s="4178" t="s">
        <v>2489</v>
      </c>
      <c r="AH15" s="4179"/>
      <c r="AI15" s="4179"/>
      <c r="AJ15" s="4180"/>
      <c r="AK15" s="1921">
        <f>IFERROR((AK37+AK61+AK85+AK109+AK133+AK157+AK181+AK205+AK229+AK253+AK277+AK301+AK325+AK349+AK373+AK397+AK421+AK445+AK469+AK493+AK517),"")</f>
        <v>0</v>
      </c>
      <c r="AL15" s="1921">
        <f t="shared" si="2"/>
        <v>0</v>
      </c>
      <c r="AM15" s="1921">
        <f t="shared" si="2"/>
        <v>0</v>
      </c>
      <c r="AN15" s="1922" t="str">
        <f t="shared" ref="AN15:AN17" si="3">IFERROR(ROUND(AM15/AK15,3),"")</f>
        <v/>
      </c>
      <c r="AO15" s="4169"/>
    </row>
    <row r="16" spans="1:44" s="1893" customFormat="1" ht="13.5" customHeight="1">
      <c r="B16" s="1923"/>
      <c r="C16" s="1906"/>
      <c r="D16" s="1906"/>
      <c r="E16" s="1915"/>
      <c r="F16" s="1915"/>
      <c r="G16" s="1915"/>
      <c r="H16" s="1905"/>
      <c r="I16" s="1905"/>
      <c r="J16" s="1905"/>
      <c r="K16" s="1905"/>
      <c r="L16" s="1905"/>
      <c r="M16" s="1905"/>
      <c r="N16" s="1905"/>
      <c r="O16" s="1905"/>
      <c r="P16" s="1905"/>
      <c r="Q16" s="1905"/>
      <c r="R16" s="1924"/>
      <c r="S16" s="1924"/>
      <c r="T16" s="1925"/>
      <c r="U16" s="1925"/>
      <c r="V16" s="1925"/>
      <c r="W16" s="1892"/>
      <c r="X16" s="1892"/>
      <c r="Y16" s="1892"/>
      <c r="AA16" s="4154"/>
      <c r="AB16" s="4154"/>
      <c r="AC16" s="4175"/>
      <c r="AD16" s="4175"/>
      <c r="AE16" s="4175"/>
      <c r="AF16" s="4175"/>
      <c r="AG16" s="4178"/>
      <c r="AH16" s="4179"/>
      <c r="AI16" s="4179"/>
      <c r="AJ16" s="4180"/>
      <c r="AK16" s="1921" t="str">
        <f t="shared" ref="AK16:AM17" si="4">IFERROR((AK38+AK62+AK86+AK110+AK134+AK158+AK182+AK206+AK230+AK254+AK278+AK302+AK326+AK350+AK374+AK398+AK422+AK446+AK470+AK494+AK518),"")</f>
        <v/>
      </c>
      <c r="AL16" s="1921" t="str">
        <f t="shared" si="4"/>
        <v/>
      </c>
      <c r="AM16" s="1921" t="str">
        <f t="shared" si="4"/>
        <v/>
      </c>
      <c r="AN16" s="1922" t="str">
        <f t="shared" si="3"/>
        <v/>
      </c>
      <c r="AO16" s="4169"/>
    </row>
    <row r="17" spans="1:44" s="1893" customFormat="1" ht="13.5" customHeight="1">
      <c r="B17" s="1923"/>
      <c r="C17" s="1906"/>
      <c r="D17" s="1906"/>
      <c r="E17" s="1915"/>
      <c r="F17" s="1915"/>
      <c r="G17" s="1915"/>
      <c r="H17" s="1905"/>
      <c r="I17" s="1905"/>
      <c r="J17" s="1905"/>
      <c r="K17" s="1905"/>
      <c r="L17" s="1905"/>
      <c r="M17" s="1905"/>
      <c r="N17" s="1905"/>
      <c r="O17" s="1905"/>
      <c r="P17" s="1905"/>
      <c r="Q17" s="1905"/>
      <c r="R17" s="1924"/>
      <c r="S17" s="1924"/>
      <c r="T17" s="1925"/>
      <c r="U17" s="1925"/>
      <c r="V17" s="1925"/>
      <c r="W17" s="1892"/>
      <c r="X17" s="1892"/>
      <c r="Y17" s="1892"/>
      <c r="AA17" s="4154"/>
      <c r="AB17" s="4154"/>
      <c r="AC17" s="4175"/>
      <c r="AD17" s="4175"/>
      <c r="AE17" s="4175"/>
      <c r="AF17" s="4175"/>
      <c r="AG17" s="4174"/>
      <c r="AH17" s="4174"/>
      <c r="AI17" s="4174"/>
      <c r="AJ17" s="4174"/>
      <c r="AK17" s="1927" t="str">
        <f t="shared" si="4"/>
        <v/>
      </c>
      <c r="AL17" s="1927" t="str">
        <f t="shared" si="4"/>
        <v/>
      </c>
      <c r="AM17" s="1927" t="str">
        <f t="shared" si="4"/>
        <v/>
      </c>
      <c r="AN17" s="1928" t="str">
        <f t="shared" si="3"/>
        <v/>
      </c>
      <c r="AO17" s="4169"/>
    </row>
    <row r="18" spans="1:44" s="1893" customFormat="1" ht="13.5" customHeight="1">
      <c r="B18" s="1923"/>
      <c r="C18" s="1906"/>
      <c r="D18" s="1906"/>
      <c r="E18" s="1915"/>
      <c r="F18" s="1915"/>
      <c r="G18" s="1915"/>
      <c r="H18" s="1905"/>
      <c r="I18" s="1905"/>
      <c r="J18" s="1905"/>
      <c r="K18" s="1905"/>
      <c r="L18" s="1905"/>
      <c r="M18" s="1905"/>
      <c r="N18" s="1905"/>
      <c r="O18" s="1905"/>
      <c r="P18" s="1905"/>
      <c r="Q18" s="1905"/>
      <c r="R18" s="1924"/>
      <c r="S18" s="1924"/>
      <c r="T18" s="1925"/>
      <c r="U18" s="1925"/>
      <c r="V18" s="1925"/>
      <c r="W18" s="1892"/>
      <c r="X18" s="1892"/>
      <c r="Y18" s="1892"/>
      <c r="AA18" s="4154"/>
      <c r="AB18" s="4154"/>
      <c r="AC18" s="4175" t="s">
        <v>2495</v>
      </c>
      <c r="AD18" s="4175"/>
      <c r="AE18" s="4175"/>
      <c r="AF18" s="4175"/>
      <c r="AG18" s="4175" t="s">
        <v>2489</v>
      </c>
      <c r="AH18" s="4175"/>
      <c r="AI18" s="4175"/>
      <c r="AJ18" s="4175"/>
      <c r="AK18" s="1917">
        <f>IFERROR((AK41+AK65+AK89+AK113+AK137+AK161+AK185+AK209+AK233+AK257+AK281+AK305+AK329+AK353+AK377+AK401+AK425+AK449+AK473+AK497+AK521),"")</f>
        <v>0</v>
      </c>
      <c r="AL18" s="1917">
        <f t="shared" ref="AL18:AM18" si="5">IFERROR((AL41+AL65+AL89+AL113+AL137+AL161+AL185+AL209+AL233+AL257+AL281+AL305+AL329+AL353+AL377+AL401+AL425+AL449+AL473+AL497+AL521),"")</f>
        <v>0</v>
      </c>
      <c r="AM18" s="1917">
        <f t="shared" si="5"/>
        <v>0</v>
      </c>
      <c r="AN18" s="1918" t="str">
        <f>IFERROR(ROUND(AM18/AK18,3),"")</f>
        <v/>
      </c>
      <c r="AO18" s="4169"/>
    </row>
    <row r="19" spans="1:44" s="1893" customFormat="1" ht="13.5" customHeight="1">
      <c r="B19" s="1923"/>
      <c r="C19" s="1906"/>
      <c r="D19" s="1906"/>
      <c r="E19" s="1915"/>
      <c r="F19" s="1915"/>
      <c r="G19" s="1915"/>
      <c r="H19" s="1905"/>
      <c r="I19" s="1905"/>
      <c r="J19" s="1905"/>
      <c r="K19" s="1905"/>
      <c r="L19" s="1905"/>
      <c r="M19" s="1905"/>
      <c r="N19" s="1905"/>
      <c r="O19" s="1905"/>
      <c r="P19" s="1905"/>
      <c r="Q19" s="1905"/>
      <c r="R19" s="1924"/>
      <c r="S19" s="1924"/>
      <c r="T19" s="1925"/>
      <c r="U19" s="1925"/>
      <c r="V19" s="1925"/>
      <c r="W19" s="1892"/>
      <c r="X19" s="1892"/>
      <c r="Y19" s="1892"/>
      <c r="Z19" s="1892"/>
      <c r="AA19" s="4154"/>
      <c r="AB19" s="4154"/>
      <c r="AC19" s="4175"/>
      <c r="AD19" s="4175"/>
      <c r="AE19" s="4175"/>
      <c r="AF19" s="4175"/>
      <c r="AG19" s="4175"/>
      <c r="AH19" s="4175"/>
      <c r="AI19" s="4175"/>
      <c r="AJ19" s="4175"/>
      <c r="AK19" s="1921" t="str">
        <f t="shared" ref="AK19:AM21" si="6">IFERROR((AK42+AK66+AK90+AK114+AK138+AK162+AK186+AK210+AK234+AK258+AK282+AK306+AK330+AK354+AK378+AK402+AK426+AK450+AK474+AK498+AK522),"")</f>
        <v/>
      </c>
      <c r="AL19" s="1921" t="str">
        <f t="shared" si="6"/>
        <v/>
      </c>
      <c r="AM19" s="1921" t="str">
        <f t="shared" si="6"/>
        <v/>
      </c>
      <c r="AN19" s="1922" t="str">
        <f t="shared" ref="AN19:AN21" si="7">IFERROR(ROUND(AM19/AK19,3),"")</f>
        <v/>
      </c>
      <c r="AO19" s="4169"/>
    </row>
    <row r="20" spans="1:44" s="1893" customFormat="1" ht="13.5" customHeight="1">
      <c r="B20" s="1923"/>
      <c r="C20" s="1906"/>
      <c r="D20" s="1906"/>
      <c r="E20" s="1915"/>
      <c r="F20" s="1915"/>
      <c r="G20" s="1915"/>
      <c r="H20" s="1905"/>
      <c r="I20" s="1905"/>
      <c r="J20" s="1905"/>
      <c r="K20" s="1905"/>
      <c r="L20" s="1905"/>
      <c r="M20" s="1905"/>
      <c r="N20" s="1905"/>
      <c r="O20" s="1905"/>
      <c r="P20" s="1905"/>
      <c r="Q20" s="1905"/>
      <c r="R20" s="1924"/>
      <c r="S20" s="1924"/>
      <c r="T20" s="1925"/>
      <c r="U20" s="1925"/>
      <c r="V20" s="1925"/>
      <c r="W20" s="1929"/>
      <c r="X20" s="1929"/>
      <c r="Y20" s="1929"/>
      <c r="Z20" s="1929"/>
      <c r="AA20" s="4154"/>
      <c r="AB20" s="4154"/>
      <c r="AC20" s="4175"/>
      <c r="AD20" s="4175"/>
      <c r="AE20" s="4175"/>
      <c r="AF20" s="4175"/>
      <c r="AG20" s="4175"/>
      <c r="AH20" s="4175"/>
      <c r="AI20" s="4175"/>
      <c r="AJ20" s="4175"/>
      <c r="AK20" s="1921" t="str">
        <f t="shared" si="6"/>
        <v/>
      </c>
      <c r="AL20" s="1921" t="str">
        <f t="shared" si="6"/>
        <v/>
      </c>
      <c r="AM20" s="1921" t="str">
        <f t="shared" si="6"/>
        <v/>
      </c>
      <c r="AN20" s="1922" t="str">
        <f t="shared" si="7"/>
        <v/>
      </c>
      <c r="AO20" s="4169"/>
    </row>
    <row r="21" spans="1:44" s="1893" customFormat="1" ht="13.5" customHeight="1">
      <c r="B21" s="1923"/>
      <c r="C21" s="1906"/>
      <c r="D21" s="1906"/>
      <c r="E21" s="1915"/>
      <c r="F21" s="1915"/>
      <c r="G21" s="1915"/>
      <c r="H21" s="1905"/>
      <c r="I21" s="1905"/>
      <c r="J21" s="1905"/>
      <c r="K21" s="1905"/>
      <c r="L21" s="1905"/>
      <c r="M21" s="1905"/>
      <c r="N21" s="1905"/>
      <c r="O21" s="1905"/>
      <c r="P21" s="1905"/>
      <c r="Q21" s="1905"/>
      <c r="R21" s="1924"/>
      <c r="S21" s="1924"/>
      <c r="T21" s="1925"/>
      <c r="U21" s="1925"/>
      <c r="V21" s="1925"/>
      <c r="W21" s="1929"/>
      <c r="X21" s="1929"/>
      <c r="Y21" s="1929"/>
      <c r="Z21" s="1929"/>
      <c r="AA21" s="4154"/>
      <c r="AB21" s="4154"/>
      <c r="AC21" s="4175"/>
      <c r="AD21" s="4175"/>
      <c r="AE21" s="4175"/>
      <c r="AF21" s="4175"/>
      <c r="AG21" s="4175"/>
      <c r="AH21" s="4175"/>
      <c r="AI21" s="4175"/>
      <c r="AJ21" s="4175"/>
      <c r="AK21" s="1930" t="str">
        <f t="shared" si="6"/>
        <v/>
      </c>
      <c r="AL21" s="1930" t="str">
        <f t="shared" si="6"/>
        <v/>
      </c>
      <c r="AM21" s="1930" t="str">
        <f t="shared" si="6"/>
        <v/>
      </c>
      <c r="AN21" s="1931" t="str">
        <f t="shared" si="7"/>
        <v/>
      </c>
      <c r="AO21" s="4169"/>
    </row>
    <row r="22" spans="1:44" ht="18" customHeight="1">
      <c r="E22" s="1847"/>
      <c r="F22" s="1847"/>
      <c r="G22" s="1847"/>
      <c r="H22" s="1847"/>
      <c r="J22" s="1848"/>
      <c r="K22" s="1848"/>
      <c r="L22" s="1848"/>
      <c r="M22" s="1848"/>
      <c r="N22" s="1849"/>
      <c r="O22" s="1850"/>
      <c r="P22" s="1850"/>
      <c r="Q22" s="1850"/>
      <c r="S22" s="1851"/>
      <c r="T22" s="1851"/>
      <c r="U22" s="1851"/>
      <c r="AD22" s="1846"/>
      <c r="AE22" s="1852"/>
      <c r="AF22" s="1852"/>
      <c r="AG22" s="1852"/>
      <c r="AH22" s="1852"/>
      <c r="AI22" s="1852"/>
      <c r="AJ22" s="1852"/>
      <c r="AK22" s="1852"/>
      <c r="AL22" s="1845"/>
    </row>
    <row r="23" spans="1:44" ht="13.5" hidden="1" customHeight="1">
      <c r="F23" s="1838" t="e">
        <f>YEAR(F6)</f>
        <v>#VALUE!</v>
      </c>
      <c r="G23" s="1838" t="e">
        <f>MONTH(F6)</f>
        <v>#VALUE!</v>
      </c>
      <c r="H23" s="1838"/>
      <c r="I23" s="1853" t="e">
        <f>DATE(F23,G23,1)</f>
        <v>#VALUE!</v>
      </c>
      <c r="Z23" s="1854"/>
      <c r="AA23" s="1854"/>
      <c r="AB23" s="1854"/>
      <c r="AC23" s="1854"/>
      <c r="AD23" s="1854"/>
      <c r="AE23" s="1854"/>
      <c r="AF23" s="1854"/>
      <c r="AG23" s="1854"/>
      <c r="AH23" s="1854"/>
      <c r="AI23" s="1854"/>
      <c r="AJ23" s="1854"/>
    </row>
    <row r="24" spans="1:44" ht="13.5" customHeight="1">
      <c r="B24" s="4194"/>
      <c r="C24" s="4195"/>
      <c r="D24" s="4196"/>
      <c r="E24" s="1855" t="s">
        <v>2454</v>
      </c>
      <c r="F24" s="4126" t="e">
        <f>F25</f>
        <v>#VALUE!</v>
      </c>
      <c r="G24" s="4088"/>
      <c r="H24" s="4088"/>
      <c r="I24" s="4088"/>
      <c r="J24" s="4088"/>
      <c r="K24" s="4088"/>
      <c r="L24" s="4088"/>
      <c r="M24" s="4088"/>
      <c r="N24" s="4088"/>
      <c r="O24" s="4088"/>
      <c r="P24" s="4088"/>
      <c r="Q24" s="4088"/>
      <c r="R24" s="4088"/>
      <c r="S24" s="4088"/>
      <c r="T24" s="4088"/>
      <c r="U24" s="4088"/>
      <c r="V24" s="4088"/>
      <c r="W24" s="4088"/>
      <c r="X24" s="4088"/>
      <c r="Y24" s="4088"/>
      <c r="Z24" s="4088"/>
      <c r="AA24" s="4088"/>
      <c r="AB24" s="4088"/>
      <c r="AC24" s="4088"/>
      <c r="AD24" s="4088"/>
      <c r="AE24" s="4088"/>
      <c r="AF24" s="4088"/>
      <c r="AG24" s="4088"/>
      <c r="AH24" s="4088"/>
      <c r="AI24" s="4088"/>
      <c r="AJ24" s="4088"/>
      <c r="AK24" s="4155" t="s">
        <v>2496</v>
      </c>
      <c r="AL24" s="4202" t="s">
        <v>2497</v>
      </c>
      <c r="AM24" s="4155" t="s">
        <v>2474</v>
      </c>
      <c r="AN24" s="4157" t="s">
        <v>2498</v>
      </c>
      <c r="AO24" s="4155" t="s">
        <v>2499</v>
      </c>
      <c r="AQ24" s="4181" t="s">
        <v>2500</v>
      </c>
      <c r="AR24" s="4181" t="s">
        <v>2501</v>
      </c>
    </row>
    <row r="25" spans="1:44" ht="13.5" hidden="1" customHeight="1">
      <c r="B25" s="4197"/>
      <c r="C25" s="4198"/>
      <c r="D25" s="4199"/>
      <c r="E25" s="1856"/>
      <c r="F25" s="1857" t="e">
        <f>DATE($F23,$G23,1)</f>
        <v>#VALUE!</v>
      </c>
      <c r="G25" s="1858" t="e">
        <f>F25+1</f>
        <v>#VALUE!</v>
      </c>
      <c r="H25" s="1858" t="e">
        <f t="shared" ref="H25:AJ25" si="8">G25+1</f>
        <v>#VALUE!</v>
      </c>
      <c r="I25" s="1858" t="e">
        <f t="shared" si="8"/>
        <v>#VALUE!</v>
      </c>
      <c r="J25" s="1858" t="e">
        <f t="shared" si="8"/>
        <v>#VALUE!</v>
      </c>
      <c r="K25" s="1858" t="e">
        <f t="shared" si="8"/>
        <v>#VALUE!</v>
      </c>
      <c r="L25" s="1858" t="e">
        <f t="shared" si="8"/>
        <v>#VALUE!</v>
      </c>
      <c r="M25" s="1858" t="e">
        <f t="shared" si="8"/>
        <v>#VALUE!</v>
      </c>
      <c r="N25" s="1858" t="e">
        <f t="shared" si="8"/>
        <v>#VALUE!</v>
      </c>
      <c r="O25" s="1858" t="e">
        <f t="shared" si="8"/>
        <v>#VALUE!</v>
      </c>
      <c r="P25" s="1858" t="e">
        <f t="shared" si="8"/>
        <v>#VALUE!</v>
      </c>
      <c r="Q25" s="1858" t="e">
        <f t="shared" si="8"/>
        <v>#VALUE!</v>
      </c>
      <c r="R25" s="1858" t="e">
        <f t="shared" si="8"/>
        <v>#VALUE!</v>
      </c>
      <c r="S25" s="1858" t="e">
        <f t="shared" si="8"/>
        <v>#VALUE!</v>
      </c>
      <c r="T25" s="1858" t="e">
        <f t="shared" si="8"/>
        <v>#VALUE!</v>
      </c>
      <c r="U25" s="1858" t="e">
        <f t="shared" si="8"/>
        <v>#VALUE!</v>
      </c>
      <c r="V25" s="1858" t="e">
        <f t="shared" si="8"/>
        <v>#VALUE!</v>
      </c>
      <c r="W25" s="1858" t="e">
        <f t="shared" si="8"/>
        <v>#VALUE!</v>
      </c>
      <c r="X25" s="1858" t="e">
        <f t="shared" si="8"/>
        <v>#VALUE!</v>
      </c>
      <c r="Y25" s="1858" t="e">
        <f t="shared" si="8"/>
        <v>#VALUE!</v>
      </c>
      <c r="Z25" s="1858" t="e">
        <f t="shared" si="8"/>
        <v>#VALUE!</v>
      </c>
      <c r="AA25" s="1858" t="e">
        <f t="shared" si="8"/>
        <v>#VALUE!</v>
      </c>
      <c r="AB25" s="1858" t="e">
        <f t="shared" si="8"/>
        <v>#VALUE!</v>
      </c>
      <c r="AC25" s="1858" t="e">
        <f t="shared" si="8"/>
        <v>#VALUE!</v>
      </c>
      <c r="AD25" s="1858" t="e">
        <f t="shared" si="8"/>
        <v>#VALUE!</v>
      </c>
      <c r="AE25" s="1858" t="e">
        <f t="shared" si="8"/>
        <v>#VALUE!</v>
      </c>
      <c r="AF25" s="1858" t="e">
        <f t="shared" si="8"/>
        <v>#VALUE!</v>
      </c>
      <c r="AG25" s="1858" t="e">
        <f t="shared" si="8"/>
        <v>#VALUE!</v>
      </c>
      <c r="AH25" s="1858" t="e">
        <f t="shared" si="8"/>
        <v>#VALUE!</v>
      </c>
      <c r="AI25" s="1858" t="e">
        <f t="shared" si="8"/>
        <v>#VALUE!</v>
      </c>
      <c r="AJ25" s="1932" t="e">
        <f t="shared" si="8"/>
        <v>#VALUE!</v>
      </c>
      <c r="AK25" s="4155"/>
      <c r="AL25" s="4202"/>
      <c r="AM25" s="4155"/>
      <c r="AN25" s="4157"/>
      <c r="AO25" s="4155"/>
      <c r="AQ25" s="4181"/>
      <c r="AR25" s="4181"/>
    </row>
    <row r="26" spans="1:44" ht="13.5" customHeight="1">
      <c r="B26" s="4197"/>
      <c r="C26" s="4198"/>
      <c r="D26" s="4199"/>
      <c r="E26" s="1856" t="s">
        <v>2455</v>
      </c>
      <c r="F26" s="1861" t="e">
        <f>IF(F25&gt;=F6,F25,"")</f>
        <v>#VALUE!</v>
      </c>
      <c r="G26" s="1862" t="e">
        <f t="shared" ref="G26:AH26" si="9">IF(G25&lt;$F6,"",IF(F25=EOMONTH(DATE($F23,$G23,1),0),"",IF(F25="","",F25+1)))</f>
        <v>#VALUE!</v>
      </c>
      <c r="H26" s="1862" t="e">
        <f t="shared" si="9"/>
        <v>#VALUE!</v>
      </c>
      <c r="I26" s="1862" t="e">
        <f t="shared" si="9"/>
        <v>#VALUE!</v>
      </c>
      <c r="J26" s="1862" t="e">
        <f t="shared" si="9"/>
        <v>#VALUE!</v>
      </c>
      <c r="K26" s="1862" t="e">
        <f t="shared" si="9"/>
        <v>#VALUE!</v>
      </c>
      <c r="L26" s="1862" t="e">
        <f t="shared" si="9"/>
        <v>#VALUE!</v>
      </c>
      <c r="M26" s="1862" t="e">
        <f t="shared" si="9"/>
        <v>#VALUE!</v>
      </c>
      <c r="N26" s="1862" t="e">
        <f t="shared" si="9"/>
        <v>#VALUE!</v>
      </c>
      <c r="O26" s="1862" t="e">
        <f t="shared" si="9"/>
        <v>#VALUE!</v>
      </c>
      <c r="P26" s="1862" t="e">
        <f t="shared" si="9"/>
        <v>#VALUE!</v>
      </c>
      <c r="Q26" s="1862" t="e">
        <f t="shared" si="9"/>
        <v>#VALUE!</v>
      </c>
      <c r="R26" s="1862" t="e">
        <f t="shared" si="9"/>
        <v>#VALUE!</v>
      </c>
      <c r="S26" s="1862" t="e">
        <f t="shared" si="9"/>
        <v>#VALUE!</v>
      </c>
      <c r="T26" s="1862" t="e">
        <f t="shared" si="9"/>
        <v>#VALUE!</v>
      </c>
      <c r="U26" s="1862" t="e">
        <f t="shared" si="9"/>
        <v>#VALUE!</v>
      </c>
      <c r="V26" s="1862" t="e">
        <f t="shared" si="9"/>
        <v>#VALUE!</v>
      </c>
      <c r="W26" s="1862" t="e">
        <f t="shared" si="9"/>
        <v>#VALUE!</v>
      </c>
      <c r="X26" s="1862" t="e">
        <f t="shared" si="9"/>
        <v>#VALUE!</v>
      </c>
      <c r="Y26" s="1862" t="e">
        <f t="shared" si="9"/>
        <v>#VALUE!</v>
      </c>
      <c r="Z26" s="1862" t="e">
        <f t="shared" si="9"/>
        <v>#VALUE!</v>
      </c>
      <c r="AA26" s="1862" t="e">
        <f t="shared" si="9"/>
        <v>#VALUE!</v>
      </c>
      <c r="AB26" s="1862" t="e">
        <f t="shared" si="9"/>
        <v>#VALUE!</v>
      </c>
      <c r="AC26" s="1862" t="e">
        <f t="shared" si="9"/>
        <v>#VALUE!</v>
      </c>
      <c r="AD26" s="1862" t="e">
        <f t="shared" si="9"/>
        <v>#VALUE!</v>
      </c>
      <c r="AE26" s="1862" t="e">
        <f t="shared" si="9"/>
        <v>#VALUE!</v>
      </c>
      <c r="AF26" s="1862" t="e">
        <f t="shared" si="9"/>
        <v>#VALUE!</v>
      </c>
      <c r="AG26" s="1862" t="e">
        <f t="shared" si="9"/>
        <v>#VALUE!</v>
      </c>
      <c r="AH26" s="1862" t="e">
        <f t="shared" si="9"/>
        <v>#VALUE!</v>
      </c>
      <c r="AI26" s="1862" t="e">
        <f>IF(AI25&lt;$F6,"",IF(AH25=EOMONTH(DATE($F23,$G23,1),0),"",IF(AH26="","",AH26+1)))</f>
        <v>#VALUE!</v>
      </c>
      <c r="AJ26" s="1933" t="e">
        <f>IF(AJ25&lt;$F6,"",IF(AI26=EOMONTH(DATE($F23,$G23,1),0),"",IF(AI26="","",AI26+1)))</f>
        <v>#VALUE!</v>
      </c>
      <c r="AK26" s="4155"/>
      <c r="AL26" s="4202"/>
      <c r="AM26" s="4155"/>
      <c r="AN26" s="4157"/>
      <c r="AO26" s="4155"/>
      <c r="AQ26" s="4181"/>
      <c r="AR26" s="4181"/>
    </row>
    <row r="27" spans="1:44">
      <c r="B27" s="4200"/>
      <c r="C27" s="4099"/>
      <c r="D27" s="4201"/>
      <c r="E27" s="1934" t="s">
        <v>1184</v>
      </c>
      <c r="F27" s="1935" t="str">
        <f>IFERROR(TEXT(WEEKDAY(+F26),"aaa"),"")</f>
        <v/>
      </c>
      <c r="G27" s="1935" t="str">
        <f t="shared" ref="G27:AJ27" si="10">IFERROR(TEXT(WEEKDAY(+G26),"aaa"),"")</f>
        <v/>
      </c>
      <c r="H27" s="1935" t="str">
        <f t="shared" si="10"/>
        <v/>
      </c>
      <c r="I27" s="1935" t="str">
        <f t="shared" si="10"/>
        <v/>
      </c>
      <c r="J27" s="1935" t="str">
        <f t="shared" si="10"/>
        <v/>
      </c>
      <c r="K27" s="1935" t="str">
        <f>IFERROR(TEXT(WEEKDAY(+K26),"aaa"),"")</f>
        <v/>
      </c>
      <c r="L27" s="1935" t="str">
        <f t="shared" si="10"/>
        <v/>
      </c>
      <c r="M27" s="1935" t="str">
        <f t="shared" si="10"/>
        <v/>
      </c>
      <c r="N27" s="1935" t="str">
        <f t="shared" si="10"/>
        <v/>
      </c>
      <c r="O27" s="1935" t="str">
        <f t="shared" si="10"/>
        <v/>
      </c>
      <c r="P27" s="1935" t="str">
        <f t="shared" si="10"/>
        <v/>
      </c>
      <c r="Q27" s="1935" t="str">
        <f t="shared" si="10"/>
        <v/>
      </c>
      <c r="R27" s="1935" t="str">
        <f t="shared" si="10"/>
        <v/>
      </c>
      <c r="S27" s="1935" t="str">
        <f t="shared" si="10"/>
        <v/>
      </c>
      <c r="T27" s="1935" t="str">
        <f t="shared" si="10"/>
        <v/>
      </c>
      <c r="U27" s="1935" t="str">
        <f t="shared" si="10"/>
        <v/>
      </c>
      <c r="V27" s="1935" t="str">
        <f t="shared" si="10"/>
        <v/>
      </c>
      <c r="W27" s="1935" t="str">
        <f t="shared" si="10"/>
        <v/>
      </c>
      <c r="X27" s="1935" t="str">
        <f t="shared" si="10"/>
        <v/>
      </c>
      <c r="Y27" s="1935" t="str">
        <f t="shared" si="10"/>
        <v/>
      </c>
      <c r="Z27" s="1935" t="str">
        <f t="shared" si="10"/>
        <v/>
      </c>
      <c r="AA27" s="1935" t="str">
        <f t="shared" si="10"/>
        <v/>
      </c>
      <c r="AB27" s="1935" t="str">
        <f t="shared" si="10"/>
        <v/>
      </c>
      <c r="AC27" s="1935" t="str">
        <f t="shared" si="10"/>
        <v/>
      </c>
      <c r="AD27" s="1935" t="str">
        <f t="shared" si="10"/>
        <v/>
      </c>
      <c r="AE27" s="1935" t="str">
        <f t="shared" si="10"/>
        <v/>
      </c>
      <c r="AF27" s="1935" t="str">
        <f t="shared" si="10"/>
        <v/>
      </c>
      <c r="AG27" s="1935" t="str">
        <f t="shared" si="10"/>
        <v/>
      </c>
      <c r="AH27" s="1935" t="str">
        <f t="shared" si="10"/>
        <v/>
      </c>
      <c r="AI27" s="1935" t="str">
        <f t="shared" si="10"/>
        <v/>
      </c>
      <c r="AJ27" s="1936" t="str">
        <f t="shared" si="10"/>
        <v/>
      </c>
      <c r="AK27" s="4155"/>
      <c r="AL27" s="4202"/>
      <c r="AM27" s="4155"/>
      <c r="AN27" s="4157"/>
      <c r="AO27" s="4155"/>
      <c r="AQ27" s="4181"/>
      <c r="AR27" s="4181"/>
    </row>
    <row r="28" spans="1:44" ht="21" customHeight="1">
      <c r="A28" s="4183"/>
      <c r="B28" s="1937" t="s">
        <v>2502</v>
      </c>
      <c r="C28" s="1938" t="s">
        <v>2471</v>
      </c>
      <c r="D28" s="1939" t="s">
        <v>2472</v>
      </c>
      <c r="E28" s="1940" t="s">
        <v>2458</v>
      </c>
      <c r="F28" s="1941"/>
      <c r="G28" s="1942"/>
      <c r="H28" s="1942"/>
      <c r="I28" s="1942"/>
      <c r="J28" s="1942"/>
      <c r="K28" s="1942"/>
      <c r="L28" s="1942"/>
      <c r="M28" s="1942"/>
      <c r="N28" s="1942"/>
      <c r="O28" s="1942"/>
      <c r="P28" s="1942"/>
      <c r="Q28" s="1942"/>
      <c r="R28" s="1942"/>
      <c r="S28" s="1942"/>
      <c r="T28" s="1942"/>
      <c r="U28" s="1942"/>
      <c r="V28" s="1942"/>
      <c r="W28" s="1942"/>
      <c r="X28" s="1942"/>
      <c r="Y28" s="1942"/>
      <c r="Z28" s="1942"/>
      <c r="AA28" s="1942"/>
      <c r="AB28" s="1942"/>
      <c r="AC28" s="1942"/>
      <c r="AD28" s="1942"/>
      <c r="AE28" s="1942"/>
      <c r="AF28" s="1942"/>
      <c r="AG28" s="1942"/>
      <c r="AH28" s="1942"/>
      <c r="AI28" s="1942"/>
      <c r="AJ28" s="1942"/>
      <c r="AK28" s="1943" t="s">
        <v>2481</v>
      </c>
      <c r="AL28" s="1943" t="s">
        <v>2482</v>
      </c>
      <c r="AM28" s="1943" t="s">
        <v>2483</v>
      </c>
      <c r="AN28" s="1944" t="s">
        <v>2484</v>
      </c>
      <c r="AO28" s="1943" t="s">
        <v>2485</v>
      </c>
      <c r="AQ28" s="4182"/>
      <c r="AR28" s="4182"/>
    </row>
    <row r="29" spans="1:44" ht="13.5" customHeight="1">
      <c r="A29" s="4184"/>
      <c r="B29" s="4185" t="s">
        <v>2486</v>
      </c>
      <c r="C29" s="4188" t="s">
        <v>2487</v>
      </c>
      <c r="D29" s="1945" t="s">
        <v>2488</v>
      </c>
      <c r="E29" s="1946"/>
      <c r="F29" s="1947"/>
      <c r="G29" s="1948"/>
      <c r="H29" s="1948"/>
      <c r="I29" s="1838"/>
      <c r="J29" s="1838"/>
      <c r="K29" s="1948"/>
      <c r="L29" s="1948"/>
      <c r="M29" s="1948"/>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9"/>
      <c r="AJ29" s="1949"/>
      <c r="AK29" s="1950">
        <f>IF(D29="","",COUNT($F$26:$AJ$26)-AL29)</f>
        <v>0</v>
      </c>
      <c r="AL29" s="1951">
        <f>IF(D29="","",AQ29+AR29)</f>
        <v>0</v>
      </c>
      <c r="AM29" s="1951">
        <f t="shared" ref="AM29:AM33" si="11">IF(D29="","",COUNTIF(F29:AJ29,"休"))</f>
        <v>0</v>
      </c>
      <c r="AN29" s="1952" t="str">
        <f t="shared" ref="AN29:AN34" si="12">IF(D29="","",IFERROR(ROUND(AM29/AK29,3),""))</f>
        <v/>
      </c>
      <c r="AO29" s="4191" t="e">
        <f>ROUND(AVERAGE(AN29:AN44),3)</f>
        <v>#DIV/0!</v>
      </c>
      <c r="AQ29" s="1953">
        <f t="shared" ref="AQ29:AQ31" si="13">IF(D29="","",COUNTIF(F29:AJ29,"－"))</f>
        <v>0</v>
      </c>
      <c r="AR29" s="1953">
        <f t="shared" ref="AR29:AR32" si="14">IF(D29="","",COUNTIF(F29:AJ29,"外"))</f>
        <v>0</v>
      </c>
    </row>
    <row r="30" spans="1:44" ht="13.5" customHeight="1">
      <c r="B30" s="4186"/>
      <c r="C30" s="4189"/>
      <c r="D30" s="1954" t="s">
        <v>2489</v>
      </c>
      <c r="E30" s="1946"/>
      <c r="F30" s="1955"/>
      <c r="G30" s="1956"/>
      <c r="H30" s="1956"/>
      <c r="I30" s="1838"/>
      <c r="J30" s="1838"/>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7"/>
      <c r="AJ30" s="1957"/>
      <c r="AK30" s="1950">
        <f>IF(D30="","",COUNT($F$26:$AJ$26)-AL30)</f>
        <v>0</v>
      </c>
      <c r="AL30" s="1958">
        <f t="shared" ref="AL30:AL33" si="15">IF(D30="","",AQ30+AR30)</f>
        <v>0</v>
      </c>
      <c r="AM30" s="1958">
        <f t="shared" si="11"/>
        <v>0</v>
      </c>
      <c r="AN30" s="1959" t="str">
        <f t="shared" si="12"/>
        <v/>
      </c>
      <c r="AO30" s="4192"/>
      <c r="AQ30" s="1953">
        <f t="shared" si="13"/>
        <v>0</v>
      </c>
      <c r="AR30" s="1953">
        <f t="shared" si="14"/>
        <v>0</v>
      </c>
    </row>
    <row r="31" spans="1:44">
      <c r="B31" s="4186"/>
      <c r="C31" s="4189"/>
      <c r="D31" s="1960" t="s">
        <v>2490</v>
      </c>
      <c r="E31" s="1946"/>
      <c r="F31" s="1955"/>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7"/>
      <c r="AI31" s="1957"/>
      <c r="AJ31" s="1957"/>
      <c r="AK31" s="1950">
        <f t="shared" ref="AK31:AK33" si="16">IF(D31="","",COUNT($F$26:$AJ$26)-AL31)</f>
        <v>0</v>
      </c>
      <c r="AL31" s="1958">
        <f t="shared" si="15"/>
        <v>0</v>
      </c>
      <c r="AM31" s="1958">
        <f t="shared" si="11"/>
        <v>0</v>
      </c>
      <c r="AN31" s="1959" t="str">
        <f t="shared" si="12"/>
        <v/>
      </c>
      <c r="AO31" s="4192"/>
      <c r="AQ31" s="1953">
        <f t="shared" si="13"/>
        <v>0</v>
      </c>
      <c r="AR31" s="1953">
        <f t="shared" si="14"/>
        <v>0</v>
      </c>
    </row>
    <row r="32" spans="1:44">
      <c r="B32" s="4186"/>
      <c r="C32" s="4189"/>
      <c r="D32" s="1960" t="s">
        <v>2491</v>
      </c>
      <c r="E32" s="1961"/>
      <c r="F32" s="1955"/>
      <c r="G32" s="1956"/>
      <c r="H32" s="1956"/>
      <c r="I32" s="1956"/>
      <c r="J32" s="1956"/>
      <c r="K32" s="1956"/>
      <c r="L32" s="1956"/>
      <c r="M32" s="1956"/>
      <c r="N32" s="1956"/>
      <c r="O32" s="1956"/>
      <c r="P32" s="1956"/>
      <c r="Q32" s="1956"/>
      <c r="R32" s="1956"/>
      <c r="S32" s="1956"/>
      <c r="T32" s="1956"/>
      <c r="U32" s="1956"/>
      <c r="V32" s="1956"/>
      <c r="W32" s="1956"/>
      <c r="X32" s="1956"/>
      <c r="Y32" s="1956"/>
      <c r="Z32" s="1956"/>
      <c r="AA32" s="1956"/>
      <c r="AB32" s="1956"/>
      <c r="AC32" s="1956"/>
      <c r="AD32" s="1956"/>
      <c r="AE32" s="1956"/>
      <c r="AF32" s="1956"/>
      <c r="AG32" s="1956"/>
      <c r="AH32" s="1957"/>
      <c r="AI32" s="1957"/>
      <c r="AJ32" s="1957"/>
      <c r="AK32" s="1950">
        <f t="shared" si="16"/>
        <v>0</v>
      </c>
      <c r="AL32" s="1958">
        <f>IF(D32="","",AQ32+AR32)</f>
        <v>0</v>
      </c>
      <c r="AM32" s="1958">
        <f t="shared" si="11"/>
        <v>0</v>
      </c>
      <c r="AN32" s="1959" t="str">
        <f t="shared" si="12"/>
        <v/>
      </c>
      <c r="AO32" s="4192"/>
      <c r="AQ32" s="1953">
        <f>IF(D32="","",COUNTIF(F32:AJ32,"－"))</f>
        <v>0</v>
      </c>
      <c r="AR32" s="1953">
        <f t="shared" si="14"/>
        <v>0</v>
      </c>
    </row>
    <row r="33" spans="1:44">
      <c r="B33" s="4186"/>
      <c r="C33" s="4189"/>
      <c r="D33" s="1960" t="s">
        <v>2492</v>
      </c>
      <c r="E33" s="1946"/>
      <c r="F33" s="1955"/>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6"/>
      <c r="AK33" s="1950">
        <f t="shared" si="16"/>
        <v>0</v>
      </c>
      <c r="AL33" s="1958">
        <f t="shared" si="15"/>
        <v>0</v>
      </c>
      <c r="AM33" s="1958">
        <f t="shared" si="11"/>
        <v>0</v>
      </c>
      <c r="AN33" s="1959" t="str">
        <f>IF(D33="","",IFERROR(ROUND(AM33/AK33,3),""))</f>
        <v/>
      </c>
      <c r="AO33" s="4192"/>
      <c r="AQ33" s="1953">
        <f>IF(D33="","",COUNTIF(F33:AJ33,"－"))</f>
        <v>0</v>
      </c>
      <c r="AR33" s="1953">
        <f>IF(D33="","",COUNTIF(F33:AJ33,"外"))</f>
        <v>0</v>
      </c>
    </row>
    <row r="34" spans="1:44">
      <c r="B34" s="4187"/>
      <c r="C34" s="4190"/>
      <c r="D34" s="1962"/>
      <c r="E34" s="1963"/>
      <c r="F34" s="1964"/>
      <c r="G34" s="1965"/>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7"/>
      <c r="AH34" s="1967"/>
      <c r="AI34" s="1967"/>
      <c r="AJ34" s="1967"/>
      <c r="AK34" s="1950" t="str">
        <f>IF(D34="","",COUNT($F$26:$AJ$26)-AL34)</f>
        <v/>
      </c>
      <c r="AL34" s="1951" t="str">
        <f>IF(D34="","",AQ34+AR34)</f>
        <v/>
      </c>
      <c r="AM34" s="1968" t="str">
        <f>IF(D34="","",COUNTIF(F34:AJ34,"休"))</f>
        <v/>
      </c>
      <c r="AN34" s="1959" t="str">
        <f t="shared" si="12"/>
        <v/>
      </c>
      <c r="AO34" s="4192"/>
      <c r="AQ34" s="1953" t="str">
        <f>IF(D34="","",COUNTIF(F34:AJ34,"－"))</f>
        <v/>
      </c>
      <c r="AR34" s="1953" t="str">
        <f>IF(D34="","",COUNTIF(F34:AJ34,"外"))</f>
        <v/>
      </c>
    </row>
    <row r="35" spans="1:44" ht="23.25" customHeight="1">
      <c r="A35" s="4183"/>
      <c r="B35" s="4185" t="s">
        <v>2493</v>
      </c>
      <c r="C35" s="4188" t="s">
        <v>2494</v>
      </c>
      <c r="D35" s="1939" t="s">
        <v>2472</v>
      </c>
      <c r="E35" s="1969" t="s">
        <v>2458</v>
      </c>
      <c r="F35" s="1941"/>
      <c r="G35" s="1942"/>
      <c r="H35" s="1942"/>
      <c r="I35" s="1942"/>
      <c r="J35" s="1942"/>
      <c r="K35" s="1942"/>
      <c r="L35" s="1942"/>
      <c r="M35" s="1942"/>
      <c r="N35" s="1942"/>
      <c r="O35" s="1942"/>
      <c r="P35" s="1942"/>
      <c r="Q35" s="1942"/>
      <c r="R35" s="1942"/>
      <c r="S35" s="1942"/>
      <c r="T35" s="1942"/>
      <c r="U35" s="1942"/>
      <c r="V35" s="1942"/>
      <c r="W35" s="1942"/>
      <c r="X35" s="1942"/>
      <c r="Y35" s="1942"/>
      <c r="Z35" s="1942"/>
      <c r="AA35" s="1942"/>
      <c r="AB35" s="1942"/>
      <c r="AC35" s="1942"/>
      <c r="AD35" s="1942"/>
      <c r="AE35" s="1942"/>
      <c r="AF35" s="1942"/>
      <c r="AG35" s="1970"/>
      <c r="AH35" s="1970"/>
      <c r="AI35" s="1970"/>
      <c r="AJ35" s="1970"/>
      <c r="AK35" s="1971"/>
      <c r="AL35" s="1953"/>
      <c r="AM35" s="1972"/>
      <c r="AN35" s="1973"/>
      <c r="AO35" s="4192"/>
      <c r="AQ35" s="1893"/>
      <c r="AR35" s="1893"/>
    </row>
    <row r="36" spans="1:44" ht="13.5" customHeight="1">
      <c r="A36" s="4184"/>
      <c r="B36" s="4186"/>
      <c r="C36" s="4189"/>
      <c r="D36" s="1974" t="s">
        <v>2488</v>
      </c>
      <c r="E36" s="1946"/>
      <c r="F36" s="1947"/>
      <c r="G36" s="1948"/>
      <c r="H36" s="1948"/>
      <c r="I36" s="1948"/>
      <c r="J36" s="1948"/>
      <c r="K36" s="1948"/>
      <c r="L36" s="1948"/>
      <c r="M36" s="1948"/>
      <c r="N36" s="1948"/>
      <c r="O36" s="1948"/>
      <c r="P36" s="1948"/>
      <c r="Q36" s="1948"/>
      <c r="R36" s="1948"/>
      <c r="S36" s="1948"/>
      <c r="T36" s="1948"/>
      <c r="U36" s="1948"/>
      <c r="V36" s="1948"/>
      <c r="W36" s="1948"/>
      <c r="X36" s="1948"/>
      <c r="Y36" s="1948"/>
      <c r="Z36" s="1948"/>
      <c r="AA36" s="1948"/>
      <c r="AB36" s="1948"/>
      <c r="AC36" s="1948"/>
      <c r="AD36" s="1948"/>
      <c r="AE36" s="1948"/>
      <c r="AF36" s="1948"/>
      <c r="AG36" s="1948"/>
      <c r="AH36" s="1949"/>
      <c r="AI36" s="1949"/>
      <c r="AJ36" s="1957"/>
      <c r="AK36" s="1950">
        <f>IF(D36="","",COUNT($F$26:$AJ$26)-AL36)</f>
        <v>0</v>
      </c>
      <c r="AL36" s="1951">
        <f>IF(D36="","",AQ36+AR36)</f>
        <v>0</v>
      </c>
      <c r="AM36" s="1951">
        <f t="shared" ref="AM36:AM39" si="17">IF(D36="","",COUNTIF(F36:AJ36,"休"))</f>
        <v>0</v>
      </c>
      <c r="AN36" s="1952" t="str">
        <f t="shared" ref="AN36:AN39" si="18">IF(D36="","",IFERROR(ROUND(AM36/AK36,3),""))</f>
        <v/>
      </c>
      <c r="AO36" s="4192"/>
      <c r="AQ36" s="1953">
        <f>+COUNTIF(F36:AI36,"－")</f>
        <v>0</v>
      </c>
      <c r="AR36" s="1953">
        <f>+COUNTIF(F36:AI36,"外")</f>
        <v>0</v>
      </c>
    </row>
    <row r="37" spans="1:44" ht="13.5" customHeight="1">
      <c r="B37" s="4186"/>
      <c r="C37" s="4189"/>
      <c r="D37" s="1954" t="s">
        <v>2489</v>
      </c>
      <c r="E37" s="1975"/>
      <c r="F37" s="1955"/>
      <c r="G37" s="1956"/>
      <c r="H37" s="1956"/>
      <c r="I37" s="1956"/>
      <c r="J37" s="1956"/>
      <c r="K37" s="1956"/>
      <c r="L37" s="1956"/>
      <c r="M37" s="1956"/>
      <c r="N37" s="1956"/>
      <c r="O37" s="1956"/>
      <c r="P37" s="1956"/>
      <c r="Q37" s="1956"/>
      <c r="R37" s="1956"/>
      <c r="S37" s="1956"/>
      <c r="T37" s="1956"/>
      <c r="U37" s="1956"/>
      <c r="V37" s="1956"/>
      <c r="W37" s="1956"/>
      <c r="X37" s="1956"/>
      <c r="Y37" s="1956"/>
      <c r="Z37" s="1956"/>
      <c r="AA37" s="1956"/>
      <c r="AB37" s="1956"/>
      <c r="AC37" s="1956"/>
      <c r="AD37" s="1956"/>
      <c r="AE37" s="1956"/>
      <c r="AF37" s="1956"/>
      <c r="AG37" s="1956"/>
      <c r="AH37" s="1957"/>
      <c r="AI37" s="1957"/>
      <c r="AJ37" s="1957"/>
      <c r="AK37" s="1950">
        <f>IF(D37="","",COUNT($F$26:$AJ$26)-AL37)</f>
        <v>0</v>
      </c>
      <c r="AL37" s="1958">
        <f t="shared" ref="AL37:AL39" si="19">IF(D37="","",AQ37+AR37)</f>
        <v>0</v>
      </c>
      <c r="AM37" s="1958">
        <f t="shared" si="17"/>
        <v>0</v>
      </c>
      <c r="AN37" s="1959" t="str">
        <f t="shared" si="18"/>
        <v/>
      </c>
      <c r="AO37" s="4192"/>
      <c r="AQ37" s="1953">
        <f>+COUNTIF(F37:AI37,"－")</f>
        <v>0</v>
      </c>
      <c r="AR37" s="1953">
        <f>+COUNTIF(F37:AI37,"外")</f>
        <v>0</v>
      </c>
    </row>
    <row r="38" spans="1:44">
      <c r="B38" s="4186"/>
      <c r="C38" s="4189"/>
      <c r="E38" s="1975"/>
      <c r="F38" s="1955"/>
      <c r="G38" s="1956"/>
      <c r="H38" s="1956"/>
      <c r="I38" s="1956"/>
      <c r="J38" s="1956"/>
      <c r="K38" s="1956"/>
      <c r="L38" s="1956"/>
      <c r="M38" s="1956"/>
      <c r="N38" s="1956"/>
      <c r="O38" s="1956"/>
      <c r="P38" s="1956"/>
      <c r="Q38" s="1956"/>
      <c r="R38" s="1956"/>
      <c r="S38" s="1956"/>
      <c r="T38" s="1956"/>
      <c r="U38" s="1956"/>
      <c r="V38" s="1956"/>
      <c r="W38" s="1956"/>
      <c r="X38" s="1956"/>
      <c r="Y38" s="1956"/>
      <c r="Z38" s="1956"/>
      <c r="AA38" s="1956"/>
      <c r="AB38" s="1956"/>
      <c r="AC38" s="1956"/>
      <c r="AD38" s="1956"/>
      <c r="AE38" s="1956"/>
      <c r="AF38" s="1956"/>
      <c r="AG38" s="1957"/>
      <c r="AH38" s="1957"/>
      <c r="AI38" s="1957"/>
      <c r="AJ38" s="1956"/>
      <c r="AK38" s="1950" t="str">
        <f t="shared" ref="AK38:AK39" si="20">IF(D38="","",COUNT($F$26:$AJ$26)-AL38)</f>
        <v/>
      </c>
      <c r="AL38" s="1958" t="str">
        <f t="shared" si="19"/>
        <v/>
      </c>
      <c r="AM38" s="1958" t="str">
        <f t="shared" si="17"/>
        <v/>
      </c>
      <c r="AN38" s="1959" t="str">
        <f t="shared" si="18"/>
        <v/>
      </c>
      <c r="AO38" s="4192"/>
      <c r="AQ38" s="1953">
        <f>+COUNTIF(F38:AJ38,"－")</f>
        <v>0</v>
      </c>
      <c r="AR38" s="1953">
        <f>+COUNTIF(F38:AJ38,"外")</f>
        <v>0</v>
      </c>
    </row>
    <row r="39" spans="1:44">
      <c r="B39" s="4186"/>
      <c r="C39" s="4190"/>
      <c r="D39" s="1976"/>
      <c r="E39" s="1977"/>
      <c r="F39" s="1955"/>
      <c r="G39" s="1978"/>
      <c r="H39" s="1978"/>
      <c r="I39" s="1978"/>
      <c r="J39" s="1978"/>
      <c r="K39" s="1978"/>
      <c r="L39" s="1978"/>
      <c r="M39" s="1978"/>
      <c r="N39" s="1978"/>
      <c r="O39" s="1978"/>
      <c r="P39" s="1978"/>
      <c r="Q39" s="1978"/>
      <c r="R39" s="1978"/>
      <c r="S39" s="1978"/>
      <c r="T39" s="1978"/>
      <c r="U39" s="1978"/>
      <c r="V39" s="1978"/>
      <c r="W39" s="1978"/>
      <c r="X39" s="1978"/>
      <c r="Y39" s="1978"/>
      <c r="Z39" s="1978"/>
      <c r="AA39" s="1978"/>
      <c r="AB39" s="1978"/>
      <c r="AC39" s="1978"/>
      <c r="AD39" s="1978"/>
      <c r="AE39" s="1978"/>
      <c r="AF39" s="1978"/>
      <c r="AG39" s="1949"/>
      <c r="AH39" s="1949"/>
      <c r="AI39" s="1949"/>
      <c r="AJ39" s="1967"/>
      <c r="AK39" s="1950" t="str">
        <f t="shared" si="20"/>
        <v/>
      </c>
      <c r="AL39" s="1951" t="str">
        <f t="shared" si="19"/>
        <v/>
      </c>
      <c r="AM39" s="1958" t="str">
        <f t="shared" si="17"/>
        <v/>
      </c>
      <c r="AN39" s="1959" t="str">
        <f t="shared" si="18"/>
        <v/>
      </c>
      <c r="AO39" s="4192"/>
      <c r="AQ39" s="1953">
        <f>+COUNTIF(F39:AJ39,"－")</f>
        <v>0</v>
      </c>
      <c r="AR39" s="1953">
        <f>+COUNTIF(F39:AJ39,"外")</f>
        <v>0</v>
      </c>
    </row>
    <row r="40" spans="1:44" ht="23.25" customHeight="1">
      <c r="A40" s="4183"/>
      <c r="B40" s="4186"/>
      <c r="C40" s="4188" t="s">
        <v>2495</v>
      </c>
      <c r="D40" s="1939" t="s">
        <v>2472</v>
      </c>
      <c r="E40" s="1979" t="s">
        <v>2458</v>
      </c>
      <c r="F40" s="1941"/>
      <c r="G40" s="1942"/>
      <c r="H40" s="1942"/>
      <c r="I40" s="1942"/>
      <c r="J40" s="1942"/>
      <c r="K40" s="1942"/>
      <c r="L40" s="1942"/>
      <c r="M40" s="1942"/>
      <c r="N40" s="1942"/>
      <c r="O40" s="1942"/>
      <c r="P40" s="1942"/>
      <c r="Q40" s="1942"/>
      <c r="R40" s="1942"/>
      <c r="S40" s="1942"/>
      <c r="T40" s="1942"/>
      <c r="U40" s="1942"/>
      <c r="V40" s="1942"/>
      <c r="W40" s="1942"/>
      <c r="X40" s="1942"/>
      <c r="Y40" s="1942"/>
      <c r="Z40" s="1942"/>
      <c r="AA40" s="1942"/>
      <c r="AB40" s="1942"/>
      <c r="AC40" s="1942"/>
      <c r="AD40" s="1942"/>
      <c r="AE40" s="1942"/>
      <c r="AF40" s="1942"/>
      <c r="AG40" s="1970"/>
      <c r="AH40" s="1970"/>
      <c r="AI40" s="1970"/>
      <c r="AJ40" s="1970"/>
      <c r="AK40" s="1971"/>
      <c r="AL40" s="1953"/>
      <c r="AM40" s="1980"/>
      <c r="AN40" s="1973"/>
      <c r="AO40" s="4192"/>
      <c r="AQ40" s="1893"/>
      <c r="AR40" s="1893"/>
    </row>
    <row r="41" spans="1:44" ht="13.5" customHeight="1">
      <c r="A41" s="4184"/>
      <c r="B41" s="4186"/>
      <c r="C41" s="4189"/>
      <c r="D41" s="1981" t="s">
        <v>2489</v>
      </c>
      <c r="E41" s="1946"/>
      <c r="F41" s="1947"/>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82"/>
      <c r="AI41" s="1982"/>
      <c r="AJ41" s="1982"/>
      <c r="AK41" s="1950">
        <f>IF(D41="","",COUNT($F$26:$AJ$26)-AL41)</f>
        <v>0</v>
      </c>
      <c r="AL41" s="1951">
        <f>IF(D41="","",AQ41+AR41)</f>
        <v>0</v>
      </c>
      <c r="AM41" s="1951">
        <f t="shared" ref="AM41:AM44" si="21">IF(D41="","",COUNTIF(F41:AJ41,"休"))</f>
        <v>0</v>
      </c>
      <c r="AN41" s="1952" t="str">
        <f t="shared" ref="AN41:AN44" si="22">IF(D41="","",IFERROR(ROUND(AM41/AK41,3),""))</f>
        <v/>
      </c>
      <c r="AO41" s="4192"/>
      <c r="AQ41" s="1953">
        <f>+COUNTIF(F41:AJ41,"－")</f>
        <v>0</v>
      </c>
      <c r="AR41" s="1953">
        <f>+COUNTIF(F41:AJ41,"外")</f>
        <v>0</v>
      </c>
    </row>
    <row r="42" spans="1:44" ht="13.5" customHeight="1">
      <c r="B42" s="4186"/>
      <c r="C42" s="4189"/>
      <c r="E42" s="1975"/>
      <c r="F42" s="1955"/>
      <c r="G42" s="1956"/>
      <c r="H42" s="1956"/>
      <c r="I42" s="1956"/>
      <c r="J42" s="1956"/>
      <c r="K42" s="1956"/>
      <c r="L42" s="1956"/>
      <c r="M42" s="1956"/>
      <c r="N42" s="1956"/>
      <c r="O42" s="1956"/>
      <c r="P42" s="1956"/>
      <c r="Q42" s="1956"/>
      <c r="R42" s="1956"/>
      <c r="S42" s="1956"/>
      <c r="T42" s="1956"/>
      <c r="U42" s="1956"/>
      <c r="V42" s="1956"/>
      <c r="W42" s="1956"/>
      <c r="X42" s="1956"/>
      <c r="Y42" s="1956"/>
      <c r="Z42" s="1956"/>
      <c r="AA42" s="1956"/>
      <c r="AB42" s="1956"/>
      <c r="AC42" s="1956"/>
      <c r="AD42" s="1956"/>
      <c r="AE42" s="1956"/>
      <c r="AF42" s="1956"/>
      <c r="AG42" s="1957"/>
      <c r="AH42" s="1957"/>
      <c r="AI42" s="1957"/>
      <c r="AJ42" s="1957"/>
      <c r="AK42" s="1950" t="str">
        <f>IF(D42="","",COUNT($F$26:$AJ$26)-AL42)</f>
        <v/>
      </c>
      <c r="AL42" s="1958" t="str">
        <f t="shared" ref="AL42:AL44" si="23">IF(D42="","",AQ42+AR42)</f>
        <v/>
      </c>
      <c r="AM42" s="1958" t="str">
        <f t="shared" si="21"/>
        <v/>
      </c>
      <c r="AN42" s="1959" t="str">
        <f t="shared" si="22"/>
        <v/>
      </c>
      <c r="AO42" s="4192"/>
      <c r="AQ42" s="1953">
        <f>+COUNTIF(F42:AJ42,"－")</f>
        <v>0</v>
      </c>
      <c r="AR42" s="1953">
        <f>+COUNTIF(F42:AJ42,"外")</f>
        <v>0</v>
      </c>
    </row>
    <row r="43" spans="1:44">
      <c r="B43" s="4186"/>
      <c r="C43" s="4189"/>
      <c r="D43" s="1983"/>
      <c r="E43" s="1975"/>
      <c r="F43" s="1955"/>
      <c r="G43" s="1956"/>
      <c r="H43" s="1956"/>
      <c r="I43" s="1956"/>
      <c r="J43" s="1956"/>
      <c r="K43" s="1956"/>
      <c r="L43" s="1956"/>
      <c r="M43" s="1956"/>
      <c r="N43" s="1956"/>
      <c r="O43" s="1956"/>
      <c r="P43" s="1956"/>
      <c r="Q43" s="1956"/>
      <c r="R43" s="1956"/>
      <c r="S43" s="1956"/>
      <c r="T43" s="1956"/>
      <c r="U43" s="1956"/>
      <c r="V43" s="1956"/>
      <c r="W43" s="1956"/>
      <c r="X43" s="1956"/>
      <c r="Y43" s="1956"/>
      <c r="Z43" s="1956"/>
      <c r="AA43" s="1956"/>
      <c r="AB43" s="1956"/>
      <c r="AC43" s="1956"/>
      <c r="AD43" s="1956"/>
      <c r="AE43" s="1956"/>
      <c r="AF43" s="1956"/>
      <c r="AG43" s="1957"/>
      <c r="AH43" s="1957"/>
      <c r="AI43" s="1957"/>
      <c r="AJ43" s="1957"/>
      <c r="AK43" s="1950" t="str">
        <f t="shared" ref="AK43:AK44" si="24">IF(D43="","",COUNT($F$26:$AJ$26)-AL43)</f>
        <v/>
      </c>
      <c r="AL43" s="1958" t="str">
        <f t="shared" si="23"/>
        <v/>
      </c>
      <c r="AM43" s="1958" t="str">
        <f t="shared" si="21"/>
        <v/>
      </c>
      <c r="AN43" s="1959" t="str">
        <f t="shared" si="22"/>
        <v/>
      </c>
      <c r="AO43" s="4192"/>
      <c r="AQ43" s="1953">
        <f>+COUNTIF(F43:AJ43,"－")</f>
        <v>0</v>
      </c>
      <c r="AR43" s="1953">
        <f>+COUNTIF(F43:AJ43,"外")</f>
        <v>0</v>
      </c>
    </row>
    <row r="44" spans="1:44" ht="13.8" thickBot="1">
      <c r="B44" s="4187"/>
      <c r="C44" s="4190"/>
      <c r="D44" s="1976"/>
      <c r="E44" s="1977"/>
      <c r="F44" s="1984"/>
      <c r="G44" s="1965"/>
      <c r="H44" s="1965"/>
      <c r="I44" s="1965"/>
      <c r="J44" s="1965"/>
      <c r="K44" s="1965"/>
      <c r="L44" s="1965"/>
      <c r="M44" s="1965"/>
      <c r="N44" s="1965"/>
      <c r="O44" s="1965"/>
      <c r="P44" s="1965"/>
      <c r="Q44" s="1965"/>
      <c r="R44" s="1965"/>
      <c r="S44" s="1965"/>
      <c r="T44" s="1965"/>
      <c r="U44" s="1965"/>
      <c r="V44" s="1965"/>
      <c r="W44" s="1965"/>
      <c r="X44" s="1965"/>
      <c r="Y44" s="1965"/>
      <c r="Z44" s="1965"/>
      <c r="AA44" s="1965"/>
      <c r="AB44" s="1965"/>
      <c r="AC44" s="1965"/>
      <c r="AD44" s="1965"/>
      <c r="AE44" s="1965"/>
      <c r="AF44" s="1965"/>
      <c r="AG44" s="1985"/>
      <c r="AH44" s="1985"/>
      <c r="AI44" s="1985"/>
      <c r="AJ44" s="1985"/>
      <c r="AK44" s="1986" t="str">
        <f t="shared" si="24"/>
        <v/>
      </c>
      <c r="AL44" s="1968" t="str">
        <f t="shared" si="23"/>
        <v/>
      </c>
      <c r="AM44" s="1987" t="str">
        <f t="shared" si="21"/>
        <v/>
      </c>
      <c r="AN44" s="1959" t="str">
        <f t="shared" si="22"/>
        <v/>
      </c>
      <c r="AO44" s="4193"/>
      <c r="AQ44" s="1953">
        <f>+COUNTIF(F44:AJ44,"－")</f>
        <v>0</v>
      </c>
      <c r="AR44" s="1953">
        <f>+COUNTIF(F44:AJ44,"外")</f>
        <v>0</v>
      </c>
    </row>
    <row r="45" spans="1:44" ht="13.8" thickBot="1">
      <c r="B45" s="1988"/>
      <c r="C45" s="1989"/>
      <c r="D45" s="1983"/>
      <c r="E45" s="1854"/>
      <c r="F45" s="1949"/>
      <c r="G45" s="1949"/>
      <c r="H45" s="1949"/>
      <c r="I45" s="1949"/>
      <c r="J45" s="1949"/>
      <c r="K45" s="1949"/>
      <c r="L45" s="1949"/>
      <c r="M45" s="1949"/>
      <c r="N45" s="1949"/>
      <c r="O45" s="1949"/>
      <c r="P45" s="1949"/>
      <c r="Q45" s="1949"/>
      <c r="R45" s="1949"/>
      <c r="S45" s="1949"/>
      <c r="T45" s="1949"/>
      <c r="U45" s="1949"/>
      <c r="V45" s="1949"/>
      <c r="W45" s="1949"/>
      <c r="X45" s="1949"/>
      <c r="Y45" s="1949"/>
      <c r="Z45" s="1949"/>
      <c r="AA45" s="1949"/>
      <c r="AB45" s="1949"/>
      <c r="AC45" s="1949"/>
      <c r="AD45" s="1949"/>
      <c r="AE45" s="1949"/>
      <c r="AF45" s="1949"/>
      <c r="AG45" s="1949"/>
      <c r="AH45" s="1949"/>
      <c r="AI45" s="1949"/>
      <c r="AJ45" s="1949"/>
      <c r="AK45" s="1990"/>
      <c r="AL45" s="1991"/>
      <c r="AN45" s="1992" t="s">
        <v>2459</v>
      </c>
      <c r="AO45" s="1993" t="e">
        <f>IF(AO29&gt;=0.285,"OK","NG")</f>
        <v>#DIV/0!</v>
      </c>
      <c r="AQ45" s="1991"/>
      <c r="AR45" s="1991"/>
    </row>
    <row r="46" spans="1:44">
      <c r="F46" s="1883"/>
      <c r="G46" s="1883"/>
      <c r="H46" s="1883"/>
      <c r="I46" s="1883"/>
      <c r="J46" s="1883"/>
      <c r="K46" s="1883"/>
      <c r="L46" s="1883"/>
      <c r="M46" s="1883"/>
      <c r="N46" s="1883"/>
      <c r="O46" s="1883"/>
      <c r="P46" s="1883"/>
      <c r="Q46" s="1883"/>
      <c r="R46" s="1883"/>
      <c r="S46" s="1883"/>
      <c r="T46" s="1883"/>
      <c r="U46" s="1883"/>
      <c r="V46" s="1883"/>
      <c r="W46" s="1883"/>
      <c r="X46" s="1883"/>
      <c r="Y46" s="1883"/>
      <c r="Z46" s="1883"/>
      <c r="AA46" s="1883"/>
      <c r="AB46" s="1883"/>
      <c r="AC46" s="1883"/>
      <c r="AD46" s="1883"/>
      <c r="AE46" s="1883"/>
      <c r="AF46" s="1883"/>
      <c r="AG46" s="1883"/>
      <c r="AH46" s="1883"/>
      <c r="AI46" s="1883"/>
      <c r="AJ46" s="1883"/>
    </row>
    <row r="47" spans="1:44" hidden="1">
      <c r="F47" s="1836" t="e">
        <f>YEAR(F50)</f>
        <v>#VALUE!</v>
      </c>
      <c r="G47" s="1836" t="e">
        <f>MONTH(F50)</f>
        <v>#VALUE!</v>
      </c>
    </row>
    <row r="48" spans="1:44" ht="13.5" customHeight="1">
      <c r="B48" s="4194"/>
      <c r="C48" s="4195"/>
      <c r="D48" s="4196"/>
      <c r="E48" s="1840" t="s">
        <v>2454</v>
      </c>
      <c r="F48" s="4126" t="e">
        <f>F50</f>
        <v>#VALUE!</v>
      </c>
      <c r="G48" s="4088"/>
      <c r="H48" s="4088"/>
      <c r="I48" s="4088"/>
      <c r="J48" s="4088"/>
      <c r="K48" s="4088"/>
      <c r="L48" s="4088"/>
      <c r="M48" s="4088"/>
      <c r="N48" s="4088"/>
      <c r="O48" s="4088"/>
      <c r="P48" s="4088"/>
      <c r="Q48" s="4088"/>
      <c r="R48" s="4088"/>
      <c r="S48" s="4088"/>
      <c r="T48" s="4088"/>
      <c r="U48" s="4088"/>
      <c r="V48" s="4088"/>
      <c r="W48" s="4088"/>
      <c r="X48" s="4088"/>
      <c r="Y48" s="4088"/>
      <c r="Z48" s="4088"/>
      <c r="AA48" s="4088"/>
      <c r="AB48" s="4088"/>
      <c r="AC48" s="4088"/>
      <c r="AD48" s="4088"/>
      <c r="AE48" s="4088"/>
      <c r="AF48" s="4088"/>
      <c r="AG48" s="4088"/>
      <c r="AH48" s="4088"/>
      <c r="AI48" s="4088"/>
      <c r="AJ48" s="4088"/>
      <c r="AK48" s="4155" t="s">
        <v>2496</v>
      </c>
      <c r="AL48" s="4202" t="s">
        <v>2497</v>
      </c>
      <c r="AM48" s="4155" t="s">
        <v>2474</v>
      </c>
      <c r="AN48" s="4157" t="s">
        <v>2498</v>
      </c>
      <c r="AO48" s="4155" t="s">
        <v>2499</v>
      </c>
      <c r="AQ48" s="4181" t="s">
        <v>2500</v>
      </c>
      <c r="AR48" s="4181" t="s">
        <v>2501</v>
      </c>
    </row>
    <row r="49" spans="2:44" ht="13.5" hidden="1" customHeight="1">
      <c r="B49" s="4197"/>
      <c r="C49" s="4198"/>
      <c r="D49" s="4199"/>
      <c r="E49" s="1884"/>
      <c r="F49" s="1862" t="e">
        <f>DATE($F47,$G47,1)</f>
        <v>#VALUE!</v>
      </c>
      <c r="G49" s="1862" t="e">
        <f>F49+1</f>
        <v>#VALUE!</v>
      </c>
      <c r="H49" s="1862" t="e">
        <f t="shared" ref="H49:AJ49" si="25">G49+1</f>
        <v>#VALUE!</v>
      </c>
      <c r="I49" s="1862" t="e">
        <f t="shared" si="25"/>
        <v>#VALUE!</v>
      </c>
      <c r="J49" s="1862" t="e">
        <f t="shared" si="25"/>
        <v>#VALUE!</v>
      </c>
      <c r="K49" s="1862" t="e">
        <f t="shared" si="25"/>
        <v>#VALUE!</v>
      </c>
      <c r="L49" s="1862" t="e">
        <f t="shared" si="25"/>
        <v>#VALUE!</v>
      </c>
      <c r="M49" s="1862" t="e">
        <f t="shared" si="25"/>
        <v>#VALUE!</v>
      </c>
      <c r="N49" s="1862" t="e">
        <f t="shared" si="25"/>
        <v>#VALUE!</v>
      </c>
      <c r="O49" s="1862" t="e">
        <f t="shared" si="25"/>
        <v>#VALUE!</v>
      </c>
      <c r="P49" s="1862" t="e">
        <f t="shared" si="25"/>
        <v>#VALUE!</v>
      </c>
      <c r="Q49" s="1862" t="e">
        <f t="shared" si="25"/>
        <v>#VALUE!</v>
      </c>
      <c r="R49" s="1862" t="e">
        <f t="shared" si="25"/>
        <v>#VALUE!</v>
      </c>
      <c r="S49" s="1862" t="e">
        <f t="shared" si="25"/>
        <v>#VALUE!</v>
      </c>
      <c r="T49" s="1862" t="e">
        <f t="shared" si="25"/>
        <v>#VALUE!</v>
      </c>
      <c r="U49" s="1862" t="e">
        <f t="shared" si="25"/>
        <v>#VALUE!</v>
      </c>
      <c r="V49" s="1862" t="e">
        <f t="shared" si="25"/>
        <v>#VALUE!</v>
      </c>
      <c r="W49" s="1862" t="e">
        <f t="shared" si="25"/>
        <v>#VALUE!</v>
      </c>
      <c r="X49" s="1862" t="e">
        <f t="shared" si="25"/>
        <v>#VALUE!</v>
      </c>
      <c r="Y49" s="1862" t="e">
        <f t="shared" si="25"/>
        <v>#VALUE!</v>
      </c>
      <c r="Z49" s="1862" t="e">
        <f t="shared" si="25"/>
        <v>#VALUE!</v>
      </c>
      <c r="AA49" s="1862" t="e">
        <f t="shared" si="25"/>
        <v>#VALUE!</v>
      </c>
      <c r="AB49" s="1862" t="e">
        <f t="shared" si="25"/>
        <v>#VALUE!</v>
      </c>
      <c r="AC49" s="1862" t="e">
        <f t="shared" si="25"/>
        <v>#VALUE!</v>
      </c>
      <c r="AD49" s="1862" t="e">
        <f t="shared" si="25"/>
        <v>#VALUE!</v>
      </c>
      <c r="AE49" s="1862" t="e">
        <f t="shared" si="25"/>
        <v>#VALUE!</v>
      </c>
      <c r="AF49" s="1862" t="e">
        <f t="shared" si="25"/>
        <v>#VALUE!</v>
      </c>
      <c r="AG49" s="1862" t="e">
        <f t="shared" si="25"/>
        <v>#VALUE!</v>
      </c>
      <c r="AH49" s="1862" t="e">
        <f t="shared" si="25"/>
        <v>#VALUE!</v>
      </c>
      <c r="AI49" s="1862" t="e">
        <f t="shared" si="25"/>
        <v>#VALUE!</v>
      </c>
      <c r="AJ49" s="1862" t="e">
        <f t="shared" si="25"/>
        <v>#VALUE!</v>
      </c>
      <c r="AK49" s="4155"/>
      <c r="AL49" s="4202"/>
      <c r="AM49" s="4155"/>
      <c r="AN49" s="4157"/>
      <c r="AO49" s="4155"/>
      <c r="AQ49" s="4181"/>
      <c r="AR49" s="4181"/>
    </row>
    <row r="50" spans="2:44">
      <c r="B50" s="4197"/>
      <c r="C50" s="4198"/>
      <c r="D50" s="4199"/>
      <c r="E50" s="1887" t="s">
        <v>2455</v>
      </c>
      <c r="F50" s="1888" t="e">
        <f>IF(EDATE(F25,1)&gt;$F$7,"",EDATE(F25,1))</f>
        <v>#VALUE!</v>
      </c>
      <c r="G50" s="1862" t="e">
        <f t="shared" ref="G50:AJ50" si="26">IF(G49&gt;$F$7,"",IF(F50=EOMONTH(DATE($F47,$G47,1),0),"",IF(F50="","",F50+1)))</f>
        <v>#VALUE!</v>
      </c>
      <c r="H50" s="1862" t="e">
        <f t="shared" si="26"/>
        <v>#VALUE!</v>
      </c>
      <c r="I50" s="1862" t="e">
        <f t="shared" si="26"/>
        <v>#VALUE!</v>
      </c>
      <c r="J50" s="1862" t="e">
        <f t="shared" si="26"/>
        <v>#VALUE!</v>
      </c>
      <c r="K50" s="1862" t="e">
        <f t="shared" si="26"/>
        <v>#VALUE!</v>
      </c>
      <c r="L50" s="1862" t="e">
        <f t="shared" si="26"/>
        <v>#VALUE!</v>
      </c>
      <c r="M50" s="1862" t="e">
        <f t="shared" si="26"/>
        <v>#VALUE!</v>
      </c>
      <c r="N50" s="1862" t="e">
        <f t="shared" si="26"/>
        <v>#VALUE!</v>
      </c>
      <c r="O50" s="1862" t="e">
        <f t="shared" si="26"/>
        <v>#VALUE!</v>
      </c>
      <c r="P50" s="1862" t="e">
        <f t="shared" si="26"/>
        <v>#VALUE!</v>
      </c>
      <c r="Q50" s="1862" t="e">
        <f t="shared" si="26"/>
        <v>#VALUE!</v>
      </c>
      <c r="R50" s="1862" t="e">
        <f t="shared" si="26"/>
        <v>#VALUE!</v>
      </c>
      <c r="S50" s="1862" t="e">
        <f t="shared" si="26"/>
        <v>#VALUE!</v>
      </c>
      <c r="T50" s="1862" t="e">
        <f t="shared" si="26"/>
        <v>#VALUE!</v>
      </c>
      <c r="U50" s="1862" t="e">
        <f t="shared" si="26"/>
        <v>#VALUE!</v>
      </c>
      <c r="V50" s="1862" t="e">
        <f t="shared" si="26"/>
        <v>#VALUE!</v>
      </c>
      <c r="W50" s="1862" t="e">
        <f t="shared" si="26"/>
        <v>#VALUE!</v>
      </c>
      <c r="X50" s="1862" t="e">
        <f t="shared" si="26"/>
        <v>#VALUE!</v>
      </c>
      <c r="Y50" s="1862" t="e">
        <f t="shared" si="26"/>
        <v>#VALUE!</v>
      </c>
      <c r="Z50" s="1862" t="e">
        <f t="shared" si="26"/>
        <v>#VALUE!</v>
      </c>
      <c r="AA50" s="1862" t="e">
        <f t="shared" si="26"/>
        <v>#VALUE!</v>
      </c>
      <c r="AB50" s="1862" t="e">
        <f t="shared" si="26"/>
        <v>#VALUE!</v>
      </c>
      <c r="AC50" s="1862" t="e">
        <f t="shared" si="26"/>
        <v>#VALUE!</v>
      </c>
      <c r="AD50" s="1862" t="e">
        <f t="shared" si="26"/>
        <v>#VALUE!</v>
      </c>
      <c r="AE50" s="1862" t="e">
        <f t="shared" si="26"/>
        <v>#VALUE!</v>
      </c>
      <c r="AF50" s="1862" t="e">
        <f t="shared" si="26"/>
        <v>#VALUE!</v>
      </c>
      <c r="AG50" s="1862" t="e">
        <f t="shared" si="26"/>
        <v>#VALUE!</v>
      </c>
      <c r="AH50" s="1862" t="e">
        <f t="shared" si="26"/>
        <v>#VALUE!</v>
      </c>
      <c r="AI50" s="1862" t="e">
        <f t="shared" si="26"/>
        <v>#VALUE!</v>
      </c>
      <c r="AJ50" s="1862" t="e">
        <f t="shared" si="26"/>
        <v>#VALUE!</v>
      </c>
      <c r="AK50" s="4155"/>
      <c r="AL50" s="4202"/>
      <c r="AM50" s="4155"/>
      <c r="AN50" s="4157"/>
      <c r="AO50" s="4155"/>
      <c r="AQ50" s="4181"/>
      <c r="AR50" s="4181"/>
    </row>
    <row r="51" spans="2:44" s="1866" customFormat="1">
      <c r="B51" s="4200"/>
      <c r="C51" s="4099"/>
      <c r="D51" s="4201"/>
      <c r="E51" s="1889" t="s">
        <v>1184</v>
      </c>
      <c r="F51" s="1865" t="str">
        <f>IFERROR(TEXT(WEEKDAY(+F50),"aaa"),"")</f>
        <v/>
      </c>
      <c r="G51" s="1865" t="str">
        <f t="shared" ref="G51:AJ51" si="27">IFERROR(TEXT(WEEKDAY(+G50),"aaa"),"")</f>
        <v/>
      </c>
      <c r="H51" s="1865" t="str">
        <f t="shared" si="27"/>
        <v/>
      </c>
      <c r="I51" s="1865" t="str">
        <f t="shared" si="27"/>
        <v/>
      </c>
      <c r="J51" s="1865" t="str">
        <f t="shared" si="27"/>
        <v/>
      </c>
      <c r="K51" s="1865" t="str">
        <f t="shared" si="27"/>
        <v/>
      </c>
      <c r="L51" s="1865" t="str">
        <f t="shared" si="27"/>
        <v/>
      </c>
      <c r="M51" s="1865" t="str">
        <f t="shared" si="27"/>
        <v/>
      </c>
      <c r="N51" s="1865" t="str">
        <f t="shared" si="27"/>
        <v/>
      </c>
      <c r="O51" s="1865" t="str">
        <f t="shared" si="27"/>
        <v/>
      </c>
      <c r="P51" s="1865" t="str">
        <f t="shared" si="27"/>
        <v/>
      </c>
      <c r="Q51" s="1865" t="str">
        <f t="shared" si="27"/>
        <v/>
      </c>
      <c r="R51" s="1865" t="str">
        <f t="shared" si="27"/>
        <v/>
      </c>
      <c r="S51" s="1865" t="str">
        <f t="shared" si="27"/>
        <v/>
      </c>
      <c r="T51" s="1865" t="str">
        <f t="shared" si="27"/>
        <v/>
      </c>
      <c r="U51" s="1865" t="str">
        <f t="shared" si="27"/>
        <v/>
      </c>
      <c r="V51" s="1865" t="str">
        <f t="shared" si="27"/>
        <v/>
      </c>
      <c r="W51" s="1865" t="str">
        <f t="shared" si="27"/>
        <v/>
      </c>
      <c r="X51" s="1865" t="str">
        <f t="shared" si="27"/>
        <v/>
      </c>
      <c r="Y51" s="1865" t="str">
        <f t="shared" si="27"/>
        <v/>
      </c>
      <c r="Z51" s="1865" t="str">
        <f t="shared" si="27"/>
        <v/>
      </c>
      <c r="AA51" s="1865" t="str">
        <f t="shared" si="27"/>
        <v/>
      </c>
      <c r="AB51" s="1865" t="str">
        <f t="shared" si="27"/>
        <v/>
      </c>
      <c r="AC51" s="1865" t="str">
        <f t="shared" si="27"/>
        <v/>
      </c>
      <c r="AD51" s="1865" t="str">
        <f>IFERROR(TEXT(WEEKDAY(+AD50),"aaa"),"")</f>
        <v/>
      </c>
      <c r="AE51" s="1865" t="str">
        <f t="shared" si="27"/>
        <v/>
      </c>
      <c r="AF51" s="1865" t="str">
        <f t="shared" si="27"/>
        <v/>
      </c>
      <c r="AG51" s="1865" t="str">
        <f t="shared" si="27"/>
        <v/>
      </c>
      <c r="AH51" s="1865" t="str">
        <f t="shared" si="27"/>
        <v/>
      </c>
      <c r="AI51" s="1865" t="str">
        <f t="shared" si="27"/>
        <v/>
      </c>
      <c r="AJ51" s="1865" t="str">
        <f t="shared" si="27"/>
        <v/>
      </c>
      <c r="AK51" s="4155"/>
      <c r="AL51" s="4202"/>
      <c r="AM51" s="4155"/>
      <c r="AN51" s="4157"/>
      <c r="AO51" s="4155"/>
      <c r="AP51" s="1838"/>
      <c r="AQ51" s="4181"/>
      <c r="AR51" s="4181"/>
    </row>
    <row r="52" spans="2:44" s="1866" customFormat="1" ht="21" customHeight="1">
      <c r="B52" s="1994" t="s">
        <v>2502</v>
      </c>
      <c r="C52" s="1995" t="s">
        <v>2471</v>
      </c>
      <c r="D52" s="1939" t="s">
        <v>2472</v>
      </c>
      <c r="E52" s="1940" t="s">
        <v>2458</v>
      </c>
      <c r="F52" s="1941"/>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70"/>
      <c r="AH52" s="1970"/>
      <c r="AI52" s="1970"/>
      <c r="AJ52" s="1970"/>
      <c r="AK52" s="1943" t="s">
        <v>2481</v>
      </c>
      <c r="AL52" s="1943" t="s">
        <v>2482</v>
      </c>
      <c r="AM52" s="1943" t="s">
        <v>2483</v>
      </c>
      <c r="AN52" s="1944" t="s">
        <v>2484</v>
      </c>
      <c r="AO52" s="1943" t="s">
        <v>2485</v>
      </c>
      <c r="AP52" s="1838"/>
      <c r="AQ52" s="4182"/>
      <c r="AR52" s="4182"/>
    </row>
    <row r="53" spans="2:44" s="1866" customFormat="1" ht="13.5" customHeight="1">
      <c r="B53" s="4185" t="s">
        <v>2486</v>
      </c>
      <c r="C53" s="4188" t="s">
        <v>2487</v>
      </c>
      <c r="D53" s="1945" t="s">
        <v>2488</v>
      </c>
      <c r="E53" s="1946"/>
      <c r="F53" s="1996"/>
      <c r="G53" s="1997"/>
      <c r="H53" s="1982"/>
      <c r="I53" s="1948"/>
      <c r="J53" s="1948"/>
      <c r="K53" s="1948"/>
      <c r="L53" s="1948"/>
      <c r="M53" s="1948"/>
      <c r="N53" s="1948"/>
      <c r="O53" s="1948"/>
      <c r="P53" s="1948"/>
      <c r="Q53" s="1948"/>
      <c r="R53" s="1948"/>
      <c r="S53" s="1948"/>
      <c r="T53" s="1948"/>
      <c r="U53" s="1948"/>
      <c r="V53" s="1948"/>
      <c r="W53" s="1948"/>
      <c r="X53" s="1948"/>
      <c r="Y53" s="1948"/>
      <c r="Z53" s="1948"/>
      <c r="AA53" s="1948"/>
      <c r="AB53" s="1948"/>
      <c r="AC53" s="1948"/>
      <c r="AD53" s="1948"/>
      <c r="AE53" s="1948"/>
      <c r="AF53" s="1948"/>
      <c r="AG53" s="1948"/>
      <c r="AH53" s="1948"/>
      <c r="AI53" s="1949"/>
      <c r="AJ53" s="1949"/>
      <c r="AK53" s="1950">
        <f>IF(D53="","",COUNT($F$50:$AJ$50)-AL53)</f>
        <v>0</v>
      </c>
      <c r="AL53" s="1951">
        <f>IF(D53="","",AQ53+AR53)</f>
        <v>0</v>
      </c>
      <c r="AM53" s="1951">
        <f>IF(D53="","",COUNTIF(F53:AJ53,"休"))</f>
        <v>0</v>
      </c>
      <c r="AN53" s="1952" t="str">
        <f>IF(D53="","",IFERROR(ROUND(AM53/AK53,3),""))</f>
        <v/>
      </c>
      <c r="AO53" s="4191" t="e">
        <f>ROUND(AVERAGE(AN53:AN68),3)</f>
        <v>#DIV/0!</v>
      </c>
      <c r="AP53" s="1838"/>
      <c r="AQ53" s="1953">
        <f>+COUNTIF(F53:AJ53,"－")</f>
        <v>0</v>
      </c>
      <c r="AR53" s="1953">
        <f t="shared" ref="AR53:AR58" si="28">+COUNTIF(H53:AJ53,"外")</f>
        <v>0</v>
      </c>
    </row>
    <row r="54" spans="2:44" s="1866" customFormat="1" ht="13.5" customHeight="1">
      <c r="B54" s="4186"/>
      <c r="C54" s="4189"/>
      <c r="D54" s="1954" t="s">
        <v>2489</v>
      </c>
      <c r="E54" s="1946"/>
      <c r="F54" s="1998"/>
      <c r="G54" s="1999"/>
      <c r="H54" s="1957"/>
      <c r="I54" s="1956"/>
      <c r="J54" s="1956"/>
      <c r="K54" s="1956"/>
      <c r="L54" s="1956"/>
      <c r="M54" s="1956"/>
      <c r="N54" s="1956"/>
      <c r="O54" s="1956"/>
      <c r="P54" s="1956"/>
      <c r="Q54" s="1956"/>
      <c r="R54" s="1956"/>
      <c r="S54" s="1956"/>
      <c r="T54" s="1956"/>
      <c r="U54" s="1956"/>
      <c r="V54" s="1956"/>
      <c r="W54" s="1956"/>
      <c r="X54" s="1956"/>
      <c r="Y54" s="1956"/>
      <c r="Z54" s="1956"/>
      <c r="AA54" s="1956"/>
      <c r="AB54" s="1956"/>
      <c r="AC54" s="1956"/>
      <c r="AD54" s="1956"/>
      <c r="AE54" s="1956"/>
      <c r="AF54" s="1956"/>
      <c r="AG54" s="1956"/>
      <c r="AH54" s="1956"/>
      <c r="AI54" s="1957"/>
      <c r="AJ54" s="1957"/>
      <c r="AK54" s="1950">
        <f t="shared" ref="AK54:AK58" si="29">IF(D54="","",COUNT($F$50:$AJ$50)-AL54)</f>
        <v>0</v>
      </c>
      <c r="AL54" s="1951">
        <f t="shared" ref="AL54:AL58" si="30">IF(D54="","",AQ54+AR54)</f>
        <v>0</v>
      </c>
      <c r="AM54" s="1951">
        <f t="shared" ref="AM54:AM58" si="31">IF(D54="","",COUNTIF(F54:AJ54,"休"))</f>
        <v>0</v>
      </c>
      <c r="AN54" s="1952" t="str">
        <f t="shared" ref="AN54:AN58" si="32">IF(D54="","",IFERROR(ROUND(AM54/AK54,3),""))</f>
        <v/>
      </c>
      <c r="AO54" s="4192"/>
      <c r="AP54" s="1838"/>
      <c r="AQ54" s="1953">
        <f>+COUNTIF(F54:AJ54,"－")</f>
        <v>0</v>
      </c>
      <c r="AR54" s="1953">
        <f t="shared" si="28"/>
        <v>0</v>
      </c>
    </row>
    <row r="55" spans="2:44" s="1866" customFormat="1">
      <c r="B55" s="4186"/>
      <c r="C55" s="4189"/>
      <c r="D55" s="1960" t="s">
        <v>2490</v>
      </c>
      <c r="E55" s="1946"/>
      <c r="F55" s="1998"/>
      <c r="G55" s="1956"/>
      <c r="H55" s="2000"/>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6"/>
      <c r="AH55" s="1956"/>
      <c r="AI55" s="1956"/>
      <c r="AJ55" s="1957"/>
      <c r="AK55" s="1950">
        <f t="shared" si="29"/>
        <v>0</v>
      </c>
      <c r="AL55" s="1951">
        <f t="shared" si="30"/>
        <v>0</v>
      </c>
      <c r="AM55" s="1951">
        <f t="shared" si="31"/>
        <v>0</v>
      </c>
      <c r="AN55" s="1952" t="str">
        <f t="shared" si="32"/>
        <v/>
      </c>
      <c r="AO55" s="4192"/>
      <c r="AP55" s="1838"/>
      <c r="AQ55" s="1953">
        <f t="shared" ref="AQ55:AQ58" si="33">+COUNTIF(F55:AJ55,"－")</f>
        <v>0</v>
      </c>
      <c r="AR55" s="1953">
        <f t="shared" si="28"/>
        <v>0</v>
      </c>
    </row>
    <row r="56" spans="2:44" s="1866" customFormat="1">
      <c r="B56" s="4186"/>
      <c r="C56" s="4189"/>
      <c r="D56" s="1960" t="s">
        <v>2491</v>
      </c>
      <c r="E56" s="1961"/>
      <c r="F56" s="1998"/>
      <c r="G56" s="1999"/>
      <c r="H56" s="2000"/>
      <c r="I56" s="1956"/>
      <c r="J56" s="1956"/>
      <c r="K56" s="1956"/>
      <c r="L56" s="1956"/>
      <c r="M56" s="1956"/>
      <c r="N56" s="1956"/>
      <c r="O56" s="1956"/>
      <c r="P56" s="1956"/>
      <c r="Q56" s="1956"/>
      <c r="R56" s="1956"/>
      <c r="S56" s="1956"/>
      <c r="T56" s="1956"/>
      <c r="U56" s="1956"/>
      <c r="V56" s="1956"/>
      <c r="W56" s="1956"/>
      <c r="X56" s="1956"/>
      <c r="Y56" s="1956"/>
      <c r="Z56" s="1956"/>
      <c r="AA56" s="1956"/>
      <c r="AB56" s="1956"/>
      <c r="AC56" s="1956"/>
      <c r="AD56" s="1956"/>
      <c r="AE56" s="1956"/>
      <c r="AF56" s="1956"/>
      <c r="AG56" s="1956"/>
      <c r="AH56" s="1956"/>
      <c r="AI56" s="1957"/>
      <c r="AJ56" s="1956"/>
      <c r="AK56" s="1950">
        <f t="shared" si="29"/>
        <v>0</v>
      </c>
      <c r="AL56" s="1951">
        <f t="shared" si="30"/>
        <v>0</v>
      </c>
      <c r="AM56" s="1951">
        <f t="shared" si="31"/>
        <v>0</v>
      </c>
      <c r="AN56" s="1952" t="str">
        <f t="shared" si="32"/>
        <v/>
      </c>
      <c r="AO56" s="4192"/>
      <c r="AP56" s="1838"/>
      <c r="AQ56" s="1953">
        <f t="shared" si="33"/>
        <v>0</v>
      </c>
      <c r="AR56" s="1953">
        <f t="shared" si="28"/>
        <v>0</v>
      </c>
    </row>
    <row r="57" spans="2:44" s="1866" customFormat="1">
      <c r="B57" s="4186"/>
      <c r="C57" s="4189"/>
      <c r="D57" s="1960" t="s">
        <v>2492</v>
      </c>
      <c r="E57" s="1946"/>
      <c r="F57" s="1998"/>
      <c r="G57" s="1999"/>
      <c r="H57" s="1957"/>
      <c r="I57" s="1956"/>
      <c r="J57" s="1956"/>
      <c r="K57" s="1956"/>
      <c r="L57" s="1956"/>
      <c r="M57" s="1956"/>
      <c r="N57" s="1956"/>
      <c r="O57" s="1956"/>
      <c r="P57" s="1956"/>
      <c r="Q57" s="1956"/>
      <c r="R57" s="1956"/>
      <c r="S57" s="1956"/>
      <c r="T57" s="1956"/>
      <c r="U57" s="1956"/>
      <c r="V57" s="1956"/>
      <c r="W57" s="1956"/>
      <c r="X57" s="1956"/>
      <c r="Y57" s="1956"/>
      <c r="Z57" s="1956"/>
      <c r="AA57" s="1956"/>
      <c r="AB57" s="1956"/>
      <c r="AC57" s="1956"/>
      <c r="AD57" s="1956"/>
      <c r="AE57" s="1956"/>
      <c r="AF57" s="1956"/>
      <c r="AG57" s="1956"/>
      <c r="AH57" s="1956"/>
      <c r="AI57" s="1957"/>
      <c r="AJ57" s="1957"/>
      <c r="AK57" s="1950">
        <f t="shared" si="29"/>
        <v>0</v>
      </c>
      <c r="AL57" s="1951">
        <f t="shared" si="30"/>
        <v>0</v>
      </c>
      <c r="AM57" s="1951">
        <f t="shared" si="31"/>
        <v>0</v>
      </c>
      <c r="AN57" s="1952" t="str">
        <f t="shared" si="32"/>
        <v/>
      </c>
      <c r="AO57" s="4192"/>
      <c r="AP57" s="1838"/>
      <c r="AQ57" s="1953">
        <f t="shared" si="33"/>
        <v>0</v>
      </c>
      <c r="AR57" s="1953">
        <f t="shared" si="28"/>
        <v>0</v>
      </c>
    </row>
    <row r="58" spans="2:44" s="1866" customFormat="1">
      <c r="B58" s="4187"/>
      <c r="C58" s="4190"/>
      <c r="D58" s="1962">
        <f>E$29</f>
        <v>0</v>
      </c>
      <c r="E58" s="1963"/>
      <c r="F58" s="1984"/>
      <c r="G58" s="2001"/>
      <c r="H58" s="1985"/>
      <c r="I58" s="1966"/>
      <c r="J58" s="1966"/>
      <c r="K58" s="1966"/>
      <c r="L58" s="1966"/>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7"/>
      <c r="AJ58" s="1967"/>
      <c r="AK58" s="1950">
        <f t="shared" si="29"/>
        <v>0</v>
      </c>
      <c r="AL58" s="1951">
        <f t="shared" si="30"/>
        <v>0</v>
      </c>
      <c r="AM58" s="1968">
        <f t="shared" si="31"/>
        <v>0</v>
      </c>
      <c r="AN58" s="1952" t="str">
        <f t="shared" si="32"/>
        <v/>
      </c>
      <c r="AO58" s="4192"/>
      <c r="AP58" s="1838"/>
      <c r="AQ58" s="1953">
        <f t="shared" si="33"/>
        <v>0</v>
      </c>
      <c r="AR58" s="1953">
        <f t="shared" si="28"/>
        <v>0</v>
      </c>
    </row>
    <row r="59" spans="2:44" s="1866" customFormat="1">
      <c r="B59" s="4185" t="s">
        <v>2493</v>
      </c>
      <c r="C59" s="4188" t="s">
        <v>2494</v>
      </c>
      <c r="D59" s="1939" t="s">
        <v>2472</v>
      </c>
      <c r="E59" s="2002" t="s">
        <v>2458</v>
      </c>
      <c r="F59" s="1941"/>
      <c r="G59" s="1970"/>
      <c r="H59" s="1942"/>
      <c r="I59" s="1942"/>
      <c r="J59" s="1942"/>
      <c r="K59" s="1942"/>
      <c r="L59" s="1942"/>
      <c r="M59" s="1942"/>
      <c r="N59" s="1942"/>
      <c r="O59" s="1942"/>
      <c r="P59" s="1942"/>
      <c r="Q59" s="1942"/>
      <c r="R59" s="1942"/>
      <c r="S59" s="1942"/>
      <c r="T59" s="1942"/>
      <c r="U59" s="1942"/>
      <c r="V59" s="1942"/>
      <c r="W59" s="1942"/>
      <c r="X59" s="1942"/>
      <c r="Y59" s="1942"/>
      <c r="Z59" s="1942"/>
      <c r="AA59" s="1942"/>
      <c r="AB59" s="1942"/>
      <c r="AC59" s="1942"/>
      <c r="AD59" s="1942"/>
      <c r="AE59" s="1942"/>
      <c r="AF59" s="1942"/>
      <c r="AG59" s="1970"/>
      <c r="AH59" s="1970"/>
      <c r="AI59" s="1970"/>
      <c r="AJ59" s="1970"/>
      <c r="AK59" s="1971"/>
      <c r="AL59" s="1953"/>
      <c r="AM59" s="1972"/>
      <c r="AN59" s="1973"/>
      <c r="AO59" s="4192"/>
      <c r="AP59" s="1838"/>
      <c r="AQ59" s="1893"/>
      <c r="AR59" s="1893"/>
    </row>
    <row r="60" spans="2:44" s="1866" customFormat="1">
      <c r="B60" s="4186"/>
      <c r="C60" s="4189"/>
      <c r="D60" s="1974" t="s">
        <v>2488</v>
      </c>
      <c r="E60" s="1946"/>
      <c r="F60" s="1996"/>
      <c r="G60" s="2003"/>
      <c r="H60" s="2003"/>
      <c r="I60" s="2003"/>
      <c r="J60" s="2003"/>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4"/>
      <c r="AK60" s="1950">
        <f>IF(D60="","",COUNT($F$50:$AJ$50)-AL60)</f>
        <v>0</v>
      </c>
      <c r="AL60" s="1951">
        <f>IF(D60="","",AQ60+AR60)</f>
        <v>0</v>
      </c>
      <c r="AM60" s="1951">
        <f>IF(D60="","",COUNTIF(F60:AJ60,"休"))</f>
        <v>0</v>
      </c>
      <c r="AN60" s="1952" t="str">
        <f>IF(D60="","",IFERROR(ROUND(AM60/AK60,3),""))</f>
        <v/>
      </c>
      <c r="AO60" s="4192"/>
      <c r="AP60" s="1838"/>
      <c r="AQ60" s="1953">
        <f>+COUNTIF(F60:AJ60,"－")</f>
        <v>0</v>
      </c>
      <c r="AR60" s="1953">
        <f>+COUNTIF(F60:AJ60,"外")</f>
        <v>0</v>
      </c>
    </row>
    <row r="61" spans="2:44" s="1866" customFormat="1">
      <c r="B61" s="4186"/>
      <c r="C61" s="4189"/>
      <c r="D61" s="1954" t="s">
        <v>2489</v>
      </c>
      <c r="E61" s="1946"/>
      <c r="F61" s="2005"/>
      <c r="G61" s="1966"/>
      <c r="H61" s="1966"/>
      <c r="I61" s="1966"/>
      <c r="J61" s="1966"/>
      <c r="K61" s="1978"/>
      <c r="L61" s="1978"/>
      <c r="M61" s="1966"/>
      <c r="N61" s="1966"/>
      <c r="O61" s="1966"/>
      <c r="P61" s="1966"/>
      <c r="Q61" s="1978"/>
      <c r="R61" s="1978"/>
      <c r="S61" s="1966"/>
      <c r="T61" s="1966"/>
      <c r="U61" s="1966"/>
      <c r="V61" s="1966"/>
      <c r="W61" s="1966"/>
      <c r="X61" s="1966"/>
      <c r="Y61" s="1978"/>
      <c r="Z61" s="1966"/>
      <c r="AA61" s="1966"/>
      <c r="AB61" s="1966"/>
      <c r="AC61" s="1966"/>
      <c r="AD61" s="1966"/>
      <c r="AE61" s="1966"/>
      <c r="AF61" s="1978"/>
      <c r="AG61" s="1966"/>
      <c r="AH61" s="1966"/>
      <c r="AI61" s="1967"/>
      <c r="AJ61" s="1967"/>
      <c r="AK61" s="1950">
        <f t="shared" ref="AK61:AK63" si="34">IF(D61="","",COUNT($F$50:$AJ$50)-AL61)</f>
        <v>0</v>
      </c>
      <c r="AL61" s="1951">
        <f t="shared" ref="AL61:AL63" si="35">IF(D61="","",AQ61+AR61)</f>
        <v>0</v>
      </c>
      <c r="AM61" s="1951">
        <f t="shared" ref="AM61:AM63" si="36">IF(D61="","",COUNTIF(F61:AJ61,"休"))</f>
        <v>0</v>
      </c>
      <c r="AN61" s="1952" t="str">
        <f t="shared" ref="AN61:AN63" si="37">IF(D61="","",IFERROR(ROUND(AM61/AK61,3),""))</f>
        <v/>
      </c>
      <c r="AO61" s="4192"/>
      <c r="AP61" s="1838"/>
      <c r="AQ61" s="1953">
        <f>+COUNTIF(F61:AJ61,"－")</f>
        <v>0</v>
      </c>
      <c r="AR61" s="1953">
        <f>+COUNTIF(F61:AJ61,"外")</f>
        <v>0</v>
      </c>
    </row>
    <row r="62" spans="2:44" s="1866" customFormat="1">
      <c r="B62" s="4186"/>
      <c r="C62" s="4189"/>
      <c r="D62" s="1838"/>
      <c r="E62" s="1946"/>
      <c r="F62" s="1998"/>
      <c r="G62" s="1956"/>
      <c r="H62" s="1956"/>
      <c r="I62" s="1956"/>
      <c r="J62" s="1956"/>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7"/>
      <c r="AH62" s="1957"/>
      <c r="AI62" s="1957"/>
      <c r="AJ62" s="1957"/>
      <c r="AK62" s="1950" t="str">
        <f t="shared" si="34"/>
        <v/>
      </c>
      <c r="AL62" s="1951" t="str">
        <f t="shared" si="35"/>
        <v/>
      </c>
      <c r="AM62" s="1951" t="str">
        <f t="shared" si="36"/>
        <v/>
      </c>
      <c r="AN62" s="1952" t="str">
        <f t="shared" si="37"/>
        <v/>
      </c>
      <c r="AO62" s="4192"/>
      <c r="AP62" s="1838"/>
      <c r="AQ62" s="1953">
        <f>+COUNTIF(F62:AJ62,"－")</f>
        <v>0</v>
      </c>
      <c r="AR62" s="1953">
        <f>+COUNTIF(F62:AJ62,"外")</f>
        <v>0</v>
      </c>
    </row>
    <row r="63" spans="2:44" s="1866" customFormat="1">
      <c r="B63" s="4186"/>
      <c r="C63" s="4190"/>
      <c r="D63" s="1976"/>
      <c r="E63" s="2006"/>
      <c r="F63" s="2007"/>
      <c r="G63" s="1967"/>
      <c r="H63" s="1978"/>
      <c r="I63" s="1978"/>
      <c r="J63" s="1978"/>
      <c r="K63" s="1978"/>
      <c r="L63" s="1978"/>
      <c r="M63" s="1978"/>
      <c r="N63" s="1978"/>
      <c r="O63" s="1978"/>
      <c r="P63" s="1978"/>
      <c r="Q63" s="1978"/>
      <c r="R63" s="1978"/>
      <c r="S63" s="1978"/>
      <c r="T63" s="1978"/>
      <c r="U63" s="1978"/>
      <c r="V63" s="1978"/>
      <c r="W63" s="1978"/>
      <c r="X63" s="1978"/>
      <c r="Y63" s="1978"/>
      <c r="Z63" s="1978"/>
      <c r="AA63" s="1978"/>
      <c r="AB63" s="1978"/>
      <c r="AC63" s="1978"/>
      <c r="AD63" s="1978"/>
      <c r="AE63" s="1978"/>
      <c r="AF63" s="1978"/>
      <c r="AG63" s="1949"/>
      <c r="AH63" s="1949"/>
      <c r="AI63" s="1949"/>
      <c r="AJ63" s="1949"/>
      <c r="AK63" s="1950" t="str">
        <f t="shared" si="34"/>
        <v/>
      </c>
      <c r="AL63" s="1951" t="str">
        <f t="shared" si="35"/>
        <v/>
      </c>
      <c r="AM63" s="1951" t="str">
        <f t="shared" si="36"/>
        <v/>
      </c>
      <c r="AN63" s="1952" t="str">
        <f t="shared" si="37"/>
        <v/>
      </c>
      <c r="AO63" s="4192"/>
      <c r="AP63" s="1838"/>
      <c r="AQ63" s="1953">
        <f>+COUNTIF(F63:AJ63,"－")</f>
        <v>0</v>
      </c>
      <c r="AR63" s="1953">
        <f>+COUNTIF(F63:AJ63,"外")</f>
        <v>0</v>
      </c>
    </row>
    <row r="64" spans="2:44" s="1866" customFormat="1">
      <c r="B64" s="4186"/>
      <c r="C64" s="4188" t="s">
        <v>2495</v>
      </c>
      <c r="D64" s="1939" t="s">
        <v>2472</v>
      </c>
      <c r="E64" s="1940" t="s">
        <v>2458</v>
      </c>
      <c r="F64" s="1941"/>
      <c r="G64" s="1970"/>
      <c r="H64" s="1942"/>
      <c r="I64" s="1942"/>
      <c r="J64" s="1942"/>
      <c r="K64" s="1942"/>
      <c r="L64" s="1942"/>
      <c r="M64" s="1942"/>
      <c r="N64" s="1942"/>
      <c r="O64" s="1942"/>
      <c r="P64" s="1942"/>
      <c r="Q64" s="1942"/>
      <c r="R64" s="1942"/>
      <c r="S64" s="1942"/>
      <c r="T64" s="1942"/>
      <c r="U64" s="1942"/>
      <c r="V64" s="1942"/>
      <c r="W64" s="1942"/>
      <c r="X64" s="1942"/>
      <c r="Y64" s="1942"/>
      <c r="Z64" s="1942"/>
      <c r="AA64" s="1942"/>
      <c r="AB64" s="1942"/>
      <c r="AC64" s="1942"/>
      <c r="AD64" s="1942"/>
      <c r="AE64" s="1942"/>
      <c r="AF64" s="1942"/>
      <c r="AG64" s="1970"/>
      <c r="AH64" s="1970"/>
      <c r="AI64" s="1970"/>
      <c r="AJ64" s="1970"/>
      <c r="AK64" s="1971"/>
      <c r="AL64" s="1953"/>
      <c r="AM64" s="1980"/>
      <c r="AN64" s="1973"/>
      <c r="AO64" s="4192"/>
      <c r="AP64" s="1838"/>
      <c r="AQ64" s="1893"/>
      <c r="AR64" s="1893"/>
    </row>
    <row r="65" spans="2:44" s="1866" customFormat="1">
      <c r="B65" s="4186"/>
      <c r="C65" s="4189"/>
      <c r="D65" s="1981" t="s">
        <v>2489</v>
      </c>
      <c r="E65" s="1946"/>
      <c r="F65" s="1996"/>
      <c r="G65" s="2003"/>
      <c r="H65" s="1948"/>
      <c r="I65" s="1948"/>
      <c r="J65" s="1948"/>
      <c r="K65" s="1948"/>
      <c r="L65" s="1948"/>
      <c r="M65" s="1948"/>
      <c r="N65" s="1948"/>
      <c r="O65" s="1948"/>
      <c r="P65" s="1948"/>
      <c r="Q65" s="1948"/>
      <c r="R65" s="1948"/>
      <c r="S65" s="1948"/>
      <c r="T65" s="1948"/>
      <c r="U65" s="1948"/>
      <c r="V65" s="1948"/>
      <c r="W65" s="1948"/>
      <c r="X65" s="1948"/>
      <c r="Y65" s="2003"/>
      <c r="Z65" s="2003"/>
      <c r="AA65" s="1948"/>
      <c r="AB65" s="1948"/>
      <c r="AC65" s="1948"/>
      <c r="AD65" s="1948"/>
      <c r="AE65" s="1948"/>
      <c r="AF65" s="1948"/>
      <c r="AG65" s="1982"/>
      <c r="AH65" s="1982"/>
      <c r="AI65" s="1948"/>
      <c r="AJ65" s="1948"/>
      <c r="AK65" s="1950">
        <f>IF(D65="","",COUNT($F$50:$AJ$50)-AL65)</f>
        <v>0</v>
      </c>
      <c r="AL65" s="1951">
        <f>IF(D65="","",AQ65+AR65)</f>
        <v>0</v>
      </c>
      <c r="AM65" s="1951">
        <f>IF(D65="","",COUNTIF(F65:AJ65,"休"))</f>
        <v>0</v>
      </c>
      <c r="AN65" s="1952" t="str">
        <f>IF(D65="","",IFERROR(ROUND(AM65/AK65,3),""))</f>
        <v/>
      </c>
      <c r="AO65" s="4192"/>
      <c r="AP65" s="1838"/>
      <c r="AQ65" s="1953">
        <f>+COUNTIF(F65:AJ65,"－")</f>
        <v>0</v>
      </c>
      <c r="AR65" s="1953">
        <f>+COUNTIF(F65:AJ65,"外")</f>
        <v>0</v>
      </c>
    </row>
    <row r="66" spans="2:44" s="1866" customFormat="1">
      <c r="B66" s="4186"/>
      <c r="C66" s="4189"/>
      <c r="D66" s="1838"/>
      <c r="E66" s="1946"/>
      <c r="F66" s="1998"/>
      <c r="G66" s="1956"/>
      <c r="H66" s="1956"/>
      <c r="I66" s="1956"/>
      <c r="J66" s="1956"/>
      <c r="K66" s="1956"/>
      <c r="L66" s="1956"/>
      <c r="M66" s="1956"/>
      <c r="N66" s="1956"/>
      <c r="O66" s="1956"/>
      <c r="P66" s="1956"/>
      <c r="Q66" s="1956"/>
      <c r="R66" s="1956"/>
      <c r="S66" s="1956"/>
      <c r="T66" s="1956"/>
      <c r="U66" s="1956"/>
      <c r="V66" s="1956"/>
      <c r="W66" s="1956"/>
      <c r="X66" s="1956"/>
      <c r="Y66" s="1956"/>
      <c r="Z66" s="1956"/>
      <c r="AA66" s="1956"/>
      <c r="AB66" s="1956"/>
      <c r="AC66" s="1956"/>
      <c r="AD66" s="1956"/>
      <c r="AE66" s="1956"/>
      <c r="AF66" s="1956"/>
      <c r="AG66" s="1957"/>
      <c r="AH66" s="1957"/>
      <c r="AI66" s="1957"/>
      <c r="AJ66" s="1957"/>
      <c r="AK66" s="1950" t="str">
        <f t="shared" ref="AK66:AK68" si="38">IF(D66="","",COUNT($F$50:$AJ$50)-AL66)</f>
        <v/>
      </c>
      <c r="AL66" s="1951" t="str">
        <f t="shared" ref="AL66:AL68" si="39">IF(D66="","",AQ66+AR66)</f>
        <v/>
      </c>
      <c r="AM66" s="1951" t="str">
        <f t="shared" ref="AM66:AM68" si="40">IF(D66="","",COUNTIF(F66:AJ66,"休"))</f>
        <v/>
      </c>
      <c r="AN66" s="1952" t="str">
        <f t="shared" ref="AN66:AN68" si="41">IF(D66="","",IFERROR(ROUND(AM66/AK66,3),""))</f>
        <v/>
      </c>
      <c r="AO66" s="4192"/>
      <c r="AP66" s="1838"/>
      <c r="AQ66" s="1953">
        <f>+COUNTIF(F66:AJ66,"－")</f>
        <v>0</v>
      </c>
      <c r="AR66" s="1953">
        <f>+COUNTIF(F66:AJ66,"外")</f>
        <v>0</v>
      </c>
    </row>
    <row r="67" spans="2:44" s="1866" customFormat="1">
      <c r="B67" s="4186"/>
      <c r="C67" s="4189"/>
      <c r="D67" s="1983"/>
      <c r="E67" s="1946"/>
      <c r="F67" s="1998"/>
      <c r="G67" s="1956"/>
      <c r="H67" s="1956"/>
      <c r="I67" s="1956"/>
      <c r="J67" s="1956"/>
      <c r="K67" s="1956"/>
      <c r="L67" s="1956"/>
      <c r="M67" s="1956"/>
      <c r="N67" s="1956"/>
      <c r="O67" s="1956"/>
      <c r="P67" s="1956"/>
      <c r="Q67" s="1956"/>
      <c r="R67" s="1956"/>
      <c r="S67" s="1956"/>
      <c r="T67" s="1956"/>
      <c r="U67" s="1956"/>
      <c r="V67" s="1956"/>
      <c r="W67" s="1956"/>
      <c r="X67" s="1956"/>
      <c r="Y67" s="1956"/>
      <c r="Z67" s="1956"/>
      <c r="AA67" s="1956"/>
      <c r="AB67" s="1956"/>
      <c r="AC67" s="1956"/>
      <c r="AD67" s="1956"/>
      <c r="AE67" s="1956"/>
      <c r="AF67" s="1956"/>
      <c r="AG67" s="1957"/>
      <c r="AH67" s="1957"/>
      <c r="AI67" s="1957"/>
      <c r="AJ67" s="1957"/>
      <c r="AK67" s="1950" t="str">
        <f t="shared" si="38"/>
        <v/>
      </c>
      <c r="AL67" s="1951" t="str">
        <f t="shared" si="39"/>
        <v/>
      </c>
      <c r="AM67" s="1951" t="str">
        <f t="shared" si="40"/>
        <v/>
      </c>
      <c r="AN67" s="1952" t="str">
        <f t="shared" si="41"/>
        <v/>
      </c>
      <c r="AO67" s="4192"/>
      <c r="AP67" s="1838"/>
      <c r="AQ67" s="1953">
        <f>+COUNTIF(F67:AJ67,"－")</f>
        <v>0</v>
      </c>
      <c r="AR67" s="1953">
        <f>+COUNTIF(F67:AJ67,"外")</f>
        <v>0</v>
      </c>
    </row>
    <row r="68" spans="2:44" s="1866" customFormat="1" ht="13.8" thickBot="1">
      <c r="B68" s="4187"/>
      <c r="C68" s="4190"/>
      <c r="D68" s="1976"/>
      <c r="E68" s="2006"/>
      <c r="F68" s="1984"/>
      <c r="G68" s="2008"/>
      <c r="H68" s="2008"/>
      <c r="I68" s="1965"/>
      <c r="J68" s="1965"/>
      <c r="K68" s="1965"/>
      <c r="L68" s="1965"/>
      <c r="M68" s="1965"/>
      <c r="N68" s="1965"/>
      <c r="O68" s="1965"/>
      <c r="P68" s="1965"/>
      <c r="Q68" s="1965"/>
      <c r="R68" s="1965"/>
      <c r="S68" s="1965"/>
      <c r="T68" s="1965"/>
      <c r="U68" s="1965"/>
      <c r="V68" s="1965"/>
      <c r="W68" s="1965"/>
      <c r="X68" s="1965"/>
      <c r="Y68" s="1965"/>
      <c r="Z68" s="1965"/>
      <c r="AA68" s="1965"/>
      <c r="AB68" s="1965"/>
      <c r="AC68" s="1965"/>
      <c r="AD68" s="1965"/>
      <c r="AE68" s="1965"/>
      <c r="AF68" s="1965"/>
      <c r="AG68" s="1985"/>
      <c r="AH68" s="1985"/>
      <c r="AI68" s="1985"/>
      <c r="AJ68" s="1985"/>
      <c r="AK68" s="1986" t="str">
        <f t="shared" si="38"/>
        <v/>
      </c>
      <c r="AL68" s="1968" t="str">
        <f t="shared" si="39"/>
        <v/>
      </c>
      <c r="AM68" s="1968" t="str">
        <f t="shared" si="40"/>
        <v/>
      </c>
      <c r="AN68" s="1952" t="str">
        <f t="shared" si="41"/>
        <v/>
      </c>
      <c r="AO68" s="4193"/>
      <c r="AP68" s="1838"/>
      <c r="AQ68" s="1953">
        <f>+COUNTIF(F68:AJ68,"－")</f>
        <v>0</v>
      </c>
      <c r="AR68" s="1953">
        <f>+COUNTIF(F68:AJ68,"外")</f>
        <v>0</v>
      </c>
    </row>
    <row r="69" spans="2:44" ht="13.8" thickBot="1">
      <c r="B69" s="1988"/>
      <c r="C69" s="1989"/>
      <c r="D69" s="1983"/>
      <c r="E69" s="1854"/>
      <c r="F69" s="1949"/>
      <c r="G69" s="1949"/>
      <c r="H69" s="1949"/>
      <c r="I69" s="1949"/>
      <c r="J69" s="1949"/>
      <c r="K69" s="1949"/>
      <c r="L69" s="1949"/>
      <c r="M69" s="1949"/>
      <c r="N69" s="1949"/>
      <c r="O69" s="1949"/>
      <c r="P69" s="1949"/>
      <c r="Q69" s="1949"/>
      <c r="R69" s="1949"/>
      <c r="S69" s="1949"/>
      <c r="T69" s="1949"/>
      <c r="U69" s="1949"/>
      <c r="V69" s="1949"/>
      <c r="W69" s="1949"/>
      <c r="X69" s="1949"/>
      <c r="Y69" s="1949"/>
      <c r="Z69" s="1949"/>
      <c r="AA69" s="1949"/>
      <c r="AB69" s="1949"/>
      <c r="AC69" s="1949"/>
      <c r="AD69" s="1949"/>
      <c r="AE69" s="1949"/>
      <c r="AF69" s="1949"/>
      <c r="AG69" s="1949"/>
      <c r="AH69" s="1949"/>
      <c r="AI69" s="1949"/>
      <c r="AJ69" s="1949"/>
      <c r="AK69" s="1990"/>
      <c r="AL69" s="1991"/>
      <c r="AN69" s="1992" t="s">
        <v>2459</v>
      </c>
      <c r="AO69" s="1993" t="e">
        <f>IF(AO53&gt;=0.285,"OK","NG")</f>
        <v>#DIV/0!</v>
      </c>
      <c r="AQ69" s="1991"/>
      <c r="AR69" s="1991"/>
    </row>
    <row r="70" spans="2:44">
      <c r="F70" s="1883"/>
      <c r="G70" s="1883"/>
      <c r="H70" s="1883"/>
      <c r="I70" s="1883"/>
      <c r="J70" s="1883"/>
      <c r="K70" s="1883"/>
      <c r="L70" s="1883"/>
      <c r="M70" s="1883"/>
      <c r="N70" s="1883"/>
      <c r="O70" s="1883"/>
      <c r="P70" s="1883"/>
      <c r="Q70" s="1883"/>
      <c r="R70" s="1883"/>
      <c r="S70" s="1883"/>
      <c r="T70" s="1883"/>
      <c r="U70" s="1883"/>
      <c r="V70" s="1883"/>
      <c r="W70" s="1883"/>
      <c r="X70" s="1883"/>
      <c r="Y70" s="1883"/>
      <c r="Z70" s="1883"/>
      <c r="AA70" s="1883"/>
      <c r="AB70" s="1883"/>
      <c r="AC70" s="1883"/>
      <c r="AD70" s="1883"/>
      <c r="AE70" s="1883"/>
      <c r="AF70" s="1883"/>
      <c r="AG70" s="1883"/>
      <c r="AH70" s="1883"/>
      <c r="AI70" s="1883"/>
      <c r="AJ70" s="1883"/>
    </row>
    <row r="71" spans="2:44" hidden="1">
      <c r="F71" s="1836" t="e">
        <f>YEAR(F74)</f>
        <v>#VALUE!</v>
      </c>
      <c r="G71" s="1836" t="e">
        <f>MONTH(F74)</f>
        <v>#VALUE!</v>
      </c>
    </row>
    <row r="72" spans="2:44" ht="13.5" customHeight="1">
      <c r="B72" s="4194"/>
      <c r="C72" s="4195"/>
      <c r="D72" s="4196"/>
      <c r="E72" s="1840" t="s">
        <v>2454</v>
      </c>
      <c r="F72" s="4126" t="e">
        <f>F74</f>
        <v>#VALUE!</v>
      </c>
      <c r="G72" s="4088"/>
      <c r="H72" s="4088"/>
      <c r="I72" s="4088"/>
      <c r="J72" s="4088"/>
      <c r="K72" s="4088"/>
      <c r="L72" s="4088"/>
      <c r="M72" s="4088"/>
      <c r="N72" s="4088"/>
      <c r="O72" s="4088"/>
      <c r="P72" s="4088"/>
      <c r="Q72" s="4088"/>
      <c r="R72" s="4088"/>
      <c r="S72" s="4088"/>
      <c r="T72" s="4088"/>
      <c r="U72" s="4088"/>
      <c r="V72" s="4088"/>
      <c r="W72" s="4088"/>
      <c r="X72" s="4088"/>
      <c r="Y72" s="4088"/>
      <c r="Z72" s="4088"/>
      <c r="AA72" s="4088"/>
      <c r="AB72" s="4088"/>
      <c r="AC72" s="4088"/>
      <c r="AD72" s="4088"/>
      <c r="AE72" s="4088"/>
      <c r="AF72" s="4088"/>
      <c r="AG72" s="4088"/>
      <c r="AH72" s="4088"/>
      <c r="AI72" s="4088"/>
      <c r="AJ72" s="4088"/>
      <c r="AK72" s="4203" t="s">
        <v>2496</v>
      </c>
      <c r="AL72" s="4206" t="s">
        <v>2497</v>
      </c>
      <c r="AM72" s="4209" t="s">
        <v>2474</v>
      </c>
      <c r="AN72" s="4157" t="s">
        <v>2498</v>
      </c>
      <c r="AO72" s="4155" t="s">
        <v>2499</v>
      </c>
      <c r="AQ72" s="4181" t="s">
        <v>2500</v>
      </c>
      <c r="AR72" s="4181" t="s">
        <v>2501</v>
      </c>
    </row>
    <row r="73" spans="2:44" ht="13.5" hidden="1" customHeight="1">
      <c r="B73" s="4197"/>
      <c r="C73" s="4198"/>
      <c r="D73" s="4199"/>
      <c r="E73" s="1884"/>
      <c r="F73" s="1862" t="e">
        <f>DATE($F71,$G71,1)</f>
        <v>#VALUE!</v>
      </c>
      <c r="G73" s="1862" t="e">
        <f t="shared" ref="G73:AJ73" si="42">F73+1</f>
        <v>#VALUE!</v>
      </c>
      <c r="H73" s="1862" t="e">
        <f t="shared" si="42"/>
        <v>#VALUE!</v>
      </c>
      <c r="I73" s="1862" t="e">
        <f t="shared" si="42"/>
        <v>#VALUE!</v>
      </c>
      <c r="J73" s="1862" t="e">
        <f t="shared" si="42"/>
        <v>#VALUE!</v>
      </c>
      <c r="K73" s="1862" t="e">
        <f t="shared" si="42"/>
        <v>#VALUE!</v>
      </c>
      <c r="L73" s="1862" t="e">
        <f t="shared" si="42"/>
        <v>#VALUE!</v>
      </c>
      <c r="M73" s="1862" t="e">
        <f t="shared" si="42"/>
        <v>#VALUE!</v>
      </c>
      <c r="N73" s="1862" t="e">
        <f t="shared" si="42"/>
        <v>#VALUE!</v>
      </c>
      <c r="O73" s="1862" t="e">
        <f t="shared" si="42"/>
        <v>#VALUE!</v>
      </c>
      <c r="P73" s="1862" t="e">
        <f t="shared" si="42"/>
        <v>#VALUE!</v>
      </c>
      <c r="Q73" s="1862" t="e">
        <f t="shared" si="42"/>
        <v>#VALUE!</v>
      </c>
      <c r="R73" s="1862" t="e">
        <f t="shared" si="42"/>
        <v>#VALUE!</v>
      </c>
      <c r="S73" s="1862" t="e">
        <f t="shared" si="42"/>
        <v>#VALUE!</v>
      </c>
      <c r="T73" s="1862" t="e">
        <f t="shared" si="42"/>
        <v>#VALUE!</v>
      </c>
      <c r="U73" s="1862" t="e">
        <f t="shared" si="42"/>
        <v>#VALUE!</v>
      </c>
      <c r="V73" s="1862" t="e">
        <f t="shared" si="42"/>
        <v>#VALUE!</v>
      </c>
      <c r="W73" s="1862" t="e">
        <f t="shared" si="42"/>
        <v>#VALUE!</v>
      </c>
      <c r="X73" s="1862" t="e">
        <f t="shared" si="42"/>
        <v>#VALUE!</v>
      </c>
      <c r="Y73" s="1862" t="e">
        <f t="shared" si="42"/>
        <v>#VALUE!</v>
      </c>
      <c r="Z73" s="1862" t="e">
        <f t="shared" si="42"/>
        <v>#VALUE!</v>
      </c>
      <c r="AA73" s="1862" t="e">
        <f t="shared" si="42"/>
        <v>#VALUE!</v>
      </c>
      <c r="AB73" s="1862" t="e">
        <f t="shared" si="42"/>
        <v>#VALUE!</v>
      </c>
      <c r="AC73" s="1862" t="e">
        <f t="shared" si="42"/>
        <v>#VALUE!</v>
      </c>
      <c r="AD73" s="1862" t="e">
        <f t="shared" si="42"/>
        <v>#VALUE!</v>
      </c>
      <c r="AE73" s="1862" t="e">
        <f t="shared" si="42"/>
        <v>#VALUE!</v>
      </c>
      <c r="AF73" s="1862" t="e">
        <f t="shared" si="42"/>
        <v>#VALUE!</v>
      </c>
      <c r="AG73" s="1862" t="e">
        <f t="shared" si="42"/>
        <v>#VALUE!</v>
      </c>
      <c r="AH73" s="1862" t="e">
        <f t="shared" si="42"/>
        <v>#VALUE!</v>
      </c>
      <c r="AI73" s="1862" t="e">
        <f t="shared" si="42"/>
        <v>#VALUE!</v>
      </c>
      <c r="AJ73" s="1862" t="e">
        <f t="shared" si="42"/>
        <v>#VALUE!</v>
      </c>
      <c r="AK73" s="4204"/>
      <c r="AL73" s="4207"/>
      <c r="AM73" s="4210"/>
      <c r="AN73" s="4157"/>
      <c r="AO73" s="4155"/>
      <c r="AQ73" s="4181"/>
      <c r="AR73" s="4181"/>
    </row>
    <row r="74" spans="2:44">
      <c r="B74" s="4197"/>
      <c r="C74" s="4198"/>
      <c r="D74" s="4199"/>
      <c r="E74" s="1887" t="s">
        <v>2455</v>
      </c>
      <c r="F74" s="1888" t="e">
        <f>IF(EDATE(F49,1)&gt;$F$7,"",EDATE(F49,1))</f>
        <v>#VALUE!</v>
      </c>
      <c r="G74" s="1862" t="e">
        <f t="shared" ref="G74:AJ74" si="43">IF(G73&gt;$F$7,"",IF(F74=EOMONTH(DATE($F71,$G71,1),0),"",IF(F74="","",F74+1)))</f>
        <v>#VALUE!</v>
      </c>
      <c r="H74" s="1862" t="e">
        <f t="shared" si="43"/>
        <v>#VALUE!</v>
      </c>
      <c r="I74" s="1862" t="e">
        <f t="shared" si="43"/>
        <v>#VALUE!</v>
      </c>
      <c r="J74" s="1862" t="e">
        <f t="shared" si="43"/>
        <v>#VALUE!</v>
      </c>
      <c r="K74" s="1862" t="e">
        <f t="shared" si="43"/>
        <v>#VALUE!</v>
      </c>
      <c r="L74" s="1862" t="e">
        <f t="shared" si="43"/>
        <v>#VALUE!</v>
      </c>
      <c r="M74" s="1862" t="e">
        <f t="shared" si="43"/>
        <v>#VALUE!</v>
      </c>
      <c r="N74" s="1862" t="e">
        <f t="shared" si="43"/>
        <v>#VALUE!</v>
      </c>
      <c r="O74" s="1862" t="e">
        <f t="shared" si="43"/>
        <v>#VALUE!</v>
      </c>
      <c r="P74" s="1862" t="e">
        <f t="shared" si="43"/>
        <v>#VALUE!</v>
      </c>
      <c r="Q74" s="1862" t="e">
        <f t="shared" si="43"/>
        <v>#VALUE!</v>
      </c>
      <c r="R74" s="1862" t="e">
        <f t="shared" si="43"/>
        <v>#VALUE!</v>
      </c>
      <c r="S74" s="1862" t="e">
        <f t="shared" si="43"/>
        <v>#VALUE!</v>
      </c>
      <c r="T74" s="1862" t="e">
        <f t="shared" si="43"/>
        <v>#VALUE!</v>
      </c>
      <c r="U74" s="1862" t="e">
        <f t="shared" si="43"/>
        <v>#VALUE!</v>
      </c>
      <c r="V74" s="1862" t="e">
        <f t="shared" si="43"/>
        <v>#VALUE!</v>
      </c>
      <c r="W74" s="1862" t="e">
        <f t="shared" si="43"/>
        <v>#VALUE!</v>
      </c>
      <c r="X74" s="1862" t="e">
        <f t="shared" si="43"/>
        <v>#VALUE!</v>
      </c>
      <c r="Y74" s="1862" t="e">
        <f t="shared" si="43"/>
        <v>#VALUE!</v>
      </c>
      <c r="Z74" s="1862" t="e">
        <f t="shared" si="43"/>
        <v>#VALUE!</v>
      </c>
      <c r="AA74" s="1862" t="e">
        <f t="shared" si="43"/>
        <v>#VALUE!</v>
      </c>
      <c r="AB74" s="1862" t="e">
        <f t="shared" si="43"/>
        <v>#VALUE!</v>
      </c>
      <c r="AC74" s="1862" t="e">
        <f t="shared" si="43"/>
        <v>#VALUE!</v>
      </c>
      <c r="AD74" s="1862" t="e">
        <f t="shared" si="43"/>
        <v>#VALUE!</v>
      </c>
      <c r="AE74" s="1862" t="e">
        <f t="shared" si="43"/>
        <v>#VALUE!</v>
      </c>
      <c r="AF74" s="1862" t="e">
        <f t="shared" si="43"/>
        <v>#VALUE!</v>
      </c>
      <c r="AG74" s="1862" t="e">
        <f t="shared" si="43"/>
        <v>#VALUE!</v>
      </c>
      <c r="AH74" s="1862" t="e">
        <f t="shared" si="43"/>
        <v>#VALUE!</v>
      </c>
      <c r="AI74" s="1862" t="e">
        <f t="shared" si="43"/>
        <v>#VALUE!</v>
      </c>
      <c r="AJ74" s="1862" t="e">
        <f t="shared" si="43"/>
        <v>#VALUE!</v>
      </c>
      <c r="AK74" s="4204"/>
      <c r="AL74" s="4207"/>
      <c r="AM74" s="4210"/>
      <c r="AN74" s="4157"/>
      <c r="AO74" s="4155"/>
      <c r="AQ74" s="4181"/>
      <c r="AR74" s="4181"/>
    </row>
    <row r="75" spans="2:44" s="1866" customFormat="1">
      <c r="B75" s="4200"/>
      <c r="C75" s="4099"/>
      <c r="D75" s="4201"/>
      <c r="E75" s="1889" t="s">
        <v>1184</v>
      </c>
      <c r="F75" s="1865" t="str">
        <f>IFERROR(TEXT(WEEKDAY(+F74),"aaa"),"")</f>
        <v/>
      </c>
      <c r="G75" s="1865" t="str">
        <f t="shared" ref="G75:AJ75" si="44">IFERROR(TEXT(WEEKDAY(+G74),"aaa"),"")</f>
        <v/>
      </c>
      <c r="H75" s="1865" t="str">
        <f t="shared" si="44"/>
        <v/>
      </c>
      <c r="I75" s="1865" t="str">
        <f t="shared" si="44"/>
        <v/>
      </c>
      <c r="J75" s="1865" t="str">
        <f t="shared" si="44"/>
        <v/>
      </c>
      <c r="K75" s="1865" t="str">
        <f t="shared" si="44"/>
        <v/>
      </c>
      <c r="L75" s="1865" t="str">
        <f t="shared" si="44"/>
        <v/>
      </c>
      <c r="M75" s="1865" t="str">
        <f t="shared" si="44"/>
        <v/>
      </c>
      <c r="N75" s="1865" t="str">
        <f t="shared" si="44"/>
        <v/>
      </c>
      <c r="O75" s="1865" t="str">
        <f t="shared" si="44"/>
        <v/>
      </c>
      <c r="P75" s="1865" t="str">
        <f t="shared" si="44"/>
        <v/>
      </c>
      <c r="Q75" s="1865" t="str">
        <f t="shared" si="44"/>
        <v/>
      </c>
      <c r="R75" s="1865" t="str">
        <f t="shared" si="44"/>
        <v/>
      </c>
      <c r="S75" s="1865" t="str">
        <f t="shared" si="44"/>
        <v/>
      </c>
      <c r="T75" s="1865" t="str">
        <f t="shared" si="44"/>
        <v/>
      </c>
      <c r="U75" s="1865" t="str">
        <f t="shared" si="44"/>
        <v/>
      </c>
      <c r="V75" s="1865" t="str">
        <f t="shared" si="44"/>
        <v/>
      </c>
      <c r="W75" s="1865" t="str">
        <f t="shared" si="44"/>
        <v/>
      </c>
      <c r="X75" s="1865" t="str">
        <f t="shared" si="44"/>
        <v/>
      </c>
      <c r="Y75" s="1865" t="str">
        <f t="shared" si="44"/>
        <v/>
      </c>
      <c r="Z75" s="1865" t="str">
        <f t="shared" si="44"/>
        <v/>
      </c>
      <c r="AA75" s="1865" t="str">
        <f t="shared" si="44"/>
        <v/>
      </c>
      <c r="AB75" s="1865" t="str">
        <f t="shared" si="44"/>
        <v/>
      </c>
      <c r="AC75" s="1865" t="str">
        <f t="shared" si="44"/>
        <v/>
      </c>
      <c r="AD75" s="1865" t="str">
        <f t="shared" si="44"/>
        <v/>
      </c>
      <c r="AE75" s="1865" t="str">
        <f t="shared" si="44"/>
        <v/>
      </c>
      <c r="AF75" s="1865" t="str">
        <f t="shared" si="44"/>
        <v/>
      </c>
      <c r="AG75" s="1865" t="str">
        <f t="shared" si="44"/>
        <v/>
      </c>
      <c r="AH75" s="1865" t="str">
        <f t="shared" si="44"/>
        <v/>
      </c>
      <c r="AI75" s="1865" t="str">
        <f t="shared" si="44"/>
        <v/>
      </c>
      <c r="AJ75" s="1865" t="str">
        <f t="shared" si="44"/>
        <v/>
      </c>
      <c r="AK75" s="4204"/>
      <c r="AL75" s="4207"/>
      <c r="AM75" s="4210"/>
      <c r="AN75" s="4157"/>
      <c r="AO75" s="4155"/>
      <c r="AP75" s="1838"/>
      <c r="AQ75" s="4181"/>
      <c r="AR75" s="4181"/>
    </row>
    <row r="76" spans="2:44" s="1866" customFormat="1" ht="21" customHeight="1">
      <c r="B76" s="1994" t="s">
        <v>2502</v>
      </c>
      <c r="C76" s="1995" t="s">
        <v>2471</v>
      </c>
      <c r="D76" s="1939" t="s">
        <v>2472</v>
      </c>
      <c r="E76" s="1940" t="s">
        <v>2458</v>
      </c>
      <c r="F76" s="1941"/>
      <c r="G76" s="1942"/>
      <c r="H76" s="1942"/>
      <c r="I76" s="1942"/>
      <c r="J76" s="1942"/>
      <c r="K76" s="1942"/>
      <c r="L76" s="1942"/>
      <c r="M76" s="1942"/>
      <c r="N76" s="1942"/>
      <c r="O76" s="1942"/>
      <c r="P76" s="1942"/>
      <c r="Q76" s="1942"/>
      <c r="R76" s="1942"/>
      <c r="S76" s="1942"/>
      <c r="T76" s="1942"/>
      <c r="U76" s="1942"/>
      <c r="V76" s="1942"/>
      <c r="W76" s="1942"/>
      <c r="X76" s="1942"/>
      <c r="Y76" s="1942"/>
      <c r="Z76" s="1942"/>
      <c r="AA76" s="1942"/>
      <c r="AB76" s="1942"/>
      <c r="AC76" s="1942"/>
      <c r="AD76" s="1942"/>
      <c r="AE76" s="1942"/>
      <c r="AF76" s="1942"/>
      <c r="AG76" s="1970"/>
      <c r="AH76" s="1970"/>
      <c r="AI76" s="1970"/>
      <c r="AJ76" s="1970"/>
      <c r="AK76" s="4205"/>
      <c r="AL76" s="4208"/>
      <c r="AM76" s="4211"/>
      <c r="AN76" s="1944" t="s">
        <v>2484</v>
      </c>
      <c r="AO76" s="1943" t="s">
        <v>2485</v>
      </c>
      <c r="AP76" s="1838"/>
      <c r="AQ76" s="4182"/>
      <c r="AR76" s="4182"/>
    </row>
    <row r="77" spans="2:44" s="1866" customFormat="1" ht="13.5" customHeight="1">
      <c r="B77" s="4185" t="s">
        <v>2486</v>
      </c>
      <c r="C77" s="4188" t="s">
        <v>2487</v>
      </c>
      <c r="D77" s="1945" t="s">
        <v>2488</v>
      </c>
      <c r="E77" s="1946"/>
      <c r="F77" s="1947"/>
      <c r="G77" s="1948"/>
      <c r="H77" s="1948"/>
      <c r="I77" s="1948"/>
      <c r="J77" s="1948"/>
      <c r="K77" s="1948"/>
      <c r="L77" s="1948"/>
      <c r="M77" s="1948"/>
      <c r="N77" s="1948"/>
      <c r="O77" s="1948"/>
      <c r="P77" s="1948"/>
      <c r="Q77" s="1948"/>
      <c r="R77" s="1948"/>
      <c r="S77" s="1948"/>
      <c r="T77" s="1948"/>
      <c r="U77" s="1948"/>
      <c r="V77" s="1948"/>
      <c r="W77" s="1948"/>
      <c r="X77" s="1948"/>
      <c r="Y77" s="1948"/>
      <c r="Z77" s="1948"/>
      <c r="AA77" s="1948"/>
      <c r="AB77" s="1948"/>
      <c r="AC77" s="1948"/>
      <c r="AD77" s="1948"/>
      <c r="AE77" s="1948"/>
      <c r="AF77" s="1948"/>
      <c r="AG77" s="2009"/>
      <c r="AH77" s="2009"/>
      <c r="AI77" s="2009"/>
      <c r="AJ77" s="2009"/>
      <c r="AK77" s="1950">
        <f>IF(D77="","",COUNT($F$74:$AJ$74)-AL77)</f>
        <v>0</v>
      </c>
      <c r="AL77" s="1951">
        <f>IF(D77="","",AQ77+AR77)</f>
        <v>0</v>
      </c>
      <c r="AM77" s="1951">
        <f>IF(D77="","",COUNTIF(F77:AJ77,"休"))</f>
        <v>0</v>
      </c>
      <c r="AN77" s="1952" t="str">
        <f>IF(D77="","",IFERROR(ROUND(AM77/AK77,3),""))</f>
        <v/>
      </c>
      <c r="AO77" s="4191" t="e">
        <f>ROUND(AVERAGE(AN77:AN92),3)</f>
        <v>#DIV/0!</v>
      </c>
      <c r="AP77" s="1838"/>
      <c r="AQ77" s="1953">
        <f>+COUNTIF(F77:AJ77,"－")</f>
        <v>0</v>
      </c>
      <c r="AR77" s="1953">
        <f>+COUNTIF(F77:AJ77,"外")</f>
        <v>0</v>
      </c>
    </row>
    <row r="78" spans="2:44" s="1866" customFormat="1" ht="13.5" customHeight="1">
      <c r="B78" s="4186"/>
      <c r="C78" s="4189"/>
      <c r="D78" s="1954" t="s">
        <v>2489</v>
      </c>
      <c r="E78" s="1946"/>
      <c r="F78" s="1998"/>
      <c r="G78" s="1956"/>
      <c r="H78" s="1956"/>
      <c r="I78" s="1956"/>
      <c r="J78" s="1956"/>
      <c r="K78" s="1956"/>
      <c r="L78" s="1956"/>
      <c r="M78" s="1956"/>
      <c r="N78" s="1956"/>
      <c r="O78" s="1956"/>
      <c r="P78" s="1956"/>
      <c r="Q78" s="1956"/>
      <c r="R78" s="1956"/>
      <c r="S78" s="1956"/>
      <c r="T78" s="1956"/>
      <c r="U78" s="1956"/>
      <c r="V78" s="1956"/>
      <c r="W78" s="1956"/>
      <c r="X78" s="1956"/>
      <c r="Y78" s="1956"/>
      <c r="Z78" s="1956"/>
      <c r="AA78" s="1956"/>
      <c r="AB78" s="1956"/>
      <c r="AC78" s="1956"/>
      <c r="AD78" s="1956"/>
      <c r="AE78" s="1956"/>
      <c r="AF78" s="1956"/>
      <c r="AG78" s="1999"/>
      <c r="AH78" s="1956"/>
      <c r="AI78" s="1956"/>
      <c r="AJ78" s="1999"/>
      <c r="AK78" s="1950">
        <f t="shared" ref="AK78:AK82" si="45">IF(D78="","",COUNT($F$74:$AJ$74)-AL78)</f>
        <v>0</v>
      </c>
      <c r="AL78" s="1951">
        <f t="shared" ref="AL78:AL82" si="46">IF(D78="","",AQ78+AR78)</f>
        <v>0</v>
      </c>
      <c r="AM78" s="1951">
        <f t="shared" ref="AM78:AM82" si="47">IF(D78="","",COUNTIF(F78:AJ78,"休"))</f>
        <v>0</v>
      </c>
      <c r="AN78" s="1952" t="str">
        <f t="shared" ref="AN78:AN82" si="48">IF(D78="","",IFERROR(ROUND(AM78/AK78,3),""))</f>
        <v/>
      </c>
      <c r="AO78" s="4192"/>
      <c r="AP78" s="1838"/>
      <c r="AQ78" s="1953">
        <f>+COUNTIF(F78:AJ78,"－")</f>
        <v>0</v>
      </c>
      <c r="AR78" s="1953">
        <f>+COUNTIF(F78:AJ78,"外")</f>
        <v>0</v>
      </c>
    </row>
    <row r="79" spans="2:44" s="1866" customFormat="1">
      <c r="B79" s="4186"/>
      <c r="C79" s="4189"/>
      <c r="D79" s="1960" t="s">
        <v>2490</v>
      </c>
      <c r="E79" s="1946"/>
      <c r="F79" s="1998"/>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99"/>
      <c r="AH79" s="1999"/>
      <c r="AI79" s="1999"/>
      <c r="AJ79" s="1999"/>
      <c r="AK79" s="1950">
        <f t="shared" si="45"/>
        <v>0</v>
      </c>
      <c r="AL79" s="1951">
        <f t="shared" si="46"/>
        <v>0</v>
      </c>
      <c r="AM79" s="1951">
        <f t="shared" si="47"/>
        <v>0</v>
      </c>
      <c r="AN79" s="1952" t="str">
        <f t="shared" si="48"/>
        <v/>
      </c>
      <c r="AO79" s="4192"/>
      <c r="AP79" s="1838"/>
      <c r="AQ79" s="1953">
        <f>+COUNTIF(F79:AJ79,"－")</f>
        <v>0</v>
      </c>
      <c r="AR79" s="1953">
        <f t="shared" ref="AR79:AR82" si="49">+COUNTIF(F79:AJ79,"外")</f>
        <v>0</v>
      </c>
    </row>
    <row r="80" spans="2:44" s="1866" customFormat="1">
      <c r="B80" s="4186"/>
      <c r="C80" s="4189"/>
      <c r="D80" s="1960" t="s">
        <v>2491</v>
      </c>
      <c r="E80" s="1961"/>
      <c r="F80" s="1998"/>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6"/>
      <c r="AH80" s="1999"/>
      <c r="AI80" s="1999"/>
      <c r="AJ80" s="1999"/>
      <c r="AK80" s="1950">
        <f t="shared" si="45"/>
        <v>0</v>
      </c>
      <c r="AL80" s="1951">
        <f t="shared" si="46"/>
        <v>0</v>
      </c>
      <c r="AM80" s="1951">
        <f t="shared" si="47"/>
        <v>0</v>
      </c>
      <c r="AN80" s="1952" t="str">
        <f t="shared" si="48"/>
        <v/>
      </c>
      <c r="AO80" s="4192"/>
      <c r="AP80" s="1838"/>
      <c r="AQ80" s="1953">
        <f>+COUNTIF(F80:AJ80,"－")</f>
        <v>0</v>
      </c>
      <c r="AR80" s="1953">
        <f t="shared" si="49"/>
        <v>0</v>
      </c>
    </row>
    <row r="81" spans="2:44" s="1866" customFormat="1">
      <c r="B81" s="4186"/>
      <c r="C81" s="4189"/>
      <c r="D81" s="1960" t="s">
        <v>2492</v>
      </c>
      <c r="E81" s="1946"/>
      <c r="F81" s="1998"/>
      <c r="G81" s="1956"/>
      <c r="H81" s="1956"/>
      <c r="I81" s="1956"/>
      <c r="J81" s="1956"/>
      <c r="K81" s="1956"/>
      <c r="L81" s="1956"/>
      <c r="M81" s="1956"/>
      <c r="N81" s="1956"/>
      <c r="O81" s="1956"/>
      <c r="P81" s="1956"/>
      <c r="Q81" s="1956"/>
      <c r="R81" s="1956"/>
      <c r="S81" s="1956"/>
      <c r="T81" s="1956"/>
      <c r="U81" s="1956"/>
      <c r="V81" s="1956"/>
      <c r="W81" s="1956"/>
      <c r="X81" s="1956"/>
      <c r="Y81" s="1956"/>
      <c r="Z81" s="1956"/>
      <c r="AA81" s="1956"/>
      <c r="AB81" s="1956"/>
      <c r="AC81" s="1956"/>
      <c r="AD81" s="1956"/>
      <c r="AE81" s="1956"/>
      <c r="AF81" s="1956"/>
      <c r="AG81" s="1956"/>
      <c r="AH81" s="1956"/>
      <c r="AI81" s="1956"/>
      <c r="AJ81" s="1956"/>
      <c r="AK81" s="1950">
        <f t="shared" si="45"/>
        <v>0</v>
      </c>
      <c r="AL81" s="1951">
        <f>IF(D81="","",AQ81+AR81)</f>
        <v>0</v>
      </c>
      <c r="AM81" s="1951">
        <f t="shared" si="47"/>
        <v>0</v>
      </c>
      <c r="AN81" s="1952" t="str">
        <f t="shared" si="48"/>
        <v/>
      </c>
      <c r="AO81" s="4192"/>
      <c r="AP81" s="1838"/>
      <c r="AQ81" s="1953">
        <f t="shared" ref="AQ81:AQ82" si="50">+COUNTIF(F81:AJ81,"－")</f>
        <v>0</v>
      </c>
      <c r="AR81" s="1953">
        <f t="shared" si="49"/>
        <v>0</v>
      </c>
    </row>
    <row r="82" spans="2:44" s="1866" customFormat="1">
      <c r="B82" s="4187"/>
      <c r="C82" s="4190"/>
      <c r="D82" s="1962">
        <f>E$29</f>
        <v>0</v>
      </c>
      <c r="E82" s="1963"/>
      <c r="F82" s="2010"/>
      <c r="G82" s="1966"/>
      <c r="H82" s="1966"/>
      <c r="I82" s="1966"/>
      <c r="J82" s="1966"/>
      <c r="K82" s="1966"/>
      <c r="L82" s="1966"/>
      <c r="M82" s="1966"/>
      <c r="N82" s="1966"/>
      <c r="O82" s="1966"/>
      <c r="P82" s="1966"/>
      <c r="Q82" s="1966"/>
      <c r="R82" s="1966"/>
      <c r="S82" s="1966"/>
      <c r="T82" s="1966"/>
      <c r="U82" s="1966"/>
      <c r="V82" s="1966"/>
      <c r="W82" s="1966"/>
      <c r="X82" s="1966"/>
      <c r="Y82" s="1966"/>
      <c r="Z82" s="1966"/>
      <c r="AA82" s="1966"/>
      <c r="AB82" s="1966"/>
      <c r="AC82" s="1966"/>
      <c r="AD82" s="1966"/>
      <c r="AE82" s="1966"/>
      <c r="AF82" s="1966"/>
      <c r="AG82" s="1967"/>
      <c r="AH82" s="1967"/>
      <c r="AI82" s="1967"/>
      <c r="AJ82" s="1967"/>
      <c r="AK82" s="1950">
        <f t="shared" si="45"/>
        <v>0</v>
      </c>
      <c r="AL82" s="1951">
        <f t="shared" si="46"/>
        <v>0</v>
      </c>
      <c r="AM82" s="1968">
        <f t="shared" si="47"/>
        <v>0</v>
      </c>
      <c r="AN82" s="1952" t="str">
        <f t="shared" si="48"/>
        <v/>
      </c>
      <c r="AO82" s="4192"/>
      <c r="AP82" s="1838"/>
      <c r="AQ82" s="1953">
        <f t="shared" si="50"/>
        <v>0</v>
      </c>
      <c r="AR82" s="1953">
        <f t="shared" si="49"/>
        <v>0</v>
      </c>
    </row>
    <row r="83" spans="2:44" s="1866" customFormat="1" ht="15" customHeight="1">
      <c r="B83" s="4185" t="s">
        <v>2493</v>
      </c>
      <c r="C83" s="4188" t="s">
        <v>2494</v>
      </c>
      <c r="D83" s="1939" t="s">
        <v>2472</v>
      </c>
      <c r="E83" s="1969" t="s">
        <v>2458</v>
      </c>
      <c r="F83" s="1941"/>
      <c r="G83" s="1942"/>
      <c r="H83" s="1942"/>
      <c r="I83" s="1942"/>
      <c r="J83" s="1942"/>
      <c r="K83" s="1942"/>
      <c r="L83" s="1942"/>
      <c r="M83" s="1942"/>
      <c r="N83" s="1942"/>
      <c r="O83" s="1942"/>
      <c r="P83" s="1942"/>
      <c r="Q83" s="1942"/>
      <c r="R83" s="1942"/>
      <c r="S83" s="1942"/>
      <c r="T83" s="1942"/>
      <c r="U83" s="1942"/>
      <c r="V83" s="1942"/>
      <c r="W83" s="1942"/>
      <c r="X83" s="1942"/>
      <c r="Y83" s="1942"/>
      <c r="Z83" s="1942"/>
      <c r="AA83" s="1942"/>
      <c r="AB83" s="1942"/>
      <c r="AC83" s="1942"/>
      <c r="AD83" s="1942"/>
      <c r="AE83" s="1942"/>
      <c r="AF83" s="1942"/>
      <c r="AG83" s="1970"/>
      <c r="AH83" s="1970"/>
      <c r="AI83" s="1970"/>
      <c r="AJ83" s="1970"/>
      <c r="AK83" s="1971"/>
      <c r="AL83" s="1953"/>
      <c r="AM83" s="1972"/>
      <c r="AN83" s="1973"/>
      <c r="AO83" s="4192"/>
      <c r="AP83" s="1838"/>
      <c r="AQ83" s="1893"/>
      <c r="AR83" s="1893"/>
    </row>
    <row r="84" spans="2:44" s="1866" customFormat="1">
      <c r="B84" s="4186"/>
      <c r="C84" s="4189"/>
      <c r="D84" s="1974" t="s">
        <v>2488</v>
      </c>
      <c r="E84" s="1946"/>
      <c r="F84" s="1996"/>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3"/>
      <c r="AK84" s="1950">
        <f>IF(D84="","",COUNT($F$74:$AJ$74)-AL84)</f>
        <v>0</v>
      </c>
      <c r="AL84" s="1951">
        <f>IF(D84="","",AQ84+AR84)</f>
        <v>0</v>
      </c>
      <c r="AM84" s="1951">
        <f>IF(D84="","",COUNTIF(F84:AJ84,"休"))</f>
        <v>0</v>
      </c>
      <c r="AN84" s="1952" t="str">
        <f>IF(D84="","",IFERROR(ROUND(AM84/AK84,3),""))</f>
        <v/>
      </c>
      <c r="AO84" s="4192"/>
      <c r="AP84" s="1838"/>
      <c r="AQ84" s="1953">
        <f>+COUNTIF(F84:AJ84,"－")</f>
        <v>0</v>
      </c>
      <c r="AR84" s="1953">
        <f>+COUNTIF(F84:AJ84,"外")</f>
        <v>0</v>
      </c>
    </row>
    <row r="85" spans="2:44" s="1866" customFormat="1">
      <c r="B85" s="4186"/>
      <c r="C85" s="4189"/>
      <c r="D85" s="1954" t="s">
        <v>2489</v>
      </c>
      <c r="E85" s="1975"/>
      <c r="F85" s="2005"/>
      <c r="G85" s="1966"/>
      <c r="H85" s="1978"/>
      <c r="I85" s="1978"/>
      <c r="J85" s="1966"/>
      <c r="K85" s="1966"/>
      <c r="L85" s="1966"/>
      <c r="M85" s="1966"/>
      <c r="N85" s="1966"/>
      <c r="O85" s="1966"/>
      <c r="P85" s="1966"/>
      <c r="Q85" s="1978"/>
      <c r="R85" s="1978"/>
      <c r="S85" s="1966"/>
      <c r="T85" s="1966"/>
      <c r="U85" s="1966"/>
      <c r="V85" s="1978"/>
      <c r="W85" s="1978"/>
      <c r="X85" s="1966"/>
      <c r="Y85" s="1966"/>
      <c r="Z85" s="1966"/>
      <c r="AA85" s="1966"/>
      <c r="AB85" s="1966"/>
      <c r="AC85" s="1966"/>
      <c r="AD85" s="1966"/>
      <c r="AE85" s="1966"/>
      <c r="AF85" s="1966"/>
      <c r="AG85" s="1966"/>
      <c r="AH85" s="1966"/>
      <c r="AI85" s="1966"/>
      <c r="AJ85" s="1966"/>
      <c r="AK85" s="1950">
        <f t="shared" ref="AK85:AK87" si="51">IF(D85="","",COUNT($F$74:$AJ$74)-AL85)</f>
        <v>0</v>
      </c>
      <c r="AL85" s="1951">
        <f t="shared" ref="AL85:AL87" si="52">IF(D85="","",AQ85+AR85)</f>
        <v>0</v>
      </c>
      <c r="AM85" s="1951">
        <f t="shared" ref="AM85:AM87" si="53">IF(D85="","",COUNTIF(F85:AJ85,"休"))</f>
        <v>0</v>
      </c>
      <c r="AN85" s="1952" t="str">
        <f t="shared" ref="AN85:AN87" si="54">IF(D85="","",IFERROR(ROUND(AM85/AK85,3),""))</f>
        <v/>
      </c>
      <c r="AO85" s="4192"/>
      <c r="AP85" s="1838"/>
      <c r="AQ85" s="1953">
        <f>+COUNTIF(F85:AJ85,"－")</f>
        <v>0</v>
      </c>
      <c r="AR85" s="1953">
        <f>+COUNTIF(F85:AJ85,"外")</f>
        <v>0</v>
      </c>
    </row>
    <row r="86" spans="2:44" s="1866" customFormat="1">
      <c r="B86" s="4186"/>
      <c r="C86" s="4189"/>
      <c r="D86" s="1838"/>
      <c r="E86" s="1975"/>
      <c r="F86" s="1998"/>
      <c r="G86" s="1956"/>
      <c r="H86" s="1956"/>
      <c r="I86" s="1956"/>
      <c r="J86" s="1956"/>
      <c r="K86" s="1956"/>
      <c r="L86" s="1956"/>
      <c r="M86" s="1956"/>
      <c r="N86" s="1956"/>
      <c r="O86" s="1956"/>
      <c r="P86" s="1956"/>
      <c r="Q86" s="1956"/>
      <c r="R86" s="1956"/>
      <c r="S86" s="1956"/>
      <c r="T86" s="1956"/>
      <c r="U86" s="1956"/>
      <c r="V86" s="1956"/>
      <c r="W86" s="1956"/>
      <c r="X86" s="1956"/>
      <c r="Y86" s="1956"/>
      <c r="Z86" s="1956"/>
      <c r="AA86" s="1956"/>
      <c r="AB86" s="1956"/>
      <c r="AC86" s="1956"/>
      <c r="AD86" s="1956"/>
      <c r="AE86" s="1956"/>
      <c r="AF86" s="1956"/>
      <c r="AG86" s="1957"/>
      <c r="AH86" s="1957"/>
      <c r="AI86" s="1957"/>
      <c r="AJ86" s="1957"/>
      <c r="AK86" s="1950" t="str">
        <f t="shared" si="51"/>
        <v/>
      </c>
      <c r="AL86" s="1951" t="str">
        <f t="shared" si="52"/>
        <v/>
      </c>
      <c r="AM86" s="1951" t="str">
        <f t="shared" si="53"/>
        <v/>
      </c>
      <c r="AN86" s="1952" t="str">
        <f t="shared" si="54"/>
        <v/>
      </c>
      <c r="AO86" s="4192"/>
      <c r="AP86" s="1838"/>
      <c r="AQ86" s="1953">
        <f>+COUNTIF(F86:AJ86,"－")</f>
        <v>0</v>
      </c>
      <c r="AR86" s="1953">
        <f>+COUNTIF(F86:AJ86,"外")</f>
        <v>0</v>
      </c>
    </row>
    <row r="87" spans="2:44" s="1866" customFormat="1">
      <c r="B87" s="4186"/>
      <c r="C87" s="4190"/>
      <c r="D87" s="1976"/>
      <c r="E87" s="1977"/>
      <c r="F87" s="2011"/>
      <c r="G87" s="1978"/>
      <c r="H87" s="1978"/>
      <c r="I87" s="1978"/>
      <c r="J87" s="1978"/>
      <c r="K87" s="1978"/>
      <c r="L87" s="1978"/>
      <c r="M87" s="1978"/>
      <c r="N87" s="1978"/>
      <c r="O87" s="1978"/>
      <c r="P87" s="1978"/>
      <c r="Q87" s="1978"/>
      <c r="R87" s="1978"/>
      <c r="S87" s="1978"/>
      <c r="T87" s="1978"/>
      <c r="U87" s="1978"/>
      <c r="V87" s="1978"/>
      <c r="W87" s="1978"/>
      <c r="X87" s="1978"/>
      <c r="Y87" s="1978"/>
      <c r="Z87" s="1978"/>
      <c r="AA87" s="1978"/>
      <c r="AB87" s="1978"/>
      <c r="AC87" s="1978"/>
      <c r="AD87" s="1978"/>
      <c r="AE87" s="1978"/>
      <c r="AF87" s="1978"/>
      <c r="AG87" s="1949"/>
      <c r="AH87" s="1949"/>
      <c r="AI87" s="1949"/>
      <c r="AJ87" s="1949"/>
      <c r="AK87" s="1950" t="str">
        <f t="shared" si="51"/>
        <v/>
      </c>
      <c r="AL87" s="1951" t="str">
        <f t="shared" si="52"/>
        <v/>
      </c>
      <c r="AM87" s="1951" t="str">
        <f t="shared" si="53"/>
        <v/>
      </c>
      <c r="AN87" s="1952" t="str">
        <f t="shared" si="54"/>
        <v/>
      </c>
      <c r="AO87" s="4192"/>
      <c r="AP87" s="1838"/>
      <c r="AQ87" s="1953">
        <f>+COUNTIF(F87:AJ87,"－")</f>
        <v>0</v>
      </c>
      <c r="AR87" s="1953">
        <f>+COUNTIF(F87:AJ87,"外")</f>
        <v>0</v>
      </c>
    </row>
    <row r="88" spans="2:44" s="1866" customFormat="1" ht="15" customHeight="1">
      <c r="B88" s="4186"/>
      <c r="C88" s="4188" t="s">
        <v>2495</v>
      </c>
      <c r="D88" s="1939" t="s">
        <v>2472</v>
      </c>
      <c r="E88" s="1979" t="s">
        <v>2458</v>
      </c>
      <c r="F88" s="1941"/>
      <c r="G88" s="1942"/>
      <c r="H88" s="1942"/>
      <c r="I88" s="1942"/>
      <c r="J88" s="1942"/>
      <c r="K88" s="1942"/>
      <c r="L88" s="1942"/>
      <c r="M88" s="1942"/>
      <c r="N88" s="1942"/>
      <c r="O88" s="1942"/>
      <c r="P88" s="1942"/>
      <c r="Q88" s="1942"/>
      <c r="R88" s="1942"/>
      <c r="S88" s="1942"/>
      <c r="T88" s="1942"/>
      <c r="U88" s="1942"/>
      <c r="V88" s="1942"/>
      <c r="W88" s="1942"/>
      <c r="X88" s="1942"/>
      <c r="Y88" s="1942"/>
      <c r="Z88" s="1942"/>
      <c r="AA88" s="1942"/>
      <c r="AB88" s="1942"/>
      <c r="AC88" s="1942"/>
      <c r="AD88" s="1942"/>
      <c r="AE88" s="1942"/>
      <c r="AF88" s="1942"/>
      <c r="AG88" s="1970"/>
      <c r="AH88" s="1970"/>
      <c r="AI88" s="1970"/>
      <c r="AJ88" s="1970"/>
      <c r="AK88" s="1971"/>
      <c r="AL88" s="1953"/>
      <c r="AM88" s="1980"/>
      <c r="AN88" s="1973"/>
      <c r="AO88" s="4192"/>
      <c r="AP88" s="1838"/>
      <c r="AQ88" s="1893"/>
      <c r="AR88" s="1893"/>
    </row>
    <row r="89" spans="2:44" s="1866" customFormat="1">
      <c r="B89" s="4186"/>
      <c r="C89" s="4189"/>
      <c r="D89" s="1981" t="s">
        <v>2489</v>
      </c>
      <c r="E89" s="1946"/>
      <c r="F89" s="1947"/>
      <c r="G89" s="1948"/>
      <c r="H89" s="1948"/>
      <c r="I89" s="2003"/>
      <c r="J89" s="2003"/>
      <c r="K89" s="1948"/>
      <c r="L89" s="1948"/>
      <c r="M89" s="1948"/>
      <c r="N89" s="1948"/>
      <c r="O89" s="2003"/>
      <c r="P89" s="2003"/>
      <c r="Q89" s="1948"/>
      <c r="R89" s="1948"/>
      <c r="S89" s="1948"/>
      <c r="T89" s="1948"/>
      <c r="U89" s="2003"/>
      <c r="V89" s="2003"/>
      <c r="W89" s="1948"/>
      <c r="X89" s="1948"/>
      <c r="Y89" s="1948"/>
      <c r="Z89" s="1948"/>
      <c r="AA89" s="2003"/>
      <c r="AB89" s="2003"/>
      <c r="AC89" s="2003"/>
      <c r="AD89" s="2003"/>
      <c r="AE89" s="2003"/>
      <c r="AF89" s="2003"/>
      <c r="AG89" s="2003"/>
      <c r="AH89" s="2003"/>
      <c r="AI89" s="2003"/>
      <c r="AJ89" s="2003"/>
      <c r="AK89" s="1950">
        <f>IF(D89="","",COUNT($F$74:$AJ$74)-AL89)</f>
        <v>0</v>
      </c>
      <c r="AL89" s="1951">
        <f>IF(D89="","",AQ89+AR89)</f>
        <v>0</v>
      </c>
      <c r="AM89" s="1951">
        <f>IF(D89="","",COUNTIF(F89:AJ89,"休"))</f>
        <v>0</v>
      </c>
      <c r="AN89" s="1952" t="str">
        <f>IF(D89="","",IFERROR(ROUND(AM89/AK89,3),""))</f>
        <v/>
      </c>
      <c r="AO89" s="4192"/>
      <c r="AP89" s="1838"/>
      <c r="AQ89" s="1953">
        <f>+COUNTIF(F89:AJ89,"－")</f>
        <v>0</v>
      </c>
      <c r="AR89" s="1953">
        <f>+COUNTIF(F89:AJ89,"外")</f>
        <v>0</v>
      </c>
    </row>
    <row r="90" spans="2:44" s="1866" customFormat="1">
      <c r="B90" s="4186"/>
      <c r="C90" s="4189"/>
      <c r="D90" s="1838"/>
      <c r="E90" s="1975"/>
      <c r="F90" s="1955"/>
      <c r="G90" s="1956"/>
      <c r="H90" s="1956"/>
      <c r="I90" s="1956"/>
      <c r="J90" s="1956"/>
      <c r="K90" s="1956"/>
      <c r="L90" s="1956"/>
      <c r="M90" s="1956"/>
      <c r="N90" s="1956"/>
      <c r="O90" s="1956"/>
      <c r="P90" s="1956"/>
      <c r="Q90" s="1956"/>
      <c r="R90" s="1956"/>
      <c r="S90" s="1956"/>
      <c r="T90" s="1956"/>
      <c r="U90" s="1956"/>
      <c r="V90" s="1956"/>
      <c r="W90" s="1956"/>
      <c r="X90" s="1956"/>
      <c r="Y90" s="1956"/>
      <c r="Z90" s="1956"/>
      <c r="AA90" s="1956"/>
      <c r="AB90" s="1956"/>
      <c r="AC90" s="1956"/>
      <c r="AD90" s="1956"/>
      <c r="AE90" s="1956"/>
      <c r="AF90" s="1956"/>
      <c r="AG90" s="1957"/>
      <c r="AH90" s="1957"/>
      <c r="AI90" s="1957"/>
      <c r="AJ90" s="1957"/>
      <c r="AK90" s="1950" t="str">
        <f>IF(D90="","",COUNT($F$74:$AJ$74)-AL90)</f>
        <v/>
      </c>
      <c r="AL90" s="1951" t="str">
        <f>IF(D90="","",AQ90+AR90)</f>
        <v/>
      </c>
      <c r="AM90" s="1951" t="str">
        <f t="shared" ref="AM90:AM92" si="55">IF(D90="","",COUNTIF(F90:AJ90,"休"))</f>
        <v/>
      </c>
      <c r="AN90" s="1952" t="str">
        <f t="shared" ref="AN90:AN92" si="56">IF(D90="","",IFERROR(ROUND(AM90/AK90,3),""))</f>
        <v/>
      </c>
      <c r="AO90" s="4192"/>
      <c r="AP90" s="1838"/>
      <c r="AQ90" s="1953">
        <f>+COUNTIF(F90:AJ90,"－")</f>
        <v>0</v>
      </c>
      <c r="AR90" s="1953">
        <f>+COUNTIF(F90:AJ90,"外")</f>
        <v>0</v>
      </c>
    </row>
    <row r="91" spans="2:44" s="1866" customFormat="1">
      <c r="B91" s="4186"/>
      <c r="C91" s="4189"/>
      <c r="D91" s="1983"/>
      <c r="E91" s="1975"/>
      <c r="F91" s="1955"/>
      <c r="G91" s="1956"/>
      <c r="H91" s="1956"/>
      <c r="I91" s="1956"/>
      <c r="J91" s="1956"/>
      <c r="K91" s="1956"/>
      <c r="L91" s="1956"/>
      <c r="M91" s="1956"/>
      <c r="N91" s="1956"/>
      <c r="O91" s="1956"/>
      <c r="P91" s="1956"/>
      <c r="Q91" s="1956"/>
      <c r="R91" s="1956"/>
      <c r="S91" s="1956"/>
      <c r="T91" s="1956"/>
      <c r="U91" s="1956"/>
      <c r="V91" s="1956"/>
      <c r="W91" s="1956"/>
      <c r="X91" s="1956"/>
      <c r="Y91" s="1956"/>
      <c r="Z91" s="1956"/>
      <c r="AA91" s="1956"/>
      <c r="AB91" s="1956"/>
      <c r="AC91" s="1956"/>
      <c r="AD91" s="1956"/>
      <c r="AE91" s="1956"/>
      <c r="AF91" s="1956"/>
      <c r="AG91" s="1957"/>
      <c r="AH91" s="1957"/>
      <c r="AI91" s="1957"/>
      <c r="AJ91" s="1957"/>
      <c r="AK91" s="1950" t="str">
        <f>IF(D91="","",COUNT($F$74:$AJ$74)-AL91)</f>
        <v/>
      </c>
      <c r="AL91" s="1951" t="str">
        <f t="shared" ref="AL91:AL92" si="57">IF(D91="","",AQ91+AR91)</f>
        <v/>
      </c>
      <c r="AM91" s="1951" t="str">
        <f t="shared" si="55"/>
        <v/>
      </c>
      <c r="AN91" s="1952" t="str">
        <f t="shared" si="56"/>
        <v/>
      </c>
      <c r="AO91" s="4192"/>
      <c r="AP91" s="1838"/>
      <c r="AQ91" s="1953">
        <f>+COUNTIF(F91:AJ91,"－")</f>
        <v>0</v>
      </c>
      <c r="AR91" s="1953">
        <f>+COUNTIF(F91:AJ91,"外")</f>
        <v>0</v>
      </c>
    </row>
    <row r="92" spans="2:44" s="1866" customFormat="1" ht="13.8" thickBot="1">
      <c r="B92" s="4187"/>
      <c r="C92" s="4190"/>
      <c r="D92" s="1976"/>
      <c r="E92" s="1977"/>
      <c r="F92" s="2010"/>
      <c r="G92" s="1965"/>
      <c r="H92" s="1965"/>
      <c r="I92" s="1965"/>
      <c r="J92" s="1965"/>
      <c r="K92" s="1965"/>
      <c r="L92" s="1965"/>
      <c r="M92" s="1965"/>
      <c r="N92" s="1965"/>
      <c r="O92" s="1965"/>
      <c r="P92" s="1965"/>
      <c r="Q92" s="1965"/>
      <c r="R92" s="1965"/>
      <c r="S92" s="1965"/>
      <c r="T92" s="1965"/>
      <c r="U92" s="1965"/>
      <c r="V92" s="1965"/>
      <c r="W92" s="1965"/>
      <c r="X92" s="1965"/>
      <c r="Y92" s="1965"/>
      <c r="Z92" s="1965"/>
      <c r="AA92" s="1965"/>
      <c r="AB92" s="1965"/>
      <c r="AC92" s="1965"/>
      <c r="AD92" s="1965"/>
      <c r="AE92" s="1965"/>
      <c r="AF92" s="1965"/>
      <c r="AG92" s="1985"/>
      <c r="AH92" s="1985"/>
      <c r="AI92" s="1985"/>
      <c r="AJ92" s="1985"/>
      <c r="AK92" s="1986" t="str">
        <f t="shared" ref="AK92" si="58">IF(D92="","",COUNT($F$74:$AJ$74)-AL92)</f>
        <v/>
      </c>
      <c r="AL92" s="1968" t="str">
        <f t="shared" si="57"/>
        <v/>
      </c>
      <c r="AM92" s="1968" t="str">
        <f t="shared" si="55"/>
        <v/>
      </c>
      <c r="AN92" s="1952" t="str">
        <f t="shared" si="56"/>
        <v/>
      </c>
      <c r="AO92" s="4193"/>
      <c r="AP92" s="1838"/>
      <c r="AQ92" s="1953">
        <f>+COUNTIF(F92:AJ92,"－")</f>
        <v>0</v>
      </c>
      <c r="AR92" s="1953">
        <f>+COUNTIF(F92:AJ92,"外")</f>
        <v>0</v>
      </c>
    </row>
    <row r="93" spans="2:44" ht="13.8" thickBot="1">
      <c r="B93" s="1988"/>
      <c r="C93" s="1989"/>
      <c r="D93" s="1983"/>
      <c r="E93" s="1854"/>
      <c r="F93" s="1949"/>
      <c r="G93" s="1949"/>
      <c r="H93" s="1949"/>
      <c r="I93" s="1949"/>
      <c r="J93" s="1949"/>
      <c r="K93" s="1949"/>
      <c r="L93" s="1949"/>
      <c r="M93" s="1949"/>
      <c r="N93" s="1949"/>
      <c r="O93" s="1949"/>
      <c r="P93" s="1949"/>
      <c r="Q93" s="1949"/>
      <c r="R93" s="1949"/>
      <c r="S93" s="1949"/>
      <c r="T93" s="1949"/>
      <c r="U93" s="1949"/>
      <c r="V93" s="1949"/>
      <c r="W93" s="1949"/>
      <c r="X93" s="1949"/>
      <c r="Y93" s="1949"/>
      <c r="Z93" s="1949"/>
      <c r="AA93" s="1949"/>
      <c r="AB93" s="1949"/>
      <c r="AC93" s="1949"/>
      <c r="AD93" s="1949"/>
      <c r="AE93" s="1949"/>
      <c r="AF93" s="1949"/>
      <c r="AG93" s="1949"/>
      <c r="AH93" s="1949"/>
      <c r="AI93" s="1949"/>
      <c r="AJ93" s="1949"/>
      <c r="AK93" s="1990"/>
      <c r="AL93" s="1991"/>
      <c r="AN93" s="1992" t="s">
        <v>2459</v>
      </c>
      <c r="AO93" s="1993" t="e">
        <f>IF(AO77&gt;=0.285,"OK","NG")</f>
        <v>#DIV/0!</v>
      </c>
      <c r="AQ93" s="1991"/>
      <c r="AR93" s="1991"/>
    </row>
    <row r="94" spans="2:44" s="1866" customFormat="1">
      <c r="E94" s="1890"/>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0"/>
      <c r="AL94" s="1890"/>
      <c r="AN94" s="2012"/>
    </row>
    <row r="95" spans="2:44" hidden="1">
      <c r="F95" s="1836" t="e">
        <f>YEAR(F98)</f>
        <v>#VALUE!</v>
      </c>
      <c r="G95" s="1836" t="e">
        <f>MONTH(F98)</f>
        <v>#VALUE!</v>
      </c>
    </row>
    <row r="96" spans="2:44">
      <c r="B96" s="4194"/>
      <c r="C96" s="4195"/>
      <c r="D96" s="4196"/>
      <c r="E96" s="1840" t="s">
        <v>2454</v>
      </c>
      <c r="F96" s="4126" t="e">
        <f>F98</f>
        <v>#VALUE!</v>
      </c>
      <c r="G96" s="4088"/>
      <c r="H96" s="4088"/>
      <c r="I96" s="4088"/>
      <c r="J96" s="4088"/>
      <c r="K96" s="4088"/>
      <c r="L96" s="4088"/>
      <c r="M96" s="4088"/>
      <c r="N96" s="4088"/>
      <c r="O96" s="4088"/>
      <c r="P96" s="4088"/>
      <c r="Q96" s="4088"/>
      <c r="R96" s="4088"/>
      <c r="S96" s="4088"/>
      <c r="T96" s="4088"/>
      <c r="U96" s="4088"/>
      <c r="V96" s="4088"/>
      <c r="W96" s="4088"/>
      <c r="X96" s="4088"/>
      <c r="Y96" s="4088"/>
      <c r="Z96" s="4088"/>
      <c r="AA96" s="4088"/>
      <c r="AB96" s="4088"/>
      <c r="AC96" s="4088"/>
      <c r="AD96" s="4088"/>
      <c r="AE96" s="4088"/>
      <c r="AF96" s="4088"/>
      <c r="AG96" s="4088"/>
      <c r="AH96" s="4088"/>
      <c r="AI96" s="4088"/>
      <c r="AJ96" s="4088"/>
      <c r="AK96" s="4203" t="s">
        <v>2496</v>
      </c>
      <c r="AL96" s="4206" t="s">
        <v>2497</v>
      </c>
      <c r="AM96" s="4209" t="s">
        <v>2474</v>
      </c>
      <c r="AN96" s="4157" t="s">
        <v>2498</v>
      </c>
      <c r="AO96" s="4155" t="s">
        <v>2499</v>
      </c>
      <c r="AQ96" s="4181" t="s">
        <v>2500</v>
      </c>
      <c r="AR96" s="4181" t="s">
        <v>2501</v>
      </c>
    </row>
    <row r="97" spans="2:44" ht="13.5" hidden="1" customHeight="1">
      <c r="B97" s="4197"/>
      <c r="C97" s="4198"/>
      <c r="D97" s="4199"/>
      <c r="E97" s="1884"/>
      <c r="F97" s="1862" t="e">
        <f>DATE($F95,$G95,1)</f>
        <v>#VALUE!</v>
      </c>
      <c r="G97" s="1862" t="e">
        <f t="shared" ref="G97:AJ97" si="59">F97+1</f>
        <v>#VALUE!</v>
      </c>
      <c r="H97" s="1862" t="e">
        <f t="shared" si="59"/>
        <v>#VALUE!</v>
      </c>
      <c r="I97" s="1862" t="e">
        <f t="shared" si="59"/>
        <v>#VALUE!</v>
      </c>
      <c r="J97" s="1862" t="e">
        <f t="shared" si="59"/>
        <v>#VALUE!</v>
      </c>
      <c r="K97" s="1862" t="e">
        <f t="shared" si="59"/>
        <v>#VALUE!</v>
      </c>
      <c r="L97" s="1862" t="e">
        <f t="shared" si="59"/>
        <v>#VALUE!</v>
      </c>
      <c r="M97" s="1862" t="e">
        <f t="shared" si="59"/>
        <v>#VALUE!</v>
      </c>
      <c r="N97" s="1862" t="e">
        <f t="shared" si="59"/>
        <v>#VALUE!</v>
      </c>
      <c r="O97" s="1862" t="e">
        <f t="shared" si="59"/>
        <v>#VALUE!</v>
      </c>
      <c r="P97" s="1862" t="e">
        <f t="shared" si="59"/>
        <v>#VALUE!</v>
      </c>
      <c r="Q97" s="1862" t="e">
        <f t="shared" si="59"/>
        <v>#VALUE!</v>
      </c>
      <c r="R97" s="1862" t="e">
        <f t="shared" si="59"/>
        <v>#VALUE!</v>
      </c>
      <c r="S97" s="1862" t="e">
        <f t="shared" si="59"/>
        <v>#VALUE!</v>
      </c>
      <c r="T97" s="1862" t="e">
        <f t="shared" si="59"/>
        <v>#VALUE!</v>
      </c>
      <c r="U97" s="1862" t="e">
        <f t="shared" si="59"/>
        <v>#VALUE!</v>
      </c>
      <c r="V97" s="1862" t="e">
        <f t="shared" si="59"/>
        <v>#VALUE!</v>
      </c>
      <c r="W97" s="1862" t="e">
        <f t="shared" si="59"/>
        <v>#VALUE!</v>
      </c>
      <c r="X97" s="1862" t="e">
        <f t="shared" si="59"/>
        <v>#VALUE!</v>
      </c>
      <c r="Y97" s="1862" t="e">
        <f t="shared" si="59"/>
        <v>#VALUE!</v>
      </c>
      <c r="Z97" s="1862" t="e">
        <f t="shared" si="59"/>
        <v>#VALUE!</v>
      </c>
      <c r="AA97" s="1862" t="e">
        <f t="shared" si="59"/>
        <v>#VALUE!</v>
      </c>
      <c r="AB97" s="1862" t="e">
        <f t="shared" si="59"/>
        <v>#VALUE!</v>
      </c>
      <c r="AC97" s="1862" t="e">
        <f t="shared" si="59"/>
        <v>#VALUE!</v>
      </c>
      <c r="AD97" s="1862" t="e">
        <f t="shared" si="59"/>
        <v>#VALUE!</v>
      </c>
      <c r="AE97" s="1862" t="e">
        <f t="shared" si="59"/>
        <v>#VALUE!</v>
      </c>
      <c r="AF97" s="1862" t="e">
        <f t="shared" si="59"/>
        <v>#VALUE!</v>
      </c>
      <c r="AG97" s="1862" t="e">
        <f t="shared" si="59"/>
        <v>#VALUE!</v>
      </c>
      <c r="AH97" s="1862" t="e">
        <f t="shared" si="59"/>
        <v>#VALUE!</v>
      </c>
      <c r="AI97" s="1862" t="e">
        <f t="shared" si="59"/>
        <v>#VALUE!</v>
      </c>
      <c r="AJ97" s="1862" t="e">
        <f t="shared" si="59"/>
        <v>#VALUE!</v>
      </c>
      <c r="AK97" s="4204"/>
      <c r="AL97" s="4207"/>
      <c r="AM97" s="4210"/>
      <c r="AN97" s="4157"/>
      <c r="AO97" s="4155"/>
      <c r="AQ97" s="4181"/>
      <c r="AR97" s="4181"/>
    </row>
    <row r="98" spans="2:44">
      <c r="B98" s="4197"/>
      <c r="C98" s="4198"/>
      <c r="D98" s="4199"/>
      <c r="E98" s="1887" t="s">
        <v>2455</v>
      </c>
      <c r="F98" s="1888" t="e">
        <f>IF(EDATE(F73,1)&gt;$F$7,"",EDATE(F73,1))</f>
        <v>#VALUE!</v>
      </c>
      <c r="G98" s="1862" t="e">
        <f t="shared" ref="G98:AJ98" si="60">IF(G97&gt;$F$7,"",IF(F98=EOMONTH(DATE($F95,$G95,1),0),"",IF(F98="","",F98+1)))</f>
        <v>#VALUE!</v>
      </c>
      <c r="H98" s="1862" t="e">
        <f t="shared" si="60"/>
        <v>#VALUE!</v>
      </c>
      <c r="I98" s="1862" t="e">
        <f t="shared" si="60"/>
        <v>#VALUE!</v>
      </c>
      <c r="J98" s="1862" t="e">
        <f t="shared" si="60"/>
        <v>#VALUE!</v>
      </c>
      <c r="K98" s="1862" t="e">
        <f t="shared" si="60"/>
        <v>#VALUE!</v>
      </c>
      <c r="L98" s="1862" t="e">
        <f t="shared" si="60"/>
        <v>#VALUE!</v>
      </c>
      <c r="M98" s="1862" t="e">
        <f t="shared" si="60"/>
        <v>#VALUE!</v>
      </c>
      <c r="N98" s="1862" t="e">
        <f t="shared" si="60"/>
        <v>#VALUE!</v>
      </c>
      <c r="O98" s="1862" t="e">
        <f t="shared" si="60"/>
        <v>#VALUE!</v>
      </c>
      <c r="P98" s="1862" t="e">
        <f t="shared" si="60"/>
        <v>#VALUE!</v>
      </c>
      <c r="Q98" s="1862" t="e">
        <f t="shared" si="60"/>
        <v>#VALUE!</v>
      </c>
      <c r="R98" s="1862" t="e">
        <f t="shared" si="60"/>
        <v>#VALUE!</v>
      </c>
      <c r="S98" s="1862" t="e">
        <f t="shared" si="60"/>
        <v>#VALUE!</v>
      </c>
      <c r="T98" s="1862" t="e">
        <f t="shared" si="60"/>
        <v>#VALUE!</v>
      </c>
      <c r="U98" s="1862" t="e">
        <f t="shared" si="60"/>
        <v>#VALUE!</v>
      </c>
      <c r="V98" s="1862" t="e">
        <f t="shared" si="60"/>
        <v>#VALUE!</v>
      </c>
      <c r="W98" s="1862" t="e">
        <f t="shared" si="60"/>
        <v>#VALUE!</v>
      </c>
      <c r="X98" s="1862" t="e">
        <f t="shared" si="60"/>
        <v>#VALUE!</v>
      </c>
      <c r="Y98" s="1862" t="e">
        <f t="shared" si="60"/>
        <v>#VALUE!</v>
      </c>
      <c r="Z98" s="1862" t="e">
        <f t="shared" si="60"/>
        <v>#VALUE!</v>
      </c>
      <c r="AA98" s="1862" t="e">
        <f t="shared" si="60"/>
        <v>#VALUE!</v>
      </c>
      <c r="AB98" s="1862" t="e">
        <f t="shared" si="60"/>
        <v>#VALUE!</v>
      </c>
      <c r="AC98" s="1862" t="e">
        <f t="shared" si="60"/>
        <v>#VALUE!</v>
      </c>
      <c r="AD98" s="1862" t="e">
        <f t="shared" si="60"/>
        <v>#VALUE!</v>
      </c>
      <c r="AE98" s="1862" t="e">
        <f t="shared" si="60"/>
        <v>#VALUE!</v>
      </c>
      <c r="AF98" s="1862" t="e">
        <f t="shared" si="60"/>
        <v>#VALUE!</v>
      </c>
      <c r="AG98" s="1862" t="e">
        <f t="shared" si="60"/>
        <v>#VALUE!</v>
      </c>
      <c r="AH98" s="1862" t="e">
        <f t="shared" si="60"/>
        <v>#VALUE!</v>
      </c>
      <c r="AI98" s="1862" t="e">
        <f t="shared" si="60"/>
        <v>#VALUE!</v>
      </c>
      <c r="AJ98" s="1862" t="e">
        <f t="shared" si="60"/>
        <v>#VALUE!</v>
      </c>
      <c r="AK98" s="4204"/>
      <c r="AL98" s="4207"/>
      <c r="AM98" s="4210"/>
      <c r="AN98" s="4157"/>
      <c r="AO98" s="4155"/>
      <c r="AQ98" s="4181"/>
      <c r="AR98" s="4181"/>
    </row>
    <row r="99" spans="2:44" s="1866" customFormat="1">
      <c r="B99" s="4200"/>
      <c r="C99" s="4099"/>
      <c r="D99" s="4201"/>
      <c r="E99" s="1889" t="s">
        <v>1184</v>
      </c>
      <c r="F99" s="1865" t="str">
        <f>IFERROR(TEXT(WEEKDAY(+F98),"aaa"),"")</f>
        <v/>
      </c>
      <c r="G99" s="1865" t="str">
        <f t="shared" ref="G99:AJ99" si="61">IFERROR(TEXT(WEEKDAY(+G98),"aaa"),"")</f>
        <v/>
      </c>
      <c r="H99" s="1865" t="str">
        <f t="shared" si="61"/>
        <v/>
      </c>
      <c r="I99" s="1865" t="str">
        <f t="shared" si="61"/>
        <v/>
      </c>
      <c r="J99" s="1865" t="str">
        <f t="shared" si="61"/>
        <v/>
      </c>
      <c r="K99" s="1865" t="str">
        <f t="shared" si="61"/>
        <v/>
      </c>
      <c r="L99" s="1865" t="str">
        <f t="shared" si="61"/>
        <v/>
      </c>
      <c r="M99" s="1865" t="str">
        <f t="shared" si="61"/>
        <v/>
      </c>
      <c r="N99" s="1865" t="str">
        <f t="shared" si="61"/>
        <v/>
      </c>
      <c r="O99" s="1865" t="str">
        <f t="shared" si="61"/>
        <v/>
      </c>
      <c r="P99" s="1865" t="str">
        <f t="shared" si="61"/>
        <v/>
      </c>
      <c r="Q99" s="1865" t="str">
        <f t="shared" si="61"/>
        <v/>
      </c>
      <c r="R99" s="1865" t="str">
        <f t="shared" si="61"/>
        <v/>
      </c>
      <c r="S99" s="1865" t="str">
        <f t="shared" si="61"/>
        <v/>
      </c>
      <c r="T99" s="1865" t="str">
        <f t="shared" si="61"/>
        <v/>
      </c>
      <c r="U99" s="1865" t="str">
        <f t="shared" si="61"/>
        <v/>
      </c>
      <c r="V99" s="1865" t="str">
        <f t="shared" si="61"/>
        <v/>
      </c>
      <c r="W99" s="1865" t="str">
        <f t="shared" si="61"/>
        <v/>
      </c>
      <c r="X99" s="1865" t="str">
        <f t="shared" si="61"/>
        <v/>
      </c>
      <c r="Y99" s="1865" t="str">
        <f t="shared" si="61"/>
        <v/>
      </c>
      <c r="Z99" s="1865" t="str">
        <f t="shared" si="61"/>
        <v/>
      </c>
      <c r="AA99" s="1865" t="str">
        <f t="shared" si="61"/>
        <v/>
      </c>
      <c r="AB99" s="1865" t="str">
        <f t="shared" si="61"/>
        <v/>
      </c>
      <c r="AC99" s="1865" t="str">
        <f t="shared" si="61"/>
        <v/>
      </c>
      <c r="AD99" s="1865" t="str">
        <f t="shared" si="61"/>
        <v/>
      </c>
      <c r="AE99" s="1865" t="str">
        <f t="shared" si="61"/>
        <v/>
      </c>
      <c r="AF99" s="1865" t="str">
        <f t="shared" si="61"/>
        <v/>
      </c>
      <c r="AG99" s="1865" t="str">
        <f t="shared" si="61"/>
        <v/>
      </c>
      <c r="AH99" s="1865" t="str">
        <f t="shared" si="61"/>
        <v/>
      </c>
      <c r="AI99" s="1865" t="str">
        <f t="shared" si="61"/>
        <v/>
      </c>
      <c r="AJ99" s="1865" t="str">
        <f t="shared" si="61"/>
        <v/>
      </c>
      <c r="AK99" s="4204"/>
      <c r="AL99" s="4207"/>
      <c r="AM99" s="4210"/>
      <c r="AN99" s="4157"/>
      <c r="AO99" s="4155"/>
      <c r="AP99" s="1838"/>
      <c r="AQ99" s="4181"/>
      <c r="AR99" s="4181"/>
    </row>
    <row r="100" spans="2:44" s="1866" customFormat="1" ht="21" customHeight="1">
      <c r="B100" s="1994" t="s">
        <v>2502</v>
      </c>
      <c r="C100" s="1995" t="s">
        <v>2471</v>
      </c>
      <c r="D100" s="1939" t="s">
        <v>2472</v>
      </c>
      <c r="E100" s="1940" t="s">
        <v>2458</v>
      </c>
      <c r="F100" s="1941"/>
      <c r="G100" s="1942"/>
      <c r="H100" s="1942"/>
      <c r="I100" s="1942"/>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2"/>
      <c r="AG100" s="1970"/>
      <c r="AH100" s="1970"/>
      <c r="AI100" s="1970"/>
      <c r="AJ100" s="1970"/>
      <c r="AK100" s="4205"/>
      <c r="AL100" s="4208"/>
      <c r="AM100" s="4211"/>
      <c r="AN100" s="1944" t="s">
        <v>2484</v>
      </c>
      <c r="AO100" s="1943" t="s">
        <v>2485</v>
      </c>
      <c r="AP100" s="1838"/>
      <c r="AQ100" s="4182"/>
      <c r="AR100" s="4182"/>
    </row>
    <row r="101" spans="2:44" s="1866" customFormat="1" ht="13.5" customHeight="1">
      <c r="B101" s="4185" t="s">
        <v>2486</v>
      </c>
      <c r="C101" s="4188" t="s">
        <v>2487</v>
      </c>
      <c r="D101" s="1945" t="s">
        <v>2488</v>
      </c>
      <c r="E101" s="1946"/>
      <c r="F101" s="1947"/>
      <c r="G101" s="1948"/>
      <c r="H101" s="1948"/>
      <c r="I101" s="1948"/>
      <c r="J101" s="2003"/>
      <c r="K101" s="2003"/>
      <c r="L101" s="2003"/>
      <c r="M101" s="2003"/>
      <c r="N101" s="2003"/>
      <c r="O101" s="2003"/>
      <c r="P101" s="2003"/>
      <c r="Q101" s="2003"/>
      <c r="R101" s="2003"/>
      <c r="S101" s="2003"/>
      <c r="T101" s="2003"/>
      <c r="U101" s="2003"/>
      <c r="V101" s="2003"/>
      <c r="W101" s="2003"/>
      <c r="X101" s="2003"/>
      <c r="Y101" s="2003"/>
      <c r="Z101" s="2003"/>
      <c r="AA101" s="2003"/>
      <c r="AB101" s="2003"/>
      <c r="AC101" s="2003"/>
      <c r="AD101" s="2003"/>
      <c r="AE101" s="2003"/>
      <c r="AF101" s="2003"/>
      <c r="AG101" s="2003"/>
      <c r="AH101" s="2003"/>
      <c r="AI101" s="2009"/>
      <c r="AJ101" s="2009"/>
      <c r="AK101" s="1950">
        <f>IF(D101="","",COUNT($F$98:$AJ$98)-AL101)</f>
        <v>0</v>
      </c>
      <c r="AL101" s="1951">
        <f>IF(D101="","",AQ101+AR101)</f>
        <v>0</v>
      </c>
      <c r="AM101" s="1951">
        <f>IF(D101="","",COUNTIF(F101:AJ101,"休"))</f>
        <v>0</v>
      </c>
      <c r="AN101" s="1952" t="str">
        <f>IF(D101="","",IFERROR(ROUND(AM101/AK101,3),""))</f>
        <v/>
      </c>
      <c r="AO101" s="4191" t="e">
        <f>ROUND(AVERAGE(AN101:AN116),3)</f>
        <v>#DIV/0!</v>
      </c>
      <c r="AP101" s="1838"/>
      <c r="AQ101" s="1953">
        <f>+COUNTIF(F101:AJ101,"－")</f>
        <v>0</v>
      </c>
      <c r="AR101" s="1953">
        <f>+COUNTIF(F101:AJ101,"外")</f>
        <v>0</v>
      </c>
    </row>
    <row r="102" spans="2:44" s="1866" customFormat="1" ht="13.5" customHeight="1">
      <c r="B102" s="4186"/>
      <c r="C102" s="4189"/>
      <c r="D102" s="1954" t="s">
        <v>2489</v>
      </c>
      <c r="E102" s="1946"/>
      <c r="F102" s="1998"/>
      <c r="G102" s="1956"/>
      <c r="H102" s="1956"/>
      <c r="I102" s="1956"/>
      <c r="J102" s="1978"/>
      <c r="K102" s="1978"/>
      <c r="L102" s="1966"/>
      <c r="M102" s="1966"/>
      <c r="N102" s="1966"/>
      <c r="O102" s="1966"/>
      <c r="P102" s="1966"/>
      <c r="Q102" s="1978"/>
      <c r="R102" s="1978"/>
      <c r="S102" s="1966"/>
      <c r="T102" s="1966"/>
      <c r="U102" s="1966"/>
      <c r="V102" s="1966"/>
      <c r="W102" s="1966"/>
      <c r="X102" s="1978"/>
      <c r="Y102" s="1978"/>
      <c r="Z102" s="1966"/>
      <c r="AA102" s="1966"/>
      <c r="AB102" s="1966"/>
      <c r="AC102" s="1966"/>
      <c r="AD102" s="1966"/>
      <c r="AE102" s="1978"/>
      <c r="AF102" s="1978"/>
      <c r="AG102" s="2013"/>
      <c r="AH102" s="1966"/>
      <c r="AI102" s="1956"/>
      <c r="AJ102" s="1999"/>
      <c r="AK102" s="1950">
        <f t="shared" ref="AK102:AK106" si="62">IF(D102="","",COUNT($F$98:$AJ$98)-AL102)</f>
        <v>0</v>
      </c>
      <c r="AL102" s="1951">
        <f t="shared" ref="AL102:AL106" si="63">IF(D102="","",AQ102+AR102)</f>
        <v>0</v>
      </c>
      <c r="AM102" s="1951">
        <f t="shared" ref="AM102:AM106" si="64">IF(D102="","",COUNTIF(F102:AJ102,"休"))</f>
        <v>0</v>
      </c>
      <c r="AN102" s="1952" t="str">
        <f t="shared" ref="AN102:AN106" si="65">IF(D102="","",IFERROR(ROUND(AM102/AK102,3),""))</f>
        <v/>
      </c>
      <c r="AO102" s="4192"/>
      <c r="AP102" s="1838"/>
      <c r="AQ102" s="1953">
        <f>+COUNTIF(F102:AJ102,"－")</f>
        <v>0</v>
      </c>
      <c r="AR102" s="1953">
        <f>+COUNTIF(F102:AJ102,"外")</f>
        <v>0</v>
      </c>
    </row>
    <row r="103" spans="2:44" s="1866" customFormat="1">
      <c r="B103" s="4186"/>
      <c r="C103" s="4189"/>
      <c r="D103" s="1960" t="s">
        <v>2490</v>
      </c>
      <c r="E103" s="1946"/>
      <c r="F103" s="1998"/>
      <c r="G103" s="1956"/>
      <c r="H103" s="1956"/>
      <c r="I103" s="1956"/>
      <c r="J103" s="1956"/>
      <c r="K103" s="1956"/>
      <c r="L103" s="1956"/>
      <c r="M103" s="1956"/>
      <c r="N103" s="1956"/>
      <c r="O103" s="1956"/>
      <c r="P103" s="1956"/>
      <c r="Q103" s="1956"/>
      <c r="R103" s="1956"/>
      <c r="S103" s="1956"/>
      <c r="T103" s="1956"/>
      <c r="U103" s="1956"/>
      <c r="V103" s="1956"/>
      <c r="W103" s="1956"/>
      <c r="X103" s="1956"/>
      <c r="Y103" s="1956"/>
      <c r="Z103" s="1956"/>
      <c r="AA103" s="1956"/>
      <c r="AB103" s="1956"/>
      <c r="AC103" s="1956"/>
      <c r="AD103" s="1956"/>
      <c r="AE103" s="1956"/>
      <c r="AF103" s="1956"/>
      <c r="AG103" s="1999"/>
      <c r="AH103" s="1999"/>
      <c r="AI103" s="1999"/>
      <c r="AJ103" s="1999"/>
      <c r="AK103" s="1950">
        <f t="shared" si="62"/>
        <v>0</v>
      </c>
      <c r="AL103" s="1951">
        <f t="shared" si="63"/>
        <v>0</v>
      </c>
      <c r="AM103" s="1951">
        <f t="shared" si="64"/>
        <v>0</v>
      </c>
      <c r="AN103" s="1952" t="str">
        <f t="shared" si="65"/>
        <v/>
      </c>
      <c r="AO103" s="4192"/>
      <c r="AP103" s="1838"/>
      <c r="AQ103" s="1953">
        <f>+COUNTIF(F103:AJ103,"－")</f>
        <v>0</v>
      </c>
      <c r="AR103" s="1953">
        <f t="shared" ref="AR103:AR106" si="66">+COUNTIF(F103:AJ103,"外")</f>
        <v>0</v>
      </c>
    </row>
    <row r="104" spans="2:44" s="1866" customFormat="1">
      <c r="B104" s="4186"/>
      <c r="C104" s="4189"/>
      <c r="D104" s="1960" t="s">
        <v>2491</v>
      </c>
      <c r="E104" s="1961"/>
      <c r="F104" s="1998"/>
      <c r="G104" s="1956"/>
      <c r="H104" s="1956"/>
      <c r="I104" s="1956"/>
      <c r="J104" s="1956"/>
      <c r="K104" s="1956"/>
      <c r="L104" s="1956"/>
      <c r="M104" s="1956"/>
      <c r="N104" s="1956"/>
      <c r="O104" s="1956"/>
      <c r="P104" s="1956"/>
      <c r="Q104" s="1956"/>
      <c r="R104" s="1956"/>
      <c r="S104" s="1956"/>
      <c r="T104" s="1956"/>
      <c r="U104" s="1956"/>
      <c r="V104" s="1956"/>
      <c r="W104" s="1956"/>
      <c r="X104" s="1956"/>
      <c r="Y104" s="1956"/>
      <c r="Z104" s="1956"/>
      <c r="AA104" s="1956"/>
      <c r="AB104" s="1956"/>
      <c r="AC104" s="1956"/>
      <c r="AD104" s="1956"/>
      <c r="AE104" s="1956"/>
      <c r="AF104" s="1956"/>
      <c r="AG104" s="1956"/>
      <c r="AH104" s="1999"/>
      <c r="AI104" s="1999"/>
      <c r="AJ104" s="1999"/>
      <c r="AK104" s="1950">
        <f t="shared" si="62"/>
        <v>0</v>
      </c>
      <c r="AL104" s="1951">
        <f t="shared" si="63"/>
        <v>0</v>
      </c>
      <c r="AM104" s="1951">
        <f t="shared" si="64"/>
        <v>0</v>
      </c>
      <c r="AN104" s="1952" t="str">
        <f t="shared" si="65"/>
        <v/>
      </c>
      <c r="AO104" s="4192"/>
      <c r="AP104" s="1838"/>
      <c r="AQ104" s="1953">
        <f>+COUNTIF(F104:AJ104,"－")</f>
        <v>0</v>
      </c>
      <c r="AR104" s="1953">
        <f t="shared" si="66"/>
        <v>0</v>
      </c>
    </row>
    <row r="105" spans="2:44" s="1866" customFormat="1">
      <c r="B105" s="4186"/>
      <c r="C105" s="4189"/>
      <c r="D105" s="1960" t="s">
        <v>2492</v>
      </c>
      <c r="E105" s="1946"/>
      <c r="F105" s="1998"/>
      <c r="G105" s="1956"/>
      <c r="H105" s="1956"/>
      <c r="I105" s="1956"/>
      <c r="J105" s="1956"/>
      <c r="K105" s="1956"/>
      <c r="L105" s="1956"/>
      <c r="M105" s="1956"/>
      <c r="N105" s="1956"/>
      <c r="O105" s="1956"/>
      <c r="P105" s="1956"/>
      <c r="Q105" s="1956"/>
      <c r="R105" s="1956"/>
      <c r="S105" s="1956"/>
      <c r="T105" s="1956"/>
      <c r="U105" s="1956"/>
      <c r="V105" s="1956"/>
      <c r="W105" s="1956"/>
      <c r="X105" s="1956"/>
      <c r="Y105" s="1956"/>
      <c r="Z105" s="1956"/>
      <c r="AA105" s="1956"/>
      <c r="AB105" s="1956"/>
      <c r="AC105" s="1956"/>
      <c r="AD105" s="1956"/>
      <c r="AE105" s="1956"/>
      <c r="AF105" s="1956"/>
      <c r="AG105" s="1956"/>
      <c r="AH105" s="1956"/>
      <c r="AI105" s="1956"/>
      <c r="AJ105" s="1956"/>
      <c r="AK105" s="1950">
        <f t="shared" si="62"/>
        <v>0</v>
      </c>
      <c r="AL105" s="1951">
        <f t="shared" si="63"/>
        <v>0</v>
      </c>
      <c r="AM105" s="1951">
        <f t="shared" si="64"/>
        <v>0</v>
      </c>
      <c r="AN105" s="1952" t="str">
        <f t="shared" si="65"/>
        <v/>
      </c>
      <c r="AO105" s="4192"/>
      <c r="AP105" s="1838"/>
      <c r="AQ105" s="1953">
        <f t="shared" ref="AQ105:AQ106" si="67">+COUNTIF(F105:AJ105,"－")</f>
        <v>0</v>
      </c>
      <c r="AR105" s="1953">
        <f t="shared" si="66"/>
        <v>0</v>
      </c>
    </row>
    <row r="106" spans="2:44" s="1866" customFormat="1">
      <c r="B106" s="4187"/>
      <c r="C106" s="4190"/>
      <c r="D106" s="1962">
        <f>E$29</f>
        <v>0</v>
      </c>
      <c r="E106" s="1963"/>
      <c r="F106" s="2010"/>
      <c r="G106" s="1966"/>
      <c r="H106" s="1966"/>
      <c r="I106" s="1966"/>
      <c r="J106" s="1966"/>
      <c r="K106" s="1966"/>
      <c r="L106" s="1966"/>
      <c r="M106" s="1966"/>
      <c r="N106" s="1966"/>
      <c r="O106" s="1966"/>
      <c r="P106" s="1966"/>
      <c r="Q106" s="1966"/>
      <c r="R106" s="1966"/>
      <c r="S106" s="1966"/>
      <c r="T106" s="1966"/>
      <c r="U106" s="1966"/>
      <c r="V106" s="1966"/>
      <c r="W106" s="1966"/>
      <c r="X106" s="1966"/>
      <c r="Y106" s="1966"/>
      <c r="Z106" s="1966"/>
      <c r="AA106" s="1966"/>
      <c r="AB106" s="1966"/>
      <c r="AC106" s="1966"/>
      <c r="AD106" s="1966"/>
      <c r="AE106" s="1966"/>
      <c r="AF106" s="1966"/>
      <c r="AG106" s="1967"/>
      <c r="AH106" s="1967"/>
      <c r="AI106" s="1967"/>
      <c r="AJ106" s="1967"/>
      <c r="AK106" s="1950">
        <f t="shared" si="62"/>
        <v>0</v>
      </c>
      <c r="AL106" s="1951">
        <f t="shared" si="63"/>
        <v>0</v>
      </c>
      <c r="AM106" s="1968">
        <f t="shared" si="64"/>
        <v>0</v>
      </c>
      <c r="AN106" s="1952" t="str">
        <f t="shared" si="65"/>
        <v/>
      </c>
      <c r="AO106" s="4192"/>
      <c r="AP106" s="1838"/>
      <c r="AQ106" s="1953">
        <f t="shared" si="67"/>
        <v>0</v>
      </c>
      <c r="AR106" s="1953">
        <f t="shared" si="66"/>
        <v>0</v>
      </c>
    </row>
    <row r="107" spans="2:44" s="1866" customFormat="1">
      <c r="B107" s="4185" t="s">
        <v>2493</v>
      </c>
      <c r="C107" s="4188" t="s">
        <v>2494</v>
      </c>
      <c r="D107" s="1939" t="s">
        <v>2472</v>
      </c>
      <c r="E107" s="1969" t="s">
        <v>2458</v>
      </c>
      <c r="F107" s="1941"/>
      <c r="G107" s="1942"/>
      <c r="H107" s="1942"/>
      <c r="I107" s="1942"/>
      <c r="J107" s="1942"/>
      <c r="K107" s="1942"/>
      <c r="L107" s="1942"/>
      <c r="M107" s="1942"/>
      <c r="N107" s="1942"/>
      <c r="O107" s="1942"/>
      <c r="P107" s="1942"/>
      <c r="Q107" s="1942"/>
      <c r="R107" s="1942"/>
      <c r="S107" s="1942"/>
      <c r="T107" s="1942"/>
      <c r="U107" s="1942"/>
      <c r="V107" s="1942"/>
      <c r="W107" s="1942"/>
      <c r="X107" s="1942"/>
      <c r="Y107" s="1942"/>
      <c r="Z107" s="1942"/>
      <c r="AA107" s="1942"/>
      <c r="AB107" s="1942"/>
      <c r="AC107" s="1942"/>
      <c r="AD107" s="1942"/>
      <c r="AE107" s="1942"/>
      <c r="AF107" s="1942"/>
      <c r="AG107" s="1970"/>
      <c r="AH107" s="1970"/>
      <c r="AI107" s="1970"/>
      <c r="AJ107" s="1970"/>
      <c r="AK107" s="1971"/>
      <c r="AL107" s="1953"/>
      <c r="AM107" s="1972"/>
      <c r="AN107" s="1973"/>
      <c r="AO107" s="4192"/>
      <c r="AP107" s="1838"/>
      <c r="AQ107" s="1893"/>
      <c r="AR107" s="1893"/>
    </row>
    <row r="108" spans="2:44" s="1866" customFormat="1">
      <c r="B108" s="4186"/>
      <c r="C108" s="4189"/>
      <c r="D108" s="1974" t="s">
        <v>2488</v>
      </c>
      <c r="E108" s="1946"/>
      <c r="F108" s="1996"/>
      <c r="G108" s="2003"/>
      <c r="H108" s="2003"/>
      <c r="I108" s="2003"/>
      <c r="J108" s="2003"/>
      <c r="K108" s="2003"/>
      <c r="L108" s="2003"/>
      <c r="M108" s="2003"/>
      <c r="N108" s="2003"/>
      <c r="O108" s="2003"/>
      <c r="P108" s="2003"/>
      <c r="Q108" s="2003"/>
      <c r="R108" s="2003"/>
      <c r="S108" s="2003"/>
      <c r="T108" s="2003"/>
      <c r="U108" s="2003"/>
      <c r="V108" s="2003"/>
      <c r="W108" s="2003"/>
      <c r="X108" s="2003"/>
      <c r="Y108" s="2003"/>
      <c r="Z108" s="2003"/>
      <c r="AA108" s="2003"/>
      <c r="AB108" s="2003"/>
      <c r="AC108" s="2003"/>
      <c r="AD108" s="2003"/>
      <c r="AE108" s="2003"/>
      <c r="AF108" s="2003"/>
      <c r="AG108" s="2003"/>
      <c r="AH108" s="2003"/>
      <c r="AI108" s="2003"/>
      <c r="AJ108" s="2003"/>
      <c r="AK108" s="1950">
        <f>IF(D108="","",COUNT($F$98:$AJ$98)-AL108)</f>
        <v>0</v>
      </c>
      <c r="AL108" s="1951">
        <f>IF(D108="","",AQ108+AR108)</f>
        <v>0</v>
      </c>
      <c r="AM108" s="1951">
        <f>IF(D108="","",COUNTIF(F108:AJ108,"休"))</f>
        <v>0</v>
      </c>
      <c r="AN108" s="1952" t="str">
        <f>IF(D108="","",IFERROR(ROUND(AM108/AK108,3),""))</f>
        <v/>
      </c>
      <c r="AO108" s="4192"/>
      <c r="AP108" s="1838"/>
      <c r="AQ108" s="1953">
        <f>+COUNTIF(F108:AJ108,"－")</f>
        <v>0</v>
      </c>
      <c r="AR108" s="1953">
        <f>+COUNTIF(F108:AJ108,"外")</f>
        <v>0</v>
      </c>
    </row>
    <row r="109" spans="2:44" s="1866" customFormat="1">
      <c r="B109" s="4186"/>
      <c r="C109" s="4189"/>
      <c r="D109" s="1954" t="s">
        <v>2489</v>
      </c>
      <c r="E109" s="1975"/>
      <c r="F109" s="2005"/>
      <c r="G109" s="1966"/>
      <c r="H109" s="1978"/>
      <c r="I109" s="1978"/>
      <c r="J109" s="1966"/>
      <c r="K109" s="1966"/>
      <c r="L109" s="1966"/>
      <c r="M109" s="1966"/>
      <c r="N109" s="1966"/>
      <c r="O109" s="1978"/>
      <c r="P109" s="1978"/>
      <c r="Q109" s="1978"/>
      <c r="R109" s="1978"/>
      <c r="S109" s="1966"/>
      <c r="T109" s="1966"/>
      <c r="U109" s="1966"/>
      <c r="V109" s="1978"/>
      <c r="W109" s="1978"/>
      <c r="X109" s="1966"/>
      <c r="Y109" s="1966"/>
      <c r="Z109" s="1966"/>
      <c r="AA109" s="1966"/>
      <c r="AB109" s="1966"/>
      <c r="AC109" s="1978"/>
      <c r="AD109" s="1978"/>
      <c r="AE109" s="1966"/>
      <c r="AF109" s="1966"/>
      <c r="AG109" s="1966"/>
      <c r="AH109" s="1966"/>
      <c r="AI109" s="1966"/>
      <c r="AJ109" s="1966"/>
      <c r="AK109" s="1950">
        <f t="shared" ref="AK109:AK111" si="68">IF(D109="","",COUNT($F$98:$AJ$98)-AL109)</f>
        <v>0</v>
      </c>
      <c r="AL109" s="1951">
        <f t="shared" ref="AL109:AL111" si="69">IF(D109="","",AQ109+AR109)</f>
        <v>0</v>
      </c>
      <c r="AM109" s="1951">
        <f t="shared" ref="AM109:AM111" si="70">IF(D109="","",COUNTIF(F109:AJ109,"休"))</f>
        <v>0</v>
      </c>
      <c r="AN109" s="1952" t="str">
        <f t="shared" ref="AN109:AN111" si="71">IF(D109="","",IFERROR(ROUND(AM109/AK109,3),""))</f>
        <v/>
      </c>
      <c r="AO109" s="4192"/>
      <c r="AP109" s="1838"/>
      <c r="AQ109" s="1953">
        <f>+COUNTIF(F109:AJ109,"－")</f>
        <v>0</v>
      </c>
      <c r="AR109" s="1953">
        <f>+COUNTIF(F109:AJ109,"外")</f>
        <v>0</v>
      </c>
    </row>
    <row r="110" spans="2:44" s="1866" customFormat="1">
      <c r="B110" s="4186"/>
      <c r="C110" s="4189"/>
      <c r="D110" s="1838"/>
      <c r="E110" s="1975"/>
      <c r="F110" s="1998"/>
      <c r="G110" s="1956"/>
      <c r="H110" s="1956"/>
      <c r="I110" s="1956"/>
      <c r="J110" s="1956"/>
      <c r="K110" s="1956"/>
      <c r="L110" s="1956"/>
      <c r="M110" s="1956"/>
      <c r="N110" s="1956"/>
      <c r="O110" s="1956"/>
      <c r="P110" s="1956"/>
      <c r="Q110" s="1956"/>
      <c r="R110" s="1956"/>
      <c r="S110" s="1956"/>
      <c r="T110" s="1956"/>
      <c r="U110" s="1956"/>
      <c r="V110" s="1956"/>
      <c r="W110" s="1956"/>
      <c r="X110" s="1956"/>
      <c r="Y110" s="1956"/>
      <c r="Z110" s="1956"/>
      <c r="AA110" s="1956"/>
      <c r="AB110" s="1956"/>
      <c r="AC110" s="1956"/>
      <c r="AD110" s="1956"/>
      <c r="AE110" s="1956"/>
      <c r="AF110" s="1956"/>
      <c r="AG110" s="1957"/>
      <c r="AH110" s="1957"/>
      <c r="AI110" s="1957"/>
      <c r="AJ110" s="1957"/>
      <c r="AK110" s="1950" t="str">
        <f t="shared" si="68"/>
        <v/>
      </c>
      <c r="AL110" s="1951" t="str">
        <f t="shared" si="69"/>
        <v/>
      </c>
      <c r="AM110" s="1951" t="str">
        <f t="shared" si="70"/>
        <v/>
      </c>
      <c r="AN110" s="1952" t="str">
        <f t="shared" si="71"/>
        <v/>
      </c>
      <c r="AO110" s="4192"/>
      <c r="AP110" s="1838"/>
      <c r="AQ110" s="1953">
        <f>+COUNTIF(F110:AJ110,"－")</f>
        <v>0</v>
      </c>
      <c r="AR110" s="1953">
        <f>+COUNTIF(F110:AJ110,"外")</f>
        <v>0</v>
      </c>
    </row>
    <row r="111" spans="2:44" s="1866" customFormat="1">
      <c r="B111" s="4186"/>
      <c r="C111" s="4190"/>
      <c r="D111" s="1976"/>
      <c r="E111" s="1977"/>
      <c r="F111" s="2011"/>
      <c r="G111" s="1978"/>
      <c r="H111" s="1978"/>
      <c r="I111" s="1978"/>
      <c r="J111" s="1978"/>
      <c r="K111" s="1978"/>
      <c r="L111" s="1978"/>
      <c r="M111" s="1978"/>
      <c r="N111" s="1978"/>
      <c r="O111" s="1978"/>
      <c r="P111" s="1978"/>
      <c r="Q111" s="1978"/>
      <c r="R111" s="1978"/>
      <c r="S111" s="1978"/>
      <c r="T111" s="1978"/>
      <c r="U111" s="1978"/>
      <c r="V111" s="1978"/>
      <c r="W111" s="1978"/>
      <c r="X111" s="1978"/>
      <c r="Y111" s="1978"/>
      <c r="Z111" s="1978"/>
      <c r="AA111" s="1978"/>
      <c r="AB111" s="1978"/>
      <c r="AC111" s="1978"/>
      <c r="AD111" s="1978"/>
      <c r="AE111" s="1978"/>
      <c r="AF111" s="1978"/>
      <c r="AG111" s="1949"/>
      <c r="AH111" s="1949"/>
      <c r="AI111" s="1949"/>
      <c r="AJ111" s="1949"/>
      <c r="AK111" s="1950" t="str">
        <f t="shared" si="68"/>
        <v/>
      </c>
      <c r="AL111" s="1951" t="str">
        <f t="shared" si="69"/>
        <v/>
      </c>
      <c r="AM111" s="1951" t="str">
        <f t="shared" si="70"/>
        <v/>
      </c>
      <c r="AN111" s="1952" t="str">
        <f t="shared" si="71"/>
        <v/>
      </c>
      <c r="AO111" s="4192"/>
      <c r="AP111" s="1838"/>
      <c r="AQ111" s="1953">
        <f>+COUNTIF(F111:AJ111,"－")</f>
        <v>0</v>
      </c>
      <c r="AR111" s="1953">
        <f>+COUNTIF(F111:AJ111,"外")</f>
        <v>0</v>
      </c>
    </row>
    <row r="112" spans="2:44" s="1866" customFormat="1">
      <c r="B112" s="4186"/>
      <c r="C112" s="4188" t="s">
        <v>2495</v>
      </c>
      <c r="D112" s="1939" t="s">
        <v>2472</v>
      </c>
      <c r="E112" s="1979" t="s">
        <v>2458</v>
      </c>
      <c r="F112" s="1941"/>
      <c r="G112" s="1942"/>
      <c r="H112" s="1942"/>
      <c r="I112" s="1942"/>
      <c r="J112" s="1942"/>
      <c r="K112" s="1942"/>
      <c r="L112" s="1942"/>
      <c r="M112" s="1942"/>
      <c r="N112" s="1942"/>
      <c r="O112" s="1942"/>
      <c r="P112" s="1942"/>
      <c r="Q112" s="1942"/>
      <c r="R112" s="1942"/>
      <c r="S112" s="1942"/>
      <c r="T112" s="1942"/>
      <c r="U112" s="1942"/>
      <c r="V112" s="1942"/>
      <c r="W112" s="1942"/>
      <c r="X112" s="1942"/>
      <c r="Y112" s="1942"/>
      <c r="Z112" s="1942"/>
      <c r="AA112" s="1942"/>
      <c r="AB112" s="1942"/>
      <c r="AC112" s="1942"/>
      <c r="AD112" s="1942"/>
      <c r="AE112" s="1942"/>
      <c r="AF112" s="1942"/>
      <c r="AG112" s="1970"/>
      <c r="AH112" s="1970"/>
      <c r="AI112" s="1970"/>
      <c r="AJ112" s="1970"/>
      <c r="AK112" s="1971"/>
      <c r="AL112" s="1953"/>
      <c r="AM112" s="1980"/>
      <c r="AN112" s="1973"/>
      <c r="AO112" s="4192"/>
      <c r="AP112" s="1838"/>
      <c r="AQ112" s="1893"/>
      <c r="AR112" s="1893"/>
    </row>
    <row r="113" spans="2:44" s="1866" customFormat="1">
      <c r="B113" s="4186"/>
      <c r="C113" s="4189"/>
      <c r="D113" s="1981" t="s">
        <v>2489</v>
      </c>
      <c r="E113" s="1946"/>
      <c r="F113" s="1947"/>
      <c r="G113" s="1948"/>
      <c r="H113" s="1948"/>
      <c r="I113" s="2003"/>
      <c r="J113" s="2003"/>
      <c r="K113" s="1948"/>
      <c r="L113" s="1948"/>
      <c r="M113" s="1948"/>
      <c r="N113" s="1948"/>
      <c r="O113" s="2003"/>
      <c r="P113" s="2003"/>
      <c r="Q113" s="1948"/>
      <c r="R113" s="1948"/>
      <c r="S113" s="1948"/>
      <c r="T113" s="1948"/>
      <c r="U113" s="2003"/>
      <c r="V113" s="1948"/>
      <c r="W113" s="2003"/>
      <c r="X113" s="2003"/>
      <c r="Y113" s="1948"/>
      <c r="Z113" s="1948"/>
      <c r="AA113" s="1948"/>
      <c r="AB113" s="1948"/>
      <c r="AC113" s="2003"/>
      <c r="AD113" s="1948"/>
      <c r="AE113" s="2003"/>
      <c r="AF113" s="2003"/>
      <c r="AG113" s="1948"/>
      <c r="AH113" s="1948"/>
      <c r="AI113" s="1948"/>
      <c r="AJ113" s="1948"/>
      <c r="AK113" s="1950">
        <f>IF(D113="","",COUNT($F$98:$AJ$98)-AL113)</f>
        <v>0</v>
      </c>
      <c r="AL113" s="1951">
        <f>IF(D113="","",AQ113+AR113)</f>
        <v>0</v>
      </c>
      <c r="AM113" s="1951">
        <f>IF(D113="","",COUNTIF(F113:AJ113,"休"))</f>
        <v>0</v>
      </c>
      <c r="AN113" s="1952" t="str">
        <f>IF(D113="","",IFERROR(ROUND(AM113/AK113,3),""))</f>
        <v/>
      </c>
      <c r="AO113" s="4192"/>
      <c r="AP113" s="1838"/>
      <c r="AQ113" s="1953">
        <f>+COUNTIF(F113:AJ113,"－")</f>
        <v>0</v>
      </c>
      <c r="AR113" s="1953">
        <f>+COUNTIF(F113:AJ113,"外")</f>
        <v>0</v>
      </c>
    </row>
    <row r="114" spans="2:44" s="1866" customFormat="1">
      <c r="B114" s="4186"/>
      <c r="C114" s="4189"/>
      <c r="D114" s="1838"/>
      <c r="E114" s="1975"/>
      <c r="F114" s="1955"/>
      <c r="G114" s="1956"/>
      <c r="H114" s="1956"/>
      <c r="I114" s="1956"/>
      <c r="J114" s="1956"/>
      <c r="K114" s="1956"/>
      <c r="L114" s="1956"/>
      <c r="M114" s="1956"/>
      <c r="N114" s="1956"/>
      <c r="O114" s="1956"/>
      <c r="P114" s="1956"/>
      <c r="Q114" s="1956"/>
      <c r="R114" s="1956"/>
      <c r="S114" s="1956"/>
      <c r="T114" s="1956"/>
      <c r="U114" s="1956"/>
      <c r="V114" s="1956"/>
      <c r="W114" s="1956"/>
      <c r="X114" s="1956"/>
      <c r="Y114" s="1956"/>
      <c r="Z114" s="1956"/>
      <c r="AA114" s="1956"/>
      <c r="AB114" s="1956"/>
      <c r="AC114" s="1956"/>
      <c r="AD114" s="1956"/>
      <c r="AE114" s="1956"/>
      <c r="AF114" s="1956"/>
      <c r="AG114" s="1957"/>
      <c r="AH114" s="1957"/>
      <c r="AI114" s="1957"/>
      <c r="AJ114" s="1957"/>
      <c r="AK114" s="1950" t="str">
        <f t="shared" ref="AK114:AK116" si="72">IF(D114="","",COUNT($F$98:$AJ$98)-AL114)</f>
        <v/>
      </c>
      <c r="AL114" s="1951" t="str">
        <f t="shared" ref="AL114:AL116" si="73">IF(D114="","",AQ114+AR114)</f>
        <v/>
      </c>
      <c r="AM114" s="1951" t="str">
        <f t="shared" ref="AM114:AM116" si="74">IF(D114="","",COUNTIF(F114:AJ114,"休"))</f>
        <v/>
      </c>
      <c r="AN114" s="1952" t="str">
        <f t="shared" ref="AN114:AN116" si="75">IF(D114="","",IFERROR(ROUND(AM114/AK114,3),""))</f>
        <v/>
      </c>
      <c r="AO114" s="4192"/>
      <c r="AP114" s="1838"/>
      <c r="AQ114" s="1953">
        <f>+COUNTIF(F114:AJ114,"－")</f>
        <v>0</v>
      </c>
      <c r="AR114" s="1953">
        <f>+COUNTIF(F114:AJ114,"外")</f>
        <v>0</v>
      </c>
    </row>
    <row r="115" spans="2:44" s="1866" customFormat="1">
      <c r="B115" s="4186"/>
      <c r="C115" s="4189"/>
      <c r="D115" s="1983"/>
      <c r="E115" s="1975"/>
      <c r="F115" s="1955"/>
      <c r="G115" s="1956"/>
      <c r="H115" s="1956"/>
      <c r="I115" s="1956"/>
      <c r="J115" s="1956"/>
      <c r="K115" s="1956"/>
      <c r="L115" s="1956"/>
      <c r="M115" s="1956"/>
      <c r="N115" s="1956"/>
      <c r="O115" s="1956"/>
      <c r="P115" s="1956"/>
      <c r="Q115" s="1956"/>
      <c r="R115" s="1956"/>
      <c r="S115" s="1956"/>
      <c r="T115" s="1956"/>
      <c r="U115" s="1956"/>
      <c r="V115" s="1956"/>
      <c r="W115" s="1956"/>
      <c r="X115" s="1956"/>
      <c r="Y115" s="1956"/>
      <c r="Z115" s="1956"/>
      <c r="AA115" s="1956"/>
      <c r="AB115" s="1956"/>
      <c r="AC115" s="1956"/>
      <c r="AD115" s="1956"/>
      <c r="AE115" s="1956"/>
      <c r="AF115" s="1956"/>
      <c r="AG115" s="1957"/>
      <c r="AH115" s="1957"/>
      <c r="AI115" s="1957"/>
      <c r="AJ115" s="1957"/>
      <c r="AK115" s="1950" t="str">
        <f t="shared" si="72"/>
        <v/>
      </c>
      <c r="AL115" s="1951" t="str">
        <f t="shared" si="73"/>
        <v/>
      </c>
      <c r="AM115" s="1951" t="str">
        <f t="shared" si="74"/>
        <v/>
      </c>
      <c r="AN115" s="1952" t="str">
        <f t="shared" si="75"/>
        <v/>
      </c>
      <c r="AO115" s="4192"/>
      <c r="AP115" s="1838"/>
      <c r="AQ115" s="1953">
        <f>+COUNTIF(F115:AJ115,"－")</f>
        <v>0</v>
      </c>
      <c r="AR115" s="1953">
        <f>+COUNTIF(F115:AJ115,"外")</f>
        <v>0</v>
      </c>
    </row>
    <row r="116" spans="2:44" s="1866" customFormat="1" ht="13.8" thickBot="1">
      <c r="B116" s="4187"/>
      <c r="C116" s="4190"/>
      <c r="D116" s="1976"/>
      <c r="E116" s="1977"/>
      <c r="F116" s="2010"/>
      <c r="G116" s="1965"/>
      <c r="H116" s="1965"/>
      <c r="I116" s="1965"/>
      <c r="J116" s="1965"/>
      <c r="K116" s="1965"/>
      <c r="L116" s="1965"/>
      <c r="M116" s="1965"/>
      <c r="N116" s="1965"/>
      <c r="O116" s="1965"/>
      <c r="P116" s="1965"/>
      <c r="Q116" s="1965"/>
      <c r="R116" s="1965"/>
      <c r="S116" s="1965"/>
      <c r="T116" s="1965"/>
      <c r="U116" s="1965"/>
      <c r="V116" s="1965"/>
      <c r="W116" s="1965"/>
      <c r="X116" s="1965"/>
      <c r="Y116" s="1965"/>
      <c r="Z116" s="1965"/>
      <c r="AA116" s="1965"/>
      <c r="AB116" s="1965"/>
      <c r="AC116" s="1965"/>
      <c r="AD116" s="1965"/>
      <c r="AE116" s="1965"/>
      <c r="AF116" s="1965"/>
      <c r="AG116" s="1985"/>
      <c r="AH116" s="1985"/>
      <c r="AI116" s="1985"/>
      <c r="AJ116" s="1985"/>
      <c r="AK116" s="1986" t="str">
        <f t="shared" si="72"/>
        <v/>
      </c>
      <c r="AL116" s="1968" t="str">
        <f t="shared" si="73"/>
        <v/>
      </c>
      <c r="AM116" s="1968" t="str">
        <f t="shared" si="74"/>
        <v/>
      </c>
      <c r="AN116" s="1952" t="str">
        <f t="shared" si="75"/>
        <v/>
      </c>
      <c r="AO116" s="4193"/>
      <c r="AP116" s="1838"/>
      <c r="AQ116" s="1953">
        <f>+COUNTIF(F116:AJ116,"－")</f>
        <v>0</v>
      </c>
      <c r="AR116" s="1953">
        <f>+COUNTIF(F116:AJ116,"外")</f>
        <v>0</v>
      </c>
    </row>
    <row r="117" spans="2:44" ht="13.8" thickBot="1">
      <c r="B117" s="1988"/>
      <c r="C117" s="1989"/>
      <c r="D117" s="1983"/>
      <c r="E117" s="1854"/>
      <c r="F117" s="1949"/>
      <c r="G117" s="1949"/>
      <c r="H117" s="1949"/>
      <c r="I117" s="1949"/>
      <c r="J117" s="1949"/>
      <c r="K117" s="1949"/>
      <c r="L117" s="1949"/>
      <c r="M117" s="1949"/>
      <c r="N117" s="1949"/>
      <c r="O117" s="1949"/>
      <c r="P117" s="1949"/>
      <c r="Q117" s="1949"/>
      <c r="R117" s="1949"/>
      <c r="S117" s="1949"/>
      <c r="T117" s="1949"/>
      <c r="U117" s="1949"/>
      <c r="V117" s="1949"/>
      <c r="W117" s="1949"/>
      <c r="X117" s="1949"/>
      <c r="Y117" s="1949"/>
      <c r="Z117" s="1949"/>
      <c r="AA117" s="1949"/>
      <c r="AB117" s="1949"/>
      <c r="AC117" s="1949"/>
      <c r="AD117" s="1949"/>
      <c r="AE117" s="1949"/>
      <c r="AF117" s="1949"/>
      <c r="AG117" s="1949"/>
      <c r="AH117" s="1949"/>
      <c r="AI117" s="1949"/>
      <c r="AJ117" s="1949"/>
      <c r="AK117" s="1990"/>
      <c r="AL117" s="1991"/>
      <c r="AN117" s="1992" t="s">
        <v>2459</v>
      </c>
      <c r="AO117" s="1993" t="e">
        <f>IF(AO101&gt;=0.285,"OK","NG")</f>
        <v>#DIV/0!</v>
      </c>
      <c r="AQ117" s="1991"/>
      <c r="AR117" s="1991"/>
    </row>
    <row r="118" spans="2:44" s="1866" customFormat="1">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c r="AF118" s="1890"/>
      <c r="AG118" s="1890"/>
      <c r="AH118" s="1890"/>
      <c r="AI118" s="1890"/>
      <c r="AJ118" s="1890"/>
      <c r="AL118" s="1890"/>
      <c r="AN118" s="2012"/>
    </row>
    <row r="119" spans="2:44" hidden="1">
      <c r="F119" s="1836" t="e">
        <f>YEAR(F122)</f>
        <v>#VALUE!</v>
      </c>
      <c r="G119" s="1836" t="e">
        <f>MONTH(F122)</f>
        <v>#VALUE!</v>
      </c>
    </row>
    <row r="120" spans="2:44">
      <c r="B120" s="4194"/>
      <c r="C120" s="4195"/>
      <c r="D120" s="4196"/>
      <c r="E120" s="1840" t="s">
        <v>2454</v>
      </c>
      <c r="F120" s="4126" t="e">
        <f>F122</f>
        <v>#VALUE!</v>
      </c>
      <c r="G120" s="4088"/>
      <c r="H120" s="4088"/>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88"/>
      <c r="AD120" s="4088"/>
      <c r="AE120" s="4088"/>
      <c r="AF120" s="4088"/>
      <c r="AG120" s="4088"/>
      <c r="AH120" s="4088"/>
      <c r="AI120" s="4088"/>
      <c r="AJ120" s="4088"/>
      <c r="AK120" s="4203" t="s">
        <v>2496</v>
      </c>
      <c r="AL120" s="4206" t="s">
        <v>2497</v>
      </c>
      <c r="AM120" s="4209" t="s">
        <v>2474</v>
      </c>
      <c r="AN120" s="4157" t="s">
        <v>2498</v>
      </c>
      <c r="AO120" s="4155" t="s">
        <v>2499</v>
      </c>
      <c r="AQ120" s="4181" t="s">
        <v>2500</v>
      </c>
      <c r="AR120" s="4181" t="s">
        <v>2501</v>
      </c>
    </row>
    <row r="121" spans="2:44" ht="13.5" hidden="1" customHeight="1">
      <c r="B121" s="4197"/>
      <c r="C121" s="4198"/>
      <c r="D121" s="4199"/>
      <c r="E121" s="1884"/>
      <c r="F121" s="1862" t="e">
        <f>DATE($F119,$G119,1)</f>
        <v>#VALUE!</v>
      </c>
      <c r="G121" s="1862" t="e">
        <f t="shared" ref="G121:AJ121" si="76">F121+1</f>
        <v>#VALUE!</v>
      </c>
      <c r="H121" s="1862" t="e">
        <f t="shared" si="76"/>
        <v>#VALUE!</v>
      </c>
      <c r="I121" s="1862" t="e">
        <f t="shared" si="76"/>
        <v>#VALUE!</v>
      </c>
      <c r="J121" s="1862" t="e">
        <f t="shared" si="76"/>
        <v>#VALUE!</v>
      </c>
      <c r="K121" s="1862" t="e">
        <f t="shared" si="76"/>
        <v>#VALUE!</v>
      </c>
      <c r="L121" s="1862" t="e">
        <f t="shared" si="76"/>
        <v>#VALUE!</v>
      </c>
      <c r="M121" s="1862" t="e">
        <f t="shared" si="76"/>
        <v>#VALUE!</v>
      </c>
      <c r="N121" s="1862" t="e">
        <f t="shared" si="76"/>
        <v>#VALUE!</v>
      </c>
      <c r="O121" s="1862" t="e">
        <f t="shared" si="76"/>
        <v>#VALUE!</v>
      </c>
      <c r="P121" s="1862" t="e">
        <f t="shared" si="76"/>
        <v>#VALUE!</v>
      </c>
      <c r="Q121" s="1862" t="e">
        <f t="shared" si="76"/>
        <v>#VALUE!</v>
      </c>
      <c r="R121" s="1862" t="e">
        <f t="shared" si="76"/>
        <v>#VALUE!</v>
      </c>
      <c r="S121" s="1862" t="e">
        <f t="shared" si="76"/>
        <v>#VALUE!</v>
      </c>
      <c r="T121" s="1862" t="e">
        <f t="shared" si="76"/>
        <v>#VALUE!</v>
      </c>
      <c r="U121" s="1862" t="e">
        <f t="shared" si="76"/>
        <v>#VALUE!</v>
      </c>
      <c r="V121" s="1862" t="e">
        <f t="shared" si="76"/>
        <v>#VALUE!</v>
      </c>
      <c r="W121" s="1862" t="e">
        <f t="shared" si="76"/>
        <v>#VALUE!</v>
      </c>
      <c r="X121" s="1862" t="e">
        <f t="shared" si="76"/>
        <v>#VALUE!</v>
      </c>
      <c r="Y121" s="1862" t="e">
        <f t="shared" si="76"/>
        <v>#VALUE!</v>
      </c>
      <c r="Z121" s="1862" t="e">
        <f t="shared" si="76"/>
        <v>#VALUE!</v>
      </c>
      <c r="AA121" s="1862" t="e">
        <f t="shared" si="76"/>
        <v>#VALUE!</v>
      </c>
      <c r="AB121" s="1862" t="e">
        <f t="shared" si="76"/>
        <v>#VALUE!</v>
      </c>
      <c r="AC121" s="1862" t="e">
        <f t="shared" si="76"/>
        <v>#VALUE!</v>
      </c>
      <c r="AD121" s="1862" t="e">
        <f t="shared" si="76"/>
        <v>#VALUE!</v>
      </c>
      <c r="AE121" s="1862" t="e">
        <f t="shared" si="76"/>
        <v>#VALUE!</v>
      </c>
      <c r="AF121" s="1862" t="e">
        <f t="shared" si="76"/>
        <v>#VALUE!</v>
      </c>
      <c r="AG121" s="1862" t="e">
        <f t="shared" si="76"/>
        <v>#VALUE!</v>
      </c>
      <c r="AH121" s="1862" t="e">
        <f t="shared" si="76"/>
        <v>#VALUE!</v>
      </c>
      <c r="AI121" s="1862" t="e">
        <f t="shared" si="76"/>
        <v>#VALUE!</v>
      </c>
      <c r="AJ121" s="1862" t="e">
        <f t="shared" si="76"/>
        <v>#VALUE!</v>
      </c>
      <c r="AK121" s="4204"/>
      <c r="AL121" s="4207"/>
      <c r="AM121" s="4210"/>
      <c r="AN121" s="4157"/>
      <c r="AO121" s="4155"/>
      <c r="AQ121" s="4181"/>
      <c r="AR121" s="4181"/>
    </row>
    <row r="122" spans="2:44">
      <c r="B122" s="4197"/>
      <c r="C122" s="4198"/>
      <c r="D122" s="4199"/>
      <c r="E122" s="1887" t="s">
        <v>2455</v>
      </c>
      <c r="F122" s="1888" t="e">
        <f>IF(EDATE(F97,1)&gt;$F$7,"",EDATE(F97,1))</f>
        <v>#VALUE!</v>
      </c>
      <c r="G122" s="1862" t="e">
        <f t="shared" ref="G122:AJ122" si="77">IF(G121&gt;$F$7,"",IF(F122=EOMONTH(DATE($F119,$G119,1),0),"",IF(F122="","",F122+1)))</f>
        <v>#VALUE!</v>
      </c>
      <c r="H122" s="1862" t="e">
        <f t="shared" si="77"/>
        <v>#VALUE!</v>
      </c>
      <c r="I122" s="1862" t="e">
        <f t="shared" si="77"/>
        <v>#VALUE!</v>
      </c>
      <c r="J122" s="1862" t="e">
        <f t="shared" si="77"/>
        <v>#VALUE!</v>
      </c>
      <c r="K122" s="1862" t="e">
        <f t="shared" si="77"/>
        <v>#VALUE!</v>
      </c>
      <c r="L122" s="1862" t="e">
        <f t="shared" si="77"/>
        <v>#VALUE!</v>
      </c>
      <c r="M122" s="1862" t="e">
        <f t="shared" si="77"/>
        <v>#VALUE!</v>
      </c>
      <c r="N122" s="1862" t="e">
        <f t="shared" si="77"/>
        <v>#VALUE!</v>
      </c>
      <c r="O122" s="1862" t="e">
        <f t="shared" si="77"/>
        <v>#VALUE!</v>
      </c>
      <c r="P122" s="1862" t="e">
        <f t="shared" si="77"/>
        <v>#VALUE!</v>
      </c>
      <c r="Q122" s="1862" t="e">
        <f t="shared" si="77"/>
        <v>#VALUE!</v>
      </c>
      <c r="R122" s="1862" t="e">
        <f t="shared" si="77"/>
        <v>#VALUE!</v>
      </c>
      <c r="S122" s="1862" t="e">
        <f t="shared" si="77"/>
        <v>#VALUE!</v>
      </c>
      <c r="T122" s="1862" t="e">
        <f t="shared" si="77"/>
        <v>#VALUE!</v>
      </c>
      <c r="U122" s="1862" t="e">
        <f t="shared" si="77"/>
        <v>#VALUE!</v>
      </c>
      <c r="V122" s="1862" t="e">
        <f t="shared" si="77"/>
        <v>#VALUE!</v>
      </c>
      <c r="W122" s="1862" t="e">
        <f t="shared" si="77"/>
        <v>#VALUE!</v>
      </c>
      <c r="X122" s="1862" t="e">
        <f t="shared" si="77"/>
        <v>#VALUE!</v>
      </c>
      <c r="Y122" s="1862" t="e">
        <f t="shared" si="77"/>
        <v>#VALUE!</v>
      </c>
      <c r="Z122" s="1862" t="e">
        <f t="shared" si="77"/>
        <v>#VALUE!</v>
      </c>
      <c r="AA122" s="1862" t="e">
        <f t="shared" si="77"/>
        <v>#VALUE!</v>
      </c>
      <c r="AB122" s="1862" t="e">
        <f t="shared" si="77"/>
        <v>#VALUE!</v>
      </c>
      <c r="AC122" s="1862" t="e">
        <f t="shared" si="77"/>
        <v>#VALUE!</v>
      </c>
      <c r="AD122" s="1862" t="e">
        <f t="shared" si="77"/>
        <v>#VALUE!</v>
      </c>
      <c r="AE122" s="1862" t="e">
        <f t="shared" si="77"/>
        <v>#VALUE!</v>
      </c>
      <c r="AF122" s="1862" t="e">
        <f t="shared" si="77"/>
        <v>#VALUE!</v>
      </c>
      <c r="AG122" s="1862" t="e">
        <f t="shared" si="77"/>
        <v>#VALUE!</v>
      </c>
      <c r="AH122" s="1862" t="e">
        <f t="shared" si="77"/>
        <v>#VALUE!</v>
      </c>
      <c r="AI122" s="1862" t="e">
        <f t="shared" si="77"/>
        <v>#VALUE!</v>
      </c>
      <c r="AJ122" s="1862" t="e">
        <f t="shared" si="77"/>
        <v>#VALUE!</v>
      </c>
      <c r="AK122" s="4204"/>
      <c r="AL122" s="4207"/>
      <c r="AM122" s="4210"/>
      <c r="AN122" s="4157"/>
      <c r="AO122" s="4155"/>
      <c r="AQ122" s="4181"/>
      <c r="AR122" s="4181"/>
    </row>
    <row r="123" spans="2:44" s="1866" customFormat="1">
      <c r="B123" s="4200"/>
      <c r="C123" s="4099"/>
      <c r="D123" s="4201"/>
      <c r="E123" s="1889" t="s">
        <v>1184</v>
      </c>
      <c r="F123" s="1865" t="str">
        <f>IFERROR(TEXT(WEEKDAY(+F122),"aaa"),"")</f>
        <v/>
      </c>
      <c r="G123" s="1865" t="str">
        <f t="shared" ref="G123:AJ123" si="78">IFERROR(TEXT(WEEKDAY(+G122),"aaa"),"")</f>
        <v/>
      </c>
      <c r="H123" s="1865" t="str">
        <f t="shared" si="78"/>
        <v/>
      </c>
      <c r="I123" s="1865" t="str">
        <f t="shared" si="78"/>
        <v/>
      </c>
      <c r="J123" s="1865" t="str">
        <f t="shared" si="78"/>
        <v/>
      </c>
      <c r="K123" s="1865" t="str">
        <f t="shared" si="78"/>
        <v/>
      </c>
      <c r="L123" s="1865" t="str">
        <f t="shared" si="78"/>
        <v/>
      </c>
      <c r="M123" s="1865" t="str">
        <f t="shared" si="78"/>
        <v/>
      </c>
      <c r="N123" s="1865" t="str">
        <f t="shared" si="78"/>
        <v/>
      </c>
      <c r="O123" s="1865" t="str">
        <f t="shared" si="78"/>
        <v/>
      </c>
      <c r="P123" s="1865" t="str">
        <f t="shared" si="78"/>
        <v/>
      </c>
      <c r="Q123" s="1865" t="str">
        <f t="shared" si="78"/>
        <v/>
      </c>
      <c r="R123" s="1865" t="str">
        <f t="shared" si="78"/>
        <v/>
      </c>
      <c r="S123" s="1865" t="str">
        <f t="shared" si="78"/>
        <v/>
      </c>
      <c r="T123" s="1865" t="str">
        <f t="shared" si="78"/>
        <v/>
      </c>
      <c r="U123" s="1865" t="str">
        <f t="shared" si="78"/>
        <v/>
      </c>
      <c r="V123" s="1865" t="str">
        <f t="shared" si="78"/>
        <v/>
      </c>
      <c r="W123" s="1865" t="str">
        <f t="shared" si="78"/>
        <v/>
      </c>
      <c r="X123" s="1865" t="str">
        <f t="shared" si="78"/>
        <v/>
      </c>
      <c r="Y123" s="1865" t="str">
        <f t="shared" si="78"/>
        <v/>
      </c>
      <c r="Z123" s="1865" t="str">
        <f t="shared" si="78"/>
        <v/>
      </c>
      <c r="AA123" s="1865" t="str">
        <f t="shared" si="78"/>
        <v/>
      </c>
      <c r="AB123" s="1865" t="str">
        <f t="shared" si="78"/>
        <v/>
      </c>
      <c r="AC123" s="1865" t="str">
        <f t="shared" si="78"/>
        <v/>
      </c>
      <c r="AD123" s="1865" t="str">
        <f t="shared" si="78"/>
        <v/>
      </c>
      <c r="AE123" s="1865" t="str">
        <f t="shared" si="78"/>
        <v/>
      </c>
      <c r="AF123" s="1865" t="str">
        <f t="shared" si="78"/>
        <v/>
      </c>
      <c r="AG123" s="1865" t="str">
        <f t="shared" si="78"/>
        <v/>
      </c>
      <c r="AH123" s="1865" t="str">
        <f t="shared" si="78"/>
        <v/>
      </c>
      <c r="AI123" s="1865" t="str">
        <f t="shared" si="78"/>
        <v/>
      </c>
      <c r="AJ123" s="1865" t="str">
        <f t="shared" si="78"/>
        <v/>
      </c>
      <c r="AK123" s="4204"/>
      <c r="AL123" s="4207"/>
      <c r="AM123" s="4210"/>
      <c r="AN123" s="4157"/>
      <c r="AO123" s="4155"/>
      <c r="AP123" s="1838"/>
      <c r="AQ123" s="4181"/>
      <c r="AR123" s="4181"/>
    </row>
    <row r="124" spans="2:44" s="1866" customFormat="1" ht="21" customHeight="1">
      <c r="B124" s="1994" t="s">
        <v>2502</v>
      </c>
      <c r="C124" s="1995" t="s">
        <v>2471</v>
      </c>
      <c r="D124" s="1939" t="s">
        <v>2472</v>
      </c>
      <c r="E124" s="1940" t="s">
        <v>2458</v>
      </c>
      <c r="F124" s="1941"/>
      <c r="G124" s="1942"/>
      <c r="H124" s="1942"/>
      <c r="I124" s="1942"/>
      <c r="J124" s="1942"/>
      <c r="K124" s="1942"/>
      <c r="L124" s="1942"/>
      <c r="M124" s="1942"/>
      <c r="N124" s="1942"/>
      <c r="O124" s="1942"/>
      <c r="P124" s="1942"/>
      <c r="Q124" s="1942"/>
      <c r="R124" s="1942"/>
      <c r="S124" s="1942"/>
      <c r="T124" s="1942"/>
      <c r="U124" s="1942"/>
      <c r="V124" s="1942"/>
      <c r="W124" s="1942"/>
      <c r="X124" s="1942"/>
      <c r="Y124" s="1942"/>
      <c r="Z124" s="1942"/>
      <c r="AA124" s="1942"/>
      <c r="AB124" s="1942"/>
      <c r="AC124" s="1942"/>
      <c r="AD124" s="1942"/>
      <c r="AE124" s="1942"/>
      <c r="AF124" s="1942"/>
      <c r="AG124" s="1970"/>
      <c r="AH124" s="1970"/>
      <c r="AI124" s="1970"/>
      <c r="AJ124" s="1970"/>
      <c r="AK124" s="4205"/>
      <c r="AL124" s="4208"/>
      <c r="AM124" s="4211"/>
      <c r="AN124" s="1944" t="s">
        <v>2484</v>
      </c>
      <c r="AO124" s="1943" t="s">
        <v>2485</v>
      </c>
      <c r="AP124" s="1838"/>
      <c r="AQ124" s="4182"/>
      <c r="AR124" s="4182"/>
    </row>
    <row r="125" spans="2:44" s="1866" customFormat="1" ht="13.5" customHeight="1">
      <c r="B125" s="4185" t="s">
        <v>2486</v>
      </c>
      <c r="C125" s="4188" t="s">
        <v>2487</v>
      </c>
      <c r="D125" s="1945" t="s">
        <v>2488</v>
      </c>
      <c r="E125" s="1946"/>
      <c r="F125" s="1947"/>
      <c r="G125" s="1948"/>
      <c r="H125" s="1948"/>
      <c r="I125" s="1948"/>
      <c r="J125" s="2003"/>
      <c r="K125" s="2003"/>
      <c r="L125" s="2003"/>
      <c r="M125" s="2003"/>
      <c r="N125" s="2003"/>
      <c r="O125" s="2003"/>
      <c r="P125" s="2003"/>
      <c r="Q125" s="2003"/>
      <c r="R125" s="2003"/>
      <c r="S125" s="2003"/>
      <c r="T125" s="2003"/>
      <c r="U125" s="2003"/>
      <c r="V125" s="2003"/>
      <c r="W125" s="2003"/>
      <c r="X125" s="2003"/>
      <c r="Y125" s="2003"/>
      <c r="Z125" s="2003"/>
      <c r="AA125" s="2003"/>
      <c r="AB125" s="2003"/>
      <c r="AC125" s="2003"/>
      <c r="AD125" s="2003"/>
      <c r="AE125" s="2003"/>
      <c r="AF125" s="2003"/>
      <c r="AG125" s="2003"/>
      <c r="AH125" s="2003"/>
      <c r="AI125" s="2009"/>
      <c r="AJ125" s="2009"/>
      <c r="AK125" s="1950">
        <f>IF(D125="","",COUNT($F$122:$AJ$122)-AL125)</f>
        <v>0</v>
      </c>
      <c r="AL125" s="1951">
        <f>IF(D125="","",AQ125+AR125)</f>
        <v>0</v>
      </c>
      <c r="AM125" s="1951">
        <f>IF(D125="","",COUNTIF(F125:AJ125,"休"))</f>
        <v>0</v>
      </c>
      <c r="AN125" s="1952" t="str">
        <f>IF(D125="","",IFERROR(ROUND(AM125/AK125,3),""))</f>
        <v/>
      </c>
      <c r="AO125" s="4191" t="e">
        <f>ROUND(AVERAGE(AN125:AN140),3)</f>
        <v>#DIV/0!</v>
      </c>
      <c r="AP125" s="1838"/>
      <c r="AQ125" s="1953">
        <f>+COUNTIF(F125:AJ125,"－")</f>
        <v>0</v>
      </c>
      <c r="AR125" s="1953">
        <f>+COUNTIF(F125:AJ125,"外")</f>
        <v>0</v>
      </c>
    </row>
    <row r="126" spans="2:44" s="1866" customFormat="1" ht="13.5" customHeight="1">
      <c r="B126" s="4186"/>
      <c r="C126" s="4189"/>
      <c r="D126" s="1954" t="s">
        <v>2489</v>
      </c>
      <c r="E126" s="1946"/>
      <c r="F126" s="1998"/>
      <c r="G126" s="1956"/>
      <c r="H126" s="1978"/>
      <c r="I126" s="1978"/>
      <c r="J126" s="1978"/>
      <c r="K126" s="1978"/>
      <c r="L126" s="1966"/>
      <c r="M126" s="1966"/>
      <c r="N126" s="1966"/>
      <c r="O126" s="1978"/>
      <c r="P126" s="1978"/>
      <c r="Q126" s="1978"/>
      <c r="R126" s="1978"/>
      <c r="S126" s="1966"/>
      <c r="T126" s="1966"/>
      <c r="U126" s="1966"/>
      <c r="V126" s="1978"/>
      <c r="W126" s="1978"/>
      <c r="X126" s="1978"/>
      <c r="Y126" s="1978"/>
      <c r="Z126" s="1966"/>
      <c r="AA126" s="1966"/>
      <c r="AB126" s="1966"/>
      <c r="AC126" s="1978"/>
      <c r="AD126" s="1978"/>
      <c r="AE126" s="1978"/>
      <c r="AF126" s="1978"/>
      <c r="AG126" s="2013"/>
      <c r="AH126" s="1966"/>
      <c r="AI126" s="1956"/>
      <c r="AJ126" s="1999"/>
      <c r="AK126" s="1950">
        <f t="shared" ref="AK126:AK130" si="79">IF(D126="","",COUNT($F$122:$AJ$122)-AL126)</f>
        <v>0</v>
      </c>
      <c r="AL126" s="1951">
        <f t="shared" ref="AL126:AL130" si="80">IF(D126="","",AQ126+AR126)</f>
        <v>0</v>
      </c>
      <c r="AM126" s="1951">
        <f t="shared" ref="AM126:AM130" si="81">IF(D126="","",COUNTIF(F126:AJ126,"休"))</f>
        <v>0</v>
      </c>
      <c r="AN126" s="1952" t="str">
        <f t="shared" ref="AN126:AN130" si="82">IF(D126="","",IFERROR(ROUND(AM126/AK126,3),""))</f>
        <v/>
      </c>
      <c r="AO126" s="4192"/>
      <c r="AP126" s="1838"/>
      <c r="AQ126" s="1953">
        <f>+COUNTIF(F126:AJ126,"－")</f>
        <v>0</v>
      </c>
      <c r="AR126" s="1953">
        <f>+COUNTIF(F126:AJ126,"外")</f>
        <v>0</v>
      </c>
    </row>
    <row r="127" spans="2:44" s="1866" customFormat="1">
      <c r="B127" s="4186"/>
      <c r="C127" s="4189"/>
      <c r="D127" s="1960" t="s">
        <v>2490</v>
      </c>
      <c r="E127" s="1946"/>
      <c r="F127" s="1998"/>
      <c r="G127" s="1956"/>
      <c r="H127" s="1956"/>
      <c r="I127" s="1956"/>
      <c r="J127" s="1956"/>
      <c r="K127" s="1956"/>
      <c r="L127" s="1956"/>
      <c r="M127" s="1956"/>
      <c r="N127" s="1956"/>
      <c r="O127" s="1956"/>
      <c r="P127" s="1956"/>
      <c r="Q127" s="1956"/>
      <c r="R127" s="1956"/>
      <c r="S127" s="1956"/>
      <c r="T127" s="1956"/>
      <c r="U127" s="1956"/>
      <c r="V127" s="1956"/>
      <c r="W127" s="1956"/>
      <c r="X127" s="1956"/>
      <c r="Y127" s="1956"/>
      <c r="Z127" s="1956"/>
      <c r="AA127" s="1956"/>
      <c r="AB127" s="1956"/>
      <c r="AC127" s="1956"/>
      <c r="AD127" s="1956"/>
      <c r="AE127" s="1956"/>
      <c r="AF127" s="1956"/>
      <c r="AG127" s="1999"/>
      <c r="AH127" s="1999"/>
      <c r="AI127" s="1999"/>
      <c r="AJ127" s="1999"/>
      <c r="AK127" s="1950">
        <f t="shared" si="79"/>
        <v>0</v>
      </c>
      <c r="AL127" s="1951">
        <f t="shared" si="80"/>
        <v>0</v>
      </c>
      <c r="AM127" s="1951">
        <f t="shared" si="81"/>
        <v>0</v>
      </c>
      <c r="AN127" s="1952" t="str">
        <f t="shared" si="82"/>
        <v/>
      </c>
      <c r="AO127" s="4192"/>
      <c r="AP127" s="1838"/>
      <c r="AQ127" s="1953">
        <f>+COUNTIF(F127:AJ127,"－")</f>
        <v>0</v>
      </c>
      <c r="AR127" s="1953">
        <f t="shared" ref="AR127:AR130" si="83">+COUNTIF(F127:AJ127,"外")</f>
        <v>0</v>
      </c>
    </row>
    <row r="128" spans="2:44" s="1866" customFormat="1">
      <c r="B128" s="4186"/>
      <c r="C128" s="4189"/>
      <c r="D128" s="1960" t="s">
        <v>2491</v>
      </c>
      <c r="E128" s="1961"/>
      <c r="F128" s="1998"/>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c r="AE128" s="1956"/>
      <c r="AF128" s="1956"/>
      <c r="AG128" s="1956"/>
      <c r="AH128" s="1999"/>
      <c r="AI128" s="1999"/>
      <c r="AJ128" s="1999"/>
      <c r="AK128" s="1950">
        <f t="shared" si="79"/>
        <v>0</v>
      </c>
      <c r="AL128" s="1951">
        <f t="shared" si="80"/>
        <v>0</v>
      </c>
      <c r="AM128" s="1951">
        <f t="shared" si="81"/>
        <v>0</v>
      </c>
      <c r="AN128" s="1952" t="str">
        <f t="shared" si="82"/>
        <v/>
      </c>
      <c r="AO128" s="4192"/>
      <c r="AP128" s="1838"/>
      <c r="AQ128" s="1953">
        <f>+COUNTIF(F128:AJ128,"－")</f>
        <v>0</v>
      </c>
      <c r="AR128" s="1953">
        <f t="shared" si="83"/>
        <v>0</v>
      </c>
    </row>
    <row r="129" spans="2:44" s="1866" customFormat="1">
      <c r="B129" s="4186"/>
      <c r="C129" s="4189"/>
      <c r="D129" s="1960" t="s">
        <v>2492</v>
      </c>
      <c r="E129" s="1946"/>
      <c r="F129" s="1998"/>
      <c r="G129" s="1956"/>
      <c r="H129" s="1956"/>
      <c r="I129" s="1956"/>
      <c r="J129" s="1956"/>
      <c r="K129" s="1956"/>
      <c r="L129" s="1956"/>
      <c r="M129" s="1956"/>
      <c r="N129" s="1956"/>
      <c r="O129" s="1956"/>
      <c r="P129" s="1956"/>
      <c r="Q129" s="1956"/>
      <c r="R129" s="1956"/>
      <c r="S129" s="1956"/>
      <c r="T129" s="1956"/>
      <c r="U129" s="1956"/>
      <c r="V129" s="1956"/>
      <c r="W129" s="1956"/>
      <c r="X129" s="1956"/>
      <c r="Y129" s="1956"/>
      <c r="Z129" s="1956"/>
      <c r="AA129" s="1956"/>
      <c r="AB129" s="1956"/>
      <c r="AC129" s="1956"/>
      <c r="AD129" s="1956"/>
      <c r="AE129" s="1956"/>
      <c r="AF129" s="1956"/>
      <c r="AG129" s="1956"/>
      <c r="AH129" s="1956"/>
      <c r="AI129" s="1956"/>
      <c r="AJ129" s="1956"/>
      <c r="AK129" s="1950">
        <f t="shared" si="79"/>
        <v>0</v>
      </c>
      <c r="AL129" s="1951">
        <f t="shared" si="80"/>
        <v>0</v>
      </c>
      <c r="AM129" s="1951">
        <f t="shared" si="81"/>
        <v>0</v>
      </c>
      <c r="AN129" s="1952" t="str">
        <f t="shared" si="82"/>
        <v/>
      </c>
      <c r="AO129" s="4192"/>
      <c r="AP129" s="1838"/>
      <c r="AQ129" s="1953">
        <f t="shared" ref="AQ129:AQ130" si="84">+COUNTIF(F129:AJ129,"－")</f>
        <v>0</v>
      </c>
      <c r="AR129" s="1953">
        <f t="shared" si="83"/>
        <v>0</v>
      </c>
    </row>
    <row r="130" spans="2:44" s="1866" customFormat="1">
      <c r="B130" s="4187"/>
      <c r="C130" s="4190"/>
      <c r="D130" s="1962">
        <f>E$29</f>
        <v>0</v>
      </c>
      <c r="E130" s="1963"/>
      <c r="F130" s="2010"/>
      <c r="G130" s="1966"/>
      <c r="H130" s="1966"/>
      <c r="I130" s="1966"/>
      <c r="J130" s="1966"/>
      <c r="K130" s="1966"/>
      <c r="L130" s="1966"/>
      <c r="M130" s="1966"/>
      <c r="N130" s="1966"/>
      <c r="O130" s="1966"/>
      <c r="P130" s="1966"/>
      <c r="Q130" s="1966"/>
      <c r="R130" s="1966"/>
      <c r="S130" s="1966"/>
      <c r="T130" s="1966"/>
      <c r="U130" s="1966"/>
      <c r="V130" s="1966"/>
      <c r="W130" s="1966"/>
      <c r="X130" s="1966"/>
      <c r="Y130" s="1966"/>
      <c r="Z130" s="1966"/>
      <c r="AA130" s="1966"/>
      <c r="AB130" s="1966"/>
      <c r="AC130" s="1966"/>
      <c r="AD130" s="1966"/>
      <c r="AE130" s="1966"/>
      <c r="AF130" s="1966"/>
      <c r="AG130" s="1967"/>
      <c r="AH130" s="1967"/>
      <c r="AI130" s="1967"/>
      <c r="AJ130" s="1967"/>
      <c r="AK130" s="1950">
        <f t="shared" si="79"/>
        <v>0</v>
      </c>
      <c r="AL130" s="1951">
        <f t="shared" si="80"/>
        <v>0</v>
      </c>
      <c r="AM130" s="1968">
        <f t="shared" si="81"/>
        <v>0</v>
      </c>
      <c r="AN130" s="1952" t="str">
        <f t="shared" si="82"/>
        <v/>
      </c>
      <c r="AO130" s="4192"/>
      <c r="AP130" s="1838"/>
      <c r="AQ130" s="1953">
        <f t="shared" si="84"/>
        <v>0</v>
      </c>
      <c r="AR130" s="1953">
        <f t="shared" si="83"/>
        <v>0</v>
      </c>
    </row>
    <row r="131" spans="2:44" s="1866" customFormat="1">
      <c r="B131" s="4185" t="s">
        <v>2493</v>
      </c>
      <c r="C131" s="4188" t="s">
        <v>2494</v>
      </c>
      <c r="D131" s="1939" t="s">
        <v>2472</v>
      </c>
      <c r="E131" s="1969" t="s">
        <v>2458</v>
      </c>
      <c r="F131" s="1941"/>
      <c r="G131" s="1942"/>
      <c r="H131" s="1942"/>
      <c r="I131" s="1942"/>
      <c r="J131" s="1942"/>
      <c r="K131" s="1942"/>
      <c r="L131" s="1942"/>
      <c r="M131" s="1942"/>
      <c r="N131" s="1942"/>
      <c r="O131" s="1942"/>
      <c r="P131" s="1942"/>
      <c r="Q131" s="1942"/>
      <c r="R131" s="1942"/>
      <c r="S131" s="1942"/>
      <c r="T131" s="1942"/>
      <c r="U131" s="1942"/>
      <c r="V131" s="1942"/>
      <c r="W131" s="1942"/>
      <c r="X131" s="1942"/>
      <c r="Y131" s="1942"/>
      <c r="Z131" s="1942"/>
      <c r="AA131" s="1942"/>
      <c r="AB131" s="1942"/>
      <c r="AC131" s="1942"/>
      <c r="AD131" s="1942"/>
      <c r="AE131" s="1942"/>
      <c r="AF131" s="1942"/>
      <c r="AG131" s="1970"/>
      <c r="AH131" s="1970"/>
      <c r="AI131" s="1970"/>
      <c r="AJ131" s="1970"/>
      <c r="AK131" s="1971"/>
      <c r="AL131" s="1953"/>
      <c r="AM131" s="1972"/>
      <c r="AN131" s="1973"/>
      <c r="AO131" s="4192"/>
      <c r="AP131" s="1838"/>
      <c r="AQ131" s="1893"/>
      <c r="AR131" s="1893"/>
    </row>
    <row r="132" spans="2:44" s="1866" customFormat="1">
      <c r="B132" s="4186"/>
      <c r="C132" s="4189"/>
      <c r="D132" s="1974" t="s">
        <v>2488</v>
      </c>
      <c r="E132" s="1946"/>
      <c r="F132" s="1996"/>
      <c r="G132" s="2003"/>
      <c r="H132" s="2003"/>
      <c r="I132" s="2003"/>
      <c r="J132" s="2003"/>
      <c r="K132" s="2003"/>
      <c r="L132" s="2003"/>
      <c r="M132" s="2003"/>
      <c r="N132" s="2003"/>
      <c r="O132" s="2003"/>
      <c r="P132" s="2003"/>
      <c r="Q132" s="2003"/>
      <c r="R132" s="2003"/>
      <c r="S132" s="2003"/>
      <c r="T132" s="2003"/>
      <c r="U132" s="2003"/>
      <c r="V132" s="2003"/>
      <c r="W132" s="2003"/>
      <c r="X132" s="2003"/>
      <c r="Y132" s="2003"/>
      <c r="Z132" s="2003"/>
      <c r="AA132" s="2003"/>
      <c r="AB132" s="2003"/>
      <c r="AC132" s="2003"/>
      <c r="AD132" s="2003"/>
      <c r="AE132" s="2003"/>
      <c r="AF132" s="2003"/>
      <c r="AG132" s="2003"/>
      <c r="AH132" s="2003"/>
      <c r="AI132" s="2003"/>
      <c r="AJ132" s="2003"/>
      <c r="AK132" s="1950">
        <f>IF(D132="","",COUNT($F$122:$AJ$122)-AL132)</f>
        <v>0</v>
      </c>
      <c r="AL132" s="1951">
        <f>IF(D132="","",AQ132+AR132)</f>
        <v>0</v>
      </c>
      <c r="AM132" s="1951">
        <f>IF(D132="","",COUNTIF(F132:AJ132,"休"))</f>
        <v>0</v>
      </c>
      <c r="AN132" s="1952" t="str">
        <f>IF(D132="","",IFERROR(ROUND(AM132/AK132,3),""))</f>
        <v/>
      </c>
      <c r="AO132" s="4192"/>
      <c r="AP132" s="1838"/>
      <c r="AQ132" s="1953">
        <f>+COUNTIF(F132:AJ132,"－")</f>
        <v>0</v>
      </c>
      <c r="AR132" s="1953">
        <f>+COUNTIF(F132:AJ132,"外")</f>
        <v>0</v>
      </c>
    </row>
    <row r="133" spans="2:44" s="1866" customFormat="1">
      <c r="B133" s="4186"/>
      <c r="C133" s="4189"/>
      <c r="D133" s="1954" t="s">
        <v>2489</v>
      </c>
      <c r="E133" s="1975"/>
      <c r="F133" s="2005"/>
      <c r="G133" s="1966"/>
      <c r="H133" s="1978"/>
      <c r="I133" s="1978"/>
      <c r="J133" s="1966"/>
      <c r="K133" s="1966"/>
      <c r="L133" s="1966"/>
      <c r="M133" s="1966"/>
      <c r="N133" s="1966"/>
      <c r="O133" s="1978"/>
      <c r="P133" s="1978"/>
      <c r="Q133" s="1978"/>
      <c r="R133" s="1978"/>
      <c r="S133" s="1966"/>
      <c r="T133" s="1966"/>
      <c r="U133" s="1966"/>
      <c r="V133" s="1978"/>
      <c r="W133" s="1978"/>
      <c r="X133" s="1966"/>
      <c r="Y133" s="1966"/>
      <c r="Z133" s="1966"/>
      <c r="AA133" s="1966"/>
      <c r="AB133" s="1966"/>
      <c r="AC133" s="1978"/>
      <c r="AD133" s="1978"/>
      <c r="AE133" s="1966"/>
      <c r="AF133" s="1966"/>
      <c r="AG133" s="1966"/>
      <c r="AH133" s="1966"/>
      <c r="AI133" s="1966"/>
      <c r="AJ133" s="1966"/>
      <c r="AK133" s="1950">
        <f t="shared" ref="AK133:AK135" si="85">IF(D133="","",COUNT($F$122:$AJ$122)-AL133)</f>
        <v>0</v>
      </c>
      <c r="AL133" s="1951">
        <f t="shared" ref="AL133:AL135" si="86">IF(D133="","",AQ133+AR133)</f>
        <v>0</v>
      </c>
      <c r="AM133" s="1951">
        <f t="shared" ref="AM133:AM135" si="87">IF(D133="","",COUNTIF(F133:AJ133,"休"))</f>
        <v>0</v>
      </c>
      <c r="AN133" s="1952" t="str">
        <f t="shared" ref="AN133:AN135" si="88">IF(D133="","",IFERROR(ROUND(AM133/AK133,3),""))</f>
        <v/>
      </c>
      <c r="AO133" s="4192"/>
      <c r="AP133" s="1838"/>
      <c r="AQ133" s="1953">
        <f>+COUNTIF(F133:AJ133,"－")</f>
        <v>0</v>
      </c>
      <c r="AR133" s="1953">
        <f>+COUNTIF(F133:AJ133,"外")</f>
        <v>0</v>
      </c>
    </row>
    <row r="134" spans="2:44" s="1866" customFormat="1">
      <c r="B134" s="4186"/>
      <c r="C134" s="4189"/>
      <c r="D134" s="1838"/>
      <c r="E134" s="1975"/>
      <c r="F134" s="1998"/>
      <c r="G134" s="1956"/>
      <c r="H134" s="1956"/>
      <c r="I134" s="1956"/>
      <c r="J134" s="1956"/>
      <c r="K134" s="1956"/>
      <c r="L134" s="1956"/>
      <c r="M134" s="1956"/>
      <c r="N134" s="1956"/>
      <c r="O134" s="1956"/>
      <c r="P134" s="1956"/>
      <c r="Q134" s="1956"/>
      <c r="R134" s="1956"/>
      <c r="S134" s="1956"/>
      <c r="T134" s="1956"/>
      <c r="U134" s="1956"/>
      <c r="V134" s="1956"/>
      <c r="W134" s="1956"/>
      <c r="X134" s="1956"/>
      <c r="Y134" s="1956"/>
      <c r="Z134" s="1956"/>
      <c r="AA134" s="1956"/>
      <c r="AB134" s="1956"/>
      <c r="AC134" s="1956"/>
      <c r="AD134" s="1956"/>
      <c r="AE134" s="1956"/>
      <c r="AF134" s="1956"/>
      <c r="AG134" s="1957"/>
      <c r="AH134" s="1957"/>
      <c r="AI134" s="1957"/>
      <c r="AJ134" s="1957"/>
      <c r="AK134" s="1950" t="str">
        <f t="shared" si="85"/>
        <v/>
      </c>
      <c r="AL134" s="1951" t="str">
        <f t="shared" si="86"/>
        <v/>
      </c>
      <c r="AM134" s="1951" t="str">
        <f t="shared" si="87"/>
        <v/>
      </c>
      <c r="AN134" s="1952" t="str">
        <f t="shared" si="88"/>
        <v/>
      </c>
      <c r="AO134" s="4192"/>
      <c r="AP134" s="1838"/>
      <c r="AQ134" s="1953">
        <f>+COUNTIF(F134:AJ134,"－")</f>
        <v>0</v>
      </c>
      <c r="AR134" s="1953">
        <f>+COUNTIF(F134:AJ134,"外")</f>
        <v>0</v>
      </c>
    </row>
    <row r="135" spans="2:44" s="1866" customFormat="1">
      <c r="B135" s="4186"/>
      <c r="C135" s="4190"/>
      <c r="D135" s="1976"/>
      <c r="E135" s="1977"/>
      <c r="F135" s="2011"/>
      <c r="G135" s="1978"/>
      <c r="H135" s="1978"/>
      <c r="I135" s="1978"/>
      <c r="J135" s="1978"/>
      <c r="K135" s="1978"/>
      <c r="L135" s="1978"/>
      <c r="M135" s="1978"/>
      <c r="N135" s="1978"/>
      <c r="O135" s="1978"/>
      <c r="P135" s="1978"/>
      <c r="Q135" s="1978"/>
      <c r="R135" s="1978"/>
      <c r="S135" s="1978"/>
      <c r="T135" s="1978"/>
      <c r="U135" s="1978"/>
      <c r="V135" s="1978"/>
      <c r="W135" s="1978"/>
      <c r="X135" s="1978"/>
      <c r="Y135" s="1978"/>
      <c r="Z135" s="1978"/>
      <c r="AA135" s="1978"/>
      <c r="AB135" s="1978"/>
      <c r="AC135" s="1978"/>
      <c r="AD135" s="1978"/>
      <c r="AE135" s="1978"/>
      <c r="AF135" s="1978"/>
      <c r="AG135" s="1949"/>
      <c r="AH135" s="1949"/>
      <c r="AI135" s="1949"/>
      <c r="AJ135" s="1949"/>
      <c r="AK135" s="1950" t="str">
        <f t="shared" si="85"/>
        <v/>
      </c>
      <c r="AL135" s="1951" t="str">
        <f t="shared" si="86"/>
        <v/>
      </c>
      <c r="AM135" s="1951" t="str">
        <f t="shared" si="87"/>
        <v/>
      </c>
      <c r="AN135" s="1952" t="str">
        <f t="shared" si="88"/>
        <v/>
      </c>
      <c r="AO135" s="4192"/>
      <c r="AP135" s="1838"/>
      <c r="AQ135" s="1953">
        <f>+COUNTIF(F135:AJ135,"－")</f>
        <v>0</v>
      </c>
      <c r="AR135" s="1953">
        <f>+COUNTIF(F135:AJ135,"外")</f>
        <v>0</v>
      </c>
    </row>
    <row r="136" spans="2:44" s="1866" customFormat="1">
      <c r="B136" s="4186"/>
      <c r="C136" s="4188" t="s">
        <v>2495</v>
      </c>
      <c r="D136" s="1939" t="s">
        <v>2472</v>
      </c>
      <c r="E136" s="1979" t="s">
        <v>2458</v>
      </c>
      <c r="F136" s="1941"/>
      <c r="G136" s="1942"/>
      <c r="H136" s="1942"/>
      <c r="I136" s="1942"/>
      <c r="J136" s="1942"/>
      <c r="K136" s="1942"/>
      <c r="L136" s="1942"/>
      <c r="M136" s="1942"/>
      <c r="N136" s="1942"/>
      <c r="O136" s="1942"/>
      <c r="P136" s="1942"/>
      <c r="Q136" s="1942"/>
      <c r="R136" s="1942"/>
      <c r="S136" s="1942"/>
      <c r="T136" s="1942"/>
      <c r="U136" s="1942"/>
      <c r="V136" s="1942"/>
      <c r="W136" s="1942"/>
      <c r="X136" s="1942"/>
      <c r="Y136" s="1942"/>
      <c r="Z136" s="1942"/>
      <c r="AA136" s="1942"/>
      <c r="AB136" s="1942"/>
      <c r="AC136" s="1942"/>
      <c r="AD136" s="1942"/>
      <c r="AE136" s="1942"/>
      <c r="AF136" s="1942"/>
      <c r="AG136" s="1970"/>
      <c r="AH136" s="1970"/>
      <c r="AI136" s="1970"/>
      <c r="AJ136" s="1970"/>
      <c r="AK136" s="1971"/>
      <c r="AL136" s="1953"/>
      <c r="AM136" s="1980"/>
      <c r="AN136" s="1973"/>
      <c r="AO136" s="4192"/>
      <c r="AP136" s="1838"/>
      <c r="AQ136" s="1893"/>
      <c r="AR136" s="1893"/>
    </row>
    <row r="137" spans="2:44" s="1866" customFormat="1">
      <c r="B137" s="4186"/>
      <c r="C137" s="4189"/>
      <c r="D137" s="1981" t="s">
        <v>2489</v>
      </c>
      <c r="E137" s="1946"/>
      <c r="F137" s="1947"/>
      <c r="G137" s="1948"/>
      <c r="H137" s="1948"/>
      <c r="I137" s="2003"/>
      <c r="J137" s="2003"/>
      <c r="K137" s="1948"/>
      <c r="L137" s="1948"/>
      <c r="M137" s="1948"/>
      <c r="N137" s="1948"/>
      <c r="O137" s="2003"/>
      <c r="P137" s="2003"/>
      <c r="Q137" s="1948"/>
      <c r="R137" s="1948"/>
      <c r="S137" s="1948"/>
      <c r="T137" s="1948"/>
      <c r="U137" s="2003"/>
      <c r="V137" s="2003"/>
      <c r="W137" s="1948"/>
      <c r="X137" s="1948"/>
      <c r="Y137" s="1948"/>
      <c r="Z137" s="1948"/>
      <c r="AA137" s="2003"/>
      <c r="AB137" s="2003"/>
      <c r="AC137" s="1948"/>
      <c r="AD137" s="1948"/>
      <c r="AE137" s="2003"/>
      <c r="AF137" s="2003"/>
      <c r="AG137" s="1948"/>
      <c r="AH137" s="1948"/>
      <c r="AI137" s="1948"/>
      <c r="AJ137" s="1948"/>
      <c r="AK137" s="1950">
        <f>IF(D137="","",COUNT($F$122:$AJ$122)-AL137)</f>
        <v>0</v>
      </c>
      <c r="AL137" s="1951">
        <f>IF(D137="","",AQ137+AR137)</f>
        <v>0</v>
      </c>
      <c r="AM137" s="1951">
        <f>IF(D137="","",COUNTIF(F137:AJ137,"休"))</f>
        <v>0</v>
      </c>
      <c r="AN137" s="1952" t="str">
        <f>IF(D137="","",IFERROR(ROUND(AM137/AK137,3),""))</f>
        <v/>
      </c>
      <c r="AO137" s="4192"/>
      <c r="AP137" s="1838"/>
      <c r="AQ137" s="1953">
        <f>+COUNTIF(F137:AJ137,"－")</f>
        <v>0</v>
      </c>
      <c r="AR137" s="1953">
        <f>+COUNTIF(F137:AJ137,"外")</f>
        <v>0</v>
      </c>
    </row>
    <row r="138" spans="2:44" s="1866" customFormat="1">
      <c r="B138" s="4186"/>
      <c r="C138" s="4189"/>
      <c r="D138" s="1838"/>
      <c r="E138" s="1975"/>
      <c r="F138" s="1955"/>
      <c r="G138" s="1956"/>
      <c r="H138" s="1956"/>
      <c r="I138" s="1956"/>
      <c r="J138" s="1956"/>
      <c r="K138" s="1956"/>
      <c r="L138" s="1956"/>
      <c r="M138" s="1956"/>
      <c r="N138" s="1956"/>
      <c r="O138" s="1956"/>
      <c r="P138" s="1956"/>
      <c r="Q138" s="1956"/>
      <c r="R138" s="1956"/>
      <c r="S138" s="1956"/>
      <c r="T138" s="1956"/>
      <c r="U138" s="1956"/>
      <c r="V138" s="1956"/>
      <c r="W138" s="1956"/>
      <c r="X138" s="1956"/>
      <c r="Y138" s="1956"/>
      <c r="Z138" s="1956"/>
      <c r="AA138" s="1956"/>
      <c r="AB138" s="1956"/>
      <c r="AC138" s="1956"/>
      <c r="AD138" s="1956"/>
      <c r="AE138" s="1956"/>
      <c r="AF138" s="1956"/>
      <c r="AG138" s="1957"/>
      <c r="AH138" s="1957"/>
      <c r="AI138" s="1957"/>
      <c r="AJ138" s="1957"/>
      <c r="AK138" s="1950" t="str">
        <f t="shared" ref="AK138:AK140" si="89">IF(D138="","",COUNT($F$122:$AJ$122)-AL138)</f>
        <v/>
      </c>
      <c r="AL138" s="1951" t="str">
        <f t="shared" ref="AL138:AL140" si="90">IF(D138="","",AQ138+AR138)</f>
        <v/>
      </c>
      <c r="AM138" s="1951" t="str">
        <f t="shared" ref="AM138:AM140" si="91">IF(D138="","",COUNTIF(F138:AJ138,"休"))</f>
        <v/>
      </c>
      <c r="AN138" s="1952" t="str">
        <f t="shared" ref="AN138:AN140" si="92">IF(D138="","",IFERROR(ROUND(AM138/AK138,3),""))</f>
        <v/>
      </c>
      <c r="AO138" s="4192"/>
      <c r="AP138" s="1838"/>
      <c r="AQ138" s="1953">
        <f>+COUNTIF(F138:AJ138,"－")</f>
        <v>0</v>
      </c>
      <c r="AR138" s="1953">
        <f>+COUNTIF(F138:AJ138,"外")</f>
        <v>0</v>
      </c>
    </row>
    <row r="139" spans="2:44" s="1866" customFormat="1">
      <c r="B139" s="4186"/>
      <c r="C139" s="4189"/>
      <c r="D139" s="1983"/>
      <c r="E139" s="1975"/>
      <c r="F139" s="1955"/>
      <c r="G139" s="1956"/>
      <c r="H139" s="1956"/>
      <c r="I139" s="1956"/>
      <c r="J139" s="1956"/>
      <c r="K139" s="1956"/>
      <c r="L139" s="1956"/>
      <c r="M139" s="1956"/>
      <c r="N139" s="1956"/>
      <c r="O139" s="1956"/>
      <c r="P139" s="1956"/>
      <c r="Q139" s="1956"/>
      <c r="R139" s="1956"/>
      <c r="S139" s="1956"/>
      <c r="T139" s="1956"/>
      <c r="U139" s="1956"/>
      <c r="V139" s="1956"/>
      <c r="W139" s="1956"/>
      <c r="X139" s="1956"/>
      <c r="Y139" s="1956"/>
      <c r="Z139" s="1956"/>
      <c r="AA139" s="1956"/>
      <c r="AB139" s="1956"/>
      <c r="AC139" s="1956"/>
      <c r="AD139" s="1956"/>
      <c r="AE139" s="1956"/>
      <c r="AF139" s="1956"/>
      <c r="AG139" s="1957"/>
      <c r="AH139" s="1957"/>
      <c r="AI139" s="1957"/>
      <c r="AJ139" s="1957"/>
      <c r="AK139" s="1950" t="str">
        <f t="shared" si="89"/>
        <v/>
      </c>
      <c r="AL139" s="1951" t="str">
        <f t="shared" si="90"/>
        <v/>
      </c>
      <c r="AM139" s="1951" t="str">
        <f t="shared" si="91"/>
        <v/>
      </c>
      <c r="AN139" s="1952" t="str">
        <f t="shared" si="92"/>
        <v/>
      </c>
      <c r="AO139" s="4192"/>
      <c r="AP139" s="1838"/>
      <c r="AQ139" s="1953">
        <f>+COUNTIF(F139:AJ139,"－")</f>
        <v>0</v>
      </c>
      <c r="AR139" s="1953">
        <f>+COUNTIF(F139:AJ139,"外")</f>
        <v>0</v>
      </c>
    </row>
    <row r="140" spans="2:44" s="1866" customFormat="1" ht="13.8" thickBot="1">
      <c r="B140" s="4187"/>
      <c r="C140" s="4190"/>
      <c r="D140" s="1976"/>
      <c r="E140" s="1977"/>
      <c r="F140" s="2010"/>
      <c r="G140" s="1965"/>
      <c r="H140" s="1965"/>
      <c r="I140" s="1965"/>
      <c r="J140" s="1965"/>
      <c r="K140" s="1965"/>
      <c r="L140" s="1965"/>
      <c r="M140" s="1965"/>
      <c r="N140" s="1965"/>
      <c r="O140" s="1965"/>
      <c r="P140" s="1965"/>
      <c r="Q140" s="1965"/>
      <c r="R140" s="1965"/>
      <c r="S140" s="1965"/>
      <c r="T140" s="1965"/>
      <c r="U140" s="1965"/>
      <c r="V140" s="1965"/>
      <c r="W140" s="1965"/>
      <c r="X140" s="1965"/>
      <c r="Y140" s="1965"/>
      <c r="Z140" s="1965"/>
      <c r="AA140" s="1965"/>
      <c r="AB140" s="1965"/>
      <c r="AC140" s="1965"/>
      <c r="AD140" s="1965"/>
      <c r="AE140" s="1965"/>
      <c r="AF140" s="1965"/>
      <c r="AG140" s="1985"/>
      <c r="AH140" s="1985"/>
      <c r="AI140" s="1985"/>
      <c r="AJ140" s="1985"/>
      <c r="AK140" s="1986" t="str">
        <f t="shared" si="89"/>
        <v/>
      </c>
      <c r="AL140" s="1968" t="str">
        <f t="shared" si="90"/>
        <v/>
      </c>
      <c r="AM140" s="1968" t="str">
        <f t="shared" si="91"/>
        <v/>
      </c>
      <c r="AN140" s="1952" t="str">
        <f t="shared" si="92"/>
        <v/>
      </c>
      <c r="AO140" s="4193"/>
      <c r="AP140" s="1838"/>
      <c r="AQ140" s="1953">
        <f>+COUNTIF(F140:AJ140,"－")</f>
        <v>0</v>
      </c>
      <c r="AR140" s="1953">
        <f>+COUNTIF(F140:AJ140,"外")</f>
        <v>0</v>
      </c>
    </row>
    <row r="141" spans="2:44" ht="13.8" thickBot="1">
      <c r="B141" s="1988"/>
      <c r="C141" s="1989"/>
      <c r="D141" s="1983"/>
      <c r="E141" s="1854"/>
      <c r="F141" s="1949"/>
      <c r="G141" s="1949"/>
      <c r="H141" s="1949"/>
      <c r="I141" s="1949"/>
      <c r="J141" s="1949"/>
      <c r="K141" s="1949"/>
      <c r="L141" s="1949"/>
      <c r="M141" s="1949"/>
      <c r="N141" s="1949"/>
      <c r="O141" s="1949"/>
      <c r="P141" s="1949"/>
      <c r="Q141" s="1949"/>
      <c r="R141" s="1949"/>
      <c r="S141" s="1949"/>
      <c r="T141" s="1949"/>
      <c r="U141" s="1949"/>
      <c r="V141" s="1949"/>
      <c r="W141" s="1949"/>
      <c r="X141" s="1949"/>
      <c r="Y141" s="1949"/>
      <c r="Z141" s="1949"/>
      <c r="AA141" s="1949"/>
      <c r="AB141" s="1949"/>
      <c r="AC141" s="1949"/>
      <c r="AD141" s="1949"/>
      <c r="AE141" s="1949"/>
      <c r="AF141" s="1949"/>
      <c r="AG141" s="1949"/>
      <c r="AH141" s="1949"/>
      <c r="AI141" s="1949"/>
      <c r="AJ141" s="1949"/>
      <c r="AK141" s="1990"/>
      <c r="AL141" s="1991"/>
      <c r="AN141" s="1992" t="s">
        <v>2459</v>
      </c>
      <c r="AO141" s="1993" t="e">
        <f>IF(AO125&gt;=0.285,"OK","NG")</f>
        <v>#DIV/0!</v>
      </c>
      <c r="AQ141" s="1991"/>
      <c r="AR141" s="1991"/>
    </row>
    <row r="142" spans="2:44">
      <c r="B142" s="1988"/>
      <c r="C142" s="1989"/>
      <c r="D142" s="1983"/>
      <c r="E142" s="1854"/>
      <c r="F142" s="1949"/>
      <c r="G142" s="1949"/>
      <c r="H142" s="1949"/>
      <c r="I142" s="1949"/>
      <c r="J142" s="1949"/>
      <c r="K142" s="1949"/>
      <c r="L142" s="1949"/>
      <c r="M142" s="1949"/>
      <c r="N142" s="1949"/>
      <c r="O142" s="1949"/>
      <c r="P142" s="1949"/>
      <c r="Q142" s="1949"/>
      <c r="R142" s="1949"/>
      <c r="S142" s="1949"/>
      <c r="T142" s="1949"/>
      <c r="U142" s="1949"/>
      <c r="V142" s="1949"/>
      <c r="W142" s="1949"/>
      <c r="X142" s="1949"/>
      <c r="Y142" s="1949"/>
      <c r="Z142" s="1949"/>
      <c r="AA142" s="1949"/>
      <c r="AB142" s="1949"/>
      <c r="AC142" s="1949"/>
      <c r="AD142" s="1949"/>
      <c r="AE142" s="1949"/>
      <c r="AF142" s="1949"/>
      <c r="AG142" s="1949"/>
      <c r="AH142" s="1949"/>
      <c r="AI142" s="1949"/>
      <c r="AJ142" s="1949"/>
      <c r="AK142" s="1990"/>
      <c r="AL142" s="1991"/>
      <c r="AN142" s="2014"/>
      <c r="AO142" s="1952"/>
      <c r="AQ142" s="1991"/>
      <c r="AR142" s="1991"/>
    </row>
    <row r="143" spans="2:44" hidden="1">
      <c r="F143" s="1836" t="e">
        <f>YEAR(F146)</f>
        <v>#VALUE!</v>
      </c>
      <c r="G143" s="1836" t="e">
        <f>MONTH(F146)</f>
        <v>#VALUE!</v>
      </c>
    </row>
    <row r="144" spans="2:44">
      <c r="B144" s="4194"/>
      <c r="C144" s="4195"/>
      <c r="D144" s="4196"/>
      <c r="E144" s="1840" t="s">
        <v>2454</v>
      </c>
      <c r="F144" s="4126" t="e">
        <f>F146</f>
        <v>#VALUE!</v>
      </c>
      <c r="G144" s="4088"/>
      <c r="H144" s="4088"/>
      <c r="I144" s="4088"/>
      <c r="J144" s="4088"/>
      <c r="K144" s="4088"/>
      <c r="L144" s="4088"/>
      <c r="M144" s="4088"/>
      <c r="N144" s="4088"/>
      <c r="O144" s="4088"/>
      <c r="P144" s="4088"/>
      <c r="Q144" s="4088"/>
      <c r="R144" s="4088"/>
      <c r="S144" s="4088"/>
      <c r="T144" s="4088"/>
      <c r="U144" s="4088"/>
      <c r="V144" s="4088"/>
      <c r="W144" s="4088"/>
      <c r="X144" s="4088"/>
      <c r="Y144" s="4088"/>
      <c r="Z144" s="4088"/>
      <c r="AA144" s="4088"/>
      <c r="AB144" s="4088"/>
      <c r="AC144" s="4088"/>
      <c r="AD144" s="4088"/>
      <c r="AE144" s="4088"/>
      <c r="AF144" s="4088"/>
      <c r="AG144" s="4088"/>
      <c r="AH144" s="4088"/>
      <c r="AI144" s="4088"/>
      <c r="AJ144" s="4088"/>
      <c r="AK144" s="4203" t="s">
        <v>2496</v>
      </c>
      <c r="AL144" s="4206" t="s">
        <v>2497</v>
      </c>
      <c r="AM144" s="4209" t="s">
        <v>2474</v>
      </c>
      <c r="AN144" s="4157" t="s">
        <v>2498</v>
      </c>
      <c r="AO144" s="4155" t="s">
        <v>2499</v>
      </c>
      <c r="AQ144" s="4181" t="s">
        <v>2500</v>
      </c>
      <c r="AR144" s="4181" t="s">
        <v>2501</v>
      </c>
    </row>
    <row r="145" spans="2:44" ht="13.5" hidden="1" customHeight="1">
      <c r="B145" s="4197"/>
      <c r="C145" s="4198"/>
      <c r="D145" s="4199"/>
      <c r="E145" s="1884"/>
      <c r="F145" s="1862" t="e">
        <f>DATE($F143,$G143,1)</f>
        <v>#VALUE!</v>
      </c>
      <c r="G145" s="1862" t="e">
        <f t="shared" ref="G145:AJ145" si="93">F145+1</f>
        <v>#VALUE!</v>
      </c>
      <c r="H145" s="1862" t="e">
        <f t="shared" si="93"/>
        <v>#VALUE!</v>
      </c>
      <c r="I145" s="1862" t="e">
        <f t="shared" si="93"/>
        <v>#VALUE!</v>
      </c>
      <c r="J145" s="1862" t="e">
        <f t="shared" si="93"/>
        <v>#VALUE!</v>
      </c>
      <c r="K145" s="1862" t="e">
        <f t="shared" si="93"/>
        <v>#VALUE!</v>
      </c>
      <c r="L145" s="1862" t="e">
        <f t="shared" si="93"/>
        <v>#VALUE!</v>
      </c>
      <c r="M145" s="1862" t="e">
        <f t="shared" si="93"/>
        <v>#VALUE!</v>
      </c>
      <c r="N145" s="1862" t="e">
        <f t="shared" si="93"/>
        <v>#VALUE!</v>
      </c>
      <c r="O145" s="1862" t="e">
        <f t="shared" si="93"/>
        <v>#VALUE!</v>
      </c>
      <c r="P145" s="1862" t="e">
        <f t="shared" si="93"/>
        <v>#VALUE!</v>
      </c>
      <c r="Q145" s="1862" t="e">
        <f t="shared" si="93"/>
        <v>#VALUE!</v>
      </c>
      <c r="R145" s="1862" t="e">
        <f t="shared" si="93"/>
        <v>#VALUE!</v>
      </c>
      <c r="S145" s="1862" t="e">
        <f t="shared" si="93"/>
        <v>#VALUE!</v>
      </c>
      <c r="T145" s="1862" t="e">
        <f t="shared" si="93"/>
        <v>#VALUE!</v>
      </c>
      <c r="U145" s="1862" t="e">
        <f t="shared" si="93"/>
        <v>#VALUE!</v>
      </c>
      <c r="V145" s="1862" t="e">
        <f t="shared" si="93"/>
        <v>#VALUE!</v>
      </c>
      <c r="W145" s="1862" t="e">
        <f t="shared" si="93"/>
        <v>#VALUE!</v>
      </c>
      <c r="X145" s="1862" t="e">
        <f t="shared" si="93"/>
        <v>#VALUE!</v>
      </c>
      <c r="Y145" s="1862" t="e">
        <f t="shared" si="93"/>
        <v>#VALUE!</v>
      </c>
      <c r="Z145" s="1862" t="e">
        <f t="shared" si="93"/>
        <v>#VALUE!</v>
      </c>
      <c r="AA145" s="1862" t="e">
        <f t="shared" si="93"/>
        <v>#VALUE!</v>
      </c>
      <c r="AB145" s="1862" t="e">
        <f t="shared" si="93"/>
        <v>#VALUE!</v>
      </c>
      <c r="AC145" s="1862" t="e">
        <f t="shared" si="93"/>
        <v>#VALUE!</v>
      </c>
      <c r="AD145" s="1862" t="e">
        <f t="shared" si="93"/>
        <v>#VALUE!</v>
      </c>
      <c r="AE145" s="1862" t="e">
        <f t="shared" si="93"/>
        <v>#VALUE!</v>
      </c>
      <c r="AF145" s="1862" t="e">
        <f t="shared" si="93"/>
        <v>#VALUE!</v>
      </c>
      <c r="AG145" s="1862" t="e">
        <f t="shared" si="93"/>
        <v>#VALUE!</v>
      </c>
      <c r="AH145" s="1862" t="e">
        <f t="shared" si="93"/>
        <v>#VALUE!</v>
      </c>
      <c r="AI145" s="1862" t="e">
        <f t="shared" si="93"/>
        <v>#VALUE!</v>
      </c>
      <c r="AJ145" s="1862" t="e">
        <f t="shared" si="93"/>
        <v>#VALUE!</v>
      </c>
      <c r="AK145" s="4204"/>
      <c r="AL145" s="4207"/>
      <c r="AM145" s="4210"/>
      <c r="AN145" s="4157"/>
      <c r="AO145" s="4155"/>
      <c r="AQ145" s="4181"/>
      <c r="AR145" s="4181"/>
    </row>
    <row r="146" spans="2:44">
      <c r="B146" s="4197"/>
      <c r="C146" s="4198"/>
      <c r="D146" s="4199"/>
      <c r="E146" s="1887" t="s">
        <v>2455</v>
      </c>
      <c r="F146" s="1888" t="e">
        <f>IF(EDATE(F121,1)&gt;$F$7,"",EDATE(F121,1))</f>
        <v>#VALUE!</v>
      </c>
      <c r="G146" s="1862" t="e">
        <f t="shared" ref="G146:AJ146" si="94">IF(G145&gt;$F$7,"",IF(F146=EOMONTH(DATE($F143,$G143,1),0),"",IF(F146="","",F146+1)))</f>
        <v>#VALUE!</v>
      </c>
      <c r="H146" s="1862" t="e">
        <f t="shared" si="94"/>
        <v>#VALUE!</v>
      </c>
      <c r="I146" s="1862" t="e">
        <f t="shared" si="94"/>
        <v>#VALUE!</v>
      </c>
      <c r="J146" s="1862" t="e">
        <f t="shared" si="94"/>
        <v>#VALUE!</v>
      </c>
      <c r="K146" s="1862" t="e">
        <f t="shared" si="94"/>
        <v>#VALUE!</v>
      </c>
      <c r="L146" s="1862" t="e">
        <f t="shared" si="94"/>
        <v>#VALUE!</v>
      </c>
      <c r="M146" s="1862" t="e">
        <f t="shared" si="94"/>
        <v>#VALUE!</v>
      </c>
      <c r="N146" s="1862" t="e">
        <f t="shared" si="94"/>
        <v>#VALUE!</v>
      </c>
      <c r="O146" s="1862" t="e">
        <f t="shared" si="94"/>
        <v>#VALUE!</v>
      </c>
      <c r="P146" s="1862" t="e">
        <f t="shared" si="94"/>
        <v>#VALUE!</v>
      </c>
      <c r="Q146" s="1862" t="e">
        <f t="shared" si="94"/>
        <v>#VALUE!</v>
      </c>
      <c r="R146" s="1862" t="e">
        <f t="shared" si="94"/>
        <v>#VALUE!</v>
      </c>
      <c r="S146" s="1862" t="e">
        <f t="shared" si="94"/>
        <v>#VALUE!</v>
      </c>
      <c r="T146" s="1862" t="e">
        <f t="shared" si="94"/>
        <v>#VALUE!</v>
      </c>
      <c r="U146" s="1862" t="e">
        <f t="shared" si="94"/>
        <v>#VALUE!</v>
      </c>
      <c r="V146" s="1862" t="e">
        <f t="shared" si="94"/>
        <v>#VALUE!</v>
      </c>
      <c r="W146" s="1862" t="e">
        <f t="shared" si="94"/>
        <v>#VALUE!</v>
      </c>
      <c r="X146" s="1862" t="e">
        <f t="shared" si="94"/>
        <v>#VALUE!</v>
      </c>
      <c r="Y146" s="1862" t="e">
        <f t="shared" si="94"/>
        <v>#VALUE!</v>
      </c>
      <c r="Z146" s="1862" t="e">
        <f t="shared" si="94"/>
        <v>#VALUE!</v>
      </c>
      <c r="AA146" s="1862" t="e">
        <f t="shared" si="94"/>
        <v>#VALUE!</v>
      </c>
      <c r="AB146" s="1862" t="e">
        <f t="shared" si="94"/>
        <v>#VALUE!</v>
      </c>
      <c r="AC146" s="1862" t="e">
        <f t="shared" si="94"/>
        <v>#VALUE!</v>
      </c>
      <c r="AD146" s="1862" t="e">
        <f t="shared" si="94"/>
        <v>#VALUE!</v>
      </c>
      <c r="AE146" s="1862" t="e">
        <f t="shared" si="94"/>
        <v>#VALUE!</v>
      </c>
      <c r="AF146" s="1862" t="e">
        <f t="shared" si="94"/>
        <v>#VALUE!</v>
      </c>
      <c r="AG146" s="1862" t="e">
        <f t="shared" si="94"/>
        <v>#VALUE!</v>
      </c>
      <c r="AH146" s="1862" t="e">
        <f t="shared" si="94"/>
        <v>#VALUE!</v>
      </c>
      <c r="AI146" s="1862" t="e">
        <f t="shared" si="94"/>
        <v>#VALUE!</v>
      </c>
      <c r="AJ146" s="1862" t="e">
        <f t="shared" si="94"/>
        <v>#VALUE!</v>
      </c>
      <c r="AK146" s="4204"/>
      <c r="AL146" s="4207"/>
      <c r="AM146" s="4210"/>
      <c r="AN146" s="4157"/>
      <c r="AO146" s="4155"/>
      <c r="AQ146" s="4181"/>
      <c r="AR146" s="4181"/>
    </row>
    <row r="147" spans="2:44" s="1866" customFormat="1">
      <c r="B147" s="4200"/>
      <c r="C147" s="4099"/>
      <c r="D147" s="4201"/>
      <c r="E147" s="1889" t="s">
        <v>1184</v>
      </c>
      <c r="F147" s="1865" t="str">
        <f>IFERROR(TEXT(WEEKDAY(+F146),"aaa"),"")</f>
        <v/>
      </c>
      <c r="G147" s="1865" t="str">
        <f t="shared" ref="G147:AJ147" si="95">IFERROR(TEXT(WEEKDAY(+G146),"aaa"),"")</f>
        <v/>
      </c>
      <c r="H147" s="1865" t="str">
        <f t="shared" si="95"/>
        <v/>
      </c>
      <c r="I147" s="1865" t="str">
        <f t="shared" si="95"/>
        <v/>
      </c>
      <c r="J147" s="1865" t="str">
        <f t="shared" si="95"/>
        <v/>
      </c>
      <c r="K147" s="1865" t="str">
        <f t="shared" si="95"/>
        <v/>
      </c>
      <c r="L147" s="1865" t="str">
        <f t="shared" si="95"/>
        <v/>
      </c>
      <c r="M147" s="1865" t="str">
        <f t="shared" si="95"/>
        <v/>
      </c>
      <c r="N147" s="1865" t="str">
        <f t="shared" si="95"/>
        <v/>
      </c>
      <c r="O147" s="1865" t="str">
        <f t="shared" si="95"/>
        <v/>
      </c>
      <c r="P147" s="1865" t="str">
        <f t="shared" si="95"/>
        <v/>
      </c>
      <c r="Q147" s="1865" t="str">
        <f t="shared" si="95"/>
        <v/>
      </c>
      <c r="R147" s="1865" t="str">
        <f t="shared" si="95"/>
        <v/>
      </c>
      <c r="S147" s="1865" t="str">
        <f t="shared" si="95"/>
        <v/>
      </c>
      <c r="T147" s="1865" t="str">
        <f t="shared" si="95"/>
        <v/>
      </c>
      <c r="U147" s="1865" t="str">
        <f t="shared" si="95"/>
        <v/>
      </c>
      <c r="V147" s="1865" t="str">
        <f t="shared" si="95"/>
        <v/>
      </c>
      <c r="W147" s="1865" t="str">
        <f t="shared" si="95"/>
        <v/>
      </c>
      <c r="X147" s="1865" t="str">
        <f t="shared" si="95"/>
        <v/>
      </c>
      <c r="Y147" s="1865" t="str">
        <f t="shared" si="95"/>
        <v/>
      </c>
      <c r="Z147" s="1865" t="str">
        <f t="shared" si="95"/>
        <v/>
      </c>
      <c r="AA147" s="1865" t="str">
        <f t="shared" si="95"/>
        <v/>
      </c>
      <c r="AB147" s="1865" t="str">
        <f t="shared" si="95"/>
        <v/>
      </c>
      <c r="AC147" s="1865" t="str">
        <f t="shared" si="95"/>
        <v/>
      </c>
      <c r="AD147" s="1865" t="str">
        <f t="shared" si="95"/>
        <v/>
      </c>
      <c r="AE147" s="1865" t="str">
        <f t="shared" si="95"/>
        <v/>
      </c>
      <c r="AF147" s="1865" t="str">
        <f t="shared" si="95"/>
        <v/>
      </c>
      <c r="AG147" s="1865" t="str">
        <f t="shared" si="95"/>
        <v/>
      </c>
      <c r="AH147" s="1865" t="str">
        <f t="shared" si="95"/>
        <v/>
      </c>
      <c r="AI147" s="1865" t="str">
        <f t="shared" si="95"/>
        <v/>
      </c>
      <c r="AJ147" s="1865" t="str">
        <f t="shared" si="95"/>
        <v/>
      </c>
      <c r="AK147" s="4204"/>
      <c r="AL147" s="4207"/>
      <c r="AM147" s="4210"/>
      <c r="AN147" s="4157"/>
      <c r="AO147" s="4155"/>
      <c r="AP147" s="1838"/>
      <c r="AQ147" s="4181"/>
      <c r="AR147" s="4181"/>
    </row>
    <row r="148" spans="2:44" s="1866" customFormat="1" ht="21" customHeight="1">
      <c r="B148" s="1994" t="s">
        <v>2502</v>
      </c>
      <c r="C148" s="1995" t="s">
        <v>2471</v>
      </c>
      <c r="D148" s="1939" t="s">
        <v>2472</v>
      </c>
      <c r="E148" s="1940" t="s">
        <v>2458</v>
      </c>
      <c r="F148" s="1941"/>
      <c r="G148" s="1942"/>
      <c r="H148" s="1942"/>
      <c r="I148" s="1942"/>
      <c r="J148" s="1942"/>
      <c r="K148" s="1942"/>
      <c r="L148" s="1942"/>
      <c r="M148" s="1942"/>
      <c r="N148" s="1942"/>
      <c r="O148" s="1942"/>
      <c r="P148" s="1942"/>
      <c r="Q148" s="1942"/>
      <c r="R148" s="1942"/>
      <c r="S148" s="1942"/>
      <c r="T148" s="1942"/>
      <c r="U148" s="1942"/>
      <c r="V148" s="1942"/>
      <c r="W148" s="1942"/>
      <c r="X148" s="1942"/>
      <c r="Y148" s="1942"/>
      <c r="Z148" s="1942"/>
      <c r="AA148" s="1942"/>
      <c r="AB148" s="1942"/>
      <c r="AC148" s="1942"/>
      <c r="AD148" s="1942"/>
      <c r="AE148" s="1942"/>
      <c r="AF148" s="1942"/>
      <c r="AG148" s="1970"/>
      <c r="AH148" s="1970"/>
      <c r="AI148" s="1970"/>
      <c r="AJ148" s="1970"/>
      <c r="AK148" s="4205"/>
      <c r="AL148" s="4208"/>
      <c r="AM148" s="4211"/>
      <c r="AN148" s="1944" t="s">
        <v>2484</v>
      </c>
      <c r="AO148" s="1943" t="s">
        <v>2485</v>
      </c>
      <c r="AP148" s="1838"/>
      <c r="AQ148" s="4182"/>
      <c r="AR148" s="4182"/>
    </row>
    <row r="149" spans="2:44" s="1866" customFormat="1" ht="13.5" customHeight="1">
      <c r="B149" s="4185" t="s">
        <v>2486</v>
      </c>
      <c r="C149" s="4188" t="s">
        <v>2487</v>
      </c>
      <c r="D149" s="1945" t="s">
        <v>2488</v>
      </c>
      <c r="E149" s="1946"/>
      <c r="F149" s="1947"/>
      <c r="G149" s="1948"/>
      <c r="H149" s="1948"/>
      <c r="I149" s="1948"/>
      <c r="J149" s="2003"/>
      <c r="K149" s="2003"/>
      <c r="L149" s="2003"/>
      <c r="M149" s="2003"/>
      <c r="N149" s="1948"/>
      <c r="O149" s="1948"/>
      <c r="P149" s="2003"/>
      <c r="Q149" s="2003"/>
      <c r="R149" s="2003"/>
      <c r="S149" s="2003"/>
      <c r="T149" s="2003"/>
      <c r="U149" s="1948"/>
      <c r="V149" s="1948"/>
      <c r="W149" s="2003"/>
      <c r="X149" s="2003"/>
      <c r="Y149" s="2003"/>
      <c r="Z149" s="2003"/>
      <c r="AA149" s="2003"/>
      <c r="AB149" s="1948"/>
      <c r="AC149" s="1948"/>
      <c r="AD149" s="2003"/>
      <c r="AE149" s="2003"/>
      <c r="AF149" s="2003"/>
      <c r="AG149" s="2003"/>
      <c r="AH149" s="2003"/>
      <c r="AI149" s="2009"/>
      <c r="AJ149" s="2009"/>
      <c r="AK149" s="1950">
        <f>IF(D149="","",COUNT($F$146:$AJ$146)-AL149)</f>
        <v>0</v>
      </c>
      <c r="AL149" s="1951">
        <f>IF(D149="","",AQ149+AR149)</f>
        <v>0</v>
      </c>
      <c r="AM149" s="1951">
        <f>IF(D149="","",COUNTIF(F149:AJ149,"休"))</f>
        <v>0</v>
      </c>
      <c r="AN149" s="1952" t="str">
        <f>IF(D149="","",IFERROR(ROUND(AM149/AK149,3),""))</f>
        <v/>
      </c>
      <c r="AO149" s="4191" t="e">
        <f>ROUND(AVERAGE(AN149:AN164),3)</f>
        <v>#DIV/0!</v>
      </c>
      <c r="AP149" s="1838"/>
      <c r="AQ149" s="1953">
        <f>+COUNTIF(F149:AJ149,"－")</f>
        <v>0</v>
      </c>
      <c r="AR149" s="1953">
        <f>+COUNTIF(F149:AJ149,"外")</f>
        <v>0</v>
      </c>
    </row>
    <row r="150" spans="2:44" s="1866" customFormat="1" ht="13.5" customHeight="1">
      <c r="B150" s="4186"/>
      <c r="C150" s="4189"/>
      <c r="D150" s="1954" t="s">
        <v>2489</v>
      </c>
      <c r="E150" s="1946"/>
      <c r="F150" s="1998"/>
      <c r="G150" s="1956"/>
      <c r="H150" s="1978"/>
      <c r="I150" s="1978"/>
      <c r="J150" s="1978"/>
      <c r="K150" s="1978"/>
      <c r="L150" s="1966"/>
      <c r="M150" s="1966"/>
      <c r="N150" s="1966"/>
      <c r="O150" s="1978"/>
      <c r="P150" s="1978"/>
      <c r="Q150" s="1978"/>
      <c r="R150" s="1978"/>
      <c r="S150" s="1966"/>
      <c r="T150" s="1966"/>
      <c r="U150" s="1966"/>
      <c r="V150" s="1978"/>
      <c r="W150" s="1978"/>
      <c r="X150" s="1978"/>
      <c r="Y150" s="1978"/>
      <c r="Z150" s="1966"/>
      <c r="AA150" s="1966"/>
      <c r="AB150" s="1966"/>
      <c r="AC150" s="1978"/>
      <c r="AD150" s="1978"/>
      <c r="AE150" s="1978"/>
      <c r="AF150" s="1978"/>
      <c r="AG150" s="1966"/>
      <c r="AH150" s="1966"/>
      <c r="AI150" s="1956"/>
      <c r="AJ150" s="1999"/>
      <c r="AK150" s="1950">
        <f t="shared" ref="AK150:AK154" si="96">IF(D150="","",COUNT($F$146:$AJ$146)-AL150)</f>
        <v>0</v>
      </c>
      <c r="AL150" s="1951">
        <f t="shared" ref="AL150:AL154" si="97">IF(D150="","",AQ150+AR150)</f>
        <v>0</v>
      </c>
      <c r="AM150" s="1951">
        <f t="shared" ref="AM150:AM154" si="98">IF(D150="","",COUNTIF(F150:AJ150,"休"))</f>
        <v>0</v>
      </c>
      <c r="AN150" s="1952" t="str">
        <f t="shared" ref="AN150:AN154" si="99">IF(D150="","",IFERROR(ROUND(AM150/AK150,3),""))</f>
        <v/>
      </c>
      <c r="AO150" s="4192"/>
      <c r="AP150" s="1838"/>
      <c r="AQ150" s="1953">
        <f>+COUNTIF(F150:AJ150,"－")</f>
        <v>0</v>
      </c>
      <c r="AR150" s="1953">
        <f>+COUNTIF(F150:AJ150,"外")</f>
        <v>0</v>
      </c>
    </row>
    <row r="151" spans="2:44" s="1866" customFormat="1">
      <c r="B151" s="4186"/>
      <c r="C151" s="4189"/>
      <c r="D151" s="1960" t="s">
        <v>2490</v>
      </c>
      <c r="E151" s="1946"/>
      <c r="F151" s="1998"/>
      <c r="G151" s="1956"/>
      <c r="H151" s="1956"/>
      <c r="I151" s="1956"/>
      <c r="J151" s="1956"/>
      <c r="K151" s="1956"/>
      <c r="L151" s="1956"/>
      <c r="M151" s="1956"/>
      <c r="N151" s="1956"/>
      <c r="O151" s="1956"/>
      <c r="P151" s="1956"/>
      <c r="Q151" s="1956"/>
      <c r="R151" s="1956"/>
      <c r="S151" s="1956"/>
      <c r="T151" s="1956"/>
      <c r="U151" s="1956"/>
      <c r="V151" s="1956"/>
      <c r="W151" s="1956"/>
      <c r="X151" s="1956"/>
      <c r="Y151" s="1956"/>
      <c r="Z151" s="1956"/>
      <c r="AA151" s="1956"/>
      <c r="AB151" s="1956"/>
      <c r="AC151" s="1956"/>
      <c r="AD151" s="1956"/>
      <c r="AE151" s="1956"/>
      <c r="AF151" s="1956"/>
      <c r="AG151" s="1999"/>
      <c r="AH151" s="1999"/>
      <c r="AI151" s="1999"/>
      <c r="AJ151" s="1999"/>
      <c r="AK151" s="1950">
        <f t="shared" si="96"/>
        <v>0</v>
      </c>
      <c r="AL151" s="1951">
        <f t="shared" si="97"/>
        <v>0</v>
      </c>
      <c r="AM151" s="1951">
        <f t="shared" si="98"/>
        <v>0</v>
      </c>
      <c r="AN151" s="1952" t="str">
        <f t="shared" si="99"/>
        <v/>
      </c>
      <c r="AO151" s="4192"/>
      <c r="AP151" s="1838"/>
      <c r="AQ151" s="1953">
        <f>+COUNTIF(F151:AJ151,"－")</f>
        <v>0</v>
      </c>
      <c r="AR151" s="1953">
        <f t="shared" ref="AR151:AR154" si="100">+COUNTIF(F151:AJ151,"外")</f>
        <v>0</v>
      </c>
    </row>
    <row r="152" spans="2:44" s="1866" customFormat="1">
      <c r="B152" s="4186"/>
      <c r="C152" s="4189"/>
      <c r="D152" s="1960" t="s">
        <v>2491</v>
      </c>
      <c r="E152" s="1961"/>
      <c r="F152" s="1998"/>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99"/>
      <c r="AI152" s="1999"/>
      <c r="AJ152" s="1999"/>
      <c r="AK152" s="1950">
        <f t="shared" si="96"/>
        <v>0</v>
      </c>
      <c r="AL152" s="1951">
        <f t="shared" si="97"/>
        <v>0</v>
      </c>
      <c r="AM152" s="1951">
        <f t="shared" si="98"/>
        <v>0</v>
      </c>
      <c r="AN152" s="1952" t="str">
        <f t="shared" si="99"/>
        <v/>
      </c>
      <c r="AO152" s="4192"/>
      <c r="AP152" s="1838"/>
      <c r="AQ152" s="1953">
        <f>+COUNTIF(F152:AJ152,"－")</f>
        <v>0</v>
      </c>
      <c r="AR152" s="1953">
        <f t="shared" si="100"/>
        <v>0</v>
      </c>
    </row>
    <row r="153" spans="2:44" s="1866" customFormat="1">
      <c r="B153" s="4186"/>
      <c r="C153" s="4189"/>
      <c r="D153" s="1960" t="s">
        <v>2492</v>
      </c>
      <c r="E153" s="1946"/>
      <c r="F153" s="1998"/>
      <c r="G153" s="1956"/>
      <c r="H153" s="1956"/>
      <c r="I153" s="1956"/>
      <c r="J153" s="1956"/>
      <c r="K153" s="1956"/>
      <c r="L153" s="1956"/>
      <c r="M153" s="1956"/>
      <c r="N153" s="1956"/>
      <c r="O153" s="1956"/>
      <c r="P153" s="1956"/>
      <c r="Q153" s="1956"/>
      <c r="R153" s="1956"/>
      <c r="S153" s="1956"/>
      <c r="T153" s="1956"/>
      <c r="U153" s="1956"/>
      <c r="V153" s="1956"/>
      <c r="W153" s="1956"/>
      <c r="X153" s="1956"/>
      <c r="Y153" s="1956"/>
      <c r="Z153" s="1956"/>
      <c r="AA153" s="1956"/>
      <c r="AB153" s="1956"/>
      <c r="AC153" s="1956"/>
      <c r="AD153" s="1956"/>
      <c r="AE153" s="1956"/>
      <c r="AF153" s="1956"/>
      <c r="AG153" s="1956"/>
      <c r="AH153" s="1956"/>
      <c r="AI153" s="1956"/>
      <c r="AJ153" s="1956"/>
      <c r="AK153" s="1950">
        <f t="shared" si="96"/>
        <v>0</v>
      </c>
      <c r="AL153" s="1951">
        <f t="shared" si="97"/>
        <v>0</v>
      </c>
      <c r="AM153" s="1951">
        <f t="shared" si="98"/>
        <v>0</v>
      </c>
      <c r="AN153" s="1952" t="str">
        <f t="shared" si="99"/>
        <v/>
      </c>
      <c r="AO153" s="4192"/>
      <c r="AP153" s="1838"/>
      <c r="AQ153" s="1953">
        <f t="shared" ref="AQ153:AQ154" si="101">+COUNTIF(F153:AJ153,"－")</f>
        <v>0</v>
      </c>
      <c r="AR153" s="1953">
        <f t="shared" si="100"/>
        <v>0</v>
      </c>
    </row>
    <row r="154" spans="2:44" s="1866" customFormat="1">
      <c r="B154" s="4187"/>
      <c r="C154" s="4190"/>
      <c r="D154" s="1962">
        <f>E$29</f>
        <v>0</v>
      </c>
      <c r="E154" s="1963"/>
      <c r="F154" s="2010"/>
      <c r="G154" s="1966"/>
      <c r="H154" s="1966"/>
      <c r="I154" s="1966"/>
      <c r="J154" s="1966"/>
      <c r="K154" s="1966"/>
      <c r="L154" s="1966"/>
      <c r="M154" s="1966"/>
      <c r="N154" s="1966"/>
      <c r="O154" s="1966"/>
      <c r="P154" s="1966"/>
      <c r="Q154" s="1966"/>
      <c r="R154" s="1966"/>
      <c r="S154" s="1966"/>
      <c r="T154" s="1966"/>
      <c r="U154" s="1966"/>
      <c r="V154" s="1966"/>
      <c r="W154" s="1966"/>
      <c r="X154" s="1966"/>
      <c r="Y154" s="1966"/>
      <c r="Z154" s="1966"/>
      <c r="AA154" s="1966"/>
      <c r="AB154" s="1966"/>
      <c r="AC154" s="1966"/>
      <c r="AD154" s="1966"/>
      <c r="AE154" s="1966"/>
      <c r="AF154" s="1966"/>
      <c r="AG154" s="1967"/>
      <c r="AH154" s="1967"/>
      <c r="AI154" s="1967"/>
      <c r="AJ154" s="1967"/>
      <c r="AK154" s="1950">
        <f t="shared" si="96"/>
        <v>0</v>
      </c>
      <c r="AL154" s="1951">
        <f t="shared" si="97"/>
        <v>0</v>
      </c>
      <c r="AM154" s="1968">
        <f t="shared" si="98"/>
        <v>0</v>
      </c>
      <c r="AN154" s="1952" t="str">
        <f t="shared" si="99"/>
        <v/>
      </c>
      <c r="AO154" s="4192"/>
      <c r="AP154" s="1838"/>
      <c r="AQ154" s="1953">
        <f t="shared" si="101"/>
        <v>0</v>
      </c>
      <c r="AR154" s="1953">
        <f t="shared" si="100"/>
        <v>0</v>
      </c>
    </row>
    <row r="155" spans="2:44" s="1866" customFormat="1">
      <c r="B155" s="4185" t="s">
        <v>2493</v>
      </c>
      <c r="C155" s="4188" t="s">
        <v>2494</v>
      </c>
      <c r="D155" s="1939" t="s">
        <v>2472</v>
      </c>
      <c r="E155" s="1969" t="s">
        <v>2458</v>
      </c>
      <c r="F155" s="1941"/>
      <c r="G155" s="1942"/>
      <c r="H155" s="1942"/>
      <c r="I155" s="1942"/>
      <c r="J155" s="1942"/>
      <c r="K155" s="1942"/>
      <c r="L155" s="1942"/>
      <c r="M155" s="1942"/>
      <c r="N155" s="1942"/>
      <c r="O155" s="1942"/>
      <c r="P155" s="1942"/>
      <c r="Q155" s="1942"/>
      <c r="R155" s="1942"/>
      <c r="S155" s="1942"/>
      <c r="T155" s="1942"/>
      <c r="U155" s="1942"/>
      <c r="V155" s="1942"/>
      <c r="W155" s="1942"/>
      <c r="X155" s="1942"/>
      <c r="Y155" s="1942"/>
      <c r="Z155" s="1942"/>
      <c r="AA155" s="1942"/>
      <c r="AB155" s="1942"/>
      <c r="AC155" s="1942"/>
      <c r="AD155" s="1942"/>
      <c r="AE155" s="1942"/>
      <c r="AF155" s="1942"/>
      <c r="AG155" s="1970"/>
      <c r="AH155" s="1970"/>
      <c r="AI155" s="1970"/>
      <c r="AJ155" s="1970"/>
      <c r="AK155" s="1971"/>
      <c r="AL155" s="1953"/>
      <c r="AM155" s="1972"/>
      <c r="AN155" s="1973"/>
      <c r="AO155" s="4192"/>
      <c r="AP155" s="1838"/>
      <c r="AQ155" s="1893"/>
      <c r="AR155" s="1893"/>
    </row>
    <row r="156" spans="2:44" s="1866" customFormat="1">
      <c r="B156" s="4186"/>
      <c r="C156" s="4189"/>
      <c r="D156" s="1974" t="s">
        <v>2488</v>
      </c>
      <c r="E156" s="1946"/>
      <c r="F156" s="1996"/>
      <c r="G156" s="2003"/>
      <c r="H156" s="2003"/>
      <c r="I156" s="2003"/>
      <c r="J156" s="2003"/>
      <c r="K156" s="2003"/>
      <c r="L156" s="2003"/>
      <c r="M156" s="2003"/>
      <c r="N156" s="2003"/>
      <c r="O156" s="2003"/>
      <c r="P156" s="2003"/>
      <c r="Q156" s="2003"/>
      <c r="R156" s="2003"/>
      <c r="S156" s="2003"/>
      <c r="T156" s="2003"/>
      <c r="U156" s="2003"/>
      <c r="V156" s="2003"/>
      <c r="W156" s="2003"/>
      <c r="X156" s="2003"/>
      <c r="Y156" s="2003"/>
      <c r="Z156" s="2003"/>
      <c r="AA156" s="2003"/>
      <c r="AB156" s="2003"/>
      <c r="AC156" s="2003"/>
      <c r="AD156" s="2003"/>
      <c r="AE156" s="2003"/>
      <c r="AF156" s="2003"/>
      <c r="AG156" s="2003"/>
      <c r="AH156" s="2003"/>
      <c r="AI156" s="2003"/>
      <c r="AJ156" s="2003"/>
      <c r="AK156" s="1950">
        <f>IF(D156="","",COUNT($F$146:$AJ$146)-AL156)</f>
        <v>0</v>
      </c>
      <c r="AL156" s="1951">
        <f>IF(D156="","",AQ156+AR156)</f>
        <v>0</v>
      </c>
      <c r="AM156" s="1951">
        <f>IF(D156="","",COUNTIF(F156:AJ156,"休"))</f>
        <v>0</v>
      </c>
      <c r="AN156" s="1952" t="str">
        <f>IF(D156="","",IFERROR(ROUND(AM156/AK156,3),""))</f>
        <v/>
      </c>
      <c r="AO156" s="4192"/>
      <c r="AP156" s="1838"/>
      <c r="AQ156" s="1953">
        <f>+COUNTIF(F156:AJ156,"－")</f>
        <v>0</v>
      </c>
      <c r="AR156" s="1953">
        <f>+COUNTIF(F156:AJ156,"外")</f>
        <v>0</v>
      </c>
    </row>
    <row r="157" spans="2:44" s="1866" customFormat="1">
      <c r="B157" s="4186"/>
      <c r="C157" s="4189"/>
      <c r="D157" s="1954" t="s">
        <v>2489</v>
      </c>
      <c r="E157" s="1975"/>
      <c r="F157" s="2005"/>
      <c r="G157" s="1966"/>
      <c r="H157" s="1978"/>
      <c r="I157" s="1978"/>
      <c r="J157" s="1966"/>
      <c r="K157" s="1966"/>
      <c r="L157" s="1966"/>
      <c r="M157" s="1966"/>
      <c r="N157" s="1966"/>
      <c r="O157" s="1978"/>
      <c r="P157" s="1978"/>
      <c r="Q157" s="1966"/>
      <c r="R157" s="1966"/>
      <c r="S157" s="1966"/>
      <c r="T157" s="1966"/>
      <c r="U157" s="1966"/>
      <c r="V157" s="1978"/>
      <c r="W157" s="1978"/>
      <c r="X157" s="1966"/>
      <c r="Y157" s="1966"/>
      <c r="Z157" s="1966"/>
      <c r="AA157" s="1966"/>
      <c r="AB157" s="1966"/>
      <c r="AC157" s="1978"/>
      <c r="AD157" s="1978"/>
      <c r="AE157" s="1966"/>
      <c r="AF157" s="1966"/>
      <c r="AG157" s="1966"/>
      <c r="AH157" s="1966"/>
      <c r="AI157" s="1966"/>
      <c r="AJ157" s="1966"/>
      <c r="AK157" s="1950">
        <f t="shared" ref="AK157:AK159" si="102">IF(D157="","",COUNT($F$146:$AJ$146)-AL157)</f>
        <v>0</v>
      </c>
      <c r="AL157" s="1951">
        <f t="shared" ref="AL157:AL159" si="103">IF(D157="","",AQ157+AR157)</f>
        <v>0</v>
      </c>
      <c r="AM157" s="1951">
        <f t="shared" ref="AM157:AM159" si="104">IF(D157="","",COUNTIF(F157:AJ157,"休"))</f>
        <v>0</v>
      </c>
      <c r="AN157" s="1952" t="str">
        <f t="shared" ref="AN157:AN159" si="105">IF(D157="","",IFERROR(ROUND(AM157/AK157,3),""))</f>
        <v/>
      </c>
      <c r="AO157" s="4192"/>
      <c r="AP157" s="1838"/>
      <c r="AQ157" s="1953">
        <f>+COUNTIF(F157:AJ157,"－")</f>
        <v>0</v>
      </c>
      <c r="AR157" s="1953">
        <f>+COUNTIF(F157:AJ157,"外")</f>
        <v>0</v>
      </c>
    </row>
    <row r="158" spans="2:44" s="1866" customFormat="1">
      <c r="B158" s="4186"/>
      <c r="C158" s="4189"/>
      <c r="D158" s="1838"/>
      <c r="E158" s="1975"/>
      <c r="F158" s="1998"/>
      <c r="G158" s="1956"/>
      <c r="H158" s="1956"/>
      <c r="I158" s="1956"/>
      <c r="J158" s="1956"/>
      <c r="K158" s="1956"/>
      <c r="L158" s="1956"/>
      <c r="M158" s="1956"/>
      <c r="N158" s="1956"/>
      <c r="O158" s="1956"/>
      <c r="P158" s="1956"/>
      <c r="Q158" s="1956"/>
      <c r="R158" s="1956"/>
      <c r="S158" s="1956"/>
      <c r="T158" s="1956"/>
      <c r="U158" s="1956"/>
      <c r="V158" s="1956"/>
      <c r="W158" s="1956"/>
      <c r="X158" s="1956"/>
      <c r="Y158" s="1956"/>
      <c r="Z158" s="1956"/>
      <c r="AA158" s="1956"/>
      <c r="AB158" s="1956"/>
      <c r="AC158" s="1956"/>
      <c r="AD158" s="1956"/>
      <c r="AE158" s="1956"/>
      <c r="AF158" s="1956"/>
      <c r="AG158" s="1957"/>
      <c r="AH158" s="1957"/>
      <c r="AI158" s="1957"/>
      <c r="AJ158" s="1957"/>
      <c r="AK158" s="1950" t="str">
        <f t="shared" si="102"/>
        <v/>
      </c>
      <c r="AL158" s="1951" t="str">
        <f t="shared" si="103"/>
        <v/>
      </c>
      <c r="AM158" s="1951" t="str">
        <f t="shared" si="104"/>
        <v/>
      </c>
      <c r="AN158" s="1952" t="str">
        <f t="shared" si="105"/>
        <v/>
      </c>
      <c r="AO158" s="4192"/>
      <c r="AP158" s="1838"/>
      <c r="AQ158" s="1953">
        <f>+COUNTIF(F158:AJ158,"－")</f>
        <v>0</v>
      </c>
      <c r="AR158" s="1953">
        <f>+COUNTIF(F158:AJ158,"外")</f>
        <v>0</v>
      </c>
    </row>
    <row r="159" spans="2:44" s="1866" customFormat="1">
      <c r="B159" s="4186"/>
      <c r="C159" s="4190"/>
      <c r="D159" s="1976"/>
      <c r="E159" s="1977"/>
      <c r="F159" s="2011"/>
      <c r="G159" s="1978"/>
      <c r="H159" s="1978"/>
      <c r="I159" s="1978"/>
      <c r="J159" s="1978"/>
      <c r="K159" s="1978"/>
      <c r="L159" s="1978"/>
      <c r="M159" s="1978"/>
      <c r="N159" s="1978"/>
      <c r="O159" s="1978"/>
      <c r="P159" s="1978"/>
      <c r="Q159" s="1978"/>
      <c r="R159" s="1978"/>
      <c r="S159" s="1978"/>
      <c r="T159" s="1978"/>
      <c r="U159" s="1978"/>
      <c r="V159" s="1978"/>
      <c r="W159" s="1978"/>
      <c r="X159" s="1978"/>
      <c r="Y159" s="1978"/>
      <c r="Z159" s="1978"/>
      <c r="AA159" s="1978"/>
      <c r="AB159" s="1978"/>
      <c r="AC159" s="1978"/>
      <c r="AD159" s="1978"/>
      <c r="AE159" s="1978"/>
      <c r="AF159" s="1978"/>
      <c r="AG159" s="1949"/>
      <c r="AH159" s="1949"/>
      <c r="AI159" s="1949"/>
      <c r="AJ159" s="1949"/>
      <c r="AK159" s="1950" t="str">
        <f t="shared" si="102"/>
        <v/>
      </c>
      <c r="AL159" s="1951" t="str">
        <f t="shared" si="103"/>
        <v/>
      </c>
      <c r="AM159" s="1951" t="str">
        <f t="shared" si="104"/>
        <v/>
      </c>
      <c r="AN159" s="1952" t="str">
        <f t="shared" si="105"/>
        <v/>
      </c>
      <c r="AO159" s="4192"/>
      <c r="AP159" s="1838"/>
      <c r="AQ159" s="1953">
        <f>+COUNTIF(F159:AJ159,"－")</f>
        <v>0</v>
      </c>
      <c r="AR159" s="1953">
        <f>+COUNTIF(F159:AJ159,"外")</f>
        <v>0</v>
      </c>
    </row>
    <row r="160" spans="2:44" s="1866" customFormat="1">
      <c r="B160" s="4186"/>
      <c r="C160" s="4188" t="s">
        <v>2495</v>
      </c>
      <c r="D160" s="1939" t="s">
        <v>2472</v>
      </c>
      <c r="E160" s="1979" t="s">
        <v>2458</v>
      </c>
      <c r="F160" s="1941"/>
      <c r="G160" s="1942"/>
      <c r="H160" s="1942"/>
      <c r="I160" s="1942"/>
      <c r="J160" s="1942"/>
      <c r="K160" s="1942"/>
      <c r="L160" s="1942"/>
      <c r="M160" s="1942"/>
      <c r="N160" s="1942"/>
      <c r="O160" s="1942"/>
      <c r="P160" s="1942"/>
      <c r="Q160" s="1942"/>
      <c r="R160" s="1942"/>
      <c r="S160" s="1942"/>
      <c r="T160" s="1942"/>
      <c r="U160" s="1942"/>
      <c r="V160" s="1942"/>
      <c r="W160" s="1942"/>
      <c r="X160" s="1942"/>
      <c r="Y160" s="1942"/>
      <c r="Z160" s="1942"/>
      <c r="AA160" s="1942"/>
      <c r="AB160" s="1942"/>
      <c r="AC160" s="1942"/>
      <c r="AD160" s="1942"/>
      <c r="AE160" s="1942"/>
      <c r="AF160" s="1942"/>
      <c r="AG160" s="1970"/>
      <c r="AH160" s="1970"/>
      <c r="AI160" s="1970"/>
      <c r="AJ160" s="1970"/>
      <c r="AK160" s="1971"/>
      <c r="AL160" s="1953"/>
      <c r="AM160" s="1980"/>
      <c r="AN160" s="1973"/>
      <c r="AO160" s="4192"/>
      <c r="AP160" s="1838"/>
      <c r="AQ160" s="1893"/>
      <c r="AR160" s="1893"/>
    </row>
    <row r="161" spans="2:44" s="1866" customFormat="1">
      <c r="B161" s="4186"/>
      <c r="C161" s="4189"/>
      <c r="D161" s="1981" t="s">
        <v>2489</v>
      </c>
      <c r="E161" s="1946"/>
      <c r="F161" s="1947"/>
      <c r="G161" s="1948"/>
      <c r="H161" s="1948"/>
      <c r="I161" s="2003"/>
      <c r="J161" s="2003"/>
      <c r="K161" s="1948"/>
      <c r="L161" s="1948"/>
      <c r="M161" s="1948"/>
      <c r="N161" s="1948"/>
      <c r="O161" s="2003"/>
      <c r="P161" s="2003"/>
      <c r="Q161" s="1948"/>
      <c r="R161" s="1948"/>
      <c r="S161" s="1948"/>
      <c r="T161" s="1948"/>
      <c r="U161" s="2003"/>
      <c r="V161" s="2003"/>
      <c r="W161" s="1948"/>
      <c r="X161" s="1948"/>
      <c r="Y161" s="1948"/>
      <c r="Z161" s="1948"/>
      <c r="AA161" s="2003"/>
      <c r="AB161" s="2003"/>
      <c r="AC161" s="1948"/>
      <c r="AD161" s="1948"/>
      <c r="AE161" s="1948"/>
      <c r="AF161" s="1948"/>
      <c r="AG161" s="2003"/>
      <c r="AH161" s="2003"/>
      <c r="AI161" s="1948"/>
      <c r="AJ161" s="1948"/>
      <c r="AK161" s="1950">
        <f>IF(D161="","",COUNT($F$146:$AJ$146)-AL161)</f>
        <v>0</v>
      </c>
      <c r="AL161" s="1951">
        <f>IF(D161="","",AQ161+AR161)</f>
        <v>0</v>
      </c>
      <c r="AM161" s="1951">
        <f>IF(D161="","",COUNTIF(F161:AJ161,"休"))</f>
        <v>0</v>
      </c>
      <c r="AN161" s="1952" t="str">
        <f>IF(D161="","",IFERROR(ROUND(AM161/AK161,3),""))</f>
        <v/>
      </c>
      <c r="AO161" s="4192"/>
      <c r="AP161" s="1838"/>
      <c r="AQ161" s="1953">
        <f>+COUNTIF(F161:AJ161,"－")</f>
        <v>0</v>
      </c>
      <c r="AR161" s="1953">
        <f>+COUNTIF(F161:AJ161,"外")</f>
        <v>0</v>
      </c>
    </row>
    <row r="162" spans="2:44" s="1866" customFormat="1">
      <c r="B162" s="4186"/>
      <c r="C162" s="4189"/>
      <c r="D162" s="1838"/>
      <c r="E162" s="1975"/>
      <c r="F162" s="1955"/>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957"/>
      <c r="AI162" s="1957"/>
      <c r="AJ162" s="1957"/>
      <c r="AK162" s="1950" t="str">
        <f t="shared" ref="AK162:AK164" si="106">IF(D162="","",COUNT($F$146:$AJ$146)-AL162)</f>
        <v/>
      </c>
      <c r="AL162" s="1951" t="str">
        <f t="shared" ref="AL162:AL164" si="107">IF(D162="","",AQ162+AR162)</f>
        <v/>
      </c>
      <c r="AM162" s="1951" t="str">
        <f t="shared" ref="AM162:AM164" si="108">IF(D162="","",COUNTIF(F162:AJ162,"休"))</f>
        <v/>
      </c>
      <c r="AN162" s="1952" t="str">
        <f t="shared" ref="AN162:AN164" si="109">IF(D162="","",IFERROR(ROUND(AM162/AK162,3),""))</f>
        <v/>
      </c>
      <c r="AO162" s="4192"/>
      <c r="AP162" s="1838"/>
      <c r="AQ162" s="1953">
        <f>+COUNTIF(F162:AJ162,"－")</f>
        <v>0</v>
      </c>
      <c r="AR162" s="1953">
        <f>+COUNTIF(F162:AJ162,"外")</f>
        <v>0</v>
      </c>
    </row>
    <row r="163" spans="2:44" s="1866" customFormat="1">
      <c r="B163" s="4186"/>
      <c r="C163" s="4189"/>
      <c r="D163" s="1983"/>
      <c r="E163" s="1975"/>
      <c r="F163" s="1955"/>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1956"/>
      <c r="AF163" s="1956"/>
      <c r="AG163" s="1957"/>
      <c r="AH163" s="1957"/>
      <c r="AI163" s="1957"/>
      <c r="AJ163" s="1957"/>
      <c r="AK163" s="1950" t="str">
        <f t="shared" si="106"/>
        <v/>
      </c>
      <c r="AL163" s="1951" t="str">
        <f t="shared" si="107"/>
        <v/>
      </c>
      <c r="AM163" s="1951" t="str">
        <f t="shared" si="108"/>
        <v/>
      </c>
      <c r="AN163" s="1952" t="str">
        <f t="shared" si="109"/>
        <v/>
      </c>
      <c r="AO163" s="4192"/>
      <c r="AP163" s="1838"/>
      <c r="AQ163" s="1953">
        <f>+COUNTIF(F163:AJ163,"－")</f>
        <v>0</v>
      </c>
      <c r="AR163" s="1953">
        <f>+COUNTIF(F163:AJ163,"外")</f>
        <v>0</v>
      </c>
    </row>
    <row r="164" spans="2:44" s="1866" customFormat="1" ht="13.8" thickBot="1">
      <c r="B164" s="4187"/>
      <c r="C164" s="4190"/>
      <c r="D164" s="1976"/>
      <c r="E164" s="1977"/>
      <c r="F164" s="2010"/>
      <c r="G164" s="1965"/>
      <c r="H164" s="1965"/>
      <c r="I164" s="1965"/>
      <c r="J164" s="1965"/>
      <c r="K164" s="1965"/>
      <c r="L164" s="1965"/>
      <c r="M164" s="1965"/>
      <c r="N164" s="1965"/>
      <c r="O164" s="1965"/>
      <c r="P164" s="1965"/>
      <c r="Q164" s="1965"/>
      <c r="R164" s="1965"/>
      <c r="S164" s="1965"/>
      <c r="T164" s="1965"/>
      <c r="U164" s="1965"/>
      <c r="V164" s="1965"/>
      <c r="W164" s="1965"/>
      <c r="X164" s="1965"/>
      <c r="Y164" s="1965"/>
      <c r="Z164" s="1965"/>
      <c r="AA164" s="1965"/>
      <c r="AB164" s="1965"/>
      <c r="AC164" s="1965"/>
      <c r="AD164" s="1965"/>
      <c r="AE164" s="1965"/>
      <c r="AF164" s="1965"/>
      <c r="AG164" s="1985"/>
      <c r="AH164" s="1985"/>
      <c r="AI164" s="1985"/>
      <c r="AJ164" s="1985"/>
      <c r="AK164" s="1986" t="str">
        <f t="shared" si="106"/>
        <v/>
      </c>
      <c r="AL164" s="1968" t="str">
        <f t="shared" si="107"/>
        <v/>
      </c>
      <c r="AM164" s="1968" t="str">
        <f t="shared" si="108"/>
        <v/>
      </c>
      <c r="AN164" s="1952" t="str">
        <f t="shared" si="109"/>
        <v/>
      </c>
      <c r="AO164" s="4193"/>
      <c r="AP164" s="1838"/>
      <c r="AQ164" s="1953">
        <f>+COUNTIF(F164:AJ164,"－")</f>
        <v>0</v>
      </c>
      <c r="AR164" s="1953">
        <f>+COUNTIF(F164:AJ164,"外")</f>
        <v>0</v>
      </c>
    </row>
    <row r="165" spans="2:44" ht="13.8" thickBot="1">
      <c r="B165" s="1988"/>
      <c r="C165" s="1989"/>
      <c r="D165" s="1983"/>
      <c r="E165" s="1854"/>
      <c r="F165" s="1949"/>
      <c r="G165" s="1949"/>
      <c r="H165" s="1949"/>
      <c r="I165" s="1949"/>
      <c r="J165" s="1949"/>
      <c r="K165" s="1949"/>
      <c r="L165" s="1949"/>
      <c r="M165" s="1949"/>
      <c r="N165" s="1949"/>
      <c r="O165" s="1949"/>
      <c r="P165" s="1949"/>
      <c r="Q165" s="1949"/>
      <c r="R165" s="1949"/>
      <c r="S165" s="1949"/>
      <c r="T165" s="1949"/>
      <c r="U165" s="1949"/>
      <c r="V165" s="1949"/>
      <c r="W165" s="1949"/>
      <c r="X165" s="1949"/>
      <c r="Y165" s="1949"/>
      <c r="Z165" s="1949"/>
      <c r="AA165" s="1949"/>
      <c r="AB165" s="1949"/>
      <c r="AC165" s="1949"/>
      <c r="AD165" s="1949"/>
      <c r="AE165" s="1949"/>
      <c r="AF165" s="1949"/>
      <c r="AG165" s="1949"/>
      <c r="AH165" s="1949"/>
      <c r="AI165" s="1949"/>
      <c r="AJ165" s="1949"/>
      <c r="AK165" s="1990"/>
      <c r="AL165" s="1991"/>
      <c r="AN165" s="1992" t="s">
        <v>2459</v>
      </c>
      <c r="AO165" s="1993" t="e">
        <f>IF(AO149&gt;=0.285,"OK","NG")</f>
        <v>#DIV/0!</v>
      </c>
      <c r="AQ165" s="1991"/>
      <c r="AR165" s="1991"/>
    </row>
    <row r="166" spans="2:44">
      <c r="B166" s="1988"/>
      <c r="C166" s="1989"/>
      <c r="D166" s="1983"/>
      <c r="E166" s="1854"/>
      <c r="F166" s="1949"/>
      <c r="G166" s="1949"/>
      <c r="H166" s="1949"/>
      <c r="I166" s="1949"/>
      <c r="J166" s="1949"/>
      <c r="K166" s="1949"/>
      <c r="L166" s="1949"/>
      <c r="M166" s="1949"/>
      <c r="N166" s="1949"/>
      <c r="O166" s="1949"/>
      <c r="P166" s="1949"/>
      <c r="Q166" s="1949"/>
      <c r="R166" s="1949"/>
      <c r="S166" s="1949"/>
      <c r="T166" s="1949"/>
      <c r="U166" s="1949"/>
      <c r="V166" s="1949"/>
      <c r="W166" s="1949"/>
      <c r="X166" s="1949"/>
      <c r="Y166" s="1949"/>
      <c r="Z166" s="1949"/>
      <c r="AA166" s="1949"/>
      <c r="AB166" s="1949"/>
      <c r="AC166" s="1949"/>
      <c r="AD166" s="1949"/>
      <c r="AE166" s="1949"/>
      <c r="AF166" s="1949"/>
      <c r="AG166" s="1949"/>
      <c r="AH166" s="1949"/>
      <c r="AI166" s="1949"/>
      <c r="AJ166" s="1949"/>
      <c r="AK166" s="1990"/>
      <c r="AL166" s="1991"/>
      <c r="AN166" s="2014"/>
      <c r="AO166" s="1952"/>
      <c r="AQ166" s="1991"/>
      <c r="AR166" s="1991"/>
    </row>
    <row r="167" spans="2:44" hidden="1">
      <c r="F167" s="1836" t="e">
        <f>YEAR(F170)</f>
        <v>#VALUE!</v>
      </c>
      <c r="G167" s="1836" t="e">
        <f>MONTH(F170)</f>
        <v>#VALUE!</v>
      </c>
    </row>
    <row r="168" spans="2:44">
      <c r="B168" s="4194"/>
      <c r="C168" s="4195"/>
      <c r="D168" s="4196"/>
      <c r="E168" s="1840" t="s">
        <v>2454</v>
      </c>
      <c r="F168" s="4126" t="e">
        <f>F170</f>
        <v>#VALUE!</v>
      </c>
      <c r="G168" s="4088"/>
      <c r="H168" s="4088"/>
      <c r="I168" s="4088"/>
      <c r="J168" s="4088"/>
      <c r="K168" s="4088"/>
      <c r="L168" s="4088"/>
      <c r="M168" s="4088"/>
      <c r="N168" s="4088"/>
      <c r="O168" s="4088"/>
      <c r="P168" s="4088"/>
      <c r="Q168" s="4088"/>
      <c r="R168" s="4088"/>
      <c r="S168" s="4088"/>
      <c r="T168" s="4088"/>
      <c r="U168" s="4088"/>
      <c r="V168" s="4088"/>
      <c r="W168" s="4088"/>
      <c r="X168" s="4088"/>
      <c r="Y168" s="4088"/>
      <c r="Z168" s="4088"/>
      <c r="AA168" s="4088"/>
      <c r="AB168" s="4088"/>
      <c r="AC168" s="4088"/>
      <c r="AD168" s="4088"/>
      <c r="AE168" s="4088"/>
      <c r="AF168" s="4088"/>
      <c r="AG168" s="4088"/>
      <c r="AH168" s="4088"/>
      <c r="AI168" s="4088"/>
      <c r="AJ168" s="4088"/>
      <c r="AK168" s="4203" t="s">
        <v>2496</v>
      </c>
      <c r="AL168" s="4206" t="s">
        <v>2497</v>
      </c>
      <c r="AM168" s="4209" t="s">
        <v>2474</v>
      </c>
      <c r="AN168" s="4157" t="s">
        <v>2498</v>
      </c>
      <c r="AO168" s="4155" t="s">
        <v>2499</v>
      </c>
      <c r="AQ168" s="4181" t="s">
        <v>2500</v>
      </c>
      <c r="AR168" s="4181" t="s">
        <v>2501</v>
      </c>
    </row>
    <row r="169" spans="2:44" ht="13.5" hidden="1" customHeight="1">
      <c r="B169" s="4197"/>
      <c r="C169" s="4198"/>
      <c r="D169" s="4199"/>
      <c r="E169" s="1884"/>
      <c r="F169" s="1862" t="e">
        <f>DATE($F167,$G167,1)</f>
        <v>#VALUE!</v>
      </c>
      <c r="G169" s="1862" t="e">
        <f t="shared" ref="G169:AJ169" si="110">F169+1</f>
        <v>#VALUE!</v>
      </c>
      <c r="H169" s="1862" t="e">
        <f t="shared" si="110"/>
        <v>#VALUE!</v>
      </c>
      <c r="I169" s="1862" t="e">
        <f t="shared" si="110"/>
        <v>#VALUE!</v>
      </c>
      <c r="J169" s="1862" t="e">
        <f t="shared" si="110"/>
        <v>#VALUE!</v>
      </c>
      <c r="K169" s="1862" t="e">
        <f t="shared" si="110"/>
        <v>#VALUE!</v>
      </c>
      <c r="L169" s="1862" t="e">
        <f t="shared" si="110"/>
        <v>#VALUE!</v>
      </c>
      <c r="M169" s="1862" t="e">
        <f t="shared" si="110"/>
        <v>#VALUE!</v>
      </c>
      <c r="N169" s="1862" t="e">
        <f t="shared" si="110"/>
        <v>#VALUE!</v>
      </c>
      <c r="O169" s="1862" t="e">
        <f t="shared" si="110"/>
        <v>#VALUE!</v>
      </c>
      <c r="P169" s="1862" t="e">
        <f t="shared" si="110"/>
        <v>#VALUE!</v>
      </c>
      <c r="Q169" s="1862" t="e">
        <f t="shared" si="110"/>
        <v>#VALUE!</v>
      </c>
      <c r="R169" s="1862" t="e">
        <f t="shared" si="110"/>
        <v>#VALUE!</v>
      </c>
      <c r="S169" s="1862" t="e">
        <f t="shared" si="110"/>
        <v>#VALUE!</v>
      </c>
      <c r="T169" s="1862" t="e">
        <f t="shared" si="110"/>
        <v>#VALUE!</v>
      </c>
      <c r="U169" s="1862" t="e">
        <f t="shared" si="110"/>
        <v>#VALUE!</v>
      </c>
      <c r="V169" s="1862" t="e">
        <f t="shared" si="110"/>
        <v>#VALUE!</v>
      </c>
      <c r="W169" s="1862" t="e">
        <f t="shared" si="110"/>
        <v>#VALUE!</v>
      </c>
      <c r="X169" s="1862" t="e">
        <f t="shared" si="110"/>
        <v>#VALUE!</v>
      </c>
      <c r="Y169" s="1862" t="e">
        <f t="shared" si="110"/>
        <v>#VALUE!</v>
      </c>
      <c r="Z169" s="1862" t="e">
        <f t="shared" si="110"/>
        <v>#VALUE!</v>
      </c>
      <c r="AA169" s="1862" t="e">
        <f t="shared" si="110"/>
        <v>#VALUE!</v>
      </c>
      <c r="AB169" s="1862" t="e">
        <f t="shared" si="110"/>
        <v>#VALUE!</v>
      </c>
      <c r="AC169" s="1862" t="e">
        <f t="shared" si="110"/>
        <v>#VALUE!</v>
      </c>
      <c r="AD169" s="1862" t="e">
        <f t="shared" si="110"/>
        <v>#VALUE!</v>
      </c>
      <c r="AE169" s="1862" t="e">
        <f t="shared" si="110"/>
        <v>#VALUE!</v>
      </c>
      <c r="AF169" s="1862" t="e">
        <f t="shared" si="110"/>
        <v>#VALUE!</v>
      </c>
      <c r="AG169" s="1862" t="e">
        <f t="shared" si="110"/>
        <v>#VALUE!</v>
      </c>
      <c r="AH169" s="1862" t="e">
        <f t="shared" si="110"/>
        <v>#VALUE!</v>
      </c>
      <c r="AI169" s="1862" t="e">
        <f t="shared" si="110"/>
        <v>#VALUE!</v>
      </c>
      <c r="AJ169" s="1862" t="e">
        <f t="shared" si="110"/>
        <v>#VALUE!</v>
      </c>
      <c r="AK169" s="4204"/>
      <c r="AL169" s="4207"/>
      <c r="AM169" s="4210"/>
      <c r="AN169" s="4157"/>
      <c r="AO169" s="4155"/>
      <c r="AQ169" s="4181"/>
      <c r="AR169" s="4181"/>
    </row>
    <row r="170" spans="2:44">
      <c r="B170" s="4197"/>
      <c r="C170" s="4198"/>
      <c r="D170" s="4199"/>
      <c r="E170" s="1887" t="s">
        <v>2455</v>
      </c>
      <c r="F170" s="1888" t="e">
        <f>IF(EDATE(F145,1)&gt;$F$7,"",EDATE(F145,1))</f>
        <v>#VALUE!</v>
      </c>
      <c r="G170" s="1862" t="e">
        <f t="shared" ref="G170:AJ170" si="111">IF(G169&gt;$F$7,"",IF(F170=EOMONTH(DATE($F167,$G167,1),0),"",IF(F170="","",F170+1)))</f>
        <v>#VALUE!</v>
      </c>
      <c r="H170" s="1862" t="e">
        <f t="shared" si="111"/>
        <v>#VALUE!</v>
      </c>
      <c r="I170" s="1862" t="e">
        <f t="shared" si="111"/>
        <v>#VALUE!</v>
      </c>
      <c r="J170" s="1862" t="e">
        <f t="shared" si="111"/>
        <v>#VALUE!</v>
      </c>
      <c r="K170" s="1862" t="e">
        <f t="shared" si="111"/>
        <v>#VALUE!</v>
      </c>
      <c r="L170" s="1862" t="e">
        <f t="shared" si="111"/>
        <v>#VALUE!</v>
      </c>
      <c r="M170" s="1862" t="e">
        <f t="shared" si="111"/>
        <v>#VALUE!</v>
      </c>
      <c r="N170" s="1862" t="e">
        <f t="shared" si="111"/>
        <v>#VALUE!</v>
      </c>
      <c r="O170" s="1862" t="e">
        <f t="shared" si="111"/>
        <v>#VALUE!</v>
      </c>
      <c r="P170" s="1862" t="e">
        <f t="shared" si="111"/>
        <v>#VALUE!</v>
      </c>
      <c r="Q170" s="1862" t="e">
        <f t="shared" si="111"/>
        <v>#VALUE!</v>
      </c>
      <c r="R170" s="1862" t="e">
        <f t="shared" si="111"/>
        <v>#VALUE!</v>
      </c>
      <c r="S170" s="1862" t="e">
        <f t="shared" si="111"/>
        <v>#VALUE!</v>
      </c>
      <c r="T170" s="1862" t="e">
        <f t="shared" si="111"/>
        <v>#VALUE!</v>
      </c>
      <c r="U170" s="1862" t="e">
        <f t="shared" si="111"/>
        <v>#VALUE!</v>
      </c>
      <c r="V170" s="1862" t="e">
        <f t="shared" si="111"/>
        <v>#VALUE!</v>
      </c>
      <c r="W170" s="1862" t="e">
        <f t="shared" si="111"/>
        <v>#VALUE!</v>
      </c>
      <c r="X170" s="1862" t="e">
        <f t="shared" si="111"/>
        <v>#VALUE!</v>
      </c>
      <c r="Y170" s="1862" t="e">
        <f t="shared" si="111"/>
        <v>#VALUE!</v>
      </c>
      <c r="Z170" s="1862" t="e">
        <f t="shared" si="111"/>
        <v>#VALUE!</v>
      </c>
      <c r="AA170" s="1862" t="e">
        <f t="shared" si="111"/>
        <v>#VALUE!</v>
      </c>
      <c r="AB170" s="1862" t="e">
        <f t="shared" si="111"/>
        <v>#VALUE!</v>
      </c>
      <c r="AC170" s="1862" t="e">
        <f t="shared" si="111"/>
        <v>#VALUE!</v>
      </c>
      <c r="AD170" s="1862" t="e">
        <f t="shared" si="111"/>
        <v>#VALUE!</v>
      </c>
      <c r="AE170" s="1862" t="e">
        <f t="shared" si="111"/>
        <v>#VALUE!</v>
      </c>
      <c r="AF170" s="1862" t="e">
        <f t="shared" si="111"/>
        <v>#VALUE!</v>
      </c>
      <c r="AG170" s="1862" t="e">
        <f t="shared" si="111"/>
        <v>#VALUE!</v>
      </c>
      <c r="AH170" s="1862" t="e">
        <f t="shared" si="111"/>
        <v>#VALUE!</v>
      </c>
      <c r="AI170" s="1862" t="e">
        <f t="shared" si="111"/>
        <v>#VALUE!</v>
      </c>
      <c r="AJ170" s="1862" t="e">
        <f t="shared" si="111"/>
        <v>#VALUE!</v>
      </c>
      <c r="AK170" s="4204"/>
      <c r="AL170" s="4207"/>
      <c r="AM170" s="4210"/>
      <c r="AN170" s="4157"/>
      <c r="AO170" s="4155"/>
      <c r="AQ170" s="4181"/>
      <c r="AR170" s="4181"/>
    </row>
    <row r="171" spans="2:44" s="1866" customFormat="1">
      <c r="B171" s="4200"/>
      <c r="C171" s="4099"/>
      <c r="D171" s="4201"/>
      <c r="E171" s="1889" t="s">
        <v>1184</v>
      </c>
      <c r="F171" s="1865" t="str">
        <f>IFERROR(TEXT(WEEKDAY(+F170),"aaa"),"")</f>
        <v/>
      </c>
      <c r="G171" s="1865" t="str">
        <f t="shared" ref="G171:AJ171" si="112">IFERROR(TEXT(WEEKDAY(+G170),"aaa"),"")</f>
        <v/>
      </c>
      <c r="H171" s="1865" t="str">
        <f t="shared" si="112"/>
        <v/>
      </c>
      <c r="I171" s="1865" t="str">
        <f t="shared" si="112"/>
        <v/>
      </c>
      <c r="J171" s="1865" t="str">
        <f t="shared" si="112"/>
        <v/>
      </c>
      <c r="K171" s="1865" t="str">
        <f t="shared" si="112"/>
        <v/>
      </c>
      <c r="L171" s="1865" t="str">
        <f t="shared" si="112"/>
        <v/>
      </c>
      <c r="M171" s="1865" t="str">
        <f t="shared" si="112"/>
        <v/>
      </c>
      <c r="N171" s="1865" t="str">
        <f t="shared" si="112"/>
        <v/>
      </c>
      <c r="O171" s="1865" t="str">
        <f t="shared" si="112"/>
        <v/>
      </c>
      <c r="P171" s="1865" t="str">
        <f t="shared" si="112"/>
        <v/>
      </c>
      <c r="Q171" s="1865" t="str">
        <f t="shared" si="112"/>
        <v/>
      </c>
      <c r="R171" s="1865" t="str">
        <f t="shared" si="112"/>
        <v/>
      </c>
      <c r="S171" s="1865" t="str">
        <f t="shared" si="112"/>
        <v/>
      </c>
      <c r="T171" s="1865" t="str">
        <f t="shared" si="112"/>
        <v/>
      </c>
      <c r="U171" s="1865" t="str">
        <f t="shared" si="112"/>
        <v/>
      </c>
      <c r="V171" s="1865" t="str">
        <f t="shared" si="112"/>
        <v/>
      </c>
      <c r="W171" s="1865" t="str">
        <f t="shared" si="112"/>
        <v/>
      </c>
      <c r="X171" s="1865" t="str">
        <f t="shared" si="112"/>
        <v/>
      </c>
      <c r="Y171" s="1865" t="str">
        <f t="shared" si="112"/>
        <v/>
      </c>
      <c r="Z171" s="1865" t="str">
        <f t="shared" si="112"/>
        <v/>
      </c>
      <c r="AA171" s="1865" t="str">
        <f t="shared" si="112"/>
        <v/>
      </c>
      <c r="AB171" s="1865" t="str">
        <f t="shared" si="112"/>
        <v/>
      </c>
      <c r="AC171" s="1865" t="str">
        <f t="shared" si="112"/>
        <v/>
      </c>
      <c r="AD171" s="1865" t="str">
        <f t="shared" si="112"/>
        <v/>
      </c>
      <c r="AE171" s="1865" t="str">
        <f t="shared" si="112"/>
        <v/>
      </c>
      <c r="AF171" s="1865" t="str">
        <f t="shared" si="112"/>
        <v/>
      </c>
      <c r="AG171" s="1865" t="str">
        <f t="shared" si="112"/>
        <v/>
      </c>
      <c r="AH171" s="1865" t="str">
        <f t="shared" si="112"/>
        <v/>
      </c>
      <c r="AI171" s="1865" t="str">
        <f t="shared" si="112"/>
        <v/>
      </c>
      <c r="AJ171" s="1865" t="str">
        <f t="shared" si="112"/>
        <v/>
      </c>
      <c r="AK171" s="4204"/>
      <c r="AL171" s="4207"/>
      <c r="AM171" s="4210"/>
      <c r="AN171" s="4157"/>
      <c r="AO171" s="4155"/>
      <c r="AP171" s="1838"/>
      <c r="AQ171" s="4181"/>
      <c r="AR171" s="4181"/>
    </row>
    <row r="172" spans="2:44" s="1866" customFormat="1" ht="21" customHeight="1">
      <c r="B172" s="1994" t="s">
        <v>2502</v>
      </c>
      <c r="C172" s="1995" t="s">
        <v>2471</v>
      </c>
      <c r="D172" s="1939" t="s">
        <v>2472</v>
      </c>
      <c r="E172" s="1940" t="s">
        <v>2458</v>
      </c>
      <c r="F172" s="1941"/>
      <c r="G172" s="1942"/>
      <c r="H172" s="1942"/>
      <c r="I172" s="1942"/>
      <c r="J172" s="1942"/>
      <c r="K172" s="1942"/>
      <c r="L172" s="1942"/>
      <c r="M172" s="1942"/>
      <c r="N172" s="1942"/>
      <c r="O172" s="1942"/>
      <c r="P172" s="1942"/>
      <c r="Q172" s="1942"/>
      <c r="R172" s="1942"/>
      <c r="S172" s="1942"/>
      <c r="T172" s="1942"/>
      <c r="U172" s="1942"/>
      <c r="V172" s="1942"/>
      <c r="W172" s="1942"/>
      <c r="X172" s="1942"/>
      <c r="Y172" s="1942"/>
      <c r="Z172" s="1942"/>
      <c r="AA172" s="1942"/>
      <c r="AB172" s="1942"/>
      <c r="AC172" s="1942"/>
      <c r="AD172" s="1942"/>
      <c r="AE172" s="1942"/>
      <c r="AF172" s="1942"/>
      <c r="AG172" s="1970"/>
      <c r="AH172" s="1970"/>
      <c r="AI172" s="1970"/>
      <c r="AJ172" s="1970"/>
      <c r="AK172" s="4205"/>
      <c r="AL172" s="4208"/>
      <c r="AM172" s="4211"/>
      <c r="AN172" s="1944" t="s">
        <v>2484</v>
      </c>
      <c r="AO172" s="1943" t="s">
        <v>2485</v>
      </c>
      <c r="AP172" s="1838"/>
      <c r="AQ172" s="4182"/>
      <c r="AR172" s="4182"/>
    </row>
    <row r="173" spans="2:44" s="1866" customFormat="1" ht="13.5" customHeight="1">
      <c r="B173" s="4185" t="s">
        <v>2486</v>
      </c>
      <c r="C173" s="4188" t="s">
        <v>2487</v>
      </c>
      <c r="D173" s="1945" t="s">
        <v>2488</v>
      </c>
      <c r="E173" s="1946"/>
      <c r="F173" s="1947"/>
      <c r="G173" s="1948"/>
      <c r="H173" s="1948"/>
      <c r="I173" s="1948"/>
      <c r="J173" s="2003"/>
      <c r="K173" s="2003"/>
      <c r="L173" s="2003"/>
      <c r="M173" s="2003"/>
      <c r="N173" s="1948"/>
      <c r="O173" s="1948"/>
      <c r="P173" s="2003"/>
      <c r="Q173" s="2003"/>
      <c r="R173" s="2003"/>
      <c r="S173" s="2003"/>
      <c r="T173" s="2003"/>
      <c r="U173" s="1948"/>
      <c r="V173" s="1948"/>
      <c r="W173" s="2003"/>
      <c r="X173" s="2003"/>
      <c r="Y173" s="2003"/>
      <c r="Z173" s="2003"/>
      <c r="AA173" s="2003"/>
      <c r="AB173" s="1948"/>
      <c r="AC173" s="1948"/>
      <c r="AD173" s="2003"/>
      <c r="AE173" s="2003"/>
      <c r="AF173" s="2003"/>
      <c r="AG173" s="2003"/>
      <c r="AH173" s="2003"/>
      <c r="AI173" s="2003"/>
      <c r="AJ173" s="2009"/>
      <c r="AK173" s="1950">
        <f>IF(D173="","",COUNT($F$170:$AJ$170)-AL173)</f>
        <v>0</v>
      </c>
      <c r="AL173" s="1951">
        <f>IF(D173="","",AQ173+AR173)</f>
        <v>0</v>
      </c>
      <c r="AM173" s="1951">
        <f>IF(D173="","",COUNTIF(F173:AJ173,"休"))</f>
        <v>0</v>
      </c>
      <c r="AN173" s="1952" t="str">
        <f>IF(D173="","",IFERROR(ROUND(AM173/AK173,3),""))</f>
        <v/>
      </c>
      <c r="AO173" s="4191" t="e">
        <f>ROUND(AVERAGE(AN173:AN188),3)</f>
        <v>#DIV/0!</v>
      </c>
      <c r="AP173" s="1838"/>
      <c r="AQ173" s="1953">
        <f>+COUNTIF(F173:AJ173,"－")</f>
        <v>0</v>
      </c>
      <c r="AR173" s="1953">
        <f>+COUNTIF(F173:AJ173,"外")</f>
        <v>0</v>
      </c>
    </row>
    <row r="174" spans="2:44" s="1866" customFormat="1" ht="13.5" customHeight="1">
      <c r="B174" s="4186"/>
      <c r="C174" s="4189"/>
      <c r="D174" s="1954" t="s">
        <v>2489</v>
      </c>
      <c r="E174" s="1946"/>
      <c r="F174" s="1998"/>
      <c r="G174" s="1956"/>
      <c r="H174" s="1978"/>
      <c r="I174" s="1978"/>
      <c r="J174" s="1978"/>
      <c r="K174" s="1978"/>
      <c r="L174" s="1966"/>
      <c r="M174" s="1966"/>
      <c r="N174" s="1966"/>
      <c r="O174" s="1978"/>
      <c r="P174" s="1978"/>
      <c r="Q174" s="1978"/>
      <c r="R174" s="1978"/>
      <c r="S174" s="1966"/>
      <c r="T174" s="1966"/>
      <c r="U174" s="1966"/>
      <c r="V174" s="1978"/>
      <c r="W174" s="1978"/>
      <c r="X174" s="1978"/>
      <c r="Y174" s="1978"/>
      <c r="Z174" s="1966"/>
      <c r="AA174" s="1966"/>
      <c r="AB174" s="1966"/>
      <c r="AC174" s="1978"/>
      <c r="AD174" s="1978"/>
      <c r="AE174" s="1978"/>
      <c r="AF174" s="1978"/>
      <c r="AG174" s="1966"/>
      <c r="AH174" s="1966"/>
      <c r="AI174" s="1966"/>
      <c r="AJ174" s="1999"/>
      <c r="AK174" s="1950">
        <f t="shared" ref="AK174:AK178" si="113">IF(D174="","",COUNT($F$170:$AJ$170)-AL174)</f>
        <v>0</v>
      </c>
      <c r="AL174" s="1951">
        <f t="shared" ref="AL174:AL178" si="114">IF(D174="","",AQ174+AR174)</f>
        <v>0</v>
      </c>
      <c r="AM174" s="1951">
        <f t="shared" ref="AM174:AM178" si="115">IF(D174="","",COUNTIF(F174:AJ174,"休"))</f>
        <v>0</v>
      </c>
      <c r="AN174" s="1952" t="str">
        <f t="shared" ref="AN174:AN178" si="116">IF(D174="","",IFERROR(ROUND(AM174/AK174,3),""))</f>
        <v/>
      </c>
      <c r="AO174" s="4192"/>
      <c r="AP174" s="1838"/>
      <c r="AQ174" s="1953">
        <f>+COUNTIF(F174:AJ174,"－")</f>
        <v>0</v>
      </c>
      <c r="AR174" s="1953">
        <f>+COUNTIF(F174:AJ174,"外")</f>
        <v>0</v>
      </c>
    </row>
    <row r="175" spans="2:44" s="1866" customFormat="1">
      <c r="B175" s="4186"/>
      <c r="C175" s="4189"/>
      <c r="D175" s="1960" t="s">
        <v>2490</v>
      </c>
      <c r="E175" s="1946"/>
      <c r="F175" s="1998"/>
      <c r="G175" s="1956"/>
      <c r="H175" s="1956"/>
      <c r="I175" s="1956"/>
      <c r="J175" s="1956"/>
      <c r="K175" s="1956"/>
      <c r="L175" s="1956"/>
      <c r="M175" s="1956"/>
      <c r="N175" s="1956"/>
      <c r="O175" s="1956"/>
      <c r="P175" s="1956"/>
      <c r="Q175" s="1956"/>
      <c r="R175" s="1956"/>
      <c r="S175" s="1956"/>
      <c r="T175" s="1956"/>
      <c r="U175" s="1956"/>
      <c r="V175" s="1956"/>
      <c r="W175" s="1956"/>
      <c r="X175" s="1956"/>
      <c r="Y175" s="1956"/>
      <c r="Z175" s="1956"/>
      <c r="AA175" s="1956"/>
      <c r="AB175" s="1956"/>
      <c r="AC175" s="1956"/>
      <c r="AD175" s="1956"/>
      <c r="AE175" s="1956"/>
      <c r="AF175" s="1956"/>
      <c r="AG175" s="1999"/>
      <c r="AH175" s="1999"/>
      <c r="AI175" s="1999"/>
      <c r="AJ175" s="1999"/>
      <c r="AK175" s="1950">
        <f t="shared" si="113"/>
        <v>0</v>
      </c>
      <c r="AL175" s="1951">
        <f t="shared" si="114"/>
        <v>0</v>
      </c>
      <c r="AM175" s="1951">
        <f t="shared" si="115"/>
        <v>0</v>
      </c>
      <c r="AN175" s="1952" t="str">
        <f t="shared" si="116"/>
        <v/>
      </c>
      <c r="AO175" s="4192"/>
      <c r="AP175" s="1838"/>
      <c r="AQ175" s="1953">
        <f>+COUNTIF(F175:AJ175,"－")</f>
        <v>0</v>
      </c>
      <c r="AR175" s="1953">
        <f t="shared" ref="AR175:AR178" si="117">+COUNTIF(F175:AJ175,"外")</f>
        <v>0</v>
      </c>
    </row>
    <row r="176" spans="2:44" s="1866" customFormat="1">
      <c r="B176" s="4186"/>
      <c r="C176" s="4189"/>
      <c r="D176" s="1960" t="s">
        <v>2491</v>
      </c>
      <c r="E176" s="1961"/>
      <c r="F176" s="1998"/>
      <c r="G176" s="1956"/>
      <c r="H176" s="1956"/>
      <c r="I176" s="1956"/>
      <c r="J176" s="1956"/>
      <c r="K176" s="1956"/>
      <c r="L176" s="1956"/>
      <c r="M176" s="1956"/>
      <c r="N176" s="1956"/>
      <c r="O176" s="1956"/>
      <c r="P176" s="1956"/>
      <c r="Q176" s="1956"/>
      <c r="R176" s="1956"/>
      <c r="S176" s="1956"/>
      <c r="T176" s="1956"/>
      <c r="U176" s="1956"/>
      <c r="V176" s="1956"/>
      <c r="W176" s="1956"/>
      <c r="X176" s="1956"/>
      <c r="Y176" s="1956"/>
      <c r="Z176" s="1956"/>
      <c r="AA176" s="1956"/>
      <c r="AB176" s="1956"/>
      <c r="AC176" s="1956"/>
      <c r="AD176" s="1956"/>
      <c r="AE176" s="1956"/>
      <c r="AF176" s="1956"/>
      <c r="AG176" s="1956"/>
      <c r="AH176" s="1999"/>
      <c r="AI176" s="1999"/>
      <c r="AJ176" s="1999"/>
      <c r="AK176" s="1950">
        <f t="shared" si="113"/>
        <v>0</v>
      </c>
      <c r="AL176" s="1951">
        <f t="shared" si="114"/>
        <v>0</v>
      </c>
      <c r="AM176" s="1951">
        <f t="shared" si="115"/>
        <v>0</v>
      </c>
      <c r="AN176" s="1952" t="str">
        <f t="shared" si="116"/>
        <v/>
      </c>
      <c r="AO176" s="4192"/>
      <c r="AP176" s="1838"/>
      <c r="AQ176" s="1953">
        <f>+COUNTIF(F176:AJ176,"－")</f>
        <v>0</v>
      </c>
      <c r="AR176" s="1953">
        <f t="shared" si="117"/>
        <v>0</v>
      </c>
    </row>
    <row r="177" spans="2:44" s="1866" customFormat="1">
      <c r="B177" s="4186"/>
      <c r="C177" s="4189"/>
      <c r="D177" s="1960" t="s">
        <v>2492</v>
      </c>
      <c r="E177" s="1946"/>
      <c r="F177" s="1998"/>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1956"/>
      <c r="AE177" s="1956"/>
      <c r="AF177" s="1956"/>
      <c r="AG177" s="1956"/>
      <c r="AH177" s="1956"/>
      <c r="AI177" s="1956"/>
      <c r="AJ177" s="1956"/>
      <c r="AK177" s="1950">
        <f t="shared" si="113"/>
        <v>0</v>
      </c>
      <c r="AL177" s="1951">
        <f t="shared" si="114"/>
        <v>0</v>
      </c>
      <c r="AM177" s="1951">
        <f t="shared" si="115"/>
        <v>0</v>
      </c>
      <c r="AN177" s="1952" t="str">
        <f t="shared" si="116"/>
        <v/>
      </c>
      <c r="AO177" s="4192"/>
      <c r="AP177" s="1838"/>
      <c r="AQ177" s="1953">
        <f t="shared" ref="AQ177:AQ178" si="118">+COUNTIF(F177:AJ177,"－")</f>
        <v>0</v>
      </c>
      <c r="AR177" s="1953">
        <f t="shared" si="117"/>
        <v>0</v>
      </c>
    </row>
    <row r="178" spans="2:44" s="1866" customFormat="1">
      <c r="B178" s="4187"/>
      <c r="C178" s="4190"/>
      <c r="D178" s="1962">
        <f>E$29</f>
        <v>0</v>
      </c>
      <c r="E178" s="1963"/>
      <c r="F178" s="2010"/>
      <c r="G178" s="1966"/>
      <c r="H178" s="1966"/>
      <c r="I178" s="1966"/>
      <c r="J178" s="1966"/>
      <c r="K178" s="1966"/>
      <c r="L178" s="1966"/>
      <c r="M178" s="1966"/>
      <c r="N178" s="1966"/>
      <c r="O178" s="1966"/>
      <c r="P178" s="1966"/>
      <c r="Q178" s="1966"/>
      <c r="R178" s="1966"/>
      <c r="S178" s="1966"/>
      <c r="T178" s="1966"/>
      <c r="U178" s="1966"/>
      <c r="V178" s="1966"/>
      <c r="W178" s="1966"/>
      <c r="X178" s="1966"/>
      <c r="Y178" s="1966"/>
      <c r="Z178" s="1966"/>
      <c r="AA178" s="1966"/>
      <c r="AB178" s="1966"/>
      <c r="AC178" s="1966"/>
      <c r="AD178" s="1966"/>
      <c r="AE178" s="1966"/>
      <c r="AF178" s="1966"/>
      <c r="AG178" s="1967"/>
      <c r="AH178" s="1967"/>
      <c r="AI178" s="1967"/>
      <c r="AJ178" s="1967"/>
      <c r="AK178" s="1950">
        <f t="shared" si="113"/>
        <v>0</v>
      </c>
      <c r="AL178" s="1951">
        <f t="shared" si="114"/>
        <v>0</v>
      </c>
      <c r="AM178" s="1968">
        <f t="shared" si="115"/>
        <v>0</v>
      </c>
      <c r="AN178" s="1952" t="str">
        <f t="shared" si="116"/>
        <v/>
      </c>
      <c r="AO178" s="4192"/>
      <c r="AP178" s="1838"/>
      <c r="AQ178" s="1953">
        <f t="shared" si="118"/>
        <v>0</v>
      </c>
      <c r="AR178" s="1953">
        <f t="shared" si="117"/>
        <v>0</v>
      </c>
    </row>
    <row r="179" spans="2:44" s="1866" customFormat="1" ht="15" customHeight="1">
      <c r="B179" s="4185" t="s">
        <v>2493</v>
      </c>
      <c r="C179" s="4188" t="s">
        <v>2494</v>
      </c>
      <c r="D179" s="1939" t="s">
        <v>2472</v>
      </c>
      <c r="E179" s="1969" t="s">
        <v>2458</v>
      </c>
      <c r="F179" s="1941"/>
      <c r="G179" s="1942"/>
      <c r="H179" s="1942"/>
      <c r="I179" s="1942"/>
      <c r="J179" s="1942"/>
      <c r="K179" s="1942"/>
      <c r="L179" s="1942"/>
      <c r="M179" s="1942"/>
      <c r="N179" s="1942"/>
      <c r="O179" s="1942"/>
      <c r="P179" s="1942"/>
      <c r="Q179" s="1942"/>
      <c r="R179" s="1942"/>
      <c r="S179" s="1942"/>
      <c r="T179" s="1942"/>
      <c r="U179" s="1942"/>
      <c r="V179" s="1942"/>
      <c r="W179" s="1942"/>
      <c r="X179" s="1942"/>
      <c r="Y179" s="1942"/>
      <c r="Z179" s="1942"/>
      <c r="AA179" s="1942"/>
      <c r="AB179" s="1942"/>
      <c r="AC179" s="1942"/>
      <c r="AD179" s="1942"/>
      <c r="AE179" s="1942"/>
      <c r="AF179" s="1942"/>
      <c r="AG179" s="1970"/>
      <c r="AH179" s="1970"/>
      <c r="AI179" s="1970"/>
      <c r="AJ179" s="1970"/>
      <c r="AK179" s="1971"/>
      <c r="AL179" s="1953"/>
      <c r="AM179" s="1972"/>
      <c r="AN179" s="1973"/>
      <c r="AO179" s="4192"/>
      <c r="AP179" s="1838"/>
      <c r="AQ179" s="1893"/>
      <c r="AR179" s="1893"/>
    </row>
    <row r="180" spans="2:44" s="1866" customFormat="1">
      <c r="B180" s="4186"/>
      <c r="C180" s="4189"/>
      <c r="D180" s="1974" t="s">
        <v>2488</v>
      </c>
      <c r="E180" s="1946"/>
      <c r="F180" s="1996"/>
      <c r="G180" s="2003"/>
      <c r="H180" s="2003"/>
      <c r="I180" s="2003"/>
      <c r="J180" s="2003"/>
      <c r="K180" s="2003"/>
      <c r="L180" s="2003"/>
      <c r="M180" s="2003"/>
      <c r="N180" s="2003"/>
      <c r="O180" s="2003"/>
      <c r="P180" s="2003"/>
      <c r="Q180" s="2003"/>
      <c r="R180" s="2003"/>
      <c r="S180" s="2003"/>
      <c r="T180" s="2003"/>
      <c r="U180" s="2003"/>
      <c r="V180" s="2003"/>
      <c r="W180" s="2003"/>
      <c r="X180" s="2003"/>
      <c r="Y180" s="2003"/>
      <c r="Z180" s="2003"/>
      <c r="AA180" s="2003"/>
      <c r="AB180" s="2003"/>
      <c r="AC180" s="2003"/>
      <c r="AD180" s="2003"/>
      <c r="AE180" s="2003"/>
      <c r="AF180" s="2003"/>
      <c r="AG180" s="2003"/>
      <c r="AH180" s="2003"/>
      <c r="AI180" s="2003"/>
      <c r="AJ180" s="2003"/>
      <c r="AK180" s="1950">
        <f>IF(D180="","",COUNT($F$170:$AJ$170)-AL180)</f>
        <v>0</v>
      </c>
      <c r="AL180" s="1951">
        <f>IF(D180="","",AQ180+AR180)</f>
        <v>0</v>
      </c>
      <c r="AM180" s="1951">
        <f>IF(D180="","",COUNTIF(F180:AJ180,"休"))</f>
        <v>0</v>
      </c>
      <c r="AN180" s="1952" t="str">
        <f>IF(D180="","",IFERROR(ROUND(AM180/AK180,3),""))</f>
        <v/>
      </c>
      <c r="AO180" s="4192"/>
      <c r="AP180" s="1838"/>
      <c r="AQ180" s="1953">
        <f>+COUNTIF(F180:AJ180,"－")</f>
        <v>0</v>
      </c>
      <c r="AR180" s="1953">
        <f>+COUNTIF(F180:AJ180,"外")</f>
        <v>0</v>
      </c>
    </row>
    <row r="181" spans="2:44" s="1866" customFormat="1">
      <c r="B181" s="4186"/>
      <c r="C181" s="4189"/>
      <c r="D181" s="1954" t="s">
        <v>2489</v>
      </c>
      <c r="E181" s="1975"/>
      <c r="F181" s="2005"/>
      <c r="G181" s="1966"/>
      <c r="H181" s="1978"/>
      <c r="I181" s="1978"/>
      <c r="J181" s="1966"/>
      <c r="K181" s="1966"/>
      <c r="L181" s="1966"/>
      <c r="M181" s="1966"/>
      <c r="N181" s="1966"/>
      <c r="O181" s="1978"/>
      <c r="P181" s="1978"/>
      <c r="Q181" s="1966"/>
      <c r="R181" s="1966"/>
      <c r="S181" s="1966"/>
      <c r="T181" s="1966"/>
      <c r="U181" s="1966"/>
      <c r="V181" s="1978"/>
      <c r="W181" s="1978"/>
      <c r="X181" s="1966"/>
      <c r="Y181" s="1966"/>
      <c r="Z181" s="1966"/>
      <c r="AA181" s="1966"/>
      <c r="AB181" s="1966"/>
      <c r="AC181" s="1978"/>
      <c r="AD181" s="1978"/>
      <c r="AE181" s="1966"/>
      <c r="AF181" s="1966"/>
      <c r="AG181" s="1966"/>
      <c r="AH181" s="1966"/>
      <c r="AI181" s="1966"/>
      <c r="AJ181" s="1966"/>
      <c r="AK181" s="1950">
        <f t="shared" ref="AK181:AK183" si="119">IF(D181="","",COUNT($F$170:$AJ$170)-AL181)</f>
        <v>0</v>
      </c>
      <c r="AL181" s="1951">
        <f t="shared" ref="AL181:AL183" si="120">IF(D181="","",AQ181+AR181)</f>
        <v>0</v>
      </c>
      <c r="AM181" s="1951">
        <f t="shared" ref="AM181:AM183" si="121">IF(D181="","",COUNTIF(F181:AJ181,"休"))</f>
        <v>0</v>
      </c>
      <c r="AN181" s="1952" t="str">
        <f t="shared" ref="AN181:AN183" si="122">IF(D181="","",IFERROR(ROUND(AM181/AK181,3),""))</f>
        <v/>
      </c>
      <c r="AO181" s="4192"/>
      <c r="AP181" s="1838"/>
      <c r="AQ181" s="1953">
        <f>+COUNTIF(F181:AJ181,"－")</f>
        <v>0</v>
      </c>
      <c r="AR181" s="1953">
        <f>+COUNTIF(F181:AJ181,"外")</f>
        <v>0</v>
      </c>
    </row>
    <row r="182" spans="2:44" s="1866" customFormat="1">
      <c r="B182" s="4186"/>
      <c r="C182" s="4189"/>
      <c r="D182" s="1838"/>
      <c r="E182" s="1975"/>
      <c r="F182" s="1998"/>
      <c r="G182" s="1956"/>
      <c r="H182" s="1956"/>
      <c r="I182" s="1956"/>
      <c r="J182" s="1956"/>
      <c r="K182" s="1956"/>
      <c r="L182" s="1956"/>
      <c r="M182" s="1956"/>
      <c r="N182" s="1956"/>
      <c r="O182" s="1956"/>
      <c r="P182" s="1956"/>
      <c r="Q182" s="1956"/>
      <c r="R182" s="1956"/>
      <c r="S182" s="1956"/>
      <c r="T182" s="1956"/>
      <c r="U182" s="1956"/>
      <c r="V182" s="1956"/>
      <c r="W182" s="1956"/>
      <c r="X182" s="1956"/>
      <c r="Y182" s="1956"/>
      <c r="Z182" s="1956"/>
      <c r="AA182" s="1956"/>
      <c r="AB182" s="1956"/>
      <c r="AC182" s="1956"/>
      <c r="AD182" s="1956"/>
      <c r="AE182" s="1956"/>
      <c r="AF182" s="1956"/>
      <c r="AG182" s="1957"/>
      <c r="AH182" s="1957"/>
      <c r="AI182" s="1957"/>
      <c r="AJ182" s="1957"/>
      <c r="AK182" s="1950" t="str">
        <f t="shared" si="119"/>
        <v/>
      </c>
      <c r="AL182" s="1951" t="str">
        <f t="shared" si="120"/>
        <v/>
      </c>
      <c r="AM182" s="1951" t="str">
        <f t="shared" si="121"/>
        <v/>
      </c>
      <c r="AN182" s="1952" t="str">
        <f t="shared" si="122"/>
        <v/>
      </c>
      <c r="AO182" s="4192"/>
      <c r="AP182" s="1838"/>
      <c r="AQ182" s="1953">
        <f>+COUNTIF(F182:AJ182,"－")</f>
        <v>0</v>
      </c>
      <c r="AR182" s="1953">
        <f>+COUNTIF(F182:AJ182,"外")</f>
        <v>0</v>
      </c>
    </row>
    <row r="183" spans="2:44" s="1866" customFormat="1">
      <c r="B183" s="4186"/>
      <c r="C183" s="4190"/>
      <c r="D183" s="1976"/>
      <c r="E183" s="1977"/>
      <c r="F183" s="2011"/>
      <c r="G183" s="1978"/>
      <c r="H183" s="1978"/>
      <c r="I183" s="1978"/>
      <c r="J183" s="1978"/>
      <c r="K183" s="1978"/>
      <c r="L183" s="1978"/>
      <c r="M183" s="1978"/>
      <c r="N183" s="1978"/>
      <c r="O183" s="1978"/>
      <c r="P183" s="1978"/>
      <c r="Q183" s="1978"/>
      <c r="R183" s="1978"/>
      <c r="S183" s="1978"/>
      <c r="T183" s="1978"/>
      <c r="U183" s="1978"/>
      <c r="V183" s="1978"/>
      <c r="W183" s="1978"/>
      <c r="X183" s="1978"/>
      <c r="Y183" s="1978"/>
      <c r="Z183" s="1978"/>
      <c r="AA183" s="1978"/>
      <c r="AB183" s="1978"/>
      <c r="AC183" s="1978"/>
      <c r="AD183" s="1978"/>
      <c r="AE183" s="1978"/>
      <c r="AF183" s="1978"/>
      <c r="AG183" s="1949"/>
      <c r="AH183" s="1949"/>
      <c r="AI183" s="1949"/>
      <c r="AJ183" s="1949"/>
      <c r="AK183" s="1950" t="str">
        <f t="shared" si="119"/>
        <v/>
      </c>
      <c r="AL183" s="1951" t="str">
        <f t="shared" si="120"/>
        <v/>
      </c>
      <c r="AM183" s="1951" t="str">
        <f t="shared" si="121"/>
        <v/>
      </c>
      <c r="AN183" s="1952" t="str">
        <f t="shared" si="122"/>
        <v/>
      </c>
      <c r="AO183" s="4192"/>
      <c r="AP183" s="1838"/>
      <c r="AQ183" s="1953">
        <f>+COUNTIF(F183:AJ183,"－")</f>
        <v>0</v>
      </c>
      <c r="AR183" s="1953">
        <f>+COUNTIF(F183:AJ183,"外")</f>
        <v>0</v>
      </c>
    </row>
    <row r="184" spans="2:44" s="1866" customFormat="1" ht="15" customHeight="1">
      <c r="B184" s="4186"/>
      <c r="C184" s="4188" t="s">
        <v>2495</v>
      </c>
      <c r="D184" s="1939" t="s">
        <v>2472</v>
      </c>
      <c r="E184" s="1979" t="s">
        <v>2458</v>
      </c>
      <c r="F184" s="1941"/>
      <c r="G184" s="1942"/>
      <c r="H184" s="1942"/>
      <c r="I184" s="1942"/>
      <c r="J184" s="1942"/>
      <c r="K184" s="1942"/>
      <c r="L184" s="1942"/>
      <c r="M184" s="1942"/>
      <c r="N184" s="1942"/>
      <c r="O184" s="1942"/>
      <c r="P184" s="1942"/>
      <c r="Q184" s="1942"/>
      <c r="R184" s="1942"/>
      <c r="S184" s="1942"/>
      <c r="T184" s="1942"/>
      <c r="U184" s="1942"/>
      <c r="V184" s="1942"/>
      <c r="W184" s="1942"/>
      <c r="X184" s="1942"/>
      <c r="Y184" s="1942"/>
      <c r="Z184" s="1942"/>
      <c r="AA184" s="1942"/>
      <c r="AB184" s="1942"/>
      <c r="AC184" s="1942"/>
      <c r="AD184" s="1942"/>
      <c r="AE184" s="1942"/>
      <c r="AF184" s="1942"/>
      <c r="AG184" s="1970"/>
      <c r="AH184" s="1970"/>
      <c r="AI184" s="1970"/>
      <c r="AJ184" s="1970"/>
      <c r="AK184" s="1971"/>
      <c r="AL184" s="1953"/>
      <c r="AM184" s="1980"/>
      <c r="AN184" s="1973"/>
      <c r="AO184" s="4192"/>
      <c r="AP184" s="1838"/>
      <c r="AQ184" s="1893"/>
      <c r="AR184" s="1893"/>
    </row>
    <row r="185" spans="2:44" s="1866" customFormat="1">
      <c r="B185" s="4186"/>
      <c r="C185" s="4189"/>
      <c r="D185" s="1981" t="s">
        <v>2489</v>
      </c>
      <c r="E185" s="1946"/>
      <c r="F185" s="1947"/>
      <c r="G185" s="1948"/>
      <c r="H185" s="1948"/>
      <c r="I185" s="2003"/>
      <c r="J185" s="2003"/>
      <c r="K185" s="1948"/>
      <c r="L185" s="1948"/>
      <c r="M185" s="1948"/>
      <c r="N185" s="1948"/>
      <c r="O185" s="2003"/>
      <c r="P185" s="2003"/>
      <c r="Q185" s="1948"/>
      <c r="R185" s="1948"/>
      <c r="S185" s="1948"/>
      <c r="T185" s="1948"/>
      <c r="U185" s="2003"/>
      <c r="V185" s="2003"/>
      <c r="W185" s="1948"/>
      <c r="X185" s="1948"/>
      <c r="Y185" s="1948"/>
      <c r="Z185" s="1948"/>
      <c r="AA185" s="2003"/>
      <c r="AB185" s="2003"/>
      <c r="AC185" s="1948"/>
      <c r="AD185" s="1948"/>
      <c r="AE185" s="1948"/>
      <c r="AF185" s="1948"/>
      <c r="AG185" s="2003"/>
      <c r="AH185" s="2003"/>
      <c r="AI185" s="1948"/>
      <c r="AJ185" s="1948"/>
      <c r="AK185" s="1950">
        <f>IF(D185="","",COUNT($F$170:$AJ$170)-AL185)</f>
        <v>0</v>
      </c>
      <c r="AL185" s="1951">
        <f>IF(D185="","",AQ185+AR185)</f>
        <v>0</v>
      </c>
      <c r="AM185" s="1951">
        <f>IF(D185="","",COUNTIF(F185:AJ185,"休"))</f>
        <v>0</v>
      </c>
      <c r="AN185" s="1952" t="str">
        <f>IF(D185="","",IFERROR(ROUND(AM185/AK185,3),""))</f>
        <v/>
      </c>
      <c r="AO185" s="4192"/>
      <c r="AP185" s="1838"/>
      <c r="AQ185" s="1953">
        <f>+COUNTIF(F185:AJ185,"－")</f>
        <v>0</v>
      </c>
      <c r="AR185" s="1953">
        <f>+COUNTIF(F185:AJ185,"外")</f>
        <v>0</v>
      </c>
    </row>
    <row r="186" spans="2:44" s="1866" customFormat="1">
      <c r="B186" s="4186"/>
      <c r="C186" s="4189"/>
      <c r="D186" s="1838"/>
      <c r="E186" s="1975"/>
      <c r="F186" s="1955"/>
      <c r="G186" s="1956"/>
      <c r="H186" s="1956"/>
      <c r="I186" s="1956"/>
      <c r="J186" s="1956"/>
      <c r="K186" s="1956"/>
      <c r="L186" s="1956"/>
      <c r="M186" s="1956"/>
      <c r="N186" s="1956"/>
      <c r="O186" s="1956"/>
      <c r="P186" s="1956"/>
      <c r="Q186" s="1956"/>
      <c r="R186" s="1956"/>
      <c r="S186" s="1956"/>
      <c r="T186" s="1956"/>
      <c r="U186" s="1956"/>
      <c r="V186" s="1956"/>
      <c r="W186" s="1956"/>
      <c r="X186" s="1956"/>
      <c r="Y186" s="1956"/>
      <c r="Z186" s="1956"/>
      <c r="AA186" s="1956"/>
      <c r="AB186" s="1956"/>
      <c r="AC186" s="1956"/>
      <c r="AD186" s="1956"/>
      <c r="AE186" s="1956"/>
      <c r="AF186" s="1956"/>
      <c r="AG186" s="1957"/>
      <c r="AH186" s="1957"/>
      <c r="AI186" s="1957"/>
      <c r="AJ186" s="1957"/>
      <c r="AK186" s="1950" t="str">
        <f t="shared" ref="AK186:AK188" si="123">IF(D186="","",COUNT($F$170:$AJ$170)-AL186)</f>
        <v/>
      </c>
      <c r="AL186" s="1951" t="str">
        <f t="shared" ref="AL186:AL188" si="124">IF(D186="","",AQ186+AR186)</f>
        <v/>
      </c>
      <c r="AM186" s="1951" t="str">
        <f t="shared" ref="AM186:AM188" si="125">IF(D186="","",COUNTIF(F186:AJ186,"休"))</f>
        <v/>
      </c>
      <c r="AN186" s="1952" t="str">
        <f t="shared" ref="AN186:AN188" si="126">IF(D186="","",IFERROR(ROUND(AM186/AK186,3),""))</f>
        <v/>
      </c>
      <c r="AO186" s="4192"/>
      <c r="AP186" s="1838"/>
      <c r="AQ186" s="1953">
        <f>+COUNTIF(F186:AJ186,"－")</f>
        <v>0</v>
      </c>
      <c r="AR186" s="1953">
        <f>+COUNTIF(F186:AJ186,"外")</f>
        <v>0</v>
      </c>
    </row>
    <row r="187" spans="2:44" s="1866" customFormat="1">
      <c r="B187" s="4186"/>
      <c r="C187" s="4189"/>
      <c r="D187" s="1983"/>
      <c r="E187" s="1975"/>
      <c r="F187" s="1955"/>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1956"/>
      <c r="AG187" s="1957"/>
      <c r="AH187" s="1957"/>
      <c r="AI187" s="1957"/>
      <c r="AJ187" s="1957"/>
      <c r="AK187" s="1950" t="str">
        <f t="shared" si="123"/>
        <v/>
      </c>
      <c r="AL187" s="1951" t="str">
        <f t="shared" si="124"/>
        <v/>
      </c>
      <c r="AM187" s="1951" t="str">
        <f t="shared" si="125"/>
        <v/>
      </c>
      <c r="AN187" s="1952" t="str">
        <f t="shared" si="126"/>
        <v/>
      </c>
      <c r="AO187" s="4192"/>
      <c r="AP187" s="1838"/>
      <c r="AQ187" s="1953">
        <f>+COUNTIF(F187:AJ187,"－")</f>
        <v>0</v>
      </c>
      <c r="AR187" s="1953">
        <f>+COUNTIF(F187:AJ187,"外")</f>
        <v>0</v>
      </c>
    </row>
    <row r="188" spans="2:44" s="1866" customFormat="1" ht="13.8" thickBot="1">
      <c r="B188" s="4187"/>
      <c r="C188" s="4190"/>
      <c r="D188" s="1976"/>
      <c r="E188" s="1977"/>
      <c r="F188" s="2010"/>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1965"/>
      <c r="AD188" s="1965"/>
      <c r="AE188" s="1965"/>
      <c r="AF188" s="1965"/>
      <c r="AG188" s="1985"/>
      <c r="AH188" s="1985"/>
      <c r="AI188" s="1985"/>
      <c r="AJ188" s="1985"/>
      <c r="AK188" s="1986" t="str">
        <f t="shared" si="123"/>
        <v/>
      </c>
      <c r="AL188" s="1968" t="str">
        <f t="shared" si="124"/>
        <v/>
      </c>
      <c r="AM188" s="1968" t="str">
        <f t="shared" si="125"/>
        <v/>
      </c>
      <c r="AN188" s="1952" t="str">
        <f t="shared" si="126"/>
        <v/>
      </c>
      <c r="AO188" s="4193"/>
      <c r="AP188" s="1838"/>
      <c r="AQ188" s="1953">
        <f>+COUNTIF(F188:AJ188,"－")</f>
        <v>0</v>
      </c>
      <c r="AR188" s="1953">
        <f>+COUNTIF(F188:AJ188,"外")</f>
        <v>0</v>
      </c>
    </row>
    <row r="189" spans="2:44" ht="13.8" thickBot="1">
      <c r="B189" s="1988"/>
      <c r="C189" s="1989"/>
      <c r="D189" s="1983"/>
      <c r="E189" s="1854"/>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1949"/>
      <c r="AD189" s="1949"/>
      <c r="AE189" s="1949"/>
      <c r="AF189" s="1949"/>
      <c r="AG189" s="1949"/>
      <c r="AH189" s="1949"/>
      <c r="AI189" s="1949"/>
      <c r="AJ189" s="1949"/>
      <c r="AK189" s="1990"/>
      <c r="AL189" s="1991"/>
      <c r="AN189" s="1992" t="s">
        <v>2459</v>
      </c>
      <c r="AO189" s="1993" t="e">
        <f>IF(AO173&gt;=0.285,"OK","NG")</f>
        <v>#DIV/0!</v>
      </c>
      <c r="AQ189" s="1991"/>
      <c r="AR189" s="1991"/>
    </row>
    <row r="190" spans="2:44">
      <c r="B190" s="1988"/>
      <c r="C190" s="1989"/>
      <c r="D190" s="1983"/>
      <c r="E190" s="1854"/>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1949"/>
      <c r="AD190" s="1949"/>
      <c r="AE190" s="1949"/>
      <c r="AF190" s="1949"/>
      <c r="AG190" s="1949"/>
      <c r="AH190" s="1949"/>
      <c r="AI190" s="1949"/>
      <c r="AJ190" s="1949"/>
      <c r="AK190" s="1990"/>
      <c r="AL190" s="1991"/>
      <c r="AN190" s="2014"/>
      <c r="AO190" s="1952"/>
      <c r="AQ190" s="1991"/>
      <c r="AR190" s="1991"/>
    </row>
    <row r="191" spans="2:44" hidden="1">
      <c r="F191" s="1836" t="e">
        <f>YEAR(F194)</f>
        <v>#VALUE!</v>
      </c>
      <c r="G191" s="1836" t="e">
        <f>MONTH(F194)</f>
        <v>#VALUE!</v>
      </c>
    </row>
    <row r="192" spans="2:44">
      <c r="B192" s="4194"/>
      <c r="C192" s="4195"/>
      <c r="D192" s="4196"/>
      <c r="E192" s="1840" t="s">
        <v>2454</v>
      </c>
      <c r="F192" s="4126" t="e">
        <f>F194</f>
        <v>#VALUE!</v>
      </c>
      <c r="G192" s="4088"/>
      <c r="H192" s="4088"/>
      <c r="I192" s="4088"/>
      <c r="J192" s="4088"/>
      <c r="K192" s="4088"/>
      <c r="L192" s="4088"/>
      <c r="M192" s="4088"/>
      <c r="N192" s="4088"/>
      <c r="O192" s="4088"/>
      <c r="P192" s="4088"/>
      <c r="Q192" s="4088"/>
      <c r="R192" s="4088"/>
      <c r="S192" s="4088"/>
      <c r="T192" s="4088"/>
      <c r="U192" s="4088"/>
      <c r="V192" s="4088"/>
      <c r="W192" s="4088"/>
      <c r="X192" s="4088"/>
      <c r="Y192" s="4088"/>
      <c r="Z192" s="4088"/>
      <c r="AA192" s="4088"/>
      <c r="AB192" s="4088"/>
      <c r="AC192" s="4088"/>
      <c r="AD192" s="4088"/>
      <c r="AE192" s="4088"/>
      <c r="AF192" s="4088"/>
      <c r="AG192" s="4088"/>
      <c r="AH192" s="4088"/>
      <c r="AI192" s="4088"/>
      <c r="AJ192" s="4088"/>
      <c r="AK192" s="4203" t="s">
        <v>2496</v>
      </c>
      <c r="AL192" s="4206" t="s">
        <v>2497</v>
      </c>
      <c r="AM192" s="4209" t="s">
        <v>2474</v>
      </c>
      <c r="AN192" s="4157" t="s">
        <v>2498</v>
      </c>
      <c r="AO192" s="4155" t="s">
        <v>2499</v>
      </c>
      <c r="AQ192" s="4181" t="s">
        <v>2500</v>
      </c>
      <c r="AR192" s="4181" t="s">
        <v>2501</v>
      </c>
    </row>
    <row r="193" spans="2:44" ht="13.5" hidden="1" customHeight="1">
      <c r="B193" s="4197"/>
      <c r="C193" s="4198"/>
      <c r="D193" s="4199"/>
      <c r="E193" s="1884"/>
      <c r="F193" s="1862" t="e">
        <f>DATE($F191,$G191,1)</f>
        <v>#VALUE!</v>
      </c>
      <c r="G193" s="1862" t="e">
        <f t="shared" ref="G193:AJ193" si="127">F193+1</f>
        <v>#VALUE!</v>
      </c>
      <c r="H193" s="1862" t="e">
        <f t="shared" si="127"/>
        <v>#VALUE!</v>
      </c>
      <c r="I193" s="1862" t="e">
        <f t="shared" si="127"/>
        <v>#VALUE!</v>
      </c>
      <c r="J193" s="1862" t="e">
        <f t="shared" si="127"/>
        <v>#VALUE!</v>
      </c>
      <c r="K193" s="1862" t="e">
        <f t="shared" si="127"/>
        <v>#VALUE!</v>
      </c>
      <c r="L193" s="1862" t="e">
        <f t="shared" si="127"/>
        <v>#VALUE!</v>
      </c>
      <c r="M193" s="1862" t="e">
        <f t="shared" si="127"/>
        <v>#VALUE!</v>
      </c>
      <c r="N193" s="1862" t="e">
        <f t="shared" si="127"/>
        <v>#VALUE!</v>
      </c>
      <c r="O193" s="1862" t="e">
        <f t="shared" si="127"/>
        <v>#VALUE!</v>
      </c>
      <c r="P193" s="1862" t="e">
        <f t="shared" si="127"/>
        <v>#VALUE!</v>
      </c>
      <c r="Q193" s="1862" t="e">
        <f t="shared" si="127"/>
        <v>#VALUE!</v>
      </c>
      <c r="R193" s="1862" t="e">
        <f t="shared" si="127"/>
        <v>#VALUE!</v>
      </c>
      <c r="S193" s="1862" t="e">
        <f t="shared" si="127"/>
        <v>#VALUE!</v>
      </c>
      <c r="T193" s="1862" t="e">
        <f t="shared" si="127"/>
        <v>#VALUE!</v>
      </c>
      <c r="U193" s="1862" t="e">
        <f t="shared" si="127"/>
        <v>#VALUE!</v>
      </c>
      <c r="V193" s="1862" t="e">
        <f t="shared" si="127"/>
        <v>#VALUE!</v>
      </c>
      <c r="W193" s="1862" t="e">
        <f t="shared" si="127"/>
        <v>#VALUE!</v>
      </c>
      <c r="X193" s="1862" t="e">
        <f t="shared" si="127"/>
        <v>#VALUE!</v>
      </c>
      <c r="Y193" s="1862" t="e">
        <f t="shared" si="127"/>
        <v>#VALUE!</v>
      </c>
      <c r="Z193" s="1862" t="e">
        <f t="shared" si="127"/>
        <v>#VALUE!</v>
      </c>
      <c r="AA193" s="1862" t="e">
        <f t="shared" si="127"/>
        <v>#VALUE!</v>
      </c>
      <c r="AB193" s="1862" t="e">
        <f t="shared" si="127"/>
        <v>#VALUE!</v>
      </c>
      <c r="AC193" s="1862" t="e">
        <f t="shared" si="127"/>
        <v>#VALUE!</v>
      </c>
      <c r="AD193" s="1862" t="e">
        <f t="shared" si="127"/>
        <v>#VALUE!</v>
      </c>
      <c r="AE193" s="1862" t="e">
        <f t="shared" si="127"/>
        <v>#VALUE!</v>
      </c>
      <c r="AF193" s="1862" t="e">
        <f t="shared" si="127"/>
        <v>#VALUE!</v>
      </c>
      <c r="AG193" s="1862" t="e">
        <f t="shared" si="127"/>
        <v>#VALUE!</v>
      </c>
      <c r="AH193" s="1862" t="e">
        <f t="shared" si="127"/>
        <v>#VALUE!</v>
      </c>
      <c r="AI193" s="1862" t="e">
        <f t="shared" si="127"/>
        <v>#VALUE!</v>
      </c>
      <c r="AJ193" s="1862" t="e">
        <f t="shared" si="127"/>
        <v>#VALUE!</v>
      </c>
      <c r="AK193" s="4204"/>
      <c r="AL193" s="4207"/>
      <c r="AM193" s="4210"/>
      <c r="AN193" s="4157"/>
      <c r="AO193" s="4155"/>
      <c r="AQ193" s="4181"/>
      <c r="AR193" s="4181"/>
    </row>
    <row r="194" spans="2:44">
      <c r="B194" s="4197"/>
      <c r="C194" s="4198"/>
      <c r="D194" s="4199"/>
      <c r="E194" s="1887" t="s">
        <v>2455</v>
      </c>
      <c r="F194" s="1888" t="e">
        <f>IF(EDATE(F169,1)&gt;$F$7,"",EDATE(F169,1))</f>
        <v>#VALUE!</v>
      </c>
      <c r="G194" s="1862" t="e">
        <f t="shared" ref="G194:AJ194" si="128">IF(G193&gt;$F$7,"",IF(F194=EOMONTH(DATE($F191,$G191,1),0),"",IF(F194="","",F194+1)))</f>
        <v>#VALUE!</v>
      </c>
      <c r="H194" s="1862" t="e">
        <f t="shared" si="128"/>
        <v>#VALUE!</v>
      </c>
      <c r="I194" s="1862" t="e">
        <f t="shared" si="128"/>
        <v>#VALUE!</v>
      </c>
      <c r="J194" s="1862" t="e">
        <f t="shared" si="128"/>
        <v>#VALUE!</v>
      </c>
      <c r="K194" s="1862" t="e">
        <f t="shared" si="128"/>
        <v>#VALUE!</v>
      </c>
      <c r="L194" s="1862" t="e">
        <f t="shared" si="128"/>
        <v>#VALUE!</v>
      </c>
      <c r="M194" s="1862" t="e">
        <f t="shared" si="128"/>
        <v>#VALUE!</v>
      </c>
      <c r="N194" s="1862" t="e">
        <f t="shared" si="128"/>
        <v>#VALUE!</v>
      </c>
      <c r="O194" s="1862" t="e">
        <f t="shared" si="128"/>
        <v>#VALUE!</v>
      </c>
      <c r="P194" s="1862" t="e">
        <f t="shared" si="128"/>
        <v>#VALUE!</v>
      </c>
      <c r="Q194" s="1862" t="e">
        <f t="shared" si="128"/>
        <v>#VALUE!</v>
      </c>
      <c r="R194" s="1862" t="e">
        <f t="shared" si="128"/>
        <v>#VALUE!</v>
      </c>
      <c r="S194" s="1862" t="e">
        <f t="shared" si="128"/>
        <v>#VALUE!</v>
      </c>
      <c r="T194" s="1862" t="e">
        <f t="shared" si="128"/>
        <v>#VALUE!</v>
      </c>
      <c r="U194" s="1862" t="e">
        <f t="shared" si="128"/>
        <v>#VALUE!</v>
      </c>
      <c r="V194" s="1862" t="e">
        <f t="shared" si="128"/>
        <v>#VALUE!</v>
      </c>
      <c r="W194" s="1862" t="e">
        <f t="shared" si="128"/>
        <v>#VALUE!</v>
      </c>
      <c r="X194" s="1862" t="e">
        <f t="shared" si="128"/>
        <v>#VALUE!</v>
      </c>
      <c r="Y194" s="1862" t="e">
        <f t="shared" si="128"/>
        <v>#VALUE!</v>
      </c>
      <c r="Z194" s="1862" t="e">
        <f t="shared" si="128"/>
        <v>#VALUE!</v>
      </c>
      <c r="AA194" s="1862" t="e">
        <f t="shared" si="128"/>
        <v>#VALUE!</v>
      </c>
      <c r="AB194" s="1862" t="e">
        <f t="shared" si="128"/>
        <v>#VALUE!</v>
      </c>
      <c r="AC194" s="1862" t="e">
        <f t="shared" si="128"/>
        <v>#VALUE!</v>
      </c>
      <c r="AD194" s="1862" t="e">
        <f t="shared" si="128"/>
        <v>#VALUE!</v>
      </c>
      <c r="AE194" s="1862" t="e">
        <f t="shared" si="128"/>
        <v>#VALUE!</v>
      </c>
      <c r="AF194" s="1862" t="e">
        <f t="shared" si="128"/>
        <v>#VALUE!</v>
      </c>
      <c r="AG194" s="1862" t="e">
        <f t="shared" si="128"/>
        <v>#VALUE!</v>
      </c>
      <c r="AH194" s="1862" t="e">
        <f t="shared" si="128"/>
        <v>#VALUE!</v>
      </c>
      <c r="AI194" s="1862" t="e">
        <f t="shared" si="128"/>
        <v>#VALUE!</v>
      </c>
      <c r="AJ194" s="1862" t="e">
        <f t="shared" si="128"/>
        <v>#VALUE!</v>
      </c>
      <c r="AK194" s="4204"/>
      <c r="AL194" s="4207"/>
      <c r="AM194" s="4210"/>
      <c r="AN194" s="4157"/>
      <c r="AO194" s="4155"/>
      <c r="AQ194" s="4181"/>
      <c r="AR194" s="4181"/>
    </row>
    <row r="195" spans="2:44" s="1866" customFormat="1">
      <c r="B195" s="4200"/>
      <c r="C195" s="4099"/>
      <c r="D195" s="4201"/>
      <c r="E195" s="1889" t="s">
        <v>1184</v>
      </c>
      <c r="F195" s="1865" t="str">
        <f>IFERROR(TEXT(WEEKDAY(+F194),"aaa"),"")</f>
        <v/>
      </c>
      <c r="G195" s="1865" t="str">
        <f t="shared" ref="G195:AJ195" si="129">IFERROR(TEXT(WEEKDAY(+G194),"aaa"),"")</f>
        <v/>
      </c>
      <c r="H195" s="1865" t="str">
        <f t="shared" si="129"/>
        <v/>
      </c>
      <c r="I195" s="1865" t="str">
        <f t="shared" si="129"/>
        <v/>
      </c>
      <c r="J195" s="1865" t="str">
        <f t="shared" si="129"/>
        <v/>
      </c>
      <c r="K195" s="1865" t="str">
        <f t="shared" si="129"/>
        <v/>
      </c>
      <c r="L195" s="1865" t="str">
        <f t="shared" si="129"/>
        <v/>
      </c>
      <c r="M195" s="1865" t="str">
        <f t="shared" si="129"/>
        <v/>
      </c>
      <c r="N195" s="1865" t="str">
        <f t="shared" si="129"/>
        <v/>
      </c>
      <c r="O195" s="1865" t="str">
        <f t="shared" si="129"/>
        <v/>
      </c>
      <c r="P195" s="1865" t="str">
        <f t="shared" si="129"/>
        <v/>
      </c>
      <c r="Q195" s="1865" t="str">
        <f t="shared" si="129"/>
        <v/>
      </c>
      <c r="R195" s="1865" t="str">
        <f t="shared" si="129"/>
        <v/>
      </c>
      <c r="S195" s="1865" t="str">
        <f t="shared" si="129"/>
        <v/>
      </c>
      <c r="T195" s="1865" t="str">
        <f t="shared" si="129"/>
        <v/>
      </c>
      <c r="U195" s="1865" t="str">
        <f t="shared" si="129"/>
        <v/>
      </c>
      <c r="V195" s="1865" t="str">
        <f t="shared" si="129"/>
        <v/>
      </c>
      <c r="W195" s="1865" t="str">
        <f t="shared" si="129"/>
        <v/>
      </c>
      <c r="X195" s="1865" t="str">
        <f t="shared" si="129"/>
        <v/>
      </c>
      <c r="Y195" s="1865" t="str">
        <f t="shared" si="129"/>
        <v/>
      </c>
      <c r="Z195" s="1865" t="str">
        <f t="shared" si="129"/>
        <v/>
      </c>
      <c r="AA195" s="1865" t="str">
        <f t="shared" si="129"/>
        <v/>
      </c>
      <c r="AB195" s="1865" t="str">
        <f t="shared" si="129"/>
        <v/>
      </c>
      <c r="AC195" s="1865" t="str">
        <f t="shared" si="129"/>
        <v/>
      </c>
      <c r="AD195" s="1865" t="str">
        <f t="shared" si="129"/>
        <v/>
      </c>
      <c r="AE195" s="1865" t="str">
        <f t="shared" si="129"/>
        <v/>
      </c>
      <c r="AF195" s="1865" t="str">
        <f t="shared" si="129"/>
        <v/>
      </c>
      <c r="AG195" s="1865" t="str">
        <f t="shared" si="129"/>
        <v/>
      </c>
      <c r="AH195" s="1865" t="str">
        <f t="shared" si="129"/>
        <v/>
      </c>
      <c r="AI195" s="1865" t="str">
        <f t="shared" si="129"/>
        <v/>
      </c>
      <c r="AJ195" s="1865" t="str">
        <f t="shared" si="129"/>
        <v/>
      </c>
      <c r="AK195" s="4204"/>
      <c r="AL195" s="4207"/>
      <c r="AM195" s="4210"/>
      <c r="AN195" s="4157"/>
      <c r="AO195" s="4155"/>
      <c r="AP195" s="1838"/>
      <c r="AQ195" s="4181"/>
      <c r="AR195" s="4181"/>
    </row>
    <row r="196" spans="2:44" s="1866" customFormat="1" ht="21" customHeight="1">
      <c r="B196" s="1994" t="s">
        <v>2502</v>
      </c>
      <c r="C196" s="1995" t="s">
        <v>2471</v>
      </c>
      <c r="D196" s="1939" t="s">
        <v>2472</v>
      </c>
      <c r="E196" s="1940" t="s">
        <v>2458</v>
      </c>
      <c r="F196" s="1941"/>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1942"/>
      <c r="AD196" s="1942"/>
      <c r="AE196" s="1942"/>
      <c r="AF196" s="1942"/>
      <c r="AG196" s="1970"/>
      <c r="AH196" s="1970"/>
      <c r="AI196" s="1970"/>
      <c r="AJ196" s="1970"/>
      <c r="AK196" s="4205"/>
      <c r="AL196" s="4208"/>
      <c r="AM196" s="4211"/>
      <c r="AN196" s="1944" t="s">
        <v>2484</v>
      </c>
      <c r="AO196" s="1943" t="s">
        <v>2485</v>
      </c>
      <c r="AP196" s="1838"/>
      <c r="AQ196" s="4182"/>
      <c r="AR196" s="4182"/>
    </row>
    <row r="197" spans="2:44" s="1866" customFormat="1" ht="13.5" customHeight="1">
      <c r="B197" s="4185" t="s">
        <v>2486</v>
      </c>
      <c r="C197" s="4188" t="s">
        <v>2487</v>
      </c>
      <c r="D197" s="1945" t="s">
        <v>2488</v>
      </c>
      <c r="E197" s="1946"/>
      <c r="F197" s="1947"/>
      <c r="G197" s="1948"/>
      <c r="H197" s="1948"/>
      <c r="I197" s="1948"/>
      <c r="J197" s="2003"/>
      <c r="K197" s="2003"/>
      <c r="L197" s="2003"/>
      <c r="M197" s="2003"/>
      <c r="N197" s="1948"/>
      <c r="O197" s="1948"/>
      <c r="P197" s="1948"/>
      <c r="Q197" s="2003"/>
      <c r="R197" s="2003"/>
      <c r="S197" s="2003"/>
      <c r="T197" s="2003"/>
      <c r="U197" s="1948"/>
      <c r="V197" s="1948"/>
      <c r="W197" s="1948"/>
      <c r="X197" s="2003"/>
      <c r="Y197" s="2003"/>
      <c r="Z197" s="2003"/>
      <c r="AA197" s="2003"/>
      <c r="AB197" s="1948"/>
      <c r="AC197" s="1948"/>
      <c r="AD197" s="2003"/>
      <c r="AE197" s="2003"/>
      <c r="AF197" s="2003"/>
      <c r="AG197" s="2003"/>
      <c r="AH197" s="2003"/>
      <c r="AI197" s="2003"/>
      <c r="AJ197" s="2009"/>
      <c r="AK197" s="1950">
        <f>IF(D197="","",COUNT($F$194:$AJ$194)-AL197)</f>
        <v>0</v>
      </c>
      <c r="AL197" s="1951">
        <f>IF(D197="","",AQ197+AR197)</f>
        <v>0</v>
      </c>
      <c r="AM197" s="1951">
        <f>IF(D197="","",COUNTIF(F197:AJ197,"休"))</f>
        <v>0</v>
      </c>
      <c r="AN197" s="1952" t="str">
        <f>IF(D197="","",IFERROR(ROUND(AM197/AK197,3),""))</f>
        <v/>
      </c>
      <c r="AO197" s="4191" t="e">
        <f>ROUND(AVERAGE(AN197:AN212),3)</f>
        <v>#DIV/0!</v>
      </c>
      <c r="AP197" s="1838"/>
      <c r="AQ197" s="1953">
        <f>+COUNTIF(F197:AJ197,"－")</f>
        <v>0</v>
      </c>
      <c r="AR197" s="1953">
        <f>+COUNTIF(F197:AJ197,"外")</f>
        <v>0</v>
      </c>
    </row>
    <row r="198" spans="2:44" s="1866" customFormat="1" ht="13.5" customHeight="1">
      <c r="B198" s="4186"/>
      <c r="C198" s="4189"/>
      <c r="D198" s="1954" t="s">
        <v>2489</v>
      </c>
      <c r="E198" s="1946"/>
      <c r="F198" s="1998"/>
      <c r="G198" s="1956"/>
      <c r="H198" s="1956"/>
      <c r="I198" s="1978"/>
      <c r="J198" s="1978"/>
      <c r="K198" s="1978"/>
      <c r="L198" s="1966"/>
      <c r="M198" s="1966"/>
      <c r="N198" s="1966"/>
      <c r="O198" s="1978"/>
      <c r="P198" s="1978"/>
      <c r="Q198" s="1978"/>
      <c r="R198" s="1978"/>
      <c r="S198" s="1966"/>
      <c r="T198" s="1966"/>
      <c r="U198" s="1966"/>
      <c r="V198" s="1978"/>
      <c r="W198" s="1978"/>
      <c r="X198" s="1978"/>
      <c r="Y198" s="1978"/>
      <c r="Z198" s="1966"/>
      <c r="AA198" s="1966"/>
      <c r="AB198" s="1966"/>
      <c r="AC198" s="1978"/>
      <c r="AD198" s="1978"/>
      <c r="AE198" s="1978"/>
      <c r="AF198" s="1978"/>
      <c r="AG198" s="1966"/>
      <c r="AH198" s="1966"/>
      <c r="AI198" s="1966"/>
      <c r="AJ198" s="1999"/>
      <c r="AK198" s="1950">
        <f t="shared" ref="AK198:AK202" si="130">IF(D198="","",COUNT($F$194:$AJ$194)-AL198)</f>
        <v>0</v>
      </c>
      <c r="AL198" s="1951">
        <f t="shared" ref="AL198:AL202" si="131">IF(D198="","",AQ198+AR198)</f>
        <v>0</v>
      </c>
      <c r="AM198" s="1951">
        <f t="shared" ref="AM198:AM202" si="132">IF(D198="","",COUNTIF(F198:AJ198,"休"))</f>
        <v>0</v>
      </c>
      <c r="AN198" s="1952" t="str">
        <f t="shared" ref="AN198:AN202" si="133">IF(D198="","",IFERROR(ROUND(AM198/AK198,3),""))</f>
        <v/>
      </c>
      <c r="AO198" s="4192"/>
      <c r="AP198" s="1838"/>
      <c r="AQ198" s="1953">
        <f>+COUNTIF(F198:AJ198,"－")</f>
        <v>0</v>
      </c>
      <c r="AR198" s="1953">
        <f>+COUNTIF(F198:AJ198,"外")</f>
        <v>0</v>
      </c>
    </row>
    <row r="199" spans="2:44" s="1866" customFormat="1">
      <c r="B199" s="4186"/>
      <c r="C199" s="4189"/>
      <c r="D199" s="1960" t="s">
        <v>2490</v>
      </c>
      <c r="E199" s="1946"/>
      <c r="F199" s="1998"/>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6"/>
      <c r="AF199" s="1956"/>
      <c r="AG199" s="1999"/>
      <c r="AH199" s="1999"/>
      <c r="AI199" s="1999"/>
      <c r="AJ199" s="1999"/>
      <c r="AK199" s="1950">
        <f t="shared" si="130"/>
        <v>0</v>
      </c>
      <c r="AL199" s="1951">
        <f t="shared" si="131"/>
        <v>0</v>
      </c>
      <c r="AM199" s="1951">
        <f t="shared" si="132"/>
        <v>0</v>
      </c>
      <c r="AN199" s="1952" t="str">
        <f t="shared" si="133"/>
        <v/>
      </c>
      <c r="AO199" s="4192"/>
      <c r="AP199" s="1838"/>
      <c r="AQ199" s="1953">
        <f>+COUNTIF(F199:AJ199,"－")</f>
        <v>0</v>
      </c>
      <c r="AR199" s="1953">
        <f t="shared" ref="AR199:AR202" si="134">+COUNTIF(F199:AJ199,"外")</f>
        <v>0</v>
      </c>
    </row>
    <row r="200" spans="2:44" s="1866" customFormat="1">
      <c r="B200" s="4186"/>
      <c r="C200" s="4189"/>
      <c r="D200" s="1960" t="s">
        <v>2491</v>
      </c>
      <c r="E200" s="1961"/>
      <c r="F200" s="1998"/>
      <c r="G200" s="1956"/>
      <c r="H200" s="1956"/>
      <c r="I200" s="1956"/>
      <c r="J200" s="1956"/>
      <c r="K200" s="1956"/>
      <c r="L200" s="1956"/>
      <c r="M200" s="1956"/>
      <c r="N200" s="1956"/>
      <c r="O200" s="1956"/>
      <c r="P200" s="1956"/>
      <c r="Q200" s="1956"/>
      <c r="R200" s="1956"/>
      <c r="S200" s="1956"/>
      <c r="T200" s="1956"/>
      <c r="U200" s="1956"/>
      <c r="V200" s="1956"/>
      <c r="W200" s="1956"/>
      <c r="X200" s="1956"/>
      <c r="Y200" s="1956"/>
      <c r="Z200" s="1956"/>
      <c r="AA200" s="1956"/>
      <c r="AB200" s="1956"/>
      <c r="AC200" s="1956"/>
      <c r="AD200" s="1956"/>
      <c r="AE200" s="1956"/>
      <c r="AF200" s="1956"/>
      <c r="AG200" s="1956"/>
      <c r="AH200" s="1999"/>
      <c r="AI200" s="1999"/>
      <c r="AJ200" s="1999"/>
      <c r="AK200" s="1950">
        <f t="shared" si="130"/>
        <v>0</v>
      </c>
      <c r="AL200" s="1951">
        <f t="shared" si="131"/>
        <v>0</v>
      </c>
      <c r="AM200" s="1951">
        <f t="shared" si="132"/>
        <v>0</v>
      </c>
      <c r="AN200" s="1952" t="str">
        <f t="shared" si="133"/>
        <v/>
      </c>
      <c r="AO200" s="4192"/>
      <c r="AP200" s="1838"/>
      <c r="AQ200" s="1953">
        <f>+COUNTIF(F200:AJ200,"－")</f>
        <v>0</v>
      </c>
      <c r="AR200" s="1953">
        <f t="shared" si="134"/>
        <v>0</v>
      </c>
    </row>
    <row r="201" spans="2:44" s="1866" customFormat="1">
      <c r="B201" s="4186"/>
      <c r="C201" s="4189"/>
      <c r="D201" s="1960" t="s">
        <v>2492</v>
      </c>
      <c r="E201" s="1946"/>
      <c r="F201" s="1998"/>
      <c r="G201" s="1956"/>
      <c r="H201" s="1956"/>
      <c r="I201" s="1956"/>
      <c r="J201" s="1956"/>
      <c r="K201" s="1956"/>
      <c r="L201" s="1956"/>
      <c r="M201" s="1956"/>
      <c r="N201" s="1956"/>
      <c r="O201" s="1956"/>
      <c r="P201" s="1956"/>
      <c r="Q201" s="1956"/>
      <c r="R201" s="1956"/>
      <c r="S201" s="1956"/>
      <c r="T201" s="1956"/>
      <c r="U201" s="1956"/>
      <c r="V201" s="1956"/>
      <c r="W201" s="1956"/>
      <c r="X201" s="1956"/>
      <c r="Y201" s="1956"/>
      <c r="Z201" s="1956"/>
      <c r="AA201" s="1956"/>
      <c r="AB201" s="1956"/>
      <c r="AC201" s="1956"/>
      <c r="AD201" s="1956"/>
      <c r="AE201" s="1956"/>
      <c r="AF201" s="1956"/>
      <c r="AG201" s="1956"/>
      <c r="AH201" s="1956"/>
      <c r="AI201" s="1956"/>
      <c r="AJ201" s="1956"/>
      <c r="AK201" s="1950">
        <f t="shared" si="130"/>
        <v>0</v>
      </c>
      <c r="AL201" s="1951">
        <f t="shared" si="131"/>
        <v>0</v>
      </c>
      <c r="AM201" s="1951">
        <f t="shared" si="132"/>
        <v>0</v>
      </c>
      <c r="AN201" s="1952" t="str">
        <f t="shared" si="133"/>
        <v/>
      </c>
      <c r="AO201" s="4192"/>
      <c r="AP201" s="1838"/>
      <c r="AQ201" s="1953">
        <f t="shared" ref="AQ201:AQ202" si="135">+COUNTIF(F201:AJ201,"－")</f>
        <v>0</v>
      </c>
      <c r="AR201" s="1953">
        <f t="shared" si="134"/>
        <v>0</v>
      </c>
    </row>
    <row r="202" spans="2:44" s="1866" customFormat="1">
      <c r="B202" s="4187"/>
      <c r="C202" s="4190"/>
      <c r="D202" s="1962">
        <f>E$29</f>
        <v>0</v>
      </c>
      <c r="E202" s="1963"/>
      <c r="F202" s="2010"/>
      <c r="G202" s="1966"/>
      <c r="H202" s="1966"/>
      <c r="I202" s="1966"/>
      <c r="J202" s="1966"/>
      <c r="K202" s="1966"/>
      <c r="L202" s="1966"/>
      <c r="M202" s="1966"/>
      <c r="N202" s="1966"/>
      <c r="O202" s="1966"/>
      <c r="P202" s="1966"/>
      <c r="Q202" s="1966"/>
      <c r="R202" s="1966"/>
      <c r="S202" s="1966"/>
      <c r="T202" s="1966"/>
      <c r="U202" s="1966"/>
      <c r="V202" s="1966"/>
      <c r="W202" s="1966"/>
      <c r="X202" s="1966"/>
      <c r="Y202" s="1966"/>
      <c r="Z202" s="1966"/>
      <c r="AA202" s="1966"/>
      <c r="AB202" s="1966"/>
      <c r="AC202" s="1966"/>
      <c r="AD202" s="1966"/>
      <c r="AE202" s="1966"/>
      <c r="AF202" s="1966"/>
      <c r="AG202" s="1967"/>
      <c r="AH202" s="1967"/>
      <c r="AI202" s="1967"/>
      <c r="AJ202" s="1967"/>
      <c r="AK202" s="1950">
        <f t="shared" si="130"/>
        <v>0</v>
      </c>
      <c r="AL202" s="1951">
        <f t="shared" si="131"/>
        <v>0</v>
      </c>
      <c r="AM202" s="1968">
        <f t="shared" si="132"/>
        <v>0</v>
      </c>
      <c r="AN202" s="1952" t="str">
        <f t="shared" si="133"/>
        <v/>
      </c>
      <c r="AO202" s="4192"/>
      <c r="AP202" s="1838"/>
      <c r="AQ202" s="1953">
        <f t="shared" si="135"/>
        <v>0</v>
      </c>
      <c r="AR202" s="1953">
        <f t="shared" si="134"/>
        <v>0</v>
      </c>
    </row>
    <row r="203" spans="2:44" s="1866" customFormat="1" ht="15" customHeight="1">
      <c r="B203" s="4185" t="s">
        <v>2493</v>
      </c>
      <c r="C203" s="4188" t="s">
        <v>2494</v>
      </c>
      <c r="D203" s="1939" t="s">
        <v>2472</v>
      </c>
      <c r="E203" s="1969" t="s">
        <v>2458</v>
      </c>
      <c r="F203" s="1941"/>
      <c r="G203" s="1942"/>
      <c r="H203" s="1942"/>
      <c r="I203" s="1942"/>
      <c r="J203" s="1942"/>
      <c r="K203" s="1942"/>
      <c r="L203" s="1942"/>
      <c r="M203" s="1942"/>
      <c r="N203" s="1942"/>
      <c r="O203" s="1942"/>
      <c r="P203" s="1942"/>
      <c r="Q203" s="1942"/>
      <c r="R203" s="1942"/>
      <c r="S203" s="1942"/>
      <c r="T203" s="1942"/>
      <c r="U203" s="1942"/>
      <c r="V203" s="1942"/>
      <c r="W203" s="1942"/>
      <c r="X203" s="1942"/>
      <c r="Y203" s="1942"/>
      <c r="Z203" s="1942"/>
      <c r="AA203" s="1942"/>
      <c r="AB203" s="1942"/>
      <c r="AC203" s="1942"/>
      <c r="AD203" s="1942"/>
      <c r="AE203" s="1942"/>
      <c r="AF203" s="1942"/>
      <c r="AG203" s="1970"/>
      <c r="AH203" s="1970"/>
      <c r="AI203" s="1970"/>
      <c r="AJ203" s="1970"/>
      <c r="AK203" s="1971"/>
      <c r="AL203" s="1953"/>
      <c r="AM203" s="1972"/>
      <c r="AN203" s="1973"/>
      <c r="AO203" s="4192"/>
      <c r="AP203" s="1838"/>
      <c r="AQ203" s="1893"/>
      <c r="AR203" s="1893"/>
    </row>
    <row r="204" spans="2:44" s="1866" customFormat="1">
      <c r="B204" s="4186"/>
      <c r="C204" s="4189"/>
      <c r="D204" s="1974" t="s">
        <v>2488</v>
      </c>
      <c r="E204" s="1946"/>
      <c r="F204" s="1996"/>
      <c r="G204" s="2003"/>
      <c r="H204" s="2003"/>
      <c r="I204" s="2003"/>
      <c r="J204" s="2003"/>
      <c r="K204" s="2003"/>
      <c r="L204" s="2003"/>
      <c r="M204" s="2003"/>
      <c r="N204" s="2003"/>
      <c r="O204" s="2003"/>
      <c r="P204" s="2003"/>
      <c r="Q204" s="2003"/>
      <c r="R204" s="2003"/>
      <c r="S204" s="2003"/>
      <c r="T204" s="2003"/>
      <c r="U204" s="2003"/>
      <c r="V204" s="2003"/>
      <c r="W204" s="2003"/>
      <c r="X204" s="2003"/>
      <c r="Y204" s="2003"/>
      <c r="Z204" s="2003"/>
      <c r="AA204" s="2003"/>
      <c r="AB204" s="2003"/>
      <c r="AC204" s="2003"/>
      <c r="AD204" s="2003"/>
      <c r="AE204" s="2003"/>
      <c r="AF204" s="2003"/>
      <c r="AG204" s="2003"/>
      <c r="AH204" s="2003"/>
      <c r="AI204" s="2003"/>
      <c r="AJ204" s="2003"/>
      <c r="AK204" s="1950">
        <f>IF(D204="","",COUNT($F$194:$AJ$194)-AL204)</f>
        <v>0</v>
      </c>
      <c r="AL204" s="1951">
        <f>IF(D204="","",AQ204+AR204)</f>
        <v>0</v>
      </c>
      <c r="AM204" s="1951">
        <f>IF(D204="","",COUNTIF(F204:AJ204,"休"))</f>
        <v>0</v>
      </c>
      <c r="AN204" s="1952" t="str">
        <f>IF(D204="","",IFERROR(ROUND(AM204/AK204,3),""))</f>
        <v/>
      </c>
      <c r="AO204" s="4192"/>
      <c r="AP204" s="1838"/>
      <c r="AQ204" s="1953">
        <f>+COUNTIF(F204:AJ204,"－")</f>
        <v>0</v>
      </c>
      <c r="AR204" s="1953">
        <f>+COUNTIF(F204:AJ204,"外")</f>
        <v>0</v>
      </c>
    </row>
    <row r="205" spans="2:44" s="1866" customFormat="1">
      <c r="B205" s="4186"/>
      <c r="C205" s="4189"/>
      <c r="D205" s="1954" t="s">
        <v>2489</v>
      </c>
      <c r="E205" s="1975"/>
      <c r="F205" s="2005"/>
      <c r="G205" s="1966"/>
      <c r="H205" s="1966"/>
      <c r="I205" s="1966"/>
      <c r="J205" s="1966"/>
      <c r="K205" s="1966"/>
      <c r="L205" s="1966"/>
      <c r="M205" s="1966"/>
      <c r="N205" s="1966"/>
      <c r="O205" s="1966"/>
      <c r="P205" s="1966"/>
      <c r="Q205" s="1966"/>
      <c r="R205" s="1966"/>
      <c r="S205" s="1966"/>
      <c r="T205" s="1966"/>
      <c r="U205" s="1966"/>
      <c r="V205" s="1966"/>
      <c r="W205" s="1966"/>
      <c r="X205" s="1966"/>
      <c r="Y205" s="1966"/>
      <c r="Z205" s="1966"/>
      <c r="AA205" s="1966"/>
      <c r="AB205" s="1966"/>
      <c r="AC205" s="1966"/>
      <c r="AD205" s="1966"/>
      <c r="AE205" s="1966"/>
      <c r="AF205" s="1966"/>
      <c r="AG205" s="1966"/>
      <c r="AH205" s="1966"/>
      <c r="AI205" s="1966"/>
      <c r="AJ205" s="1966"/>
      <c r="AK205" s="1950">
        <f t="shared" ref="AK205:AK207" si="136">IF(D205="","",COUNT($F$194:$AJ$194)-AL205)</f>
        <v>0</v>
      </c>
      <c r="AL205" s="1951">
        <f t="shared" ref="AL205:AL207" si="137">IF(D205="","",AQ205+AR205)</f>
        <v>0</v>
      </c>
      <c r="AM205" s="1951">
        <f t="shared" ref="AM205:AM207" si="138">IF(D205="","",COUNTIF(F205:AJ205,"休"))</f>
        <v>0</v>
      </c>
      <c r="AN205" s="1952" t="str">
        <f t="shared" ref="AN205:AN207" si="139">IF(D205="","",IFERROR(ROUND(AM205/AK205,3),""))</f>
        <v/>
      </c>
      <c r="AO205" s="4192"/>
      <c r="AP205" s="1838"/>
      <c r="AQ205" s="1953">
        <f>+COUNTIF(F205:AJ205,"－")</f>
        <v>0</v>
      </c>
      <c r="AR205" s="1953">
        <f>+COUNTIF(F205:AJ205,"外")</f>
        <v>0</v>
      </c>
    </row>
    <row r="206" spans="2:44" s="1866" customFormat="1">
      <c r="B206" s="4186"/>
      <c r="C206" s="4189"/>
      <c r="D206" s="1838"/>
      <c r="E206" s="1975"/>
      <c r="F206" s="1998"/>
      <c r="G206" s="1956"/>
      <c r="H206" s="1956"/>
      <c r="I206" s="1956"/>
      <c r="J206" s="1956"/>
      <c r="K206" s="1956"/>
      <c r="L206" s="1956"/>
      <c r="M206" s="1956"/>
      <c r="N206" s="1956"/>
      <c r="O206" s="1956"/>
      <c r="P206" s="1956"/>
      <c r="Q206" s="1956"/>
      <c r="R206" s="1956"/>
      <c r="S206" s="1956"/>
      <c r="T206" s="1956"/>
      <c r="U206" s="1956"/>
      <c r="V206" s="1956"/>
      <c r="W206" s="1956"/>
      <c r="X206" s="1956"/>
      <c r="Y206" s="1956"/>
      <c r="Z206" s="1956"/>
      <c r="AA206" s="1956"/>
      <c r="AB206" s="1956"/>
      <c r="AC206" s="1956"/>
      <c r="AD206" s="1956"/>
      <c r="AE206" s="1956"/>
      <c r="AF206" s="1956"/>
      <c r="AG206" s="1957"/>
      <c r="AH206" s="1957"/>
      <c r="AI206" s="1957"/>
      <c r="AJ206" s="1957"/>
      <c r="AK206" s="1950" t="str">
        <f t="shared" si="136"/>
        <v/>
      </c>
      <c r="AL206" s="1951" t="str">
        <f t="shared" si="137"/>
        <v/>
      </c>
      <c r="AM206" s="1951" t="str">
        <f t="shared" si="138"/>
        <v/>
      </c>
      <c r="AN206" s="1952" t="str">
        <f t="shared" si="139"/>
        <v/>
      </c>
      <c r="AO206" s="4192"/>
      <c r="AP206" s="1838"/>
      <c r="AQ206" s="1953">
        <f>+COUNTIF(F206:AJ206,"－")</f>
        <v>0</v>
      </c>
      <c r="AR206" s="1953">
        <f>+COUNTIF(F206:AJ206,"外")</f>
        <v>0</v>
      </c>
    </row>
    <row r="207" spans="2:44" s="1866" customFormat="1">
      <c r="B207" s="4186"/>
      <c r="C207" s="4190"/>
      <c r="D207" s="1976"/>
      <c r="E207" s="1977"/>
      <c r="F207" s="2011"/>
      <c r="G207" s="1978"/>
      <c r="H207" s="1978"/>
      <c r="I207" s="1978"/>
      <c r="J207" s="1978"/>
      <c r="K207" s="1978"/>
      <c r="L207" s="1978"/>
      <c r="M207" s="1978"/>
      <c r="N207" s="1978"/>
      <c r="O207" s="1978"/>
      <c r="P207" s="1978"/>
      <c r="Q207" s="1978"/>
      <c r="R207" s="1978"/>
      <c r="S207" s="1978"/>
      <c r="T207" s="1978"/>
      <c r="U207" s="1978"/>
      <c r="V207" s="1978"/>
      <c r="W207" s="1978"/>
      <c r="X207" s="1978"/>
      <c r="Y207" s="1978"/>
      <c r="Z207" s="1978"/>
      <c r="AA207" s="1978"/>
      <c r="AB207" s="1978"/>
      <c r="AC207" s="1978"/>
      <c r="AD207" s="1978"/>
      <c r="AE207" s="1978"/>
      <c r="AF207" s="1978"/>
      <c r="AG207" s="1949"/>
      <c r="AH207" s="1949"/>
      <c r="AI207" s="1949"/>
      <c r="AJ207" s="1949"/>
      <c r="AK207" s="1950" t="str">
        <f t="shared" si="136"/>
        <v/>
      </c>
      <c r="AL207" s="1951" t="str">
        <f t="shared" si="137"/>
        <v/>
      </c>
      <c r="AM207" s="1951" t="str">
        <f t="shared" si="138"/>
        <v/>
      </c>
      <c r="AN207" s="1952" t="str">
        <f t="shared" si="139"/>
        <v/>
      </c>
      <c r="AO207" s="4192"/>
      <c r="AP207" s="1838"/>
      <c r="AQ207" s="1953">
        <f>+COUNTIF(F207:AJ207,"－")</f>
        <v>0</v>
      </c>
      <c r="AR207" s="1953">
        <f>+COUNTIF(F207:AJ207,"外")</f>
        <v>0</v>
      </c>
    </row>
    <row r="208" spans="2:44" s="1866" customFormat="1" ht="15" customHeight="1">
      <c r="B208" s="4186"/>
      <c r="C208" s="4188" t="s">
        <v>2495</v>
      </c>
      <c r="D208" s="1939" t="s">
        <v>2472</v>
      </c>
      <c r="E208" s="1979" t="s">
        <v>2458</v>
      </c>
      <c r="F208" s="1941"/>
      <c r="G208" s="1942"/>
      <c r="H208" s="1942"/>
      <c r="I208" s="1942"/>
      <c r="J208" s="1942"/>
      <c r="K208" s="1942"/>
      <c r="L208" s="1942"/>
      <c r="M208" s="1942"/>
      <c r="N208" s="1942"/>
      <c r="O208" s="1942"/>
      <c r="P208" s="1942"/>
      <c r="Q208" s="1942"/>
      <c r="R208" s="1942"/>
      <c r="S208" s="1942"/>
      <c r="T208" s="1942"/>
      <c r="U208" s="1942"/>
      <c r="V208" s="1942"/>
      <c r="W208" s="1942"/>
      <c r="X208" s="1942"/>
      <c r="Y208" s="1942"/>
      <c r="Z208" s="1942"/>
      <c r="AA208" s="1942"/>
      <c r="AB208" s="1942"/>
      <c r="AC208" s="1942"/>
      <c r="AD208" s="1942"/>
      <c r="AE208" s="1942"/>
      <c r="AF208" s="1942"/>
      <c r="AG208" s="1970"/>
      <c r="AH208" s="1970"/>
      <c r="AI208" s="1970"/>
      <c r="AJ208" s="1970"/>
      <c r="AK208" s="1971"/>
      <c r="AL208" s="1953"/>
      <c r="AM208" s="1980"/>
      <c r="AN208" s="1973"/>
      <c r="AO208" s="4192"/>
      <c r="AP208" s="1838"/>
      <c r="AQ208" s="1893"/>
      <c r="AR208" s="1893"/>
    </row>
    <row r="209" spans="2:44" s="1866" customFormat="1">
      <c r="B209" s="4186"/>
      <c r="C209" s="4189"/>
      <c r="D209" s="1981" t="s">
        <v>2489</v>
      </c>
      <c r="E209" s="1946"/>
      <c r="F209" s="1947"/>
      <c r="G209" s="1948"/>
      <c r="H209" s="1948"/>
      <c r="I209" s="2003"/>
      <c r="J209" s="2003"/>
      <c r="K209" s="1948"/>
      <c r="L209" s="1948"/>
      <c r="M209" s="1948"/>
      <c r="N209" s="1948"/>
      <c r="O209" s="2003"/>
      <c r="P209" s="2003"/>
      <c r="Q209" s="1948"/>
      <c r="R209" s="2003"/>
      <c r="S209" s="1948"/>
      <c r="T209" s="1948"/>
      <c r="U209" s="1948"/>
      <c r="V209" s="1948"/>
      <c r="W209" s="2003"/>
      <c r="X209" s="2003"/>
      <c r="Y209" s="1948"/>
      <c r="Z209" s="2003"/>
      <c r="AA209" s="1948"/>
      <c r="AB209" s="1948"/>
      <c r="AC209" s="1948"/>
      <c r="AD209" s="1948"/>
      <c r="AE209" s="2003"/>
      <c r="AF209" s="2003"/>
      <c r="AG209" s="2003"/>
      <c r="AH209" s="2003"/>
      <c r="AI209" s="1948"/>
      <c r="AJ209" s="1948"/>
      <c r="AK209" s="1950">
        <f>IF(D209="","",COUNT($F$194:$AJ$194)-AL209)</f>
        <v>0</v>
      </c>
      <c r="AL209" s="1951">
        <f>IF(D209="","",AQ209+AR209)</f>
        <v>0</v>
      </c>
      <c r="AM209" s="1951">
        <f>IF(D209="","",COUNTIF(F209:AJ209,"休"))</f>
        <v>0</v>
      </c>
      <c r="AN209" s="1952" t="str">
        <f>IF(D209="","",IFERROR(ROUND(AM209/AK209,3),""))</f>
        <v/>
      </c>
      <c r="AO209" s="4192"/>
      <c r="AP209" s="1838"/>
      <c r="AQ209" s="1953">
        <f>+COUNTIF(F209:AJ209,"－")</f>
        <v>0</v>
      </c>
      <c r="AR209" s="1953">
        <f>+COUNTIF(F209:AJ209,"外")</f>
        <v>0</v>
      </c>
    </row>
    <row r="210" spans="2:44" s="1866" customFormat="1">
      <c r="B210" s="4186"/>
      <c r="C210" s="4189"/>
      <c r="D210" s="1838"/>
      <c r="E210" s="1975"/>
      <c r="F210" s="1955"/>
      <c r="G210" s="1956"/>
      <c r="H210" s="1956"/>
      <c r="I210" s="1956"/>
      <c r="J210" s="1956"/>
      <c r="K210" s="1956"/>
      <c r="L210" s="1956"/>
      <c r="M210" s="1956"/>
      <c r="N210" s="1956"/>
      <c r="O210" s="1956"/>
      <c r="P210" s="1956"/>
      <c r="Q210" s="1956"/>
      <c r="R210" s="1956"/>
      <c r="S210" s="1956"/>
      <c r="T210" s="1956"/>
      <c r="U210" s="1956"/>
      <c r="V210" s="1956"/>
      <c r="W210" s="1956"/>
      <c r="X210" s="1956"/>
      <c r="Y210" s="1956"/>
      <c r="Z210" s="1956"/>
      <c r="AA210" s="1956"/>
      <c r="AB210" s="1956"/>
      <c r="AC210" s="1956"/>
      <c r="AD210" s="1956"/>
      <c r="AE210" s="1956"/>
      <c r="AF210" s="1956"/>
      <c r="AG210" s="1957"/>
      <c r="AH210" s="1957"/>
      <c r="AI210" s="1957"/>
      <c r="AJ210" s="1957"/>
      <c r="AK210" s="1950" t="str">
        <f t="shared" ref="AK210:AK212" si="140">IF(D210="","",COUNT($F$194:$AJ$194)-AL210)</f>
        <v/>
      </c>
      <c r="AL210" s="1951" t="str">
        <f t="shared" ref="AL210:AL212" si="141">IF(D210="","",AQ210+AR210)</f>
        <v/>
      </c>
      <c r="AM210" s="1951" t="str">
        <f t="shared" ref="AM210:AM212" si="142">IF(D210="","",COUNTIF(F210:AJ210,"休"))</f>
        <v/>
      </c>
      <c r="AN210" s="1952" t="str">
        <f t="shared" ref="AN210:AN212" si="143">IF(D210="","",IFERROR(ROUND(AM210/AK210,3),""))</f>
        <v/>
      </c>
      <c r="AO210" s="4192"/>
      <c r="AP210" s="1838"/>
      <c r="AQ210" s="1953">
        <f>+COUNTIF(F210:AJ210,"－")</f>
        <v>0</v>
      </c>
      <c r="AR210" s="1953">
        <f>+COUNTIF(F210:AJ210,"外")</f>
        <v>0</v>
      </c>
    </row>
    <row r="211" spans="2:44" s="1866" customFormat="1">
      <c r="B211" s="4186"/>
      <c r="C211" s="4189"/>
      <c r="D211" s="1983"/>
      <c r="E211" s="1975"/>
      <c r="F211" s="1955"/>
      <c r="G211" s="1956"/>
      <c r="H211" s="1956"/>
      <c r="I211" s="1956"/>
      <c r="J211" s="1956"/>
      <c r="K211" s="1956"/>
      <c r="L211" s="1956"/>
      <c r="M211" s="1956"/>
      <c r="N211" s="1956"/>
      <c r="O211" s="1956"/>
      <c r="P211" s="1956"/>
      <c r="Q211" s="1956"/>
      <c r="R211" s="1956"/>
      <c r="S211" s="1956"/>
      <c r="T211" s="1956"/>
      <c r="U211" s="1956"/>
      <c r="V211" s="1956"/>
      <c r="W211" s="1956"/>
      <c r="X211" s="1956"/>
      <c r="Y211" s="1956"/>
      <c r="Z211" s="1956"/>
      <c r="AA211" s="1956"/>
      <c r="AB211" s="1956"/>
      <c r="AC211" s="1956"/>
      <c r="AD211" s="1956"/>
      <c r="AE211" s="1956"/>
      <c r="AF211" s="1956"/>
      <c r="AG211" s="1957"/>
      <c r="AH211" s="1957"/>
      <c r="AI211" s="1957"/>
      <c r="AJ211" s="1957"/>
      <c r="AK211" s="1950" t="str">
        <f t="shared" si="140"/>
        <v/>
      </c>
      <c r="AL211" s="1951" t="str">
        <f t="shared" si="141"/>
        <v/>
      </c>
      <c r="AM211" s="1951" t="str">
        <f t="shared" si="142"/>
        <v/>
      </c>
      <c r="AN211" s="1952" t="str">
        <f t="shared" si="143"/>
        <v/>
      </c>
      <c r="AO211" s="4192"/>
      <c r="AP211" s="1838"/>
      <c r="AQ211" s="1953">
        <f>+COUNTIF(F211:AJ211,"－")</f>
        <v>0</v>
      </c>
      <c r="AR211" s="1953">
        <f>+COUNTIF(F211:AJ211,"外")</f>
        <v>0</v>
      </c>
    </row>
    <row r="212" spans="2:44" s="1866" customFormat="1" ht="13.8" thickBot="1">
      <c r="B212" s="4187"/>
      <c r="C212" s="4190"/>
      <c r="D212" s="1976"/>
      <c r="E212" s="1977"/>
      <c r="F212" s="2010"/>
      <c r="G212" s="1965"/>
      <c r="H212" s="1965"/>
      <c r="I212" s="1965"/>
      <c r="J212" s="1965"/>
      <c r="K212" s="1965"/>
      <c r="L212" s="1965"/>
      <c r="M212" s="1965"/>
      <c r="N212" s="1965"/>
      <c r="O212" s="1965"/>
      <c r="P212" s="1965"/>
      <c r="Q212" s="1965"/>
      <c r="R212" s="1965"/>
      <c r="S212" s="1965"/>
      <c r="T212" s="1965"/>
      <c r="U212" s="1965"/>
      <c r="V212" s="1965"/>
      <c r="W212" s="1965"/>
      <c r="X212" s="1965"/>
      <c r="Y212" s="1965"/>
      <c r="Z212" s="1965"/>
      <c r="AA212" s="1965"/>
      <c r="AB212" s="1965"/>
      <c r="AC212" s="1965"/>
      <c r="AD212" s="1965"/>
      <c r="AE212" s="1965"/>
      <c r="AF212" s="1965"/>
      <c r="AG212" s="1985"/>
      <c r="AH212" s="1985"/>
      <c r="AI212" s="1985"/>
      <c r="AJ212" s="1985"/>
      <c r="AK212" s="1986" t="str">
        <f t="shared" si="140"/>
        <v/>
      </c>
      <c r="AL212" s="1968" t="str">
        <f t="shared" si="141"/>
        <v/>
      </c>
      <c r="AM212" s="1968" t="str">
        <f t="shared" si="142"/>
        <v/>
      </c>
      <c r="AN212" s="1952" t="str">
        <f t="shared" si="143"/>
        <v/>
      </c>
      <c r="AO212" s="4193"/>
      <c r="AP212" s="1838"/>
      <c r="AQ212" s="1953">
        <f>+COUNTIF(F212:AJ212,"－")</f>
        <v>0</v>
      </c>
      <c r="AR212" s="1953">
        <f>+COUNTIF(F212:AJ212,"外")</f>
        <v>0</v>
      </c>
    </row>
    <row r="213" spans="2:44" ht="13.8" thickBot="1">
      <c r="B213" s="1988"/>
      <c r="C213" s="1989"/>
      <c r="D213" s="1983"/>
      <c r="E213" s="1854"/>
      <c r="F213" s="1949"/>
      <c r="G213" s="1949"/>
      <c r="H213" s="1949"/>
      <c r="I213" s="1949"/>
      <c r="J213" s="1949"/>
      <c r="K213" s="1949"/>
      <c r="L213" s="1949"/>
      <c r="M213" s="1949"/>
      <c r="N213" s="1949"/>
      <c r="O213" s="1949"/>
      <c r="P213" s="1949"/>
      <c r="Q213" s="1949"/>
      <c r="R213" s="1949"/>
      <c r="S213" s="1949"/>
      <c r="T213" s="1949"/>
      <c r="U213" s="1949"/>
      <c r="V213" s="1949"/>
      <c r="W213" s="1949"/>
      <c r="X213" s="1949"/>
      <c r="Y213" s="1949"/>
      <c r="Z213" s="1949"/>
      <c r="AA213" s="1949"/>
      <c r="AB213" s="1949"/>
      <c r="AC213" s="1949"/>
      <c r="AD213" s="1949"/>
      <c r="AE213" s="1949"/>
      <c r="AF213" s="1949"/>
      <c r="AG213" s="1949"/>
      <c r="AH213" s="1949"/>
      <c r="AI213" s="1949"/>
      <c r="AJ213" s="1949"/>
      <c r="AK213" s="1990"/>
      <c r="AL213" s="1991"/>
      <c r="AN213" s="1992" t="s">
        <v>2459</v>
      </c>
      <c r="AO213" s="1993" t="e">
        <f>IF(AO197&gt;=0.285,"OK","NG")</f>
        <v>#DIV/0!</v>
      </c>
      <c r="AQ213" s="1991"/>
      <c r="AR213" s="1991"/>
    </row>
    <row r="214" spans="2:44">
      <c r="B214" s="1988"/>
      <c r="C214" s="1989"/>
      <c r="D214" s="1983"/>
      <c r="E214" s="1854"/>
      <c r="F214" s="1949"/>
      <c r="G214" s="1949"/>
      <c r="H214" s="1949"/>
      <c r="I214" s="1949"/>
      <c r="J214" s="1949"/>
      <c r="K214" s="1949"/>
      <c r="L214" s="1949"/>
      <c r="M214" s="1949"/>
      <c r="N214" s="1949"/>
      <c r="O214" s="1949"/>
      <c r="P214" s="1949"/>
      <c r="Q214" s="1949"/>
      <c r="R214" s="1949"/>
      <c r="S214" s="1949"/>
      <c r="T214" s="1949"/>
      <c r="U214" s="1949"/>
      <c r="V214" s="1949"/>
      <c r="W214" s="1949"/>
      <c r="X214" s="1949"/>
      <c r="Y214" s="1949"/>
      <c r="Z214" s="1949"/>
      <c r="AA214" s="1949"/>
      <c r="AB214" s="1949"/>
      <c r="AC214" s="1949"/>
      <c r="AD214" s="1949"/>
      <c r="AE214" s="1949"/>
      <c r="AF214" s="1949"/>
      <c r="AG214" s="1949"/>
      <c r="AH214" s="1949"/>
      <c r="AI214" s="1949"/>
      <c r="AJ214" s="1949"/>
      <c r="AK214" s="1990"/>
      <c r="AL214" s="1991"/>
      <c r="AN214" s="2014"/>
      <c r="AO214" s="1952"/>
      <c r="AQ214" s="1991"/>
      <c r="AR214" s="1991"/>
    </row>
    <row r="215" spans="2:44" hidden="1">
      <c r="F215" s="1836" t="e">
        <f>YEAR(F218)</f>
        <v>#VALUE!</v>
      </c>
      <c r="G215" s="1836" t="e">
        <f>MONTH(F218)</f>
        <v>#VALUE!</v>
      </c>
    </row>
    <row r="216" spans="2:44">
      <c r="B216" s="4194"/>
      <c r="C216" s="4195"/>
      <c r="D216" s="4196"/>
      <c r="E216" s="1840" t="s">
        <v>2454</v>
      </c>
      <c r="F216" s="4126" t="e">
        <f>F218</f>
        <v>#VALUE!</v>
      </c>
      <c r="G216" s="4088"/>
      <c r="H216" s="4088"/>
      <c r="I216" s="4088"/>
      <c r="J216" s="4088"/>
      <c r="K216" s="4088"/>
      <c r="L216" s="4088"/>
      <c r="M216" s="4088"/>
      <c r="N216" s="4088"/>
      <c r="O216" s="4088"/>
      <c r="P216" s="4088"/>
      <c r="Q216" s="4088"/>
      <c r="R216" s="4088"/>
      <c r="S216" s="4088"/>
      <c r="T216" s="4088"/>
      <c r="U216" s="4088"/>
      <c r="V216" s="4088"/>
      <c r="W216" s="4088"/>
      <c r="X216" s="4088"/>
      <c r="Y216" s="4088"/>
      <c r="Z216" s="4088"/>
      <c r="AA216" s="4088"/>
      <c r="AB216" s="4088"/>
      <c r="AC216" s="4088"/>
      <c r="AD216" s="4088"/>
      <c r="AE216" s="4088"/>
      <c r="AF216" s="4088"/>
      <c r="AG216" s="4088"/>
      <c r="AH216" s="4088"/>
      <c r="AI216" s="4088"/>
      <c r="AJ216" s="4088"/>
      <c r="AK216" s="4203" t="s">
        <v>2496</v>
      </c>
      <c r="AL216" s="4206" t="s">
        <v>2497</v>
      </c>
      <c r="AM216" s="4209" t="s">
        <v>2474</v>
      </c>
      <c r="AN216" s="4157" t="s">
        <v>2498</v>
      </c>
      <c r="AO216" s="4155" t="s">
        <v>2499</v>
      </c>
      <c r="AQ216" s="4181" t="s">
        <v>2500</v>
      </c>
      <c r="AR216" s="4181" t="s">
        <v>2501</v>
      </c>
    </row>
    <row r="217" spans="2:44" ht="13.5" hidden="1" customHeight="1">
      <c r="B217" s="4197"/>
      <c r="C217" s="4198"/>
      <c r="D217" s="4199"/>
      <c r="E217" s="1884"/>
      <c r="F217" s="1862" t="e">
        <f>DATE($F215,$G215,1)</f>
        <v>#VALUE!</v>
      </c>
      <c r="G217" s="1862" t="e">
        <f t="shared" ref="G217:AJ217" si="144">F217+1</f>
        <v>#VALUE!</v>
      </c>
      <c r="H217" s="1862" t="e">
        <f t="shared" si="144"/>
        <v>#VALUE!</v>
      </c>
      <c r="I217" s="1862" t="e">
        <f t="shared" si="144"/>
        <v>#VALUE!</v>
      </c>
      <c r="J217" s="1862" t="e">
        <f t="shared" si="144"/>
        <v>#VALUE!</v>
      </c>
      <c r="K217" s="1862" t="e">
        <f t="shared" si="144"/>
        <v>#VALUE!</v>
      </c>
      <c r="L217" s="1862" t="e">
        <f t="shared" si="144"/>
        <v>#VALUE!</v>
      </c>
      <c r="M217" s="1862" t="e">
        <f t="shared" si="144"/>
        <v>#VALUE!</v>
      </c>
      <c r="N217" s="1862" t="e">
        <f t="shared" si="144"/>
        <v>#VALUE!</v>
      </c>
      <c r="O217" s="1862" t="e">
        <f t="shared" si="144"/>
        <v>#VALUE!</v>
      </c>
      <c r="P217" s="1862" t="e">
        <f t="shared" si="144"/>
        <v>#VALUE!</v>
      </c>
      <c r="Q217" s="1862" t="e">
        <f t="shared" si="144"/>
        <v>#VALUE!</v>
      </c>
      <c r="R217" s="1862" t="e">
        <f t="shared" si="144"/>
        <v>#VALUE!</v>
      </c>
      <c r="S217" s="1862" t="e">
        <f t="shared" si="144"/>
        <v>#VALUE!</v>
      </c>
      <c r="T217" s="1862" t="e">
        <f t="shared" si="144"/>
        <v>#VALUE!</v>
      </c>
      <c r="U217" s="1862" t="e">
        <f t="shared" si="144"/>
        <v>#VALUE!</v>
      </c>
      <c r="V217" s="1862" t="e">
        <f t="shared" si="144"/>
        <v>#VALUE!</v>
      </c>
      <c r="W217" s="1862" t="e">
        <f t="shared" si="144"/>
        <v>#VALUE!</v>
      </c>
      <c r="X217" s="1862" t="e">
        <f t="shared" si="144"/>
        <v>#VALUE!</v>
      </c>
      <c r="Y217" s="1862" t="e">
        <f t="shared" si="144"/>
        <v>#VALUE!</v>
      </c>
      <c r="Z217" s="1862" t="e">
        <f t="shared" si="144"/>
        <v>#VALUE!</v>
      </c>
      <c r="AA217" s="1862" t="e">
        <f t="shared" si="144"/>
        <v>#VALUE!</v>
      </c>
      <c r="AB217" s="1862" t="e">
        <f t="shared" si="144"/>
        <v>#VALUE!</v>
      </c>
      <c r="AC217" s="1862" t="e">
        <f t="shared" si="144"/>
        <v>#VALUE!</v>
      </c>
      <c r="AD217" s="1862" t="e">
        <f t="shared" si="144"/>
        <v>#VALUE!</v>
      </c>
      <c r="AE217" s="1862" t="e">
        <f t="shared" si="144"/>
        <v>#VALUE!</v>
      </c>
      <c r="AF217" s="1862" t="e">
        <f t="shared" si="144"/>
        <v>#VALUE!</v>
      </c>
      <c r="AG217" s="1862" t="e">
        <f t="shared" si="144"/>
        <v>#VALUE!</v>
      </c>
      <c r="AH217" s="1862" t="e">
        <f t="shared" si="144"/>
        <v>#VALUE!</v>
      </c>
      <c r="AI217" s="1862" t="e">
        <f t="shared" si="144"/>
        <v>#VALUE!</v>
      </c>
      <c r="AJ217" s="1862" t="e">
        <f t="shared" si="144"/>
        <v>#VALUE!</v>
      </c>
      <c r="AK217" s="4204"/>
      <c r="AL217" s="4207"/>
      <c r="AM217" s="4210"/>
      <c r="AN217" s="4157"/>
      <c r="AO217" s="4155"/>
      <c r="AQ217" s="4181"/>
      <c r="AR217" s="4181"/>
    </row>
    <row r="218" spans="2:44">
      <c r="B218" s="4197"/>
      <c r="C218" s="4198"/>
      <c r="D218" s="4199"/>
      <c r="E218" s="1887" t="s">
        <v>2455</v>
      </c>
      <c r="F218" s="1888" t="e">
        <f>IF(EDATE(F193,1)&gt;$F$7,"",EDATE(F193,1))</f>
        <v>#VALUE!</v>
      </c>
      <c r="G218" s="1862" t="e">
        <f t="shared" ref="G218:AJ218" si="145">IF(G217&gt;$F$7,"",IF(F218=EOMONTH(DATE($F215,$G215,1),0),"",IF(F218="","",F218+1)))</f>
        <v>#VALUE!</v>
      </c>
      <c r="H218" s="1862" t="e">
        <f t="shared" si="145"/>
        <v>#VALUE!</v>
      </c>
      <c r="I218" s="1862" t="e">
        <f t="shared" si="145"/>
        <v>#VALUE!</v>
      </c>
      <c r="J218" s="1862" t="e">
        <f t="shared" si="145"/>
        <v>#VALUE!</v>
      </c>
      <c r="K218" s="1862" t="e">
        <f t="shared" si="145"/>
        <v>#VALUE!</v>
      </c>
      <c r="L218" s="1862" t="e">
        <f t="shared" si="145"/>
        <v>#VALUE!</v>
      </c>
      <c r="M218" s="1862" t="e">
        <f t="shared" si="145"/>
        <v>#VALUE!</v>
      </c>
      <c r="N218" s="1862" t="e">
        <f t="shared" si="145"/>
        <v>#VALUE!</v>
      </c>
      <c r="O218" s="1862" t="e">
        <f t="shared" si="145"/>
        <v>#VALUE!</v>
      </c>
      <c r="P218" s="1862" t="e">
        <f t="shared" si="145"/>
        <v>#VALUE!</v>
      </c>
      <c r="Q218" s="1862" t="e">
        <f t="shared" si="145"/>
        <v>#VALUE!</v>
      </c>
      <c r="R218" s="1862" t="e">
        <f t="shared" si="145"/>
        <v>#VALUE!</v>
      </c>
      <c r="S218" s="1862" t="e">
        <f t="shared" si="145"/>
        <v>#VALUE!</v>
      </c>
      <c r="T218" s="1862" t="e">
        <f t="shared" si="145"/>
        <v>#VALUE!</v>
      </c>
      <c r="U218" s="1862" t="e">
        <f t="shared" si="145"/>
        <v>#VALUE!</v>
      </c>
      <c r="V218" s="1862" t="e">
        <f t="shared" si="145"/>
        <v>#VALUE!</v>
      </c>
      <c r="W218" s="1862" t="e">
        <f t="shared" si="145"/>
        <v>#VALUE!</v>
      </c>
      <c r="X218" s="1862" t="e">
        <f t="shared" si="145"/>
        <v>#VALUE!</v>
      </c>
      <c r="Y218" s="1862" t="e">
        <f t="shared" si="145"/>
        <v>#VALUE!</v>
      </c>
      <c r="Z218" s="1862" t="e">
        <f t="shared" si="145"/>
        <v>#VALUE!</v>
      </c>
      <c r="AA218" s="1862" t="e">
        <f t="shared" si="145"/>
        <v>#VALUE!</v>
      </c>
      <c r="AB218" s="1862" t="e">
        <f t="shared" si="145"/>
        <v>#VALUE!</v>
      </c>
      <c r="AC218" s="1862" t="e">
        <f t="shared" si="145"/>
        <v>#VALUE!</v>
      </c>
      <c r="AD218" s="1862" t="e">
        <f t="shared" si="145"/>
        <v>#VALUE!</v>
      </c>
      <c r="AE218" s="1862" t="e">
        <f t="shared" si="145"/>
        <v>#VALUE!</v>
      </c>
      <c r="AF218" s="1862" t="e">
        <f t="shared" si="145"/>
        <v>#VALUE!</v>
      </c>
      <c r="AG218" s="1862" t="e">
        <f t="shared" si="145"/>
        <v>#VALUE!</v>
      </c>
      <c r="AH218" s="1862" t="e">
        <f t="shared" si="145"/>
        <v>#VALUE!</v>
      </c>
      <c r="AI218" s="1862" t="e">
        <f t="shared" si="145"/>
        <v>#VALUE!</v>
      </c>
      <c r="AJ218" s="1862" t="e">
        <f t="shared" si="145"/>
        <v>#VALUE!</v>
      </c>
      <c r="AK218" s="4204"/>
      <c r="AL218" s="4207"/>
      <c r="AM218" s="4210"/>
      <c r="AN218" s="4157"/>
      <c r="AO218" s="4155"/>
      <c r="AQ218" s="4181"/>
      <c r="AR218" s="4181"/>
    </row>
    <row r="219" spans="2:44" s="1866" customFormat="1">
      <c r="B219" s="4200"/>
      <c r="C219" s="4099"/>
      <c r="D219" s="4201"/>
      <c r="E219" s="1889" t="s">
        <v>1184</v>
      </c>
      <c r="F219" s="1865" t="str">
        <f>IFERROR(TEXT(WEEKDAY(+F218),"aaa"),"")</f>
        <v/>
      </c>
      <c r="G219" s="1865" t="str">
        <f t="shared" ref="G219:AJ219" si="146">IFERROR(TEXT(WEEKDAY(+G218),"aaa"),"")</f>
        <v/>
      </c>
      <c r="H219" s="1865" t="str">
        <f t="shared" si="146"/>
        <v/>
      </c>
      <c r="I219" s="1865" t="str">
        <f t="shared" si="146"/>
        <v/>
      </c>
      <c r="J219" s="1865" t="str">
        <f t="shared" si="146"/>
        <v/>
      </c>
      <c r="K219" s="1865" t="str">
        <f t="shared" si="146"/>
        <v/>
      </c>
      <c r="L219" s="1865" t="str">
        <f t="shared" si="146"/>
        <v/>
      </c>
      <c r="M219" s="1865" t="str">
        <f t="shared" si="146"/>
        <v/>
      </c>
      <c r="N219" s="1865" t="str">
        <f t="shared" si="146"/>
        <v/>
      </c>
      <c r="O219" s="1865" t="str">
        <f t="shared" si="146"/>
        <v/>
      </c>
      <c r="P219" s="1865" t="str">
        <f t="shared" si="146"/>
        <v/>
      </c>
      <c r="Q219" s="1865" t="str">
        <f t="shared" si="146"/>
        <v/>
      </c>
      <c r="R219" s="1865" t="str">
        <f t="shared" si="146"/>
        <v/>
      </c>
      <c r="S219" s="1865" t="str">
        <f t="shared" si="146"/>
        <v/>
      </c>
      <c r="T219" s="1865" t="str">
        <f t="shared" si="146"/>
        <v/>
      </c>
      <c r="U219" s="1865" t="str">
        <f t="shared" si="146"/>
        <v/>
      </c>
      <c r="V219" s="1865" t="str">
        <f t="shared" si="146"/>
        <v/>
      </c>
      <c r="W219" s="1865" t="str">
        <f t="shared" si="146"/>
        <v/>
      </c>
      <c r="X219" s="1865" t="str">
        <f t="shared" si="146"/>
        <v/>
      </c>
      <c r="Y219" s="1865" t="str">
        <f t="shared" si="146"/>
        <v/>
      </c>
      <c r="Z219" s="1865" t="str">
        <f t="shared" si="146"/>
        <v/>
      </c>
      <c r="AA219" s="1865" t="str">
        <f t="shared" si="146"/>
        <v/>
      </c>
      <c r="AB219" s="1865" t="str">
        <f t="shared" si="146"/>
        <v/>
      </c>
      <c r="AC219" s="1865" t="str">
        <f t="shared" si="146"/>
        <v/>
      </c>
      <c r="AD219" s="1865" t="str">
        <f t="shared" si="146"/>
        <v/>
      </c>
      <c r="AE219" s="1865" t="str">
        <f t="shared" si="146"/>
        <v/>
      </c>
      <c r="AF219" s="1865" t="str">
        <f t="shared" si="146"/>
        <v/>
      </c>
      <c r="AG219" s="1865" t="str">
        <f t="shared" si="146"/>
        <v/>
      </c>
      <c r="AH219" s="1865" t="str">
        <f t="shared" si="146"/>
        <v/>
      </c>
      <c r="AI219" s="1865" t="str">
        <f t="shared" si="146"/>
        <v/>
      </c>
      <c r="AJ219" s="1865" t="str">
        <f t="shared" si="146"/>
        <v/>
      </c>
      <c r="AK219" s="4204"/>
      <c r="AL219" s="4207"/>
      <c r="AM219" s="4210"/>
      <c r="AN219" s="4157"/>
      <c r="AO219" s="4155"/>
      <c r="AP219" s="1838"/>
      <c r="AQ219" s="4181"/>
      <c r="AR219" s="4181"/>
    </row>
    <row r="220" spans="2:44" s="1866" customFormat="1" ht="21" customHeight="1">
      <c r="B220" s="1994" t="s">
        <v>2502</v>
      </c>
      <c r="C220" s="1995" t="s">
        <v>2471</v>
      </c>
      <c r="D220" s="1939" t="s">
        <v>2472</v>
      </c>
      <c r="E220" s="1940" t="s">
        <v>2458</v>
      </c>
      <c r="F220" s="1941" t="s">
        <v>2503</v>
      </c>
      <c r="G220" s="1942" t="s">
        <v>2503</v>
      </c>
      <c r="H220" s="1942" t="s">
        <v>2503</v>
      </c>
      <c r="I220" s="1942" t="s">
        <v>2503</v>
      </c>
      <c r="J220" s="1942" t="s">
        <v>2503</v>
      </c>
      <c r="K220" s="1942" t="s">
        <v>2503</v>
      </c>
      <c r="L220" s="1942" t="s">
        <v>2503</v>
      </c>
      <c r="M220" s="1942" t="s">
        <v>2503</v>
      </c>
      <c r="N220" s="1942" t="s">
        <v>2503</v>
      </c>
      <c r="O220" s="1942" t="s">
        <v>2503</v>
      </c>
      <c r="P220" s="1942" t="s">
        <v>2503</v>
      </c>
      <c r="Q220" s="1942" t="s">
        <v>2503</v>
      </c>
      <c r="R220" s="1942" t="s">
        <v>2503</v>
      </c>
      <c r="S220" s="1942" t="s">
        <v>2503</v>
      </c>
      <c r="T220" s="1942" t="s">
        <v>2503</v>
      </c>
      <c r="U220" s="1942" t="s">
        <v>2503</v>
      </c>
      <c r="V220" s="1942" t="s">
        <v>2503</v>
      </c>
      <c r="W220" s="1942" t="s">
        <v>2503</v>
      </c>
      <c r="X220" s="1942" t="s">
        <v>2503</v>
      </c>
      <c r="Y220" s="1942" t="s">
        <v>2503</v>
      </c>
      <c r="Z220" s="1942" t="s">
        <v>2503</v>
      </c>
      <c r="AA220" s="1942" t="s">
        <v>2503</v>
      </c>
      <c r="AB220" s="1942" t="s">
        <v>2503</v>
      </c>
      <c r="AC220" s="1942" t="s">
        <v>2503</v>
      </c>
      <c r="AD220" s="1942" t="s">
        <v>2503</v>
      </c>
      <c r="AE220" s="1942" t="s">
        <v>2503</v>
      </c>
      <c r="AF220" s="1942" t="s">
        <v>2503</v>
      </c>
      <c r="AG220" s="1942" t="s">
        <v>2503</v>
      </c>
      <c r="AH220" s="1942" t="s">
        <v>2503</v>
      </c>
      <c r="AI220" s="1942" t="s">
        <v>2503</v>
      </c>
      <c r="AJ220" s="2015" t="s">
        <v>2503</v>
      </c>
      <c r="AK220" s="4205"/>
      <c r="AL220" s="4208"/>
      <c r="AM220" s="4211"/>
      <c r="AN220" s="1944" t="s">
        <v>2484</v>
      </c>
      <c r="AO220" s="1943" t="s">
        <v>2485</v>
      </c>
      <c r="AP220" s="1838"/>
      <c r="AQ220" s="4182"/>
      <c r="AR220" s="4182"/>
    </row>
    <row r="221" spans="2:44" s="1866" customFormat="1" ht="13.5" customHeight="1">
      <c r="B221" s="4185" t="s">
        <v>2486</v>
      </c>
      <c r="C221" s="4188" t="s">
        <v>2487</v>
      </c>
      <c r="D221" s="1945" t="s">
        <v>2488</v>
      </c>
      <c r="E221" s="1946"/>
      <c r="F221" s="2016"/>
      <c r="G221" s="2003"/>
      <c r="H221" s="2003"/>
      <c r="I221" s="2003"/>
      <c r="J221" s="2003"/>
      <c r="K221" s="2003"/>
      <c r="L221" s="2003"/>
      <c r="M221" s="2003"/>
      <c r="N221" s="2003"/>
      <c r="O221" s="2003"/>
      <c r="P221" s="2003"/>
      <c r="Q221" s="2003"/>
      <c r="R221" s="2003"/>
      <c r="S221" s="2003"/>
      <c r="T221" s="2003"/>
      <c r="U221" s="2003"/>
      <c r="V221" s="2003"/>
      <c r="W221" s="2003"/>
      <c r="X221" s="2003"/>
      <c r="Y221" s="2003"/>
      <c r="Z221" s="2003"/>
      <c r="AA221" s="2003"/>
      <c r="AB221" s="2003"/>
      <c r="AC221" s="2003"/>
      <c r="AD221" s="2003"/>
      <c r="AE221" s="2003"/>
      <c r="AF221" s="2003"/>
      <c r="AG221" s="2003"/>
      <c r="AH221" s="2003"/>
      <c r="AI221" s="2003"/>
      <c r="AJ221" s="2017"/>
      <c r="AK221" s="1950">
        <f>IF(D221="","",COUNT($F$218:$AJ$218)-AL221)</f>
        <v>0</v>
      </c>
      <c r="AL221" s="1951">
        <f>IF(D221="","",AQ221+AR221)</f>
        <v>0</v>
      </c>
      <c r="AM221" s="1951">
        <f>IF(D221="","",COUNTIF(F221:AJ221,"休"))</f>
        <v>0</v>
      </c>
      <c r="AN221" s="1952" t="str">
        <f>IF(D221="","",IFERROR(ROUND(AM221/AK221,3),""))</f>
        <v/>
      </c>
      <c r="AO221" s="4191" t="e">
        <f>ROUND(AVERAGE(AN221:AN236),3)</f>
        <v>#DIV/0!</v>
      </c>
      <c r="AP221" s="1838"/>
      <c r="AQ221" s="1953">
        <f>+COUNTIF(F221:AJ221,"－")</f>
        <v>0</v>
      </c>
      <c r="AR221" s="1953">
        <f>+COUNTIF(F221:AJ221,"外")</f>
        <v>0</v>
      </c>
    </row>
    <row r="222" spans="2:44" s="1866" customFormat="1" ht="13.5" customHeight="1">
      <c r="B222" s="4186"/>
      <c r="C222" s="4189"/>
      <c r="D222" s="1954" t="s">
        <v>2489</v>
      </c>
      <c r="E222" s="1946"/>
      <c r="F222" s="1955"/>
      <c r="G222" s="1956"/>
      <c r="H222" s="1956"/>
      <c r="I222" s="1956"/>
      <c r="J222" s="1956"/>
      <c r="K222" s="1956"/>
      <c r="L222" s="1956"/>
      <c r="M222" s="1956"/>
      <c r="N222" s="1956"/>
      <c r="O222" s="1956"/>
      <c r="P222" s="1956"/>
      <c r="Q222" s="1956"/>
      <c r="R222" s="1956"/>
      <c r="S222" s="1956"/>
      <c r="T222" s="1956"/>
      <c r="U222" s="1956"/>
      <c r="V222" s="1956"/>
      <c r="W222" s="1956"/>
      <c r="X222" s="1956"/>
      <c r="Y222" s="1956"/>
      <c r="Z222" s="1956"/>
      <c r="AA222" s="1956"/>
      <c r="AB222" s="1956"/>
      <c r="AC222" s="1956"/>
      <c r="AD222" s="1956"/>
      <c r="AE222" s="1956"/>
      <c r="AF222" s="1956"/>
      <c r="AG222" s="1956"/>
      <c r="AH222" s="1956"/>
      <c r="AI222" s="1956"/>
      <c r="AJ222" s="2000"/>
      <c r="AK222" s="1950">
        <f t="shared" ref="AK222:AK226" si="147">IF(D222="","",COUNT($F$218:$AJ$218)-AL222)</f>
        <v>0</v>
      </c>
      <c r="AL222" s="1951">
        <f t="shared" ref="AL222:AL226" si="148">IF(D222="","",AQ222+AR222)</f>
        <v>0</v>
      </c>
      <c r="AM222" s="1951">
        <f t="shared" ref="AM222:AM226" si="149">IF(D222="","",COUNTIF(F222:AJ222,"休"))</f>
        <v>0</v>
      </c>
      <c r="AN222" s="1952" t="str">
        <f t="shared" ref="AN222:AN226" si="150">IF(D222="","",IFERROR(ROUND(AM222/AK222,3),""))</f>
        <v/>
      </c>
      <c r="AO222" s="4192"/>
      <c r="AP222" s="1838"/>
      <c r="AQ222" s="1953">
        <f>+COUNTIF(F222:AJ222,"－")</f>
        <v>0</v>
      </c>
      <c r="AR222" s="1953">
        <f>+COUNTIF(F222:AJ222,"外")</f>
        <v>0</v>
      </c>
    </row>
    <row r="223" spans="2:44" s="1866" customFormat="1">
      <c r="B223" s="4186"/>
      <c r="C223" s="4189"/>
      <c r="D223" s="1960" t="s">
        <v>2490</v>
      </c>
      <c r="E223" s="1946"/>
      <c r="F223" s="1955"/>
      <c r="G223" s="1956"/>
      <c r="H223" s="1956"/>
      <c r="I223" s="1956"/>
      <c r="J223" s="1956"/>
      <c r="K223" s="1956"/>
      <c r="L223" s="1956"/>
      <c r="M223" s="1956"/>
      <c r="N223" s="1956"/>
      <c r="O223" s="1956"/>
      <c r="P223" s="1956"/>
      <c r="Q223" s="1956"/>
      <c r="R223" s="1956"/>
      <c r="S223" s="1956"/>
      <c r="T223" s="1956"/>
      <c r="U223" s="1956"/>
      <c r="V223" s="1956"/>
      <c r="W223" s="1956"/>
      <c r="X223" s="1956"/>
      <c r="Y223" s="1956"/>
      <c r="Z223" s="1956"/>
      <c r="AA223" s="1956"/>
      <c r="AB223" s="1956"/>
      <c r="AC223" s="1956"/>
      <c r="AD223" s="1956"/>
      <c r="AE223" s="1956"/>
      <c r="AF223" s="1956"/>
      <c r="AG223" s="1956"/>
      <c r="AH223" s="1956"/>
      <c r="AI223" s="1956"/>
      <c r="AJ223" s="2000"/>
      <c r="AK223" s="1950">
        <f t="shared" si="147"/>
        <v>0</v>
      </c>
      <c r="AL223" s="1951">
        <f t="shared" si="148"/>
        <v>0</v>
      </c>
      <c r="AM223" s="1951">
        <f t="shared" si="149"/>
        <v>0</v>
      </c>
      <c r="AN223" s="1952" t="str">
        <f t="shared" si="150"/>
        <v/>
      </c>
      <c r="AO223" s="4192"/>
      <c r="AP223" s="1838"/>
      <c r="AQ223" s="1953">
        <f>+COUNTIF(F223:AJ223,"－")</f>
        <v>0</v>
      </c>
      <c r="AR223" s="1953">
        <f t="shared" ref="AR223:AR226" si="151">+COUNTIF(F223:AJ223,"外")</f>
        <v>0</v>
      </c>
    </row>
    <row r="224" spans="2:44" s="1866" customFormat="1">
      <c r="B224" s="4186"/>
      <c r="C224" s="4189"/>
      <c r="D224" s="1960" t="s">
        <v>2491</v>
      </c>
      <c r="E224" s="1961"/>
      <c r="F224" s="1955"/>
      <c r="G224" s="1956"/>
      <c r="H224" s="1956"/>
      <c r="I224" s="1956"/>
      <c r="J224" s="1956"/>
      <c r="K224" s="1956"/>
      <c r="L224" s="1956"/>
      <c r="M224" s="1956"/>
      <c r="N224" s="1956"/>
      <c r="O224" s="1956"/>
      <c r="P224" s="1956"/>
      <c r="Q224" s="1956"/>
      <c r="R224" s="1956"/>
      <c r="S224" s="1956"/>
      <c r="T224" s="1956"/>
      <c r="U224" s="1956"/>
      <c r="V224" s="1956"/>
      <c r="W224" s="1956"/>
      <c r="X224" s="1956"/>
      <c r="Y224" s="1956"/>
      <c r="Z224" s="1956"/>
      <c r="AA224" s="1956"/>
      <c r="AB224" s="1956"/>
      <c r="AC224" s="1956"/>
      <c r="AD224" s="1956"/>
      <c r="AE224" s="1956"/>
      <c r="AF224" s="1956"/>
      <c r="AG224" s="1956"/>
      <c r="AH224" s="1956"/>
      <c r="AI224" s="1956"/>
      <c r="AJ224" s="2000"/>
      <c r="AK224" s="1950">
        <f t="shared" si="147"/>
        <v>0</v>
      </c>
      <c r="AL224" s="1951">
        <f t="shared" si="148"/>
        <v>0</v>
      </c>
      <c r="AM224" s="1951">
        <f t="shared" si="149"/>
        <v>0</v>
      </c>
      <c r="AN224" s="1952" t="str">
        <f t="shared" si="150"/>
        <v/>
      </c>
      <c r="AO224" s="4192"/>
      <c r="AP224" s="1838"/>
      <c r="AQ224" s="1953">
        <f>+COUNTIF(F224:AJ224,"－")</f>
        <v>0</v>
      </c>
      <c r="AR224" s="1953">
        <f t="shared" si="151"/>
        <v>0</v>
      </c>
    </row>
    <row r="225" spans="2:44" s="1866" customFormat="1">
      <c r="B225" s="4186"/>
      <c r="C225" s="4189"/>
      <c r="D225" s="1960" t="s">
        <v>2492</v>
      </c>
      <c r="E225" s="1946"/>
      <c r="F225" s="1955"/>
      <c r="G225" s="1956"/>
      <c r="H225" s="1956"/>
      <c r="I225" s="1956"/>
      <c r="J225" s="1956"/>
      <c r="K225" s="1956"/>
      <c r="L225" s="1956"/>
      <c r="M225" s="1956"/>
      <c r="N225" s="1956"/>
      <c r="O225" s="1956"/>
      <c r="P225" s="1956"/>
      <c r="Q225" s="1956"/>
      <c r="R225" s="1956"/>
      <c r="S225" s="1956"/>
      <c r="T225" s="1956"/>
      <c r="U225" s="1956"/>
      <c r="V225" s="1956"/>
      <c r="W225" s="1956"/>
      <c r="X225" s="1956"/>
      <c r="Y225" s="1956"/>
      <c r="Z225" s="1956"/>
      <c r="AA225" s="1956"/>
      <c r="AB225" s="1956"/>
      <c r="AC225" s="1956"/>
      <c r="AD225" s="1956"/>
      <c r="AE225" s="1956"/>
      <c r="AF225" s="1956"/>
      <c r="AG225" s="1956"/>
      <c r="AH225" s="1956"/>
      <c r="AI225" s="1956"/>
      <c r="AJ225" s="2000"/>
      <c r="AK225" s="1950">
        <f t="shared" si="147"/>
        <v>0</v>
      </c>
      <c r="AL225" s="1951">
        <f t="shared" si="148"/>
        <v>0</v>
      </c>
      <c r="AM225" s="1951">
        <f t="shared" si="149"/>
        <v>0</v>
      </c>
      <c r="AN225" s="1952" t="str">
        <f t="shared" si="150"/>
        <v/>
      </c>
      <c r="AO225" s="4192"/>
      <c r="AP225" s="1838"/>
      <c r="AQ225" s="1953">
        <f t="shared" ref="AQ225:AQ226" si="152">+COUNTIF(F225:AJ225,"－")</f>
        <v>0</v>
      </c>
      <c r="AR225" s="1953">
        <f t="shared" si="151"/>
        <v>0</v>
      </c>
    </row>
    <row r="226" spans="2:44" s="1866" customFormat="1">
      <c r="B226" s="4187"/>
      <c r="C226" s="4190"/>
      <c r="D226" s="1962">
        <f>E$29</f>
        <v>0</v>
      </c>
      <c r="E226" s="1963"/>
      <c r="F226" s="2018"/>
      <c r="G226" s="2008"/>
      <c r="H226" s="2008"/>
      <c r="I226" s="2008"/>
      <c r="J226" s="2008"/>
      <c r="K226" s="2008"/>
      <c r="L226" s="2008"/>
      <c r="M226" s="2008"/>
      <c r="N226" s="2008"/>
      <c r="O226" s="2008"/>
      <c r="P226" s="2008"/>
      <c r="Q226" s="2008"/>
      <c r="R226" s="2008"/>
      <c r="S226" s="2008"/>
      <c r="T226" s="2008"/>
      <c r="U226" s="2008"/>
      <c r="V226" s="2008"/>
      <c r="W226" s="2008"/>
      <c r="X226" s="2008"/>
      <c r="Y226" s="2008"/>
      <c r="Z226" s="2008"/>
      <c r="AA226" s="2008"/>
      <c r="AB226" s="2008"/>
      <c r="AC226" s="2008"/>
      <c r="AD226" s="2008"/>
      <c r="AE226" s="2008"/>
      <c r="AF226" s="2008"/>
      <c r="AG226" s="2008"/>
      <c r="AH226" s="2008"/>
      <c r="AI226" s="2008"/>
      <c r="AJ226" s="2019"/>
      <c r="AK226" s="1950">
        <f t="shared" si="147"/>
        <v>0</v>
      </c>
      <c r="AL226" s="1951">
        <f t="shared" si="148"/>
        <v>0</v>
      </c>
      <c r="AM226" s="1968">
        <f t="shared" si="149"/>
        <v>0</v>
      </c>
      <c r="AN226" s="1952" t="str">
        <f t="shared" si="150"/>
        <v/>
      </c>
      <c r="AO226" s="4192"/>
      <c r="AP226" s="1838"/>
      <c r="AQ226" s="1953">
        <f t="shared" si="152"/>
        <v>0</v>
      </c>
      <c r="AR226" s="1953">
        <f t="shared" si="151"/>
        <v>0</v>
      </c>
    </row>
    <row r="227" spans="2:44" s="1866" customFormat="1" ht="14.4">
      <c r="B227" s="4185" t="s">
        <v>2493</v>
      </c>
      <c r="C227" s="4188" t="s">
        <v>2494</v>
      </c>
      <c r="D227" s="1939" t="s">
        <v>2472</v>
      </c>
      <c r="E227" s="1969" t="s">
        <v>2458</v>
      </c>
      <c r="F227" s="1941" t="s">
        <v>2504</v>
      </c>
      <c r="G227" s="1942" t="s">
        <v>2504</v>
      </c>
      <c r="H227" s="1942" t="s">
        <v>2504</v>
      </c>
      <c r="I227" s="1942" t="s">
        <v>2504</v>
      </c>
      <c r="J227" s="1942" t="s">
        <v>2504</v>
      </c>
      <c r="K227" s="1942" t="s">
        <v>2504</v>
      </c>
      <c r="L227" s="1942" t="s">
        <v>2504</v>
      </c>
      <c r="M227" s="1942" t="s">
        <v>2504</v>
      </c>
      <c r="N227" s="1942" t="s">
        <v>2504</v>
      </c>
      <c r="O227" s="1942" t="s">
        <v>2504</v>
      </c>
      <c r="P227" s="1942" t="s">
        <v>2504</v>
      </c>
      <c r="Q227" s="1942" t="s">
        <v>2504</v>
      </c>
      <c r="R227" s="1942" t="s">
        <v>2504</v>
      </c>
      <c r="S227" s="1942" t="s">
        <v>2504</v>
      </c>
      <c r="T227" s="1942" t="s">
        <v>2504</v>
      </c>
      <c r="U227" s="1942" t="s">
        <v>2504</v>
      </c>
      <c r="V227" s="1942" t="s">
        <v>2504</v>
      </c>
      <c r="W227" s="1942" t="s">
        <v>2504</v>
      </c>
      <c r="X227" s="1942" t="s">
        <v>2504</v>
      </c>
      <c r="Y227" s="1942" t="s">
        <v>2504</v>
      </c>
      <c r="Z227" s="1942" t="s">
        <v>2504</v>
      </c>
      <c r="AA227" s="1942" t="s">
        <v>2504</v>
      </c>
      <c r="AB227" s="1942" t="s">
        <v>2504</v>
      </c>
      <c r="AC227" s="1942" t="s">
        <v>2504</v>
      </c>
      <c r="AD227" s="1942" t="s">
        <v>2504</v>
      </c>
      <c r="AE227" s="1942" t="s">
        <v>2504</v>
      </c>
      <c r="AF227" s="1942" t="s">
        <v>2504</v>
      </c>
      <c r="AG227" s="1942" t="s">
        <v>2504</v>
      </c>
      <c r="AH227" s="1942" t="s">
        <v>2504</v>
      </c>
      <c r="AI227" s="1942" t="s">
        <v>2504</v>
      </c>
      <c r="AJ227" s="2015" t="s">
        <v>2504</v>
      </c>
      <c r="AK227" s="1971"/>
      <c r="AL227" s="1953"/>
      <c r="AM227" s="1972"/>
      <c r="AN227" s="1973"/>
      <c r="AO227" s="4192"/>
      <c r="AP227" s="1838"/>
      <c r="AQ227" s="1893"/>
      <c r="AR227" s="1893"/>
    </row>
    <row r="228" spans="2:44" s="1866" customFormat="1">
      <c r="B228" s="4186"/>
      <c r="C228" s="4189"/>
      <c r="D228" s="1974" t="s">
        <v>2488</v>
      </c>
      <c r="E228" s="1946"/>
      <c r="F228" s="2007"/>
      <c r="G228" s="1966"/>
      <c r="H228" s="1966"/>
      <c r="I228" s="1966"/>
      <c r="J228" s="1966"/>
      <c r="K228" s="1966"/>
      <c r="L228" s="1966"/>
      <c r="M228" s="1966"/>
      <c r="N228" s="1966"/>
      <c r="O228" s="1966"/>
      <c r="P228" s="1966"/>
      <c r="Q228" s="1966"/>
      <c r="R228" s="1966"/>
      <c r="S228" s="1966"/>
      <c r="T228" s="1966"/>
      <c r="U228" s="1966"/>
      <c r="V228" s="1966"/>
      <c r="W228" s="1966"/>
      <c r="X228" s="1966"/>
      <c r="Y228" s="1966"/>
      <c r="Z228" s="1966"/>
      <c r="AA228" s="1966"/>
      <c r="AB228" s="1966"/>
      <c r="AC228" s="1966"/>
      <c r="AD228" s="1966"/>
      <c r="AE228" s="1966"/>
      <c r="AF228" s="1966"/>
      <c r="AG228" s="1966"/>
      <c r="AH228" s="1966"/>
      <c r="AI228" s="1966"/>
      <c r="AJ228" s="2020"/>
      <c r="AK228" s="1950">
        <f>IF(D228="","",COUNT($F$218:$AJ$218)-AL228)</f>
        <v>0</v>
      </c>
      <c r="AL228" s="1951">
        <f>IF(D228="","",AQ228+AR228)</f>
        <v>0</v>
      </c>
      <c r="AM228" s="1951">
        <f>IF(D228="","",COUNTIF(F228:AJ228,"休"))</f>
        <v>0</v>
      </c>
      <c r="AN228" s="1952" t="str">
        <f>IF(D228="","",IFERROR(ROUND(AM228/AK228,3),""))</f>
        <v/>
      </c>
      <c r="AO228" s="4192"/>
      <c r="AP228" s="1838"/>
      <c r="AQ228" s="1953">
        <f>+COUNTIF(F228:AJ228,"－")</f>
        <v>0</v>
      </c>
      <c r="AR228" s="1953">
        <f>+COUNTIF(F228:AJ228,"外")</f>
        <v>0</v>
      </c>
    </row>
    <row r="229" spans="2:44" s="1866" customFormat="1">
      <c r="B229" s="4186"/>
      <c r="C229" s="4189"/>
      <c r="D229" s="1954" t="s">
        <v>2489</v>
      </c>
      <c r="E229" s="1975"/>
      <c r="F229" s="1955"/>
      <c r="G229" s="1956"/>
      <c r="H229" s="1956"/>
      <c r="I229" s="1956"/>
      <c r="J229" s="1956"/>
      <c r="K229" s="1956"/>
      <c r="L229" s="1956"/>
      <c r="M229" s="1956"/>
      <c r="N229" s="1956"/>
      <c r="O229" s="1956"/>
      <c r="P229" s="1956"/>
      <c r="Q229" s="1956"/>
      <c r="R229" s="1956"/>
      <c r="S229" s="1956"/>
      <c r="T229" s="1956"/>
      <c r="U229" s="1956"/>
      <c r="V229" s="1956"/>
      <c r="W229" s="1956"/>
      <c r="X229" s="1956"/>
      <c r="Y229" s="1956"/>
      <c r="Z229" s="1956"/>
      <c r="AA229" s="1956"/>
      <c r="AB229" s="1956"/>
      <c r="AC229" s="1956"/>
      <c r="AD229" s="1956"/>
      <c r="AE229" s="1956"/>
      <c r="AF229" s="1956"/>
      <c r="AG229" s="1956"/>
      <c r="AH229" s="1956"/>
      <c r="AI229" s="1956"/>
      <c r="AJ229" s="2000"/>
      <c r="AK229" s="1950">
        <f t="shared" ref="AK229:AK231" si="153">IF(D229="","",COUNT($F$218:$AJ$218)-AL229)</f>
        <v>0</v>
      </c>
      <c r="AL229" s="1951">
        <f t="shared" ref="AL229:AL231" si="154">IF(D229="","",AQ229+AR229)</f>
        <v>0</v>
      </c>
      <c r="AM229" s="1951">
        <f t="shared" ref="AM229:AM231" si="155">IF(D229="","",COUNTIF(F229:AJ229,"休"))</f>
        <v>0</v>
      </c>
      <c r="AN229" s="1952" t="str">
        <f t="shared" ref="AN229:AN231" si="156">IF(D229="","",IFERROR(ROUND(AM229/AK229,3),""))</f>
        <v/>
      </c>
      <c r="AO229" s="4192"/>
      <c r="AP229" s="1838"/>
      <c r="AQ229" s="1953">
        <f>+COUNTIF(F229:AJ229,"－")</f>
        <v>0</v>
      </c>
      <c r="AR229" s="1953">
        <f>+COUNTIF(F229:AJ229,"外")</f>
        <v>0</v>
      </c>
    </row>
    <row r="230" spans="2:44" s="1866" customFormat="1">
      <c r="B230" s="4186"/>
      <c r="C230" s="4189"/>
      <c r="D230" s="1838"/>
      <c r="E230" s="1975"/>
      <c r="F230" s="1955"/>
      <c r="G230" s="1956"/>
      <c r="H230" s="1956"/>
      <c r="I230" s="1956"/>
      <c r="J230" s="1956"/>
      <c r="K230" s="1956"/>
      <c r="L230" s="1956"/>
      <c r="M230" s="1956"/>
      <c r="N230" s="1956"/>
      <c r="O230" s="1956"/>
      <c r="P230" s="1956"/>
      <c r="Q230" s="1956"/>
      <c r="R230" s="1956"/>
      <c r="S230" s="1956"/>
      <c r="T230" s="1956"/>
      <c r="U230" s="1956"/>
      <c r="V230" s="1956"/>
      <c r="W230" s="1956"/>
      <c r="X230" s="1956"/>
      <c r="Y230" s="1956"/>
      <c r="Z230" s="1956"/>
      <c r="AA230" s="1956"/>
      <c r="AB230" s="1956"/>
      <c r="AC230" s="1956"/>
      <c r="AD230" s="1956"/>
      <c r="AE230" s="1956"/>
      <c r="AF230" s="1956"/>
      <c r="AG230" s="1956"/>
      <c r="AH230" s="1956"/>
      <c r="AI230" s="1956"/>
      <c r="AJ230" s="2000"/>
      <c r="AK230" s="1950" t="str">
        <f t="shared" si="153"/>
        <v/>
      </c>
      <c r="AL230" s="1951" t="str">
        <f t="shared" si="154"/>
        <v/>
      </c>
      <c r="AM230" s="1951" t="str">
        <f t="shared" si="155"/>
        <v/>
      </c>
      <c r="AN230" s="1952" t="str">
        <f t="shared" si="156"/>
        <v/>
      </c>
      <c r="AO230" s="4192"/>
      <c r="AP230" s="1838"/>
      <c r="AQ230" s="1953">
        <f>+COUNTIF(F230:AJ230,"－")</f>
        <v>0</v>
      </c>
      <c r="AR230" s="1953">
        <f>+COUNTIF(F230:AJ230,"外")</f>
        <v>0</v>
      </c>
    </row>
    <row r="231" spans="2:44" s="1866" customFormat="1">
      <c r="B231" s="4186"/>
      <c r="C231" s="4190"/>
      <c r="D231" s="1976"/>
      <c r="E231" s="1977"/>
      <c r="F231" s="2018"/>
      <c r="G231" s="2008"/>
      <c r="H231" s="2008"/>
      <c r="I231" s="2008"/>
      <c r="J231" s="2008"/>
      <c r="K231" s="2008"/>
      <c r="L231" s="2008"/>
      <c r="M231" s="2008"/>
      <c r="N231" s="2008"/>
      <c r="O231" s="2008"/>
      <c r="P231" s="2008"/>
      <c r="Q231" s="2008"/>
      <c r="R231" s="2008"/>
      <c r="S231" s="2008"/>
      <c r="T231" s="2008"/>
      <c r="U231" s="2008"/>
      <c r="V231" s="2008"/>
      <c r="W231" s="2008"/>
      <c r="X231" s="2008"/>
      <c r="Y231" s="2008"/>
      <c r="Z231" s="2008"/>
      <c r="AA231" s="2008"/>
      <c r="AB231" s="2008"/>
      <c r="AC231" s="2008"/>
      <c r="AD231" s="2008"/>
      <c r="AE231" s="2008"/>
      <c r="AF231" s="2008"/>
      <c r="AG231" s="2008"/>
      <c r="AH231" s="2008"/>
      <c r="AI231" s="2008"/>
      <c r="AJ231" s="2019"/>
      <c r="AK231" s="1950" t="str">
        <f t="shared" si="153"/>
        <v/>
      </c>
      <c r="AL231" s="1951" t="str">
        <f t="shared" si="154"/>
        <v/>
      </c>
      <c r="AM231" s="1951" t="str">
        <f t="shared" si="155"/>
        <v/>
      </c>
      <c r="AN231" s="1952" t="str">
        <f t="shared" si="156"/>
        <v/>
      </c>
      <c r="AO231" s="4192"/>
      <c r="AP231" s="1838"/>
      <c r="AQ231" s="1953">
        <f>+COUNTIF(F231:AJ231,"－")</f>
        <v>0</v>
      </c>
      <c r="AR231" s="1953">
        <f>+COUNTIF(F231:AJ231,"外")</f>
        <v>0</v>
      </c>
    </row>
    <row r="232" spans="2:44" s="1866" customFormat="1" ht="14.4">
      <c r="B232" s="4186"/>
      <c r="C232" s="4188" t="s">
        <v>2495</v>
      </c>
      <c r="D232" s="1939" t="s">
        <v>2472</v>
      </c>
      <c r="E232" s="1979" t="s">
        <v>2458</v>
      </c>
      <c r="F232" s="1941" t="s">
        <v>2503</v>
      </c>
      <c r="G232" s="1942" t="s">
        <v>2503</v>
      </c>
      <c r="H232" s="1942" t="s">
        <v>2503</v>
      </c>
      <c r="I232" s="1942" t="s">
        <v>2503</v>
      </c>
      <c r="J232" s="1942" t="s">
        <v>2503</v>
      </c>
      <c r="K232" s="1942" t="s">
        <v>2503</v>
      </c>
      <c r="L232" s="1942" t="s">
        <v>2503</v>
      </c>
      <c r="M232" s="1942" t="s">
        <v>2503</v>
      </c>
      <c r="N232" s="1942" t="s">
        <v>2503</v>
      </c>
      <c r="O232" s="1942" t="s">
        <v>2503</v>
      </c>
      <c r="P232" s="1942" t="s">
        <v>2503</v>
      </c>
      <c r="Q232" s="1942" t="s">
        <v>2503</v>
      </c>
      <c r="R232" s="1942" t="s">
        <v>2503</v>
      </c>
      <c r="S232" s="1942" t="s">
        <v>2503</v>
      </c>
      <c r="T232" s="1942" t="s">
        <v>2503</v>
      </c>
      <c r="U232" s="1942" t="s">
        <v>2503</v>
      </c>
      <c r="V232" s="1942" t="s">
        <v>2503</v>
      </c>
      <c r="W232" s="1942" t="s">
        <v>2503</v>
      </c>
      <c r="X232" s="1942" t="s">
        <v>2503</v>
      </c>
      <c r="Y232" s="1942" t="s">
        <v>2503</v>
      </c>
      <c r="Z232" s="1942" t="s">
        <v>2503</v>
      </c>
      <c r="AA232" s="1942" t="s">
        <v>2503</v>
      </c>
      <c r="AB232" s="1942" t="s">
        <v>2503</v>
      </c>
      <c r="AC232" s="1942" t="s">
        <v>2503</v>
      </c>
      <c r="AD232" s="1942" t="s">
        <v>2503</v>
      </c>
      <c r="AE232" s="1942" t="s">
        <v>2503</v>
      </c>
      <c r="AF232" s="1942" t="s">
        <v>2503</v>
      </c>
      <c r="AG232" s="1942" t="s">
        <v>2503</v>
      </c>
      <c r="AH232" s="1942" t="s">
        <v>2503</v>
      </c>
      <c r="AI232" s="1942" t="s">
        <v>2503</v>
      </c>
      <c r="AJ232" s="2015" t="s">
        <v>2503</v>
      </c>
      <c r="AK232" s="1971"/>
      <c r="AL232" s="1953"/>
      <c r="AM232" s="1980"/>
      <c r="AN232" s="1973"/>
      <c r="AO232" s="4192"/>
      <c r="AP232" s="1838"/>
      <c r="AQ232" s="1893"/>
      <c r="AR232" s="1893"/>
    </row>
    <row r="233" spans="2:44" s="1866" customFormat="1">
      <c r="B233" s="4186"/>
      <c r="C233" s="4189"/>
      <c r="D233" s="1981" t="s">
        <v>2489</v>
      </c>
      <c r="E233" s="1946"/>
      <c r="F233" s="2007"/>
      <c r="G233" s="1966"/>
      <c r="H233" s="1966"/>
      <c r="I233" s="1966"/>
      <c r="J233" s="1966"/>
      <c r="K233" s="1966"/>
      <c r="L233" s="1966"/>
      <c r="M233" s="1966"/>
      <c r="N233" s="1966"/>
      <c r="O233" s="1966"/>
      <c r="P233" s="1966"/>
      <c r="Q233" s="1966"/>
      <c r="R233" s="1966"/>
      <c r="S233" s="1966"/>
      <c r="T233" s="1966"/>
      <c r="U233" s="1966"/>
      <c r="V233" s="1966"/>
      <c r="W233" s="1966"/>
      <c r="X233" s="1966"/>
      <c r="Y233" s="1966"/>
      <c r="Z233" s="1966"/>
      <c r="AA233" s="1966"/>
      <c r="AB233" s="1966"/>
      <c r="AC233" s="1966"/>
      <c r="AD233" s="1966"/>
      <c r="AE233" s="1966"/>
      <c r="AF233" s="1966"/>
      <c r="AG233" s="1966"/>
      <c r="AH233" s="1966"/>
      <c r="AI233" s="1966"/>
      <c r="AJ233" s="2020"/>
      <c r="AK233" s="1950">
        <f>IF(D233="","",COUNT($F$218:$AJ$218)-AL233)</f>
        <v>0</v>
      </c>
      <c r="AL233" s="1951">
        <f>IF(D233="","",AQ233+AR233)</f>
        <v>0</v>
      </c>
      <c r="AM233" s="1951">
        <f>IF(D233="","",COUNTIF(F233:AJ233,"休"))</f>
        <v>0</v>
      </c>
      <c r="AN233" s="1952" t="str">
        <f>IF(D233="","",IFERROR(ROUND(AM233/AK233,3),""))</f>
        <v/>
      </c>
      <c r="AO233" s="4192"/>
      <c r="AP233" s="1838"/>
      <c r="AQ233" s="1953">
        <f>+COUNTIF(F233:AJ233,"－")</f>
        <v>0</v>
      </c>
      <c r="AR233" s="1953">
        <f>+COUNTIF(F233:AJ233,"外")</f>
        <v>0</v>
      </c>
    </row>
    <row r="234" spans="2:44" s="1866" customFormat="1">
      <c r="B234" s="4186"/>
      <c r="C234" s="4189"/>
      <c r="D234" s="1838"/>
      <c r="E234" s="1975"/>
      <c r="F234" s="1955"/>
      <c r="G234" s="1956"/>
      <c r="H234" s="1956"/>
      <c r="I234" s="1956"/>
      <c r="J234" s="1956"/>
      <c r="K234" s="1956"/>
      <c r="L234" s="1956"/>
      <c r="M234" s="1956"/>
      <c r="N234" s="1956"/>
      <c r="O234" s="1956"/>
      <c r="P234" s="1956"/>
      <c r="Q234" s="1956"/>
      <c r="R234" s="1956"/>
      <c r="S234" s="1956"/>
      <c r="T234" s="1956"/>
      <c r="U234" s="1956"/>
      <c r="V234" s="1956"/>
      <c r="W234" s="1956"/>
      <c r="X234" s="1956"/>
      <c r="Y234" s="1956"/>
      <c r="Z234" s="1956"/>
      <c r="AA234" s="1956"/>
      <c r="AB234" s="1956"/>
      <c r="AC234" s="1956"/>
      <c r="AD234" s="1956"/>
      <c r="AE234" s="1956"/>
      <c r="AF234" s="1956"/>
      <c r="AG234" s="1956"/>
      <c r="AH234" s="1956"/>
      <c r="AI234" s="1956"/>
      <c r="AJ234" s="2000"/>
      <c r="AK234" s="1950" t="str">
        <f t="shared" ref="AK234:AK236" si="157">IF(D234="","",COUNT($F$218:$AJ$218)-AL234)</f>
        <v/>
      </c>
      <c r="AL234" s="1951" t="str">
        <f t="shared" ref="AL234:AL236" si="158">IF(D234="","",AQ234+AR234)</f>
        <v/>
      </c>
      <c r="AM234" s="1951" t="str">
        <f t="shared" ref="AM234:AM236" si="159">IF(D234="","",COUNTIF(F234:AJ234,"休"))</f>
        <v/>
      </c>
      <c r="AN234" s="1952" t="str">
        <f t="shared" ref="AN234:AN236" si="160">IF(D234="","",IFERROR(ROUND(AM234/AK234,3),""))</f>
        <v/>
      </c>
      <c r="AO234" s="4192"/>
      <c r="AP234" s="1838"/>
      <c r="AQ234" s="1953">
        <f>+COUNTIF(F234:AJ234,"－")</f>
        <v>0</v>
      </c>
      <c r="AR234" s="1953">
        <f>+COUNTIF(F234:AJ234,"外")</f>
        <v>0</v>
      </c>
    </row>
    <row r="235" spans="2:44" s="1866" customFormat="1">
      <c r="B235" s="4186"/>
      <c r="C235" s="4189"/>
      <c r="D235" s="1983"/>
      <c r="E235" s="1975"/>
      <c r="F235" s="1955"/>
      <c r="G235" s="1956"/>
      <c r="H235" s="1956"/>
      <c r="I235" s="1956"/>
      <c r="J235" s="1956"/>
      <c r="K235" s="1956"/>
      <c r="L235" s="1956"/>
      <c r="M235" s="1956"/>
      <c r="N235" s="1956"/>
      <c r="O235" s="1956"/>
      <c r="P235" s="1956"/>
      <c r="Q235" s="1956"/>
      <c r="R235" s="1956"/>
      <c r="S235" s="1956"/>
      <c r="T235" s="1956"/>
      <c r="U235" s="1956"/>
      <c r="V235" s="1956"/>
      <c r="W235" s="1956"/>
      <c r="X235" s="1956"/>
      <c r="Y235" s="1956"/>
      <c r="Z235" s="1956"/>
      <c r="AA235" s="1956"/>
      <c r="AB235" s="1956"/>
      <c r="AC235" s="1956"/>
      <c r="AD235" s="1956"/>
      <c r="AE235" s="1956"/>
      <c r="AF235" s="1956"/>
      <c r="AG235" s="1956"/>
      <c r="AH235" s="1956"/>
      <c r="AI235" s="1956"/>
      <c r="AJ235" s="2000"/>
      <c r="AK235" s="1950" t="str">
        <f t="shared" si="157"/>
        <v/>
      </c>
      <c r="AL235" s="1951" t="str">
        <f t="shared" si="158"/>
        <v/>
      </c>
      <c r="AM235" s="1951" t="str">
        <f t="shared" si="159"/>
        <v/>
      </c>
      <c r="AN235" s="1952" t="str">
        <f t="shared" si="160"/>
        <v/>
      </c>
      <c r="AO235" s="4192"/>
      <c r="AP235" s="1838"/>
      <c r="AQ235" s="1953">
        <f>+COUNTIF(F235:AJ235,"－")</f>
        <v>0</v>
      </c>
      <c r="AR235" s="1953">
        <f>+COUNTIF(F235:AJ235,"外")</f>
        <v>0</v>
      </c>
    </row>
    <row r="236" spans="2:44" s="1866" customFormat="1" ht="13.8" thickBot="1">
      <c r="B236" s="4187"/>
      <c r="C236" s="4190"/>
      <c r="D236" s="1976"/>
      <c r="E236" s="1977"/>
      <c r="F236" s="2018"/>
      <c r="G236" s="2008"/>
      <c r="H236" s="2008"/>
      <c r="I236" s="2008"/>
      <c r="J236" s="2008"/>
      <c r="K236" s="2008"/>
      <c r="L236" s="2008"/>
      <c r="M236" s="2008"/>
      <c r="N236" s="2008"/>
      <c r="O236" s="2008"/>
      <c r="P236" s="2008"/>
      <c r="Q236" s="2008"/>
      <c r="R236" s="2008"/>
      <c r="S236" s="2008"/>
      <c r="T236" s="2008"/>
      <c r="U236" s="2008"/>
      <c r="V236" s="2008"/>
      <c r="W236" s="2008"/>
      <c r="X236" s="2008"/>
      <c r="Y236" s="2008"/>
      <c r="Z236" s="2008"/>
      <c r="AA236" s="2008"/>
      <c r="AB236" s="2008"/>
      <c r="AC236" s="2008"/>
      <c r="AD236" s="2008"/>
      <c r="AE236" s="2008"/>
      <c r="AF236" s="2008"/>
      <c r="AG236" s="2008"/>
      <c r="AH236" s="2008"/>
      <c r="AI236" s="2008"/>
      <c r="AJ236" s="2019"/>
      <c r="AK236" s="1986" t="str">
        <f t="shared" si="157"/>
        <v/>
      </c>
      <c r="AL236" s="1968" t="str">
        <f t="shared" si="158"/>
        <v/>
      </c>
      <c r="AM236" s="1968" t="str">
        <f t="shared" si="159"/>
        <v/>
      </c>
      <c r="AN236" s="1952" t="str">
        <f t="shared" si="160"/>
        <v/>
      </c>
      <c r="AO236" s="4193"/>
      <c r="AP236" s="1838"/>
      <c r="AQ236" s="1953">
        <f>+COUNTIF(F236:AJ236,"－")</f>
        <v>0</v>
      </c>
      <c r="AR236" s="1953">
        <f>+COUNTIF(F236:AJ236,"外")</f>
        <v>0</v>
      </c>
    </row>
    <row r="237" spans="2:44" ht="13.8" thickBot="1">
      <c r="B237" s="1988"/>
      <c r="C237" s="1989"/>
      <c r="D237" s="1983"/>
      <c r="E237" s="1854"/>
      <c r="F237" s="1949"/>
      <c r="G237" s="1949"/>
      <c r="H237" s="1949"/>
      <c r="I237" s="1949"/>
      <c r="J237" s="1949"/>
      <c r="K237" s="1949"/>
      <c r="L237" s="1949"/>
      <c r="M237" s="1949"/>
      <c r="N237" s="1949"/>
      <c r="O237" s="1949"/>
      <c r="P237" s="1949"/>
      <c r="Q237" s="1949"/>
      <c r="R237" s="1949"/>
      <c r="S237" s="1949"/>
      <c r="T237" s="1949"/>
      <c r="U237" s="1949"/>
      <c r="V237" s="1949"/>
      <c r="W237" s="1949"/>
      <c r="X237" s="1949"/>
      <c r="Y237" s="1949"/>
      <c r="Z237" s="1949"/>
      <c r="AA237" s="1949"/>
      <c r="AB237" s="1949"/>
      <c r="AC237" s="1949"/>
      <c r="AD237" s="1949"/>
      <c r="AE237" s="1949"/>
      <c r="AF237" s="1949"/>
      <c r="AG237" s="1949"/>
      <c r="AH237" s="1949"/>
      <c r="AI237" s="1949"/>
      <c r="AJ237" s="1949"/>
      <c r="AK237" s="1990"/>
      <c r="AL237" s="1991"/>
      <c r="AN237" s="1992" t="s">
        <v>2459</v>
      </c>
      <c r="AO237" s="1993" t="e">
        <f>IF(AO221&gt;=0.285,"OK","NG")</f>
        <v>#DIV/0!</v>
      </c>
      <c r="AQ237" s="1991"/>
      <c r="AR237" s="1991"/>
    </row>
    <row r="238" spans="2:44" hidden="1">
      <c r="F238" s="1836" t="e">
        <f>YEAR(F242)</f>
        <v>#VALUE!</v>
      </c>
      <c r="G238" s="1836" t="e">
        <f>MONTH(F242)</f>
        <v>#VALUE!</v>
      </c>
    </row>
    <row r="240" spans="2:44">
      <c r="B240" s="4194"/>
      <c r="C240" s="4195"/>
      <c r="D240" s="4196"/>
      <c r="E240" s="1840" t="s">
        <v>2454</v>
      </c>
      <c r="F240" s="4126" t="e">
        <f>F242</f>
        <v>#VALUE!</v>
      </c>
      <c r="G240" s="4088"/>
      <c r="H240" s="4088"/>
      <c r="I240" s="4088"/>
      <c r="J240" s="4088"/>
      <c r="K240" s="4088"/>
      <c r="L240" s="4088"/>
      <c r="M240" s="4088"/>
      <c r="N240" s="4088"/>
      <c r="O240" s="4088"/>
      <c r="P240" s="4088"/>
      <c r="Q240" s="4088"/>
      <c r="R240" s="4088"/>
      <c r="S240" s="4088"/>
      <c r="T240" s="4088"/>
      <c r="U240" s="4088"/>
      <c r="V240" s="4088"/>
      <c r="W240" s="4088"/>
      <c r="X240" s="4088"/>
      <c r="Y240" s="4088"/>
      <c r="Z240" s="4088"/>
      <c r="AA240" s="4088"/>
      <c r="AB240" s="4088"/>
      <c r="AC240" s="4088"/>
      <c r="AD240" s="4088"/>
      <c r="AE240" s="4088"/>
      <c r="AF240" s="4088"/>
      <c r="AG240" s="4088"/>
      <c r="AH240" s="4088"/>
      <c r="AI240" s="4088"/>
      <c r="AJ240" s="4088"/>
      <c r="AK240" s="4203" t="s">
        <v>2496</v>
      </c>
      <c r="AL240" s="4206" t="s">
        <v>2497</v>
      </c>
      <c r="AM240" s="4209" t="s">
        <v>2474</v>
      </c>
      <c r="AN240" s="4157" t="s">
        <v>2498</v>
      </c>
      <c r="AO240" s="4155" t="s">
        <v>2499</v>
      </c>
      <c r="AQ240" s="4181" t="s">
        <v>2500</v>
      </c>
      <c r="AR240" s="4181" t="s">
        <v>2501</v>
      </c>
    </row>
    <row r="241" spans="2:44" ht="13.5" hidden="1" customHeight="1">
      <c r="B241" s="4197"/>
      <c r="C241" s="4198"/>
      <c r="D241" s="4199"/>
      <c r="E241" s="1884"/>
      <c r="F241" s="1862" t="e">
        <f>DATE($F238,$G238,1)</f>
        <v>#VALUE!</v>
      </c>
      <c r="G241" s="1862" t="e">
        <f t="shared" ref="G241:AJ241" si="161">F241+1</f>
        <v>#VALUE!</v>
      </c>
      <c r="H241" s="1862" t="e">
        <f t="shared" si="161"/>
        <v>#VALUE!</v>
      </c>
      <c r="I241" s="1862" t="e">
        <f t="shared" si="161"/>
        <v>#VALUE!</v>
      </c>
      <c r="J241" s="1862" t="e">
        <f t="shared" si="161"/>
        <v>#VALUE!</v>
      </c>
      <c r="K241" s="1862" t="e">
        <f t="shared" si="161"/>
        <v>#VALUE!</v>
      </c>
      <c r="L241" s="1862" t="e">
        <f t="shared" si="161"/>
        <v>#VALUE!</v>
      </c>
      <c r="M241" s="1862" t="e">
        <f t="shared" si="161"/>
        <v>#VALUE!</v>
      </c>
      <c r="N241" s="1862" t="e">
        <f t="shared" si="161"/>
        <v>#VALUE!</v>
      </c>
      <c r="O241" s="1862" t="e">
        <f t="shared" si="161"/>
        <v>#VALUE!</v>
      </c>
      <c r="P241" s="1862" t="e">
        <f t="shared" si="161"/>
        <v>#VALUE!</v>
      </c>
      <c r="Q241" s="1862" t="e">
        <f t="shared" si="161"/>
        <v>#VALUE!</v>
      </c>
      <c r="R241" s="1862" t="e">
        <f t="shared" si="161"/>
        <v>#VALUE!</v>
      </c>
      <c r="S241" s="1862" t="e">
        <f t="shared" si="161"/>
        <v>#VALUE!</v>
      </c>
      <c r="T241" s="1862" t="e">
        <f t="shared" si="161"/>
        <v>#VALUE!</v>
      </c>
      <c r="U241" s="1862" t="e">
        <f t="shared" si="161"/>
        <v>#VALUE!</v>
      </c>
      <c r="V241" s="1862" t="e">
        <f t="shared" si="161"/>
        <v>#VALUE!</v>
      </c>
      <c r="W241" s="1862" t="e">
        <f t="shared" si="161"/>
        <v>#VALUE!</v>
      </c>
      <c r="X241" s="1862" t="e">
        <f t="shared" si="161"/>
        <v>#VALUE!</v>
      </c>
      <c r="Y241" s="1862" t="e">
        <f t="shared" si="161"/>
        <v>#VALUE!</v>
      </c>
      <c r="Z241" s="1862" t="e">
        <f t="shared" si="161"/>
        <v>#VALUE!</v>
      </c>
      <c r="AA241" s="1862" t="e">
        <f t="shared" si="161"/>
        <v>#VALUE!</v>
      </c>
      <c r="AB241" s="1862" t="e">
        <f t="shared" si="161"/>
        <v>#VALUE!</v>
      </c>
      <c r="AC241" s="1862" t="e">
        <f t="shared" si="161"/>
        <v>#VALUE!</v>
      </c>
      <c r="AD241" s="1862" t="e">
        <f t="shared" si="161"/>
        <v>#VALUE!</v>
      </c>
      <c r="AE241" s="1862" t="e">
        <f t="shared" si="161"/>
        <v>#VALUE!</v>
      </c>
      <c r="AF241" s="1862" t="e">
        <f t="shared" si="161"/>
        <v>#VALUE!</v>
      </c>
      <c r="AG241" s="1862" t="e">
        <f t="shared" si="161"/>
        <v>#VALUE!</v>
      </c>
      <c r="AH241" s="1862" t="e">
        <f t="shared" si="161"/>
        <v>#VALUE!</v>
      </c>
      <c r="AI241" s="1862" t="e">
        <f t="shared" si="161"/>
        <v>#VALUE!</v>
      </c>
      <c r="AJ241" s="1862" t="e">
        <f t="shared" si="161"/>
        <v>#VALUE!</v>
      </c>
      <c r="AK241" s="4204"/>
      <c r="AL241" s="4207"/>
      <c r="AM241" s="4210"/>
      <c r="AN241" s="4157"/>
      <c r="AO241" s="4155"/>
      <c r="AQ241" s="4181"/>
      <c r="AR241" s="4181"/>
    </row>
    <row r="242" spans="2:44">
      <c r="B242" s="4197"/>
      <c r="C242" s="4198"/>
      <c r="D242" s="4199"/>
      <c r="E242" s="1887" t="s">
        <v>2455</v>
      </c>
      <c r="F242" s="1888" t="e">
        <f>IF(EDATE(F217,1)&gt;$F$7,"",EDATE(F217,1))</f>
        <v>#VALUE!</v>
      </c>
      <c r="G242" s="1862" t="e">
        <f t="shared" ref="G242:AJ242" si="162">IF(G241&gt;$F$7,"",IF(F242=EOMONTH(DATE($F238,$G238,1),0),"",IF(F242="","",F242+1)))</f>
        <v>#VALUE!</v>
      </c>
      <c r="H242" s="1862" t="e">
        <f t="shared" si="162"/>
        <v>#VALUE!</v>
      </c>
      <c r="I242" s="1862" t="e">
        <f t="shared" si="162"/>
        <v>#VALUE!</v>
      </c>
      <c r="J242" s="1862" t="e">
        <f t="shared" si="162"/>
        <v>#VALUE!</v>
      </c>
      <c r="K242" s="1862" t="e">
        <f t="shared" si="162"/>
        <v>#VALUE!</v>
      </c>
      <c r="L242" s="1862" t="e">
        <f t="shared" si="162"/>
        <v>#VALUE!</v>
      </c>
      <c r="M242" s="1862" t="e">
        <f t="shared" si="162"/>
        <v>#VALUE!</v>
      </c>
      <c r="N242" s="1862" t="e">
        <f t="shared" si="162"/>
        <v>#VALUE!</v>
      </c>
      <c r="O242" s="1862" t="e">
        <f t="shared" si="162"/>
        <v>#VALUE!</v>
      </c>
      <c r="P242" s="1862" t="e">
        <f t="shared" si="162"/>
        <v>#VALUE!</v>
      </c>
      <c r="Q242" s="1862" t="e">
        <f t="shared" si="162"/>
        <v>#VALUE!</v>
      </c>
      <c r="R242" s="1862" t="e">
        <f t="shared" si="162"/>
        <v>#VALUE!</v>
      </c>
      <c r="S242" s="1862" t="e">
        <f t="shared" si="162"/>
        <v>#VALUE!</v>
      </c>
      <c r="T242" s="1862" t="e">
        <f t="shared" si="162"/>
        <v>#VALUE!</v>
      </c>
      <c r="U242" s="1862" t="e">
        <f t="shared" si="162"/>
        <v>#VALUE!</v>
      </c>
      <c r="V242" s="1862" t="e">
        <f t="shared" si="162"/>
        <v>#VALUE!</v>
      </c>
      <c r="W242" s="1862" t="e">
        <f t="shared" si="162"/>
        <v>#VALUE!</v>
      </c>
      <c r="X242" s="1862" t="e">
        <f t="shared" si="162"/>
        <v>#VALUE!</v>
      </c>
      <c r="Y242" s="1862" t="e">
        <f t="shared" si="162"/>
        <v>#VALUE!</v>
      </c>
      <c r="Z242" s="1862" t="e">
        <f t="shared" si="162"/>
        <v>#VALUE!</v>
      </c>
      <c r="AA242" s="1862" t="e">
        <f t="shared" si="162"/>
        <v>#VALUE!</v>
      </c>
      <c r="AB242" s="1862" t="e">
        <f t="shared" si="162"/>
        <v>#VALUE!</v>
      </c>
      <c r="AC242" s="1862" t="e">
        <f t="shared" si="162"/>
        <v>#VALUE!</v>
      </c>
      <c r="AD242" s="1862" t="e">
        <f t="shared" si="162"/>
        <v>#VALUE!</v>
      </c>
      <c r="AE242" s="1862" t="e">
        <f t="shared" si="162"/>
        <v>#VALUE!</v>
      </c>
      <c r="AF242" s="1862" t="e">
        <f t="shared" si="162"/>
        <v>#VALUE!</v>
      </c>
      <c r="AG242" s="1862" t="e">
        <f t="shared" si="162"/>
        <v>#VALUE!</v>
      </c>
      <c r="AH242" s="1862" t="e">
        <f t="shared" si="162"/>
        <v>#VALUE!</v>
      </c>
      <c r="AI242" s="1862" t="e">
        <f t="shared" si="162"/>
        <v>#VALUE!</v>
      </c>
      <c r="AJ242" s="1862" t="e">
        <f t="shared" si="162"/>
        <v>#VALUE!</v>
      </c>
      <c r="AK242" s="4204"/>
      <c r="AL242" s="4207"/>
      <c r="AM242" s="4210"/>
      <c r="AN242" s="4157"/>
      <c r="AO242" s="4155"/>
      <c r="AQ242" s="4181"/>
      <c r="AR242" s="4181"/>
    </row>
    <row r="243" spans="2:44" s="1866" customFormat="1">
      <c r="B243" s="4200"/>
      <c r="C243" s="4099"/>
      <c r="D243" s="4201"/>
      <c r="E243" s="1889" t="s">
        <v>1184</v>
      </c>
      <c r="F243" s="1865" t="str">
        <f>IFERROR(TEXT(WEEKDAY(+F242),"aaa"),"")</f>
        <v/>
      </c>
      <c r="G243" s="1865" t="str">
        <f t="shared" ref="G243:AJ243" si="163">IFERROR(TEXT(WEEKDAY(+G242),"aaa"),"")</f>
        <v/>
      </c>
      <c r="H243" s="1865" t="str">
        <f t="shared" si="163"/>
        <v/>
      </c>
      <c r="I243" s="1865" t="str">
        <f t="shared" si="163"/>
        <v/>
      </c>
      <c r="J243" s="1865" t="str">
        <f t="shared" si="163"/>
        <v/>
      </c>
      <c r="K243" s="1865" t="str">
        <f t="shared" si="163"/>
        <v/>
      </c>
      <c r="L243" s="1865" t="str">
        <f t="shared" si="163"/>
        <v/>
      </c>
      <c r="M243" s="1865" t="str">
        <f t="shared" si="163"/>
        <v/>
      </c>
      <c r="N243" s="1865" t="str">
        <f t="shared" si="163"/>
        <v/>
      </c>
      <c r="O243" s="1865" t="str">
        <f t="shared" si="163"/>
        <v/>
      </c>
      <c r="P243" s="1865" t="str">
        <f t="shared" si="163"/>
        <v/>
      </c>
      <c r="Q243" s="1865" t="str">
        <f t="shared" si="163"/>
        <v/>
      </c>
      <c r="R243" s="1865" t="str">
        <f t="shared" si="163"/>
        <v/>
      </c>
      <c r="S243" s="1865" t="str">
        <f t="shared" si="163"/>
        <v/>
      </c>
      <c r="T243" s="1865" t="str">
        <f t="shared" si="163"/>
        <v/>
      </c>
      <c r="U243" s="1865" t="str">
        <f t="shared" si="163"/>
        <v/>
      </c>
      <c r="V243" s="1865" t="str">
        <f t="shared" si="163"/>
        <v/>
      </c>
      <c r="W243" s="1865" t="str">
        <f t="shared" si="163"/>
        <v/>
      </c>
      <c r="X243" s="1865" t="str">
        <f t="shared" si="163"/>
        <v/>
      </c>
      <c r="Y243" s="1865" t="str">
        <f t="shared" si="163"/>
        <v/>
      </c>
      <c r="Z243" s="1865" t="str">
        <f t="shared" si="163"/>
        <v/>
      </c>
      <c r="AA243" s="1865" t="str">
        <f t="shared" si="163"/>
        <v/>
      </c>
      <c r="AB243" s="1865" t="str">
        <f t="shared" si="163"/>
        <v/>
      </c>
      <c r="AC243" s="1865" t="str">
        <f t="shared" si="163"/>
        <v/>
      </c>
      <c r="AD243" s="1865" t="str">
        <f t="shared" si="163"/>
        <v/>
      </c>
      <c r="AE243" s="1865" t="str">
        <f t="shared" si="163"/>
        <v/>
      </c>
      <c r="AF243" s="1865" t="str">
        <f t="shared" si="163"/>
        <v/>
      </c>
      <c r="AG243" s="1865" t="str">
        <f t="shared" si="163"/>
        <v/>
      </c>
      <c r="AH243" s="1865" t="str">
        <f t="shared" si="163"/>
        <v/>
      </c>
      <c r="AI243" s="1865" t="str">
        <f t="shared" si="163"/>
        <v/>
      </c>
      <c r="AJ243" s="1865" t="str">
        <f t="shared" si="163"/>
        <v/>
      </c>
      <c r="AK243" s="4204"/>
      <c r="AL243" s="4207"/>
      <c r="AM243" s="4210"/>
      <c r="AN243" s="4157"/>
      <c r="AO243" s="4155"/>
      <c r="AP243" s="1838"/>
      <c r="AQ243" s="4181"/>
      <c r="AR243" s="4181"/>
    </row>
    <row r="244" spans="2:44" s="1866" customFormat="1" ht="21" customHeight="1">
      <c r="B244" s="1994" t="s">
        <v>2502</v>
      </c>
      <c r="C244" s="1995" t="s">
        <v>2471</v>
      </c>
      <c r="D244" s="1939" t="s">
        <v>2472</v>
      </c>
      <c r="E244" s="1940" t="s">
        <v>2458</v>
      </c>
      <c r="F244" s="1941" t="s">
        <v>2503</v>
      </c>
      <c r="G244" s="1942" t="s">
        <v>2503</v>
      </c>
      <c r="H244" s="1942" t="s">
        <v>2503</v>
      </c>
      <c r="I244" s="1942" t="s">
        <v>2503</v>
      </c>
      <c r="J244" s="1942" t="s">
        <v>2503</v>
      </c>
      <c r="K244" s="1942" t="s">
        <v>2503</v>
      </c>
      <c r="L244" s="1942" t="s">
        <v>2503</v>
      </c>
      <c r="M244" s="1942" t="s">
        <v>2503</v>
      </c>
      <c r="N244" s="1942" t="s">
        <v>2503</v>
      </c>
      <c r="O244" s="1942" t="s">
        <v>2503</v>
      </c>
      <c r="P244" s="1942" t="s">
        <v>2503</v>
      </c>
      <c r="Q244" s="1942" t="s">
        <v>2503</v>
      </c>
      <c r="R244" s="1942" t="s">
        <v>2503</v>
      </c>
      <c r="S244" s="1942" t="s">
        <v>2503</v>
      </c>
      <c r="T244" s="1942" t="s">
        <v>2503</v>
      </c>
      <c r="U244" s="1942" t="s">
        <v>2503</v>
      </c>
      <c r="V244" s="1942" t="s">
        <v>2503</v>
      </c>
      <c r="W244" s="1942" t="s">
        <v>2503</v>
      </c>
      <c r="X244" s="1942" t="s">
        <v>2503</v>
      </c>
      <c r="Y244" s="1942" t="s">
        <v>2503</v>
      </c>
      <c r="Z244" s="1942" t="s">
        <v>2503</v>
      </c>
      <c r="AA244" s="1942" t="s">
        <v>2503</v>
      </c>
      <c r="AB244" s="1942" t="s">
        <v>2503</v>
      </c>
      <c r="AC244" s="1942" t="s">
        <v>2503</v>
      </c>
      <c r="AD244" s="1942" t="s">
        <v>2503</v>
      </c>
      <c r="AE244" s="1942" t="s">
        <v>2503</v>
      </c>
      <c r="AF244" s="1942" t="s">
        <v>2503</v>
      </c>
      <c r="AG244" s="1942" t="s">
        <v>2503</v>
      </c>
      <c r="AH244" s="1942" t="s">
        <v>2503</v>
      </c>
      <c r="AI244" s="1942" t="s">
        <v>2503</v>
      </c>
      <c r="AJ244" s="2015" t="s">
        <v>2503</v>
      </c>
      <c r="AK244" s="4205"/>
      <c r="AL244" s="4208"/>
      <c r="AM244" s="4211"/>
      <c r="AN244" s="1944" t="s">
        <v>2484</v>
      </c>
      <c r="AO244" s="1943" t="s">
        <v>2485</v>
      </c>
      <c r="AP244" s="1838"/>
      <c r="AQ244" s="4182"/>
      <c r="AR244" s="4182"/>
    </row>
    <row r="245" spans="2:44" s="1866" customFormat="1" ht="13.5" customHeight="1">
      <c r="B245" s="4185" t="s">
        <v>2486</v>
      </c>
      <c r="C245" s="4188" t="s">
        <v>2487</v>
      </c>
      <c r="D245" s="1945" t="s">
        <v>2488</v>
      </c>
      <c r="E245" s="1946"/>
      <c r="F245" s="2016"/>
      <c r="G245" s="2003"/>
      <c r="H245" s="2003"/>
      <c r="I245" s="2003"/>
      <c r="J245" s="2003"/>
      <c r="K245" s="2003"/>
      <c r="L245" s="2003"/>
      <c r="M245" s="2003"/>
      <c r="N245" s="2003"/>
      <c r="O245" s="2003"/>
      <c r="P245" s="2003"/>
      <c r="Q245" s="2003"/>
      <c r="R245" s="2003"/>
      <c r="S245" s="2003"/>
      <c r="T245" s="2003"/>
      <c r="U245" s="2003"/>
      <c r="V245" s="2003"/>
      <c r="W245" s="2003"/>
      <c r="X245" s="2003"/>
      <c r="Y245" s="2003"/>
      <c r="Z245" s="2003"/>
      <c r="AA245" s="2003"/>
      <c r="AB245" s="2003"/>
      <c r="AC245" s="2003"/>
      <c r="AD245" s="2003"/>
      <c r="AE245" s="2003"/>
      <c r="AF245" s="2003"/>
      <c r="AG245" s="2003"/>
      <c r="AH245" s="2003"/>
      <c r="AI245" s="2003"/>
      <c r="AJ245" s="2017"/>
      <c r="AK245" s="1950">
        <f>IF(D245="","",COUNT($F$242:$AJ$242)-AL245)</f>
        <v>0</v>
      </c>
      <c r="AL245" s="1951">
        <f>IF(D245="","",AQ245+AR245)</f>
        <v>0</v>
      </c>
      <c r="AM245" s="1951">
        <f>IF(D245="","",COUNTIF(F245:AJ245,"休"))</f>
        <v>0</v>
      </c>
      <c r="AN245" s="1952" t="str">
        <f>IF(D245="","",IFERROR(ROUND(AM245/AK245,3),""))</f>
        <v/>
      </c>
      <c r="AO245" s="4191" t="e">
        <f>ROUND(AVERAGE(AN245:AN260),3)</f>
        <v>#DIV/0!</v>
      </c>
      <c r="AP245" s="1838"/>
      <c r="AQ245" s="1953">
        <f>+COUNTIF(F245:AJ245,"－")</f>
        <v>0</v>
      </c>
      <c r="AR245" s="1953">
        <f>+COUNTIF(F245:AJ245,"外")</f>
        <v>0</v>
      </c>
    </row>
    <row r="246" spans="2:44" s="1866" customFormat="1" ht="13.5" customHeight="1">
      <c r="B246" s="4186"/>
      <c r="C246" s="4189"/>
      <c r="D246" s="1954" t="s">
        <v>2489</v>
      </c>
      <c r="E246" s="1946"/>
      <c r="F246" s="1955"/>
      <c r="G246" s="1956"/>
      <c r="H246" s="1956"/>
      <c r="I246" s="1956"/>
      <c r="J246" s="1956"/>
      <c r="K246" s="1956"/>
      <c r="L246" s="1956"/>
      <c r="M246" s="1956"/>
      <c r="N246" s="1956"/>
      <c r="O246" s="1956"/>
      <c r="P246" s="1956"/>
      <c r="Q246" s="1956"/>
      <c r="R246" s="1956"/>
      <c r="S246" s="1956"/>
      <c r="T246" s="1956"/>
      <c r="U246" s="1956"/>
      <c r="V246" s="1956"/>
      <c r="W246" s="1956"/>
      <c r="X246" s="1956"/>
      <c r="Y246" s="1956"/>
      <c r="Z246" s="1956"/>
      <c r="AA246" s="1956"/>
      <c r="AB246" s="1956"/>
      <c r="AC246" s="1956"/>
      <c r="AD246" s="1956"/>
      <c r="AE246" s="1956"/>
      <c r="AF246" s="1956"/>
      <c r="AG246" s="1956"/>
      <c r="AH246" s="1956"/>
      <c r="AI246" s="1956"/>
      <c r="AJ246" s="2000"/>
      <c r="AK246" s="1950">
        <f t="shared" ref="AK246:AK250" si="164">IF(D246="","",COUNT($F$242:$AJ$242)-AL246)</f>
        <v>0</v>
      </c>
      <c r="AL246" s="1951">
        <f t="shared" ref="AL246:AL250" si="165">IF(D246="","",AQ246+AR246)</f>
        <v>0</v>
      </c>
      <c r="AM246" s="1951">
        <f t="shared" ref="AM246:AM250" si="166">IF(D246="","",COUNTIF(F246:AJ246,"休"))</f>
        <v>0</v>
      </c>
      <c r="AN246" s="1952" t="str">
        <f t="shared" ref="AN246:AN250" si="167">IF(D246="","",IFERROR(ROUND(AM246/AK246,3),""))</f>
        <v/>
      </c>
      <c r="AO246" s="4192"/>
      <c r="AP246" s="1838"/>
      <c r="AQ246" s="1953">
        <f>+COUNTIF(F246:AJ246,"－")</f>
        <v>0</v>
      </c>
      <c r="AR246" s="1953">
        <f>+COUNTIF(F246:AJ246,"外")</f>
        <v>0</v>
      </c>
    </row>
    <row r="247" spans="2:44" s="1866" customFormat="1">
      <c r="B247" s="4186"/>
      <c r="C247" s="4189"/>
      <c r="D247" s="1960" t="s">
        <v>2490</v>
      </c>
      <c r="E247" s="1946"/>
      <c r="F247" s="1955"/>
      <c r="G247" s="1956"/>
      <c r="H247" s="1956"/>
      <c r="I247" s="1956"/>
      <c r="J247" s="1956"/>
      <c r="K247" s="1956"/>
      <c r="L247" s="1956"/>
      <c r="M247" s="1956"/>
      <c r="N247" s="1956"/>
      <c r="O247" s="1956"/>
      <c r="P247" s="1956"/>
      <c r="Q247" s="1956"/>
      <c r="R247" s="1956"/>
      <c r="S247" s="1956"/>
      <c r="T247" s="1956"/>
      <c r="U247" s="1956"/>
      <c r="V247" s="1956"/>
      <c r="W247" s="1956"/>
      <c r="X247" s="1956"/>
      <c r="Y247" s="1956"/>
      <c r="Z247" s="1956"/>
      <c r="AA247" s="1956"/>
      <c r="AB247" s="1956"/>
      <c r="AC247" s="1956"/>
      <c r="AD247" s="1956"/>
      <c r="AE247" s="1956"/>
      <c r="AF247" s="1956"/>
      <c r="AG247" s="1956"/>
      <c r="AH247" s="1956"/>
      <c r="AI247" s="1956"/>
      <c r="AJ247" s="2000"/>
      <c r="AK247" s="1950">
        <f t="shared" si="164"/>
        <v>0</v>
      </c>
      <c r="AL247" s="1951">
        <f t="shared" si="165"/>
        <v>0</v>
      </c>
      <c r="AM247" s="1951">
        <f t="shared" si="166"/>
        <v>0</v>
      </c>
      <c r="AN247" s="1952" t="str">
        <f t="shared" si="167"/>
        <v/>
      </c>
      <c r="AO247" s="4192"/>
      <c r="AP247" s="1838"/>
      <c r="AQ247" s="1953">
        <f>+COUNTIF(F247:AJ247,"－")</f>
        <v>0</v>
      </c>
      <c r="AR247" s="1953">
        <f t="shared" ref="AR247:AR250" si="168">+COUNTIF(F247:AJ247,"外")</f>
        <v>0</v>
      </c>
    </row>
    <row r="248" spans="2:44" s="1866" customFormat="1">
      <c r="B248" s="4186"/>
      <c r="C248" s="4189"/>
      <c r="D248" s="1960" t="s">
        <v>2491</v>
      </c>
      <c r="E248" s="1961"/>
      <c r="F248" s="1955"/>
      <c r="G248" s="1956"/>
      <c r="H248" s="1956"/>
      <c r="I248" s="1956"/>
      <c r="J248" s="1956"/>
      <c r="K248" s="1956"/>
      <c r="L248" s="1956"/>
      <c r="M248" s="1956"/>
      <c r="N248" s="1956"/>
      <c r="O248" s="1956"/>
      <c r="P248" s="1956"/>
      <c r="Q248" s="1956"/>
      <c r="R248" s="1956"/>
      <c r="S248" s="1956"/>
      <c r="T248" s="1956"/>
      <c r="U248" s="1956"/>
      <c r="V248" s="1956"/>
      <c r="W248" s="1956"/>
      <c r="X248" s="1956"/>
      <c r="Y248" s="1956"/>
      <c r="Z248" s="1956"/>
      <c r="AA248" s="1956"/>
      <c r="AB248" s="1956"/>
      <c r="AC248" s="1956"/>
      <c r="AD248" s="1956"/>
      <c r="AE248" s="1956"/>
      <c r="AF248" s="1956"/>
      <c r="AG248" s="1956"/>
      <c r="AH248" s="1956"/>
      <c r="AI248" s="1956"/>
      <c r="AJ248" s="2000"/>
      <c r="AK248" s="1950">
        <f t="shared" si="164"/>
        <v>0</v>
      </c>
      <c r="AL248" s="1951">
        <f t="shared" si="165"/>
        <v>0</v>
      </c>
      <c r="AM248" s="1951">
        <f t="shared" si="166"/>
        <v>0</v>
      </c>
      <c r="AN248" s="1952" t="str">
        <f t="shared" si="167"/>
        <v/>
      </c>
      <c r="AO248" s="4192"/>
      <c r="AP248" s="1838"/>
      <c r="AQ248" s="1953">
        <f>+COUNTIF(F248:AJ248,"－")</f>
        <v>0</v>
      </c>
      <c r="AR248" s="1953">
        <f t="shared" si="168"/>
        <v>0</v>
      </c>
    </row>
    <row r="249" spans="2:44" s="1866" customFormat="1">
      <c r="B249" s="4186"/>
      <c r="C249" s="4189"/>
      <c r="D249" s="1960" t="s">
        <v>2492</v>
      </c>
      <c r="E249" s="1946"/>
      <c r="F249" s="1955"/>
      <c r="G249" s="1956"/>
      <c r="H249" s="1956"/>
      <c r="I249" s="1956"/>
      <c r="J249" s="1956"/>
      <c r="K249" s="1956"/>
      <c r="L249" s="1956"/>
      <c r="M249" s="1956"/>
      <c r="N249" s="1956"/>
      <c r="O249" s="1956"/>
      <c r="P249" s="1956"/>
      <c r="Q249" s="1956"/>
      <c r="R249" s="1956"/>
      <c r="S249" s="1956"/>
      <c r="T249" s="1956"/>
      <c r="U249" s="1956"/>
      <c r="V249" s="1956"/>
      <c r="W249" s="1956"/>
      <c r="X249" s="1956"/>
      <c r="Y249" s="1956"/>
      <c r="Z249" s="1956"/>
      <c r="AA249" s="1956"/>
      <c r="AB249" s="1956"/>
      <c r="AC249" s="1956"/>
      <c r="AD249" s="1956"/>
      <c r="AE249" s="1956"/>
      <c r="AF249" s="1956"/>
      <c r="AG249" s="1956"/>
      <c r="AH249" s="1956"/>
      <c r="AI249" s="1956"/>
      <c r="AJ249" s="2000"/>
      <c r="AK249" s="1950">
        <f t="shared" si="164"/>
        <v>0</v>
      </c>
      <c r="AL249" s="1951">
        <f t="shared" si="165"/>
        <v>0</v>
      </c>
      <c r="AM249" s="1951">
        <f t="shared" si="166"/>
        <v>0</v>
      </c>
      <c r="AN249" s="1952" t="str">
        <f t="shared" si="167"/>
        <v/>
      </c>
      <c r="AO249" s="4192"/>
      <c r="AP249" s="1838"/>
      <c r="AQ249" s="1953">
        <f t="shared" ref="AQ249:AQ250" si="169">+COUNTIF(F249:AJ249,"－")</f>
        <v>0</v>
      </c>
      <c r="AR249" s="1953">
        <f t="shared" si="168"/>
        <v>0</v>
      </c>
    </row>
    <row r="250" spans="2:44" s="1866" customFormat="1">
      <c r="B250" s="4187"/>
      <c r="C250" s="4190"/>
      <c r="D250" s="1962">
        <f>E$29</f>
        <v>0</v>
      </c>
      <c r="E250" s="1963"/>
      <c r="F250" s="2018"/>
      <c r="G250" s="2008"/>
      <c r="H250" s="2008"/>
      <c r="I250" s="2008"/>
      <c r="J250" s="2008"/>
      <c r="K250" s="2008"/>
      <c r="L250" s="2008"/>
      <c r="M250" s="2008"/>
      <c r="N250" s="2008"/>
      <c r="O250" s="2008"/>
      <c r="P250" s="2008"/>
      <c r="Q250" s="2008"/>
      <c r="R250" s="2008"/>
      <c r="S250" s="2008"/>
      <c r="T250" s="2008"/>
      <c r="U250" s="2008"/>
      <c r="V250" s="2008"/>
      <c r="W250" s="2008"/>
      <c r="X250" s="2008"/>
      <c r="Y250" s="2008"/>
      <c r="Z250" s="2008"/>
      <c r="AA250" s="2008"/>
      <c r="AB250" s="2008"/>
      <c r="AC250" s="2008"/>
      <c r="AD250" s="2008"/>
      <c r="AE250" s="2008"/>
      <c r="AF250" s="2008"/>
      <c r="AG250" s="2008"/>
      <c r="AH250" s="2008"/>
      <c r="AI250" s="2008"/>
      <c r="AJ250" s="2019"/>
      <c r="AK250" s="1950">
        <f t="shared" si="164"/>
        <v>0</v>
      </c>
      <c r="AL250" s="1951">
        <f t="shared" si="165"/>
        <v>0</v>
      </c>
      <c r="AM250" s="1968">
        <f t="shared" si="166"/>
        <v>0</v>
      </c>
      <c r="AN250" s="1952" t="str">
        <f t="shared" si="167"/>
        <v/>
      </c>
      <c r="AO250" s="4192"/>
      <c r="AP250" s="1838"/>
      <c r="AQ250" s="1953">
        <f t="shared" si="169"/>
        <v>0</v>
      </c>
      <c r="AR250" s="1953">
        <f t="shared" si="168"/>
        <v>0</v>
      </c>
    </row>
    <row r="251" spans="2:44" s="1866" customFormat="1" ht="14.4">
      <c r="B251" s="4185" t="s">
        <v>2493</v>
      </c>
      <c r="C251" s="4188" t="s">
        <v>2494</v>
      </c>
      <c r="D251" s="1939" t="s">
        <v>2472</v>
      </c>
      <c r="E251" s="1969" t="s">
        <v>2458</v>
      </c>
      <c r="F251" s="1941" t="s">
        <v>2504</v>
      </c>
      <c r="G251" s="1942" t="s">
        <v>2504</v>
      </c>
      <c r="H251" s="1942" t="s">
        <v>2504</v>
      </c>
      <c r="I251" s="1942" t="s">
        <v>2504</v>
      </c>
      <c r="J251" s="1942" t="s">
        <v>2504</v>
      </c>
      <c r="K251" s="1942" t="s">
        <v>2504</v>
      </c>
      <c r="L251" s="1942" t="s">
        <v>2504</v>
      </c>
      <c r="M251" s="1942" t="s">
        <v>2504</v>
      </c>
      <c r="N251" s="1942" t="s">
        <v>2504</v>
      </c>
      <c r="O251" s="1942" t="s">
        <v>2504</v>
      </c>
      <c r="P251" s="1942" t="s">
        <v>2504</v>
      </c>
      <c r="Q251" s="1942" t="s">
        <v>2504</v>
      </c>
      <c r="R251" s="1942" t="s">
        <v>2504</v>
      </c>
      <c r="S251" s="1942" t="s">
        <v>2504</v>
      </c>
      <c r="T251" s="1942" t="s">
        <v>2504</v>
      </c>
      <c r="U251" s="1942" t="s">
        <v>2504</v>
      </c>
      <c r="V251" s="1942" t="s">
        <v>2504</v>
      </c>
      <c r="W251" s="1942" t="s">
        <v>2504</v>
      </c>
      <c r="X251" s="1942" t="s">
        <v>2504</v>
      </c>
      <c r="Y251" s="1942" t="s">
        <v>2504</v>
      </c>
      <c r="Z251" s="1942" t="s">
        <v>2504</v>
      </c>
      <c r="AA251" s="1942" t="s">
        <v>2504</v>
      </c>
      <c r="AB251" s="1942" t="s">
        <v>2504</v>
      </c>
      <c r="AC251" s="1942" t="s">
        <v>2504</v>
      </c>
      <c r="AD251" s="1942" t="s">
        <v>2504</v>
      </c>
      <c r="AE251" s="1942" t="s">
        <v>2504</v>
      </c>
      <c r="AF251" s="1942" t="s">
        <v>2504</v>
      </c>
      <c r="AG251" s="1942" t="s">
        <v>2504</v>
      </c>
      <c r="AH251" s="1942" t="s">
        <v>2504</v>
      </c>
      <c r="AI251" s="1942" t="s">
        <v>2504</v>
      </c>
      <c r="AJ251" s="2015" t="s">
        <v>2504</v>
      </c>
      <c r="AK251" s="1971"/>
      <c r="AL251" s="1953"/>
      <c r="AM251" s="1972"/>
      <c r="AN251" s="1973"/>
      <c r="AO251" s="4192"/>
      <c r="AP251" s="1838"/>
      <c r="AQ251" s="1893"/>
      <c r="AR251" s="1893"/>
    </row>
    <row r="252" spans="2:44" s="1866" customFormat="1">
      <c r="B252" s="4186"/>
      <c r="C252" s="4189"/>
      <c r="D252" s="1974" t="s">
        <v>2488</v>
      </c>
      <c r="E252" s="1946"/>
      <c r="F252" s="2007"/>
      <c r="G252" s="1966"/>
      <c r="H252" s="1966"/>
      <c r="I252" s="1966"/>
      <c r="J252" s="1966"/>
      <c r="K252" s="1966"/>
      <c r="L252" s="1966"/>
      <c r="M252" s="1966"/>
      <c r="N252" s="1966"/>
      <c r="O252" s="1966"/>
      <c r="P252" s="1966"/>
      <c r="Q252" s="1966"/>
      <c r="R252" s="1966"/>
      <c r="S252" s="1966"/>
      <c r="T252" s="1966"/>
      <c r="U252" s="1966"/>
      <c r="V252" s="1966"/>
      <c r="W252" s="1966"/>
      <c r="X252" s="1966"/>
      <c r="Y252" s="1966"/>
      <c r="Z252" s="1966"/>
      <c r="AA252" s="1966"/>
      <c r="AB252" s="1966"/>
      <c r="AC252" s="1966"/>
      <c r="AD252" s="1966"/>
      <c r="AE252" s="1966"/>
      <c r="AF252" s="1966"/>
      <c r="AG252" s="1966"/>
      <c r="AH252" s="1966"/>
      <c r="AI252" s="1966"/>
      <c r="AJ252" s="2020"/>
      <c r="AK252" s="1950">
        <f>IF(D252="","",COUNT($F$242:$AJ$242)-AL252)</f>
        <v>0</v>
      </c>
      <c r="AL252" s="1951">
        <f>IF(D252="","",AQ252+AR252)</f>
        <v>0</v>
      </c>
      <c r="AM252" s="1951">
        <f>IF(D252="","",COUNTIF(F252:AJ252,"休"))</f>
        <v>0</v>
      </c>
      <c r="AN252" s="1952" t="str">
        <f>IF(D252="","",IFERROR(ROUND(AM252/AK252,3),""))</f>
        <v/>
      </c>
      <c r="AO252" s="4192"/>
      <c r="AP252" s="1838"/>
      <c r="AQ252" s="1953">
        <f>+COUNTIF(F252:AJ252,"－")</f>
        <v>0</v>
      </c>
      <c r="AR252" s="1953">
        <f>+COUNTIF(F252:AJ252,"外")</f>
        <v>0</v>
      </c>
    </row>
    <row r="253" spans="2:44" s="1866" customFormat="1">
      <c r="B253" s="4186"/>
      <c r="C253" s="4189"/>
      <c r="D253" s="1954" t="s">
        <v>2489</v>
      </c>
      <c r="E253" s="1975"/>
      <c r="F253" s="1955"/>
      <c r="G253" s="1956"/>
      <c r="H253" s="1956"/>
      <c r="I253" s="1956"/>
      <c r="J253" s="1956"/>
      <c r="K253" s="1956"/>
      <c r="L253" s="1956"/>
      <c r="M253" s="1956"/>
      <c r="N253" s="1956"/>
      <c r="O253" s="1956"/>
      <c r="P253" s="1956"/>
      <c r="Q253" s="1956"/>
      <c r="R253" s="1956"/>
      <c r="S253" s="1956"/>
      <c r="T253" s="1956"/>
      <c r="U253" s="1956"/>
      <c r="V253" s="1956"/>
      <c r="W253" s="1956"/>
      <c r="X253" s="1956"/>
      <c r="Y253" s="1956"/>
      <c r="Z253" s="1956"/>
      <c r="AA253" s="1956"/>
      <c r="AB253" s="1956"/>
      <c r="AC253" s="1956"/>
      <c r="AD253" s="1956"/>
      <c r="AE253" s="1956"/>
      <c r="AF253" s="1956"/>
      <c r="AG253" s="1956"/>
      <c r="AH253" s="1956"/>
      <c r="AI253" s="1956"/>
      <c r="AJ253" s="2000"/>
      <c r="AK253" s="1950">
        <f t="shared" ref="AK253:AK255" si="170">IF(D253="","",COUNT($F$242:$AJ$242)-AL253)</f>
        <v>0</v>
      </c>
      <c r="AL253" s="1951">
        <f t="shared" ref="AL253:AL255" si="171">IF(D253="","",AQ253+AR253)</f>
        <v>0</v>
      </c>
      <c r="AM253" s="1951">
        <f t="shared" ref="AM253:AM255" si="172">IF(D253="","",COUNTIF(F253:AJ253,"休"))</f>
        <v>0</v>
      </c>
      <c r="AN253" s="1952" t="str">
        <f t="shared" ref="AN253:AN255" si="173">IF(D253="","",IFERROR(ROUND(AM253/AK253,3),""))</f>
        <v/>
      </c>
      <c r="AO253" s="4192"/>
      <c r="AP253" s="1838"/>
      <c r="AQ253" s="1953">
        <f>+COUNTIF(F253:AJ253,"－")</f>
        <v>0</v>
      </c>
      <c r="AR253" s="1953">
        <f>+COUNTIF(F253:AJ253,"外")</f>
        <v>0</v>
      </c>
    </row>
    <row r="254" spans="2:44" s="1866" customFormat="1">
      <c r="B254" s="4186"/>
      <c r="C254" s="4189"/>
      <c r="D254" s="1838"/>
      <c r="E254" s="1975"/>
      <c r="F254" s="1955"/>
      <c r="G254" s="1956"/>
      <c r="H254" s="1956"/>
      <c r="I254" s="1956"/>
      <c r="J254" s="1956"/>
      <c r="K254" s="1956"/>
      <c r="L254" s="1956"/>
      <c r="M254" s="1956"/>
      <c r="N254" s="1956"/>
      <c r="O254" s="1956"/>
      <c r="P254" s="1956"/>
      <c r="Q254" s="1956"/>
      <c r="R254" s="1956"/>
      <c r="S254" s="1956"/>
      <c r="T254" s="1956"/>
      <c r="U254" s="1956"/>
      <c r="V254" s="1956"/>
      <c r="W254" s="1956"/>
      <c r="X254" s="1956"/>
      <c r="Y254" s="1956"/>
      <c r="Z254" s="1956"/>
      <c r="AA254" s="1956"/>
      <c r="AB254" s="1956"/>
      <c r="AC254" s="1956"/>
      <c r="AD254" s="1956"/>
      <c r="AE254" s="1956"/>
      <c r="AF254" s="1956"/>
      <c r="AG254" s="1956"/>
      <c r="AH254" s="1956"/>
      <c r="AI254" s="1956"/>
      <c r="AJ254" s="2000"/>
      <c r="AK254" s="1950" t="str">
        <f t="shared" si="170"/>
        <v/>
      </c>
      <c r="AL254" s="1951" t="str">
        <f t="shared" si="171"/>
        <v/>
      </c>
      <c r="AM254" s="1951" t="str">
        <f t="shared" si="172"/>
        <v/>
      </c>
      <c r="AN254" s="1952" t="str">
        <f t="shared" si="173"/>
        <v/>
      </c>
      <c r="AO254" s="4192"/>
      <c r="AP254" s="1838"/>
      <c r="AQ254" s="1953">
        <f>+COUNTIF(F254:AJ254,"－")</f>
        <v>0</v>
      </c>
      <c r="AR254" s="1953">
        <f>+COUNTIF(F254:AJ254,"外")</f>
        <v>0</v>
      </c>
    </row>
    <row r="255" spans="2:44" s="1866" customFormat="1">
      <c r="B255" s="4186"/>
      <c r="C255" s="4190"/>
      <c r="D255" s="1976"/>
      <c r="E255" s="1977"/>
      <c r="F255" s="2018"/>
      <c r="G255" s="2008"/>
      <c r="H255" s="2008"/>
      <c r="I255" s="2008"/>
      <c r="J255" s="2008"/>
      <c r="K255" s="2008"/>
      <c r="L255" s="2008"/>
      <c r="M255" s="2008"/>
      <c r="N255" s="2008"/>
      <c r="O255" s="2008"/>
      <c r="P255" s="2008"/>
      <c r="Q255" s="2008"/>
      <c r="R255" s="2008"/>
      <c r="S255" s="2008"/>
      <c r="T255" s="2008"/>
      <c r="U255" s="2008"/>
      <c r="V255" s="2008"/>
      <c r="W255" s="2008"/>
      <c r="X255" s="2008"/>
      <c r="Y255" s="2008"/>
      <c r="Z255" s="2008"/>
      <c r="AA255" s="2008"/>
      <c r="AB255" s="2008"/>
      <c r="AC255" s="2008"/>
      <c r="AD255" s="2008"/>
      <c r="AE255" s="2008"/>
      <c r="AF255" s="2008"/>
      <c r="AG255" s="2008"/>
      <c r="AH255" s="2008"/>
      <c r="AI255" s="2008"/>
      <c r="AJ255" s="2019"/>
      <c r="AK255" s="1950" t="str">
        <f t="shared" si="170"/>
        <v/>
      </c>
      <c r="AL255" s="1951" t="str">
        <f t="shared" si="171"/>
        <v/>
      </c>
      <c r="AM255" s="1951" t="str">
        <f t="shared" si="172"/>
        <v/>
      </c>
      <c r="AN255" s="1952" t="str">
        <f t="shared" si="173"/>
        <v/>
      </c>
      <c r="AO255" s="4192"/>
      <c r="AP255" s="1838"/>
      <c r="AQ255" s="1953">
        <f>+COUNTIF(F255:AJ255,"－")</f>
        <v>0</v>
      </c>
      <c r="AR255" s="1953">
        <f>+COUNTIF(F255:AJ255,"外")</f>
        <v>0</v>
      </c>
    </row>
    <row r="256" spans="2:44" s="1866" customFormat="1" ht="14.4">
      <c r="B256" s="4186"/>
      <c r="C256" s="4188" t="s">
        <v>2495</v>
      </c>
      <c r="D256" s="1939" t="s">
        <v>2472</v>
      </c>
      <c r="E256" s="1979" t="s">
        <v>2458</v>
      </c>
      <c r="F256" s="1941" t="s">
        <v>2503</v>
      </c>
      <c r="G256" s="1942" t="s">
        <v>2503</v>
      </c>
      <c r="H256" s="1942" t="s">
        <v>2503</v>
      </c>
      <c r="I256" s="1942" t="s">
        <v>2503</v>
      </c>
      <c r="J256" s="1942" t="s">
        <v>2503</v>
      </c>
      <c r="K256" s="1942" t="s">
        <v>2503</v>
      </c>
      <c r="L256" s="1942" t="s">
        <v>2503</v>
      </c>
      <c r="M256" s="1942" t="s">
        <v>2503</v>
      </c>
      <c r="N256" s="1942" t="s">
        <v>2503</v>
      </c>
      <c r="O256" s="1942" t="s">
        <v>2503</v>
      </c>
      <c r="P256" s="1942" t="s">
        <v>2503</v>
      </c>
      <c r="Q256" s="1942" t="s">
        <v>2503</v>
      </c>
      <c r="R256" s="1942" t="s">
        <v>2503</v>
      </c>
      <c r="S256" s="1942" t="s">
        <v>2503</v>
      </c>
      <c r="T256" s="1942" t="s">
        <v>2503</v>
      </c>
      <c r="U256" s="1942" t="s">
        <v>2503</v>
      </c>
      <c r="V256" s="1942" t="s">
        <v>2503</v>
      </c>
      <c r="W256" s="1942" t="s">
        <v>2503</v>
      </c>
      <c r="X256" s="1942" t="s">
        <v>2503</v>
      </c>
      <c r="Y256" s="1942" t="s">
        <v>2503</v>
      </c>
      <c r="Z256" s="1942" t="s">
        <v>2503</v>
      </c>
      <c r="AA256" s="1942" t="s">
        <v>2503</v>
      </c>
      <c r="AB256" s="1942" t="s">
        <v>2503</v>
      </c>
      <c r="AC256" s="1942" t="s">
        <v>2503</v>
      </c>
      <c r="AD256" s="1942" t="s">
        <v>2503</v>
      </c>
      <c r="AE256" s="1942" t="s">
        <v>2503</v>
      </c>
      <c r="AF256" s="1942" t="s">
        <v>2503</v>
      </c>
      <c r="AG256" s="1942" t="s">
        <v>2503</v>
      </c>
      <c r="AH256" s="1942" t="s">
        <v>2503</v>
      </c>
      <c r="AI256" s="1942" t="s">
        <v>2503</v>
      </c>
      <c r="AJ256" s="2015" t="s">
        <v>2503</v>
      </c>
      <c r="AK256" s="1971"/>
      <c r="AL256" s="1953"/>
      <c r="AM256" s="1980"/>
      <c r="AN256" s="1973"/>
      <c r="AO256" s="4192"/>
      <c r="AP256" s="1838"/>
      <c r="AQ256" s="1893"/>
      <c r="AR256" s="1893"/>
    </row>
    <row r="257" spans="2:44" s="1866" customFormat="1">
      <c r="B257" s="4186"/>
      <c r="C257" s="4189"/>
      <c r="D257" s="1981" t="s">
        <v>2489</v>
      </c>
      <c r="E257" s="1946"/>
      <c r="F257" s="2007"/>
      <c r="G257" s="1966"/>
      <c r="H257" s="1966"/>
      <c r="I257" s="1966"/>
      <c r="J257" s="1966"/>
      <c r="K257" s="1966"/>
      <c r="L257" s="1966"/>
      <c r="M257" s="1966"/>
      <c r="N257" s="1966"/>
      <c r="O257" s="1966"/>
      <c r="P257" s="1966"/>
      <c r="Q257" s="1966"/>
      <c r="R257" s="1966"/>
      <c r="S257" s="1966"/>
      <c r="T257" s="1966"/>
      <c r="U257" s="1966"/>
      <c r="V257" s="1966"/>
      <c r="W257" s="1966"/>
      <c r="X257" s="1966"/>
      <c r="Y257" s="1966"/>
      <c r="Z257" s="1966"/>
      <c r="AA257" s="1966"/>
      <c r="AB257" s="1966"/>
      <c r="AC257" s="1966"/>
      <c r="AD257" s="1966"/>
      <c r="AE257" s="1966"/>
      <c r="AF257" s="1966"/>
      <c r="AG257" s="1966"/>
      <c r="AH257" s="1966"/>
      <c r="AI257" s="1966"/>
      <c r="AJ257" s="2020"/>
      <c r="AK257" s="1950">
        <f>IF(D257="","",COUNT($F$242:$AJ$242)-AL257)</f>
        <v>0</v>
      </c>
      <c r="AL257" s="1951">
        <f>IF(D257="","",AQ257+AR257)</f>
        <v>0</v>
      </c>
      <c r="AM257" s="1951">
        <f>IF(D257="","",COUNTIF(F257:AJ257,"休"))</f>
        <v>0</v>
      </c>
      <c r="AN257" s="1952" t="str">
        <f>IF(D257="","",IFERROR(ROUND(AM257/AK257,3),""))</f>
        <v/>
      </c>
      <c r="AO257" s="4192"/>
      <c r="AP257" s="1838"/>
      <c r="AQ257" s="1953">
        <f>+COUNTIF(F257:AJ257,"－")</f>
        <v>0</v>
      </c>
      <c r="AR257" s="1953">
        <f>+COUNTIF(F257:AJ257,"外")</f>
        <v>0</v>
      </c>
    </row>
    <row r="258" spans="2:44" s="1866" customFormat="1">
      <c r="B258" s="4186"/>
      <c r="C258" s="4189"/>
      <c r="D258" s="1838"/>
      <c r="E258" s="1975"/>
      <c r="F258" s="1955"/>
      <c r="G258" s="1956"/>
      <c r="H258" s="1956"/>
      <c r="I258" s="1956"/>
      <c r="J258" s="1956"/>
      <c r="K258" s="1956"/>
      <c r="L258" s="1956"/>
      <c r="M258" s="1956"/>
      <c r="N258" s="1956"/>
      <c r="O258" s="1956"/>
      <c r="P258" s="1956"/>
      <c r="Q258" s="1956"/>
      <c r="R258" s="1956"/>
      <c r="S258" s="1956"/>
      <c r="T258" s="1956"/>
      <c r="U258" s="1956"/>
      <c r="V258" s="1956"/>
      <c r="W258" s="1956"/>
      <c r="X258" s="1956"/>
      <c r="Y258" s="1956"/>
      <c r="Z258" s="1956"/>
      <c r="AA258" s="1956"/>
      <c r="AB258" s="1956"/>
      <c r="AC258" s="1956"/>
      <c r="AD258" s="1956"/>
      <c r="AE258" s="1956"/>
      <c r="AF258" s="1956"/>
      <c r="AG258" s="1956"/>
      <c r="AH258" s="1956"/>
      <c r="AI258" s="1956"/>
      <c r="AJ258" s="2000"/>
      <c r="AK258" s="1950" t="str">
        <f t="shared" ref="AK258:AK260" si="174">IF(D258="","",COUNT($F$242:$AJ$242)-AL258)</f>
        <v/>
      </c>
      <c r="AL258" s="1951" t="str">
        <f t="shared" ref="AL258:AL260" si="175">IF(D258="","",AQ258+AR258)</f>
        <v/>
      </c>
      <c r="AM258" s="1951" t="str">
        <f t="shared" ref="AM258:AM260" si="176">IF(D258="","",COUNTIF(F258:AJ258,"休"))</f>
        <v/>
      </c>
      <c r="AN258" s="1952" t="str">
        <f t="shared" ref="AN258:AN260" si="177">IF(D258="","",IFERROR(ROUND(AM258/AK258,3),""))</f>
        <v/>
      </c>
      <c r="AO258" s="4192"/>
      <c r="AP258" s="1838"/>
      <c r="AQ258" s="1953">
        <f>+COUNTIF(F258:AJ258,"－")</f>
        <v>0</v>
      </c>
      <c r="AR258" s="1953">
        <f>+COUNTIF(F258:AJ258,"外")</f>
        <v>0</v>
      </c>
    </row>
    <row r="259" spans="2:44" s="1866" customFormat="1">
      <c r="B259" s="4186"/>
      <c r="C259" s="4189"/>
      <c r="D259" s="1983"/>
      <c r="E259" s="1975"/>
      <c r="F259" s="1955"/>
      <c r="G259" s="1956"/>
      <c r="H259" s="1956"/>
      <c r="I259" s="1956"/>
      <c r="J259" s="1956"/>
      <c r="K259" s="1956"/>
      <c r="L259" s="1956"/>
      <c r="M259" s="1956"/>
      <c r="N259" s="1956"/>
      <c r="O259" s="1956"/>
      <c r="P259" s="1956"/>
      <c r="Q259" s="1956"/>
      <c r="R259" s="1956"/>
      <c r="S259" s="1956"/>
      <c r="T259" s="1956"/>
      <c r="U259" s="1956"/>
      <c r="V259" s="1956"/>
      <c r="W259" s="1956"/>
      <c r="X259" s="1956"/>
      <c r="Y259" s="1956"/>
      <c r="Z259" s="1956"/>
      <c r="AA259" s="1956"/>
      <c r="AB259" s="1956"/>
      <c r="AC259" s="1956"/>
      <c r="AD259" s="1956"/>
      <c r="AE259" s="1956"/>
      <c r="AF259" s="1956"/>
      <c r="AG259" s="1956"/>
      <c r="AH259" s="1956"/>
      <c r="AI259" s="1956"/>
      <c r="AJ259" s="2000"/>
      <c r="AK259" s="1950" t="str">
        <f t="shared" si="174"/>
        <v/>
      </c>
      <c r="AL259" s="1951" t="str">
        <f t="shared" si="175"/>
        <v/>
      </c>
      <c r="AM259" s="1951" t="str">
        <f t="shared" si="176"/>
        <v/>
      </c>
      <c r="AN259" s="1952" t="str">
        <f t="shared" si="177"/>
        <v/>
      </c>
      <c r="AO259" s="4192"/>
      <c r="AP259" s="1838"/>
      <c r="AQ259" s="1953">
        <f>+COUNTIF(F259:AJ259,"－")</f>
        <v>0</v>
      </c>
      <c r="AR259" s="1953">
        <f>+COUNTIF(F259:AJ259,"外")</f>
        <v>0</v>
      </c>
    </row>
    <row r="260" spans="2:44" s="1866" customFormat="1" ht="13.8" thickBot="1">
      <c r="B260" s="4187"/>
      <c r="C260" s="4190"/>
      <c r="D260" s="1976"/>
      <c r="E260" s="1977"/>
      <c r="F260" s="2018"/>
      <c r="G260" s="2008"/>
      <c r="H260" s="2008"/>
      <c r="I260" s="2008"/>
      <c r="J260" s="2008"/>
      <c r="K260" s="2008"/>
      <c r="L260" s="2008"/>
      <c r="M260" s="2008"/>
      <c r="N260" s="2008"/>
      <c r="O260" s="2008"/>
      <c r="P260" s="2008"/>
      <c r="Q260" s="2008"/>
      <c r="R260" s="2008"/>
      <c r="S260" s="2008"/>
      <c r="T260" s="2008"/>
      <c r="U260" s="2008"/>
      <c r="V260" s="2008"/>
      <c r="W260" s="2008"/>
      <c r="X260" s="2008"/>
      <c r="Y260" s="2008"/>
      <c r="Z260" s="2008"/>
      <c r="AA260" s="2008"/>
      <c r="AB260" s="2008"/>
      <c r="AC260" s="2008"/>
      <c r="AD260" s="2008"/>
      <c r="AE260" s="2008"/>
      <c r="AF260" s="2008"/>
      <c r="AG260" s="2008"/>
      <c r="AH260" s="2008"/>
      <c r="AI260" s="2008"/>
      <c r="AJ260" s="2019"/>
      <c r="AK260" s="1986" t="str">
        <f t="shared" si="174"/>
        <v/>
      </c>
      <c r="AL260" s="1968" t="str">
        <f t="shared" si="175"/>
        <v/>
      </c>
      <c r="AM260" s="1968" t="str">
        <f t="shared" si="176"/>
        <v/>
      </c>
      <c r="AN260" s="1952" t="str">
        <f t="shared" si="177"/>
        <v/>
      </c>
      <c r="AO260" s="4193"/>
      <c r="AP260" s="1838"/>
      <c r="AQ260" s="1953">
        <f>+COUNTIF(F260:AJ260,"－")</f>
        <v>0</v>
      </c>
      <c r="AR260" s="1953">
        <f>+COUNTIF(F260:AJ260,"外")</f>
        <v>0</v>
      </c>
    </row>
    <row r="261" spans="2:44" ht="13.8" thickBot="1">
      <c r="B261" s="1988"/>
      <c r="C261" s="1989"/>
      <c r="D261" s="1983"/>
      <c r="E261" s="1854"/>
      <c r="F261" s="1949"/>
      <c r="G261" s="1949"/>
      <c r="H261" s="1949"/>
      <c r="I261" s="1949"/>
      <c r="J261" s="1949"/>
      <c r="K261" s="1949"/>
      <c r="L261" s="1949"/>
      <c r="M261" s="1949"/>
      <c r="N261" s="1949"/>
      <c r="O261" s="1949"/>
      <c r="P261" s="1949"/>
      <c r="Q261" s="1949"/>
      <c r="R261" s="1949"/>
      <c r="S261" s="1949"/>
      <c r="T261" s="1949"/>
      <c r="U261" s="1949"/>
      <c r="V261" s="1949"/>
      <c r="W261" s="1949"/>
      <c r="X261" s="1949"/>
      <c r="Y261" s="1949"/>
      <c r="Z261" s="1949"/>
      <c r="AA261" s="1949"/>
      <c r="AB261" s="1949"/>
      <c r="AC261" s="1949"/>
      <c r="AD261" s="1949"/>
      <c r="AE261" s="1949"/>
      <c r="AF261" s="1949"/>
      <c r="AG261" s="1949"/>
      <c r="AH261" s="1949"/>
      <c r="AI261" s="1949"/>
      <c r="AJ261" s="1949"/>
      <c r="AK261" s="1990"/>
      <c r="AL261" s="1991"/>
      <c r="AN261" s="1992" t="s">
        <v>2459</v>
      </c>
      <c r="AO261" s="1993" t="e">
        <f>IF(AO245&gt;=0.285,"OK","NG")</f>
        <v>#DIV/0!</v>
      </c>
      <c r="AQ261" s="1991"/>
      <c r="AR261" s="1991"/>
    </row>
    <row r="262" spans="2:44">
      <c r="B262" s="1988"/>
      <c r="C262" s="1989"/>
      <c r="D262" s="1983"/>
      <c r="E262" s="1854"/>
      <c r="F262" s="1949"/>
      <c r="G262" s="1949"/>
      <c r="H262" s="1949"/>
      <c r="I262" s="1949"/>
      <c r="J262" s="1949"/>
      <c r="K262" s="1949"/>
      <c r="L262" s="1949"/>
      <c r="M262" s="1949"/>
      <c r="N262" s="1949"/>
      <c r="O262" s="1949"/>
      <c r="P262" s="1949"/>
      <c r="Q262" s="1949"/>
      <c r="R262" s="1949"/>
      <c r="S262" s="1949"/>
      <c r="T262" s="1949"/>
      <c r="U262" s="1949"/>
      <c r="V262" s="1949"/>
      <c r="W262" s="1949"/>
      <c r="X262" s="1949"/>
      <c r="Y262" s="1949"/>
      <c r="Z262" s="1949"/>
      <c r="AA262" s="1949"/>
      <c r="AB262" s="1949"/>
      <c r="AC262" s="1949"/>
      <c r="AD262" s="1949"/>
      <c r="AE262" s="1949"/>
      <c r="AF262" s="1949"/>
      <c r="AG262" s="1949"/>
      <c r="AH262" s="1949"/>
      <c r="AI262" s="1949"/>
      <c r="AJ262" s="1949"/>
      <c r="AK262" s="1990"/>
      <c r="AL262" s="1991"/>
      <c r="AN262" s="2014"/>
      <c r="AO262" s="1952"/>
      <c r="AQ262" s="1991"/>
      <c r="AR262" s="1991"/>
    </row>
    <row r="263" spans="2:44" hidden="1">
      <c r="F263" s="1836" t="e">
        <f>YEAR(F266)</f>
        <v>#VALUE!</v>
      </c>
      <c r="G263" s="1836" t="e">
        <f>MONTH(F266)</f>
        <v>#VALUE!</v>
      </c>
    </row>
    <row r="264" spans="2:44">
      <c r="B264" s="4194"/>
      <c r="C264" s="4195"/>
      <c r="D264" s="4196"/>
      <c r="E264" s="1840" t="s">
        <v>2454</v>
      </c>
      <c r="F264" s="4126" t="e">
        <f>F266</f>
        <v>#VALUE!</v>
      </c>
      <c r="G264" s="4088"/>
      <c r="H264" s="4088"/>
      <c r="I264" s="4088"/>
      <c r="J264" s="4088"/>
      <c r="K264" s="4088"/>
      <c r="L264" s="4088"/>
      <c r="M264" s="4088"/>
      <c r="N264" s="4088"/>
      <c r="O264" s="4088"/>
      <c r="P264" s="4088"/>
      <c r="Q264" s="4088"/>
      <c r="R264" s="4088"/>
      <c r="S264" s="4088"/>
      <c r="T264" s="4088"/>
      <c r="U264" s="4088"/>
      <c r="V264" s="4088"/>
      <c r="W264" s="4088"/>
      <c r="X264" s="4088"/>
      <c r="Y264" s="4088"/>
      <c r="Z264" s="4088"/>
      <c r="AA264" s="4088"/>
      <c r="AB264" s="4088"/>
      <c r="AC264" s="4088"/>
      <c r="AD264" s="4088"/>
      <c r="AE264" s="4088"/>
      <c r="AF264" s="4088"/>
      <c r="AG264" s="4088"/>
      <c r="AH264" s="4088"/>
      <c r="AI264" s="4088"/>
      <c r="AJ264" s="4088"/>
      <c r="AK264" s="4203" t="s">
        <v>2496</v>
      </c>
      <c r="AL264" s="4206" t="s">
        <v>2497</v>
      </c>
      <c r="AM264" s="4209" t="s">
        <v>2474</v>
      </c>
      <c r="AN264" s="4157" t="s">
        <v>2498</v>
      </c>
      <c r="AO264" s="4155" t="s">
        <v>2499</v>
      </c>
      <c r="AQ264" s="4181" t="s">
        <v>2500</v>
      </c>
      <c r="AR264" s="4181" t="s">
        <v>2501</v>
      </c>
    </row>
    <row r="265" spans="2:44" ht="13.5" hidden="1" customHeight="1">
      <c r="B265" s="4197"/>
      <c r="C265" s="4198"/>
      <c r="D265" s="4199"/>
      <c r="E265" s="1884"/>
      <c r="F265" s="1862" t="e">
        <f>DATE($F263,$G263,1)</f>
        <v>#VALUE!</v>
      </c>
      <c r="G265" s="1862" t="e">
        <f t="shared" ref="G265:AJ265" si="178">F265+1</f>
        <v>#VALUE!</v>
      </c>
      <c r="H265" s="1862" t="e">
        <f t="shared" si="178"/>
        <v>#VALUE!</v>
      </c>
      <c r="I265" s="1862" t="e">
        <f t="shared" si="178"/>
        <v>#VALUE!</v>
      </c>
      <c r="J265" s="1862" t="e">
        <f t="shared" si="178"/>
        <v>#VALUE!</v>
      </c>
      <c r="K265" s="1862" t="e">
        <f t="shared" si="178"/>
        <v>#VALUE!</v>
      </c>
      <c r="L265" s="1862" t="e">
        <f t="shared" si="178"/>
        <v>#VALUE!</v>
      </c>
      <c r="M265" s="1862" t="e">
        <f t="shared" si="178"/>
        <v>#VALUE!</v>
      </c>
      <c r="N265" s="1862" t="e">
        <f t="shared" si="178"/>
        <v>#VALUE!</v>
      </c>
      <c r="O265" s="1862" t="e">
        <f t="shared" si="178"/>
        <v>#VALUE!</v>
      </c>
      <c r="P265" s="1862" t="e">
        <f t="shared" si="178"/>
        <v>#VALUE!</v>
      </c>
      <c r="Q265" s="1862" t="e">
        <f t="shared" si="178"/>
        <v>#VALUE!</v>
      </c>
      <c r="R265" s="1862" t="e">
        <f t="shared" si="178"/>
        <v>#VALUE!</v>
      </c>
      <c r="S265" s="1862" t="e">
        <f t="shared" si="178"/>
        <v>#VALUE!</v>
      </c>
      <c r="T265" s="1862" t="e">
        <f t="shared" si="178"/>
        <v>#VALUE!</v>
      </c>
      <c r="U265" s="1862" t="e">
        <f t="shared" si="178"/>
        <v>#VALUE!</v>
      </c>
      <c r="V265" s="1862" t="e">
        <f t="shared" si="178"/>
        <v>#VALUE!</v>
      </c>
      <c r="W265" s="1862" t="e">
        <f t="shared" si="178"/>
        <v>#VALUE!</v>
      </c>
      <c r="X265" s="1862" t="e">
        <f t="shared" si="178"/>
        <v>#VALUE!</v>
      </c>
      <c r="Y265" s="1862" t="e">
        <f t="shared" si="178"/>
        <v>#VALUE!</v>
      </c>
      <c r="Z265" s="1862" t="e">
        <f t="shared" si="178"/>
        <v>#VALUE!</v>
      </c>
      <c r="AA265" s="1862" t="e">
        <f t="shared" si="178"/>
        <v>#VALUE!</v>
      </c>
      <c r="AB265" s="1862" t="e">
        <f t="shared" si="178"/>
        <v>#VALUE!</v>
      </c>
      <c r="AC265" s="1862" t="e">
        <f t="shared" si="178"/>
        <v>#VALUE!</v>
      </c>
      <c r="AD265" s="1862" t="e">
        <f t="shared" si="178"/>
        <v>#VALUE!</v>
      </c>
      <c r="AE265" s="1862" t="e">
        <f t="shared" si="178"/>
        <v>#VALUE!</v>
      </c>
      <c r="AF265" s="1862" t="e">
        <f t="shared" si="178"/>
        <v>#VALUE!</v>
      </c>
      <c r="AG265" s="1862" t="e">
        <f t="shared" si="178"/>
        <v>#VALUE!</v>
      </c>
      <c r="AH265" s="1862" t="e">
        <f t="shared" si="178"/>
        <v>#VALUE!</v>
      </c>
      <c r="AI265" s="1862" t="e">
        <f t="shared" si="178"/>
        <v>#VALUE!</v>
      </c>
      <c r="AJ265" s="1862" t="e">
        <f t="shared" si="178"/>
        <v>#VALUE!</v>
      </c>
      <c r="AK265" s="4204"/>
      <c r="AL265" s="4207"/>
      <c r="AM265" s="4210"/>
      <c r="AN265" s="4157"/>
      <c r="AO265" s="4155"/>
      <c r="AQ265" s="4181"/>
      <c r="AR265" s="4181"/>
    </row>
    <row r="266" spans="2:44">
      <c r="B266" s="4197"/>
      <c r="C266" s="4198"/>
      <c r="D266" s="4199"/>
      <c r="E266" s="1887" t="s">
        <v>2455</v>
      </c>
      <c r="F266" s="1888" t="e">
        <f>IF(EDATE(F241,1)&gt;$F$7,"",EDATE(F241,1))</f>
        <v>#VALUE!</v>
      </c>
      <c r="G266" s="1862" t="e">
        <f t="shared" ref="G266:AJ266" si="179">IF(G265&gt;$F$7,"",IF(F266=EOMONTH(DATE($F263,$G263,1),0),"",IF(F266="","",F266+1)))</f>
        <v>#VALUE!</v>
      </c>
      <c r="H266" s="1862" t="e">
        <f t="shared" si="179"/>
        <v>#VALUE!</v>
      </c>
      <c r="I266" s="1862" t="e">
        <f t="shared" si="179"/>
        <v>#VALUE!</v>
      </c>
      <c r="J266" s="1862" t="e">
        <f t="shared" si="179"/>
        <v>#VALUE!</v>
      </c>
      <c r="K266" s="1862" t="e">
        <f t="shared" si="179"/>
        <v>#VALUE!</v>
      </c>
      <c r="L266" s="1862" t="e">
        <f t="shared" si="179"/>
        <v>#VALUE!</v>
      </c>
      <c r="M266" s="1862" t="e">
        <f t="shared" si="179"/>
        <v>#VALUE!</v>
      </c>
      <c r="N266" s="1862" t="e">
        <f t="shared" si="179"/>
        <v>#VALUE!</v>
      </c>
      <c r="O266" s="1862" t="e">
        <f t="shared" si="179"/>
        <v>#VALUE!</v>
      </c>
      <c r="P266" s="1862" t="e">
        <f t="shared" si="179"/>
        <v>#VALUE!</v>
      </c>
      <c r="Q266" s="1862" t="e">
        <f t="shared" si="179"/>
        <v>#VALUE!</v>
      </c>
      <c r="R266" s="1862" t="e">
        <f t="shared" si="179"/>
        <v>#VALUE!</v>
      </c>
      <c r="S266" s="1862" t="e">
        <f t="shared" si="179"/>
        <v>#VALUE!</v>
      </c>
      <c r="T266" s="1862" t="e">
        <f t="shared" si="179"/>
        <v>#VALUE!</v>
      </c>
      <c r="U266" s="1862" t="e">
        <f t="shared" si="179"/>
        <v>#VALUE!</v>
      </c>
      <c r="V266" s="1862" t="e">
        <f t="shared" si="179"/>
        <v>#VALUE!</v>
      </c>
      <c r="W266" s="1862" t="e">
        <f t="shared" si="179"/>
        <v>#VALUE!</v>
      </c>
      <c r="X266" s="1862" t="e">
        <f t="shared" si="179"/>
        <v>#VALUE!</v>
      </c>
      <c r="Y266" s="1862" t="e">
        <f t="shared" si="179"/>
        <v>#VALUE!</v>
      </c>
      <c r="Z266" s="1862" t="e">
        <f t="shared" si="179"/>
        <v>#VALUE!</v>
      </c>
      <c r="AA266" s="1862" t="e">
        <f t="shared" si="179"/>
        <v>#VALUE!</v>
      </c>
      <c r="AB266" s="1862" t="e">
        <f t="shared" si="179"/>
        <v>#VALUE!</v>
      </c>
      <c r="AC266" s="1862" t="e">
        <f t="shared" si="179"/>
        <v>#VALUE!</v>
      </c>
      <c r="AD266" s="1862" t="e">
        <f t="shared" si="179"/>
        <v>#VALUE!</v>
      </c>
      <c r="AE266" s="1862" t="e">
        <f t="shared" si="179"/>
        <v>#VALUE!</v>
      </c>
      <c r="AF266" s="1862" t="e">
        <f t="shared" si="179"/>
        <v>#VALUE!</v>
      </c>
      <c r="AG266" s="1862" t="e">
        <f t="shared" si="179"/>
        <v>#VALUE!</v>
      </c>
      <c r="AH266" s="1862" t="e">
        <f t="shared" si="179"/>
        <v>#VALUE!</v>
      </c>
      <c r="AI266" s="1862" t="e">
        <f t="shared" si="179"/>
        <v>#VALUE!</v>
      </c>
      <c r="AJ266" s="1862" t="e">
        <f t="shared" si="179"/>
        <v>#VALUE!</v>
      </c>
      <c r="AK266" s="4204"/>
      <c r="AL266" s="4207"/>
      <c r="AM266" s="4210"/>
      <c r="AN266" s="4157"/>
      <c r="AO266" s="4155"/>
      <c r="AQ266" s="4181"/>
      <c r="AR266" s="4181"/>
    </row>
    <row r="267" spans="2:44" s="1866" customFormat="1">
      <c r="B267" s="4200"/>
      <c r="C267" s="4099"/>
      <c r="D267" s="4201"/>
      <c r="E267" s="1889" t="s">
        <v>1184</v>
      </c>
      <c r="F267" s="1865" t="str">
        <f>IFERROR(TEXT(WEEKDAY(+F266),"aaa"),"")</f>
        <v/>
      </c>
      <c r="G267" s="1865" t="str">
        <f t="shared" ref="G267:AJ267" si="180">IFERROR(TEXT(WEEKDAY(+G266),"aaa"),"")</f>
        <v/>
      </c>
      <c r="H267" s="1865" t="str">
        <f t="shared" si="180"/>
        <v/>
      </c>
      <c r="I267" s="1865" t="str">
        <f t="shared" si="180"/>
        <v/>
      </c>
      <c r="J267" s="1865" t="str">
        <f t="shared" si="180"/>
        <v/>
      </c>
      <c r="K267" s="1865" t="str">
        <f t="shared" si="180"/>
        <v/>
      </c>
      <c r="L267" s="1865" t="str">
        <f t="shared" si="180"/>
        <v/>
      </c>
      <c r="M267" s="1865" t="str">
        <f t="shared" si="180"/>
        <v/>
      </c>
      <c r="N267" s="1865" t="str">
        <f t="shared" si="180"/>
        <v/>
      </c>
      <c r="O267" s="1865" t="str">
        <f t="shared" si="180"/>
        <v/>
      </c>
      <c r="P267" s="1865" t="str">
        <f t="shared" si="180"/>
        <v/>
      </c>
      <c r="Q267" s="1865" t="str">
        <f t="shared" si="180"/>
        <v/>
      </c>
      <c r="R267" s="1865" t="str">
        <f t="shared" si="180"/>
        <v/>
      </c>
      <c r="S267" s="1865" t="str">
        <f t="shared" si="180"/>
        <v/>
      </c>
      <c r="T267" s="1865" t="str">
        <f t="shared" si="180"/>
        <v/>
      </c>
      <c r="U267" s="1865" t="str">
        <f t="shared" si="180"/>
        <v/>
      </c>
      <c r="V267" s="1865" t="str">
        <f t="shared" si="180"/>
        <v/>
      </c>
      <c r="W267" s="1865" t="str">
        <f t="shared" si="180"/>
        <v/>
      </c>
      <c r="X267" s="1865" t="str">
        <f t="shared" si="180"/>
        <v/>
      </c>
      <c r="Y267" s="1865" t="str">
        <f t="shared" si="180"/>
        <v/>
      </c>
      <c r="Z267" s="1865" t="str">
        <f t="shared" si="180"/>
        <v/>
      </c>
      <c r="AA267" s="1865" t="str">
        <f t="shared" si="180"/>
        <v/>
      </c>
      <c r="AB267" s="1865" t="str">
        <f t="shared" si="180"/>
        <v/>
      </c>
      <c r="AC267" s="1865" t="str">
        <f t="shared" si="180"/>
        <v/>
      </c>
      <c r="AD267" s="1865" t="str">
        <f t="shared" si="180"/>
        <v/>
      </c>
      <c r="AE267" s="1865" t="str">
        <f t="shared" si="180"/>
        <v/>
      </c>
      <c r="AF267" s="1865" t="str">
        <f t="shared" si="180"/>
        <v/>
      </c>
      <c r="AG267" s="1865" t="str">
        <f t="shared" si="180"/>
        <v/>
      </c>
      <c r="AH267" s="1865" t="str">
        <f t="shared" si="180"/>
        <v/>
      </c>
      <c r="AI267" s="1865" t="str">
        <f t="shared" si="180"/>
        <v/>
      </c>
      <c r="AJ267" s="1865" t="str">
        <f t="shared" si="180"/>
        <v/>
      </c>
      <c r="AK267" s="4204"/>
      <c r="AL267" s="4207"/>
      <c r="AM267" s="4210"/>
      <c r="AN267" s="4157"/>
      <c r="AO267" s="4155"/>
      <c r="AP267" s="1838"/>
      <c r="AQ267" s="4181"/>
      <c r="AR267" s="4181"/>
    </row>
    <row r="268" spans="2:44" s="1866" customFormat="1" ht="21" customHeight="1">
      <c r="B268" s="1994" t="s">
        <v>2502</v>
      </c>
      <c r="C268" s="1995" t="s">
        <v>2471</v>
      </c>
      <c r="D268" s="1939" t="s">
        <v>2472</v>
      </c>
      <c r="E268" s="1940" t="s">
        <v>2458</v>
      </c>
      <c r="F268" s="1941" t="s">
        <v>2503</v>
      </c>
      <c r="G268" s="1942" t="s">
        <v>2503</v>
      </c>
      <c r="H268" s="1942" t="s">
        <v>2503</v>
      </c>
      <c r="I268" s="1942" t="s">
        <v>2503</v>
      </c>
      <c r="J268" s="1942" t="s">
        <v>2503</v>
      </c>
      <c r="K268" s="1942" t="s">
        <v>2503</v>
      </c>
      <c r="L268" s="1942" t="s">
        <v>2503</v>
      </c>
      <c r="M268" s="1942" t="s">
        <v>2503</v>
      </c>
      <c r="N268" s="1942" t="s">
        <v>2503</v>
      </c>
      <c r="O268" s="1942" t="s">
        <v>2503</v>
      </c>
      <c r="P268" s="1942" t="s">
        <v>2503</v>
      </c>
      <c r="Q268" s="1942" t="s">
        <v>2503</v>
      </c>
      <c r="R268" s="1942" t="s">
        <v>2503</v>
      </c>
      <c r="S268" s="1942" t="s">
        <v>2503</v>
      </c>
      <c r="T268" s="1942" t="s">
        <v>2503</v>
      </c>
      <c r="U268" s="1942" t="s">
        <v>2503</v>
      </c>
      <c r="V268" s="1942" t="s">
        <v>2503</v>
      </c>
      <c r="W268" s="1942" t="s">
        <v>2503</v>
      </c>
      <c r="X268" s="1942" t="s">
        <v>2503</v>
      </c>
      <c r="Y268" s="1942" t="s">
        <v>2503</v>
      </c>
      <c r="Z268" s="1942" t="s">
        <v>2503</v>
      </c>
      <c r="AA268" s="1942" t="s">
        <v>2503</v>
      </c>
      <c r="AB268" s="1942" t="s">
        <v>2503</v>
      </c>
      <c r="AC268" s="1942" t="s">
        <v>2503</v>
      </c>
      <c r="AD268" s="1942" t="s">
        <v>2503</v>
      </c>
      <c r="AE268" s="1942" t="s">
        <v>2503</v>
      </c>
      <c r="AF268" s="1942" t="s">
        <v>2503</v>
      </c>
      <c r="AG268" s="1942" t="s">
        <v>2503</v>
      </c>
      <c r="AH268" s="1942" t="s">
        <v>2503</v>
      </c>
      <c r="AI268" s="1942" t="s">
        <v>2503</v>
      </c>
      <c r="AJ268" s="2015" t="s">
        <v>2503</v>
      </c>
      <c r="AK268" s="4205"/>
      <c r="AL268" s="4208"/>
      <c r="AM268" s="4211"/>
      <c r="AN268" s="1944" t="s">
        <v>2484</v>
      </c>
      <c r="AO268" s="1943" t="s">
        <v>2485</v>
      </c>
      <c r="AP268" s="1838"/>
      <c r="AQ268" s="4182"/>
      <c r="AR268" s="4182"/>
    </row>
    <row r="269" spans="2:44" s="1866" customFormat="1" ht="13.5" customHeight="1">
      <c r="B269" s="4185" t="s">
        <v>2486</v>
      </c>
      <c r="C269" s="4188" t="s">
        <v>2487</v>
      </c>
      <c r="D269" s="1945" t="s">
        <v>2488</v>
      </c>
      <c r="E269" s="1946"/>
      <c r="F269" s="2016"/>
      <c r="G269" s="2003"/>
      <c r="H269" s="2003"/>
      <c r="I269" s="2003"/>
      <c r="J269" s="2003"/>
      <c r="K269" s="2003"/>
      <c r="L269" s="2003"/>
      <c r="M269" s="2003"/>
      <c r="N269" s="2003"/>
      <c r="O269" s="2003"/>
      <c r="P269" s="2003"/>
      <c r="Q269" s="2003"/>
      <c r="R269" s="2003"/>
      <c r="S269" s="2003"/>
      <c r="T269" s="2003"/>
      <c r="U269" s="2003"/>
      <c r="V269" s="2003"/>
      <c r="W269" s="2003"/>
      <c r="X269" s="2003"/>
      <c r="Y269" s="2003"/>
      <c r="Z269" s="2003"/>
      <c r="AA269" s="2003"/>
      <c r="AB269" s="2003"/>
      <c r="AC269" s="2003"/>
      <c r="AD269" s="2003"/>
      <c r="AE269" s="2003"/>
      <c r="AF269" s="2003"/>
      <c r="AG269" s="2003"/>
      <c r="AH269" s="2003"/>
      <c r="AI269" s="2003"/>
      <c r="AJ269" s="2017"/>
      <c r="AK269" s="1950">
        <f>IF(D269="","",COUNT($F$266:$AJ$266)-AL269)</f>
        <v>0</v>
      </c>
      <c r="AL269" s="1951">
        <f>IF(D269="","",AQ269+AR269)</f>
        <v>0</v>
      </c>
      <c r="AM269" s="1951">
        <f>IF(D269="","",COUNTIF(F269:AJ269,"休"))</f>
        <v>0</v>
      </c>
      <c r="AN269" s="1952" t="str">
        <f>IF(D269="","",IFERROR(ROUND(AM269/AK269,3),""))</f>
        <v/>
      </c>
      <c r="AO269" s="4191" t="e">
        <f>ROUND(AVERAGE(AN269:AN284),3)</f>
        <v>#DIV/0!</v>
      </c>
      <c r="AP269" s="1838"/>
      <c r="AQ269" s="1953">
        <f>+COUNTIF(F269:AJ269,"－")</f>
        <v>0</v>
      </c>
      <c r="AR269" s="1953">
        <f>+COUNTIF(F269:AJ269,"外")</f>
        <v>0</v>
      </c>
    </row>
    <row r="270" spans="2:44" s="1866" customFormat="1" ht="13.5" customHeight="1">
      <c r="B270" s="4186"/>
      <c r="C270" s="4189"/>
      <c r="D270" s="1954" t="s">
        <v>2489</v>
      </c>
      <c r="E270" s="1946"/>
      <c r="F270" s="1955"/>
      <c r="G270" s="1956"/>
      <c r="H270" s="1956"/>
      <c r="I270" s="1956"/>
      <c r="J270" s="1956"/>
      <c r="K270" s="1956"/>
      <c r="L270" s="1956"/>
      <c r="M270" s="1956"/>
      <c r="N270" s="1956"/>
      <c r="O270" s="1956"/>
      <c r="P270" s="1956"/>
      <c r="Q270" s="1956"/>
      <c r="R270" s="1956"/>
      <c r="S270" s="1956"/>
      <c r="T270" s="1956"/>
      <c r="U270" s="1956"/>
      <c r="V270" s="1956"/>
      <c r="W270" s="1956"/>
      <c r="X270" s="1956"/>
      <c r="Y270" s="1956"/>
      <c r="Z270" s="1956"/>
      <c r="AA270" s="1956"/>
      <c r="AB270" s="1956"/>
      <c r="AC270" s="1956"/>
      <c r="AD270" s="1956"/>
      <c r="AE270" s="1956"/>
      <c r="AF270" s="1956"/>
      <c r="AG270" s="1956"/>
      <c r="AH270" s="1956"/>
      <c r="AI270" s="1956"/>
      <c r="AJ270" s="2000"/>
      <c r="AK270" s="1950">
        <f t="shared" ref="AK270:AK274" si="181">IF(D270="","",COUNT($F$266:$AJ$266)-AL270)</f>
        <v>0</v>
      </c>
      <c r="AL270" s="1951">
        <f t="shared" ref="AL270:AL274" si="182">IF(D270="","",AQ270+AR270)</f>
        <v>0</v>
      </c>
      <c r="AM270" s="1951">
        <f t="shared" ref="AM270:AM274" si="183">IF(D270="","",COUNTIF(F270:AJ270,"休"))</f>
        <v>0</v>
      </c>
      <c r="AN270" s="1952" t="str">
        <f t="shared" ref="AN270:AN274" si="184">IF(D270="","",IFERROR(ROUND(AM270/AK270,3),""))</f>
        <v/>
      </c>
      <c r="AO270" s="4192"/>
      <c r="AP270" s="1838"/>
      <c r="AQ270" s="1953">
        <f>+COUNTIF(F270:AJ270,"－")</f>
        <v>0</v>
      </c>
      <c r="AR270" s="1953">
        <f>+COUNTIF(F270:AJ270,"外")</f>
        <v>0</v>
      </c>
    </row>
    <row r="271" spans="2:44" s="1866" customFormat="1">
      <c r="B271" s="4186"/>
      <c r="C271" s="4189"/>
      <c r="D271" s="1960" t="s">
        <v>2490</v>
      </c>
      <c r="E271" s="1946"/>
      <c r="F271" s="1955"/>
      <c r="G271" s="1956"/>
      <c r="H271" s="1956"/>
      <c r="I271" s="1956"/>
      <c r="J271" s="1956"/>
      <c r="K271" s="1956"/>
      <c r="L271" s="1956"/>
      <c r="M271" s="1956"/>
      <c r="N271" s="1956"/>
      <c r="O271" s="1956"/>
      <c r="P271" s="1956"/>
      <c r="Q271" s="1956"/>
      <c r="R271" s="1956"/>
      <c r="S271" s="1956"/>
      <c r="T271" s="1956"/>
      <c r="U271" s="1956"/>
      <c r="V271" s="1956"/>
      <c r="W271" s="1956"/>
      <c r="X271" s="1956"/>
      <c r="Y271" s="1956"/>
      <c r="Z271" s="1956"/>
      <c r="AA271" s="1956"/>
      <c r="AB271" s="1956"/>
      <c r="AC271" s="1956"/>
      <c r="AD271" s="1956"/>
      <c r="AE271" s="1956"/>
      <c r="AF271" s="1956"/>
      <c r="AG271" s="1956"/>
      <c r="AH271" s="1956"/>
      <c r="AI271" s="1956"/>
      <c r="AJ271" s="2000"/>
      <c r="AK271" s="1950">
        <f t="shared" si="181"/>
        <v>0</v>
      </c>
      <c r="AL271" s="1951">
        <f t="shared" si="182"/>
        <v>0</v>
      </c>
      <c r="AM271" s="1951">
        <f t="shared" si="183"/>
        <v>0</v>
      </c>
      <c r="AN271" s="1952" t="str">
        <f t="shared" si="184"/>
        <v/>
      </c>
      <c r="AO271" s="4192"/>
      <c r="AP271" s="1838"/>
      <c r="AQ271" s="1953">
        <f>+COUNTIF(F271:AJ271,"－")</f>
        <v>0</v>
      </c>
      <c r="AR271" s="1953">
        <f t="shared" ref="AR271:AR274" si="185">+COUNTIF(F271:AJ271,"外")</f>
        <v>0</v>
      </c>
    </row>
    <row r="272" spans="2:44" s="1866" customFormat="1">
      <c r="B272" s="4186"/>
      <c r="C272" s="4189"/>
      <c r="D272" s="1960" t="s">
        <v>2491</v>
      </c>
      <c r="E272" s="1961"/>
      <c r="F272" s="1955"/>
      <c r="G272" s="1956"/>
      <c r="H272" s="1956"/>
      <c r="I272" s="1956"/>
      <c r="J272" s="1956"/>
      <c r="K272" s="1956"/>
      <c r="L272" s="1956"/>
      <c r="M272" s="1956"/>
      <c r="N272" s="1956"/>
      <c r="O272" s="1956"/>
      <c r="P272" s="1956"/>
      <c r="Q272" s="1956"/>
      <c r="R272" s="1956"/>
      <c r="S272" s="1956"/>
      <c r="T272" s="1956"/>
      <c r="U272" s="1956"/>
      <c r="V272" s="1956"/>
      <c r="W272" s="1956"/>
      <c r="X272" s="1956"/>
      <c r="Y272" s="1956"/>
      <c r="Z272" s="1956"/>
      <c r="AA272" s="1956"/>
      <c r="AB272" s="1956"/>
      <c r="AC272" s="1956"/>
      <c r="AD272" s="1956"/>
      <c r="AE272" s="1956"/>
      <c r="AF272" s="1956"/>
      <c r="AG272" s="1956"/>
      <c r="AH272" s="1956"/>
      <c r="AI272" s="1956"/>
      <c r="AJ272" s="2000"/>
      <c r="AK272" s="1950">
        <f t="shared" si="181"/>
        <v>0</v>
      </c>
      <c r="AL272" s="1951">
        <f t="shared" si="182"/>
        <v>0</v>
      </c>
      <c r="AM272" s="1951">
        <f t="shared" si="183"/>
        <v>0</v>
      </c>
      <c r="AN272" s="1952" t="str">
        <f t="shared" si="184"/>
        <v/>
      </c>
      <c r="AO272" s="4192"/>
      <c r="AP272" s="1838"/>
      <c r="AQ272" s="1953">
        <f>+COUNTIF(F272:AJ272,"－")</f>
        <v>0</v>
      </c>
      <c r="AR272" s="1953">
        <f t="shared" si="185"/>
        <v>0</v>
      </c>
    </row>
    <row r="273" spans="2:44" s="1866" customFormat="1">
      <c r="B273" s="4186"/>
      <c r="C273" s="4189"/>
      <c r="D273" s="1960" t="s">
        <v>2492</v>
      </c>
      <c r="E273" s="1946"/>
      <c r="F273" s="1955"/>
      <c r="G273" s="1956"/>
      <c r="H273" s="1956"/>
      <c r="I273" s="1956"/>
      <c r="J273" s="1956"/>
      <c r="K273" s="1956"/>
      <c r="L273" s="1956"/>
      <c r="M273" s="1956"/>
      <c r="N273" s="1956"/>
      <c r="O273" s="1956"/>
      <c r="P273" s="1956"/>
      <c r="Q273" s="1956"/>
      <c r="R273" s="1956"/>
      <c r="S273" s="1956"/>
      <c r="T273" s="1956"/>
      <c r="U273" s="1956"/>
      <c r="V273" s="1956"/>
      <c r="W273" s="1956"/>
      <c r="X273" s="1956"/>
      <c r="Y273" s="1956"/>
      <c r="Z273" s="1956"/>
      <c r="AA273" s="1956"/>
      <c r="AB273" s="1956"/>
      <c r="AC273" s="1956"/>
      <c r="AD273" s="1956"/>
      <c r="AE273" s="1956"/>
      <c r="AF273" s="1956"/>
      <c r="AG273" s="1956"/>
      <c r="AH273" s="1956"/>
      <c r="AI273" s="1956"/>
      <c r="AJ273" s="2000"/>
      <c r="AK273" s="1950">
        <f t="shared" si="181"/>
        <v>0</v>
      </c>
      <c r="AL273" s="1951">
        <f t="shared" si="182"/>
        <v>0</v>
      </c>
      <c r="AM273" s="1951">
        <f t="shared" si="183"/>
        <v>0</v>
      </c>
      <c r="AN273" s="1952" t="str">
        <f t="shared" si="184"/>
        <v/>
      </c>
      <c r="AO273" s="4192"/>
      <c r="AP273" s="1838"/>
      <c r="AQ273" s="1953">
        <f t="shared" ref="AQ273:AQ274" si="186">+COUNTIF(F273:AJ273,"－")</f>
        <v>0</v>
      </c>
      <c r="AR273" s="1953">
        <f t="shared" si="185"/>
        <v>0</v>
      </c>
    </row>
    <row r="274" spans="2:44" s="1866" customFormat="1">
      <c r="B274" s="4187"/>
      <c r="C274" s="4190"/>
      <c r="D274" s="1962">
        <f>E$29</f>
        <v>0</v>
      </c>
      <c r="E274" s="1963"/>
      <c r="F274" s="2018"/>
      <c r="G274" s="2008"/>
      <c r="H274" s="2008"/>
      <c r="I274" s="2008"/>
      <c r="J274" s="2008"/>
      <c r="K274" s="2008"/>
      <c r="L274" s="2008"/>
      <c r="M274" s="2008"/>
      <c r="N274" s="2008"/>
      <c r="O274" s="2008"/>
      <c r="P274" s="2008"/>
      <c r="Q274" s="2008"/>
      <c r="R274" s="2008"/>
      <c r="S274" s="2008"/>
      <c r="T274" s="2008"/>
      <c r="U274" s="2008"/>
      <c r="V274" s="2008"/>
      <c r="W274" s="2008"/>
      <c r="X274" s="2008"/>
      <c r="Y274" s="2008"/>
      <c r="Z274" s="2008"/>
      <c r="AA274" s="2008"/>
      <c r="AB274" s="2008"/>
      <c r="AC274" s="2008"/>
      <c r="AD274" s="2008"/>
      <c r="AE274" s="2008"/>
      <c r="AF274" s="2008"/>
      <c r="AG274" s="2008"/>
      <c r="AH274" s="2008"/>
      <c r="AI274" s="2008"/>
      <c r="AJ274" s="2019"/>
      <c r="AK274" s="1950">
        <f t="shared" si="181"/>
        <v>0</v>
      </c>
      <c r="AL274" s="1951">
        <f t="shared" si="182"/>
        <v>0</v>
      </c>
      <c r="AM274" s="1968">
        <f t="shared" si="183"/>
        <v>0</v>
      </c>
      <c r="AN274" s="1952" t="str">
        <f t="shared" si="184"/>
        <v/>
      </c>
      <c r="AO274" s="4192"/>
      <c r="AP274" s="1838"/>
      <c r="AQ274" s="1953">
        <f t="shared" si="186"/>
        <v>0</v>
      </c>
      <c r="AR274" s="1953">
        <f t="shared" si="185"/>
        <v>0</v>
      </c>
    </row>
    <row r="275" spans="2:44" s="1866" customFormat="1" ht="14.4">
      <c r="B275" s="4185" t="s">
        <v>2493</v>
      </c>
      <c r="C275" s="4188" t="s">
        <v>2494</v>
      </c>
      <c r="D275" s="1939" t="s">
        <v>2472</v>
      </c>
      <c r="E275" s="1969" t="s">
        <v>2458</v>
      </c>
      <c r="F275" s="1941" t="s">
        <v>2504</v>
      </c>
      <c r="G275" s="1942" t="s">
        <v>2504</v>
      </c>
      <c r="H275" s="1942" t="s">
        <v>2504</v>
      </c>
      <c r="I275" s="1942" t="s">
        <v>2504</v>
      </c>
      <c r="J275" s="1942" t="s">
        <v>2504</v>
      </c>
      <c r="K275" s="1942" t="s">
        <v>2504</v>
      </c>
      <c r="L275" s="1942" t="s">
        <v>2504</v>
      </c>
      <c r="M275" s="1942" t="s">
        <v>2504</v>
      </c>
      <c r="N275" s="1942" t="s">
        <v>2504</v>
      </c>
      <c r="O275" s="1942" t="s">
        <v>2504</v>
      </c>
      <c r="P275" s="1942" t="s">
        <v>2504</v>
      </c>
      <c r="Q275" s="1942" t="s">
        <v>2504</v>
      </c>
      <c r="R275" s="1942" t="s">
        <v>2504</v>
      </c>
      <c r="S275" s="1942" t="s">
        <v>2504</v>
      </c>
      <c r="T275" s="1942" t="s">
        <v>2504</v>
      </c>
      <c r="U275" s="1942" t="s">
        <v>2504</v>
      </c>
      <c r="V275" s="1942" t="s">
        <v>2504</v>
      </c>
      <c r="W275" s="1942" t="s">
        <v>2504</v>
      </c>
      <c r="X275" s="1942" t="s">
        <v>2504</v>
      </c>
      <c r="Y275" s="1942" t="s">
        <v>2504</v>
      </c>
      <c r="Z275" s="1942" t="s">
        <v>2504</v>
      </c>
      <c r="AA275" s="1942" t="s">
        <v>2504</v>
      </c>
      <c r="AB275" s="1942" t="s">
        <v>2504</v>
      </c>
      <c r="AC275" s="1942" t="s">
        <v>2504</v>
      </c>
      <c r="AD275" s="1942" t="s">
        <v>2504</v>
      </c>
      <c r="AE275" s="1942" t="s">
        <v>2504</v>
      </c>
      <c r="AF275" s="1942" t="s">
        <v>2504</v>
      </c>
      <c r="AG275" s="1942" t="s">
        <v>2504</v>
      </c>
      <c r="AH275" s="1942" t="s">
        <v>2504</v>
      </c>
      <c r="AI275" s="1942" t="s">
        <v>2504</v>
      </c>
      <c r="AJ275" s="2015" t="s">
        <v>2504</v>
      </c>
      <c r="AK275" s="1971"/>
      <c r="AL275" s="1953"/>
      <c r="AM275" s="1972"/>
      <c r="AN275" s="1973"/>
      <c r="AO275" s="4192"/>
      <c r="AP275" s="1838"/>
      <c r="AQ275" s="1893"/>
      <c r="AR275" s="1893"/>
    </row>
    <row r="276" spans="2:44" s="1866" customFormat="1">
      <c r="B276" s="4186"/>
      <c r="C276" s="4189"/>
      <c r="D276" s="1974" t="s">
        <v>2488</v>
      </c>
      <c r="E276" s="1946"/>
      <c r="F276" s="2007"/>
      <c r="G276" s="1966"/>
      <c r="H276" s="1966"/>
      <c r="I276" s="1966"/>
      <c r="J276" s="1966"/>
      <c r="K276" s="1966"/>
      <c r="L276" s="1966"/>
      <c r="M276" s="1966"/>
      <c r="N276" s="1966"/>
      <c r="O276" s="1966"/>
      <c r="P276" s="1966"/>
      <c r="Q276" s="1966"/>
      <c r="R276" s="1966"/>
      <c r="S276" s="1966"/>
      <c r="T276" s="1966"/>
      <c r="U276" s="1966"/>
      <c r="V276" s="1966"/>
      <c r="W276" s="1966"/>
      <c r="X276" s="1966"/>
      <c r="Y276" s="1966"/>
      <c r="Z276" s="1966"/>
      <c r="AA276" s="1966"/>
      <c r="AB276" s="1966"/>
      <c r="AC276" s="1966"/>
      <c r="AD276" s="1966"/>
      <c r="AE276" s="1966"/>
      <c r="AF276" s="1966"/>
      <c r="AG276" s="1966"/>
      <c r="AH276" s="1966"/>
      <c r="AI276" s="1966"/>
      <c r="AJ276" s="2020"/>
      <c r="AK276" s="1950">
        <f>IF(D276="","",COUNT($F$266:$AJ$266)-AL276)</f>
        <v>0</v>
      </c>
      <c r="AL276" s="1951">
        <f>IF(D276="","",AQ276+AR276)</f>
        <v>0</v>
      </c>
      <c r="AM276" s="1951">
        <f>IF(D276="","",COUNTIF(F276:AJ276,"休"))</f>
        <v>0</v>
      </c>
      <c r="AN276" s="1952" t="str">
        <f>IF(D276="","",IFERROR(ROUND(AM276/AK276,3),""))</f>
        <v/>
      </c>
      <c r="AO276" s="4192"/>
      <c r="AP276" s="1838"/>
      <c r="AQ276" s="1953">
        <f>+COUNTIF(F276:AJ276,"－")</f>
        <v>0</v>
      </c>
      <c r="AR276" s="1953">
        <f>+COUNTIF(F276:AJ276,"外")</f>
        <v>0</v>
      </c>
    </row>
    <row r="277" spans="2:44" s="1866" customFormat="1">
      <c r="B277" s="4186"/>
      <c r="C277" s="4189"/>
      <c r="D277" s="1954" t="s">
        <v>2489</v>
      </c>
      <c r="E277" s="1975"/>
      <c r="F277" s="1955"/>
      <c r="G277" s="1956"/>
      <c r="H277" s="1956"/>
      <c r="I277" s="1956"/>
      <c r="J277" s="1956"/>
      <c r="K277" s="1956"/>
      <c r="L277" s="1956"/>
      <c r="M277" s="1956"/>
      <c r="N277" s="1956"/>
      <c r="O277" s="1956"/>
      <c r="P277" s="1956"/>
      <c r="Q277" s="1956"/>
      <c r="R277" s="1956"/>
      <c r="S277" s="1956"/>
      <c r="T277" s="1956"/>
      <c r="U277" s="1956"/>
      <c r="V277" s="1956"/>
      <c r="W277" s="1956"/>
      <c r="X277" s="1956"/>
      <c r="Y277" s="1956"/>
      <c r="Z277" s="1956"/>
      <c r="AA277" s="1956"/>
      <c r="AB277" s="1956"/>
      <c r="AC277" s="1956"/>
      <c r="AD277" s="1956"/>
      <c r="AE277" s="1956"/>
      <c r="AF277" s="1956"/>
      <c r="AG277" s="1956"/>
      <c r="AH277" s="1956"/>
      <c r="AI277" s="1956"/>
      <c r="AJ277" s="2000"/>
      <c r="AK277" s="1950">
        <f t="shared" ref="AK277:AK279" si="187">IF(D277="","",COUNT($F$266:$AJ$266)-AL277)</f>
        <v>0</v>
      </c>
      <c r="AL277" s="1951">
        <f t="shared" ref="AL277:AL279" si="188">IF(D277="","",AQ277+AR277)</f>
        <v>0</v>
      </c>
      <c r="AM277" s="1951">
        <f t="shared" ref="AM277:AM279" si="189">IF(D277="","",COUNTIF(F277:AJ277,"休"))</f>
        <v>0</v>
      </c>
      <c r="AN277" s="1952" t="str">
        <f t="shared" ref="AN277:AN279" si="190">IF(D277="","",IFERROR(ROUND(AM277/AK277,3),""))</f>
        <v/>
      </c>
      <c r="AO277" s="4192"/>
      <c r="AP277" s="1838"/>
      <c r="AQ277" s="1953">
        <f>+COUNTIF(F277:AJ277,"－")</f>
        <v>0</v>
      </c>
      <c r="AR277" s="1953">
        <f>+COUNTIF(F277:AJ277,"外")</f>
        <v>0</v>
      </c>
    </row>
    <row r="278" spans="2:44" s="1866" customFormat="1">
      <c r="B278" s="4186"/>
      <c r="C278" s="4189"/>
      <c r="D278" s="1838"/>
      <c r="E278" s="1975"/>
      <c r="F278" s="1955"/>
      <c r="G278" s="1956"/>
      <c r="H278" s="1956"/>
      <c r="I278" s="1956"/>
      <c r="J278" s="1956"/>
      <c r="K278" s="1956"/>
      <c r="L278" s="1956"/>
      <c r="M278" s="1956"/>
      <c r="N278" s="1956"/>
      <c r="O278" s="1956"/>
      <c r="P278" s="1956"/>
      <c r="Q278" s="1956"/>
      <c r="R278" s="1956"/>
      <c r="S278" s="1956"/>
      <c r="T278" s="1956"/>
      <c r="U278" s="1956"/>
      <c r="V278" s="1956"/>
      <c r="W278" s="1956"/>
      <c r="X278" s="1956"/>
      <c r="Y278" s="1956"/>
      <c r="Z278" s="1956"/>
      <c r="AA278" s="1956"/>
      <c r="AB278" s="1956"/>
      <c r="AC278" s="1956"/>
      <c r="AD278" s="1956"/>
      <c r="AE278" s="1956"/>
      <c r="AF278" s="1956"/>
      <c r="AG278" s="1956"/>
      <c r="AH278" s="1956"/>
      <c r="AI278" s="1956"/>
      <c r="AJ278" s="2000"/>
      <c r="AK278" s="1950" t="str">
        <f t="shared" si="187"/>
        <v/>
      </c>
      <c r="AL278" s="1951" t="str">
        <f t="shared" si="188"/>
        <v/>
      </c>
      <c r="AM278" s="1951" t="str">
        <f t="shared" si="189"/>
        <v/>
      </c>
      <c r="AN278" s="1952" t="str">
        <f t="shared" si="190"/>
        <v/>
      </c>
      <c r="AO278" s="4192"/>
      <c r="AP278" s="1838"/>
      <c r="AQ278" s="1953">
        <f>+COUNTIF(F278:AJ278,"－")</f>
        <v>0</v>
      </c>
      <c r="AR278" s="1953">
        <f>+COUNTIF(F278:AJ278,"外")</f>
        <v>0</v>
      </c>
    </row>
    <row r="279" spans="2:44" s="1866" customFormat="1">
      <c r="B279" s="4186"/>
      <c r="C279" s="4190"/>
      <c r="D279" s="1976"/>
      <c r="E279" s="1977"/>
      <c r="F279" s="2018"/>
      <c r="G279" s="2008"/>
      <c r="H279" s="2008"/>
      <c r="I279" s="2008"/>
      <c r="J279" s="2008"/>
      <c r="K279" s="2008"/>
      <c r="L279" s="2008"/>
      <c r="M279" s="2008"/>
      <c r="N279" s="2008"/>
      <c r="O279" s="2008"/>
      <c r="P279" s="2008"/>
      <c r="Q279" s="2008"/>
      <c r="R279" s="2008"/>
      <c r="S279" s="2008"/>
      <c r="T279" s="2008"/>
      <c r="U279" s="2008"/>
      <c r="V279" s="2008"/>
      <c r="W279" s="2008"/>
      <c r="X279" s="2008"/>
      <c r="Y279" s="2008"/>
      <c r="Z279" s="2008"/>
      <c r="AA279" s="2008"/>
      <c r="AB279" s="2008"/>
      <c r="AC279" s="2008"/>
      <c r="AD279" s="2008"/>
      <c r="AE279" s="2008"/>
      <c r="AF279" s="2008"/>
      <c r="AG279" s="2008"/>
      <c r="AH279" s="2008"/>
      <c r="AI279" s="2008"/>
      <c r="AJ279" s="2019"/>
      <c r="AK279" s="1950" t="str">
        <f t="shared" si="187"/>
        <v/>
      </c>
      <c r="AL279" s="1951" t="str">
        <f t="shared" si="188"/>
        <v/>
      </c>
      <c r="AM279" s="1951" t="str">
        <f t="shared" si="189"/>
        <v/>
      </c>
      <c r="AN279" s="1952" t="str">
        <f t="shared" si="190"/>
        <v/>
      </c>
      <c r="AO279" s="4192"/>
      <c r="AP279" s="1838"/>
      <c r="AQ279" s="1953">
        <f>+COUNTIF(F279:AJ279,"－")</f>
        <v>0</v>
      </c>
      <c r="AR279" s="1953">
        <f>+COUNTIF(F279:AJ279,"外")</f>
        <v>0</v>
      </c>
    </row>
    <row r="280" spans="2:44" s="1866" customFormat="1" ht="14.4">
      <c r="B280" s="4186"/>
      <c r="C280" s="4188" t="s">
        <v>2495</v>
      </c>
      <c r="D280" s="1939" t="s">
        <v>2472</v>
      </c>
      <c r="E280" s="1979" t="s">
        <v>2458</v>
      </c>
      <c r="F280" s="1941" t="s">
        <v>2503</v>
      </c>
      <c r="G280" s="1942" t="s">
        <v>2503</v>
      </c>
      <c r="H280" s="1942" t="s">
        <v>2503</v>
      </c>
      <c r="I280" s="1942" t="s">
        <v>2503</v>
      </c>
      <c r="J280" s="1942" t="s">
        <v>2503</v>
      </c>
      <c r="K280" s="1942" t="s">
        <v>2503</v>
      </c>
      <c r="L280" s="1942" t="s">
        <v>2503</v>
      </c>
      <c r="M280" s="1942" t="s">
        <v>2503</v>
      </c>
      <c r="N280" s="1942" t="s">
        <v>2503</v>
      </c>
      <c r="O280" s="1942" t="s">
        <v>2503</v>
      </c>
      <c r="P280" s="1942" t="s">
        <v>2503</v>
      </c>
      <c r="Q280" s="1942" t="s">
        <v>2503</v>
      </c>
      <c r="R280" s="1942" t="s">
        <v>2503</v>
      </c>
      <c r="S280" s="1942" t="s">
        <v>2503</v>
      </c>
      <c r="T280" s="1942" t="s">
        <v>2503</v>
      </c>
      <c r="U280" s="1942" t="s">
        <v>2503</v>
      </c>
      <c r="V280" s="1942" t="s">
        <v>2503</v>
      </c>
      <c r="W280" s="1942" t="s">
        <v>2503</v>
      </c>
      <c r="X280" s="1942" t="s">
        <v>2503</v>
      </c>
      <c r="Y280" s="1942" t="s">
        <v>2503</v>
      </c>
      <c r="Z280" s="1942" t="s">
        <v>2503</v>
      </c>
      <c r="AA280" s="1942" t="s">
        <v>2503</v>
      </c>
      <c r="AB280" s="1942" t="s">
        <v>2503</v>
      </c>
      <c r="AC280" s="1942" t="s">
        <v>2503</v>
      </c>
      <c r="AD280" s="1942" t="s">
        <v>2503</v>
      </c>
      <c r="AE280" s="1942" t="s">
        <v>2503</v>
      </c>
      <c r="AF280" s="1942" t="s">
        <v>2503</v>
      </c>
      <c r="AG280" s="1942" t="s">
        <v>2503</v>
      </c>
      <c r="AH280" s="1942" t="s">
        <v>2503</v>
      </c>
      <c r="AI280" s="1942" t="s">
        <v>2503</v>
      </c>
      <c r="AJ280" s="2015" t="s">
        <v>2503</v>
      </c>
      <c r="AK280" s="1971"/>
      <c r="AL280" s="1953"/>
      <c r="AM280" s="1980"/>
      <c r="AN280" s="1973"/>
      <c r="AO280" s="4192"/>
      <c r="AP280" s="1838"/>
      <c r="AQ280" s="1893"/>
      <c r="AR280" s="1893"/>
    </row>
    <row r="281" spans="2:44" s="1866" customFormat="1">
      <c r="B281" s="4186"/>
      <c r="C281" s="4189"/>
      <c r="D281" s="1981" t="s">
        <v>2489</v>
      </c>
      <c r="E281" s="1946"/>
      <c r="F281" s="2007"/>
      <c r="G281" s="1966"/>
      <c r="H281" s="1966"/>
      <c r="I281" s="1966"/>
      <c r="J281" s="1966"/>
      <c r="K281" s="1966"/>
      <c r="L281" s="1966"/>
      <c r="M281" s="1966"/>
      <c r="N281" s="1966"/>
      <c r="O281" s="1966"/>
      <c r="P281" s="1966"/>
      <c r="Q281" s="1966"/>
      <c r="R281" s="1966"/>
      <c r="S281" s="1966"/>
      <c r="T281" s="1966"/>
      <c r="U281" s="1966"/>
      <c r="V281" s="1966"/>
      <c r="W281" s="1966"/>
      <c r="X281" s="1966"/>
      <c r="Y281" s="1966"/>
      <c r="Z281" s="1966"/>
      <c r="AA281" s="1966"/>
      <c r="AB281" s="1966"/>
      <c r="AC281" s="1966"/>
      <c r="AD281" s="1966"/>
      <c r="AE281" s="1966"/>
      <c r="AF281" s="1966"/>
      <c r="AG281" s="1966"/>
      <c r="AH281" s="1966"/>
      <c r="AI281" s="1966"/>
      <c r="AJ281" s="2020"/>
      <c r="AK281" s="1950">
        <f>IF(D281="","",COUNT($F$266:$AJ$266)-AL281)</f>
        <v>0</v>
      </c>
      <c r="AL281" s="1951">
        <f>IF(D281="","",AQ281+AR281)</f>
        <v>0</v>
      </c>
      <c r="AM281" s="1951">
        <f>IF(D281="","",COUNTIF(F281:AJ281,"休"))</f>
        <v>0</v>
      </c>
      <c r="AN281" s="1952" t="str">
        <f>IF(D281="","",IFERROR(ROUND(AM281/AK281,3),""))</f>
        <v/>
      </c>
      <c r="AO281" s="4192"/>
      <c r="AP281" s="1838"/>
      <c r="AQ281" s="1953">
        <f>+COUNTIF(F281:AJ281,"－")</f>
        <v>0</v>
      </c>
      <c r="AR281" s="1953">
        <f>+COUNTIF(F281:AJ281,"外")</f>
        <v>0</v>
      </c>
    </row>
    <row r="282" spans="2:44" s="1866" customFormat="1">
      <c r="B282" s="4186"/>
      <c r="C282" s="4189"/>
      <c r="D282" s="1838"/>
      <c r="E282" s="1975"/>
      <c r="F282" s="1955"/>
      <c r="G282" s="1956"/>
      <c r="H282" s="1956"/>
      <c r="I282" s="1956"/>
      <c r="J282" s="1956"/>
      <c r="K282" s="1956"/>
      <c r="L282" s="1956"/>
      <c r="M282" s="1956"/>
      <c r="N282" s="1956"/>
      <c r="O282" s="1956"/>
      <c r="P282" s="1956"/>
      <c r="Q282" s="1956"/>
      <c r="R282" s="1956"/>
      <c r="S282" s="1956"/>
      <c r="T282" s="1956"/>
      <c r="U282" s="1956"/>
      <c r="V282" s="1956"/>
      <c r="W282" s="1956"/>
      <c r="X282" s="1956"/>
      <c r="Y282" s="1956"/>
      <c r="Z282" s="1956"/>
      <c r="AA282" s="1956"/>
      <c r="AB282" s="1956"/>
      <c r="AC282" s="1956"/>
      <c r="AD282" s="1956"/>
      <c r="AE282" s="1956"/>
      <c r="AF282" s="1956"/>
      <c r="AG282" s="1956"/>
      <c r="AH282" s="1956"/>
      <c r="AI282" s="1956"/>
      <c r="AJ282" s="2000"/>
      <c r="AK282" s="1950" t="str">
        <f t="shared" ref="AK282:AK284" si="191">IF(D282="","",COUNT($F$266:$AJ$266)-AL282)</f>
        <v/>
      </c>
      <c r="AL282" s="1951" t="str">
        <f t="shared" ref="AL282:AL284" si="192">IF(D282="","",AQ282+AR282)</f>
        <v/>
      </c>
      <c r="AM282" s="1951" t="str">
        <f t="shared" ref="AM282:AM284" si="193">IF(D282="","",COUNTIF(F282:AJ282,"休"))</f>
        <v/>
      </c>
      <c r="AN282" s="1952" t="str">
        <f t="shared" ref="AN282:AN284" si="194">IF(D282="","",IFERROR(ROUND(AM282/AK282,3),""))</f>
        <v/>
      </c>
      <c r="AO282" s="4192"/>
      <c r="AP282" s="1838"/>
      <c r="AQ282" s="1953">
        <f>+COUNTIF(F282:AJ282,"－")</f>
        <v>0</v>
      </c>
      <c r="AR282" s="1953">
        <f>+COUNTIF(F282:AJ282,"外")</f>
        <v>0</v>
      </c>
    </row>
    <row r="283" spans="2:44" s="1866" customFormat="1">
      <c r="B283" s="4186"/>
      <c r="C283" s="4189"/>
      <c r="D283" s="1983"/>
      <c r="E283" s="1975"/>
      <c r="F283" s="1955"/>
      <c r="G283" s="1956"/>
      <c r="H283" s="1956"/>
      <c r="I283" s="1956"/>
      <c r="J283" s="1956"/>
      <c r="K283" s="1956"/>
      <c r="L283" s="1956"/>
      <c r="M283" s="1956"/>
      <c r="N283" s="1956"/>
      <c r="O283" s="1956"/>
      <c r="P283" s="1956"/>
      <c r="Q283" s="1956"/>
      <c r="R283" s="1956"/>
      <c r="S283" s="1956"/>
      <c r="T283" s="1956"/>
      <c r="U283" s="1956"/>
      <c r="V283" s="1956"/>
      <c r="W283" s="1956"/>
      <c r="X283" s="1956"/>
      <c r="Y283" s="1956"/>
      <c r="Z283" s="1956"/>
      <c r="AA283" s="1956"/>
      <c r="AB283" s="1956"/>
      <c r="AC283" s="1956"/>
      <c r="AD283" s="1956"/>
      <c r="AE283" s="1956"/>
      <c r="AF283" s="1956"/>
      <c r="AG283" s="1956"/>
      <c r="AH283" s="1956"/>
      <c r="AI283" s="1956"/>
      <c r="AJ283" s="2000"/>
      <c r="AK283" s="1950" t="str">
        <f t="shared" si="191"/>
        <v/>
      </c>
      <c r="AL283" s="1951" t="str">
        <f t="shared" si="192"/>
        <v/>
      </c>
      <c r="AM283" s="1951" t="str">
        <f t="shared" si="193"/>
        <v/>
      </c>
      <c r="AN283" s="1952" t="str">
        <f t="shared" si="194"/>
        <v/>
      </c>
      <c r="AO283" s="4192"/>
      <c r="AP283" s="1838"/>
      <c r="AQ283" s="1953">
        <f>+COUNTIF(F283:AJ283,"－")</f>
        <v>0</v>
      </c>
      <c r="AR283" s="1953">
        <f>+COUNTIF(F283:AJ283,"外")</f>
        <v>0</v>
      </c>
    </row>
    <row r="284" spans="2:44" s="1866" customFormat="1" ht="13.8" thickBot="1">
      <c r="B284" s="4187"/>
      <c r="C284" s="4190"/>
      <c r="D284" s="1976"/>
      <c r="E284" s="1977"/>
      <c r="F284" s="2018"/>
      <c r="G284" s="2008"/>
      <c r="H284" s="2008"/>
      <c r="I284" s="2008"/>
      <c r="J284" s="2008"/>
      <c r="K284" s="2008"/>
      <c r="L284" s="2008"/>
      <c r="M284" s="2008"/>
      <c r="N284" s="2008"/>
      <c r="O284" s="2008"/>
      <c r="P284" s="2008"/>
      <c r="Q284" s="2008"/>
      <c r="R284" s="2008"/>
      <c r="S284" s="2008"/>
      <c r="T284" s="2008"/>
      <c r="U284" s="2008"/>
      <c r="V284" s="2008"/>
      <c r="W284" s="2008"/>
      <c r="X284" s="2008"/>
      <c r="Y284" s="2008"/>
      <c r="Z284" s="2008"/>
      <c r="AA284" s="2008"/>
      <c r="AB284" s="2008"/>
      <c r="AC284" s="2008"/>
      <c r="AD284" s="2008"/>
      <c r="AE284" s="2008"/>
      <c r="AF284" s="2008"/>
      <c r="AG284" s="2008"/>
      <c r="AH284" s="2008"/>
      <c r="AI284" s="2008"/>
      <c r="AJ284" s="2019"/>
      <c r="AK284" s="1986" t="str">
        <f t="shared" si="191"/>
        <v/>
      </c>
      <c r="AL284" s="1968" t="str">
        <f t="shared" si="192"/>
        <v/>
      </c>
      <c r="AM284" s="1968" t="str">
        <f t="shared" si="193"/>
        <v/>
      </c>
      <c r="AN284" s="1952" t="str">
        <f t="shared" si="194"/>
        <v/>
      </c>
      <c r="AO284" s="4193"/>
      <c r="AP284" s="1838"/>
      <c r="AQ284" s="1953">
        <f>+COUNTIF(F284:AJ284,"－")</f>
        <v>0</v>
      </c>
      <c r="AR284" s="1953">
        <f>+COUNTIF(F284:AJ284,"外")</f>
        <v>0</v>
      </c>
    </row>
    <row r="285" spans="2:44" ht="13.8" thickBot="1">
      <c r="B285" s="1988"/>
      <c r="C285" s="1989"/>
      <c r="D285" s="1983"/>
      <c r="E285" s="1854"/>
      <c r="F285" s="1949"/>
      <c r="G285" s="1949"/>
      <c r="H285" s="1949"/>
      <c r="I285" s="1949"/>
      <c r="J285" s="1949"/>
      <c r="K285" s="1949"/>
      <c r="L285" s="1949"/>
      <c r="M285" s="1949"/>
      <c r="N285" s="1949"/>
      <c r="O285" s="1949"/>
      <c r="P285" s="1949"/>
      <c r="Q285" s="1949"/>
      <c r="R285" s="1949"/>
      <c r="S285" s="1949"/>
      <c r="T285" s="1949"/>
      <c r="U285" s="1949"/>
      <c r="V285" s="1949"/>
      <c r="W285" s="1949"/>
      <c r="X285" s="1949"/>
      <c r="Y285" s="1949"/>
      <c r="Z285" s="1949"/>
      <c r="AA285" s="1949"/>
      <c r="AB285" s="1949"/>
      <c r="AC285" s="1949"/>
      <c r="AD285" s="1949"/>
      <c r="AE285" s="1949"/>
      <c r="AF285" s="1949"/>
      <c r="AG285" s="1949"/>
      <c r="AH285" s="1949"/>
      <c r="AI285" s="1949"/>
      <c r="AJ285" s="1949"/>
      <c r="AK285" s="1990"/>
      <c r="AL285" s="1991"/>
      <c r="AN285" s="1992" t="s">
        <v>2459</v>
      </c>
      <c r="AO285" s="1993" t="e">
        <f>IF(AO269&gt;=0.285,"OK","NG")</f>
        <v>#DIV/0!</v>
      </c>
      <c r="AQ285" s="1991"/>
      <c r="AR285" s="1991"/>
    </row>
    <row r="286" spans="2:44" s="1866" customFormat="1">
      <c r="E286" s="1890"/>
      <c r="F286" s="1890"/>
      <c r="G286" s="1890"/>
      <c r="H286" s="1890"/>
      <c r="I286" s="1878"/>
      <c r="J286" s="1890"/>
      <c r="K286" s="1890"/>
      <c r="L286" s="1890"/>
      <c r="M286" s="1890"/>
      <c r="N286" s="1890"/>
      <c r="O286" s="1890"/>
      <c r="P286" s="1890"/>
      <c r="Q286" s="1890"/>
      <c r="R286" s="1890"/>
      <c r="S286" s="1890"/>
      <c r="T286" s="1890"/>
      <c r="U286" s="1890"/>
      <c r="V286" s="1890"/>
      <c r="W286" s="1890"/>
      <c r="X286" s="1890"/>
      <c r="Y286" s="1890"/>
      <c r="Z286" s="1890"/>
      <c r="AA286" s="1890"/>
      <c r="AB286" s="1890"/>
      <c r="AC286" s="1890"/>
      <c r="AD286" s="1890"/>
      <c r="AE286" s="1890"/>
      <c r="AF286" s="1890"/>
      <c r="AG286" s="1890"/>
      <c r="AH286" s="1890"/>
      <c r="AI286" s="1890"/>
      <c r="AJ286" s="1890"/>
      <c r="AL286" s="1890"/>
      <c r="AN286" s="2012"/>
    </row>
    <row r="287" spans="2:44" hidden="1">
      <c r="F287" s="1836" t="e">
        <f>YEAR(F290)</f>
        <v>#VALUE!</v>
      </c>
      <c r="G287" s="1836" t="e">
        <f>MONTH(F290)</f>
        <v>#VALUE!</v>
      </c>
    </row>
    <row r="288" spans="2:44">
      <c r="B288" s="4194"/>
      <c r="C288" s="4195"/>
      <c r="D288" s="4196"/>
      <c r="E288" s="1840" t="s">
        <v>2454</v>
      </c>
      <c r="F288" s="4126" t="e">
        <f>F290</f>
        <v>#VALUE!</v>
      </c>
      <c r="G288" s="4088"/>
      <c r="H288" s="4088"/>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88"/>
      <c r="AD288" s="4088"/>
      <c r="AE288" s="4088"/>
      <c r="AF288" s="4088"/>
      <c r="AG288" s="4088"/>
      <c r="AH288" s="4088"/>
      <c r="AI288" s="4088"/>
      <c r="AJ288" s="4088"/>
      <c r="AK288" s="4203" t="s">
        <v>2496</v>
      </c>
      <c r="AL288" s="4206" t="s">
        <v>2497</v>
      </c>
      <c r="AM288" s="4209" t="s">
        <v>2474</v>
      </c>
      <c r="AN288" s="4157" t="s">
        <v>2498</v>
      </c>
      <c r="AO288" s="4155" t="s">
        <v>2499</v>
      </c>
      <c r="AQ288" s="4181" t="s">
        <v>2500</v>
      </c>
      <c r="AR288" s="4181" t="s">
        <v>2501</v>
      </c>
    </row>
    <row r="289" spans="2:44" ht="13.5" hidden="1" customHeight="1">
      <c r="B289" s="4197"/>
      <c r="C289" s="4198"/>
      <c r="D289" s="4199"/>
      <c r="E289" s="1884"/>
      <c r="F289" s="1862" t="e">
        <f>DATE($F287,$G287,1)</f>
        <v>#VALUE!</v>
      </c>
      <c r="G289" s="1862" t="e">
        <f t="shared" ref="G289:AJ289" si="195">F289+1</f>
        <v>#VALUE!</v>
      </c>
      <c r="H289" s="1862" t="e">
        <f t="shared" si="195"/>
        <v>#VALUE!</v>
      </c>
      <c r="I289" s="1862" t="e">
        <f t="shared" si="195"/>
        <v>#VALUE!</v>
      </c>
      <c r="J289" s="1862" t="e">
        <f t="shared" si="195"/>
        <v>#VALUE!</v>
      </c>
      <c r="K289" s="1862" t="e">
        <f t="shared" si="195"/>
        <v>#VALUE!</v>
      </c>
      <c r="L289" s="1862" t="e">
        <f t="shared" si="195"/>
        <v>#VALUE!</v>
      </c>
      <c r="M289" s="1862" t="e">
        <f t="shared" si="195"/>
        <v>#VALUE!</v>
      </c>
      <c r="N289" s="1862" t="e">
        <f t="shared" si="195"/>
        <v>#VALUE!</v>
      </c>
      <c r="O289" s="1862" t="e">
        <f t="shared" si="195"/>
        <v>#VALUE!</v>
      </c>
      <c r="P289" s="1862" t="e">
        <f t="shared" si="195"/>
        <v>#VALUE!</v>
      </c>
      <c r="Q289" s="1862" t="e">
        <f t="shared" si="195"/>
        <v>#VALUE!</v>
      </c>
      <c r="R289" s="1862" t="e">
        <f t="shared" si="195"/>
        <v>#VALUE!</v>
      </c>
      <c r="S289" s="1862" t="e">
        <f t="shared" si="195"/>
        <v>#VALUE!</v>
      </c>
      <c r="T289" s="1862" t="e">
        <f t="shared" si="195"/>
        <v>#VALUE!</v>
      </c>
      <c r="U289" s="1862" t="e">
        <f t="shared" si="195"/>
        <v>#VALUE!</v>
      </c>
      <c r="V289" s="1862" t="e">
        <f t="shared" si="195"/>
        <v>#VALUE!</v>
      </c>
      <c r="W289" s="1862" t="e">
        <f t="shared" si="195"/>
        <v>#VALUE!</v>
      </c>
      <c r="X289" s="1862" t="e">
        <f t="shared" si="195"/>
        <v>#VALUE!</v>
      </c>
      <c r="Y289" s="1862" t="e">
        <f t="shared" si="195"/>
        <v>#VALUE!</v>
      </c>
      <c r="Z289" s="1862" t="e">
        <f t="shared" si="195"/>
        <v>#VALUE!</v>
      </c>
      <c r="AA289" s="1862" t="e">
        <f t="shared" si="195"/>
        <v>#VALUE!</v>
      </c>
      <c r="AB289" s="1862" t="e">
        <f t="shared" si="195"/>
        <v>#VALUE!</v>
      </c>
      <c r="AC289" s="1862" t="e">
        <f t="shared" si="195"/>
        <v>#VALUE!</v>
      </c>
      <c r="AD289" s="1862" t="e">
        <f t="shared" si="195"/>
        <v>#VALUE!</v>
      </c>
      <c r="AE289" s="1862" t="e">
        <f t="shared" si="195"/>
        <v>#VALUE!</v>
      </c>
      <c r="AF289" s="1862" t="e">
        <f t="shared" si="195"/>
        <v>#VALUE!</v>
      </c>
      <c r="AG289" s="1862" t="e">
        <f t="shared" si="195"/>
        <v>#VALUE!</v>
      </c>
      <c r="AH289" s="1862" t="e">
        <f t="shared" si="195"/>
        <v>#VALUE!</v>
      </c>
      <c r="AI289" s="1862" t="e">
        <f t="shared" si="195"/>
        <v>#VALUE!</v>
      </c>
      <c r="AJ289" s="1862" t="e">
        <f t="shared" si="195"/>
        <v>#VALUE!</v>
      </c>
      <c r="AK289" s="4204"/>
      <c r="AL289" s="4207"/>
      <c r="AM289" s="4210"/>
      <c r="AN289" s="4157"/>
      <c r="AO289" s="4155"/>
      <c r="AQ289" s="4181"/>
      <c r="AR289" s="4181"/>
    </row>
    <row r="290" spans="2:44">
      <c r="B290" s="4197"/>
      <c r="C290" s="4198"/>
      <c r="D290" s="4199"/>
      <c r="E290" s="1887" t="s">
        <v>2455</v>
      </c>
      <c r="F290" s="1888" t="e">
        <f>IF(EDATE(F265,1)&gt;$F$7,"",EDATE(F265,1))</f>
        <v>#VALUE!</v>
      </c>
      <c r="G290" s="1862" t="e">
        <f t="shared" ref="G290:AJ290" si="196">IF(G289&gt;$F$7,"",IF(F290=EOMONTH(DATE($F287,$G287,1),0),"",IF(F290="","",F290+1)))</f>
        <v>#VALUE!</v>
      </c>
      <c r="H290" s="1862" t="e">
        <f t="shared" si="196"/>
        <v>#VALUE!</v>
      </c>
      <c r="I290" s="1862" t="e">
        <f t="shared" si="196"/>
        <v>#VALUE!</v>
      </c>
      <c r="J290" s="1862" t="e">
        <f t="shared" si="196"/>
        <v>#VALUE!</v>
      </c>
      <c r="K290" s="1862" t="e">
        <f t="shared" si="196"/>
        <v>#VALUE!</v>
      </c>
      <c r="L290" s="1862" t="e">
        <f t="shared" si="196"/>
        <v>#VALUE!</v>
      </c>
      <c r="M290" s="1862" t="e">
        <f t="shared" si="196"/>
        <v>#VALUE!</v>
      </c>
      <c r="N290" s="1862" t="e">
        <f t="shared" si="196"/>
        <v>#VALUE!</v>
      </c>
      <c r="O290" s="1862" t="e">
        <f t="shared" si="196"/>
        <v>#VALUE!</v>
      </c>
      <c r="P290" s="1862" t="e">
        <f t="shared" si="196"/>
        <v>#VALUE!</v>
      </c>
      <c r="Q290" s="1862" t="e">
        <f t="shared" si="196"/>
        <v>#VALUE!</v>
      </c>
      <c r="R290" s="1862" t="e">
        <f t="shared" si="196"/>
        <v>#VALUE!</v>
      </c>
      <c r="S290" s="1862" t="e">
        <f t="shared" si="196"/>
        <v>#VALUE!</v>
      </c>
      <c r="T290" s="1862" t="e">
        <f t="shared" si="196"/>
        <v>#VALUE!</v>
      </c>
      <c r="U290" s="1862" t="e">
        <f t="shared" si="196"/>
        <v>#VALUE!</v>
      </c>
      <c r="V290" s="1862" t="e">
        <f t="shared" si="196"/>
        <v>#VALUE!</v>
      </c>
      <c r="W290" s="1862" t="e">
        <f t="shared" si="196"/>
        <v>#VALUE!</v>
      </c>
      <c r="X290" s="1862" t="e">
        <f t="shared" si="196"/>
        <v>#VALUE!</v>
      </c>
      <c r="Y290" s="1862" t="e">
        <f t="shared" si="196"/>
        <v>#VALUE!</v>
      </c>
      <c r="Z290" s="1862" t="e">
        <f t="shared" si="196"/>
        <v>#VALUE!</v>
      </c>
      <c r="AA290" s="1862" t="e">
        <f t="shared" si="196"/>
        <v>#VALUE!</v>
      </c>
      <c r="AB290" s="1862" t="e">
        <f t="shared" si="196"/>
        <v>#VALUE!</v>
      </c>
      <c r="AC290" s="1862" t="e">
        <f t="shared" si="196"/>
        <v>#VALUE!</v>
      </c>
      <c r="AD290" s="1862" t="e">
        <f t="shared" si="196"/>
        <v>#VALUE!</v>
      </c>
      <c r="AE290" s="1862" t="e">
        <f t="shared" si="196"/>
        <v>#VALUE!</v>
      </c>
      <c r="AF290" s="1862" t="e">
        <f t="shared" si="196"/>
        <v>#VALUE!</v>
      </c>
      <c r="AG290" s="1862" t="e">
        <f t="shared" si="196"/>
        <v>#VALUE!</v>
      </c>
      <c r="AH290" s="1862" t="e">
        <f t="shared" si="196"/>
        <v>#VALUE!</v>
      </c>
      <c r="AI290" s="1862" t="e">
        <f t="shared" si="196"/>
        <v>#VALUE!</v>
      </c>
      <c r="AJ290" s="1862" t="e">
        <f t="shared" si="196"/>
        <v>#VALUE!</v>
      </c>
      <c r="AK290" s="4204"/>
      <c r="AL290" s="4207"/>
      <c r="AM290" s="4210"/>
      <c r="AN290" s="4157"/>
      <c r="AO290" s="4155"/>
      <c r="AQ290" s="4181"/>
      <c r="AR290" s="4181"/>
    </row>
    <row r="291" spans="2:44" s="1866" customFormat="1">
      <c r="B291" s="4200"/>
      <c r="C291" s="4099"/>
      <c r="D291" s="4201"/>
      <c r="E291" s="1889" t="s">
        <v>1184</v>
      </c>
      <c r="F291" s="1865" t="str">
        <f>IFERROR(TEXT(WEEKDAY(+F290),"aaa"),"")</f>
        <v/>
      </c>
      <c r="G291" s="1865" t="str">
        <f t="shared" ref="G291:AJ291" si="197">IFERROR(TEXT(WEEKDAY(+G290),"aaa"),"")</f>
        <v/>
      </c>
      <c r="H291" s="1865" t="str">
        <f t="shared" si="197"/>
        <v/>
      </c>
      <c r="I291" s="1865" t="str">
        <f t="shared" si="197"/>
        <v/>
      </c>
      <c r="J291" s="1865" t="str">
        <f t="shared" si="197"/>
        <v/>
      </c>
      <c r="K291" s="1865" t="str">
        <f t="shared" si="197"/>
        <v/>
      </c>
      <c r="L291" s="1865" t="str">
        <f t="shared" si="197"/>
        <v/>
      </c>
      <c r="M291" s="1865" t="str">
        <f t="shared" si="197"/>
        <v/>
      </c>
      <c r="N291" s="1865" t="str">
        <f t="shared" si="197"/>
        <v/>
      </c>
      <c r="O291" s="1865" t="str">
        <f t="shared" si="197"/>
        <v/>
      </c>
      <c r="P291" s="1865" t="str">
        <f t="shared" si="197"/>
        <v/>
      </c>
      <c r="Q291" s="1865" t="str">
        <f t="shared" si="197"/>
        <v/>
      </c>
      <c r="R291" s="1865" t="str">
        <f t="shared" si="197"/>
        <v/>
      </c>
      <c r="S291" s="1865" t="str">
        <f t="shared" si="197"/>
        <v/>
      </c>
      <c r="T291" s="1865" t="str">
        <f t="shared" si="197"/>
        <v/>
      </c>
      <c r="U291" s="1865" t="str">
        <f t="shared" si="197"/>
        <v/>
      </c>
      <c r="V291" s="1865" t="str">
        <f t="shared" si="197"/>
        <v/>
      </c>
      <c r="W291" s="1865" t="str">
        <f t="shared" si="197"/>
        <v/>
      </c>
      <c r="X291" s="1865" t="str">
        <f t="shared" si="197"/>
        <v/>
      </c>
      <c r="Y291" s="1865" t="str">
        <f t="shared" si="197"/>
        <v/>
      </c>
      <c r="Z291" s="1865" t="str">
        <f t="shared" si="197"/>
        <v/>
      </c>
      <c r="AA291" s="1865" t="str">
        <f t="shared" si="197"/>
        <v/>
      </c>
      <c r="AB291" s="1865" t="str">
        <f t="shared" si="197"/>
        <v/>
      </c>
      <c r="AC291" s="1865" t="str">
        <f t="shared" si="197"/>
        <v/>
      </c>
      <c r="AD291" s="1865" t="str">
        <f t="shared" si="197"/>
        <v/>
      </c>
      <c r="AE291" s="1865" t="str">
        <f t="shared" si="197"/>
        <v/>
      </c>
      <c r="AF291" s="1865" t="str">
        <f t="shared" si="197"/>
        <v/>
      </c>
      <c r="AG291" s="1865" t="str">
        <f t="shared" si="197"/>
        <v/>
      </c>
      <c r="AH291" s="1865" t="str">
        <f t="shared" si="197"/>
        <v/>
      </c>
      <c r="AI291" s="1865" t="str">
        <f t="shared" si="197"/>
        <v/>
      </c>
      <c r="AJ291" s="1865" t="str">
        <f t="shared" si="197"/>
        <v/>
      </c>
      <c r="AK291" s="4204"/>
      <c r="AL291" s="4207"/>
      <c r="AM291" s="4210"/>
      <c r="AN291" s="4157"/>
      <c r="AO291" s="4155"/>
      <c r="AP291" s="1838"/>
      <c r="AQ291" s="4181"/>
      <c r="AR291" s="4181"/>
    </row>
    <row r="292" spans="2:44" s="1866" customFormat="1" ht="21" customHeight="1">
      <c r="B292" s="1994" t="s">
        <v>2502</v>
      </c>
      <c r="C292" s="1995" t="s">
        <v>2471</v>
      </c>
      <c r="D292" s="1939" t="s">
        <v>2472</v>
      </c>
      <c r="E292" s="1940" t="s">
        <v>2458</v>
      </c>
      <c r="F292" s="1941" t="s">
        <v>2503</v>
      </c>
      <c r="G292" s="1942" t="s">
        <v>2503</v>
      </c>
      <c r="H292" s="1942" t="s">
        <v>2503</v>
      </c>
      <c r="I292" s="1942" t="s">
        <v>2503</v>
      </c>
      <c r="J292" s="1942" t="s">
        <v>2503</v>
      </c>
      <c r="K292" s="1942" t="s">
        <v>2503</v>
      </c>
      <c r="L292" s="1942" t="s">
        <v>2503</v>
      </c>
      <c r="M292" s="1942" t="s">
        <v>2503</v>
      </c>
      <c r="N292" s="1942" t="s">
        <v>2503</v>
      </c>
      <c r="O292" s="1942" t="s">
        <v>2503</v>
      </c>
      <c r="P292" s="1942" t="s">
        <v>2503</v>
      </c>
      <c r="Q292" s="1942" t="s">
        <v>2503</v>
      </c>
      <c r="R292" s="1942" t="s">
        <v>2503</v>
      </c>
      <c r="S292" s="1942" t="s">
        <v>2503</v>
      </c>
      <c r="T292" s="1942" t="s">
        <v>2503</v>
      </c>
      <c r="U292" s="1942" t="s">
        <v>2503</v>
      </c>
      <c r="V292" s="1942" t="s">
        <v>2503</v>
      </c>
      <c r="W292" s="1942" t="s">
        <v>2503</v>
      </c>
      <c r="X292" s="1942" t="s">
        <v>2503</v>
      </c>
      <c r="Y292" s="1942" t="s">
        <v>2503</v>
      </c>
      <c r="Z292" s="1942" t="s">
        <v>2503</v>
      </c>
      <c r="AA292" s="1942" t="s">
        <v>2503</v>
      </c>
      <c r="AB292" s="1942" t="s">
        <v>2503</v>
      </c>
      <c r="AC292" s="1942" t="s">
        <v>2503</v>
      </c>
      <c r="AD292" s="1942" t="s">
        <v>2503</v>
      </c>
      <c r="AE292" s="1942" t="s">
        <v>2503</v>
      </c>
      <c r="AF292" s="1942" t="s">
        <v>2503</v>
      </c>
      <c r="AG292" s="1942" t="s">
        <v>2503</v>
      </c>
      <c r="AH292" s="1942" t="s">
        <v>2503</v>
      </c>
      <c r="AI292" s="1942" t="s">
        <v>2503</v>
      </c>
      <c r="AJ292" s="2015" t="s">
        <v>2503</v>
      </c>
      <c r="AK292" s="4205"/>
      <c r="AL292" s="4208"/>
      <c r="AM292" s="4211"/>
      <c r="AN292" s="1944" t="s">
        <v>2484</v>
      </c>
      <c r="AO292" s="1943" t="s">
        <v>2485</v>
      </c>
      <c r="AP292" s="1838"/>
      <c r="AQ292" s="4182"/>
      <c r="AR292" s="4182"/>
    </row>
    <row r="293" spans="2:44" s="1866" customFormat="1" ht="13.5" customHeight="1">
      <c r="B293" s="4185" t="s">
        <v>2486</v>
      </c>
      <c r="C293" s="4188" t="s">
        <v>2487</v>
      </c>
      <c r="D293" s="1945" t="s">
        <v>2488</v>
      </c>
      <c r="E293" s="1946"/>
      <c r="F293" s="2016"/>
      <c r="G293" s="2003"/>
      <c r="H293" s="2003"/>
      <c r="I293" s="2003"/>
      <c r="J293" s="2003"/>
      <c r="K293" s="2003"/>
      <c r="L293" s="2003"/>
      <c r="M293" s="2003"/>
      <c r="N293" s="2003"/>
      <c r="O293" s="2003"/>
      <c r="P293" s="2003"/>
      <c r="Q293" s="2003"/>
      <c r="R293" s="2003"/>
      <c r="S293" s="2003"/>
      <c r="T293" s="2003"/>
      <c r="U293" s="2003"/>
      <c r="V293" s="2003"/>
      <c r="W293" s="2003"/>
      <c r="X293" s="2003"/>
      <c r="Y293" s="2003"/>
      <c r="Z293" s="2003"/>
      <c r="AA293" s="2003"/>
      <c r="AB293" s="2003"/>
      <c r="AC293" s="2003"/>
      <c r="AD293" s="2003"/>
      <c r="AE293" s="2003"/>
      <c r="AF293" s="2003"/>
      <c r="AG293" s="2003"/>
      <c r="AH293" s="2003"/>
      <c r="AI293" s="2003"/>
      <c r="AJ293" s="2017"/>
      <c r="AK293" s="1950">
        <f>IF(D293="","",COUNT($F$290:$AJ$290)-AL293)</f>
        <v>0</v>
      </c>
      <c r="AL293" s="1951">
        <f>IF(D293="","",AQ293+AR293)</f>
        <v>0</v>
      </c>
      <c r="AM293" s="1951">
        <f>IF(D293="","",COUNTIF(F293:AJ293,"休"))</f>
        <v>0</v>
      </c>
      <c r="AN293" s="1952" t="str">
        <f>IF(D293="","",IFERROR(ROUND(AM293/AK293,3),""))</f>
        <v/>
      </c>
      <c r="AO293" s="4191" t="e">
        <f>ROUND(AVERAGE(AN293:AN308),3)</f>
        <v>#DIV/0!</v>
      </c>
      <c r="AP293" s="1838"/>
      <c r="AQ293" s="1953">
        <f>+COUNTIF(F293:AJ293,"－")</f>
        <v>0</v>
      </c>
      <c r="AR293" s="1953">
        <f>+COUNTIF(F293:AJ293,"外")</f>
        <v>0</v>
      </c>
    </row>
    <row r="294" spans="2:44" s="1866" customFormat="1" ht="13.5" customHeight="1">
      <c r="B294" s="4186"/>
      <c r="C294" s="4189"/>
      <c r="D294" s="1954" t="s">
        <v>2489</v>
      </c>
      <c r="E294" s="1946"/>
      <c r="F294" s="1955"/>
      <c r="G294" s="1956"/>
      <c r="H294" s="1956"/>
      <c r="I294" s="1956"/>
      <c r="J294" s="1956"/>
      <c r="K294" s="1956"/>
      <c r="L294" s="1956"/>
      <c r="M294" s="1956"/>
      <c r="N294" s="1956"/>
      <c r="O294" s="1956"/>
      <c r="P294" s="1956"/>
      <c r="Q294" s="1956"/>
      <c r="R294" s="1956"/>
      <c r="S294" s="1956"/>
      <c r="T294" s="1956"/>
      <c r="U294" s="1956"/>
      <c r="V294" s="1956"/>
      <c r="W294" s="1956"/>
      <c r="X294" s="1956"/>
      <c r="Y294" s="1956"/>
      <c r="Z294" s="1956"/>
      <c r="AA294" s="1956"/>
      <c r="AB294" s="1956"/>
      <c r="AC294" s="1956"/>
      <c r="AD294" s="1956"/>
      <c r="AE294" s="1956"/>
      <c r="AF294" s="1956"/>
      <c r="AG294" s="1956"/>
      <c r="AH294" s="1956"/>
      <c r="AI294" s="1956"/>
      <c r="AJ294" s="2000"/>
      <c r="AK294" s="1950">
        <f t="shared" ref="AK294:AK298" si="198">IF(D294="","",COUNT($F$290:$AJ$290)-AL294)</f>
        <v>0</v>
      </c>
      <c r="AL294" s="1951">
        <f t="shared" ref="AL294:AL298" si="199">IF(D294="","",AQ294+AR294)</f>
        <v>0</v>
      </c>
      <c r="AM294" s="1951">
        <f t="shared" ref="AM294:AM298" si="200">IF(D294="","",COUNTIF(F294:AJ294,"休"))</f>
        <v>0</v>
      </c>
      <c r="AN294" s="1952" t="str">
        <f t="shared" ref="AN294:AN298" si="201">IF(D294="","",IFERROR(ROUND(AM294/AK294,3),""))</f>
        <v/>
      </c>
      <c r="AO294" s="4192"/>
      <c r="AP294" s="1838"/>
      <c r="AQ294" s="1953">
        <f>+COUNTIF(F294:AJ294,"－")</f>
        <v>0</v>
      </c>
      <c r="AR294" s="1953">
        <f>+COUNTIF(F294:AJ294,"外")</f>
        <v>0</v>
      </c>
    </row>
    <row r="295" spans="2:44" s="1866" customFormat="1">
      <c r="B295" s="4186"/>
      <c r="C295" s="4189"/>
      <c r="D295" s="1960" t="s">
        <v>2490</v>
      </c>
      <c r="E295" s="1946"/>
      <c r="F295" s="1955"/>
      <c r="G295" s="1956"/>
      <c r="H295" s="1956"/>
      <c r="I295" s="1956"/>
      <c r="J295" s="1956"/>
      <c r="K295" s="1956"/>
      <c r="L295" s="1956"/>
      <c r="M295" s="1956"/>
      <c r="N295" s="1956"/>
      <c r="O295" s="1956"/>
      <c r="P295" s="1956"/>
      <c r="Q295" s="1956"/>
      <c r="R295" s="1956"/>
      <c r="S295" s="1956"/>
      <c r="T295" s="1956"/>
      <c r="U295" s="1956"/>
      <c r="V295" s="1956"/>
      <c r="W295" s="1956"/>
      <c r="X295" s="1956"/>
      <c r="Y295" s="1956"/>
      <c r="Z295" s="1956"/>
      <c r="AA295" s="1956"/>
      <c r="AB295" s="1956"/>
      <c r="AC295" s="1956"/>
      <c r="AD295" s="1956"/>
      <c r="AE295" s="1956"/>
      <c r="AF295" s="1956"/>
      <c r="AG295" s="1956"/>
      <c r="AH295" s="1956"/>
      <c r="AI295" s="1956"/>
      <c r="AJ295" s="2000"/>
      <c r="AK295" s="1950">
        <f t="shared" si="198"/>
        <v>0</v>
      </c>
      <c r="AL295" s="1951">
        <f t="shared" si="199"/>
        <v>0</v>
      </c>
      <c r="AM295" s="1951">
        <f t="shared" si="200"/>
        <v>0</v>
      </c>
      <c r="AN295" s="1952" t="str">
        <f t="shared" si="201"/>
        <v/>
      </c>
      <c r="AO295" s="4192"/>
      <c r="AP295" s="1838"/>
      <c r="AQ295" s="1953">
        <f>+COUNTIF(F295:AJ295,"－")</f>
        <v>0</v>
      </c>
      <c r="AR295" s="1953">
        <f t="shared" ref="AR295:AR298" si="202">+COUNTIF(F295:AJ295,"外")</f>
        <v>0</v>
      </c>
    </row>
    <row r="296" spans="2:44" s="1866" customFormat="1">
      <c r="B296" s="4186"/>
      <c r="C296" s="4189"/>
      <c r="D296" s="1960" t="s">
        <v>2491</v>
      </c>
      <c r="E296" s="1961"/>
      <c r="F296" s="1955"/>
      <c r="G296" s="1956"/>
      <c r="H296" s="1956"/>
      <c r="I296" s="1956"/>
      <c r="J296" s="1956"/>
      <c r="K296" s="1956"/>
      <c r="L296" s="1956"/>
      <c r="M296" s="1956"/>
      <c r="N296" s="1956"/>
      <c r="O296" s="1956"/>
      <c r="P296" s="1956"/>
      <c r="Q296" s="1956"/>
      <c r="R296" s="1956"/>
      <c r="S296" s="1956"/>
      <c r="T296" s="1956"/>
      <c r="U296" s="1956"/>
      <c r="V296" s="1956"/>
      <c r="W296" s="1956"/>
      <c r="X296" s="1956"/>
      <c r="Y296" s="1956"/>
      <c r="Z296" s="1956"/>
      <c r="AA296" s="1956"/>
      <c r="AB296" s="1956"/>
      <c r="AC296" s="1956"/>
      <c r="AD296" s="1956"/>
      <c r="AE296" s="1956"/>
      <c r="AF296" s="1956"/>
      <c r="AG296" s="1956"/>
      <c r="AH296" s="1956"/>
      <c r="AI296" s="1956"/>
      <c r="AJ296" s="2000"/>
      <c r="AK296" s="1950">
        <f t="shared" si="198"/>
        <v>0</v>
      </c>
      <c r="AL296" s="1951">
        <f t="shared" si="199"/>
        <v>0</v>
      </c>
      <c r="AM296" s="1951">
        <f t="shared" si="200"/>
        <v>0</v>
      </c>
      <c r="AN296" s="1952" t="str">
        <f t="shared" si="201"/>
        <v/>
      </c>
      <c r="AO296" s="4192"/>
      <c r="AP296" s="1838"/>
      <c r="AQ296" s="1953">
        <f>+COUNTIF(F296:AJ296,"－")</f>
        <v>0</v>
      </c>
      <c r="AR296" s="1953">
        <f t="shared" si="202"/>
        <v>0</v>
      </c>
    </row>
    <row r="297" spans="2:44" s="1866" customFormat="1">
      <c r="B297" s="4186"/>
      <c r="C297" s="4189"/>
      <c r="D297" s="1960" t="s">
        <v>2492</v>
      </c>
      <c r="E297" s="1946"/>
      <c r="F297" s="1955"/>
      <c r="G297" s="1956"/>
      <c r="H297" s="1956"/>
      <c r="I297" s="1956"/>
      <c r="J297" s="1956"/>
      <c r="K297" s="1956"/>
      <c r="L297" s="1956"/>
      <c r="M297" s="1956"/>
      <c r="N297" s="1956"/>
      <c r="O297" s="1956"/>
      <c r="P297" s="1956"/>
      <c r="Q297" s="1956"/>
      <c r="R297" s="1956"/>
      <c r="S297" s="1956"/>
      <c r="T297" s="1956"/>
      <c r="U297" s="1956"/>
      <c r="V297" s="1956"/>
      <c r="W297" s="1956"/>
      <c r="X297" s="1956"/>
      <c r="Y297" s="1956"/>
      <c r="Z297" s="1956"/>
      <c r="AA297" s="1956"/>
      <c r="AB297" s="1956"/>
      <c r="AC297" s="1956"/>
      <c r="AD297" s="1956"/>
      <c r="AE297" s="1956"/>
      <c r="AF297" s="1956"/>
      <c r="AG297" s="1956"/>
      <c r="AH297" s="1956"/>
      <c r="AI297" s="1956"/>
      <c r="AJ297" s="2000"/>
      <c r="AK297" s="1950">
        <f t="shared" si="198"/>
        <v>0</v>
      </c>
      <c r="AL297" s="1951">
        <f t="shared" si="199"/>
        <v>0</v>
      </c>
      <c r="AM297" s="1951">
        <f t="shared" si="200"/>
        <v>0</v>
      </c>
      <c r="AN297" s="1952" t="str">
        <f t="shared" si="201"/>
        <v/>
      </c>
      <c r="AO297" s="4192"/>
      <c r="AP297" s="1838"/>
      <c r="AQ297" s="1953">
        <f t="shared" ref="AQ297:AQ298" si="203">+COUNTIF(F297:AJ297,"－")</f>
        <v>0</v>
      </c>
      <c r="AR297" s="1953">
        <f t="shared" si="202"/>
        <v>0</v>
      </c>
    </row>
    <row r="298" spans="2:44" s="1866" customFormat="1">
      <c r="B298" s="4187"/>
      <c r="C298" s="4190"/>
      <c r="D298" s="1962">
        <f>E$29</f>
        <v>0</v>
      </c>
      <c r="E298" s="1963"/>
      <c r="F298" s="2018"/>
      <c r="G298" s="2008"/>
      <c r="H298" s="2008"/>
      <c r="I298" s="2008"/>
      <c r="J298" s="2008"/>
      <c r="K298" s="2008"/>
      <c r="L298" s="2008"/>
      <c r="M298" s="2008"/>
      <c r="N298" s="2008"/>
      <c r="O298" s="2008"/>
      <c r="P298" s="2008"/>
      <c r="Q298" s="2008"/>
      <c r="R298" s="2008"/>
      <c r="S298" s="2008"/>
      <c r="T298" s="2008"/>
      <c r="U298" s="2008"/>
      <c r="V298" s="2008"/>
      <c r="W298" s="2008"/>
      <c r="X298" s="2008"/>
      <c r="Y298" s="2008"/>
      <c r="Z298" s="2008"/>
      <c r="AA298" s="2008"/>
      <c r="AB298" s="2008"/>
      <c r="AC298" s="2008"/>
      <c r="AD298" s="2008"/>
      <c r="AE298" s="2008"/>
      <c r="AF298" s="2008"/>
      <c r="AG298" s="2008"/>
      <c r="AH298" s="2008"/>
      <c r="AI298" s="2008"/>
      <c r="AJ298" s="2019"/>
      <c r="AK298" s="1950">
        <f t="shared" si="198"/>
        <v>0</v>
      </c>
      <c r="AL298" s="1951">
        <f t="shared" si="199"/>
        <v>0</v>
      </c>
      <c r="AM298" s="1968">
        <f t="shared" si="200"/>
        <v>0</v>
      </c>
      <c r="AN298" s="1952" t="str">
        <f t="shared" si="201"/>
        <v/>
      </c>
      <c r="AO298" s="4192"/>
      <c r="AP298" s="1838"/>
      <c r="AQ298" s="1953">
        <f t="shared" si="203"/>
        <v>0</v>
      </c>
      <c r="AR298" s="1953">
        <f t="shared" si="202"/>
        <v>0</v>
      </c>
    </row>
    <row r="299" spans="2:44" s="1866" customFormat="1" ht="14.4">
      <c r="B299" s="4185" t="s">
        <v>2493</v>
      </c>
      <c r="C299" s="4188" t="s">
        <v>2494</v>
      </c>
      <c r="D299" s="1939" t="s">
        <v>2472</v>
      </c>
      <c r="E299" s="1969" t="s">
        <v>2458</v>
      </c>
      <c r="F299" s="1941" t="s">
        <v>2504</v>
      </c>
      <c r="G299" s="1942" t="s">
        <v>2504</v>
      </c>
      <c r="H299" s="1942" t="s">
        <v>2504</v>
      </c>
      <c r="I299" s="1942" t="s">
        <v>2504</v>
      </c>
      <c r="J299" s="1942" t="s">
        <v>2504</v>
      </c>
      <c r="K299" s="1942" t="s">
        <v>2504</v>
      </c>
      <c r="L299" s="1942" t="s">
        <v>2504</v>
      </c>
      <c r="M299" s="1942" t="s">
        <v>2504</v>
      </c>
      <c r="N299" s="1942" t="s">
        <v>2504</v>
      </c>
      <c r="O299" s="1942" t="s">
        <v>2504</v>
      </c>
      <c r="P299" s="1942" t="s">
        <v>2504</v>
      </c>
      <c r="Q299" s="1942" t="s">
        <v>2504</v>
      </c>
      <c r="R299" s="1942" t="s">
        <v>2504</v>
      </c>
      <c r="S299" s="1942" t="s">
        <v>2504</v>
      </c>
      <c r="T299" s="1942" t="s">
        <v>2504</v>
      </c>
      <c r="U299" s="1942" t="s">
        <v>2504</v>
      </c>
      <c r="V299" s="1942" t="s">
        <v>2504</v>
      </c>
      <c r="W299" s="1942" t="s">
        <v>2504</v>
      </c>
      <c r="X299" s="1942" t="s">
        <v>2504</v>
      </c>
      <c r="Y299" s="1942" t="s">
        <v>2504</v>
      </c>
      <c r="Z299" s="1942" t="s">
        <v>2504</v>
      </c>
      <c r="AA299" s="1942" t="s">
        <v>2504</v>
      </c>
      <c r="AB299" s="1942" t="s">
        <v>2504</v>
      </c>
      <c r="AC299" s="1942" t="s">
        <v>2504</v>
      </c>
      <c r="AD299" s="1942" t="s">
        <v>2504</v>
      </c>
      <c r="AE299" s="1942" t="s">
        <v>2504</v>
      </c>
      <c r="AF299" s="1942" t="s">
        <v>2504</v>
      </c>
      <c r="AG299" s="1942" t="s">
        <v>2504</v>
      </c>
      <c r="AH299" s="1942" t="s">
        <v>2504</v>
      </c>
      <c r="AI299" s="1942" t="s">
        <v>2504</v>
      </c>
      <c r="AJ299" s="2015" t="s">
        <v>2504</v>
      </c>
      <c r="AK299" s="1971"/>
      <c r="AL299" s="1953"/>
      <c r="AM299" s="1972"/>
      <c r="AN299" s="1973"/>
      <c r="AO299" s="4192"/>
      <c r="AP299" s="1838"/>
      <c r="AQ299" s="1893"/>
      <c r="AR299" s="1893"/>
    </row>
    <row r="300" spans="2:44" s="1866" customFormat="1">
      <c r="B300" s="4186"/>
      <c r="C300" s="4189"/>
      <c r="D300" s="1974" t="s">
        <v>2488</v>
      </c>
      <c r="E300" s="1946"/>
      <c r="F300" s="2007"/>
      <c r="G300" s="1966"/>
      <c r="H300" s="1966"/>
      <c r="I300" s="1966"/>
      <c r="J300" s="1966"/>
      <c r="K300" s="1966"/>
      <c r="L300" s="1966"/>
      <c r="M300" s="1966"/>
      <c r="N300" s="1966"/>
      <c r="O300" s="1966"/>
      <c r="P300" s="1966"/>
      <c r="Q300" s="1966"/>
      <c r="R300" s="1966"/>
      <c r="S300" s="1966"/>
      <c r="T300" s="1966"/>
      <c r="U300" s="1966"/>
      <c r="V300" s="1966"/>
      <c r="W300" s="1966"/>
      <c r="X300" s="1966"/>
      <c r="Y300" s="1966"/>
      <c r="Z300" s="1966"/>
      <c r="AA300" s="1966"/>
      <c r="AB300" s="1966"/>
      <c r="AC300" s="1966"/>
      <c r="AD300" s="1966"/>
      <c r="AE300" s="1966"/>
      <c r="AF300" s="1966"/>
      <c r="AG300" s="1966"/>
      <c r="AH300" s="1966"/>
      <c r="AI300" s="1966"/>
      <c r="AJ300" s="2020"/>
      <c r="AK300" s="1950">
        <f>IF(D300="","",COUNT($F$290:$AJ$290)-AL300)</f>
        <v>0</v>
      </c>
      <c r="AL300" s="1951">
        <f>IF(D300="","",AQ300+AR300)</f>
        <v>0</v>
      </c>
      <c r="AM300" s="1951">
        <f>IF(D300="","",COUNTIF(F300:AJ300,"休"))</f>
        <v>0</v>
      </c>
      <c r="AN300" s="1952" t="str">
        <f>IF(D300="","",IFERROR(ROUND(AM300/AK300,3),""))</f>
        <v/>
      </c>
      <c r="AO300" s="4192"/>
      <c r="AP300" s="1838"/>
      <c r="AQ300" s="1953">
        <f>+COUNTIF(F300:AJ300,"－")</f>
        <v>0</v>
      </c>
      <c r="AR300" s="1953">
        <f>+COUNTIF(F300:AJ300,"外")</f>
        <v>0</v>
      </c>
    </row>
    <row r="301" spans="2:44" s="1866" customFormat="1">
      <c r="B301" s="4186"/>
      <c r="C301" s="4189"/>
      <c r="D301" s="1954" t="s">
        <v>2489</v>
      </c>
      <c r="E301" s="1975"/>
      <c r="F301" s="1955"/>
      <c r="G301" s="1956"/>
      <c r="H301" s="1956"/>
      <c r="I301" s="1956"/>
      <c r="J301" s="1956"/>
      <c r="K301" s="1956"/>
      <c r="L301" s="1956"/>
      <c r="M301" s="1956"/>
      <c r="N301" s="1956"/>
      <c r="O301" s="1956"/>
      <c r="P301" s="1956"/>
      <c r="Q301" s="1956"/>
      <c r="R301" s="1956"/>
      <c r="S301" s="1956"/>
      <c r="T301" s="1956"/>
      <c r="U301" s="1956"/>
      <c r="V301" s="1956"/>
      <c r="W301" s="1956"/>
      <c r="X301" s="1956"/>
      <c r="Y301" s="1956"/>
      <c r="Z301" s="1956"/>
      <c r="AA301" s="1956"/>
      <c r="AB301" s="1956"/>
      <c r="AC301" s="1956"/>
      <c r="AD301" s="1956"/>
      <c r="AE301" s="1956"/>
      <c r="AF301" s="1956"/>
      <c r="AG301" s="1956"/>
      <c r="AH301" s="1956"/>
      <c r="AI301" s="1956"/>
      <c r="AJ301" s="2000"/>
      <c r="AK301" s="1950">
        <f t="shared" ref="AK301:AK303" si="204">IF(D301="","",COUNT($F$290:$AJ$290)-AL301)</f>
        <v>0</v>
      </c>
      <c r="AL301" s="1951">
        <f t="shared" ref="AL301:AL303" si="205">IF(D301="","",AQ301+AR301)</f>
        <v>0</v>
      </c>
      <c r="AM301" s="1951">
        <f t="shared" ref="AM301:AM303" si="206">IF(D301="","",COUNTIF(F301:AJ301,"休"))</f>
        <v>0</v>
      </c>
      <c r="AN301" s="1952" t="str">
        <f t="shared" ref="AN301:AN303" si="207">IF(D301="","",IFERROR(ROUND(AM301/AK301,3),""))</f>
        <v/>
      </c>
      <c r="AO301" s="4192"/>
      <c r="AP301" s="1838"/>
      <c r="AQ301" s="1953">
        <f>+COUNTIF(F301:AJ301,"－")</f>
        <v>0</v>
      </c>
      <c r="AR301" s="1953">
        <f>+COUNTIF(F301:AJ301,"外")</f>
        <v>0</v>
      </c>
    </row>
    <row r="302" spans="2:44" s="1866" customFormat="1">
      <c r="B302" s="4186"/>
      <c r="C302" s="4189"/>
      <c r="D302" s="1838"/>
      <c r="E302" s="1975"/>
      <c r="F302" s="1955"/>
      <c r="G302" s="1956"/>
      <c r="H302" s="1956"/>
      <c r="I302" s="1956"/>
      <c r="J302" s="1956"/>
      <c r="K302" s="1956"/>
      <c r="L302" s="1956"/>
      <c r="M302" s="1956"/>
      <c r="N302" s="1956"/>
      <c r="O302" s="1956"/>
      <c r="P302" s="1956"/>
      <c r="Q302" s="1956"/>
      <c r="R302" s="1956"/>
      <c r="S302" s="1956"/>
      <c r="T302" s="1956"/>
      <c r="U302" s="1956"/>
      <c r="V302" s="1956"/>
      <c r="W302" s="1956"/>
      <c r="X302" s="1956"/>
      <c r="Y302" s="1956"/>
      <c r="Z302" s="1956"/>
      <c r="AA302" s="1956"/>
      <c r="AB302" s="1956"/>
      <c r="AC302" s="1956"/>
      <c r="AD302" s="1956"/>
      <c r="AE302" s="1956"/>
      <c r="AF302" s="1956"/>
      <c r="AG302" s="1956"/>
      <c r="AH302" s="1956"/>
      <c r="AI302" s="1956"/>
      <c r="AJ302" s="2000"/>
      <c r="AK302" s="1950" t="str">
        <f t="shared" si="204"/>
        <v/>
      </c>
      <c r="AL302" s="1951" t="str">
        <f t="shared" si="205"/>
        <v/>
      </c>
      <c r="AM302" s="1951" t="str">
        <f t="shared" si="206"/>
        <v/>
      </c>
      <c r="AN302" s="1952" t="str">
        <f t="shared" si="207"/>
        <v/>
      </c>
      <c r="AO302" s="4192"/>
      <c r="AP302" s="1838"/>
      <c r="AQ302" s="1953">
        <f>+COUNTIF(F302:AJ302,"－")</f>
        <v>0</v>
      </c>
      <c r="AR302" s="1953">
        <f>+COUNTIF(F302:AJ302,"外")</f>
        <v>0</v>
      </c>
    </row>
    <row r="303" spans="2:44" s="1866" customFormat="1">
      <c r="B303" s="4186"/>
      <c r="C303" s="4190"/>
      <c r="D303" s="1976"/>
      <c r="E303" s="1977"/>
      <c r="F303" s="2018"/>
      <c r="G303" s="2008"/>
      <c r="H303" s="2008"/>
      <c r="I303" s="2008"/>
      <c r="J303" s="2008"/>
      <c r="K303" s="2008"/>
      <c r="L303" s="2008"/>
      <c r="M303" s="2008"/>
      <c r="N303" s="2008"/>
      <c r="O303" s="2008"/>
      <c r="P303" s="2008"/>
      <c r="Q303" s="2008"/>
      <c r="R303" s="2008"/>
      <c r="S303" s="2008"/>
      <c r="T303" s="2008"/>
      <c r="U303" s="2008"/>
      <c r="V303" s="2008"/>
      <c r="W303" s="2008"/>
      <c r="X303" s="2008"/>
      <c r="Y303" s="2008"/>
      <c r="Z303" s="2008"/>
      <c r="AA303" s="2008"/>
      <c r="AB303" s="2008"/>
      <c r="AC303" s="2008"/>
      <c r="AD303" s="2008"/>
      <c r="AE303" s="2008"/>
      <c r="AF303" s="2008"/>
      <c r="AG303" s="2008"/>
      <c r="AH303" s="2008"/>
      <c r="AI303" s="2008"/>
      <c r="AJ303" s="2019"/>
      <c r="AK303" s="1950" t="str">
        <f t="shared" si="204"/>
        <v/>
      </c>
      <c r="AL303" s="1951" t="str">
        <f t="shared" si="205"/>
        <v/>
      </c>
      <c r="AM303" s="1951" t="str">
        <f t="shared" si="206"/>
        <v/>
      </c>
      <c r="AN303" s="1952" t="str">
        <f t="shared" si="207"/>
        <v/>
      </c>
      <c r="AO303" s="4192"/>
      <c r="AP303" s="1838"/>
      <c r="AQ303" s="1953">
        <f>+COUNTIF(F303:AJ303,"－")</f>
        <v>0</v>
      </c>
      <c r="AR303" s="1953">
        <f>+COUNTIF(F303:AJ303,"外")</f>
        <v>0</v>
      </c>
    </row>
    <row r="304" spans="2:44" s="1866" customFormat="1" ht="14.4">
      <c r="B304" s="4186"/>
      <c r="C304" s="4188" t="s">
        <v>2495</v>
      </c>
      <c r="D304" s="1939" t="s">
        <v>2472</v>
      </c>
      <c r="E304" s="1979" t="s">
        <v>2458</v>
      </c>
      <c r="F304" s="1941" t="s">
        <v>2503</v>
      </c>
      <c r="G304" s="1942" t="s">
        <v>2503</v>
      </c>
      <c r="H304" s="1942" t="s">
        <v>2503</v>
      </c>
      <c r="I304" s="1942" t="s">
        <v>2503</v>
      </c>
      <c r="J304" s="1942" t="s">
        <v>2503</v>
      </c>
      <c r="K304" s="1942" t="s">
        <v>2503</v>
      </c>
      <c r="L304" s="1942" t="s">
        <v>2503</v>
      </c>
      <c r="M304" s="1942" t="s">
        <v>2503</v>
      </c>
      <c r="N304" s="1942" t="s">
        <v>2503</v>
      </c>
      <c r="O304" s="1942" t="s">
        <v>2503</v>
      </c>
      <c r="P304" s="1942" t="s">
        <v>2503</v>
      </c>
      <c r="Q304" s="1942" t="s">
        <v>2503</v>
      </c>
      <c r="R304" s="1942" t="s">
        <v>2503</v>
      </c>
      <c r="S304" s="1942" t="s">
        <v>2503</v>
      </c>
      <c r="T304" s="1942" t="s">
        <v>2503</v>
      </c>
      <c r="U304" s="1942" t="s">
        <v>2503</v>
      </c>
      <c r="V304" s="1942" t="s">
        <v>2503</v>
      </c>
      <c r="W304" s="1942" t="s">
        <v>2503</v>
      </c>
      <c r="X304" s="1942" t="s">
        <v>2503</v>
      </c>
      <c r="Y304" s="1942" t="s">
        <v>2503</v>
      </c>
      <c r="Z304" s="1942" t="s">
        <v>2503</v>
      </c>
      <c r="AA304" s="1942" t="s">
        <v>2503</v>
      </c>
      <c r="AB304" s="1942" t="s">
        <v>2503</v>
      </c>
      <c r="AC304" s="1942" t="s">
        <v>2503</v>
      </c>
      <c r="AD304" s="1942" t="s">
        <v>2503</v>
      </c>
      <c r="AE304" s="1942" t="s">
        <v>2503</v>
      </c>
      <c r="AF304" s="1942" t="s">
        <v>2503</v>
      </c>
      <c r="AG304" s="1942" t="s">
        <v>2503</v>
      </c>
      <c r="AH304" s="1942" t="s">
        <v>2503</v>
      </c>
      <c r="AI304" s="1942" t="s">
        <v>2503</v>
      </c>
      <c r="AJ304" s="2015" t="s">
        <v>2503</v>
      </c>
      <c r="AK304" s="1971"/>
      <c r="AL304" s="1953"/>
      <c r="AM304" s="1980"/>
      <c r="AN304" s="1973"/>
      <c r="AO304" s="4192"/>
      <c r="AP304" s="1838"/>
      <c r="AQ304" s="1893"/>
      <c r="AR304" s="1893"/>
    </row>
    <row r="305" spans="2:44" s="1866" customFormat="1">
      <c r="B305" s="4186"/>
      <c r="C305" s="4189"/>
      <c r="D305" s="1981" t="s">
        <v>2489</v>
      </c>
      <c r="E305" s="1946"/>
      <c r="F305" s="2007"/>
      <c r="G305" s="1966"/>
      <c r="H305" s="1966"/>
      <c r="I305" s="1966"/>
      <c r="J305" s="1966"/>
      <c r="K305" s="1966"/>
      <c r="L305" s="1966"/>
      <c r="M305" s="1966"/>
      <c r="N305" s="1966"/>
      <c r="O305" s="1966"/>
      <c r="P305" s="1966"/>
      <c r="Q305" s="1966"/>
      <c r="R305" s="1966"/>
      <c r="S305" s="1966"/>
      <c r="T305" s="1966"/>
      <c r="U305" s="1966"/>
      <c r="V305" s="1966"/>
      <c r="W305" s="1966"/>
      <c r="X305" s="1966"/>
      <c r="Y305" s="1966"/>
      <c r="Z305" s="1966"/>
      <c r="AA305" s="1966"/>
      <c r="AB305" s="1966"/>
      <c r="AC305" s="1966"/>
      <c r="AD305" s="1966"/>
      <c r="AE305" s="1966"/>
      <c r="AF305" s="1966"/>
      <c r="AG305" s="1966"/>
      <c r="AH305" s="1966"/>
      <c r="AI305" s="1966"/>
      <c r="AJ305" s="2020"/>
      <c r="AK305" s="1950">
        <f>IF(D305="","",COUNT($F$290:$AJ$290)-AL305)</f>
        <v>0</v>
      </c>
      <c r="AL305" s="1951">
        <f>IF(D305="","",AQ305+AR305)</f>
        <v>0</v>
      </c>
      <c r="AM305" s="1951">
        <f>IF(D305="","",COUNTIF(F305:AJ305,"休"))</f>
        <v>0</v>
      </c>
      <c r="AN305" s="1952" t="str">
        <f>IF(D305="","",IFERROR(ROUND(AM305/AK305,3),""))</f>
        <v/>
      </c>
      <c r="AO305" s="4192"/>
      <c r="AP305" s="1838"/>
      <c r="AQ305" s="1953">
        <f>+COUNTIF(F305:AJ305,"－")</f>
        <v>0</v>
      </c>
      <c r="AR305" s="1953">
        <f>+COUNTIF(F305:AJ305,"外")</f>
        <v>0</v>
      </c>
    </row>
    <row r="306" spans="2:44" s="1866" customFormat="1">
      <c r="B306" s="4186"/>
      <c r="C306" s="4189"/>
      <c r="D306" s="1838"/>
      <c r="E306" s="1975"/>
      <c r="F306" s="1955"/>
      <c r="G306" s="1956"/>
      <c r="H306" s="1956"/>
      <c r="I306" s="1956"/>
      <c r="J306" s="1956"/>
      <c r="K306" s="1956"/>
      <c r="L306" s="1956"/>
      <c r="M306" s="1956"/>
      <c r="N306" s="1956"/>
      <c r="O306" s="1956"/>
      <c r="P306" s="1956"/>
      <c r="Q306" s="1956"/>
      <c r="R306" s="1956"/>
      <c r="S306" s="1956"/>
      <c r="T306" s="1956"/>
      <c r="U306" s="1956"/>
      <c r="V306" s="1956"/>
      <c r="W306" s="1956"/>
      <c r="X306" s="1956"/>
      <c r="Y306" s="1956"/>
      <c r="Z306" s="1956"/>
      <c r="AA306" s="1956"/>
      <c r="AB306" s="1956"/>
      <c r="AC306" s="1956"/>
      <c r="AD306" s="1956"/>
      <c r="AE306" s="1956"/>
      <c r="AF306" s="1956"/>
      <c r="AG306" s="1956"/>
      <c r="AH306" s="1956"/>
      <c r="AI306" s="1956"/>
      <c r="AJ306" s="2000"/>
      <c r="AK306" s="1950" t="str">
        <f>IF(D306="","",COUNT($F$290:$AJ$290)-AL306)</f>
        <v/>
      </c>
      <c r="AL306" s="1951" t="str">
        <f t="shared" ref="AL306:AL308" si="208">IF(D306="","",AQ306+AR306)</f>
        <v/>
      </c>
      <c r="AM306" s="1951" t="str">
        <f t="shared" ref="AM306:AM308" si="209">IF(D306="","",COUNTIF(F306:AJ306,"休"))</f>
        <v/>
      </c>
      <c r="AN306" s="1952" t="str">
        <f t="shared" ref="AN306:AN308" si="210">IF(D306="","",IFERROR(ROUND(AM306/AK306,3),""))</f>
        <v/>
      </c>
      <c r="AO306" s="4192"/>
      <c r="AP306" s="1838"/>
      <c r="AQ306" s="1953">
        <f>+COUNTIF(F306:AJ306,"－")</f>
        <v>0</v>
      </c>
      <c r="AR306" s="1953">
        <f>+COUNTIF(F306:AJ306,"外")</f>
        <v>0</v>
      </c>
    </row>
    <row r="307" spans="2:44" s="1866" customFormat="1">
      <c r="B307" s="4186"/>
      <c r="C307" s="4189"/>
      <c r="D307" s="1983"/>
      <c r="E307" s="1975"/>
      <c r="F307" s="1955"/>
      <c r="G307" s="1956"/>
      <c r="H307" s="1956"/>
      <c r="I307" s="1956"/>
      <c r="J307" s="1956"/>
      <c r="K307" s="1956"/>
      <c r="L307" s="1956"/>
      <c r="M307" s="1956"/>
      <c r="N307" s="1956"/>
      <c r="O307" s="1956"/>
      <c r="P307" s="1956"/>
      <c r="Q307" s="1956"/>
      <c r="R307" s="1956"/>
      <c r="S307" s="1956"/>
      <c r="T307" s="1956"/>
      <c r="U307" s="1956"/>
      <c r="V307" s="1956"/>
      <c r="W307" s="1956"/>
      <c r="X307" s="1956"/>
      <c r="Y307" s="1956"/>
      <c r="Z307" s="1956"/>
      <c r="AA307" s="1956"/>
      <c r="AB307" s="1956"/>
      <c r="AC307" s="1956"/>
      <c r="AD307" s="1956"/>
      <c r="AE307" s="1956"/>
      <c r="AF307" s="1956"/>
      <c r="AG307" s="1956"/>
      <c r="AH307" s="1956"/>
      <c r="AI307" s="1956"/>
      <c r="AJ307" s="2000"/>
      <c r="AK307" s="1950" t="str">
        <f t="shared" ref="AK307:AK308" si="211">IF(D307="","",COUNT($F$290:$AJ$290)-AL307)</f>
        <v/>
      </c>
      <c r="AL307" s="1951" t="str">
        <f t="shared" si="208"/>
        <v/>
      </c>
      <c r="AM307" s="1951" t="str">
        <f t="shared" si="209"/>
        <v/>
      </c>
      <c r="AN307" s="1952" t="str">
        <f t="shared" si="210"/>
        <v/>
      </c>
      <c r="AO307" s="4192"/>
      <c r="AP307" s="1838"/>
      <c r="AQ307" s="1953">
        <f>+COUNTIF(F307:AJ307,"－")</f>
        <v>0</v>
      </c>
      <c r="AR307" s="1953">
        <f>+COUNTIF(F307:AJ307,"外")</f>
        <v>0</v>
      </c>
    </row>
    <row r="308" spans="2:44" s="1866" customFormat="1" ht="13.8" thickBot="1">
      <c r="B308" s="4187"/>
      <c r="C308" s="4190"/>
      <c r="D308" s="1976"/>
      <c r="E308" s="1977"/>
      <c r="F308" s="2018"/>
      <c r="G308" s="2008"/>
      <c r="H308" s="2008"/>
      <c r="I308" s="2008"/>
      <c r="J308" s="2008"/>
      <c r="K308" s="2008"/>
      <c r="L308" s="2008"/>
      <c r="M308" s="2008"/>
      <c r="N308" s="2008"/>
      <c r="O308" s="2008"/>
      <c r="P308" s="2008"/>
      <c r="Q308" s="2008"/>
      <c r="R308" s="2008"/>
      <c r="S308" s="2008"/>
      <c r="T308" s="2008"/>
      <c r="U308" s="2008"/>
      <c r="V308" s="2008"/>
      <c r="W308" s="2008"/>
      <c r="X308" s="2008"/>
      <c r="Y308" s="2008"/>
      <c r="Z308" s="2008"/>
      <c r="AA308" s="2008"/>
      <c r="AB308" s="2008"/>
      <c r="AC308" s="2008"/>
      <c r="AD308" s="2008"/>
      <c r="AE308" s="2008"/>
      <c r="AF308" s="2008"/>
      <c r="AG308" s="2008"/>
      <c r="AH308" s="2008"/>
      <c r="AI308" s="2008"/>
      <c r="AJ308" s="2019"/>
      <c r="AK308" s="1986" t="str">
        <f t="shared" si="211"/>
        <v/>
      </c>
      <c r="AL308" s="1968" t="str">
        <f t="shared" si="208"/>
        <v/>
      </c>
      <c r="AM308" s="1968" t="str">
        <f t="shared" si="209"/>
        <v/>
      </c>
      <c r="AN308" s="1952" t="str">
        <f t="shared" si="210"/>
        <v/>
      </c>
      <c r="AO308" s="4193"/>
      <c r="AP308" s="1838"/>
      <c r="AQ308" s="1953">
        <f>+COUNTIF(F308:AJ308,"－")</f>
        <v>0</v>
      </c>
      <c r="AR308" s="1953">
        <f>+COUNTIF(F308:AJ308,"外")</f>
        <v>0</v>
      </c>
    </row>
    <row r="309" spans="2:44" ht="13.8" thickBot="1">
      <c r="B309" s="1988"/>
      <c r="C309" s="1989"/>
      <c r="D309" s="1983"/>
      <c r="E309" s="1854"/>
      <c r="F309" s="1949"/>
      <c r="G309" s="1949"/>
      <c r="H309" s="1949"/>
      <c r="I309" s="1949"/>
      <c r="J309" s="1949"/>
      <c r="K309" s="1949"/>
      <c r="L309" s="1949"/>
      <c r="M309" s="1949"/>
      <c r="N309" s="1949"/>
      <c r="O309" s="1949"/>
      <c r="P309" s="1949"/>
      <c r="Q309" s="1949"/>
      <c r="R309" s="1949"/>
      <c r="S309" s="1949"/>
      <c r="T309" s="1949"/>
      <c r="U309" s="1949"/>
      <c r="V309" s="1949"/>
      <c r="W309" s="1949"/>
      <c r="X309" s="1949"/>
      <c r="Y309" s="1949"/>
      <c r="Z309" s="1949"/>
      <c r="AA309" s="1949"/>
      <c r="AB309" s="1949"/>
      <c r="AC309" s="1949"/>
      <c r="AD309" s="1949"/>
      <c r="AE309" s="1949"/>
      <c r="AF309" s="1949"/>
      <c r="AG309" s="1949"/>
      <c r="AH309" s="1949"/>
      <c r="AI309" s="1949"/>
      <c r="AJ309" s="1949"/>
      <c r="AK309" s="1990"/>
      <c r="AL309" s="1991"/>
      <c r="AN309" s="1992" t="s">
        <v>2459</v>
      </c>
      <c r="AO309" s="1993" t="e">
        <f>IF(AO293&gt;=0.285,"OK","NG")</f>
        <v>#DIV/0!</v>
      </c>
      <c r="AQ309" s="1991"/>
      <c r="AR309" s="1991"/>
    </row>
    <row r="310" spans="2:44">
      <c r="B310" s="1988"/>
      <c r="C310" s="1989"/>
      <c r="D310" s="1983"/>
      <c r="E310" s="1854"/>
      <c r="F310" s="1949"/>
      <c r="G310" s="1949"/>
      <c r="H310" s="1949"/>
      <c r="I310" s="1949"/>
      <c r="J310" s="1949"/>
      <c r="K310" s="1949"/>
      <c r="L310" s="1949"/>
      <c r="M310" s="1949"/>
      <c r="N310" s="1949"/>
      <c r="O310" s="1949"/>
      <c r="P310" s="1949"/>
      <c r="Q310" s="1949"/>
      <c r="R310" s="1949"/>
      <c r="S310" s="1949"/>
      <c r="T310" s="1949"/>
      <c r="U310" s="1949"/>
      <c r="V310" s="1949"/>
      <c r="W310" s="1949"/>
      <c r="X310" s="1949"/>
      <c r="Y310" s="1949"/>
      <c r="Z310" s="1949"/>
      <c r="AA310" s="1949"/>
      <c r="AB310" s="1949"/>
      <c r="AC310" s="1949"/>
      <c r="AD310" s="1949"/>
      <c r="AE310" s="1949"/>
      <c r="AF310" s="1949"/>
      <c r="AG310" s="1949"/>
      <c r="AH310" s="1949"/>
      <c r="AI310" s="1949"/>
      <c r="AJ310" s="1949"/>
      <c r="AK310" s="1990"/>
      <c r="AL310" s="1991"/>
      <c r="AN310" s="2014"/>
      <c r="AO310" s="1952"/>
      <c r="AQ310" s="1991"/>
      <c r="AR310" s="1991"/>
    </row>
    <row r="311" spans="2:44" hidden="1">
      <c r="F311" s="1836" t="e">
        <f>YEAR(F314)</f>
        <v>#VALUE!</v>
      </c>
      <c r="G311" s="1836" t="e">
        <f>MONTH(F314)</f>
        <v>#VALUE!</v>
      </c>
    </row>
    <row r="312" spans="2:44">
      <c r="B312" s="4194"/>
      <c r="C312" s="4195"/>
      <c r="D312" s="4196"/>
      <c r="E312" s="1840" t="s">
        <v>2454</v>
      </c>
      <c r="F312" s="4126" t="e">
        <f>F314</f>
        <v>#VALUE!</v>
      </c>
      <c r="G312" s="4088"/>
      <c r="H312" s="4088"/>
      <c r="I312" s="4088"/>
      <c r="J312" s="4088"/>
      <c r="K312" s="4088"/>
      <c r="L312" s="4088"/>
      <c r="M312" s="4088"/>
      <c r="N312" s="4088"/>
      <c r="O312" s="4088"/>
      <c r="P312" s="4088"/>
      <c r="Q312" s="4088"/>
      <c r="R312" s="4088"/>
      <c r="S312" s="4088"/>
      <c r="T312" s="4088"/>
      <c r="U312" s="4088"/>
      <c r="V312" s="4088"/>
      <c r="W312" s="4088"/>
      <c r="X312" s="4088"/>
      <c r="Y312" s="4088"/>
      <c r="Z312" s="4088"/>
      <c r="AA312" s="4088"/>
      <c r="AB312" s="4088"/>
      <c r="AC312" s="4088"/>
      <c r="AD312" s="4088"/>
      <c r="AE312" s="4088"/>
      <c r="AF312" s="4088"/>
      <c r="AG312" s="4088"/>
      <c r="AH312" s="4088"/>
      <c r="AI312" s="4088"/>
      <c r="AJ312" s="4088"/>
      <c r="AK312" s="4203" t="s">
        <v>2496</v>
      </c>
      <c r="AL312" s="4206" t="s">
        <v>2497</v>
      </c>
      <c r="AM312" s="4209" t="s">
        <v>2474</v>
      </c>
      <c r="AN312" s="4157" t="s">
        <v>2498</v>
      </c>
      <c r="AO312" s="4155" t="s">
        <v>2499</v>
      </c>
      <c r="AQ312" s="4181" t="s">
        <v>2500</v>
      </c>
      <c r="AR312" s="4181" t="s">
        <v>2501</v>
      </c>
    </row>
    <row r="313" spans="2:44" hidden="1">
      <c r="B313" s="4197"/>
      <c r="C313" s="4198"/>
      <c r="D313" s="4199"/>
      <c r="E313" s="1884"/>
      <c r="F313" s="1862" t="e">
        <f>DATE($F311,$G311,1)</f>
        <v>#VALUE!</v>
      </c>
      <c r="G313" s="1862" t="e">
        <f t="shared" ref="G313:AJ313" si="212">F313+1</f>
        <v>#VALUE!</v>
      </c>
      <c r="H313" s="1862" t="e">
        <f t="shared" si="212"/>
        <v>#VALUE!</v>
      </c>
      <c r="I313" s="1862" t="e">
        <f t="shared" si="212"/>
        <v>#VALUE!</v>
      </c>
      <c r="J313" s="1862" t="e">
        <f t="shared" si="212"/>
        <v>#VALUE!</v>
      </c>
      <c r="K313" s="1862" t="e">
        <f t="shared" si="212"/>
        <v>#VALUE!</v>
      </c>
      <c r="L313" s="1862" t="e">
        <f t="shared" si="212"/>
        <v>#VALUE!</v>
      </c>
      <c r="M313" s="1862" t="e">
        <f t="shared" si="212"/>
        <v>#VALUE!</v>
      </c>
      <c r="N313" s="1862" t="e">
        <f t="shared" si="212"/>
        <v>#VALUE!</v>
      </c>
      <c r="O313" s="1862" t="e">
        <f t="shared" si="212"/>
        <v>#VALUE!</v>
      </c>
      <c r="P313" s="1862" t="e">
        <f t="shared" si="212"/>
        <v>#VALUE!</v>
      </c>
      <c r="Q313" s="1862" t="e">
        <f t="shared" si="212"/>
        <v>#VALUE!</v>
      </c>
      <c r="R313" s="1862" t="e">
        <f t="shared" si="212"/>
        <v>#VALUE!</v>
      </c>
      <c r="S313" s="1862" t="e">
        <f t="shared" si="212"/>
        <v>#VALUE!</v>
      </c>
      <c r="T313" s="1862" t="e">
        <f t="shared" si="212"/>
        <v>#VALUE!</v>
      </c>
      <c r="U313" s="1862" t="e">
        <f t="shared" si="212"/>
        <v>#VALUE!</v>
      </c>
      <c r="V313" s="1862" t="e">
        <f t="shared" si="212"/>
        <v>#VALUE!</v>
      </c>
      <c r="W313" s="1862" t="e">
        <f t="shared" si="212"/>
        <v>#VALUE!</v>
      </c>
      <c r="X313" s="1862" t="e">
        <f t="shared" si="212"/>
        <v>#VALUE!</v>
      </c>
      <c r="Y313" s="1862" t="e">
        <f t="shared" si="212"/>
        <v>#VALUE!</v>
      </c>
      <c r="Z313" s="1862" t="e">
        <f t="shared" si="212"/>
        <v>#VALUE!</v>
      </c>
      <c r="AA313" s="1862" t="e">
        <f t="shared" si="212"/>
        <v>#VALUE!</v>
      </c>
      <c r="AB313" s="1862" t="e">
        <f t="shared" si="212"/>
        <v>#VALUE!</v>
      </c>
      <c r="AC313" s="1862" t="e">
        <f t="shared" si="212"/>
        <v>#VALUE!</v>
      </c>
      <c r="AD313" s="1862" t="e">
        <f t="shared" si="212"/>
        <v>#VALUE!</v>
      </c>
      <c r="AE313" s="1862" t="e">
        <f t="shared" si="212"/>
        <v>#VALUE!</v>
      </c>
      <c r="AF313" s="1862" t="e">
        <f t="shared" si="212"/>
        <v>#VALUE!</v>
      </c>
      <c r="AG313" s="1862" t="e">
        <f t="shared" si="212"/>
        <v>#VALUE!</v>
      </c>
      <c r="AH313" s="1862" t="e">
        <f t="shared" si="212"/>
        <v>#VALUE!</v>
      </c>
      <c r="AI313" s="1862" t="e">
        <f t="shared" si="212"/>
        <v>#VALUE!</v>
      </c>
      <c r="AJ313" s="1862" t="e">
        <f t="shared" si="212"/>
        <v>#VALUE!</v>
      </c>
      <c r="AK313" s="4204"/>
      <c r="AL313" s="4207"/>
      <c r="AM313" s="4210"/>
      <c r="AN313" s="4157"/>
      <c r="AO313" s="4155"/>
      <c r="AQ313" s="4181"/>
      <c r="AR313" s="4181"/>
    </row>
    <row r="314" spans="2:44">
      <c r="B314" s="4197"/>
      <c r="C314" s="4198"/>
      <c r="D314" s="4199"/>
      <c r="E314" s="1887" t="s">
        <v>2455</v>
      </c>
      <c r="F314" s="1888" t="e">
        <f>IF(EDATE(F289,1)&gt;$F$7,"",EDATE(F289,1))</f>
        <v>#VALUE!</v>
      </c>
      <c r="G314" s="1862" t="e">
        <f t="shared" ref="G314:AJ314" si="213">IF(G313&gt;$F$7,"",IF(F314=EOMONTH(DATE($F311,$G311,1),0),"",IF(F314="","",F314+1)))</f>
        <v>#VALUE!</v>
      </c>
      <c r="H314" s="1862" t="e">
        <f t="shared" si="213"/>
        <v>#VALUE!</v>
      </c>
      <c r="I314" s="1862" t="e">
        <f t="shared" si="213"/>
        <v>#VALUE!</v>
      </c>
      <c r="J314" s="1862" t="e">
        <f t="shared" si="213"/>
        <v>#VALUE!</v>
      </c>
      <c r="K314" s="1862" t="e">
        <f t="shared" si="213"/>
        <v>#VALUE!</v>
      </c>
      <c r="L314" s="1862" t="e">
        <f t="shared" si="213"/>
        <v>#VALUE!</v>
      </c>
      <c r="M314" s="1862" t="e">
        <f t="shared" si="213"/>
        <v>#VALUE!</v>
      </c>
      <c r="N314" s="1862" t="e">
        <f t="shared" si="213"/>
        <v>#VALUE!</v>
      </c>
      <c r="O314" s="1862" t="e">
        <f t="shared" si="213"/>
        <v>#VALUE!</v>
      </c>
      <c r="P314" s="1862" t="e">
        <f t="shared" si="213"/>
        <v>#VALUE!</v>
      </c>
      <c r="Q314" s="1862" t="e">
        <f t="shared" si="213"/>
        <v>#VALUE!</v>
      </c>
      <c r="R314" s="1862" t="e">
        <f t="shared" si="213"/>
        <v>#VALUE!</v>
      </c>
      <c r="S314" s="1862" t="e">
        <f t="shared" si="213"/>
        <v>#VALUE!</v>
      </c>
      <c r="T314" s="1862" t="e">
        <f t="shared" si="213"/>
        <v>#VALUE!</v>
      </c>
      <c r="U314" s="1862" t="e">
        <f t="shared" si="213"/>
        <v>#VALUE!</v>
      </c>
      <c r="V314" s="1862" t="e">
        <f t="shared" si="213"/>
        <v>#VALUE!</v>
      </c>
      <c r="W314" s="1862" t="e">
        <f t="shared" si="213"/>
        <v>#VALUE!</v>
      </c>
      <c r="X314" s="1862" t="e">
        <f t="shared" si="213"/>
        <v>#VALUE!</v>
      </c>
      <c r="Y314" s="1862" t="e">
        <f t="shared" si="213"/>
        <v>#VALUE!</v>
      </c>
      <c r="Z314" s="1862" t="e">
        <f t="shared" si="213"/>
        <v>#VALUE!</v>
      </c>
      <c r="AA314" s="1862" t="e">
        <f t="shared" si="213"/>
        <v>#VALUE!</v>
      </c>
      <c r="AB314" s="1862" t="e">
        <f t="shared" si="213"/>
        <v>#VALUE!</v>
      </c>
      <c r="AC314" s="1862" t="e">
        <f t="shared" si="213"/>
        <v>#VALUE!</v>
      </c>
      <c r="AD314" s="1862" t="e">
        <f t="shared" si="213"/>
        <v>#VALUE!</v>
      </c>
      <c r="AE314" s="1862" t="e">
        <f t="shared" si="213"/>
        <v>#VALUE!</v>
      </c>
      <c r="AF314" s="1862" t="e">
        <f t="shared" si="213"/>
        <v>#VALUE!</v>
      </c>
      <c r="AG314" s="1862" t="e">
        <f t="shared" si="213"/>
        <v>#VALUE!</v>
      </c>
      <c r="AH314" s="1862" t="e">
        <f t="shared" si="213"/>
        <v>#VALUE!</v>
      </c>
      <c r="AI314" s="1862" t="e">
        <f t="shared" si="213"/>
        <v>#VALUE!</v>
      </c>
      <c r="AJ314" s="1862" t="e">
        <f t="shared" si="213"/>
        <v>#VALUE!</v>
      </c>
      <c r="AK314" s="4204"/>
      <c r="AL314" s="4207"/>
      <c r="AM314" s="4210"/>
      <c r="AN314" s="4157"/>
      <c r="AO314" s="4155"/>
      <c r="AQ314" s="4181"/>
      <c r="AR314" s="4181"/>
    </row>
    <row r="315" spans="2:44" s="1866" customFormat="1">
      <c r="B315" s="4200"/>
      <c r="C315" s="4099"/>
      <c r="D315" s="4201"/>
      <c r="E315" s="1889" t="s">
        <v>1184</v>
      </c>
      <c r="F315" s="1865" t="str">
        <f>IFERROR(TEXT(WEEKDAY(+F314),"aaa"),"")</f>
        <v/>
      </c>
      <c r="G315" s="1865" t="str">
        <f t="shared" ref="G315:AJ315" si="214">IFERROR(TEXT(WEEKDAY(+G314),"aaa"),"")</f>
        <v/>
      </c>
      <c r="H315" s="1865" t="str">
        <f t="shared" si="214"/>
        <v/>
      </c>
      <c r="I315" s="1865" t="str">
        <f t="shared" si="214"/>
        <v/>
      </c>
      <c r="J315" s="1865" t="str">
        <f t="shared" si="214"/>
        <v/>
      </c>
      <c r="K315" s="1865" t="str">
        <f t="shared" si="214"/>
        <v/>
      </c>
      <c r="L315" s="1865" t="str">
        <f t="shared" si="214"/>
        <v/>
      </c>
      <c r="M315" s="1865" t="str">
        <f t="shared" si="214"/>
        <v/>
      </c>
      <c r="N315" s="1865" t="str">
        <f t="shared" si="214"/>
        <v/>
      </c>
      <c r="O315" s="1865" t="str">
        <f t="shared" si="214"/>
        <v/>
      </c>
      <c r="P315" s="1865" t="str">
        <f t="shared" si="214"/>
        <v/>
      </c>
      <c r="Q315" s="1865" t="str">
        <f t="shared" si="214"/>
        <v/>
      </c>
      <c r="R315" s="1865" t="str">
        <f t="shared" si="214"/>
        <v/>
      </c>
      <c r="S315" s="1865" t="str">
        <f t="shared" si="214"/>
        <v/>
      </c>
      <c r="T315" s="1865" t="str">
        <f t="shared" si="214"/>
        <v/>
      </c>
      <c r="U315" s="1865" t="str">
        <f t="shared" si="214"/>
        <v/>
      </c>
      <c r="V315" s="1865" t="str">
        <f t="shared" si="214"/>
        <v/>
      </c>
      <c r="W315" s="1865" t="str">
        <f t="shared" si="214"/>
        <v/>
      </c>
      <c r="X315" s="1865" t="str">
        <f t="shared" si="214"/>
        <v/>
      </c>
      <c r="Y315" s="1865" t="str">
        <f t="shared" si="214"/>
        <v/>
      </c>
      <c r="Z315" s="1865" t="str">
        <f t="shared" si="214"/>
        <v/>
      </c>
      <c r="AA315" s="1865" t="str">
        <f t="shared" si="214"/>
        <v/>
      </c>
      <c r="AB315" s="1865" t="str">
        <f t="shared" si="214"/>
        <v/>
      </c>
      <c r="AC315" s="1865" t="str">
        <f t="shared" si="214"/>
        <v/>
      </c>
      <c r="AD315" s="1865" t="str">
        <f t="shared" si="214"/>
        <v/>
      </c>
      <c r="AE315" s="1865" t="str">
        <f t="shared" si="214"/>
        <v/>
      </c>
      <c r="AF315" s="1865" t="str">
        <f t="shared" si="214"/>
        <v/>
      </c>
      <c r="AG315" s="1865" t="str">
        <f t="shared" si="214"/>
        <v/>
      </c>
      <c r="AH315" s="1865" t="str">
        <f t="shared" si="214"/>
        <v/>
      </c>
      <c r="AI315" s="1865" t="str">
        <f t="shared" si="214"/>
        <v/>
      </c>
      <c r="AJ315" s="1865" t="str">
        <f t="shared" si="214"/>
        <v/>
      </c>
      <c r="AK315" s="4204"/>
      <c r="AL315" s="4207"/>
      <c r="AM315" s="4210"/>
      <c r="AN315" s="4157"/>
      <c r="AO315" s="4155"/>
      <c r="AP315" s="1838"/>
      <c r="AQ315" s="4181"/>
      <c r="AR315" s="4181"/>
    </row>
    <row r="316" spans="2:44" s="1866" customFormat="1" ht="21" customHeight="1">
      <c r="B316" s="1994" t="s">
        <v>2502</v>
      </c>
      <c r="C316" s="1995" t="s">
        <v>2471</v>
      </c>
      <c r="D316" s="1939" t="s">
        <v>2472</v>
      </c>
      <c r="E316" s="1940" t="s">
        <v>2458</v>
      </c>
      <c r="F316" s="1941" t="s">
        <v>2503</v>
      </c>
      <c r="G316" s="1942" t="s">
        <v>2503</v>
      </c>
      <c r="H316" s="1942" t="s">
        <v>2503</v>
      </c>
      <c r="I316" s="1942" t="s">
        <v>2503</v>
      </c>
      <c r="J316" s="1942" t="s">
        <v>2503</v>
      </c>
      <c r="K316" s="1942" t="s">
        <v>2503</v>
      </c>
      <c r="L316" s="1942" t="s">
        <v>2503</v>
      </c>
      <c r="M316" s="1942" t="s">
        <v>2503</v>
      </c>
      <c r="N316" s="1942" t="s">
        <v>2503</v>
      </c>
      <c r="O316" s="1942" t="s">
        <v>2503</v>
      </c>
      <c r="P316" s="1942" t="s">
        <v>2503</v>
      </c>
      <c r="Q316" s="1942" t="s">
        <v>2503</v>
      </c>
      <c r="R316" s="1942" t="s">
        <v>2503</v>
      </c>
      <c r="S316" s="1942" t="s">
        <v>2503</v>
      </c>
      <c r="T316" s="1942" t="s">
        <v>2503</v>
      </c>
      <c r="U316" s="1942" t="s">
        <v>2503</v>
      </c>
      <c r="V316" s="1942" t="s">
        <v>2503</v>
      </c>
      <c r="W316" s="1942" t="s">
        <v>2503</v>
      </c>
      <c r="X316" s="1942" t="s">
        <v>2503</v>
      </c>
      <c r="Y316" s="1942" t="s">
        <v>2503</v>
      </c>
      <c r="Z316" s="1942" t="s">
        <v>2503</v>
      </c>
      <c r="AA316" s="1942" t="s">
        <v>2503</v>
      </c>
      <c r="AB316" s="1942" t="s">
        <v>2503</v>
      </c>
      <c r="AC316" s="1942" t="s">
        <v>2503</v>
      </c>
      <c r="AD316" s="1942" t="s">
        <v>2503</v>
      </c>
      <c r="AE316" s="1942" t="s">
        <v>2503</v>
      </c>
      <c r="AF316" s="1942" t="s">
        <v>2503</v>
      </c>
      <c r="AG316" s="1942" t="s">
        <v>2503</v>
      </c>
      <c r="AH316" s="1942" t="s">
        <v>2503</v>
      </c>
      <c r="AI316" s="1942" t="s">
        <v>2503</v>
      </c>
      <c r="AJ316" s="2015" t="s">
        <v>2503</v>
      </c>
      <c r="AK316" s="4205"/>
      <c r="AL316" s="4208"/>
      <c r="AM316" s="4211"/>
      <c r="AN316" s="1944" t="s">
        <v>2484</v>
      </c>
      <c r="AO316" s="1943" t="s">
        <v>2485</v>
      </c>
      <c r="AP316" s="1838"/>
      <c r="AQ316" s="4182"/>
      <c r="AR316" s="4182"/>
    </row>
    <row r="317" spans="2:44" s="1866" customFormat="1" ht="13.5" customHeight="1">
      <c r="B317" s="4185" t="s">
        <v>2486</v>
      </c>
      <c r="C317" s="4188" t="s">
        <v>2487</v>
      </c>
      <c r="D317" s="1945" t="s">
        <v>2488</v>
      </c>
      <c r="E317" s="1946"/>
      <c r="F317" s="2016"/>
      <c r="G317" s="2003"/>
      <c r="H317" s="2003"/>
      <c r="I317" s="2003"/>
      <c r="J317" s="2003"/>
      <c r="K317" s="2003"/>
      <c r="L317" s="2003"/>
      <c r="M317" s="2003"/>
      <c r="N317" s="2003"/>
      <c r="O317" s="2003"/>
      <c r="P317" s="2003"/>
      <c r="Q317" s="2003"/>
      <c r="R317" s="2003"/>
      <c r="S317" s="2003"/>
      <c r="T317" s="2003"/>
      <c r="U317" s="2003"/>
      <c r="V317" s="2003"/>
      <c r="W317" s="2003"/>
      <c r="X317" s="2003"/>
      <c r="Y317" s="2003"/>
      <c r="Z317" s="2003"/>
      <c r="AA317" s="2003"/>
      <c r="AB317" s="2003"/>
      <c r="AC317" s="2003"/>
      <c r="AD317" s="2003"/>
      <c r="AE317" s="2003"/>
      <c r="AF317" s="2003"/>
      <c r="AG317" s="2003"/>
      <c r="AH317" s="2003"/>
      <c r="AI317" s="2003"/>
      <c r="AJ317" s="2017"/>
      <c r="AK317" s="1950">
        <f>IF(D317="","",COUNT($F$314:$AJ$314)-AL317)</f>
        <v>0</v>
      </c>
      <c r="AL317" s="1951">
        <f>IF(D317="","",AQ317+AR317)</f>
        <v>0</v>
      </c>
      <c r="AM317" s="1951">
        <f>IF(D317="","",COUNTIF(F317:AJ317,"休"))</f>
        <v>0</v>
      </c>
      <c r="AN317" s="1952" t="str">
        <f>IF(D317="","",IFERROR(ROUND(AM317/AK317,3),""))</f>
        <v/>
      </c>
      <c r="AO317" s="4191" t="e">
        <f>ROUND(AVERAGE(AN317:AN332),3)</f>
        <v>#DIV/0!</v>
      </c>
      <c r="AP317" s="1838"/>
      <c r="AQ317" s="1953">
        <f>+COUNTIF(F317:AJ317,"－")</f>
        <v>0</v>
      </c>
      <c r="AR317" s="1953">
        <f>+COUNTIF(F317:AJ317,"外")</f>
        <v>0</v>
      </c>
    </row>
    <row r="318" spans="2:44" s="1866" customFormat="1" ht="13.5" customHeight="1">
      <c r="B318" s="4186"/>
      <c r="C318" s="4189"/>
      <c r="D318" s="1954" t="s">
        <v>2489</v>
      </c>
      <c r="E318" s="1946"/>
      <c r="F318" s="1955"/>
      <c r="G318" s="1956"/>
      <c r="H318" s="1956"/>
      <c r="I318" s="1956"/>
      <c r="J318" s="1956"/>
      <c r="K318" s="1956"/>
      <c r="L318" s="1956"/>
      <c r="M318" s="1956"/>
      <c r="N318" s="1956"/>
      <c r="O318" s="1956"/>
      <c r="P318" s="1956"/>
      <c r="Q318" s="1956"/>
      <c r="R318" s="1956"/>
      <c r="S318" s="1956"/>
      <c r="T318" s="1956"/>
      <c r="U318" s="1956"/>
      <c r="V318" s="1956"/>
      <c r="W318" s="1956"/>
      <c r="X318" s="1956"/>
      <c r="Y318" s="1956"/>
      <c r="Z318" s="1956"/>
      <c r="AA318" s="1956"/>
      <c r="AB318" s="1956"/>
      <c r="AC318" s="1956"/>
      <c r="AD318" s="1956"/>
      <c r="AE318" s="1956"/>
      <c r="AF318" s="1956"/>
      <c r="AG318" s="1956"/>
      <c r="AH318" s="1956"/>
      <c r="AI318" s="1956"/>
      <c r="AJ318" s="2000"/>
      <c r="AK318" s="1950">
        <f>IF(D318="","",COUNT($F$314:$AJ$314)-AL318)</f>
        <v>0</v>
      </c>
      <c r="AL318" s="1951">
        <f t="shared" ref="AL318:AL322" si="215">IF(D318="","",AQ318+AR318)</f>
        <v>0</v>
      </c>
      <c r="AM318" s="1951">
        <f t="shared" ref="AM318:AM322" si="216">IF(D318="","",COUNTIF(F318:AJ318,"休"))</f>
        <v>0</v>
      </c>
      <c r="AN318" s="1952" t="str">
        <f t="shared" ref="AN318:AN322" si="217">IF(D318="","",IFERROR(ROUND(AM318/AK318,3),""))</f>
        <v/>
      </c>
      <c r="AO318" s="4192"/>
      <c r="AP318" s="1838"/>
      <c r="AQ318" s="1953">
        <f>+COUNTIF(F318:AJ318,"－")</f>
        <v>0</v>
      </c>
      <c r="AR318" s="1953">
        <f>+COUNTIF(F318:AJ318,"外")</f>
        <v>0</v>
      </c>
    </row>
    <row r="319" spans="2:44" s="1866" customFormat="1">
      <c r="B319" s="4186"/>
      <c r="C319" s="4189"/>
      <c r="D319" s="1960" t="s">
        <v>2490</v>
      </c>
      <c r="E319" s="1946"/>
      <c r="F319" s="1955"/>
      <c r="G319" s="1956"/>
      <c r="H319" s="1956"/>
      <c r="I319" s="1956"/>
      <c r="J319" s="1956"/>
      <c r="K319" s="1956"/>
      <c r="L319" s="1956"/>
      <c r="M319" s="1956"/>
      <c r="N319" s="1956"/>
      <c r="O319" s="1956"/>
      <c r="P319" s="1956"/>
      <c r="Q319" s="1956"/>
      <c r="R319" s="1956"/>
      <c r="S319" s="1956"/>
      <c r="T319" s="1956"/>
      <c r="U319" s="1956"/>
      <c r="V319" s="1956"/>
      <c r="W319" s="1956"/>
      <c r="X319" s="1956"/>
      <c r="Y319" s="1956"/>
      <c r="Z319" s="1956"/>
      <c r="AA319" s="1956"/>
      <c r="AB319" s="1956"/>
      <c r="AC319" s="1956"/>
      <c r="AD319" s="1956"/>
      <c r="AE319" s="1956"/>
      <c r="AF319" s="1956"/>
      <c r="AG319" s="1956"/>
      <c r="AH319" s="1956"/>
      <c r="AI319" s="1956"/>
      <c r="AJ319" s="2000"/>
      <c r="AK319" s="1950">
        <f>IF(D319="","",COUNT($F$314:$AJ$314)-AL319)</f>
        <v>0</v>
      </c>
      <c r="AL319" s="1951">
        <f t="shared" si="215"/>
        <v>0</v>
      </c>
      <c r="AM319" s="1951">
        <f t="shared" si="216"/>
        <v>0</v>
      </c>
      <c r="AN319" s="1952" t="str">
        <f t="shared" si="217"/>
        <v/>
      </c>
      <c r="AO319" s="4192"/>
      <c r="AP319" s="1838"/>
      <c r="AQ319" s="1953">
        <f>+COUNTIF(F319:AJ319,"－")</f>
        <v>0</v>
      </c>
      <c r="AR319" s="1953">
        <f t="shared" ref="AR319:AR322" si="218">+COUNTIF(F319:AJ319,"外")</f>
        <v>0</v>
      </c>
    </row>
    <row r="320" spans="2:44" s="1866" customFormat="1">
      <c r="B320" s="4186"/>
      <c r="C320" s="4189"/>
      <c r="D320" s="1960" t="s">
        <v>2491</v>
      </c>
      <c r="E320" s="1961"/>
      <c r="F320" s="1955"/>
      <c r="G320" s="1956"/>
      <c r="H320" s="1956"/>
      <c r="I320" s="1956"/>
      <c r="J320" s="1956"/>
      <c r="K320" s="1956"/>
      <c r="L320" s="1956"/>
      <c r="M320" s="1956"/>
      <c r="N320" s="1956"/>
      <c r="O320" s="1956"/>
      <c r="P320" s="1956"/>
      <c r="Q320" s="1956"/>
      <c r="R320" s="1956"/>
      <c r="S320" s="1956"/>
      <c r="T320" s="1956"/>
      <c r="U320" s="1956"/>
      <c r="V320" s="1956"/>
      <c r="W320" s="1956"/>
      <c r="X320" s="1956"/>
      <c r="Y320" s="1956"/>
      <c r="Z320" s="1956"/>
      <c r="AA320" s="1956"/>
      <c r="AB320" s="1956"/>
      <c r="AC320" s="1956"/>
      <c r="AD320" s="1956"/>
      <c r="AE320" s="1956"/>
      <c r="AF320" s="1956"/>
      <c r="AG320" s="1956"/>
      <c r="AH320" s="1956"/>
      <c r="AI320" s="1956"/>
      <c r="AJ320" s="2000"/>
      <c r="AK320" s="1950">
        <f t="shared" ref="AK320:AK322" si="219">IF(D320="","",COUNT($F$314:$AJ$314)-AL320)</f>
        <v>0</v>
      </c>
      <c r="AL320" s="1951">
        <f t="shared" si="215"/>
        <v>0</v>
      </c>
      <c r="AM320" s="1951">
        <f t="shared" si="216"/>
        <v>0</v>
      </c>
      <c r="AN320" s="1952" t="str">
        <f t="shared" si="217"/>
        <v/>
      </c>
      <c r="AO320" s="4192"/>
      <c r="AP320" s="1838"/>
      <c r="AQ320" s="1953">
        <f>+COUNTIF(F320:AJ320,"－")</f>
        <v>0</v>
      </c>
      <c r="AR320" s="1953">
        <f t="shared" si="218"/>
        <v>0</v>
      </c>
    </row>
    <row r="321" spans="2:44" s="1866" customFormat="1">
      <c r="B321" s="4186"/>
      <c r="C321" s="4189"/>
      <c r="D321" s="1960" t="s">
        <v>2492</v>
      </c>
      <c r="E321" s="1946"/>
      <c r="F321" s="1955"/>
      <c r="G321" s="1956"/>
      <c r="H321" s="1956"/>
      <c r="I321" s="1956"/>
      <c r="J321" s="1956"/>
      <c r="K321" s="1956"/>
      <c r="L321" s="1956"/>
      <c r="M321" s="1956"/>
      <c r="N321" s="1956"/>
      <c r="O321" s="1956"/>
      <c r="P321" s="1956"/>
      <c r="Q321" s="1956"/>
      <c r="R321" s="1956"/>
      <c r="S321" s="1956"/>
      <c r="T321" s="1956"/>
      <c r="U321" s="1956"/>
      <c r="V321" s="1956"/>
      <c r="W321" s="1956"/>
      <c r="X321" s="1956"/>
      <c r="Y321" s="1956"/>
      <c r="Z321" s="1956"/>
      <c r="AA321" s="1956"/>
      <c r="AB321" s="1956"/>
      <c r="AC321" s="1956"/>
      <c r="AD321" s="1956"/>
      <c r="AE321" s="1956"/>
      <c r="AF321" s="1956"/>
      <c r="AG321" s="1956"/>
      <c r="AH321" s="1956"/>
      <c r="AI321" s="1956"/>
      <c r="AJ321" s="2000"/>
      <c r="AK321" s="1950">
        <f t="shared" si="219"/>
        <v>0</v>
      </c>
      <c r="AL321" s="1951">
        <f t="shared" si="215"/>
        <v>0</v>
      </c>
      <c r="AM321" s="1951">
        <f t="shared" si="216"/>
        <v>0</v>
      </c>
      <c r="AN321" s="1952" t="str">
        <f t="shared" si="217"/>
        <v/>
      </c>
      <c r="AO321" s="4192"/>
      <c r="AP321" s="1838"/>
      <c r="AQ321" s="1953">
        <f t="shared" ref="AQ321:AQ322" si="220">+COUNTIF(F321:AJ321,"－")</f>
        <v>0</v>
      </c>
      <c r="AR321" s="1953">
        <f t="shared" si="218"/>
        <v>0</v>
      </c>
    </row>
    <row r="322" spans="2:44" s="1866" customFormat="1">
      <c r="B322" s="4187"/>
      <c r="C322" s="4190"/>
      <c r="D322" s="1962">
        <f>E$29</f>
        <v>0</v>
      </c>
      <c r="E322" s="1963"/>
      <c r="F322" s="2018"/>
      <c r="G322" s="2008"/>
      <c r="H322" s="2008"/>
      <c r="I322" s="2008"/>
      <c r="J322" s="2008"/>
      <c r="K322" s="2008"/>
      <c r="L322" s="2008"/>
      <c r="M322" s="2008"/>
      <c r="N322" s="2008"/>
      <c r="O322" s="2008"/>
      <c r="P322" s="2008"/>
      <c r="Q322" s="2008"/>
      <c r="R322" s="2008"/>
      <c r="S322" s="2008"/>
      <c r="T322" s="2008"/>
      <c r="U322" s="2008"/>
      <c r="V322" s="2008"/>
      <c r="W322" s="2008"/>
      <c r="X322" s="2008"/>
      <c r="Y322" s="2008"/>
      <c r="Z322" s="2008"/>
      <c r="AA322" s="2008"/>
      <c r="AB322" s="2008"/>
      <c r="AC322" s="2008"/>
      <c r="AD322" s="2008"/>
      <c r="AE322" s="2008"/>
      <c r="AF322" s="2008"/>
      <c r="AG322" s="2008"/>
      <c r="AH322" s="2008"/>
      <c r="AI322" s="2008"/>
      <c r="AJ322" s="2019"/>
      <c r="AK322" s="1950">
        <f t="shared" si="219"/>
        <v>0</v>
      </c>
      <c r="AL322" s="1951">
        <f t="shared" si="215"/>
        <v>0</v>
      </c>
      <c r="AM322" s="1968">
        <f t="shared" si="216"/>
        <v>0</v>
      </c>
      <c r="AN322" s="1952" t="str">
        <f t="shared" si="217"/>
        <v/>
      </c>
      <c r="AO322" s="4192"/>
      <c r="AP322" s="1838"/>
      <c r="AQ322" s="1953">
        <f t="shared" si="220"/>
        <v>0</v>
      </c>
      <c r="AR322" s="1953">
        <f t="shared" si="218"/>
        <v>0</v>
      </c>
    </row>
    <row r="323" spans="2:44" s="1866" customFormat="1" ht="14.4">
      <c r="B323" s="4185" t="s">
        <v>2493</v>
      </c>
      <c r="C323" s="4188" t="s">
        <v>2494</v>
      </c>
      <c r="D323" s="1939" t="s">
        <v>2472</v>
      </c>
      <c r="E323" s="1969" t="s">
        <v>2458</v>
      </c>
      <c r="F323" s="1941" t="s">
        <v>2504</v>
      </c>
      <c r="G323" s="1942" t="s">
        <v>2504</v>
      </c>
      <c r="H323" s="1942" t="s">
        <v>2504</v>
      </c>
      <c r="I323" s="1942" t="s">
        <v>2504</v>
      </c>
      <c r="J323" s="1942" t="s">
        <v>2504</v>
      </c>
      <c r="K323" s="1942" t="s">
        <v>2504</v>
      </c>
      <c r="L323" s="1942" t="s">
        <v>2504</v>
      </c>
      <c r="M323" s="1942" t="s">
        <v>2504</v>
      </c>
      <c r="N323" s="1942" t="s">
        <v>2504</v>
      </c>
      <c r="O323" s="1942" t="s">
        <v>2504</v>
      </c>
      <c r="P323" s="1942" t="s">
        <v>2504</v>
      </c>
      <c r="Q323" s="1942" t="s">
        <v>2504</v>
      </c>
      <c r="R323" s="1942" t="s">
        <v>2504</v>
      </c>
      <c r="S323" s="1942" t="s">
        <v>2504</v>
      </c>
      <c r="T323" s="1942" t="s">
        <v>2504</v>
      </c>
      <c r="U323" s="1942" t="s">
        <v>2504</v>
      </c>
      <c r="V323" s="1942" t="s">
        <v>2504</v>
      </c>
      <c r="W323" s="1942" t="s">
        <v>2504</v>
      </c>
      <c r="X323" s="1942" t="s">
        <v>2504</v>
      </c>
      <c r="Y323" s="1942" t="s">
        <v>2504</v>
      </c>
      <c r="Z323" s="1942" t="s">
        <v>2504</v>
      </c>
      <c r="AA323" s="1942" t="s">
        <v>2504</v>
      </c>
      <c r="AB323" s="1942" t="s">
        <v>2504</v>
      </c>
      <c r="AC323" s="1942" t="s">
        <v>2504</v>
      </c>
      <c r="AD323" s="1942" t="s">
        <v>2504</v>
      </c>
      <c r="AE323" s="1942" t="s">
        <v>2504</v>
      </c>
      <c r="AF323" s="1942" t="s">
        <v>2504</v>
      </c>
      <c r="AG323" s="1942" t="s">
        <v>2504</v>
      </c>
      <c r="AH323" s="1942" t="s">
        <v>2504</v>
      </c>
      <c r="AI323" s="1942" t="s">
        <v>2504</v>
      </c>
      <c r="AJ323" s="2015" t="s">
        <v>2504</v>
      </c>
      <c r="AK323" s="1971"/>
      <c r="AL323" s="1953"/>
      <c r="AM323" s="1972"/>
      <c r="AN323" s="1973"/>
      <c r="AO323" s="4192"/>
      <c r="AP323" s="1838"/>
      <c r="AQ323" s="1893"/>
      <c r="AR323" s="1893"/>
    </row>
    <row r="324" spans="2:44" s="1866" customFormat="1">
      <c r="B324" s="4186"/>
      <c r="C324" s="4189"/>
      <c r="D324" s="1974" t="s">
        <v>2488</v>
      </c>
      <c r="E324" s="1946"/>
      <c r="F324" s="2007"/>
      <c r="G324" s="1966"/>
      <c r="H324" s="1966"/>
      <c r="I324" s="1966"/>
      <c r="J324" s="1966"/>
      <c r="K324" s="1966"/>
      <c r="L324" s="1966"/>
      <c r="M324" s="1966"/>
      <c r="N324" s="1966"/>
      <c r="O324" s="1966"/>
      <c r="P324" s="1966"/>
      <c r="Q324" s="1966"/>
      <c r="R324" s="1966"/>
      <c r="S324" s="1966"/>
      <c r="T324" s="1966"/>
      <c r="U324" s="1966"/>
      <c r="V324" s="1966"/>
      <c r="W324" s="1966"/>
      <c r="X324" s="1966"/>
      <c r="Y324" s="1966"/>
      <c r="Z324" s="1966"/>
      <c r="AA324" s="1966"/>
      <c r="AB324" s="1966"/>
      <c r="AC324" s="1966"/>
      <c r="AD324" s="1966"/>
      <c r="AE324" s="1966"/>
      <c r="AF324" s="1966"/>
      <c r="AG324" s="1966"/>
      <c r="AH324" s="1966"/>
      <c r="AI324" s="1966"/>
      <c r="AJ324" s="2020"/>
      <c r="AK324" s="1950">
        <f>IF(D324="","",COUNT($F$314:$AJ$314)-AL324)</f>
        <v>0</v>
      </c>
      <c r="AL324" s="1951">
        <f>IF(D324="","",AQ324+AR324)</f>
        <v>0</v>
      </c>
      <c r="AM324" s="1951">
        <f>IF(D324="","",COUNTIF(F324:AJ324,"休"))</f>
        <v>0</v>
      </c>
      <c r="AN324" s="1952" t="str">
        <f>IF(D324="","",IFERROR(ROUND(AM324/AK324,3),""))</f>
        <v/>
      </c>
      <c r="AO324" s="4192"/>
      <c r="AP324" s="1838"/>
      <c r="AQ324" s="1953">
        <f>+COUNTIF(F324:AJ324,"－")</f>
        <v>0</v>
      </c>
      <c r="AR324" s="1953">
        <f>+COUNTIF(F324:AJ324,"外")</f>
        <v>0</v>
      </c>
    </row>
    <row r="325" spans="2:44" s="1866" customFormat="1">
      <c r="B325" s="4186"/>
      <c r="C325" s="4189"/>
      <c r="D325" s="1954" t="s">
        <v>2489</v>
      </c>
      <c r="E325" s="1975"/>
      <c r="F325" s="1955"/>
      <c r="G325" s="1956"/>
      <c r="H325" s="1956"/>
      <c r="I325" s="1956"/>
      <c r="J325" s="1956"/>
      <c r="K325" s="1956"/>
      <c r="L325" s="1956"/>
      <c r="M325" s="1956"/>
      <c r="N325" s="1956"/>
      <c r="O325" s="1956"/>
      <c r="P325" s="1956"/>
      <c r="Q325" s="1956"/>
      <c r="R325" s="1956"/>
      <c r="S325" s="1956"/>
      <c r="T325" s="1956"/>
      <c r="U325" s="1956"/>
      <c r="V325" s="1956"/>
      <c r="W325" s="1956"/>
      <c r="X325" s="1956"/>
      <c r="Y325" s="1956"/>
      <c r="Z325" s="1956"/>
      <c r="AA325" s="1956"/>
      <c r="AB325" s="1956"/>
      <c r="AC325" s="1956"/>
      <c r="AD325" s="1956"/>
      <c r="AE325" s="1956"/>
      <c r="AF325" s="1956"/>
      <c r="AG325" s="1956"/>
      <c r="AH325" s="1956"/>
      <c r="AI325" s="1956"/>
      <c r="AJ325" s="2000"/>
      <c r="AK325" s="1950">
        <f>IF(D325="","",COUNT($F$314:$AJ$314)-AL325)</f>
        <v>0</v>
      </c>
      <c r="AL325" s="1951">
        <f t="shared" ref="AL325:AL327" si="221">IF(D325="","",AQ325+AR325)</f>
        <v>0</v>
      </c>
      <c r="AM325" s="1951">
        <f t="shared" ref="AM325:AM327" si="222">IF(D325="","",COUNTIF(F325:AJ325,"休"))</f>
        <v>0</v>
      </c>
      <c r="AN325" s="1952" t="str">
        <f t="shared" ref="AN325:AN327" si="223">IF(D325="","",IFERROR(ROUND(AM325/AK325,3),""))</f>
        <v/>
      </c>
      <c r="AO325" s="4192"/>
      <c r="AP325" s="1838"/>
      <c r="AQ325" s="1953">
        <f>+COUNTIF(F325:AJ325,"－")</f>
        <v>0</v>
      </c>
      <c r="AR325" s="1953">
        <f>+COUNTIF(F325:AJ325,"外")</f>
        <v>0</v>
      </c>
    </row>
    <row r="326" spans="2:44" s="1866" customFormat="1">
      <c r="B326" s="4186"/>
      <c r="C326" s="4189"/>
      <c r="D326" s="1838"/>
      <c r="E326" s="1975"/>
      <c r="F326" s="1955"/>
      <c r="G326" s="1956"/>
      <c r="H326" s="1956"/>
      <c r="I326" s="1956"/>
      <c r="J326" s="1956"/>
      <c r="K326" s="1956"/>
      <c r="L326" s="1956"/>
      <c r="M326" s="1956"/>
      <c r="N326" s="1956"/>
      <c r="O326" s="1956"/>
      <c r="P326" s="1956"/>
      <c r="Q326" s="1956"/>
      <c r="R326" s="1956"/>
      <c r="S326" s="1956"/>
      <c r="T326" s="1956"/>
      <c r="U326" s="1956"/>
      <c r="V326" s="1956"/>
      <c r="W326" s="1956"/>
      <c r="X326" s="1956"/>
      <c r="Y326" s="1956"/>
      <c r="Z326" s="1956"/>
      <c r="AA326" s="1956"/>
      <c r="AB326" s="1956"/>
      <c r="AC326" s="1956"/>
      <c r="AD326" s="1956"/>
      <c r="AE326" s="1956"/>
      <c r="AF326" s="1956"/>
      <c r="AG326" s="1956"/>
      <c r="AH326" s="1956"/>
      <c r="AI326" s="1956"/>
      <c r="AJ326" s="2000"/>
      <c r="AK326" s="1950" t="str">
        <f>IF(D326="","",COUNT($F$314:$AJ$314)-AL326)</f>
        <v/>
      </c>
      <c r="AL326" s="1951" t="str">
        <f t="shared" si="221"/>
        <v/>
      </c>
      <c r="AM326" s="1951" t="str">
        <f t="shared" si="222"/>
        <v/>
      </c>
      <c r="AN326" s="1952" t="str">
        <f t="shared" si="223"/>
        <v/>
      </c>
      <c r="AO326" s="4192"/>
      <c r="AP326" s="1838"/>
      <c r="AQ326" s="1953">
        <f>+COUNTIF(F326:AJ326,"－")</f>
        <v>0</v>
      </c>
      <c r="AR326" s="1953">
        <f>+COUNTIF(F326:AJ326,"外")</f>
        <v>0</v>
      </c>
    </row>
    <row r="327" spans="2:44" s="1866" customFormat="1">
      <c r="B327" s="4186"/>
      <c r="C327" s="4190"/>
      <c r="D327" s="1976"/>
      <c r="E327" s="1977"/>
      <c r="F327" s="2018"/>
      <c r="G327" s="2008"/>
      <c r="H327" s="2008"/>
      <c r="I327" s="2008"/>
      <c r="J327" s="2008"/>
      <c r="K327" s="2008"/>
      <c r="L327" s="2008"/>
      <c r="M327" s="2008"/>
      <c r="N327" s="2008"/>
      <c r="O327" s="2008"/>
      <c r="P327" s="2008"/>
      <c r="Q327" s="2008"/>
      <c r="R327" s="2008"/>
      <c r="S327" s="2008"/>
      <c r="T327" s="2008"/>
      <c r="U327" s="2008"/>
      <c r="V327" s="2008"/>
      <c r="W327" s="2008"/>
      <c r="X327" s="2008"/>
      <c r="Y327" s="2008"/>
      <c r="Z327" s="2008"/>
      <c r="AA327" s="2008"/>
      <c r="AB327" s="2008"/>
      <c r="AC327" s="2008"/>
      <c r="AD327" s="2008"/>
      <c r="AE327" s="2008"/>
      <c r="AF327" s="2008"/>
      <c r="AG327" s="2008"/>
      <c r="AH327" s="2008"/>
      <c r="AI327" s="2008"/>
      <c r="AJ327" s="2019"/>
      <c r="AK327" s="1950" t="str">
        <f t="shared" ref="AK327" si="224">IF(D327="","",COUNT($F$314:$AJ$314)-AL327)</f>
        <v/>
      </c>
      <c r="AL327" s="1951" t="str">
        <f t="shared" si="221"/>
        <v/>
      </c>
      <c r="AM327" s="1951" t="str">
        <f t="shared" si="222"/>
        <v/>
      </c>
      <c r="AN327" s="1952" t="str">
        <f t="shared" si="223"/>
        <v/>
      </c>
      <c r="AO327" s="4192"/>
      <c r="AP327" s="1838"/>
      <c r="AQ327" s="1953">
        <f>+COUNTIF(F327:AJ327,"－")</f>
        <v>0</v>
      </c>
      <c r="AR327" s="1953">
        <f>+COUNTIF(F327:AJ327,"外")</f>
        <v>0</v>
      </c>
    </row>
    <row r="328" spans="2:44" s="1866" customFormat="1" ht="14.4">
      <c r="B328" s="4186"/>
      <c r="C328" s="4188" t="s">
        <v>2495</v>
      </c>
      <c r="D328" s="1939" t="s">
        <v>2472</v>
      </c>
      <c r="E328" s="1979" t="s">
        <v>2458</v>
      </c>
      <c r="F328" s="1941" t="s">
        <v>2503</v>
      </c>
      <c r="G328" s="1942" t="s">
        <v>2503</v>
      </c>
      <c r="H328" s="1942" t="s">
        <v>2503</v>
      </c>
      <c r="I328" s="1942" t="s">
        <v>2503</v>
      </c>
      <c r="J328" s="1942" t="s">
        <v>2503</v>
      </c>
      <c r="K328" s="1942" t="s">
        <v>2503</v>
      </c>
      <c r="L328" s="1942" t="s">
        <v>2503</v>
      </c>
      <c r="M328" s="1942" t="s">
        <v>2503</v>
      </c>
      <c r="N328" s="1942" t="s">
        <v>2503</v>
      </c>
      <c r="O328" s="1942" t="s">
        <v>2503</v>
      </c>
      <c r="P328" s="1942" t="s">
        <v>2503</v>
      </c>
      <c r="Q328" s="1942" t="s">
        <v>2503</v>
      </c>
      <c r="R328" s="1942" t="s">
        <v>2503</v>
      </c>
      <c r="S328" s="1942" t="s">
        <v>2503</v>
      </c>
      <c r="T328" s="1942" t="s">
        <v>2503</v>
      </c>
      <c r="U328" s="1942" t="s">
        <v>2503</v>
      </c>
      <c r="V328" s="1942" t="s">
        <v>2503</v>
      </c>
      <c r="W328" s="1942" t="s">
        <v>2503</v>
      </c>
      <c r="X328" s="1942" t="s">
        <v>2503</v>
      </c>
      <c r="Y328" s="1942" t="s">
        <v>2503</v>
      </c>
      <c r="Z328" s="1942" t="s">
        <v>2503</v>
      </c>
      <c r="AA328" s="1942" t="s">
        <v>2503</v>
      </c>
      <c r="AB328" s="1942" t="s">
        <v>2503</v>
      </c>
      <c r="AC328" s="1942" t="s">
        <v>2503</v>
      </c>
      <c r="AD328" s="1942" t="s">
        <v>2503</v>
      </c>
      <c r="AE328" s="1942" t="s">
        <v>2503</v>
      </c>
      <c r="AF328" s="1942" t="s">
        <v>2503</v>
      </c>
      <c r="AG328" s="1942" t="s">
        <v>2503</v>
      </c>
      <c r="AH328" s="1942" t="s">
        <v>2503</v>
      </c>
      <c r="AI328" s="1942" t="s">
        <v>2503</v>
      </c>
      <c r="AJ328" s="2015" t="s">
        <v>2503</v>
      </c>
      <c r="AK328" s="1971"/>
      <c r="AL328" s="1953"/>
      <c r="AM328" s="1980"/>
      <c r="AN328" s="1973"/>
      <c r="AO328" s="4192"/>
      <c r="AP328" s="1838"/>
      <c r="AQ328" s="1893"/>
      <c r="AR328" s="1893"/>
    </row>
    <row r="329" spans="2:44" s="1866" customFormat="1">
      <c r="B329" s="4186"/>
      <c r="C329" s="4189"/>
      <c r="D329" s="1981" t="s">
        <v>2489</v>
      </c>
      <c r="E329" s="1946"/>
      <c r="F329" s="2007"/>
      <c r="G329" s="1966"/>
      <c r="H329" s="1966"/>
      <c r="I329" s="1966"/>
      <c r="J329" s="1966"/>
      <c r="K329" s="1966"/>
      <c r="L329" s="1966"/>
      <c r="M329" s="1966"/>
      <c r="N329" s="1966"/>
      <c r="O329" s="1966"/>
      <c r="P329" s="1966"/>
      <c r="Q329" s="1966"/>
      <c r="R329" s="1966"/>
      <c r="S329" s="1966"/>
      <c r="T329" s="1966"/>
      <c r="U329" s="1966"/>
      <c r="V329" s="1966"/>
      <c r="W329" s="1966"/>
      <c r="X329" s="1966"/>
      <c r="Y329" s="1966"/>
      <c r="Z329" s="1966"/>
      <c r="AA329" s="1966"/>
      <c r="AB329" s="1966"/>
      <c r="AC329" s="1966"/>
      <c r="AD329" s="1966"/>
      <c r="AE329" s="1966"/>
      <c r="AF329" s="1966"/>
      <c r="AG329" s="1966"/>
      <c r="AH329" s="1966"/>
      <c r="AI329" s="1966"/>
      <c r="AJ329" s="2020"/>
      <c r="AK329" s="1950">
        <f>IF(D329="","",COUNT($F$314:$AJ$314)-AL329)</f>
        <v>0</v>
      </c>
      <c r="AL329" s="1951">
        <f>IF(D329="","",AQ329+AR329)</f>
        <v>0</v>
      </c>
      <c r="AM329" s="1951">
        <f>IF(D329="","",COUNTIF(F329:AJ329,"休"))</f>
        <v>0</v>
      </c>
      <c r="AN329" s="1952" t="str">
        <f>IF(D329="","",IFERROR(ROUND(AM329/AK329,3),""))</f>
        <v/>
      </c>
      <c r="AO329" s="4192"/>
      <c r="AP329" s="1838"/>
      <c r="AQ329" s="1953">
        <f>+COUNTIF(F329:AJ329,"－")</f>
        <v>0</v>
      </c>
      <c r="AR329" s="1953">
        <f>+COUNTIF(F329:AJ329,"外")</f>
        <v>0</v>
      </c>
    </row>
    <row r="330" spans="2:44" s="1866" customFormat="1">
      <c r="B330" s="4186"/>
      <c r="C330" s="4189"/>
      <c r="D330" s="1838"/>
      <c r="E330" s="1975"/>
      <c r="F330" s="1955"/>
      <c r="G330" s="1956"/>
      <c r="H330" s="1956"/>
      <c r="I330" s="1956"/>
      <c r="J330" s="1956"/>
      <c r="K330" s="1956"/>
      <c r="L330" s="1956"/>
      <c r="M330" s="1956"/>
      <c r="N330" s="1956"/>
      <c r="O330" s="1956"/>
      <c r="P330" s="1956"/>
      <c r="Q330" s="1956"/>
      <c r="R330" s="1956"/>
      <c r="S330" s="1956"/>
      <c r="T330" s="1956"/>
      <c r="U330" s="1956"/>
      <c r="V330" s="1956"/>
      <c r="W330" s="1956"/>
      <c r="X330" s="1956"/>
      <c r="Y330" s="1956"/>
      <c r="Z330" s="1956"/>
      <c r="AA330" s="1956"/>
      <c r="AB330" s="1956"/>
      <c r="AC330" s="1956"/>
      <c r="AD330" s="1956"/>
      <c r="AE330" s="1956"/>
      <c r="AF330" s="1956"/>
      <c r="AG330" s="1956"/>
      <c r="AH330" s="1956"/>
      <c r="AI330" s="1956"/>
      <c r="AJ330" s="2000"/>
      <c r="AK330" s="1950" t="str">
        <f t="shared" ref="AK330:AK332" si="225">IF(D330="","",COUNT($F$314:$AJ$314)-AL330)</f>
        <v/>
      </c>
      <c r="AL330" s="1951" t="str">
        <f t="shared" ref="AL330:AL332" si="226">IF(D330="","",AQ330+AR330)</f>
        <v/>
      </c>
      <c r="AM330" s="1951" t="str">
        <f t="shared" ref="AM330:AM332" si="227">IF(D330="","",COUNTIF(F330:AJ330,"休"))</f>
        <v/>
      </c>
      <c r="AN330" s="1952" t="str">
        <f t="shared" ref="AN330:AN332" si="228">IF(D330="","",IFERROR(ROUND(AM330/AK330,3),""))</f>
        <v/>
      </c>
      <c r="AO330" s="4192"/>
      <c r="AP330" s="1838"/>
      <c r="AQ330" s="1953">
        <f>+COUNTIF(F330:AJ330,"－")</f>
        <v>0</v>
      </c>
      <c r="AR330" s="1953">
        <f>+COUNTIF(F330:AJ330,"外")</f>
        <v>0</v>
      </c>
    </row>
    <row r="331" spans="2:44" s="1866" customFormat="1">
      <c r="B331" s="4186"/>
      <c r="C331" s="4189"/>
      <c r="D331" s="1983"/>
      <c r="E331" s="1975"/>
      <c r="F331" s="1955"/>
      <c r="G331" s="1956"/>
      <c r="H331" s="1956"/>
      <c r="I331" s="1956"/>
      <c r="J331" s="1956"/>
      <c r="K331" s="1956"/>
      <c r="L331" s="1956"/>
      <c r="M331" s="1956"/>
      <c r="N331" s="1956"/>
      <c r="O331" s="1956"/>
      <c r="P331" s="1956"/>
      <c r="Q331" s="1956"/>
      <c r="R331" s="1956"/>
      <c r="S331" s="1956"/>
      <c r="T331" s="1956"/>
      <c r="U331" s="1956"/>
      <c r="V331" s="1956"/>
      <c r="W331" s="1956"/>
      <c r="X331" s="1956"/>
      <c r="Y331" s="1956"/>
      <c r="Z331" s="1956"/>
      <c r="AA331" s="1956"/>
      <c r="AB331" s="1956"/>
      <c r="AC331" s="1956"/>
      <c r="AD331" s="1956"/>
      <c r="AE331" s="1956"/>
      <c r="AF331" s="1956"/>
      <c r="AG331" s="1956"/>
      <c r="AH331" s="1956"/>
      <c r="AI331" s="1956"/>
      <c r="AJ331" s="2000"/>
      <c r="AK331" s="1950" t="str">
        <f>IF(D331="","",COUNT($F$314:$AJ$314)-AL331)</f>
        <v/>
      </c>
      <c r="AL331" s="1951" t="str">
        <f t="shared" si="226"/>
        <v/>
      </c>
      <c r="AM331" s="1951" t="str">
        <f t="shared" si="227"/>
        <v/>
      </c>
      <c r="AN331" s="1952" t="str">
        <f t="shared" si="228"/>
        <v/>
      </c>
      <c r="AO331" s="4192"/>
      <c r="AP331" s="1838"/>
      <c r="AQ331" s="1953">
        <f>+COUNTIF(F331:AJ331,"－")</f>
        <v>0</v>
      </c>
      <c r="AR331" s="1953">
        <f>+COUNTIF(F331:AJ331,"外")</f>
        <v>0</v>
      </c>
    </row>
    <row r="332" spans="2:44" s="1866" customFormat="1" ht="13.8" thickBot="1">
      <c r="B332" s="4187"/>
      <c r="C332" s="4190"/>
      <c r="D332" s="1976"/>
      <c r="E332" s="1977"/>
      <c r="F332" s="201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19"/>
      <c r="AK332" s="1986" t="str">
        <f t="shared" si="225"/>
        <v/>
      </c>
      <c r="AL332" s="1968" t="str">
        <f t="shared" si="226"/>
        <v/>
      </c>
      <c r="AM332" s="1968" t="str">
        <f t="shared" si="227"/>
        <v/>
      </c>
      <c r="AN332" s="1952" t="str">
        <f t="shared" si="228"/>
        <v/>
      </c>
      <c r="AO332" s="4193"/>
      <c r="AP332" s="1838"/>
      <c r="AQ332" s="1953">
        <f>+COUNTIF(F332:AJ332,"－")</f>
        <v>0</v>
      </c>
      <c r="AR332" s="1953">
        <f>+COUNTIF(F332:AJ332,"外")</f>
        <v>0</v>
      </c>
    </row>
    <row r="333" spans="2:44" ht="13.8" thickBot="1">
      <c r="B333" s="1988"/>
      <c r="C333" s="1989"/>
      <c r="D333" s="1983"/>
      <c r="E333" s="1854"/>
      <c r="F333" s="1949"/>
      <c r="G333" s="1949"/>
      <c r="H333" s="1949"/>
      <c r="I333" s="1949"/>
      <c r="J333" s="1949"/>
      <c r="K333" s="1949"/>
      <c r="L333" s="1949"/>
      <c r="M333" s="1949"/>
      <c r="N333" s="1949"/>
      <c r="O333" s="1949"/>
      <c r="P333" s="1949"/>
      <c r="Q333" s="1949"/>
      <c r="R333" s="1949"/>
      <c r="S333" s="1949"/>
      <c r="T333" s="1949"/>
      <c r="U333" s="1949"/>
      <c r="V333" s="1949"/>
      <c r="W333" s="1949"/>
      <c r="X333" s="1949"/>
      <c r="Y333" s="1949"/>
      <c r="Z333" s="1949"/>
      <c r="AA333" s="1949"/>
      <c r="AB333" s="1949"/>
      <c r="AC333" s="1949"/>
      <c r="AD333" s="1949"/>
      <c r="AE333" s="1949"/>
      <c r="AF333" s="1949"/>
      <c r="AG333" s="1949"/>
      <c r="AH333" s="1949"/>
      <c r="AI333" s="1949"/>
      <c r="AJ333" s="1949"/>
      <c r="AK333" s="1990"/>
      <c r="AL333" s="1991"/>
      <c r="AN333" s="1992" t="s">
        <v>2459</v>
      </c>
      <c r="AO333" s="1993" t="e">
        <f>IF(AO317&gt;=0.285,"OK","NG")</f>
        <v>#DIV/0!</v>
      </c>
      <c r="AQ333" s="1991"/>
      <c r="AR333" s="1991"/>
    </row>
    <row r="334" spans="2:44">
      <c r="B334" s="1988"/>
      <c r="C334" s="1989"/>
      <c r="D334" s="1983"/>
      <c r="E334" s="1854"/>
      <c r="F334" s="1949"/>
      <c r="G334" s="1949"/>
      <c r="H334" s="1949"/>
      <c r="I334" s="1949"/>
      <c r="J334" s="1949"/>
      <c r="K334" s="1949"/>
      <c r="L334" s="1949"/>
      <c r="M334" s="1949"/>
      <c r="N334" s="1949"/>
      <c r="O334" s="1949"/>
      <c r="P334" s="1949"/>
      <c r="Q334" s="1949"/>
      <c r="R334" s="1949"/>
      <c r="S334" s="1949"/>
      <c r="T334" s="1949"/>
      <c r="U334" s="1949"/>
      <c r="V334" s="1949"/>
      <c r="W334" s="1949"/>
      <c r="X334" s="1949"/>
      <c r="Y334" s="1949"/>
      <c r="Z334" s="1949"/>
      <c r="AA334" s="1949"/>
      <c r="AB334" s="1949"/>
      <c r="AC334" s="1949"/>
      <c r="AD334" s="1949"/>
      <c r="AE334" s="1949"/>
      <c r="AF334" s="1949"/>
      <c r="AG334" s="1949"/>
      <c r="AH334" s="1949"/>
      <c r="AI334" s="1949"/>
      <c r="AJ334" s="1949"/>
      <c r="AK334" s="1990"/>
      <c r="AL334" s="1991"/>
      <c r="AN334" s="2014"/>
      <c r="AO334" s="1952"/>
      <c r="AQ334" s="1991"/>
      <c r="AR334" s="1991"/>
    </row>
    <row r="335" spans="2:44" hidden="1">
      <c r="F335" s="1836" t="e">
        <f>YEAR(F338)</f>
        <v>#VALUE!</v>
      </c>
      <c r="G335" s="1836" t="e">
        <f>MONTH(F338)</f>
        <v>#VALUE!</v>
      </c>
    </row>
    <row r="336" spans="2:44" ht="13.5" customHeight="1">
      <c r="B336" s="4194"/>
      <c r="C336" s="4195"/>
      <c r="D336" s="4196"/>
      <c r="E336" s="1840" t="s">
        <v>2454</v>
      </c>
      <c r="F336" s="4126" t="e">
        <f>F338</f>
        <v>#VALUE!</v>
      </c>
      <c r="G336" s="4088"/>
      <c r="H336" s="4088"/>
      <c r="I336" s="4088"/>
      <c r="J336" s="4088"/>
      <c r="K336" s="4088"/>
      <c r="L336" s="4088"/>
      <c r="M336" s="4088"/>
      <c r="N336" s="4088"/>
      <c r="O336" s="4088"/>
      <c r="P336" s="4088"/>
      <c r="Q336" s="4088"/>
      <c r="R336" s="4088"/>
      <c r="S336" s="4088"/>
      <c r="T336" s="4088"/>
      <c r="U336" s="4088"/>
      <c r="V336" s="4088"/>
      <c r="W336" s="4088"/>
      <c r="X336" s="4088"/>
      <c r="Y336" s="4088"/>
      <c r="Z336" s="4088"/>
      <c r="AA336" s="4088"/>
      <c r="AB336" s="4088"/>
      <c r="AC336" s="4088"/>
      <c r="AD336" s="4088"/>
      <c r="AE336" s="4088"/>
      <c r="AF336" s="4088"/>
      <c r="AG336" s="4088"/>
      <c r="AH336" s="4088"/>
      <c r="AI336" s="4088"/>
      <c r="AJ336" s="4088"/>
      <c r="AK336" s="4203" t="s">
        <v>2496</v>
      </c>
      <c r="AL336" s="4206" t="s">
        <v>2497</v>
      </c>
      <c r="AM336" s="4209" t="s">
        <v>2474</v>
      </c>
      <c r="AN336" s="4157" t="s">
        <v>2498</v>
      </c>
      <c r="AO336" s="4155" t="s">
        <v>2499</v>
      </c>
      <c r="AQ336" s="4181" t="s">
        <v>2500</v>
      </c>
      <c r="AR336" s="4181" t="s">
        <v>2501</v>
      </c>
    </row>
    <row r="337" spans="2:44" hidden="1">
      <c r="B337" s="4197"/>
      <c r="C337" s="4198"/>
      <c r="D337" s="4199"/>
      <c r="E337" s="1884"/>
      <c r="F337" s="1862" t="e">
        <f>DATE($F335,$G335,1)</f>
        <v>#VALUE!</v>
      </c>
      <c r="G337" s="1862" t="e">
        <f t="shared" ref="G337:AJ337" si="229">F337+1</f>
        <v>#VALUE!</v>
      </c>
      <c r="H337" s="1862" t="e">
        <f t="shared" si="229"/>
        <v>#VALUE!</v>
      </c>
      <c r="I337" s="1862" t="e">
        <f t="shared" si="229"/>
        <v>#VALUE!</v>
      </c>
      <c r="J337" s="1862" t="e">
        <f t="shared" si="229"/>
        <v>#VALUE!</v>
      </c>
      <c r="K337" s="1862" t="e">
        <f t="shared" si="229"/>
        <v>#VALUE!</v>
      </c>
      <c r="L337" s="1862" t="e">
        <f t="shared" si="229"/>
        <v>#VALUE!</v>
      </c>
      <c r="M337" s="1862" t="e">
        <f t="shared" si="229"/>
        <v>#VALUE!</v>
      </c>
      <c r="N337" s="1862" t="e">
        <f t="shared" si="229"/>
        <v>#VALUE!</v>
      </c>
      <c r="O337" s="1862" t="e">
        <f t="shared" si="229"/>
        <v>#VALUE!</v>
      </c>
      <c r="P337" s="1862" t="e">
        <f t="shared" si="229"/>
        <v>#VALUE!</v>
      </c>
      <c r="Q337" s="1862" t="e">
        <f t="shared" si="229"/>
        <v>#VALUE!</v>
      </c>
      <c r="R337" s="1862" t="e">
        <f t="shared" si="229"/>
        <v>#VALUE!</v>
      </c>
      <c r="S337" s="1862" t="e">
        <f t="shared" si="229"/>
        <v>#VALUE!</v>
      </c>
      <c r="T337" s="1862" t="e">
        <f t="shared" si="229"/>
        <v>#VALUE!</v>
      </c>
      <c r="U337" s="1862" t="e">
        <f t="shared" si="229"/>
        <v>#VALUE!</v>
      </c>
      <c r="V337" s="1862" t="e">
        <f t="shared" si="229"/>
        <v>#VALUE!</v>
      </c>
      <c r="W337" s="1862" t="e">
        <f t="shared" si="229"/>
        <v>#VALUE!</v>
      </c>
      <c r="X337" s="1862" t="e">
        <f t="shared" si="229"/>
        <v>#VALUE!</v>
      </c>
      <c r="Y337" s="1862" t="e">
        <f t="shared" si="229"/>
        <v>#VALUE!</v>
      </c>
      <c r="Z337" s="1862" t="e">
        <f t="shared" si="229"/>
        <v>#VALUE!</v>
      </c>
      <c r="AA337" s="1862" t="e">
        <f t="shared" si="229"/>
        <v>#VALUE!</v>
      </c>
      <c r="AB337" s="1862" t="e">
        <f t="shared" si="229"/>
        <v>#VALUE!</v>
      </c>
      <c r="AC337" s="1862" t="e">
        <f t="shared" si="229"/>
        <v>#VALUE!</v>
      </c>
      <c r="AD337" s="1862" t="e">
        <f t="shared" si="229"/>
        <v>#VALUE!</v>
      </c>
      <c r="AE337" s="1862" t="e">
        <f t="shared" si="229"/>
        <v>#VALUE!</v>
      </c>
      <c r="AF337" s="1862" t="e">
        <f t="shared" si="229"/>
        <v>#VALUE!</v>
      </c>
      <c r="AG337" s="1862" t="e">
        <f t="shared" si="229"/>
        <v>#VALUE!</v>
      </c>
      <c r="AH337" s="1862" t="e">
        <f t="shared" si="229"/>
        <v>#VALUE!</v>
      </c>
      <c r="AI337" s="1862" t="e">
        <f t="shared" si="229"/>
        <v>#VALUE!</v>
      </c>
      <c r="AJ337" s="1862" t="e">
        <f t="shared" si="229"/>
        <v>#VALUE!</v>
      </c>
      <c r="AK337" s="4204"/>
      <c r="AL337" s="4207"/>
      <c r="AM337" s="4210"/>
      <c r="AN337" s="4157"/>
      <c r="AO337" s="4155"/>
      <c r="AQ337" s="4181"/>
      <c r="AR337" s="4181"/>
    </row>
    <row r="338" spans="2:44">
      <c r="B338" s="4197"/>
      <c r="C338" s="4198"/>
      <c r="D338" s="4199"/>
      <c r="E338" s="1887" t="s">
        <v>2455</v>
      </c>
      <c r="F338" s="1888" t="e">
        <f>IF(EDATE(F313,1)&gt;$F$7,"",EDATE(F313,1))</f>
        <v>#VALUE!</v>
      </c>
      <c r="G338" s="1862" t="e">
        <f t="shared" ref="G338:AJ338" si="230">IF(G337&gt;$F$7,"",IF(F338=EOMONTH(DATE($F335,$G335,1),0),"",IF(F338="","",F338+1)))</f>
        <v>#VALUE!</v>
      </c>
      <c r="H338" s="1862" t="e">
        <f t="shared" si="230"/>
        <v>#VALUE!</v>
      </c>
      <c r="I338" s="1862" t="e">
        <f t="shared" si="230"/>
        <v>#VALUE!</v>
      </c>
      <c r="J338" s="1862" t="e">
        <f t="shared" si="230"/>
        <v>#VALUE!</v>
      </c>
      <c r="K338" s="1862" t="e">
        <f t="shared" si="230"/>
        <v>#VALUE!</v>
      </c>
      <c r="L338" s="1862" t="e">
        <f t="shared" si="230"/>
        <v>#VALUE!</v>
      </c>
      <c r="M338" s="1862" t="e">
        <f t="shared" si="230"/>
        <v>#VALUE!</v>
      </c>
      <c r="N338" s="1862" t="e">
        <f t="shared" si="230"/>
        <v>#VALUE!</v>
      </c>
      <c r="O338" s="1862" t="e">
        <f t="shared" si="230"/>
        <v>#VALUE!</v>
      </c>
      <c r="P338" s="1862" t="e">
        <f t="shared" si="230"/>
        <v>#VALUE!</v>
      </c>
      <c r="Q338" s="1862" t="e">
        <f t="shared" si="230"/>
        <v>#VALUE!</v>
      </c>
      <c r="R338" s="1862" t="e">
        <f t="shared" si="230"/>
        <v>#VALUE!</v>
      </c>
      <c r="S338" s="1862" t="e">
        <f t="shared" si="230"/>
        <v>#VALUE!</v>
      </c>
      <c r="T338" s="1862" t="e">
        <f t="shared" si="230"/>
        <v>#VALUE!</v>
      </c>
      <c r="U338" s="1862" t="e">
        <f t="shared" si="230"/>
        <v>#VALUE!</v>
      </c>
      <c r="V338" s="1862" t="e">
        <f t="shared" si="230"/>
        <v>#VALUE!</v>
      </c>
      <c r="W338" s="1862" t="e">
        <f t="shared" si="230"/>
        <v>#VALUE!</v>
      </c>
      <c r="X338" s="1862" t="e">
        <f t="shared" si="230"/>
        <v>#VALUE!</v>
      </c>
      <c r="Y338" s="1862" t="e">
        <f t="shared" si="230"/>
        <v>#VALUE!</v>
      </c>
      <c r="Z338" s="1862" t="e">
        <f t="shared" si="230"/>
        <v>#VALUE!</v>
      </c>
      <c r="AA338" s="1862" t="e">
        <f t="shared" si="230"/>
        <v>#VALUE!</v>
      </c>
      <c r="AB338" s="1862" t="e">
        <f t="shared" si="230"/>
        <v>#VALUE!</v>
      </c>
      <c r="AC338" s="1862" t="e">
        <f t="shared" si="230"/>
        <v>#VALUE!</v>
      </c>
      <c r="AD338" s="1862" t="e">
        <f t="shared" si="230"/>
        <v>#VALUE!</v>
      </c>
      <c r="AE338" s="1862" t="e">
        <f t="shared" si="230"/>
        <v>#VALUE!</v>
      </c>
      <c r="AF338" s="1862" t="e">
        <f t="shared" si="230"/>
        <v>#VALUE!</v>
      </c>
      <c r="AG338" s="1862" t="e">
        <f t="shared" si="230"/>
        <v>#VALUE!</v>
      </c>
      <c r="AH338" s="1862" t="e">
        <f t="shared" si="230"/>
        <v>#VALUE!</v>
      </c>
      <c r="AI338" s="1862" t="e">
        <f t="shared" si="230"/>
        <v>#VALUE!</v>
      </c>
      <c r="AJ338" s="1862" t="e">
        <f t="shared" si="230"/>
        <v>#VALUE!</v>
      </c>
      <c r="AK338" s="4204"/>
      <c r="AL338" s="4207"/>
      <c r="AM338" s="4210"/>
      <c r="AN338" s="4157"/>
      <c r="AO338" s="4155"/>
      <c r="AQ338" s="4181"/>
      <c r="AR338" s="4181"/>
    </row>
    <row r="339" spans="2:44" s="1866" customFormat="1">
      <c r="B339" s="4200"/>
      <c r="C339" s="4099"/>
      <c r="D339" s="4201"/>
      <c r="E339" s="1889" t="s">
        <v>1184</v>
      </c>
      <c r="F339" s="1865" t="str">
        <f>IFERROR(TEXT(WEEKDAY(+F338),"aaa"),"")</f>
        <v/>
      </c>
      <c r="G339" s="1865" t="str">
        <f t="shared" ref="G339:AJ339" si="231">IFERROR(TEXT(WEEKDAY(+G338),"aaa"),"")</f>
        <v/>
      </c>
      <c r="H339" s="1865" t="str">
        <f t="shared" si="231"/>
        <v/>
      </c>
      <c r="I339" s="1865" t="str">
        <f t="shared" si="231"/>
        <v/>
      </c>
      <c r="J339" s="1865" t="str">
        <f t="shared" si="231"/>
        <v/>
      </c>
      <c r="K339" s="1865" t="str">
        <f t="shared" si="231"/>
        <v/>
      </c>
      <c r="L339" s="1865" t="str">
        <f t="shared" si="231"/>
        <v/>
      </c>
      <c r="M339" s="1865" t="str">
        <f t="shared" si="231"/>
        <v/>
      </c>
      <c r="N339" s="1865" t="str">
        <f t="shared" si="231"/>
        <v/>
      </c>
      <c r="O339" s="1865" t="str">
        <f t="shared" si="231"/>
        <v/>
      </c>
      <c r="P339" s="1865" t="str">
        <f t="shared" si="231"/>
        <v/>
      </c>
      <c r="Q339" s="1865" t="str">
        <f t="shared" si="231"/>
        <v/>
      </c>
      <c r="R339" s="1865" t="str">
        <f t="shared" si="231"/>
        <v/>
      </c>
      <c r="S339" s="1865" t="str">
        <f t="shared" si="231"/>
        <v/>
      </c>
      <c r="T339" s="1865" t="str">
        <f t="shared" si="231"/>
        <v/>
      </c>
      <c r="U339" s="1865" t="str">
        <f t="shared" si="231"/>
        <v/>
      </c>
      <c r="V339" s="1865" t="str">
        <f t="shared" si="231"/>
        <v/>
      </c>
      <c r="W339" s="1865" t="str">
        <f t="shared" si="231"/>
        <v/>
      </c>
      <c r="X339" s="1865" t="str">
        <f t="shared" si="231"/>
        <v/>
      </c>
      <c r="Y339" s="1865" t="str">
        <f t="shared" si="231"/>
        <v/>
      </c>
      <c r="Z339" s="1865" t="str">
        <f t="shared" si="231"/>
        <v/>
      </c>
      <c r="AA339" s="1865" t="str">
        <f t="shared" si="231"/>
        <v/>
      </c>
      <c r="AB339" s="1865" t="str">
        <f t="shared" si="231"/>
        <v/>
      </c>
      <c r="AC339" s="1865" t="str">
        <f t="shared" si="231"/>
        <v/>
      </c>
      <c r="AD339" s="1865" t="str">
        <f t="shared" si="231"/>
        <v/>
      </c>
      <c r="AE339" s="1865" t="str">
        <f t="shared" si="231"/>
        <v/>
      </c>
      <c r="AF339" s="1865" t="str">
        <f t="shared" si="231"/>
        <v/>
      </c>
      <c r="AG339" s="1865" t="str">
        <f t="shared" si="231"/>
        <v/>
      </c>
      <c r="AH339" s="1865" t="str">
        <f t="shared" si="231"/>
        <v/>
      </c>
      <c r="AI339" s="1865" t="str">
        <f t="shared" si="231"/>
        <v/>
      </c>
      <c r="AJ339" s="1865" t="str">
        <f t="shared" si="231"/>
        <v/>
      </c>
      <c r="AK339" s="4204"/>
      <c r="AL339" s="4207"/>
      <c r="AM339" s="4210"/>
      <c r="AN339" s="4157"/>
      <c r="AO339" s="4155"/>
      <c r="AP339" s="1838"/>
      <c r="AQ339" s="4181"/>
      <c r="AR339" s="4181"/>
    </row>
    <row r="340" spans="2:44" s="1866" customFormat="1" ht="21" customHeight="1">
      <c r="B340" s="1994" t="s">
        <v>2502</v>
      </c>
      <c r="C340" s="1995" t="s">
        <v>2471</v>
      </c>
      <c r="D340" s="1939" t="s">
        <v>2472</v>
      </c>
      <c r="E340" s="1940" t="s">
        <v>2458</v>
      </c>
      <c r="F340" s="1941" t="s">
        <v>2503</v>
      </c>
      <c r="G340" s="1942" t="s">
        <v>2503</v>
      </c>
      <c r="H340" s="1942" t="s">
        <v>2503</v>
      </c>
      <c r="I340" s="1942" t="s">
        <v>2503</v>
      </c>
      <c r="J340" s="1942" t="s">
        <v>2503</v>
      </c>
      <c r="K340" s="1942" t="s">
        <v>2503</v>
      </c>
      <c r="L340" s="1942" t="s">
        <v>2503</v>
      </c>
      <c r="M340" s="1942" t="s">
        <v>2503</v>
      </c>
      <c r="N340" s="1942" t="s">
        <v>2503</v>
      </c>
      <c r="O340" s="1942" t="s">
        <v>2503</v>
      </c>
      <c r="P340" s="1942" t="s">
        <v>2503</v>
      </c>
      <c r="Q340" s="1942" t="s">
        <v>2503</v>
      </c>
      <c r="R340" s="1942" t="s">
        <v>2503</v>
      </c>
      <c r="S340" s="1942" t="s">
        <v>2503</v>
      </c>
      <c r="T340" s="1942" t="s">
        <v>2503</v>
      </c>
      <c r="U340" s="1942" t="s">
        <v>2503</v>
      </c>
      <c r="V340" s="1942" t="s">
        <v>2503</v>
      </c>
      <c r="W340" s="1942" t="s">
        <v>2503</v>
      </c>
      <c r="X340" s="1942" t="s">
        <v>2503</v>
      </c>
      <c r="Y340" s="1942" t="s">
        <v>2503</v>
      </c>
      <c r="Z340" s="1942" t="s">
        <v>2503</v>
      </c>
      <c r="AA340" s="1942" t="s">
        <v>2503</v>
      </c>
      <c r="AB340" s="1942" t="s">
        <v>2503</v>
      </c>
      <c r="AC340" s="1942" t="s">
        <v>2503</v>
      </c>
      <c r="AD340" s="1942" t="s">
        <v>2503</v>
      </c>
      <c r="AE340" s="1942" t="s">
        <v>2503</v>
      </c>
      <c r="AF340" s="1942" t="s">
        <v>2503</v>
      </c>
      <c r="AG340" s="1942" t="s">
        <v>2503</v>
      </c>
      <c r="AH340" s="1942" t="s">
        <v>2503</v>
      </c>
      <c r="AI340" s="1942" t="s">
        <v>2503</v>
      </c>
      <c r="AJ340" s="2015" t="s">
        <v>2503</v>
      </c>
      <c r="AK340" s="4205"/>
      <c r="AL340" s="4208"/>
      <c r="AM340" s="4211"/>
      <c r="AN340" s="1944" t="s">
        <v>2484</v>
      </c>
      <c r="AO340" s="1943" t="s">
        <v>2485</v>
      </c>
      <c r="AP340" s="1838"/>
      <c r="AQ340" s="4182"/>
      <c r="AR340" s="4182"/>
    </row>
    <row r="341" spans="2:44" s="1866" customFormat="1" ht="13.5" customHeight="1">
      <c r="B341" s="4185" t="s">
        <v>2486</v>
      </c>
      <c r="C341" s="4188" t="s">
        <v>2487</v>
      </c>
      <c r="D341" s="1945" t="s">
        <v>2488</v>
      </c>
      <c r="E341" s="1946"/>
      <c r="F341" s="2016"/>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17"/>
      <c r="AK341" s="1950">
        <f>IF(D341="","",COUNT($F$338:$AJ$338)-AL341)</f>
        <v>0</v>
      </c>
      <c r="AL341" s="1951">
        <f>IF(D341="","",AQ341+AR341)</f>
        <v>0</v>
      </c>
      <c r="AM341" s="1951">
        <f>IF(D341="","",COUNTIF(F341:AJ341,"休"))</f>
        <v>0</v>
      </c>
      <c r="AN341" s="1952" t="str">
        <f>IF(D341="","",IFERROR(ROUND(AM341/AK341,3),""))</f>
        <v/>
      </c>
      <c r="AO341" s="4191" t="e">
        <f>ROUND(AVERAGE(AN341:AN356),3)</f>
        <v>#DIV/0!</v>
      </c>
      <c r="AP341" s="1838"/>
      <c r="AQ341" s="1953">
        <f>+COUNTIF(F341:AJ341,"－")</f>
        <v>0</v>
      </c>
      <c r="AR341" s="1953">
        <f>+COUNTIF(F341:AJ341,"外")</f>
        <v>0</v>
      </c>
    </row>
    <row r="342" spans="2:44" s="1866" customFormat="1" ht="13.5" customHeight="1">
      <c r="B342" s="4186"/>
      <c r="C342" s="4189"/>
      <c r="D342" s="1954" t="s">
        <v>2489</v>
      </c>
      <c r="E342" s="1946"/>
      <c r="F342" s="1955"/>
      <c r="G342" s="1956"/>
      <c r="H342" s="1956"/>
      <c r="I342" s="1956"/>
      <c r="J342" s="1956"/>
      <c r="K342" s="1956"/>
      <c r="L342" s="1956"/>
      <c r="M342" s="1956"/>
      <c r="N342" s="1956"/>
      <c r="O342" s="1956"/>
      <c r="P342" s="1956"/>
      <c r="Q342" s="1956"/>
      <c r="R342" s="1956"/>
      <c r="S342" s="1956"/>
      <c r="T342" s="1956"/>
      <c r="U342" s="1956"/>
      <c r="V342" s="1956"/>
      <c r="W342" s="1956"/>
      <c r="X342" s="1956"/>
      <c r="Y342" s="1956"/>
      <c r="Z342" s="1956"/>
      <c r="AA342" s="1956"/>
      <c r="AB342" s="1956"/>
      <c r="AC342" s="1956"/>
      <c r="AD342" s="1956"/>
      <c r="AE342" s="1956"/>
      <c r="AF342" s="1956"/>
      <c r="AG342" s="1956"/>
      <c r="AH342" s="1956"/>
      <c r="AI342" s="1956"/>
      <c r="AJ342" s="2000"/>
      <c r="AK342" s="1950">
        <f t="shared" ref="AK342:AK346" si="232">IF(D342="","",COUNT($F$338:$AJ$338)-AL342)</f>
        <v>0</v>
      </c>
      <c r="AL342" s="1951">
        <f t="shared" ref="AL342:AL346" si="233">IF(D342="","",AQ342+AR342)</f>
        <v>0</v>
      </c>
      <c r="AM342" s="1951">
        <f t="shared" ref="AM342:AM346" si="234">IF(D342="","",COUNTIF(F342:AJ342,"休"))</f>
        <v>0</v>
      </c>
      <c r="AN342" s="1952" t="str">
        <f t="shared" ref="AN342:AN346" si="235">IF(D342="","",IFERROR(ROUND(AM342/AK342,3),""))</f>
        <v/>
      </c>
      <c r="AO342" s="4192"/>
      <c r="AP342" s="1838"/>
      <c r="AQ342" s="1953">
        <f>+COUNTIF(F342:AJ342,"－")</f>
        <v>0</v>
      </c>
      <c r="AR342" s="1953">
        <f>+COUNTIF(F342:AJ342,"外")</f>
        <v>0</v>
      </c>
    </row>
    <row r="343" spans="2:44" s="1866" customFormat="1">
      <c r="B343" s="4186"/>
      <c r="C343" s="4189"/>
      <c r="D343" s="1960" t="s">
        <v>2490</v>
      </c>
      <c r="E343" s="1946"/>
      <c r="F343" s="1955"/>
      <c r="G343" s="1956"/>
      <c r="H343" s="1956"/>
      <c r="I343" s="1956"/>
      <c r="J343" s="1956"/>
      <c r="K343" s="1956"/>
      <c r="L343" s="1956"/>
      <c r="M343" s="1956"/>
      <c r="N343" s="1956"/>
      <c r="O343" s="1956"/>
      <c r="P343" s="1956"/>
      <c r="Q343" s="1956"/>
      <c r="R343" s="1956"/>
      <c r="S343" s="1956"/>
      <c r="T343" s="1956"/>
      <c r="U343" s="1956"/>
      <c r="V343" s="1956"/>
      <c r="W343" s="1956"/>
      <c r="X343" s="1956"/>
      <c r="Y343" s="1956"/>
      <c r="Z343" s="1956"/>
      <c r="AA343" s="1956"/>
      <c r="AB343" s="1956"/>
      <c r="AC343" s="1956"/>
      <c r="AD343" s="1956"/>
      <c r="AE343" s="1956"/>
      <c r="AF343" s="1956"/>
      <c r="AG343" s="1956"/>
      <c r="AH343" s="1956"/>
      <c r="AI343" s="1956"/>
      <c r="AJ343" s="2000"/>
      <c r="AK343" s="1950">
        <f t="shared" si="232"/>
        <v>0</v>
      </c>
      <c r="AL343" s="1951">
        <f t="shared" si="233"/>
        <v>0</v>
      </c>
      <c r="AM343" s="1951">
        <f t="shared" si="234"/>
        <v>0</v>
      </c>
      <c r="AN343" s="1952" t="str">
        <f t="shared" si="235"/>
        <v/>
      </c>
      <c r="AO343" s="4192"/>
      <c r="AP343" s="1838"/>
      <c r="AQ343" s="1953">
        <f>+COUNTIF(F343:AJ343,"－")</f>
        <v>0</v>
      </c>
      <c r="AR343" s="1953">
        <f t="shared" ref="AR343:AR346" si="236">+COUNTIF(F343:AJ343,"外")</f>
        <v>0</v>
      </c>
    </row>
    <row r="344" spans="2:44" s="1866" customFormat="1">
      <c r="B344" s="4186"/>
      <c r="C344" s="4189"/>
      <c r="D344" s="1960" t="s">
        <v>2491</v>
      </c>
      <c r="E344" s="1961"/>
      <c r="F344" s="1955"/>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c r="AB344" s="1956"/>
      <c r="AC344" s="1956"/>
      <c r="AD344" s="1956"/>
      <c r="AE344" s="1956"/>
      <c r="AF344" s="1956"/>
      <c r="AG344" s="1956"/>
      <c r="AH344" s="1956"/>
      <c r="AI344" s="1956"/>
      <c r="AJ344" s="2000"/>
      <c r="AK344" s="1950">
        <f>IF(D344="","",COUNT($F$338:$AJ$338)-AL344)</f>
        <v>0</v>
      </c>
      <c r="AL344" s="1951">
        <f t="shared" si="233"/>
        <v>0</v>
      </c>
      <c r="AM344" s="1951">
        <f t="shared" si="234"/>
        <v>0</v>
      </c>
      <c r="AN344" s="1952" t="str">
        <f t="shared" si="235"/>
        <v/>
      </c>
      <c r="AO344" s="4192"/>
      <c r="AP344" s="1838"/>
      <c r="AQ344" s="1953">
        <f>+COUNTIF(F344:AJ344,"－")</f>
        <v>0</v>
      </c>
      <c r="AR344" s="1953">
        <f t="shared" si="236"/>
        <v>0</v>
      </c>
    </row>
    <row r="345" spans="2:44" s="1866" customFormat="1">
      <c r="B345" s="4186"/>
      <c r="C345" s="4189"/>
      <c r="D345" s="1960" t="s">
        <v>2492</v>
      </c>
      <c r="E345" s="1946"/>
      <c r="F345" s="1955"/>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c r="AB345" s="1956"/>
      <c r="AC345" s="1956"/>
      <c r="AD345" s="1956"/>
      <c r="AE345" s="1956"/>
      <c r="AF345" s="1956"/>
      <c r="AG345" s="1956"/>
      <c r="AH345" s="1956"/>
      <c r="AI345" s="1956"/>
      <c r="AJ345" s="2000"/>
      <c r="AK345" s="1950">
        <f t="shared" si="232"/>
        <v>0</v>
      </c>
      <c r="AL345" s="1951">
        <f t="shared" si="233"/>
        <v>0</v>
      </c>
      <c r="AM345" s="1951">
        <f t="shared" si="234"/>
        <v>0</v>
      </c>
      <c r="AN345" s="1952" t="str">
        <f t="shared" si="235"/>
        <v/>
      </c>
      <c r="AO345" s="4192"/>
      <c r="AP345" s="1838"/>
      <c r="AQ345" s="1953">
        <f t="shared" ref="AQ345:AQ346" si="237">+COUNTIF(F345:AJ345,"－")</f>
        <v>0</v>
      </c>
      <c r="AR345" s="1953">
        <f t="shared" si="236"/>
        <v>0</v>
      </c>
    </row>
    <row r="346" spans="2:44" s="1866" customFormat="1">
      <c r="B346" s="4187"/>
      <c r="C346" s="4190"/>
      <c r="D346" s="1962">
        <f>E$29</f>
        <v>0</v>
      </c>
      <c r="E346" s="1963"/>
      <c r="F346" s="201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19"/>
      <c r="AK346" s="1950">
        <f t="shared" si="232"/>
        <v>0</v>
      </c>
      <c r="AL346" s="1951">
        <f t="shared" si="233"/>
        <v>0</v>
      </c>
      <c r="AM346" s="1968">
        <f t="shared" si="234"/>
        <v>0</v>
      </c>
      <c r="AN346" s="1952" t="str">
        <f t="shared" si="235"/>
        <v/>
      </c>
      <c r="AO346" s="4192"/>
      <c r="AP346" s="1838"/>
      <c r="AQ346" s="1953">
        <f t="shared" si="237"/>
        <v>0</v>
      </c>
      <c r="AR346" s="1953">
        <f t="shared" si="236"/>
        <v>0</v>
      </c>
    </row>
    <row r="347" spans="2:44" s="1866" customFormat="1" ht="14.4">
      <c r="B347" s="4185" t="s">
        <v>2493</v>
      </c>
      <c r="C347" s="4188" t="s">
        <v>2494</v>
      </c>
      <c r="D347" s="1939" t="s">
        <v>2472</v>
      </c>
      <c r="E347" s="1969" t="s">
        <v>2458</v>
      </c>
      <c r="F347" s="1941" t="s">
        <v>2504</v>
      </c>
      <c r="G347" s="1942" t="s">
        <v>2504</v>
      </c>
      <c r="H347" s="1942" t="s">
        <v>2504</v>
      </c>
      <c r="I347" s="1942" t="s">
        <v>2504</v>
      </c>
      <c r="J347" s="1942" t="s">
        <v>2504</v>
      </c>
      <c r="K347" s="1942" t="s">
        <v>2504</v>
      </c>
      <c r="L347" s="1942" t="s">
        <v>2504</v>
      </c>
      <c r="M347" s="1942" t="s">
        <v>2504</v>
      </c>
      <c r="N347" s="1942" t="s">
        <v>2504</v>
      </c>
      <c r="O347" s="1942" t="s">
        <v>2504</v>
      </c>
      <c r="P347" s="1942" t="s">
        <v>2504</v>
      </c>
      <c r="Q347" s="1942" t="s">
        <v>2504</v>
      </c>
      <c r="R347" s="1942" t="s">
        <v>2504</v>
      </c>
      <c r="S347" s="1942" t="s">
        <v>2504</v>
      </c>
      <c r="T347" s="1942" t="s">
        <v>2504</v>
      </c>
      <c r="U347" s="1942" t="s">
        <v>2504</v>
      </c>
      <c r="V347" s="1942" t="s">
        <v>2504</v>
      </c>
      <c r="W347" s="1942" t="s">
        <v>2504</v>
      </c>
      <c r="X347" s="1942" t="s">
        <v>2504</v>
      </c>
      <c r="Y347" s="1942" t="s">
        <v>2504</v>
      </c>
      <c r="Z347" s="1942" t="s">
        <v>2504</v>
      </c>
      <c r="AA347" s="1942" t="s">
        <v>2504</v>
      </c>
      <c r="AB347" s="1942" t="s">
        <v>2504</v>
      </c>
      <c r="AC347" s="1942" t="s">
        <v>2504</v>
      </c>
      <c r="AD347" s="1942" t="s">
        <v>2504</v>
      </c>
      <c r="AE347" s="1942" t="s">
        <v>2504</v>
      </c>
      <c r="AF347" s="1942" t="s">
        <v>2504</v>
      </c>
      <c r="AG347" s="1942" t="s">
        <v>2504</v>
      </c>
      <c r="AH347" s="1942" t="s">
        <v>2504</v>
      </c>
      <c r="AI347" s="1942" t="s">
        <v>2504</v>
      </c>
      <c r="AJ347" s="2015" t="s">
        <v>2504</v>
      </c>
      <c r="AK347" s="1971"/>
      <c r="AL347" s="1953"/>
      <c r="AM347" s="1972"/>
      <c r="AN347" s="1973"/>
      <c r="AO347" s="4192"/>
      <c r="AP347" s="1838"/>
      <c r="AQ347" s="1893"/>
      <c r="AR347" s="1893"/>
    </row>
    <row r="348" spans="2:44" s="1866" customFormat="1">
      <c r="B348" s="4186"/>
      <c r="C348" s="4189"/>
      <c r="D348" s="1974" t="s">
        <v>2488</v>
      </c>
      <c r="E348" s="1946"/>
      <c r="F348" s="2007"/>
      <c r="G348" s="1966"/>
      <c r="H348" s="1966"/>
      <c r="I348" s="1966"/>
      <c r="J348" s="1966"/>
      <c r="K348" s="1966"/>
      <c r="L348" s="1966"/>
      <c r="M348" s="1966"/>
      <c r="N348" s="1966"/>
      <c r="O348" s="1966"/>
      <c r="P348" s="1966"/>
      <c r="Q348" s="1966"/>
      <c r="R348" s="1966"/>
      <c r="S348" s="1966"/>
      <c r="T348" s="1966"/>
      <c r="U348" s="1966"/>
      <c r="V348" s="1966"/>
      <c r="W348" s="1966"/>
      <c r="X348" s="1966"/>
      <c r="Y348" s="1966"/>
      <c r="Z348" s="1966"/>
      <c r="AA348" s="1966"/>
      <c r="AB348" s="1966"/>
      <c r="AC348" s="1966"/>
      <c r="AD348" s="1966"/>
      <c r="AE348" s="1966"/>
      <c r="AF348" s="1966"/>
      <c r="AG348" s="1966"/>
      <c r="AH348" s="1966"/>
      <c r="AI348" s="1966"/>
      <c r="AJ348" s="2020"/>
      <c r="AK348" s="1950">
        <f>IF(D348="","",COUNT($F$338:$AJ$338)-AL348)</f>
        <v>0</v>
      </c>
      <c r="AL348" s="1951">
        <f>IF(D348="","",AQ348+AR348)</f>
        <v>0</v>
      </c>
      <c r="AM348" s="1951">
        <f>IF(D348="","",COUNTIF(F348:AJ348,"休"))</f>
        <v>0</v>
      </c>
      <c r="AN348" s="1952" t="str">
        <f>IF(D348="","",IFERROR(ROUND(AM348/AK348,3),""))</f>
        <v/>
      </c>
      <c r="AO348" s="4192"/>
      <c r="AP348" s="1838"/>
      <c r="AQ348" s="1953">
        <f>+COUNTIF(F348:AJ348,"－")</f>
        <v>0</v>
      </c>
      <c r="AR348" s="1953">
        <f>+COUNTIF(F348:AJ348,"外")</f>
        <v>0</v>
      </c>
    </row>
    <row r="349" spans="2:44" s="1866" customFormat="1">
      <c r="B349" s="4186"/>
      <c r="C349" s="4189"/>
      <c r="D349" s="1954" t="s">
        <v>2489</v>
      </c>
      <c r="E349" s="1975"/>
      <c r="F349" s="1955"/>
      <c r="G349" s="1956"/>
      <c r="H349" s="1956"/>
      <c r="I349" s="1956"/>
      <c r="J349" s="1956"/>
      <c r="K349" s="1956"/>
      <c r="L349" s="1956"/>
      <c r="M349" s="1956"/>
      <c r="N349" s="1956"/>
      <c r="O349" s="1956"/>
      <c r="P349" s="1956"/>
      <c r="Q349" s="1956"/>
      <c r="R349" s="1956"/>
      <c r="S349" s="1956"/>
      <c r="T349" s="1956"/>
      <c r="U349" s="1956"/>
      <c r="V349" s="1956"/>
      <c r="W349" s="1956"/>
      <c r="X349" s="1956"/>
      <c r="Y349" s="1956"/>
      <c r="Z349" s="1956"/>
      <c r="AA349" s="1956"/>
      <c r="AB349" s="1956"/>
      <c r="AC349" s="1956"/>
      <c r="AD349" s="1956"/>
      <c r="AE349" s="1956"/>
      <c r="AF349" s="1956"/>
      <c r="AG349" s="1956"/>
      <c r="AH349" s="1956"/>
      <c r="AI349" s="1956"/>
      <c r="AJ349" s="2000"/>
      <c r="AK349" s="1950">
        <f t="shared" ref="AK349:AK351" si="238">IF(D349="","",COUNT($F$338:$AJ$338)-AL349)</f>
        <v>0</v>
      </c>
      <c r="AL349" s="1951">
        <f t="shared" ref="AL349:AL351" si="239">IF(D349="","",AQ349+AR349)</f>
        <v>0</v>
      </c>
      <c r="AM349" s="1951">
        <f t="shared" ref="AM349:AM351" si="240">IF(D349="","",COUNTIF(F349:AJ349,"休"))</f>
        <v>0</v>
      </c>
      <c r="AN349" s="1952" t="str">
        <f t="shared" ref="AN349:AN351" si="241">IF(D349="","",IFERROR(ROUND(AM349/AK349,3),""))</f>
        <v/>
      </c>
      <c r="AO349" s="4192"/>
      <c r="AP349" s="1838"/>
      <c r="AQ349" s="1953">
        <f>+COUNTIF(F349:AJ349,"－")</f>
        <v>0</v>
      </c>
      <c r="AR349" s="1953">
        <f>+COUNTIF(F349:AJ349,"外")</f>
        <v>0</v>
      </c>
    </row>
    <row r="350" spans="2:44" s="1866" customFormat="1">
      <c r="B350" s="4186"/>
      <c r="C350" s="4189"/>
      <c r="D350" s="1838"/>
      <c r="E350" s="1975"/>
      <c r="F350" s="1955"/>
      <c r="G350" s="1956"/>
      <c r="H350" s="1956"/>
      <c r="I350" s="1956"/>
      <c r="J350" s="1956"/>
      <c r="K350" s="1956"/>
      <c r="L350" s="1956"/>
      <c r="M350" s="1956"/>
      <c r="N350" s="1956"/>
      <c r="O350" s="1956"/>
      <c r="P350" s="1956"/>
      <c r="Q350" s="1956"/>
      <c r="R350" s="1956"/>
      <c r="S350" s="1956"/>
      <c r="T350" s="1956"/>
      <c r="U350" s="1956"/>
      <c r="V350" s="1956"/>
      <c r="W350" s="1956"/>
      <c r="X350" s="1956"/>
      <c r="Y350" s="1956"/>
      <c r="Z350" s="1956"/>
      <c r="AA350" s="1956"/>
      <c r="AB350" s="1956"/>
      <c r="AC350" s="1956"/>
      <c r="AD350" s="1956"/>
      <c r="AE350" s="1956"/>
      <c r="AF350" s="1956"/>
      <c r="AG350" s="1956"/>
      <c r="AH350" s="1956"/>
      <c r="AI350" s="1956"/>
      <c r="AJ350" s="2000"/>
      <c r="AK350" s="1950" t="str">
        <f t="shared" si="238"/>
        <v/>
      </c>
      <c r="AL350" s="1951" t="str">
        <f t="shared" si="239"/>
        <v/>
      </c>
      <c r="AM350" s="1951" t="str">
        <f t="shared" si="240"/>
        <v/>
      </c>
      <c r="AN350" s="1952" t="str">
        <f t="shared" si="241"/>
        <v/>
      </c>
      <c r="AO350" s="4192"/>
      <c r="AP350" s="1838"/>
      <c r="AQ350" s="1953">
        <f>+COUNTIF(F350:AJ350,"－")</f>
        <v>0</v>
      </c>
      <c r="AR350" s="1953">
        <f>+COUNTIF(F350:AJ350,"外")</f>
        <v>0</v>
      </c>
    </row>
    <row r="351" spans="2:44" s="1866" customFormat="1">
      <c r="B351" s="4186"/>
      <c r="C351" s="4190"/>
      <c r="D351" s="1976"/>
      <c r="E351" s="1977"/>
      <c r="F351" s="201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19"/>
      <c r="AK351" s="1950" t="str">
        <f t="shared" si="238"/>
        <v/>
      </c>
      <c r="AL351" s="1951" t="str">
        <f t="shared" si="239"/>
        <v/>
      </c>
      <c r="AM351" s="1951" t="str">
        <f t="shared" si="240"/>
        <v/>
      </c>
      <c r="AN351" s="1952" t="str">
        <f t="shared" si="241"/>
        <v/>
      </c>
      <c r="AO351" s="4192"/>
      <c r="AP351" s="1838"/>
      <c r="AQ351" s="1953">
        <f>+COUNTIF(F351:AJ351,"－")</f>
        <v>0</v>
      </c>
      <c r="AR351" s="1953">
        <f>+COUNTIF(F351:AJ351,"外")</f>
        <v>0</v>
      </c>
    </row>
    <row r="352" spans="2:44" s="1866" customFormat="1" ht="14.4">
      <c r="B352" s="4186"/>
      <c r="C352" s="4188" t="s">
        <v>2495</v>
      </c>
      <c r="D352" s="1939" t="s">
        <v>2472</v>
      </c>
      <c r="E352" s="1979" t="s">
        <v>2458</v>
      </c>
      <c r="F352" s="1941" t="s">
        <v>2503</v>
      </c>
      <c r="G352" s="1942" t="s">
        <v>2503</v>
      </c>
      <c r="H352" s="1942" t="s">
        <v>2503</v>
      </c>
      <c r="I352" s="1942" t="s">
        <v>2503</v>
      </c>
      <c r="J352" s="1942" t="s">
        <v>2503</v>
      </c>
      <c r="K352" s="1942" t="s">
        <v>2503</v>
      </c>
      <c r="L352" s="1942" t="s">
        <v>2503</v>
      </c>
      <c r="M352" s="1942" t="s">
        <v>2503</v>
      </c>
      <c r="N352" s="1942" t="s">
        <v>2503</v>
      </c>
      <c r="O352" s="1942" t="s">
        <v>2503</v>
      </c>
      <c r="P352" s="1942" t="s">
        <v>2503</v>
      </c>
      <c r="Q352" s="1942" t="s">
        <v>2503</v>
      </c>
      <c r="R352" s="1942" t="s">
        <v>2503</v>
      </c>
      <c r="S352" s="1942" t="s">
        <v>2503</v>
      </c>
      <c r="T352" s="1942" t="s">
        <v>2503</v>
      </c>
      <c r="U352" s="1942" t="s">
        <v>2503</v>
      </c>
      <c r="V352" s="1942" t="s">
        <v>2503</v>
      </c>
      <c r="W352" s="1942" t="s">
        <v>2503</v>
      </c>
      <c r="X352" s="1942" t="s">
        <v>2503</v>
      </c>
      <c r="Y352" s="1942" t="s">
        <v>2503</v>
      </c>
      <c r="Z352" s="1942" t="s">
        <v>2503</v>
      </c>
      <c r="AA352" s="1942" t="s">
        <v>2503</v>
      </c>
      <c r="AB352" s="1942" t="s">
        <v>2503</v>
      </c>
      <c r="AC352" s="1942" t="s">
        <v>2503</v>
      </c>
      <c r="AD352" s="1942" t="s">
        <v>2503</v>
      </c>
      <c r="AE352" s="1942" t="s">
        <v>2503</v>
      </c>
      <c r="AF352" s="1942" t="s">
        <v>2503</v>
      </c>
      <c r="AG352" s="1942" t="s">
        <v>2503</v>
      </c>
      <c r="AH352" s="1942" t="s">
        <v>2503</v>
      </c>
      <c r="AI352" s="1942" t="s">
        <v>2503</v>
      </c>
      <c r="AJ352" s="2015" t="s">
        <v>2503</v>
      </c>
      <c r="AK352" s="1971"/>
      <c r="AL352" s="1953"/>
      <c r="AM352" s="1980"/>
      <c r="AN352" s="1973"/>
      <c r="AO352" s="4192"/>
      <c r="AP352" s="1838"/>
      <c r="AQ352" s="1893"/>
      <c r="AR352" s="1893"/>
    </row>
    <row r="353" spans="2:44" s="1866" customFormat="1">
      <c r="B353" s="4186"/>
      <c r="C353" s="4189"/>
      <c r="D353" s="1981" t="s">
        <v>2489</v>
      </c>
      <c r="E353" s="1946"/>
      <c r="F353" s="2007"/>
      <c r="G353" s="1966"/>
      <c r="H353" s="1966"/>
      <c r="I353" s="1966"/>
      <c r="J353" s="1966"/>
      <c r="K353" s="1966"/>
      <c r="L353" s="1966"/>
      <c r="M353" s="1966"/>
      <c r="N353" s="1966"/>
      <c r="O353" s="1966"/>
      <c r="P353" s="1966"/>
      <c r="Q353" s="1966"/>
      <c r="R353" s="1966"/>
      <c r="S353" s="1966"/>
      <c r="T353" s="1966"/>
      <c r="U353" s="1966"/>
      <c r="V353" s="1966"/>
      <c r="W353" s="1966"/>
      <c r="X353" s="1966"/>
      <c r="Y353" s="1966"/>
      <c r="Z353" s="1966"/>
      <c r="AA353" s="1966"/>
      <c r="AB353" s="1966"/>
      <c r="AC353" s="1966"/>
      <c r="AD353" s="1966"/>
      <c r="AE353" s="1966"/>
      <c r="AF353" s="1966"/>
      <c r="AG353" s="1966"/>
      <c r="AH353" s="1966"/>
      <c r="AI353" s="1966"/>
      <c r="AJ353" s="2020"/>
      <c r="AK353" s="1950">
        <f>IF(D353="","",COUNT($F$338:$AJ$338)-AL353)</f>
        <v>0</v>
      </c>
      <c r="AL353" s="1951">
        <f>IF(D353="","",AQ353+AR353)</f>
        <v>0</v>
      </c>
      <c r="AM353" s="1951">
        <f>IF(D353="","",COUNTIF(F353:AJ353,"休"))</f>
        <v>0</v>
      </c>
      <c r="AN353" s="1952" t="str">
        <f>IF(D353="","",IFERROR(ROUND(AM353/AK353,3),""))</f>
        <v/>
      </c>
      <c r="AO353" s="4192"/>
      <c r="AP353" s="1838"/>
      <c r="AQ353" s="1953">
        <f>+COUNTIF(F353:AJ353,"－")</f>
        <v>0</v>
      </c>
      <c r="AR353" s="1953">
        <f>+COUNTIF(F353:AJ353,"外")</f>
        <v>0</v>
      </c>
    </row>
    <row r="354" spans="2:44" s="1866" customFormat="1">
      <c r="B354" s="4186"/>
      <c r="C354" s="4189"/>
      <c r="D354" s="1838"/>
      <c r="E354" s="1975"/>
      <c r="F354" s="1955"/>
      <c r="G354" s="1956"/>
      <c r="H354" s="1956"/>
      <c r="I354" s="1956"/>
      <c r="J354" s="1956"/>
      <c r="K354" s="1956"/>
      <c r="L354" s="1956"/>
      <c r="M354" s="1956"/>
      <c r="N354" s="1956"/>
      <c r="O354" s="1956"/>
      <c r="P354" s="1956"/>
      <c r="Q354" s="1956"/>
      <c r="R354" s="1956"/>
      <c r="S354" s="1956"/>
      <c r="T354" s="1956"/>
      <c r="U354" s="1956"/>
      <c r="V354" s="1956"/>
      <c r="W354" s="1956"/>
      <c r="X354" s="1956"/>
      <c r="Y354" s="1956"/>
      <c r="Z354" s="1956"/>
      <c r="AA354" s="1956"/>
      <c r="AB354" s="1956"/>
      <c r="AC354" s="1956"/>
      <c r="AD354" s="1956"/>
      <c r="AE354" s="1956"/>
      <c r="AF354" s="1956"/>
      <c r="AG354" s="1956"/>
      <c r="AH354" s="1956"/>
      <c r="AI354" s="1956"/>
      <c r="AJ354" s="2000"/>
      <c r="AK354" s="1950" t="str">
        <f t="shared" ref="AK354:AK356" si="242">IF(D354="","",COUNT($F$338:$AJ$338)-AL354)</f>
        <v/>
      </c>
      <c r="AL354" s="1951" t="str">
        <f t="shared" ref="AL354:AL356" si="243">IF(D354="","",AQ354+AR354)</f>
        <v/>
      </c>
      <c r="AM354" s="1951" t="str">
        <f t="shared" ref="AM354:AM356" si="244">IF(D354="","",COUNTIF(F354:AJ354,"休"))</f>
        <v/>
      </c>
      <c r="AN354" s="1952" t="str">
        <f t="shared" ref="AN354:AN356" si="245">IF(D354="","",IFERROR(ROUND(AM354/AK354,3),""))</f>
        <v/>
      </c>
      <c r="AO354" s="4192"/>
      <c r="AP354" s="1838"/>
      <c r="AQ354" s="1953">
        <f>+COUNTIF(F354:AJ354,"－")</f>
        <v>0</v>
      </c>
      <c r="AR354" s="1953">
        <f>+COUNTIF(F354:AJ354,"外")</f>
        <v>0</v>
      </c>
    </row>
    <row r="355" spans="2:44" s="1866" customFormat="1">
      <c r="B355" s="4186"/>
      <c r="C355" s="4189"/>
      <c r="D355" s="1983"/>
      <c r="E355" s="1975"/>
      <c r="F355" s="1955"/>
      <c r="G355" s="1956"/>
      <c r="H355" s="1956"/>
      <c r="I355" s="1956"/>
      <c r="J355" s="1956"/>
      <c r="K355" s="1956"/>
      <c r="L355" s="1956"/>
      <c r="M355" s="1956"/>
      <c r="N355" s="1956"/>
      <c r="O355" s="1956"/>
      <c r="P355" s="1956"/>
      <c r="Q355" s="1956"/>
      <c r="R355" s="1956"/>
      <c r="S355" s="1956"/>
      <c r="T355" s="1956"/>
      <c r="U355" s="1956"/>
      <c r="V355" s="1956"/>
      <c r="W355" s="1956"/>
      <c r="X355" s="1956"/>
      <c r="Y355" s="1956"/>
      <c r="Z355" s="1956"/>
      <c r="AA355" s="1956"/>
      <c r="AB355" s="1956"/>
      <c r="AC355" s="1956"/>
      <c r="AD355" s="1956"/>
      <c r="AE355" s="1956"/>
      <c r="AF355" s="1956"/>
      <c r="AG355" s="1956"/>
      <c r="AH355" s="1956"/>
      <c r="AI355" s="1956"/>
      <c r="AJ355" s="2000"/>
      <c r="AK355" s="1950" t="str">
        <f t="shared" si="242"/>
        <v/>
      </c>
      <c r="AL355" s="1951" t="str">
        <f t="shared" si="243"/>
        <v/>
      </c>
      <c r="AM355" s="1951" t="str">
        <f t="shared" si="244"/>
        <v/>
      </c>
      <c r="AN355" s="1952" t="str">
        <f t="shared" si="245"/>
        <v/>
      </c>
      <c r="AO355" s="4192"/>
      <c r="AP355" s="1838"/>
      <c r="AQ355" s="1953">
        <f>+COUNTIF(F355:AJ355,"－")</f>
        <v>0</v>
      </c>
      <c r="AR355" s="1953">
        <f>+COUNTIF(F355:AJ355,"外")</f>
        <v>0</v>
      </c>
    </row>
    <row r="356" spans="2:44" s="1866" customFormat="1" ht="13.8" thickBot="1">
      <c r="B356" s="4187"/>
      <c r="C356" s="4190"/>
      <c r="D356" s="1976"/>
      <c r="E356" s="1977"/>
      <c r="F356" s="201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19"/>
      <c r="AK356" s="1986" t="str">
        <f t="shared" si="242"/>
        <v/>
      </c>
      <c r="AL356" s="1968" t="str">
        <f t="shared" si="243"/>
        <v/>
      </c>
      <c r="AM356" s="1968" t="str">
        <f t="shared" si="244"/>
        <v/>
      </c>
      <c r="AN356" s="1952" t="str">
        <f t="shared" si="245"/>
        <v/>
      </c>
      <c r="AO356" s="4193"/>
      <c r="AP356" s="1838"/>
      <c r="AQ356" s="1953">
        <f>+COUNTIF(F356:AJ356,"－")</f>
        <v>0</v>
      </c>
      <c r="AR356" s="1953">
        <f>+COUNTIF(F356:AJ356,"外")</f>
        <v>0</v>
      </c>
    </row>
    <row r="357" spans="2:44" ht="13.8" thickBot="1">
      <c r="B357" s="1988"/>
      <c r="C357" s="1989"/>
      <c r="D357" s="1983"/>
      <c r="E357" s="1854"/>
      <c r="F357" s="1949"/>
      <c r="G357" s="1949"/>
      <c r="H357" s="1949"/>
      <c r="I357" s="1949"/>
      <c r="J357" s="1949"/>
      <c r="K357" s="1949"/>
      <c r="L357" s="1949"/>
      <c r="M357" s="1949"/>
      <c r="N357" s="1949"/>
      <c r="O357" s="1949"/>
      <c r="P357" s="1949"/>
      <c r="Q357" s="1949"/>
      <c r="R357" s="1949"/>
      <c r="S357" s="1949"/>
      <c r="T357" s="1949"/>
      <c r="U357" s="1949"/>
      <c r="V357" s="1949"/>
      <c r="W357" s="1949"/>
      <c r="X357" s="1949"/>
      <c r="Y357" s="1949"/>
      <c r="Z357" s="1949"/>
      <c r="AA357" s="1949"/>
      <c r="AB357" s="1949"/>
      <c r="AC357" s="1949"/>
      <c r="AD357" s="1949"/>
      <c r="AE357" s="1949"/>
      <c r="AF357" s="1949"/>
      <c r="AG357" s="1949"/>
      <c r="AH357" s="1949"/>
      <c r="AI357" s="1949"/>
      <c r="AJ357" s="1949"/>
      <c r="AK357" s="1990"/>
      <c r="AL357" s="1991"/>
      <c r="AN357" s="1992" t="s">
        <v>2459</v>
      </c>
      <c r="AO357" s="1993" t="e">
        <f>IF(AO341&gt;=0.285,"OK","NG")</f>
        <v>#DIV/0!</v>
      </c>
      <c r="AQ357" s="1991"/>
      <c r="AR357" s="1991"/>
    </row>
    <row r="358" spans="2:44">
      <c r="B358" s="1988"/>
      <c r="C358" s="1989"/>
      <c r="D358" s="1983"/>
      <c r="E358" s="1854"/>
      <c r="F358" s="1949"/>
      <c r="G358" s="1949"/>
      <c r="H358" s="1949"/>
      <c r="I358" s="1949"/>
      <c r="J358" s="1949"/>
      <c r="K358" s="1949"/>
      <c r="L358" s="1949"/>
      <c r="M358" s="1949"/>
      <c r="N358" s="1949"/>
      <c r="O358" s="1949"/>
      <c r="P358" s="1949"/>
      <c r="Q358" s="1949"/>
      <c r="R358" s="1949"/>
      <c r="S358" s="1949"/>
      <c r="T358" s="1949"/>
      <c r="U358" s="1949"/>
      <c r="V358" s="1949"/>
      <c r="W358" s="1949"/>
      <c r="X358" s="1949"/>
      <c r="Y358" s="1949"/>
      <c r="Z358" s="1949"/>
      <c r="AA358" s="1949"/>
      <c r="AB358" s="1949"/>
      <c r="AC358" s="1949"/>
      <c r="AD358" s="1949"/>
      <c r="AE358" s="1949"/>
      <c r="AF358" s="1949"/>
      <c r="AG358" s="1949"/>
      <c r="AH358" s="1949"/>
      <c r="AI358" s="1949"/>
      <c r="AJ358" s="1949"/>
      <c r="AK358" s="1990"/>
      <c r="AL358" s="1991"/>
      <c r="AN358" s="2014"/>
      <c r="AO358" s="1952"/>
      <c r="AQ358" s="1991"/>
      <c r="AR358" s="1991"/>
    </row>
    <row r="359" spans="2:44" hidden="1">
      <c r="F359" s="1836" t="e">
        <f>YEAR(F362)</f>
        <v>#VALUE!</v>
      </c>
      <c r="G359" s="1836" t="e">
        <f>MONTH(F362)</f>
        <v>#VALUE!</v>
      </c>
    </row>
    <row r="360" spans="2:44">
      <c r="B360" s="4194"/>
      <c r="C360" s="4195"/>
      <c r="D360" s="4196"/>
      <c r="E360" s="1840" t="s">
        <v>2454</v>
      </c>
      <c r="F360" s="4126" t="e">
        <f>F362</f>
        <v>#VALUE!</v>
      </c>
      <c r="G360" s="4088"/>
      <c r="H360" s="4088"/>
      <c r="I360" s="4088"/>
      <c r="J360" s="4088"/>
      <c r="K360" s="4088"/>
      <c r="L360" s="4088"/>
      <c r="M360" s="4088"/>
      <c r="N360" s="4088"/>
      <c r="O360" s="4088"/>
      <c r="P360" s="4088"/>
      <c r="Q360" s="4088"/>
      <c r="R360" s="4088"/>
      <c r="S360" s="4088"/>
      <c r="T360" s="4088"/>
      <c r="U360" s="4088"/>
      <c r="V360" s="4088"/>
      <c r="W360" s="4088"/>
      <c r="X360" s="4088"/>
      <c r="Y360" s="4088"/>
      <c r="Z360" s="4088"/>
      <c r="AA360" s="4088"/>
      <c r="AB360" s="4088"/>
      <c r="AC360" s="4088"/>
      <c r="AD360" s="4088"/>
      <c r="AE360" s="4088"/>
      <c r="AF360" s="4088"/>
      <c r="AG360" s="4088"/>
      <c r="AH360" s="4088"/>
      <c r="AI360" s="4088"/>
      <c r="AJ360" s="4088"/>
      <c r="AK360" s="4203" t="s">
        <v>2496</v>
      </c>
      <c r="AL360" s="4206" t="s">
        <v>2497</v>
      </c>
      <c r="AM360" s="4209" t="s">
        <v>2474</v>
      </c>
      <c r="AN360" s="4157" t="s">
        <v>2498</v>
      </c>
      <c r="AO360" s="4155" t="s">
        <v>2499</v>
      </c>
      <c r="AQ360" s="4181" t="s">
        <v>2500</v>
      </c>
      <c r="AR360" s="4181" t="s">
        <v>2501</v>
      </c>
    </row>
    <row r="361" spans="2:44" hidden="1">
      <c r="B361" s="4197"/>
      <c r="C361" s="4198"/>
      <c r="D361" s="4199"/>
      <c r="E361" s="1884"/>
      <c r="F361" s="1862" t="e">
        <f>DATE($F359,$G359,1)</f>
        <v>#VALUE!</v>
      </c>
      <c r="G361" s="1862" t="e">
        <f t="shared" ref="G361:AJ361" si="246">F361+1</f>
        <v>#VALUE!</v>
      </c>
      <c r="H361" s="1862" t="e">
        <f t="shared" si="246"/>
        <v>#VALUE!</v>
      </c>
      <c r="I361" s="1862" t="e">
        <f t="shared" si="246"/>
        <v>#VALUE!</v>
      </c>
      <c r="J361" s="1862" t="e">
        <f t="shared" si="246"/>
        <v>#VALUE!</v>
      </c>
      <c r="K361" s="1862" t="e">
        <f t="shared" si="246"/>
        <v>#VALUE!</v>
      </c>
      <c r="L361" s="1862" t="e">
        <f t="shared" si="246"/>
        <v>#VALUE!</v>
      </c>
      <c r="M361" s="1862" t="e">
        <f t="shared" si="246"/>
        <v>#VALUE!</v>
      </c>
      <c r="N361" s="1862" t="e">
        <f t="shared" si="246"/>
        <v>#VALUE!</v>
      </c>
      <c r="O361" s="1862" t="e">
        <f t="shared" si="246"/>
        <v>#VALUE!</v>
      </c>
      <c r="P361" s="1862" t="e">
        <f t="shared" si="246"/>
        <v>#VALUE!</v>
      </c>
      <c r="Q361" s="1862" t="e">
        <f t="shared" si="246"/>
        <v>#VALUE!</v>
      </c>
      <c r="R361" s="1862" t="e">
        <f t="shared" si="246"/>
        <v>#VALUE!</v>
      </c>
      <c r="S361" s="1862" t="e">
        <f t="shared" si="246"/>
        <v>#VALUE!</v>
      </c>
      <c r="T361" s="1862" t="e">
        <f t="shared" si="246"/>
        <v>#VALUE!</v>
      </c>
      <c r="U361" s="1862" t="e">
        <f t="shared" si="246"/>
        <v>#VALUE!</v>
      </c>
      <c r="V361" s="1862" t="e">
        <f t="shared" si="246"/>
        <v>#VALUE!</v>
      </c>
      <c r="W361" s="1862" t="e">
        <f t="shared" si="246"/>
        <v>#VALUE!</v>
      </c>
      <c r="X361" s="1862" t="e">
        <f t="shared" si="246"/>
        <v>#VALUE!</v>
      </c>
      <c r="Y361" s="1862" t="e">
        <f t="shared" si="246"/>
        <v>#VALUE!</v>
      </c>
      <c r="Z361" s="1862" t="e">
        <f t="shared" si="246"/>
        <v>#VALUE!</v>
      </c>
      <c r="AA361" s="1862" t="e">
        <f t="shared" si="246"/>
        <v>#VALUE!</v>
      </c>
      <c r="AB361" s="1862" t="e">
        <f t="shared" si="246"/>
        <v>#VALUE!</v>
      </c>
      <c r="AC361" s="1862" t="e">
        <f t="shared" si="246"/>
        <v>#VALUE!</v>
      </c>
      <c r="AD361" s="1862" t="e">
        <f t="shared" si="246"/>
        <v>#VALUE!</v>
      </c>
      <c r="AE361" s="1862" t="e">
        <f t="shared" si="246"/>
        <v>#VALUE!</v>
      </c>
      <c r="AF361" s="1862" t="e">
        <f t="shared" si="246"/>
        <v>#VALUE!</v>
      </c>
      <c r="AG361" s="1862" t="e">
        <f t="shared" si="246"/>
        <v>#VALUE!</v>
      </c>
      <c r="AH361" s="1862" t="e">
        <f t="shared" si="246"/>
        <v>#VALUE!</v>
      </c>
      <c r="AI361" s="1862" t="e">
        <f t="shared" si="246"/>
        <v>#VALUE!</v>
      </c>
      <c r="AJ361" s="1862" t="e">
        <f t="shared" si="246"/>
        <v>#VALUE!</v>
      </c>
      <c r="AK361" s="4204"/>
      <c r="AL361" s="4207"/>
      <c r="AM361" s="4210"/>
      <c r="AN361" s="4157"/>
      <c r="AO361" s="4155"/>
      <c r="AQ361" s="4181"/>
      <c r="AR361" s="4181"/>
    </row>
    <row r="362" spans="2:44">
      <c r="B362" s="4197"/>
      <c r="C362" s="4198"/>
      <c r="D362" s="4199"/>
      <c r="E362" s="1887" t="s">
        <v>2455</v>
      </c>
      <c r="F362" s="1888" t="e">
        <f>IF(EDATE(F337,1)&gt;$F$7,"",EDATE(F337,1))</f>
        <v>#VALUE!</v>
      </c>
      <c r="G362" s="1862" t="e">
        <f t="shared" ref="G362:AJ362" si="247">IF(G361&gt;$F$7,"",IF(F362=EOMONTH(DATE($F359,$G359,1),0),"",IF(F362="","",F362+1)))</f>
        <v>#VALUE!</v>
      </c>
      <c r="H362" s="1862" t="e">
        <f t="shared" si="247"/>
        <v>#VALUE!</v>
      </c>
      <c r="I362" s="1862" t="e">
        <f t="shared" si="247"/>
        <v>#VALUE!</v>
      </c>
      <c r="J362" s="1862" t="e">
        <f t="shared" si="247"/>
        <v>#VALUE!</v>
      </c>
      <c r="K362" s="1862" t="e">
        <f t="shared" si="247"/>
        <v>#VALUE!</v>
      </c>
      <c r="L362" s="1862" t="e">
        <f t="shared" si="247"/>
        <v>#VALUE!</v>
      </c>
      <c r="M362" s="1862" t="e">
        <f t="shared" si="247"/>
        <v>#VALUE!</v>
      </c>
      <c r="N362" s="1862" t="e">
        <f t="shared" si="247"/>
        <v>#VALUE!</v>
      </c>
      <c r="O362" s="1862" t="e">
        <f t="shared" si="247"/>
        <v>#VALUE!</v>
      </c>
      <c r="P362" s="1862" t="e">
        <f t="shared" si="247"/>
        <v>#VALUE!</v>
      </c>
      <c r="Q362" s="1862" t="e">
        <f t="shared" si="247"/>
        <v>#VALUE!</v>
      </c>
      <c r="R362" s="1862" t="e">
        <f t="shared" si="247"/>
        <v>#VALUE!</v>
      </c>
      <c r="S362" s="1862" t="e">
        <f t="shared" si="247"/>
        <v>#VALUE!</v>
      </c>
      <c r="T362" s="1862" t="e">
        <f t="shared" si="247"/>
        <v>#VALUE!</v>
      </c>
      <c r="U362" s="1862" t="e">
        <f t="shared" si="247"/>
        <v>#VALUE!</v>
      </c>
      <c r="V362" s="1862" t="e">
        <f t="shared" si="247"/>
        <v>#VALUE!</v>
      </c>
      <c r="W362" s="1862" t="e">
        <f t="shared" si="247"/>
        <v>#VALUE!</v>
      </c>
      <c r="X362" s="1862" t="e">
        <f t="shared" si="247"/>
        <v>#VALUE!</v>
      </c>
      <c r="Y362" s="1862" t="e">
        <f t="shared" si="247"/>
        <v>#VALUE!</v>
      </c>
      <c r="Z362" s="1862" t="e">
        <f t="shared" si="247"/>
        <v>#VALUE!</v>
      </c>
      <c r="AA362" s="1862" t="e">
        <f t="shared" si="247"/>
        <v>#VALUE!</v>
      </c>
      <c r="AB362" s="1862" t="e">
        <f t="shared" si="247"/>
        <v>#VALUE!</v>
      </c>
      <c r="AC362" s="1862" t="e">
        <f t="shared" si="247"/>
        <v>#VALUE!</v>
      </c>
      <c r="AD362" s="1862" t="e">
        <f t="shared" si="247"/>
        <v>#VALUE!</v>
      </c>
      <c r="AE362" s="1862" t="e">
        <f t="shared" si="247"/>
        <v>#VALUE!</v>
      </c>
      <c r="AF362" s="1862" t="e">
        <f t="shared" si="247"/>
        <v>#VALUE!</v>
      </c>
      <c r="AG362" s="1862" t="e">
        <f t="shared" si="247"/>
        <v>#VALUE!</v>
      </c>
      <c r="AH362" s="1862" t="e">
        <f t="shared" si="247"/>
        <v>#VALUE!</v>
      </c>
      <c r="AI362" s="1862" t="e">
        <f t="shared" si="247"/>
        <v>#VALUE!</v>
      </c>
      <c r="AJ362" s="1862" t="e">
        <f t="shared" si="247"/>
        <v>#VALUE!</v>
      </c>
      <c r="AK362" s="4204"/>
      <c r="AL362" s="4207"/>
      <c r="AM362" s="4210"/>
      <c r="AN362" s="4157"/>
      <c r="AO362" s="4155"/>
      <c r="AQ362" s="4181"/>
      <c r="AR362" s="4181"/>
    </row>
    <row r="363" spans="2:44" s="1866" customFormat="1">
      <c r="B363" s="4200"/>
      <c r="C363" s="4099"/>
      <c r="D363" s="4201"/>
      <c r="E363" s="1889" t="s">
        <v>1184</v>
      </c>
      <c r="F363" s="1865" t="str">
        <f>IFERROR(TEXT(WEEKDAY(+F362),"aaa"),"")</f>
        <v/>
      </c>
      <c r="G363" s="1865" t="str">
        <f t="shared" ref="G363:AJ363" si="248">IFERROR(TEXT(WEEKDAY(+G362),"aaa"),"")</f>
        <v/>
      </c>
      <c r="H363" s="1865" t="str">
        <f t="shared" si="248"/>
        <v/>
      </c>
      <c r="I363" s="1865" t="str">
        <f t="shared" si="248"/>
        <v/>
      </c>
      <c r="J363" s="1865" t="str">
        <f t="shared" si="248"/>
        <v/>
      </c>
      <c r="K363" s="1865" t="str">
        <f t="shared" si="248"/>
        <v/>
      </c>
      <c r="L363" s="1865" t="str">
        <f t="shared" si="248"/>
        <v/>
      </c>
      <c r="M363" s="1865" t="str">
        <f t="shared" si="248"/>
        <v/>
      </c>
      <c r="N363" s="1865" t="str">
        <f t="shared" si="248"/>
        <v/>
      </c>
      <c r="O363" s="1865" t="str">
        <f t="shared" si="248"/>
        <v/>
      </c>
      <c r="P363" s="1865" t="str">
        <f t="shared" si="248"/>
        <v/>
      </c>
      <c r="Q363" s="1865" t="str">
        <f t="shared" si="248"/>
        <v/>
      </c>
      <c r="R363" s="1865" t="str">
        <f t="shared" si="248"/>
        <v/>
      </c>
      <c r="S363" s="1865" t="str">
        <f t="shared" si="248"/>
        <v/>
      </c>
      <c r="T363" s="1865" t="str">
        <f t="shared" si="248"/>
        <v/>
      </c>
      <c r="U363" s="1865" t="str">
        <f t="shared" si="248"/>
        <v/>
      </c>
      <c r="V363" s="1865" t="str">
        <f t="shared" si="248"/>
        <v/>
      </c>
      <c r="W363" s="1865" t="str">
        <f t="shared" si="248"/>
        <v/>
      </c>
      <c r="X363" s="1865" t="str">
        <f t="shared" si="248"/>
        <v/>
      </c>
      <c r="Y363" s="1865" t="str">
        <f t="shared" si="248"/>
        <v/>
      </c>
      <c r="Z363" s="1865" t="str">
        <f t="shared" si="248"/>
        <v/>
      </c>
      <c r="AA363" s="1865" t="str">
        <f t="shared" si="248"/>
        <v/>
      </c>
      <c r="AB363" s="1865" t="str">
        <f t="shared" si="248"/>
        <v/>
      </c>
      <c r="AC363" s="1865" t="str">
        <f t="shared" si="248"/>
        <v/>
      </c>
      <c r="AD363" s="1865" t="str">
        <f t="shared" si="248"/>
        <v/>
      </c>
      <c r="AE363" s="1865" t="str">
        <f t="shared" si="248"/>
        <v/>
      </c>
      <c r="AF363" s="1865" t="str">
        <f t="shared" si="248"/>
        <v/>
      </c>
      <c r="AG363" s="1865" t="str">
        <f t="shared" si="248"/>
        <v/>
      </c>
      <c r="AH363" s="1865" t="str">
        <f t="shared" si="248"/>
        <v/>
      </c>
      <c r="AI363" s="1865" t="str">
        <f t="shared" si="248"/>
        <v/>
      </c>
      <c r="AJ363" s="1865" t="str">
        <f t="shared" si="248"/>
        <v/>
      </c>
      <c r="AK363" s="4204"/>
      <c r="AL363" s="4207"/>
      <c r="AM363" s="4210"/>
      <c r="AN363" s="4157"/>
      <c r="AO363" s="4155"/>
      <c r="AP363" s="1838"/>
      <c r="AQ363" s="4181"/>
      <c r="AR363" s="4181"/>
    </row>
    <row r="364" spans="2:44" s="1866" customFormat="1" ht="21" customHeight="1">
      <c r="B364" s="1994" t="s">
        <v>2502</v>
      </c>
      <c r="C364" s="1995" t="s">
        <v>2471</v>
      </c>
      <c r="D364" s="1939" t="s">
        <v>2472</v>
      </c>
      <c r="E364" s="1940" t="s">
        <v>2458</v>
      </c>
      <c r="F364" s="1941" t="s">
        <v>2503</v>
      </c>
      <c r="G364" s="1942" t="s">
        <v>2503</v>
      </c>
      <c r="H364" s="1942" t="s">
        <v>2503</v>
      </c>
      <c r="I364" s="1942" t="s">
        <v>2503</v>
      </c>
      <c r="J364" s="1942" t="s">
        <v>2503</v>
      </c>
      <c r="K364" s="1942" t="s">
        <v>2503</v>
      </c>
      <c r="L364" s="1942" t="s">
        <v>2503</v>
      </c>
      <c r="M364" s="1942" t="s">
        <v>2503</v>
      </c>
      <c r="N364" s="1942" t="s">
        <v>2503</v>
      </c>
      <c r="O364" s="1942" t="s">
        <v>2503</v>
      </c>
      <c r="P364" s="1942" t="s">
        <v>2503</v>
      </c>
      <c r="Q364" s="1942" t="s">
        <v>2503</v>
      </c>
      <c r="R364" s="1942" t="s">
        <v>2503</v>
      </c>
      <c r="S364" s="1942" t="s">
        <v>2503</v>
      </c>
      <c r="T364" s="1942" t="s">
        <v>2503</v>
      </c>
      <c r="U364" s="1942" t="s">
        <v>2503</v>
      </c>
      <c r="V364" s="1942" t="s">
        <v>2503</v>
      </c>
      <c r="W364" s="1942" t="s">
        <v>2503</v>
      </c>
      <c r="X364" s="1942" t="s">
        <v>2503</v>
      </c>
      <c r="Y364" s="1942" t="s">
        <v>2503</v>
      </c>
      <c r="Z364" s="1942" t="s">
        <v>2503</v>
      </c>
      <c r="AA364" s="1942" t="s">
        <v>2503</v>
      </c>
      <c r="AB364" s="1942" t="s">
        <v>2503</v>
      </c>
      <c r="AC364" s="1942" t="s">
        <v>2503</v>
      </c>
      <c r="AD364" s="1942" t="s">
        <v>2503</v>
      </c>
      <c r="AE364" s="1942" t="s">
        <v>2503</v>
      </c>
      <c r="AF364" s="1942" t="s">
        <v>2503</v>
      </c>
      <c r="AG364" s="1942" t="s">
        <v>2503</v>
      </c>
      <c r="AH364" s="1942" t="s">
        <v>2503</v>
      </c>
      <c r="AI364" s="1942" t="s">
        <v>2503</v>
      </c>
      <c r="AJ364" s="2015" t="s">
        <v>2503</v>
      </c>
      <c r="AK364" s="4205"/>
      <c r="AL364" s="4208"/>
      <c r="AM364" s="4211"/>
      <c r="AN364" s="1944" t="s">
        <v>2484</v>
      </c>
      <c r="AO364" s="1943" t="s">
        <v>2485</v>
      </c>
      <c r="AP364" s="1838"/>
      <c r="AQ364" s="4182"/>
      <c r="AR364" s="4182"/>
    </row>
    <row r="365" spans="2:44" s="1866" customFormat="1" ht="13.5" customHeight="1">
      <c r="B365" s="4185" t="s">
        <v>2486</v>
      </c>
      <c r="C365" s="4188" t="s">
        <v>2487</v>
      </c>
      <c r="D365" s="1945" t="s">
        <v>2488</v>
      </c>
      <c r="E365" s="1946"/>
      <c r="F365" s="2016"/>
      <c r="G365" s="2003"/>
      <c r="H365" s="2003"/>
      <c r="I365" s="2003"/>
      <c r="J365" s="2003"/>
      <c r="K365" s="2003"/>
      <c r="L365" s="2003"/>
      <c r="M365" s="2003"/>
      <c r="N365" s="2003"/>
      <c r="O365" s="2003"/>
      <c r="P365" s="2003"/>
      <c r="Q365" s="2003"/>
      <c r="R365" s="2003"/>
      <c r="S365" s="2003"/>
      <c r="T365" s="2003"/>
      <c r="U365" s="2003"/>
      <c r="V365" s="2003"/>
      <c r="W365" s="2003"/>
      <c r="X365" s="2003"/>
      <c r="Y365" s="2003"/>
      <c r="Z365" s="2003"/>
      <c r="AA365" s="2003"/>
      <c r="AB365" s="2003"/>
      <c r="AC365" s="2003"/>
      <c r="AD365" s="2003"/>
      <c r="AE365" s="2003"/>
      <c r="AF365" s="2003"/>
      <c r="AG365" s="2003"/>
      <c r="AH365" s="2003"/>
      <c r="AI365" s="2003"/>
      <c r="AJ365" s="2017"/>
      <c r="AK365" s="1950">
        <f>IF(D365="","",COUNT($F$362:$AJ$362)-AL365)</f>
        <v>0</v>
      </c>
      <c r="AL365" s="1951">
        <f>IF(D365="","",AQ365+AR365)</f>
        <v>0</v>
      </c>
      <c r="AM365" s="1951">
        <f>IF(D365="","",COUNTIF(F365:AJ365,"休"))</f>
        <v>0</v>
      </c>
      <c r="AN365" s="1952" t="str">
        <f>IF(D365="","",IFERROR(ROUND(AM365/AK365,3),""))</f>
        <v/>
      </c>
      <c r="AO365" s="4191" t="e">
        <f>ROUND(AVERAGE(AN365:AN380),3)</f>
        <v>#DIV/0!</v>
      </c>
      <c r="AP365" s="1838"/>
      <c r="AQ365" s="1953">
        <f>+COUNTIF(F365:AJ365,"－")</f>
        <v>0</v>
      </c>
      <c r="AR365" s="1953">
        <f>+COUNTIF(F365:AJ365,"外")</f>
        <v>0</v>
      </c>
    </row>
    <row r="366" spans="2:44" s="1866" customFormat="1" ht="13.5" customHeight="1">
      <c r="B366" s="4186"/>
      <c r="C366" s="4189"/>
      <c r="D366" s="1954" t="s">
        <v>2489</v>
      </c>
      <c r="E366" s="1946"/>
      <c r="F366" s="1955"/>
      <c r="G366" s="1956"/>
      <c r="H366" s="1956"/>
      <c r="I366" s="1956"/>
      <c r="J366" s="1956"/>
      <c r="K366" s="1956"/>
      <c r="L366" s="1956"/>
      <c r="M366" s="1956"/>
      <c r="N366" s="1956"/>
      <c r="O366" s="1956"/>
      <c r="P366" s="1956"/>
      <c r="Q366" s="1956"/>
      <c r="R366" s="1956"/>
      <c r="S366" s="1956"/>
      <c r="T366" s="1956"/>
      <c r="U366" s="1956"/>
      <c r="V366" s="1956"/>
      <c r="W366" s="1956"/>
      <c r="X366" s="1956"/>
      <c r="Y366" s="1956"/>
      <c r="Z366" s="1956"/>
      <c r="AA366" s="1956"/>
      <c r="AB366" s="1956"/>
      <c r="AC366" s="1956"/>
      <c r="AD366" s="1956"/>
      <c r="AE366" s="1956"/>
      <c r="AF366" s="1956"/>
      <c r="AG366" s="1956"/>
      <c r="AH366" s="1956"/>
      <c r="AI366" s="1956"/>
      <c r="AJ366" s="2000"/>
      <c r="AK366" s="1950">
        <f t="shared" ref="AK366:AK370" si="249">IF(D366="","",COUNT($F$362:$AJ$362)-AL366)</f>
        <v>0</v>
      </c>
      <c r="AL366" s="1951">
        <f t="shared" ref="AL366:AL370" si="250">IF(D366="","",AQ366+AR366)</f>
        <v>0</v>
      </c>
      <c r="AM366" s="1951">
        <f t="shared" ref="AM366:AM370" si="251">IF(D366="","",COUNTIF(F366:AJ366,"休"))</f>
        <v>0</v>
      </c>
      <c r="AN366" s="1952" t="str">
        <f t="shared" ref="AN366:AN370" si="252">IF(D366="","",IFERROR(ROUND(AM366/AK366,3),""))</f>
        <v/>
      </c>
      <c r="AO366" s="4192"/>
      <c r="AP366" s="1838"/>
      <c r="AQ366" s="1953">
        <f>+COUNTIF(F366:AJ366,"－")</f>
        <v>0</v>
      </c>
      <c r="AR366" s="1953">
        <f>+COUNTIF(F366:AJ366,"外")</f>
        <v>0</v>
      </c>
    </row>
    <row r="367" spans="2:44" s="1866" customFormat="1">
      <c r="B367" s="4186"/>
      <c r="C367" s="4189"/>
      <c r="D367" s="1960" t="s">
        <v>2490</v>
      </c>
      <c r="E367" s="1946"/>
      <c r="F367" s="1955"/>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c r="AB367" s="1956"/>
      <c r="AC367" s="1956"/>
      <c r="AD367" s="1956"/>
      <c r="AE367" s="1956"/>
      <c r="AF367" s="1956"/>
      <c r="AG367" s="1956"/>
      <c r="AH367" s="1956"/>
      <c r="AI367" s="1956"/>
      <c r="AJ367" s="2000"/>
      <c r="AK367" s="1950">
        <f t="shared" si="249"/>
        <v>0</v>
      </c>
      <c r="AL367" s="1951">
        <f t="shared" si="250"/>
        <v>0</v>
      </c>
      <c r="AM367" s="1951">
        <f t="shared" si="251"/>
        <v>0</v>
      </c>
      <c r="AN367" s="1952" t="str">
        <f t="shared" si="252"/>
        <v/>
      </c>
      <c r="AO367" s="4192"/>
      <c r="AP367" s="1838"/>
      <c r="AQ367" s="1953">
        <f>+COUNTIF(F367:AJ367,"－")</f>
        <v>0</v>
      </c>
      <c r="AR367" s="1953">
        <f t="shared" ref="AR367:AR370" si="253">+COUNTIF(F367:AJ367,"外")</f>
        <v>0</v>
      </c>
    </row>
    <row r="368" spans="2:44" s="1866" customFormat="1">
      <c r="B368" s="4186"/>
      <c r="C368" s="4189"/>
      <c r="D368" s="1960" t="s">
        <v>2491</v>
      </c>
      <c r="E368" s="1961"/>
      <c r="F368" s="1955"/>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c r="AB368" s="1956"/>
      <c r="AC368" s="1956"/>
      <c r="AD368" s="1956"/>
      <c r="AE368" s="1956"/>
      <c r="AF368" s="1956"/>
      <c r="AG368" s="1956"/>
      <c r="AH368" s="1956"/>
      <c r="AI368" s="1956"/>
      <c r="AJ368" s="2000"/>
      <c r="AK368" s="1950">
        <f t="shared" si="249"/>
        <v>0</v>
      </c>
      <c r="AL368" s="1951">
        <f t="shared" si="250"/>
        <v>0</v>
      </c>
      <c r="AM368" s="1951">
        <f t="shared" si="251"/>
        <v>0</v>
      </c>
      <c r="AN368" s="1952" t="str">
        <f t="shared" si="252"/>
        <v/>
      </c>
      <c r="AO368" s="4192"/>
      <c r="AP368" s="1838"/>
      <c r="AQ368" s="1953">
        <f>+COUNTIF(F368:AJ368,"－")</f>
        <v>0</v>
      </c>
      <c r="AR368" s="1953">
        <f t="shared" si="253"/>
        <v>0</v>
      </c>
    </row>
    <row r="369" spans="2:44" s="1866" customFormat="1">
      <c r="B369" s="4186"/>
      <c r="C369" s="4189"/>
      <c r="D369" s="1960" t="s">
        <v>2492</v>
      </c>
      <c r="E369" s="1946"/>
      <c r="F369" s="1955"/>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c r="AB369" s="1956"/>
      <c r="AC369" s="1956"/>
      <c r="AD369" s="1956"/>
      <c r="AE369" s="1956"/>
      <c r="AF369" s="1956"/>
      <c r="AG369" s="1956"/>
      <c r="AH369" s="1956"/>
      <c r="AI369" s="1956"/>
      <c r="AJ369" s="2000"/>
      <c r="AK369" s="1950">
        <f t="shared" si="249"/>
        <v>0</v>
      </c>
      <c r="AL369" s="1951">
        <f t="shared" si="250"/>
        <v>0</v>
      </c>
      <c r="AM369" s="1951">
        <f t="shared" si="251"/>
        <v>0</v>
      </c>
      <c r="AN369" s="1952" t="str">
        <f t="shared" si="252"/>
        <v/>
      </c>
      <c r="AO369" s="4192"/>
      <c r="AP369" s="1838"/>
      <c r="AQ369" s="1953">
        <f t="shared" ref="AQ369:AQ370" si="254">+COUNTIF(F369:AJ369,"－")</f>
        <v>0</v>
      </c>
      <c r="AR369" s="1953">
        <f t="shared" si="253"/>
        <v>0</v>
      </c>
    </row>
    <row r="370" spans="2:44" s="1866" customFormat="1">
      <c r="B370" s="4187"/>
      <c r="C370" s="4190"/>
      <c r="D370" s="1962">
        <f>E$29</f>
        <v>0</v>
      </c>
      <c r="E370" s="1963"/>
      <c r="F370" s="2018"/>
      <c r="G370" s="2008"/>
      <c r="H370" s="2008"/>
      <c r="I370" s="2008"/>
      <c r="J370" s="2008"/>
      <c r="K370" s="2008"/>
      <c r="L370" s="2008"/>
      <c r="M370" s="2008"/>
      <c r="N370" s="2008"/>
      <c r="O370" s="2008"/>
      <c r="P370" s="2008"/>
      <c r="Q370" s="2008"/>
      <c r="R370" s="2008"/>
      <c r="S370" s="2008"/>
      <c r="T370" s="2008"/>
      <c r="U370" s="2008"/>
      <c r="V370" s="2008"/>
      <c r="W370" s="2008"/>
      <c r="X370" s="2008"/>
      <c r="Y370" s="2008"/>
      <c r="Z370" s="2008"/>
      <c r="AA370" s="2008"/>
      <c r="AB370" s="2008"/>
      <c r="AC370" s="2008"/>
      <c r="AD370" s="2008"/>
      <c r="AE370" s="2008"/>
      <c r="AF370" s="2008"/>
      <c r="AG370" s="2008"/>
      <c r="AH370" s="2008"/>
      <c r="AI370" s="2008"/>
      <c r="AJ370" s="2019"/>
      <c r="AK370" s="1950">
        <f t="shared" si="249"/>
        <v>0</v>
      </c>
      <c r="AL370" s="1951">
        <f t="shared" si="250"/>
        <v>0</v>
      </c>
      <c r="AM370" s="1968">
        <f t="shared" si="251"/>
        <v>0</v>
      </c>
      <c r="AN370" s="1952" t="str">
        <f t="shared" si="252"/>
        <v/>
      </c>
      <c r="AO370" s="4192"/>
      <c r="AP370" s="1838"/>
      <c r="AQ370" s="1953">
        <f t="shared" si="254"/>
        <v>0</v>
      </c>
      <c r="AR370" s="1953">
        <f t="shared" si="253"/>
        <v>0</v>
      </c>
    </row>
    <row r="371" spans="2:44" s="1866" customFormat="1" ht="14.4">
      <c r="B371" s="4185" t="s">
        <v>2493</v>
      </c>
      <c r="C371" s="4188" t="s">
        <v>2494</v>
      </c>
      <c r="D371" s="1939" t="s">
        <v>2472</v>
      </c>
      <c r="E371" s="1969" t="s">
        <v>2458</v>
      </c>
      <c r="F371" s="1941" t="s">
        <v>2504</v>
      </c>
      <c r="G371" s="1942" t="s">
        <v>2504</v>
      </c>
      <c r="H371" s="1942" t="s">
        <v>2504</v>
      </c>
      <c r="I371" s="1942" t="s">
        <v>2504</v>
      </c>
      <c r="J371" s="1942" t="s">
        <v>2504</v>
      </c>
      <c r="K371" s="1942" t="s">
        <v>2504</v>
      </c>
      <c r="L371" s="1942" t="s">
        <v>2504</v>
      </c>
      <c r="M371" s="1942" t="s">
        <v>2504</v>
      </c>
      <c r="N371" s="1942" t="s">
        <v>2504</v>
      </c>
      <c r="O371" s="1942" t="s">
        <v>2504</v>
      </c>
      <c r="P371" s="1942" t="s">
        <v>2504</v>
      </c>
      <c r="Q371" s="1942" t="s">
        <v>2504</v>
      </c>
      <c r="R371" s="1942" t="s">
        <v>2504</v>
      </c>
      <c r="S371" s="1942" t="s">
        <v>2504</v>
      </c>
      <c r="T371" s="1942" t="s">
        <v>2504</v>
      </c>
      <c r="U371" s="1942" t="s">
        <v>2504</v>
      </c>
      <c r="V371" s="1942" t="s">
        <v>2504</v>
      </c>
      <c r="W371" s="1942" t="s">
        <v>2504</v>
      </c>
      <c r="X371" s="1942" t="s">
        <v>2504</v>
      </c>
      <c r="Y371" s="1942" t="s">
        <v>2504</v>
      </c>
      <c r="Z371" s="1942" t="s">
        <v>2504</v>
      </c>
      <c r="AA371" s="1942" t="s">
        <v>2504</v>
      </c>
      <c r="AB371" s="1942" t="s">
        <v>2504</v>
      </c>
      <c r="AC371" s="1942" t="s">
        <v>2504</v>
      </c>
      <c r="AD371" s="1942" t="s">
        <v>2504</v>
      </c>
      <c r="AE371" s="1942" t="s">
        <v>2504</v>
      </c>
      <c r="AF371" s="1942" t="s">
        <v>2504</v>
      </c>
      <c r="AG371" s="1942" t="s">
        <v>2504</v>
      </c>
      <c r="AH371" s="1942" t="s">
        <v>2504</v>
      </c>
      <c r="AI371" s="1942" t="s">
        <v>2504</v>
      </c>
      <c r="AJ371" s="2015" t="s">
        <v>2504</v>
      </c>
      <c r="AK371" s="1971"/>
      <c r="AL371" s="1953"/>
      <c r="AM371" s="1972"/>
      <c r="AN371" s="1973"/>
      <c r="AO371" s="4192"/>
      <c r="AP371" s="1838"/>
      <c r="AQ371" s="1893"/>
      <c r="AR371" s="1893"/>
    </row>
    <row r="372" spans="2:44" s="1866" customFormat="1">
      <c r="B372" s="4186"/>
      <c r="C372" s="4189"/>
      <c r="D372" s="1974" t="s">
        <v>2488</v>
      </c>
      <c r="E372" s="1946"/>
      <c r="F372" s="2007"/>
      <c r="G372" s="1966"/>
      <c r="H372" s="1966"/>
      <c r="I372" s="1966"/>
      <c r="J372" s="1966"/>
      <c r="K372" s="1966"/>
      <c r="L372" s="1966"/>
      <c r="M372" s="1966"/>
      <c r="N372" s="1966"/>
      <c r="O372" s="1966"/>
      <c r="P372" s="1966"/>
      <c r="Q372" s="1966"/>
      <c r="R372" s="1966"/>
      <c r="S372" s="1966"/>
      <c r="T372" s="1966"/>
      <c r="U372" s="1966"/>
      <c r="V372" s="1966"/>
      <c r="W372" s="1966"/>
      <c r="X372" s="1966"/>
      <c r="Y372" s="1966"/>
      <c r="Z372" s="1966"/>
      <c r="AA372" s="1966"/>
      <c r="AB372" s="1966"/>
      <c r="AC372" s="1966"/>
      <c r="AD372" s="1966"/>
      <c r="AE372" s="1966"/>
      <c r="AF372" s="1966"/>
      <c r="AG372" s="1966"/>
      <c r="AH372" s="1966"/>
      <c r="AI372" s="1966"/>
      <c r="AJ372" s="2020"/>
      <c r="AK372" s="1950">
        <f>IF(D372="","",COUNT($F$362:$AJ$362)-AL372)</f>
        <v>0</v>
      </c>
      <c r="AL372" s="1951">
        <f>IF(D372="","",AQ372+AR372)</f>
        <v>0</v>
      </c>
      <c r="AM372" s="1951">
        <f>IF(D372="","",COUNTIF(F372:AJ372,"休"))</f>
        <v>0</v>
      </c>
      <c r="AN372" s="1952" t="str">
        <f>IF(D372="","",IFERROR(ROUND(AM372/AK372,3),""))</f>
        <v/>
      </c>
      <c r="AO372" s="4192"/>
      <c r="AP372" s="1838"/>
      <c r="AQ372" s="1953">
        <f>+COUNTIF(F372:AJ372,"－")</f>
        <v>0</v>
      </c>
      <c r="AR372" s="1953">
        <f>+COUNTIF(F372:AJ372,"外")</f>
        <v>0</v>
      </c>
    </row>
    <row r="373" spans="2:44" s="1866" customFormat="1">
      <c r="B373" s="4186"/>
      <c r="C373" s="4189"/>
      <c r="D373" s="1954" t="s">
        <v>2489</v>
      </c>
      <c r="E373" s="1975"/>
      <c r="F373" s="1955"/>
      <c r="G373" s="1956"/>
      <c r="H373" s="1956"/>
      <c r="I373" s="1956"/>
      <c r="J373" s="1956"/>
      <c r="K373" s="1956"/>
      <c r="L373" s="1956"/>
      <c r="M373" s="1956"/>
      <c r="N373" s="1956"/>
      <c r="O373" s="1956"/>
      <c r="P373" s="1956"/>
      <c r="Q373" s="1956"/>
      <c r="R373" s="1956"/>
      <c r="S373" s="1956"/>
      <c r="T373" s="1956"/>
      <c r="U373" s="1956"/>
      <c r="V373" s="1956"/>
      <c r="W373" s="1956"/>
      <c r="X373" s="1956"/>
      <c r="Y373" s="1956"/>
      <c r="Z373" s="1956"/>
      <c r="AA373" s="1956"/>
      <c r="AB373" s="1956"/>
      <c r="AC373" s="1956"/>
      <c r="AD373" s="1956"/>
      <c r="AE373" s="1956"/>
      <c r="AF373" s="1956"/>
      <c r="AG373" s="1956"/>
      <c r="AH373" s="1956"/>
      <c r="AI373" s="1956"/>
      <c r="AJ373" s="2000"/>
      <c r="AK373" s="1950">
        <f t="shared" ref="AK373:AK375" si="255">IF(D373="","",COUNT($F$362:$AJ$362)-AL373)</f>
        <v>0</v>
      </c>
      <c r="AL373" s="1951">
        <f t="shared" ref="AL373:AL375" si="256">IF(D373="","",AQ373+AR373)</f>
        <v>0</v>
      </c>
      <c r="AM373" s="1951">
        <f t="shared" ref="AM373:AM375" si="257">IF(D373="","",COUNTIF(F373:AJ373,"休"))</f>
        <v>0</v>
      </c>
      <c r="AN373" s="1952" t="str">
        <f t="shared" ref="AN373:AN375" si="258">IF(D373="","",IFERROR(ROUND(AM373/AK373,3),""))</f>
        <v/>
      </c>
      <c r="AO373" s="4192"/>
      <c r="AP373" s="1838"/>
      <c r="AQ373" s="1953">
        <f>+COUNTIF(F373:AJ373,"－")</f>
        <v>0</v>
      </c>
      <c r="AR373" s="1953">
        <f>+COUNTIF(F373:AJ373,"外")</f>
        <v>0</v>
      </c>
    </row>
    <row r="374" spans="2:44" s="1866" customFormat="1">
      <c r="B374" s="4186"/>
      <c r="C374" s="4189"/>
      <c r="D374" s="1838"/>
      <c r="E374" s="1975"/>
      <c r="F374" s="1955"/>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c r="AB374" s="1956"/>
      <c r="AC374" s="1956"/>
      <c r="AD374" s="1956"/>
      <c r="AE374" s="1956"/>
      <c r="AF374" s="1956"/>
      <c r="AG374" s="1956"/>
      <c r="AH374" s="1956"/>
      <c r="AI374" s="1956"/>
      <c r="AJ374" s="2000"/>
      <c r="AK374" s="1950" t="str">
        <f t="shared" si="255"/>
        <v/>
      </c>
      <c r="AL374" s="1951" t="str">
        <f t="shared" si="256"/>
        <v/>
      </c>
      <c r="AM374" s="1951" t="str">
        <f t="shared" si="257"/>
        <v/>
      </c>
      <c r="AN374" s="1952" t="str">
        <f t="shared" si="258"/>
        <v/>
      </c>
      <c r="AO374" s="4192"/>
      <c r="AP374" s="1838"/>
      <c r="AQ374" s="1953">
        <f>+COUNTIF(F374:AJ374,"－")</f>
        <v>0</v>
      </c>
      <c r="AR374" s="1953">
        <f>+COUNTIF(F374:AJ374,"外")</f>
        <v>0</v>
      </c>
    </row>
    <row r="375" spans="2:44" s="1866" customFormat="1">
      <c r="B375" s="4186"/>
      <c r="C375" s="4190"/>
      <c r="D375" s="1976"/>
      <c r="E375" s="1977"/>
      <c r="F375" s="201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2008"/>
      <c r="AH375" s="2008"/>
      <c r="AI375" s="2008"/>
      <c r="AJ375" s="2019"/>
      <c r="AK375" s="1950" t="str">
        <f t="shared" si="255"/>
        <v/>
      </c>
      <c r="AL375" s="1951" t="str">
        <f t="shared" si="256"/>
        <v/>
      </c>
      <c r="AM375" s="1951" t="str">
        <f t="shared" si="257"/>
        <v/>
      </c>
      <c r="AN375" s="1952" t="str">
        <f t="shared" si="258"/>
        <v/>
      </c>
      <c r="AO375" s="4192"/>
      <c r="AP375" s="1838"/>
      <c r="AQ375" s="1953">
        <f>+COUNTIF(F375:AJ375,"－")</f>
        <v>0</v>
      </c>
      <c r="AR375" s="1953">
        <f>+COUNTIF(F375:AJ375,"外")</f>
        <v>0</v>
      </c>
    </row>
    <row r="376" spans="2:44" s="1866" customFormat="1" ht="14.4">
      <c r="B376" s="4186"/>
      <c r="C376" s="4188" t="s">
        <v>2495</v>
      </c>
      <c r="D376" s="1939" t="s">
        <v>2472</v>
      </c>
      <c r="E376" s="1979" t="s">
        <v>2458</v>
      </c>
      <c r="F376" s="1941" t="s">
        <v>2503</v>
      </c>
      <c r="G376" s="1942" t="s">
        <v>2503</v>
      </c>
      <c r="H376" s="1942" t="s">
        <v>2503</v>
      </c>
      <c r="I376" s="1942" t="s">
        <v>2503</v>
      </c>
      <c r="J376" s="1942" t="s">
        <v>2503</v>
      </c>
      <c r="K376" s="1942" t="s">
        <v>2503</v>
      </c>
      <c r="L376" s="1942" t="s">
        <v>2503</v>
      </c>
      <c r="M376" s="1942" t="s">
        <v>2503</v>
      </c>
      <c r="N376" s="1942" t="s">
        <v>2503</v>
      </c>
      <c r="O376" s="1942" t="s">
        <v>2503</v>
      </c>
      <c r="P376" s="1942" t="s">
        <v>2503</v>
      </c>
      <c r="Q376" s="1942" t="s">
        <v>2503</v>
      </c>
      <c r="R376" s="1942" t="s">
        <v>2503</v>
      </c>
      <c r="S376" s="1942" t="s">
        <v>2503</v>
      </c>
      <c r="T376" s="1942" t="s">
        <v>2503</v>
      </c>
      <c r="U376" s="1942" t="s">
        <v>2503</v>
      </c>
      <c r="V376" s="1942" t="s">
        <v>2503</v>
      </c>
      <c r="W376" s="1942" t="s">
        <v>2503</v>
      </c>
      <c r="X376" s="1942" t="s">
        <v>2503</v>
      </c>
      <c r="Y376" s="1942" t="s">
        <v>2503</v>
      </c>
      <c r="Z376" s="1942" t="s">
        <v>2503</v>
      </c>
      <c r="AA376" s="1942" t="s">
        <v>2503</v>
      </c>
      <c r="AB376" s="1942" t="s">
        <v>2503</v>
      </c>
      <c r="AC376" s="1942" t="s">
        <v>2503</v>
      </c>
      <c r="AD376" s="1942" t="s">
        <v>2503</v>
      </c>
      <c r="AE376" s="1942" t="s">
        <v>2503</v>
      </c>
      <c r="AF376" s="1942" t="s">
        <v>2503</v>
      </c>
      <c r="AG376" s="1942" t="s">
        <v>2503</v>
      </c>
      <c r="AH376" s="1942" t="s">
        <v>2503</v>
      </c>
      <c r="AI376" s="1942" t="s">
        <v>2503</v>
      </c>
      <c r="AJ376" s="2015" t="s">
        <v>2503</v>
      </c>
      <c r="AK376" s="1971"/>
      <c r="AL376" s="1953"/>
      <c r="AM376" s="1980"/>
      <c r="AN376" s="1973"/>
      <c r="AO376" s="4192"/>
      <c r="AP376" s="1838"/>
      <c r="AQ376" s="1893"/>
      <c r="AR376" s="1893"/>
    </row>
    <row r="377" spans="2:44" s="1866" customFormat="1">
      <c r="B377" s="4186"/>
      <c r="C377" s="4189"/>
      <c r="D377" s="1981" t="s">
        <v>2489</v>
      </c>
      <c r="E377" s="1946"/>
      <c r="F377" s="2007"/>
      <c r="G377" s="1966"/>
      <c r="H377" s="1966"/>
      <c r="I377" s="1966"/>
      <c r="J377" s="1966"/>
      <c r="K377" s="1966"/>
      <c r="L377" s="1966"/>
      <c r="M377" s="1966"/>
      <c r="N377" s="1966"/>
      <c r="O377" s="1966"/>
      <c r="P377" s="1966"/>
      <c r="Q377" s="1966"/>
      <c r="R377" s="1966"/>
      <c r="S377" s="1966"/>
      <c r="T377" s="1966"/>
      <c r="U377" s="1966"/>
      <c r="V377" s="1966"/>
      <c r="W377" s="1966"/>
      <c r="X377" s="1966"/>
      <c r="Y377" s="1966"/>
      <c r="Z377" s="1966"/>
      <c r="AA377" s="1966"/>
      <c r="AB377" s="1966"/>
      <c r="AC377" s="1966"/>
      <c r="AD377" s="1966"/>
      <c r="AE377" s="1966"/>
      <c r="AF377" s="1966"/>
      <c r="AG377" s="1966"/>
      <c r="AH377" s="1966"/>
      <c r="AI377" s="1966"/>
      <c r="AJ377" s="2020"/>
      <c r="AK377" s="1950">
        <f>IF(D377="","",COUNT($F$362:$AJ$362)-AL377)</f>
        <v>0</v>
      </c>
      <c r="AL377" s="1951">
        <f>IF(D377="","",AQ377+AR377)</f>
        <v>0</v>
      </c>
      <c r="AM377" s="1951">
        <f>IF(D377="","",COUNTIF(F377:AJ377,"休"))</f>
        <v>0</v>
      </c>
      <c r="AN377" s="1952" t="str">
        <f>IF(D377="","",IFERROR(ROUND(AM377/AK377,3),""))</f>
        <v/>
      </c>
      <c r="AO377" s="4192"/>
      <c r="AP377" s="1838"/>
      <c r="AQ377" s="1953">
        <f>+COUNTIF(F377:AJ377,"－")</f>
        <v>0</v>
      </c>
      <c r="AR377" s="1953">
        <f>+COUNTIF(F377:AJ377,"外")</f>
        <v>0</v>
      </c>
    </row>
    <row r="378" spans="2:44" s="1866" customFormat="1">
      <c r="B378" s="4186"/>
      <c r="C378" s="4189"/>
      <c r="D378" s="1838"/>
      <c r="E378" s="1975"/>
      <c r="F378" s="1955"/>
      <c r="G378" s="1956"/>
      <c r="H378" s="1956"/>
      <c r="I378" s="1956"/>
      <c r="J378" s="1956"/>
      <c r="K378" s="1956"/>
      <c r="L378" s="1956"/>
      <c r="M378" s="1956"/>
      <c r="N378" s="1956"/>
      <c r="O378" s="1956"/>
      <c r="P378" s="1956"/>
      <c r="Q378" s="1956"/>
      <c r="R378" s="1956"/>
      <c r="S378" s="1956"/>
      <c r="T378" s="1956"/>
      <c r="U378" s="1956"/>
      <c r="V378" s="1956"/>
      <c r="W378" s="1956"/>
      <c r="X378" s="1956"/>
      <c r="Y378" s="1956"/>
      <c r="Z378" s="1956"/>
      <c r="AA378" s="1956"/>
      <c r="AB378" s="1956"/>
      <c r="AC378" s="1956"/>
      <c r="AD378" s="1956"/>
      <c r="AE378" s="1956"/>
      <c r="AF378" s="1956"/>
      <c r="AG378" s="1956"/>
      <c r="AH378" s="1956"/>
      <c r="AI378" s="1956"/>
      <c r="AJ378" s="2000"/>
      <c r="AK378" s="1950" t="str">
        <f t="shared" ref="AK378:AK380" si="259">IF(D378="","",COUNT($F$362:$AJ$362)-AL378)</f>
        <v/>
      </c>
      <c r="AL378" s="1951" t="str">
        <f t="shared" ref="AL378:AL380" si="260">IF(D378="","",AQ378+AR378)</f>
        <v/>
      </c>
      <c r="AM378" s="1951" t="str">
        <f t="shared" ref="AM378:AM380" si="261">IF(D378="","",COUNTIF(F378:AJ378,"休"))</f>
        <v/>
      </c>
      <c r="AN378" s="1952" t="str">
        <f t="shared" ref="AN378:AN380" si="262">IF(D378="","",IFERROR(ROUND(AM378/AK378,3),""))</f>
        <v/>
      </c>
      <c r="AO378" s="4192"/>
      <c r="AP378" s="1838"/>
      <c r="AQ378" s="1953">
        <f>+COUNTIF(F378:AJ378,"－")</f>
        <v>0</v>
      </c>
      <c r="AR378" s="1953">
        <f>+COUNTIF(F378:AJ378,"外")</f>
        <v>0</v>
      </c>
    </row>
    <row r="379" spans="2:44" s="1866" customFormat="1">
      <c r="B379" s="4186"/>
      <c r="C379" s="4189"/>
      <c r="D379" s="1983"/>
      <c r="E379" s="1975"/>
      <c r="F379" s="1955"/>
      <c r="G379" s="1956"/>
      <c r="H379" s="1956"/>
      <c r="I379" s="1956"/>
      <c r="J379" s="1956"/>
      <c r="K379" s="1956"/>
      <c r="L379" s="1956"/>
      <c r="M379" s="1956"/>
      <c r="N379" s="1956"/>
      <c r="O379" s="1956"/>
      <c r="P379" s="1956"/>
      <c r="Q379" s="1956"/>
      <c r="R379" s="1956"/>
      <c r="S379" s="1956"/>
      <c r="T379" s="1956"/>
      <c r="U379" s="1956"/>
      <c r="V379" s="1956"/>
      <c r="W379" s="1956"/>
      <c r="X379" s="1956"/>
      <c r="Y379" s="1956"/>
      <c r="Z379" s="1956"/>
      <c r="AA379" s="1956"/>
      <c r="AB379" s="1956"/>
      <c r="AC379" s="1956"/>
      <c r="AD379" s="1956"/>
      <c r="AE379" s="1956"/>
      <c r="AF379" s="1956"/>
      <c r="AG379" s="1956"/>
      <c r="AH379" s="1956"/>
      <c r="AI379" s="1956"/>
      <c r="AJ379" s="2000"/>
      <c r="AK379" s="1950" t="str">
        <f t="shared" si="259"/>
        <v/>
      </c>
      <c r="AL379" s="1951" t="str">
        <f t="shared" si="260"/>
        <v/>
      </c>
      <c r="AM379" s="1951" t="str">
        <f t="shared" si="261"/>
        <v/>
      </c>
      <c r="AN379" s="1952" t="str">
        <f t="shared" si="262"/>
        <v/>
      </c>
      <c r="AO379" s="4192"/>
      <c r="AP379" s="1838"/>
      <c r="AQ379" s="1953">
        <f>+COUNTIF(F379:AJ379,"－")</f>
        <v>0</v>
      </c>
      <c r="AR379" s="1953">
        <f>+COUNTIF(F379:AJ379,"外")</f>
        <v>0</v>
      </c>
    </row>
    <row r="380" spans="2:44" s="1866" customFormat="1" ht="13.8" thickBot="1">
      <c r="B380" s="4187"/>
      <c r="C380" s="4190"/>
      <c r="D380" s="1976"/>
      <c r="E380" s="1977"/>
      <c r="F380" s="2018"/>
      <c r="G380" s="2008"/>
      <c r="H380" s="2008"/>
      <c r="I380" s="2008"/>
      <c r="J380" s="2008"/>
      <c r="K380" s="2008"/>
      <c r="L380" s="2008"/>
      <c r="M380" s="2008"/>
      <c r="N380" s="2008"/>
      <c r="O380" s="2008"/>
      <c r="P380" s="2008"/>
      <c r="Q380" s="2008"/>
      <c r="R380" s="2008"/>
      <c r="S380" s="2008"/>
      <c r="T380" s="2008"/>
      <c r="U380" s="2008"/>
      <c r="V380" s="2008"/>
      <c r="W380" s="2008"/>
      <c r="X380" s="2008"/>
      <c r="Y380" s="2008"/>
      <c r="Z380" s="2008"/>
      <c r="AA380" s="2008"/>
      <c r="AB380" s="2008"/>
      <c r="AC380" s="2008"/>
      <c r="AD380" s="2008"/>
      <c r="AE380" s="2008"/>
      <c r="AF380" s="2008"/>
      <c r="AG380" s="2008"/>
      <c r="AH380" s="2008"/>
      <c r="AI380" s="2008"/>
      <c r="AJ380" s="2019"/>
      <c r="AK380" s="1986" t="str">
        <f t="shared" si="259"/>
        <v/>
      </c>
      <c r="AL380" s="1968" t="str">
        <f t="shared" si="260"/>
        <v/>
      </c>
      <c r="AM380" s="1968" t="str">
        <f t="shared" si="261"/>
        <v/>
      </c>
      <c r="AN380" s="1952" t="str">
        <f t="shared" si="262"/>
        <v/>
      </c>
      <c r="AO380" s="4193"/>
      <c r="AP380" s="1838"/>
      <c r="AQ380" s="1953">
        <f>+COUNTIF(F380:AJ380,"－")</f>
        <v>0</v>
      </c>
      <c r="AR380" s="1953">
        <f>+COUNTIF(F380:AJ380,"外")</f>
        <v>0</v>
      </c>
    </row>
    <row r="381" spans="2:44" ht="13.8" thickBot="1">
      <c r="B381" s="1988"/>
      <c r="C381" s="1989"/>
      <c r="D381" s="1983"/>
      <c r="E381" s="1854"/>
      <c r="F381" s="1949"/>
      <c r="G381" s="1949"/>
      <c r="H381" s="1949"/>
      <c r="I381" s="1949"/>
      <c r="J381" s="1949"/>
      <c r="K381" s="1949"/>
      <c r="L381" s="1949"/>
      <c r="M381" s="1949"/>
      <c r="N381" s="1949"/>
      <c r="O381" s="1949"/>
      <c r="P381" s="1949"/>
      <c r="Q381" s="1949"/>
      <c r="R381" s="1949"/>
      <c r="S381" s="1949"/>
      <c r="T381" s="1949"/>
      <c r="U381" s="1949"/>
      <c r="V381" s="1949"/>
      <c r="W381" s="1949"/>
      <c r="X381" s="1949"/>
      <c r="Y381" s="1949"/>
      <c r="Z381" s="1949"/>
      <c r="AA381" s="1949"/>
      <c r="AB381" s="1949"/>
      <c r="AC381" s="1949"/>
      <c r="AD381" s="1949"/>
      <c r="AE381" s="1949"/>
      <c r="AF381" s="1949"/>
      <c r="AG381" s="1949"/>
      <c r="AH381" s="1949"/>
      <c r="AI381" s="1949"/>
      <c r="AJ381" s="1949"/>
      <c r="AK381" s="1990"/>
      <c r="AL381" s="1991"/>
      <c r="AN381" s="1992" t="s">
        <v>2459</v>
      </c>
      <c r="AO381" s="1993" t="e">
        <f>IF(AO365&gt;=0.285,"OK","NG")</f>
        <v>#DIV/0!</v>
      </c>
      <c r="AQ381" s="1991"/>
      <c r="AR381" s="1991"/>
    </row>
    <row r="382" spans="2:44" s="1866" customFormat="1">
      <c r="E382" s="1890"/>
      <c r="F382" s="1890"/>
      <c r="G382" s="1890"/>
      <c r="H382" s="1890"/>
      <c r="I382" s="1890"/>
      <c r="J382" s="1890"/>
      <c r="K382" s="1890"/>
      <c r="L382" s="1890"/>
      <c r="M382" s="1890"/>
      <c r="N382" s="1890"/>
      <c r="O382" s="1890"/>
      <c r="P382" s="1890"/>
      <c r="Q382" s="1890"/>
      <c r="R382" s="1890"/>
      <c r="S382" s="1890"/>
      <c r="T382" s="1890"/>
      <c r="U382" s="1890"/>
      <c r="V382" s="1890"/>
      <c r="W382" s="1890"/>
      <c r="X382" s="1890"/>
      <c r="Y382" s="1890"/>
      <c r="Z382" s="1890"/>
      <c r="AA382" s="1890"/>
      <c r="AB382" s="1890"/>
      <c r="AC382" s="1890"/>
      <c r="AD382" s="1890"/>
      <c r="AE382" s="1890"/>
      <c r="AF382" s="1890"/>
      <c r="AG382" s="1890"/>
      <c r="AH382" s="1890"/>
      <c r="AI382" s="1890"/>
      <c r="AJ382" s="1890"/>
      <c r="AL382" s="1890"/>
      <c r="AN382" s="2012"/>
    </row>
    <row r="383" spans="2:44" hidden="1">
      <c r="F383" s="1836" t="e">
        <f>YEAR(F386)</f>
        <v>#VALUE!</v>
      </c>
      <c r="G383" s="1836" t="e">
        <f>MONTH(F386)</f>
        <v>#VALUE!</v>
      </c>
    </row>
    <row r="384" spans="2:44">
      <c r="B384" s="4194"/>
      <c r="C384" s="4195"/>
      <c r="D384" s="4196"/>
      <c r="E384" s="1840" t="s">
        <v>2454</v>
      </c>
      <c r="F384" s="4126" t="e">
        <f>F386</f>
        <v>#VALUE!</v>
      </c>
      <c r="G384" s="4088"/>
      <c r="H384" s="4088"/>
      <c r="I384" s="4088"/>
      <c r="J384" s="4088"/>
      <c r="K384" s="4088"/>
      <c r="L384" s="4088"/>
      <c r="M384" s="4088"/>
      <c r="N384" s="4088"/>
      <c r="O384" s="4088"/>
      <c r="P384" s="4088"/>
      <c r="Q384" s="4088"/>
      <c r="R384" s="4088"/>
      <c r="S384" s="4088"/>
      <c r="T384" s="4088"/>
      <c r="U384" s="4088"/>
      <c r="V384" s="4088"/>
      <c r="W384" s="4088"/>
      <c r="X384" s="4088"/>
      <c r="Y384" s="4088"/>
      <c r="Z384" s="4088"/>
      <c r="AA384" s="4088"/>
      <c r="AB384" s="4088"/>
      <c r="AC384" s="4088"/>
      <c r="AD384" s="4088"/>
      <c r="AE384" s="4088"/>
      <c r="AF384" s="4088"/>
      <c r="AG384" s="4088"/>
      <c r="AH384" s="4088"/>
      <c r="AI384" s="4088"/>
      <c r="AJ384" s="4088"/>
      <c r="AK384" s="4203" t="s">
        <v>2496</v>
      </c>
      <c r="AL384" s="4206" t="s">
        <v>2497</v>
      </c>
      <c r="AM384" s="4209" t="s">
        <v>2474</v>
      </c>
      <c r="AN384" s="4157" t="s">
        <v>2498</v>
      </c>
      <c r="AO384" s="4155" t="s">
        <v>2499</v>
      </c>
      <c r="AQ384" s="4181" t="s">
        <v>2500</v>
      </c>
      <c r="AR384" s="4181" t="s">
        <v>2501</v>
      </c>
    </row>
    <row r="385" spans="2:44" hidden="1">
      <c r="B385" s="4197"/>
      <c r="C385" s="4198"/>
      <c r="D385" s="4199"/>
      <c r="E385" s="1884"/>
      <c r="F385" s="1862" t="e">
        <f>DATE($F383,$G383,1)</f>
        <v>#VALUE!</v>
      </c>
      <c r="G385" s="1862" t="e">
        <f t="shared" ref="G385:AJ385" si="263">F385+1</f>
        <v>#VALUE!</v>
      </c>
      <c r="H385" s="1862" t="e">
        <f t="shared" si="263"/>
        <v>#VALUE!</v>
      </c>
      <c r="I385" s="1862" t="e">
        <f t="shared" si="263"/>
        <v>#VALUE!</v>
      </c>
      <c r="J385" s="1862" t="e">
        <f t="shared" si="263"/>
        <v>#VALUE!</v>
      </c>
      <c r="K385" s="1862" t="e">
        <f t="shared" si="263"/>
        <v>#VALUE!</v>
      </c>
      <c r="L385" s="1862" t="e">
        <f t="shared" si="263"/>
        <v>#VALUE!</v>
      </c>
      <c r="M385" s="1862" t="e">
        <f t="shared" si="263"/>
        <v>#VALUE!</v>
      </c>
      <c r="N385" s="1862" t="e">
        <f t="shared" si="263"/>
        <v>#VALUE!</v>
      </c>
      <c r="O385" s="1862" t="e">
        <f t="shared" si="263"/>
        <v>#VALUE!</v>
      </c>
      <c r="P385" s="1862" t="e">
        <f t="shared" si="263"/>
        <v>#VALUE!</v>
      </c>
      <c r="Q385" s="1862" t="e">
        <f t="shared" si="263"/>
        <v>#VALUE!</v>
      </c>
      <c r="R385" s="1862" t="e">
        <f t="shared" si="263"/>
        <v>#VALUE!</v>
      </c>
      <c r="S385" s="1862" t="e">
        <f t="shared" si="263"/>
        <v>#VALUE!</v>
      </c>
      <c r="T385" s="1862" t="e">
        <f t="shared" si="263"/>
        <v>#VALUE!</v>
      </c>
      <c r="U385" s="1862" t="e">
        <f t="shared" si="263"/>
        <v>#VALUE!</v>
      </c>
      <c r="V385" s="1862" t="e">
        <f t="shared" si="263"/>
        <v>#VALUE!</v>
      </c>
      <c r="W385" s="1862" t="e">
        <f t="shared" si="263"/>
        <v>#VALUE!</v>
      </c>
      <c r="X385" s="1862" t="e">
        <f t="shared" si="263"/>
        <v>#VALUE!</v>
      </c>
      <c r="Y385" s="1862" t="e">
        <f t="shared" si="263"/>
        <v>#VALUE!</v>
      </c>
      <c r="Z385" s="1862" t="e">
        <f t="shared" si="263"/>
        <v>#VALUE!</v>
      </c>
      <c r="AA385" s="1862" t="e">
        <f t="shared" si="263"/>
        <v>#VALUE!</v>
      </c>
      <c r="AB385" s="1862" t="e">
        <f t="shared" si="263"/>
        <v>#VALUE!</v>
      </c>
      <c r="AC385" s="1862" t="e">
        <f t="shared" si="263"/>
        <v>#VALUE!</v>
      </c>
      <c r="AD385" s="1862" t="e">
        <f t="shared" si="263"/>
        <v>#VALUE!</v>
      </c>
      <c r="AE385" s="1862" t="e">
        <f t="shared" si="263"/>
        <v>#VALUE!</v>
      </c>
      <c r="AF385" s="1862" t="e">
        <f t="shared" si="263"/>
        <v>#VALUE!</v>
      </c>
      <c r="AG385" s="1862" t="e">
        <f t="shared" si="263"/>
        <v>#VALUE!</v>
      </c>
      <c r="AH385" s="1862" t="e">
        <f t="shared" si="263"/>
        <v>#VALUE!</v>
      </c>
      <c r="AI385" s="1862" t="e">
        <f t="shared" si="263"/>
        <v>#VALUE!</v>
      </c>
      <c r="AJ385" s="1862" t="e">
        <f t="shared" si="263"/>
        <v>#VALUE!</v>
      </c>
      <c r="AK385" s="4204"/>
      <c r="AL385" s="4207"/>
      <c r="AM385" s="4210"/>
      <c r="AN385" s="4157"/>
      <c r="AO385" s="4155"/>
      <c r="AQ385" s="4181"/>
      <c r="AR385" s="4181"/>
    </row>
    <row r="386" spans="2:44">
      <c r="B386" s="4197"/>
      <c r="C386" s="4198"/>
      <c r="D386" s="4199"/>
      <c r="E386" s="1887" t="s">
        <v>2455</v>
      </c>
      <c r="F386" s="1888" t="e">
        <f>IF(EDATE(F361,1)&gt;$F$7,"",EDATE(F361,1))</f>
        <v>#VALUE!</v>
      </c>
      <c r="G386" s="1862" t="e">
        <f t="shared" ref="G386:AJ386" si="264">IF(G385&gt;$F$7,"",IF(F386=EOMONTH(DATE($F383,$G383,1),0),"",IF(F386="","",F386+1)))</f>
        <v>#VALUE!</v>
      </c>
      <c r="H386" s="1862" t="e">
        <f t="shared" si="264"/>
        <v>#VALUE!</v>
      </c>
      <c r="I386" s="1862" t="e">
        <f t="shared" si="264"/>
        <v>#VALUE!</v>
      </c>
      <c r="J386" s="1862" t="e">
        <f t="shared" si="264"/>
        <v>#VALUE!</v>
      </c>
      <c r="K386" s="1862" t="e">
        <f t="shared" si="264"/>
        <v>#VALUE!</v>
      </c>
      <c r="L386" s="1862" t="e">
        <f t="shared" si="264"/>
        <v>#VALUE!</v>
      </c>
      <c r="M386" s="1862" t="e">
        <f t="shared" si="264"/>
        <v>#VALUE!</v>
      </c>
      <c r="N386" s="1862" t="e">
        <f t="shared" si="264"/>
        <v>#VALUE!</v>
      </c>
      <c r="O386" s="1862" t="e">
        <f t="shared" si="264"/>
        <v>#VALUE!</v>
      </c>
      <c r="P386" s="1862" t="e">
        <f t="shared" si="264"/>
        <v>#VALUE!</v>
      </c>
      <c r="Q386" s="1862" t="e">
        <f t="shared" si="264"/>
        <v>#VALUE!</v>
      </c>
      <c r="R386" s="1862" t="e">
        <f t="shared" si="264"/>
        <v>#VALUE!</v>
      </c>
      <c r="S386" s="1862" t="e">
        <f t="shared" si="264"/>
        <v>#VALUE!</v>
      </c>
      <c r="T386" s="1862" t="e">
        <f t="shared" si="264"/>
        <v>#VALUE!</v>
      </c>
      <c r="U386" s="1862" t="e">
        <f t="shared" si="264"/>
        <v>#VALUE!</v>
      </c>
      <c r="V386" s="1862" t="e">
        <f t="shared" si="264"/>
        <v>#VALUE!</v>
      </c>
      <c r="W386" s="1862" t="e">
        <f t="shared" si="264"/>
        <v>#VALUE!</v>
      </c>
      <c r="X386" s="1862" t="e">
        <f t="shared" si="264"/>
        <v>#VALUE!</v>
      </c>
      <c r="Y386" s="1862" t="e">
        <f t="shared" si="264"/>
        <v>#VALUE!</v>
      </c>
      <c r="Z386" s="1862" t="e">
        <f t="shared" si="264"/>
        <v>#VALUE!</v>
      </c>
      <c r="AA386" s="1862" t="e">
        <f t="shared" si="264"/>
        <v>#VALUE!</v>
      </c>
      <c r="AB386" s="1862" t="e">
        <f t="shared" si="264"/>
        <v>#VALUE!</v>
      </c>
      <c r="AC386" s="1862" t="e">
        <f t="shared" si="264"/>
        <v>#VALUE!</v>
      </c>
      <c r="AD386" s="1862" t="e">
        <f t="shared" si="264"/>
        <v>#VALUE!</v>
      </c>
      <c r="AE386" s="1862" t="e">
        <f t="shared" si="264"/>
        <v>#VALUE!</v>
      </c>
      <c r="AF386" s="1862" t="e">
        <f t="shared" si="264"/>
        <v>#VALUE!</v>
      </c>
      <c r="AG386" s="1862" t="e">
        <f t="shared" si="264"/>
        <v>#VALUE!</v>
      </c>
      <c r="AH386" s="1862" t="e">
        <f t="shared" si="264"/>
        <v>#VALUE!</v>
      </c>
      <c r="AI386" s="1862" t="e">
        <f t="shared" si="264"/>
        <v>#VALUE!</v>
      </c>
      <c r="AJ386" s="1862" t="e">
        <f t="shared" si="264"/>
        <v>#VALUE!</v>
      </c>
      <c r="AK386" s="4204"/>
      <c r="AL386" s="4207"/>
      <c r="AM386" s="4210"/>
      <c r="AN386" s="4157"/>
      <c r="AO386" s="4155"/>
      <c r="AQ386" s="4181"/>
      <c r="AR386" s="4181"/>
    </row>
    <row r="387" spans="2:44" s="1866" customFormat="1">
      <c r="B387" s="4200"/>
      <c r="C387" s="4099"/>
      <c r="D387" s="4201"/>
      <c r="E387" s="1889" t="s">
        <v>1184</v>
      </c>
      <c r="F387" s="1865" t="str">
        <f>IFERROR(TEXT(WEEKDAY(+F386),"aaa"),"")</f>
        <v/>
      </c>
      <c r="G387" s="1865" t="str">
        <f t="shared" ref="G387:AJ387" si="265">IFERROR(TEXT(WEEKDAY(+G386),"aaa"),"")</f>
        <v/>
      </c>
      <c r="H387" s="1865" t="str">
        <f t="shared" si="265"/>
        <v/>
      </c>
      <c r="I387" s="1865" t="str">
        <f t="shared" si="265"/>
        <v/>
      </c>
      <c r="J387" s="1865" t="str">
        <f t="shared" si="265"/>
        <v/>
      </c>
      <c r="K387" s="1865" t="str">
        <f t="shared" si="265"/>
        <v/>
      </c>
      <c r="L387" s="1865" t="str">
        <f t="shared" si="265"/>
        <v/>
      </c>
      <c r="M387" s="1865" t="str">
        <f t="shared" si="265"/>
        <v/>
      </c>
      <c r="N387" s="1865" t="str">
        <f t="shared" si="265"/>
        <v/>
      </c>
      <c r="O387" s="1865" t="str">
        <f t="shared" si="265"/>
        <v/>
      </c>
      <c r="P387" s="1865" t="str">
        <f t="shared" si="265"/>
        <v/>
      </c>
      <c r="Q387" s="1865" t="str">
        <f t="shared" si="265"/>
        <v/>
      </c>
      <c r="R387" s="1865" t="str">
        <f t="shared" si="265"/>
        <v/>
      </c>
      <c r="S387" s="1865" t="str">
        <f t="shared" si="265"/>
        <v/>
      </c>
      <c r="T387" s="1865" t="str">
        <f t="shared" si="265"/>
        <v/>
      </c>
      <c r="U387" s="1865" t="str">
        <f t="shared" si="265"/>
        <v/>
      </c>
      <c r="V387" s="1865" t="str">
        <f t="shared" si="265"/>
        <v/>
      </c>
      <c r="W387" s="1865" t="str">
        <f t="shared" si="265"/>
        <v/>
      </c>
      <c r="X387" s="1865" t="str">
        <f t="shared" si="265"/>
        <v/>
      </c>
      <c r="Y387" s="1865" t="str">
        <f t="shared" si="265"/>
        <v/>
      </c>
      <c r="Z387" s="1865" t="str">
        <f t="shared" si="265"/>
        <v/>
      </c>
      <c r="AA387" s="1865" t="str">
        <f t="shared" si="265"/>
        <v/>
      </c>
      <c r="AB387" s="1865" t="str">
        <f t="shared" si="265"/>
        <v/>
      </c>
      <c r="AC387" s="1865" t="str">
        <f t="shared" si="265"/>
        <v/>
      </c>
      <c r="AD387" s="1865" t="str">
        <f t="shared" si="265"/>
        <v/>
      </c>
      <c r="AE387" s="1865" t="str">
        <f t="shared" si="265"/>
        <v/>
      </c>
      <c r="AF387" s="1865" t="str">
        <f t="shared" si="265"/>
        <v/>
      </c>
      <c r="AG387" s="1865" t="str">
        <f t="shared" si="265"/>
        <v/>
      </c>
      <c r="AH387" s="1865" t="str">
        <f t="shared" si="265"/>
        <v/>
      </c>
      <c r="AI387" s="1865" t="str">
        <f t="shared" si="265"/>
        <v/>
      </c>
      <c r="AJ387" s="1865" t="str">
        <f t="shared" si="265"/>
        <v/>
      </c>
      <c r="AK387" s="4204"/>
      <c r="AL387" s="4207"/>
      <c r="AM387" s="4210"/>
      <c r="AN387" s="4157"/>
      <c r="AO387" s="4155"/>
      <c r="AP387" s="1838"/>
      <c r="AQ387" s="4181"/>
      <c r="AR387" s="4181"/>
    </row>
    <row r="388" spans="2:44" s="1866" customFormat="1" ht="21" customHeight="1">
      <c r="B388" s="1994" t="s">
        <v>2502</v>
      </c>
      <c r="C388" s="1995" t="s">
        <v>2471</v>
      </c>
      <c r="D388" s="1939" t="s">
        <v>2472</v>
      </c>
      <c r="E388" s="1940" t="s">
        <v>2458</v>
      </c>
      <c r="F388" s="1941" t="s">
        <v>2503</v>
      </c>
      <c r="G388" s="1942" t="s">
        <v>2503</v>
      </c>
      <c r="H388" s="1942" t="s">
        <v>2503</v>
      </c>
      <c r="I388" s="1942" t="s">
        <v>2503</v>
      </c>
      <c r="J388" s="1942" t="s">
        <v>2503</v>
      </c>
      <c r="K388" s="1942" t="s">
        <v>2503</v>
      </c>
      <c r="L388" s="1942" t="s">
        <v>2503</v>
      </c>
      <c r="M388" s="1942" t="s">
        <v>2503</v>
      </c>
      <c r="N388" s="1942" t="s">
        <v>2503</v>
      </c>
      <c r="O388" s="1942" t="s">
        <v>2503</v>
      </c>
      <c r="P388" s="1942" t="s">
        <v>2503</v>
      </c>
      <c r="Q388" s="1942" t="s">
        <v>2503</v>
      </c>
      <c r="R388" s="1942" t="s">
        <v>2503</v>
      </c>
      <c r="S388" s="1942" t="s">
        <v>2503</v>
      </c>
      <c r="T388" s="1942" t="s">
        <v>2503</v>
      </c>
      <c r="U388" s="1942" t="s">
        <v>2503</v>
      </c>
      <c r="V388" s="1942" t="s">
        <v>2503</v>
      </c>
      <c r="W388" s="1942" t="s">
        <v>2503</v>
      </c>
      <c r="X388" s="1942" t="s">
        <v>2503</v>
      </c>
      <c r="Y388" s="1942" t="s">
        <v>2503</v>
      </c>
      <c r="Z388" s="1942" t="s">
        <v>2503</v>
      </c>
      <c r="AA388" s="1942" t="s">
        <v>2503</v>
      </c>
      <c r="AB388" s="1942" t="s">
        <v>2503</v>
      </c>
      <c r="AC388" s="1942" t="s">
        <v>2503</v>
      </c>
      <c r="AD388" s="1942" t="s">
        <v>2503</v>
      </c>
      <c r="AE388" s="1942" t="s">
        <v>2503</v>
      </c>
      <c r="AF388" s="1942" t="s">
        <v>2503</v>
      </c>
      <c r="AG388" s="1942" t="s">
        <v>2503</v>
      </c>
      <c r="AH388" s="1942" t="s">
        <v>2503</v>
      </c>
      <c r="AI388" s="1942" t="s">
        <v>2503</v>
      </c>
      <c r="AJ388" s="2015" t="s">
        <v>2503</v>
      </c>
      <c r="AK388" s="4205"/>
      <c r="AL388" s="4208"/>
      <c r="AM388" s="4211"/>
      <c r="AN388" s="1944" t="s">
        <v>2484</v>
      </c>
      <c r="AO388" s="1943" t="s">
        <v>2485</v>
      </c>
      <c r="AP388" s="1838"/>
      <c r="AQ388" s="4182"/>
      <c r="AR388" s="4182"/>
    </row>
    <row r="389" spans="2:44" s="1866" customFormat="1" ht="13.5" customHeight="1">
      <c r="B389" s="4185" t="s">
        <v>2486</v>
      </c>
      <c r="C389" s="4188" t="s">
        <v>2487</v>
      </c>
      <c r="D389" s="1945" t="s">
        <v>2488</v>
      </c>
      <c r="E389" s="1946"/>
      <c r="F389" s="2016"/>
      <c r="G389" s="2003"/>
      <c r="H389" s="2003"/>
      <c r="I389" s="2003"/>
      <c r="J389" s="2003"/>
      <c r="K389" s="2003"/>
      <c r="L389" s="2003"/>
      <c r="M389" s="2003"/>
      <c r="N389" s="2003"/>
      <c r="O389" s="2003"/>
      <c r="P389" s="2003"/>
      <c r="Q389" s="2003"/>
      <c r="R389" s="2003"/>
      <c r="S389" s="2003"/>
      <c r="T389" s="2003"/>
      <c r="U389" s="2003"/>
      <c r="V389" s="2003"/>
      <c r="W389" s="2003"/>
      <c r="X389" s="2003"/>
      <c r="Y389" s="2003"/>
      <c r="Z389" s="2003"/>
      <c r="AA389" s="2003"/>
      <c r="AB389" s="2003"/>
      <c r="AC389" s="2003"/>
      <c r="AD389" s="2003"/>
      <c r="AE389" s="2003"/>
      <c r="AF389" s="2003"/>
      <c r="AG389" s="2003"/>
      <c r="AH389" s="2003"/>
      <c r="AI389" s="2003"/>
      <c r="AJ389" s="2017"/>
      <c r="AK389" s="1950">
        <f>IF(D389="","",COUNT($F$386:$AJ$386)-AL389)</f>
        <v>0</v>
      </c>
      <c r="AL389" s="1951">
        <f>IF(D389="","",AQ389+AR389)</f>
        <v>0</v>
      </c>
      <c r="AM389" s="1951">
        <f>IF(D389="","",COUNTIF(F389:AJ389,"休"))</f>
        <v>0</v>
      </c>
      <c r="AN389" s="1952" t="str">
        <f>IF(D389="","",IFERROR(ROUND(AM389/AK389,3),""))</f>
        <v/>
      </c>
      <c r="AO389" s="4191" t="e">
        <f>ROUND(AVERAGE(AN389:AN404),3)</f>
        <v>#DIV/0!</v>
      </c>
      <c r="AP389" s="1838"/>
      <c r="AQ389" s="1953">
        <f>+COUNTIF(F389:AJ389,"－")</f>
        <v>0</v>
      </c>
      <c r="AR389" s="1953">
        <f>+COUNTIF(F389:AJ389,"外")</f>
        <v>0</v>
      </c>
    </row>
    <row r="390" spans="2:44" s="1866" customFormat="1" ht="13.5" customHeight="1">
      <c r="B390" s="4186"/>
      <c r="C390" s="4189"/>
      <c r="D390" s="1954" t="s">
        <v>2489</v>
      </c>
      <c r="E390" s="1946"/>
      <c r="F390" s="1955"/>
      <c r="G390" s="1956"/>
      <c r="H390" s="1956"/>
      <c r="I390" s="1956"/>
      <c r="J390" s="1956"/>
      <c r="K390" s="1956"/>
      <c r="L390" s="1956"/>
      <c r="M390" s="1956"/>
      <c r="N390" s="1956"/>
      <c r="O390" s="1956"/>
      <c r="P390" s="1956"/>
      <c r="Q390" s="1956"/>
      <c r="R390" s="1956"/>
      <c r="S390" s="1956"/>
      <c r="T390" s="1956"/>
      <c r="U390" s="1956"/>
      <c r="V390" s="1956"/>
      <c r="W390" s="1956"/>
      <c r="X390" s="1956"/>
      <c r="Y390" s="1956"/>
      <c r="Z390" s="1956"/>
      <c r="AA390" s="1956"/>
      <c r="AB390" s="1956"/>
      <c r="AC390" s="1956"/>
      <c r="AD390" s="1956"/>
      <c r="AE390" s="1956"/>
      <c r="AF390" s="1956"/>
      <c r="AG390" s="1956"/>
      <c r="AH390" s="1956"/>
      <c r="AI390" s="1956"/>
      <c r="AJ390" s="2000"/>
      <c r="AK390" s="1950">
        <f t="shared" ref="AK390:AK394" si="266">IF(D390="","",COUNT($F$386:$AJ$386)-AL390)</f>
        <v>0</v>
      </c>
      <c r="AL390" s="1951">
        <f t="shared" ref="AL390:AL394" si="267">IF(D390="","",AQ390+AR390)</f>
        <v>0</v>
      </c>
      <c r="AM390" s="1951">
        <f t="shared" ref="AM390:AM394" si="268">IF(D390="","",COUNTIF(F390:AJ390,"休"))</f>
        <v>0</v>
      </c>
      <c r="AN390" s="1952" t="str">
        <f t="shared" ref="AN390:AN394" si="269">IF(D390="","",IFERROR(ROUND(AM390/AK390,3),""))</f>
        <v/>
      </c>
      <c r="AO390" s="4192"/>
      <c r="AP390" s="1838"/>
      <c r="AQ390" s="1953">
        <f>+COUNTIF(F390:AJ390,"－")</f>
        <v>0</v>
      </c>
      <c r="AR390" s="1953">
        <f>+COUNTIF(F390:AJ390,"外")</f>
        <v>0</v>
      </c>
    </row>
    <row r="391" spans="2:44" s="1866" customFormat="1">
      <c r="B391" s="4186"/>
      <c r="C391" s="4189"/>
      <c r="D391" s="1960" t="s">
        <v>2490</v>
      </c>
      <c r="E391" s="1946"/>
      <c r="F391" s="1955"/>
      <c r="G391" s="1956"/>
      <c r="H391" s="1956"/>
      <c r="I391" s="1956"/>
      <c r="J391" s="1956"/>
      <c r="K391" s="1956"/>
      <c r="L391" s="1956"/>
      <c r="M391" s="1956"/>
      <c r="N391" s="1956"/>
      <c r="O391" s="1956"/>
      <c r="P391" s="1956"/>
      <c r="Q391" s="1956"/>
      <c r="R391" s="1956"/>
      <c r="S391" s="1956"/>
      <c r="T391" s="1956"/>
      <c r="U391" s="1956"/>
      <c r="V391" s="1956"/>
      <c r="W391" s="1956"/>
      <c r="X391" s="1956"/>
      <c r="Y391" s="1956"/>
      <c r="Z391" s="1956"/>
      <c r="AA391" s="1956"/>
      <c r="AB391" s="1956"/>
      <c r="AC391" s="1956"/>
      <c r="AD391" s="1956"/>
      <c r="AE391" s="1956"/>
      <c r="AF391" s="1956"/>
      <c r="AG391" s="1956"/>
      <c r="AH391" s="1956"/>
      <c r="AI391" s="1956"/>
      <c r="AJ391" s="2000"/>
      <c r="AK391" s="1950">
        <f t="shared" si="266"/>
        <v>0</v>
      </c>
      <c r="AL391" s="1951">
        <f t="shared" si="267"/>
        <v>0</v>
      </c>
      <c r="AM391" s="1951">
        <f t="shared" si="268"/>
        <v>0</v>
      </c>
      <c r="AN391" s="1952" t="str">
        <f t="shared" si="269"/>
        <v/>
      </c>
      <c r="AO391" s="4192"/>
      <c r="AP391" s="1838"/>
      <c r="AQ391" s="1953">
        <f>+COUNTIF(F391:AJ391,"－")</f>
        <v>0</v>
      </c>
      <c r="AR391" s="1953">
        <f t="shared" ref="AR391:AR394" si="270">+COUNTIF(F391:AJ391,"外")</f>
        <v>0</v>
      </c>
    </row>
    <row r="392" spans="2:44" s="1866" customFormat="1">
      <c r="B392" s="4186"/>
      <c r="C392" s="4189"/>
      <c r="D392" s="1960" t="s">
        <v>2491</v>
      </c>
      <c r="E392" s="1961"/>
      <c r="F392" s="1955"/>
      <c r="G392" s="1956"/>
      <c r="H392" s="1956"/>
      <c r="I392" s="1956"/>
      <c r="J392" s="1956"/>
      <c r="K392" s="1956"/>
      <c r="L392" s="1956"/>
      <c r="M392" s="1956"/>
      <c r="N392" s="1956"/>
      <c r="O392" s="1956"/>
      <c r="P392" s="1956"/>
      <c r="Q392" s="1956"/>
      <c r="R392" s="1956"/>
      <c r="S392" s="1956"/>
      <c r="T392" s="1956"/>
      <c r="U392" s="1956"/>
      <c r="V392" s="1956"/>
      <c r="W392" s="1956"/>
      <c r="X392" s="1956"/>
      <c r="Y392" s="1956"/>
      <c r="Z392" s="1956"/>
      <c r="AA392" s="1956"/>
      <c r="AB392" s="1956"/>
      <c r="AC392" s="1956"/>
      <c r="AD392" s="1956"/>
      <c r="AE392" s="1956"/>
      <c r="AF392" s="1956"/>
      <c r="AG392" s="1956"/>
      <c r="AH392" s="1956"/>
      <c r="AI392" s="1956"/>
      <c r="AJ392" s="2000"/>
      <c r="AK392" s="1950">
        <f t="shared" si="266"/>
        <v>0</v>
      </c>
      <c r="AL392" s="1951">
        <f t="shared" si="267"/>
        <v>0</v>
      </c>
      <c r="AM392" s="1951">
        <f t="shared" si="268"/>
        <v>0</v>
      </c>
      <c r="AN392" s="1952" t="str">
        <f t="shared" si="269"/>
        <v/>
      </c>
      <c r="AO392" s="4192"/>
      <c r="AP392" s="1838"/>
      <c r="AQ392" s="1953">
        <f>+COUNTIF(F392:AJ392,"－")</f>
        <v>0</v>
      </c>
      <c r="AR392" s="1953">
        <f t="shared" si="270"/>
        <v>0</v>
      </c>
    </row>
    <row r="393" spans="2:44" s="1866" customFormat="1">
      <c r="B393" s="4186"/>
      <c r="C393" s="4189"/>
      <c r="D393" s="1960" t="s">
        <v>2492</v>
      </c>
      <c r="E393" s="1946"/>
      <c r="F393" s="1955"/>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c r="AB393" s="1956"/>
      <c r="AC393" s="1956"/>
      <c r="AD393" s="1956"/>
      <c r="AE393" s="1956"/>
      <c r="AF393" s="1956"/>
      <c r="AG393" s="1956"/>
      <c r="AH393" s="1956"/>
      <c r="AI393" s="1956"/>
      <c r="AJ393" s="2000"/>
      <c r="AK393" s="1950">
        <f t="shared" si="266"/>
        <v>0</v>
      </c>
      <c r="AL393" s="1951">
        <f t="shared" si="267"/>
        <v>0</v>
      </c>
      <c r="AM393" s="1951">
        <f t="shared" si="268"/>
        <v>0</v>
      </c>
      <c r="AN393" s="1952" t="str">
        <f t="shared" si="269"/>
        <v/>
      </c>
      <c r="AO393" s="4192"/>
      <c r="AP393" s="1838"/>
      <c r="AQ393" s="1953">
        <f t="shared" ref="AQ393:AQ394" si="271">+COUNTIF(F393:AJ393,"－")</f>
        <v>0</v>
      </c>
      <c r="AR393" s="1953">
        <f t="shared" si="270"/>
        <v>0</v>
      </c>
    </row>
    <row r="394" spans="2:44" s="1866" customFormat="1">
      <c r="B394" s="4187"/>
      <c r="C394" s="4190"/>
      <c r="D394" s="1962">
        <f>E$29</f>
        <v>0</v>
      </c>
      <c r="E394" s="1963"/>
      <c r="F394" s="201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2008"/>
      <c r="AH394" s="2008"/>
      <c r="AI394" s="2008"/>
      <c r="AJ394" s="2019"/>
      <c r="AK394" s="1950">
        <f t="shared" si="266"/>
        <v>0</v>
      </c>
      <c r="AL394" s="1951">
        <f t="shared" si="267"/>
        <v>0</v>
      </c>
      <c r="AM394" s="1968">
        <f t="shared" si="268"/>
        <v>0</v>
      </c>
      <c r="AN394" s="1952" t="str">
        <f t="shared" si="269"/>
        <v/>
      </c>
      <c r="AO394" s="4192"/>
      <c r="AP394" s="1838"/>
      <c r="AQ394" s="1953">
        <f t="shared" si="271"/>
        <v>0</v>
      </c>
      <c r="AR394" s="1953">
        <f t="shared" si="270"/>
        <v>0</v>
      </c>
    </row>
    <row r="395" spans="2:44" s="1866" customFormat="1" ht="14.4">
      <c r="B395" s="4185" t="s">
        <v>2493</v>
      </c>
      <c r="C395" s="4188" t="s">
        <v>2494</v>
      </c>
      <c r="D395" s="1939" t="s">
        <v>2472</v>
      </c>
      <c r="E395" s="1969" t="s">
        <v>2458</v>
      </c>
      <c r="F395" s="1941" t="s">
        <v>2504</v>
      </c>
      <c r="G395" s="1942" t="s">
        <v>2504</v>
      </c>
      <c r="H395" s="1942" t="s">
        <v>2504</v>
      </c>
      <c r="I395" s="1942" t="s">
        <v>2504</v>
      </c>
      <c r="J395" s="1942" t="s">
        <v>2504</v>
      </c>
      <c r="K395" s="1942" t="s">
        <v>2504</v>
      </c>
      <c r="L395" s="1942" t="s">
        <v>2504</v>
      </c>
      <c r="M395" s="1942" t="s">
        <v>2504</v>
      </c>
      <c r="N395" s="1942" t="s">
        <v>2504</v>
      </c>
      <c r="O395" s="1942" t="s">
        <v>2504</v>
      </c>
      <c r="P395" s="1942" t="s">
        <v>2504</v>
      </c>
      <c r="Q395" s="1942" t="s">
        <v>2504</v>
      </c>
      <c r="R395" s="1942" t="s">
        <v>2504</v>
      </c>
      <c r="S395" s="1942" t="s">
        <v>2504</v>
      </c>
      <c r="T395" s="1942" t="s">
        <v>2504</v>
      </c>
      <c r="U395" s="1942" t="s">
        <v>2504</v>
      </c>
      <c r="V395" s="1942" t="s">
        <v>2504</v>
      </c>
      <c r="W395" s="1942" t="s">
        <v>2504</v>
      </c>
      <c r="X395" s="1942" t="s">
        <v>2504</v>
      </c>
      <c r="Y395" s="1942" t="s">
        <v>2504</v>
      </c>
      <c r="Z395" s="1942" t="s">
        <v>2504</v>
      </c>
      <c r="AA395" s="1942" t="s">
        <v>2504</v>
      </c>
      <c r="AB395" s="1942" t="s">
        <v>2504</v>
      </c>
      <c r="AC395" s="1942" t="s">
        <v>2504</v>
      </c>
      <c r="AD395" s="1942" t="s">
        <v>2504</v>
      </c>
      <c r="AE395" s="1942" t="s">
        <v>2504</v>
      </c>
      <c r="AF395" s="1942" t="s">
        <v>2504</v>
      </c>
      <c r="AG395" s="1942" t="s">
        <v>2504</v>
      </c>
      <c r="AH395" s="1942" t="s">
        <v>2504</v>
      </c>
      <c r="AI395" s="1942" t="s">
        <v>2504</v>
      </c>
      <c r="AJ395" s="2015" t="s">
        <v>2504</v>
      </c>
      <c r="AK395" s="1971"/>
      <c r="AL395" s="1953"/>
      <c r="AM395" s="1972"/>
      <c r="AN395" s="1973"/>
      <c r="AO395" s="4192"/>
      <c r="AP395" s="1838"/>
      <c r="AQ395" s="1893"/>
      <c r="AR395" s="1893"/>
    </row>
    <row r="396" spans="2:44" s="1866" customFormat="1">
      <c r="B396" s="4186"/>
      <c r="C396" s="4189"/>
      <c r="D396" s="1974" t="s">
        <v>2488</v>
      </c>
      <c r="E396" s="1946"/>
      <c r="F396" s="2007"/>
      <c r="G396" s="1966"/>
      <c r="H396" s="1966"/>
      <c r="I396" s="1966"/>
      <c r="J396" s="1966"/>
      <c r="K396" s="1966"/>
      <c r="L396" s="1966"/>
      <c r="M396" s="1966"/>
      <c r="N396" s="1966"/>
      <c r="O396" s="1966"/>
      <c r="P396" s="1966"/>
      <c r="Q396" s="1966"/>
      <c r="R396" s="1966"/>
      <c r="S396" s="1966"/>
      <c r="T396" s="1966"/>
      <c r="U396" s="1966"/>
      <c r="V396" s="1966"/>
      <c r="W396" s="1966"/>
      <c r="X396" s="1966"/>
      <c r="Y396" s="1966"/>
      <c r="Z396" s="1966"/>
      <c r="AA396" s="1966"/>
      <c r="AB396" s="1966"/>
      <c r="AC396" s="1966"/>
      <c r="AD396" s="1966"/>
      <c r="AE396" s="1966"/>
      <c r="AF396" s="1966"/>
      <c r="AG396" s="1966"/>
      <c r="AH396" s="1966"/>
      <c r="AI396" s="1966"/>
      <c r="AJ396" s="2020"/>
      <c r="AK396" s="1950">
        <f>IF(D396="","",COUNT($F$386:$AJ$386)-AL396)</f>
        <v>0</v>
      </c>
      <c r="AL396" s="1951">
        <f>IF(D396="","",AQ396+AR396)</f>
        <v>0</v>
      </c>
      <c r="AM396" s="1951">
        <f>IF(D396="","",COUNTIF(F396:AJ396,"休"))</f>
        <v>0</v>
      </c>
      <c r="AN396" s="1952" t="str">
        <f>IF(D396="","",IFERROR(ROUND(AM396/AK396,3),""))</f>
        <v/>
      </c>
      <c r="AO396" s="4192"/>
      <c r="AP396" s="1838"/>
      <c r="AQ396" s="1953">
        <f>+COUNTIF(F396:AJ396,"－")</f>
        <v>0</v>
      </c>
      <c r="AR396" s="1953">
        <f>+COUNTIF(F396:AJ396,"外")</f>
        <v>0</v>
      </c>
    </row>
    <row r="397" spans="2:44" s="1866" customFormat="1">
      <c r="B397" s="4186"/>
      <c r="C397" s="4189"/>
      <c r="D397" s="1954" t="s">
        <v>2489</v>
      </c>
      <c r="E397" s="1975"/>
      <c r="F397" s="1955"/>
      <c r="G397" s="1956"/>
      <c r="H397" s="1956"/>
      <c r="I397" s="1956"/>
      <c r="J397" s="1956"/>
      <c r="K397" s="1956"/>
      <c r="L397" s="1956"/>
      <c r="M397" s="1956"/>
      <c r="N397" s="1956"/>
      <c r="O397" s="1956"/>
      <c r="P397" s="1956"/>
      <c r="Q397" s="1956"/>
      <c r="R397" s="1956"/>
      <c r="S397" s="1956"/>
      <c r="T397" s="1956"/>
      <c r="U397" s="1956"/>
      <c r="V397" s="1956"/>
      <c r="W397" s="1956"/>
      <c r="X397" s="1956"/>
      <c r="Y397" s="1956"/>
      <c r="Z397" s="1956"/>
      <c r="AA397" s="1956"/>
      <c r="AB397" s="1956"/>
      <c r="AC397" s="1956"/>
      <c r="AD397" s="1956"/>
      <c r="AE397" s="1956"/>
      <c r="AF397" s="1956"/>
      <c r="AG397" s="1956"/>
      <c r="AH397" s="1956"/>
      <c r="AI397" s="1956"/>
      <c r="AJ397" s="2000"/>
      <c r="AK397" s="1950">
        <f t="shared" ref="AK397:AK399" si="272">IF(D397="","",COUNT($F$386:$AJ$386)-AL397)</f>
        <v>0</v>
      </c>
      <c r="AL397" s="1951">
        <f t="shared" ref="AL397:AL399" si="273">IF(D397="","",AQ397+AR397)</f>
        <v>0</v>
      </c>
      <c r="AM397" s="1951">
        <f t="shared" ref="AM397:AM399" si="274">IF(D397="","",COUNTIF(F397:AJ397,"休"))</f>
        <v>0</v>
      </c>
      <c r="AN397" s="1952" t="str">
        <f t="shared" ref="AN397:AN399" si="275">IF(D397="","",IFERROR(ROUND(AM397/AK397,3),""))</f>
        <v/>
      </c>
      <c r="AO397" s="4192"/>
      <c r="AP397" s="1838"/>
      <c r="AQ397" s="1953">
        <f>+COUNTIF(F397:AJ397,"－")</f>
        <v>0</v>
      </c>
      <c r="AR397" s="1953">
        <f>+COUNTIF(F397:AJ397,"外")</f>
        <v>0</v>
      </c>
    </row>
    <row r="398" spans="2:44" s="1866" customFormat="1">
      <c r="B398" s="4186"/>
      <c r="C398" s="4189"/>
      <c r="D398" s="1838"/>
      <c r="E398" s="1975"/>
      <c r="F398" s="1955"/>
      <c r="G398" s="1956"/>
      <c r="H398" s="1956"/>
      <c r="I398" s="1956"/>
      <c r="J398" s="1956"/>
      <c r="K398" s="1956"/>
      <c r="L398" s="1956"/>
      <c r="M398" s="1956"/>
      <c r="N398" s="1956"/>
      <c r="O398" s="1956"/>
      <c r="P398" s="1956"/>
      <c r="Q398" s="1956"/>
      <c r="R398" s="1956"/>
      <c r="S398" s="1956"/>
      <c r="T398" s="1956"/>
      <c r="U398" s="1956"/>
      <c r="V398" s="1956"/>
      <c r="W398" s="1956"/>
      <c r="X398" s="1956"/>
      <c r="Y398" s="1956"/>
      <c r="Z398" s="1956"/>
      <c r="AA398" s="1956"/>
      <c r="AB398" s="1956"/>
      <c r="AC398" s="1956"/>
      <c r="AD398" s="1956"/>
      <c r="AE398" s="1956"/>
      <c r="AF398" s="1956"/>
      <c r="AG398" s="1956"/>
      <c r="AH398" s="1956"/>
      <c r="AI398" s="1956"/>
      <c r="AJ398" s="2000"/>
      <c r="AK398" s="1950" t="str">
        <f t="shared" si="272"/>
        <v/>
      </c>
      <c r="AL398" s="1951" t="str">
        <f t="shared" si="273"/>
        <v/>
      </c>
      <c r="AM398" s="1951" t="str">
        <f t="shared" si="274"/>
        <v/>
      </c>
      <c r="AN398" s="1952" t="str">
        <f t="shared" si="275"/>
        <v/>
      </c>
      <c r="AO398" s="4192"/>
      <c r="AP398" s="1838"/>
      <c r="AQ398" s="1953">
        <f>+COUNTIF(F398:AJ398,"－")</f>
        <v>0</v>
      </c>
      <c r="AR398" s="1953">
        <f>+COUNTIF(F398:AJ398,"外")</f>
        <v>0</v>
      </c>
    </row>
    <row r="399" spans="2:44" s="1866" customFormat="1">
      <c r="B399" s="4186"/>
      <c r="C399" s="4190"/>
      <c r="D399" s="1976"/>
      <c r="E399" s="1977"/>
      <c r="F399" s="2018"/>
      <c r="G399" s="2008"/>
      <c r="H399" s="2008"/>
      <c r="I399" s="2008"/>
      <c r="J399" s="2008"/>
      <c r="K399" s="2008"/>
      <c r="L399" s="2008"/>
      <c r="M399" s="2008"/>
      <c r="N399" s="2008"/>
      <c r="O399" s="2008"/>
      <c r="P399" s="2008"/>
      <c r="Q399" s="2008"/>
      <c r="R399" s="2008"/>
      <c r="S399" s="2008"/>
      <c r="T399" s="2008"/>
      <c r="U399" s="2008"/>
      <c r="V399" s="2008"/>
      <c r="W399" s="2008"/>
      <c r="X399" s="2008"/>
      <c r="Y399" s="2008"/>
      <c r="Z399" s="2008"/>
      <c r="AA399" s="2008"/>
      <c r="AB399" s="2008"/>
      <c r="AC399" s="2008"/>
      <c r="AD399" s="2008"/>
      <c r="AE399" s="2008"/>
      <c r="AF399" s="2008"/>
      <c r="AG399" s="2008"/>
      <c r="AH399" s="2008"/>
      <c r="AI399" s="2008"/>
      <c r="AJ399" s="2019"/>
      <c r="AK399" s="1950" t="str">
        <f t="shared" si="272"/>
        <v/>
      </c>
      <c r="AL399" s="1951" t="str">
        <f t="shared" si="273"/>
        <v/>
      </c>
      <c r="AM399" s="1951" t="str">
        <f t="shared" si="274"/>
        <v/>
      </c>
      <c r="AN399" s="1952" t="str">
        <f t="shared" si="275"/>
        <v/>
      </c>
      <c r="AO399" s="4192"/>
      <c r="AP399" s="1838"/>
      <c r="AQ399" s="1953">
        <f>+COUNTIF(F399:AJ399,"－")</f>
        <v>0</v>
      </c>
      <c r="AR399" s="1953">
        <f>+COUNTIF(F399:AJ399,"外")</f>
        <v>0</v>
      </c>
    </row>
    <row r="400" spans="2:44" s="1866" customFormat="1" ht="14.4">
      <c r="B400" s="4186"/>
      <c r="C400" s="4188" t="s">
        <v>2495</v>
      </c>
      <c r="D400" s="1939" t="s">
        <v>2472</v>
      </c>
      <c r="E400" s="1979" t="s">
        <v>2458</v>
      </c>
      <c r="F400" s="1941" t="s">
        <v>2503</v>
      </c>
      <c r="G400" s="1942" t="s">
        <v>2503</v>
      </c>
      <c r="H400" s="1942" t="s">
        <v>2503</v>
      </c>
      <c r="I400" s="1942" t="s">
        <v>2503</v>
      </c>
      <c r="J400" s="1942" t="s">
        <v>2503</v>
      </c>
      <c r="K400" s="1942" t="s">
        <v>2503</v>
      </c>
      <c r="L400" s="1942" t="s">
        <v>2503</v>
      </c>
      <c r="M400" s="1942" t="s">
        <v>2503</v>
      </c>
      <c r="N400" s="1942" t="s">
        <v>2503</v>
      </c>
      <c r="O400" s="1942" t="s">
        <v>2503</v>
      </c>
      <c r="P400" s="1942" t="s">
        <v>2503</v>
      </c>
      <c r="Q400" s="1942" t="s">
        <v>2503</v>
      </c>
      <c r="R400" s="1942" t="s">
        <v>2503</v>
      </c>
      <c r="S400" s="1942" t="s">
        <v>2503</v>
      </c>
      <c r="T400" s="1942" t="s">
        <v>2503</v>
      </c>
      <c r="U400" s="1942" t="s">
        <v>2503</v>
      </c>
      <c r="V400" s="1942" t="s">
        <v>2503</v>
      </c>
      <c r="W400" s="1942" t="s">
        <v>2503</v>
      </c>
      <c r="X400" s="1942" t="s">
        <v>2503</v>
      </c>
      <c r="Y400" s="1942" t="s">
        <v>2503</v>
      </c>
      <c r="Z400" s="1942" t="s">
        <v>2503</v>
      </c>
      <c r="AA400" s="1942" t="s">
        <v>2503</v>
      </c>
      <c r="AB400" s="1942" t="s">
        <v>2503</v>
      </c>
      <c r="AC400" s="1942" t="s">
        <v>2503</v>
      </c>
      <c r="AD400" s="1942" t="s">
        <v>2503</v>
      </c>
      <c r="AE400" s="1942" t="s">
        <v>2503</v>
      </c>
      <c r="AF400" s="1942" t="s">
        <v>2503</v>
      </c>
      <c r="AG400" s="1942" t="s">
        <v>2503</v>
      </c>
      <c r="AH400" s="1942" t="s">
        <v>2503</v>
      </c>
      <c r="AI400" s="1942" t="s">
        <v>2503</v>
      </c>
      <c r="AJ400" s="2015" t="s">
        <v>2503</v>
      </c>
      <c r="AK400" s="1971"/>
      <c r="AL400" s="1953"/>
      <c r="AM400" s="1980"/>
      <c r="AN400" s="1973"/>
      <c r="AO400" s="4192"/>
      <c r="AP400" s="1838"/>
      <c r="AQ400" s="1893"/>
      <c r="AR400" s="1893"/>
    </row>
    <row r="401" spans="2:44" s="1866" customFormat="1">
      <c r="B401" s="4186"/>
      <c r="C401" s="4189"/>
      <c r="D401" s="1981" t="s">
        <v>2489</v>
      </c>
      <c r="E401" s="1946"/>
      <c r="F401" s="2007"/>
      <c r="G401" s="1966"/>
      <c r="H401" s="1966"/>
      <c r="I401" s="1966"/>
      <c r="J401" s="1966"/>
      <c r="K401" s="1966"/>
      <c r="L401" s="1966"/>
      <c r="M401" s="1966"/>
      <c r="N401" s="1966"/>
      <c r="O401" s="1966"/>
      <c r="P401" s="1966"/>
      <c r="Q401" s="1966"/>
      <c r="R401" s="1966"/>
      <c r="S401" s="1966"/>
      <c r="T401" s="1966"/>
      <c r="U401" s="1966"/>
      <c r="V401" s="1966"/>
      <c r="W401" s="1966"/>
      <c r="X401" s="1966"/>
      <c r="Y401" s="1966"/>
      <c r="Z401" s="1966"/>
      <c r="AA401" s="1966"/>
      <c r="AB401" s="1966"/>
      <c r="AC401" s="1966"/>
      <c r="AD401" s="1966"/>
      <c r="AE401" s="1966"/>
      <c r="AF401" s="1966"/>
      <c r="AG401" s="1966"/>
      <c r="AH401" s="1966"/>
      <c r="AI401" s="1966"/>
      <c r="AJ401" s="2020"/>
      <c r="AK401" s="1950">
        <f>IF(D401="","",COUNT($F$386:$AJ$386)-AL401)</f>
        <v>0</v>
      </c>
      <c r="AL401" s="1951">
        <f>IF(D401="","",AQ401+AR401)</f>
        <v>0</v>
      </c>
      <c r="AM401" s="1951">
        <f>IF(D401="","",COUNTIF(F401:AJ401,"休"))</f>
        <v>0</v>
      </c>
      <c r="AN401" s="1952" t="str">
        <f>IF(D401="","",IFERROR(ROUND(AM401/AK401,3),""))</f>
        <v/>
      </c>
      <c r="AO401" s="4192"/>
      <c r="AP401" s="1838"/>
      <c r="AQ401" s="1953">
        <f>+COUNTIF(F401:AJ401,"－")</f>
        <v>0</v>
      </c>
      <c r="AR401" s="1953">
        <f>+COUNTIF(F401:AJ401,"外")</f>
        <v>0</v>
      </c>
    </row>
    <row r="402" spans="2:44" s="1866" customFormat="1">
      <c r="B402" s="4186"/>
      <c r="C402" s="4189"/>
      <c r="D402" s="1838"/>
      <c r="E402" s="1975"/>
      <c r="F402" s="1955"/>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c r="AB402" s="1956"/>
      <c r="AC402" s="1956"/>
      <c r="AD402" s="1956"/>
      <c r="AE402" s="1956"/>
      <c r="AF402" s="1956"/>
      <c r="AG402" s="1956"/>
      <c r="AH402" s="1956"/>
      <c r="AI402" s="1956"/>
      <c r="AJ402" s="2000"/>
      <c r="AK402" s="1950" t="str">
        <f t="shared" ref="AK402:AK404" si="276">IF(D402="","",COUNT($F$386:$AJ$386)-AL402)</f>
        <v/>
      </c>
      <c r="AL402" s="1951" t="str">
        <f t="shared" ref="AL402:AL404" si="277">IF(D402="","",AQ402+AR402)</f>
        <v/>
      </c>
      <c r="AM402" s="1951" t="str">
        <f t="shared" ref="AM402:AM404" si="278">IF(D402="","",COUNTIF(F402:AJ402,"休"))</f>
        <v/>
      </c>
      <c r="AN402" s="1952" t="str">
        <f t="shared" ref="AN402:AN404" si="279">IF(D402="","",IFERROR(ROUND(AM402/AK402,3),""))</f>
        <v/>
      </c>
      <c r="AO402" s="4192"/>
      <c r="AP402" s="1838"/>
      <c r="AQ402" s="1953">
        <f>+COUNTIF(F402:AJ402,"－")</f>
        <v>0</v>
      </c>
      <c r="AR402" s="1953">
        <f>+COUNTIF(F402:AJ402,"外")</f>
        <v>0</v>
      </c>
    </row>
    <row r="403" spans="2:44" s="1866" customFormat="1">
      <c r="B403" s="4186"/>
      <c r="C403" s="4189"/>
      <c r="D403" s="1983"/>
      <c r="E403" s="1975"/>
      <c r="F403" s="1955"/>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c r="AB403" s="1956"/>
      <c r="AC403" s="1956"/>
      <c r="AD403" s="1956"/>
      <c r="AE403" s="1956"/>
      <c r="AF403" s="1956"/>
      <c r="AG403" s="1956"/>
      <c r="AH403" s="1956"/>
      <c r="AI403" s="1956"/>
      <c r="AJ403" s="2000"/>
      <c r="AK403" s="1950" t="str">
        <f t="shared" si="276"/>
        <v/>
      </c>
      <c r="AL403" s="1951" t="str">
        <f t="shared" si="277"/>
        <v/>
      </c>
      <c r="AM403" s="1951" t="str">
        <f t="shared" si="278"/>
        <v/>
      </c>
      <c r="AN403" s="1952" t="str">
        <f t="shared" si="279"/>
        <v/>
      </c>
      <c r="AO403" s="4192"/>
      <c r="AP403" s="1838"/>
      <c r="AQ403" s="1953">
        <f>+COUNTIF(F403:AJ403,"－")</f>
        <v>0</v>
      </c>
      <c r="AR403" s="1953">
        <f>+COUNTIF(F403:AJ403,"外")</f>
        <v>0</v>
      </c>
    </row>
    <row r="404" spans="2:44" s="1866" customFormat="1" ht="13.8" thickBot="1">
      <c r="B404" s="4187"/>
      <c r="C404" s="4190"/>
      <c r="D404" s="1976"/>
      <c r="E404" s="1977"/>
      <c r="F404" s="201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2008"/>
      <c r="AG404" s="2008"/>
      <c r="AH404" s="2008"/>
      <c r="AI404" s="2008"/>
      <c r="AJ404" s="2019"/>
      <c r="AK404" s="1986" t="str">
        <f t="shared" si="276"/>
        <v/>
      </c>
      <c r="AL404" s="1968" t="str">
        <f t="shared" si="277"/>
        <v/>
      </c>
      <c r="AM404" s="1968" t="str">
        <f t="shared" si="278"/>
        <v/>
      </c>
      <c r="AN404" s="1952" t="str">
        <f t="shared" si="279"/>
        <v/>
      </c>
      <c r="AO404" s="4193"/>
      <c r="AP404" s="1838"/>
      <c r="AQ404" s="1953">
        <f>+COUNTIF(F404:AJ404,"－")</f>
        <v>0</v>
      </c>
      <c r="AR404" s="1953">
        <f>+COUNTIF(F404:AJ404,"外")</f>
        <v>0</v>
      </c>
    </row>
    <row r="405" spans="2:44" s="1866" customFormat="1" ht="13.8" thickBot="1">
      <c r="B405" s="1988"/>
      <c r="C405" s="1989"/>
      <c r="D405" s="1983"/>
      <c r="E405" s="1854"/>
      <c r="F405" s="1949"/>
      <c r="G405" s="1949"/>
      <c r="H405" s="1949"/>
      <c r="I405" s="1949"/>
      <c r="J405" s="1949"/>
      <c r="K405" s="1949"/>
      <c r="L405" s="1949"/>
      <c r="M405" s="1949"/>
      <c r="N405" s="1949"/>
      <c r="O405" s="1949"/>
      <c r="P405" s="1949"/>
      <c r="Q405" s="1949"/>
      <c r="R405" s="1949"/>
      <c r="S405" s="1949"/>
      <c r="T405" s="1949"/>
      <c r="U405" s="1949"/>
      <c r="V405" s="1949"/>
      <c r="W405" s="1949"/>
      <c r="X405" s="1949"/>
      <c r="Y405" s="1949"/>
      <c r="Z405" s="1949"/>
      <c r="AA405" s="1949"/>
      <c r="AB405" s="1949"/>
      <c r="AC405" s="1949"/>
      <c r="AD405" s="1949"/>
      <c r="AE405" s="1949"/>
      <c r="AF405" s="1949"/>
      <c r="AG405" s="1949"/>
      <c r="AH405" s="1949"/>
      <c r="AI405" s="1949"/>
      <c r="AJ405" s="1949"/>
      <c r="AK405" s="1990"/>
      <c r="AL405" s="1991"/>
      <c r="AM405" s="1991"/>
      <c r="AN405" s="1992" t="s">
        <v>2459</v>
      </c>
      <c r="AO405" s="1993" t="e">
        <f>IF(AO389&gt;=0.285,"OK","NG")</f>
        <v>#DIV/0!</v>
      </c>
      <c r="AP405" s="1838"/>
      <c r="AQ405" s="1991"/>
      <c r="AR405" s="1991"/>
    </row>
    <row r="406" spans="2:44" s="1866" customFormat="1">
      <c r="E406" s="1890"/>
      <c r="F406" s="1890"/>
      <c r="G406" s="1890"/>
      <c r="H406" s="1890"/>
      <c r="I406" s="1890"/>
      <c r="J406" s="1890"/>
      <c r="K406" s="1890"/>
      <c r="L406" s="1890"/>
      <c r="M406" s="1890"/>
      <c r="N406" s="1890"/>
      <c r="O406" s="1890"/>
      <c r="P406" s="1890"/>
      <c r="Q406" s="1890"/>
      <c r="R406" s="1890"/>
      <c r="S406" s="1890"/>
      <c r="T406" s="1890"/>
      <c r="U406" s="1890"/>
      <c r="V406" s="1890"/>
      <c r="W406" s="1890"/>
      <c r="X406" s="1890"/>
      <c r="Y406" s="1890"/>
      <c r="Z406" s="1890"/>
      <c r="AA406" s="1890"/>
      <c r="AB406" s="1890"/>
      <c r="AC406" s="1890"/>
      <c r="AD406" s="1890"/>
      <c r="AE406" s="1890"/>
      <c r="AF406" s="1890"/>
      <c r="AG406" s="1890"/>
      <c r="AH406" s="1890"/>
      <c r="AI406" s="1890"/>
      <c r="AJ406" s="1890"/>
      <c r="AL406" s="1890"/>
      <c r="AN406" s="2012"/>
    </row>
    <row r="407" spans="2:44" hidden="1">
      <c r="F407" s="1836" t="e">
        <f>YEAR(F410)</f>
        <v>#VALUE!</v>
      </c>
      <c r="G407" s="1836" t="e">
        <f>MONTH(F410)</f>
        <v>#VALUE!</v>
      </c>
    </row>
    <row r="408" spans="2:44">
      <c r="B408" s="4194"/>
      <c r="C408" s="4195"/>
      <c r="D408" s="4196"/>
      <c r="E408" s="1840" t="s">
        <v>2454</v>
      </c>
      <c r="F408" s="4126" t="e">
        <f>F410</f>
        <v>#VALUE!</v>
      </c>
      <c r="G408" s="4088"/>
      <c r="H408" s="4088"/>
      <c r="I408" s="4088"/>
      <c r="J408" s="4088"/>
      <c r="K408" s="4088"/>
      <c r="L408" s="4088"/>
      <c r="M408" s="4088"/>
      <c r="N408" s="4088"/>
      <c r="O408" s="4088"/>
      <c r="P408" s="4088"/>
      <c r="Q408" s="4088"/>
      <c r="R408" s="4088"/>
      <c r="S408" s="4088"/>
      <c r="T408" s="4088"/>
      <c r="U408" s="4088"/>
      <c r="V408" s="4088"/>
      <c r="W408" s="4088"/>
      <c r="X408" s="4088"/>
      <c r="Y408" s="4088"/>
      <c r="Z408" s="4088"/>
      <c r="AA408" s="4088"/>
      <c r="AB408" s="4088"/>
      <c r="AC408" s="4088"/>
      <c r="AD408" s="4088"/>
      <c r="AE408" s="4088"/>
      <c r="AF408" s="4088"/>
      <c r="AG408" s="4088"/>
      <c r="AH408" s="4088"/>
      <c r="AI408" s="4088"/>
      <c r="AJ408" s="4088"/>
      <c r="AK408" s="4203" t="s">
        <v>2496</v>
      </c>
      <c r="AL408" s="4206" t="s">
        <v>2497</v>
      </c>
      <c r="AM408" s="4209" t="s">
        <v>2474</v>
      </c>
      <c r="AN408" s="4157" t="s">
        <v>2498</v>
      </c>
      <c r="AO408" s="4155" t="s">
        <v>2499</v>
      </c>
      <c r="AQ408" s="4181" t="s">
        <v>2500</v>
      </c>
      <c r="AR408" s="4181" t="s">
        <v>2501</v>
      </c>
    </row>
    <row r="409" spans="2:44" hidden="1">
      <c r="B409" s="4197"/>
      <c r="C409" s="4198"/>
      <c r="D409" s="4199"/>
      <c r="E409" s="1884"/>
      <c r="F409" s="1862" t="e">
        <f>DATE($F407,$G407,1)</f>
        <v>#VALUE!</v>
      </c>
      <c r="G409" s="1862" t="e">
        <f t="shared" ref="G409:AJ409" si="280">F409+1</f>
        <v>#VALUE!</v>
      </c>
      <c r="H409" s="1862" t="e">
        <f t="shared" si="280"/>
        <v>#VALUE!</v>
      </c>
      <c r="I409" s="1862" t="e">
        <f t="shared" si="280"/>
        <v>#VALUE!</v>
      </c>
      <c r="J409" s="1862" t="e">
        <f t="shared" si="280"/>
        <v>#VALUE!</v>
      </c>
      <c r="K409" s="1862" t="e">
        <f t="shared" si="280"/>
        <v>#VALUE!</v>
      </c>
      <c r="L409" s="1862" t="e">
        <f t="shared" si="280"/>
        <v>#VALUE!</v>
      </c>
      <c r="M409" s="1862" t="e">
        <f t="shared" si="280"/>
        <v>#VALUE!</v>
      </c>
      <c r="N409" s="1862" t="e">
        <f t="shared" si="280"/>
        <v>#VALUE!</v>
      </c>
      <c r="O409" s="1862" t="e">
        <f t="shared" si="280"/>
        <v>#VALUE!</v>
      </c>
      <c r="P409" s="1862" t="e">
        <f t="shared" si="280"/>
        <v>#VALUE!</v>
      </c>
      <c r="Q409" s="1862" t="e">
        <f t="shared" si="280"/>
        <v>#VALUE!</v>
      </c>
      <c r="R409" s="1862" t="e">
        <f t="shared" si="280"/>
        <v>#VALUE!</v>
      </c>
      <c r="S409" s="1862" t="e">
        <f t="shared" si="280"/>
        <v>#VALUE!</v>
      </c>
      <c r="T409" s="1862" t="e">
        <f t="shared" si="280"/>
        <v>#VALUE!</v>
      </c>
      <c r="U409" s="1862" t="e">
        <f t="shared" si="280"/>
        <v>#VALUE!</v>
      </c>
      <c r="V409" s="1862" t="e">
        <f t="shared" si="280"/>
        <v>#VALUE!</v>
      </c>
      <c r="W409" s="1862" t="e">
        <f t="shared" si="280"/>
        <v>#VALUE!</v>
      </c>
      <c r="X409" s="1862" t="e">
        <f t="shared" si="280"/>
        <v>#VALUE!</v>
      </c>
      <c r="Y409" s="1862" t="e">
        <f t="shared" si="280"/>
        <v>#VALUE!</v>
      </c>
      <c r="Z409" s="1862" t="e">
        <f t="shared" si="280"/>
        <v>#VALUE!</v>
      </c>
      <c r="AA409" s="1862" t="e">
        <f t="shared" si="280"/>
        <v>#VALUE!</v>
      </c>
      <c r="AB409" s="1862" t="e">
        <f t="shared" si="280"/>
        <v>#VALUE!</v>
      </c>
      <c r="AC409" s="1862" t="e">
        <f t="shared" si="280"/>
        <v>#VALUE!</v>
      </c>
      <c r="AD409" s="1862" t="e">
        <f t="shared" si="280"/>
        <v>#VALUE!</v>
      </c>
      <c r="AE409" s="1862" t="e">
        <f t="shared" si="280"/>
        <v>#VALUE!</v>
      </c>
      <c r="AF409" s="1862" t="e">
        <f t="shared" si="280"/>
        <v>#VALUE!</v>
      </c>
      <c r="AG409" s="1862" t="e">
        <f t="shared" si="280"/>
        <v>#VALUE!</v>
      </c>
      <c r="AH409" s="1862" t="e">
        <f t="shared" si="280"/>
        <v>#VALUE!</v>
      </c>
      <c r="AI409" s="1862" t="e">
        <f t="shared" si="280"/>
        <v>#VALUE!</v>
      </c>
      <c r="AJ409" s="1862" t="e">
        <f t="shared" si="280"/>
        <v>#VALUE!</v>
      </c>
      <c r="AK409" s="4204"/>
      <c r="AL409" s="4207"/>
      <c r="AM409" s="4210"/>
      <c r="AN409" s="4157"/>
      <c r="AO409" s="4155"/>
      <c r="AQ409" s="4181"/>
      <c r="AR409" s="4181"/>
    </row>
    <row r="410" spans="2:44">
      <c r="B410" s="4197"/>
      <c r="C410" s="4198"/>
      <c r="D410" s="4199"/>
      <c r="E410" s="1887" t="s">
        <v>2455</v>
      </c>
      <c r="F410" s="1888" t="e">
        <f>IF(EDATE(F385,1)&gt;$F$7,"",EDATE(F385,1))</f>
        <v>#VALUE!</v>
      </c>
      <c r="G410" s="1862" t="e">
        <f t="shared" ref="G410:AJ410" si="281">IF(G409&gt;$F$7,"",IF(F410=EOMONTH(DATE($F407,$G407,1),0),"",IF(F410="","",F410+1)))</f>
        <v>#VALUE!</v>
      </c>
      <c r="H410" s="1862" t="e">
        <f t="shared" si="281"/>
        <v>#VALUE!</v>
      </c>
      <c r="I410" s="1862" t="e">
        <f t="shared" si="281"/>
        <v>#VALUE!</v>
      </c>
      <c r="J410" s="1862" t="e">
        <f t="shared" si="281"/>
        <v>#VALUE!</v>
      </c>
      <c r="K410" s="1862" t="e">
        <f t="shared" si="281"/>
        <v>#VALUE!</v>
      </c>
      <c r="L410" s="1862" t="e">
        <f t="shared" si="281"/>
        <v>#VALUE!</v>
      </c>
      <c r="M410" s="1862" t="e">
        <f t="shared" si="281"/>
        <v>#VALUE!</v>
      </c>
      <c r="N410" s="1862" t="e">
        <f t="shared" si="281"/>
        <v>#VALUE!</v>
      </c>
      <c r="O410" s="1862" t="e">
        <f t="shared" si="281"/>
        <v>#VALUE!</v>
      </c>
      <c r="P410" s="1862" t="e">
        <f t="shared" si="281"/>
        <v>#VALUE!</v>
      </c>
      <c r="Q410" s="1862" t="e">
        <f t="shared" si="281"/>
        <v>#VALUE!</v>
      </c>
      <c r="R410" s="1862" t="e">
        <f t="shared" si="281"/>
        <v>#VALUE!</v>
      </c>
      <c r="S410" s="1862" t="e">
        <f t="shared" si="281"/>
        <v>#VALUE!</v>
      </c>
      <c r="T410" s="1862" t="e">
        <f t="shared" si="281"/>
        <v>#VALUE!</v>
      </c>
      <c r="U410" s="1862" t="e">
        <f t="shared" si="281"/>
        <v>#VALUE!</v>
      </c>
      <c r="V410" s="1862" t="e">
        <f t="shared" si="281"/>
        <v>#VALUE!</v>
      </c>
      <c r="W410" s="1862" t="e">
        <f t="shared" si="281"/>
        <v>#VALUE!</v>
      </c>
      <c r="X410" s="1862" t="e">
        <f t="shared" si="281"/>
        <v>#VALUE!</v>
      </c>
      <c r="Y410" s="1862" t="e">
        <f t="shared" si="281"/>
        <v>#VALUE!</v>
      </c>
      <c r="Z410" s="1862" t="e">
        <f t="shared" si="281"/>
        <v>#VALUE!</v>
      </c>
      <c r="AA410" s="1862" t="e">
        <f t="shared" si="281"/>
        <v>#VALUE!</v>
      </c>
      <c r="AB410" s="1862" t="e">
        <f t="shared" si="281"/>
        <v>#VALUE!</v>
      </c>
      <c r="AC410" s="1862" t="e">
        <f t="shared" si="281"/>
        <v>#VALUE!</v>
      </c>
      <c r="AD410" s="1862" t="e">
        <f t="shared" si="281"/>
        <v>#VALUE!</v>
      </c>
      <c r="AE410" s="1862" t="e">
        <f t="shared" si="281"/>
        <v>#VALUE!</v>
      </c>
      <c r="AF410" s="1862" t="e">
        <f t="shared" si="281"/>
        <v>#VALUE!</v>
      </c>
      <c r="AG410" s="1862" t="e">
        <f t="shared" si="281"/>
        <v>#VALUE!</v>
      </c>
      <c r="AH410" s="1862" t="e">
        <f t="shared" si="281"/>
        <v>#VALUE!</v>
      </c>
      <c r="AI410" s="1862" t="e">
        <f t="shared" si="281"/>
        <v>#VALUE!</v>
      </c>
      <c r="AJ410" s="1862" t="e">
        <f t="shared" si="281"/>
        <v>#VALUE!</v>
      </c>
      <c r="AK410" s="4204"/>
      <c r="AL410" s="4207"/>
      <c r="AM410" s="4210"/>
      <c r="AN410" s="4157"/>
      <c r="AO410" s="4155"/>
      <c r="AQ410" s="4181"/>
      <c r="AR410" s="4181"/>
    </row>
    <row r="411" spans="2:44" s="1866" customFormat="1">
      <c r="B411" s="4200"/>
      <c r="C411" s="4099"/>
      <c r="D411" s="4201"/>
      <c r="E411" s="1889" t="s">
        <v>1184</v>
      </c>
      <c r="F411" s="1865" t="str">
        <f>IFERROR(TEXT(WEEKDAY(+F410),"aaa"),"")</f>
        <v/>
      </c>
      <c r="G411" s="1865" t="str">
        <f t="shared" ref="G411:AJ411" si="282">IFERROR(TEXT(WEEKDAY(+G410),"aaa"),"")</f>
        <v/>
      </c>
      <c r="H411" s="1865" t="str">
        <f t="shared" si="282"/>
        <v/>
      </c>
      <c r="I411" s="1865" t="str">
        <f t="shared" si="282"/>
        <v/>
      </c>
      <c r="J411" s="1865" t="str">
        <f t="shared" si="282"/>
        <v/>
      </c>
      <c r="K411" s="1865" t="str">
        <f t="shared" si="282"/>
        <v/>
      </c>
      <c r="L411" s="1865" t="str">
        <f t="shared" si="282"/>
        <v/>
      </c>
      <c r="M411" s="1865" t="str">
        <f t="shared" si="282"/>
        <v/>
      </c>
      <c r="N411" s="1865" t="str">
        <f t="shared" si="282"/>
        <v/>
      </c>
      <c r="O411" s="1865" t="str">
        <f t="shared" si="282"/>
        <v/>
      </c>
      <c r="P411" s="1865" t="str">
        <f t="shared" si="282"/>
        <v/>
      </c>
      <c r="Q411" s="1865" t="str">
        <f t="shared" si="282"/>
        <v/>
      </c>
      <c r="R411" s="1865" t="str">
        <f t="shared" si="282"/>
        <v/>
      </c>
      <c r="S411" s="1865" t="str">
        <f t="shared" si="282"/>
        <v/>
      </c>
      <c r="T411" s="1865" t="str">
        <f t="shared" si="282"/>
        <v/>
      </c>
      <c r="U411" s="1865" t="str">
        <f t="shared" si="282"/>
        <v/>
      </c>
      <c r="V411" s="1865" t="str">
        <f t="shared" si="282"/>
        <v/>
      </c>
      <c r="W411" s="1865" t="str">
        <f t="shared" si="282"/>
        <v/>
      </c>
      <c r="X411" s="1865" t="str">
        <f t="shared" si="282"/>
        <v/>
      </c>
      <c r="Y411" s="1865" t="str">
        <f t="shared" si="282"/>
        <v/>
      </c>
      <c r="Z411" s="1865" t="str">
        <f t="shared" si="282"/>
        <v/>
      </c>
      <c r="AA411" s="1865" t="str">
        <f t="shared" si="282"/>
        <v/>
      </c>
      <c r="AB411" s="1865" t="str">
        <f t="shared" si="282"/>
        <v/>
      </c>
      <c r="AC411" s="1865" t="str">
        <f t="shared" si="282"/>
        <v/>
      </c>
      <c r="AD411" s="1865" t="str">
        <f t="shared" si="282"/>
        <v/>
      </c>
      <c r="AE411" s="1865" t="str">
        <f t="shared" si="282"/>
        <v/>
      </c>
      <c r="AF411" s="1865" t="str">
        <f t="shared" si="282"/>
        <v/>
      </c>
      <c r="AG411" s="1865" t="str">
        <f t="shared" si="282"/>
        <v/>
      </c>
      <c r="AH411" s="1865" t="str">
        <f t="shared" si="282"/>
        <v/>
      </c>
      <c r="AI411" s="1865" t="str">
        <f t="shared" si="282"/>
        <v/>
      </c>
      <c r="AJ411" s="1865" t="str">
        <f t="shared" si="282"/>
        <v/>
      </c>
      <c r="AK411" s="4204"/>
      <c r="AL411" s="4207"/>
      <c r="AM411" s="4210"/>
      <c r="AN411" s="4157"/>
      <c r="AO411" s="4155"/>
      <c r="AP411" s="1838"/>
      <c r="AQ411" s="4181"/>
      <c r="AR411" s="4181"/>
    </row>
    <row r="412" spans="2:44" s="1866" customFormat="1" ht="21" customHeight="1">
      <c r="B412" s="1994" t="s">
        <v>2502</v>
      </c>
      <c r="C412" s="1995" t="s">
        <v>2471</v>
      </c>
      <c r="D412" s="1939" t="s">
        <v>2472</v>
      </c>
      <c r="E412" s="1940" t="s">
        <v>2458</v>
      </c>
      <c r="F412" s="1941" t="s">
        <v>2503</v>
      </c>
      <c r="G412" s="1942" t="s">
        <v>2503</v>
      </c>
      <c r="H412" s="1942" t="s">
        <v>2503</v>
      </c>
      <c r="I412" s="1942" t="s">
        <v>2503</v>
      </c>
      <c r="J412" s="1942" t="s">
        <v>2503</v>
      </c>
      <c r="K412" s="1942" t="s">
        <v>2503</v>
      </c>
      <c r="L412" s="1942" t="s">
        <v>2503</v>
      </c>
      <c r="M412" s="1942" t="s">
        <v>2503</v>
      </c>
      <c r="N412" s="1942" t="s">
        <v>2503</v>
      </c>
      <c r="O412" s="1942" t="s">
        <v>2503</v>
      </c>
      <c r="P412" s="1942" t="s">
        <v>2503</v>
      </c>
      <c r="Q412" s="1942" t="s">
        <v>2503</v>
      </c>
      <c r="R412" s="1942" t="s">
        <v>2503</v>
      </c>
      <c r="S412" s="1942" t="s">
        <v>2503</v>
      </c>
      <c r="T412" s="1942" t="s">
        <v>2503</v>
      </c>
      <c r="U412" s="1942" t="s">
        <v>2503</v>
      </c>
      <c r="V412" s="1942" t="s">
        <v>2503</v>
      </c>
      <c r="W412" s="1942" t="s">
        <v>2503</v>
      </c>
      <c r="X412" s="1942" t="s">
        <v>2503</v>
      </c>
      <c r="Y412" s="1942" t="s">
        <v>2503</v>
      </c>
      <c r="Z412" s="1942" t="s">
        <v>2503</v>
      </c>
      <c r="AA412" s="1942" t="s">
        <v>2503</v>
      </c>
      <c r="AB412" s="1942" t="s">
        <v>2503</v>
      </c>
      <c r="AC412" s="1942" t="s">
        <v>2503</v>
      </c>
      <c r="AD412" s="1942" t="s">
        <v>2503</v>
      </c>
      <c r="AE412" s="1942" t="s">
        <v>2503</v>
      </c>
      <c r="AF412" s="1942" t="s">
        <v>2503</v>
      </c>
      <c r="AG412" s="1942" t="s">
        <v>2503</v>
      </c>
      <c r="AH412" s="1942" t="s">
        <v>2503</v>
      </c>
      <c r="AI412" s="1942" t="s">
        <v>2503</v>
      </c>
      <c r="AJ412" s="2015" t="s">
        <v>2503</v>
      </c>
      <c r="AK412" s="4205"/>
      <c r="AL412" s="4208"/>
      <c r="AM412" s="4211"/>
      <c r="AN412" s="1944" t="s">
        <v>2484</v>
      </c>
      <c r="AO412" s="1943" t="s">
        <v>2485</v>
      </c>
      <c r="AP412" s="1838"/>
      <c r="AQ412" s="4182"/>
      <c r="AR412" s="4182"/>
    </row>
    <row r="413" spans="2:44" s="1866" customFormat="1" ht="13.5" customHeight="1">
      <c r="B413" s="4185" t="s">
        <v>2486</v>
      </c>
      <c r="C413" s="4188" t="s">
        <v>2487</v>
      </c>
      <c r="D413" s="1945" t="s">
        <v>2488</v>
      </c>
      <c r="E413" s="1946"/>
      <c r="F413" s="2016"/>
      <c r="G413" s="2003"/>
      <c r="H413" s="2003"/>
      <c r="I413" s="2003"/>
      <c r="J413" s="2003"/>
      <c r="K413" s="2003"/>
      <c r="L413" s="2003"/>
      <c r="M413" s="2003"/>
      <c r="N413" s="2003"/>
      <c r="O413" s="2003"/>
      <c r="P413" s="2003"/>
      <c r="Q413" s="2003"/>
      <c r="R413" s="2003"/>
      <c r="S413" s="2003"/>
      <c r="T413" s="2003"/>
      <c r="U413" s="2003"/>
      <c r="V413" s="2003"/>
      <c r="W413" s="2003"/>
      <c r="X413" s="2003"/>
      <c r="Y413" s="2003"/>
      <c r="Z413" s="2003"/>
      <c r="AA413" s="2003"/>
      <c r="AB413" s="2003"/>
      <c r="AC413" s="2003"/>
      <c r="AD413" s="2003"/>
      <c r="AE413" s="2003"/>
      <c r="AF413" s="2003"/>
      <c r="AG413" s="2003"/>
      <c r="AH413" s="2003"/>
      <c r="AI413" s="2003"/>
      <c r="AJ413" s="2017"/>
      <c r="AK413" s="1950">
        <f>IF(D413="","",COUNT($F$410:$AJ$410)-AL413)</f>
        <v>0</v>
      </c>
      <c r="AL413" s="1951">
        <f>IF(D413="","",AQ413+AR413)</f>
        <v>0</v>
      </c>
      <c r="AM413" s="1951">
        <f>IF(D413="","",COUNTIF(F413:AJ413,"休"))</f>
        <v>0</v>
      </c>
      <c r="AN413" s="1952" t="str">
        <f>IF(D413="","",IFERROR(ROUND(AM413/AK413,3),""))</f>
        <v/>
      </c>
      <c r="AO413" s="4191" t="e">
        <f>ROUND(AVERAGE(AN413:AN428),3)</f>
        <v>#DIV/0!</v>
      </c>
      <c r="AP413" s="1838"/>
      <c r="AQ413" s="1953">
        <f>+COUNTIF(F413:AJ413,"－")</f>
        <v>0</v>
      </c>
      <c r="AR413" s="1953">
        <f>+COUNTIF(F413:AJ413,"外")</f>
        <v>0</v>
      </c>
    </row>
    <row r="414" spans="2:44" s="1866" customFormat="1" ht="13.5" customHeight="1">
      <c r="B414" s="4186"/>
      <c r="C414" s="4189"/>
      <c r="D414" s="1954" t="s">
        <v>2489</v>
      </c>
      <c r="E414" s="1946"/>
      <c r="F414" s="1955"/>
      <c r="G414" s="1956"/>
      <c r="H414" s="1956"/>
      <c r="I414" s="1956"/>
      <c r="J414" s="1956"/>
      <c r="K414" s="1956"/>
      <c r="L414" s="1956"/>
      <c r="M414" s="1956"/>
      <c r="N414" s="1956"/>
      <c r="O414" s="1956"/>
      <c r="P414" s="1956"/>
      <c r="Q414" s="1956"/>
      <c r="R414" s="1956"/>
      <c r="S414" s="1956"/>
      <c r="T414" s="1956"/>
      <c r="U414" s="1956"/>
      <c r="V414" s="1956"/>
      <c r="W414" s="1956"/>
      <c r="X414" s="1956"/>
      <c r="Y414" s="1956"/>
      <c r="Z414" s="1956"/>
      <c r="AA414" s="1956"/>
      <c r="AB414" s="1956"/>
      <c r="AC414" s="1956"/>
      <c r="AD414" s="1956"/>
      <c r="AE414" s="1956"/>
      <c r="AF414" s="1956"/>
      <c r="AG414" s="1956"/>
      <c r="AH414" s="1956"/>
      <c r="AI414" s="1956"/>
      <c r="AJ414" s="2000"/>
      <c r="AK414" s="1950">
        <f t="shared" ref="AK414:AK418" si="283">IF(D414="","",COUNT($F$410:$AJ$410)-AL414)</f>
        <v>0</v>
      </c>
      <c r="AL414" s="1951">
        <f t="shared" ref="AL414:AL418" si="284">IF(D414="","",AQ414+AR414)</f>
        <v>0</v>
      </c>
      <c r="AM414" s="1951">
        <f t="shared" ref="AM414:AM418" si="285">IF(D414="","",COUNTIF(F414:AJ414,"休"))</f>
        <v>0</v>
      </c>
      <c r="AN414" s="1952" t="str">
        <f t="shared" ref="AN414:AN418" si="286">IF(D414="","",IFERROR(ROUND(AM414/AK414,3),""))</f>
        <v/>
      </c>
      <c r="AO414" s="4192"/>
      <c r="AP414" s="1838"/>
      <c r="AQ414" s="1953">
        <f>+COUNTIF(F414:AJ414,"－")</f>
        <v>0</v>
      </c>
      <c r="AR414" s="1953">
        <f>+COUNTIF(F414:AJ414,"外")</f>
        <v>0</v>
      </c>
    </row>
    <row r="415" spans="2:44" s="1866" customFormat="1">
      <c r="B415" s="4186"/>
      <c r="C415" s="4189"/>
      <c r="D415" s="1960" t="s">
        <v>2490</v>
      </c>
      <c r="E415" s="1946"/>
      <c r="F415" s="1955"/>
      <c r="G415" s="1956"/>
      <c r="H415" s="1956"/>
      <c r="I415" s="1956"/>
      <c r="J415" s="1956"/>
      <c r="K415" s="1956"/>
      <c r="L415" s="1956"/>
      <c r="M415" s="1956"/>
      <c r="N415" s="1956"/>
      <c r="O415" s="1956"/>
      <c r="P415" s="1956"/>
      <c r="Q415" s="1956"/>
      <c r="R415" s="1956"/>
      <c r="S415" s="1956"/>
      <c r="T415" s="1956"/>
      <c r="U415" s="1956"/>
      <c r="V415" s="1956"/>
      <c r="W415" s="1956"/>
      <c r="X415" s="1956"/>
      <c r="Y415" s="1956"/>
      <c r="Z415" s="1956"/>
      <c r="AA415" s="1956"/>
      <c r="AB415" s="1956"/>
      <c r="AC415" s="1956"/>
      <c r="AD415" s="1956"/>
      <c r="AE415" s="1956"/>
      <c r="AF415" s="1956"/>
      <c r="AG415" s="1956"/>
      <c r="AH415" s="1956"/>
      <c r="AI415" s="1956"/>
      <c r="AJ415" s="2000"/>
      <c r="AK415" s="1950">
        <f t="shared" si="283"/>
        <v>0</v>
      </c>
      <c r="AL415" s="1951">
        <f t="shared" si="284"/>
        <v>0</v>
      </c>
      <c r="AM415" s="1951">
        <f t="shared" si="285"/>
        <v>0</v>
      </c>
      <c r="AN415" s="1952" t="str">
        <f t="shared" si="286"/>
        <v/>
      </c>
      <c r="AO415" s="4192"/>
      <c r="AP415" s="1838"/>
      <c r="AQ415" s="1953">
        <f>+COUNTIF(F415:AJ415,"－")</f>
        <v>0</v>
      </c>
      <c r="AR415" s="1953">
        <f t="shared" ref="AR415:AR418" si="287">+COUNTIF(F415:AJ415,"外")</f>
        <v>0</v>
      </c>
    </row>
    <row r="416" spans="2:44" s="1866" customFormat="1">
      <c r="B416" s="4186"/>
      <c r="C416" s="4189"/>
      <c r="D416" s="1960" t="s">
        <v>2491</v>
      </c>
      <c r="E416" s="1961"/>
      <c r="F416" s="1955"/>
      <c r="G416" s="1956"/>
      <c r="H416" s="1956"/>
      <c r="I416" s="1956"/>
      <c r="J416" s="1956"/>
      <c r="K416" s="1956"/>
      <c r="L416" s="1956"/>
      <c r="M416" s="1956"/>
      <c r="N416" s="1956"/>
      <c r="O416" s="1956"/>
      <c r="P416" s="1956"/>
      <c r="Q416" s="1956"/>
      <c r="R416" s="1956"/>
      <c r="S416" s="1956"/>
      <c r="T416" s="1956"/>
      <c r="U416" s="1956"/>
      <c r="V416" s="1956"/>
      <c r="W416" s="1956"/>
      <c r="X416" s="1956"/>
      <c r="Y416" s="1956"/>
      <c r="Z416" s="1956"/>
      <c r="AA416" s="1956"/>
      <c r="AB416" s="1956"/>
      <c r="AC416" s="1956"/>
      <c r="AD416" s="1956"/>
      <c r="AE416" s="1956"/>
      <c r="AF416" s="1956"/>
      <c r="AG416" s="1956"/>
      <c r="AH416" s="1956"/>
      <c r="AI416" s="1956"/>
      <c r="AJ416" s="2000"/>
      <c r="AK416" s="1950">
        <f t="shared" si="283"/>
        <v>0</v>
      </c>
      <c r="AL416" s="1951">
        <f t="shared" si="284"/>
        <v>0</v>
      </c>
      <c r="AM416" s="1951">
        <f t="shared" si="285"/>
        <v>0</v>
      </c>
      <c r="AN416" s="1952" t="str">
        <f t="shared" si="286"/>
        <v/>
      </c>
      <c r="AO416" s="4192"/>
      <c r="AP416" s="1838"/>
      <c r="AQ416" s="1953">
        <f>+COUNTIF(F416:AJ416,"－")</f>
        <v>0</v>
      </c>
      <c r="AR416" s="1953">
        <f t="shared" si="287"/>
        <v>0</v>
      </c>
    </row>
    <row r="417" spans="2:44" s="1866" customFormat="1">
      <c r="B417" s="4186"/>
      <c r="C417" s="4189"/>
      <c r="D417" s="1960" t="s">
        <v>2492</v>
      </c>
      <c r="E417" s="1946"/>
      <c r="F417" s="1955"/>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c r="AB417" s="1956"/>
      <c r="AC417" s="1956"/>
      <c r="AD417" s="1956"/>
      <c r="AE417" s="1956"/>
      <c r="AF417" s="1956"/>
      <c r="AG417" s="1956"/>
      <c r="AH417" s="1956"/>
      <c r="AI417" s="1956"/>
      <c r="AJ417" s="2000"/>
      <c r="AK417" s="1950">
        <f t="shared" si="283"/>
        <v>0</v>
      </c>
      <c r="AL417" s="1951">
        <f t="shared" si="284"/>
        <v>0</v>
      </c>
      <c r="AM417" s="1951">
        <f t="shared" si="285"/>
        <v>0</v>
      </c>
      <c r="AN417" s="1952" t="str">
        <f t="shared" si="286"/>
        <v/>
      </c>
      <c r="AO417" s="4192"/>
      <c r="AP417" s="1838"/>
      <c r="AQ417" s="1953">
        <f t="shared" ref="AQ417:AQ418" si="288">+COUNTIF(F417:AJ417,"－")</f>
        <v>0</v>
      </c>
      <c r="AR417" s="1953">
        <f t="shared" si="287"/>
        <v>0</v>
      </c>
    </row>
    <row r="418" spans="2:44" s="1866" customFormat="1">
      <c r="B418" s="4187"/>
      <c r="C418" s="4190"/>
      <c r="D418" s="1962">
        <f>E$29</f>
        <v>0</v>
      </c>
      <c r="E418" s="1963"/>
      <c r="F418" s="201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F418" s="2008"/>
      <c r="AG418" s="2008"/>
      <c r="AH418" s="2008"/>
      <c r="AI418" s="2008"/>
      <c r="AJ418" s="2019"/>
      <c r="AK418" s="1950">
        <f t="shared" si="283"/>
        <v>0</v>
      </c>
      <c r="AL418" s="1951">
        <f t="shared" si="284"/>
        <v>0</v>
      </c>
      <c r="AM418" s="1968">
        <f t="shared" si="285"/>
        <v>0</v>
      </c>
      <c r="AN418" s="1952" t="str">
        <f t="shared" si="286"/>
        <v/>
      </c>
      <c r="AO418" s="4192"/>
      <c r="AP418" s="1838"/>
      <c r="AQ418" s="1953">
        <f t="shared" si="288"/>
        <v>0</v>
      </c>
      <c r="AR418" s="1953">
        <f t="shared" si="287"/>
        <v>0</v>
      </c>
    </row>
    <row r="419" spans="2:44" s="1866" customFormat="1" ht="14.4">
      <c r="B419" s="4185" t="s">
        <v>2493</v>
      </c>
      <c r="C419" s="4188" t="s">
        <v>2494</v>
      </c>
      <c r="D419" s="1939" t="s">
        <v>2472</v>
      </c>
      <c r="E419" s="1969" t="s">
        <v>2458</v>
      </c>
      <c r="F419" s="1941" t="s">
        <v>2504</v>
      </c>
      <c r="G419" s="1942" t="s">
        <v>2504</v>
      </c>
      <c r="H419" s="1942" t="s">
        <v>2504</v>
      </c>
      <c r="I419" s="1942" t="s">
        <v>2504</v>
      </c>
      <c r="J419" s="1942" t="s">
        <v>2504</v>
      </c>
      <c r="K419" s="1942" t="s">
        <v>2504</v>
      </c>
      <c r="L419" s="1942" t="s">
        <v>2504</v>
      </c>
      <c r="M419" s="1942" t="s">
        <v>2504</v>
      </c>
      <c r="N419" s="1942" t="s">
        <v>2504</v>
      </c>
      <c r="O419" s="1942" t="s">
        <v>2504</v>
      </c>
      <c r="P419" s="1942" t="s">
        <v>2504</v>
      </c>
      <c r="Q419" s="1942" t="s">
        <v>2504</v>
      </c>
      <c r="R419" s="1942" t="s">
        <v>2504</v>
      </c>
      <c r="S419" s="1942" t="s">
        <v>2504</v>
      </c>
      <c r="T419" s="1942" t="s">
        <v>2504</v>
      </c>
      <c r="U419" s="1942" t="s">
        <v>2504</v>
      </c>
      <c r="V419" s="1942" t="s">
        <v>2504</v>
      </c>
      <c r="W419" s="1942" t="s">
        <v>2504</v>
      </c>
      <c r="X419" s="1942" t="s">
        <v>2504</v>
      </c>
      <c r="Y419" s="1942" t="s">
        <v>2504</v>
      </c>
      <c r="Z419" s="1942" t="s">
        <v>2504</v>
      </c>
      <c r="AA419" s="1942" t="s">
        <v>2504</v>
      </c>
      <c r="AB419" s="1942" t="s">
        <v>2504</v>
      </c>
      <c r="AC419" s="1942" t="s">
        <v>2504</v>
      </c>
      <c r="AD419" s="1942" t="s">
        <v>2504</v>
      </c>
      <c r="AE419" s="1942" t="s">
        <v>2504</v>
      </c>
      <c r="AF419" s="1942" t="s">
        <v>2504</v>
      </c>
      <c r="AG419" s="1942" t="s">
        <v>2504</v>
      </c>
      <c r="AH419" s="1942" t="s">
        <v>2504</v>
      </c>
      <c r="AI419" s="1942" t="s">
        <v>2504</v>
      </c>
      <c r="AJ419" s="2015" t="s">
        <v>2504</v>
      </c>
      <c r="AK419" s="1971"/>
      <c r="AL419" s="1953"/>
      <c r="AM419" s="1972"/>
      <c r="AN419" s="1973"/>
      <c r="AO419" s="4192"/>
      <c r="AP419" s="1838"/>
      <c r="AQ419" s="1893"/>
      <c r="AR419" s="1893"/>
    </row>
    <row r="420" spans="2:44" s="1866" customFormat="1">
      <c r="B420" s="4186"/>
      <c r="C420" s="4189"/>
      <c r="D420" s="1974" t="s">
        <v>2488</v>
      </c>
      <c r="E420" s="1946"/>
      <c r="F420" s="2007"/>
      <c r="G420" s="1966"/>
      <c r="H420" s="1966"/>
      <c r="I420" s="1966"/>
      <c r="J420" s="1966"/>
      <c r="K420" s="1966"/>
      <c r="L420" s="1966"/>
      <c r="M420" s="1966"/>
      <c r="N420" s="1966"/>
      <c r="O420" s="1966"/>
      <c r="P420" s="1966"/>
      <c r="Q420" s="1966"/>
      <c r="R420" s="1966"/>
      <c r="S420" s="1966"/>
      <c r="T420" s="1966"/>
      <c r="U420" s="1966"/>
      <c r="V420" s="1966"/>
      <c r="W420" s="1966"/>
      <c r="X420" s="1966"/>
      <c r="Y420" s="1966"/>
      <c r="Z420" s="1966"/>
      <c r="AA420" s="1966"/>
      <c r="AB420" s="1966"/>
      <c r="AC420" s="1966"/>
      <c r="AD420" s="1966"/>
      <c r="AE420" s="1966"/>
      <c r="AF420" s="1966"/>
      <c r="AG420" s="1966"/>
      <c r="AH420" s="1966"/>
      <c r="AI420" s="1966"/>
      <c r="AJ420" s="2020"/>
      <c r="AK420" s="1950">
        <f>IF(D420="","",COUNT($F$410:$AJ$410)-AL420)</f>
        <v>0</v>
      </c>
      <c r="AL420" s="1951">
        <f>IF(D420="","",AQ420+AR420)</f>
        <v>0</v>
      </c>
      <c r="AM420" s="1951">
        <f>IF(D420="","",COUNTIF(F420:AJ420,"休"))</f>
        <v>0</v>
      </c>
      <c r="AN420" s="1952" t="str">
        <f>IF(D420="","",IFERROR(ROUND(AM420/AK420,3),""))</f>
        <v/>
      </c>
      <c r="AO420" s="4192"/>
      <c r="AP420" s="1838"/>
      <c r="AQ420" s="1953">
        <f>+COUNTIF(F420:AJ420,"－")</f>
        <v>0</v>
      </c>
      <c r="AR420" s="1953">
        <f>+COUNTIF(F420:AJ420,"外")</f>
        <v>0</v>
      </c>
    </row>
    <row r="421" spans="2:44" s="1866" customFormat="1">
      <c r="B421" s="4186"/>
      <c r="C421" s="4189"/>
      <c r="D421" s="1954" t="s">
        <v>2489</v>
      </c>
      <c r="E421" s="1975"/>
      <c r="F421" s="1955"/>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c r="AB421" s="1956"/>
      <c r="AC421" s="1956"/>
      <c r="AD421" s="1956"/>
      <c r="AE421" s="1956"/>
      <c r="AF421" s="1956"/>
      <c r="AG421" s="1956"/>
      <c r="AH421" s="1956"/>
      <c r="AI421" s="1956"/>
      <c r="AJ421" s="2000"/>
      <c r="AK421" s="1950">
        <f t="shared" ref="AK421:AK423" si="289">IF(D421="","",COUNT($F$410:$AJ$410)-AL421)</f>
        <v>0</v>
      </c>
      <c r="AL421" s="1951">
        <f t="shared" ref="AL421:AL423" si="290">IF(D421="","",AQ421+AR421)</f>
        <v>0</v>
      </c>
      <c r="AM421" s="1951">
        <f t="shared" ref="AM421:AM423" si="291">IF(D421="","",COUNTIF(F421:AJ421,"休"))</f>
        <v>0</v>
      </c>
      <c r="AN421" s="1952" t="str">
        <f t="shared" ref="AN421:AN423" si="292">IF(D421="","",IFERROR(ROUND(AM421/AK421,3),""))</f>
        <v/>
      </c>
      <c r="AO421" s="4192"/>
      <c r="AP421" s="1838"/>
      <c r="AQ421" s="1953">
        <f>+COUNTIF(F421:AJ421,"－")</f>
        <v>0</v>
      </c>
      <c r="AR421" s="1953">
        <f>+COUNTIF(F421:AJ421,"外")</f>
        <v>0</v>
      </c>
    </row>
    <row r="422" spans="2:44" s="1866" customFormat="1">
      <c r="B422" s="4186"/>
      <c r="C422" s="4189"/>
      <c r="D422" s="1838"/>
      <c r="E422" s="1975"/>
      <c r="F422" s="1955"/>
      <c r="G422" s="1956"/>
      <c r="H422" s="1956"/>
      <c r="I422" s="1956"/>
      <c r="J422" s="1956"/>
      <c r="K422" s="1956"/>
      <c r="L422" s="1956"/>
      <c r="M422" s="1956"/>
      <c r="N422" s="1956"/>
      <c r="O422" s="1956"/>
      <c r="P422" s="1956"/>
      <c r="Q422" s="1956"/>
      <c r="R422" s="1956"/>
      <c r="S422" s="1956"/>
      <c r="T422" s="1956"/>
      <c r="U422" s="1956"/>
      <c r="V422" s="1956"/>
      <c r="W422" s="1956"/>
      <c r="X422" s="1956"/>
      <c r="Y422" s="1956"/>
      <c r="Z422" s="1956"/>
      <c r="AA422" s="1956"/>
      <c r="AB422" s="1956"/>
      <c r="AC422" s="1956"/>
      <c r="AD422" s="1956"/>
      <c r="AE422" s="1956"/>
      <c r="AF422" s="1956"/>
      <c r="AG422" s="1956"/>
      <c r="AH422" s="1956"/>
      <c r="AI422" s="1956"/>
      <c r="AJ422" s="2000"/>
      <c r="AK422" s="1950" t="str">
        <f t="shared" si="289"/>
        <v/>
      </c>
      <c r="AL422" s="1951" t="str">
        <f t="shared" si="290"/>
        <v/>
      </c>
      <c r="AM422" s="1951" t="str">
        <f t="shared" si="291"/>
        <v/>
      </c>
      <c r="AN422" s="1952" t="str">
        <f t="shared" si="292"/>
        <v/>
      </c>
      <c r="AO422" s="4192"/>
      <c r="AP422" s="1838"/>
      <c r="AQ422" s="1953">
        <f>+COUNTIF(F422:AJ422,"－")</f>
        <v>0</v>
      </c>
      <c r="AR422" s="1953">
        <f>+COUNTIF(F422:AJ422,"外")</f>
        <v>0</v>
      </c>
    </row>
    <row r="423" spans="2:44" s="1866" customFormat="1">
      <c r="B423" s="4186"/>
      <c r="C423" s="4190"/>
      <c r="D423" s="1976"/>
      <c r="E423" s="1977"/>
      <c r="F423" s="201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2008"/>
      <c r="AG423" s="2008"/>
      <c r="AH423" s="2008"/>
      <c r="AI423" s="2008"/>
      <c r="AJ423" s="2019"/>
      <c r="AK423" s="1950" t="str">
        <f t="shared" si="289"/>
        <v/>
      </c>
      <c r="AL423" s="1951" t="str">
        <f t="shared" si="290"/>
        <v/>
      </c>
      <c r="AM423" s="1951" t="str">
        <f t="shared" si="291"/>
        <v/>
      </c>
      <c r="AN423" s="1952" t="str">
        <f t="shared" si="292"/>
        <v/>
      </c>
      <c r="AO423" s="4192"/>
      <c r="AP423" s="1838"/>
      <c r="AQ423" s="1953">
        <f>+COUNTIF(F423:AJ423,"－")</f>
        <v>0</v>
      </c>
      <c r="AR423" s="1953">
        <f>+COUNTIF(F423:AJ423,"外")</f>
        <v>0</v>
      </c>
    </row>
    <row r="424" spans="2:44" s="1866" customFormat="1" ht="14.4">
      <c r="B424" s="4186"/>
      <c r="C424" s="4188" t="s">
        <v>2495</v>
      </c>
      <c r="D424" s="1939" t="s">
        <v>2472</v>
      </c>
      <c r="E424" s="1979" t="s">
        <v>2458</v>
      </c>
      <c r="F424" s="1941" t="s">
        <v>2503</v>
      </c>
      <c r="G424" s="1942" t="s">
        <v>2503</v>
      </c>
      <c r="H424" s="1942" t="s">
        <v>2503</v>
      </c>
      <c r="I424" s="1942" t="s">
        <v>2503</v>
      </c>
      <c r="J424" s="1942" t="s">
        <v>2503</v>
      </c>
      <c r="K424" s="1942" t="s">
        <v>2503</v>
      </c>
      <c r="L424" s="1942" t="s">
        <v>2503</v>
      </c>
      <c r="M424" s="1942" t="s">
        <v>2503</v>
      </c>
      <c r="N424" s="1942" t="s">
        <v>2503</v>
      </c>
      <c r="O424" s="1942" t="s">
        <v>2503</v>
      </c>
      <c r="P424" s="1942" t="s">
        <v>2503</v>
      </c>
      <c r="Q424" s="1942" t="s">
        <v>2503</v>
      </c>
      <c r="R424" s="1942" t="s">
        <v>2503</v>
      </c>
      <c r="S424" s="1942" t="s">
        <v>2503</v>
      </c>
      <c r="T424" s="1942" t="s">
        <v>2503</v>
      </c>
      <c r="U424" s="1942" t="s">
        <v>2503</v>
      </c>
      <c r="V424" s="1942" t="s">
        <v>2503</v>
      </c>
      <c r="W424" s="1942" t="s">
        <v>2503</v>
      </c>
      <c r="X424" s="1942" t="s">
        <v>2503</v>
      </c>
      <c r="Y424" s="1942" t="s">
        <v>2503</v>
      </c>
      <c r="Z424" s="1942" t="s">
        <v>2503</v>
      </c>
      <c r="AA424" s="1942" t="s">
        <v>2503</v>
      </c>
      <c r="AB424" s="1942" t="s">
        <v>2503</v>
      </c>
      <c r="AC424" s="1942" t="s">
        <v>2503</v>
      </c>
      <c r="AD424" s="1942" t="s">
        <v>2503</v>
      </c>
      <c r="AE424" s="1942" t="s">
        <v>2503</v>
      </c>
      <c r="AF424" s="1942" t="s">
        <v>2503</v>
      </c>
      <c r="AG424" s="1942" t="s">
        <v>2503</v>
      </c>
      <c r="AH424" s="1942" t="s">
        <v>2503</v>
      </c>
      <c r="AI424" s="1942" t="s">
        <v>2503</v>
      </c>
      <c r="AJ424" s="2015" t="s">
        <v>2503</v>
      </c>
      <c r="AK424" s="1971"/>
      <c r="AL424" s="1953"/>
      <c r="AM424" s="1980"/>
      <c r="AN424" s="1973"/>
      <c r="AO424" s="4192"/>
      <c r="AP424" s="1838"/>
      <c r="AQ424" s="1893"/>
      <c r="AR424" s="1893"/>
    </row>
    <row r="425" spans="2:44" s="1866" customFormat="1">
      <c r="B425" s="4186"/>
      <c r="C425" s="4189"/>
      <c r="D425" s="1981" t="s">
        <v>2489</v>
      </c>
      <c r="E425" s="1946"/>
      <c r="F425" s="2007"/>
      <c r="G425" s="1966"/>
      <c r="H425" s="1966"/>
      <c r="I425" s="1966"/>
      <c r="J425" s="1966"/>
      <c r="K425" s="1966"/>
      <c r="L425" s="1966"/>
      <c r="M425" s="1966"/>
      <c r="N425" s="1966"/>
      <c r="O425" s="1966"/>
      <c r="P425" s="1966"/>
      <c r="Q425" s="1966"/>
      <c r="R425" s="1966"/>
      <c r="S425" s="1966"/>
      <c r="T425" s="1966"/>
      <c r="U425" s="1966"/>
      <c r="V425" s="1966"/>
      <c r="W425" s="1966"/>
      <c r="X425" s="1966"/>
      <c r="Y425" s="1966"/>
      <c r="Z425" s="1966"/>
      <c r="AA425" s="1966"/>
      <c r="AB425" s="1966"/>
      <c r="AC425" s="1966"/>
      <c r="AD425" s="1966"/>
      <c r="AE425" s="1966"/>
      <c r="AF425" s="1966"/>
      <c r="AG425" s="1966"/>
      <c r="AH425" s="1966"/>
      <c r="AI425" s="1966"/>
      <c r="AJ425" s="2020"/>
      <c r="AK425" s="1950">
        <f>IF(D425="","",COUNT($F$410:$AJ$410)-AL425)</f>
        <v>0</v>
      </c>
      <c r="AL425" s="1951">
        <f>IF(D425="","",AQ425+AR425)</f>
        <v>0</v>
      </c>
      <c r="AM425" s="1951">
        <f>IF(D425="","",COUNTIF(F425:AJ425,"休"))</f>
        <v>0</v>
      </c>
      <c r="AN425" s="1952" t="str">
        <f>IF(D425="","",IFERROR(ROUND(AM425/AK425,3),""))</f>
        <v/>
      </c>
      <c r="AO425" s="4192"/>
      <c r="AP425" s="1838"/>
      <c r="AQ425" s="1953">
        <f>+COUNTIF(F425:AJ425,"－")</f>
        <v>0</v>
      </c>
      <c r="AR425" s="1953">
        <f>+COUNTIF(F425:AJ425,"外")</f>
        <v>0</v>
      </c>
    </row>
    <row r="426" spans="2:44" s="1866" customFormat="1">
      <c r="B426" s="4186"/>
      <c r="C426" s="4189"/>
      <c r="D426" s="1838"/>
      <c r="E426" s="1975"/>
      <c r="F426" s="1955"/>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1956"/>
      <c r="AG426" s="1956"/>
      <c r="AH426" s="1956"/>
      <c r="AI426" s="1956"/>
      <c r="AJ426" s="2000"/>
      <c r="AK426" s="1950" t="str">
        <f t="shared" ref="AK426:AK428" si="293">IF(D426="","",COUNT($F$410:$AJ$410)-AL426)</f>
        <v/>
      </c>
      <c r="AL426" s="1951" t="str">
        <f t="shared" ref="AL426:AL428" si="294">IF(D426="","",AQ426+AR426)</f>
        <v/>
      </c>
      <c r="AM426" s="1951" t="str">
        <f t="shared" ref="AM426:AM428" si="295">IF(D426="","",COUNTIF(F426:AJ426,"休"))</f>
        <v/>
      </c>
      <c r="AN426" s="1952" t="str">
        <f t="shared" ref="AN426:AN428" si="296">IF(D426="","",IFERROR(ROUND(AM426/AK426,3),""))</f>
        <v/>
      </c>
      <c r="AO426" s="4192"/>
      <c r="AP426" s="1838"/>
      <c r="AQ426" s="1953">
        <f>+COUNTIF(F426:AJ426,"－")</f>
        <v>0</v>
      </c>
      <c r="AR426" s="1953">
        <f>+COUNTIF(F426:AJ426,"外")</f>
        <v>0</v>
      </c>
    </row>
    <row r="427" spans="2:44" s="1866" customFormat="1">
      <c r="B427" s="4186"/>
      <c r="C427" s="4189"/>
      <c r="D427" s="1983"/>
      <c r="E427" s="1975"/>
      <c r="F427" s="1955"/>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c r="AB427" s="1956"/>
      <c r="AC427" s="1956"/>
      <c r="AD427" s="1956"/>
      <c r="AE427" s="1956"/>
      <c r="AF427" s="1956"/>
      <c r="AG427" s="1956"/>
      <c r="AH427" s="1956"/>
      <c r="AI427" s="1956"/>
      <c r="AJ427" s="2000"/>
      <c r="AK427" s="1950" t="str">
        <f t="shared" si="293"/>
        <v/>
      </c>
      <c r="AL427" s="1951" t="str">
        <f t="shared" si="294"/>
        <v/>
      </c>
      <c r="AM427" s="1951" t="str">
        <f t="shared" si="295"/>
        <v/>
      </c>
      <c r="AN427" s="1952" t="str">
        <f t="shared" si="296"/>
        <v/>
      </c>
      <c r="AO427" s="4192"/>
      <c r="AP427" s="1838"/>
      <c r="AQ427" s="1953">
        <f>+COUNTIF(F427:AJ427,"－")</f>
        <v>0</v>
      </c>
      <c r="AR427" s="1953">
        <f>+COUNTIF(F427:AJ427,"外")</f>
        <v>0</v>
      </c>
    </row>
    <row r="428" spans="2:44" s="1866" customFormat="1" ht="13.8" thickBot="1">
      <c r="B428" s="4187"/>
      <c r="C428" s="4190"/>
      <c r="D428" s="1976"/>
      <c r="E428" s="1977"/>
      <c r="F428" s="201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2008"/>
      <c r="AG428" s="2008"/>
      <c r="AH428" s="2008"/>
      <c r="AI428" s="2008"/>
      <c r="AJ428" s="2019"/>
      <c r="AK428" s="1986" t="str">
        <f t="shared" si="293"/>
        <v/>
      </c>
      <c r="AL428" s="1968" t="str">
        <f t="shared" si="294"/>
        <v/>
      </c>
      <c r="AM428" s="1968" t="str">
        <f t="shared" si="295"/>
        <v/>
      </c>
      <c r="AN428" s="1952" t="str">
        <f t="shared" si="296"/>
        <v/>
      </c>
      <c r="AO428" s="4193"/>
      <c r="AP428" s="1838"/>
      <c r="AQ428" s="1953">
        <f>+COUNTIF(F428:AJ428,"－")</f>
        <v>0</v>
      </c>
      <c r="AR428" s="1953">
        <f>+COUNTIF(F428:AJ428,"外")</f>
        <v>0</v>
      </c>
    </row>
    <row r="429" spans="2:44" s="1866" customFormat="1" ht="13.8" thickBot="1">
      <c r="B429" s="1988"/>
      <c r="C429" s="1989"/>
      <c r="D429" s="1983"/>
      <c r="E429" s="1854"/>
      <c r="F429" s="1949"/>
      <c r="G429" s="1949"/>
      <c r="H429" s="1949"/>
      <c r="I429" s="1949"/>
      <c r="J429" s="1949"/>
      <c r="K429" s="1949"/>
      <c r="L429" s="1949"/>
      <c r="M429" s="1949"/>
      <c r="N429" s="1949"/>
      <c r="O429" s="1949"/>
      <c r="P429" s="1949"/>
      <c r="Q429" s="1949"/>
      <c r="R429" s="1949"/>
      <c r="S429" s="1949"/>
      <c r="T429" s="1949"/>
      <c r="U429" s="1949"/>
      <c r="V429" s="1949"/>
      <c r="W429" s="1949"/>
      <c r="X429" s="1949"/>
      <c r="Y429" s="1949"/>
      <c r="Z429" s="1949"/>
      <c r="AA429" s="1949"/>
      <c r="AB429" s="1949"/>
      <c r="AC429" s="1949"/>
      <c r="AD429" s="1949"/>
      <c r="AE429" s="1949"/>
      <c r="AF429" s="1949"/>
      <c r="AG429" s="1949"/>
      <c r="AH429" s="1949"/>
      <c r="AI429" s="1949"/>
      <c r="AJ429" s="1949"/>
      <c r="AK429" s="1990"/>
      <c r="AL429" s="1991"/>
      <c r="AM429" s="1991"/>
      <c r="AN429" s="1992" t="s">
        <v>2459</v>
      </c>
      <c r="AO429" s="1993" t="e">
        <f>IF(AO413&gt;=0.285,"OK","NG")</f>
        <v>#DIV/0!</v>
      </c>
      <c r="AP429" s="1838"/>
      <c r="AQ429" s="1991"/>
      <c r="AR429" s="1991"/>
    </row>
    <row r="430" spans="2:44" s="1866" customFormat="1">
      <c r="E430" s="1890"/>
      <c r="F430" s="1890"/>
      <c r="G430" s="1890"/>
      <c r="H430" s="1890"/>
      <c r="I430" s="1890"/>
      <c r="J430" s="1890"/>
      <c r="K430" s="1890"/>
      <c r="L430" s="1890"/>
      <c r="M430" s="1890"/>
      <c r="N430" s="1890"/>
      <c r="O430" s="1890"/>
      <c r="P430" s="1890"/>
      <c r="Q430" s="1890"/>
      <c r="R430" s="1890"/>
      <c r="S430" s="1890"/>
      <c r="T430" s="1890"/>
      <c r="U430" s="1890"/>
      <c r="V430" s="1890"/>
      <c r="W430" s="1890"/>
      <c r="X430" s="1890"/>
      <c r="Y430" s="1890"/>
      <c r="Z430" s="1890"/>
      <c r="AA430" s="1890"/>
      <c r="AB430" s="1890"/>
      <c r="AC430" s="1890"/>
      <c r="AD430" s="1890"/>
      <c r="AE430" s="1890"/>
      <c r="AF430" s="1890"/>
      <c r="AG430" s="1890"/>
      <c r="AH430" s="1890"/>
      <c r="AI430" s="1890"/>
      <c r="AJ430" s="1890"/>
      <c r="AL430" s="1890"/>
      <c r="AN430" s="2012"/>
    </row>
    <row r="431" spans="2:44" hidden="1">
      <c r="F431" s="1836" t="e">
        <f>YEAR(F434)</f>
        <v>#VALUE!</v>
      </c>
      <c r="G431" s="1836" t="e">
        <f>MONTH(F434)</f>
        <v>#VALUE!</v>
      </c>
    </row>
    <row r="432" spans="2:44">
      <c r="B432" s="4194"/>
      <c r="C432" s="4195"/>
      <c r="D432" s="4196"/>
      <c r="E432" s="1840" t="s">
        <v>2454</v>
      </c>
      <c r="F432" s="4126" t="e">
        <f>F434</f>
        <v>#VALUE!</v>
      </c>
      <c r="G432" s="4088"/>
      <c r="H432" s="4088"/>
      <c r="I432" s="4088"/>
      <c r="J432" s="4088"/>
      <c r="K432" s="4088"/>
      <c r="L432" s="4088"/>
      <c r="M432" s="4088"/>
      <c r="N432" s="4088"/>
      <c r="O432" s="4088"/>
      <c r="P432" s="4088"/>
      <c r="Q432" s="4088"/>
      <c r="R432" s="4088"/>
      <c r="S432" s="4088"/>
      <c r="T432" s="4088"/>
      <c r="U432" s="4088"/>
      <c r="V432" s="4088"/>
      <c r="W432" s="4088"/>
      <c r="X432" s="4088"/>
      <c r="Y432" s="4088"/>
      <c r="Z432" s="4088"/>
      <c r="AA432" s="4088"/>
      <c r="AB432" s="4088"/>
      <c r="AC432" s="4088"/>
      <c r="AD432" s="4088"/>
      <c r="AE432" s="4088"/>
      <c r="AF432" s="4088"/>
      <c r="AG432" s="4088"/>
      <c r="AH432" s="4088"/>
      <c r="AI432" s="4088"/>
      <c r="AJ432" s="4088"/>
      <c r="AK432" s="4203" t="s">
        <v>2496</v>
      </c>
      <c r="AL432" s="4206" t="s">
        <v>2497</v>
      </c>
      <c r="AM432" s="4209" t="s">
        <v>2474</v>
      </c>
      <c r="AN432" s="4157" t="s">
        <v>2498</v>
      </c>
      <c r="AO432" s="4155" t="s">
        <v>2499</v>
      </c>
      <c r="AQ432" s="4181" t="s">
        <v>2500</v>
      </c>
      <c r="AR432" s="4181" t="s">
        <v>2501</v>
      </c>
    </row>
    <row r="433" spans="2:44" hidden="1">
      <c r="B433" s="4197"/>
      <c r="C433" s="4198"/>
      <c r="D433" s="4199"/>
      <c r="E433" s="1884"/>
      <c r="F433" s="1862" t="e">
        <f>DATE($F431,$G431,1)</f>
        <v>#VALUE!</v>
      </c>
      <c r="G433" s="1862" t="e">
        <f t="shared" ref="G433:AJ433" si="297">F433+1</f>
        <v>#VALUE!</v>
      </c>
      <c r="H433" s="1862" t="e">
        <f t="shared" si="297"/>
        <v>#VALUE!</v>
      </c>
      <c r="I433" s="1862" t="e">
        <f t="shared" si="297"/>
        <v>#VALUE!</v>
      </c>
      <c r="J433" s="1862" t="e">
        <f t="shared" si="297"/>
        <v>#VALUE!</v>
      </c>
      <c r="K433" s="1862" t="e">
        <f t="shared" si="297"/>
        <v>#VALUE!</v>
      </c>
      <c r="L433" s="1862" t="e">
        <f t="shared" si="297"/>
        <v>#VALUE!</v>
      </c>
      <c r="M433" s="1862" t="e">
        <f t="shared" si="297"/>
        <v>#VALUE!</v>
      </c>
      <c r="N433" s="1862" t="e">
        <f t="shared" si="297"/>
        <v>#VALUE!</v>
      </c>
      <c r="O433" s="1862" t="e">
        <f t="shared" si="297"/>
        <v>#VALUE!</v>
      </c>
      <c r="P433" s="1862" t="e">
        <f t="shared" si="297"/>
        <v>#VALUE!</v>
      </c>
      <c r="Q433" s="1862" t="e">
        <f t="shared" si="297"/>
        <v>#VALUE!</v>
      </c>
      <c r="R433" s="1862" t="e">
        <f t="shared" si="297"/>
        <v>#VALUE!</v>
      </c>
      <c r="S433" s="1862" t="e">
        <f t="shared" si="297"/>
        <v>#VALUE!</v>
      </c>
      <c r="T433" s="1862" t="e">
        <f t="shared" si="297"/>
        <v>#VALUE!</v>
      </c>
      <c r="U433" s="1862" t="e">
        <f t="shared" si="297"/>
        <v>#VALUE!</v>
      </c>
      <c r="V433" s="1862" t="e">
        <f t="shared" si="297"/>
        <v>#VALUE!</v>
      </c>
      <c r="W433" s="1862" t="e">
        <f t="shared" si="297"/>
        <v>#VALUE!</v>
      </c>
      <c r="X433" s="1862" t="e">
        <f t="shared" si="297"/>
        <v>#VALUE!</v>
      </c>
      <c r="Y433" s="1862" t="e">
        <f t="shared" si="297"/>
        <v>#VALUE!</v>
      </c>
      <c r="Z433" s="1862" t="e">
        <f t="shared" si="297"/>
        <v>#VALUE!</v>
      </c>
      <c r="AA433" s="1862" t="e">
        <f t="shared" si="297"/>
        <v>#VALUE!</v>
      </c>
      <c r="AB433" s="1862" t="e">
        <f t="shared" si="297"/>
        <v>#VALUE!</v>
      </c>
      <c r="AC433" s="1862" t="e">
        <f t="shared" si="297"/>
        <v>#VALUE!</v>
      </c>
      <c r="AD433" s="1862" t="e">
        <f t="shared" si="297"/>
        <v>#VALUE!</v>
      </c>
      <c r="AE433" s="1862" t="e">
        <f t="shared" si="297"/>
        <v>#VALUE!</v>
      </c>
      <c r="AF433" s="1862" t="e">
        <f t="shared" si="297"/>
        <v>#VALUE!</v>
      </c>
      <c r="AG433" s="1862" t="e">
        <f t="shared" si="297"/>
        <v>#VALUE!</v>
      </c>
      <c r="AH433" s="1862" t="e">
        <f t="shared" si="297"/>
        <v>#VALUE!</v>
      </c>
      <c r="AI433" s="1862" t="e">
        <f t="shared" si="297"/>
        <v>#VALUE!</v>
      </c>
      <c r="AJ433" s="1862" t="e">
        <f t="shared" si="297"/>
        <v>#VALUE!</v>
      </c>
      <c r="AK433" s="4204"/>
      <c r="AL433" s="4207"/>
      <c r="AM433" s="4210"/>
      <c r="AN433" s="4157"/>
      <c r="AO433" s="4155"/>
      <c r="AQ433" s="4181"/>
      <c r="AR433" s="4181"/>
    </row>
    <row r="434" spans="2:44">
      <c r="B434" s="4197"/>
      <c r="C434" s="4198"/>
      <c r="D434" s="4199"/>
      <c r="E434" s="1887" t="s">
        <v>2455</v>
      </c>
      <c r="F434" s="1888" t="e">
        <f>IF(EDATE(F409,1)&gt;$F$7,"",EDATE(F409,1))</f>
        <v>#VALUE!</v>
      </c>
      <c r="G434" s="1862" t="e">
        <f t="shared" ref="G434:AJ434" si="298">IF(G433&gt;$F$7,"",IF(F434=EOMONTH(DATE($F431,$G431,1),0),"",IF(F434="","",F434+1)))</f>
        <v>#VALUE!</v>
      </c>
      <c r="H434" s="1862" t="e">
        <f t="shared" si="298"/>
        <v>#VALUE!</v>
      </c>
      <c r="I434" s="1862" t="e">
        <f t="shared" si="298"/>
        <v>#VALUE!</v>
      </c>
      <c r="J434" s="1862" t="e">
        <f t="shared" si="298"/>
        <v>#VALUE!</v>
      </c>
      <c r="K434" s="1862" t="e">
        <f t="shared" si="298"/>
        <v>#VALUE!</v>
      </c>
      <c r="L434" s="1862" t="e">
        <f t="shared" si="298"/>
        <v>#VALUE!</v>
      </c>
      <c r="M434" s="1862" t="e">
        <f t="shared" si="298"/>
        <v>#VALUE!</v>
      </c>
      <c r="N434" s="1862" t="e">
        <f t="shared" si="298"/>
        <v>#VALUE!</v>
      </c>
      <c r="O434" s="1862" t="e">
        <f t="shared" si="298"/>
        <v>#VALUE!</v>
      </c>
      <c r="P434" s="1862" t="e">
        <f t="shared" si="298"/>
        <v>#VALUE!</v>
      </c>
      <c r="Q434" s="1862" t="e">
        <f t="shared" si="298"/>
        <v>#VALUE!</v>
      </c>
      <c r="R434" s="1862" t="e">
        <f t="shared" si="298"/>
        <v>#VALUE!</v>
      </c>
      <c r="S434" s="1862" t="e">
        <f t="shared" si="298"/>
        <v>#VALUE!</v>
      </c>
      <c r="T434" s="1862" t="e">
        <f t="shared" si="298"/>
        <v>#VALUE!</v>
      </c>
      <c r="U434" s="1862" t="e">
        <f t="shared" si="298"/>
        <v>#VALUE!</v>
      </c>
      <c r="V434" s="1862" t="e">
        <f t="shared" si="298"/>
        <v>#VALUE!</v>
      </c>
      <c r="W434" s="1862" t="e">
        <f t="shared" si="298"/>
        <v>#VALUE!</v>
      </c>
      <c r="X434" s="1862" t="e">
        <f t="shared" si="298"/>
        <v>#VALUE!</v>
      </c>
      <c r="Y434" s="1862" t="e">
        <f t="shared" si="298"/>
        <v>#VALUE!</v>
      </c>
      <c r="Z434" s="1862" t="e">
        <f t="shared" si="298"/>
        <v>#VALUE!</v>
      </c>
      <c r="AA434" s="1862" t="e">
        <f t="shared" si="298"/>
        <v>#VALUE!</v>
      </c>
      <c r="AB434" s="1862" t="e">
        <f t="shared" si="298"/>
        <v>#VALUE!</v>
      </c>
      <c r="AC434" s="1862" t="e">
        <f t="shared" si="298"/>
        <v>#VALUE!</v>
      </c>
      <c r="AD434" s="1862" t="e">
        <f t="shared" si="298"/>
        <v>#VALUE!</v>
      </c>
      <c r="AE434" s="1862" t="e">
        <f t="shared" si="298"/>
        <v>#VALUE!</v>
      </c>
      <c r="AF434" s="1862" t="e">
        <f t="shared" si="298"/>
        <v>#VALUE!</v>
      </c>
      <c r="AG434" s="1862" t="e">
        <f t="shared" si="298"/>
        <v>#VALUE!</v>
      </c>
      <c r="AH434" s="1862" t="e">
        <f t="shared" si="298"/>
        <v>#VALUE!</v>
      </c>
      <c r="AI434" s="1862" t="e">
        <f t="shared" si="298"/>
        <v>#VALUE!</v>
      </c>
      <c r="AJ434" s="1862" t="e">
        <f t="shared" si="298"/>
        <v>#VALUE!</v>
      </c>
      <c r="AK434" s="4204"/>
      <c r="AL434" s="4207"/>
      <c r="AM434" s="4210"/>
      <c r="AN434" s="4157"/>
      <c r="AO434" s="4155"/>
      <c r="AQ434" s="4181"/>
      <c r="AR434" s="4181"/>
    </row>
    <row r="435" spans="2:44" s="1866" customFormat="1">
      <c r="B435" s="4200"/>
      <c r="C435" s="4099"/>
      <c r="D435" s="4201"/>
      <c r="E435" s="1889" t="s">
        <v>1184</v>
      </c>
      <c r="F435" s="1865" t="str">
        <f>IFERROR(TEXT(WEEKDAY(+F434),"aaa"),"")</f>
        <v/>
      </c>
      <c r="G435" s="1865" t="str">
        <f t="shared" ref="G435:AJ435" si="299">IFERROR(TEXT(WEEKDAY(+G434),"aaa"),"")</f>
        <v/>
      </c>
      <c r="H435" s="1865" t="str">
        <f t="shared" si="299"/>
        <v/>
      </c>
      <c r="I435" s="1865" t="str">
        <f t="shared" si="299"/>
        <v/>
      </c>
      <c r="J435" s="1865" t="str">
        <f t="shared" si="299"/>
        <v/>
      </c>
      <c r="K435" s="1865" t="str">
        <f t="shared" si="299"/>
        <v/>
      </c>
      <c r="L435" s="1865" t="str">
        <f t="shared" si="299"/>
        <v/>
      </c>
      <c r="M435" s="1865" t="str">
        <f t="shared" si="299"/>
        <v/>
      </c>
      <c r="N435" s="1865" t="str">
        <f t="shared" si="299"/>
        <v/>
      </c>
      <c r="O435" s="1865" t="str">
        <f t="shared" si="299"/>
        <v/>
      </c>
      <c r="P435" s="1865" t="str">
        <f t="shared" si="299"/>
        <v/>
      </c>
      <c r="Q435" s="1865" t="str">
        <f t="shared" si="299"/>
        <v/>
      </c>
      <c r="R435" s="1865" t="str">
        <f t="shared" si="299"/>
        <v/>
      </c>
      <c r="S435" s="1865" t="str">
        <f t="shared" si="299"/>
        <v/>
      </c>
      <c r="T435" s="1865" t="str">
        <f t="shared" si="299"/>
        <v/>
      </c>
      <c r="U435" s="1865" t="str">
        <f t="shared" si="299"/>
        <v/>
      </c>
      <c r="V435" s="1865" t="str">
        <f t="shared" si="299"/>
        <v/>
      </c>
      <c r="W435" s="1865" t="str">
        <f t="shared" si="299"/>
        <v/>
      </c>
      <c r="X435" s="1865" t="str">
        <f t="shared" si="299"/>
        <v/>
      </c>
      <c r="Y435" s="1865" t="str">
        <f t="shared" si="299"/>
        <v/>
      </c>
      <c r="Z435" s="1865" t="str">
        <f t="shared" si="299"/>
        <v/>
      </c>
      <c r="AA435" s="1865" t="str">
        <f t="shared" si="299"/>
        <v/>
      </c>
      <c r="AB435" s="1865" t="str">
        <f t="shared" si="299"/>
        <v/>
      </c>
      <c r="AC435" s="1865" t="str">
        <f t="shared" si="299"/>
        <v/>
      </c>
      <c r="AD435" s="1865" t="str">
        <f t="shared" si="299"/>
        <v/>
      </c>
      <c r="AE435" s="1865" t="str">
        <f t="shared" si="299"/>
        <v/>
      </c>
      <c r="AF435" s="1865" t="str">
        <f t="shared" si="299"/>
        <v/>
      </c>
      <c r="AG435" s="1865" t="str">
        <f t="shared" si="299"/>
        <v/>
      </c>
      <c r="AH435" s="1865" t="str">
        <f t="shared" si="299"/>
        <v/>
      </c>
      <c r="AI435" s="1865" t="str">
        <f t="shared" si="299"/>
        <v/>
      </c>
      <c r="AJ435" s="1865" t="str">
        <f t="shared" si="299"/>
        <v/>
      </c>
      <c r="AK435" s="4204"/>
      <c r="AL435" s="4207"/>
      <c r="AM435" s="4210"/>
      <c r="AN435" s="4157"/>
      <c r="AO435" s="4155"/>
      <c r="AP435" s="1838"/>
      <c r="AQ435" s="4181"/>
      <c r="AR435" s="4181"/>
    </row>
    <row r="436" spans="2:44" s="1866" customFormat="1" ht="21" customHeight="1">
      <c r="B436" s="1994" t="s">
        <v>2502</v>
      </c>
      <c r="C436" s="1995" t="s">
        <v>2471</v>
      </c>
      <c r="D436" s="1939" t="s">
        <v>2472</v>
      </c>
      <c r="E436" s="1940" t="s">
        <v>2458</v>
      </c>
      <c r="F436" s="1941" t="s">
        <v>2503</v>
      </c>
      <c r="G436" s="1942" t="s">
        <v>2503</v>
      </c>
      <c r="H436" s="1942" t="s">
        <v>2503</v>
      </c>
      <c r="I436" s="1942" t="s">
        <v>2503</v>
      </c>
      <c r="J436" s="1942" t="s">
        <v>2503</v>
      </c>
      <c r="K436" s="1942" t="s">
        <v>2503</v>
      </c>
      <c r="L436" s="1942" t="s">
        <v>2503</v>
      </c>
      <c r="M436" s="1942" t="s">
        <v>2503</v>
      </c>
      <c r="N436" s="1942" t="s">
        <v>2503</v>
      </c>
      <c r="O436" s="1942" t="s">
        <v>2503</v>
      </c>
      <c r="P436" s="1942" t="s">
        <v>2503</v>
      </c>
      <c r="Q436" s="1942" t="s">
        <v>2503</v>
      </c>
      <c r="R436" s="1942" t="s">
        <v>2503</v>
      </c>
      <c r="S436" s="1942" t="s">
        <v>2503</v>
      </c>
      <c r="T436" s="1942" t="s">
        <v>2503</v>
      </c>
      <c r="U436" s="1942" t="s">
        <v>2503</v>
      </c>
      <c r="V436" s="1942" t="s">
        <v>2503</v>
      </c>
      <c r="W436" s="1942" t="s">
        <v>2503</v>
      </c>
      <c r="X436" s="1942" t="s">
        <v>2503</v>
      </c>
      <c r="Y436" s="1942" t="s">
        <v>2503</v>
      </c>
      <c r="Z436" s="1942" t="s">
        <v>2503</v>
      </c>
      <c r="AA436" s="1942" t="s">
        <v>2503</v>
      </c>
      <c r="AB436" s="1942" t="s">
        <v>2503</v>
      </c>
      <c r="AC436" s="1942" t="s">
        <v>2503</v>
      </c>
      <c r="AD436" s="1942" t="s">
        <v>2503</v>
      </c>
      <c r="AE436" s="1942" t="s">
        <v>2503</v>
      </c>
      <c r="AF436" s="1942" t="s">
        <v>2503</v>
      </c>
      <c r="AG436" s="1942" t="s">
        <v>2503</v>
      </c>
      <c r="AH436" s="1942" t="s">
        <v>2503</v>
      </c>
      <c r="AI436" s="1942" t="s">
        <v>2503</v>
      </c>
      <c r="AJ436" s="2015" t="s">
        <v>2503</v>
      </c>
      <c r="AK436" s="4205"/>
      <c r="AL436" s="4208"/>
      <c r="AM436" s="4211"/>
      <c r="AN436" s="1944" t="s">
        <v>2484</v>
      </c>
      <c r="AO436" s="1943" t="s">
        <v>2485</v>
      </c>
      <c r="AP436" s="1838"/>
      <c r="AQ436" s="4182"/>
      <c r="AR436" s="4182"/>
    </row>
    <row r="437" spans="2:44" s="1866" customFormat="1" ht="13.5" customHeight="1">
      <c r="B437" s="4185" t="s">
        <v>2486</v>
      </c>
      <c r="C437" s="4188" t="s">
        <v>2487</v>
      </c>
      <c r="D437" s="1945" t="s">
        <v>2488</v>
      </c>
      <c r="E437" s="1946"/>
      <c r="F437" s="2016"/>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F437" s="2003"/>
      <c r="AG437" s="2003"/>
      <c r="AH437" s="2003"/>
      <c r="AI437" s="2003"/>
      <c r="AJ437" s="2017"/>
      <c r="AK437" s="1950">
        <f>IF(D437="","",COUNT($F$434:$AJ$434)-AL437)</f>
        <v>0</v>
      </c>
      <c r="AL437" s="1951">
        <f>IF(D437="","",AQ437+AR437)</f>
        <v>0</v>
      </c>
      <c r="AM437" s="1951">
        <f>IF(D437="","",COUNTIF(F437:AJ437,"休"))</f>
        <v>0</v>
      </c>
      <c r="AN437" s="1952" t="str">
        <f>IF(D437="","",IFERROR(ROUND(AM437/AK437,3),""))</f>
        <v/>
      </c>
      <c r="AO437" s="4191" t="e">
        <f>ROUND(AVERAGE(AN437:AN452),3)</f>
        <v>#DIV/0!</v>
      </c>
      <c r="AP437" s="1838"/>
      <c r="AQ437" s="1953">
        <f>+COUNTIF(F437:AJ437,"－")</f>
        <v>0</v>
      </c>
      <c r="AR437" s="1953">
        <f>+COUNTIF(F437:AJ437,"外")</f>
        <v>0</v>
      </c>
    </row>
    <row r="438" spans="2:44" s="1866" customFormat="1" ht="13.5" customHeight="1">
      <c r="B438" s="4186"/>
      <c r="C438" s="4189"/>
      <c r="D438" s="1954" t="s">
        <v>2489</v>
      </c>
      <c r="E438" s="1946"/>
      <c r="F438" s="1955"/>
      <c r="G438" s="1956"/>
      <c r="H438" s="1956"/>
      <c r="I438" s="1956"/>
      <c r="J438" s="1956"/>
      <c r="K438" s="1956"/>
      <c r="L438" s="1956"/>
      <c r="M438" s="1956"/>
      <c r="N438" s="1956"/>
      <c r="O438" s="1956"/>
      <c r="P438" s="1956"/>
      <c r="Q438" s="1956"/>
      <c r="R438" s="1956"/>
      <c r="S438" s="1956"/>
      <c r="T438" s="1956"/>
      <c r="U438" s="1956"/>
      <c r="V438" s="1956"/>
      <c r="W438" s="1956"/>
      <c r="X438" s="1956"/>
      <c r="Y438" s="1956"/>
      <c r="Z438" s="1956"/>
      <c r="AA438" s="1956"/>
      <c r="AB438" s="1956"/>
      <c r="AC438" s="1956"/>
      <c r="AD438" s="1956"/>
      <c r="AE438" s="1956"/>
      <c r="AF438" s="1956"/>
      <c r="AG438" s="1956"/>
      <c r="AH438" s="1956"/>
      <c r="AI438" s="1956"/>
      <c r="AJ438" s="2000"/>
      <c r="AK438" s="1950">
        <f t="shared" ref="AK438:AK442" si="300">IF(D438="","",COUNT($F$434:$AJ$434)-AL438)</f>
        <v>0</v>
      </c>
      <c r="AL438" s="1951">
        <f t="shared" ref="AL438:AL442" si="301">IF(D438="","",AQ438+AR438)</f>
        <v>0</v>
      </c>
      <c r="AM438" s="1951">
        <f t="shared" ref="AM438:AM442" si="302">IF(D438="","",COUNTIF(F438:AJ438,"休"))</f>
        <v>0</v>
      </c>
      <c r="AN438" s="1952" t="str">
        <f t="shared" ref="AN438:AN442" si="303">IF(D438="","",IFERROR(ROUND(AM438/AK438,3),""))</f>
        <v/>
      </c>
      <c r="AO438" s="4192"/>
      <c r="AP438" s="1838"/>
      <c r="AQ438" s="1953">
        <f>+COUNTIF(F438:AJ438,"－")</f>
        <v>0</v>
      </c>
      <c r="AR438" s="1953">
        <f>+COUNTIF(F438:AJ438,"外")</f>
        <v>0</v>
      </c>
    </row>
    <row r="439" spans="2:44" s="1866" customFormat="1">
      <c r="B439" s="4186"/>
      <c r="C439" s="4189"/>
      <c r="D439" s="1960" t="s">
        <v>2490</v>
      </c>
      <c r="E439" s="1946"/>
      <c r="F439" s="1955"/>
      <c r="G439" s="1956"/>
      <c r="H439" s="1956"/>
      <c r="I439" s="1956"/>
      <c r="J439" s="1956"/>
      <c r="K439" s="1956"/>
      <c r="L439" s="1956"/>
      <c r="M439" s="1956"/>
      <c r="N439" s="1956"/>
      <c r="O439" s="1956"/>
      <c r="P439" s="1956"/>
      <c r="Q439" s="1956"/>
      <c r="R439" s="1956"/>
      <c r="S439" s="1956"/>
      <c r="T439" s="1956"/>
      <c r="U439" s="1956"/>
      <c r="V439" s="1956"/>
      <c r="W439" s="1956"/>
      <c r="X439" s="1956"/>
      <c r="Y439" s="1956"/>
      <c r="Z439" s="1956"/>
      <c r="AA439" s="1956"/>
      <c r="AB439" s="1956"/>
      <c r="AC439" s="1956"/>
      <c r="AD439" s="1956"/>
      <c r="AE439" s="1956"/>
      <c r="AF439" s="1956"/>
      <c r="AG439" s="1956"/>
      <c r="AH439" s="1956"/>
      <c r="AI439" s="1956"/>
      <c r="AJ439" s="2000"/>
      <c r="AK439" s="1950">
        <f t="shared" si="300"/>
        <v>0</v>
      </c>
      <c r="AL439" s="1951">
        <f t="shared" si="301"/>
        <v>0</v>
      </c>
      <c r="AM439" s="1951">
        <f t="shared" si="302"/>
        <v>0</v>
      </c>
      <c r="AN439" s="1952" t="str">
        <f t="shared" si="303"/>
        <v/>
      </c>
      <c r="AO439" s="4192"/>
      <c r="AP439" s="1838"/>
      <c r="AQ439" s="1953">
        <f>+COUNTIF(F439:AJ439,"－")</f>
        <v>0</v>
      </c>
      <c r="AR439" s="1953">
        <f t="shared" ref="AR439:AR442" si="304">+COUNTIF(F439:AJ439,"外")</f>
        <v>0</v>
      </c>
    </row>
    <row r="440" spans="2:44" s="1866" customFormat="1">
      <c r="B440" s="4186"/>
      <c r="C440" s="4189"/>
      <c r="D440" s="1960" t="s">
        <v>2491</v>
      </c>
      <c r="E440" s="1961"/>
      <c r="F440" s="1955"/>
      <c r="G440" s="1956"/>
      <c r="H440" s="1956"/>
      <c r="I440" s="1956"/>
      <c r="J440" s="1956"/>
      <c r="K440" s="1956"/>
      <c r="L440" s="1956"/>
      <c r="M440" s="1956"/>
      <c r="N440" s="1956"/>
      <c r="O440" s="1956"/>
      <c r="P440" s="1956"/>
      <c r="Q440" s="1956"/>
      <c r="R440" s="1956"/>
      <c r="S440" s="1956"/>
      <c r="T440" s="1956"/>
      <c r="U440" s="1956"/>
      <c r="V440" s="1956"/>
      <c r="W440" s="1956"/>
      <c r="X440" s="1956"/>
      <c r="Y440" s="1956"/>
      <c r="Z440" s="1956"/>
      <c r="AA440" s="1956"/>
      <c r="AB440" s="1956"/>
      <c r="AC440" s="1956"/>
      <c r="AD440" s="1956"/>
      <c r="AE440" s="1956"/>
      <c r="AF440" s="1956"/>
      <c r="AG440" s="1956"/>
      <c r="AH440" s="1956"/>
      <c r="AI440" s="1956"/>
      <c r="AJ440" s="2000"/>
      <c r="AK440" s="1950">
        <f t="shared" si="300"/>
        <v>0</v>
      </c>
      <c r="AL440" s="1951">
        <f t="shared" si="301"/>
        <v>0</v>
      </c>
      <c r="AM440" s="1951">
        <f t="shared" si="302"/>
        <v>0</v>
      </c>
      <c r="AN440" s="1952" t="str">
        <f t="shared" si="303"/>
        <v/>
      </c>
      <c r="AO440" s="4192"/>
      <c r="AP440" s="1838"/>
      <c r="AQ440" s="1953">
        <f>+COUNTIF(F440:AJ440,"－")</f>
        <v>0</v>
      </c>
      <c r="AR440" s="1953">
        <f t="shared" si="304"/>
        <v>0</v>
      </c>
    </row>
    <row r="441" spans="2:44" s="1866" customFormat="1">
      <c r="B441" s="4186"/>
      <c r="C441" s="4189"/>
      <c r="D441" s="1960" t="s">
        <v>2492</v>
      </c>
      <c r="E441" s="1946"/>
      <c r="F441" s="1955"/>
      <c r="G441" s="1956"/>
      <c r="H441" s="1956"/>
      <c r="I441" s="1956"/>
      <c r="J441" s="1956"/>
      <c r="K441" s="1956"/>
      <c r="L441" s="1956"/>
      <c r="M441" s="1956"/>
      <c r="N441" s="1956"/>
      <c r="O441" s="1956"/>
      <c r="P441" s="1956"/>
      <c r="Q441" s="1956"/>
      <c r="R441" s="1956"/>
      <c r="S441" s="1956"/>
      <c r="T441" s="1956"/>
      <c r="U441" s="1956"/>
      <c r="V441" s="1956"/>
      <c r="W441" s="1956"/>
      <c r="X441" s="1956"/>
      <c r="Y441" s="1956"/>
      <c r="Z441" s="1956"/>
      <c r="AA441" s="1956"/>
      <c r="AB441" s="1956"/>
      <c r="AC441" s="1956"/>
      <c r="AD441" s="1956"/>
      <c r="AE441" s="1956"/>
      <c r="AF441" s="1956"/>
      <c r="AG441" s="1956"/>
      <c r="AH441" s="1956"/>
      <c r="AI441" s="1956"/>
      <c r="AJ441" s="2000"/>
      <c r="AK441" s="1950">
        <f t="shared" si="300"/>
        <v>0</v>
      </c>
      <c r="AL441" s="1951">
        <f t="shared" si="301"/>
        <v>0</v>
      </c>
      <c r="AM441" s="1951">
        <f t="shared" si="302"/>
        <v>0</v>
      </c>
      <c r="AN441" s="1952" t="str">
        <f t="shared" si="303"/>
        <v/>
      </c>
      <c r="AO441" s="4192"/>
      <c r="AP441" s="1838"/>
      <c r="AQ441" s="1953">
        <f t="shared" ref="AQ441:AQ442" si="305">+COUNTIF(F441:AJ441,"－")</f>
        <v>0</v>
      </c>
      <c r="AR441" s="1953">
        <f t="shared" si="304"/>
        <v>0</v>
      </c>
    </row>
    <row r="442" spans="2:44" s="1866" customFormat="1">
      <c r="B442" s="4187"/>
      <c r="C442" s="4190"/>
      <c r="D442" s="1962">
        <f>E$29</f>
        <v>0</v>
      </c>
      <c r="E442" s="1963"/>
      <c r="F442" s="2018"/>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08"/>
      <c r="AG442" s="2008"/>
      <c r="AH442" s="2008"/>
      <c r="AI442" s="2008"/>
      <c r="AJ442" s="2019"/>
      <c r="AK442" s="1950">
        <f t="shared" si="300"/>
        <v>0</v>
      </c>
      <c r="AL442" s="1951">
        <f t="shared" si="301"/>
        <v>0</v>
      </c>
      <c r="AM442" s="1968">
        <f t="shared" si="302"/>
        <v>0</v>
      </c>
      <c r="AN442" s="1952" t="str">
        <f t="shared" si="303"/>
        <v/>
      </c>
      <c r="AO442" s="4192"/>
      <c r="AP442" s="1838"/>
      <c r="AQ442" s="1953">
        <f t="shared" si="305"/>
        <v>0</v>
      </c>
      <c r="AR442" s="1953">
        <f t="shared" si="304"/>
        <v>0</v>
      </c>
    </row>
    <row r="443" spans="2:44" s="1866" customFormat="1" ht="14.4">
      <c r="B443" s="4185" t="s">
        <v>2493</v>
      </c>
      <c r="C443" s="4188" t="s">
        <v>2494</v>
      </c>
      <c r="D443" s="1939" t="s">
        <v>2472</v>
      </c>
      <c r="E443" s="1969" t="s">
        <v>2458</v>
      </c>
      <c r="F443" s="1941" t="s">
        <v>2504</v>
      </c>
      <c r="G443" s="1942" t="s">
        <v>2504</v>
      </c>
      <c r="H443" s="1942" t="s">
        <v>2504</v>
      </c>
      <c r="I443" s="1942" t="s">
        <v>2504</v>
      </c>
      <c r="J443" s="1942" t="s">
        <v>2504</v>
      </c>
      <c r="K443" s="1942" t="s">
        <v>2504</v>
      </c>
      <c r="L443" s="1942" t="s">
        <v>2504</v>
      </c>
      <c r="M443" s="1942" t="s">
        <v>2504</v>
      </c>
      <c r="N443" s="1942" t="s">
        <v>2504</v>
      </c>
      <c r="O443" s="1942" t="s">
        <v>2504</v>
      </c>
      <c r="P443" s="1942" t="s">
        <v>2504</v>
      </c>
      <c r="Q443" s="1942" t="s">
        <v>2504</v>
      </c>
      <c r="R443" s="1942" t="s">
        <v>2504</v>
      </c>
      <c r="S443" s="1942" t="s">
        <v>2504</v>
      </c>
      <c r="T443" s="1942" t="s">
        <v>2504</v>
      </c>
      <c r="U443" s="1942" t="s">
        <v>2504</v>
      </c>
      <c r="V443" s="1942" t="s">
        <v>2504</v>
      </c>
      <c r="W443" s="1942" t="s">
        <v>2504</v>
      </c>
      <c r="X443" s="1942" t="s">
        <v>2504</v>
      </c>
      <c r="Y443" s="1942" t="s">
        <v>2504</v>
      </c>
      <c r="Z443" s="1942" t="s">
        <v>2504</v>
      </c>
      <c r="AA443" s="1942" t="s">
        <v>2504</v>
      </c>
      <c r="AB443" s="1942" t="s">
        <v>2504</v>
      </c>
      <c r="AC443" s="1942" t="s">
        <v>2504</v>
      </c>
      <c r="AD443" s="1942" t="s">
        <v>2504</v>
      </c>
      <c r="AE443" s="1942" t="s">
        <v>2504</v>
      </c>
      <c r="AF443" s="1942" t="s">
        <v>2504</v>
      </c>
      <c r="AG443" s="1942" t="s">
        <v>2504</v>
      </c>
      <c r="AH443" s="1942" t="s">
        <v>2504</v>
      </c>
      <c r="AI443" s="1942" t="s">
        <v>2504</v>
      </c>
      <c r="AJ443" s="2015" t="s">
        <v>2504</v>
      </c>
      <c r="AK443" s="1971"/>
      <c r="AL443" s="1953"/>
      <c r="AM443" s="1972"/>
      <c r="AN443" s="1973"/>
      <c r="AO443" s="4192"/>
      <c r="AP443" s="1838"/>
      <c r="AQ443" s="1893"/>
      <c r="AR443" s="1893"/>
    </row>
    <row r="444" spans="2:44" s="1866" customFormat="1">
      <c r="B444" s="4186"/>
      <c r="C444" s="4189"/>
      <c r="D444" s="1974" t="s">
        <v>2488</v>
      </c>
      <c r="E444" s="1946"/>
      <c r="F444" s="2007"/>
      <c r="G444" s="1966"/>
      <c r="H444" s="1966"/>
      <c r="I444" s="1966"/>
      <c r="J444" s="1966"/>
      <c r="K444" s="1966"/>
      <c r="L444" s="1966"/>
      <c r="M444" s="1966"/>
      <c r="N444" s="1966"/>
      <c r="O444" s="1966"/>
      <c r="P444" s="1966"/>
      <c r="Q444" s="1966"/>
      <c r="R444" s="1966"/>
      <c r="S444" s="1966"/>
      <c r="T444" s="1966"/>
      <c r="U444" s="1966"/>
      <c r="V444" s="1966"/>
      <c r="W444" s="1966"/>
      <c r="X444" s="1966"/>
      <c r="Y444" s="1966"/>
      <c r="Z444" s="1966"/>
      <c r="AA444" s="1966"/>
      <c r="AB444" s="1966"/>
      <c r="AC444" s="1966"/>
      <c r="AD444" s="1966"/>
      <c r="AE444" s="1966"/>
      <c r="AF444" s="1966"/>
      <c r="AG444" s="1966"/>
      <c r="AH444" s="1966"/>
      <c r="AI444" s="1966"/>
      <c r="AJ444" s="2020"/>
      <c r="AK444" s="1950">
        <f>IF(D444="","",COUNT($F$434:$AJ$434)-AL444)</f>
        <v>0</v>
      </c>
      <c r="AL444" s="1951">
        <f>IF(D444="","",AQ444+AR444)</f>
        <v>0</v>
      </c>
      <c r="AM444" s="1951">
        <f>IF(D444="","",COUNTIF(F444:AJ444,"休"))</f>
        <v>0</v>
      </c>
      <c r="AN444" s="1952" t="str">
        <f>IF(D444="","",IFERROR(ROUND(AM444/AK444,3),""))</f>
        <v/>
      </c>
      <c r="AO444" s="4192"/>
      <c r="AP444" s="1838"/>
      <c r="AQ444" s="1953">
        <f>+COUNTIF(F444:AJ444,"－")</f>
        <v>0</v>
      </c>
      <c r="AR444" s="1953">
        <f>+COUNTIF(F444:AJ444,"外")</f>
        <v>0</v>
      </c>
    </row>
    <row r="445" spans="2:44" s="1866" customFormat="1">
      <c r="B445" s="4186"/>
      <c r="C445" s="4189"/>
      <c r="D445" s="1954" t="s">
        <v>2489</v>
      </c>
      <c r="E445" s="1975"/>
      <c r="F445" s="1955"/>
      <c r="G445" s="1956"/>
      <c r="H445" s="1956"/>
      <c r="I445" s="1956"/>
      <c r="J445" s="1956"/>
      <c r="K445" s="1956"/>
      <c r="L445" s="1956"/>
      <c r="M445" s="1956"/>
      <c r="N445" s="1956"/>
      <c r="O445" s="1956"/>
      <c r="P445" s="1956"/>
      <c r="Q445" s="1956"/>
      <c r="R445" s="1956"/>
      <c r="S445" s="1956"/>
      <c r="T445" s="1956"/>
      <c r="U445" s="1956"/>
      <c r="V445" s="1956"/>
      <c r="W445" s="1956"/>
      <c r="X445" s="1956"/>
      <c r="Y445" s="1956"/>
      <c r="Z445" s="1956"/>
      <c r="AA445" s="1956"/>
      <c r="AB445" s="1956"/>
      <c r="AC445" s="1956"/>
      <c r="AD445" s="1956"/>
      <c r="AE445" s="1956"/>
      <c r="AF445" s="1956"/>
      <c r="AG445" s="1956"/>
      <c r="AH445" s="1956"/>
      <c r="AI445" s="1956"/>
      <c r="AJ445" s="2000"/>
      <c r="AK445" s="1950">
        <f t="shared" ref="AK445:AK447" si="306">IF(D445="","",COUNT($F$434:$AJ$434)-AL445)</f>
        <v>0</v>
      </c>
      <c r="AL445" s="1951">
        <f t="shared" ref="AL445:AL447" si="307">IF(D445="","",AQ445+AR445)</f>
        <v>0</v>
      </c>
      <c r="AM445" s="1951">
        <f t="shared" ref="AM445:AM447" si="308">IF(D445="","",COUNTIF(F445:AJ445,"休"))</f>
        <v>0</v>
      </c>
      <c r="AN445" s="1952" t="str">
        <f t="shared" ref="AN445:AN447" si="309">IF(D445="","",IFERROR(ROUND(AM445/AK445,3),""))</f>
        <v/>
      </c>
      <c r="AO445" s="4192"/>
      <c r="AP445" s="1838"/>
      <c r="AQ445" s="1953">
        <f>+COUNTIF(F445:AJ445,"－")</f>
        <v>0</v>
      </c>
      <c r="AR445" s="1953">
        <f>+COUNTIF(F445:AJ445,"外")</f>
        <v>0</v>
      </c>
    </row>
    <row r="446" spans="2:44" s="1866" customFormat="1">
      <c r="B446" s="4186"/>
      <c r="C446" s="4189"/>
      <c r="D446" s="1838"/>
      <c r="E446" s="1975"/>
      <c r="F446" s="1955"/>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6"/>
      <c r="AH446" s="1956"/>
      <c r="AI446" s="1956"/>
      <c r="AJ446" s="2000"/>
      <c r="AK446" s="1950" t="str">
        <f t="shared" si="306"/>
        <v/>
      </c>
      <c r="AL446" s="1951" t="str">
        <f t="shared" si="307"/>
        <v/>
      </c>
      <c r="AM446" s="1951" t="str">
        <f t="shared" si="308"/>
        <v/>
      </c>
      <c r="AN446" s="1952" t="str">
        <f t="shared" si="309"/>
        <v/>
      </c>
      <c r="AO446" s="4192"/>
      <c r="AP446" s="1838"/>
      <c r="AQ446" s="1953">
        <f>+COUNTIF(F446:AJ446,"－")</f>
        <v>0</v>
      </c>
      <c r="AR446" s="1953">
        <f>+COUNTIF(F446:AJ446,"外")</f>
        <v>0</v>
      </c>
    </row>
    <row r="447" spans="2:44" s="1866" customFormat="1">
      <c r="B447" s="4186"/>
      <c r="C447" s="4190"/>
      <c r="D447" s="1976"/>
      <c r="E447" s="1977"/>
      <c r="F447" s="201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2008"/>
      <c r="AG447" s="2008"/>
      <c r="AH447" s="2008"/>
      <c r="AI447" s="2008"/>
      <c r="AJ447" s="2019"/>
      <c r="AK447" s="1950" t="str">
        <f t="shared" si="306"/>
        <v/>
      </c>
      <c r="AL447" s="1951" t="str">
        <f t="shared" si="307"/>
        <v/>
      </c>
      <c r="AM447" s="1951" t="str">
        <f t="shared" si="308"/>
        <v/>
      </c>
      <c r="AN447" s="1952" t="str">
        <f t="shared" si="309"/>
        <v/>
      </c>
      <c r="AO447" s="4192"/>
      <c r="AP447" s="1838"/>
      <c r="AQ447" s="1953">
        <f>+COUNTIF(F447:AJ447,"－")</f>
        <v>0</v>
      </c>
      <c r="AR447" s="1953">
        <f>+COUNTIF(F447:AJ447,"外")</f>
        <v>0</v>
      </c>
    </row>
    <row r="448" spans="2:44" s="1866" customFormat="1" ht="14.4">
      <c r="B448" s="4186"/>
      <c r="C448" s="4188" t="s">
        <v>2495</v>
      </c>
      <c r="D448" s="1939" t="s">
        <v>2472</v>
      </c>
      <c r="E448" s="1979" t="s">
        <v>2458</v>
      </c>
      <c r="F448" s="1941" t="s">
        <v>2503</v>
      </c>
      <c r="G448" s="1942" t="s">
        <v>2503</v>
      </c>
      <c r="H448" s="1942" t="s">
        <v>2503</v>
      </c>
      <c r="I448" s="1942" t="s">
        <v>2503</v>
      </c>
      <c r="J448" s="1942" t="s">
        <v>2503</v>
      </c>
      <c r="K448" s="1942" t="s">
        <v>2503</v>
      </c>
      <c r="L448" s="1942" t="s">
        <v>2503</v>
      </c>
      <c r="M448" s="1942" t="s">
        <v>2503</v>
      </c>
      <c r="N448" s="1942" t="s">
        <v>2503</v>
      </c>
      <c r="O448" s="1942" t="s">
        <v>2503</v>
      </c>
      <c r="P448" s="1942" t="s">
        <v>2503</v>
      </c>
      <c r="Q448" s="1942" t="s">
        <v>2503</v>
      </c>
      <c r="R448" s="1942" t="s">
        <v>2503</v>
      </c>
      <c r="S448" s="1942" t="s">
        <v>2503</v>
      </c>
      <c r="T448" s="1942" t="s">
        <v>2503</v>
      </c>
      <c r="U448" s="1942" t="s">
        <v>2503</v>
      </c>
      <c r="V448" s="1942" t="s">
        <v>2503</v>
      </c>
      <c r="W448" s="1942" t="s">
        <v>2503</v>
      </c>
      <c r="X448" s="1942" t="s">
        <v>2503</v>
      </c>
      <c r="Y448" s="1942" t="s">
        <v>2503</v>
      </c>
      <c r="Z448" s="1942" t="s">
        <v>2503</v>
      </c>
      <c r="AA448" s="1942" t="s">
        <v>2503</v>
      </c>
      <c r="AB448" s="1942" t="s">
        <v>2503</v>
      </c>
      <c r="AC448" s="1942" t="s">
        <v>2503</v>
      </c>
      <c r="AD448" s="1942" t="s">
        <v>2503</v>
      </c>
      <c r="AE448" s="1942" t="s">
        <v>2503</v>
      </c>
      <c r="AF448" s="1942" t="s">
        <v>2503</v>
      </c>
      <c r="AG448" s="1942" t="s">
        <v>2503</v>
      </c>
      <c r="AH448" s="1942" t="s">
        <v>2503</v>
      </c>
      <c r="AI448" s="1942" t="s">
        <v>2503</v>
      </c>
      <c r="AJ448" s="2015" t="s">
        <v>2503</v>
      </c>
      <c r="AK448" s="1971"/>
      <c r="AL448" s="1953"/>
      <c r="AM448" s="1980"/>
      <c r="AN448" s="1973"/>
      <c r="AO448" s="4192"/>
      <c r="AP448" s="1838"/>
      <c r="AQ448" s="1893"/>
      <c r="AR448" s="1893"/>
    </row>
    <row r="449" spans="2:44" s="1866" customFormat="1">
      <c r="B449" s="4186"/>
      <c r="C449" s="4189"/>
      <c r="D449" s="1981" t="s">
        <v>2489</v>
      </c>
      <c r="E449" s="1946"/>
      <c r="F449" s="2007"/>
      <c r="G449" s="1966"/>
      <c r="H449" s="1966"/>
      <c r="I449" s="1966"/>
      <c r="J449" s="1966"/>
      <c r="K449" s="1966"/>
      <c r="L449" s="1966"/>
      <c r="M449" s="1966"/>
      <c r="N449" s="1966"/>
      <c r="O449" s="1966"/>
      <c r="P449" s="1966"/>
      <c r="Q449" s="1966"/>
      <c r="R449" s="1966"/>
      <c r="S449" s="1966"/>
      <c r="T449" s="1966"/>
      <c r="U449" s="1966"/>
      <c r="V449" s="1966"/>
      <c r="W449" s="1966"/>
      <c r="X449" s="1966"/>
      <c r="Y449" s="1966"/>
      <c r="Z449" s="1966"/>
      <c r="AA449" s="1966"/>
      <c r="AB449" s="1966"/>
      <c r="AC449" s="1966"/>
      <c r="AD449" s="1966"/>
      <c r="AE449" s="1966"/>
      <c r="AF449" s="1966"/>
      <c r="AG449" s="1966"/>
      <c r="AH449" s="1966"/>
      <c r="AI449" s="1966"/>
      <c r="AJ449" s="2020"/>
      <c r="AK449" s="1950">
        <f>IF(D449="","",COUNT($F$434:$AJ$434)-AL449)</f>
        <v>0</v>
      </c>
      <c r="AL449" s="1951">
        <f>IF(D449="","",AQ449+AR449)</f>
        <v>0</v>
      </c>
      <c r="AM449" s="1951">
        <f>IF(D449="","",COUNTIF(F449:AJ449,"休"))</f>
        <v>0</v>
      </c>
      <c r="AN449" s="1952" t="str">
        <f>IF(D449="","",IFERROR(ROUND(AM449/AK449,3),""))</f>
        <v/>
      </c>
      <c r="AO449" s="4192"/>
      <c r="AP449" s="1838"/>
      <c r="AQ449" s="1953">
        <f>+COUNTIF(F449:AJ449,"－")</f>
        <v>0</v>
      </c>
      <c r="AR449" s="1953">
        <f>+COUNTIF(F449:AJ449,"外")</f>
        <v>0</v>
      </c>
    </row>
    <row r="450" spans="2:44" s="1866" customFormat="1">
      <c r="B450" s="4186"/>
      <c r="C450" s="4189"/>
      <c r="D450" s="1838"/>
      <c r="E450" s="1975"/>
      <c r="F450" s="1955"/>
      <c r="G450" s="1956"/>
      <c r="H450" s="1956"/>
      <c r="I450" s="1956"/>
      <c r="J450" s="1956"/>
      <c r="K450" s="1956"/>
      <c r="L450" s="1956"/>
      <c r="M450" s="1956"/>
      <c r="N450" s="1956"/>
      <c r="O450" s="1956"/>
      <c r="P450" s="1956"/>
      <c r="Q450" s="1956"/>
      <c r="R450" s="1956"/>
      <c r="S450" s="1956"/>
      <c r="T450" s="1956"/>
      <c r="U450" s="1956"/>
      <c r="V450" s="1956"/>
      <c r="W450" s="1956"/>
      <c r="X450" s="1956"/>
      <c r="Y450" s="1956"/>
      <c r="Z450" s="1956"/>
      <c r="AA450" s="1956"/>
      <c r="AB450" s="1956"/>
      <c r="AC450" s="1956"/>
      <c r="AD450" s="1956"/>
      <c r="AE450" s="1956"/>
      <c r="AF450" s="1956"/>
      <c r="AG450" s="1956"/>
      <c r="AH450" s="1956"/>
      <c r="AI450" s="1956"/>
      <c r="AJ450" s="2000"/>
      <c r="AK450" s="1950" t="str">
        <f t="shared" ref="AK450:AK452" si="310">IF(D450="","",COUNT($F$434:$AJ$434)-AL450)</f>
        <v/>
      </c>
      <c r="AL450" s="1951" t="str">
        <f t="shared" ref="AL450:AL452" si="311">IF(D450="","",AQ450+AR450)</f>
        <v/>
      </c>
      <c r="AM450" s="1951" t="str">
        <f t="shared" ref="AM450:AM452" si="312">IF(D450="","",COUNTIF(F450:AJ450,"休"))</f>
        <v/>
      </c>
      <c r="AN450" s="1952" t="str">
        <f t="shared" ref="AN450:AN452" si="313">IF(D450="","",IFERROR(ROUND(AM450/AK450,3),""))</f>
        <v/>
      </c>
      <c r="AO450" s="4192"/>
      <c r="AP450" s="1838"/>
      <c r="AQ450" s="1953">
        <f>+COUNTIF(F450:AJ450,"－")</f>
        <v>0</v>
      </c>
      <c r="AR450" s="1953">
        <f>+COUNTIF(F450:AJ450,"外")</f>
        <v>0</v>
      </c>
    </row>
    <row r="451" spans="2:44" s="1866" customFormat="1">
      <c r="B451" s="4186"/>
      <c r="C451" s="4189"/>
      <c r="D451" s="1983"/>
      <c r="E451" s="1975"/>
      <c r="F451" s="1955"/>
      <c r="G451" s="1956"/>
      <c r="H451" s="1956"/>
      <c r="I451" s="1956"/>
      <c r="J451" s="1956"/>
      <c r="K451" s="1956"/>
      <c r="L451" s="1956"/>
      <c r="M451" s="1956"/>
      <c r="N451" s="1956"/>
      <c r="O451" s="1956"/>
      <c r="P451" s="1956"/>
      <c r="Q451" s="1956"/>
      <c r="R451" s="1956"/>
      <c r="S451" s="1956"/>
      <c r="T451" s="1956"/>
      <c r="U451" s="1956"/>
      <c r="V451" s="1956"/>
      <c r="W451" s="1956"/>
      <c r="X451" s="1956"/>
      <c r="Y451" s="1956"/>
      <c r="Z451" s="1956"/>
      <c r="AA451" s="1956"/>
      <c r="AB451" s="1956"/>
      <c r="AC451" s="1956"/>
      <c r="AD451" s="1956"/>
      <c r="AE451" s="1956"/>
      <c r="AF451" s="1956"/>
      <c r="AG451" s="1956"/>
      <c r="AH451" s="1956"/>
      <c r="AI451" s="1956"/>
      <c r="AJ451" s="2000"/>
      <c r="AK451" s="1950" t="str">
        <f t="shared" si="310"/>
        <v/>
      </c>
      <c r="AL451" s="1951" t="str">
        <f t="shared" si="311"/>
        <v/>
      </c>
      <c r="AM451" s="1951" t="str">
        <f t="shared" si="312"/>
        <v/>
      </c>
      <c r="AN451" s="1952" t="str">
        <f t="shared" si="313"/>
        <v/>
      </c>
      <c r="AO451" s="4192"/>
      <c r="AP451" s="1838"/>
      <c r="AQ451" s="1953">
        <f>+COUNTIF(F451:AJ451,"－")</f>
        <v>0</v>
      </c>
      <c r="AR451" s="1953">
        <f>+COUNTIF(F451:AJ451,"外")</f>
        <v>0</v>
      </c>
    </row>
    <row r="452" spans="2:44" s="1866" customFormat="1" ht="13.8" thickBot="1">
      <c r="B452" s="4187"/>
      <c r="C452" s="4190"/>
      <c r="D452" s="1976"/>
      <c r="E452" s="1977"/>
      <c r="F452" s="201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G452" s="2008"/>
      <c r="AH452" s="2008"/>
      <c r="AI452" s="2008"/>
      <c r="AJ452" s="2019"/>
      <c r="AK452" s="1986" t="str">
        <f t="shared" si="310"/>
        <v/>
      </c>
      <c r="AL452" s="1968" t="str">
        <f t="shared" si="311"/>
        <v/>
      </c>
      <c r="AM452" s="1968" t="str">
        <f t="shared" si="312"/>
        <v/>
      </c>
      <c r="AN452" s="1952" t="str">
        <f t="shared" si="313"/>
        <v/>
      </c>
      <c r="AO452" s="4193"/>
      <c r="AP452" s="1838"/>
      <c r="AQ452" s="1953">
        <f>+COUNTIF(F452:AJ452,"－")</f>
        <v>0</v>
      </c>
      <c r="AR452" s="1953">
        <f>+COUNTIF(F452:AJ452,"外")</f>
        <v>0</v>
      </c>
    </row>
    <row r="453" spans="2:44" s="1866" customFormat="1" ht="13.8" thickBot="1">
      <c r="B453" s="1988"/>
      <c r="C453" s="1989"/>
      <c r="D453" s="1983"/>
      <c r="E453" s="1854"/>
      <c r="F453" s="1949"/>
      <c r="G453" s="1949"/>
      <c r="H453" s="1949"/>
      <c r="I453" s="1949"/>
      <c r="J453" s="1949"/>
      <c r="K453" s="1949"/>
      <c r="L453" s="1949"/>
      <c r="M453" s="1949"/>
      <c r="N453" s="1949"/>
      <c r="O453" s="1949"/>
      <c r="P453" s="1949"/>
      <c r="Q453" s="1949"/>
      <c r="R453" s="1949"/>
      <c r="S453" s="1949"/>
      <c r="T453" s="1949"/>
      <c r="U453" s="1949"/>
      <c r="V453" s="1949"/>
      <c r="W453" s="1949"/>
      <c r="X453" s="1949"/>
      <c r="Y453" s="1949"/>
      <c r="Z453" s="1949"/>
      <c r="AA453" s="1949"/>
      <c r="AB453" s="1949"/>
      <c r="AC453" s="1949"/>
      <c r="AD453" s="1949"/>
      <c r="AE453" s="1949"/>
      <c r="AF453" s="1949"/>
      <c r="AG453" s="1949"/>
      <c r="AH453" s="1949"/>
      <c r="AI453" s="1949"/>
      <c r="AJ453" s="1949"/>
      <c r="AK453" s="1990"/>
      <c r="AL453" s="1991"/>
      <c r="AM453" s="1991"/>
      <c r="AN453" s="1992" t="s">
        <v>2459</v>
      </c>
      <c r="AO453" s="1993" t="e">
        <f>IF(AO437&gt;=0.285,"OK","NG")</f>
        <v>#DIV/0!</v>
      </c>
      <c r="AP453" s="1838"/>
      <c r="AQ453" s="1991"/>
      <c r="AR453" s="1991"/>
    </row>
    <row r="455" spans="2:44" hidden="1">
      <c r="F455" s="1836" t="e">
        <f>YEAR(F458)</f>
        <v>#VALUE!</v>
      </c>
      <c r="G455" s="1836" t="e">
        <f>MONTH(F458)</f>
        <v>#VALUE!</v>
      </c>
    </row>
    <row r="456" spans="2:44">
      <c r="B456" s="4194"/>
      <c r="C456" s="4195"/>
      <c r="D456" s="4196"/>
      <c r="E456" s="1840" t="s">
        <v>2454</v>
      </c>
      <c r="F456" s="4126" t="e">
        <f>F458</f>
        <v>#VALUE!</v>
      </c>
      <c r="G456" s="4088"/>
      <c r="H456" s="4088"/>
      <c r="I456" s="4088"/>
      <c r="J456" s="4088"/>
      <c r="K456" s="4088"/>
      <c r="L456" s="4088"/>
      <c r="M456" s="4088"/>
      <c r="N456" s="4088"/>
      <c r="O456" s="4088"/>
      <c r="P456" s="4088"/>
      <c r="Q456" s="4088"/>
      <c r="R456" s="4088"/>
      <c r="S456" s="4088"/>
      <c r="T456" s="4088"/>
      <c r="U456" s="4088"/>
      <c r="V456" s="4088"/>
      <c r="W456" s="4088"/>
      <c r="X456" s="4088"/>
      <c r="Y456" s="4088"/>
      <c r="Z456" s="4088"/>
      <c r="AA456" s="4088"/>
      <c r="AB456" s="4088"/>
      <c r="AC456" s="4088"/>
      <c r="AD456" s="4088"/>
      <c r="AE456" s="4088"/>
      <c r="AF456" s="4088"/>
      <c r="AG456" s="4088"/>
      <c r="AH456" s="4088"/>
      <c r="AI456" s="4088"/>
      <c r="AJ456" s="4088"/>
      <c r="AK456" s="4203" t="s">
        <v>2496</v>
      </c>
      <c r="AL456" s="4206" t="s">
        <v>2497</v>
      </c>
      <c r="AM456" s="4209" t="s">
        <v>2474</v>
      </c>
      <c r="AN456" s="4157" t="s">
        <v>2498</v>
      </c>
      <c r="AO456" s="4155" t="s">
        <v>2499</v>
      </c>
      <c r="AQ456" s="4181" t="s">
        <v>2500</v>
      </c>
      <c r="AR456" s="4181" t="s">
        <v>2501</v>
      </c>
    </row>
    <row r="457" spans="2:44" hidden="1">
      <c r="B457" s="4197"/>
      <c r="C457" s="4198"/>
      <c r="D457" s="4199"/>
      <c r="E457" s="1884"/>
      <c r="F457" s="1862" t="e">
        <f>DATE($F455,$G455,1)</f>
        <v>#VALUE!</v>
      </c>
      <c r="G457" s="1862" t="e">
        <f t="shared" ref="G457:AJ457" si="314">F457+1</f>
        <v>#VALUE!</v>
      </c>
      <c r="H457" s="1862" t="e">
        <f t="shared" si="314"/>
        <v>#VALUE!</v>
      </c>
      <c r="I457" s="1862" t="e">
        <f t="shared" si="314"/>
        <v>#VALUE!</v>
      </c>
      <c r="J457" s="1862" t="e">
        <f t="shared" si="314"/>
        <v>#VALUE!</v>
      </c>
      <c r="K457" s="1862" t="e">
        <f t="shared" si="314"/>
        <v>#VALUE!</v>
      </c>
      <c r="L457" s="1862" t="e">
        <f t="shared" si="314"/>
        <v>#VALUE!</v>
      </c>
      <c r="M457" s="1862" t="e">
        <f t="shared" si="314"/>
        <v>#VALUE!</v>
      </c>
      <c r="N457" s="1862" t="e">
        <f t="shared" si="314"/>
        <v>#VALUE!</v>
      </c>
      <c r="O457" s="1862" t="e">
        <f t="shared" si="314"/>
        <v>#VALUE!</v>
      </c>
      <c r="P457" s="1862" t="e">
        <f t="shared" si="314"/>
        <v>#VALUE!</v>
      </c>
      <c r="Q457" s="1862" t="e">
        <f t="shared" si="314"/>
        <v>#VALUE!</v>
      </c>
      <c r="R457" s="1862" t="e">
        <f t="shared" si="314"/>
        <v>#VALUE!</v>
      </c>
      <c r="S457" s="1862" t="e">
        <f t="shared" si="314"/>
        <v>#VALUE!</v>
      </c>
      <c r="T457" s="1862" t="e">
        <f t="shared" si="314"/>
        <v>#VALUE!</v>
      </c>
      <c r="U457" s="1862" t="e">
        <f t="shared" si="314"/>
        <v>#VALUE!</v>
      </c>
      <c r="V457" s="1862" t="e">
        <f t="shared" si="314"/>
        <v>#VALUE!</v>
      </c>
      <c r="W457" s="1862" t="e">
        <f t="shared" si="314"/>
        <v>#VALUE!</v>
      </c>
      <c r="X457" s="1862" t="e">
        <f t="shared" si="314"/>
        <v>#VALUE!</v>
      </c>
      <c r="Y457" s="1862" t="e">
        <f t="shared" si="314"/>
        <v>#VALUE!</v>
      </c>
      <c r="Z457" s="1862" t="e">
        <f t="shared" si="314"/>
        <v>#VALUE!</v>
      </c>
      <c r="AA457" s="1862" t="e">
        <f t="shared" si="314"/>
        <v>#VALUE!</v>
      </c>
      <c r="AB457" s="1862" t="e">
        <f t="shared" si="314"/>
        <v>#VALUE!</v>
      </c>
      <c r="AC457" s="1862" t="e">
        <f t="shared" si="314"/>
        <v>#VALUE!</v>
      </c>
      <c r="AD457" s="1862" t="e">
        <f t="shared" si="314"/>
        <v>#VALUE!</v>
      </c>
      <c r="AE457" s="1862" t="e">
        <f t="shared" si="314"/>
        <v>#VALUE!</v>
      </c>
      <c r="AF457" s="1862" t="e">
        <f t="shared" si="314"/>
        <v>#VALUE!</v>
      </c>
      <c r="AG457" s="1862" t="e">
        <f t="shared" si="314"/>
        <v>#VALUE!</v>
      </c>
      <c r="AH457" s="1862" t="e">
        <f t="shared" si="314"/>
        <v>#VALUE!</v>
      </c>
      <c r="AI457" s="1862" t="e">
        <f t="shared" si="314"/>
        <v>#VALUE!</v>
      </c>
      <c r="AJ457" s="1862" t="e">
        <f t="shared" si="314"/>
        <v>#VALUE!</v>
      </c>
      <c r="AK457" s="4204"/>
      <c r="AL457" s="4207"/>
      <c r="AM457" s="4210"/>
      <c r="AN457" s="4157"/>
      <c r="AO457" s="4155"/>
      <c r="AQ457" s="4181"/>
      <c r="AR457" s="4181"/>
    </row>
    <row r="458" spans="2:44">
      <c r="B458" s="4197"/>
      <c r="C458" s="4198"/>
      <c r="D458" s="4199"/>
      <c r="E458" s="1887" t="s">
        <v>2455</v>
      </c>
      <c r="F458" s="1888" t="e">
        <f>IF(EDATE(F433,1)&gt;$F$7,"",EDATE(F433,1))</f>
        <v>#VALUE!</v>
      </c>
      <c r="G458" s="1862" t="e">
        <f t="shared" ref="G458:AJ458" si="315">IF(G457&gt;$F$7,"",IF(F458=EOMONTH(DATE($F455,$G455,1),0),"",IF(F458="","",F458+1)))</f>
        <v>#VALUE!</v>
      </c>
      <c r="H458" s="1862" t="e">
        <f t="shared" si="315"/>
        <v>#VALUE!</v>
      </c>
      <c r="I458" s="1862" t="e">
        <f t="shared" si="315"/>
        <v>#VALUE!</v>
      </c>
      <c r="J458" s="1862" t="e">
        <f t="shared" si="315"/>
        <v>#VALUE!</v>
      </c>
      <c r="K458" s="1862" t="e">
        <f t="shared" si="315"/>
        <v>#VALUE!</v>
      </c>
      <c r="L458" s="1862" t="e">
        <f t="shared" si="315"/>
        <v>#VALUE!</v>
      </c>
      <c r="M458" s="1862" t="e">
        <f t="shared" si="315"/>
        <v>#VALUE!</v>
      </c>
      <c r="N458" s="1862" t="e">
        <f t="shared" si="315"/>
        <v>#VALUE!</v>
      </c>
      <c r="O458" s="1862" t="e">
        <f t="shared" si="315"/>
        <v>#VALUE!</v>
      </c>
      <c r="P458" s="1862" t="e">
        <f t="shared" si="315"/>
        <v>#VALUE!</v>
      </c>
      <c r="Q458" s="1862" t="e">
        <f t="shared" si="315"/>
        <v>#VALUE!</v>
      </c>
      <c r="R458" s="1862" t="e">
        <f t="shared" si="315"/>
        <v>#VALUE!</v>
      </c>
      <c r="S458" s="1862" t="e">
        <f t="shared" si="315"/>
        <v>#VALUE!</v>
      </c>
      <c r="T458" s="1862" t="e">
        <f t="shared" si="315"/>
        <v>#VALUE!</v>
      </c>
      <c r="U458" s="1862" t="e">
        <f t="shared" si="315"/>
        <v>#VALUE!</v>
      </c>
      <c r="V458" s="1862" t="e">
        <f t="shared" si="315"/>
        <v>#VALUE!</v>
      </c>
      <c r="W458" s="1862" t="e">
        <f t="shared" si="315"/>
        <v>#VALUE!</v>
      </c>
      <c r="X458" s="1862" t="e">
        <f t="shared" si="315"/>
        <v>#VALUE!</v>
      </c>
      <c r="Y458" s="1862" t="e">
        <f t="shared" si="315"/>
        <v>#VALUE!</v>
      </c>
      <c r="Z458" s="1862" t="e">
        <f t="shared" si="315"/>
        <v>#VALUE!</v>
      </c>
      <c r="AA458" s="1862" t="e">
        <f t="shared" si="315"/>
        <v>#VALUE!</v>
      </c>
      <c r="AB458" s="1862" t="e">
        <f t="shared" si="315"/>
        <v>#VALUE!</v>
      </c>
      <c r="AC458" s="1862" t="e">
        <f t="shared" si="315"/>
        <v>#VALUE!</v>
      </c>
      <c r="AD458" s="1862" t="e">
        <f t="shared" si="315"/>
        <v>#VALUE!</v>
      </c>
      <c r="AE458" s="1862" t="e">
        <f t="shared" si="315"/>
        <v>#VALUE!</v>
      </c>
      <c r="AF458" s="1862" t="e">
        <f t="shared" si="315"/>
        <v>#VALUE!</v>
      </c>
      <c r="AG458" s="1862" t="e">
        <f t="shared" si="315"/>
        <v>#VALUE!</v>
      </c>
      <c r="AH458" s="1862" t="e">
        <f t="shared" si="315"/>
        <v>#VALUE!</v>
      </c>
      <c r="AI458" s="1862" t="e">
        <f t="shared" si="315"/>
        <v>#VALUE!</v>
      </c>
      <c r="AJ458" s="1862" t="e">
        <f t="shared" si="315"/>
        <v>#VALUE!</v>
      </c>
      <c r="AK458" s="4204"/>
      <c r="AL458" s="4207"/>
      <c r="AM458" s="4210"/>
      <c r="AN458" s="4157"/>
      <c r="AO458" s="4155"/>
      <c r="AQ458" s="4181"/>
      <c r="AR458" s="4181"/>
    </row>
    <row r="459" spans="2:44" s="1866" customFormat="1">
      <c r="B459" s="4200"/>
      <c r="C459" s="4099"/>
      <c r="D459" s="4201"/>
      <c r="E459" s="1889" t="s">
        <v>1184</v>
      </c>
      <c r="F459" s="1865" t="str">
        <f>IFERROR(TEXT(WEEKDAY(+F458),"aaa"),"")</f>
        <v/>
      </c>
      <c r="G459" s="1865" t="str">
        <f t="shared" ref="G459:AJ459" si="316">IFERROR(TEXT(WEEKDAY(+G458),"aaa"),"")</f>
        <v/>
      </c>
      <c r="H459" s="1865" t="str">
        <f t="shared" si="316"/>
        <v/>
      </c>
      <c r="I459" s="1865" t="str">
        <f t="shared" si="316"/>
        <v/>
      </c>
      <c r="J459" s="1865" t="str">
        <f t="shared" si="316"/>
        <v/>
      </c>
      <c r="K459" s="1865" t="str">
        <f t="shared" si="316"/>
        <v/>
      </c>
      <c r="L459" s="1865" t="str">
        <f t="shared" si="316"/>
        <v/>
      </c>
      <c r="M459" s="1865" t="str">
        <f t="shared" si="316"/>
        <v/>
      </c>
      <c r="N459" s="1865" t="str">
        <f t="shared" si="316"/>
        <v/>
      </c>
      <c r="O459" s="1865" t="str">
        <f t="shared" si="316"/>
        <v/>
      </c>
      <c r="P459" s="1865" t="str">
        <f t="shared" si="316"/>
        <v/>
      </c>
      <c r="Q459" s="1865" t="str">
        <f t="shared" si="316"/>
        <v/>
      </c>
      <c r="R459" s="1865" t="str">
        <f t="shared" si="316"/>
        <v/>
      </c>
      <c r="S459" s="1865" t="str">
        <f t="shared" si="316"/>
        <v/>
      </c>
      <c r="T459" s="1865" t="str">
        <f t="shared" si="316"/>
        <v/>
      </c>
      <c r="U459" s="1865" t="str">
        <f t="shared" si="316"/>
        <v/>
      </c>
      <c r="V459" s="1865" t="str">
        <f t="shared" si="316"/>
        <v/>
      </c>
      <c r="W459" s="1865" t="str">
        <f t="shared" si="316"/>
        <v/>
      </c>
      <c r="X459" s="1865" t="str">
        <f t="shared" si="316"/>
        <v/>
      </c>
      <c r="Y459" s="1865" t="str">
        <f t="shared" si="316"/>
        <v/>
      </c>
      <c r="Z459" s="1865" t="str">
        <f t="shared" si="316"/>
        <v/>
      </c>
      <c r="AA459" s="1865" t="str">
        <f t="shared" si="316"/>
        <v/>
      </c>
      <c r="AB459" s="1865" t="str">
        <f t="shared" si="316"/>
        <v/>
      </c>
      <c r="AC459" s="1865" t="str">
        <f t="shared" si="316"/>
        <v/>
      </c>
      <c r="AD459" s="1865" t="str">
        <f t="shared" si="316"/>
        <v/>
      </c>
      <c r="AE459" s="1865" t="str">
        <f t="shared" si="316"/>
        <v/>
      </c>
      <c r="AF459" s="1865" t="str">
        <f t="shared" si="316"/>
        <v/>
      </c>
      <c r="AG459" s="1865" t="str">
        <f t="shared" si="316"/>
        <v/>
      </c>
      <c r="AH459" s="1865" t="str">
        <f t="shared" si="316"/>
        <v/>
      </c>
      <c r="AI459" s="1865" t="str">
        <f t="shared" si="316"/>
        <v/>
      </c>
      <c r="AJ459" s="1865" t="str">
        <f t="shared" si="316"/>
        <v/>
      </c>
      <c r="AK459" s="4204"/>
      <c r="AL459" s="4207"/>
      <c r="AM459" s="4210"/>
      <c r="AN459" s="4157"/>
      <c r="AO459" s="4155"/>
      <c r="AP459" s="1838"/>
      <c r="AQ459" s="4181"/>
      <c r="AR459" s="4181"/>
    </row>
    <row r="460" spans="2:44" s="1866" customFormat="1" ht="21" customHeight="1">
      <c r="B460" s="1994" t="s">
        <v>2502</v>
      </c>
      <c r="C460" s="1995" t="s">
        <v>2471</v>
      </c>
      <c r="D460" s="1939" t="s">
        <v>2472</v>
      </c>
      <c r="E460" s="1940" t="s">
        <v>2458</v>
      </c>
      <c r="F460" s="1941" t="s">
        <v>2503</v>
      </c>
      <c r="G460" s="1942" t="s">
        <v>2503</v>
      </c>
      <c r="H460" s="1942" t="s">
        <v>2503</v>
      </c>
      <c r="I460" s="1942" t="s">
        <v>2503</v>
      </c>
      <c r="J460" s="1942" t="s">
        <v>2503</v>
      </c>
      <c r="K460" s="1942" t="s">
        <v>2503</v>
      </c>
      <c r="L460" s="1942" t="s">
        <v>2503</v>
      </c>
      <c r="M460" s="1942" t="s">
        <v>2503</v>
      </c>
      <c r="N460" s="1942" t="s">
        <v>2503</v>
      </c>
      <c r="O460" s="1942" t="s">
        <v>2503</v>
      </c>
      <c r="P460" s="1942" t="s">
        <v>2503</v>
      </c>
      <c r="Q460" s="1942" t="s">
        <v>2503</v>
      </c>
      <c r="R460" s="1942" t="s">
        <v>2503</v>
      </c>
      <c r="S460" s="1942" t="s">
        <v>2503</v>
      </c>
      <c r="T460" s="1942" t="s">
        <v>2503</v>
      </c>
      <c r="U460" s="1942" t="s">
        <v>2503</v>
      </c>
      <c r="V460" s="1942" t="s">
        <v>2503</v>
      </c>
      <c r="W460" s="1942" t="s">
        <v>2503</v>
      </c>
      <c r="X460" s="1942" t="s">
        <v>2503</v>
      </c>
      <c r="Y460" s="1942" t="s">
        <v>2503</v>
      </c>
      <c r="Z460" s="1942" t="s">
        <v>2503</v>
      </c>
      <c r="AA460" s="1942" t="s">
        <v>2503</v>
      </c>
      <c r="AB460" s="1942" t="s">
        <v>2503</v>
      </c>
      <c r="AC460" s="1942" t="s">
        <v>2503</v>
      </c>
      <c r="AD460" s="1942" t="s">
        <v>2503</v>
      </c>
      <c r="AE460" s="1942" t="s">
        <v>2503</v>
      </c>
      <c r="AF460" s="1942" t="s">
        <v>2503</v>
      </c>
      <c r="AG460" s="1942" t="s">
        <v>2503</v>
      </c>
      <c r="AH460" s="1942" t="s">
        <v>2503</v>
      </c>
      <c r="AI460" s="1942" t="s">
        <v>2503</v>
      </c>
      <c r="AJ460" s="2015" t="s">
        <v>2503</v>
      </c>
      <c r="AK460" s="4205"/>
      <c r="AL460" s="4208"/>
      <c r="AM460" s="4211"/>
      <c r="AN460" s="1944" t="s">
        <v>2484</v>
      </c>
      <c r="AO460" s="1943" t="s">
        <v>2485</v>
      </c>
      <c r="AP460" s="1838"/>
      <c r="AQ460" s="4182"/>
      <c r="AR460" s="4182"/>
    </row>
    <row r="461" spans="2:44" s="1866" customFormat="1" ht="13.5" customHeight="1">
      <c r="B461" s="4185" t="s">
        <v>2486</v>
      </c>
      <c r="C461" s="4188" t="s">
        <v>2487</v>
      </c>
      <c r="D461" s="1945" t="s">
        <v>2488</v>
      </c>
      <c r="E461" s="1946"/>
      <c r="F461" s="2016"/>
      <c r="G461" s="2003"/>
      <c r="H461" s="2003"/>
      <c r="I461" s="2003"/>
      <c r="J461" s="2003"/>
      <c r="K461" s="2003"/>
      <c r="L461" s="2003"/>
      <c r="M461" s="2003"/>
      <c r="N461" s="2003"/>
      <c r="O461" s="2003"/>
      <c r="P461" s="2003"/>
      <c r="Q461" s="2003"/>
      <c r="R461" s="2003"/>
      <c r="S461" s="2003"/>
      <c r="T461" s="2003"/>
      <c r="U461" s="2003"/>
      <c r="V461" s="2003"/>
      <c r="W461" s="2003"/>
      <c r="X461" s="2003"/>
      <c r="Y461" s="2003"/>
      <c r="Z461" s="2003"/>
      <c r="AA461" s="2003"/>
      <c r="AB461" s="2003"/>
      <c r="AC461" s="2003"/>
      <c r="AD461" s="2003"/>
      <c r="AE461" s="2003"/>
      <c r="AF461" s="2003"/>
      <c r="AG461" s="2003"/>
      <c r="AH461" s="2003"/>
      <c r="AI461" s="2003"/>
      <c r="AJ461" s="2017"/>
      <c r="AK461" s="1950">
        <f>IF(D461="","",COUNT($F$458:$AJ$458)-AL461)</f>
        <v>0</v>
      </c>
      <c r="AL461" s="1951">
        <f>IF(D461="","",AQ461+AR461)</f>
        <v>0</v>
      </c>
      <c r="AM461" s="1951">
        <f>IF(D461="","",COUNTIF(F461:AJ461,"休"))</f>
        <v>0</v>
      </c>
      <c r="AN461" s="1952" t="str">
        <f>IF(D461="","",IFERROR(ROUND(AM461/AK461,3),""))</f>
        <v/>
      </c>
      <c r="AO461" s="4191" t="e">
        <f>ROUND(AVERAGE(AN461:AN476),3)</f>
        <v>#DIV/0!</v>
      </c>
      <c r="AP461" s="1838"/>
      <c r="AQ461" s="1953">
        <f>+COUNTIF(F461:AJ461,"－")</f>
        <v>0</v>
      </c>
      <c r="AR461" s="1953">
        <f>+COUNTIF(F461:AJ461,"外")</f>
        <v>0</v>
      </c>
    </row>
    <row r="462" spans="2:44" s="1866" customFormat="1" ht="13.5" customHeight="1">
      <c r="B462" s="4186"/>
      <c r="C462" s="4189"/>
      <c r="D462" s="1954" t="s">
        <v>2489</v>
      </c>
      <c r="E462" s="1946"/>
      <c r="F462" s="1955"/>
      <c r="G462" s="1956"/>
      <c r="H462" s="1956"/>
      <c r="I462" s="1956"/>
      <c r="J462" s="1956"/>
      <c r="K462" s="1956"/>
      <c r="L462" s="1956"/>
      <c r="M462" s="1956"/>
      <c r="N462" s="1956"/>
      <c r="O462" s="1956"/>
      <c r="P462" s="1956"/>
      <c r="Q462" s="1956"/>
      <c r="R462" s="1956"/>
      <c r="S462" s="1956"/>
      <c r="T462" s="1956"/>
      <c r="U462" s="1956"/>
      <c r="V462" s="1956"/>
      <c r="W462" s="1956"/>
      <c r="X462" s="1956"/>
      <c r="Y462" s="1956"/>
      <c r="Z462" s="1956"/>
      <c r="AA462" s="1956"/>
      <c r="AB462" s="1956"/>
      <c r="AC462" s="1956"/>
      <c r="AD462" s="1956"/>
      <c r="AE462" s="1956"/>
      <c r="AF462" s="1956"/>
      <c r="AG462" s="1956"/>
      <c r="AH462" s="1956"/>
      <c r="AI462" s="1956"/>
      <c r="AJ462" s="2000"/>
      <c r="AK462" s="1950">
        <f t="shared" ref="AK462:AK466" si="317">IF(D462="","",COUNT($F$458:$AJ$458)-AL462)</f>
        <v>0</v>
      </c>
      <c r="AL462" s="1951">
        <f t="shared" ref="AL462:AL466" si="318">IF(D462="","",AQ462+AR462)</f>
        <v>0</v>
      </c>
      <c r="AM462" s="1951">
        <f t="shared" ref="AM462:AM466" si="319">IF(D462="","",COUNTIF(F462:AJ462,"休"))</f>
        <v>0</v>
      </c>
      <c r="AN462" s="1952" t="str">
        <f t="shared" ref="AN462:AN466" si="320">IF(D462="","",IFERROR(ROUND(AM462/AK462,3),""))</f>
        <v/>
      </c>
      <c r="AO462" s="4192"/>
      <c r="AP462" s="1838"/>
      <c r="AQ462" s="1953">
        <f>+COUNTIF(F462:AJ462,"－")</f>
        <v>0</v>
      </c>
      <c r="AR462" s="1953">
        <f>+COUNTIF(F462:AJ462,"外")</f>
        <v>0</v>
      </c>
    </row>
    <row r="463" spans="2:44" s="1866" customFormat="1">
      <c r="B463" s="4186"/>
      <c r="C463" s="4189"/>
      <c r="D463" s="1960" t="s">
        <v>2490</v>
      </c>
      <c r="E463" s="1946"/>
      <c r="F463" s="1955"/>
      <c r="G463" s="1956"/>
      <c r="H463" s="1956"/>
      <c r="I463" s="1956"/>
      <c r="J463" s="1956"/>
      <c r="K463" s="1956"/>
      <c r="L463" s="1956"/>
      <c r="M463" s="1956"/>
      <c r="N463" s="1956"/>
      <c r="O463" s="1956"/>
      <c r="P463" s="1956"/>
      <c r="Q463" s="1956"/>
      <c r="R463" s="1956"/>
      <c r="S463" s="1956"/>
      <c r="T463" s="1956"/>
      <c r="U463" s="1956"/>
      <c r="V463" s="1956"/>
      <c r="W463" s="1956"/>
      <c r="X463" s="1956"/>
      <c r="Y463" s="1956"/>
      <c r="Z463" s="1956"/>
      <c r="AA463" s="1956"/>
      <c r="AB463" s="1956"/>
      <c r="AC463" s="1956"/>
      <c r="AD463" s="1956"/>
      <c r="AE463" s="1956"/>
      <c r="AF463" s="1956"/>
      <c r="AG463" s="1956"/>
      <c r="AH463" s="1956"/>
      <c r="AI463" s="1956"/>
      <c r="AJ463" s="2000"/>
      <c r="AK463" s="1950">
        <f t="shared" si="317"/>
        <v>0</v>
      </c>
      <c r="AL463" s="1951">
        <f t="shared" si="318"/>
        <v>0</v>
      </c>
      <c r="AM463" s="1951">
        <f t="shared" si="319"/>
        <v>0</v>
      </c>
      <c r="AN463" s="1952" t="str">
        <f t="shared" si="320"/>
        <v/>
      </c>
      <c r="AO463" s="4192"/>
      <c r="AP463" s="1838"/>
      <c r="AQ463" s="1953">
        <f>+COUNTIF(F463:AJ463,"－")</f>
        <v>0</v>
      </c>
      <c r="AR463" s="1953">
        <f t="shared" ref="AR463:AR466" si="321">+COUNTIF(F463:AJ463,"外")</f>
        <v>0</v>
      </c>
    </row>
    <row r="464" spans="2:44" s="1866" customFormat="1">
      <c r="B464" s="4186"/>
      <c r="C464" s="4189"/>
      <c r="D464" s="1960" t="s">
        <v>2491</v>
      </c>
      <c r="E464" s="1961"/>
      <c r="F464" s="1955"/>
      <c r="G464" s="1956"/>
      <c r="H464" s="1956"/>
      <c r="I464" s="1956"/>
      <c r="J464" s="1956"/>
      <c r="K464" s="1956"/>
      <c r="L464" s="1956"/>
      <c r="M464" s="1956"/>
      <c r="N464" s="1956"/>
      <c r="O464" s="1956"/>
      <c r="P464" s="1956"/>
      <c r="Q464" s="1956"/>
      <c r="R464" s="1956"/>
      <c r="S464" s="1956"/>
      <c r="T464" s="1956"/>
      <c r="U464" s="1956"/>
      <c r="V464" s="1956"/>
      <c r="W464" s="1956"/>
      <c r="X464" s="1956"/>
      <c r="Y464" s="1956"/>
      <c r="Z464" s="1956"/>
      <c r="AA464" s="1956"/>
      <c r="AB464" s="1956"/>
      <c r="AC464" s="1956"/>
      <c r="AD464" s="1956"/>
      <c r="AE464" s="1956"/>
      <c r="AF464" s="1956"/>
      <c r="AG464" s="1956"/>
      <c r="AH464" s="1956"/>
      <c r="AI464" s="1956"/>
      <c r="AJ464" s="2000"/>
      <c r="AK464" s="1950">
        <f t="shared" si="317"/>
        <v>0</v>
      </c>
      <c r="AL464" s="1951">
        <f t="shared" si="318"/>
        <v>0</v>
      </c>
      <c r="AM464" s="1951">
        <f t="shared" si="319"/>
        <v>0</v>
      </c>
      <c r="AN464" s="1952" t="str">
        <f t="shared" si="320"/>
        <v/>
      </c>
      <c r="AO464" s="4192"/>
      <c r="AP464" s="1838"/>
      <c r="AQ464" s="1953">
        <f>+COUNTIF(F464:AJ464,"－")</f>
        <v>0</v>
      </c>
      <c r="AR464" s="1953">
        <f t="shared" si="321"/>
        <v>0</v>
      </c>
    </row>
    <row r="465" spans="2:44" s="1866" customFormat="1">
      <c r="B465" s="4186"/>
      <c r="C465" s="4189"/>
      <c r="D465" s="1960" t="s">
        <v>2492</v>
      </c>
      <c r="E465" s="1946"/>
      <c r="F465" s="1955"/>
      <c r="G465" s="1956"/>
      <c r="H465" s="1956"/>
      <c r="I465" s="1956"/>
      <c r="J465" s="1956"/>
      <c r="K465" s="1956"/>
      <c r="L465" s="1956"/>
      <c r="M465" s="1956"/>
      <c r="N465" s="1956"/>
      <c r="O465" s="1956"/>
      <c r="P465" s="1956"/>
      <c r="Q465" s="1956"/>
      <c r="R465" s="1956"/>
      <c r="S465" s="1956"/>
      <c r="T465" s="1956"/>
      <c r="U465" s="1956"/>
      <c r="V465" s="1956"/>
      <c r="W465" s="1956"/>
      <c r="X465" s="1956"/>
      <c r="Y465" s="1956"/>
      <c r="Z465" s="1956"/>
      <c r="AA465" s="1956"/>
      <c r="AB465" s="1956"/>
      <c r="AC465" s="1956"/>
      <c r="AD465" s="1956"/>
      <c r="AE465" s="1956"/>
      <c r="AF465" s="1956"/>
      <c r="AG465" s="1956"/>
      <c r="AH465" s="1956"/>
      <c r="AI465" s="1956"/>
      <c r="AJ465" s="2000"/>
      <c r="AK465" s="1950">
        <f t="shared" si="317"/>
        <v>0</v>
      </c>
      <c r="AL465" s="1951">
        <f t="shared" si="318"/>
        <v>0</v>
      </c>
      <c r="AM465" s="1951">
        <f t="shared" si="319"/>
        <v>0</v>
      </c>
      <c r="AN465" s="1952" t="str">
        <f t="shared" si="320"/>
        <v/>
      </c>
      <c r="AO465" s="4192"/>
      <c r="AP465" s="1838"/>
      <c r="AQ465" s="1953">
        <f t="shared" ref="AQ465:AQ466" si="322">+COUNTIF(F465:AJ465,"－")</f>
        <v>0</v>
      </c>
      <c r="AR465" s="1953">
        <f t="shared" si="321"/>
        <v>0</v>
      </c>
    </row>
    <row r="466" spans="2:44" s="1866" customFormat="1">
      <c r="B466" s="4187"/>
      <c r="C466" s="4190"/>
      <c r="D466" s="1962">
        <f>E$29</f>
        <v>0</v>
      </c>
      <c r="E466" s="1963"/>
      <c r="F466" s="2018"/>
      <c r="G466" s="2008"/>
      <c r="H466" s="2008"/>
      <c r="I466" s="2008"/>
      <c r="J466" s="2008"/>
      <c r="K466" s="2008"/>
      <c r="L466" s="2008"/>
      <c r="M466" s="2008"/>
      <c r="N466" s="2008"/>
      <c r="O466" s="2008"/>
      <c r="P466" s="2008"/>
      <c r="Q466" s="2008"/>
      <c r="R466" s="2008"/>
      <c r="S466" s="2008"/>
      <c r="T466" s="2008"/>
      <c r="U466" s="2008"/>
      <c r="V466" s="2008"/>
      <c r="W466" s="2008"/>
      <c r="X466" s="2008"/>
      <c r="Y466" s="2008"/>
      <c r="Z466" s="2008"/>
      <c r="AA466" s="2008"/>
      <c r="AB466" s="2008"/>
      <c r="AC466" s="2008"/>
      <c r="AD466" s="2008"/>
      <c r="AE466" s="2008"/>
      <c r="AF466" s="2008"/>
      <c r="AG466" s="2008"/>
      <c r="AH466" s="2008"/>
      <c r="AI466" s="2008"/>
      <c r="AJ466" s="2019"/>
      <c r="AK466" s="1950">
        <f t="shared" si="317"/>
        <v>0</v>
      </c>
      <c r="AL466" s="1951">
        <f t="shared" si="318"/>
        <v>0</v>
      </c>
      <c r="AM466" s="1968">
        <f t="shared" si="319"/>
        <v>0</v>
      </c>
      <c r="AN466" s="1952" t="str">
        <f t="shared" si="320"/>
        <v/>
      </c>
      <c r="AO466" s="4192"/>
      <c r="AP466" s="1838"/>
      <c r="AQ466" s="1953">
        <f t="shared" si="322"/>
        <v>0</v>
      </c>
      <c r="AR466" s="1953">
        <f t="shared" si="321"/>
        <v>0</v>
      </c>
    </row>
    <row r="467" spans="2:44" s="1866" customFormat="1" ht="14.4">
      <c r="B467" s="4185" t="s">
        <v>2493</v>
      </c>
      <c r="C467" s="4188" t="s">
        <v>2494</v>
      </c>
      <c r="D467" s="1939" t="s">
        <v>2472</v>
      </c>
      <c r="E467" s="1969" t="s">
        <v>2458</v>
      </c>
      <c r="F467" s="1941" t="s">
        <v>2504</v>
      </c>
      <c r="G467" s="1942" t="s">
        <v>2504</v>
      </c>
      <c r="H467" s="1942" t="s">
        <v>2504</v>
      </c>
      <c r="I467" s="1942" t="s">
        <v>2504</v>
      </c>
      <c r="J467" s="1942" t="s">
        <v>2504</v>
      </c>
      <c r="K467" s="1942" t="s">
        <v>2504</v>
      </c>
      <c r="L467" s="1942" t="s">
        <v>2504</v>
      </c>
      <c r="M467" s="1942" t="s">
        <v>2504</v>
      </c>
      <c r="N467" s="1942" t="s">
        <v>2504</v>
      </c>
      <c r="O467" s="1942" t="s">
        <v>2504</v>
      </c>
      <c r="P467" s="1942" t="s">
        <v>2504</v>
      </c>
      <c r="Q467" s="1942" t="s">
        <v>2504</v>
      </c>
      <c r="R467" s="1942" t="s">
        <v>2504</v>
      </c>
      <c r="S467" s="1942" t="s">
        <v>2504</v>
      </c>
      <c r="T467" s="1942" t="s">
        <v>2504</v>
      </c>
      <c r="U467" s="1942" t="s">
        <v>2504</v>
      </c>
      <c r="V467" s="1942" t="s">
        <v>2504</v>
      </c>
      <c r="W467" s="1942" t="s">
        <v>2504</v>
      </c>
      <c r="X467" s="1942" t="s">
        <v>2504</v>
      </c>
      <c r="Y467" s="1942" t="s">
        <v>2504</v>
      </c>
      <c r="Z467" s="1942" t="s">
        <v>2504</v>
      </c>
      <c r="AA467" s="1942" t="s">
        <v>2504</v>
      </c>
      <c r="AB467" s="1942" t="s">
        <v>2504</v>
      </c>
      <c r="AC467" s="1942" t="s">
        <v>2504</v>
      </c>
      <c r="AD467" s="1942" t="s">
        <v>2504</v>
      </c>
      <c r="AE467" s="1942" t="s">
        <v>2504</v>
      </c>
      <c r="AF467" s="1942" t="s">
        <v>2504</v>
      </c>
      <c r="AG467" s="1942" t="s">
        <v>2504</v>
      </c>
      <c r="AH467" s="1942" t="s">
        <v>2504</v>
      </c>
      <c r="AI467" s="1942" t="s">
        <v>2504</v>
      </c>
      <c r="AJ467" s="2015" t="s">
        <v>2504</v>
      </c>
      <c r="AK467" s="1971"/>
      <c r="AL467" s="1953"/>
      <c r="AM467" s="1972"/>
      <c r="AN467" s="1973"/>
      <c r="AO467" s="4192"/>
      <c r="AP467" s="1838"/>
      <c r="AQ467" s="1893"/>
      <c r="AR467" s="1893"/>
    </row>
    <row r="468" spans="2:44" s="1866" customFormat="1">
      <c r="B468" s="4186"/>
      <c r="C468" s="4189"/>
      <c r="D468" s="1974" t="s">
        <v>2488</v>
      </c>
      <c r="E468" s="1946"/>
      <c r="F468" s="2007"/>
      <c r="G468" s="1966"/>
      <c r="H468" s="1966"/>
      <c r="I468" s="1966"/>
      <c r="J468" s="1966"/>
      <c r="K468" s="1966"/>
      <c r="L468" s="1966"/>
      <c r="M468" s="1966"/>
      <c r="N468" s="1966"/>
      <c r="O468" s="1966"/>
      <c r="P468" s="1966"/>
      <c r="Q468" s="1966"/>
      <c r="R468" s="1966"/>
      <c r="S468" s="1966"/>
      <c r="T468" s="1966"/>
      <c r="U468" s="1966"/>
      <c r="V468" s="1966"/>
      <c r="W468" s="1966"/>
      <c r="X468" s="1966"/>
      <c r="Y468" s="1966"/>
      <c r="Z468" s="1966"/>
      <c r="AA468" s="1966"/>
      <c r="AB468" s="1966"/>
      <c r="AC468" s="1966"/>
      <c r="AD468" s="1966"/>
      <c r="AE468" s="1966"/>
      <c r="AF468" s="1966"/>
      <c r="AG468" s="1966"/>
      <c r="AH468" s="1966"/>
      <c r="AI468" s="1966"/>
      <c r="AJ468" s="2020"/>
      <c r="AK468" s="1950">
        <f>IF(D468="","",COUNT($F$458:$AJ$458)-AL468)</f>
        <v>0</v>
      </c>
      <c r="AL468" s="1951">
        <f>IF(D468="","",AQ468+AR468)</f>
        <v>0</v>
      </c>
      <c r="AM468" s="1951">
        <f>IF(D468="","",COUNTIF(F468:AJ468,"休"))</f>
        <v>0</v>
      </c>
      <c r="AN468" s="1952" t="str">
        <f>IF(D468="","",IFERROR(ROUND(AM468/AK468,3),""))</f>
        <v/>
      </c>
      <c r="AO468" s="4192"/>
      <c r="AP468" s="1838"/>
      <c r="AQ468" s="1953">
        <f>+COUNTIF(F468:AJ468,"－")</f>
        <v>0</v>
      </c>
      <c r="AR468" s="1953">
        <f>+COUNTIF(F468:AJ468,"外")</f>
        <v>0</v>
      </c>
    </row>
    <row r="469" spans="2:44" s="1866" customFormat="1">
      <c r="B469" s="4186"/>
      <c r="C469" s="4189"/>
      <c r="D469" s="1954" t="s">
        <v>2489</v>
      </c>
      <c r="E469" s="1975"/>
      <c r="F469" s="1955"/>
      <c r="G469" s="1956"/>
      <c r="H469" s="1956"/>
      <c r="I469" s="1956"/>
      <c r="J469" s="1956"/>
      <c r="K469" s="1956"/>
      <c r="L469" s="1956"/>
      <c r="M469" s="1956"/>
      <c r="N469" s="1956"/>
      <c r="O469" s="1956"/>
      <c r="P469" s="1956"/>
      <c r="Q469" s="1956"/>
      <c r="R469" s="1956"/>
      <c r="S469" s="1956"/>
      <c r="T469" s="1956"/>
      <c r="U469" s="1956"/>
      <c r="V469" s="1956"/>
      <c r="W469" s="1956"/>
      <c r="X469" s="1956"/>
      <c r="Y469" s="1956"/>
      <c r="Z469" s="1956"/>
      <c r="AA469" s="1956"/>
      <c r="AB469" s="1956"/>
      <c r="AC469" s="1956"/>
      <c r="AD469" s="1956"/>
      <c r="AE469" s="1956"/>
      <c r="AF469" s="1956"/>
      <c r="AG469" s="1956"/>
      <c r="AH469" s="1956"/>
      <c r="AI469" s="1956"/>
      <c r="AJ469" s="2000"/>
      <c r="AK469" s="1950">
        <f t="shared" ref="AK469:AK471" si="323">IF(D469="","",COUNT($F$458:$AJ$458)-AL469)</f>
        <v>0</v>
      </c>
      <c r="AL469" s="1951">
        <f t="shared" ref="AL469:AL471" si="324">IF(D469="","",AQ469+AR469)</f>
        <v>0</v>
      </c>
      <c r="AM469" s="1951">
        <f t="shared" ref="AM469:AM471" si="325">IF(D469="","",COUNTIF(F469:AJ469,"休"))</f>
        <v>0</v>
      </c>
      <c r="AN469" s="1952" t="str">
        <f t="shared" ref="AN469:AN471" si="326">IF(D469="","",IFERROR(ROUND(AM469/AK469,3),""))</f>
        <v/>
      </c>
      <c r="AO469" s="4192"/>
      <c r="AP469" s="1838"/>
      <c r="AQ469" s="1953">
        <f>+COUNTIF(F469:AJ469,"－")</f>
        <v>0</v>
      </c>
      <c r="AR469" s="1953">
        <f>+COUNTIF(F469:AJ469,"外")</f>
        <v>0</v>
      </c>
    </row>
    <row r="470" spans="2:44" s="1866" customFormat="1">
      <c r="B470" s="4186"/>
      <c r="C470" s="4189"/>
      <c r="D470" s="1838"/>
      <c r="E470" s="1975"/>
      <c r="F470" s="1955"/>
      <c r="G470" s="1956"/>
      <c r="H470" s="1956"/>
      <c r="I470" s="1956"/>
      <c r="J470" s="1956"/>
      <c r="K470" s="1956"/>
      <c r="L470" s="1956"/>
      <c r="M470" s="1956"/>
      <c r="N470" s="1956"/>
      <c r="O470" s="1956"/>
      <c r="P470" s="1956"/>
      <c r="Q470" s="1956"/>
      <c r="R470" s="1956"/>
      <c r="S470" s="1956"/>
      <c r="T470" s="1956"/>
      <c r="U470" s="1956"/>
      <c r="V470" s="1956"/>
      <c r="W470" s="1956"/>
      <c r="X470" s="1956"/>
      <c r="Y470" s="1956"/>
      <c r="Z470" s="1956"/>
      <c r="AA470" s="1956"/>
      <c r="AB470" s="1956"/>
      <c r="AC470" s="1956"/>
      <c r="AD470" s="1956"/>
      <c r="AE470" s="1956"/>
      <c r="AF470" s="1956"/>
      <c r="AG470" s="1956"/>
      <c r="AH470" s="1956"/>
      <c r="AI470" s="1956"/>
      <c r="AJ470" s="2000"/>
      <c r="AK470" s="1950" t="str">
        <f t="shared" si="323"/>
        <v/>
      </c>
      <c r="AL470" s="1951" t="str">
        <f t="shared" si="324"/>
        <v/>
      </c>
      <c r="AM470" s="1951" t="str">
        <f t="shared" si="325"/>
        <v/>
      </c>
      <c r="AN470" s="1952" t="str">
        <f t="shared" si="326"/>
        <v/>
      </c>
      <c r="AO470" s="4192"/>
      <c r="AP470" s="1838"/>
      <c r="AQ470" s="1953">
        <f>+COUNTIF(F470:AJ470,"－")</f>
        <v>0</v>
      </c>
      <c r="AR470" s="1953">
        <f>+COUNTIF(F470:AJ470,"外")</f>
        <v>0</v>
      </c>
    </row>
    <row r="471" spans="2:44" s="1866" customFormat="1">
      <c r="B471" s="4186"/>
      <c r="C471" s="4190"/>
      <c r="D471" s="1976"/>
      <c r="E471" s="1977"/>
      <c r="F471" s="2018"/>
      <c r="G471" s="2008"/>
      <c r="H471" s="2008"/>
      <c r="I471" s="2008"/>
      <c r="J471" s="2008"/>
      <c r="K471" s="2008"/>
      <c r="L471" s="2008"/>
      <c r="M471" s="2008"/>
      <c r="N471" s="2008"/>
      <c r="O471" s="2008"/>
      <c r="P471" s="2008"/>
      <c r="Q471" s="2008"/>
      <c r="R471" s="2008"/>
      <c r="S471" s="2008"/>
      <c r="T471" s="2008"/>
      <c r="U471" s="2008"/>
      <c r="V471" s="2008"/>
      <c r="W471" s="2008"/>
      <c r="X471" s="2008"/>
      <c r="Y471" s="2008"/>
      <c r="Z471" s="2008"/>
      <c r="AA471" s="2008"/>
      <c r="AB471" s="2008"/>
      <c r="AC471" s="2008"/>
      <c r="AD471" s="2008"/>
      <c r="AE471" s="2008"/>
      <c r="AF471" s="2008"/>
      <c r="AG471" s="2008"/>
      <c r="AH471" s="2008"/>
      <c r="AI471" s="2008"/>
      <c r="AJ471" s="2019"/>
      <c r="AK471" s="1950" t="str">
        <f t="shared" si="323"/>
        <v/>
      </c>
      <c r="AL471" s="1951" t="str">
        <f t="shared" si="324"/>
        <v/>
      </c>
      <c r="AM471" s="1951" t="str">
        <f t="shared" si="325"/>
        <v/>
      </c>
      <c r="AN471" s="1952" t="str">
        <f t="shared" si="326"/>
        <v/>
      </c>
      <c r="AO471" s="4192"/>
      <c r="AP471" s="1838"/>
      <c r="AQ471" s="1953">
        <f>+COUNTIF(F471:AJ471,"－")</f>
        <v>0</v>
      </c>
      <c r="AR471" s="1953">
        <f>+COUNTIF(F471:AJ471,"外")</f>
        <v>0</v>
      </c>
    </row>
    <row r="472" spans="2:44" s="1866" customFormat="1" ht="14.4">
      <c r="B472" s="4186"/>
      <c r="C472" s="4188" t="s">
        <v>2495</v>
      </c>
      <c r="D472" s="1939" t="s">
        <v>2472</v>
      </c>
      <c r="E472" s="1979" t="s">
        <v>2458</v>
      </c>
      <c r="F472" s="1941" t="s">
        <v>2503</v>
      </c>
      <c r="G472" s="1942" t="s">
        <v>2503</v>
      </c>
      <c r="H472" s="1942" t="s">
        <v>2503</v>
      </c>
      <c r="I472" s="1942" t="s">
        <v>2503</v>
      </c>
      <c r="J472" s="1942" t="s">
        <v>2503</v>
      </c>
      <c r="K472" s="1942" t="s">
        <v>2503</v>
      </c>
      <c r="L472" s="1942" t="s">
        <v>2503</v>
      </c>
      <c r="M472" s="1942" t="s">
        <v>2503</v>
      </c>
      <c r="N472" s="1942" t="s">
        <v>2503</v>
      </c>
      <c r="O472" s="1942" t="s">
        <v>2503</v>
      </c>
      <c r="P472" s="1942" t="s">
        <v>2503</v>
      </c>
      <c r="Q472" s="1942" t="s">
        <v>2503</v>
      </c>
      <c r="R472" s="1942" t="s">
        <v>2503</v>
      </c>
      <c r="S472" s="1942" t="s">
        <v>2503</v>
      </c>
      <c r="T472" s="1942" t="s">
        <v>2503</v>
      </c>
      <c r="U472" s="1942" t="s">
        <v>2503</v>
      </c>
      <c r="V472" s="1942" t="s">
        <v>2503</v>
      </c>
      <c r="W472" s="1942" t="s">
        <v>2503</v>
      </c>
      <c r="X472" s="1942" t="s">
        <v>2503</v>
      </c>
      <c r="Y472" s="1942" t="s">
        <v>2503</v>
      </c>
      <c r="Z472" s="1942" t="s">
        <v>2503</v>
      </c>
      <c r="AA472" s="1942" t="s">
        <v>2503</v>
      </c>
      <c r="AB472" s="1942" t="s">
        <v>2503</v>
      </c>
      <c r="AC472" s="1942" t="s">
        <v>2503</v>
      </c>
      <c r="AD472" s="1942" t="s">
        <v>2503</v>
      </c>
      <c r="AE472" s="1942" t="s">
        <v>2503</v>
      </c>
      <c r="AF472" s="1942" t="s">
        <v>2503</v>
      </c>
      <c r="AG472" s="1942" t="s">
        <v>2503</v>
      </c>
      <c r="AH472" s="1942" t="s">
        <v>2503</v>
      </c>
      <c r="AI472" s="1942" t="s">
        <v>2503</v>
      </c>
      <c r="AJ472" s="2015" t="s">
        <v>2503</v>
      </c>
      <c r="AK472" s="1971"/>
      <c r="AL472" s="1953"/>
      <c r="AM472" s="1980"/>
      <c r="AN472" s="1973"/>
      <c r="AO472" s="4192"/>
      <c r="AP472" s="1838"/>
      <c r="AQ472" s="1893"/>
      <c r="AR472" s="1893"/>
    </row>
    <row r="473" spans="2:44" s="1866" customFormat="1">
      <c r="B473" s="4186"/>
      <c r="C473" s="4189"/>
      <c r="D473" s="1981" t="s">
        <v>2489</v>
      </c>
      <c r="E473" s="1946"/>
      <c r="F473" s="2007"/>
      <c r="G473" s="1966"/>
      <c r="H473" s="1966"/>
      <c r="I473" s="1966"/>
      <c r="J473" s="1966"/>
      <c r="K473" s="1966"/>
      <c r="L473" s="1966"/>
      <c r="M473" s="1966"/>
      <c r="N473" s="1966"/>
      <c r="O473" s="1966"/>
      <c r="P473" s="1966"/>
      <c r="Q473" s="1966"/>
      <c r="R473" s="1966"/>
      <c r="S473" s="1966"/>
      <c r="T473" s="1966"/>
      <c r="U473" s="1966"/>
      <c r="V473" s="1966"/>
      <c r="W473" s="1966"/>
      <c r="X473" s="1966"/>
      <c r="Y473" s="1966"/>
      <c r="Z473" s="1966"/>
      <c r="AA473" s="1966"/>
      <c r="AB473" s="1966"/>
      <c r="AC473" s="1966"/>
      <c r="AD473" s="1966"/>
      <c r="AE473" s="1966"/>
      <c r="AF473" s="1966"/>
      <c r="AG473" s="1966"/>
      <c r="AH473" s="1966"/>
      <c r="AI473" s="1966"/>
      <c r="AJ473" s="2020"/>
      <c r="AK473" s="1950">
        <f>IF(D473="","",COUNT($F$458:$AJ$458)-AL473)</f>
        <v>0</v>
      </c>
      <c r="AL473" s="1951">
        <f>IF(D473="","",AQ473+AR473)</f>
        <v>0</v>
      </c>
      <c r="AM473" s="1951">
        <f>IF(D473="","",COUNTIF(F473:AJ473,"休"))</f>
        <v>0</v>
      </c>
      <c r="AN473" s="1952" t="str">
        <f>IF(D473="","",IFERROR(ROUND(AM473/AK473,3),""))</f>
        <v/>
      </c>
      <c r="AO473" s="4192"/>
      <c r="AP473" s="1838"/>
      <c r="AQ473" s="1953">
        <f>+COUNTIF(F473:AJ473,"－")</f>
        <v>0</v>
      </c>
      <c r="AR473" s="1953">
        <f>+COUNTIF(F473:AJ473,"外")</f>
        <v>0</v>
      </c>
    </row>
    <row r="474" spans="2:44" s="1866" customFormat="1">
      <c r="B474" s="4186"/>
      <c r="C474" s="4189"/>
      <c r="D474" s="1838"/>
      <c r="E474" s="1975"/>
      <c r="F474" s="1955"/>
      <c r="G474" s="1956"/>
      <c r="H474" s="1956"/>
      <c r="I474" s="1956"/>
      <c r="J474" s="1956"/>
      <c r="K474" s="1956"/>
      <c r="L474" s="1956"/>
      <c r="M474" s="1956"/>
      <c r="N474" s="1956"/>
      <c r="O474" s="1956"/>
      <c r="P474" s="1956"/>
      <c r="Q474" s="1956"/>
      <c r="R474" s="1956"/>
      <c r="S474" s="1956"/>
      <c r="T474" s="1956"/>
      <c r="U474" s="1956"/>
      <c r="V474" s="1956"/>
      <c r="W474" s="1956"/>
      <c r="X474" s="1956"/>
      <c r="Y474" s="1956"/>
      <c r="Z474" s="1956"/>
      <c r="AA474" s="1956"/>
      <c r="AB474" s="1956"/>
      <c r="AC474" s="1956"/>
      <c r="AD474" s="1956"/>
      <c r="AE474" s="1956"/>
      <c r="AF474" s="1956"/>
      <c r="AG474" s="1956"/>
      <c r="AH474" s="1956"/>
      <c r="AI474" s="1956"/>
      <c r="AJ474" s="2000"/>
      <c r="AK474" s="1950" t="str">
        <f t="shared" ref="AK474:AK476" si="327">IF(D474="","",COUNT($F$458:$AJ$458)-AL474)</f>
        <v/>
      </c>
      <c r="AL474" s="1951" t="str">
        <f t="shared" ref="AL474:AL476" si="328">IF(D474="","",AQ474+AR474)</f>
        <v/>
      </c>
      <c r="AM474" s="1951" t="str">
        <f t="shared" ref="AM474:AM476" si="329">IF(D474="","",COUNTIF(F474:AJ474,"休"))</f>
        <v/>
      </c>
      <c r="AN474" s="1952" t="str">
        <f t="shared" ref="AN474:AN476" si="330">IF(D474="","",IFERROR(ROUND(AM474/AK474,3),""))</f>
        <v/>
      </c>
      <c r="AO474" s="4192"/>
      <c r="AP474" s="1838"/>
      <c r="AQ474" s="1953">
        <f>+COUNTIF(F474:AJ474,"－")</f>
        <v>0</v>
      </c>
      <c r="AR474" s="1953">
        <f>+COUNTIF(F474:AJ474,"外")</f>
        <v>0</v>
      </c>
    </row>
    <row r="475" spans="2:44" s="1866" customFormat="1">
      <c r="B475" s="4186"/>
      <c r="C475" s="4189"/>
      <c r="D475" s="1983"/>
      <c r="E475" s="1975"/>
      <c r="F475" s="1955"/>
      <c r="G475" s="1956"/>
      <c r="H475" s="1956"/>
      <c r="I475" s="1956"/>
      <c r="J475" s="1956"/>
      <c r="K475" s="1956"/>
      <c r="L475" s="1956"/>
      <c r="M475" s="1956"/>
      <c r="N475" s="1956"/>
      <c r="O475" s="1956"/>
      <c r="P475" s="1956"/>
      <c r="Q475" s="1956"/>
      <c r="R475" s="1956"/>
      <c r="S475" s="1956"/>
      <c r="T475" s="1956"/>
      <c r="U475" s="1956"/>
      <c r="V475" s="1956"/>
      <c r="W475" s="1956"/>
      <c r="X475" s="1956"/>
      <c r="Y475" s="1956"/>
      <c r="Z475" s="1956"/>
      <c r="AA475" s="1956"/>
      <c r="AB475" s="1956"/>
      <c r="AC475" s="1956"/>
      <c r="AD475" s="1956"/>
      <c r="AE475" s="1956"/>
      <c r="AF475" s="1956"/>
      <c r="AG475" s="1956"/>
      <c r="AH475" s="1956"/>
      <c r="AI475" s="1956"/>
      <c r="AJ475" s="2000"/>
      <c r="AK475" s="1950" t="str">
        <f t="shared" si="327"/>
        <v/>
      </c>
      <c r="AL475" s="1951" t="str">
        <f t="shared" si="328"/>
        <v/>
      </c>
      <c r="AM475" s="1951" t="str">
        <f t="shared" si="329"/>
        <v/>
      </c>
      <c r="AN475" s="1952" t="str">
        <f t="shared" si="330"/>
        <v/>
      </c>
      <c r="AO475" s="4192"/>
      <c r="AP475" s="1838"/>
      <c r="AQ475" s="1953">
        <f>+COUNTIF(F475:AJ475,"－")</f>
        <v>0</v>
      </c>
      <c r="AR475" s="1953">
        <f>+COUNTIF(F475:AJ475,"外")</f>
        <v>0</v>
      </c>
    </row>
    <row r="476" spans="2:44" s="1866" customFormat="1" ht="13.8" thickBot="1">
      <c r="B476" s="4187"/>
      <c r="C476" s="4190"/>
      <c r="D476" s="1976"/>
      <c r="E476" s="1977"/>
      <c r="F476" s="2018"/>
      <c r="G476" s="2008"/>
      <c r="H476" s="2008"/>
      <c r="I476" s="2008"/>
      <c r="J476" s="2008"/>
      <c r="K476" s="2008"/>
      <c r="L476" s="2008"/>
      <c r="M476" s="2008"/>
      <c r="N476" s="2008"/>
      <c r="O476" s="2008"/>
      <c r="P476" s="2008"/>
      <c r="Q476" s="2008"/>
      <c r="R476" s="2008"/>
      <c r="S476" s="2008"/>
      <c r="T476" s="2008"/>
      <c r="U476" s="2008"/>
      <c r="V476" s="2008"/>
      <c r="W476" s="2008"/>
      <c r="X476" s="2008"/>
      <c r="Y476" s="2008"/>
      <c r="Z476" s="2008"/>
      <c r="AA476" s="2008"/>
      <c r="AB476" s="2008"/>
      <c r="AC476" s="2008"/>
      <c r="AD476" s="2008"/>
      <c r="AE476" s="2008"/>
      <c r="AF476" s="2008"/>
      <c r="AG476" s="2008"/>
      <c r="AH476" s="2008"/>
      <c r="AI476" s="2008"/>
      <c r="AJ476" s="2019"/>
      <c r="AK476" s="1986" t="str">
        <f t="shared" si="327"/>
        <v/>
      </c>
      <c r="AL476" s="1968" t="str">
        <f t="shared" si="328"/>
        <v/>
      </c>
      <c r="AM476" s="1968" t="str">
        <f t="shared" si="329"/>
        <v/>
      </c>
      <c r="AN476" s="1952" t="str">
        <f t="shared" si="330"/>
        <v/>
      </c>
      <c r="AO476" s="4193"/>
      <c r="AP476" s="1838"/>
      <c r="AQ476" s="1953">
        <f>+COUNTIF(F476:AJ476,"－")</f>
        <v>0</v>
      </c>
      <c r="AR476" s="1953">
        <f>+COUNTIF(F476:AJ476,"外")</f>
        <v>0</v>
      </c>
    </row>
    <row r="477" spans="2:44" s="1866" customFormat="1" ht="13.8" thickBot="1">
      <c r="B477" s="1988"/>
      <c r="C477" s="1989"/>
      <c r="D477" s="1983"/>
      <c r="E477" s="1854"/>
      <c r="F477" s="1949"/>
      <c r="G477" s="1949"/>
      <c r="H477" s="1949"/>
      <c r="I477" s="1949"/>
      <c r="J477" s="1949"/>
      <c r="K477" s="1949"/>
      <c r="L477" s="1949"/>
      <c r="M477" s="1949"/>
      <c r="N477" s="1949"/>
      <c r="O477" s="1949"/>
      <c r="P477" s="1949"/>
      <c r="Q477" s="1949"/>
      <c r="R477" s="1949"/>
      <c r="S477" s="1949"/>
      <c r="T477" s="1949"/>
      <c r="U477" s="1949"/>
      <c r="V477" s="1949"/>
      <c r="W477" s="1949"/>
      <c r="X477" s="1949"/>
      <c r="Y477" s="1949"/>
      <c r="Z477" s="1949"/>
      <c r="AA477" s="1949"/>
      <c r="AB477" s="1949"/>
      <c r="AC477" s="1949"/>
      <c r="AD477" s="1949"/>
      <c r="AE477" s="1949"/>
      <c r="AF477" s="1949"/>
      <c r="AG477" s="1949"/>
      <c r="AH477" s="1949"/>
      <c r="AI477" s="1949"/>
      <c r="AJ477" s="1949"/>
      <c r="AK477" s="1990"/>
      <c r="AL477" s="1991"/>
      <c r="AM477" s="1991"/>
      <c r="AN477" s="1992" t="s">
        <v>2459</v>
      </c>
      <c r="AO477" s="1993" t="e">
        <f>IF(AO461&gt;=0.285,"OK","NG")</f>
        <v>#DIV/0!</v>
      </c>
      <c r="AP477" s="1838"/>
      <c r="AQ477" s="1991"/>
      <c r="AR477" s="1991"/>
    </row>
    <row r="479" spans="2:44" hidden="1">
      <c r="F479" s="1836" t="e">
        <f>YEAR(F482)</f>
        <v>#VALUE!</v>
      </c>
      <c r="G479" s="1836" t="e">
        <f>MONTH(F482)</f>
        <v>#VALUE!</v>
      </c>
    </row>
    <row r="480" spans="2:44">
      <c r="B480" s="4194"/>
      <c r="C480" s="4195"/>
      <c r="D480" s="4196"/>
      <c r="E480" s="1840" t="s">
        <v>2454</v>
      </c>
      <c r="F480" s="4126" t="e">
        <f>F482</f>
        <v>#VALUE!</v>
      </c>
      <c r="G480" s="4088"/>
      <c r="H480" s="4088"/>
      <c r="I480" s="4088"/>
      <c r="J480" s="4088"/>
      <c r="K480" s="4088"/>
      <c r="L480" s="4088"/>
      <c r="M480" s="4088"/>
      <c r="N480" s="4088"/>
      <c r="O480" s="4088"/>
      <c r="P480" s="4088"/>
      <c r="Q480" s="4088"/>
      <c r="R480" s="4088"/>
      <c r="S480" s="4088"/>
      <c r="T480" s="4088"/>
      <c r="U480" s="4088"/>
      <c r="V480" s="4088"/>
      <c r="W480" s="4088"/>
      <c r="X480" s="4088"/>
      <c r="Y480" s="4088"/>
      <c r="Z480" s="4088"/>
      <c r="AA480" s="4088"/>
      <c r="AB480" s="4088"/>
      <c r="AC480" s="4088"/>
      <c r="AD480" s="4088"/>
      <c r="AE480" s="4088"/>
      <c r="AF480" s="4088"/>
      <c r="AG480" s="4088"/>
      <c r="AH480" s="4088"/>
      <c r="AI480" s="4088"/>
      <c r="AJ480" s="4088"/>
      <c r="AK480" s="4203" t="s">
        <v>2496</v>
      </c>
      <c r="AL480" s="4206" t="s">
        <v>2497</v>
      </c>
      <c r="AM480" s="4209" t="s">
        <v>2474</v>
      </c>
      <c r="AN480" s="4157" t="s">
        <v>2498</v>
      </c>
      <c r="AO480" s="4155" t="s">
        <v>2499</v>
      </c>
      <c r="AQ480" s="4181" t="s">
        <v>2500</v>
      </c>
      <c r="AR480" s="4181" t="s">
        <v>2501</v>
      </c>
    </row>
    <row r="481" spans="2:44" hidden="1">
      <c r="B481" s="4197"/>
      <c r="C481" s="4198"/>
      <c r="D481" s="4199"/>
      <c r="E481" s="1884"/>
      <c r="F481" s="1862" t="e">
        <f>DATE($F479,$G479,1)</f>
        <v>#VALUE!</v>
      </c>
      <c r="G481" s="1862" t="e">
        <f t="shared" ref="G481:AJ481" si="331">F481+1</f>
        <v>#VALUE!</v>
      </c>
      <c r="H481" s="1862" t="e">
        <f t="shared" si="331"/>
        <v>#VALUE!</v>
      </c>
      <c r="I481" s="1862" t="e">
        <f t="shared" si="331"/>
        <v>#VALUE!</v>
      </c>
      <c r="J481" s="1862" t="e">
        <f t="shared" si="331"/>
        <v>#VALUE!</v>
      </c>
      <c r="K481" s="1862" t="e">
        <f t="shared" si="331"/>
        <v>#VALUE!</v>
      </c>
      <c r="L481" s="1862" t="e">
        <f t="shared" si="331"/>
        <v>#VALUE!</v>
      </c>
      <c r="M481" s="1862" t="e">
        <f t="shared" si="331"/>
        <v>#VALUE!</v>
      </c>
      <c r="N481" s="1862" t="e">
        <f t="shared" si="331"/>
        <v>#VALUE!</v>
      </c>
      <c r="O481" s="1862" t="e">
        <f t="shared" si="331"/>
        <v>#VALUE!</v>
      </c>
      <c r="P481" s="1862" t="e">
        <f t="shared" si="331"/>
        <v>#VALUE!</v>
      </c>
      <c r="Q481" s="1862" t="e">
        <f t="shared" si="331"/>
        <v>#VALUE!</v>
      </c>
      <c r="R481" s="1862" t="e">
        <f t="shared" si="331"/>
        <v>#VALUE!</v>
      </c>
      <c r="S481" s="1862" t="e">
        <f t="shared" si="331"/>
        <v>#VALUE!</v>
      </c>
      <c r="T481" s="1862" t="e">
        <f t="shared" si="331"/>
        <v>#VALUE!</v>
      </c>
      <c r="U481" s="1862" t="e">
        <f t="shared" si="331"/>
        <v>#VALUE!</v>
      </c>
      <c r="V481" s="1862" t="e">
        <f t="shared" si="331"/>
        <v>#VALUE!</v>
      </c>
      <c r="W481" s="1862" t="e">
        <f t="shared" si="331"/>
        <v>#VALUE!</v>
      </c>
      <c r="X481" s="1862" t="e">
        <f t="shared" si="331"/>
        <v>#VALUE!</v>
      </c>
      <c r="Y481" s="1862" t="e">
        <f t="shared" si="331"/>
        <v>#VALUE!</v>
      </c>
      <c r="Z481" s="1862" t="e">
        <f t="shared" si="331"/>
        <v>#VALUE!</v>
      </c>
      <c r="AA481" s="1862" t="e">
        <f t="shared" si="331"/>
        <v>#VALUE!</v>
      </c>
      <c r="AB481" s="1862" t="e">
        <f t="shared" si="331"/>
        <v>#VALUE!</v>
      </c>
      <c r="AC481" s="1862" t="e">
        <f t="shared" si="331"/>
        <v>#VALUE!</v>
      </c>
      <c r="AD481" s="1862" t="e">
        <f t="shared" si="331"/>
        <v>#VALUE!</v>
      </c>
      <c r="AE481" s="1862" t="e">
        <f t="shared" si="331"/>
        <v>#VALUE!</v>
      </c>
      <c r="AF481" s="1862" t="e">
        <f t="shared" si="331"/>
        <v>#VALUE!</v>
      </c>
      <c r="AG481" s="1862" t="e">
        <f t="shared" si="331"/>
        <v>#VALUE!</v>
      </c>
      <c r="AH481" s="1862" t="e">
        <f t="shared" si="331"/>
        <v>#VALUE!</v>
      </c>
      <c r="AI481" s="1862" t="e">
        <f t="shared" si="331"/>
        <v>#VALUE!</v>
      </c>
      <c r="AJ481" s="1862" t="e">
        <f t="shared" si="331"/>
        <v>#VALUE!</v>
      </c>
      <c r="AK481" s="4204"/>
      <c r="AL481" s="4207"/>
      <c r="AM481" s="4210"/>
      <c r="AN481" s="4157"/>
      <c r="AO481" s="4155"/>
      <c r="AQ481" s="4181"/>
      <c r="AR481" s="4181"/>
    </row>
    <row r="482" spans="2:44">
      <c r="B482" s="4197"/>
      <c r="C482" s="4198"/>
      <c r="D482" s="4199"/>
      <c r="E482" s="1887" t="s">
        <v>2455</v>
      </c>
      <c r="F482" s="1888" t="e">
        <f>IF(EDATE(F457,1)&gt;$F$7,"",EDATE(F457,1))</f>
        <v>#VALUE!</v>
      </c>
      <c r="G482" s="1862" t="e">
        <f t="shared" ref="G482:AJ482" si="332">IF(G481&gt;$F$7,"",IF(F482=EOMONTH(DATE($F479,$G479,1),0),"",IF(F482="","",F482+1)))</f>
        <v>#VALUE!</v>
      </c>
      <c r="H482" s="1862" t="e">
        <f t="shared" si="332"/>
        <v>#VALUE!</v>
      </c>
      <c r="I482" s="1862" t="e">
        <f t="shared" si="332"/>
        <v>#VALUE!</v>
      </c>
      <c r="J482" s="1862" t="e">
        <f t="shared" si="332"/>
        <v>#VALUE!</v>
      </c>
      <c r="K482" s="1862" t="e">
        <f t="shared" si="332"/>
        <v>#VALUE!</v>
      </c>
      <c r="L482" s="1862" t="e">
        <f t="shared" si="332"/>
        <v>#VALUE!</v>
      </c>
      <c r="M482" s="1862" t="e">
        <f t="shared" si="332"/>
        <v>#VALUE!</v>
      </c>
      <c r="N482" s="1862" t="e">
        <f t="shared" si="332"/>
        <v>#VALUE!</v>
      </c>
      <c r="O482" s="1862" t="e">
        <f t="shared" si="332"/>
        <v>#VALUE!</v>
      </c>
      <c r="P482" s="1862" t="e">
        <f t="shared" si="332"/>
        <v>#VALUE!</v>
      </c>
      <c r="Q482" s="1862" t="e">
        <f t="shared" si="332"/>
        <v>#VALUE!</v>
      </c>
      <c r="R482" s="1862" t="e">
        <f t="shared" si="332"/>
        <v>#VALUE!</v>
      </c>
      <c r="S482" s="1862" t="e">
        <f t="shared" si="332"/>
        <v>#VALUE!</v>
      </c>
      <c r="T482" s="1862" t="e">
        <f t="shared" si="332"/>
        <v>#VALUE!</v>
      </c>
      <c r="U482" s="1862" t="e">
        <f t="shared" si="332"/>
        <v>#VALUE!</v>
      </c>
      <c r="V482" s="1862" t="e">
        <f t="shared" si="332"/>
        <v>#VALUE!</v>
      </c>
      <c r="W482" s="1862" t="e">
        <f t="shared" si="332"/>
        <v>#VALUE!</v>
      </c>
      <c r="X482" s="1862" t="e">
        <f t="shared" si="332"/>
        <v>#VALUE!</v>
      </c>
      <c r="Y482" s="1862" t="e">
        <f t="shared" si="332"/>
        <v>#VALUE!</v>
      </c>
      <c r="Z482" s="1862" t="e">
        <f t="shared" si="332"/>
        <v>#VALUE!</v>
      </c>
      <c r="AA482" s="1862" t="e">
        <f t="shared" si="332"/>
        <v>#VALUE!</v>
      </c>
      <c r="AB482" s="1862" t="e">
        <f t="shared" si="332"/>
        <v>#VALUE!</v>
      </c>
      <c r="AC482" s="1862" t="e">
        <f t="shared" si="332"/>
        <v>#VALUE!</v>
      </c>
      <c r="AD482" s="1862" t="e">
        <f t="shared" si="332"/>
        <v>#VALUE!</v>
      </c>
      <c r="AE482" s="1862" t="e">
        <f t="shared" si="332"/>
        <v>#VALUE!</v>
      </c>
      <c r="AF482" s="1862" t="e">
        <f t="shared" si="332"/>
        <v>#VALUE!</v>
      </c>
      <c r="AG482" s="1862" t="e">
        <f t="shared" si="332"/>
        <v>#VALUE!</v>
      </c>
      <c r="AH482" s="1862" t="e">
        <f t="shared" si="332"/>
        <v>#VALUE!</v>
      </c>
      <c r="AI482" s="1862" t="e">
        <f t="shared" si="332"/>
        <v>#VALUE!</v>
      </c>
      <c r="AJ482" s="1862" t="e">
        <f t="shared" si="332"/>
        <v>#VALUE!</v>
      </c>
      <c r="AK482" s="4204"/>
      <c r="AL482" s="4207"/>
      <c r="AM482" s="4210"/>
      <c r="AN482" s="4157"/>
      <c r="AO482" s="4155"/>
      <c r="AQ482" s="4181"/>
      <c r="AR482" s="4181"/>
    </row>
    <row r="483" spans="2:44" s="1866" customFormat="1">
      <c r="B483" s="4200"/>
      <c r="C483" s="4099"/>
      <c r="D483" s="4201"/>
      <c r="E483" s="1889" t="s">
        <v>1184</v>
      </c>
      <c r="F483" s="1865" t="str">
        <f>IFERROR(TEXT(WEEKDAY(+F482),"aaa"),"")</f>
        <v/>
      </c>
      <c r="G483" s="1865" t="str">
        <f t="shared" ref="G483:AJ483" si="333">IFERROR(TEXT(WEEKDAY(+G482),"aaa"),"")</f>
        <v/>
      </c>
      <c r="H483" s="1865" t="str">
        <f t="shared" si="333"/>
        <v/>
      </c>
      <c r="I483" s="1865" t="str">
        <f t="shared" si="333"/>
        <v/>
      </c>
      <c r="J483" s="1865" t="str">
        <f t="shared" si="333"/>
        <v/>
      </c>
      <c r="K483" s="1865" t="str">
        <f t="shared" si="333"/>
        <v/>
      </c>
      <c r="L483" s="1865" t="str">
        <f t="shared" si="333"/>
        <v/>
      </c>
      <c r="M483" s="1865" t="str">
        <f t="shared" si="333"/>
        <v/>
      </c>
      <c r="N483" s="1865" t="str">
        <f t="shared" si="333"/>
        <v/>
      </c>
      <c r="O483" s="1865" t="str">
        <f t="shared" si="333"/>
        <v/>
      </c>
      <c r="P483" s="1865" t="str">
        <f t="shared" si="333"/>
        <v/>
      </c>
      <c r="Q483" s="1865" t="str">
        <f t="shared" si="333"/>
        <v/>
      </c>
      <c r="R483" s="1865" t="str">
        <f t="shared" si="333"/>
        <v/>
      </c>
      <c r="S483" s="1865" t="str">
        <f t="shared" si="333"/>
        <v/>
      </c>
      <c r="T483" s="1865" t="str">
        <f t="shared" si="333"/>
        <v/>
      </c>
      <c r="U483" s="1865" t="str">
        <f t="shared" si="333"/>
        <v/>
      </c>
      <c r="V483" s="1865" t="str">
        <f t="shared" si="333"/>
        <v/>
      </c>
      <c r="W483" s="1865" t="str">
        <f t="shared" si="333"/>
        <v/>
      </c>
      <c r="X483" s="1865" t="str">
        <f t="shared" si="333"/>
        <v/>
      </c>
      <c r="Y483" s="1865" t="str">
        <f t="shared" si="333"/>
        <v/>
      </c>
      <c r="Z483" s="1865" t="str">
        <f t="shared" si="333"/>
        <v/>
      </c>
      <c r="AA483" s="1865" t="str">
        <f t="shared" si="333"/>
        <v/>
      </c>
      <c r="AB483" s="1865" t="str">
        <f t="shared" si="333"/>
        <v/>
      </c>
      <c r="AC483" s="1865" t="str">
        <f t="shared" si="333"/>
        <v/>
      </c>
      <c r="AD483" s="1865" t="str">
        <f t="shared" si="333"/>
        <v/>
      </c>
      <c r="AE483" s="1865" t="str">
        <f t="shared" si="333"/>
        <v/>
      </c>
      <c r="AF483" s="1865" t="str">
        <f t="shared" si="333"/>
        <v/>
      </c>
      <c r="AG483" s="1865" t="str">
        <f t="shared" si="333"/>
        <v/>
      </c>
      <c r="AH483" s="1865" t="str">
        <f t="shared" si="333"/>
        <v/>
      </c>
      <c r="AI483" s="1865" t="str">
        <f t="shared" si="333"/>
        <v/>
      </c>
      <c r="AJ483" s="1865" t="str">
        <f t="shared" si="333"/>
        <v/>
      </c>
      <c r="AK483" s="4204"/>
      <c r="AL483" s="4207"/>
      <c r="AM483" s="4210"/>
      <c r="AN483" s="4157"/>
      <c r="AO483" s="4155"/>
      <c r="AP483" s="1838"/>
      <c r="AQ483" s="4181"/>
      <c r="AR483" s="4181"/>
    </row>
    <row r="484" spans="2:44" s="1866" customFormat="1" ht="21" customHeight="1">
      <c r="B484" s="1994" t="s">
        <v>2502</v>
      </c>
      <c r="C484" s="1995" t="s">
        <v>2471</v>
      </c>
      <c r="D484" s="1939" t="s">
        <v>2472</v>
      </c>
      <c r="E484" s="1940" t="s">
        <v>2458</v>
      </c>
      <c r="F484" s="1941" t="s">
        <v>2503</v>
      </c>
      <c r="G484" s="1942" t="s">
        <v>2503</v>
      </c>
      <c r="H484" s="1942" t="s">
        <v>2503</v>
      </c>
      <c r="I484" s="1942" t="s">
        <v>2503</v>
      </c>
      <c r="J484" s="1942" t="s">
        <v>2503</v>
      </c>
      <c r="K484" s="1942" t="s">
        <v>2503</v>
      </c>
      <c r="L484" s="1942" t="s">
        <v>2503</v>
      </c>
      <c r="M484" s="1942" t="s">
        <v>2503</v>
      </c>
      <c r="N484" s="1942" t="s">
        <v>2503</v>
      </c>
      <c r="O484" s="1942" t="s">
        <v>2503</v>
      </c>
      <c r="P484" s="1942" t="s">
        <v>2503</v>
      </c>
      <c r="Q484" s="1942" t="s">
        <v>2503</v>
      </c>
      <c r="R484" s="1942" t="s">
        <v>2503</v>
      </c>
      <c r="S484" s="1942" t="s">
        <v>2503</v>
      </c>
      <c r="T484" s="1942" t="s">
        <v>2503</v>
      </c>
      <c r="U484" s="1942" t="s">
        <v>2503</v>
      </c>
      <c r="V484" s="1942" t="s">
        <v>2503</v>
      </c>
      <c r="W484" s="1942" t="s">
        <v>2503</v>
      </c>
      <c r="X484" s="1942" t="s">
        <v>2503</v>
      </c>
      <c r="Y484" s="1942" t="s">
        <v>2503</v>
      </c>
      <c r="Z484" s="1942" t="s">
        <v>2503</v>
      </c>
      <c r="AA484" s="1942" t="s">
        <v>2503</v>
      </c>
      <c r="AB484" s="1942" t="s">
        <v>2503</v>
      </c>
      <c r="AC484" s="1942" t="s">
        <v>2503</v>
      </c>
      <c r="AD484" s="1942" t="s">
        <v>2503</v>
      </c>
      <c r="AE484" s="1942" t="s">
        <v>2503</v>
      </c>
      <c r="AF484" s="1942" t="s">
        <v>2503</v>
      </c>
      <c r="AG484" s="1942" t="s">
        <v>2503</v>
      </c>
      <c r="AH484" s="1942" t="s">
        <v>2503</v>
      </c>
      <c r="AI484" s="1942" t="s">
        <v>2503</v>
      </c>
      <c r="AJ484" s="2015" t="s">
        <v>2503</v>
      </c>
      <c r="AK484" s="4205"/>
      <c r="AL484" s="4208"/>
      <c r="AM484" s="4211"/>
      <c r="AN484" s="1944" t="s">
        <v>2484</v>
      </c>
      <c r="AO484" s="1943" t="s">
        <v>2485</v>
      </c>
      <c r="AP484" s="1838"/>
      <c r="AQ484" s="4182"/>
      <c r="AR484" s="4182"/>
    </row>
    <row r="485" spans="2:44" s="1866" customFormat="1" ht="13.5" customHeight="1">
      <c r="B485" s="4185" t="s">
        <v>2486</v>
      </c>
      <c r="C485" s="4188" t="s">
        <v>2487</v>
      </c>
      <c r="D485" s="1945" t="s">
        <v>2488</v>
      </c>
      <c r="E485" s="1946"/>
      <c r="F485" s="2016"/>
      <c r="G485" s="2003"/>
      <c r="H485" s="2003"/>
      <c r="I485" s="2003"/>
      <c r="J485" s="2003"/>
      <c r="K485" s="2003"/>
      <c r="L485" s="2003"/>
      <c r="M485" s="2003"/>
      <c r="N485" s="2003"/>
      <c r="O485" s="2003"/>
      <c r="P485" s="2003"/>
      <c r="Q485" s="2003"/>
      <c r="R485" s="2003"/>
      <c r="S485" s="2003"/>
      <c r="T485" s="2003"/>
      <c r="U485" s="2003"/>
      <c r="V485" s="2003"/>
      <c r="W485" s="2003"/>
      <c r="X485" s="2003"/>
      <c r="Y485" s="2003"/>
      <c r="Z485" s="2003"/>
      <c r="AA485" s="2003"/>
      <c r="AB485" s="2003"/>
      <c r="AC485" s="2003"/>
      <c r="AD485" s="2003"/>
      <c r="AE485" s="2003"/>
      <c r="AF485" s="2003"/>
      <c r="AG485" s="2003"/>
      <c r="AH485" s="2003"/>
      <c r="AI485" s="2003"/>
      <c r="AJ485" s="2017"/>
      <c r="AK485" s="1950">
        <f>IF(D485="","",COUNT($F$482:$AJ$482)-AL485)</f>
        <v>0</v>
      </c>
      <c r="AL485" s="1951">
        <f>IF(D485="","",AQ485+AR485)</f>
        <v>0</v>
      </c>
      <c r="AM485" s="1951">
        <f>IF(D485="","",COUNTIF(F485:AJ485,"休"))</f>
        <v>0</v>
      </c>
      <c r="AN485" s="1952" t="str">
        <f>IF(D485="","",IFERROR(ROUND(AM485/AK485,3),""))</f>
        <v/>
      </c>
      <c r="AO485" s="4191" t="e">
        <f>ROUND(AVERAGE(AN485:AN500),3)</f>
        <v>#DIV/0!</v>
      </c>
      <c r="AP485" s="1838"/>
      <c r="AQ485" s="1953">
        <f>+COUNTIF(F485:AJ485,"－")</f>
        <v>0</v>
      </c>
      <c r="AR485" s="1953">
        <f>+COUNTIF(F485:AJ485,"外")</f>
        <v>0</v>
      </c>
    </row>
    <row r="486" spans="2:44" s="1866" customFormat="1" ht="13.5" customHeight="1">
      <c r="B486" s="4186"/>
      <c r="C486" s="4189"/>
      <c r="D486" s="1954" t="s">
        <v>2489</v>
      </c>
      <c r="E486" s="1946"/>
      <c r="F486" s="1955"/>
      <c r="G486" s="1956"/>
      <c r="H486" s="1956"/>
      <c r="I486" s="1956"/>
      <c r="J486" s="1956"/>
      <c r="K486" s="1956"/>
      <c r="L486" s="1956"/>
      <c r="M486" s="1956"/>
      <c r="N486" s="1956"/>
      <c r="O486" s="1956"/>
      <c r="P486" s="1956"/>
      <c r="Q486" s="1956"/>
      <c r="R486" s="1956"/>
      <c r="S486" s="1956"/>
      <c r="T486" s="1956"/>
      <c r="U486" s="1956"/>
      <c r="V486" s="1956"/>
      <c r="W486" s="1956"/>
      <c r="X486" s="1956"/>
      <c r="Y486" s="1956"/>
      <c r="Z486" s="1956"/>
      <c r="AA486" s="1956"/>
      <c r="AB486" s="1956"/>
      <c r="AC486" s="1956"/>
      <c r="AD486" s="1956"/>
      <c r="AE486" s="1956"/>
      <c r="AF486" s="1956"/>
      <c r="AG486" s="1956"/>
      <c r="AH486" s="1956"/>
      <c r="AI486" s="1956"/>
      <c r="AJ486" s="2000"/>
      <c r="AK486" s="1950">
        <f t="shared" ref="AK486:AK490" si="334">IF(D486="","",COUNT($F$482:$AJ$482)-AL486)</f>
        <v>0</v>
      </c>
      <c r="AL486" s="1951">
        <f t="shared" ref="AL486:AL490" si="335">IF(D486="","",AQ486+AR486)</f>
        <v>0</v>
      </c>
      <c r="AM486" s="1951">
        <f t="shared" ref="AM486:AM490" si="336">IF(D486="","",COUNTIF(F486:AJ486,"休"))</f>
        <v>0</v>
      </c>
      <c r="AN486" s="1952" t="str">
        <f t="shared" ref="AN486:AN490" si="337">IF(D486="","",IFERROR(ROUND(AM486/AK486,3),""))</f>
        <v/>
      </c>
      <c r="AO486" s="4192"/>
      <c r="AP486" s="1838"/>
      <c r="AQ486" s="1953">
        <f>+COUNTIF(F486:AJ486,"－")</f>
        <v>0</v>
      </c>
      <c r="AR486" s="1953">
        <f>+COUNTIF(F486:AJ486,"外")</f>
        <v>0</v>
      </c>
    </row>
    <row r="487" spans="2:44" s="1866" customFormat="1">
      <c r="B487" s="4186"/>
      <c r="C487" s="4189"/>
      <c r="D487" s="1960" t="s">
        <v>2490</v>
      </c>
      <c r="E487" s="1946"/>
      <c r="F487" s="1955"/>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956"/>
      <c r="AB487" s="1956"/>
      <c r="AC487" s="1956"/>
      <c r="AD487" s="1956"/>
      <c r="AE487" s="1956"/>
      <c r="AF487" s="1956"/>
      <c r="AG487" s="1956"/>
      <c r="AH487" s="1956"/>
      <c r="AI487" s="1956"/>
      <c r="AJ487" s="2000"/>
      <c r="AK487" s="1950">
        <f t="shared" si="334"/>
        <v>0</v>
      </c>
      <c r="AL487" s="1951">
        <f t="shared" si="335"/>
        <v>0</v>
      </c>
      <c r="AM487" s="1951">
        <f t="shared" si="336"/>
        <v>0</v>
      </c>
      <c r="AN487" s="1952" t="str">
        <f t="shared" si="337"/>
        <v/>
      </c>
      <c r="AO487" s="4192"/>
      <c r="AP487" s="1838"/>
      <c r="AQ487" s="1953">
        <f>+COUNTIF(F487:AJ487,"－")</f>
        <v>0</v>
      </c>
      <c r="AR487" s="1953">
        <f t="shared" ref="AR487:AR490" si="338">+COUNTIF(F487:AJ487,"外")</f>
        <v>0</v>
      </c>
    </row>
    <row r="488" spans="2:44" s="1866" customFormat="1">
      <c r="B488" s="4186"/>
      <c r="C488" s="4189"/>
      <c r="D488" s="1960" t="s">
        <v>2491</v>
      </c>
      <c r="E488" s="1961"/>
      <c r="F488" s="1955"/>
      <c r="G488" s="1956"/>
      <c r="H488" s="1956"/>
      <c r="I488" s="1956"/>
      <c r="J488" s="1956"/>
      <c r="K488" s="1956"/>
      <c r="L488" s="1956"/>
      <c r="M488" s="1956"/>
      <c r="N488" s="1956"/>
      <c r="O488" s="1956"/>
      <c r="P488" s="1956"/>
      <c r="Q488" s="1956"/>
      <c r="R488" s="1956"/>
      <c r="S488" s="1956"/>
      <c r="T488" s="1956"/>
      <c r="U488" s="1956"/>
      <c r="V488" s="1956"/>
      <c r="W488" s="1956"/>
      <c r="X488" s="1956"/>
      <c r="Y488" s="1956"/>
      <c r="Z488" s="1956"/>
      <c r="AA488" s="1956"/>
      <c r="AB488" s="1956"/>
      <c r="AC488" s="1956"/>
      <c r="AD488" s="1956"/>
      <c r="AE488" s="1956"/>
      <c r="AF488" s="1956"/>
      <c r="AG488" s="1956"/>
      <c r="AH488" s="1956"/>
      <c r="AI488" s="1956"/>
      <c r="AJ488" s="2000"/>
      <c r="AK488" s="1950">
        <f t="shared" si="334"/>
        <v>0</v>
      </c>
      <c r="AL488" s="1951">
        <f t="shared" si="335"/>
        <v>0</v>
      </c>
      <c r="AM488" s="1951">
        <f t="shared" si="336"/>
        <v>0</v>
      </c>
      <c r="AN488" s="1952" t="str">
        <f t="shared" si="337"/>
        <v/>
      </c>
      <c r="AO488" s="4192"/>
      <c r="AP488" s="1838"/>
      <c r="AQ488" s="1953">
        <f>+COUNTIF(F488:AJ488,"－")</f>
        <v>0</v>
      </c>
      <c r="AR488" s="1953">
        <f t="shared" si="338"/>
        <v>0</v>
      </c>
    </row>
    <row r="489" spans="2:44" s="1866" customFormat="1">
      <c r="B489" s="4186"/>
      <c r="C489" s="4189"/>
      <c r="D489" s="1960" t="s">
        <v>2492</v>
      </c>
      <c r="E489" s="1946"/>
      <c r="F489" s="1955"/>
      <c r="G489" s="1956"/>
      <c r="H489" s="1956"/>
      <c r="I489" s="1956"/>
      <c r="J489" s="1956"/>
      <c r="K489" s="1956"/>
      <c r="L489" s="1956"/>
      <c r="M489" s="1956"/>
      <c r="N489" s="1956"/>
      <c r="O489" s="1956"/>
      <c r="P489" s="1956"/>
      <c r="Q489" s="1956"/>
      <c r="R489" s="1956"/>
      <c r="S489" s="1956"/>
      <c r="T489" s="1956"/>
      <c r="U489" s="1956"/>
      <c r="V489" s="1956"/>
      <c r="W489" s="1956"/>
      <c r="X489" s="1956"/>
      <c r="Y489" s="1956"/>
      <c r="Z489" s="1956"/>
      <c r="AA489" s="1956"/>
      <c r="AB489" s="1956"/>
      <c r="AC489" s="1956"/>
      <c r="AD489" s="1956"/>
      <c r="AE489" s="1956"/>
      <c r="AF489" s="1956"/>
      <c r="AG489" s="1956"/>
      <c r="AH489" s="1956"/>
      <c r="AI489" s="1956"/>
      <c r="AJ489" s="2000"/>
      <c r="AK489" s="1950">
        <f t="shared" si="334"/>
        <v>0</v>
      </c>
      <c r="AL489" s="1951">
        <f t="shared" si="335"/>
        <v>0</v>
      </c>
      <c r="AM489" s="1951">
        <f t="shared" si="336"/>
        <v>0</v>
      </c>
      <c r="AN489" s="1952" t="str">
        <f t="shared" si="337"/>
        <v/>
      </c>
      <c r="AO489" s="4192"/>
      <c r="AP489" s="1838"/>
      <c r="AQ489" s="1953">
        <f t="shared" ref="AQ489:AQ490" si="339">+COUNTIF(F489:AJ489,"－")</f>
        <v>0</v>
      </c>
      <c r="AR489" s="1953">
        <f t="shared" si="338"/>
        <v>0</v>
      </c>
    </row>
    <row r="490" spans="2:44" s="1866" customFormat="1">
      <c r="B490" s="4187"/>
      <c r="C490" s="4190"/>
      <c r="D490" s="1962">
        <f>E$29</f>
        <v>0</v>
      </c>
      <c r="E490" s="1963"/>
      <c r="F490" s="2018"/>
      <c r="G490" s="2008"/>
      <c r="H490" s="2008"/>
      <c r="I490" s="2008"/>
      <c r="J490" s="2008"/>
      <c r="K490" s="2008"/>
      <c r="L490" s="2008"/>
      <c r="M490" s="2008"/>
      <c r="N490" s="2008"/>
      <c r="O490" s="2008"/>
      <c r="P490" s="2008"/>
      <c r="Q490" s="2008"/>
      <c r="R490" s="2008"/>
      <c r="S490" s="2008"/>
      <c r="T490" s="2008"/>
      <c r="U490" s="2008"/>
      <c r="V490" s="2008"/>
      <c r="W490" s="2008"/>
      <c r="X490" s="2008"/>
      <c r="Y490" s="2008"/>
      <c r="Z490" s="2008"/>
      <c r="AA490" s="2008"/>
      <c r="AB490" s="2008"/>
      <c r="AC490" s="2008"/>
      <c r="AD490" s="2008"/>
      <c r="AE490" s="2008"/>
      <c r="AF490" s="2008"/>
      <c r="AG490" s="2008"/>
      <c r="AH490" s="2008"/>
      <c r="AI490" s="2008"/>
      <c r="AJ490" s="2019"/>
      <c r="AK490" s="1950">
        <f t="shared" si="334"/>
        <v>0</v>
      </c>
      <c r="AL490" s="1951">
        <f t="shared" si="335"/>
        <v>0</v>
      </c>
      <c r="AM490" s="1968">
        <f t="shared" si="336"/>
        <v>0</v>
      </c>
      <c r="AN490" s="1952" t="str">
        <f t="shared" si="337"/>
        <v/>
      </c>
      <c r="AO490" s="4192"/>
      <c r="AP490" s="1838"/>
      <c r="AQ490" s="1953">
        <f t="shared" si="339"/>
        <v>0</v>
      </c>
      <c r="AR490" s="1953">
        <f t="shared" si="338"/>
        <v>0</v>
      </c>
    </row>
    <row r="491" spans="2:44" s="1866" customFormat="1" ht="14.4">
      <c r="B491" s="4185" t="s">
        <v>2493</v>
      </c>
      <c r="C491" s="4188" t="s">
        <v>2494</v>
      </c>
      <c r="D491" s="1939" t="s">
        <v>2472</v>
      </c>
      <c r="E491" s="1969" t="s">
        <v>2458</v>
      </c>
      <c r="F491" s="1941" t="s">
        <v>2504</v>
      </c>
      <c r="G491" s="1942" t="s">
        <v>2504</v>
      </c>
      <c r="H491" s="1942" t="s">
        <v>2504</v>
      </c>
      <c r="I491" s="1942" t="s">
        <v>2504</v>
      </c>
      <c r="J491" s="1942" t="s">
        <v>2504</v>
      </c>
      <c r="K491" s="1942" t="s">
        <v>2504</v>
      </c>
      <c r="L491" s="1942" t="s">
        <v>2504</v>
      </c>
      <c r="M491" s="1942" t="s">
        <v>2504</v>
      </c>
      <c r="N491" s="1942" t="s">
        <v>2504</v>
      </c>
      <c r="O491" s="1942" t="s">
        <v>2504</v>
      </c>
      <c r="P491" s="1942" t="s">
        <v>2504</v>
      </c>
      <c r="Q491" s="1942" t="s">
        <v>2504</v>
      </c>
      <c r="R491" s="1942" t="s">
        <v>2504</v>
      </c>
      <c r="S491" s="1942" t="s">
        <v>2504</v>
      </c>
      <c r="T491" s="1942" t="s">
        <v>2504</v>
      </c>
      <c r="U491" s="1942" t="s">
        <v>2504</v>
      </c>
      <c r="V491" s="1942" t="s">
        <v>2504</v>
      </c>
      <c r="W491" s="1942" t="s">
        <v>2504</v>
      </c>
      <c r="X491" s="1942" t="s">
        <v>2504</v>
      </c>
      <c r="Y491" s="1942" t="s">
        <v>2504</v>
      </c>
      <c r="Z491" s="1942" t="s">
        <v>2504</v>
      </c>
      <c r="AA491" s="1942" t="s">
        <v>2504</v>
      </c>
      <c r="AB491" s="1942" t="s">
        <v>2504</v>
      </c>
      <c r="AC491" s="1942" t="s">
        <v>2504</v>
      </c>
      <c r="AD491" s="1942" t="s">
        <v>2504</v>
      </c>
      <c r="AE491" s="1942" t="s">
        <v>2504</v>
      </c>
      <c r="AF491" s="1942" t="s">
        <v>2504</v>
      </c>
      <c r="AG491" s="1942" t="s">
        <v>2504</v>
      </c>
      <c r="AH491" s="1942" t="s">
        <v>2504</v>
      </c>
      <c r="AI491" s="1942" t="s">
        <v>2504</v>
      </c>
      <c r="AJ491" s="2015" t="s">
        <v>2504</v>
      </c>
      <c r="AK491" s="1971"/>
      <c r="AL491" s="1953"/>
      <c r="AM491" s="1972"/>
      <c r="AN491" s="1973"/>
      <c r="AO491" s="4192"/>
      <c r="AP491" s="1838"/>
      <c r="AQ491" s="1893"/>
      <c r="AR491" s="1893"/>
    </row>
    <row r="492" spans="2:44" s="1866" customFormat="1">
      <c r="B492" s="4186"/>
      <c r="C492" s="4189"/>
      <c r="D492" s="1974" t="s">
        <v>2488</v>
      </c>
      <c r="E492" s="1946"/>
      <c r="F492" s="2007"/>
      <c r="G492" s="1966"/>
      <c r="H492" s="1966"/>
      <c r="I492" s="1966"/>
      <c r="J492" s="1966"/>
      <c r="K492" s="1966"/>
      <c r="L492" s="1966"/>
      <c r="M492" s="1966"/>
      <c r="N492" s="1966"/>
      <c r="O492" s="1966"/>
      <c r="P492" s="1966"/>
      <c r="Q492" s="1966"/>
      <c r="R492" s="1966"/>
      <c r="S492" s="1966"/>
      <c r="T492" s="1966"/>
      <c r="U492" s="1966"/>
      <c r="V492" s="1966"/>
      <c r="W492" s="1966"/>
      <c r="X492" s="1966"/>
      <c r="Y492" s="1966"/>
      <c r="Z492" s="1966"/>
      <c r="AA492" s="1966"/>
      <c r="AB492" s="1966"/>
      <c r="AC492" s="1966"/>
      <c r="AD492" s="1966"/>
      <c r="AE492" s="1966"/>
      <c r="AF492" s="1966"/>
      <c r="AG492" s="1966"/>
      <c r="AH492" s="1966"/>
      <c r="AI492" s="1966"/>
      <c r="AJ492" s="2020"/>
      <c r="AK492" s="1950">
        <f>IF(D492="","",COUNT($F$482:$AJ$482)-AL492)</f>
        <v>0</v>
      </c>
      <c r="AL492" s="1951">
        <f>IF(D492="","",AQ492+AR492)</f>
        <v>0</v>
      </c>
      <c r="AM492" s="1951">
        <f>IF(D492="","",COUNTIF(F492:AJ492,"休"))</f>
        <v>0</v>
      </c>
      <c r="AN492" s="1952" t="str">
        <f>IF(D492="","",IFERROR(ROUND(AM492/AK492,3),""))</f>
        <v/>
      </c>
      <c r="AO492" s="4192"/>
      <c r="AP492" s="1838"/>
      <c r="AQ492" s="1953">
        <f>+COUNTIF(F492:AJ492,"－")</f>
        <v>0</v>
      </c>
      <c r="AR492" s="1953">
        <f>+COUNTIF(F492:AJ492,"外")</f>
        <v>0</v>
      </c>
    </row>
    <row r="493" spans="2:44" s="1866" customFormat="1">
      <c r="B493" s="4186"/>
      <c r="C493" s="4189"/>
      <c r="D493" s="1954" t="s">
        <v>2489</v>
      </c>
      <c r="E493" s="1975"/>
      <c r="F493" s="1955"/>
      <c r="G493" s="1956"/>
      <c r="H493" s="1956"/>
      <c r="I493" s="1956"/>
      <c r="J493" s="1956"/>
      <c r="K493" s="1956"/>
      <c r="L493" s="1956"/>
      <c r="M493" s="1956"/>
      <c r="N493" s="1956"/>
      <c r="O493" s="1956"/>
      <c r="P493" s="1956"/>
      <c r="Q493" s="1956"/>
      <c r="R493" s="1956"/>
      <c r="S493" s="1956"/>
      <c r="T493" s="1956"/>
      <c r="U493" s="1956"/>
      <c r="V493" s="1956"/>
      <c r="W493" s="1956"/>
      <c r="X493" s="1956"/>
      <c r="Y493" s="1956"/>
      <c r="Z493" s="1956"/>
      <c r="AA493" s="1956"/>
      <c r="AB493" s="1956"/>
      <c r="AC493" s="1956"/>
      <c r="AD493" s="1956"/>
      <c r="AE493" s="1956"/>
      <c r="AF493" s="1956"/>
      <c r="AG493" s="1956"/>
      <c r="AH493" s="1956"/>
      <c r="AI493" s="1956"/>
      <c r="AJ493" s="2000"/>
      <c r="AK493" s="1950">
        <f t="shared" ref="AK493:AK495" si="340">IF(D493="","",COUNT($F$482:$AJ$482)-AL493)</f>
        <v>0</v>
      </c>
      <c r="AL493" s="1951">
        <f t="shared" ref="AL493:AL495" si="341">IF(D493="","",AQ493+AR493)</f>
        <v>0</v>
      </c>
      <c r="AM493" s="1951">
        <f t="shared" ref="AM493:AM495" si="342">IF(D493="","",COUNTIF(F493:AJ493,"休"))</f>
        <v>0</v>
      </c>
      <c r="AN493" s="1952" t="str">
        <f t="shared" ref="AN493:AN495" si="343">IF(D493="","",IFERROR(ROUND(AM493/AK493,3),""))</f>
        <v/>
      </c>
      <c r="AO493" s="4192"/>
      <c r="AP493" s="1838"/>
      <c r="AQ493" s="1953">
        <f>+COUNTIF(F493:AJ493,"－")</f>
        <v>0</v>
      </c>
      <c r="AR493" s="1953">
        <f>+COUNTIF(F493:AJ493,"外")</f>
        <v>0</v>
      </c>
    </row>
    <row r="494" spans="2:44" s="1866" customFormat="1">
      <c r="B494" s="4186"/>
      <c r="C494" s="4189"/>
      <c r="D494" s="1838"/>
      <c r="E494" s="1975"/>
      <c r="F494" s="1955"/>
      <c r="G494" s="1956"/>
      <c r="H494" s="1956"/>
      <c r="I494" s="1956"/>
      <c r="J494" s="1956"/>
      <c r="K494" s="1956"/>
      <c r="L494" s="1956"/>
      <c r="M494" s="1956"/>
      <c r="N494" s="1956"/>
      <c r="O494" s="1956"/>
      <c r="P494" s="1956"/>
      <c r="Q494" s="1956"/>
      <c r="R494" s="1956"/>
      <c r="S494" s="1956"/>
      <c r="T494" s="1956"/>
      <c r="U494" s="1956"/>
      <c r="V494" s="1956"/>
      <c r="W494" s="1956"/>
      <c r="X494" s="1956"/>
      <c r="Y494" s="1956"/>
      <c r="Z494" s="1956"/>
      <c r="AA494" s="1956"/>
      <c r="AB494" s="1956"/>
      <c r="AC494" s="1956"/>
      <c r="AD494" s="1956"/>
      <c r="AE494" s="1956"/>
      <c r="AF494" s="1956"/>
      <c r="AG494" s="1956"/>
      <c r="AH494" s="1956"/>
      <c r="AI494" s="1956"/>
      <c r="AJ494" s="2000"/>
      <c r="AK494" s="1950" t="str">
        <f t="shared" si="340"/>
        <v/>
      </c>
      <c r="AL494" s="1951" t="str">
        <f t="shared" si="341"/>
        <v/>
      </c>
      <c r="AM494" s="1951" t="str">
        <f t="shared" si="342"/>
        <v/>
      </c>
      <c r="AN494" s="1952" t="str">
        <f t="shared" si="343"/>
        <v/>
      </c>
      <c r="AO494" s="4192"/>
      <c r="AP494" s="1838"/>
      <c r="AQ494" s="1953">
        <f>+COUNTIF(F494:AJ494,"－")</f>
        <v>0</v>
      </c>
      <c r="AR494" s="1953">
        <f>+COUNTIF(F494:AJ494,"外")</f>
        <v>0</v>
      </c>
    </row>
    <row r="495" spans="2:44" s="1866" customFormat="1">
      <c r="B495" s="4186"/>
      <c r="C495" s="4190"/>
      <c r="D495" s="1976"/>
      <c r="E495" s="1977"/>
      <c r="F495" s="201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2008"/>
      <c r="AG495" s="2008"/>
      <c r="AH495" s="2008"/>
      <c r="AI495" s="2008"/>
      <c r="AJ495" s="2019"/>
      <c r="AK495" s="1950" t="str">
        <f t="shared" si="340"/>
        <v/>
      </c>
      <c r="AL495" s="1951" t="str">
        <f t="shared" si="341"/>
        <v/>
      </c>
      <c r="AM495" s="1951" t="str">
        <f t="shared" si="342"/>
        <v/>
      </c>
      <c r="AN495" s="1952" t="str">
        <f t="shared" si="343"/>
        <v/>
      </c>
      <c r="AO495" s="4192"/>
      <c r="AP495" s="1838"/>
      <c r="AQ495" s="1953">
        <f>+COUNTIF(F495:AJ495,"－")</f>
        <v>0</v>
      </c>
      <c r="AR495" s="1953">
        <f>+COUNTIF(F495:AJ495,"外")</f>
        <v>0</v>
      </c>
    </row>
    <row r="496" spans="2:44" s="1866" customFormat="1" ht="14.4">
      <c r="B496" s="4186"/>
      <c r="C496" s="4188" t="s">
        <v>2495</v>
      </c>
      <c r="D496" s="1939" t="s">
        <v>2472</v>
      </c>
      <c r="E496" s="1979" t="s">
        <v>2458</v>
      </c>
      <c r="F496" s="1941" t="s">
        <v>2503</v>
      </c>
      <c r="G496" s="1942" t="s">
        <v>2503</v>
      </c>
      <c r="H496" s="1942" t="s">
        <v>2503</v>
      </c>
      <c r="I496" s="1942" t="s">
        <v>2503</v>
      </c>
      <c r="J496" s="1942" t="s">
        <v>2503</v>
      </c>
      <c r="K496" s="1942" t="s">
        <v>2503</v>
      </c>
      <c r="L496" s="1942" t="s">
        <v>2503</v>
      </c>
      <c r="M496" s="1942" t="s">
        <v>2503</v>
      </c>
      <c r="N496" s="1942" t="s">
        <v>2503</v>
      </c>
      <c r="O496" s="1942" t="s">
        <v>2503</v>
      </c>
      <c r="P496" s="1942" t="s">
        <v>2503</v>
      </c>
      <c r="Q496" s="1942" t="s">
        <v>2503</v>
      </c>
      <c r="R496" s="1942" t="s">
        <v>2503</v>
      </c>
      <c r="S496" s="1942" t="s">
        <v>2503</v>
      </c>
      <c r="T496" s="1942" t="s">
        <v>2503</v>
      </c>
      <c r="U496" s="1942" t="s">
        <v>2503</v>
      </c>
      <c r="V496" s="1942" t="s">
        <v>2503</v>
      </c>
      <c r="W496" s="1942" t="s">
        <v>2503</v>
      </c>
      <c r="X496" s="1942" t="s">
        <v>2503</v>
      </c>
      <c r="Y496" s="1942" t="s">
        <v>2503</v>
      </c>
      <c r="Z496" s="1942" t="s">
        <v>2503</v>
      </c>
      <c r="AA496" s="1942" t="s">
        <v>2503</v>
      </c>
      <c r="AB496" s="1942" t="s">
        <v>2503</v>
      </c>
      <c r="AC496" s="1942" t="s">
        <v>2503</v>
      </c>
      <c r="AD496" s="1942" t="s">
        <v>2503</v>
      </c>
      <c r="AE496" s="1942" t="s">
        <v>2503</v>
      </c>
      <c r="AF496" s="1942" t="s">
        <v>2503</v>
      </c>
      <c r="AG496" s="1942" t="s">
        <v>2503</v>
      </c>
      <c r="AH496" s="1942" t="s">
        <v>2503</v>
      </c>
      <c r="AI496" s="1942" t="s">
        <v>2503</v>
      </c>
      <c r="AJ496" s="2015" t="s">
        <v>2503</v>
      </c>
      <c r="AK496" s="1971"/>
      <c r="AL496" s="1953"/>
      <c r="AM496" s="1980"/>
      <c r="AN496" s="1973"/>
      <c r="AO496" s="4192"/>
      <c r="AP496" s="1838"/>
      <c r="AQ496" s="1893"/>
      <c r="AR496" s="1893"/>
    </row>
    <row r="497" spans="2:44" s="1866" customFormat="1">
      <c r="B497" s="4186"/>
      <c r="C497" s="4189"/>
      <c r="D497" s="1981" t="s">
        <v>2489</v>
      </c>
      <c r="E497" s="1946"/>
      <c r="F497" s="2007"/>
      <c r="G497" s="1966"/>
      <c r="H497" s="1966"/>
      <c r="I497" s="1966"/>
      <c r="J497" s="1966"/>
      <c r="K497" s="1966"/>
      <c r="L497" s="1966"/>
      <c r="M497" s="1966"/>
      <c r="N497" s="1966"/>
      <c r="O497" s="1966"/>
      <c r="P497" s="1966"/>
      <c r="Q497" s="1966"/>
      <c r="R497" s="1966"/>
      <c r="S497" s="1966"/>
      <c r="T497" s="1966"/>
      <c r="U497" s="1966"/>
      <c r="V497" s="1966"/>
      <c r="W497" s="1966"/>
      <c r="X497" s="1966"/>
      <c r="Y497" s="1966"/>
      <c r="Z497" s="1966"/>
      <c r="AA497" s="1966"/>
      <c r="AB497" s="1966"/>
      <c r="AC497" s="1966"/>
      <c r="AD497" s="1966"/>
      <c r="AE497" s="1966"/>
      <c r="AF497" s="1966"/>
      <c r="AG497" s="1966"/>
      <c r="AH497" s="1966"/>
      <c r="AI497" s="1966"/>
      <c r="AJ497" s="2020"/>
      <c r="AK497" s="1950">
        <f>IF(D497="","",COUNT($F$482:$AJ$482)-AL497)</f>
        <v>0</v>
      </c>
      <c r="AL497" s="1951">
        <f>IF(D497="","",AQ497+AR497)</f>
        <v>0</v>
      </c>
      <c r="AM497" s="1951">
        <f>IF(D497="","",COUNTIF(F497:AJ497,"休"))</f>
        <v>0</v>
      </c>
      <c r="AN497" s="1952" t="str">
        <f>IF(D497="","",IFERROR(ROUND(AM497/AK497,3),""))</f>
        <v/>
      </c>
      <c r="AO497" s="4192"/>
      <c r="AP497" s="1838"/>
      <c r="AQ497" s="1953">
        <f>+COUNTIF(F497:AJ497,"－")</f>
        <v>0</v>
      </c>
      <c r="AR497" s="1953">
        <f>+COUNTIF(F497:AJ497,"外")</f>
        <v>0</v>
      </c>
    </row>
    <row r="498" spans="2:44" s="1866" customFormat="1">
      <c r="B498" s="4186"/>
      <c r="C498" s="4189"/>
      <c r="D498" s="1838"/>
      <c r="E498" s="1975"/>
      <c r="F498" s="1955"/>
      <c r="G498" s="1956"/>
      <c r="H498" s="1956"/>
      <c r="I498" s="1956"/>
      <c r="J498" s="1956"/>
      <c r="K498" s="1956"/>
      <c r="L498" s="1956"/>
      <c r="M498" s="1956"/>
      <c r="N498" s="1956"/>
      <c r="O498" s="1956"/>
      <c r="P498" s="1956"/>
      <c r="Q498" s="1956"/>
      <c r="R498" s="1956"/>
      <c r="S498" s="1956"/>
      <c r="T498" s="1956"/>
      <c r="U498" s="1956"/>
      <c r="V498" s="1956"/>
      <c r="W498" s="1956"/>
      <c r="X498" s="1956"/>
      <c r="Y498" s="1956"/>
      <c r="Z498" s="1956"/>
      <c r="AA498" s="1956"/>
      <c r="AB498" s="1956"/>
      <c r="AC498" s="1956"/>
      <c r="AD498" s="1956"/>
      <c r="AE498" s="1956"/>
      <c r="AF498" s="1956"/>
      <c r="AG498" s="1956"/>
      <c r="AH498" s="1956"/>
      <c r="AI498" s="1956"/>
      <c r="AJ498" s="2000"/>
      <c r="AK498" s="1950" t="str">
        <f t="shared" ref="AK498:AK500" si="344">IF(D498="","",COUNT($F$482:$AJ$482)-AL498)</f>
        <v/>
      </c>
      <c r="AL498" s="1951" t="str">
        <f t="shared" ref="AL498:AL500" si="345">IF(D498="","",AQ498+AR498)</f>
        <v/>
      </c>
      <c r="AM498" s="1951" t="str">
        <f t="shared" ref="AM498:AM500" si="346">IF(D498="","",COUNTIF(F498:AJ498,"休"))</f>
        <v/>
      </c>
      <c r="AN498" s="1952" t="str">
        <f t="shared" ref="AN498:AN500" si="347">IF(D498="","",IFERROR(ROUND(AM498/AK498,3),""))</f>
        <v/>
      </c>
      <c r="AO498" s="4192"/>
      <c r="AP498" s="1838"/>
      <c r="AQ498" s="1953">
        <f>+COUNTIF(F498:AJ498,"－")</f>
        <v>0</v>
      </c>
      <c r="AR498" s="1953">
        <f>+COUNTIF(F498:AJ498,"外")</f>
        <v>0</v>
      </c>
    </row>
    <row r="499" spans="2:44" s="1866" customFormat="1">
      <c r="B499" s="4186"/>
      <c r="C499" s="4189"/>
      <c r="D499" s="1983"/>
      <c r="E499" s="1975"/>
      <c r="F499" s="1955"/>
      <c r="G499" s="1956"/>
      <c r="H499" s="1956"/>
      <c r="I499" s="1956"/>
      <c r="J499" s="1956"/>
      <c r="K499" s="1956"/>
      <c r="L499" s="1956"/>
      <c r="M499" s="1956"/>
      <c r="N499" s="1956"/>
      <c r="O499" s="1956"/>
      <c r="P499" s="1956"/>
      <c r="Q499" s="1956"/>
      <c r="R499" s="1956"/>
      <c r="S499" s="1956"/>
      <c r="T499" s="1956"/>
      <c r="U499" s="1956"/>
      <c r="V499" s="1956"/>
      <c r="W499" s="1956"/>
      <c r="X499" s="1956"/>
      <c r="Y499" s="1956"/>
      <c r="Z499" s="1956"/>
      <c r="AA499" s="1956"/>
      <c r="AB499" s="1956"/>
      <c r="AC499" s="1956"/>
      <c r="AD499" s="1956"/>
      <c r="AE499" s="1956"/>
      <c r="AF499" s="1956"/>
      <c r="AG499" s="1956"/>
      <c r="AH499" s="1956"/>
      <c r="AI499" s="1956"/>
      <c r="AJ499" s="2000"/>
      <c r="AK499" s="1950" t="str">
        <f t="shared" si="344"/>
        <v/>
      </c>
      <c r="AL499" s="1951" t="str">
        <f t="shared" si="345"/>
        <v/>
      </c>
      <c r="AM499" s="1951" t="str">
        <f t="shared" si="346"/>
        <v/>
      </c>
      <c r="AN499" s="1952" t="str">
        <f t="shared" si="347"/>
        <v/>
      </c>
      <c r="AO499" s="4192"/>
      <c r="AP499" s="1838"/>
      <c r="AQ499" s="1953">
        <f>+COUNTIF(F499:AJ499,"－")</f>
        <v>0</v>
      </c>
      <c r="AR499" s="1953">
        <f>+COUNTIF(F499:AJ499,"外")</f>
        <v>0</v>
      </c>
    </row>
    <row r="500" spans="2:44" s="1866" customFormat="1" ht="13.8" thickBot="1">
      <c r="B500" s="4187"/>
      <c r="C500" s="4190"/>
      <c r="D500" s="1976"/>
      <c r="E500" s="1977"/>
      <c r="F500" s="2018"/>
      <c r="G500" s="2008"/>
      <c r="H500" s="2008"/>
      <c r="I500" s="2008"/>
      <c r="J500" s="2008"/>
      <c r="K500" s="2008"/>
      <c r="L500" s="2008"/>
      <c r="M500" s="2008"/>
      <c r="N500" s="2008"/>
      <c r="O500" s="2008"/>
      <c r="P500" s="2008"/>
      <c r="Q500" s="2008"/>
      <c r="R500" s="2008"/>
      <c r="S500" s="2008"/>
      <c r="T500" s="2008"/>
      <c r="U500" s="2008"/>
      <c r="V500" s="2008"/>
      <c r="W500" s="2008"/>
      <c r="X500" s="2008"/>
      <c r="Y500" s="2008"/>
      <c r="Z500" s="2008"/>
      <c r="AA500" s="2008"/>
      <c r="AB500" s="2008"/>
      <c r="AC500" s="2008"/>
      <c r="AD500" s="2008"/>
      <c r="AE500" s="2008"/>
      <c r="AF500" s="2008"/>
      <c r="AG500" s="2008"/>
      <c r="AH500" s="2008"/>
      <c r="AI500" s="2008"/>
      <c r="AJ500" s="2019"/>
      <c r="AK500" s="1986" t="str">
        <f t="shared" si="344"/>
        <v/>
      </c>
      <c r="AL500" s="1968" t="str">
        <f t="shared" si="345"/>
        <v/>
      </c>
      <c r="AM500" s="1968" t="str">
        <f t="shared" si="346"/>
        <v/>
      </c>
      <c r="AN500" s="1952" t="str">
        <f t="shared" si="347"/>
        <v/>
      </c>
      <c r="AO500" s="4193"/>
      <c r="AP500" s="1838"/>
      <c r="AQ500" s="1953">
        <f>+COUNTIF(F500:AJ500,"－")</f>
        <v>0</v>
      </c>
      <c r="AR500" s="1953">
        <f>+COUNTIF(F500:AJ500,"外")</f>
        <v>0</v>
      </c>
    </row>
    <row r="501" spans="2:44" s="1866" customFormat="1" ht="13.8" thickBot="1">
      <c r="B501" s="1988"/>
      <c r="C501" s="1989"/>
      <c r="D501" s="1983"/>
      <c r="E501" s="1854"/>
      <c r="F501" s="1949"/>
      <c r="G501" s="1949"/>
      <c r="H501" s="1949"/>
      <c r="I501" s="1949"/>
      <c r="J501" s="1949"/>
      <c r="K501" s="1949"/>
      <c r="L501" s="1949"/>
      <c r="M501" s="1949"/>
      <c r="N501" s="1949"/>
      <c r="O501" s="1949"/>
      <c r="P501" s="1949"/>
      <c r="Q501" s="1949"/>
      <c r="R501" s="1949"/>
      <c r="S501" s="1949"/>
      <c r="T501" s="1949"/>
      <c r="U501" s="1949"/>
      <c r="V501" s="1949"/>
      <c r="W501" s="1949"/>
      <c r="X501" s="1949"/>
      <c r="Y501" s="1949"/>
      <c r="Z501" s="1949"/>
      <c r="AA501" s="1949"/>
      <c r="AB501" s="1949"/>
      <c r="AC501" s="1949"/>
      <c r="AD501" s="1949"/>
      <c r="AE501" s="1949"/>
      <c r="AF501" s="1949"/>
      <c r="AG501" s="1949"/>
      <c r="AH501" s="1949"/>
      <c r="AI501" s="1949"/>
      <c r="AJ501" s="1949"/>
      <c r="AK501" s="1990"/>
      <c r="AL501" s="1991"/>
      <c r="AM501" s="1991"/>
      <c r="AN501" s="1992" t="s">
        <v>2459</v>
      </c>
      <c r="AO501" s="1993" t="e">
        <f>IF(AO485&gt;=0.285,"OK","NG")</f>
        <v>#DIV/0!</v>
      </c>
      <c r="AP501" s="1838"/>
      <c r="AQ501" s="1991"/>
      <c r="AR501" s="1991"/>
    </row>
    <row r="503" spans="2:44" hidden="1">
      <c r="F503" s="1836" t="e">
        <f>YEAR(F506)</f>
        <v>#VALUE!</v>
      </c>
      <c r="G503" s="1836" t="e">
        <f>MONTH(F506)</f>
        <v>#VALUE!</v>
      </c>
    </row>
    <row r="504" spans="2:44">
      <c r="B504" s="4194"/>
      <c r="C504" s="4195"/>
      <c r="D504" s="4196"/>
      <c r="E504" s="1840" t="s">
        <v>2454</v>
      </c>
      <c r="F504" s="4126" t="e">
        <f>F506</f>
        <v>#VALUE!</v>
      </c>
      <c r="G504" s="4088"/>
      <c r="H504" s="4088"/>
      <c r="I504" s="4088"/>
      <c r="J504" s="4088"/>
      <c r="K504" s="4088"/>
      <c r="L504" s="4088"/>
      <c r="M504" s="4088"/>
      <c r="N504" s="4088"/>
      <c r="O504" s="4088"/>
      <c r="P504" s="4088"/>
      <c r="Q504" s="4088"/>
      <c r="R504" s="4088"/>
      <c r="S504" s="4088"/>
      <c r="T504" s="4088"/>
      <c r="U504" s="4088"/>
      <c r="V504" s="4088"/>
      <c r="W504" s="4088"/>
      <c r="X504" s="4088"/>
      <c r="Y504" s="4088"/>
      <c r="Z504" s="4088"/>
      <c r="AA504" s="4088"/>
      <c r="AB504" s="4088"/>
      <c r="AC504" s="4088"/>
      <c r="AD504" s="4088"/>
      <c r="AE504" s="4088"/>
      <c r="AF504" s="4088"/>
      <c r="AG504" s="4088"/>
      <c r="AH504" s="4088"/>
      <c r="AI504" s="4088"/>
      <c r="AJ504" s="4088"/>
      <c r="AK504" s="4203" t="s">
        <v>2496</v>
      </c>
      <c r="AL504" s="4206" t="s">
        <v>2497</v>
      </c>
      <c r="AM504" s="4209" t="s">
        <v>2474</v>
      </c>
      <c r="AN504" s="4157" t="s">
        <v>2498</v>
      </c>
      <c r="AO504" s="4155" t="s">
        <v>2499</v>
      </c>
      <c r="AQ504" s="4181" t="s">
        <v>2500</v>
      </c>
      <c r="AR504" s="4181" t="s">
        <v>2501</v>
      </c>
    </row>
    <row r="505" spans="2:44" hidden="1">
      <c r="B505" s="4197"/>
      <c r="C505" s="4198"/>
      <c r="D505" s="4199"/>
      <c r="E505" s="1884"/>
      <c r="F505" s="1862" t="e">
        <f>DATE($F503,$G503,1)</f>
        <v>#VALUE!</v>
      </c>
      <c r="G505" s="1862" t="e">
        <f t="shared" ref="G505:AJ505" si="348">F505+1</f>
        <v>#VALUE!</v>
      </c>
      <c r="H505" s="1862" t="e">
        <f t="shared" si="348"/>
        <v>#VALUE!</v>
      </c>
      <c r="I505" s="1862" t="e">
        <f t="shared" si="348"/>
        <v>#VALUE!</v>
      </c>
      <c r="J505" s="1862" t="e">
        <f t="shared" si="348"/>
        <v>#VALUE!</v>
      </c>
      <c r="K505" s="1862" t="e">
        <f t="shared" si="348"/>
        <v>#VALUE!</v>
      </c>
      <c r="L505" s="1862" t="e">
        <f t="shared" si="348"/>
        <v>#VALUE!</v>
      </c>
      <c r="M505" s="1862" t="e">
        <f t="shared" si="348"/>
        <v>#VALUE!</v>
      </c>
      <c r="N505" s="1862" t="e">
        <f t="shared" si="348"/>
        <v>#VALUE!</v>
      </c>
      <c r="O505" s="1862" t="e">
        <f t="shared" si="348"/>
        <v>#VALUE!</v>
      </c>
      <c r="P505" s="1862" t="e">
        <f t="shared" si="348"/>
        <v>#VALUE!</v>
      </c>
      <c r="Q505" s="1862" t="e">
        <f t="shared" si="348"/>
        <v>#VALUE!</v>
      </c>
      <c r="R505" s="1862" t="e">
        <f t="shared" si="348"/>
        <v>#VALUE!</v>
      </c>
      <c r="S505" s="1862" t="e">
        <f t="shared" si="348"/>
        <v>#VALUE!</v>
      </c>
      <c r="T505" s="1862" t="e">
        <f t="shared" si="348"/>
        <v>#VALUE!</v>
      </c>
      <c r="U505" s="1862" t="e">
        <f t="shared" si="348"/>
        <v>#VALUE!</v>
      </c>
      <c r="V505" s="1862" t="e">
        <f t="shared" si="348"/>
        <v>#VALUE!</v>
      </c>
      <c r="W505" s="1862" t="e">
        <f t="shared" si="348"/>
        <v>#VALUE!</v>
      </c>
      <c r="X505" s="1862" t="e">
        <f t="shared" si="348"/>
        <v>#VALUE!</v>
      </c>
      <c r="Y505" s="1862" t="e">
        <f t="shared" si="348"/>
        <v>#VALUE!</v>
      </c>
      <c r="Z505" s="1862" t="e">
        <f t="shared" si="348"/>
        <v>#VALUE!</v>
      </c>
      <c r="AA505" s="1862" t="e">
        <f t="shared" si="348"/>
        <v>#VALUE!</v>
      </c>
      <c r="AB505" s="1862" t="e">
        <f t="shared" si="348"/>
        <v>#VALUE!</v>
      </c>
      <c r="AC505" s="1862" t="e">
        <f t="shared" si="348"/>
        <v>#VALUE!</v>
      </c>
      <c r="AD505" s="1862" t="e">
        <f t="shared" si="348"/>
        <v>#VALUE!</v>
      </c>
      <c r="AE505" s="1862" t="e">
        <f t="shared" si="348"/>
        <v>#VALUE!</v>
      </c>
      <c r="AF505" s="1862" t="e">
        <f t="shared" si="348"/>
        <v>#VALUE!</v>
      </c>
      <c r="AG505" s="1862" t="e">
        <f t="shared" si="348"/>
        <v>#VALUE!</v>
      </c>
      <c r="AH505" s="1862" t="e">
        <f t="shared" si="348"/>
        <v>#VALUE!</v>
      </c>
      <c r="AI505" s="1862" t="e">
        <f t="shared" si="348"/>
        <v>#VALUE!</v>
      </c>
      <c r="AJ505" s="1862" t="e">
        <f t="shared" si="348"/>
        <v>#VALUE!</v>
      </c>
      <c r="AK505" s="4204"/>
      <c r="AL505" s="4207"/>
      <c r="AM505" s="4210"/>
      <c r="AN505" s="4157"/>
      <c r="AO505" s="4155"/>
      <c r="AQ505" s="4181"/>
      <c r="AR505" s="4181"/>
    </row>
    <row r="506" spans="2:44">
      <c r="B506" s="4197"/>
      <c r="C506" s="4198"/>
      <c r="D506" s="4199"/>
      <c r="E506" s="1887" t="s">
        <v>2455</v>
      </c>
      <c r="F506" s="1888" t="e">
        <f>IF(EDATE(F481,1)&gt;$F$7,"",EDATE(F481,1))</f>
        <v>#VALUE!</v>
      </c>
      <c r="G506" s="1862" t="e">
        <f t="shared" ref="G506:AJ506" si="349">IF(G505&gt;$F$7,"",IF(F506=EOMONTH(DATE($F503,$G503,1),0),"",IF(F506="","",F506+1)))</f>
        <v>#VALUE!</v>
      </c>
      <c r="H506" s="1862" t="e">
        <f t="shared" si="349"/>
        <v>#VALUE!</v>
      </c>
      <c r="I506" s="1862" t="e">
        <f t="shared" si="349"/>
        <v>#VALUE!</v>
      </c>
      <c r="J506" s="1862" t="e">
        <f t="shared" si="349"/>
        <v>#VALUE!</v>
      </c>
      <c r="K506" s="1862" t="e">
        <f t="shared" si="349"/>
        <v>#VALUE!</v>
      </c>
      <c r="L506" s="1862" t="e">
        <f t="shared" si="349"/>
        <v>#VALUE!</v>
      </c>
      <c r="M506" s="1862" t="e">
        <f t="shared" si="349"/>
        <v>#VALUE!</v>
      </c>
      <c r="N506" s="1862" t="e">
        <f t="shared" si="349"/>
        <v>#VALUE!</v>
      </c>
      <c r="O506" s="1862" t="e">
        <f t="shared" si="349"/>
        <v>#VALUE!</v>
      </c>
      <c r="P506" s="1862" t="e">
        <f t="shared" si="349"/>
        <v>#VALUE!</v>
      </c>
      <c r="Q506" s="1862" t="e">
        <f t="shared" si="349"/>
        <v>#VALUE!</v>
      </c>
      <c r="R506" s="1862" t="e">
        <f t="shared" si="349"/>
        <v>#VALUE!</v>
      </c>
      <c r="S506" s="1862" t="e">
        <f t="shared" si="349"/>
        <v>#VALUE!</v>
      </c>
      <c r="T506" s="1862" t="e">
        <f t="shared" si="349"/>
        <v>#VALUE!</v>
      </c>
      <c r="U506" s="1862" t="e">
        <f t="shared" si="349"/>
        <v>#VALUE!</v>
      </c>
      <c r="V506" s="1862" t="e">
        <f t="shared" si="349"/>
        <v>#VALUE!</v>
      </c>
      <c r="W506" s="1862" t="e">
        <f t="shared" si="349"/>
        <v>#VALUE!</v>
      </c>
      <c r="X506" s="1862" t="e">
        <f t="shared" si="349"/>
        <v>#VALUE!</v>
      </c>
      <c r="Y506" s="1862" t="e">
        <f t="shared" si="349"/>
        <v>#VALUE!</v>
      </c>
      <c r="Z506" s="1862" t="e">
        <f t="shared" si="349"/>
        <v>#VALUE!</v>
      </c>
      <c r="AA506" s="1862" t="e">
        <f t="shared" si="349"/>
        <v>#VALUE!</v>
      </c>
      <c r="AB506" s="1862" t="e">
        <f t="shared" si="349"/>
        <v>#VALUE!</v>
      </c>
      <c r="AC506" s="1862" t="e">
        <f t="shared" si="349"/>
        <v>#VALUE!</v>
      </c>
      <c r="AD506" s="1862" t="e">
        <f t="shared" si="349"/>
        <v>#VALUE!</v>
      </c>
      <c r="AE506" s="1862" t="e">
        <f t="shared" si="349"/>
        <v>#VALUE!</v>
      </c>
      <c r="AF506" s="1862" t="e">
        <f t="shared" si="349"/>
        <v>#VALUE!</v>
      </c>
      <c r="AG506" s="1862" t="e">
        <f t="shared" si="349"/>
        <v>#VALUE!</v>
      </c>
      <c r="AH506" s="1862" t="e">
        <f t="shared" si="349"/>
        <v>#VALUE!</v>
      </c>
      <c r="AI506" s="1862" t="e">
        <f t="shared" si="349"/>
        <v>#VALUE!</v>
      </c>
      <c r="AJ506" s="1862" t="e">
        <f t="shared" si="349"/>
        <v>#VALUE!</v>
      </c>
      <c r="AK506" s="4204"/>
      <c r="AL506" s="4207"/>
      <c r="AM506" s="4210"/>
      <c r="AN506" s="4157"/>
      <c r="AO506" s="4155"/>
      <c r="AQ506" s="4181"/>
      <c r="AR506" s="4181"/>
    </row>
    <row r="507" spans="2:44" s="1866" customFormat="1">
      <c r="B507" s="4200"/>
      <c r="C507" s="4099"/>
      <c r="D507" s="4201"/>
      <c r="E507" s="1889" t="s">
        <v>1184</v>
      </c>
      <c r="F507" s="1865" t="str">
        <f>IFERROR(TEXT(WEEKDAY(+F506),"aaa"),"")</f>
        <v/>
      </c>
      <c r="G507" s="1865" t="str">
        <f t="shared" ref="G507:AJ507" si="350">IFERROR(TEXT(WEEKDAY(+G506),"aaa"),"")</f>
        <v/>
      </c>
      <c r="H507" s="1865" t="str">
        <f t="shared" si="350"/>
        <v/>
      </c>
      <c r="I507" s="1865" t="str">
        <f t="shared" si="350"/>
        <v/>
      </c>
      <c r="J507" s="1865" t="str">
        <f t="shared" si="350"/>
        <v/>
      </c>
      <c r="K507" s="1865" t="str">
        <f t="shared" si="350"/>
        <v/>
      </c>
      <c r="L507" s="1865" t="str">
        <f t="shared" si="350"/>
        <v/>
      </c>
      <c r="M507" s="1865" t="str">
        <f t="shared" si="350"/>
        <v/>
      </c>
      <c r="N507" s="1865" t="str">
        <f t="shared" si="350"/>
        <v/>
      </c>
      <c r="O507" s="1865" t="str">
        <f t="shared" si="350"/>
        <v/>
      </c>
      <c r="P507" s="1865" t="str">
        <f t="shared" si="350"/>
        <v/>
      </c>
      <c r="Q507" s="1865" t="str">
        <f t="shared" si="350"/>
        <v/>
      </c>
      <c r="R507" s="1865" t="str">
        <f t="shared" si="350"/>
        <v/>
      </c>
      <c r="S507" s="1865" t="str">
        <f t="shared" si="350"/>
        <v/>
      </c>
      <c r="T507" s="1865" t="str">
        <f t="shared" si="350"/>
        <v/>
      </c>
      <c r="U507" s="1865" t="str">
        <f t="shared" si="350"/>
        <v/>
      </c>
      <c r="V507" s="1865" t="str">
        <f t="shared" si="350"/>
        <v/>
      </c>
      <c r="W507" s="1865" t="str">
        <f t="shared" si="350"/>
        <v/>
      </c>
      <c r="X507" s="1865" t="str">
        <f t="shared" si="350"/>
        <v/>
      </c>
      <c r="Y507" s="1865" t="str">
        <f t="shared" si="350"/>
        <v/>
      </c>
      <c r="Z507" s="1865" t="str">
        <f t="shared" si="350"/>
        <v/>
      </c>
      <c r="AA507" s="1865" t="str">
        <f t="shared" si="350"/>
        <v/>
      </c>
      <c r="AB507" s="1865" t="str">
        <f t="shared" si="350"/>
        <v/>
      </c>
      <c r="AC507" s="1865" t="str">
        <f t="shared" si="350"/>
        <v/>
      </c>
      <c r="AD507" s="1865" t="str">
        <f t="shared" si="350"/>
        <v/>
      </c>
      <c r="AE507" s="1865" t="str">
        <f t="shared" si="350"/>
        <v/>
      </c>
      <c r="AF507" s="1865" t="str">
        <f t="shared" si="350"/>
        <v/>
      </c>
      <c r="AG507" s="1865" t="str">
        <f t="shared" si="350"/>
        <v/>
      </c>
      <c r="AH507" s="1865" t="str">
        <f t="shared" si="350"/>
        <v/>
      </c>
      <c r="AI507" s="1865" t="str">
        <f t="shared" si="350"/>
        <v/>
      </c>
      <c r="AJ507" s="1865" t="str">
        <f t="shared" si="350"/>
        <v/>
      </c>
      <c r="AK507" s="4204"/>
      <c r="AL507" s="4207"/>
      <c r="AM507" s="4210"/>
      <c r="AN507" s="4157"/>
      <c r="AO507" s="4155"/>
      <c r="AP507" s="1838"/>
      <c r="AQ507" s="4181"/>
      <c r="AR507" s="4181"/>
    </row>
    <row r="508" spans="2:44" s="1866" customFormat="1" ht="21" customHeight="1">
      <c r="B508" s="1994" t="s">
        <v>2502</v>
      </c>
      <c r="C508" s="1995" t="s">
        <v>2471</v>
      </c>
      <c r="D508" s="1939" t="s">
        <v>2472</v>
      </c>
      <c r="E508" s="1940" t="s">
        <v>2458</v>
      </c>
      <c r="F508" s="1941" t="s">
        <v>2503</v>
      </c>
      <c r="G508" s="1942" t="s">
        <v>2503</v>
      </c>
      <c r="H508" s="1942" t="s">
        <v>2503</v>
      </c>
      <c r="I508" s="1942" t="s">
        <v>2503</v>
      </c>
      <c r="J508" s="1942" t="s">
        <v>2503</v>
      </c>
      <c r="K508" s="1942" t="s">
        <v>2503</v>
      </c>
      <c r="L508" s="1942" t="s">
        <v>2503</v>
      </c>
      <c r="M508" s="1942" t="s">
        <v>2503</v>
      </c>
      <c r="N508" s="1942" t="s">
        <v>2503</v>
      </c>
      <c r="O508" s="1942" t="s">
        <v>2503</v>
      </c>
      <c r="P508" s="1942" t="s">
        <v>2503</v>
      </c>
      <c r="Q508" s="1942" t="s">
        <v>2503</v>
      </c>
      <c r="R508" s="1942" t="s">
        <v>2503</v>
      </c>
      <c r="S508" s="1942" t="s">
        <v>2503</v>
      </c>
      <c r="T508" s="1942" t="s">
        <v>2503</v>
      </c>
      <c r="U508" s="1942" t="s">
        <v>2503</v>
      </c>
      <c r="V508" s="1942" t="s">
        <v>2503</v>
      </c>
      <c r="W508" s="1942" t="s">
        <v>2503</v>
      </c>
      <c r="X508" s="1942" t="s">
        <v>2503</v>
      </c>
      <c r="Y508" s="1942" t="s">
        <v>2503</v>
      </c>
      <c r="Z508" s="1942" t="s">
        <v>2503</v>
      </c>
      <c r="AA508" s="1942" t="s">
        <v>2503</v>
      </c>
      <c r="AB508" s="1942" t="s">
        <v>2503</v>
      </c>
      <c r="AC508" s="1942" t="s">
        <v>2503</v>
      </c>
      <c r="AD508" s="1942" t="s">
        <v>2503</v>
      </c>
      <c r="AE508" s="1942" t="s">
        <v>2503</v>
      </c>
      <c r="AF508" s="1942" t="s">
        <v>2503</v>
      </c>
      <c r="AG508" s="1942" t="s">
        <v>2503</v>
      </c>
      <c r="AH508" s="1942" t="s">
        <v>2503</v>
      </c>
      <c r="AI508" s="1942" t="s">
        <v>2503</v>
      </c>
      <c r="AJ508" s="2015" t="s">
        <v>2503</v>
      </c>
      <c r="AK508" s="4205"/>
      <c r="AL508" s="4208"/>
      <c r="AM508" s="4211"/>
      <c r="AN508" s="1944" t="s">
        <v>2484</v>
      </c>
      <c r="AO508" s="1943" t="s">
        <v>2485</v>
      </c>
      <c r="AP508" s="1838"/>
      <c r="AQ508" s="4182"/>
      <c r="AR508" s="4182"/>
    </row>
    <row r="509" spans="2:44" s="1866" customFormat="1" ht="13.5" customHeight="1">
      <c r="B509" s="4185" t="s">
        <v>2486</v>
      </c>
      <c r="C509" s="4188" t="s">
        <v>2487</v>
      </c>
      <c r="D509" s="1945" t="s">
        <v>2488</v>
      </c>
      <c r="E509" s="1946"/>
      <c r="F509" s="2016"/>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2003"/>
      <c r="AH509" s="2003"/>
      <c r="AI509" s="2003"/>
      <c r="AJ509" s="2017"/>
      <c r="AK509" s="1950">
        <f>IF(D509="","",COUNT($F$506:$AJ$506)-AL509)</f>
        <v>0</v>
      </c>
      <c r="AL509" s="1951">
        <f>IF(D509="","",AQ509+AR509)</f>
        <v>0</v>
      </c>
      <c r="AM509" s="1951">
        <f>IF(D509="","",COUNTIF(F509:AJ509,"休"))</f>
        <v>0</v>
      </c>
      <c r="AN509" s="1952" t="str">
        <f>IF(D509="","",IFERROR(ROUND(AM509/AK509,3),""))</f>
        <v/>
      </c>
      <c r="AO509" s="4191" t="e">
        <f>ROUND(AVERAGE(AN509:AN524),3)</f>
        <v>#DIV/0!</v>
      </c>
      <c r="AP509" s="1838"/>
      <c r="AQ509" s="1953">
        <f>+COUNTIF(F509:AJ509,"－")</f>
        <v>0</v>
      </c>
      <c r="AR509" s="1953">
        <f>+COUNTIF(F509:AJ509,"外")</f>
        <v>0</v>
      </c>
    </row>
    <row r="510" spans="2:44" s="1866" customFormat="1" ht="13.5" customHeight="1">
      <c r="B510" s="4186"/>
      <c r="C510" s="4189"/>
      <c r="D510" s="1954" t="s">
        <v>2489</v>
      </c>
      <c r="E510" s="1946"/>
      <c r="F510" s="1955"/>
      <c r="G510" s="1956"/>
      <c r="H510" s="1956"/>
      <c r="I510" s="1956"/>
      <c r="J510" s="1956"/>
      <c r="K510" s="1956"/>
      <c r="L510" s="1956"/>
      <c r="M510" s="1956"/>
      <c r="N510" s="1956"/>
      <c r="O510" s="1956"/>
      <c r="P510" s="1956"/>
      <c r="Q510" s="1956"/>
      <c r="R510" s="1956"/>
      <c r="S510" s="1956"/>
      <c r="T510" s="1956"/>
      <c r="U510" s="1956"/>
      <c r="V510" s="1956"/>
      <c r="W510" s="1956"/>
      <c r="X510" s="1956"/>
      <c r="Y510" s="1956"/>
      <c r="Z510" s="1956"/>
      <c r="AA510" s="1956"/>
      <c r="AB510" s="1956"/>
      <c r="AC510" s="1956"/>
      <c r="AD510" s="1956"/>
      <c r="AE510" s="1956"/>
      <c r="AF510" s="1956"/>
      <c r="AG510" s="1956"/>
      <c r="AH510" s="1956"/>
      <c r="AI510" s="1956"/>
      <c r="AJ510" s="2000"/>
      <c r="AK510" s="1950">
        <f t="shared" ref="AK510:AK514" si="351">IF(D510="","",COUNT($F$506:$AJ$506)-AL510)</f>
        <v>0</v>
      </c>
      <c r="AL510" s="1951">
        <f t="shared" ref="AL510:AL514" si="352">IF(D510="","",AQ510+AR510)</f>
        <v>0</v>
      </c>
      <c r="AM510" s="1951">
        <f t="shared" ref="AM510:AM514" si="353">IF(D510="","",COUNTIF(F510:AJ510,"休"))</f>
        <v>0</v>
      </c>
      <c r="AN510" s="1952" t="str">
        <f t="shared" ref="AN510:AN514" si="354">IF(D510="","",IFERROR(ROUND(AM510/AK510,3),""))</f>
        <v/>
      </c>
      <c r="AO510" s="4192"/>
      <c r="AP510" s="1838"/>
      <c r="AQ510" s="1953">
        <f>+COUNTIF(F510:AJ510,"－")</f>
        <v>0</v>
      </c>
      <c r="AR510" s="1953">
        <f>+COUNTIF(F510:AJ510,"外")</f>
        <v>0</v>
      </c>
    </row>
    <row r="511" spans="2:44" s="1866" customFormat="1">
      <c r="B511" s="4186"/>
      <c r="C511" s="4189"/>
      <c r="D511" s="1960" t="s">
        <v>2490</v>
      </c>
      <c r="E511" s="1946"/>
      <c r="F511" s="1955"/>
      <c r="G511" s="1956"/>
      <c r="H511" s="1956"/>
      <c r="I511" s="1956"/>
      <c r="J511" s="1956"/>
      <c r="K511" s="1956"/>
      <c r="L511" s="1956"/>
      <c r="M511" s="1956"/>
      <c r="N511" s="1956"/>
      <c r="O511" s="1956"/>
      <c r="P511" s="1956"/>
      <c r="Q511" s="1956"/>
      <c r="R511" s="1956"/>
      <c r="S511" s="1956"/>
      <c r="T511" s="1956"/>
      <c r="U511" s="1956"/>
      <c r="V511" s="1956"/>
      <c r="W511" s="1956"/>
      <c r="X511" s="1956"/>
      <c r="Y511" s="1956"/>
      <c r="Z511" s="1956"/>
      <c r="AA511" s="1956"/>
      <c r="AB511" s="1956"/>
      <c r="AC511" s="1956"/>
      <c r="AD511" s="1956"/>
      <c r="AE511" s="1956"/>
      <c r="AF511" s="1956"/>
      <c r="AG511" s="1956"/>
      <c r="AH511" s="1956"/>
      <c r="AI511" s="1956"/>
      <c r="AJ511" s="2000"/>
      <c r="AK511" s="1950">
        <f t="shared" si="351"/>
        <v>0</v>
      </c>
      <c r="AL511" s="1951">
        <f t="shared" si="352"/>
        <v>0</v>
      </c>
      <c r="AM511" s="1951">
        <f t="shared" si="353"/>
        <v>0</v>
      </c>
      <c r="AN511" s="1952" t="str">
        <f t="shared" si="354"/>
        <v/>
      </c>
      <c r="AO511" s="4192"/>
      <c r="AP511" s="1838"/>
      <c r="AQ511" s="1953">
        <f>+COUNTIF(F511:AJ511,"－")</f>
        <v>0</v>
      </c>
      <c r="AR511" s="1953">
        <f t="shared" ref="AR511:AR514" si="355">+COUNTIF(F511:AJ511,"外")</f>
        <v>0</v>
      </c>
    </row>
    <row r="512" spans="2:44" s="1866" customFormat="1">
      <c r="B512" s="4186"/>
      <c r="C512" s="4189"/>
      <c r="D512" s="1960" t="s">
        <v>2491</v>
      </c>
      <c r="E512" s="1961"/>
      <c r="F512" s="1955"/>
      <c r="G512" s="1956"/>
      <c r="H512" s="1956"/>
      <c r="I512" s="1956"/>
      <c r="J512" s="1956"/>
      <c r="K512" s="1956"/>
      <c r="L512" s="1956"/>
      <c r="M512" s="1956"/>
      <c r="N512" s="1956"/>
      <c r="O512" s="1956"/>
      <c r="P512" s="1956"/>
      <c r="Q512" s="1956"/>
      <c r="R512" s="1956"/>
      <c r="S512" s="1956"/>
      <c r="T512" s="1956"/>
      <c r="U512" s="1956"/>
      <c r="V512" s="1956"/>
      <c r="W512" s="1956"/>
      <c r="X512" s="1956"/>
      <c r="Y512" s="1956"/>
      <c r="Z512" s="1956"/>
      <c r="AA512" s="1956"/>
      <c r="AB512" s="1956"/>
      <c r="AC512" s="1956"/>
      <c r="AD512" s="1956"/>
      <c r="AE512" s="1956"/>
      <c r="AF512" s="1956"/>
      <c r="AG512" s="1956"/>
      <c r="AH512" s="1956"/>
      <c r="AI512" s="1956"/>
      <c r="AJ512" s="2000"/>
      <c r="AK512" s="1950">
        <f t="shared" si="351"/>
        <v>0</v>
      </c>
      <c r="AL512" s="1951">
        <f t="shared" si="352"/>
        <v>0</v>
      </c>
      <c r="AM512" s="1951">
        <f t="shared" si="353"/>
        <v>0</v>
      </c>
      <c r="AN512" s="1952" t="str">
        <f t="shared" si="354"/>
        <v/>
      </c>
      <c r="AO512" s="4192"/>
      <c r="AP512" s="1838"/>
      <c r="AQ512" s="1953">
        <f>+COUNTIF(F512:AJ512,"－")</f>
        <v>0</v>
      </c>
      <c r="AR512" s="1953">
        <f t="shared" si="355"/>
        <v>0</v>
      </c>
    </row>
    <row r="513" spans="2:44" s="1866" customFormat="1">
      <c r="B513" s="4186"/>
      <c r="C513" s="4189"/>
      <c r="D513" s="1960" t="s">
        <v>2492</v>
      </c>
      <c r="E513" s="1946"/>
      <c r="F513" s="1955"/>
      <c r="G513" s="1956"/>
      <c r="H513" s="1956"/>
      <c r="I513" s="1956"/>
      <c r="J513" s="1956"/>
      <c r="K513" s="1956"/>
      <c r="L513" s="1956"/>
      <c r="M513" s="1956"/>
      <c r="N513" s="1956"/>
      <c r="O513" s="1956"/>
      <c r="P513" s="1956"/>
      <c r="Q513" s="1956"/>
      <c r="R513" s="1956"/>
      <c r="S513" s="1956"/>
      <c r="T513" s="1956"/>
      <c r="U513" s="1956"/>
      <c r="V513" s="1956"/>
      <c r="W513" s="1956"/>
      <c r="X513" s="1956"/>
      <c r="Y513" s="1956"/>
      <c r="Z513" s="1956"/>
      <c r="AA513" s="1956"/>
      <c r="AB513" s="1956"/>
      <c r="AC513" s="1956"/>
      <c r="AD513" s="1956"/>
      <c r="AE513" s="1956"/>
      <c r="AF513" s="1956"/>
      <c r="AG513" s="1956"/>
      <c r="AH513" s="1956"/>
      <c r="AI513" s="1956"/>
      <c r="AJ513" s="2000"/>
      <c r="AK513" s="1950">
        <f t="shared" si="351"/>
        <v>0</v>
      </c>
      <c r="AL513" s="1951">
        <f t="shared" si="352"/>
        <v>0</v>
      </c>
      <c r="AM513" s="1951">
        <f t="shared" si="353"/>
        <v>0</v>
      </c>
      <c r="AN513" s="1952" t="str">
        <f t="shared" si="354"/>
        <v/>
      </c>
      <c r="AO513" s="4192"/>
      <c r="AP513" s="1838"/>
      <c r="AQ513" s="1953">
        <f t="shared" ref="AQ513:AQ514" si="356">+COUNTIF(F513:AJ513,"－")</f>
        <v>0</v>
      </c>
      <c r="AR513" s="1953">
        <f t="shared" si="355"/>
        <v>0</v>
      </c>
    </row>
    <row r="514" spans="2:44" s="1866" customFormat="1">
      <c r="B514" s="4187"/>
      <c r="C514" s="4190"/>
      <c r="D514" s="1962">
        <f>E$29</f>
        <v>0</v>
      </c>
      <c r="E514" s="1963"/>
      <c r="F514" s="2018"/>
      <c r="G514" s="2008"/>
      <c r="H514" s="2008"/>
      <c r="I514" s="2008"/>
      <c r="J514" s="2008"/>
      <c r="K514" s="2008"/>
      <c r="L514" s="2008"/>
      <c r="M514" s="2008"/>
      <c r="N514" s="2008"/>
      <c r="O514" s="2008"/>
      <c r="P514" s="2008"/>
      <c r="Q514" s="2008"/>
      <c r="R514" s="2008"/>
      <c r="S514" s="2008"/>
      <c r="T514" s="2008"/>
      <c r="U514" s="2008"/>
      <c r="V514" s="2008"/>
      <c r="W514" s="2008"/>
      <c r="X514" s="2008"/>
      <c r="Y514" s="2008"/>
      <c r="Z514" s="2008"/>
      <c r="AA514" s="2008"/>
      <c r="AB514" s="2008"/>
      <c r="AC514" s="2008"/>
      <c r="AD514" s="2008"/>
      <c r="AE514" s="2008"/>
      <c r="AF514" s="2008"/>
      <c r="AG514" s="2008"/>
      <c r="AH514" s="2008"/>
      <c r="AI514" s="2008"/>
      <c r="AJ514" s="2019"/>
      <c r="AK514" s="1950">
        <f t="shared" si="351"/>
        <v>0</v>
      </c>
      <c r="AL514" s="1951">
        <f t="shared" si="352"/>
        <v>0</v>
      </c>
      <c r="AM514" s="1968">
        <f t="shared" si="353"/>
        <v>0</v>
      </c>
      <c r="AN514" s="1952" t="str">
        <f t="shared" si="354"/>
        <v/>
      </c>
      <c r="AO514" s="4192"/>
      <c r="AP514" s="1838"/>
      <c r="AQ514" s="1953">
        <f t="shared" si="356"/>
        <v>0</v>
      </c>
      <c r="AR514" s="1953">
        <f t="shared" si="355"/>
        <v>0</v>
      </c>
    </row>
    <row r="515" spans="2:44" s="1866" customFormat="1" ht="14.4">
      <c r="B515" s="4185" t="s">
        <v>2493</v>
      </c>
      <c r="C515" s="4188" t="s">
        <v>2494</v>
      </c>
      <c r="D515" s="1939" t="s">
        <v>2472</v>
      </c>
      <c r="E515" s="1969" t="s">
        <v>2458</v>
      </c>
      <c r="F515" s="1941" t="s">
        <v>2504</v>
      </c>
      <c r="G515" s="1942" t="s">
        <v>2504</v>
      </c>
      <c r="H515" s="1942" t="s">
        <v>2504</v>
      </c>
      <c r="I515" s="1942" t="s">
        <v>2504</v>
      </c>
      <c r="J515" s="1942" t="s">
        <v>2504</v>
      </c>
      <c r="K515" s="1942" t="s">
        <v>2504</v>
      </c>
      <c r="L515" s="1942" t="s">
        <v>2504</v>
      </c>
      <c r="M515" s="1942" t="s">
        <v>2504</v>
      </c>
      <c r="N515" s="1942" t="s">
        <v>2504</v>
      </c>
      <c r="O515" s="1942" t="s">
        <v>2504</v>
      </c>
      <c r="P515" s="1942" t="s">
        <v>2504</v>
      </c>
      <c r="Q515" s="1942" t="s">
        <v>2504</v>
      </c>
      <c r="R515" s="1942" t="s">
        <v>2504</v>
      </c>
      <c r="S515" s="1942" t="s">
        <v>2504</v>
      </c>
      <c r="T515" s="1942" t="s">
        <v>2504</v>
      </c>
      <c r="U515" s="1942" t="s">
        <v>2504</v>
      </c>
      <c r="V515" s="1942" t="s">
        <v>2504</v>
      </c>
      <c r="W515" s="1942" t="s">
        <v>2504</v>
      </c>
      <c r="X515" s="1942" t="s">
        <v>2504</v>
      </c>
      <c r="Y515" s="1942" t="s">
        <v>2504</v>
      </c>
      <c r="Z515" s="1942" t="s">
        <v>2504</v>
      </c>
      <c r="AA515" s="1942" t="s">
        <v>2504</v>
      </c>
      <c r="AB515" s="1942" t="s">
        <v>2504</v>
      </c>
      <c r="AC515" s="1942" t="s">
        <v>2504</v>
      </c>
      <c r="AD515" s="1942" t="s">
        <v>2504</v>
      </c>
      <c r="AE515" s="1942" t="s">
        <v>2504</v>
      </c>
      <c r="AF515" s="1942" t="s">
        <v>2504</v>
      </c>
      <c r="AG515" s="1942" t="s">
        <v>2504</v>
      </c>
      <c r="AH515" s="1942" t="s">
        <v>2504</v>
      </c>
      <c r="AI515" s="1942" t="s">
        <v>2504</v>
      </c>
      <c r="AJ515" s="2015" t="s">
        <v>2504</v>
      </c>
      <c r="AK515" s="1971"/>
      <c r="AL515" s="1953"/>
      <c r="AM515" s="1972"/>
      <c r="AN515" s="1973"/>
      <c r="AO515" s="4192"/>
      <c r="AP515" s="1838"/>
      <c r="AQ515" s="1893"/>
      <c r="AR515" s="1893"/>
    </row>
    <row r="516" spans="2:44" s="1866" customFormat="1">
      <c r="B516" s="4186"/>
      <c r="C516" s="4189"/>
      <c r="D516" s="1974" t="s">
        <v>2488</v>
      </c>
      <c r="E516" s="1946"/>
      <c r="F516" s="2007"/>
      <c r="G516" s="1966"/>
      <c r="H516" s="1966"/>
      <c r="I516" s="1966"/>
      <c r="J516" s="1966"/>
      <c r="K516" s="1966"/>
      <c r="L516" s="1966"/>
      <c r="M516" s="1966"/>
      <c r="N516" s="1966"/>
      <c r="O516" s="1966"/>
      <c r="P516" s="1966"/>
      <c r="Q516" s="1966"/>
      <c r="R516" s="1966"/>
      <c r="S516" s="1966"/>
      <c r="T516" s="1966"/>
      <c r="U516" s="1966"/>
      <c r="V516" s="1966"/>
      <c r="W516" s="1966"/>
      <c r="X516" s="1966"/>
      <c r="Y516" s="1966"/>
      <c r="Z516" s="1966"/>
      <c r="AA516" s="1966"/>
      <c r="AB516" s="1966"/>
      <c r="AC516" s="1966"/>
      <c r="AD516" s="1966"/>
      <c r="AE516" s="1966"/>
      <c r="AF516" s="1966"/>
      <c r="AG516" s="1966"/>
      <c r="AH516" s="1966"/>
      <c r="AI516" s="1966"/>
      <c r="AJ516" s="2020"/>
      <c r="AK516" s="1950">
        <f>IF(D516="","",COUNT($F$506:$AJ$506)-AL516)</f>
        <v>0</v>
      </c>
      <c r="AL516" s="1951">
        <f>IF(D516="","",AQ516+AR516)</f>
        <v>0</v>
      </c>
      <c r="AM516" s="1951">
        <f>IF(D516="","",COUNTIF(F516:AJ516,"休"))</f>
        <v>0</v>
      </c>
      <c r="AN516" s="1952" t="str">
        <f>IF(D516="","",IFERROR(ROUND(AM516/AK516,3),""))</f>
        <v/>
      </c>
      <c r="AO516" s="4192"/>
      <c r="AP516" s="1838"/>
      <c r="AQ516" s="1953">
        <f>+COUNTIF(F516:AJ516,"－")</f>
        <v>0</v>
      </c>
      <c r="AR516" s="1953">
        <f>+COUNTIF(F516:AJ516,"外")</f>
        <v>0</v>
      </c>
    </row>
    <row r="517" spans="2:44" s="1866" customFormat="1">
      <c r="B517" s="4186"/>
      <c r="C517" s="4189"/>
      <c r="D517" s="1954" t="s">
        <v>2489</v>
      </c>
      <c r="E517" s="1975"/>
      <c r="F517" s="1955"/>
      <c r="G517" s="1956"/>
      <c r="H517" s="1956"/>
      <c r="I517" s="1956"/>
      <c r="J517" s="1956"/>
      <c r="K517" s="1956"/>
      <c r="L517" s="1956"/>
      <c r="M517" s="1956"/>
      <c r="N517" s="1956"/>
      <c r="O517" s="1956"/>
      <c r="P517" s="1956"/>
      <c r="Q517" s="1956"/>
      <c r="R517" s="1956"/>
      <c r="S517" s="1956"/>
      <c r="T517" s="1956"/>
      <c r="U517" s="1956"/>
      <c r="V517" s="1956"/>
      <c r="W517" s="1956"/>
      <c r="X517" s="1956"/>
      <c r="Y517" s="1956"/>
      <c r="Z517" s="1956"/>
      <c r="AA517" s="1956"/>
      <c r="AB517" s="1956"/>
      <c r="AC517" s="1956"/>
      <c r="AD517" s="1956"/>
      <c r="AE517" s="1956"/>
      <c r="AF517" s="1956"/>
      <c r="AG517" s="1956"/>
      <c r="AH517" s="1956"/>
      <c r="AI517" s="1956"/>
      <c r="AJ517" s="2000"/>
      <c r="AK517" s="1950">
        <f t="shared" ref="AK517:AK519" si="357">IF(D517="","",COUNT($F$506:$AJ$506)-AL517)</f>
        <v>0</v>
      </c>
      <c r="AL517" s="1951">
        <f t="shared" ref="AL517:AL519" si="358">IF(D517="","",AQ517+AR517)</f>
        <v>0</v>
      </c>
      <c r="AM517" s="1951">
        <f t="shared" ref="AM517:AM519" si="359">IF(D517="","",COUNTIF(F517:AJ517,"休"))</f>
        <v>0</v>
      </c>
      <c r="AN517" s="1952" t="str">
        <f t="shared" ref="AN517:AN519" si="360">IF(D517="","",IFERROR(ROUND(AM517/AK517,3),""))</f>
        <v/>
      </c>
      <c r="AO517" s="4192"/>
      <c r="AP517" s="1838"/>
      <c r="AQ517" s="1953">
        <f>+COUNTIF(F517:AJ517,"－")</f>
        <v>0</v>
      </c>
      <c r="AR517" s="1953">
        <f>+COUNTIF(F517:AJ517,"外")</f>
        <v>0</v>
      </c>
    </row>
    <row r="518" spans="2:44" s="1866" customFormat="1">
      <c r="B518" s="4186"/>
      <c r="C518" s="4189"/>
      <c r="D518" s="1838"/>
      <c r="E518" s="1975"/>
      <c r="F518" s="1955"/>
      <c r="G518" s="1956"/>
      <c r="H518" s="1956"/>
      <c r="I518" s="1956"/>
      <c r="J518" s="1956"/>
      <c r="K518" s="1956"/>
      <c r="L518" s="1956"/>
      <c r="M518" s="1956"/>
      <c r="N518" s="1956"/>
      <c r="O518" s="1956"/>
      <c r="P518" s="1956"/>
      <c r="Q518" s="1956"/>
      <c r="R518" s="1956"/>
      <c r="S518" s="1956"/>
      <c r="T518" s="1956"/>
      <c r="U518" s="1956"/>
      <c r="V518" s="1956"/>
      <c r="W518" s="1956"/>
      <c r="X518" s="1956"/>
      <c r="Y518" s="1956"/>
      <c r="Z518" s="1956"/>
      <c r="AA518" s="1956"/>
      <c r="AB518" s="1956"/>
      <c r="AC518" s="1956"/>
      <c r="AD518" s="1956"/>
      <c r="AE518" s="1956"/>
      <c r="AF518" s="1956"/>
      <c r="AG518" s="1956"/>
      <c r="AH518" s="1956"/>
      <c r="AI518" s="1956"/>
      <c r="AJ518" s="2000"/>
      <c r="AK518" s="1950" t="str">
        <f t="shared" si="357"/>
        <v/>
      </c>
      <c r="AL518" s="1951" t="str">
        <f t="shared" si="358"/>
        <v/>
      </c>
      <c r="AM518" s="1951" t="str">
        <f t="shared" si="359"/>
        <v/>
      </c>
      <c r="AN518" s="1952" t="str">
        <f t="shared" si="360"/>
        <v/>
      </c>
      <c r="AO518" s="4192"/>
      <c r="AP518" s="1838"/>
      <c r="AQ518" s="1953">
        <f>+COUNTIF(F518:AJ518,"－")</f>
        <v>0</v>
      </c>
      <c r="AR518" s="1953">
        <f>+COUNTIF(F518:AJ518,"外")</f>
        <v>0</v>
      </c>
    </row>
    <row r="519" spans="2:44" s="1866" customFormat="1">
      <c r="B519" s="4186"/>
      <c r="C519" s="4190"/>
      <c r="D519" s="1976"/>
      <c r="E519" s="1977"/>
      <c r="F519" s="2018"/>
      <c r="G519" s="2008"/>
      <c r="H519" s="2008"/>
      <c r="I519" s="2008"/>
      <c r="J519" s="2008"/>
      <c r="K519" s="2008"/>
      <c r="L519" s="2008"/>
      <c r="M519" s="2008"/>
      <c r="N519" s="2008"/>
      <c r="O519" s="2008"/>
      <c r="P519" s="2008"/>
      <c r="Q519" s="2008"/>
      <c r="R519" s="2008"/>
      <c r="S519" s="2008"/>
      <c r="T519" s="2008"/>
      <c r="U519" s="2008"/>
      <c r="V519" s="2008"/>
      <c r="W519" s="2008"/>
      <c r="X519" s="2008"/>
      <c r="Y519" s="2008"/>
      <c r="Z519" s="2008"/>
      <c r="AA519" s="2008"/>
      <c r="AB519" s="2008"/>
      <c r="AC519" s="2008"/>
      <c r="AD519" s="2008"/>
      <c r="AE519" s="2008"/>
      <c r="AF519" s="2008"/>
      <c r="AG519" s="2008"/>
      <c r="AH519" s="2008"/>
      <c r="AI519" s="2008"/>
      <c r="AJ519" s="2019"/>
      <c r="AK519" s="1950" t="str">
        <f t="shared" si="357"/>
        <v/>
      </c>
      <c r="AL519" s="1951" t="str">
        <f t="shared" si="358"/>
        <v/>
      </c>
      <c r="AM519" s="1951" t="str">
        <f t="shared" si="359"/>
        <v/>
      </c>
      <c r="AN519" s="1952" t="str">
        <f t="shared" si="360"/>
        <v/>
      </c>
      <c r="AO519" s="4192"/>
      <c r="AP519" s="1838"/>
      <c r="AQ519" s="1953">
        <f>+COUNTIF(F519:AJ519,"－")</f>
        <v>0</v>
      </c>
      <c r="AR519" s="1953">
        <f>+COUNTIF(F519:AJ519,"外")</f>
        <v>0</v>
      </c>
    </row>
    <row r="520" spans="2:44" s="1866" customFormat="1" ht="14.4">
      <c r="B520" s="4186"/>
      <c r="C520" s="4188" t="s">
        <v>2495</v>
      </c>
      <c r="D520" s="1939" t="s">
        <v>2472</v>
      </c>
      <c r="E520" s="1979" t="s">
        <v>2458</v>
      </c>
      <c r="F520" s="1941" t="s">
        <v>2503</v>
      </c>
      <c r="G520" s="1942" t="s">
        <v>2503</v>
      </c>
      <c r="H520" s="1942" t="s">
        <v>2503</v>
      </c>
      <c r="I520" s="1942" t="s">
        <v>2503</v>
      </c>
      <c r="J520" s="1942" t="s">
        <v>2503</v>
      </c>
      <c r="K520" s="1942" t="s">
        <v>2503</v>
      </c>
      <c r="L520" s="1942" t="s">
        <v>2503</v>
      </c>
      <c r="M520" s="1942" t="s">
        <v>2503</v>
      </c>
      <c r="N520" s="1942" t="s">
        <v>2503</v>
      </c>
      <c r="O520" s="1942" t="s">
        <v>2503</v>
      </c>
      <c r="P520" s="1942" t="s">
        <v>2503</v>
      </c>
      <c r="Q520" s="1942" t="s">
        <v>2503</v>
      </c>
      <c r="R520" s="1942" t="s">
        <v>2503</v>
      </c>
      <c r="S520" s="1942" t="s">
        <v>2503</v>
      </c>
      <c r="T520" s="1942" t="s">
        <v>2503</v>
      </c>
      <c r="U520" s="1942" t="s">
        <v>2503</v>
      </c>
      <c r="V520" s="1942" t="s">
        <v>2503</v>
      </c>
      <c r="W520" s="1942" t="s">
        <v>2503</v>
      </c>
      <c r="X520" s="1942" t="s">
        <v>2503</v>
      </c>
      <c r="Y520" s="1942" t="s">
        <v>2503</v>
      </c>
      <c r="Z520" s="1942" t="s">
        <v>2503</v>
      </c>
      <c r="AA520" s="1942" t="s">
        <v>2503</v>
      </c>
      <c r="AB520" s="1942" t="s">
        <v>2503</v>
      </c>
      <c r="AC520" s="1942" t="s">
        <v>2503</v>
      </c>
      <c r="AD520" s="1942" t="s">
        <v>2503</v>
      </c>
      <c r="AE520" s="1942" t="s">
        <v>2503</v>
      </c>
      <c r="AF520" s="1942" t="s">
        <v>2503</v>
      </c>
      <c r="AG520" s="1942" t="s">
        <v>2503</v>
      </c>
      <c r="AH520" s="1942" t="s">
        <v>2503</v>
      </c>
      <c r="AI520" s="1942" t="s">
        <v>2503</v>
      </c>
      <c r="AJ520" s="2015" t="s">
        <v>2503</v>
      </c>
      <c r="AK520" s="1971"/>
      <c r="AL520" s="1953"/>
      <c r="AM520" s="1980"/>
      <c r="AN520" s="1973"/>
      <c r="AO520" s="4192"/>
      <c r="AP520" s="1838"/>
      <c r="AQ520" s="1893"/>
      <c r="AR520" s="1893"/>
    </row>
    <row r="521" spans="2:44" s="1866" customFormat="1">
      <c r="B521" s="4186"/>
      <c r="C521" s="4189"/>
      <c r="D521" s="1981" t="s">
        <v>2489</v>
      </c>
      <c r="E521" s="1946"/>
      <c r="F521" s="2007"/>
      <c r="G521" s="1966"/>
      <c r="H521" s="1966"/>
      <c r="I521" s="1966"/>
      <c r="J521" s="1966"/>
      <c r="K521" s="1966"/>
      <c r="L521" s="1966"/>
      <c r="M521" s="1966"/>
      <c r="N521" s="1966"/>
      <c r="O521" s="1966"/>
      <c r="P521" s="1966"/>
      <c r="Q521" s="1966"/>
      <c r="R521" s="1966"/>
      <c r="S521" s="1966"/>
      <c r="T521" s="1966"/>
      <c r="U521" s="1966"/>
      <c r="V521" s="1966"/>
      <c r="W521" s="1966"/>
      <c r="X521" s="1966"/>
      <c r="Y521" s="1966"/>
      <c r="Z521" s="1966"/>
      <c r="AA521" s="1966"/>
      <c r="AB521" s="1966"/>
      <c r="AC521" s="1966"/>
      <c r="AD521" s="1966"/>
      <c r="AE521" s="1966"/>
      <c r="AF521" s="1966"/>
      <c r="AG521" s="1966"/>
      <c r="AH521" s="1966"/>
      <c r="AI521" s="1966"/>
      <c r="AJ521" s="2020"/>
      <c r="AK521" s="1950">
        <f>IF(D521="","",COUNT($F$506:$AJ$506)-AL521)</f>
        <v>0</v>
      </c>
      <c r="AL521" s="1951">
        <f>IF(D521="","",AQ521+AR521)</f>
        <v>0</v>
      </c>
      <c r="AM521" s="1951">
        <f>IF(D521="","",COUNTIF(F521:AJ521,"休"))</f>
        <v>0</v>
      </c>
      <c r="AN521" s="1952" t="str">
        <f>IF(D521="","",IFERROR(ROUND(AM521/AK521,3),""))</f>
        <v/>
      </c>
      <c r="AO521" s="4192"/>
      <c r="AP521" s="1838"/>
      <c r="AQ521" s="1953">
        <f>+COUNTIF(F521:AJ521,"－")</f>
        <v>0</v>
      </c>
      <c r="AR521" s="1953">
        <f>+COUNTIF(F521:AJ521,"外")</f>
        <v>0</v>
      </c>
    </row>
    <row r="522" spans="2:44" s="1866" customFormat="1">
      <c r="B522" s="4186"/>
      <c r="C522" s="4189"/>
      <c r="D522" s="1838"/>
      <c r="E522" s="1975"/>
      <c r="F522" s="1955"/>
      <c r="G522" s="1956"/>
      <c r="H522" s="1956"/>
      <c r="I522" s="1956"/>
      <c r="J522" s="1956"/>
      <c r="K522" s="1956"/>
      <c r="L522" s="1956"/>
      <c r="M522" s="1956"/>
      <c r="N522" s="1956"/>
      <c r="O522" s="1956"/>
      <c r="P522" s="1956"/>
      <c r="Q522" s="1956"/>
      <c r="R522" s="1956"/>
      <c r="S522" s="1956"/>
      <c r="T522" s="1956"/>
      <c r="U522" s="1956"/>
      <c r="V522" s="1956"/>
      <c r="W522" s="1956"/>
      <c r="X522" s="1956"/>
      <c r="Y522" s="1956"/>
      <c r="Z522" s="1956"/>
      <c r="AA522" s="1956"/>
      <c r="AB522" s="1956"/>
      <c r="AC522" s="1956"/>
      <c r="AD522" s="1956"/>
      <c r="AE522" s="1956"/>
      <c r="AF522" s="1956"/>
      <c r="AG522" s="1956"/>
      <c r="AH522" s="1956"/>
      <c r="AI522" s="1956"/>
      <c r="AJ522" s="2000"/>
      <c r="AK522" s="1950" t="str">
        <f t="shared" ref="AK522:AK524" si="361">IF(D522="","",COUNT($F$506:$AJ$506)-AL522)</f>
        <v/>
      </c>
      <c r="AL522" s="1951" t="str">
        <f t="shared" ref="AL522:AL524" si="362">IF(D522="","",AQ522+AR522)</f>
        <v/>
      </c>
      <c r="AM522" s="1951" t="str">
        <f t="shared" ref="AM522:AM524" si="363">IF(D522="","",COUNTIF(F522:AJ522,"休"))</f>
        <v/>
      </c>
      <c r="AN522" s="1952" t="str">
        <f t="shared" ref="AN522:AN524" si="364">IF(D522="","",IFERROR(ROUND(AM522/AK522,3),""))</f>
        <v/>
      </c>
      <c r="AO522" s="4192"/>
      <c r="AP522" s="1838"/>
      <c r="AQ522" s="1953">
        <f>+COUNTIF(F522:AJ522,"－")</f>
        <v>0</v>
      </c>
      <c r="AR522" s="1953">
        <f>+COUNTIF(F522:AJ522,"外")</f>
        <v>0</v>
      </c>
    </row>
    <row r="523" spans="2:44" s="1866" customFormat="1">
      <c r="B523" s="4186"/>
      <c r="C523" s="4189"/>
      <c r="D523" s="1983"/>
      <c r="E523" s="1975"/>
      <c r="F523" s="1955"/>
      <c r="G523" s="1956"/>
      <c r="H523" s="1956"/>
      <c r="I523" s="1956"/>
      <c r="J523" s="1956"/>
      <c r="K523" s="1956"/>
      <c r="L523" s="1956"/>
      <c r="M523" s="1956"/>
      <c r="N523" s="1956"/>
      <c r="O523" s="1956"/>
      <c r="P523" s="1956"/>
      <c r="Q523" s="1956"/>
      <c r="R523" s="1956"/>
      <c r="S523" s="1956"/>
      <c r="T523" s="1956"/>
      <c r="U523" s="1956"/>
      <c r="V523" s="1956"/>
      <c r="W523" s="1956"/>
      <c r="X523" s="1956"/>
      <c r="Y523" s="1956"/>
      <c r="Z523" s="1956"/>
      <c r="AA523" s="1956"/>
      <c r="AB523" s="1956"/>
      <c r="AC523" s="1956"/>
      <c r="AD523" s="1956"/>
      <c r="AE523" s="1956"/>
      <c r="AF523" s="1956"/>
      <c r="AG523" s="1956"/>
      <c r="AH523" s="1956"/>
      <c r="AI523" s="1956"/>
      <c r="AJ523" s="2000"/>
      <c r="AK523" s="1950" t="str">
        <f t="shared" si="361"/>
        <v/>
      </c>
      <c r="AL523" s="1951" t="str">
        <f t="shared" si="362"/>
        <v/>
      </c>
      <c r="AM523" s="1951" t="str">
        <f t="shared" si="363"/>
        <v/>
      </c>
      <c r="AN523" s="1952" t="str">
        <f t="shared" si="364"/>
        <v/>
      </c>
      <c r="AO523" s="4192"/>
      <c r="AP523" s="1838"/>
      <c r="AQ523" s="1953">
        <f>+COUNTIF(F523:AJ523,"－")</f>
        <v>0</v>
      </c>
      <c r="AR523" s="1953">
        <f>+COUNTIF(F523:AJ523,"外")</f>
        <v>0</v>
      </c>
    </row>
    <row r="524" spans="2:44" s="1866" customFormat="1" ht="13.8" thickBot="1">
      <c r="B524" s="4187"/>
      <c r="C524" s="4190"/>
      <c r="D524" s="1976"/>
      <c r="E524" s="1977"/>
      <c r="F524" s="2018"/>
      <c r="G524" s="2008"/>
      <c r="H524" s="2008"/>
      <c r="I524" s="2008"/>
      <c r="J524" s="2008"/>
      <c r="K524" s="2008"/>
      <c r="L524" s="2008"/>
      <c r="M524" s="2008"/>
      <c r="N524" s="2008"/>
      <c r="O524" s="2008"/>
      <c r="P524" s="2008"/>
      <c r="Q524" s="2008"/>
      <c r="R524" s="2008"/>
      <c r="S524" s="2008"/>
      <c r="T524" s="2008"/>
      <c r="U524" s="2008"/>
      <c r="V524" s="2008"/>
      <c r="W524" s="2008"/>
      <c r="X524" s="2008"/>
      <c r="Y524" s="2008"/>
      <c r="Z524" s="2008"/>
      <c r="AA524" s="2008"/>
      <c r="AB524" s="2008"/>
      <c r="AC524" s="2008"/>
      <c r="AD524" s="2008"/>
      <c r="AE524" s="2008"/>
      <c r="AF524" s="2008"/>
      <c r="AG524" s="2008"/>
      <c r="AH524" s="2008"/>
      <c r="AI524" s="2008"/>
      <c r="AJ524" s="2019"/>
      <c r="AK524" s="1986" t="str">
        <f t="shared" si="361"/>
        <v/>
      </c>
      <c r="AL524" s="1968" t="str">
        <f t="shared" si="362"/>
        <v/>
      </c>
      <c r="AM524" s="1968" t="str">
        <f t="shared" si="363"/>
        <v/>
      </c>
      <c r="AN524" s="1952" t="str">
        <f t="shared" si="364"/>
        <v/>
      </c>
      <c r="AO524" s="4193"/>
      <c r="AP524" s="1838"/>
      <c r="AQ524" s="1953">
        <f>+COUNTIF(F524:AJ524,"－")</f>
        <v>0</v>
      </c>
      <c r="AR524" s="1953">
        <f>+COUNTIF(F524:AJ524,"外")</f>
        <v>0</v>
      </c>
    </row>
    <row r="525" spans="2:44" ht="13.8" thickBot="1">
      <c r="AN525" s="1992" t="s">
        <v>2459</v>
      </c>
      <c r="AO525" s="1993" t="e">
        <f>IF(AO509&gt;=0.285,"OK","NG")</f>
        <v>#DIV/0!</v>
      </c>
    </row>
    <row r="526" spans="2:44" s="1893" customFormat="1" ht="6" customHeight="1">
      <c r="B526" s="2021"/>
      <c r="C526" s="2022"/>
      <c r="D526" s="2022"/>
      <c r="E526" s="2023"/>
      <c r="F526" s="2024"/>
      <c r="G526" s="2024"/>
      <c r="H526" s="2024"/>
      <c r="I526" s="2024"/>
      <c r="J526" s="2024"/>
      <c r="K526" s="2024"/>
      <c r="L526" s="2024"/>
      <c r="M526" s="2024"/>
      <c r="N526" s="2024"/>
      <c r="O526" s="2024"/>
      <c r="P526" s="2024"/>
      <c r="Q526" s="2024"/>
      <c r="R526" s="2024"/>
      <c r="S526" s="2024"/>
      <c r="T526" s="2024"/>
      <c r="U526" s="2024"/>
      <c r="V526" s="2024"/>
      <c r="W526" s="2024"/>
      <c r="X526" s="2024"/>
      <c r="Y526" s="2024"/>
      <c r="Z526" s="2024"/>
      <c r="AA526" s="2024"/>
      <c r="AB526" s="2024"/>
      <c r="AC526" s="2024"/>
      <c r="AD526" s="2024"/>
      <c r="AE526" s="2024"/>
      <c r="AF526" s="2024"/>
      <c r="AG526" s="2024"/>
      <c r="AH526" s="2022"/>
      <c r="AI526" s="2022"/>
      <c r="AJ526" s="2025"/>
      <c r="AN526" s="1894"/>
    </row>
    <row r="527" spans="2:44" s="1893" customFormat="1">
      <c r="B527" s="2026"/>
      <c r="C527" s="2027" t="s">
        <v>2505</v>
      </c>
      <c r="D527" s="2027"/>
      <c r="E527" s="2028" t="s">
        <v>2506</v>
      </c>
      <c r="F527" s="1991"/>
      <c r="G527" s="1991"/>
      <c r="H527" s="2029"/>
      <c r="I527" s="2029"/>
      <c r="J527" s="2029"/>
      <c r="K527" s="2029"/>
      <c r="L527" s="2029"/>
      <c r="M527" s="2029"/>
      <c r="N527" s="2029"/>
      <c r="O527" s="2029"/>
      <c r="P527" s="2029"/>
      <c r="Q527" s="2029"/>
      <c r="R527" s="2029"/>
      <c r="S527" s="2029"/>
      <c r="T527" s="2029"/>
      <c r="U527" s="2029"/>
      <c r="V527" s="2029"/>
      <c r="W527" s="2029"/>
      <c r="X527" s="2029"/>
      <c r="Y527" s="2029"/>
      <c r="Z527" s="2029"/>
      <c r="AA527" s="2029"/>
      <c r="AB527" s="2029"/>
      <c r="AC527" s="2029"/>
      <c r="AD527" s="2029"/>
      <c r="AE527" s="2029"/>
      <c r="AF527" s="2029"/>
      <c r="AG527" s="2029"/>
      <c r="AH527" s="2027"/>
      <c r="AI527" s="2027"/>
      <c r="AJ527" s="2030"/>
      <c r="AN527" s="1894"/>
    </row>
    <row r="528" spans="2:44" s="1896" customFormat="1" ht="24" customHeight="1">
      <c r="B528" s="2031"/>
      <c r="C528" s="1879"/>
      <c r="D528" s="1879"/>
      <c r="E528" s="2032"/>
      <c r="F528" s="2033" t="s">
        <v>2507</v>
      </c>
      <c r="G528" s="4215" t="s">
        <v>2508</v>
      </c>
      <c r="H528" s="4216"/>
      <c r="I528" s="4216"/>
      <c r="J528" s="4216"/>
      <c r="K528" s="2033" t="s">
        <v>2509</v>
      </c>
      <c r="L528" s="4215" t="s">
        <v>2510</v>
      </c>
      <c r="M528" s="4216"/>
      <c r="N528" s="4216"/>
      <c r="O528" s="4216"/>
      <c r="P528" s="2033" t="s">
        <v>1198</v>
      </c>
      <c r="Q528" s="4215" t="s">
        <v>2511</v>
      </c>
      <c r="R528" s="4216"/>
      <c r="S528" s="4216"/>
      <c r="T528" s="4216"/>
      <c r="U528" s="2033" t="s">
        <v>1201</v>
      </c>
      <c r="V528" s="4215" t="s">
        <v>2512</v>
      </c>
      <c r="W528" s="4216"/>
      <c r="X528" s="4216"/>
      <c r="Y528" s="4216"/>
      <c r="Z528" s="2033" t="s">
        <v>1028</v>
      </c>
      <c r="AA528" s="4215" t="s">
        <v>2513</v>
      </c>
      <c r="AB528" s="4216"/>
      <c r="AC528" s="4216"/>
      <c r="AD528" s="4216"/>
      <c r="AE528" s="1949"/>
      <c r="AF528" s="1949"/>
      <c r="AG528" s="1949"/>
      <c r="AH528" s="1879"/>
      <c r="AI528" s="1879"/>
      <c r="AJ528" s="2034"/>
      <c r="AN528" s="2035"/>
    </row>
    <row r="529" spans="2:40" s="1893" customFormat="1">
      <c r="B529" s="2026"/>
      <c r="C529" s="2027"/>
      <c r="D529" s="2027"/>
      <c r="E529" s="1991" t="s">
        <v>2514</v>
      </c>
      <c r="F529" s="1991"/>
      <c r="G529" s="2029"/>
      <c r="H529" s="2029"/>
      <c r="I529" s="2029"/>
      <c r="J529" s="2029"/>
      <c r="K529" s="2029"/>
      <c r="L529" s="2029"/>
      <c r="M529" s="2029"/>
      <c r="N529" s="2029"/>
      <c r="O529" s="2029"/>
      <c r="P529" s="2029"/>
      <c r="Q529" s="2029"/>
      <c r="R529" s="2029"/>
      <c r="S529" s="2029"/>
      <c r="T529" s="2029"/>
      <c r="U529" s="2029"/>
      <c r="V529" s="2029"/>
      <c r="W529" s="2029"/>
      <c r="X529" s="2029"/>
      <c r="Y529" s="2029"/>
      <c r="Z529" s="2029"/>
      <c r="AA529" s="2029"/>
      <c r="AB529" s="2029"/>
      <c r="AC529" s="2029"/>
      <c r="AD529" s="2029"/>
      <c r="AE529" s="2029"/>
      <c r="AF529" s="2029"/>
      <c r="AG529" s="2029"/>
      <c r="AH529" s="2027"/>
      <c r="AI529" s="2027"/>
      <c r="AJ529" s="2030"/>
      <c r="AN529" s="1894"/>
    </row>
    <row r="530" spans="2:40" s="1893" customFormat="1" ht="13.5" customHeight="1">
      <c r="B530" s="2026"/>
      <c r="C530" s="2027"/>
      <c r="D530" s="2027"/>
      <c r="E530" s="1991"/>
      <c r="F530" s="2036" t="s">
        <v>1199</v>
      </c>
      <c r="G530" s="4215" t="s">
        <v>2515</v>
      </c>
      <c r="H530" s="4216"/>
      <c r="I530" s="4216"/>
      <c r="J530" s="4216"/>
      <c r="K530" s="2036" t="s">
        <v>2516</v>
      </c>
      <c r="L530" s="4215" t="s">
        <v>2517</v>
      </c>
      <c r="M530" s="4216"/>
      <c r="N530" s="4216"/>
      <c r="O530" s="4216"/>
      <c r="P530" s="2036" t="s">
        <v>2518</v>
      </c>
      <c r="Q530" s="4215" t="s">
        <v>2519</v>
      </c>
      <c r="R530" s="4216"/>
      <c r="S530" s="4216"/>
      <c r="T530" s="4216"/>
      <c r="U530" s="2036" t="s">
        <v>2520</v>
      </c>
      <c r="V530" s="4215" t="s">
        <v>2521</v>
      </c>
      <c r="W530" s="4216"/>
      <c r="X530" s="4216"/>
      <c r="Y530" s="4216"/>
      <c r="Z530" s="2036" t="s">
        <v>2522</v>
      </c>
      <c r="AA530" s="4215" t="s">
        <v>2523</v>
      </c>
      <c r="AB530" s="4216"/>
      <c r="AC530" s="4216"/>
      <c r="AD530" s="4216"/>
      <c r="AE530" s="2036"/>
      <c r="AF530" s="4212" t="s">
        <v>2524</v>
      </c>
      <c r="AG530" s="4213"/>
      <c r="AH530" s="4213"/>
      <c r="AI530" s="4213"/>
      <c r="AJ530" s="4214"/>
      <c r="AN530" s="1894"/>
    </row>
    <row r="531" spans="2:40" s="1893" customFormat="1" ht="6" customHeight="1">
      <c r="B531" s="2037"/>
      <c r="C531" s="2038"/>
      <c r="D531" s="2038"/>
      <c r="E531" s="2039"/>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38"/>
      <c r="AI531" s="2038"/>
      <c r="AJ531" s="2041"/>
      <c r="AN531" s="1894"/>
    </row>
  </sheetData>
  <mergeCells count="368">
    <mergeCell ref="AF530:AJ530"/>
    <mergeCell ref="G528:J528"/>
    <mergeCell ref="L528:O528"/>
    <mergeCell ref="Q528:T528"/>
    <mergeCell ref="V528:Y528"/>
    <mergeCell ref="AA528:AD528"/>
    <mergeCell ref="G530:J530"/>
    <mergeCell ref="L530:O530"/>
    <mergeCell ref="Q530:T530"/>
    <mergeCell ref="V530:Y530"/>
    <mergeCell ref="AA530:AD530"/>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s>
  <phoneticPr fontId="14"/>
  <conditionalFormatting sqref="F26:AJ27">
    <cfRule type="expression" dxfId="9729" priority="1651">
      <formula>WEEKDAY(F$26)=7</formula>
    </cfRule>
    <cfRule type="expression" dxfId="9728" priority="1652">
      <formula>WEEKDAY(F$26)=1</formula>
    </cfRule>
  </conditionalFormatting>
  <conditionalFormatting sqref="F50:AJ51">
    <cfRule type="expression" dxfId="9727" priority="1649">
      <formula>WEEKDAY(F$50)=7</formula>
    </cfRule>
    <cfRule type="expression" dxfId="9726" priority="1650">
      <formula>WEEKDAY(F$50)=1</formula>
    </cfRule>
  </conditionalFormatting>
  <conditionalFormatting sqref="F74:AJ75">
    <cfRule type="expression" dxfId="9725" priority="1647">
      <formula>WEEKDAY(F$74)=7</formula>
    </cfRule>
    <cfRule type="expression" dxfId="9724" priority="1648">
      <formula>WEEKDAY(F$74)=1</formula>
    </cfRule>
  </conditionalFormatting>
  <conditionalFormatting sqref="F98:AJ99">
    <cfRule type="expression" dxfId="9723" priority="1645">
      <formula>WEEKDAY(F$98)=7</formula>
    </cfRule>
    <cfRule type="expression" dxfId="9722" priority="1646">
      <formula>WEEKDAY(F$98)=1</formula>
    </cfRule>
  </conditionalFormatting>
  <conditionalFormatting sqref="F122:AJ123">
    <cfRule type="expression" dxfId="9721" priority="1643">
      <formula>WEEKDAY(F$122)=7</formula>
    </cfRule>
    <cfRule type="expression" dxfId="9720" priority="1644">
      <formula>WEEKDAY(F$122)=1</formula>
    </cfRule>
  </conditionalFormatting>
  <conditionalFormatting sqref="F146:AJ147">
    <cfRule type="expression" dxfId="9719" priority="1641">
      <formula>WEEKDAY(F$146)=7</formula>
    </cfRule>
    <cfRule type="expression" dxfId="9718" priority="1642">
      <formula>WEEKDAY(F$146)=1</formula>
    </cfRule>
  </conditionalFormatting>
  <conditionalFormatting sqref="F170:AJ171">
    <cfRule type="expression" dxfId="9717" priority="1639">
      <formula>WEEKDAY(F$170)=7</formula>
    </cfRule>
    <cfRule type="expression" dxfId="9716" priority="1640">
      <formula>WEEKDAY(F$170)=1</formula>
    </cfRule>
  </conditionalFormatting>
  <conditionalFormatting sqref="F194:AJ195">
    <cfRule type="expression" dxfId="9715" priority="1637">
      <formula>WEEKDAY(F$194)=7</formula>
    </cfRule>
    <cfRule type="expression" dxfId="9714" priority="1638">
      <formula>WEEKDAY(F$194)=1</formula>
    </cfRule>
  </conditionalFormatting>
  <conditionalFormatting sqref="F218:AJ219">
    <cfRule type="expression" dxfId="9713" priority="1635">
      <formula>WEEKDAY(F$218)=7</formula>
    </cfRule>
    <cfRule type="expression" dxfId="9712" priority="1636">
      <formula>WEEKDAY(F$218)=1</formula>
    </cfRule>
  </conditionalFormatting>
  <conditionalFormatting sqref="F242:AJ243">
    <cfRule type="expression" dxfId="9711" priority="1633">
      <formula>WEEKDAY(F$242)=7</formula>
    </cfRule>
    <cfRule type="expression" dxfId="9710" priority="1634">
      <formula>WEEKDAY(F$242)=1</formula>
    </cfRule>
  </conditionalFormatting>
  <conditionalFormatting sqref="F266:AJ267">
    <cfRule type="expression" dxfId="9709" priority="1631">
      <formula>WEEKDAY(F$266)=7</formula>
    </cfRule>
    <cfRule type="expression" dxfId="9708" priority="1632">
      <formula>WEEKDAY(F$266)=1</formula>
    </cfRule>
  </conditionalFormatting>
  <conditionalFormatting sqref="F290:AJ291">
    <cfRule type="expression" dxfId="9707" priority="1629">
      <formula>WEEKDAY(F$290)=7</formula>
    </cfRule>
    <cfRule type="expression" dxfId="9706" priority="1630">
      <formula>WEEKDAY(F$290)=1</formula>
    </cfRule>
  </conditionalFormatting>
  <conditionalFormatting sqref="F314:AJ315">
    <cfRule type="expression" dxfId="9705" priority="1627">
      <formula>WEEKDAY(F$314)=7</formula>
    </cfRule>
    <cfRule type="expression" dxfId="9704" priority="1628">
      <formula>WEEKDAY(F$314)=1</formula>
    </cfRule>
  </conditionalFormatting>
  <conditionalFormatting sqref="F338:AJ339">
    <cfRule type="expression" dxfId="9703" priority="1625">
      <formula>WEEKDAY(F$338)=7</formula>
    </cfRule>
    <cfRule type="expression" dxfId="9702" priority="1626">
      <formula>WEEKDAY(F$338)=1</formula>
    </cfRule>
  </conditionalFormatting>
  <conditionalFormatting sqref="F362:AJ363">
    <cfRule type="expression" dxfId="9701" priority="1623">
      <formula>WEEKDAY(F$362)=7</formula>
    </cfRule>
    <cfRule type="expression" dxfId="9700" priority="1624">
      <formula>WEEKDAY(F$362)=1</formula>
    </cfRule>
  </conditionalFormatting>
  <conditionalFormatting sqref="F386:AJ387">
    <cfRule type="expression" dxfId="9699" priority="1621">
      <formula>WEEKDAY(F$386)=7</formula>
    </cfRule>
    <cfRule type="expression" dxfId="9698" priority="1622">
      <formula>WEEKDAY(F$386)=1</formula>
    </cfRule>
  </conditionalFormatting>
  <conditionalFormatting sqref="F410:AJ411">
    <cfRule type="expression" dxfId="9697" priority="1619">
      <formula>WEEKDAY(F$410)=7</formula>
    </cfRule>
    <cfRule type="expression" dxfId="9696" priority="1620">
      <formula>WEEKDAY(F$410)=1</formula>
    </cfRule>
  </conditionalFormatting>
  <conditionalFormatting sqref="F434:AJ435">
    <cfRule type="expression" dxfId="9695" priority="1617">
      <formula>WEEKDAY(F$434)=7</formula>
    </cfRule>
    <cfRule type="expression" dxfId="9694" priority="1618">
      <formula>WEEKDAY(F$434)=1</formula>
    </cfRule>
  </conditionalFormatting>
  <conditionalFormatting sqref="F458:AJ459">
    <cfRule type="expression" dxfId="9693" priority="1615">
      <formula>WEEKDAY(F$458)=7</formula>
    </cfRule>
    <cfRule type="expression" dxfId="9692" priority="1616">
      <formula>WEEKDAY(F$458)=1</formula>
    </cfRule>
  </conditionalFormatting>
  <conditionalFormatting sqref="F482:AJ483">
    <cfRule type="expression" dxfId="9691" priority="1613">
      <formula>WEEKDAY(F$482)=7</formula>
    </cfRule>
    <cfRule type="expression" dxfId="9690" priority="1614">
      <formula>WEEKDAY(F$482)=1</formula>
    </cfRule>
  </conditionalFormatting>
  <conditionalFormatting sqref="F506:AJ507">
    <cfRule type="expression" dxfId="9689" priority="1611">
      <formula>WEEKDAY(F$506)=7</formula>
    </cfRule>
    <cfRule type="expression" dxfId="9688" priority="1612">
      <formula>WEEKDAY(F$506)=1</formula>
    </cfRule>
  </conditionalFormatting>
  <conditionalFormatting sqref="P5">
    <cfRule type="expression" dxfId="9687" priority="1610">
      <formula>#REF!="未達成"</formula>
    </cfRule>
  </conditionalFormatting>
  <conditionalFormatting sqref="F45:AJ45 G29:H30 K29:AI30 G31:AG32 F36:AI37 F41:AG41 G60:G61 J60:AH61">
    <cfRule type="containsText" dxfId="9686" priority="1609" operator="containsText" text="－">
      <formula>NOT(ISERROR(SEARCH("－",F29)))</formula>
    </cfRule>
  </conditionalFormatting>
  <conditionalFormatting sqref="D34">
    <cfRule type="cellIs" dxfId="9685" priority="1608" operator="equal">
      <formula>0</formula>
    </cfRule>
  </conditionalFormatting>
  <conditionalFormatting sqref="D29:D34">
    <cfRule type="cellIs" dxfId="9684" priority="1607" operator="equal">
      <formula>0</formula>
    </cfRule>
  </conditionalFormatting>
  <conditionalFormatting sqref="D36:D37">
    <cfRule type="cellIs" dxfId="9683" priority="1606" operator="equal">
      <formula>0</formula>
    </cfRule>
  </conditionalFormatting>
  <conditionalFormatting sqref="D58">
    <cfRule type="cellIs" dxfId="9682" priority="1605" operator="equal">
      <formula>0</formula>
    </cfRule>
  </conditionalFormatting>
  <conditionalFormatting sqref="D53:D58">
    <cfRule type="cellIs" dxfId="9681" priority="1604" operator="equal">
      <formula>0</formula>
    </cfRule>
  </conditionalFormatting>
  <conditionalFormatting sqref="D60:D61">
    <cfRule type="cellIs" dxfId="9680" priority="1603" operator="equal">
      <formula>0</formula>
    </cfRule>
  </conditionalFormatting>
  <conditionalFormatting sqref="F348:AJ351">
    <cfRule type="containsText" dxfId="9679" priority="1529" operator="containsText" text="－">
      <formula>NOT(ISERROR(SEARCH("－",F348)))</formula>
    </cfRule>
  </conditionalFormatting>
  <conditionalFormatting sqref="D82">
    <cfRule type="cellIs" dxfId="9678" priority="1602" operator="equal">
      <formula>0</formula>
    </cfRule>
  </conditionalFormatting>
  <conditionalFormatting sqref="D77:D82">
    <cfRule type="cellIs" dxfId="9677" priority="1601" operator="equal">
      <formula>0</formula>
    </cfRule>
  </conditionalFormatting>
  <conditionalFormatting sqref="D84:D85">
    <cfRule type="cellIs" dxfId="9676" priority="1600" operator="equal">
      <formula>0</formula>
    </cfRule>
  </conditionalFormatting>
  <conditionalFormatting sqref="D106">
    <cfRule type="cellIs" dxfId="9675" priority="1599" operator="equal">
      <formula>0</formula>
    </cfRule>
  </conditionalFormatting>
  <conditionalFormatting sqref="D101:D106">
    <cfRule type="cellIs" dxfId="9674" priority="1598" operator="equal">
      <formula>0</formula>
    </cfRule>
  </conditionalFormatting>
  <conditionalFormatting sqref="D108:D109">
    <cfRule type="cellIs" dxfId="9673" priority="1597" operator="equal">
      <formula>0</formula>
    </cfRule>
  </conditionalFormatting>
  <conditionalFormatting sqref="D130">
    <cfRule type="cellIs" dxfId="9672" priority="1596" operator="equal">
      <formula>0</formula>
    </cfRule>
  </conditionalFormatting>
  <conditionalFormatting sqref="D125:D130">
    <cfRule type="cellIs" dxfId="9671" priority="1595" operator="equal">
      <formula>0</formula>
    </cfRule>
  </conditionalFormatting>
  <conditionalFormatting sqref="D132:D133">
    <cfRule type="cellIs" dxfId="9670" priority="1594" operator="equal">
      <formula>0</formula>
    </cfRule>
  </conditionalFormatting>
  <conditionalFormatting sqref="D154">
    <cfRule type="cellIs" dxfId="9669" priority="1593" operator="equal">
      <formula>0</formula>
    </cfRule>
  </conditionalFormatting>
  <conditionalFormatting sqref="D149:D154">
    <cfRule type="cellIs" dxfId="9668" priority="1592" operator="equal">
      <formula>0</formula>
    </cfRule>
  </conditionalFormatting>
  <conditionalFormatting sqref="D156:D157">
    <cfRule type="cellIs" dxfId="9667" priority="1591" operator="equal">
      <formula>0</formula>
    </cfRule>
  </conditionalFormatting>
  <conditionalFormatting sqref="D178">
    <cfRule type="cellIs" dxfId="9666" priority="1590" operator="equal">
      <formula>0</formula>
    </cfRule>
  </conditionalFormatting>
  <conditionalFormatting sqref="D173:D178">
    <cfRule type="cellIs" dxfId="9665" priority="1589" operator="equal">
      <formula>0</formula>
    </cfRule>
  </conditionalFormatting>
  <conditionalFormatting sqref="D180:D181">
    <cfRule type="cellIs" dxfId="9664" priority="1588" operator="equal">
      <formula>0</formula>
    </cfRule>
  </conditionalFormatting>
  <conditionalFormatting sqref="D202">
    <cfRule type="cellIs" dxfId="9663" priority="1587" operator="equal">
      <formula>0</formula>
    </cfRule>
  </conditionalFormatting>
  <conditionalFormatting sqref="D197:D202">
    <cfRule type="cellIs" dxfId="9662" priority="1586" operator="equal">
      <formula>0</formula>
    </cfRule>
  </conditionalFormatting>
  <conditionalFormatting sqref="D204:D205">
    <cfRule type="cellIs" dxfId="9661" priority="1585" operator="equal">
      <formula>0</formula>
    </cfRule>
  </conditionalFormatting>
  <conditionalFormatting sqref="D226">
    <cfRule type="cellIs" dxfId="9660" priority="1584" operator="equal">
      <formula>0</formula>
    </cfRule>
  </conditionalFormatting>
  <conditionalFormatting sqref="D221:D226">
    <cfRule type="cellIs" dxfId="9659" priority="1583" operator="equal">
      <formula>0</formula>
    </cfRule>
  </conditionalFormatting>
  <conditionalFormatting sqref="D228:D229">
    <cfRule type="cellIs" dxfId="9658" priority="1582" operator="equal">
      <formula>0</formula>
    </cfRule>
  </conditionalFormatting>
  <conditionalFormatting sqref="D250">
    <cfRule type="cellIs" dxfId="9657" priority="1581" operator="equal">
      <formula>0</formula>
    </cfRule>
  </conditionalFormatting>
  <conditionalFormatting sqref="D245:D250">
    <cfRule type="cellIs" dxfId="9656" priority="1580" operator="equal">
      <formula>0</formula>
    </cfRule>
  </conditionalFormatting>
  <conditionalFormatting sqref="D252:D253">
    <cfRule type="cellIs" dxfId="9655" priority="1579" operator="equal">
      <formula>0</formula>
    </cfRule>
  </conditionalFormatting>
  <conditionalFormatting sqref="D274">
    <cfRule type="cellIs" dxfId="9654" priority="1578" operator="equal">
      <formula>0</formula>
    </cfRule>
  </conditionalFormatting>
  <conditionalFormatting sqref="D269:D274">
    <cfRule type="cellIs" dxfId="9653" priority="1577" operator="equal">
      <formula>0</formula>
    </cfRule>
  </conditionalFormatting>
  <conditionalFormatting sqref="D276:D277">
    <cfRule type="cellIs" dxfId="9652" priority="1576" operator="equal">
      <formula>0</formula>
    </cfRule>
  </conditionalFormatting>
  <conditionalFormatting sqref="D298">
    <cfRule type="cellIs" dxfId="9651" priority="1575" operator="equal">
      <formula>0</formula>
    </cfRule>
  </conditionalFormatting>
  <conditionalFormatting sqref="D293:D298">
    <cfRule type="cellIs" dxfId="9650" priority="1574" operator="equal">
      <formula>0</formula>
    </cfRule>
  </conditionalFormatting>
  <conditionalFormatting sqref="D300:D301">
    <cfRule type="cellIs" dxfId="9649" priority="1573" operator="equal">
      <formula>0</formula>
    </cfRule>
  </conditionalFormatting>
  <conditionalFormatting sqref="D322">
    <cfRule type="cellIs" dxfId="9648" priority="1572" operator="equal">
      <formula>0</formula>
    </cfRule>
  </conditionalFormatting>
  <conditionalFormatting sqref="D317:D322">
    <cfRule type="cellIs" dxfId="9647" priority="1571" operator="equal">
      <formula>0</formula>
    </cfRule>
  </conditionalFormatting>
  <conditionalFormatting sqref="D324:D325">
    <cfRule type="cellIs" dxfId="9646" priority="1570" operator="equal">
      <formula>0</formula>
    </cfRule>
  </conditionalFormatting>
  <conditionalFormatting sqref="D346">
    <cfRule type="cellIs" dxfId="9645" priority="1569" operator="equal">
      <formula>0</formula>
    </cfRule>
  </conditionalFormatting>
  <conditionalFormatting sqref="D341:D346">
    <cfRule type="cellIs" dxfId="9644" priority="1568" operator="equal">
      <formula>0</formula>
    </cfRule>
  </conditionalFormatting>
  <conditionalFormatting sqref="D348:D349">
    <cfRule type="cellIs" dxfId="9643" priority="1567" operator="equal">
      <formula>0</formula>
    </cfRule>
  </conditionalFormatting>
  <conditionalFormatting sqref="D370">
    <cfRule type="cellIs" dxfId="9642" priority="1566" operator="equal">
      <formula>0</formula>
    </cfRule>
  </conditionalFormatting>
  <conditionalFormatting sqref="D365:D370">
    <cfRule type="cellIs" dxfId="9641" priority="1565" operator="equal">
      <formula>0</formula>
    </cfRule>
  </conditionalFormatting>
  <conditionalFormatting sqref="D372:D373">
    <cfRule type="cellIs" dxfId="9640" priority="1564" operator="equal">
      <formula>0</formula>
    </cfRule>
  </conditionalFormatting>
  <conditionalFormatting sqref="D394">
    <cfRule type="cellIs" dxfId="9639" priority="1563" operator="equal">
      <formula>0</formula>
    </cfRule>
  </conditionalFormatting>
  <conditionalFormatting sqref="D389:D394">
    <cfRule type="cellIs" dxfId="9638" priority="1562" operator="equal">
      <formula>0</formula>
    </cfRule>
  </conditionalFormatting>
  <conditionalFormatting sqref="D396:D397">
    <cfRule type="cellIs" dxfId="9637" priority="1561" operator="equal">
      <formula>0</formula>
    </cfRule>
  </conditionalFormatting>
  <conditionalFormatting sqref="D418">
    <cfRule type="cellIs" dxfId="9636" priority="1560" operator="equal">
      <formula>0</formula>
    </cfRule>
  </conditionalFormatting>
  <conditionalFormatting sqref="D413:D418">
    <cfRule type="cellIs" dxfId="9635" priority="1559" operator="equal">
      <formula>0</formula>
    </cfRule>
  </conditionalFormatting>
  <conditionalFormatting sqref="D420:D421">
    <cfRule type="cellIs" dxfId="9634" priority="1558" operator="equal">
      <formula>0</formula>
    </cfRule>
  </conditionalFormatting>
  <conditionalFormatting sqref="D442">
    <cfRule type="cellIs" dxfId="9633" priority="1557" operator="equal">
      <formula>0</formula>
    </cfRule>
  </conditionalFormatting>
  <conditionalFormatting sqref="D437:D442">
    <cfRule type="cellIs" dxfId="9632" priority="1556" operator="equal">
      <formula>0</formula>
    </cfRule>
  </conditionalFormatting>
  <conditionalFormatting sqref="D444:D445">
    <cfRule type="cellIs" dxfId="9631" priority="1555" operator="equal">
      <formula>0</formula>
    </cfRule>
  </conditionalFormatting>
  <conditionalFormatting sqref="D466">
    <cfRule type="cellIs" dxfId="9630" priority="1554" operator="equal">
      <formula>0</formula>
    </cfRule>
  </conditionalFormatting>
  <conditionalFormatting sqref="D461:D466">
    <cfRule type="cellIs" dxfId="9629" priority="1553" operator="equal">
      <formula>0</formula>
    </cfRule>
  </conditionalFormatting>
  <conditionalFormatting sqref="D468:D469">
    <cfRule type="cellIs" dxfId="9628" priority="1552" operator="equal">
      <formula>0</formula>
    </cfRule>
  </conditionalFormatting>
  <conditionalFormatting sqref="D490">
    <cfRule type="cellIs" dxfId="9627" priority="1551" operator="equal">
      <formula>0</formula>
    </cfRule>
  </conditionalFormatting>
  <conditionalFormatting sqref="D485:D490">
    <cfRule type="cellIs" dxfId="9626" priority="1550" operator="equal">
      <formula>0</formula>
    </cfRule>
  </conditionalFormatting>
  <conditionalFormatting sqref="D492:D493">
    <cfRule type="cellIs" dxfId="9625" priority="1549" operator="equal">
      <formula>0</formula>
    </cfRule>
  </conditionalFormatting>
  <conditionalFormatting sqref="D514">
    <cfRule type="cellIs" dxfId="9624" priority="1548" operator="equal">
      <formula>0</formula>
    </cfRule>
  </conditionalFormatting>
  <conditionalFormatting sqref="D509:D514">
    <cfRule type="cellIs" dxfId="9623" priority="1547" operator="equal">
      <formula>0</formula>
    </cfRule>
  </conditionalFormatting>
  <conditionalFormatting sqref="D516:D517">
    <cfRule type="cellIs" dxfId="9622" priority="1546" operator="equal">
      <formula>0</formula>
    </cfRule>
  </conditionalFormatting>
  <conditionalFormatting sqref="F221:AJ226">
    <cfRule type="containsText" dxfId="9621" priority="1545" operator="containsText" text="－">
      <formula>NOT(ISERROR(SEARCH("－",F221)))</formula>
    </cfRule>
  </conditionalFormatting>
  <conditionalFormatting sqref="F228:AJ231">
    <cfRule type="containsText" dxfId="9620" priority="1544" operator="containsText" text="－">
      <formula>NOT(ISERROR(SEARCH("－",F228)))</formula>
    </cfRule>
  </conditionalFormatting>
  <conditionalFormatting sqref="F233:AJ236">
    <cfRule type="containsText" dxfId="9619" priority="1543" operator="containsText" text="－">
      <formula>NOT(ISERROR(SEARCH("－",F233)))</formula>
    </cfRule>
  </conditionalFormatting>
  <conditionalFormatting sqref="F245:AJ250">
    <cfRule type="containsText" dxfId="9618" priority="1542" operator="containsText" text="－">
      <formula>NOT(ISERROR(SEARCH("－",F245)))</formula>
    </cfRule>
  </conditionalFormatting>
  <conditionalFormatting sqref="F252:AJ255">
    <cfRule type="containsText" dxfId="9617" priority="1541" operator="containsText" text="－">
      <formula>NOT(ISERROR(SEARCH("－",F252)))</formula>
    </cfRule>
  </conditionalFormatting>
  <conditionalFormatting sqref="F257:AJ260">
    <cfRule type="containsText" dxfId="9616" priority="1540" operator="containsText" text="－">
      <formula>NOT(ISERROR(SEARCH("－",F257)))</formula>
    </cfRule>
  </conditionalFormatting>
  <conditionalFormatting sqref="F269:AJ274">
    <cfRule type="containsText" dxfId="9615" priority="1539" operator="containsText" text="－">
      <formula>NOT(ISERROR(SEARCH("－",F269)))</formula>
    </cfRule>
  </conditionalFormatting>
  <conditionalFormatting sqref="F276:AJ279">
    <cfRule type="containsText" dxfId="9614" priority="1538" operator="containsText" text="－">
      <formula>NOT(ISERROR(SEARCH("－",F276)))</formula>
    </cfRule>
  </conditionalFormatting>
  <conditionalFormatting sqref="F281:AJ284">
    <cfRule type="containsText" dxfId="9613" priority="1537" operator="containsText" text="－">
      <formula>NOT(ISERROR(SEARCH("－",F281)))</formula>
    </cfRule>
  </conditionalFormatting>
  <conditionalFormatting sqref="F293:AJ298">
    <cfRule type="containsText" dxfId="9612" priority="1536" operator="containsText" text="－">
      <formula>NOT(ISERROR(SEARCH("－",F293)))</formula>
    </cfRule>
  </conditionalFormatting>
  <conditionalFormatting sqref="F300:AJ303">
    <cfRule type="containsText" dxfId="9611" priority="1535" operator="containsText" text="－">
      <formula>NOT(ISERROR(SEARCH("－",F300)))</formula>
    </cfRule>
  </conditionalFormatting>
  <conditionalFormatting sqref="F305:AJ308">
    <cfRule type="containsText" dxfId="9610" priority="1534" operator="containsText" text="－">
      <formula>NOT(ISERROR(SEARCH("－",F305)))</formula>
    </cfRule>
  </conditionalFormatting>
  <conditionalFormatting sqref="F317:AJ322">
    <cfRule type="containsText" dxfId="9609" priority="1533" operator="containsText" text="－">
      <formula>NOT(ISERROR(SEARCH("－",F317)))</formula>
    </cfRule>
  </conditionalFormatting>
  <conditionalFormatting sqref="F324:AJ327">
    <cfRule type="containsText" dxfId="9608" priority="1532" operator="containsText" text="－">
      <formula>NOT(ISERROR(SEARCH("－",F324)))</formula>
    </cfRule>
  </conditionalFormatting>
  <conditionalFormatting sqref="F329:AJ332">
    <cfRule type="containsText" dxfId="9607" priority="1531" operator="containsText" text="－">
      <formula>NOT(ISERROR(SEARCH("－",F329)))</formula>
    </cfRule>
  </conditionalFormatting>
  <conditionalFormatting sqref="F341:AJ346">
    <cfRule type="containsText" dxfId="9606" priority="1530" operator="containsText" text="－">
      <formula>NOT(ISERROR(SEARCH("－",F341)))</formula>
    </cfRule>
  </conditionalFormatting>
  <conditionalFormatting sqref="F413:AJ418">
    <cfRule type="containsText" dxfId="9605" priority="1521" operator="containsText" text="－">
      <formula>NOT(ISERROR(SEARCH("－",F413)))</formula>
    </cfRule>
  </conditionalFormatting>
  <conditionalFormatting sqref="F353:AJ356">
    <cfRule type="containsText" dxfId="9604" priority="1528" operator="containsText" text="－">
      <formula>NOT(ISERROR(SEARCH("－",F353)))</formula>
    </cfRule>
  </conditionalFormatting>
  <conditionalFormatting sqref="F365:AJ370">
    <cfRule type="containsText" dxfId="9603" priority="1527" operator="containsText" text="－">
      <formula>NOT(ISERROR(SEARCH("－",F365)))</formula>
    </cfRule>
  </conditionalFormatting>
  <conditionalFormatting sqref="F372:AJ375">
    <cfRule type="containsText" dxfId="9602" priority="1526" operator="containsText" text="－">
      <formula>NOT(ISERROR(SEARCH("－",F372)))</formula>
    </cfRule>
  </conditionalFormatting>
  <conditionalFormatting sqref="F377:AJ380">
    <cfRule type="containsText" dxfId="9601" priority="1525" operator="containsText" text="－">
      <formula>NOT(ISERROR(SEARCH("－",F377)))</formula>
    </cfRule>
  </conditionalFormatting>
  <conditionalFormatting sqref="F521:AJ524">
    <cfRule type="containsText" dxfId="9600" priority="1507" operator="containsText" text="－">
      <formula>NOT(ISERROR(SEARCH("－",F521)))</formula>
    </cfRule>
  </conditionalFormatting>
  <conditionalFormatting sqref="F389:AJ394">
    <cfRule type="containsText" dxfId="9599" priority="1524" operator="containsText" text="－">
      <formula>NOT(ISERROR(SEARCH("－",F389)))</formula>
    </cfRule>
  </conditionalFormatting>
  <conditionalFormatting sqref="F396:AJ399">
    <cfRule type="containsText" dxfId="9598" priority="1523" operator="containsText" text="－">
      <formula>NOT(ISERROR(SEARCH("－",F396)))</formula>
    </cfRule>
  </conditionalFormatting>
  <conditionalFormatting sqref="F401:AJ405">
    <cfRule type="containsText" dxfId="9597" priority="1522" operator="containsText" text="－">
      <formula>NOT(ISERROR(SEARCH("－",F401)))</formula>
    </cfRule>
  </conditionalFormatting>
  <conditionalFormatting sqref="F420:AJ423">
    <cfRule type="containsText" dxfId="9596" priority="1520" operator="containsText" text="－">
      <formula>NOT(ISERROR(SEARCH("－",F420)))</formula>
    </cfRule>
  </conditionalFormatting>
  <conditionalFormatting sqref="F425:AJ429">
    <cfRule type="containsText" dxfId="9595" priority="1519" operator="containsText" text="－">
      <formula>NOT(ISERROR(SEARCH("－",F425)))</formula>
    </cfRule>
  </conditionalFormatting>
  <conditionalFormatting sqref="F437:AJ442">
    <cfRule type="containsText" dxfId="9594" priority="1518" operator="containsText" text="－">
      <formula>NOT(ISERROR(SEARCH("－",F437)))</formula>
    </cfRule>
  </conditionalFormatting>
  <conditionalFormatting sqref="F444:AJ447">
    <cfRule type="containsText" dxfId="9593" priority="1517" operator="containsText" text="－">
      <formula>NOT(ISERROR(SEARCH("－",F444)))</formula>
    </cfRule>
  </conditionalFormatting>
  <conditionalFormatting sqref="F449:AJ453">
    <cfRule type="containsText" dxfId="9592" priority="1516" operator="containsText" text="－">
      <formula>NOT(ISERROR(SEARCH("－",F449)))</formula>
    </cfRule>
  </conditionalFormatting>
  <conditionalFormatting sqref="F461:AJ466">
    <cfRule type="containsText" dxfId="9591" priority="1515" operator="containsText" text="－">
      <formula>NOT(ISERROR(SEARCH("－",F461)))</formula>
    </cfRule>
  </conditionalFormatting>
  <conditionalFormatting sqref="F468:AJ471">
    <cfRule type="containsText" dxfId="9590" priority="1514" operator="containsText" text="－">
      <formula>NOT(ISERROR(SEARCH("－",F468)))</formula>
    </cfRule>
  </conditionalFormatting>
  <conditionalFormatting sqref="F473:AJ477">
    <cfRule type="containsText" dxfId="9589" priority="1513" operator="containsText" text="－">
      <formula>NOT(ISERROR(SEARCH("－",F473)))</formula>
    </cfRule>
  </conditionalFormatting>
  <conditionalFormatting sqref="F485:AJ490">
    <cfRule type="containsText" dxfId="9588" priority="1512" operator="containsText" text="－">
      <formula>NOT(ISERROR(SEARCH("－",F485)))</formula>
    </cfRule>
  </conditionalFormatting>
  <conditionalFormatting sqref="F492:AJ495">
    <cfRule type="containsText" dxfId="9587" priority="1511" operator="containsText" text="－">
      <formula>NOT(ISERROR(SEARCH("－",F492)))</formula>
    </cfRule>
  </conditionalFormatting>
  <conditionalFormatting sqref="F497:AJ501">
    <cfRule type="containsText" dxfId="9586" priority="1510" operator="containsText" text="－">
      <formula>NOT(ISERROR(SEARCH("－",F497)))</formula>
    </cfRule>
  </conditionalFormatting>
  <conditionalFormatting sqref="F509:AJ514">
    <cfRule type="containsText" dxfId="9585" priority="1509" operator="containsText" text="－">
      <formula>NOT(ISERROR(SEARCH("－",F509)))</formula>
    </cfRule>
  </conditionalFormatting>
  <conditionalFormatting sqref="F516:AJ519">
    <cfRule type="containsText" dxfId="9584" priority="1508" operator="containsText" text="－">
      <formula>NOT(ISERROR(SEARCH("－",F516)))</formula>
    </cfRule>
  </conditionalFormatting>
  <conditionalFormatting sqref="T10:V21 AO8">
    <cfRule type="cellIs" dxfId="9583" priority="1506" operator="greaterThanOrEqual">
      <formula>0.285</formula>
    </cfRule>
  </conditionalFormatting>
  <conditionalFormatting sqref="W20">
    <cfRule type="containsText" dxfId="9582" priority="1505" operator="containsText" text="対象外">
      <formula>NOT(ISERROR(SEARCH("対象外",W20)))</formula>
    </cfRule>
  </conditionalFormatting>
  <conditionalFormatting sqref="W20">
    <cfRule type="containsText" dxfId="9581" priority="1504" operator="containsText" text="補正無し">
      <formula>NOT(ISERROR(SEARCH("補正無し",W20)))</formula>
    </cfRule>
  </conditionalFormatting>
  <conditionalFormatting sqref="F69:AJ69">
    <cfRule type="containsText" dxfId="9580" priority="1503" operator="containsText" text="－">
      <formula>NOT(ISERROR(SEARCH("－",F69)))</formula>
    </cfRule>
  </conditionalFormatting>
  <conditionalFormatting sqref="F93:AJ93">
    <cfRule type="containsText" dxfId="9579" priority="1502" operator="containsText" text="－">
      <formula>NOT(ISERROR(SEARCH("－",F93)))</formula>
    </cfRule>
  </conditionalFormatting>
  <conditionalFormatting sqref="F117:AJ117">
    <cfRule type="containsText" dxfId="9578" priority="1501" operator="containsText" text="－">
      <formula>NOT(ISERROR(SEARCH("－",F117)))</formula>
    </cfRule>
  </conditionalFormatting>
  <conditionalFormatting sqref="F141:AJ142">
    <cfRule type="containsText" dxfId="9577" priority="1500" operator="containsText" text="－">
      <formula>NOT(ISERROR(SEARCH("－",F141)))</formula>
    </cfRule>
  </conditionalFormatting>
  <conditionalFormatting sqref="F165:AJ166">
    <cfRule type="containsText" dxfId="9576" priority="1499" operator="containsText" text="－">
      <formula>NOT(ISERROR(SEARCH("－",F165)))</formula>
    </cfRule>
  </conditionalFormatting>
  <conditionalFormatting sqref="F189:AJ190">
    <cfRule type="containsText" dxfId="9575" priority="1498" operator="containsText" text="－">
      <formula>NOT(ISERROR(SEARCH("－",F189)))</formula>
    </cfRule>
  </conditionalFormatting>
  <conditionalFormatting sqref="F213:AJ214">
    <cfRule type="containsText" dxfId="9574" priority="1497" operator="containsText" text="－">
      <formula>NOT(ISERROR(SEARCH("－",F213)))</formula>
    </cfRule>
  </conditionalFormatting>
  <conditionalFormatting sqref="F261:AJ262">
    <cfRule type="containsText" dxfId="9573" priority="1495" operator="containsText" text="－">
      <formula>NOT(ISERROR(SEARCH("－",F261)))</formula>
    </cfRule>
  </conditionalFormatting>
  <conditionalFormatting sqref="F237:AJ237">
    <cfRule type="containsText" dxfId="9572" priority="1496" operator="containsText" text="－">
      <formula>NOT(ISERROR(SEARCH("－",F237)))</formula>
    </cfRule>
  </conditionalFormatting>
  <conditionalFormatting sqref="F357:AJ358">
    <cfRule type="containsText" dxfId="9571" priority="1491" operator="containsText" text="－">
      <formula>NOT(ISERROR(SEARCH("－",F357)))</formula>
    </cfRule>
  </conditionalFormatting>
  <conditionalFormatting sqref="F285:AJ285">
    <cfRule type="containsText" dxfId="9570" priority="1494" operator="containsText" text="－">
      <formula>NOT(ISERROR(SEARCH("－",F285)))</formula>
    </cfRule>
  </conditionalFormatting>
  <conditionalFormatting sqref="F309:AJ310">
    <cfRule type="containsText" dxfId="9569" priority="1493" operator="containsText" text="－">
      <formula>NOT(ISERROR(SEARCH("－",F309)))</formula>
    </cfRule>
  </conditionalFormatting>
  <conditionalFormatting sqref="F333:AJ334">
    <cfRule type="containsText" dxfId="9568" priority="1492" operator="containsText" text="－">
      <formula>NOT(ISERROR(SEARCH("－",F333)))</formula>
    </cfRule>
  </conditionalFormatting>
  <conditionalFormatting sqref="F381:AJ381">
    <cfRule type="containsText" dxfId="9567" priority="1490" operator="containsText" text="－">
      <formula>NOT(ISERROR(SEARCH("－",F381)))</formula>
    </cfRule>
  </conditionalFormatting>
  <conditionalFormatting sqref="F29:H30 K29:AJ30 F31:AJ34 F36:AI37 F41:AG41 G60:G61 J60:AH61">
    <cfRule type="containsText" dxfId="9566" priority="1485" operator="containsText" text="退">
      <formula>NOT(ISERROR(SEARCH("退",F29)))</formula>
    </cfRule>
    <cfRule type="containsText" dxfId="9565" priority="1486" operator="containsText" text="入">
      <formula>NOT(ISERROR(SEARCH("入",F29)))</formula>
    </cfRule>
    <cfRule type="containsText" dxfId="9564" priority="1487" operator="containsText" text="入,退">
      <formula>NOT(ISERROR(SEARCH("入,退",F29)))</formula>
    </cfRule>
    <cfRule type="containsText" dxfId="9563" priority="1488" operator="containsText" text="入,退">
      <formula>NOT(ISERROR(SEARCH("入,退",F29)))</formula>
    </cfRule>
    <cfRule type="cellIs" dxfId="9562" priority="1489" operator="equal">
      <formula>"休"</formula>
    </cfRule>
  </conditionalFormatting>
  <conditionalFormatting sqref="F29:H30 K29:AJ30 F31:AJ34 F36:AI37 F41:AG41 G60:G61 J60:AH61">
    <cfRule type="containsText" dxfId="9561" priority="1484" operator="containsText" text="外">
      <formula>NOT(ISERROR(SEARCH("外",F29)))</formula>
    </cfRule>
  </conditionalFormatting>
  <conditionalFormatting sqref="F29:F34">
    <cfRule type="containsText" dxfId="9560" priority="1483" operator="containsText" text="－">
      <formula>NOT(ISERROR(SEARCH("－",F29)))</formula>
    </cfRule>
  </conditionalFormatting>
  <conditionalFormatting sqref="G29:G34 H31:U33 V33:AJ33 V31:W32">
    <cfRule type="containsText" dxfId="9559" priority="1482" operator="containsText" text="－">
      <formula>NOT(ISERROR(SEARCH("－",G29)))</formula>
    </cfRule>
  </conditionalFormatting>
  <conditionalFormatting sqref="G33:AJ34 AJ29:AJ30 AH31:AJ32">
    <cfRule type="containsText" dxfId="9558" priority="1481" operator="containsText" text="－">
      <formula>NOT(ISERROR(SEARCH("－",G29)))</formula>
    </cfRule>
  </conditionalFormatting>
  <conditionalFormatting sqref="F28:AJ28">
    <cfRule type="containsText" dxfId="9557" priority="1479" operator="containsText" text="日">
      <formula>NOT(ISERROR(SEARCH("日",F28)))</formula>
    </cfRule>
    <cfRule type="containsText" dxfId="9556" priority="1480" operator="containsText" text="土">
      <formula>NOT(ISERROR(SEARCH("土",F28)))</formula>
    </cfRule>
  </conditionalFormatting>
  <conditionalFormatting sqref="F28:AJ28">
    <cfRule type="containsText" dxfId="9555" priority="1472" operator="containsText" text="その他">
      <formula>NOT(ISERROR(SEARCH("その他",F28)))</formula>
    </cfRule>
    <cfRule type="containsText" dxfId="9554" priority="1473" operator="containsText" text="冬休">
      <formula>NOT(ISERROR(SEARCH("冬休",F28)))</formula>
    </cfRule>
    <cfRule type="containsText" dxfId="9553" priority="1474" operator="containsText" text="夏休">
      <formula>NOT(ISERROR(SEARCH("夏休",F28)))</formula>
    </cfRule>
    <cfRule type="containsText" dxfId="9552" priority="1475" operator="containsText" text="製作">
      <formula>NOT(ISERROR(SEARCH("製作",F28)))</formula>
    </cfRule>
    <cfRule type="cellIs" dxfId="9551" priority="1476" operator="equal">
      <formula>"中止,製作"</formula>
    </cfRule>
    <cfRule type="containsText" dxfId="9550" priority="1477" operator="containsText" text="中止,製作,夏休,冬休,その他">
      <formula>NOT(ISERROR(SEARCH("中止,製作,夏休,冬休,その他",F28)))</formula>
    </cfRule>
    <cfRule type="containsText" dxfId="9549" priority="1478" operator="containsText" text="中止">
      <formula>NOT(ISERROR(SEARCH("中止",F28)))</formula>
    </cfRule>
  </conditionalFormatting>
  <conditionalFormatting sqref="F528 K528 P528 U528 Z528">
    <cfRule type="containsText" dxfId="9548" priority="1470" operator="containsText" text="日">
      <formula>NOT(ISERROR(SEARCH("日",F528)))</formula>
    </cfRule>
    <cfRule type="containsText" dxfId="9547" priority="1471" operator="containsText" text="土">
      <formula>NOT(ISERROR(SEARCH("土",F528)))</formula>
    </cfRule>
  </conditionalFormatting>
  <conditionalFormatting sqref="F528">
    <cfRule type="containsText" dxfId="9546" priority="1461" operator="containsText" text="その他">
      <formula>NOT(ISERROR(SEARCH("その他",F528)))</formula>
    </cfRule>
    <cfRule type="containsText" dxfId="9545" priority="1462" operator="containsText" text="冬休">
      <formula>NOT(ISERROR(SEARCH("冬休",F528)))</formula>
    </cfRule>
    <cfRule type="containsText" dxfId="9544" priority="1463" operator="containsText" text="夏休">
      <formula>NOT(ISERROR(SEARCH("夏休",F528)))</formula>
    </cfRule>
    <cfRule type="containsText" dxfId="9543" priority="1464" operator="containsText" text="製作">
      <formula>NOT(ISERROR(SEARCH("製作",F528)))</formula>
    </cfRule>
    <cfRule type="cellIs" dxfId="9542" priority="1465" operator="equal">
      <formula>"中止,製作"</formula>
    </cfRule>
    <cfRule type="containsText" dxfId="9541" priority="1468" operator="containsText" text="中止,製作,夏休,冬休,その他">
      <formula>NOT(ISERROR(SEARCH("中止,製作,夏休,冬休,その他",F528)))</formula>
    </cfRule>
    <cfRule type="containsText" dxfId="9540" priority="1469" operator="containsText" text="中止">
      <formula>NOT(ISERROR(SEARCH("中止",F528)))</formula>
    </cfRule>
  </conditionalFormatting>
  <conditionalFormatting sqref="K528">
    <cfRule type="containsText" dxfId="9539" priority="1466" operator="containsText" text="中止,製作,夏休,冬休,その他">
      <formula>NOT(ISERROR(SEARCH("中止,製作,夏休,冬休,その他",K528)))</formula>
    </cfRule>
    <cfRule type="containsText" dxfId="9538" priority="1467" operator="containsText" text="中止">
      <formula>NOT(ISERROR(SEARCH("中止",K528)))</formula>
    </cfRule>
  </conditionalFormatting>
  <conditionalFormatting sqref="K528">
    <cfRule type="containsText" dxfId="9537" priority="1454" operator="containsText" text="その他">
      <formula>NOT(ISERROR(SEARCH("その他",K528)))</formula>
    </cfRule>
    <cfRule type="containsText" dxfId="9536" priority="1455" operator="containsText" text="冬休">
      <formula>NOT(ISERROR(SEARCH("冬休",K528)))</formula>
    </cfRule>
    <cfRule type="containsText" dxfId="9535" priority="1456" operator="containsText" text="夏休">
      <formula>NOT(ISERROR(SEARCH("夏休",K528)))</formula>
    </cfRule>
    <cfRule type="containsText" dxfId="9534" priority="1457" operator="containsText" text="製作">
      <formula>NOT(ISERROR(SEARCH("製作",K528)))</formula>
    </cfRule>
    <cfRule type="cellIs" dxfId="9533" priority="1458" operator="equal">
      <formula>"中止,製作"</formula>
    </cfRule>
    <cfRule type="containsText" dxfId="9532" priority="1459" operator="containsText" text="中止,製作,夏休,冬休,その他">
      <formula>NOT(ISERROR(SEARCH("中止,製作,夏休,冬休,その他",K528)))</formula>
    </cfRule>
    <cfRule type="containsText" dxfId="9531" priority="1460" operator="containsText" text="中止">
      <formula>NOT(ISERROR(SEARCH("中止",K528)))</formula>
    </cfRule>
  </conditionalFormatting>
  <conditionalFormatting sqref="P528">
    <cfRule type="containsText" dxfId="9530" priority="1447" operator="containsText" text="その他">
      <formula>NOT(ISERROR(SEARCH("その他",P528)))</formula>
    </cfRule>
    <cfRule type="containsText" dxfId="9529" priority="1448" operator="containsText" text="冬休">
      <formula>NOT(ISERROR(SEARCH("冬休",P528)))</formula>
    </cfRule>
    <cfRule type="containsText" dxfId="9528" priority="1449" operator="containsText" text="夏休">
      <formula>NOT(ISERROR(SEARCH("夏休",P528)))</formula>
    </cfRule>
    <cfRule type="containsText" dxfId="9527" priority="1450" operator="containsText" text="製作">
      <formula>NOT(ISERROR(SEARCH("製作",P528)))</formula>
    </cfRule>
    <cfRule type="cellIs" dxfId="9526" priority="1451" operator="equal">
      <formula>"中止,製作"</formula>
    </cfRule>
    <cfRule type="containsText" dxfId="9525" priority="1452" operator="containsText" text="中止,製作,夏休,冬休,その他">
      <formula>NOT(ISERROR(SEARCH("中止,製作,夏休,冬休,その他",P528)))</formula>
    </cfRule>
    <cfRule type="containsText" dxfId="9524" priority="1453" operator="containsText" text="中止">
      <formula>NOT(ISERROR(SEARCH("中止",P528)))</formula>
    </cfRule>
  </conditionalFormatting>
  <conditionalFormatting sqref="U528">
    <cfRule type="containsText" dxfId="9523" priority="1440" operator="containsText" text="その他">
      <formula>NOT(ISERROR(SEARCH("その他",U528)))</formula>
    </cfRule>
    <cfRule type="containsText" dxfId="9522" priority="1441" operator="containsText" text="冬休">
      <formula>NOT(ISERROR(SEARCH("冬休",U528)))</formula>
    </cfRule>
    <cfRule type="containsText" dxfId="9521" priority="1442" operator="containsText" text="夏休">
      <formula>NOT(ISERROR(SEARCH("夏休",U528)))</formula>
    </cfRule>
    <cfRule type="containsText" dxfId="9520" priority="1443" operator="containsText" text="製作">
      <formula>NOT(ISERROR(SEARCH("製作",U528)))</formula>
    </cfRule>
    <cfRule type="cellIs" dxfId="9519" priority="1444" operator="equal">
      <formula>"中止,製作"</formula>
    </cfRule>
    <cfRule type="containsText" dxfId="9518" priority="1445" operator="containsText" text="中止,製作,夏休,冬休,その他">
      <formula>NOT(ISERROR(SEARCH("中止,製作,夏休,冬休,その他",U528)))</formula>
    </cfRule>
    <cfRule type="containsText" dxfId="9517" priority="1446" operator="containsText" text="中止">
      <formula>NOT(ISERROR(SEARCH("中止",U528)))</formula>
    </cfRule>
  </conditionalFormatting>
  <conditionalFormatting sqref="Z528">
    <cfRule type="containsText" dxfId="9516" priority="1433" operator="containsText" text="その他">
      <formula>NOT(ISERROR(SEARCH("その他",Z528)))</formula>
    </cfRule>
    <cfRule type="containsText" dxfId="9515" priority="1434" operator="containsText" text="冬休">
      <formula>NOT(ISERROR(SEARCH("冬休",Z528)))</formula>
    </cfRule>
    <cfRule type="containsText" dxfId="9514" priority="1435" operator="containsText" text="夏休">
      <formula>NOT(ISERROR(SEARCH("夏休",Z528)))</formula>
    </cfRule>
    <cfRule type="containsText" dxfId="9513" priority="1436" operator="containsText" text="製作">
      <formula>NOT(ISERROR(SEARCH("製作",Z528)))</formula>
    </cfRule>
    <cfRule type="cellIs" dxfId="9512" priority="1437" operator="equal">
      <formula>"中止,製作"</formula>
    </cfRule>
    <cfRule type="containsText" dxfId="9511" priority="1438" operator="containsText" text="中止,製作,夏休,冬休,その他">
      <formula>NOT(ISERROR(SEARCH("中止,製作,夏休,冬休,その他",Z528)))</formula>
    </cfRule>
    <cfRule type="containsText" dxfId="9510" priority="1439" operator="containsText" text="中止">
      <formula>NOT(ISERROR(SEARCH("中止",Z528)))</formula>
    </cfRule>
  </conditionalFormatting>
  <conditionalFormatting sqref="Z530">
    <cfRule type="containsText" dxfId="9509" priority="1427" operator="containsText" text="退">
      <formula>NOT(ISERROR(SEARCH("退",Z530)))</formula>
    </cfRule>
    <cfRule type="containsText" dxfId="9508" priority="1428" operator="containsText" text="入">
      <formula>NOT(ISERROR(SEARCH("入",Z530)))</formula>
    </cfRule>
    <cfRule type="containsText" dxfId="9507" priority="1429" operator="containsText" text="入,退">
      <formula>NOT(ISERROR(SEARCH("入,退",Z530)))</formula>
    </cfRule>
    <cfRule type="containsText" dxfId="9506" priority="1430" operator="containsText" text="入,退">
      <formula>NOT(ISERROR(SEARCH("入,退",Z530)))</formula>
    </cfRule>
    <cfRule type="cellIs" dxfId="9505" priority="1432" operator="equal">
      <formula>"休"</formula>
    </cfRule>
  </conditionalFormatting>
  <conditionalFormatting sqref="Z530">
    <cfRule type="containsText" dxfId="9504" priority="1431" operator="containsText" text="休">
      <formula>NOT(ISERROR(SEARCH("休",Z530)))</formula>
    </cfRule>
  </conditionalFormatting>
  <conditionalFormatting sqref="Z530">
    <cfRule type="containsText" dxfId="9503" priority="1426" operator="containsText" text="外">
      <formula>NOT(ISERROR(SEARCH("外",Z530)))</formula>
    </cfRule>
  </conditionalFormatting>
  <conditionalFormatting sqref="Z530">
    <cfRule type="containsText" dxfId="9502" priority="1425" operator="containsText" text="－">
      <formula>NOT(ISERROR(SEARCH("－",Z530)))</formula>
    </cfRule>
  </conditionalFormatting>
  <conditionalFormatting sqref="AE530 U530 P530 K530">
    <cfRule type="containsText" dxfId="9501" priority="1419" operator="containsText" text="退">
      <formula>NOT(ISERROR(SEARCH("退",K530)))</formula>
    </cfRule>
    <cfRule type="containsText" dxfId="9500" priority="1420" operator="containsText" text="入">
      <formula>NOT(ISERROR(SEARCH("入",K530)))</formula>
    </cfRule>
    <cfRule type="containsText" dxfId="9499" priority="1421" operator="containsText" text="入,退">
      <formula>NOT(ISERROR(SEARCH("入,退",K530)))</formula>
    </cfRule>
    <cfRule type="containsText" dxfId="9498" priority="1422" operator="containsText" text="入,退">
      <formula>NOT(ISERROR(SEARCH("入,退",K530)))</formula>
    </cfRule>
    <cfRule type="cellIs" dxfId="9497" priority="1424" operator="equal">
      <formula>"休"</formula>
    </cfRule>
  </conditionalFormatting>
  <conditionalFormatting sqref="AE530 U530 P530 K530">
    <cfRule type="containsText" dxfId="9496" priority="1423" operator="containsText" text="休">
      <formula>NOT(ISERROR(SEARCH("休",K530)))</formula>
    </cfRule>
  </conditionalFormatting>
  <conditionalFormatting sqref="AE530 U530 P530 K530">
    <cfRule type="containsText" dxfId="9495" priority="1418" operator="containsText" text="外">
      <formula>NOT(ISERROR(SEARCH("外",K530)))</formula>
    </cfRule>
  </conditionalFormatting>
  <conditionalFormatting sqref="AE530 U530 P530 K530">
    <cfRule type="containsText" dxfId="9494" priority="1417" operator="containsText" text="－">
      <formula>NOT(ISERROR(SEARCH("－",K530)))</formula>
    </cfRule>
  </conditionalFormatting>
  <conditionalFormatting sqref="F530">
    <cfRule type="containsText" dxfId="9493" priority="1412" operator="containsText" text="退">
      <formula>NOT(ISERROR(SEARCH("退",F530)))</formula>
    </cfRule>
    <cfRule type="containsText" dxfId="9492" priority="1413" operator="containsText" text="入">
      <formula>NOT(ISERROR(SEARCH("入",F530)))</formula>
    </cfRule>
    <cfRule type="containsText" dxfId="9491" priority="1414" operator="containsText" text="入,退">
      <formula>NOT(ISERROR(SEARCH("入,退",F530)))</formula>
    </cfRule>
    <cfRule type="containsText" dxfId="9490" priority="1415" operator="containsText" text="入,退">
      <formula>NOT(ISERROR(SEARCH("入,退",F530)))</formula>
    </cfRule>
    <cfRule type="cellIs" dxfId="9489" priority="1416" operator="equal">
      <formula>"休"</formula>
    </cfRule>
  </conditionalFormatting>
  <conditionalFormatting sqref="F530">
    <cfRule type="containsText" dxfId="9488" priority="1411" operator="containsText" text="外">
      <formula>NOT(ISERROR(SEARCH("外",F530)))</formula>
    </cfRule>
  </conditionalFormatting>
  <conditionalFormatting sqref="F530">
    <cfRule type="containsText" dxfId="9487" priority="1410" operator="containsText" text="－">
      <formula>NOT(ISERROR(SEARCH("－",F530)))</formula>
    </cfRule>
  </conditionalFormatting>
  <conditionalFormatting sqref="F35:AJ35">
    <cfRule type="containsText" dxfId="9486" priority="1408" operator="containsText" text="日">
      <formula>NOT(ISERROR(SEARCH("日",F35)))</formula>
    </cfRule>
    <cfRule type="containsText" dxfId="9485" priority="1409" operator="containsText" text="土">
      <formula>NOT(ISERROR(SEARCH("土",F35)))</formula>
    </cfRule>
  </conditionalFormatting>
  <conditionalFormatting sqref="F35:AJ35">
    <cfRule type="containsText" dxfId="9484" priority="1401" operator="containsText" text="その他">
      <formula>NOT(ISERROR(SEARCH("その他",F35)))</formula>
    </cfRule>
    <cfRule type="containsText" dxfId="9483" priority="1402" operator="containsText" text="冬休">
      <formula>NOT(ISERROR(SEARCH("冬休",F35)))</formula>
    </cfRule>
    <cfRule type="containsText" dxfId="9482" priority="1403" operator="containsText" text="夏休">
      <formula>NOT(ISERROR(SEARCH("夏休",F35)))</formula>
    </cfRule>
    <cfRule type="containsText" dxfId="9481" priority="1404" operator="containsText" text="製作">
      <formula>NOT(ISERROR(SEARCH("製作",F35)))</formula>
    </cfRule>
    <cfRule type="cellIs" dxfId="9480" priority="1405" operator="equal">
      <formula>"中止,製作"</formula>
    </cfRule>
    <cfRule type="containsText" dxfId="9479" priority="1406" operator="containsText" text="中止,製作,夏休,冬休,その他">
      <formula>NOT(ISERROR(SEARCH("中止,製作,夏休,冬休,その他",F35)))</formula>
    </cfRule>
    <cfRule type="containsText" dxfId="9478" priority="1407" operator="containsText" text="中止">
      <formula>NOT(ISERROR(SEARCH("中止",F35)))</formula>
    </cfRule>
  </conditionalFormatting>
  <conditionalFormatting sqref="F40:AJ40">
    <cfRule type="containsText" dxfId="9477" priority="1399" operator="containsText" text="日">
      <formula>NOT(ISERROR(SEARCH("日",F40)))</formula>
    </cfRule>
    <cfRule type="containsText" dxfId="9476" priority="1400" operator="containsText" text="土">
      <formula>NOT(ISERROR(SEARCH("土",F40)))</formula>
    </cfRule>
  </conditionalFormatting>
  <conditionalFormatting sqref="F40:AJ40">
    <cfRule type="containsText" dxfId="9475" priority="1392" operator="containsText" text="その他">
      <formula>NOT(ISERROR(SEARCH("その他",F40)))</formula>
    </cfRule>
    <cfRule type="containsText" dxfId="9474" priority="1393" operator="containsText" text="冬休">
      <formula>NOT(ISERROR(SEARCH("冬休",F40)))</formula>
    </cfRule>
    <cfRule type="containsText" dxfId="9473" priority="1394" operator="containsText" text="夏休">
      <formula>NOT(ISERROR(SEARCH("夏休",F40)))</formula>
    </cfRule>
    <cfRule type="containsText" dxfId="9472" priority="1395" operator="containsText" text="製作">
      <formula>NOT(ISERROR(SEARCH("製作",F40)))</formula>
    </cfRule>
    <cfRule type="cellIs" dxfId="9471" priority="1396" operator="equal">
      <formula>"中止,製作"</formula>
    </cfRule>
    <cfRule type="containsText" dxfId="9470" priority="1397" operator="containsText" text="中止,製作,夏休,冬休,その他">
      <formula>NOT(ISERROR(SEARCH("中止,製作,夏休,冬休,その他",F40)))</formula>
    </cfRule>
    <cfRule type="containsText" dxfId="9469" priority="1398" operator="containsText" text="中止">
      <formula>NOT(ISERROR(SEARCH("中止",F40)))</formula>
    </cfRule>
  </conditionalFormatting>
  <conditionalFormatting sqref="F38:AI39">
    <cfRule type="containsText" dxfId="9468" priority="1387" operator="containsText" text="退">
      <formula>NOT(ISERROR(SEARCH("退",F38)))</formula>
    </cfRule>
    <cfRule type="containsText" dxfId="9467" priority="1388" operator="containsText" text="入">
      <formula>NOT(ISERROR(SEARCH("入",F38)))</formula>
    </cfRule>
    <cfRule type="containsText" dxfId="9466" priority="1389" operator="containsText" text="入,退">
      <formula>NOT(ISERROR(SEARCH("入,退",F38)))</formula>
    </cfRule>
    <cfRule type="containsText" dxfId="9465" priority="1390" operator="containsText" text="入,退">
      <formula>NOT(ISERROR(SEARCH("入,退",F38)))</formula>
    </cfRule>
    <cfRule type="cellIs" dxfId="9464" priority="1391" operator="equal">
      <formula>"休"</formula>
    </cfRule>
  </conditionalFormatting>
  <conditionalFormatting sqref="F38:AI39">
    <cfRule type="containsText" dxfId="9463" priority="1386" operator="containsText" text="外">
      <formula>NOT(ISERROR(SEARCH("外",F38)))</formula>
    </cfRule>
  </conditionalFormatting>
  <conditionalFormatting sqref="F38:AI39">
    <cfRule type="containsText" dxfId="9462" priority="1385" operator="containsText" text="－">
      <formula>NOT(ISERROR(SEARCH("－",F38)))</formula>
    </cfRule>
  </conditionalFormatting>
  <conditionalFormatting sqref="AH41:AJ41 F42:AJ44">
    <cfRule type="containsText" dxfId="9461" priority="1380" operator="containsText" text="退">
      <formula>NOT(ISERROR(SEARCH("退",F41)))</formula>
    </cfRule>
    <cfRule type="containsText" dxfId="9460" priority="1381" operator="containsText" text="入">
      <formula>NOT(ISERROR(SEARCH("入",F41)))</formula>
    </cfRule>
    <cfRule type="containsText" dxfId="9459" priority="1382" operator="containsText" text="入,退">
      <formula>NOT(ISERROR(SEARCH("入,退",F41)))</formula>
    </cfRule>
    <cfRule type="containsText" dxfId="9458" priority="1383" operator="containsText" text="入,退">
      <formula>NOT(ISERROR(SEARCH("入,退",F41)))</formula>
    </cfRule>
    <cfRule type="cellIs" dxfId="9457" priority="1384" operator="equal">
      <formula>"休"</formula>
    </cfRule>
  </conditionalFormatting>
  <conditionalFormatting sqref="AH41:AJ41 F42:AJ44">
    <cfRule type="containsText" dxfId="9456" priority="1379" operator="containsText" text="外">
      <formula>NOT(ISERROR(SEARCH("外",F41)))</formula>
    </cfRule>
  </conditionalFormatting>
  <conditionalFormatting sqref="AH41:AJ41 F42:AJ44">
    <cfRule type="containsText" dxfId="9455" priority="1378" operator="containsText" text="－">
      <formula>NOT(ISERROR(SEARCH("－",F41)))</formula>
    </cfRule>
  </conditionalFormatting>
  <conditionalFormatting sqref="F52:T52 Y52:AJ52">
    <cfRule type="containsText" dxfId="9454" priority="1376" operator="containsText" text="日">
      <formula>NOT(ISERROR(SEARCH("日",F52)))</formula>
    </cfRule>
    <cfRule type="containsText" dxfId="9453" priority="1377" operator="containsText" text="土">
      <formula>NOT(ISERROR(SEARCH("土",F52)))</formula>
    </cfRule>
  </conditionalFormatting>
  <conditionalFormatting sqref="F52:T52 Y52:AJ52">
    <cfRule type="containsText" dxfId="9452" priority="1369" operator="containsText" text="その他">
      <formula>NOT(ISERROR(SEARCH("その他",F52)))</formula>
    </cfRule>
    <cfRule type="containsText" dxfId="9451" priority="1370" operator="containsText" text="冬休">
      <formula>NOT(ISERROR(SEARCH("冬休",F52)))</formula>
    </cfRule>
    <cfRule type="containsText" dxfId="9450" priority="1371" operator="containsText" text="夏休">
      <formula>NOT(ISERROR(SEARCH("夏休",F52)))</formula>
    </cfRule>
    <cfRule type="containsText" dxfId="9449" priority="1372" operator="containsText" text="製作">
      <formula>NOT(ISERROR(SEARCH("製作",F52)))</formula>
    </cfRule>
    <cfRule type="cellIs" dxfId="9448" priority="1373" operator="equal">
      <formula>"中止,製作"</formula>
    </cfRule>
    <cfRule type="containsText" dxfId="9447" priority="1374" operator="containsText" text="中止,製作,夏休,冬休,その他">
      <formula>NOT(ISERROR(SEARCH("中止,製作,夏休,冬休,その他",F52)))</formula>
    </cfRule>
    <cfRule type="containsText" dxfId="9446" priority="1375" operator="containsText" text="中止">
      <formula>NOT(ISERROR(SEARCH("中止",F52)))</formula>
    </cfRule>
  </conditionalFormatting>
  <conditionalFormatting sqref="H59:T59 Y59:AJ59">
    <cfRule type="containsText" dxfId="9445" priority="1367" operator="containsText" text="日">
      <formula>NOT(ISERROR(SEARCH("日",H59)))</formula>
    </cfRule>
    <cfRule type="containsText" dxfId="9444" priority="1368" operator="containsText" text="土">
      <formula>NOT(ISERROR(SEARCH("土",H59)))</formula>
    </cfRule>
  </conditionalFormatting>
  <conditionalFormatting sqref="H59:T59 Y59:AJ59">
    <cfRule type="containsText" dxfId="9443" priority="1360" operator="containsText" text="その他">
      <formula>NOT(ISERROR(SEARCH("その他",H59)))</formula>
    </cfRule>
    <cfRule type="containsText" dxfId="9442" priority="1361" operator="containsText" text="冬休">
      <formula>NOT(ISERROR(SEARCH("冬休",H59)))</formula>
    </cfRule>
    <cfRule type="containsText" dxfId="9441" priority="1362" operator="containsText" text="夏休">
      <formula>NOT(ISERROR(SEARCH("夏休",H59)))</formula>
    </cfRule>
    <cfRule type="containsText" dxfId="9440" priority="1363" operator="containsText" text="製作">
      <formula>NOT(ISERROR(SEARCH("製作",H59)))</formula>
    </cfRule>
    <cfRule type="cellIs" dxfId="9439" priority="1364" operator="equal">
      <formula>"中止,製作"</formula>
    </cfRule>
    <cfRule type="containsText" dxfId="9438" priority="1365" operator="containsText" text="中止,製作,夏休,冬休,その他">
      <formula>NOT(ISERROR(SEARCH("中止,製作,夏休,冬休,その他",H59)))</formula>
    </cfRule>
    <cfRule type="containsText" dxfId="9437" priority="1366" operator="containsText" text="中止">
      <formula>NOT(ISERROR(SEARCH("中止",H59)))</formula>
    </cfRule>
  </conditionalFormatting>
  <conditionalFormatting sqref="H64:T64 Y64:AJ64">
    <cfRule type="containsText" dxfId="9436" priority="1358" operator="containsText" text="日">
      <formula>NOT(ISERROR(SEARCH("日",H64)))</formula>
    </cfRule>
    <cfRule type="containsText" dxfId="9435" priority="1359" operator="containsText" text="土">
      <formula>NOT(ISERROR(SEARCH("土",H64)))</formula>
    </cfRule>
  </conditionalFormatting>
  <conditionalFormatting sqref="H64:T64 Y64:AJ64">
    <cfRule type="containsText" dxfId="9434" priority="1351" operator="containsText" text="その他">
      <formula>NOT(ISERROR(SEARCH("その他",H64)))</formula>
    </cfRule>
    <cfRule type="containsText" dxfId="9433" priority="1352" operator="containsText" text="冬休">
      <formula>NOT(ISERROR(SEARCH("冬休",H64)))</formula>
    </cfRule>
    <cfRule type="containsText" dxfId="9432" priority="1353" operator="containsText" text="夏休">
      <formula>NOT(ISERROR(SEARCH("夏休",H64)))</formula>
    </cfRule>
    <cfRule type="containsText" dxfId="9431" priority="1354" operator="containsText" text="製作">
      <formula>NOT(ISERROR(SEARCH("製作",H64)))</formula>
    </cfRule>
    <cfRule type="cellIs" dxfId="9430" priority="1355" operator="equal">
      <formula>"中止,製作"</formula>
    </cfRule>
    <cfRule type="containsText" dxfId="9429" priority="1356" operator="containsText" text="中止,製作,夏休,冬休,その他">
      <formula>NOT(ISERROR(SEARCH("中止,製作,夏休,冬休,その他",H64)))</formula>
    </cfRule>
    <cfRule type="containsText" dxfId="9428" priority="1357" operator="containsText" text="中止">
      <formula>NOT(ISERROR(SEARCH("中止",H64)))</formula>
    </cfRule>
  </conditionalFormatting>
  <conditionalFormatting sqref="U52:X52">
    <cfRule type="containsText" dxfId="9427" priority="1349" operator="containsText" text="日">
      <formula>NOT(ISERROR(SEARCH("日",U52)))</formula>
    </cfRule>
    <cfRule type="containsText" dxfId="9426" priority="1350" operator="containsText" text="土">
      <formula>NOT(ISERROR(SEARCH("土",U52)))</formula>
    </cfRule>
  </conditionalFormatting>
  <conditionalFormatting sqref="U52:X52">
    <cfRule type="containsText" dxfId="9425" priority="1342" operator="containsText" text="その他">
      <formula>NOT(ISERROR(SEARCH("その他",U52)))</formula>
    </cfRule>
    <cfRule type="containsText" dxfId="9424" priority="1343" operator="containsText" text="冬休">
      <formula>NOT(ISERROR(SEARCH("冬休",U52)))</formula>
    </cfRule>
    <cfRule type="containsText" dxfId="9423" priority="1344" operator="containsText" text="夏休">
      <formula>NOT(ISERROR(SEARCH("夏休",U52)))</formula>
    </cfRule>
    <cfRule type="containsText" dxfId="9422" priority="1345" operator="containsText" text="製作">
      <formula>NOT(ISERROR(SEARCH("製作",U52)))</formula>
    </cfRule>
    <cfRule type="cellIs" dxfId="9421" priority="1346" operator="equal">
      <formula>"中止,製作"</formula>
    </cfRule>
    <cfRule type="containsText" dxfId="9420" priority="1347" operator="containsText" text="中止,製作,夏休,冬休,その他">
      <formula>NOT(ISERROR(SEARCH("中止,製作,夏休,冬休,その他",U52)))</formula>
    </cfRule>
    <cfRule type="containsText" dxfId="9419" priority="1348" operator="containsText" text="中止">
      <formula>NOT(ISERROR(SEARCH("中止",U52)))</formula>
    </cfRule>
  </conditionalFormatting>
  <conditionalFormatting sqref="U59:X59">
    <cfRule type="containsText" dxfId="9418" priority="1340" operator="containsText" text="日">
      <formula>NOT(ISERROR(SEARCH("日",U59)))</formula>
    </cfRule>
    <cfRule type="containsText" dxfId="9417" priority="1341" operator="containsText" text="土">
      <formula>NOT(ISERROR(SEARCH("土",U59)))</formula>
    </cfRule>
  </conditionalFormatting>
  <conditionalFormatting sqref="U59:X59">
    <cfRule type="containsText" dxfId="9416" priority="1333" operator="containsText" text="その他">
      <formula>NOT(ISERROR(SEARCH("その他",U59)))</formula>
    </cfRule>
    <cfRule type="containsText" dxfId="9415" priority="1334" operator="containsText" text="冬休">
      <formula>NOT(ISERROR(SEARCH("冬休",U59)))</formula>
    </cfRule>
    <cfRule type="containsText" dxfId="9414" priority="1335" operator="containsText" text="夏休">
      <formula>NOT(ISERROR(SEARCH("夏休",U59)))</formula>
    </cfRule>
    <cfRule type="containsText" dxfId="9413" priority="1336" operator="containsText" text="製作">
      <formula>NOT(ISERROR(SEARCH("製作",U59)))</formula>
    </cfRule>
    <cfRule type="cellIs" dxfId="9412" priority="1337" operator="equal">
      <formula>"中止,製作"</formula>
    </cfRule>
    <cfRule type="containsText" dxfId="9411" priority="1338" operator="containsText" text="中止,製作,夏休,冬休,その他">
      <formula>NOT(ISERROR(SEARCH("中止,製作,夏休,冬休,その他",U59)))</formula>
    </cfRule>
    <cfRule type="containsText" dxfId="9410" priority="1339" operator="containsText" text="中止">
      <formula>NOT(ISERROR(SEARCH("中止",U59)))</formula>
    </cfRule>
  </conditionalFormatting>
  <conditionalFormatting sqref="U64:X64">
    <cfRule type="containsText" dxfId="9409" priority="1331" operator="containsText" text="日">
      <formula>NOT(ISERROR(SEARCH("日",U64)))</formula>
    </cfRule>
    <cfRule type="containsText" dxfId="9408" priority="1332" operator="containsText" text="土">
      <formula>NOT(ISERROR(SEARCH("土",U64)))</formula>
    </cfRule>
  </conditionalFormatting>
  <conditionalFormatting sqref="U64:X64">
    <cfRule type="containsText" dxfId="9407" priority="1324" operator="containsText" text="その他">
      <formula>NOT(ISERROR(SEARCH("その他",U64)))</formula>
    </cfRule>
    <cfRule type="containsText" dxfId="9406" priority="1325" operator="containsText" text="冬休">
      <formula>NOT(ISERROR(SEARCH("冬休",U64)))</formula>
    </cfRule>
    <cfRule type="containsText" dxfId="9405" priority="1326" operator="containsText" text="夏休">
      <formula>NOT(ISERROR(SEARCH("夏休",U64)))</formula>
    </cfRule>
    <cfRule type="containsText" dxfId="9404" priority="1327" operator="containsText" text="製作">
      <formula>NOT(ISERROR(SEARCH("製作",U64)))</formula>
    </cfRule>
    <cfRule type="cellIs" dxfId="9403" priority="1328" operator="equal">
      <formula>"中止,製作"</formula>
    </cfRule>
    <cfRule type="containsText" dxfId="9402" priority="1329" operator="containsText" text="中止,製作,夏休,冬休,その他">
      <formula>NOT(ISERROR(SEARCH("中止,製作,夏休,冬休,その他",U64)))</formula>
    </cfRule>
    <cfRule type="containsText" dxfId="9401"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9400" priority="1319" operator="containsText" text="退">
      <formula>NOT(ISERROR(SEARCH("退",H53)))</formula>
    </cfRule>
    <cfRule type="containsText" dxfId="9399" priority="1320" operator="containsText" text="入">
      <formula>NOT(ISERROR(SEARCH("入",H53)))</formula>
    </cfRule>
    <cfRule type="containsText" dxfId="9398" priority="1321" operator="containsText" text="入,退">
      <formula>NOT(ISERROR(SEARCH("入,退",H53)))</formula>
    </cfRule>
    <cfRule type="containsText" dxfId="9397" priority="1322" operator="containsText" text="入,退">
      <formula>NOT(ISERROR(SEARCH("入,退",H53)))</formula>
    </cfRule>
    <cfRule type="cellIs" dxfId="9396" priority="1323" operator="equal">
      <formula>"休"</formula>
    </cfRule>
  </conditionalFormatting>
  <conditionalFormatting sqref="H53:J53 M53:Q53 T53:X53 AA53:AE53 AH53:AJ53 H54 K54:O54 R54:V54 Y54:AC54 AF54:AJ54 H55:L55 O55:S55 V55:Z55 AC55:AG55 AJ55 H56:AJ58">
    <cfRule type="containsText" dxfId="9395"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9394" priority="1317" operator="containsText" text="－">
      <formula>NOT(ISERROR(SEARCH("－",H53)))</formula>
    </cfRule>
  </conditionalFormatting>
  <conditionalFormatting sqref="H62:AJ63 AI60:AJ61">
    <cfRule type="containsText" dxfId="9393" priority="1312" operator="containsText" text="退">
      <formula>NOT(ISERROR(SEARCH("退",H60)))</formula>
    </cfRule>
    <cfRule type="containsText" dxfId="9392" priority="1313" operator="containsText" text="入">
      <formula>NOT(ISERROR(SEARCH("入",H60)))</formula>
    </cfRule>
    <cfRule type="containsText" dxfId="9391" priority="1314" operator="containsText" text="入,退">
      <formula>NOT(ISERROR(SEARCH("入,退",H60)))</formula>
    </cfRule>
    <cfRule type="containsText" dxfId="9390" priority="1315" operator="containsText" text="入,退">
      <formula>NOT(ISERROR(SEARCH("入,退",H60)))</formula>
    </cfRule>
    <cfRule type="cellIs" dxfId="9389" priority="1316" operator="equal">
      <formula>"休"</formula>
    </cfRule>
  </conditionalFormatting>
  <conditionalFormatting sqref="H62:AJ63 AI60:AJ61">
    <cfRule type="containsText" dxfId="9388" priority="1311" operator="containsText" text="外">
      <formula>NOT(ISERROR(SEARCH("外",H60)))</formula>
    </cfRule>
  </conditionalFormatting>
  <conditionalFormatting sqref="H62:AJ63 AI60:AJ61">
    <cfRule type="containsText" dxfId="9387" priority="1310" operator="containsText" text="－">
      <formula>NOT(ISERROR(SEARCH("－",H60)))</formula>
    </cfRule>
  </conditionalFormatting>
  <conditionalFormatting sqref="J65 L65:O65 R65:U65 Y65:AA65 H66:AJ68 AF65:AH65">
    <cfRule type="containsText" dxfId="9386" priority="1305" operator="containsText" text="退">
      <formula>NOT(ISERROR(SEARCH("退",H65)))</formula>
    </cfRule>
    <cfRule type="containsText" dxfId="9385" priority="1306" operator="containsText" text="入">
      <formula>NOT(ISERROR(SEARCH("入",H65)))</formula>
    </cfRule>
    <cfRule type="containsText" dxfId="9384" priority="1307" operator="containsText" text="入,退">
      <formula>NOT(ISERROR(SEARCH("入,退",H65)))</formula>
    </cfRule>
    <cfRule type="containsText" dxfId="9383" priority="1308" operator="containsText" text="入,退">
      <formula>NOT(ISERROR(SEARCH("入,退",H65)))</formula>
    </cfRule>
    <cfRule type="cellIs" dxfId="9382" priority="1309" operator="equal">
      <formula>"休"</formula>
    </cfRule>
  </conditionalFormatting>
  <conditionalFormatting sqref="J65 L65:O65 R65:U65 Y65:AA65 H66:AJ68 AF65:AH65">
    <cfRule type="containsText" dxfId="9381" priority="1304" operator="containsText" text="外">
      <formula>NOT(ISERROR(SEARCH("外",H65)))</formula>
    </cfRule>
  </conditionalFormatting>
  <conditionalFormatting sqref="J65 L65:O65 R65:U65 Y65:AA65 H66:AJ68 AF65:AH65">
    <cfRule type="containsText" dxfId="9380" priority="1303" operator="containsText" text="－">
      <formula>NOT(ISERROR(SEARCH("－",H65)))</formula>
    </cfRule>
  </conditionalFormatting>
  <conditionalFormatting sqref="I65">
    <cfRule type="containsText" dxfId="9379" priority="1298" operator="containsText" text="退">
      <formula>NOT(ISERROR(SEARCH("退",I65)))</formula>
    </cfRule>
    <cfRule type="containsText" dxfId="9378" priority="1299" operator="containsText" text="入">
      <formula>NOT(ISERROR(SEARCH("入",I65)))</formula>
    </cfRule>
    <cfRule type="containsText" dxfId="9377" priority="1300" operator="containsText" text="入,退">
      <formula>NOT(ISERROR(SEARCH("入,退",I65)))</formula>
    </cfRule>
    <cfRule type="containsText" dxfId="9376" priority="1301" operator="containsText" text="入,退">
      <formula>NOT(ISERROR(SEARCH("入,退",I65)))</formula>
    </cfRule>
    <cfRule type="cellIs" dxfId="9375" priority="1302" operator="equal">
      <formula>"休"</formula>
    </cfRule>
  </conditionalFormatting>
  <conditionalFormatting sqref="I65">
    <cfRule type="containsText" dxfId="9374" priority="1297" operator="containsText" text="外">
      <formula>NOT(ISERROR(SEARCH("外",I65)))</formula>
    </cfRule>
  </conditionalFormatting>
  <conditionalFormatting sqref="I65">
    <cfRule type="containsText" dxfId="9373" priority="1296" operator="containsText" text="－">
      <formula>NOT(ISERROR(SEARCH("－",I65)))</formula>
    </cfRule>
  </conditionalFormatting>
  <conditionalFormatting sqref="K65">
    <cfRule type="containsText" dxfId="9372" priority="1291" operator="containsText" text="退">
      <formula>NOT(ISERROR(SEARCH("退",K65)))</formula>
    </cfRule>
    <cfRule type="containsText" dxfId="9371" priority="1292" operator="containsText" text="入">
      <formula>NOT(ISERROR(SEARCH("入",K65)))</formula>
    </cfRule>
    <cfRule type="containsText" dxfId="9370" priority="1293" operator="containsText" text="入,退">
      <formula>NOT(ISERROR(SEARCH("入,退",K65)))</formula>
    </cfRule>
    <cfRule type="containsText" dxfId="9369" priority="1294" operator="containsText" text="入,退">
      <formula>NOT(ISERROR(SEARCH("入,退",K65)))</formula>
    </cfRule>
    <cfRule type="cellIs" dxfId="9368" priority="1295" operator="equal">
      <formula>"休"</formula>
    </cfRule>
  </conditionalFormatting>
  <conditionalFormatting sqref="K65">
    <cfRule type="containsText" dxfId="9367" priority="1290" operator="containsText" text="外">
      <formula>NOT(ISERROR(SEARCH("外",K65)))</formula>
    </cfRule>
  </conditionalFormatting>
  <conditionalFormatting sqref="K65">
    <cfRule type="containsText" dxfId="9366" priority="1289" operator="containsText" text="－">
      <formula>NOT(ISERROR(SEARCH("－",K65)))</formula>
    </cfRule>
  </conditionalFormatting>
  <conditionalFormatting sqref="V65">
    <cfRule type="containsText" dxfId="9365" priority="1284" operator="containsText" text="退">
      <formula>NOT(ISERROR(SEARCH("退",V65)))</formula>
    </cfRule>
    <cfRule type="containsText" dxfId="9364" priority="1285" operator="containsText" text="入">
      <formula>NOT(ISERROR(SEARCH("入",V65)))</formula>
    </cfRule>
    <cfRule type="containsText" dxfId="9363" priority="1286" operator="containsText" text="入,退">
      <formula>NOT(ISERROR(SEARCH("入,退",V65)))</formula>
    </cfRule>
    <cfRule type="containsText" dxfId="9362" priority="1287" operator="containsText" text="入,退">
      <formula>NOT(ISERROR(SEARCH("入,退",V65)))</formula>
    </cfRule>
    <cfRule type="cellIs" dxfId="9361" priority="1288" operator="equal">
      <formula>"休"</formula>
    </cfRule>
  </conditionalFormatting>
  <conditionalFormatting sqref="V65">
    <cfRule type="containsText" dxfId="9360" priority="1283" operator="containsText" text="外">
      <formula>NOT(ISERROR(SEARCH("外",V65)))</formula>
    </cfRule>
  </conditionalFormatting>
  <conditionalFormatting sqref="V65">
    <cfRule type="containsText" dxfId="9359" priority="1282" operator="containsText" text="－">
      <formula>NOT(ISERROR(SEARCH("－",V65)))</formula>
    </cfRule>
  </conditionalFormatting>
  <conditionalFormatting sqref="AB65:AC65">
    <cfRule type="containsText" dxfId="9358" priority="1277" operator="containsText" text="退">
      <formula>NOT(ISERROR(SEARCH("退",AB65)))</formula>
    </cfRule>
    <cfRule type="containsText" dxfId="9357" priority="1278" operator="containsText" text="入">
      <formula>NOT(ISERROR(SEARCH("入",AB65)))</formula>
    </cfRule>
    <cfRule type="containsText" dxfId="9356" priority="1279" operator="containsText" text="入,退">
      <formula>NOT(ISERROR(SEARCH("入,退",AB65)))</formula>
    </cfRule>
    <cfRule type="containsText" dxfId="9355" priority="1280" operator="containsText" text="入,退">
      <formula>NOT(ISERROR(SEARCH("入,退",AB65)))</formula>
    </cfRule>
    <cfRule type="cellIs" dxfId="9354" priority="1281" operator="equal">
      <formula>"休"</formula>
    </cfRule>
  </conditionalFormatting>
  <conditionalFormatting sqref="AB65:AC65">
    <cfRule type="containsText" dxfId="9353" priority="1276" operator="containsText" text="外">
      <formula>NOT(ISERROR(SEARCH("外",AB65)))</formula>
    </cfRule>
  </conditionalFormatting>
  <conditionalFormatting sqref="AB65:AC65">
    <cfRule type="containsText" dxfId="9352" priority="1275" operator="containsText" text="－">
      <formula>NOT(ISERROR(SEARCH("－",AB65)))</formula>
    </cfRule>
  </conditionalFormatting>
  <conditionalFormatting sqref="F76:AJ76">
    <cfRule type="containsText" dxfId="9351" priority="1273" operator="containsText" text="日">
      <formula>NOT(ISERROR(SEARCH("日",F76)))</formula>
    </cfRule>
    <cfRule type="containsText" dxfId="9350" priority="1274" operator="containsText" text="土">
      <formula>NOT(ISERROR(SEARCH("土",F76)))</formula>
    </cfRule>
  </conditionalFormatting>
  <conditionalFormatting sqref="F76:AJ76">
    <cfRule type="containsText" dxfId="9349" priority="1266" operator="containsText" text="その他">
      <formula>NOT(ISERROR(SEARCH("その他",F76)))</formula>
    </cfRule>
    <cfRule type="containsText" dxfId="9348" priority="1267" operator="containsText" text="冬休">
      <formula>NOT(ISERROR(SEARCH("冬休",F76)))</formula>
    </cfRule>
    <cfRule type="containsText" dxfId="9347" priority="1268" operator="containsText" text="夏休">
      <formula>NOT(ISERROR(SEARCH("夏休",F76)))</formula>
    </cfRule>
    <cfRule type="containsText" dxfId="9346" priority="1269" operator="containsText" text="製作">
      <formula>NOT(ISERROR(SEARCH("製作",F76)))</formula>
    </cfRule>
    <cfRule type="cellIs" dxfId="9345" priority="1270" operator="equal">
      <formula>"中止,製作"</formula>
    </cfRule>
    <cfRule type="containsText" dxfId="9344" priority="1271" operator="containsText" text="中止,製作,夏休,冬休,その他">
      <formula>NOT(ISERROR(SEARCH("中止,製作,夏休,冬休,その他",F76)))</formula>
    </cfRule>
    <cfRule type="containsText" dxfId="9343" priority="1272" operator="containsText" text="中止">
      <formula>NOT(ISERROR(SEARCH("中止",F76)))</formula>
    </cfRule>
  </conditionalFormatting>
  <conditionalFormatting sqref="F83:AJ83">
    <cfRule type="containsText" dxfId="9342" priority="1264" operator="containsText" text="日">
      <formula>NOT(ISERROR(SEARCH("日",F83)))</formula>
    </cfRule>
    <cfRule type="containsText" dxfId="9341" priority="1265" operator="containsText" text="土">
      <formula>NOT(ISERROR(SEARCH("土",F83)))</formula>
    </cfRule>
  </conditionalFormatting>
  <conditionalFormatting sqref="F83:AJ83">
    <cfRule type="containsText" dxfId="9340" priority="1257" operator="containsText" text="その他">
      <formula>NOT(ISERROR(SEARCH("その他",F83)))</formula>
    </cfRule>
    <cfRule type="containsText" dxfId="9339" priority="1258" operator="containsText" text="冬休">
      <formula>NOT(ISERROR(SEARCH("冬休",F83)))</formula>
    </cfRule>
    <cfRule type="containsText" dxfId="9338" priority="1259" operator="containsText" text="夏休">
      <formula>NOT(ISERROR(SEARCH("夏休",F83)))</formula>
    </cfRule>
    <cfRule type="containsText" dxfId="9337" priority="1260" operator="containsText" text="製作">
      <formula>NOT(ISERROR(SEARCH("製作",F83)))</formula>
    </cfRule>
    <cfRule type="cellIs" dxfId="9336" priority="1261" operator="equal">
      <formula>"中止,製作"</formula>
    </cfRule>
    <cfRule type="containsText" dxfId="9335" priority="1262" operator="containsText" text="中止,製作,夏休,冬休,その他">
      <formula>NOT(ISERROR(SEARCH("中止,製作,夏休,冬休,その他",F83)))</formula>
    </cfRule>
    <cfRule type="containsText" dxfId="9334" priority="1263" operator="containsText" text="中止">
      <formula>NOT(ISERROR(SEARCH("中止",F83)))</formula>
    </cfRule>
  </conditionalFormatting>
  <conditionalFormatting sqref="F77:AJ77 H78:AJ78 F79:I79 L79:P79 S79:W79 Z79:AD79 AG79:AJ79 F80:AJ80 F82:AJ82 G81:L81 N81:S81 U81:AJ81">
    <cfRule type="containsText" dxfId="9333" priority="1252" operator="containsText" text="退">
      <formula>NOT(ISERROR(SEARCH("退",F77)))</formula>
    </cfRule>
    <cfRule type="containsText" dxfId="9332" priority="1253" operator="containsText" text="入">
      <formula>NOT(ISERROR(SEARCH("入",F77)))</formula>
    </cfRule>
    <cfRule type="containsText" dxfId="9331" priority="1254" operator="containsText" text="入,退">
      <formula>NOT(ISERROR(SEARCH("入,退",F77)))</formula>
    </cfRule>
    <cfRule type="containsText" dxfId="9330" priority="1255" operator="containsText" text="入,退">
      <formula>NOT(ISERROR(SEARCH("入,退",F77)))</formula>
    </cfRule>
    <cfRule type="cellIs" dxfId="9329" priority="1256" operator="equal">
      <formula>"休"</formula>
    </cfRule>
  </conditionalFormatting>
  <conditionalFormatting sqref="F77:AJ77 H78:AJ78 F79:I79 L79:P79 S79:W79 Z79:AD79 AG79:AJ79 F80:AJ80 F82:AJ82 G81:L81 N81:S81 U81:AJ81">
    <cfRule type="containsText" dxfId="9328" priority="1251" operator="containsText" text="外">
      <formula>NOT(ISERROR(SEARCH("外",F77)))</formula>
    </cfRule>
  </conditionalFormatting>
  <conditionalFormatting sqref="F77:AJ77 H78:AJ78 F79:I79 L79:P79 S79:W79 Z79:AD79 AG79:AJ79 F80:AJ80 F82:AJ82 G81:L81 N81:S81 U81:AJ81">
    <cfRule type="containsText" dxfId="9327" priority="1250" operator="containsText" text="－">
      <formula>NOT(ISERROR(SEARCH("－",F77)))</formula>
    </cfRule>
  </conditionalFormatting>
  <conditionalFormatting sqref="F84:AJ87">
    <cfRule type="containsText" dxfId="9326" priority="1245" operator="containsText" text="退">
      <formula>NOT(ISERROR(SEARCH("退",F84)))</formula>
    </cfRule>
    <cfRule type="containsText" dxfId="9325" priority="1246" operator="containsText" text="入">
      <formula>NOT(ISERROR(SEARCH("入",F84)))</formula>
    </cfRule>
    <cfRule type="containsText" dxfId="9324" priority="1247" operator="containsText" text="入,退">
      <formula>NOT(ISERROR(SEARCH("入,退",F84)))</formula>
    </cfRule>
    <cfRule type="containsText" dxfId="9323" priority="1248" operator="containsText" text="入,退">
      <formula>NOT(ISERROR(SEARCH("入,退",F84)))</formula>
    </cfRule>
    <cfRule type="cellIs" dxfId="9322" priority="1249" operator="equal">
      <formula>"休"</formula>
    </cfRule>
  </conditionalFormatting>
  <conditionalFormatting sqref="F84:AJ87">
    <cfRule type="containsText" dxfId="9321" priority="1244" operator="containsText" text="外">
      <formula>NOT(ISERROR(SEARCH("外",F84)))</formula>
    </cfRule>
  </conditionalFormatting>
  <conditionalFormatting sqref="F84:AJ87">
    <cfRule type="containsText" dxfId="9320" priority="1243" operator="containsText" text="－">
      <formula>NOT(ISERROR(SEARCH("－",F84)))</formula>
    </cfRule>
  </conditionalFormatting>
  <conditionalFormatting sqref="F89:AJ92">
    <cfRule type="containsText" dxfId="9319" priority="1238" operator="containsText" text="退">
      <formula>NOT(ISERROR(SEARCH("退",F89)))</formula>
    </cfRule>
    <cfRule type="containsText" dxfId="9318" priority="1239" operator="containsText" text="入">
      <formula>NOT(ISERROR(SEARCH("入",F89)))</formula>
    </cfRule>
    <cfRule type="containsText" dxfId="9317" priority="1240" operator="containsText" text="入,退">
      <formula>NOT(ISERROR(SEARCH("入,退",F89)))</formula>
    </cfRule>
    <cfRule type="containsText" dxfId="9316" priority="1241" operator="containsText" text="入,退">
      <formula>NOT(ISERROR(SEARCH("入,退",F89)))</formula>
    </cfRule>
    <cfRule type="cellIs" dxfId="9315" priority="1242" operator="equal">
      <formula>"休"</formula>
    </cfRule>
  </conditionalFormatting>
  <conditionalFormatting sqref="F89:AJ92">
    <cfRule type="containsText" dxfId="9314" priority="1237" operator="containsText" text="外">
      <formula>NOT(ISERROR(SEARCH("外",F89)))</formula>
    </cfRule>
  </conditionalFormatting>
  <conditionalFormatting sqref="F89:AJ92">
    <cfRule type="containsText" dxfId="9313" priority="1236" operator="containsText" text="－">
      <formula>NOT(ISERROR(SEARCH("－",F89)))</formula>
    </cfRule>
  </conditionalFormatting>
  <conditionalFormatting sqref="K53:L53">
    <cfRule type="containsText" dxfId="9312" priority="1231" operator="containsText" text="退">
      <formula>NOT(ISERROR(SEARCH("退",K53)))</formula>
    </cfRule>
    <cfRule type="containsText" dxfId="9311" priority="1232" operator="containsText" text="入">
      <formula>NOT(ISERROR(SEARCH("入",K53)))</formula>
    </cfRule>
    <cfRule type="containsText" dxfId="9310" priority="1233" operator="containsText" text="入,退">
      <formula>NOT(ISERROR(SEARCH("入,退",K53)))</formula>
    </cfRule>
    <cfRule type="containsText" dxfId="9309" priority="1234" operator="containsText" text="入,退">
      <formula>NOT(ISERROR(SEARCH("入,退",K53)))</formula>
    </cfRule>
    <cfRule type="cellIs" dxfId="9308" priority="1235" operator="equal">
      <formula>"休"</formula>
    </cfRule>
  </conditionalFormatting>
  <conditionalFormatting sqref="K53:L53">
    <cfRule type="containsText" dxfId="9307" priority="1230" operator="containsText" text="外">
      <formula>NOT(ISERROR(SEARCH("外",K53)))</formula>
    </cfRule>
  </conditionalFormatting>
  <conditionalFormatting sqref="K53:L53">
    <cfRule type="containsText" dxfId="9306" priority="1229" operator="containsText" text="－">
      <formula>NOT(ISERROR(SEARCH("－",K53)))</formula>
    </cfRule>
  </conditionalFormatting>
  <conditionalFormatting sqref="R53:S53">
    <cfRule type="containsText" dxfId="9305" priority="1224" operator="containsText" text="退">
      <formula>NOT(ISERROR(SEARCH("退",R53)))</formula>
    </cfRule>
    <cfRule type="containsText" dxfId="9304" priority="1225" operator="containsText" text="入">
      <formula>NOT(ISERROR(SEARCH("入",R53)))</formula>
    </cfRule>
    <cfRule type="containsText" dxfId="9303" priority="1226" operator="containsText" text="入,退">
      <formula>NOT(ISERROR(SEARCH("入,退",R53)))</formula>
    </cfRule>
    <cfRule type="containsText" dxfId="9302" priority="1227" operator="containsText" text="入,退">
      <formula>NOT(ISERROR(SEARCH("入,退",R53)))</formula>
    </cfRule>
    <cfRule type="cellIs" dxfId="9301" priority="1228" operator="equal">
      <formula>"休"</formula>
    </cfRule>
  </conditionalFormatting>
  <conditionalFormatting sqref="R53:S53">
    <cfRule type="containsText" dxfId="9300" priority="1223" operator="containsText" text="外">
      <formula>NOT(ISERROR(SEARCH("外",R53)))</formula>
    </cfRule>
  </conditionalFormatting>
  <conditionalFormatting sqref="R53:S53">
    <cfRule type="containsText" dxfId="9299" priority="1222" operator="containsText" text="－">
      <formula>NOT(ISERROR(SEARCH("－",R53)))</formula>
    </cfRule>
  </conditionalFormatting>
  <conditionalFormatting sqref="Y53:Z53">
    <cfRule type="containsText" dxfId="9298" priority="1217" operator="containsText" text="退">
      <formula>NOT(ISERROR(SEARCH("退",Y53)))</formula>
    </cfRule>
    <cfRule type="containsText" dxfId="9297" priority="1218" operator="containsText" text="入">
      <formula>NOT(ISERROR(SEARCH("入",Y53)))</formula>
    </cfRule>
    <cfRule type="containsText" dxfId="9296" priority="1219" operator="containsText" text="入,退">
      <formula>NOT(ISERROR(SEARCH("入,退",Y53)))</formula>
    </cfRule>
    <cfRule type="containsText" dxfId="9295" priority="1220" operator="containsText" text="入,退">
      <formula>NOT(ISERROR(SEARCH("入,退",Y53)))</formula>
    </cfRule>
    <cfRule type="cellIs" dxfId="9294" priority="1221" operator="equal">
      <formula>"休"</formula>
    </cfRule>
  </conditionalFormatting>
  <conditionalFormatting sqref="Y53:Z53">
    <cfRule type="containsText" dxfId="9293" priority="1216" operator="containsText" text="外">
      <formula>NOT(ISERROR(SEARCH("外",Y53)))</formula>
    </cfRule>
  </conditionalFormatting>
  <conditionalFormatting sqref="Y53:Z53">
    <cfRule type="containsText" dxfId="9292" priority="1215" operator="containsText" text="－">
      <formula>NOT(ISERROR(SEARCH("－",Y53)))</formula>
    </cfRule>
  </conditionalFormatting>
  <conditionalFormatting sqref="AF53:AG53">
    <cfRule type="containsText" dxfId="9291" priority="1210" operator="containsText" text="退">
      <formula>NOT(ISERROR(SEARCH("退",AF53)))</formula>
    </cfRule>
    <cfRule type="containsText" dxfId="9290" priority="1211" operator="containsText" text="入">
      <formula>NOT(ISERROR(SEARCH("入",AF53)))</formula>
    </cfRule>
    <cfRule type="containsText" dxfId="9289" priority="1212" operator="containsText" text="入,退">
      <formula>NOT(ISERROR(SEARCH("入,退",AF53)))</formula>
    </cfRule>
    <cfRule type="containsText" dxfId="9288" priority="1213" operator="containsText" text="入,退">
      <formula>NOT(ISERROR(SEARCH("入,退",AF53)))</formula>
    </cfRule>
    <cfRule type="cellIs" dxfId="9287" priority="1214" operator="equal">
      <formula>"休"</formula>
    </cfRule>
  </conditionalFormatting>
  <conditionalFormatting sqref="AF53:AG53">
    <cfRule type="containsText" dxfId="9286" priority="1209" operator="containsText" text="外">
      <formula>NOT(ISERROR(SEARCH("外",AF53)))</formula>
    </cfRule>
  </conditionalFormatting>
  <conditionalFormatting sqref="AF53:AG53">
    <cfRule type="containsText" dxfId="9285" priority="1208" operator="containsText" text="－">
      <formula>NOT(ISERROR(SEARCH("－",AF53)))</formula>
    </cfRule>
  </conditionalFormatting>
  <conditionalFormatting sqref="I54:J54">
    <cfRule type="containsText" dxfId="9284" priority="1203" operator="containsText" text="退">
      <formula>NOT(ISERROR(SEARCH("退",I54)))</formula>
    </cfRule>
    <cfRule type="containsText" dxfId="9283" priority="1204" operator="containsText" text="入">
      <formula>NOT(ISERROR(SEARCH("入",I54)))</formula>
    </cfRule>
    <cfRule type="containsText" dxfId="9282" priority="1205" operator="containsText" text="入,退">
      <formula>NOT(ISERROR(SEARCH("入,退",I54)))</formula>
    </cfRule>
    <cfRule type="containsText" dxfId="9281" priority="1206" operator="containsText" text="入,退">
      <formula>NOT(ISERROR(SEARCH("入,退",I54)))</formula>
    </cfRule>
    <cfRule type="cellIs" dxfId="9280" priority="1207" operator="equal">
      <formula>"休"</formula>
    </cfRule>
  </conditionalFormatting>
  <conditionalFormatting sqref="I54:J54">
    <cfRule type="containsText" dxfId="9279" priority="1202" operator="containsText" text="外">
      <formula>NOT(ISERROR(SEARCH("外",I54)))</formula>
    </cfRule>
  </conditionalFormatting>
  <conditionalFormatting sqref="I54:J54">
    <cfRule type="containsText" dxfId="9278" priority="1201" operator="containsText" text="－">
      <formula>NOT(ISERROR(SEARCH("－",I54)))</formula>
    </cfRule>
  </conditionalFormatting>
  <conditionalFormatting sqref="P54:Q54">
    <cfRule type="containsText" dxfId="9277" priority="1196" operator="containsText" text="退">
      <formula>NOT(ISERROR(SEARCH("退",P54)))</formula>
    </cfRule>
    <cfRule type="containsText" dxfId="9276" priority="1197" operator="containsText" text="入">
      <formula>NOT(ISERROR(SEARCH("入",P54)))</formula>
    </cfRule>
    <cfRule type="containsText" dxfId="9275" priority="1198" operator="containsText" text="入,退">
      <formula>NOT(ISERROR(SEARCH("入,退",P54)))</formula>
    </cfRule>
    <cfRule type="containsText" dxfId="9274" priority="1199" operator="containsText" text="入,退">
      <formula>NOT(ISERROR(SEARCH("入,退",P54)))</formula>
    </cfRule>
    <cfRule type="cellIs" dxfId="9273" priority="1200" operator="equal">
      <formula>"休"</formula>
    </cfRule>
  </conditionalFormatting>
  <conditionalFormatting sqref="P54:Q54">
    <cfRule type="containsText" dxfId="9272" priority="1195" operator="containsText" text="外">
      <formula>NOT(ISERROR(SEARCH("外",P54)))</formula>
    </cfRule>
  </conditionalFormatting>
  <conditionalFormatting sqref="P54:Q54">
    <cfRule type="containsText" dxfId="9271" priority="1194" operator="containsText" text="－">
      <formula>NOT(ISERROR(SEARCH("－",P54)))</formula>
    </cfRule>
  </conditionalFormatting>
  <conditionalFormatting sqref="W54:X54">
    <cfRule type="containsText" dxfId="9270" priority="1189" operator="containsText" text="退">
      <formula>NOT(ISERROR(SEARCH("退",W54)))</formula>
    </cfRule>
    <cfRule type="containsText" dxfId="9269" priority="1190" operator="containsText" text="入">
      <formula>NOT(ISERROR(SEARCH("入",W54)))</formula>
    </cfRule>
    <cfRule type="containsText" dxfId="9268" priority="1191" operator="containsText" text="入,退">
      <formula>NOT(ISERROR(SEARCH("入,退",W54)))</formula>
    </cfRule>
    <cfRule type="containsText" dxfId="9267" priority="1192" operator="containsText" text="入,退">
      <formula>NOT(ISERROR(SEARCH("入,退",W54)))</formula>
    </cfRule>
    <cfRule type="cellIs" dxfId="9266" priority="1193" operator="equal">
      <formula>"休"</formula>
    </cfRule>
  </conditionalFormatting>
  <conditionalFormatting sqref="W54:X54">
    <cfRule type="containsText" dxfId="9265" priority="1188" operator="containsText" text="外">
      <formula>NOT(ISERROR(SEARCH("外",W54)))</formula>
    </cfRule>
  </conditionalFormatting>
  <conditionalFormatting sqref="W54:X54">
    <cfRule type="containsText" dxfId="9264" priority="1187" operator="containsText" text="－">
      <formula>NOT(ISERROR(SEARCH("－",W54)))</formula>
    </cfRule>
  </conditionalFormatting>
  <conditionalFormatting sqref="AD54:AE54">
    <cfRule type="containsText" dxfId="9263" priority="1182" operator="containsText" text="退">
      <formula>NOT(ISERROR(SEARCH("退",AD54)))</formula>
    </cfRule>
    <cfRule type="containsText" dxfId="9262" priority="1183" operator="containsText" text="入">
      <formula>NOT(ISERROR(SEARCH("入",AD54)))</formula>
    </cfRule>
    <cfRule type="containsText" dxfId="9261" priority="1184" operator="containsText" text="入,退">
      <formula>NOT(ISERROR(SEARCH("入,退",AD54)))</formula>
    </cfRule>
    <cfRule type="containsText" dxfId="9260" priority="1185" operator="containsText" text="入,退">
      <formula>NOT(ISERROR(SEARCH("入,退",AD54)))</formula>
    </cfRule>
    <cfRule type="cellIs" dxfId="9259" priority="1186" operator="equal">
      <formula>"休"</formula>
    </cfRule>
  </conditionalFormatting>
  <conditionalFormatting sqref="AD54:AE54">
    <cfRule type="containsText" dxfId="9258" priority="1181" operator="containsText" text="外">
      <formula>NOT(ISERROR(SEARCH("外",AD54)))</formula>
    </cfRule>
  </conditionalFormatting>
  <conditionalFormatting sqref="AD54:AE54">
    <cfRule type="containsText" dxfId="9257" priority="1180" operator="containsText" text="－">
      <formula>NOT(ISERROR(SEARCH("－",AD54)))</formula>
    </cfRule>
  </conditionalFormatting>
  <conditionalFormatting sqref="M55:N55">
    <cfRule type="containsText" dxfId="9256" priority="1175" operator="containsText" text="退">
      <formula>NOT(ISERROR(SEARCH("退",M55)))</formula>
    </cfRule>
    <cfRule type="containsText" dxfId="9255" priority="1176" operator="containsText" text="入">
      <formula>NOT(ISERROR(SEARCH("入",M55)))</formula>
    </cfRule>
    <cfRule type="containsText" dxfId="9254" priority="1177" operator="containsText" text="入,退">
      <formula>NOT(ISERROR(SEARCH("入,退",M55)))</formula>
    </cfRule>
    <cfRule type="containsText" dxfId="9253" priority="1178" operator="containsText" text="入,退">
      <formula>NOT(ISERROR(SEARCH("入,退",M55)))</formula>
    </cfRule>
    <cfRule type="cellIs" dxfId="9252" priority="1179" operator="equal">
      <formula>"休"</formula>
    </cfRule>
  </conditionalFormatting>
  <conditionalFormatting sqref="M55:N55">
    <cfRule type="containsText" dxfId="9251" priority="1174" operator="containsText" text="外">
      <formula>NOT(ISERROR(SEARCH("外",M55)))</formula>
    </cfRule>
  </conditionalFormatting>
  <conditionalFormatting sqref="M55:N55">
    <cfRule type="containsText" dxfId="9250" priority="1173" operator="containsText" text="－">
      <formula>NOT(ISERROR(SEARCH("－",M55)))</formula>
    </cfRule>
  </conditionalFormatting>
  <conditionalFormatting sqref="T55:U55">
    <cfRule type="containsText" dxfId="9249" priority="1168" operator="containsText" text="退">
      <formula>NOT(ISERROR(SEARCH("退",T55)))</formula>
    </cfRule>
    <cfRule type="containsText" dxfId="9248" priority="1169" operator="containsText" text="入">
      <formula>NOT(ISERROR(SEARCH("入",T55)))</formula>
    </cfRule>
    <cfRule type="containsText" dxfId="9247" priority="1170" operator="containsText" text="入,退">
      <formula>NOT(ISERROR(SEARCH("入,退",T55)))</formula>
    </cfRule>
    <cfRule type="containsText" dxfId="9246" priority="1171" operator="containsText" text="入,退">
      <formula>NOT(ISERROR(SEARCH("入,退",T55)))</formula>
    </cfRule>
    <cfRule type="cellIs" dxfId="9245" priority="1172" operator="equal">
      <formula>"休"</formula>
    </cfRule>
  </conditionalFormatting>
  <conditionalFormatting sqref="T55:U55">
    <cfRule type="containsText" dxfId="9244" priority="1167" operator="containsText" text="外">
      <formula>NOT(ISERROR(SEARCH("外",T55)))</formula>
    </cfRule>
  </conditionalFormatting>
  <conditionalFormatting sqref="T55:U55">
    <cfRule type="containsText" dxfId="9243" priority="1166" operator="containsText" text="－">
      <formula>NOT(ISERROR(SEARCH("－",T55)))</formula>
    </cfRule>
  </conditionalFormatting>
  <conditionalFormatting sqref="AA55:AB55">
    <cfRule type="containsText" dxfId="9242" priority="1161" operator="containsText" text="退">
      <formula>NOT(ISERROR(SEARCH("退",AA55)))</formula>
    </cfRule>
    <cfRule type="containsText" dxfId="9241" priority="1162" operator="containsText" text="入">
      <formula>NOT(ISERROR(SEARCH("入",AA55)))</formula>
    </cfRule>
    <cfRule type="containsText" dxfId="9240" priority="1163" operator="containsText" text="入,退">
      <formula>NOT(ISERROR(SEARCH("入,退",AA55)))</formula>
    </cfRule>
    <cfRule type="containsText" dxfId="9239" priority="1164" operator="containsText" text="入,退">
      <formula>NOT(ISERROR(SEARCH("入,退",AA55)))</formula>
    </cfRule>
    <cfRule type="cellIs" dxfId="9238" priority="1165" operator="equal">
      <formula>"休"</formula>
    </cfRule>
  </conditionalFormatting>
  <conditionalFormatting sqref="AA55:AB55">
    <cfRule type="containsText" dxfId="9237" priority="1160" operator="containsText" text="外">
      <formula>NOT(ISERROR(SEARCH("外",AA55)))</formula>
    </cfRule>
  </conditionalFormatting>
  <conditionalFormatting sqref="AA55:AB55">
    <cfRule type="containsText" dxfId="9236" priority="1159" operator="containsText" text="－">
      <formula>NOT(ISERROR(SEARCH("－",AA55)))</formula>
    </cfRule>
  </conditionalFormatting>
  <conditionalFormatting sqref="AH55:AI55">
    <cfRule type="containsText" dxfId="9235" priority="1154" operator="containsText" text="退">
      <formula>NOT(ISERROR(SEARCH("退",AH55)))</formula>
    </cfRule>
    <cfRule type="containsText" dxfId="9234" priority="1155" operator="containsText" text="入">
      <formula>NOT(ISERROR(SEARCH("入",AH55)))</formula>
    </cfRule>
    <cfRule type="containsText" dxfId="9233" priority="1156" operator="containsText" text="入,退">
      <formula>NOT(ISERROR(SEARCH("入,退",AH55)))</formula>
    </cfRule>
    <cfRule type="containsText" dxfId="9232" priority="1157" operator="containsText" text="入,退">
      <formula>NOT(ISERROR(SEARCH("入,退",AH55)))</formula>
    </cfRule>
    <cfRule type="cellIs" dxfId="9231" priority="1158" operator="equal">
      <formula>"休"</formula>
    </cfRule>
  </conditionalFormatting>
  <conditionalFormatting sqref="AH55:AI55">
    <cfRule type="containsText" dxfId="9230" priority="1153" operator="containsText" text="外">
      <formula>NOT(ISERROR(SEARCH("外",AH55)))</formula>
    </cfRule>
  </conditionalFormatting>
  <conditionalFormatting sqref="AH55:AI55">
    <cfRule type="containsText" dxfId="9229" priority="1152" operator="containsText" text="－">
      <formula>NOT(ISERROR(SEARCH("－",AH55)))</formula>
    </cfRule>
  </conditionalFormatting>
  <conditionalFormatting sqref="Q65">
    <cfRule type="containsText" dxfId="9228" priority="1147" operator="containsText" text="退">
      <formula>NOT(ISERROR(SEARCH("退",Q65)))</formula>
    </cfRule>
    <cfRule type="containsText" dxfId="9227" priority="1148" operator="containsText" text="入">
      <formula>NOT(ISERROR(SEARCH("入",Q65)))</formula>
    </cfRule>
    <cfRule type="containsText" dxfId="9226" priority="1149" operator="containsText" text="入,退">
      <formula>NOT(ISERROR(SEARCH("入,退",Q65)))</formula>
    </cfRule>
    <cfRule type="containsText" dxfId="9225" priority="1150" operator="containsText" text="入,退">
      <formula>NOT(ISERROR(SEARCH("入,退",Q65)))</formula>
    </cfRule>
    <cfRule type="cellIs" dxfId="9224" priority="1151" operator="equal">
      <formula>"休"</formula>
    </cfRule>
  </conditionalFormatting>
  <conditionalFormatting sqref="Q65">
    <cfRule type="containsText" dxfId="9223" priority="1146" operator="containsText" text="外">
      <formula>NOT(ISERROR(SEARCH("外",Q65)))</formula>
    </cfRule>
  </conditionalFormatting>
  <conditionalFormatting sqref="Q65">
    <cfRule type="containsText" dxfId="9222" priority="1145" operator="containsText" text="－">
      <formula>NOT(ISERROR(SEARCH("－",Q65)))</formula>
    </cfRule>
  </conditionalFormatting>
  <conditionalFormatting sqref="P65">
    <cfRule type="containsText" dxfId="9221" priority="1140" operator="containsText" text="退">
      <formula>NOT(ISERROR(SEARCH("退",P65)))</formula>
    </cfRule>
    <cfRule type="containsText" dxfId="9220" priority="1141" operator="containsText" text="入">
      <formula>NOT(ISERROR(SEARCH("入",P65)))</formula>
    </cfRule>
    <cfRule type="containsText" dxfId="9219" priority="1142" operator="containsText" text="入,退">
      <formula>NOT(ISERROR(SEARCH("入,退",P65)))</formula>
    </cfRule>
    <cfRule type="containsText" dxfId="9218" priority="1143" operator="containsText" text="入,退">
      <formula>NOT(ISERROR(SEARCH("入,退",P65)))</formula>
    </cfRule>
    <cfRule type="cellIs" dxfId="9217" priority="1144" operator="equal">
      <formula>"休"</formula>
    </cfRule>
  </conditionalFormatting>
  <conditionalFormatting sqref="P65">
    <cfRule type="containsText" dxfId="9216" priority="1139" operator="containsText" text="外">
      <formula>NOT(ISERROR(SEARCH("外",P65)))</formula>
    </cfRule>
  </conditionalFormatting>
  <conditionalFormatting sqref="P65">
    <cfRule type="containsText" dxfId="9215" priority="1138" operator="containsText" text="－">
      <formula>NOT(ISERROR(SEARCH("－",P65)))</formula>
    </cfRule>
  </conditionalFormatting>
  <conditionalFormatting sqref="X65">
    <cfRule type="containsText" dxfId="9214" priority="1133" operator="containsText" text="退">
      <formula>NOT(ISERROR(SEARCH("退",X65)))</formula>
    </cfRule>
    <cfRule type="containsText" dxfId="9213" priority="1134" operator="containsText" text="入">
      <formula>NOT(ISERROR(SEARCH("入",X65)))</formula>
    </cfRule>
    <cfRule type="containsText" dxfId="9212" priority="1135" operator="containsText" text="入,退">
      <formula>NOT(ISERROR(SEARCH("入,退",X65)))</formula>
    </cfRule>
    <cfRule type="containsText" dxfId="9211" priority="1136" operator="containsText" text="入,退">
      <formula>NOT(ISERROR(SEARCH("入,退",X65)))</formula>
    </cfRule>
    <cfRule type="cellIs" dxfId="9210" priority="1137" operator="equal">
      <formula>"休"</formula>
    </cfRule>
  </conditionalFormatting>
  <conditionalFormatting sqref="X65">
    <cfRule type="containsText" dxfId="9209" priority="1132" operator="containsText" text="外">
      <formula>NOT(ISERROR(SEARCH("外",X65)))</formula>
    </cfRule>
  </conditionalFormatting>
  <conditionalFormatting sqref="X65">
    <cfRule type="containsText" dxfId="9208" priority="1131" operator="containsText" text="－">
      <formula>NOT(ISERROR(SEARCH("－",X65)))</formula>
    </cfRule>
  </conditionalFormatting>
  <conditionalFormatting sqref="W65">
    <cfRule type="containsText" dxfId="9207" priority="1126" operator="containsText" text="退">
      <formula>NOT(ISERROR(SEARCH("退",W65)))</formula>
    </cfRule>
    <cfRule type="containsText" dxfId="9206" priority="1127" operator="containsText" text="入">
      <formula>NOT(ISERROR(SEARCH("入",W65)))</formula>
    </cfRule>
    <cfRule type="containsText" dxfId="9205" priority="1128" operator="containsText" text="入,退">
      <formula>NOT(ISERROR(SEARCH("入,退",W65)))</formula>
    </cfRule>
    <cfRule type="containsText" dxfId="9204" priority="1129" operator="containsText" text="入,退">
      <formula>NOT(ISERROR(SEARCH("入,退",W65)))</formula>
    </cfRule>
    <cfRule type="cellIs" dxfId="9203" priority="1130" operator="equal">
      <formula>"休"</formula>
    </cfRule>
  </conditionalFormatting>
  <conditionalFormatting sqref="W65">
    <cfRule type="containsText" dxfId="9202" priority="1125" operator="containsText" text="外">
      <formula>NOT(ISERROR(SEARCH("外",W65)))</formula>
    </cfRule>
  </conditionalFormatting>
  <conditionalFormatting sqref="W65">
    <cfRule type="containsText" dxfId="9201" priority="1124" operator="containsText" text="－">
      <formula>NOT(ISERROR(SEARCH("－",W65)))</formula>
    </cfRule>
  </conditionalFormatting>
  <conditionalFormatting sqref="AE65">
    <cfRule type="containsText" dxfId="9200" priority="1119" operator="containsText" text="退">
      <formula>NOT(ISERROR(SEARCH("退",AE65)))</formula>
    </cfRule>
    <cfRule type="containsText" dxfId="9199" priority="1120" operator="containsText" text="入">
      <formula>NOT(ISERROR(SEARCH("入",AE65)))</formula>
    </cfRule>
    <cfRule type="containsText" dxfId="9198" priority="1121" operator="containsText" text="入,退">
      <formula>NOT(ISERROR(SEARCH("入,退",AE65)))</formula>
    </cfRule>
    <cfRule type="containsText" dxfId="9197" priority="1122" operator="containsText" text="入,退">
      <formula>NOT(ISERROR(SEARCH("入,退",AE65)))</formula>
    </cfRule>
    <cfRule type="cellIs" dxfId="9196" priority="1123" operator="equal">
      <formula>"休"</formula>
    </cfRule>
  </conditionalFormatting>
  <conditionalFormatting sqref="AE65">
    <cfRule type="containsText" dxfId="9195" priority="1118" operator="containsText" text="外">
      <formula>NOT(ISERROR(SEARCH("外",AE65)))</formula>
    </cfRule>
  </conditionalFormatting>
  <conditionalFormatting sqref="AE65">
    <cfRule type="containsText" dxfId="9194" priority="1117" operator="containsText" text="－">
      <formula>NOT(ISERROR(SEARCH("－",AE65)))</formula>
    </cfRule>
  </conditionalFormatting>
  <conditionalFormatting sqref="AD65">
    <cfRule type="containsText" dxfId="9193" priority="1112" operator="containsText" text="退">
      <formula>NOT(ISERROR(SEARCH("退",AD65)))</formula>
    </cfRule>
    <cfRule type="containsText" dxfId="9192" priority="1113" operator="containsText" text="入">
      <formula>NOT(ISERROR(SEARCH("入",AD65)))</formula>
    </cfRule>
    <cfRule type="containsText" dxfId="9191" priority="1114" operator="containsText" text="入,退">
      <formula>NOT(ISERROR(SEARCH("入,退",AD65)))</formula>
    </cfRule>
    <cfRule type="containsText" dxfId="9190" priority="1115" operator="containsText" text="入,退">
      <formula>NOT(ISERROR(SEARCH("入,退",AD65)))</formula>
    </cfRule>
    <cfRule type="cellIs" dxfId="9189" priority="1116" operator="equal">
      <formula>"休"</formula>
    </cfRule>
  </conditionalFormatting>
  <conditionalFormatting sqref="AD65">
    <cfRule type="containsText" dxfId="9188" priority="1111" operator="containsText" text="外">
      <formula>NOT(ISERROR(SEARCH("外",AD65)))</formula>
    </cfRule>
  </conditionalFormatting>
  <conditionalFormatting sqref="AD65">
    <cfRule type="containsText" dxfId="9187" priority="1110" operator="containsText" text="－">
      <formula>NOT(ISERROR(SEARCH("－",AD65)))</formula>
    </cfRule>
  </conditionalFormatting>
  <conditionalFormatting sqref="AJ65">
    <cfRule type="containsText" dxfId="9186" priority="1105" operator="containsText" text="退">
      <formula>NOT(ISERROR(SEARCH("退",AJ65)))</formula>
    </cfRule>
    <cfRule type="containsText" dxfId="9185" priority="1106" operator="containsText" text="入">
      <formula>NOT(ISERROR(SEARCH("入",AJ65)))</formula>
    </cfRule>
    <cfRule type="containsText" dxfId="9184" priority="1107" operator="containsText" text="入,退">
      <formula>NOT(ISERROR(SEARCH("入,退",AJ65)))</formula>
    </cfRule>
    <cfRule type="containsText" dxfId="9183" priority="1108" operator="containsText" text="入,退">
      <formula>NOT(ISERROR(SEARCH("入,退",AJ65)))</formula>
    </cfRule>
    <cfRule type="cellIs" dxfId="9182" priority="1109" operator="equal">
      <formula>"休"</formula>
    </cfRule>
  </conditionalFormatting>
  <conditionalFormatting sqref="AJ65">
    <cfRule type="containsText" dxfId="9181" priority="1104" operator="containsText" text="外">
      <formula>NOT(ISERROR(SEARCH("外",AJ65)))</formula>
    </cfRule>
  </conditionalFormatting>
  <conditionalFormatting sqref="AJ65">
    <cfRule type="containsText" dxfId="9180" priority="1103" operator="containsText" text="－">
      <formula>NOT(ISERROR(SEARCH("－",AJ65)))</formula>
    </cfRule>
  </conditionalFormatting>
  <conditionalFormatting sqref="AI65">
    <cfRule type="containsText" dxfId="9179" priority="1098" operator="containsText" text="退">
      <formula>NOT(ISERROR(SEARCH("退",AI65)))</formula>
    </cfRule>
    <cfRule type="containsText" dxfId="9178" priority="1099" operator="containsText" text="入">
      <formula>NOT(ISERROR(SEARCH("入",AI65)))</formula>
    </cfRule>
    <cfRule type="containsText" dxfId="9177" priority="1100" operator="containsText" text="入,退">
      <formula>NOT(ISERROR(SEARCH("入,退",AI65)))</formula>
    </cfRule>
    <cfRule type="containsText" dxfId="9176" priority="1101" operator="containsText" text="入,退">
      <formula>NOT(ISERROR(SEARCH("入,退",AI65)))</formula>
    </cfRule>
    <cfRule type="cellIs" dxfId="9175" priority="1102" operator="equal">
      <formula>"休"</formula>
    </cfRule>
  </conditionalFormatting>
  <conditionalFormatting sqref="AI65">
    <cfRule type="containsText" dxfId="9174" priority="1097" operator="containsText" text="外">
      <formula>NOT(ISERROR(SEARCH("外",AI65)))</formula>
    </cfRule>
  </conditionalFormatting>
  <conditionalFormatting sqref="AI65">
    <cfRule type="containsText" dxfId="9173" priority="1096" operator="containsText" text="－">
      <formula>NOT(ISERROR(SEARCH("－",AI65)))</formula>
    </cfRule>
  </conditionalFormatting>
  <conditionalFormatting sqref="AJ36:AJ39">
    <cfRule type="containsText" dxfId="9172" priority="1091" operator="containsText" text="退">
      <formula>NOT(ISERROR(SEARCH("退",AJ36)))</formula>
    </cfRule>
    <cfRule type="containsText" dxfId="9171" priority="1092" operator="containsText" text="入">
      <formula>NOT(ISERROR(SEARCH("入",AJ36)))</formula>
    </cfRule>
    <cfRule type="containsText" dxfId="9170" priority="1093" operator="containsText" text="入,退">
      <formula>NOT(ISERROR(SEARCH("入,退",AJ36)))</formula>
    </cfRule>
    <cfRule type="containsText" dxfId="9169" priority="1094" operator="containsText" text="入,退">
      <formula>NOT(ISERROR(SEARCH("入,退",AJ36)))</formula>
    </cfRule>
    <cfRule type="cellIs" dxfId="9168" priority="1095" operator="equal">
      <formula>"休"</formula>
    </cfRule>
  </conditionalFormatting>
  <conditionalFormatting sqref="AJ36:AJ39">
    <cfRule type="containsText" dxfId="9167" priority="1090" operator="containsText" text="外">
      <formula>NOT(ISERROR(SEARCH("外",AJ36)))</formula>
    </cfRule>
  </conditionalFormatting>
  <conditionalFormatting sqref="AJ38">
    <cfRule type="containsText" dxfId="9166" priority="1089" operator="containsText" text="－">
      <formula>NOT(ISERROR(SEARCH("－",AJ38)))</formula>
    </cfRule>
  </conditionalFormatting>
  <conditionalFormatting sqref="AJ36:AJ39">
    <cfRule type="containsText" dxfId="9165" priority="1088" operator="containsText" text="－">
      <formula>NOT(ISERROR(SEARCH("－",AJ36)))</formula>
    </cfRule>
  </conditionalFormatting>
  <conditionalFormatting sqref="F53:F54 F56:F58">
    <cfRule type="containsText" dxfId="9164" priority="1083" operator="containsText" text="退">
      <formula>NOT(ISERROR(SEARCH("退",F53)))</formula>
    </cfRule>
    <cfRule type="containsText" dxfId="9163" priority="1084" operator="containsText" text="入">
      <formula>NOT(ISERROR(SEARCH("入",F53)))</formula>
    </cfRule>
    <cfRule type="containsText" dxfId="9162" priority="1085" operator="containsText" text="入,退">
      <formula>NOT(ISERROR(SEARCH("入,退",F53)))</formula>
    </cfRule>
    <cfRule type="containsText" dxfId="9161" priority="1086" operator="containsText" text="入,退">
      <formula>NOT(ISERROR(SEARCH("入,退",F53)))</formula>
    </cfRule>
    <cfRule type="cellIs" dxfId="9160" priority="1087" operator="equal">
      <formula>"休"</formula>
    </cfRule>
  </conditionalFormatting>
  <conditionalFormatting sqref="F53:F54 F56:F58">
    <cfRule type="containsText" dxfId="9159" priority="1082" operator="containsText" text="外">
      <formula>NOT(ISERROR(SEARCH("外",F53)))</formula>
    </cfRule>
  </conditionalFormatting>
  <conditionalFormatting sqref="F57">
    <cfRule type="containsText" dxfId="9158" priority="1081" operator="containsText" text="－">
      <formula>NOT(ISERROR(SEARCH("－",F57)))</formula>
    </cfRule>
  </conditionalFormatting>
  <conditionalFormatting sqref="F53:F54 F56:F58">
    <cfRule type="containsText" dxfId="9157" priority="1080" operator="containsText" text="－">
      <formula>NOT(ISERROR(SEARCH("－",F53)))</formula>
    </cfRule>
  </conditionalFormatting>
  <conditionalFormatting sqref="F59">
    <cfRule type="containsText" dxfId="9156" priority="1078" operator="containsText" text="日">
      <formula>NOT(ISERROR(SEARCH("日",F59)))</formula>
    </cfRule>
    <cfRule type="containsText" dxfId="9155" priority="1079" operator="containsText" text="土">
      <formula>NOT(ISERROR(SEARCH("土",F59)))</formula>
    </cfRule>
  </conditionalFormatting>
  <conditionalFormatting sqref="F59">
    <cfRule type="containsText" dxfId="9154" priority="1071" operator="containsText" text="その他">
      <formula>NOT(ISERROR(SEARCH("その他",F59)))</formula>
    </cfRule>
    <cfRule type="containsText" dxfId="9153" priority="1072" operator="containsText" text="冬休">
      <formula>NOT(ISERROR(SEARCH("冬休",F59)))</formula>
    </cfRule>
    <cfRule type="containsText" dxfId="9152" priority="1073" operator="containsText" text="夏休">
      <formula>NOT(ISERROR(SEARCH("夏休",F59)))</formula>
    </cfRule>
    <cfRule type="containsText" dxfId="9151" priority="1074" operator="containsText" text="製作">
      <formula>NOT(ISERROR(SEARCH("製作",F59)))</formula>
    </cfRule>
    <cfRule type="cellIs" dxfId="9150" priority="1075" operator="equal">
      <formula>"中止,製作"</formula>
    </cfRule>
    <cfRule type="containsText" dxfId="9149" priority="1076" operator="containsText" text="中止,製作,夏休,冬休,その他">
      <formula>NOT(ISERROR(SEARCH("中止,製作,夏休,冬休,その他",F59)))</formula>
    </cfRule>
    <cfRule type="containsText" dxfId="9148" priority="1077" operator="containsText" text="中止">
      <formula>NOT(ISERROR(SEARCH("中止",F59)))</formula>
    </cfRule>
  </conditionalFormatting>
  <conditionalFormatting sqref="F64">
    <cfRule type="containsText" dxfId="9147" priority="1069" operator="containsText" text="日">
      <formula>NOT(ISERROR(SEARCH("日",F64)))</formula>
    </cfRule>
    <cfRule type="containsText" dxfId="9146" priority="1070" operator="containsText" text="土">
      <formula>NOT(ISERROR(SEARCH("土",F64)))</formula>
    </cfRule>
  </conditionalFormatting>
  <conditionalFormatting sqref="F64">
    <cfRule type="containsText" dxfId="9145" priority="1062" operator="containsText" text="その他">
      <formula>NOT(ISERROR(SEARCH("その他",F64)))</formula>
    </cfRule>
    <cfRule type="containsText" dxfId="9144" priority="1063" operator="containsText" text="冬休">
      <formula>NOT(ISERROR(SEARCH("冬休",F64)))</formula>
    </cfRule>
    <cfRule type="containsText" dxfId="9143" priority="1064" operator="containsText" text="夏休">
      <formula>NOT(ISERROR(SEARCH("夏休",F64)))</formula>
    </cfRule>
    <cfRule type="containsText" dxfId="9142" priority="1065" operator="containsText" text="製作">
      <formula>NOT(ISERROR(SEARCH("製作",F64)))</formula>
    </cfRule>
    <cfRule type="cellIs" dxfId="9141" priority="1066" operator="equal">
      <formula>"中止,製作"</formula>
    </cfRule>
    <cfRule type="containsText" dxfId="9140" priority="1067" operator="containsText" text="中止,製作,夏休,冬休,その他">
      <formula>NOT(ISERROR(SEARCH("中止,製作,夏休,冬休,その他",F64)))</formula>
    </cfRule>
    <cfRule type="containsText" dxfId="9139" priority="1068" operator="containsText" text="中止">
      <formula>NOT(ISERROR(SEARCH("中止",F64)))</formula>
    </cfRule>
  </conditionalFormatting>
  <conditionalFormatting sqref="F65:F68">
    <cfRule type="containsText" dxfId="9138" priority="1057" operator="containsText" text="退">
      <formula>NOT(ISERROR(SEARCH("退",F65)))</formula>
    </cfRule>
    <cfRule type="containsText" dxfId="9137" priority="1058" operator="containsText" text="入">
      <formula>NOT(ISERROR(SEARCH("入",F65)))</formula>
    </cfRule>
    <cfRule type="containsText" dxfId="9136" priority="1059" operator="containsText" text="入,退">
      <formula>NOT(ISERROR(SEARCH("入,退",F65)))</formula>
    </cfRule>
    <cfRule type="containsText" dxfId="9135" priority="1060" operator="containsText" text="入,退">
      <formula>NOT(ISERROR(SEARCH("入,退",F65)))</formula>
    </cfRule>
    <cfRule type="cellIs" dxfId="9134" priority="1061" operator="equal">
      <formula>"休"</formula>
    </cfRule>
  </conditionalFormatting>
  <conditionalFormatting sqref="F65:F68">
    <cfRule type="containsText" dxfId="9133" priority="1056" operator="containsText" text="外">
      <formula>NOT(ISERROR(SEARCH("外",F65)))</formula>
    </cfRule>
  </conditionalFormatting>
  <conditionalFormatting sqref="F65:F68">
    <cfRule type="containsText" dxfId="9132" priority="1055" operator="containsText" text="－">
      <formula>NOT(ISERROR(SEARCH("－",F65)))</formula>
    </cfRule>
  </conditionalFormatting>
  <conditionalFormatting sqref="F62:F63">
    <cfRule type="containsText" dxfId="9131" priority="1050" operator="containsText" text="退">
      <formula>NOT(ISERROR(SEARCH("退",F62)))</formula>
    </cfRule>
    <cfRule type="containsText" dxfId="9130" priority="1051" operator="containsText" text="入">
      <formula>NOT(ISERROR(SEARCH("入",F62)))</formula>
    </cfRule>
    <cfRule type="containsText" dxfId="9129" priority="1052" operator="containsText" text="入,退">
      <formula>NOT(ISERROR(SEARCH("入,退",F62)))</formula>
    </cfRule>
    <cfRule type="containsText" dxfId="9128" priority="1053" operator="containsText" text="入,退">
      <formula>NOT(ISERROR(SEARCH("入,退",F62)))</formula>
    </cfRule>
    <cfRule type="cellIs" dxfId="9127" priority="1054" operator="equal">
      <formula>"休"</formula>
    </cfRule>
  </conditionalFormatting>
  <conditionalFormatting sqref="F62:F63">
    <cfRule type="containsText" dxfId="9126" priority="1049" operator="containsText" text="外">
      <formula>NOT(ISERROR(SEARCH("外",F62)))</formula>
    </cfRule>
  </conditionalFormatting>
  <conditionalFormatting sqref="F62">
    <cfRule type="containsText" dxfId="9125" priority="1048" operator="containsText" text="－">
      <formula>NOT(ISERROR(SEARCH("－",F62)))</formula>
    </cfRule>
  </conditionalFormatting>
  <conditionalFormatting sqref="F62:F63">
    <cfRule type="containsText" dxfId="9124" priority="1047" operator="containsText" text="－">
      <formula>NOT(ISERROR(SEARCH("－",F62)))</formula>
    </cfRule>
  </conditionalFormatting>
  <conditionalFormatting sqref="G53:G54 G56:G58">
    <cfRule type="containsText" dxfId="9123" priority="1042" operator="containsText" text="退">
      <formula>NOT(ISERROR(SEARCH("退",G53)))</formula>
    </cfRule>
    <cfRule type="containsText" dxfId="9122" priority="1043" operator="containsText" text="入">
      <formula>NOT(ISERROR(SEARCH("入",G53)))</formula>
    </cfRule>
    <cfRule type="containsText" dxfId="9121" priority="1044" operator="containsText" text="入,退">
      <formula>NOT(ISERROR(SEARCH("入,退",G53)))</formula>
    </cfRule>
    <cfRule type="containsText" dxfId="9120" priority="1045" operator="containsText" text="入,退">
      <formula>NOT(ISERROR(SEARCH("入,退",G53)))</formula>
    </cfRule>
    <cfRule type="cellIs" dxfId="9119" priority="1046" operator="equal">
      <formula>"休"</formula>
    </cfRule>
  </conditionalFormatting>
  <conditionalFormatting sqref="G53:G54 G56:G58">
    <cfRule type="containsText" dxfId="9118" priority="1041" operator="containsText" text="外">
      <formula>NOT(ISERROR(SEARCH("外",G53)))</formula>
    </cfRule>
  </conditionalFormatting>
  <conditionalFormatting sqref="G57">
    <cfRule type="containsText" dxfId="9117" priority="1040" operator="containsText" text="－">
      <formula>NOT(ISERROR(SEARCH("－",G57)))</formula>
    </cfRule>
  </conditionalFormatting>
  <conditionalFormatting sqref="G53:G54 G56:G58">
    <cfRule type="containsText" dxfId="9116" priority="1039" operator="containsText" text="－">
      <formula>NOT(ISERROR(SEARCH("－",G53)))</formula>
    </cfRule>
  </conditionalFormatting>
  <conditionalFormatting sqref="G59">
    <cfRule type="containsText" dxfId="9115" priority="1037" operator="containsText" text="日">
      <formula>NOT(ISERROR(SEARCH("日",G59)))</formula>
    </cfRule>
    <cfRule type="containsText" dxfId="9114" priority="1038" operator="containsText" text="土">
      <formula>NOT(ISERROR(SEARCH("土",G59)))</formula>
    </cfRule>
  </conditionalFormatting>
  <conditionalFormatting sqref="G59">
    <cfRule type="containsText" dxfId="9113" priority="1030" operator="containsText" text="その他">
      <formula>NOT(ISERROR(SEARCH("その他",G59)))</formula>
    </cfRule>
    <cfRule type="containsText" dxfId="9112" priority="1031" operator="containsText" text="冬休">
      <formula>NOT(ISERROR(SEARCH("冬休",G59)))</formula>
    </cfRule>
    <cfRule type="containsText" dxfId="9111" priority="1032" operator="containsText" text="夏休">
      <formula>NOT(ISERROR(SEARCH("夏休",G59)))</formula>
    </cfRule>
    <cfRule type="containsText" dxfId="9110" priority="1033" operator="containsText" text="製作">
      <formula>NOT(ISERROR(SEARCH("製作",G59)))</formula>
    </cfRule>
    <cfRule type="cellIs" dxfId="9109" priority="1034" operator="equal">
      <formula>"中止,製作"</formula>
    </cfRule>
    <cfRule type="containsText" dxfId="9108" priority="1035" operator="containsText" text="中止,製作,夏休,冬休,その他">
      <formula>NOT(ISERROR(SEARCH("中止,製作,夏休,冬休,その他",G59)))</formula>
    </cfRule>
    <cfRule type="containsText" dxfId="9107" priority="1036" operator="containsText" text="中止">
      <formula>NOT(ISERROR(SEARCH("中止",G59)))</formula>
    </cfRule>
  </conditionalFormatting>
  <conditionalFormatting sqref="G64">
    <cfRule type="containsText" dxfId="9106" priority="1028" operator="containsText" text="日">
      <formula>NOT(ISERROR(SEARCH("日",G64)))</formula>
    </cfRule>
    <cfRule type="containsText" dxfId="9105" priority="1029" operator="containsText" text="土">
      <formula>NOT(ISERROR(SEARCH("土",G64)))</formula>
    </cfRule>
  </conditionalFormatting>
  <conditionalFormatting sqref="G64">
    <cfRule type="containsText" dxfId="9104" priority="1021" operator="containsText" text="その他">
      <formula>NOT(ISERROR(SEARCH("その他",G64)))</formula>
    </cfRule>
    <cfRule type="containsText" dxfId="9103" priority="1022" operator="containsText" text="冬休">
      <formula>NOT(ISERROR(SEARCH("冬休",G64)))</formula>
    </cfRule>
    <cfRule type="containsText" dxfId="9102" priority="1023" operator="containsText" text="夏休">
      <formula>NOT(ISERROR(SEARCH("夏休",G64)))</formula>
    </cfRule>
    <cfRule type="containsText" dxfId="9101" priority="1024" operator="containsText" text="製作">
      <formula>NOT(ISERROR(SEARCH("製作",G64)))</formula>
    </cfRule>
    <cfRule type="cellIs" dxfId="9100" priority="1025" operator="equal">
      <formula>"中止,製作"</formula>
    </cfRule>
    <cfRule type="containsText" dxfId="9099" priority="1026" operator="containsText" text="中止,製作,夏休,冬休,その他">
      <formula>NOT(ISERROR(SEARCH("中止,製作,夏休,冬休,その他",G64)))</formula>
    </cfRule>
    <cfRule type="containsText" dxfId="9098" priority="1027" operator="containsText" text="中止">
      <formula>NOT(ISERROR(SEARCH("中止",G64)))</formula>
    </cfRule>
  </conditionalFormatting>
  <conditionalFormatting sqref="G65:G68">
    <cfRule type="containsText" dxfId="9097" priority="1016" operator="containsText" text="退">
      <formula>NOT(ISERROR(SEARCH("退",G65)))</formula>
    </cfRule>
    <cfRule type="containsText" dxfId="9096" priority="1017" operator="containsText" text="入">
      <formula>NOT(ISERROR(SEARCH("入",G65)))</formula>
    </cfRule>
    <cfRule type="containsText" dxfId="9095" priority="1018" operator="containsText" text="入,退">
      <formula>NOT(ISERROR(SEARCH("入,退",G65)))</formula>
    </cfRule>
    <cfRule type="containsText" dxfId="9094" priority="1019" operator="containsText" text="入,退">
      <formula>NOT(ISERROR(SEARCH("入,退",G65)))</formula>
    </cfRule>
    <cfRule type="cellIs" dxfId="9093" priority="1020" operator="equal">
      <formula>"休"</formula>
    </cfRule>
  </conditionalFormatting>
  <conditionalFormatting sqref="G65:G68">
    <cfRule type="containsText" dxfId="9092" priority="1015" operator="containsText" text="外">
      <formula>NOT(ISERROR(SEARCH("外",G65)))</formula>
    </cfRule>
  </conditionalFormatting>
  <conditionalFormatting sqref="G65:G68">
    <cfRule type="containsText" dxfId="9091" priority="1014" operator="containsText" text="－">
      <formula>NOT(ISERROR(SEARCH("－",G65)))</formula>
    </cfRule>
  </conditionalFormatting>
  <conditionalFormatting sqref="G62:G63">
    <cfRule type="containsText" dxfId="9090" priority="1009" operator="containsText" text="退">
      <formula>NOT(ISERROR(SEARCH("退",G62)))</formula>
    </cfRule>
    <cfRule type="containsText" dxfId="9089" priority="1010" operator="containsText" text="入">
      <formula>NOT(ISERROR(SEARCH("入",G62)))</formula>
    </cfRule>
    <cfRule type="containsText" dxfId="9088" priority="1011" operator="containsText" text="入,退">
      <formula>NOT(ISERROR(SEARCH("入,退",G62)))</formula>
    </cfRule>
    <cfRule type="containsText" dxfId="9087" priority="1012" operator="containsText" text="入,退">
      <formula>NOT(ISERROR(SEARCH("入,退",G62)))</formula>
    </cfRule>
    <cfRule type="cellIs" dxfId="9086" priority="1013" operator="equal">
      <formula>"休"</formula>
    </cfRule>
  </conditionalFormatting>
  <conditionalFormatting sqref="G62:G63">
    <cfRule type="containsText" dxfId="9085" priority="1008" operator="containsText" text="外">
      <formula>NOT(ISERROR(SEARCH("外",G62)))</formula>
    </cfRule>
  </conditionalFormatting>
  <conditionalFormatting sqref="G62">
    <cfRule type="containsText" dxfId="9084" priority="1007" operator="containsText" text="－">
      <formula>NOT(ISERROR(SEARCH("－",G62)))</formula>
    </cfRule>
  </conditionalFormatting>
  <conditionalFormatting sqref="G62:G63">
    <cfRule type="containsText" dxfId="9083"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9082" priority="1005" operator="equal">
      <formula>0</formula>
    </cfRule>
  </conditionalFormatting>
  <conditionalFormatting sqref="AN36:AN39">
    <cfRule type="cellIs" dxfId="9081" priority="1004" operator="equal">
      <formula>0</formula>
    </cfRule>
  </conditionalFormatting>
  <conditionalFormatting sqref="AN41:AN44">
    <cfRule type="cellIs" dxfId="9080" priority="1003" operator="equal">
      <formula>0</formula>
    </cfRule>
  </conditionalFormatting>
  <conditionalFormatting sqref="AN64 AN53:AN59">
    <cfRule type="cellIs" dxfId="9079" priority="1002" operator="equal">
      <formula>0</formula>
    </cfRule>
  </conditionalFormatting>
  <conditionalFormatting sqref="AN60:AN63">
    <cfRule type="cellIs" dxfId="9078" priority="1001" operator="equal">
      <formula>0</formula>
    </cfRule>
  </conditionalFormatting>
  <conditionalFormatting sqref="AN65:AN68">
    <cfRule type="cellIs" dxfId="9077" priority="1000" operator="equal">
      <formula>0</formula>
    </cfRule>
  </conditionalFormatting>
  <conditionalFormatting sqref="AN88 AN77:AN83">
    <cfRule type="cellIs" dxfId="9076" priority="999" operator="equal">
      <formula>0</formula>
    </cfRule>
  </conditionalFormatting>
  <conditionalFormatting sqref="AN84:AN87">
    <cfRule type="cellIs" dxfId="9075" priority="998" operator="equal">
      <formula>0</formula>
    </cfRule>
  </conditionalFormatting>
  <conditionalFormatting sqref="AN89:AN92">
    <cfRule type="cellIs" dxfId="9074" priority="997" operator="equal">
      <formula>0</formula>
    </cfRule>
  </conditionalFormatting>
  <conditionalFormatting sqref="AN112 AN101:AN107">
    <cfRule type="cellIs" dxfId="9073" priority="996" operator="equal">
      <formula>0</formula>
    </cfRule>
  </conditionalFormatting>
  <conditionalFormatting sqref="AN108:AN111">
    <cfRule type="cellIs" dxfId="9072" priority="995" operator="equal">
      <formula>0</formula>
    </cfRule>
  </conditionalFormatting>
  <conditionalFormatting sqref="AN113:AN116">
    <cfRule type="cellIs" dxfId="9071" priority="994" operator="equal">
      <formula>0</formula>
    </cfRule>
  </conditionalFormatting>
  <conditionalFormatting sqref="AN136 AN125:AN131">
    <cfRule type="cellIs" dxfId="9070" priority="993" operator="equal">
      <formula>0</formula>
    </cfRule>
  </conditionalFormatting>
  <conditionalFormatting sqref="AN132:AN135">
    <cfRule type="cellIs" dxfId="9069" priority="992" operator="equal">
      <formula>0</formula>
    </cfRule>
  </conditionalFormatting>
  <conditionalFormatting sqref="AN137:AN140">
    <cfRule type="cellIs" dxfId="9068" priority="991" operator="equal">
      <formula>0</formula>
    </cfRule>
  </conditionalFormatting>
  <conditionalFormatting sqref="AN160 AN149:AN155">
    <cfRule type="cellIs" dxfId="9067" priority="990" operator="equal">
      <formula>0</formula>
    </cfRule>
  </conditionalFormatting>
  <conditionalFormatting sqref="AN156:AN159">
    <cfRule type="cellIs" dxfId="9066" priority="989" operator="equal">
      <formula>0</formula>
    </cfRule>
  </conditionalFormatting>
  <conditionalFormatting sqref="AN161:AN164">
    <cfRule type="cellIs" dxfId="9065" priority="988" operator="equal">
      <formula>0</formula>
    </cfRule>
  </conditionalFormatting>
  <conditionalFormatting sqref="AN184 AN173:AN179">
    <cfRule type="cellIs" dxfId="9064" priority="987" operator="equal">
      <formula>0</formula>
    </cfRule>
  </conditionalFormatting>
  <conditionalFormatting sqref="AN180:AN183">
    <cfRule type="cellIs" dxfId="9063" priority="986" operator="equal">
      <formula>0</formula>
    </cfRule>
  </conditionalFormatting>
  <conditionalFormatting sqref="AN185:AN188">
    <cfRule type="cellIs" dxfId="9062" priority="985" operator="equal">
      <formula>0</formula>
    </cfRule>
  </conditionalFormatting>
  <conditionalFormatting sqref="AN208 AN197:AN203">
    <cfRule type="cellIs" dxfId="9061" priority="984" operator="equal">
      <formula>0</formula>
    </cfRule>
  </conditionalFormatting>
  <conditionalFormatting sqref="AN204:AN207">
    <cfRule type="cellIs" dxfId="9060" priority="983" operator="equal">
      <formula>0</formula>
    </cfRule>
  </conditionalFormatting>
  <conditionalFormatting sqref="AN209:AN212">
    <cfRule type="cellIs" dxfId="9059" priority="982" operator="equal">
      <formula>0</formula>
    </cfRule>
  </conditionalFormatting>
  <conditionalFormatting sqref="AN232 AN221:AN227">
    <cfRule type="cellIs" dxfId="9058" priority="981" operator="equal">
      <formula>0</formula>
    </cfRule>
  </conditionalFormatting>
  <conditionalFormatting sqref="AN228:AN231">
    <cfRule type="cellIs" dxfId="9057" priority="980" operator="equal">
      <formula>0</formula>
    </cfRule>
  </conditionalFormatting>
  <conditionalFormatting sqref="AN233:AN236">
    <cfRule type="cellIs" dxfId="9056" priority="979" operator="equal">
      <formula>0</formula>
    </cfRule>
  </conditionalFormatting>
  <conditionalFormatting sqref="AN256 AN245:AN251">
    <cfRule type="cellIs" dxfId="9055" priority="978" operator="equal">
      <formula>0</formula>
    </cfRule>
  </conditionalFormatting>
  <conditionalFormatting sqref="AN252:AN255">
    <cfRule type="cellIs" dxfId="9054" priority="977" operator="equal">
      <formula>0</formula>
    </cfRule>
  </conditionalFormatting>
  <conditionalFormatting sqref="AN257:AN260">
    <cfRule type="cellIs" dxfId="9053" priority="976" operator="equal">
      <formula>0</formula>
    </cfRule>
  </conditionalFormatting>
  <conditionalFormatting sqref="AN280 AN269:AN275">
    <cfRule type="cellIs" dxfId="9052" priority="975" operator="equal">
      <formula>0</formula>
    </cfRule>
  </conditionalFormatting>
  <conditionalFormatting sqref="AN276:AN279">
    <cfRule type="cellIs" dxfId="9051" priority="974" operator="equal">
      <formula>0</formula>
    </cfRule>
  </conditionalFormatting>
  <conditionalFormatting sqref="AN281:AN284">
    <cfRule type="cellIs" dxfId="9050" priority="973" operator="equal">
      <formula>0</formula>
    </cfRule>
  </conditionalFormatting>
  <conditionalFormatting sqref="AN304 AN293:AN299">
    <cfRule type="cellIs" dxfId="9049" priority="972" operator="equal">
      <formula>0</formula>
    </cfRule>
  </conditionalFormatting>
  <conditionalFormatting sqref="AN300:AN303">
    <cfRule type="cellIs" dxfId="9048" priority="971" operator="equal">
      <formula>0</formula>
    </cfRule>
  </conditionalFormatting>
  <conditionalFormatting sqref="AN305:AN308">
    <cfRule type="cellIs" dxfId="9047" priority="970" operator="equal">
      <formula>0</formula>
    </cfRule>
  </conditionalFormatting>
  <conditionalFormatting sqref="AN328 AN317:AN323">
    <cfRule type="cellIs" dxfId="9046" priority="969" operator="equal">
      <formula>0</formula>
    </cfRule>
  </conditionalFormatting>
  <conditionalFormatting sqref="AN324:AN327">
    <cfRule type="cellIs" dxfId="9045" priority="968" operator="equal">
      <formula>0</formula>
    </cfRule>
  </conditionalFormatting>
  <conditionalFormatting sqref="AN329:AN332">
    <cfRule type="cellIs" dxfId="9044" priority="967" operator="equal">
      <formula>0</formula>
    </cfRule>
  </conditionalFormatting>
  <conditionalFormatting sqref="AN352 AN341:AN347">
    <cfRule type="cellIs" dxfId="9043" priority="966" operator="equal">
      <formula>0</formula>
    </cfRule>
  </conditionalFormatting>
  <conditionalFormatting sqref="AN348:AN351">
    <cfRule type="cellIs" dxfId="9042" priority="965" operator="equal">
      <formula>0</formula>
    </cfRule>
  </conditionalFormatting>
  <conditionalFormatting sqref="AN353:AN356">
    <cfRule type="cellIs" dxfId="9041" priority="964" operator="equal">
      <formula>0</formula>
    </cfRule>
  </conditionalFormatting>
  <conditionalFormatting sqref="AN376 AN365:AN371">
    <cfRule type="cellIs" dxfId="9040" priority="963" operator="equal">
      <formula>0</formula>
    </cfRule>
  </conditionalFormatting>
  <conditionalFormatting sqref="AN372:AN375">
    <cfRule type="cellIs" dxfId="9039" priority="962" operator="equal">
      <formula>0</formula>
    </cfRule>
  </conditionalFormatting>
  <conditionalFormatting sqref="AN377:AN380">
    <cfRule type="cellIs" dxfId="9038" priority="961" operator="equal">
      <formula>0</formula>
    </cfRule>
  </conditionalFormatting>
  <conditionalFormatting sqref="AN400 AN389:AN395">
    <cfRule type="cellIs" dxfId="9037" priority="960" operator="equal">
      <formula>0</formula>
    </cfRule>
  </conditionalFormatting>
  <conditionalFormatting sqref="AN396:AN399">
    <cfRule type="cellIs" dxfId="9036" priority="959" operator="equal">
      <formula>0</formula>
    </cfRule>
  </conditionalFormatting>
  <conditionalFormatting sqref="AN401:AN404">
    <cfRule type="cellIs" dxfId="9035" priority="958" operator="equal">
      <formula>0</formula>
    </cfRule>
  </conditionalFormatting>
  <conditionalFormatting sqref="AN424 AN413:AN419">
    <cfRule type="cellIs" dxfId="9034" priority="957" operator="equal">
      <formula>0</formula>
    </cfRule>
  </conditionalFormatting>
  <conditionalFormatting sqref="AN420:AN423">
    <cfRule type="cellIs" dxfId="9033" priority="956" operator="equal">
      <formula>0</formula>
    </cfRule>
  </conditionalFormatting>
  <conditionalFormatting sqref="AN425:AN428">
    <cfRule type="cellIs" dxfId="9032" priority="955" operator="equal">
      <formula>0</formula>
    </cfRule>
  </conditionalFormatting>
  <conditionalFormatting sqref="AN448 AN437:AN443">
    <cfRule type="cellIs" dxfId="9031" priority="954" operator="equal">
      <formula>0</formula>
    </cfRule>
  </conditionalFormatting>
  <conditionalFormatting sqref="AN444:AN447">
    <cfRule type="cellIs" dxfId="9030" priority="953" operator="equal">
      <formula>0</formula>
    </cfRule>
  </conditionalFormatting>
  <conditionalFormatting sqref="AN449:AN452">
    <cfRule type="cellIs" dxfId="9029" priority="952" operator="equal">
      <formula>0</formula>
    </cfRule>
  </conditionalFormatting>
  <conditionalFormatting sqref="AN472 AN461:AN467">
    <cfRule type="cellIs" dxfId="9028" priority="951" operator="equal">
      <formula>0</formula>
    </cfRule>
  </conditionalFormatting>
  <conditionalFormatting sqref="AN468:AN471">
    <cfRule type="cellIs" dxfId="9027" priority="950" operator="equal">
      <formula>0</formula>
    </cfRule>
  </conditionalFormatting>
  <conditionalFormatting sqref="AN473:AN476">
    <cfRule type="cellIs" dxfId="9026" priority="949" operator="equal">
      <formula>0</formula>
    </cfRule>
  </conditionalFormatting>
  <conditionalFormatting sqref="AN496 AN485:AN491">
    <cfRule type="cellIs" dxfId="9025" priority="948" operator="equal">
      <formula>0</formula>
    </cfRule>
  </conditionalFormatting>
  <conditionalFormatting sqref="AN492:AN495">
    <cfRule type="cellIs" dxfId="9024" priority="947" operator="equal">
      <formula>0</formula>
    </cfRule>
  </conditionalFormatting>
  <conditionalFormatting sqref="AN497:AN500">
    <cfRule type="cellIs" dxfId="9023" priority="946" operator="equal">
      <formula>0</formula>
    </cfRule>
  </conditionalFormatting>
  <conditionalFormatting sqref="AN520 AN509:AN515">
    <cfRule type="cellIs" dxfId="9022" priority="945" operator="equal">
      <formula>0</formula>
    </cfRule>
  </conditionalFormatting>
  <conditionalFormatting sqref="AN516:AN519">
    <cfRule type="cellIs" dxfId="9021" priority="944" operator="equal">
      <formula>0</formula>
    </cfRule>
  </conditionalFormatting>
  <conditionalFormatting sqref="AN521:AN524">
    <cfRule type="cellIs" dxfId="9020" priority="943" operator="equal">
      <formula>0</formula>
    </cfRule>
  </conditionalFormatting>
  <conditionalFormatting sqref="F55:G55">
    <cfRule type="containsText" dxfId="9019" priority="938" operator="containsText" text="退">
      <formula>NOT(ISERROR(SEARCH("退",F55)))</formula>
    </cfRule>
    <cfRule type="containsText" dxfId="9018" priority="939" operator="containsText" text="入">
      <formula>NOT(ISERROR(SEARCH("入",F55)))</formula>
    </cfRule>
    <cfRule type="containsText" dxfId="9017" priority="940" operator="containsText" text="入,退">
      <formula>NOT(ISERROR(SEARCH("入,退",F55)))</formula>
    </cfRule>
    <cfRule type="containsText" dxfId="9016" priority="941" operator="containsText" text="入,退">
      <formula>NOT(ISERROR(SEARCH("入,退",F55)))</formula>
    </cfRule>
    <cfRule type="cellIs" dxfId="9015" priority="942" operator="equal">
      <formula>"休"</formula>
    </cfRule>
  </conditionalFormatting>
  <conditionalFormatting sqref="F55:G55">
    <cfRule type="containsText" dxfId="9014" priority="937" operator="containsText" text="外">
      <formula>NOT(ISERROR(SEARCH("外",F55)))</formula>
    </cfRule>
  </conditionalFormatting>
  <conditionalFormatting sqref="F55:G55">
    <cfRule type="containsText" dxfId="9013" priority="936" operator="containsText" text="－">
      <formula>NOT(ISERROR(SEARCH("－",F55)))</formula>
    </cfRule>
  </conditionalFormatting>
  <conditionalFormatting sqref="F78:G78">
    <cfRule type="containsText" dxfId="9012" priority="931" operator="containsText" text="退">
      <formula>NOT(ISERROR(SEARCH("退",F78)))</formula>
    </cfRule>
    <cfRule type="containsText" dxfId="9011" priority="932" operator="containsText" text="入">
      <formula>NOT(ISERROR(SEARCH("入",F78)))</formula>
    </cfRule>
    <cfRule type="containsText" dxfId="9010" priority="933" operator="containsText" text="入,退">
      <formula>NOT(ISERROR(SEARCH("入,退",F78)))</formula>
    </cfRule>
    <cfRule type="containsText" dxfId="9009" priority="934" operator="containsText" text="入,退">
      <formula>NOT(ISERROR(SEARCH("入,退",F78)))</formula>
    </cfRule>
    <cfRule type="cellIs" dxfId="9008" priority="935" operator="equal">
      <formula>"休"</formula>
    </cfRule>
  </conditionalFormatting>
  <conditionalFormatting sqref="F78:G78">
    <cfRule type="containsText" dxfId="9007" priority="930" operator="containsText" text="外">
      <formula>NOT(ISERROR(SEARCH("外",F78)))</formula>
    </cfRule>
  </conditionalFormatting>
  <conditionalFormatting sqref="F78:G78">
    <cfRule type="containsText" dxfId="9006" priority="929" operator="containsText" text="－">
      <formula>NOT(ISERROR(SEARCH("－",F78)))</formula>
    </cfRule>
  </conditionalFormatting>
  <conditionalFormatting sqref="J79:K79">
    <cfRule type="containsText" dxfId="9005" priority="924" operator="containsText" text="退">
      <formula>NOT(ISERROR(SEARCH("退",J79)))</formula>
    </cfRule>
    <cfRule type="containsText" dxfId="9004" priority="925" operator="containsText" text="入">
      <formula>NOT(ISERROR(SEARCH("入",J79)))</formula>
    </cfRule>
    <cfRule type="containsText" dxfId="9003" priority="926" operator="containsText" text="入,退">
      <formula>NOT(ISERROR(SEARCH("入,退",J79)))</formula>
    </cfRule>
    <cfRule type="containsText" dxfId="9002" priority="927" operator="containsText" text="入,退">
      <formula>NOT(ISERROR(SEARCH("入,退",J79)))</formula>
    </cfRule>
    <cfRule type="cellIs" dxfId="9001" priority="928" operator="equal">
      <formula>"休"</formula>
    </cfRule>
  </conditionalFormatting>
  <conditionalFormatting sqref="J79:K79">
    <cfRule type="containsText" dxfId="9000" priority="923" operator="containsText" text="外">
      <formula>NOT(ISERROR(SEARCH("外",J79)))</formula>
    </cfRule>
  </conditionalFormatting>
  <conditionalFormatting sqref="J79:K79">
    <cfRule type="containsText" dxfId="8999" priority="922" operator="containsText" text="－">
      <formula>NOT(ISERROR(SEARCH("－",J79)))</formula>
    </cfRule>
  </conditionalFormatting>
  <conditionalFormatting sqref="Q79:R79">
    <cfRule type="containsText" dxfId="8998" priority="917" operator="containsText" text="退">
      <formula>NOT(ISERROR(SEARCH("退",Q79)))</formula>
    </cfRule>
    <cfRule type="containsText" dxfId="8997" priority="918" operator="containsText" text="入">
      <formula>NOT(ISERROR(SEARCH("入",Q79)))</formula>
    </cfRule>
    <cfRule type="containsText" dxfId="8996" priority="919" operator="containsText" text="入,退">
      <formula>NOT(ISERROR(SEARCH("入,退",Q79)))</formula>
    </cfRule>
    <cfRule type="containsText" dxfId="8995" priority="920" operator="containsText" text="入,退">
      <formula>NOT(ISERROR(SEARCH("入,退",Q79)))</formula>
    </cfRule>
    <cfRule type="cellIs" dxfId="8994" priority="921" operator="equal">
      <formula>"休"</formula>
    </cfRule>
  </conditionalFormatting>
  <conditionalFormatting sqref="Q79:R79">
    <cfRule type="containsText" dxfId="8993" priority="916" operator="containsText" text="外">
      <formula>NOT(ISERROR(SEARCH("外",Q79)))</formula>
    </cfRule>
  </conditionalFormatting>
  <conditionalFormatting sqref="Q79:R79">
    <cfRule type="containsText" dxfId="8992" priority="915" operator="containsText" text="－">
      <formula>NOT(ISERROR(SEARCH("－",Q79)))</formula>
    </cfRule>
  </conditionalFormatting>
  <conditionalFormatting sqref="X79:Y79">
    <cfRule type="containsText" dxfId="8991" priority="910" operator="containsText" text="退">
      <formula>NOT(ISERROR(SEARCH("退",X79)))</formula>
    </cfRule>
    <cfRule type="containsText" dxfId="8990" priority="911" operator="containsText" text="入">
      <formula>NOT(ISERROR(SEARCH("入",X79)))</formula>
    </cfRule>
    <cfRule type="containsText" dxfId="8989" priority="912" operator="containsText" text="入,退">
      <formula>NOT(ISERROR(SEARCH("入,退",X79)))</formula>
    </cfRule>
    <cfRule type="containsText" dxfId="8988" priority="913" operator="containsText" text="入,退">
      <formula>NOT(ISERROR(SEARCH("入,退",X79)))</formula>
    </cfRule>
    <cfRule type="cellIs" dxfId="8987" priority="914" operator="equal">
      <formula>"休"</formula>
    </cfRule>
  </conditionalFormatting>
  <conditionalFormatting sqref="X79:Y79">
    <cfRule type="containsText" dxfId="8986" priority="909" operator="containsText" text="外">
      <formula>NOT(ISERROR(SEARCH("外",X79)))</formula>
    </cfRule>
  </conditionalFormatting>
  <conditionalFormatting sqref="X79:Y79">
    <cfRule type="containsText" dxfId="8985" priority="908" operator="containsText" text="－">
      <formula>NOT(ISERROR(SEARCH("－",X79)))</formula>
    </cfRule>
  </conditionalFormatting>
  <conditionalFormatting sqref="AE79:AF79">
    <cfRule type="containsText" dxfId="8984" priority="903" operator="containsText" text="退">
      <formula>NOT(ISERROR(SEARCH("退",AE79)))</formula>
    </cfRule>
    <cfRule type="containsText" dxfId="8983" priority="904" operator="containsText" text="入">
      <formula>NOT(ISERROR(SEARCH("入",AE79)))</formula>
    </cfRule>
    <cfRule type="containsText" dxfId="8982" priority="905" operator="containsText" text="入,退">
      <formula>NOT(ISERROR(SEARCH("入,退",AE79)))</formula>
    </cfRule>
    <cfRule type="containsText" dxfId="8981" priority="906" operator="containsText" text="入,退">
      <formula>NOT(ISERROR(SEARCH("入,退",AE79)))</formula>
    </cfRule>
    <cfRule type="cellIs" dxfId="8980" priority="907" operator="equal">
      <formula>"休"</formula>
    </cfRule>
  </conditionalFormatting>
  <conditionalFormatting sqref="AE79:AF79">
    <cfRule type="containsText" dxfId="8979" priority="902" operator="containsText" text="外">
      <formula>NOT(ISERROR(SEARCH("外",AE79)))</formula>
    </cfRule>
  </conditionalFormatting>
  <conditionalFormatting sqref="AE79:AF79">
    <cfRule type="containsText" dxfId="8978" priority="901" operator="containsText" text="－">
      <formula>NOT(ISERROR(SEARCH("－",AE79)))</formula>
    </cfRule>
  </conditionalFormatting>
  <conditionalFormatting sqref="F81">
    <cfRule type="containsText" dxfId="8977" priority="896" operator="containsText" text="退">
      <formula>NOT(ISERROR(SEARCH("退",F81)))</formula>
    </cfRule>
    <cfRule type="containsText" dxfId="8976" priority="897" operator="containsText" text="入">
      <formula>NOT(ISERROR(SEARCH("入",F81)))</formula>
    </cfRule>
    <cfRule type="containsText" dxfId="8975" priority="898" operator="containsText" text="入,退">
      <formula>NOT(ISERROR(SEARCH("入,退",F81)))</formula>
    </cfRule>
    <cfRule type="containsText" dxfId="8974" priority="899" operator="containsText" text="入,退">
      <formula>NOT(ISERROR(SEARCH("入,退",F81)))</formula>
    </cfRule>
    <cfRule type="cellIs" dxfId="8973" priority="900" operator="equal">
      <formula>"休"</formula>
    </cfRule>
  </conditionalFormatting>
  <conditionalFormatting sqref="F81">
    <cfRule type="containsText" dxfId="8972" priority="895" operator="containsText" text="外">
      <formula>NOT(ISERROR(SEARCH("外",F81)))</formula>
    </cfRule>
  </conditionalFormatting>
  <conditionalFormatting sqref="F81">
    <cfRule type="containsText" dxfId="8971" priority="894" operator="containsText" text="－">
      <formula>NOT(ISERROR(SEARCH("－",F81)))</formula>
    </cfRule>
  </conditionalFormatting>
  <conditionalFormatting sqref="M81">
    <cfRule type="containsText" dxfId="8970" priority="889" operator="containsText" text="退">
      <formula>NOT(ISERROR(SEARCH("退",M81)))</formula>
    </cfRule>
    <cfRule type="containsText" dxfId="8969" priority="890" operator="containsText" text="入">
      <formula>NOT(ISERROR(SEARCH("入",M81)))</formula>
    </cfRule>
    <cfRule type="containsText" dxfId="8968" priority="891" operator="containsText" text="入,退">
      <formula>NOT(ISERROR(SEARCH("入,退",M81)))</formula>
    </cfRule>
    <cfRule type="containsText" dxfId="8967" priority="892" operator="containsText" text="入,退">
      <formula>NOT(ISERROR(SEARCH("入,退",M81)))</formula>
    </cfRule>
    <cfRule type="cellIs" dxfId="8966" priority="893" operator="equal">
      <formula>"休"</formula>
    </cfRule>
  </conditionalFormatting>
  <conditionalFormatting sqref="M81">
    <cfRule type="containsText" dxfId="8965" priority="888" operator="containsText" text="外">
      <formula>NOT(ISERROR(SEARCH("外",M81)))</formula>
    </cfRule>
  </conditionalFormatting>
  <conditionalFormatting sqref="M81">
    <cfRule type="containsText" dxfId="8964" priority="887" operator="containsText" text="－">
      <formula>NOT(ISERROR(SEARCH("－",M81)))</formula>
    </cfRule>
  </conditionalFormatting>
  <conditionalFormatting sqref="T81">
    <cfRule type="containsText" dxfId="8963" priority="882" operator="containsText" text="退">
      <formula>NOT(ISERROR(SEARCH("退",T81)))</formula>
    </cfRule>
    <cfRule type="containsText" dxfId="8962" priority="883" operator="containsText" text="入">
      <formula>NOT(ISERROR(SEARCH("入",T81)))</formula>
    </cfRule>
    <cfRule type="containsText" dxfId="8961" priority="884" operator="containsText" text="入,退">
      <formula>NOT(ISERROR(SEARCH("入,退",T81)))</formula>
    </cfRule>
    <cfRule type="containsText" dxfId="8960" priority="885" operator="containsText" text="入,退">
      <formula>NOT(ISERROR(SEARCH("入,退",T81)))</formula>
    </cfRule>
    <cfRule type="cellIs" dxfId="8959" priority="886" operator="equal">
      <formula>"休"</formula>
    </cfRule>
  </conditionalFormatting>
  <conditionalFormatting sqref="T81">
    <cfRule type="containsText" dxfId="8958" priority="881" operator="containsText" text="外">
      <formula>NOT(ISERROR(SEARCH("外",T81)))</formula>
    </cfRule>
  </conditionalFormatting>
  <conditionalFormatting sqref="T81">
    <cfRule type="containsText" dxfId="8957" priority="880" operator="containsText" text="－">
      <formula>NOT(ISERROR(SEARCH("－",T81)))</formula>
    </cfRule>
  </conditionalFormatting>
  <conditionalFormatting sqref="F60 H60:I60">
    <cfRule type="containsText" dxfId="8956" priority="879" operator="containsText" text="－">
      <formula>NOT(ISERROR(SEARCH("－",F60)))</formula>
    </cfRule>
  </conditionalFormatting>
  <conditionalFormatting sqref="F60 H60:I60">
    <cfRule type="containsText" dxfId="8955" priority="874" operator="containsText" text="退">
      <formula>NOT(ISERROR(SEARCH("退",F60)))</formula>
    </cfRule>
    <cfRule type="containsText" dxfId="8954" priority="875" operator="containsText" text="入">
      <formula>NOT(ISERROR(SEARCH("入",F60)))</formula>
    </cfRule>
    <cfRule type="containsText" dxfId="8953" priority="876" operator="containsText" text="入,退">
      <formula>NOT(ISERROR(SEARCH("入,退",F60)))</formula>
    </cfRule>
    <cfRule type="containsText" dxfId="8952" priority="877" operator="containsText" text="入,退">
      <formula>NOT(ISERROR(SEARCH("入,退",F60)))</formula>
    </cfRule>
    <cfRule type="cellIs" dxfId="8951" priority="878" operator="equal">
      <formula>"休"</formula>
    </cfRule>
  </conditionalFormatting>
  <conditionalFormatting sqref="F60 H60:I60">
    <cfRule type="containsText" dxfId="8950" priority="873" operator="containsText" text="外">
      <formula>NOT(ISERROR(SEARCH("外",F60)))</formula>
    </cfRule>
  </conditionalFormatting>
  <conditionalFormatting sqref="F61 H61:I61">
    <cfRule type="containsText" dxfId="8949" priority="872" operator="containsText" text="－">
      <formula>NOT(ISERROR(SEARCH("－",F61)))</formula>
    </cfRule>
  </conditionalFormatting>
  <conditionalFormatting sqref="F61 H61:I61">
    <cfRule type="containsText" dxfId="8948" priority="867" operator="containsText" text="退">
      <formula>NOT(ISERROR(SEARCH("退",F61)))</formula>
    </cfRule>
    <cfRule type="containsText" dxfId="8947" priority="868" operator="containsText" text="入">
      <formula>NOT(ISERROR(SEARCH("入",F61)))</formula>
    </cfRule>
    <cfRule type="containsText" dxfId="8946" priority="869" operator="containsText" text="入,退">
      <formula>NOT(ISERROR(SEARCH("入,退",F61)))</formula>
    </cfRule>
    <cfRule type="containsText" dxfId="8945" priority="870" operator="containsText" text="入,退">
      <formula>NOT(ISERROR(SEARCH("入,退",F61)))</formula>
    </cfRule>
    <cfRule type="cellIs" dxfId="8944" priority="871" operator="equal">
      <formula>"休"</formula>
    </cfRule>
  </conditionalFormatting>
  <conditionalFormatting sqref="F61 H61:I61">
    <cfRule type="containsText" dxfId="8943" priority="866" operator="containsText" text="外">
      <formula>NOT(ISERROR(SEARCH("外",F61)))</formula>
    </cfRule>
  </conditionalFormatting>
  <conditionalFormatting sqref="F100:AJ100">
    <cfRule type="containsText" dxfId="8942" priority="864" operator="containsText" text="日">
      <formula>NOT(ISERROR(SEARCH("日",F100)))</formula>
    </cfRule>
    <cfRule type="containsText" dxfId="8941" priority="865" operator="containsText" text="土">
      <formula>NOT(ISERROR(SEARCH("土",F100)))</formula>
    </cfRule>
  </conditionalFormatting>
  <conditionalFormatting sqref="F100:AJ100">
    <cfRule type="containsText" dxfId="8940" priority="857" operator="containsText" text="その他">
      <formula>NOT(ISERROR(SEARCH("その他",F100)))</formula>
    </cfRule>
    <cfRule type="containsText" dxfId="8939" priority="858" operator="containsText" text="冬休">
      <formula>NOT(ISERROR(SEARCH("冬休",F100)))</formula>
    </cfRule>
    <cfRule type="containsText" dxfId="8938" priority="859" operator="containsText" text="夏休">
      <formula>NOT(ISERROR(SEARCH("夏休",F100)))</formula>
    </cfRule>
    <cfRule type="containsText" dxfId="8937" priority="860" operator="containsText" text="製作">
      <formula>NOT(ISERROR(SEARCH("製作",F100)))</formula>
    </cfRule>
    <cfRule type="cellIs" dxfId="8936" priority="861" operator="equal">
      <formula>"中止,製作"</formula>
    </cfRule>
    <cfRule type="containsText" dxfId="8935" priority="862" operator="containsText" text="中止,製作,夏休,冬休,その他">
      <formula>NOT(ISERROR(SEARCH("中止,製作,夏休,冬休,その他",F100)))</formula>
    </cfRule>
    <cfRule type="containsText" dxfId="8934" priority="863" operator="containsText" text="中止">
      <formula>NOT(ISERROR(SEARCH("中止",F100)))</formula>
    </cfRule>
  </conditionalFormatting>
  <conditionalFormatting sqref="F107:AJ107">
    <cfRule type="containsText" dxfId="8933" priority="855" operator="containsText" text="日">
      <formula>NOT(ISERROR(SEARCH("日",F107)))</formula>
    </cfRule>
    <cfRule type="containsText" dxfId="8932" priority="856" operator="containsText" text="土">
      <formula>NOT(ISERROR(SEARCH("土",F107)))</formula>
    </cfRule>
  </conditionalFormatting>
  <conditionalFormatting sqref="F107:AJ107">
    <cfRule type="containsText" dxfId="8931" priority="848" operator="containsText" text="その他">
      <formula>NOT(ISERROR(SEARCH("その他",F107)))</formula>
    </cfRule>
    <cfRule type="containsText" dxfId="8930" priority="849" operator="containsText" text="冬休">
      <formula>NOT(ISERROR(SEARCH("冬休",F107)))</formula>
    </cfRule>
    <cfRule type="containsText" dxfId="8929" priority="850" operator="containsText" text="夏休">
      <formula>NOT(ISERROR(SEARCH("夏休",F107)))</formula>
    </cfRule>
    <cfRule type="containsText" dxfId="8928" priority="851" operator="containsText" text="製作">
      <formula>NOT(ISERROR(SEARCH("製作",F107)))</formula>
    </cfRule>
    <cfRule type="cellIs" dxfId="8927" priority="852" operator="equal">
      <formula>"中止,製作"</formula>
    </cfRule>
    <cfRule type="containsText" dxfId="8926" priority="853" operator="containsText" text="中止,製作,夏休,冬休,その他">
      <formula>NOT(ISERROR(SEARCH("中止,製作,夏休,冬休,その他",F107)))</formula>
    </cfRule>
    <cfRule type="containsText" dxfId="8925" priority="854" operator="containsText" text="中止">
      <formula>NOT(ISERROR(SEARCH("中止",F107)))</formula>
    </cfRule>
  </conditionalFormatting>
  <conditionalFormatting sqref="F112:AJ112">
    <cfRule type="containsText" dxfId="8924" priority="846" operator="containsText" text="日">
      <formula>NOT(ISERROR(SEARCH("日",F112)))</formula>
    </cfRule>
    <cfRule type="containsText" dxfId="8923" priority="847" operator="containsText" text="土">
      <formula>NOT(ISERROR(SEARCH("土",F112)))</formula>
    </cfRule>
  </conditionalFormatting>
  <conditionalFormatting sqref="F112:AJ112">
    <cfRule type="containsText" dxfId="8922" priority="839" operator="containsText" text="その他">
      <formula>NOT(ISERROR(SEARCH("その他",F112)))</formula>
    </cfRule>
    <cfRule type="containsText" dxfId="8921" priority="840" operator="containsText" text="冬休">
      <formula>NOT(ISERROR(SEARCH("冬休",F112)))</formula>
    </cfRule>
    <cfRule type="containsText" dxfId="8920" priority="841" operator="containsText" text="夏休">
      <formula>NOT(ISERROR(SEARCH("夏休",F112)))</formula>
    </cfRule>
    <cfRule type="containsText" dxfId="8919" priority="842" operator="containsText" text="製作">
      <formula>NOT(ISERROR(SEARCH("製作",F112)))</formula>
    </cfRule>
    <cfRule type="cellIs" dxfId="8918" priority="843" operator="equal">
      <formula>"中止,製作"</formula>
    </cfRule>
    <cfRule type="containsText" dxfId="8917" priority="844" operator="containsText" text="中止,製作,夏休,冬休,その他">
      <formula>NOT(ISERROR(SEARCH("中止,製作,夏休,冬休,その他",F112)))</formula>
    </cfRule>
    <cfRule type="containsText" dxfId="8916"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8915" priority="834" operator="containsText" text="退">
      <formula>NOT(ISERROR(SEARCH("退",F101)))</formula>
    </cfRule>
    <cfRule type="containsText" dxfId="8914" priority="835" operator="containsText" text="入">
      <formula>NOT(ISERROR(SEARCH("入",F101)))</formula>
    </cfRule>
    <cfRule type="containsText" dxfId="8913" priority="836" operator="containsText" text="入,退">
      <formula>NOT(ISERROR(SEARCH("入,退",F101)))</formula>
    </cfRule>
    <cfRule type="containsText" dxfId="8912" priority="837" operator="containsText" text="入,退">
      <formula>NOT(ISERROR(SEARCH("入,退",F101)))</formula>
    </cfRule>
    <cfRule type="cellIs" dxfId="8911" priority="838" operator="equal">
      <formula>"休"</formula>
    </cfRule>
  </conditionalFormatting>
  <conditionalFormatting sqref="F103:I103 L103:M103 S103:T103 Z103:AA103 AG103:AJ103 F106:AJ106 G105:L105 N105:S105 F101:AJ101 H102:AJ102 F104:AJ104 U105:AJ105">
    <cfRule type="containsText" dxfId="8910"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8909" priority="832" operator="containsText" text="－">
      <formula>NOT(ISERROR(SEARCH("－",F101)))</formula>
    </cfRule>
  </conditionalFormatting>
  <conditionalFormatting sqref="F108:AJ111">
    <cfRule type="containsText" dxfId="8908" priority="827" operator="containsText" text="退">
      <formula>NOT(ISERROR(SEARCH("退",F108)))</formula>
    </cfRule>
    <cfRule type="containsText" dxfId="8907" priority="828" operator="containsText" text="入">
      <formula>NOT(ISERROR(SEARCH("入",F108)))</formula>
    </cfRule>
    <cfRule type="containsText" dxfId="8906" priority="829" operator="containsText" text="入,退">
      <formula>NOT(ISERROR(SEARCH("入,退",F108)))</formula>
    </cfRule>
    <cfRule type="containsText" dxfId="8905" priority="830" operator="containsText" text="入,退">
      <formula>NOT(ISERROR(SEARCH("入,退",F108)))</formula>
    </cfRule>
    <cfRule type="cellIs" dxfId="8904" priority="831" operator="equal">
      <formula>"休"</formula>
    </cfRule>
  </conditionalFormatting>
  <conditionalFormatting sqref="F108:AJ111">
    <cfRule type="containsText" dxfId="8903" priority="826" operator="containsText" text="外">
      <formula>NOT(ISERROR(SEARCH("外",F108)))</formula>
    </cfRule>
  </conditionalFormatting>
  <conditionalFormatting sqref="F108:AJ111">
    <cfRule type="containsText" dxfId="8902" priority="825" operator="containsText" text="－">
      <formula>NOT(ISERROR(SEARCH("－",F108)))</formula>
    </cfRule>
  </conditionalFormatting>
  <conditionalFormatting sqref="F113:AJ116">
    <cfRule type="containsText" dxfId="8901" priority="820" operator="containsText" text="退">
      <formula>NOT(ISERROR(SEARCH("退",F113)))</formula>
    </cfRule>
    <cfRule type="containsText" dxfId="8900" priority="821" operator="containsText" text="入">
      <formula>NOT(ISERROR(SEARCH("入",F113)))</formula>
    </cfRule>
    <cfRule type="containsText" dxfId="8899" priority="822" operator="containsText" text="入,退">
      <formula>NOT(ISERROR(SEARCH("入,退",F113)))</formula>
    </cfRule>
    <cfRule type="containsText" dxfId="8898" priority="823" operator="containsText" text="入,退">
      <formula>NOT(ISERROR(SEARCH("入,退",F113)))</formula>
    </cfRule>
    <cfRule type="cellIs" dxfId="8897" priority="824" operator="equal">
      <formula>"休"</formula>
    </cfRule>
  </conditionalFormatting>
  <conditionalFormatting sqref="F113:AJ116">
    <cfRule type="containsText" dxfId="8896" priority="819" operator="containsText" text="外">
      <formula>NOT(ISERROR(SEARCH("外",F113)))</formula>
    </cfRule>
  </conditionalFormatting>
  <conditionalFormatting sqref="F113:AJ116">
    <cfRule type="containsText" dxfId="8895" priority="818" operator="containsText" text="－">
      <formula>NOT(ISERROR(SEARCH("－",F113)))</formula>
    </cfRule>
  </conditionalFormatting>
  <conditionalFormatting sqref="F102:G102">
    <cfRule type="containsText" dxfId="8894" priority="813" operator="containsText" text="退">
      <formula>NOT(ISERROR(SEARCH("退",F102)))</formula>
    </cfRule>
    <cfRule type="containsText" dxfId="8893" priority="814" operator="containsText" text="入">
      <formula>NOT(ISERROR(SEARCH("入",F102)))</formula>
    </cfRule>
    <cfRule type="containsText" dxfId="8892" priority="815" operator="containsText" text="入,退">
      <formula>NOT(ISERROR(SEARCH("入,退",F102)))</formula>
    </cfRule>
    <cfRule type="containsText" dxfId="8891" priority="816" operator="containsText" text="入,退">
      <formula>NOT(ISERROR(SEARCH("入,退",F102)))</formula>
    </cfRule>
    <cfRule type="cellIs" dxfId="8890" priority="817" operator="equal">
      <formula>"休"</formula>
    </cfRule>
  </conditionalFormatting>
  <conditionalFormatting sqref="F102:G102">
    <cfRule type="containsText" dxfId="8889" priority="812" operator="containsText" text="外">
      <formula>NOT(ISERROR(SEARCH("外",F102)))</formula>
    </cfRule>
  </conditionalFormatting>
  <conditionalFormatting sqref="F102:G102">
    <cfRule type="containsText" dxfId="8888" priority="811" operator="containsText" text="－">
      <formula>NOT(ISERROR(SEARCH("－",F102)))</formula>
    </cfRule>
  </conditionalFormatting>
  <conditionalFormatting sqref="J103:K103">
    <cfRule type="containsText" dxfId="8887" priority="806" operator="containsText" text="退">
      <formula>NOT(ISERROR(SEARCH("退",J103)))</formula>
    </cfRule>
    <cfRule type="containsText" dxfId="8886" priority="807" operator="containsText" text="入">
      <formula>NOT(ISERROR(SEARCH("入",J103)))</formula>
    </cfRule>
    <cfRule type="containsText" dxfId="8885" priority="808" operator="containsText" text="入,退">
      <formula>NOT(ISERROR(SEARCH("入,退",J103)))</formula>
    </cfRule>
    <cfRule type="containsText" dxfId="8884" priority="809" operator="containsText" text="入,退">
      <formula>NOT(ISERROR(SEARCH("入,退",J103)))</formula>
    </cfRule>
    <cfRule type="cellIs" dxfId="8883" priority="810" operator="equal">
      <formula>"休"</formula>
    </cfRule>
  </conditionalFormatting>
  <conditionalFormatting sqref="J103:K103">
    <cfRule type="containsText" dxfId="8882" priority="805" operator="containsText" text="外">
      <formula>NOT(ISERROR(SEARCH("外",J103)))</formula>
    </cfRule>
  </conditionalFormatting>
  <conditionalFormatting sqref="J103:K103">
    <cfRule type="containsText" dxfId="8881" priority="804" operator="containsText" text="－">
      <formula>NOT(ISERROR(SEARCH("－",J103)))</formula>
    </cfRule>
  </conditionalFormatting>
  <conditionalFormatting sqref="F105">
    <cfRule type="containsText" dxfId="8880" priority="799" operator="containsText" text="退">
      <formula>NOT(ISERROR(SEARCH("退",F105)))</formula>
    </cfRule>
    <cfRule type="containsText" dxfId="8879" priority="800" operator="containsText" text="入">
      <formula>NOT(ISERROR(SEARCH("入",F105)))</formula>
    </cfRule>
    <cfRule type="containsText" dxfId="8878" priority="801" operator="containsText" text="入,退">
      <formula>NOT(ISERROR(SEARCH("入,退",F105)))</formula>
    </cfRule>
    <cfRule type="containsText" dxfId="8877" priority="802" operator="containsText" text="入,退">
      <formula>NOT(ISERROR(SEARCH("入,退",F105)))</formula>
    </cfRule>
    <cfRule type="cellIs" dxfId="8876" priority="803" operator="equal">
      <formula>"休"</formula>
    </cfRule>
  </conditionalFormatting>
  <conditionalFormatting sqref="F105">
    <cfRule type="containsText" dxfId="8875" priority="798" operator="containsText" text="外">
      <formula>NOT(ISERROR(SEARCH("外",F105)))</formula>
    </cfRule>
  </conditionalFormatting>
  <conditionalFormatting sqref="F105">
    <cfRule type="containsText" dxfId="8874" priority="797" operator="containsText" text="－">
      <formula>NOT(ISERROR(SEARCH("－",F105)))</formula>
    </cfRule>
  </conditionalFormatting>
  <conditionalFormatting sqref="M105">
    <cfRule type="containsText" dxfId="8873" priority="792" operator="containsText" text="退">
      <formula>NOT(ISERROR(SEARCH("退",M105)))</formula>
    </cfRule>
    <cfRule type="containsText" dxfId="8872" priority="793" operator="containsText" text="入">
      <formula>NOT(ISERROR(SEARCH("入",M105)))</formula>
    </cfRule>
    <cfRule type="containsText" dxfId="8871" priority="794" operator="containsText" text="入,退">
      <formula>NOT(ISERROR(SEARCH("入,退",M105)))</formula>
    </cfRule>
    <cfRule type="containsText" dxfId="8870" priority="795" operator="containsText" text="入,退">
      <formula>NOT(ISERROR(SEARCH("入,退",M105)))</formula>
    </cfRule>
    <cfRule type="cellIs" dxfId="8869" priority="796" operator="equal">
      <formula>"休"</formula>
    </cfRule>
  </conditionalFormatting>
  <conditionalFormatting sqref="M105">
    <cfRule type="containsText" dxfId="8868" priority="791" operator="containsText" text="外">
      <formula>NOT(ISERROR(SEARCH("外",M105)))</formula>
    </cfRule>
  </conditionalFormatting>
  <conditionalFormatting sqref="M105">
    <cfRule type="containsText" dxfId="8867" priority="790" operator="containsText" text="－">
      <formula>NOT(ISERROR(SEARCH("－",M105)))</formula>
    </cfRule>
  </conditionalFormatting>
  <conditionalFormatting sqref="T105">
    <cfRule type="containsText" dxfId="8866" priority="785" operator="containsText" text="退">
      <formula>NOT(ISERROR(SEARCH("退",T105)))</formula>
    </cfRule>
    <cfRule type="containsText" dxfId="8865" priority="786" operator="containsText" text="入">
      <formula>NOT(ISERROR(SEARCH("入",T105)))</formula>
    </cfRule>
    <cfRule type="containsText" dxfId="8864" priority="787" operator="containsText" text="入,退">
      <formula>NOT(ISERROR(SEARCH("入,退",T105)))</formula>
    </cfRule>
    <cfRule type="containsText" dxfId="8863" priority="788" operator="containsText" text="入,退">
      <formula>NOT(ISERROR(SEARCH("入,退",T105)))</formula>
    </cfRule>
    <cfRule type="cellIs" dxfId="8862" priority="789" operator="equal">
      <formula>"休"</formula>
    </cfRule>
  </conditionalFormatting>
  <conditionalFormatting sqref="T105">
    <cfRule type="containsText" dxfId="8861" priority="784" operator="containsText" text="外">
      <formula>NOT(ISERROR(SEARCH("外",T105)))</formula>
    </cfRule>
  </conditionalFormatting>
  <conditionalFormatting sqref="T105">
    <cfRule type="containsText" dxfId="8860" priority="783" operator="containsText" text="－">
      <formula>NOT(ISERROR(SEARCH("－",T105)))</formula>
    </cfRule>
  </conditionalFormatting>
  <conditionalFormatting sqref="H65">
    <cfRule type="containsText" dxfId="8859" priority="778" operator="containsText" text="退">
      <formula>NOT(ISERROR(SEARCH("退",H65)))</formula>
    </cfRule>
    <cfRule type="containsText" dxfId="8858" priority="779" operator="containsText" text="入">
      <formula>NOT(ISERROR(SEARCH("入",H65)))</formula>
    </cfRule>
    <cfRule type="containsText" dxfId="8857" priority="780" operator="containsText" text="入,退">
      <formula>NOT(ISERROR(SEARCH("入,退",H65)))</formula>
    </cfRule>
    <cfRule type="containsText" dxfId="8856" priority="781" operator="containsText" text="入,退">
      <formula>NOT(ISERROR(SEARCH("入,退",H65)))</formula>
    </cfRule>
    <cfRule type="cellIs" dxfId="8855" priority="782" operator="equal">
      <formula>"休"</formula>
    </cfRule>
  </conditionalFormatting>
  <conditionalFormatting sqref="H65">
    <cfRule type="containsText" dxfId="8854" priority="777" operator="containsText" text="外">
      <formula>NOT(ISERROR(SEARCH("外",H65)))</formula>
    </cfRule>
  </conditionalFormatting>
  <conditionalFormatting sqref="H65">
    <cfRule type="containsText" dxfId="8853" priority="776" operator="containsText" text="－">
      <formula>NOT(ISERROR(SEARCH("－",H65)))</formula>
    </cfRule>
  </conditionalFormatting>
  <conditionalFormatting sqref="F88:AJ88">
    <cfRule type="containsText" dxfId="8852" priority="774" operator="containsText" text="日">
      <formula>NOT(ISERROR(SEARCH("日",F88)))</formula>
    </cfRule>
    <cfRule type="containsText" dxfId="8851" priority="775" operator="containsText" text="土">
      <formula>NOT(ISERROR(SEARCH("土",F88)))</formula>
    </cfRule>
  </conditionalFormatting>
  <conditionalFormatting sqref="F88:AJ88">
    <cfRule type="containsText" dxfId="8850" priority="767" operator="containsText" text="その他">
      <formula>NOT(ISERROR(SEARCH("その他",F88)))</formula>
    </cfRule>
    <cfRule type="containsText" dxfId="8849" priority="768" operator="containsText" text="冬休">
      <formula>NOT(ISERROR(SEARCH("冬休",F88)))</formula>
    </cfRule>
    <cfRule type="containsText" dxfId="8848" priority="769" operator="containsText" text="夏休">
      <formula>NOT(ISERROR(SEARCH("夏休",F88)))</formula>
    </cfRule>
    <cfRule type="containsText" dxfId="8847" priority="770" operator="containsText" text="製作">
      <formula>NOT(ISERROR(SEARCH("製作",F88)))</formula>
    </cfRule>
    <cfRule type="cellIs" dxfId="8846" priority="771" operator="equal">
      <formula>"中止,製作"</formula>
    </cfRule>
    <cfRule type="containsText" dxfId="8845" priority="772" operator="containsText" text="中止,製作,夏休,冬休,その他">
      <formula>NOT(ISERROR(SEARCH("中止,製作,夏休,冬休,その他",F88)))</formula>
    </cfRule>
    <cfRule type="containsText" dxfId="8844" priority="773" operator="containsText" text="中止">
      <formula>NOT(ISERROR(SEARCH("中止",F88)))</formula>
    </cfRule>
  </conditionalFormatting>
  <conditionalFormatting sqref="N103:P103">
    <cfRule type="containsText" dxfId="8843" priority="762" operator="containsText" text="退">
      <formula>NOT(ISERROR(SEARCH("退",N103)))</formula>
    </cfRule>
    <cfRule type="containsText" dxfId="8842" priority="763" operator="containsText" text="入">
      <formula>NOT(ISERROR(SEARCH("入",N103)))</formula>
    </cfRule>
    <cfRule type="containsText" dxfId="8841" priority="764" operator="containsText" text="入,退">
      <formula>NOT(ISERROR(SEARCH("入,退",N103)))</formula>
    </cfRule>
    <cfRule type="containsText" dxfId="8840" priority="765" operator="containsText" text="入,退">
      <formula>NOT(ISERROR(SEARCH("入,退",N103)))</formula>
    </cfRule>
    <cfRule type="cellIs" dxfId="8839" priority="766" operator="equal">
      <formula>"休"</formula>
    </cfRule>
  </conditionalFormatting>
  <conditionalFormatting sqref="N103:P103">
    <cfRule type="containsText" dxfId="8838" priority="761" operator="containsText" text="外">
      <formula>NOT(ISERROR(SEARCH("外",N103)))</formula>
    </cfRule>
  </conditionalFormatting>
  <conditionalFormatting sqref="N103:P103">
    <cfRule type="containsText" dxfId="8837" priority="760" operator="containsText" text="－">
      <formula>NOT(ISERROR(SEARCH("－",N103)))</formula>
    </cfRule>
  </conditionalFormatting>
  <conditionalFormatting sqref="Q103:R103">
    <cfRule type="containsText" dxfId="8836" priority="755" operator="containsText" text="退">
      <formula>NOT(ISERROR(SEARCH("退",Q103)))</formula>
    </cfRule>
    <cfRule type="containsText" dxfId="8835" priority="756" operator="containsText" text="入">
      <formula>NOT(ISERROR(SEARCH("入",Q103)))</formula>
    </cfRule>
    <cfRule type="containsText" dxfId="8834" priority="757" operator="containsText" text="入,退">
      <formula>NOT(ISERROR(SEARCH("入,退",Q103)))</formula>
    </cfRule>
    <cfRule type="containsText" dxfId="8833" priority="758" operator="containsText" text="入,退">
      <formula>NOT(ISERROR(SEARCH("入,退",Q103)))</formula>
    </cfRule>
    <cfRule type="cellIs" dxfId="8832" priority="759" operator="equal">
      <formula>"休"</formula>
    </cfRule>
  </conditionalFormatting>
  <conditionalFormatting sqref="Q103:R103">
    <cfRule type="containsText" dxfId="8831" priority="754" operator="containsText" text="外">
      <formula>NOT(ISERROR(SEARCH("外",Q103)))</formula>
    </cfRule>
  </conditionalFormatting>
  <conditionalFormatting sqref="Q103:R103">
    <cfRule type="containsText" dxfId="8830" priority="753" operator="containsText" text="－">
      <formula>NOT(ISERROR(SEARCH("－",Q103)))</formula>
    </cfRule>
  </conditionalFormatting>
  <conditionalFormatting sqref="U103:W103">
    <cfRule type="containsText" dxfId="8829" priority="748" operator="containsText" text="退">
      <formula>NOT(ISERROR(SEARCH("退",U103)))</formula>
    </cfRule>
    <cfRule type="containsText" dxfId="8828" priority="749" operator="containsText" text="入">
      <formula>NOT(ISERROR(SEARCH("入",U103)))</formula>
    </cfRule>
    <cfRule type="containsText" dxfId="8827" priority="750" operator="containsText" text="入,退">
      <formula>NOT(ISERROR(SEARCH("入,退",U103)))</formula>
    </cfRule>
    <cfRule type="containsText" dxfId="8826" priority="751" operator="containsText" text="入,退">
      <formula>NOT(ISERROR(SEARCH("入,退",U103)))</formula>
    </cfRule>
    <cfRule type="cellIs" dxfId="8825" priority="752" operator="equal">
      <formula>"休"</formula>
    </cfRule>
  </conditionalFormatting>
  <conditionalFormatting sqref="U103:W103">
    <cfRule type="containsText" dxfId="8824" priority="747" operator="containsText" text="外">
      <formula>NOT(ISERROR(SEARCH("外",U103)))</formula>
    </cfRule>
  </conditionalFormatting>
  <conditionalFormatting sqref="U103:W103">
    <cfRule type="containsText" dxfId="8823" priority="746" operator="containsText" text="－">
      <formula>NOT(ISERROR(SEARCH("－",U103)))</formula>
    </cfRule>
  </conditionalFormatting>
  <conditionalFormatting sqref="X103:Y103">
    <cfRule type="containsText" dxfId="8822" priority="741" operator="containsText" text="退">
      <formula>NOT(ISERROR(SEARCH("退",X103)))</formula>
    </cfRule>
    <cfRule type="containsText" dxfId="8821" priority="742" operator="containsText" text="入">
      <formula>NOT(ISERROR(SEARCH("入",X103)))</formula>
    </cfRule>
    <cfRule type="containsText" dxfId="8820" priority="743" operator="containsText" text="入,退">
      <formula>NOT(ISERROR(SEARCH("入,退",X103)))</formula>
    </cfRule>
    <cfRule type="containsText" dxfId="8819" priority="744" operator="containsText" text="入,退">
      <formula>NOT(ISERROR(SEARCH("入,退",X103)))</formula>
    </cfRule>
    <cfRule type="cellIs" dxfId="8818" priority="745" operator="equal">
      <formula>"休"</formula>
    </cfRule>
  </conditionalFormatting>
  <conditionalFormatting sqref="X103:Y103">
    <cfRule type="containsText" dxfId="8817" priority="740" operator="containsText" text="外">
      <formula>NOT(ISERROR(SEARCH("外",X103)))</formula>
    </cfRule>
  </conditionalFormatting>
  <conditionalFormatting sqref="X103:Y103">
    <cfRule type="containsText" dxfId="8816" priority="739" operator="containsText" text="－">
      <formula>NOT(ISERROR(SEARCH("－",X103)))</formula>
    </cfRule>
  </conditionalFormatting>
  <conditionalFormatting sqref="AB103:AD103">
    <cfRule type="containsText" dxfId="8815" priority="734" operator="containsText" text="退">
      <formula>NOT(ISERROR(SEARCH("退",AB103)))</formula>
    </cfRule>
    <cfRule type="containsText" dxfId="8814" priority="735" operator="containsText" text="入">
      <formula>NOT(ISERROR(SEARCH("入",AB103)))</formula>
    </cfRule>
    <cfRule type="containsText" dxfId="8813" priority="736" operator="containsText" text="入,退">
      <formula>NOT(ISERROR(SEARCH("入,退",AB103)))</formula>
    </cfRule>
    <cfRule type="containsText" dxfId="8812" priority="737" operator="containsText" text="入,退">
      <formula>NOT(ISERROR(SEARCH("入,退",AB103)))</formula>
    </cfRule>
    <cfRule type="cellIs" dxfId="8811" priority="738" operator="equal">
      <formula>"休"</formula>
    </cfRule>
  </conditionalFormatting>
  <conditionalFormatting sqref="AB103:AD103">
    <cfRule type="containsText" dxfId="8810" priority="733" operator="containsText" text="外">
      <formula>NOT(ISERROR(SEARCH("外",AB103)))</formula>
    </cfRule>
  </conditionalFormatting>
  <conditionalFormatting sqref="AB103:AD103">
    <cfRule type="containsText" dxfId="8809" priority="732" operator="containsText" text="－">
      <formula>NOT(ISERROR(SEARCH("－",AB103)))</formula>
    </cfRule>
  </conditionalFormatting>
  <conditionalFormatting sqref="AE103:AF103">
    <cfRule type="containsText" dxfId="8808" priority="727" operator="containsText" text="退">
      <formula>NOT(ISERROR(SEARCH("退",AE103)))</formula>
    </cfRule>
    <cfRule type="containsText" dxfId="8807" priority="728" operator="containsText" text="入">
      <formula>NOT(ISERROR(SEARCH("入",AE103)))</formula>
    </cfRule>
    <cfRule type="containsText" dxfId="8806" priority="729" operator="containsText" text="入,退">
      <formula>NOT(ISERROR(SEARCH("入,退",AE103)))</formula>
    </cfRule>
    <cfRule type="containsText" dxfId="8805" priority="730" operator="containsText" text="入,退">
      <formula>NOT(ISERROR(SEARCH("入,退",AE103)))</formula>
    </cfRule>
    <cfRule type="cellIs" dxfId="8804" priority="731" operator="equal">
      <formula>"休"</formula>
    </cfRule>
  </conditionalFormatting>
  <conditionalFormatting sqref="AE103:AF103">
    <cfRule type="containsText" dxfId="8803" priority="726" operator="containsText" text="外">
      <formula>NOT(ISERROR(SEARCH("外",AE103)))</formula>
    </cfRule>
  </conditionalFormatting>
  <conditionalFormatting sqref="AE103:AF103">
    <cfRule type="containsText" dxfId="8802" priority="725" operator="containsText" text="－">
      <formula>NOT(ISERROR(SEARCH("－",AE103)))</formula>
    </cfRule>
  </conditionalFormatting>
  <conditionalFormatting sqref="F124:AJ124">
    <cfRule type="containsText" dxfId="8801" priority="723" operator="containsText" text="日">
      <formula>NOT(ISERROR(SEARCH("日",F124)))</formula>
    </cfRule>
    <cfRule type="containsText" dxfId="8800" priority="724" operator="containsText" text="土">
      <formula>NOT(ISERROR(SEARCH("土",F124)))</formula>
    </cfRule>
  </conditionalFormatting>
  <conditionalFormatting sqref="F124:AJ124">
    <cfRule type="containsText" dxfId="8799" priority="716" operator="containsText" text="その他">
      <formula>NOT(ISERROR(SEARCH("その他",F124)))</formula>
    </cfRule>
    <cfRule type="containsText" dxfId="8798" priority="717" operator="containsText" text="冬休">
      <formula>NOT(ISERROR(SEARCH("冬休",F124)))</formula>
    </cfRule>
    <cfRule type="containsText" dxfId="8797" priority="718" operator="containsText" text="夏休">
      <formula>NOT(ISERROR(SEARCH("夏休",F124)))</formula>
    </cfRule>
    <cfRule type="containsText" dxfId="8796" priority="719" operator="containsText" text="製作">
      <formula>NOT(ISERROR(SEARCH("製作",F124)))</formula>
    </cfRule>
    <cfRule type="cellIs" dxfId="8795" priority="720" operator="equal">
      <formula>"中止,製作"</formula>
    </cfRule>
    <cfRule type="containsText" dxfId="8794" priority="721" operator="containsText" text="中止,製作,夏休,冬休,その他">
      <formula>NOT(ISERROR(SEARCH("中止,製作,夏休,冬休,その他",F124)))</formula>
    </cfRule>
    <cfRule type="containsText" dxfId="8793" priority="722" operator="containsText" text="中止">
      <formula>NOT(ISERROR(SEARCH("中止",F124)))</formula>
    </cfRule>
  </conditionalFormatting>
  <conditionalFormatting sqref="F131:AJ131">
    <cfRule type="containsText" dxfId="8792" priority="714" operator="containsText" text="日">
      <formula>NOT(ISERROR(SEARCH("日",F131)))</formula>
    </cfRule>
    <cfRule type="containsText" dxfId="8791" priority="715" operator="containsText" text="土">
      <formula>NOT(ISERROR(SEARCH("土",F131)))</formula>
    </cfRule>
  </conditionalFormatting>
  <conditionalFormatting sqref="F131:AJ131">
    <cfRule type="containsText" dxfId="8790" priority="707" operator="containsText" text="その他">
      <formula>NOT(ISERROR(SEARCH("その他",F131)))</formula>
    </cfRule>
    <cfRule type="containsText" dxfId="8789" priority="708" operator="containsText" text="冬休">
      <formula>NOT(ISERROR(SEARCH("冬休",F131)))</formula>
    </cfRule>
    <cfRule type="containsText" dxfId="8788" priority="709" operator="containsText" text="夏休">
      <formula>NOT(ISERROR(SEARCH("夏休",F131)))</formula>
    </cfRule>
    <cfRule type="containsText" dxfId="8787" priority="710" operator="containsText" text="製作">
      <formula>NOT(ISERROR(SEARCH("製作",F131)))</formula>
    </cfRule>
    <cfRule type="cellIs" dxfId="8786" priority="711" operator="equal">
      <formula>"中止,製作"</formula>
    </cfRule>
    <cfRule type="containsText" dxfId="8785" priority="712" operator="containsText" text="中止,製作,夏休,冬休,その他">
      <formula>NOT(ISERROR(SEARCH("中止,製作,夏休,冬休,その他",F131)))</formula>
    </cfRule>
    <cfRule type="containsText" dxfId="8784" priority="713" operator="containsText" text="中止">
      <formula>NOT(ISERROR(SEARCH("中止",F131)))</formula>
    </cfRule>
  </conditionalFormatting>
  <conditionalFormatting sqref="F136:AJ136">
    <cfRule type="containsText" dxfId="8783" priority="705" operator="containsText" text="日">
      <formula>NOT(ISERROR(SEARCH("日",F136)))</formula>
    </cfRule>
    <cfRule type="containsText" dxfId="8782" priority="706" operator="containsText" text="土">
      <formula>NOT(ISERROR(SEARCH("土",F136)))</formula>
    </cfRule>
  </conditionalFormatting>
  <conditionalFormatting sqref="F136:AJ136">
    <cfRule type="containsText" dxfId="8781" priority="698" operator="containsText" text="その他">
      <formula>NOT(ISERROR(SEARCH("その他",F136)))</formula>
    </cfRule>
    <cfRule type="containsText" dxfId="8780" priority="699" operator="containsText" text="冬休">
      <formula>NOT(ISERROR(SEARCH("冬休",F136)))</formula>
    </cfRule>
    <cfRule type="containsText" dxfId="8779" priority="700" operator="containsText" text="夏休">
      <formula>NOT(ISERROR(SEARCH("夏休",F136)))</formula>
    </cfRule>
    <cfRule type="containsText" dxfId="8778" priority="701" operator="containsText" text="製作">
      <formula>NOT(ISERROR(SEARCH("製作",F136)))</formula>
    </cfRule>
    <cfRule type="cellIs" dxfId="8777" priority="702" operator="equal">
      <formula>"中止,製作"</formula>
    </cfRule>
    <cfRule type="containsText" dxfId="8776" priority="703" operator="containsText" text="中止,製作,夏休,冬休,その他">
      <formula>NOT(ISERROR(SEARCH("中止,製作,夏休,冬休,その他",F136)))</formula>
    </cfRule>
    <cfRule type="containsText" dxfId="8775"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8774" priority="693" operator="containsText" text="退">
      <formula>NOT(ISERROR(SEARCH("退",F125)))</formula>
    </cfRule>
    <cfRule type="containsText" dxfId="8773" priority="694" operator="containsText" text="入">
      <formula>NOT(ISERROR(SEARCH("入",F125)))</formula>
    </cfRule>
    <cfRule type="containsText" dxfId="8772" priority="695" operator="containsText" text="入,退">
      <formula>NOT(ISERROR(SEARCH("入,退",F125)))</formula>
    </cfRule>
    <cfRule type="containsText" dxfId="8771" priority="696" operator="containsText" text="入,退">
      <formula>NOT(ISERROR(SEARCH("入,退",F125)))</formula>
    </cfRule>
    <cfRule type="cellIs" dxfId="8770" priority="697" operator="equal">
      <formula>"休"</formula>
    </cfRule>
  </conditionalFormatting>
  <conditionalFormatting sqref="F127:I127 L127:M127 S127:T127 AG127:AJ127 F130:AJ130 G129:L129 J126:N126 F125:AJ125 Q126:U126 X126:AB126 AE126:AJ126 F128:AJ128 N129:S129 U129:AJ129">
    <cfRule type="containsText" dxfId="8769"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8768" priority="691" operator="containsText" text="－">
      <formula>NOT(ISERROR(SEARCH("－",F125)))</formula>
    </cfRule>
  </conditionalFormatting>
  <conditionalFormatting sqref="F132:AJ135">
    <cfRule type="containsText" dxfId="8767" priority="686" operator="containsText" text="退">
      <formula>NOT(ISERROR(SEARCH("退",F132)))</formula>
    </cfRule>
    <cfRule type="containsText" dxfId="8766" priority="687" operator="containsText" text="入">
      <formula>NOT(ISERROR(SEARCH("入",F132)))</formula>
    </cfRule>
    <cfRule type="containsText" dxfId="8765" priority="688" operator="containsText" text="入,退">
      <formula>NOT(ISERROR(SEARCH("入,退",F132)))</formula>
    </cfRule>
    <cfRule type="containsText" dxfId="8764" priority="689" operator="containsText" text="入,退">
      <formula>NOT(ISERROR(SEARCH("入,退",F132)))</formula>
    </cfRule>
    <cfRule type="cellIs" dxfId="8763" priority="690" operator="equal">
      <formula>"休"</formula>
    </cfRule>
  </conditionalFormatting>
  <conditionalFormatting sqref="F132:AJ135">
    <cfRule type="containsText" dxfId="8762" priority="685" operator="containsText" text="外">
      <formula>NOT(ISERROR(SEARCH("外",F132)))</formula>
    </cfRule>
  </conditionalFormatting>
  <conditionalFormatting sqref="F132:AJ135">
    <cfRule type="containsText" dxfId="8761" priority="684" operator="containsText" text="－">
      <formula>NOT(ISERROR(SEARCH("－",F132)))</formula>
    </cfRule>
  </conditionalFormatting>
  <conditionalFormatting sqref="F137:AJ140">
    <cfRule type="containsText" dxfId="8760" priority="679" operator="containsText" text="退">
      <formula>NOT(ISERROR(SEARCH("退",F137)))</formula>
    </cfRule>
    <cfRule type="containsText" dxfId="8759" priority="680" operator="containsText" text="入">
      <formula>NOT(ISERROR(SEARCH("入",F137)))</formula>
    </cfRule>
    <cfRule type="containsText" dxfId="8758" priority="681" operator="containsText" text="入,退">
      <formula>NOT(ISERROR(SEARCH("入,退",F137)))</formula>
    </cfRule>
    <cfRule type="containsText" dxfId="8757" priority="682" operator="containsText" text="入,退">
      <formula>NOT(ISERROR(SEARCH("入,退",F137)))</formula>
    </cfRule>
    <cfRule type="cellIs" dxfId="8756" priority="683" operator="equal">
      <formula>"休"</formula>
    </cfRule>
  </conditionalFormatting>
  <conditionalFormatting sqref="F137:AJ140">
    <cfRule type="containsText" dxfId="8755" priority="678" operator="containsText" text="外">
      <formula>NOT(ISERROR(SEARCH("外",F137)))</formula>
    </cfRule>
  </conditionalFormatting>
  <conditionalFormatting sqref="F137:AJ140">
    <cfRule type="containsText" dxfId="8754" priority="677" operator="containsText" text="－">
      <formula>NOT(ISERROR(SEARCH("－",F137)))</formula>
    </cfRule>
  </conditionalFormatting>
  <conditionalFormatting sqref="F126:G126">
    <cfRule type="containsText" dxfId="8753" priority="672" operator="containsText" text="退">
      <formula>NOT(ISERROR(SEARCH("退",F126)))</formula>
    </cfRule>
    <cfRule type="containsText" dxfId="8752" priority="673" operator="containsText" text="入">
      <formula>NOT(ISERROR(SEARCH("入",F126)))</formula>
    </cfRule>
    <cfRule type="containsText" dxfId="8751" priority="674" operator="containsText" text="入,退">
      <formula>NOT(ISERROR(SEARCH("入,退",F126)))</formula>
    </cfRule>
    <cfRule type="containsText" dxfId="8750" priority="675" operator="containsText" text="入,退">
      <formula>NOT(ISERROR(SEARCH("入,退",F126)))</formula>
    </cfRule>
    <cfRule type="cellIs" dxfId="8749" priority="676" operator="equal">
      <formula>"休"</formula>
    </cfRule>
  </conditionalFormatting>
  <conditionalFormatting sqref="F126:G126">
    <cfRule type="containsText" dxfId="8748" priority="671" operator="containsText" text="外">
      <formula>NOT(ISERROR(SEARCH("外",F126)))</formula>
    </cfRule>
  </conditionalFormatting>
  <conditionalFormatting sqref="F126:G126">
    <cfRule type="containsText" dxfId="8747" priority="670" operator="containsText" text="－">
      <formula>NOT(ISERROR(SEARCH("－",F126)))</formula>
    </cfRule>
  </conditionalFormatting>
  <conditionalFormatting sqref="J127:K127">
    <cfRule type="containsText" dxfId="8746" priority="665" operator="containsText" text="退">
      <formula>NOT(ISERROR(SEARCH("退",J127)))</formula>
    </cfRule>
    <cfRule type="containsText" dxfId="8745" priority="666" operator="containsText" text="入">
      <formula>NOT(ISERROR(SEARCH("入",J127)))</formula>
    </cfRule>
    <cfRule type="containsText" dxfId="8744" priority="667" operator="containsText" text="入,退">
      <formula>NOT(ISERROR(SEARCH("入,退",J127)))</formula>
    </cfRule>
    <cfRule type="containsText" dxfId="8743" priority="668" operator="containsText" text="入,退">
      <formula>NOT(ISERROR(SEARCH("入,退",J127)))</formula>
    </cfRule>
    <cfRule type="cellIs" dxfId="8742" priority="669" operator="equal">
      <formula>"休"</formula>
    </cfRule>
  </conditionalFormatting>
  <conditionalFormatting sqref="J127:K127">
    <cfRule type="containsText" dxfId="8741" priority="664" operator="containsText" text="外">
      <formula>NOT(ISERROR(SEARCH("外",J127)))</formula>
    </cfRule>
  </conditionalFormatting>
  <conditionalFormatting sqref="J127:K127">
    <cfRule type="containsText" dxfId="8740" priority="663" operator="containsText" text="－">
      <formula>NOT(ISERROR(SEARCH("－",J127)))</formula>
    </cfRule>
  </conditionalFormatting>
  <conditionalFormatting sqref="F129">
    <cfRule type="containsText" dxfId="8739" priority="658" operator="containsText" text="退">
      <formula>NOT(ISERROR(SEARCH("退",F129)))</formula>
    </cfRule>
    <cfRule type="containsText" dxfId="8738" priority="659" operator="containsText" text="入">
      <formula>NOT(ISERROR(SEARCH("入",F129)))</formula>
    </cfRule>
    <cfRule type="containsText" dxfId="8737" priority="660" operator="containsText" text="入,退">
      <formula>NOT(ISERROR(SEARCH("入,退",F129)))</formula>
    </cfRule>
    <cfRule type="containsText" dxfId="8736" priority="661" operator="containsText" text="入,退">
      <formula>NOT(ISERROR(SEARCH("入,退",F129)))</formula>
    </cfRule>
    <cfRule type="cellIs" dxfId="8735" priority="662" operator="equal">
      <formula>"休"</formula>
    </cfRule>
  </conditionalFormatting>
  <conditionalFormatting sqref="F129">
    <cfRule type="containsText" dxfId="8734" priority="657" operator="containsText" text="外">
      <formula>NOT(ISERROR(SEARCH("外",F129)))</formula>
    </cfRule>
  </conditionalFormatting>
  <conditionalFormatting sqref="F129">
    <cfRule type="containsText" dxfId="8733" priority="656" operator="containsText" text="－">
      <formula>NOT(ISERROR(SEARCH("－",F129)))</formula>
    </cfRule>
  </conditionalFormatting>
  <conditionalFormatting sqref="M129">
    <cfRule type="containsText" dxfId="8732" priority="651" operator="containsText" text="退">
      <formula>NOT(ISERROR(SEARCH("退",M129)))</formula>
    </cfRule>
    <cfRule type="containsText" dxfId="8731" priority="652" operator="containsText" text="入">
      <formula>NOT(ISERROR(SEARCH("入",M129)))</formula>
    </cfRule>
    <cfRule type="containsText" dxfId="8730" priority="653" operator="containsText" text="入,退">
      <formula>NOT(ISERROR(SEARCH("入,退",M129)))</formula>
    </cfRule>
    <cfRule type="containsText" dxfId="8729" priority="654" operator="containsText" text="入,退">
      <formula>NOT(ISERROR(SEARCH("入,退",M129)))</formula>
    </cfRule>
    <cfRule type="cellIs" dxfId="8728" priority="655" operator="equal">
      <formula>"休"</formula>
    </cfRule>
  </conditionalFormatting>
  <conditionalFormatting sqref="M129">
    <cfRule type="containsText" dxfId="8727" priority="650" operator="containsText" text="外">
      <formula>NOT(ISERROR(SEARCH("外",M129)))</formula>
    </cfRule>
  </conditionalFormatting>
  <conditionalFormatting sqref="M129">
    <cfRule type="containsText" dxfId="8726" priority="649" operator="containsText" text="－">
      <formula>NOT(ISERROR(SEARCH("－",M129)))</formula>
    </cfRule>
  </conditionalFormatting>
  <conditionalFormatting sqref="T129">
    <cfRule type="containsText" dxfId="8725" priority="644" operator="containsText" text="退">
      <formula>NOT(ISERROR(SEARCH("退",T129)))</formula>
    </cfRule>
    <cfRule type="containsText" dxfId="8724" priority="645" operator="containsText" text="入">
      <formula>NOT(ISERROR(SEARCH("入",T129)))</formula>
    </cfRule>
    <cfRule type="containsText" dxfId="8723" priority="646" operator="containsText" text="入,退">
      <formula>NOT(ISERROR(SEARCH("入,退",T129)))</formula>
    </cfRule>
    <cfRule type="containsText" dxfId="8722" priority="647" operator="containsText" text="入,退">
      <formula>NOT(ISERROR(SEARCH("入,退",T129)))</formula>
    </cfRule>
    <cfRule type="cellIs" dxfId="8721" priority="648" operator="equal">
      <formula>"休"</formula>
    </cfRule>
  </conditionalFormatting>
  <conditionalFormatting sqref="T129">
    <cfRule type="containsText" dxfId="8720" priority="643" operator="containsText" text="外">
      <formula>NOT(ISERROR(SEARCH("外",T129)))</formula>
    </cfRule>
  </conditionalFormatting>
  <conditionalFormatting sqref="T129">
    <cfRule type="containsText" dxfId="8719" priority="642" operator="containsText" text="－">
      <formula>NOT(ISERROR(SEARCH("－",T129)))</formula>
    </cfRule>
  </conditionalFormatting>
  <conditionalFormatting sqref="N127:P127">
    <cfRule type="containsText" dxfId="8718" priority="637" operator="containsText" text="退">
      <formula>NOT(ISERROR(SEARCH("退",N127)))</formula>
    </cfRule>
    <cfRule type="containsText" dxfId="8717" priority="638" operator="containsText" text="入">
      <formula>NOT(ISERROR(SEARCH("入",N127)))</formula>
    </cfRule>
    <cfRule type="containsText" dxfId="8716" priority="639" operator="containsText" text="入,退">
      <formula>NOT(ISERROR(SEARCH("入,退",N127)))</formula>
    </cfRule>
    <cfRule type="containsText" dxfId="8715" priority="640" operator="containsText" text="入,退">
      <formula>NOT(ISERROR(SEARCH("入,退",N127)))</formula>
    </cfRule>
    <cfRule type="cellIs" dxfId="8714" priority="641" operator="equal">
      <formula>"休"</formula>
    </cfRule>
  </conditionalFormatting>
  <conditionalFormatting sqref="N127:P127">
    <cfRule type="containsText" dxfId="8713" priority="636" operator="containsText" text="外">
      <formula>NOT(ISERROR(SEARCH("外",N127)))</formula>
    </cfRule>
  </conditionalFormatting>
  <conditionalFormatting sqref="N127:P127">
    <cfRule type="containsText" dxfId="8712" priority="635" operator="containsText" text="－">
      <formula>NOT(ISERROR(SEARCH("－",N127)))</formula>
    </cfRule>
  </conditionalFormatting>
  <conditionalFormatting sqref="Q127:R127">
    <cfRule type="containsText" dxfId="8711" priority="630" operator="containsText" text="退">
      <formula>NOT(ISERROR(SEARCH("退",Q127)))</formula>
    </cfRule>
    <cfRule type="containsText" dxfId="8710" priority="631" operator="containsText" text="入">
      <formula>NOT(ISERROR(SEARCH("入",Q127)))</formula>
    </cfRule>
    <cfRule type="containsText" dxfId="8709" priority="632" operator="containsText" text="入,退">
      <formula>NOT(ISERROR(SEARCH("入,退",Q127)))</formula>
    </cfRule>
    <cfRule type="containsText" dxfId="8708" priority="633" operator="containsText" text="入,退">
      <formula>NOT(ISERROR(SEARCH("入,退",Q127)))</formula>
    </cfRule>
    <cfRule type="cellIs" dxfId="8707" priority="634" operator="equal">
      <formula>"休"</formula>
    </cfRule>
  </conditionalFormatting>
  <conditionalFormatting sqref="Q127:R127">
    <cfRule type="containsText" dxfId="8706" priority="629" operator="containsText" text="外">
      <formula>NOT(ISERROR(SEARCH("外",Q127)))</formula>
    </cfRule>
  </conditionalFormatting>
  <conditionalFormatting sqref="Q127:R127">
    <cfRule type="containsText" dxfId="8705" priority="628" operator="containsText" text="－">
      <formula>NOT(ISERROR(SEARCH("－",Q127)))</formula>
    </cfRule>
  </conditionalFormatting>
  <conditionalFormatting sqref="U127:W127">
    <cfRule type="containsText" dxfId="8704" priority="623" operator="containsText" text="退">
      <formula>NOT(ISERROR(SEARCH("退",U127)))</formula>
    </cfRule>
    <cfRule type="containsText" dxfId="8703" priority="624" operator="containsText" text="入">
      <formula>NOT(ISERROR(SEARCH("入",U127)))</formula>
    </cfRule>
    <cfRule type="containsText" dxfId="8702" priority="625" operator="containsText" text="入,退">
      <formula>NOT(ISERROR(SEARCH("入,退",U127)))</formula>
    </cfRule>
    <cfRule type="containsText" dxfId="8701" priority="626" operator="containsText" text="入,退">
      <formula>NOT(ISERROR(SEARCH("入,退",U127)))</formula>
    </cfRule>
    <cfRule type="cellIs" dxfId="8700" priority="627" operator="equal">
      <formula>"休"</formula>
    </cfRule>
  </conditionalFormatting>
  <conditionalFormatting sqref="U127:W127">
    <cfRule type="containsText" dxfId="8699" priority="622" operator="containsText" text="外">
      <formula>NOT(ISERROR(SEARCH("外",U127)))</formula>
    </cfRule>
  </conditionalFormatting>
  <conditionalFormatting sqref="U127:W127">
    <cfRule type="containsText" dxfId="8698" priority="621" operator="containsText" text="－">
      <formula>NOT(ISERROR(SEARCH("－",U127)))</formula>
    </cfRule>
  </conditionalFormatting>
  <conditionalFormatting sqref="X127:Y127">
    <cfRule type="containsText" dxfId="8697" priority="616" operator="containsText" text="退">
      <formula>NOT(ISERROR(SEARCH("退",X127)))</formula>
    </cfRule>
    <cfRule type="containsText" dxfId="8696" priority="617" operator="containsText" text="入">
      <formula>NOT(ISERROR(SEARCH("入",X127)))</formula>
    </cfRule>
    <cfRule type="containsText" dxfId="8695" priority="618" operator="containsText" text="入,退">
      <formula>NOT(ISERROR(SEARCH("入,退",X127)))</formula>
    </cfRule>
    <cfRule type="containsText" dxfId="8694" priority="619" operator="containsText" text="入,退">
      <formula>NOT(ISERROR(SEARCH("入,退",X127)))</formula>
    </cfRule>
    <cfRule type="cellIs" dxfId="8693" priority="620" operator="equal">
      <formula>"休"</formula>
    </cfRule>
  </conditionalFormatting>
  <conditionalFormatting sqref="X127:Y127">
    <cfRule type="containsText" dxfId="8692" priority="615" operator="containsText" text="外">
      <formula>NOT(ISERROR(SEARCH("外",X127)))</formula>
    </cfRule>
  </conditionalFormatting>
  <conditionalFormatting sqref="X127:Y127">
    <cfRule type="containsText" dxfId="8691" priority="614" operator="containsText" text="－">
      <formula>NOT(ISERROR(SEARCH("－",X127)))</formula>
    </cfRule>
  </conditionalFormatting>
  <conditionalFormatting sqref="AE127:AF127">
    <cfRule type="containsText" dxfId="8690" priority="609" operator="containsText" text="退">
      <formula>NOT(ISERROR(SEARCH("退",AE127)))</formula>
    </cfRule>
    <cfRule type="containsText" dxfId="8689" priority="610" operator="containsText" text="入">
      <formula>NOT(ISERROR(SEARCH("入",AE127)))</formula>
    </cfRule>
    <cfRule type="containsText" dxfId="8688" priority="611" operator="containsText" text="入,退">
      <formula>NOT(ISERROR(SEARCH("入,退",AE127)))</formula>
    </cfRule>
    <cfRule type="containsText" dxfId="8687" priority="612" operator="containsText" text="入,退">
      <formula>NOT(ISERROR(SEARCH("入,退",AE127)))</formula>
    </cfRule>
    <cfRule type="cellIs" dxfId="8686" priority="613" operator="equal">
      <formula>"休"</formula>
    </cfRule>
  </conditionalFormatting>
  <conditionalFormatting sqref="AE127:AF127">
    <cfRule type="containsText" dxfId="8685" priority="608" operator="containsText" text="外">
      <formula>NOT(ISERROR(SEARCH("外",AE127)))</formula>
    </cfRule>
  </conditionalFormatting>
  <conditionalFormatting sqref="AE127:AF127">
    <cfRule type="containsText" dxfId="8684" priority="607" operator="containsText" text="－">
      <formula>NOT(ISERROR(SEARCH("－",AE127)))</formula>
    </cfRule>
  </conditionalFormatting>
  <conditionalFormatting sqref="H126:I126">
    <cfRule type="containsText" dxfId="8683" priority="602" operator="containsText" text="退">
      <formula>NOT(ISERROR(SEARCH("退",H126)))</formula>
    </cfRule>
    <cfRule type="containsText" dxfId="8682" priority="603" operator="containsText" text="入">
      <formula>NOT(ISERROR(SEARCH("入",H126)))</formula>
    </cfRule>
    <cfRule type="containsText" dxfId="8681" priority="604" operator="containsText" text="入,退">
      <formula>NOT(ISERROR(SEARCH("入,退",H126)))</formula>
    </cfRule>
    <cfRule type="containsText" dxfId="8680" priority="605" operator="containsText" text="入,退">
      <formula>NOT(ISERROR(SEARCH("入,退",H126)))</formula>
    </cfRule>
    <cfRule type="cellIs" dxfId="8679" priority="606" operator="equal">
      <formula>"休"</formula>
    </cfRule>
  </conditionalFormatting>
  <conditionalFormatting sqref="H126:I126">
    <cfRule type="containsText" dxfId="8678" priority="601" operator="containsText" text="外">
      <formula>NOT(ISERROR(SEARCH("外",H126)))</formula>
    </cfRule>
  </conditionalFormatting>
  <conditionalFormatting sqref="H126:I126">
    <cfRule type="containsText" dxfId="8677" priority="600" operator="containsText" text="－">
      <formula>NOT(ISERROR(SEARCH("－",H126)))</formula>
    </cfRule>
  </conditionalFormatting>
  <conditionalFormatting sqref="O126:P126">
    <cfRule type="containsText" dxfId="8676" priority="595" operator="containsText" text="退">
      <formula>NOT(ISERROR(SEARCH("退",O126)))</formula>
    </cfRule>
    <cfRule type="containsText" dxfId="8675" priority="596" operator="containsText" text="入">
      <formula>NOT(ISERROR(SEARCH("入",O126)))</formula>
    </cfRule>
    <cfRule type="containsText" dxfId="8674" priority="597" operator="containsText" text="入,退">
      <formula>NOT(ISERROR(SEARCH("入,退",O126)))</formula>
    </cfRule>
    <cfRule type="containsText" dxfId="8673" priority="598" operator="containsText" text="入,退">
      <formula>NOT(ISERROR(SEARCH("入,退",O126)))</formula>
    </cfRule>
    <cfRule type="cellIs" dxfId="8672" priority="599" operator="equal">
      <formula>"休"</formula>
    </cfRule>
  </conditionalFormatting>
  <conditionalFormatting sqref="O126:P126">
    <cfRule type="containsText" dxfId="8671" priority="594" operator="containsText" text="外">
      <formula>NOT(ISERROR(SEARCH("外",O126)))</formula>
    </cfRule>
  </conditionalFormatting>
  <conditionalFormatting sqref="O126:P126">
    <cfRule type="containsText" dxfId="8670" priority="593" operator="containsText" text="－">
      <formula>NOT(ISERROR(SEARCH("－",O126)))</formula>
    </cfRule>
  </conditionalFormatting>
  <conditionalFormatting sqref="V126:W126">
    <cfRule type="containsText" dxfId="8669" priority="588" operator="containsText" text="退">
      <formula>NOT(ISERROR(SEARCH("退",V126)))</formula>
    </cfRule>
    <cfRule type="containsText" dxfId="8668" priority="589" operator="containsText" text="入">
      <formula>NOT(ISERROR(SEARCH("入",V126)))</formula>
    </cfRule>
    <cfRule type="containsText" dxfId="8667" priority="590" operator="containsText" text="入,退">
      <formula>NOT(ISERROR(SEARCH("入,退",V126)))</formula>
    </cfRule>
    <cfRule type="containsText" dxfId="8666" priority="591" operator="containsText" text="入,退">
      <formula>NOT(ISERROR(SEARCH("入,退",V126)))</formula>
    </cfRule>
    <cfRule type="cellIs" dxfId="8665" priority="592" operator="equal">
      <formula>"休"</formula>
    </cfRule>
  </conditionalFormatting>
  <conditionalFormatting sqref="V126:W126">
    <cfRule type="containsText" dxfId="8664" priority="587" operator="containsText" text="外">
      <formula>NOT(ISERROR(SEARCH("外",V126)))</formula>
    </cfRule>
  </conditionalFormatting>
  <conditionalFormatting sqref="V126:W126">
    <cfRule type="containsText" dxfId="8663" priority="586" operator="containsText" text="－">
      <formula>NOT(ISERROR(SEARCH("－",V126)))</formula>
    </cfRule>
  </conditionalFormatting>
  <conditionalFormatting sqref="AC126:AD126">
    <cfRule type="containsText" dxfId="8662" priority="581" operator="containsText" text="退">
      <formula>NOT(ISERROR(SEARCH("退",AC126)))</formula>
    </cfRule>
    <cfRule type="containsText" dxfId="8661" priority="582" operator="containsText" text="入">
      <formula>NOT(ISERROR(SEARCH("入",AC126)))</formula>
    </cfRule>
    <cfRule type="containsText" dxfId="8660" priority="583" operator="containsText" text="入,退">
      <formula>NOT(ISERROR(SEARCH("入,退",AC126)))</formula>
    </cfRule>
    <cfRule type="containsText" dxfId="8659" priority="584" operator="containsText" text="入,退">
      <formula>NOT(ISERROR(SEARCH("入,退",AC126)))</formula>
    </cfRule>
    <cfRule type="cellIs" dxfId="8658" priority="585" operator="equal">
      <formula>"休"</formula>
    </cfRule>
  </conditionalFormatting>
  <conditionalFormatting sqref="AC126:AD126">
    <cfRule type="containsText" dxfId="8657" priority="580" operator="containsText" text="外">
      <formula>NOT(ISERROR(SEARCH("外",AC126)))</formula>
    </cfRule>
  </conditionalFormatting>
  <conditionalFormatting sqref="AC126:AD126">
    <cfRule type="containsText" dxfId="8656" priority="579" operator="containsText" text="－">
      <formula>NOT(ISERROR(SEARCH("－",AC126)))</formula>
    </cfRule>
  </conditionalFormatting>
  <conditionalFormatting sqref="Z127:AA127">
    <cfRule type="containsText" dxfId="8655" priority="574" operator="containsText" text="退">
      <formula>NOT(ISERROR(SEARCH("退",Z127)))</formula>
    </cfRule>
    <cfRule type="containsText" dxfId="8654" priority="575" operator="containsText" text="入">
      <formula>NOT(ISERROR(SEARCH("入",Z127)))</formula>
    </cfRule>
    <cfRule type="containsText" dxfId="8653" priority="576" operator="containsText" text="入,退">
      <formula>NOT(ISERROR(SEARCH("入,退",Z127)))</formula>
    </cfRule>
    <cfRule type="containsText" dxfId="8652" priority="577" operator="containsText" text="入,退">
      <formula>NOT(ISERROR(SEARCH("入,退",Z127)))</formula>
    </cfRule>
    <cfRule type="cellIs" dxfId="8651" priority="578" operator="equal">
      <formula>"休"</formula>
    </cfRule>
  </conditionalFormatting>
  <conditionalFormatting sqref="Z127:AA127">
    <cfRule type="containsText" dxfId="8650" priority="573" operator="containsText" text="外">
      <formula>NOT(ISERROR(SEARCH("外",Z127)))</formula>
    </cfRule>
  </conditionalFormatting>
  <conditionalFormatting sqref="Z127:AA127">
    <cfRule type="containsText" dxfId="8649" priority="572" operator="containsText" text="－">
      <formula>NOT(ISERROR(SEARCH("－",Z127)))</formula>
    </cfRule>
  </conditionalFormatting>
  <conditionalFormatting sqref="AB127:AD127">
    <cfRule type="containsText" dxfId="8648" priority="567" operator="containsText" text="退">
      <formula>NOT(ISERROR(SEARCH("退",AB127)))</formula>
    </cfRule>
    <cfRule type="containsText" dxfId="8647" priority="568" operator="containsText" text="入">
      <formula>NOT(ISERROR(SEARCH("入",AB127)))</formula>
    </cfRule>
    <cfRule type="containsText" dxfId="8646" priority="569" operator="containsText" text="入,退">
      <formula>NOT(ISERROR(SEARCH("入,退",AB127)))</formula>
    </cfRule>
    <cfRule type="containsText" dxfId="8645" priority="570" operator="containsText" text="入,退">
      <formula>NOT(ISERROR(SEARCH("入,退",AB127)))</formula>
    </cfRule>
    <cfRule type="cellIs" dxfId="8644" priority="571" operator="equal">
      <formula>"休"</formula>
    </cfRule>
  </conditionalFormatting>
  <conditionalFormatting sqref="AB127:AD127">
    <cfRule type="containsText" dxfId="8643" priority="566" operator="containsText" text="外">
      <formula>NOT(ISERROR(SEARCH("外",AB127)))</formula>
    </cfRule>
  </conditionalFormatting>
  <conditionalFormatting sqref="AB127:AD127">
    <cfRule type="containsText" dxfId="8642" priority="565" operator="containsText" text="－">
      <formula>NOT(ISERROR(SEARCH("－",AB127)))</formula>
    </cfRule>
  </conditionalFormatting>
  <conditionalFormatting sqref="F148:AJ148">
    <cfRule type="containsText" dxfId="8641" priority="563" operator="containsText" text="日">
      <formula>NOT(ISERROR(SEARCH("日",F148)))</formula>
    </cfRule>
    <cfRule type="containsText" dxfId="8640" priority="564" operator="containsText" text="土">
      <formula>NOT(ISERROR(SEARCH("土",F148)))</formula>
    </cfRule>
  </conditionalFormatting>
  <conditionalFormatting sqref="F148:AJ148">
    <cfRule type="containsText" dxfId="8639" priority="556" operator="containsText" text="その他">
      <formula>NOT(ISERROR(SEARCH("その他",F148)))</formula>
    </cfRule>
    <cfRule type="containsText" dxfId="8638" priority="557" operator="containsText" text="冬休">
      <formula>NOT(ISERROR(SEARCH("冬休",F148)))</formula>
    </cfRule>
    <cfRule type="containsText" dxfId="8637" priority="558" operator="containsText" text="夏休">
      <formula>NOT(ISERROR(SEARCH("夏休",F148)))</formula>
    </cfRule>
    <cfRule type="containsText" dxfId="8636" priority="559" operator="containsText" text="製作">
      <formula>NOT(ISERROR(SEARCH("製作",F148)))</formula>
    </cfRule>
    <cfRule type="cellIs" dxfId="8635" priority="560" operator="equal">
      <formula>"中止,製作"</formula>
    </cfRule>
    <cfRule type="containsText" dxfId="8634" priority="561" operator="containsText" text="中止,製作,夏休,冬休,その他">
      <formula>NOT(ISERROR(SEARCH("中止,製作,夏休,冬休,その他",F148)))</formula>
    </cfRule>
    <cfRule type="containsText" dxfId="8633" priority="562" operator="containsText" text="中止">
      <formula>NOT(ISERROR(SEARCH("中止",F148)))</formula>
    </cfRule>
  </conditionalFormatting>
  <conditionalFormatting sqref="F155:AJ155">
    <cfRule type="containsText" dxfId="8632" priority="554" operator="containsText" text="日">
      <formula>NOT(ISERROR(SEARCH("日",F155)))</formula>
    </cfRule>
    <cfRule type="containsText" dxfId="8631" priority="555" operator="containsText" text="土">
      <formula>NOT(ISERROR(SEARCH("土",F155)))</formula>
    </cfRule>
  </conditionalFormatting>
  <conditionalFormatting sqref="F155:AJ155">
    <cfRule type="containsText" dxfId="8630" priority="547" operator="containsText" text="その他">
      <formula>NOT(ISERROR(SEARCH("その他",F155)))</formula>
    </cfRule>
    <cfRule type="containsText" dxfId="8629" priority="548" operator="containsText" text="冬休">
      <formula>NOT(ISERROR(SEARCH("冬休",F155)))</formula>
    </cfRule>
    <cfRule type="containsText" dxfId="8628" priority="549" operator="containsText" text="夏休">
      <formula>NOT(ISERROR(SEARCH("夏休",F155)))</formula>
    </cfRule>
    <cfRule type="containsText" dxfId="8627" priority="550" operator="containsText" text="製作">
      <formula>NOT(ISERROR(SEARCH("製作",F155)))</formula>
    </cfRule>
    <cfRule type="cellIs" dxfId="8626" priority="551" operator="equal">
      <formula>"中止,製作"</formula>
    </cfRule>
    <cfRule type="containsText" dxfId="8625" priority="552" operator="containsText" text="中止,製作,夏休,冬休,その他">
      <formula>NOT(ISERROR(SEARCH("中止,製作,夏休,冬休,その他",F155)))</formula>
    </cfRule>
    <cfRule type="containsText" dxfId="8624" priority="553" operator="containsText" text="中止">
      <formula>NOT(ISERROR(SEARCH("中止",F155)))</formula>
    </cfRule>
  </conditionalFormatting>
  <conditionalFormatting sqref="F160:AJ160">
    <cfRule type="containsText" dxfId="8623" priority="545" operator="containsText" text="日">
      <formula>NOT(ISERROR(SEARCH("日",F160)))</formula>
    </cfRule>
    <cfRule type="containsText" dxfId="8622" priority="546" operator="containsText" text="土">
      <formula>NOT(ISERROR(SEARCH("土",F160)))</formula>
    </cfRule>
  </conditionalFormatting>
  <conditionalFormatting sqref="F160:AJ160">
    <cfRule type="containsText" dxfId="8621" priority="538" operator="containsText" text="その他">
      <formula>NOT(ISERROR(SEARCH("その他",F160)))</formula>
    </cfRule>
    <cfRule type="containsText" dxfId="8620" priority="539" operator="containsText" text="冬休">
      <formula>NOT(ISERROR(SEARCH("冬休",F160)))</formula>
    </cfRule>
    <cfRule type="containsText" dxfId="8619" priority="540" operator="containsText" text="夏休">
      <formula>NOT(ISERROR(SEARCH("夏休",F160)))</formula>
    </cfRule>
    <cfRule type="containsText" dxfId="8618" priority="541" operator="containsText" text="製作">
      <formula>NOT(ISERROR(SEARCH("製作",F160)))</formula>
    </cfRule>
    <cfRule type="cellIs" dxfId="8617" priority="542" operator="equal">
      <formula>"中止,製作"</formula>
    </cfRule>
    <cfRule type="containsText" dxfId="8616" priority="543" operator="containsText" text="中止,製作,夏休,冬休,その他">
      <formula>NOT(ISERROR(SEARCH("中止,製作,夏休,冬休,その他",F160)))</formula>
    </cfRule>
    <cfRule type="containsText" dxfId="8615"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8614" priority="533" operator="containsText" text="退">
      <formula>NOT(ISERROR(SEARCH("退",F149)))</formula>
    </cfRule>
    <cfRule type="containsText" dxfId="8613" priority="534" operator="containsText" text="入">
      <formula>NOT(ISERROR(SEARCH("入",F149)))</formula>
    </cfRule>
    <cfRule type="containsText" dxfId="8612" priority="535" operator="containsText" text="入,退">
      <formula>NOT(ISERROR(SEARCH("入,退",F149)))</formula>
    </cfRule>
    <cfRule type="containsText" dxfId="8611" priority="536" operator="containsText" text="入,退">
      <formula>NOT(ISERROR(SEARCH("入,退",F149)))</formula>
    </cfRule>
    <cfRule type="cellIs" dxfId="8610" priority="537" operator="equal">
      <formula>"休"</formula>
    </cfRule>
  </conditionalFormatting>
  <conditionalFormatting sqref="F151:I151 L151:M151 AG151:AJ151 F154:AJ154 G153:L153 J150:N150 F152:AJ152 N153:S153 U153:AJ153 F149:AJ149 Q150:U150 X150:AB150 AE150:AJ150">
    <cfRule type="containsText" dxfId="8609"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8608" priority="531" operator="containsText" text="－">
      <formula>NOT(ISERROR(SEARCH("－",F149)))</formula>
    </cfRule>
  </conditionalFormatting>
  <conditionalFormatting sqref="F156:AJ159">
    <cfRule type="containsText" dxfId="8607" priority="526" operator="containsText" text="退">
      <formula>NOT(ISERROR(SEARCH("退",F156)))</formula>
    </cfRule>
    <cfRule type="containsText" dxfId="8606" priority="527" operator="containsText" text="入">
      <formula>NOT(ISERROR(SEARCH("入",F156)))</formula>
    </cfRule>
    <cfRule type="containsText" dxfId="8605" priority="528" operator="containsText" text="入,退">
      <formula>NOT(ISERROR(SEARCH("入,退",F156)))</formula>
    </cfRule>
    <cfRule type="containsText" dxfId="8604" priority="529" operator="containsText" text="入,退">
      <formula>NOT(ISERROR(SEARCH("入,退",F156)))</formula>
    </cfRule>
    <cfRule type="cellIs" dxfId="8603" priority="530" operator="equal">
      <formula>"休"</formula>
    </cfRule>
  </conditionalFormatting>
  <conditionalFormatting sqref="F156:AJ159">
    <cfRule type="containsText" dxfId="8602" priority="525" operator="containsText" text="外">
      <formula>NOT(ISERROR(SEARCH("外",F156)))</formula>
    </cfRule>
  </conditionalFormatting>
  <conditionalFormatting sqref="F156:AJ159">
    <cfRule type="containsText" dxfId="8601" priority="524" operator="containsText" text="－">
      <formula>NOT(ISERROR(SEARCH("－",F156)))</formula>
    </cfRule>
  </conditionalFormatting>
  <conditionalFormatting sqref="F161:AJ164">
    <cfRule type="containsText" dxfId="8600" priority="519" operator="containsText" text="退">
      <formula>NOT(ISERROR(SEARCH("退",F161)))</formula>
    </cfRule>
    <cfRule type="containsText" dxfId="8599" priority="520" operator="containsText" text="入">
      <formula>NOT(ISERROR(SEARCH("入",F161)))</formula>
    </cfRule>
    <cfRule type="containsText" dxfId="8598" priority="521" operator="containsText" text="入,退">
      <formula>NOT(ISERROR(SEARCH("入,退",F161)))</formula>
    </cfRule>
    <cfRule type="containsText" dxfId="8597" priority="522" operator="containsText" text="入,退">
      <formula>NOT(ISERROR(SEARCH("入,退",F161)))</formula>
    </cfRule>
    <cfRule type="cellIs" dxfId="8596" priority="523" operator="equal">
      <formula>"休"</formula>
    </cfRule>
  </conditionalFormatting>
  <conditionalFormatting sqref="F161:AJ164">
    <cfRule type="containsText" dxfId="8595" priority="518" operator="containsText" text="外">
      <formula>NOT(ISERROR(SEARCH("外",F161)))</formula>
    </cfRule>
  </conditionalFormatting>
  <conditionalFormatting sqref="F161:AJ164">
    <cfRule type="containsText" dxfId="8594" priority="517" operator="containsText" text="－">
      <formula>NOT(ISERROR(SEARCH("－",F161)))</formula>
    </cfRule>
  </conditionalFormatting>
  <conditionalFormatting sqref="F150:G150">
    <cfRule type="containsText" dxfId="8593" priority="512" operator="containsText" text="退">
      <formula>NOT(ISERROR(SEARCH("退",F150)))</formula>
    </cfRule>
    <cfRule type="containsText" dxfId="8592" priority="513" operator="containsText" text="入">
      <formula>NOT(ISERROR(SEARCH("入",F150)))</formula>
    </cfRule>
    <cfRule type="containsText" dxfId="8591" priority="514" operator="containsText" text="入,退">
      <formula>NOT(ISERROR(SEARCH("入,退",F150)))</formula>
    </cfRule>
    <cfRule type="containsText" dxfId="8590" priority="515" operator="containsText" text="入,退">
      <formula>NOT(ISERROR(SEARCH("入,退",F150)))</formula>
    </cfRule>
    <cfRule type="cellIs" dxfId="8589" priority="516" operator="equal">
      <formula>"休"</formula>
    </cfRule>
  </conditionalFormatting>
  <conditionalFormatting sqref="F150:G150">
    <cfRule type="containsText" dxfId="8588" priority="511" operator="containsText" text="外">
      <formula>NOT(ISERROR(SEARCH("外",F150)))</formula>
    </cfRule>
  </conditionalFormatting>
  <conditionalFormatting sqref="F150:G150">
    <cfRule type="containsText" dxfId="8587" priority="510" operator="containsText" text="－">
      <formula>NOT(ISERROR(SEARCH("－",F150)))</formula>
    </cfRule>
  </conditionalFormatting>
  <conditionalFormatting sqref="J151:K151">
    <cfRule type="containsText" dxfId="8586" priority="505" operator="containsText" text="退">
      <formula>NOT(ISERROR(SEARCH("退",J151)))</formula>
    </cfRule>
    <cfRule type="containsText" dxfId="8585" priority="506" operator="containsText" text="入">
      <formula>NOT(ISERROR(SEARCH("入",J151)))</formula>
    </cfRule>
    <cfRule type="containsText" dxfId="8584" priority="507" operator="containsText" text="入,退">
      <formula>NOT(ISERROR(SEARCH("入,退",J151)))</formula>
    </cfRule>
    <cfRule type="containsText" dxfId="8583" priority="508" operator="containsText" text="入,退">
      <formula>NOT(ISERROR(SEARCH("入,退",J151)))</formula>
    </cfRule>
    <cfRule type="cellIs" dxfId="8582" priority="509" operator="equal">
      <formula>"休"</formula>
    </cfRule>
  </conditionalFormatting>
  <conditionalFormatting sqref="J151:K151">
    <cfRule type="containsText" dxfId="8581" priority="504" operator="containsText" text="外">
      <formula>NOT(ISERROR(SEARCH("外",J151)))</formula>
    </cfRule>
  </conditionalFormatting>
  <conditionalFormatting sqref="J151:K151">
    <cfRule type="containsText" dxfId="8580" priority="503" operator="containsText" text="－">
      <formula>NOT(ISERROR(SEARCH("－",J151)))</formula>
    </cfRule>
  </conditionalFormatting>
  <conditionalFormatting sqref="F153">
    <cfRule type="containsText" dxfId="8579" priority="498" operator="containsText" text="退">
      <formula>NOT(ISERROR(SEARCH("退",F153)))</formula>
    </cfRule>
    <cfRule type="containsText" dxfId="8578" priority="499" operator="containsText" text="入">
      <formula>NOT(ISERROR(SEARCH("入",F153)))</formula>
    </cfRule>
    <cfRule type="containsText" dxfId="8577" priority="500" operator="containsText" text="入,退">
      <formula>NOT(ISERROR(SEARCH("入,退",F153)))</formula>
    </cfRule>
    <cfRule type="containsText" dxfId="8576" priority="501" operator="containsText" text="入,退">
      <formula>NOT(ISERROR(SEARCH("入,退",F153)))</formula>
    </cfRule>
    <cfRule type="cellIs" dxfId="8575" priority="502" operator="equal">
      <formula>"休"</formula>
    </cfRule>
  </conditionalFormatting>
  <conditionalFormatting sqref="F153">
    <cfRule type="containsText" dxfId="8574" priority="497" operator="containsText" text="外">
      <formula>NOT(ISERROR(SEARCH("外",F153)))</formula>
    </cfRule>
  </conditionalFormatting>
  <conditionalFormatting sqref="F153">
    <cfRule type="containsText" dxfId="8573" priority="496" operator="containsText" text="－">
      <formula>NOT(ISERROR(SEARCH("－",F153)))</formula>
    </cfRule>
  </conditionalFormatting>
  <conditionalFormatting sqref="M153">
    <cfRule type="containsText" dxfId="8572" priority="491" operator="containsText" text="退">
      <formula>NOT(ISERROR(SEARCH("退",M153)))</formula>
    </cfRule>
    <cfRule type="containsText" dxfId="8571" priority="492" operator="containsText" text="入">
      <formula>NOT(ISERROR(SEARCH("入",M153)))</formula>
    </cfRule>
    <cfRule type="containsText" dxfId="8570" priority="493" operator="containsText" text="入,退">
      <formula>NOT(ISERROR(SEARCH("入,退",M153)))</formula>
    </cfRule>
    <cfRule type="containsText" dxfId="8569" priority="494" operator="containsText" text="入,退">
      <formula>NOT(ISERROR(SEARCH("入,退",M153)))</formula>
    </cfRule>
    <cfRule type="cellIs" dxfId="8568" priority="495" operator="equal">
      <formula>"休"</formula>
    </cfRule>
  </conditionalFormatting>
  <conditionalFormatting sqref="M153">
    <cfRule type="containsText" dxfId="8567" priority="490" operator="containsText" text="外">
      <formula>NOT(ISERROR(SEARCH("外",M153)))</formula>
    </cfRule>
  </conditionalFormatting>
  <conditionalFormatting sqref="M153">
    <cfRule type="containsText" dxfId="8566" priority="489" operator="containsText" text="－">
      <formula>NOT(ISERROR(SEARCH("－",M153)))</formula>
    </cfRule>
  </conditionalFormatting>
  <conditionalFormatting sqref="T153">
    <cfRule type="containsText" dxfId="8565" priority="484" operator="containsText" text="退">
      <formula>NOT(ISERROR(SEARCH("退",T153)))</formula>
    </cfRule>
    <cfRule type="containsText" dxfId="8564" priority="485" operator="containsText" text="入">
      <formula>NOT(ISERROR(SEARCH("入",T153)))</formula>
    </cfRule>
    <cfRule type="containsText" dxfId="8563" priority="486" operator="containsText" text="入,退">
      <formula>NOT(ISERROR(SEARCH("入,退",T153)))</formula>
    </cfRule>
    <cfRule type="containsText" dxfId="8562" priority="487" operator="containsText" text="入,退">
      <formula>NOT(ISERROR(SEARCH("入,退",T153)))</formula>
    </cfRule>
    <cfRule type="cellIs" dxfId="8561" priority="488" operator="equal">
      <formula>"休"</formula>
    </cfRule>
  </conditionalFormatting>
  <conditionalFormatting sqref="T153">
    <cfRule type="containsText" dxfId="8560" priority="483" operator="containsText" text="外">
      <formula>NOT(ISERROR(SEARCH("外",T153)))</formula>
    </cfRule>
  </conditionalFormatting>
  <conditionalFormatting sqref="T153">
    <cfRule type="containsText" dxfId="8559" priority="482" operator="containsText" text="－">
      <formula>NOT(ISERROR(SEARCH("－",T153)))</formula>
    </cfRule>
  </conditionalFormatting>
  <conditionalFormatting sqref="N151:O151">
    <cfRule type="containsText" dxfId="8558" priority="477" operator="containsText" text="退">
      <formula>NOT(ISERROR(SEARCH("退",N151)))</formula>
    </cfRule>
    <cfRule type="containsText" dxfId="8557" priority="478" operator="containsText" text="入">
      <formula>NOT(ISERROR(SEARCH("入",N151)))</formula>
    </cfRule>
    <cfRule type="containsText" dxfId="8556" priority="479" operator="containsText" text="入,退">
      <formula>NOT(ISERROR(SEARCH("入,退",N151)))</formula>
    </cfRule>
    <cfRule type="containsText" dxfId="8555" priority="480" operator="containsText" text="入,退">
      <formula>NOT(ISERROR(SEARCH("入,退",N151)))</formula>
    </cfRule>
    <cfRule type="cellIs" dxfId="8554" priority="481" operator="equal">
      <formula>"休"</formula>
    </cfRule>
  </conditionalFormatting>
  <conditionalFormatting sqref="N151:O151">
    <cfRule type="containsText" dxfId="8553" priority="476" operator="containsText" text="外">
      <formula>NOT(ISERROR(SEARCH("外",N151)))</formula>
    </cfRule>
  </conditionalFormatting>
  <conditionalFormatting sqref="N151:O151">
    <cfRule type="containsText" dxfId="8552" priority="475" operator="containsText" text="－">
      <formula>NOT(ISERROR(SEARCH("－",N151)))</formula>
    </cfRule>
  </conditionalFormatting>
  <conditionalFormatting sqref="U151:V151">
    <cfRule type="containsText" dxfId="8551" priority="470" operator="containsText" text="退">
      <formula>NOT(ISERROR(SEARCH("退",U151)))</formula>
    </cfRule>
    <cfRule type="containsText" dxfId="8550" priority="471" operator="containsText" text="入">
      <formula>NOT(ISERROR(SEARCH("入",U151)))</formula>
    </cfRule>
    <cfRule type="containsText" dxfId="8549" priority="472" operator="containsText" text="入,退">
      <formula>NOT(ISERROR(SEARCH("入,退",U151)))</formula>
    </cfRule>
    <cfRule type="containsText" dxfId="8548" priority="473" operator="containsText" text="入,退">
      <formula>NOT(ISERROR(SEARCH("入,退",U151)))</formula>
    </cfRule>
    <cfRule type="cellIs" dxfId="8547" priority="474" operator="equal">
      <formula>"休"</formula>
    </cfRule>
  </conditionalFormatting>
  <conditionalFormatting sqref="U151:V151">
    <cfRule type="containsText" dxfId="8546" priority="469" operator="containsText" text="外">
      <formula>NOT(ISERROR(SEARCH("外",U151)))</formula>
    </cfRule>
  </conditionalFormatting>
  <conditionalFormatting sqref="U151:V151">
    <cfRule type="containsText" dxfId="8545" priority="468" operator="containsText" text="－">
      <formula>NOT(ISERROR(SEARCH("－",U151)))</formula>
    </cfRule>
  </conditionalFormatting>
  <conditionalFormatting sqref="AE151:AF151">
    <cfRule type="containsText" dxfId="8544" priority="463" operator="containsText" text="退">
      <formula>NOT(ISERROR(SEARCH("退",AE151)))</formula>
    </cfRule>
    <cfRule type="containsText" dxfId="8543" priority="464" operator="containsText" text="入">
      <formula>NOT(ISERROR(SEARCH("入",AE151)))</formula>
    </cfRule>
    <cfRule type="containsText" dxfId="8542" priority="465" operator="containsText" text="入,退">
      <formula>NOT(ISERROR(SEARCH("入,退",AE151)))</formula>
    </cfRule>
    <cfRule type="containsText" dxfId="8541" priority="466" operator="containsText" text="入,退">
      <formula>NOT(ISERROR(SEARCH("入,退",AE151)))</formula>
    </cfRule>
    <cfRule type="cellIs" dxfId="8540" priority="467" operator="equal">
      <formula>"休"</formula>
    </cfRule>
  </conditionalFormatting>
  <conditionalFormatting sqref="AE151:AF151">
    <cfRule type="containsText" dxfId="8539" priority="462" operator="containsText" text="外">
      <formula>NOT(ISERROR(SEARCH("外",AE151)))</formula>
    </cfRule>
  </conditionalFormatting>
  <conditionalFormatting sqref="AE151:AF151">
    <cfRule type="containsText" dxfId="8538" priority="461" operator="containsText" text="－">
      <formula>NOT(ISERROR(SEARCH("－",AE151)))</formula>
    </cfRule>
  </conditionalFormatting>
  <conditionalFormatting sqref="H150:I150">
    <cfRule type="containsText" dxfId="8537" priority="456" operator="containsText" text="退">
      <formula>NOT(ISERROR(SEARCH("退",H150)))</formula>
    </cfRule>
    <cfRule type="containsText" dxfId="8536" priority="457" operator="containsText" text="入">
      <formula>NOT(ISERROR(SEARCH("入",H150)))</formula>
    </cfRule>
    <cfRule type="containsText" dxfId="8535" priority="458" operator="containsText" text="入,退">
      <formula>NOT(ISERROR(SEARCH("入,退",H150)))</formula>
    </cfRule>
    <cfRule type="containsText" dxfId="8534" priority="459" operator="containsText" text="入,退">
      <formula>NOT(ISERROR(SEARCH("入,退",H150)))</formula>
    </cfRule>
    <cfRule type="cellIs" dxfId="8533" priority="460" operator="equal">
      <formula>"休"</formula>
    </cfRule>
  </conditionalFormatting>
  <conditionalFormatting sqref="H150:I150">
    <cfRule type="containsText" dxfId="8532" priority="455" operator="containsText" text="外">
      <formula>NOT(ISERROR(SEARCH("外",H150)))</formula>
    </cfRule>
  </conditionalFormatting>
  <conditionalFormatting sqref="H150:I150">
    <cfRule type="containsText" dxfId="8531" priority="454" operator="containsText" text="－">
      <formula>NOT(ISERROR(SEARCH("－",H150)))</formula>
    </cfRule>
  </conditionalFormatting>
  <conditionalFormatting sqref="O150:P150">
    <cfRule type="containsText" dxfId="8530" priority="449" operator="containsText" text="退">
      <formula>NOT(ISERROR(SEARCH("退",O150)))</formula>
    </cfRule>
    <cfRule type="containsText" dxfId="8529" priority="450" operator="containsText" text="入">
      <formula>NOT(ISERROR(SEARCH("入",O150)))</formula>
    </cfRule>
    <cfRule type="containsText" dxfId="8528" priority="451" operator="containsText" text="入,退">
      <formula>NOT(ISERROR(SEARCH("入,退",O150)))</formula>
    </cfRule>
    <cfRule type="containsText" dxfId="8527" priority="452" operator="containsText" text="入,退">
      <formula>NOT(ISERROR(SEARCH("入,退",O150)))</formula>
    </cfRule>
    <cfRule type="cellIs" dxfId="8526" priority="453" operator="equal">
      <formula>"休"</formula>
    </cfRule>
  </conditionalFormatting>
  <conditionalFormatting sqref="O150:P150">
    <cfRule type="containsText" dxfId="8525" priority="448" operator="containsText" text="外">
      <formula>NOT(ISERROR(SEARCH("外",O150)))</formula>
    </cfRule>
  </conditionalFormatting>
  <conditionalFormatting sqref="O150:P150">
    <cfRule type="containsText" dxfId="8524" priority="447" operator="containsText" text="－">
      <formula>NOT(ISERROR(SEARCH("－",O150)))</formula>
    </cfRule>
  </conditionalFormatting>
  <conditionalFormatting sqref="V150:W150">
    <cfRule type="containsText" dxfId="8523" priority="442" operator="containsText" text="退">
      <formula>NOT(ISERROR(SEARCH("退",V150)))</formula>
    </cfRule>
    <cfRule type="containsText" dxfId="8522" priority="443" operator="containsText" text="入">
      <formula>NOT(ISERROR(SEARCH("入",V150)))</formula>
    </cfRule>
    <cfRule type="containsText" dxfId="8521" priority="444" operator="containsText" text="入,退">
      <formula>NOT(ISERROR(SEARCH("入,退",V150)))</formula>
    </cfRule>
    <cfRule type="containsText" dxfId="8520" priority="445" operator="containsText" text="入,退">
      <formula>NOT(ISERROR(SEARCH("入,退",V150)))</formula>
    </cfRule>
    <cfRule type="cellIs" dxfId="8519" priority="446" operator="equal">
      <formula>"休"</formula>
    </cfRule>
  </conditionalFormatting>
  <conditionalFormatting sqref="V150:W150">
    <cfRule type="containsText" dxfId="8518" priority="441" operator="containsText" text="外">
      <formula>NOT(ISERROR(SEARCH("外",V150)))</formula>
    </cfRule>
  </conditionalFormatting>
  <conditionalFormatting sqref="V150:W150">
    <cfRule type="containsText" dxfId="8517" priority="440" operator="containsText" text="－">
      <formula>NOT(ISERROR(SEARCH("－",V150)))</formula>
    </cfRule>
  </conditionalFormatting>
  <conditionalFormatting sqref="AC150:AD150">
    <cfRule type="containsText" dxfId="8516" priority="435" operator="containsText" text="退">
      <formula>NOT(ISERROR(SEARCH("退",AC150)))</formula>
    </cfRule>
    <cfRule type="containsText" dxfId="8515" priority="436" operator="containsText" text="入">
      <formula>NOT(ISERROR(SEARCH("入",AC150)))</formula>
    </cfRule>
    <cfRule type="containsText" dxfId="8514" priority="437" operator="containsText" text="入,退">
      <formula>NOT(ISERROR(SEARCH("入,退",AC150)))</formula>
    </cfRule>
    <cfRule type="containsText" dxfId="8513" priority="438" operator="containsText" text="入,退">
      <formula>NOT(ISERROR(SEARCH("入,退",AC150)))</formula>
    </cfRule>
    <cfRule type="cellIs" dxfId="8512" priority="439" operator="equal">
      <formula>"休"</formula>
    </cfRule>
  </conditionalFormatting>
  <conditionalFormatting sqref="AC150:AD150">
    <cfRule type="containsText" dxfId="8511" priority="434" operator="containsText" text="外">
      <formula>NOT(ISERROR(SEARCH("外",AC150)))</formula>
    </cfRule>
  </conditionalFormatting>
  <conditionalFormatting sqref="AC150:AD150">
    <cfRule type="containsText" dxfId="8510" priority="433" operator="containsText" text="－">
      <formula>NOT(ISERROR(SEARCH("－",AC150)))</formula>
    </cfRule>
  </conditionalFormatting>
  <conditionalFormatting sqref="AB151:AD151">
    <cfRule type="containsText" dxfId="8509" priority="428" operator="containsText" text="退">
      <formula>NOT(ISERROR(SEARCH("退",AB151)))</formula>
    </cfRule>
    <cfRule type="containsText" dxfId="8508" priority="429" operator="containsText" text="入">
      <formula>NOT(ISERROR(SEARCH("入",AB151)))</formula>
    </cfRule>
    <cfRule type="containsText" dxfId="8507" priority="430" operator="containsText" text="入,退">
      <formula>NOT(ISERROR(SEARCH("入,退",AB151)))</formula>
    </cfRule>
    <cfRule type="containsText" dxfId="8506" priority="431" operator="containsText" text="入,退">
      <formula>NOT(ISERROR(SEARCH("入,退",AB151)))</formula>
    </cfRule>
    <cfRule type="cellIs" dxfId="8505" priority="432" operator="equal">
      <formula>"休"</formula>
    </cfRule>
  </conditionalFormatting>
  <conditionalFormatting sqref="AB151:AD151">
    <cfRule type="containsText" dxfId="8504" priority="427" operator="containsText" text="外">
      <formula>NOT(ISERROR(SEARCH("外",AB151)))</formula>
    </cfRule>
  </conditionalFormatting>
  <conditionalFormatting sqref="AB151:AD151">
    <cfRule type="containsText" dxfId="8503" priority="426" operator="containsText" text="－">
      <formula>NOT(ISERROR(SEARCH("－",AB151)))</formula>
    </cfRule>
  </conditionalFormatting>
  <conditionalFormatting sqref="P151 S151:T151">
    <cfRule type="containsText" dxfId="8502" priority="421" operator="containsText" text="退">
      <formula>NOT(ISERROR(SEARCH("退",P151)))</formula>
    </cfRule>
    <cfRule type="containsText" dxfId="8501" priority="422" operator="containsText" text="入">
      <formula>NOT(ISERROR(SEARCH("入",P151)))</formula>
    </cfRule>
    <cfRule type="containsText" dxfId="8500" priority="423" operator="containsText" text="入,退">
      <formula>NOT(ISERROR(SEARCH("入,退",P151)))</formula>
    </cfRule>
    <cfRule type="containsText" dxfId="8499" priority="424" operator="containsText" text="入,退">
      <formula>NOT(ISERROR(SEARCH("入,退",P151)))</formula>
    </cfRule>
    <cfRule type="cellIs" dxfId="8498" priority="425" operator="equal">
      <formula>"休"</formula>
    </cfRule>
  </conditionalFormatting>
  <conditionalFormatting sqref="P151 S151:T151">
    <cfRule type="containsText" dxfId="8497" priority="420" operator="containsText" text="外">
      <formula>NOT(ISERROR(SEARCH("外",P151)))</formula>
    </cfRule>
  </conditionalFormatting>
  <conditionalFormatting sqref="P151 S151:T151">
    <cfRule type="containsText" dxfId="8496" priority="419" operator="containsText" text="－">
      <formula>NOT(ISERROR(SEARCH("－",P151)))</formula>
    </cfRule>
  </conditionalFormatting>
  <conditionalFormatting sqref="Q151:R151">
    <cfRule type="containsText" dxfId="8495" priority="414" operator="containsText" text="退">
      <formula>NOT(ISERROR(SEARCH("退",Q151)))</formula>
    </cfRule>
    <cfRule type="containsText" dxfId="8494" priority="415" operator="containsText" text="入">
      <formula>NOT(ISERROR(SEARCH("入",Q151)))</formula>
    </cfRule>
    <cfRule type="containsText" dxfId="8493" priority="416" operator="containsText" text="入,退">
      <formula>NOT(ISERROR(SEARCH("入,退",Q151)))</formula>
    </cfRule>
    <cfRule type="containsText" dxfId="8492" priority="417" operator="containsText" text="入,退">
      <formula>NOT(ISERROR(SEARCH("入,退",Q151)))</formula>
    </cfRule>
    <cfRule type="cellIs" dxfId="8491" priority="418" operator="equal">
      <formula>"休"</formula>
    </cfRule>
  </conditionalFormatting>
  <conditionalFormatting sqref="Q151:R151">
    <cfRule type="containsText" dxfId="8490" priority="413" operator="containsText" text="外">
      <formula>NOT(ISERROR(SEARCH("外",Q151)))</formula>
    </cfRule>
  </conditionalFormatting>
  <conditionalFormatting sqref="Q151:R151">
    <cfRule type="containsText" dxfId="8489" priority="412" operator="containsText" text="－">
      <formula>NOT(ISERROR(SEARCH("－",Q151)))</formula>
    </cfRule>
  </conditionalFormatting>
  <conditionalFormatting sqref="W151 Z151:AA151">
    <cfRule type="containsText" dxfId="8488" priority="407" operator="containsText" text="退">
      <formula>NOT(ISERROR(SEARCH("退",W151)))</formula>
    </cfRule>
    <cfRule type="containsText" dxfId="8487" priority="408" operator="containsText" text="入">
      <formula>NOT(ISERROR(SEARCH("入",W151)))</formula>
    </cfRule>
    <cfRule type="containsText" dxfId="8486" priority="409" operator="containsText" text="入,退">
      <formula>NOT(ISERROR(SEARCH("入,退",W151)))</formula>
    </cfRule>
    <cfRule type="containsText" dxfId="8485" priority="410" operator="containsText" text="入,退">
      <formula>NOT(ISERROR(SEARCH("入,退",W151)))</formula>
    </cfRule>
    <cfRule type="cellIs" dxfId="8484" priority="411" operator="equal">
      <formula>"休"</formula>
    </cfRule>
  </conditionalFormatting>
  <conditionalFormatting sqref="W151 Z151:AA151">
    <cfRule type="containsText" dxfId="8483" priority="406" operator="containsText" text="外">
      <formula>NOT(ISERROR(SEARCH("外",W151)))</formula>
    </cfRule>
  </conditionalFormatting>
  <conditionalFormatting sqref="W151 Z151:AA151">
    <cfRule type="containsText" dxfId="8482" priority="405" operator="containsText" text="－">
      <formula>NOT(ISERROR(SEARCH("－",W151)))</formula>
    </cfRule>
  </conditionalFormatting>
  <conditionalFormatting sqref="X151:Y151">
    <cfRule type="containsText" dxfId="8481" priority="400" operator="containsText" text="退">
      <formula>NOT(ISERROR(SEARCH("退",X151)))</formula>
    </cfRule>
    <cfRule type="containsText" dxfId="8480" priority="401" operator="containsText" text="入">
      <formula>NOT(ISERROR(SEARCH("入",X151)))</formula>
    </cfRule>
    <cfRule type="containsText" dxfId="8479" priority="402" operator="containsText" text="入,退">
      <formula>NOT(ISERROR(SEARCH("入,退",X151)))</formula>
    </cfRule>
    <cfRule type="containsText" dxfId="8478" priority="403" operator="containsText" text="入,退">
      <formula>NOT(ISERROR(SEARCH("入,退",X151)))</formula>
    </cfRule>
    <cfRule type="cellIs" dxfId="8477" priority="404" operator="equal">
      <formula>"休"</formula>
    </cfRule>
  </conditionalFormatting>
  <conditionalFormatting sqref="X151:Y151">
    <cfRule type="containsText" dxfId="8476" priority="399" operator="containsText" text="外">
      <formula>NOT(ISERROR(SEARCH("外",X151)))</formula>
    </cfRule>
  </conditionalFormatting>
  <conditionalFormatting sqref="X151:Y151">
    <cfRule type="containsText" dxfId="8475" priority="398" operator="containsText" text="－">
      <formula>NOT(ISERROR(SEARCH("－",X151)))</formula>
    </cfRule>
  </conditionalFormatting>
  <conditionalFormatting sqref="F172:AJ172">
    <cfRule type="containsText" dxfId="8474" priority="396" operator="containsText" text="日">
      <formula>NOT(ISERROR(SEARCH("日",F172)))</formula>
    </cfRule>
    <cfRule type="containsText" dxfId="8473" priority="397" operator="containsText" text="土">
      <formula>NOT(ISERROR(SEARCH("土",F172)))</formula>
    </cfRule>
  </conditionalFormatting>
  <conditionalFormatting sqref="F172:AJ172">
    <cfRule type="containsText" dxfId="8472" priority="389" operator="containsText" text="その他">
      <formula>NOT(ISERROR(SEARCH("その他",F172)))</formula>
    </cfRule>
    <cfRule type="containsText" dxfId="8471" priority="390" operator="containsText" text="冬休">
      <formula>NOT(ISERROR(SEARCH("冬休",F172)))</formula>
    </cfRule>
    <cfRule type="containsText" dxfId="8470" priority="391" operator="containsText" text="夏休">
      <formula>NOT(ISERROR(SEARCH("夏休",F172)))</formula>
    </cfRule>
    <cfRule type="containsText" dxfId="8469" priority="392" operator="containsText" text="製作">
      <formula>NOT(ISERROR(SEARCH("製作",F172)))</formula>
    </cfRule>
    <cfRule type="cellIs" dxfId="8468" priority="393" operator="equal">
      <formula>"中止,製作"</formula>
    </cfRule>
    <cfRule type="containsText" dxfId="8467" priority="394" operator="containsText" text="中止,製作,夏休,冬休,その他">
      <formula>NOT(ISERROR(SEARCH("中止,製作,夏休,冬休,その他",F172)))</formula>
    </cfRule>
    <cfRule type="containsText" dxfId="8466" priority="395" operator="containsText" text="中止">
      <formula>NOT(ISERROR(SEARCH("中止",F172)))</formula>
    </cfRule>
  </conditionalFormatting>
  <conditionalFormatting sqref="F179:AJ179">
    <cfRule type="containsText" dxfId="8465" priority="387" operator="containsText" text="日">
      <formula>NOT(ISERROR(SEARCH("日",F179)))</formula>
    </cfRule>
    <cfRule type="containsText" dxfId="8464" priority="388" operator="containsText" text="土">
      <formula>NOT(ISERROR(SEARCH("土",F179)))</formula>
    </cfRule>
  </conditionalFormatting>
  <conditionalFormatting sqref="F179:AJ179">
    <cfRule type="containsText" dxfId="8463" priority="380" operator="containsText" text="その他">
      <formula>NOT(ISERROR(SEARCH("その他",F179)))</formula>
    </cfRule>
    <cfRule type="containsText" dxfId="8462" priority="381" operator="containsText" text="冬休">
      <formula>NOT(ISERROR(SEARCH("冬休",F179)))</formula>
    </cfRule>
    <cfRule type="containsText" dxfId="8461" priority="382" operator="containsText" text="夏休">
      <formula>NOT(ISERROR(SEARCH("夏休",F179)))</formula>
    </cfRule>
    <cfRule type="containsText" dxfId="8460" priority="383" operator="containsText" text="製作">
      <formula>NOT(ISERROR(SEARCH("製作",F179)))</formula>
    </cfRule>
    <cfRule type="cellIs" dxfId="8459" priority="384" operator="equal">
      <formula>"中止,製作"</formula>
    </cfRule>
    <cfRule type="containsText" dxfId="8458" priority="385" operator="containsText" text="中止,製作,夏休,冬休,その他">
      <formula>NOT(ISERROR(SEARCH("中止,製作,夏休,冬休,その他",F179)))</formula>
    </cfRule>
    <cfRule type="containsText" dxfId="8457" priority="386" operator="containsText" text="中止">
      <formula>NOT(ISERROR(SEARCH("中止",F179)))</formula>
    </cfRule>
  </conditionalFormatting>
  <conditionalFormatting sqref="F184:AJ184">
    <cfRule type="containsText" dxfId="8456" priority="378" operator="containsText" text="日">
      <formula>NOT(ISERROR(SEARCH("日",F184)))</formula>
    </cfRule>
    <cfRule type="containsText" dxfId="8455" priority="379" operator="containsText" text="土">
      <formula>NOT(ISERROR(SEARCH("土",F184)))</formula>
    </cfRule>
  </conditionalFormatting>
  <conditionalFormatting sqref="F184:AJ184">
    <cfRule type="containsText" dxfId="8454" priority="371" operator="containsText" text="その他">
      <formula>NOT(ISERROR(SEARCH("その他",F184)))</formula>
    </cfRule>
    <cfRule type="containsText" dxfId="8453" priority="372" operator="containsText" text="冬休">
      <formula>NOT(ISERROR(SEARCH("冬休",F184)))</formula>
    </cfRule>
    <cfRule type="containsText" dxfId="8452" priority="373" operator="containsText" text="夏休">
      <formula>NOT(ISERROR(SEARCH("夏休",F184)))</formula>
    </cfRule>
    <cfRule type="containsText" dxfId="8451" priority="374" operator="containsText" text="製作">
      <formula>NOT(ISERROR(SEARCH("製作",F184)))</formula>
    </cfRule>
    <cfRule type="cellIs" dxfId="8450" priority="375" operator="equal">
      <formula>"中止,製作"</formula>
    </cfRule>
    <cfRule type="containsText" dxfId="8449" priority="376" operator="containsText" text="中止,製作,夏休,冬休,その他">
      <formula>NOT(ISERROR(SEARCH("中止,製作,夏休,冬休,その他",F184)))</formula>
    </cfRule>
    <cfRule type="containsText" dxfId="8448"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8447" priority="366" operator="containsText" text="退">
      <formula>NOT(ISERROR(SEARCH("退",F173)))</formula>
    </cfRule>
    <cfRule type="containsText" dxfId="8446" priority="367" operator="containsText" text="入">
      <formula>NOT(ISERROR(SEARCH("入",F173)))</formula>
    </cfRule>
    <cfRule type="containsText" dxfId="8445" priority="368" operator="containsText" text="入,退">
      <formula>NOT(ISERROR(SEARCH("入,退",F173)))</formula>
    </cfRule>
    <cfRule type="containsText" dxfId="8444" priority="369" operator="containsText" text="入,退">
      <formula>NOT(ISERROR(SEARCH("入,退",F173)))</formula>
    </cfRule>
    <cfRule type="cellIs" dxfId="8443" priority="370" operator="equal">
      <formula>"休"</formula>
    </cfRule>
  </conditionalFormatting>
  <conditionalFormatting sqref="F175:I175 L175:M175 AG175:AH175 F178:AJ178 G177:L177 J174:N174 F176:AH176 F173:AH173 Q174:U174 X174:AB174 AE174:AH174 N177:S177 U177:AH177 AJ173:AJ177">
    <cfRule type="containsText" dxfId="8442"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8441" priority="364" operator="containsText" text="－">
      <formula>NOT(ISERROR(SEARCH("－",F173)))</formula>
    </cfRule>
  </conditionalFormatting>
  <conditionalFormatting sqref="F180:AJ183">
    <cfRule type="containsText" dxfId="8440" priority="359" operator="containsText" text="退">
      <formula>NOT(ISERROR(SEARCH("退",F180)))</formula>
    </cfRule>
    <cfRule type="containsText" dxfId="8439" priority="360" operator="containsText" text="入">
      <formula>NOT(ISERROR(SEARCH("入",F180)))</formula>
    </cfRule>
    <cfRule type="containsText" dxfId="8438" priority="361" operator="containsText" text="入,退">
      <formula>NOT(ISERROR(SEARCH("入,退",F180)))</formula>
    </cfRule>
    <cfRule type="containsText" dxfId="8437" priority="362" operator="containsText" text="入,退">
      <formula>NOT(ISERROR(SEARCH("入,退",F180)))</formula>
    </cfRule>
    <cfRule type="cellIs" dxfId="8436" priority="363" operator="equal">
      <formula>"休"</formula>
    </cfRule>
  </conditionalFormatting>
  <conditionalFormatting sqref="F180:AJ183">
    <cfRule type="containsText" dxfId="8435" priority="358" operator="containsText" text="外">
      <formula>NOT(ISERROR(SEARCH("外",F180)))</formula>
    </cfRule>
  </conditionalFormatting>
  <conditionalFormatting sqref="F180:AJ183">
    <cfRule type="containsText" dxfId="8434" priority="357" operator="containsText" text="－">
      <formula>NOT(ISERROR(SEARCH("－",F180)))</formula>
    </cfRule>
  </conditionalFormatting>
  <conditionalFormatting sqref="F185:AJ188">
    <cfRule type="containsText" dxfId="8433" priority="352" operator="containsText" text="退">
      <formula>NOT(ISERROR(SEARCH("退",F185)))</formula>
    </cfRule>
    <cfRule type="containsText" dxfId="8432" priority="353" operator="containsText" text="入">
      <formula>NOT(ISERROR(SEARCH("入",F185)))</formula>
    </cfRule>
    <cfRule type="containsText" dxfId="8431" priority="354" operator="containsText" text="入,退">
      <formula>NOT(ISERROR(SEARCH("入,退",F185)))</formula>
    </cfRule>
    <cfRule type="containsText" dxfId="8430" priority="355" operator="containsText" text="入,退">
      <formula>NOT(ISERROR(SEARCH("入,退",F185)))</formula>
    </cfRule>
    <cfRule type="cellIs" dxfId="8429" priority="356" operator="equal">
      <formula>"休"</formula>
    </cfRule>
  </conditionalFormatting>
  <conditionalFormatting sqref="F185:AJ188">
    <cfRule type="containsText" dxfId="8428" priority="351" operator="containsText" text="外">
      <formula>NOT(ISERROR(SEARCH("外",F185)))</formula>
    </cfRule>
  </conditionalFormatting>
  <conditionalFormatting sqref="F185:AJ188">
    <cfRule type="containsText" dxfId="8427" priority="350" operator="containsText" text="－">
      <formula>NOT(ISERROR(SEARCH("－",F185)))</formula>
    </cfRule>
  </conditionalFormatting>
  <conditionalFormatting sqref="F174:G174">
    <cfRule type="containsText" dxfId="8426" priority="345" operator="containsText" text="退">
      <formula>NOT(ISERROR(SEARCH("退",F174)))</formula>
    </cfRule>
    <cfRule type="containsText" dxfId="8425" priority="346" operator="containsText" text="入">
      <formula>NOT(ISERROR(SEARCH("入",F174)))</formula>
    </cfRule>
    <cfRule type="containsText" dxfId="8424" priority="347" operator="containsText" text="入,退">
      <formula>NOT(ISERROR(SEARCH("入,退",F174)))</formula>
    </cfRule>
    <cfRule type="containsText" dxfId="8423" priority="348" operator="containsText" text="入,退">
      <formula>NOT(ISERROR(SEARCH("入,退",F174)))</formula>
    </cfRule>
    <cfRule type="cellIs" dxfId="8422" priority="349" operator="equal">
      <formula>"休"</formula>
    </cfRule>
  </conditionalFormatting>
  <conditionalFormatting sqref="F174:G174">
    <cfRule type="containsText" dxfId="8421" priority="344" operator="containsText" text="外">
      <formula>NOT(ISERROR(SEARCH("外",F174)))</formula>
    </cfRule>
  </conditionalFormatting>
  <conditionalFormatting sqref="F174:G174">
    <cfRule type="containsText" dxfId="8420" priority="343" operator="containsText" text="－">
      <formula>NOT(ISERROR(SEARCH("－",F174)))</formula>
    </cfRule>
  </conditionalFormatting>
  <conditionalFormatting sqref="J175:K175">
    <cfRule type="containsText" dxfId="8419" priority="338" operator="containsText" text="退">
      <formula>NOT(ISERROR(SEARCH("退",J175)))</formula>
    </cfRule>
    <cfRule type="containsText" dxfId="8418" priority="339" operator="containsText" text="入">
      <formula>NOT(ISERROR(SEARCH("入",J175)))</formula>
    </cfRule>
    <cfRule type="containsText" dxfId="8417" priority="340" operator="containsText" text="入,退">
      <formula>NOT(ISERROR(SEARCH("入,退",J175)))</formula>
    </cfRule>
    <cfRule type="containsText" dxfId="8416" priority="341" operator="containsText" text="入,退">
      <formula>NOT(ISERROR(SEARCH("入,退",J175)))</formula>
    </cfRule>
    <cfRule type="cellIs" dxfId="8415" priority="342" operator="equal">
      <formula>"休"</formula>
    </cfRule>
  </conditionalFormatting>
  <conditionalFormatting sqref="J175:K175">
    <cfRule type="containsText" dxfId="8414" priority="337" operator="containsText" text="外">
      <formula>NOT(ISERROR(SEARCH("外",J175)))</formula>
    </cfRule>
  </conditionalFormatting>
  <conditionalFormatting sqref="J175:K175">
    <cfRule type="containsText" dxfId="8413" priority="336" operator="containsText" text="－">
      <formula>NOT(ISERROR(SEARCH("－",J175)))</formula>
    </cfRule>
  </conditionalFormatting>
  <conditionalFormatting sqref="F177">
    <cfRule type="containsText" dxfId="8412" priority="331" operator="containsText" text="退">
      <formula>NOT(ISERROR(SEARCH("退",F177)))</formula>
    </cfRule>
    <cfRule type="containsText" dxfId="8411" priority="332" operator="containsText" text="入">
      <formula>NOT(ISERROR(SEARCH("入",F177)))</formula>
    </cfRule>
    <cfRule type="containsText" dxfId="8410" priority="333" operator="containsText" text="入,退">
      <formula>NOT(ISERROR(SEARCH("入,退",F177)))</formula>
    </cfRule>
    <cfRule type="containsText" dxfId="8409" priority="334" operator="containsText" text="入,退">
      <formula>NOT(ISERROR(SEARCH("入,退",F177)))</formula>
    </cfRule>
    <cfRule type="cellIs" dxfId="8408" priority="335" operator="equal">
      <formula>"休"</formula>
    </cfRule>
  </conditionalFormatting>
  <conditionalFormatting sqref="F177">
    <cfRule type="containsText" dxfId="8407" priority="330" operator="containsText" text="外">
      <formula>NOT(ISERROR(SEARCH("外",F177)))</formula>
    </cfRule>
  </conditionalFormatting>
  <conditionalFormatting sqref="F177">
    <cfRule type="containsText" dxfId="8406" priority="329" operator="containsText" text="－">
      <formula>NOT(ISERROR(SEARCH("－",F177)))</formula>
    </cfRule>
  </conditionalFormatting>
  <conditionalFormatting sqref="M177">
    <cfRule type="containsText" dxfId="8405" priority="324" operator="containsText" text="退">
      <formula>NOT(ISERROR(SEARCH("退",M177)))</formula>
    </cfRule>
    <cfRule type="containsText" dxfId="8404" priority="325" operator="containsText" text="入">
      <formula>NOT(ISERROR(SEARCH("入",M177)))</formula>
    </cfRule>
    <cfRule type="containsText" dxfId="8403" priority="326" operator="containsText" text="入,退">
      <formula>NOT(ISERROR(SEARCH("入,退",M177)))</formula>
    </cfRule>
    <cfRule type="containsText" dxfId="8402" priority="327" operator="containsText" text="入,退">
      <formula>NOT(ISERROR(SEARCH("入,退",M177)))</formula>
    </cfRule>
    <cfRule type="cellIs" dxfId="8401" priority="328" operator="equal">
      <formula>"休"</formula>
    </cfRule>
  </conditionalFormatting>
  <conditionalFormatting sqref="M177">
    <cfRule type="containsText" dxfId="8400" priority="323" operator="containsText" text="外">
      <formula>NOT(ISERROR(SEARCH("外",M177)))</formula>
    </cfRule>
  </conditionalFormatting>
  <conditionalFormatting sqref="M177">
    <cfRule type="containsText" dxfId="8399" priority="322" operator="containsText" text="－">
      <formula>NOT(ISERROR(SEARCH("－",M177)))</formula>
    </cfRule>
  </conditionalFormatting>
  <conditionalFormatting sqref="T177">
    <cfRule type="containsText" dxfId="8398" priority="317" operator="containsText" text="退">
      <formula>NOT(ISERROR(SEARCH("退",T177)))</formula>
    </cfRule>
    <cfRule type="containsText" dxfId="8397" priority="318" operator="containsText" text="入">
      <formula>NOT(ISERROR(SEARCH("入",T177)))</formula>
    </cfRule>
    <cfRule type="containsText" dxfId="8396" priority="319" operator="containsText" text="入,退">
      <formula>NOT(ISERROR(SEARCH("入,退",T177)))</formula>
    </cfRule>
    <cfRule type="containsText" dxfId="8395" priority="320" operator="containsText" text="入,退">
      <formula>NOT(ISERROR(SEARCH("入,退",T177)))</formula>
    </cfRule>
    <cfRule type="cellIs" dxfId="8394" priority="321" operator="equal">
      <formula>"休"</formula>
    </cfRule>
  </conditionalFormatting>
  <conditionalFormatting sqref="T177">
    <cfRule type="containsText" dxfId="8393" priority="316" operator="containsText" text="外">
      <formula>NOT(ISERROR(SEARCH("外",T177)))</formula>
    </cfRule>
  </conditionalFormatting>
  <conditionalFormatting sqref="T177">
    <cfRule type="containsText" dxfId="8392" priority="315" operator="containsText" text="－">
      <formula>NOT(ISERROR(SEARCH("－",T177)))</formula>
    </cfRule>
  </conditionalFormatting>
  <conditionalFormatting sqref="N175:O175">
    <cfRule type="containsText" dxfId="8391" priority="310" operator="containsText" text="退">
      <formula>NOT(ISERROR(SEARCH("退",N175)))</formula>
    </cfRule>
    <cfRule type="containsText" dxfId="8390" priority="311" operator="containsText" text="入">
      <formula>NOT(ISERROR(SEARCH("入",N175)))</formula>
    </cfRule>
    <cfRule type="containsText" dxfId="8389" priority="312" operator="containsText" text="入,退">
      <formula>NOT(ISERROR(SEARCH("入,退",N175)))</formula>
    </cfRule>
    <cfRule type="containsText" dxfId="8388" priority="313" operator="containsText" text="入,退">
      <formula>NOT(ISERROR(SEARCH("入,退",N175)))</formula>
    </cfRule>
    <cfRule type="cellIs" dxfId="8387" priority="314" operator="equal">
      <formula>"休"</formula>
    </cfRule>
  </conditionalFormatting>
  <conditionalFormatting sqref="N175:O175">
    <cfRule type="containsText" dxfId="8386" priority="309" operator="containsText" text="外">
      <formula>NOT(ISERROR(SEARCH("外",N175)))</formula>
    </cfRule>
  </conditionalFormatting>
  <conditionalFormatting sqref="N175:O175">
    <cfRule type="containsText" dxfId="8385" priority="308" operator="containsText" text="－">
      <formula>NOT(ISERROR(SEARCH("－",N175)))</formula>
    </cfRule>
  </conditionalFormatting>
  <conditionalFormatting sqref="U175:V175">
    <cfRule type="containsText" dxfId="8384" priority="303" operator="containsText" text="退">
      <formula>NOT(ISERROR(SEARCH("退",U175)))</formula>
    </cfRule>
    <cfRule type="containsText" dxfId="8383" priority="304" operator="containsText" text="入">
      <formula>NOT(ISERROR(SEARCH("入",U175)))</formula>
    </cfRule>
    <cfRule type="containsText" dxfId="8382" priority="305" operator="containsText" text="入,退">
      <formula>NOT(ISERROR(SEARCH("入,退",U175)))</formula>
    </cfRule>
    <cfRule type="containsText" dxfId="8381" priority="306" operator="containsText" text="入,退">
      <formula>NOT(ISERROR(SEARCH("入,退",U175)))</formula>
    </cfRule>
    <cfRule type="cellIs" dxfId="8380" priority="307" operator="equal">
      <formula>"休"</formula>
    </cfRule>
  </conditionalFormatting>
  <conditionalFormatting sqref="U175:V175">
    <cfRule type="containsText" dxfId="8379" priority="302" operator="containsText" text="外">
      <formula>NOT(ISERROR(SEARCH("外",U175)))</formula>
    </cfRule>
  </conditionalFormatting>
  <conditionalFormatting sqref="U175:V175">
    <cfRule type="containsText" dxfId="8378" priority="301" operator="containsText" text="－">
      <formula>NOT(ISERROR(SEARCH("－",U175)))</formula>
    </cfRule>
  </conditionalFormatting>
  <conditionalFormatting sqref="AE175:AF175">
    <cfRule type="containsText" dxfId="8377" priority="296" operator="containsText" text="退">
      <formula>NOT(ISERROR(SEARCH("退",AE175)))</formula>
    </cfRule>
    <cfRule type="containsText" dxfId="8376" priority="297" operator="containsText" text="入">
      <formula>NOT(ISERROR(SEARCH("入",AE175)))</formula>
    </cfRule>
    <cfRule type="containsText" dxfId="8375" priority="298" operator="containsText" text="入,退">
      <formula>NOT(ISERROR(SEARCH("入,退",AE175)))</formula>
    </cfRule>
    <cfRule type="containsText" dxfId="8374" priority="299" operator="containsText" text="入,退">
      <formula>NOT(ISERROR(SEARCH("入,退",AE175)))</formula>
    </cfRule>
    <cfRule type="cellIs" dxfId="8373" priority="300" operator="equal">
      <formula>"休"</formula>
    </cfRule>
  </conditionalFormatting>
  <conditionalFormatting sqref="AE175:AF175">
    <cfRule type="containsText" dxfId="8372" priority="295" operator="containsText" text="外">
      <formula>NOT(ISERROR(SEARCH("外",AE175)))</formula>
    </cfRule>
  </conditionalFormatting>
  <conditionalFormatting sqref="AE175:AF175">
    <cfRule type="containsText" dxfId="8371" priority="294" operator="containsText" text="－">
      <formula>NOT(ISERROR(SEARCH("－",AE175)))</formula>
    </cfRule>
  </conditionalFormatting>
  <conditionalFormatting sqref="H174:I174">
    <cfRule type="containsText" dxfId="8370" priority="289" operator="containsText" text="退">
      <formula>NOT(ISERROR(SEARCH("退",H174)))</formula>
    </cfRule>
    <cfRule type="containsText" dxfId="8369" priority="290" operator="containsText" text="入">
      <formula>NOT(ISERROR(SEARCH("入",H174)))</formula>
    </cfRule>
    <cfRule type="containsText" dxfId="8368" priority="291" operator="containsText" text="入,退">
      <formula>NOT(ISERROR(SEARCH("入,退",H174)))</formula>
    </cfRule>
    <cfRule type="containsText" dxfId="8367" priority="292" operator="containsText" text="入,退">
      <formula>NOT(ISERROR(SEARCH("入,退",H174)))</formula>
    </cfRule>
    <cfRule type="cellIs" dxfId="8366" priority="293" operator="equal">
      <formula>"休"</formula>
    </cfRule>
  </conditionalFormatting>
  <conditionalFormatting sqref="H174:I174">
    <cfRule type="containsText" dxfId="8365" priority="288" operator="containsText" text="外">
      <formula>NOT(ISERROR(SEARCH("外",H174)))</formula>
    </cfRule>
  </conditionalFormatting>
  <conditionalFormatting sqref="H174:I174">
    <cfRule type="containsText" dxfId="8364" priority="287" operator="containsText" text="－">
      <formula>NOT(ISERROR(SEARCH("－",H174)))</formula>
    </cfRule>
  </conditionalFormatting>
  <conditionalFormatting sqref="O174:P174">
    <cfRule type="containsText" dxfId="8363" priority="282" operator="containsText" text="退">
      <formula>NOT(ISERROR(SEARCH("退",O174)))</formula>
    </cfRule>
    <cfRule type="containsText" dxfId="8362" priority="283" operator="containsText" text="入">
      <formula>NOT(ISERROR(SEARCH("入",O174)))</formula>
    </cfRule>
    <cfRule type="containsText" dxfId="8361" priority="284" operator="containsText" text="入,退">
      <formula>NOT(ISERROR(SEARCH("入,退",O174)))</formula>
    </cfRule>
    <cfRule type="containsText" dxfId="8360" priority="285" operator="containsText" text="入,退">
      <formula>NOT(ISERROR(SEARCH("入,退",O174)))</formula>
    </cfRule>
    <cfRule type="cellIs" dxfId="8359" priority="286" operator="equal">
      <formula>"休"</formula>
    </cfRule>
  </conditionalFormatting>
  <conditionalFormatting sqref="O174:P174">
    <cfRule type="containsText" dxfId="8358" priority="281" operator="containsText" text="外">
      <formula>NOT(ISERROR(SEARCH("外",O174)))</formula>
    </cfRule>
  </conditionalFormatting>
  <conditionalFormatting sqref="O174:P174">
    <cfRule type="containsText" dxfId="8357" priority="280" operator="containsText" text="－">
      <formula>NOT(ISERROR(SEARCH("－",O174)))</formula>
    </cfRule>
  </conditionalFormatting>
  <conditionalFormatting sqref="V174:W174">
    <cfRule type="containsText" dxfId="8356" priority="275" operator="containsText" text="退">
      <formula>NOT(ISERROR(SEARCH("退",V174)))</formula>
    </cfRule>
    <cfRule type="containsText" dxfId="8355" priority="276" operator="containsText" text="入">
      <formula>NOT(ISERROR(SEARCH("入",V174)))</formula>
    </cfRule>
    <cfRule type="containsText" dxfId="8354" priority="277" operator="containsText" text="入,退">
      <formula>NOT(ISERROR(SEARCH("入,退",V174)))</formula>
    </cfRule>
    <cfRule type="containsText" dxfId="8353" priority="278" operator="containsText" text="入,退">
      <formula>NOT(ISERROR(SEARCH("入,退",V174)))</formula>
    </cfRule>
    <cfRule type="cellIs" dxfId="8352" priority="279" operator="equal">
      <formula>"休"</formula>
    </cfRule>
  </conditionalFormatting>
  <conditionalFormatting sqref="V174:W174">
    <cfRule type="containsText" dxfId="8351" priority="274" operator="containsText" text="外">
      <formula>NOT(ISERROR(SEARCH("外",V174)))</formula>
    </cfRule>
  </conditionalFormatting>
  <conditionalFormatting sqref="V174:W174">
    <cfRule type="containsText" dxfId="8350" priority="273" operator="containsText" text="－">
      <formula>NOT(ISERROR(SEARCH("－",V174)))</formula>
    </cfRule>
  </conditionalFormatting>
  <conditionalFormatting sqref="AC174:AD174">
    <cfRule type="containsText" dxfId="8349" priority="268" operator="containsText" text="退">
      <formula>NOT(ISERROR(SEARCH("退",AC174)))</formula>
    </cfRule>
    <cfRule type="containsText" dxfId="8348" priority="269" operator="containsText" text="入">
      <formula>NOT(ISERROR(SEARCH("入",AC174)))</formula>
    </cfRule>
    <cfRule type="containsText" dxfId="8347" priority="270" operator="containsText" text="入,退">
      <formula>NOT(ISERROR(SEARCH("入,退",AC174)))</formula>
    </cfRule>
    <cfRule type="containsText" dxfId="8346" priority="271" operator="containsText" text="入,退">
      <formula>NOT(ISERROR(SEARCH("入,退",AC174)))</formula>
    </cfRule>
    <cfRule type="cellIs" dxfId="8345" priority="272" operator="equal">
      <formula>"休"</formula>
    </cfRule>
  </conditionalFormatting>
  <conditionalFormatting sqref="AC174:AD174">
    <cfRule type="containsText" dxfId="8344" priority="267" operator="containsText" text="外">
      <formula>NOT(ISERROR(SEARCH("外",AC174)))</formula>
    </cfRule>
  </conditionalFormatting>
  <conditionalFormatting sqref="AC174:AD174">
    <cfRule type="containsText" dxfId="8343" priority="266" operator="containsText" text="－">
      <formula>NOT(ISERROR(SEARCH("－",AC174)))</formula>
    </cfRule>
  </conditionalFormatting>
  <conditionalFormatting sqref="AB175:AD175">
    <cfRule type="containsText" dxfId="8342" priority="261" operator="containsText" text="退">
      <formula>NOT(ISERROR(SEARCH("退",AB175)))</formula>
    </cfRule>
    <cfRule type="containsText" dxfId="8341" priority="262" operator="containsText" text="入">
      <formula>NOT(ISERROR(SEARCH("入",AB175)))</formula>
    </cfRule>
    <cfRule type="containsText" dxfId="8340" priority="263" operator="containsText" text="入,退">
      <formula>NOT(ISERROR(SEARCH("入,退",AB175)))</formula>
    </cfRule>
    <cfRule type="containsText" dxfId="8339" priority="264" operator="containsText" text="入,退">
      <formula>NOT(ISERROR(SEARCH("入,退",AB175)))</formula>
    </cfRule>
    <cfRule type="cellIs" dxfId="8338" priority="265" operator="equal">
      <formula>"休"</formula>
    </cfRule>
  </conditionalFormatting>
  <conditionalFormatting sqref="AB175:AD175">
    <cfRule type="containsText" dxfId="8337" priority="260" operator="containsText" text="外">
      <formula>NOT(ISERROR(SEARCH("外",AB175)))</formula>
    </cfRule>
  </conditionalFormatting>
  <conditionalFormatting sqref="AB175:AD175">
    <cfRule type="containsText" dxfId="8336" priority="259" operator="containsText" text="－">
      <formula>NOT(ISERROR(SEARCH("－",AB175)))</formula>
    </cfRule>
  </conditionalFormatting>
  <conditionalFormatting sqref="P175 S175:T175">
    <cfRule type="containsText" dxfId="8335" priority="254" operator="containsText" text="退">
      <formula>NOT(ISERROR(SEARCH("退",P175)))</formula>
    </cfRule>
    <cfRule type="containsText" dxfId="8334" priority="255" operator="containsText" text="入">
      <formula>NOT(ISERROR(SEARCH("入",P175)))</formula>
    </cfRule>
    <cfRule type="containsText" dxfId="8333" priority="256" operator="containsText" text="入,退">
      <formula>NOT(ISERROR(SEARCH("入,退",P175)))</formula>
    </cfRule>
    <cfRule type="containsText" dxfId="8332" priority="257" operator="containsText" text="入,退">
      <formula>NOT(ISERROR(SEARCH("入,退",P175)))</formula>
    </cfRule>
    <cfRule type="cellIs" dxfId="8331" priority="258" operator="equal">
      <formula>"休"</formula>
    </cfRule>
  </conditionalFormatting>
  <conditionalFormatting sqref="P175 S175:T175">
    <cfRule type="containsText" dxfId="8330" priority="253" operator="containsText" text="外">
      <formula>NOT(ISERROR(SEARCH("外",P175)))</formula>
    </cfRule>
  </conditionalFormatting>
  <conditionalFormatting sqref="P175 S175:T175">
    <cfRule type="containsText" dxfId="8329" priority="252" operator="containsText" text="－">
      <formula>NOT(ISERROR(SEARCH("－",P175)))</formula>
    </cfRule>
  </conditionalFormatting>
  <conditionalFormatting sqref="Q175:R175">
    <cfRule type="containsText" dxfId="8328" priority="247" operator="containsText" text="退">
      <formula>NOT(ISERROR(SEARCH("退",Q175)))</formula>
    </cfRule>
    <cfRule type="containsText" dxfId="8327" priority="248" operator="containsText" text="入">
      <formula>NOT(ISERROR(SEARCH("入",Q175)))</formula>
    </cfRule>
    <cfRule type="containsText" dxfId="8326" priority="249" operator="containsText" text="入,退">
      <formula>NOT(ISERROR(SEARCH("入,退",Q175)))</formula>
    </cfRule>
    <cfRule type="containsText" dxfId="8325" priority="250" operator="containsText" text="入,退">
      <formula>NOT(ISERROR(SEARCH("入,退",Q175)))</formula>
    </cfRule>
    <cfRule type="cellIs" dxfId="8324" priority="251" operator="equal">
      <formula>"休"</formula>
    </cfRule>
  </conditionalFormatting>
  <conditionalFormatting sqref="Q175:R175">
    <cfRule type="containsText" dxfId="8323" priority="246" operator="containsText" text="外">
      <formula>NOT(ISERROR(SEARCH("外",Q175)))</formula>
    </cfRule>
  </conditionalFormatting>
  <conditionalFormatting sqref="Q175:R175">
    <cfRule type="containsText" dxfId="8322" priority="245" operator="containsText" text="－">
      <formula>NOT(ISERROR(SEARCH("－",Q175)))</formula>
    </cfRule>
  </conditionalFormatting>
  <conditionalFormatting sqref="W175 Z175:AA175">
    <cfRule type="containsText" dxfId="8321" priority="240" operator="containsText" text="退">
      <formula>NOT(ISERROR(SEARCH("退",W175)))</formula>
    </cfRule>
    <cfRule type="containsText" dxfId="8320" priority="241" operator="containsText" text="入">
      <formula>NOT(ISERROR(SEARCH("入",W175)))</formula>
    </cfRule>
    <cfRule type="containsText" dxfId="8319" priority="242" operator="containsText" text="入,退">
      <formula>NOT(ISERROR(SEARCH("入,退",W175)))</formula>
    </cfRule>
    <cfRule type="containsText" dxfId="8318" priority="243" operator="containsText" text="入,退">
      <formula>NOT(ISERROR(SEARCH("入,退",W175)))</formula>
    </cfRule>
    <cfRule type="cellIs" dxfId="8317" priority="244" operator="equal">
      <formula>"休"</formula>
    </cfRule>
  </conditionalFormatting>
  <conditionalFormatting sqref="W175 Z175:AA175">
    <cfRule type="containsText" dxfId="8316" priority="239" operator="containsText" text="外">
      <formula>NOT(ISERROR(SEARCH("外",W175)))</formula>
    </cfRule>
  </conditionalFormatting>
  <conditionalFormatting sqref="W175 Z175:AA175">
    <cfRule type="containsText" dxfId="8315" priority="238" operator="containsText" text="－">
      <formula>NOT(ISERROR(SEARCH("－",W175)))</formula>
    </cfRule>
  </conditionalFormatting>
  <conditionalFormatting sqref="X175:Y175">
    <cfRule type="containsText" dxfId="8314" priority="233" operator="containsText" text="退">
      <formula>NOT(ISERROR(SEARCH("退",X175)))</formula>
    </cfRule>
    <cfRule type="containsText" dxfId="8313" priority="234" operator="containsText" text="入">
      <formula>NOT(ISERROR(SEARCH("入",X175)))</formula>
    </cfRule>
    <cfRule type="containsText" dxfId="8312" priority="235" operator="containsText" text="入,退">
      <formula>NOT(ISERROR(SEARCH("入,退",X175)))</formula>
    </cfRule>
    <cfRule type="containsText" dxfId="8311" priority="236" operator="containsText" text="入,退">
      <formula>NOT(ISERROR(SEARCH("入,退",X175)))</formula>
    </cfRule>
    <cfRule type="cellIs" dxfId="8310" priority="237" operator="equal">
      <formula>"休"</formula>
    </cfRule>
  </conditionalFormatting>
  <conditionalFormatting sqref="X175:Y175">
    <cfRule type="containsText" dxfId="8309" priority="232" operator="containsText" text="外">
      <formula>NOT(ISERROR(SEARCH("外",X175)))</formula>
    </cfRule>
  </conditionalFormatting>
  <conditionalFormatting sqref="X175:Y175">
    <cfRule type="containsText" dxfId="8308" priority="231" operator="containsText" text="－">
      <formula>NOT(ISERROR(SEARCH("－",X175)))</formula>
    </cfRule>
  </conditionalFormatting>
  <conditionalFormatting sqref="AI173:AI177">
    <cfRule type="containsText" dxfId="8307" priority="226" operator="containsText" text="退">
      <formula>NOT(ISERROR(SEARCH("退",AI173)))</formula>
    </cfRule>
    <cfRule type="containsText" dxfId="8306" priority="227" operator="containsText" text="入">
      <formula>NOT(ISERROR(SEARCH("入",AI173)))</formula>
    </cfRule>
    <cfRule type="containsText" dxfId="8305" priority="228" operator="containsText" text="入,退">
      <formula>NOT(ISERROR(SEARCH("入,退",AI173)))</formula>
    </cfRule>
    <cfRule type="containsText" dxfId="8304" priority="229" operator="containsText" text="入,退">
      <formula>NOT(ISERROR(SEARCH("入,退",AI173)))</formula>
    </cfRule>
    <cfRule type="cellIs" dxfId="8303" priority="230" operator="equal">
      <formula>"休"</formula>
    </cfRule>
  </conditionalFormatting>
  <conditionalFormatting sqref="AI173:AI177">
    <cfRule type="containsText" dxfId="8302" priority="225" operator="containsText" text="外">
      <formula>NOT(ISERROR(SEARCH("外",AI173)))</formula>
    </cfRule>
  </conditionalFormatting>
  <conditionalFormatting sqref="AI173:AI177">
    <cfRule type="containsText" dxfId="8301" priority="224" operator="containsText" text="－">
      <formula>NOT(ISERROR(SEARCH("－",AI173)))</formula>
    </cfRule>
  </conditionalFormatting>
  <conditionalFormatting sqref="F196:AJ196">
    <cfRule type="containsText" dxfId="8300" priority="222" operator="containsText" text="日">
      <formula>NOT(ISERROR(SEARCH("日",F196)))</formula>
    </cfRule>
    <cfRule type="containsText" dxfId="8299" priority="223" operator="containsText" text="土">
      <formula>NOT(ISERROR(SEARCH("土",F196)))</formula>
    </cfRule>
  </conditionalFormatting>
  <conditionalFormatting sqref="F196:AJ196">
    <cfRule type="containsText" dxfId="8298" priority="215" operator="containsText" text="その他">
      <formula>NOT(ISERROR(SEARCH("その他",F196)))</formula>
    </cfRule>
    <cfRule type="containsText" dxfId="8297" priority="216" operator="containsText" text="冬休">
      <formula>NOT(ISERROR(SEARCH("冬休",F196)))</formula>
    </cfRule>
    <cfRule type="containsText" dxfId="8296" priority="217" operator="containsText" text="夏休">
      <formula>NOT(ISERROR(SEARCH("夏休",F196)))</formula>
    </cfRule>
    <cfRule type="containsText" dxfId="8295" priority="218" operator="containsText" text="製作">
      <formula>NOT(ISERROR(SEARCH("製作",F196)))</formula>
    </cfRule>
    <cfRule type="cellIs" dxfId="8294" priority="219" operator="equal">
      <formula>"中止,製作"</formula>
    </cfRule>
    <cfRule type="containsText" dxfId="8293" priority="220" operator="containsText" text="中止,製作,夏休,冬休,その他">
      <formula>NOT(ISERROR(SEARCH("中止,製作,夏休,冬休,その他",F196)))</formula>
    </cfRule>
    <cfRule type="containsText" dxfId="8292" priority="221" operator="containsText" text="中止">
      <formula>NOT(ISERROR(SEARCH("中止",F196)))</formula>
    </cfRule>
  </conditionalFormatting>
  <conditionalFormatting sqref="F203:AJ203">
    <cfRule type="containsText" dxfId="8291" priority="213" operator="containsText" text="日">
      <formula>NOT(ISERROR(SEARCH("日",F203)))</formula>
    </cfRule>
    <cfRule type="containsText" dxfId="8290" priority="214" operator="containsText" text="土">
      <formula>NOT(ISERROR(SEARCH("土",F203)))</formula>
    </cfRule>
  </conditionalFormatting>
  <conditionalFormatting sqref="F203:AJ203">
    <cfRule type="containsText" dxfId="8289" priority="206" operator="containsText" text="その他">
      <formula>NOT(ISERROR(SEARCH("その他",F203)))</formula>
    </cfRule>
    <cfRule type="containsText" dxfId="8288" priority="207" operator="containsText" text="冬休">
      <formula>NOT(ISERROR(SEARCH("冬休",F203)))</formula>
    </cfRule>
    <cfRule type="containsText" dxfId="8287" priority="208" operator="containsText" text="夏休">
      <formula>NOT(ISERROR(SEARCH("夏休",F203)))</formula>
    </cfRule>
    <cfRule type="containsText" dxfId="8286" priority="209" operator="containsText" text="製作">
      <formula>NOT(ISERROR(SEARCH("製作",F203)))</formula>
    </cfRule>
    <cfRule type="cellIs" dxfId="8285" priority="210" operator="equal">
      <formula>"中止,製作"</formula>
    </cfRule>
    <cfRule type="containsText" dxfId="8284" priority="211" operator="containsText" text="中止,製作,夏休,冬休,その他">
      <formula>NOT(ISERROR(SEARCH("中止,製作,夏休,冬休,その他",F203)))</formula>
    </cfRule>
    <cfRule type="containsText" dxfId="8283" priority="212" operator="containsText" text="中止">
      <formula>NOT(ISERROR(SEARCH("中止",F203)))</formula>
    </cfRule>
  </conditionalFormatting>
  <conditionalFormatting sqref="F208:AJ208">
    <cfRule type="containsText" dxfId="8282" priority="204" operator="containsText" text="日">
      <formula>NOT(ISERROR(SEARCH("日",F208)))</formula>
    </cfRule>
    <cfRule type="containsText" dxfId="8281" priority="205" operator="containsText" text="土">
      <formula>NOT(ISERROR(SEARCH("土",F208)))</formula>
    </cfRule>
  </conditionalFormatting>
  <conditionalFormatting sqref="F208:AJ208">
    <cfRule type="containsText" dxfId="8280" priority="197" operator="containsText" text="その他">
      <formula>NOT(ISERROR(SEARCH("その他",F208)))</formula>
    </cfRule>
    <cfRule type="containsText" dxfId="8279" priority="198" operator="containsText" text="冬休">
      <formula>NOT(ISERROR(SEARCH("冬休",F208)))</formula>
    </cfRule>
    <cfRule type="containsText" dxfId="8278" priority="199" operator="containsText" text="夏休">
      <formula>NOT(ISERROR(SEARCH("夏休",F208)))</formula>
    </cfRule>
    <cfRule type="containsText" dxfId="8277" priority="200" operator="containsText" text="製作">
      <formula>NOT(ISERROR(SEARCH("製作",F208)))</formula>
    </cfRule>
    <cfRule type="cellIs" dxfId="8276" priority="201" operator="equal">
      <formula>"中止,製作"</formula>
    </cfRule>
    <cfRule type="containsText" dxfId="8275" priority="202" operator="containsText" text="中止,製作,夏休,冬休,その他">
      <formula>NOT(ISERROR(SEARCH("中止,製作,夏休,冬休,その他",F208)))</formula>
    </cfRule>
    <cfRule type="containsText" dxfId="8274"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8273" priority="192" operator="containsText" text="退">
      <formula>NOT(ISERROR(SEARCH("退",F197)))</formula>
    </cfRule>
    <cfRule type="containsText" dxfId="8272" priority="193" operator="containsText" text="入">
      <formula>NOT(ISERROR(SEARCH("入",F197)))</formula>
    </cfRule>
    <cfRule type="containsText" dxfId="8271" priority="194" operator="containsText" text="入,退">
      <formula>NOT(ISERROR(SEARCH("入,退",F197)))</formula>
    </cfRule>
    <cfRule type="containsText" dxfId="8270" priority="195" operator="containsText" text="入,退">
      <formula>NOT(ISERROR(SEARCH("入,退",F197)))</formula>
    </cfRule>
    <cfRule type="cellIs" dxfId="8269"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8268"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8267" priority="190" operator="containsText" text="－">
      <formula>NOT(ISERROR(SEARCH("－",F197)))</formula>
    </cfRule>
  </conditionalFormatting>
  <conditionalFormatting sqref="F204:AJ207">
    <cfRule type="containsText" dxfId="8266" priority="185" operator="containsText" text="退">
      <formula>NOT(ISERROR(SEARCH("退",F204)))</formula>
    </cfRule>
    <cfRule type="containsText" dxfId="8265" priority="186" operator="containsText" text="入">
      <formula>NOT(ISERROR(SEARCH("入",F204)))</formula>
    </cfRule>
    <cfRule type="containsText" dxfId="8264" priority="187" operator="containsText" text="入,退">
      <formula>NOT(ISERROR(SEARCH("入,退",F204)))</formula>
    </cfRule>
    <cfRule type="containsText" dxfId="8263" priority="188" operator="containsText" text="入,退">
      <formula>NOT(ISERROR(SEARCH("入,退",F204)))</formula>
    </cfRule>
    <cfRule type="cellIs" dxfId="8262" priority="189" operator="equal">
      <formula>"休"</formula>
    </cfRule>
  </conditionalFormatting>
  <conditionalFormatting sqref="F204:AJ207">
    <cfRule type="containsText" dxfId="8261" priority="184" operator="containsText" text="外">
      <formula>NOT(ISERROR(SEARCH("外",F204)))</formula>
    </cfRule>
  </conditionalFormatting>
  <conditionalFormatting sqref="F204:AJ207">
    <cfRule type="containsText" dxfId="8260" priority="183" operator="containsText" text="－">
      <formula>NOT(ISERROR(SEARCH("－",F204)))</formula>
    </cfRule>
  </conditionalFormatting>
  <conditionalFormatting sqref="F209:AJ212">
    <cfRule type="containsText" dxfId="8259" priority="178" operator="containsText" text="退">
      <formula>NOT(ISERROR(SEARCH("退",F209)))</formula>
    </cfRule>
    <cfRule type="containsText" dxfId="8258" priority="179" operator="containsText" text="入">
      <formula>NOT(ISERROR(SEARCH("入",F209)))</formula>
    </cfRule>
    <cfRule type="containsText" dxfId="8257" priority="180" operator="containsText" text="入,退">
      <formula>NOT(ISERROR(SEARCH("入,退",F209)))</formula>
    </cfRule>
    <cfRule type="containsText" dxfId="8256" priority="181" operator="containsText" text="入,退">
      <formula>NOT(ISERROR(SEARCH("入,退",F209)))</formula>
    </cfRule>
    <cfRule type="cellIs" dxfId="8255" priority="182" operator="equal">
      <formula>"休"</formula>
    </cfRule>
  </conditionalFormatting>
  <conditionalFormatting sqref="F209:AJ212">
    <cfRule type="containsText" dxfId="8254" priority="177" operator="containsText" text="外">
      <formula>NOT(ISERROR(SEARCH("外",F209)))</formula>
    </cfRule>
  </conditionalFormatting>
  <conditionalFormatting sqref="F209:AJ212">
    <cfRule type="containsText" dxfId="8253" priority="176" operator="containsText" text="－">
      <formula>NOT(ISERROR(SEARCH("－",F209)))</formula>
    </cfRule>
  </conditionalFormatting>
  <conditionalFormatting sqref="F198:G198">
    <cfRule type="containsText" dxfId="8252" priority="171" operator="containsText" text="退">
      <formula>NOT(ISERROR(SEARCH("退",F198)))</formula>
    </cfRule>
    <cfRule type="containsText" dxfId="8251" priority="172" operator="containsText" text="入">
      <formula>NOT(ISERROR(SEARCH("入",F198)))</formula>
    </cfRule>
    <cfRule type="containsText" dxfId="8250" priority="173" operator="containsText" text="入,退">
      <formula>NOT(ISERROR(SEARCH("入,退",F198)))</formula>
    </cfRule>
    <cfRule type="containsText" dxfId="8249" priority="174" operator="containsText" text="入,退">
      <formula>NOT(ISERROR(SEARCH("入,退",F198)))</formula>
    </cfRule>
    <cfRule type="cellIs" dxfId="8248" priority="175" operator="equal">
      <formula>"休"</formula>
    </cfRule>
  </conditionalFormatting>
  <conditionalFormatting sqref="F198:G198">
    <cfRule type="containsText" dxfId="8247" priority="170" operator="containsText" text="外">
      <formula>NOT(ISERROR(SEARCH("外",F198)))</formula>
    </cfRule>
  </conditionalFormatting>
  <conditionalFormatting sqref="F198:G198">
    <cfRule type="containsText" dxfId="8246" priority="169" operator="containsText" text="－">
      <formula>NOT(ISERROR(SEARCH("－",F198)))</formula>
    </cfRule>
  </conditionalFormatting>
  <conditionalFormatting sqref="J199:K199">
    <cfRule type="containsText" dxfId="8245" priority="164" operator="containsText" text="退">
      <formula>NOT(ISERROR(SEARCH("退",J199)))</formula>
    </cfRule>
    <cfRule type="containsText" dxfId="8244" priority="165" operator="containsText" text="入">
      <formula>NOT(ISERROR(SEARCH("入",J199)))</formula>
    </cfRule>
    <cfRule type="containsText" dxfId="8243" priority="166" operator="containsText" text="入,退">
      <formula>NOT(ISERROR(SEARCH("入,退",J199)))</formula>
    </cfRule>
    <cfRule type="containsText" dxfId="8242" priority="167" operator="containsText" text="入,退">
      <formula>NOT(ISERROR(SEARCH("入,退",J199)))</formula>
    </cfRule>
    <cfRule type="cellIs" dxfId="8241" priority="168" operator="equal">
      <formula>"休"</formula>
    </cfRule>
  </conditionalFormatting>
  <conditionalFormatting sqref="J199:K199">
    <cfRule type="containsText" dxfId="8240" priority="163" operator="containsText" text="外">
      <formula>NOT(ISERROR(SEARCH("外",J199)))</formula>
    </cfRule>
  </conditionalFormatting>
  <conditionalFormatting sqref="J199:K199">
    <cfRule type="containsText" dxfId="8239" priority="162" operator="containsText" text="－">
      <formula>NOT(ISERROR(SEARCH("－",J199)))</formula>
    </cfRule>
  </conditionalFormatting>
  <conditionalFormatting sqref="F201">
    <cfRule type="containsText" dxfId="8238" priority="157" operator="containsText" text="退">
      <formula>NOT(ISERROR(SEARCH("退",F201)))</formula>
    </cfRule>
    <cfRule type="containsText" dxfId="8237" priority="158" operator="containsText" text="入">
      <formula>NOT(ISERROR(SEARCH("入",F201)))</formula>
    </cfRule>
    <cfRule type="containsText" dxfId="8236" priority="159" operator="containsText" text="入,退">
      <formula>NOT(ISERROR(SEARCH("入,退",F201)))</formula>
    </cfRule>
    <cfRule type="containsText" dxfId="8235" priority="160" operator="containsText" text="入,退">
      <formula>NOT(ISERROR(SEARCH("入,退",F201)))</formula>
    </cfRule>
    <cfRule type="cellIs" dxfId="8234" priority="161" operator="equal">
      <formula>"休"</formula>
    </cfRule>
  </conditionalFormatting>
  <conditionalFormatting sqref="F201">
    <cfRule type="containsText" dxfId="8233" priority="156" operator="containsText" text="外">
      <formula>NOT(ISERROR(SEARCH("外",F201)))</formula>
    </cfRule>
  </conditionalFormatting>
  <conditionalFormatting sqref="F201">
    <cfRule type="containsText" dxfId="8232" priority="155" operator="containsText" text="－">
      <formula>NOT(ISERROR(SEARCH("－",F201)))</formula>
    </cfRule>
  </conditionalFormatting>
  <conditionalFormatting sqref="M201">
    <cfRule type="containsText" dxfId="8231" priority="150" operator="containsText" text="退">
      <formula>NOT(ISERROR(SEARCH("退",M201)))</formula>
    </cfRule>
    <cfRule type="containsText" dxfId="8230" priority="151" operator="containsText" text="入">
      <formula>NOT(ISERROR(SEARCH("入",M201)))</formula>
    </cfRule>
    <cfRule type="containsText" dxfId="8229" priority="152" operator="containsText" text="入,退">
      <formula>NOT(ISERROR(SEARCH("入,退",M201)))</formula>
    </cfRule>
    <cfRule type="containsText" dxfId="8228" priority="153" operator="containsText" text="入,退">
      <formula>NOT(ISERROR(SEARCH("入,退",M201)))</formula>
    </cfRule>
    <cfRule type="cellIs" dxfId="8227" priority="154" operator="equal">
      <formula>"休"</formula>
    </cfRule>
  </conditionalFormatting>
  <conditionalFormatting sqref="M201">
    <cfRule type="containsText" dxfId="8226" priority="149" operator="containsText" text="外">
      <formula>NOT(ISERROR(SEARCH("外",M201)))</formula>
    </cfRule>
  </conditionalFormatting>
  <conditionalFormatting sqref="M201">
    <cfRule type="containsText" dxfId="8225" priority="148" operator="containsText" text="－">
      <formula>NOT(ISERROR(SEARCH("－",M201)))</formula>
    </cfRule>
  </conditionalFormatting>
  <conditionalFormatting sqref="N199:O199">
    <cfRule type="containsText" dxfId="8224" priority="143" operator="containsText" text="退">
      <formula>NOT(ISERROR(SEARCH("退",N199)))</formula>
    </cfRule>
    <cfRule type="containsText" dxfId="8223" priority="144" operator="containsText" text="入">
      <formula>NOT(ISERROR(SEARCH("入",N199)))</formula>
    </cfRule>
    <cfRule type="containsText" dxfId="8222" priority="145" operator="containsText" text="入,退">
      <formula>NOT(ISERROR(SEARCH("入,退",N199)))</formula>
    </cfRule>
    <cfRule type="containsText" dxfId="8221" priority="146" operator="containsText" text="入,退">
      <formula>NOT(ISERROR(SEARCH("入,退",N199)))</formula>
    </cfRule>
    <cfRule type="cellIs" dxfId="8220" priority="147" operator="equal">
      <formula>"休"</formula>
    </cfRule>
  </conditionalFormatting>
  <conditionalFormatting sqref="N199:O199">
    <cfRule type="containsText" dxfId="8219" priority="142" operator="containsText" text="外">
      <formula>NOT(ISERROR(SEARCH("外",N199)))</formula>
    </cfRule>
  </conditionalFormatting>
  <conditionalFormatting sqref="N199:O199">
    <cfRule type="containsText" dxfId="8218" priority="141" operator="containsText" text="－">
      <formula>NOT(ISERROR(SEARCH("－",N199)))</formula>
    </cfRule>
  </conditionalFormatting>
  <conditionalFormatting sqref="U199:V199">
    <cfRule type="containsText" dxfId="8217" priority="136" operator="containsText" text="退">
      <formula>NOT(ISERROR(SEARCH("退",U199)))</formula>
    </cfRule>
    <cfRule type="containsText" dxfId="8216" priority="137" operator="containsText" text="入">
      <formula>NOT(ISERROR(SEARCH("入",U199)))</formula>
    </cfRule>
    <cfRule type="containsText" dxfId="8215" priority="138" operator="containsText" text="入,退">
      <formula>NOT(ISERROR(SEARCH("入,退",U199)))</formula>
    </cfRule>
    <cfRule type="containsText" dxfId="8214" priority="139" operator="containsText" text="入,退">
      <formula>NOT(ISERROR(SEARCH("入,退",U199)))</formula>
    </cfRule>
    <cfRule type="cellIs" dxfId="8213" priority="140" operator="equal">
      <formula>"休"</formula>
    </cfRule>
  </conditionalFormatting>
  <conditionalFormatting sqref="U199:V199">
    <cfRule type="containsText" dxfId="8212" priority="135" operator="containsText" text="外">
      <formula>NOT(ISERROR(SEARCH("外",U199)))</formula>
    </cfRule>
  </conditionalFormatting>
  <conditionalFormatting sqref="U199:V199">
    <cfRule type="containsText" dxfId="8211" priority="134" operator="containsText" text="－">
      <formula>NOT(ISERROR(SEARCH("－",U199)))</formula>
    </cfRule>
  </conditionalFormatting>
  <conditionalFormatting sqref="AE199:AF199">
    <cfRule type="containsText" dxfId="8210" priority="129" operator="containsText" text="退">
      <formula>NOT(ISERROR(SEARCH("退",AE199)))</formula>
    </cfRule>
    <cfRule type="containsText" dxfId="8209" priority="130" operator="containsText" text="入">
      <formula>NOT(ISERROR(SEARCH("入",AE199)))</formula>
    </cfRule>
    <cfRule type="containsText" dxfId="8208" priority="131" operator="containsText" text="入,退">
      <formula>NOT(ISERROR(SEARCH("入,退",AE199)))</formula>
    </cfRule>
    <cfRule type="containsText" dxfId="8207" priority="132" operator="containsText" text="入,退">
      <formula>NOT(ISERROR(SEARCH("入,退",AE199)))</formula>
    </cfRule>
    <cfRule type="cellIs" dxfId="8206" priority="133" operator="equal">
      <formula>"休"</formula>
    </cfRule>
  </conditionalFormatting>
  <conditionalFormatting sqref="AE199:AF199">
    <cfRule type="containsText" dxfId="8205" priority="128" operator="containsText" text="外">
      <formula>NOT(ISERROR(SEARCH("外",AE199)))</formula>
    </cfRule>
  </conditionalFormatting>
  <conditionalFormatting sqref="AE199:AF199">
    <cfRule type="containsText" dxfId="8204" priority="127" operator="containsText" text="－">
      <formula>NOT(ISERROR(SEARCH("－",AE199)))</formula>
    </cfRule>
  </conditionalFormatting>
  <conditionalFormatting sqref="I198">
    <cfRule type="containsText" dxfId="8203" priority="122" operator="containsText" text="退">
      <formula>NOT(ISERROR(SEARCH("退",I198)))</formula>
    </cfRule>
    <cfRule type="containsText" dxfId="8202" priority="123" operator="containsText" text="入">
      <formula>NOT(ISERROR(SEARCH("入",I198)))</formula>
    </cfRule>
    <cfRule type="containsText" dxfId="8201" priority="124" operator="containsText" text="入,退">
      <formula>NOT(ISERROR(SEARCH("入,退",I198)))</formula>
    </cfRule>
    <cfRule type="containsText" dxfId="8200" priority="125" operator="containsText" text="入,退">
      <formula>NOT(ISERROR(SEARCH("入,退",I198)))</formula>
    </cfRule>
    <cfRule type="cellIs" dxfId="8199" priority="126" operator="equal">
      <formula>"休"</formula>
    </cfRule>
  </conditionalFormatting>
  <conditionalFormatting sqref="I198">
    <cfRule type="containsText" dxfId="8198" priority="121" operator="containsText" text="外">
      <formula>NOT(ISERROR(SEARCH("外",I198)))</formula>
    </cfRule>
  </conditionalFormatting>
  <conditionalFormatting sqref="I198">
    <cfRule type="containsText" dxfId="8197" priority="120" operator="containsText" text="－">
      <formula>NOT(ISERROR(SEARCH("－",I198)))</formula>
    </cfRule>
  </conditionalFormatting>
  <conditionalFormatting sqref="O198:P198">
    <cfRule type="containsText" dxfId="8196" priority="115" operator="containsText" text="退">
      <formula>NOT(ISERROR(SEARCH("退",O198)))</formula>
    </cfRule>
    <cfRule type="containsText" dxfId="8195" priority="116" operator="containsText" text="入">
      <formula>NOT(ISERROR(SEARCH("入",O198)))</formula>
    </cfRule>
    <cfRule type="containsText" dxfId="8194" priority="117" operator="containsText" text="入,退">
      <formula>NOT(ISERROR(SEARCH("入,退",O198)))</formula>
    </cfRule>
    <cfRule type="containsText" dxfId="8193" priority="118" operator="containsText" text="入,退">
      <formula>NOT(ISERROR(SEARCH("入,退",O198)))</formula>
    </cfRule>
    <cfRule type="cellIs" dxfId="8192" priority="119" operator="equal">
      <formula>"休"</formula>
    </cfRule>
  </conditionalFormatting>
  <conditionalFormatting sqref="O198:P198">
    <cfRule type="containsText" dxfId="8191" priority="114" operator="containsText" text="外">
      <formula>NOT(ISERROR(SEARCH("外",O198)))</formula>
    </cfRule>
  </conditionalFormatting>
  <conditionalFormatting sqref="O198:P198">
    <cfRule type="containsText" dxfId="8190" priority="113" operator="containsText" text="－">
      <formula>NOT(ISERROR(SEARCH("－",O198)))</formula>
    </cfRule>
  </conditionalFormatting>
  <conditionalFormatting sqref="V198:W198">
    <cfRule type="containsText" dxfId="8189" priority="108" operator="containsText" text="退">
      <formula>NOT(ISERROR(SEARCH("退",V198)))</formula>
    </cfRule>
    <cfRule type="containsText" dxfId="8188" priority="109" operator="containsText" text="入">
      <formula>NOT(ISERROR(SEARCH("入",V198)))</formula>
    </cfRule>
    <cfRule type="containsText" dxfId="8187" priority="110" operator="containsText" text="入,退">
      <formula>NOT(ISERROR(SEARCH("入,退",V198)))</formula>
    </cfRule>
    <cfRule type="containsText" dxfId="8186" priority="111" operator="containsText" text="入,退">
      <formula>NOT(ISERROR(SEARCH("入,退",V198)))</formula>
    </cfRule>
    <cfRule type="cellIs" dxfId="8185" priority="112" operator="equal">
      <formula>"休"</formula>
    </cfRule>
  </conditionalFormatting>
  <conditionalFormatting sqref="V198:W198">
    <cfRule type="containsText" dxfId="8184" priority="107" operator="containsText" text="外">
      <formula>NOT(ISERROR(SEARCH("外",V198)))</formula>
    </cfRule>
  </conditionalFormatting>
  <conditionalFormatting sqref="V198:W198">
    <cfRule type="containsText" dxfId="8183" priority="106" operator="containsText" text="－">
      <formula>NOT(ISERROR(SEARCH("－",V198)))</formula>
    </cfRule>
  </conditionalFormatting>
  <conditionalFormatting sqref="AC198:AD198">
    <cfRule type="containsText" dxfId="8182" priority="101" operator="containsText" text="退">
      <formula>NOT(ISERROR(SEARCH("退",AC198)))</formula>
    </cfRule>
    <cfRule type="containsText" dxfId="8181" priority="102" operator="containsText" text="入">
      <formula>NOT(ISERROR(SEARCH("入",AC198)))</formula>
    </cfRule>
    <cfRule type="containsText" dxfId="8180" priority="103" operator="containsText" text="入,退">
      <formula>NOT(ISERROR(SEARCH("入,退",AC198)))</formula>
    </cfRule>
    <cfRule type="containsText" dxfId="8179" priority="104" operator="containsText" text="入,退">
      <formula>NOT(ISERROR(SEARCH("入,退",AC198)))</formula>
    </cfRule>
    <cfRule type="cellIs" dxfId="8178" priority="105" operator="equal">
      <formula>"休"</formula>
    </cfRule>
  </conditionalFormatting>
  <conditionalFormatting sqref="AC198:AD198">
    <cfRule type="containsText" dxfId="8177" priority="100" operator="containsText" text="外">
      <formula>NOT(ISERROR(SEARCH("外",AC198)))</formula>
    </cfRule>
  </conditionalFormatting>
  <conditionalFormatting sqref="AC198:AD198">
    <cfRule type="containsText" dxfId="8176" priority="99" operator="containsText" text="－">
      <formula>NOT(ISERROR(SEARCH("－",AC198)))</formula>
    </cfRule>
  </conditionalFormatting>
  <conditionalFormatting sqref="AB199:AD199">
    <cfRule type="containsText" dxfId="8175" priority="94" operator="containsText" text="退">
      <formula>NOT(ISERROR(SEARCH("退",AB199)))</formula>
    </cfRule>
    <cfRule type="containsText" dxfId="8174" priority="95" operator="containsText" text="入">
      <formula>NOT(ISERROR(SEARCH("入",AB199)))</formula>
    </cfRule>
    <cfRule type="containsText" dxfId="8173" priority="96" operator="containsText" text="入,退">
      <formula>NOT(ISERROR(SEARCH("入,退",AB199)))</formula>
    </cfRule>
    <cfRule type="containsText" dxfId="8172" priority="97" operator="containsText" text="入,退">
      <formula>NOT(ISERROR(SEARCH("入,退",AB199)))</formula>
    </cfRule>
    <cfRule type="cellIs" dxfId="8171" priority="98" operator="equal">
      <formula>"休"</formula>
    </cfRule>
  </conditionalFormatting>
  <conditionalFormatting sqref="AB199:AD199">
    <cfRule type="containsText" dxfId="8170" priority="93" operator="containsText" text="外">
      <formula>NOT(ISERROR(SEARCH("外",AB199)))</formula>
    </cfRule>
  </conditionalFormatting>
  <conditionalFormatting sqref="AB199:AD199">
    <cfRule type="containsText" dxfId="8169" priority="92" operator="containsText" text="－">
      <formula>NOT(ISERROR(SEARCH("－",AB199)))</formula>
    </cfRule>
  </conditionalFormatting>
  <conditionalFormatting sqref="P199 S199:T199">
    <cfRule type="containsText" dxfId="8168" priority="87" operator="containsText" text="退">
      <formula>NOT(ISERROR(SEARCH("退",P199)))</formula>
    </cfRule>
    <cfRule type="containsText" dxfId="8167" priority="88" operator="containsText" text="入">
      <formula>NOT(ISERROR(SEARCH("入",P199)))</formula>
    </cfRule>
    <cfRule type="containsText" dxfId="8166" priority="89" operator="containsText" text="入,退">
      <formula>NOT(ISERROR(SEARCH("入,退",P199)))</formula>
    </cfRule>
    <cfRule type="containsText" dxfId="8165" priority="90" operator="containsText" text="入,退">
      <formula>NOT(ISERROR(SEARCH("入,退",P199)))</formula>
    </cfRule>
    <cfRule type="cellIs" dxfId="8164" priority="91" operator="equal">
      <formula>"休"</formula>
    </cfRule>
  </conditionalFormatting>
  <conditionalFormatting sqref="P199 S199:T199">
    <cfRule type="containsText" dxfId="8163" priority="86" operator="containsText" text="外">
      <formula>NOT(ISERROR(SEARCH("外",P199)))</formula>
    </cfRule>
  </conditionalFormatting>
  <conditionalFormatting sqref="P199 S199:T199">
    <cfRule type="containsText" dxfId="8162" priority="85" operator="containsText" text="－">
      <formula>NOT(ISERROR(SEARCH("－",P199)))</formula>
    </cfRule>
  </conditionalFormatting>
  <conditionalFormatting sqref="Q199:R199">
    <cfRule type="containsText" dxfId="8161" priority="80" operator="containsText" text="退">
      <formula>NOT(ISERROR(SEARCH("退",Q199)))</formula>
    </cfRule>
    <cfRule type="containsText" dxfId="8160" priority="81" operator="containsText" text="入">
      <formula>NOT(ISERROR(SEARCH("入",Q199)))</formula>
    </cfRule>
    <cfRule type="containsText" dxfId="8159" priority="82" operator="containsText" text="入,退">
      <formula>NOT(ISERROR(SEARCH("入,退",Q199)))</formula>
    </cfRule>
    <cfRule type="containsText" dxfId="8158" priority="83" operator="containsText" text="入,退">
      <formula>NOT(ISERROR(SEARCH("入,退",Q199)))</formula>
    </cfRule>
    <cfRule type="cellIs" dxfId="8157" priority="84" operator="equal">
      <formula>"休"</formula>
    </cfRule>
  </conditionalFormatting>
  <conditionalFormatting sqref="Q199:R199">
    <cfRule type="containsText" dxfId="8156" priority="79" operator="containsText" text="外">
      <formula>NOT(ISERROR(SEARCH("外",Q199)))</formula>
    </cfRule>
  </conditionalFormatting>
  <conditionalFormatting sqref="Q199:R199">
    <cfRule type="containsText" dxfId="8155" priority="78" operator="containsText" text="－">
      <formula>NOT(ISERROR(SEARCH("－",Q199)))</formula>
    </cfRule>
  </conditionalFormatting>
  <conditionalFormatting sqref="W199 Z199:AA199">
    <cfRule type="containsText" dxfId="8154" priority="73" operator="containsText" text="退">
      <formula>NOT(ISERROR(SEARCH("退",W199)))</formula>
    </cfRule>
    <cfRule type="containsText" dxfId="8153" priority="74" operator="containsText" text="入">
      <formula>NOT(ISERROR(SEARCH("入",W199)))</formula>
    </cfRule>
    <cfRule type="containsText" dxfId="8152" priority="75" operator="containsText" text="入,退">
      <formula>NOT(ISERROR(SEARCH("入,退",W199)))</formula>
    </cfRule>
    <cfRule type="containsText" dxfId="8151" priority="76" operator="containsText" text="入,退">
      <formula>NOT(ISERROR(SEARCH("入,退",W199)))</formula>
    </cfRule>
    <cfRule type="cellIs" dxfId="8150" priority="77" operator="equal">
      <formula>"休"</formula>
    </cfRule>
  </conditionalFormatting>
  <conditionalFormatting sqref="W199 Z199:AA199">
    <cfRule type="containsText" dxfId="8149" priority="72" operator="containsText" text="外">
      <formula>NOT(ISERROR(SEARCH("外",W199)))</formula>
    </cfRule>
  </conditionalFormatting>
  <conditionalFormatting sqref="W199 Z199:AA199">
    <cfRule type="containsText" dxfId="8148" priority="71" operator="containsText" text="－">
      <formula>NOT(ISERROR(SEARCH("－",W199)))</formula>
    </cfRule>
  </conditionalFormatting>
  <conditionalFormatting sqref="X199:Y199">
    <cfRule type="containsText" dxfId="8147" priority="66" operator="containsText" text="退">
      <formula>NOT(ISERROR(SEARCH("退",X199)))</formula>
    </cfRule>
    <cfRule type="containsText" dxfId="8146" priority="67" operator="containsText" text="入">
      <formula>NOT(ISERROR(SEARCH("入",X199)))</formula>
    </cfRule>
    <cfRule type="containsText" dxfId="8145" priority="68" operator="containsText" text="入,退">
      <formula>NOT(ISERROR(SEARCH("入,退",X199)))</formula>
    </cfRule>
    <cfRule type="containsText" dxfId="8144" priority="69" operator="containsText" text="入,退">
      <formula>NOT(ISERROR(SEARCH("入,退",X199)))</formula>
    </cfRule>
    <cfRule type="cellIs" dxfId="8143" priority="70" operator="equal">
      <formula>"休"</formula>
    </cfRule>
  </conditionalFormatting>
  <conditionalFormatting sqref="X199:Y199">
    <cfRule type="containsText" dxfId="8142" priority="65" operator="containsText" text="外">
      <formula>NOT(ISERROR(SEARCH("外",X199)))</formula>
    </cfRule>
  </conditionalFormatting>
  <conditionalFormatting sqref="X199:Y199">
    <cfRule type="containsText" dxfId="8141" priority="64" operator="containsText" text="－">
      <formula>NOT(ISERROR(SEARCH("－",X199)))</formula>
    </cfRule>
  </conditionalFormatting>
  <conditionalFormatting sqref="AI197:AI201">
    <cfRule type="containsText" dxfId="8140" priority="59" operator="containsText" text="退">
      <formula>NOT(ISERROR(SEARCH("退",AI197)))</formula>
    </cfRule>
    <cfRule type="containsText" dxfId="8139" priority="60" operator="containsText" text="入">
      <formula>NOT(ISERROR(SEARCH("入",AI197)))</formula>
    </cfRule>
    <cfRule type="containsText" dxfId="8138" priority="61" operator="containsText" text="入,退">
      <formula>NOT(ISERROR(SEARCH("入,退",AI197)))</formula>
    </cfRule>
    <cfRule type="containsText" dxfId="8137" priority="62" operator="containsText" text="入,退">
      <formula>NOT(ISERROR(SEARCH("入,退",AI197)))</formula>
    </cfRule>
    <cfRule type="cellIs" dxfId="8136" priority="63" operator="equal">
      <formula>"休"</formula>
    </cfRule>
  </conditionalFormatting>
  <conditionalFormatting sqref="AI197:AI201">
    <cfRule type="containsText" dxfId="8135" priority="58" operator="containsText" text="外">
      <formula>NOT(ISERROR(SEARCH("外",AI197)))</formula>
    </cfRule>
  </conditionalFormatting>
  <conditionalFormatting sqref="AI197:AI201">
    <cfRule type="containsText" dxfId="8134" priority="57" operator="containsText" text="－">
      <formula>NOT(ISERROR(SEARCH("－",AI197)))</formula>
    </cfRule>
  </conditionalFormatting>
  <conditionalFormatting sqref="R201:S201 U201">
    <cfRule type="containsText" dxfId="8133" priority="52" operator="containsText" text="退">
      <formula>NOT(ISERROR(SEARCH("退",R201)))</formula>
    </cfRule>
    <cfRule type="containsText" dxfId="8132" priority="53" operator="containsText" text="入">
      <formula>NOT(ISERROR(SEARCH("入",R201)))</formula>
    </cfRule>
    <cfRule type="containsText" dxfId="8131" priority="54" operator="containsText" text="入,退">
      <formula>NOT(ISERROR(SEARCH("入,退",R201)))</formula>
    </cfRule>
    <cfRule type="containsText" dxfId="8130" priority="55" operator="containsText" text="入,退">
      <formula>NOT(ISERROR(SEARCH("入,退",R201)))</formula>
    </cfRule>
    <cfRule type="cellIs" dxfId="8129" priority="56" operator="equal">
      <formula>"休"</formula>
    </cfRule>
  </conditionalFormatting>
  <conditionalFormatting sqref="R201:S201 U201">
    <cfRule type="containsText" dxfId="8128" priority="51" operator="containsText" text="外">
      <formula>NOT(ISERROR(SEARCH("外",R201)))</formula>
    </cfRule>
  </conditionalFormatting>
  <conditionalFormatting sqref="R201:S201 U201">
    <cfRule type="containsText" dxfId="8127" priority="50" operator="containsText" text="－">
      <formula>NOT(ISERROR(SEARCH("－",R201)))</formula>
    </cfRule>
  </conditionalFormatting>
  <conditionalFormatting sqref="T201">
    <cfRule type="containsText" dxfId="8126" priority="45" operator="containsText" text="退">
      <formula>NOT(ISERROR(SEARCH("退",T201)))</formula>
    </cfRule>
    <cfRule type="containsText" dxfId="8125" priority="46" operator="containsText" text="入">
      <formula>NOT(ISERROR(SEARCH("入",T201)))</formula>
    </cfRule>
    <cfRule type="containsText" dxfId="8124" priority="47" operator="containsText" text="入,退">
      <formula>NOT(ISERROR(SEARCH("入,退",T201)))</formula>
    </cfRule>
    <cfRule type="containsText" dxfId="8123" priority="48" operator="containsText" text="入,退">
      <formula>NOT(ISERROR(SEARCH("入,退",T201)))</formula>
    </cfRule>
    <cfRule type="cellIs" dxfId="8122" priority="49" operator="equal">
      <formula>"休"</formula>
    </cfRule>
  </conditionalFormatting>
  <conditionalFormatting sqref="T201">
    <cfRule type="containsText" dxfId="8121" priority="44" operator="containsText" text="外">
      <formula>NOT(ISERROR(SEARCH("外",T201)))</formula>
    </cfRule>
  </conditionalFormatting>
  <conditionalFormatting sqref="T201">
    <cfRule type="containsText" dxfId="8120" priority="43" operator="containsText" text="－">
      <formula>NOT(ISERROR(SEARCH("－",T201)))</formula>
    </cfRule>
  </conditionalFormatting>
  <conditionalFormatting sqref="Y201:Z201 AB201">
    <cfRule type="containsText" dxfId="8119" priority="38" operator="containsText" text="退">
      <formula>NOT(ISERROR(SEARCH("退",Y201)))</formula>
    </cfRule>
    <cfRule type="containsText" dxfId="8118" priority="39" operator="containsText" text="入">
      <formula>NOT(ISERROR(SEARCH("入",Y201)))</formula>
    </cfRule>
    <cfRule type="containsText" dxfId="8117" priority="40" operator="containsText" text="入,退">
      <formula>NOT(ISERROR(SEARCH("入,退",Y201)))</formula>
    </cfRule>
    <cfRule type="containsText" dxfId="8116" priority="41" operator="containsText" text="入,退">
      <formula>NOT(ISERROR(SEARCH("入,退",Y201)))</formula>
    </cfRule>
    <cfRule type="cellIs" dxfId="8115" priority="42" operator="equal">
      <formula>"休"</formula>
    </cfRule>
  </conditionalFormatting>
  <conditionalFormatting sqref="Y201:Z201 AB201">
    <cfRule type="containsText" dxfId="8114" priority="37" operator="containsText" text="外">
      <formula>NOT(ISERROR(SEARCH("外",Y201)))</formula>
    </cfRule>
  </conditionalFormatting>
  <conditionalFormatting sqref="Y201:Z201 AB201">
    <cfRule type="containsText" dxfId="8113" priority="36" operator="containsText" text="－">
      <formula>NOT(ISERROR(SEARCH("－",Y201)))</formula>
    </cfRule>
  </conditionalFormatting>
  <conditionalFormatting sqref="AA201">
    <cfRule type="containsText" dxfId="8112" priority="31" operator="containsText" text="退">
      <formula>NOT(ISERROR(SEARCH("退",AA201)))</formula>
    </cfRule>
    <cfRule type="containsText" dxfId="8111" priority="32" operator="containsText" text="入">
      <formula>NOT(ISERROR(SEARCH("入",AA201)))</formula>
    </cfRule>
    <cfRule type="containsText" dxfId="8110" priority="33" operator="containsText" text="入,退">
      <formula>NOT(ISERROR(SEARCH("入,退",AA201)))</formula>
    </cfRule>
    <cfRule type="containsText" dxfId="8109" priority="34" operator="containsText" text="入,退">
      <formula>NOT(ISERROR(SEARCH("入,退",AA201)))</formula>
    </cfRule>
    <cfRule type="cellIs" dxfId="8108" priority="35" operator="equal">
      <formula>"休"</formula>
    </cfRule>
  </conditionalFormatting>
  <conditionalFormatting sqref="AA201">
    <cfRule type="containsText" dxfId="8107" priority="30" operator="containsText" text="外">
      <formula>NOT(ISERROR(SEARCH("外",AA201)))</formula>
    </cfRule>
  </conditionalFormatting>
  <conditionalFormatting sqref="AA201">
    <cfRule type="containsText" dxfId="8106" priority="29" operator="containsText" text="－">
      <formula>NOT(ISERROR(SEARCH("－",AA201)))</formula>
    </cfRule>
  </conditionalFormatting>
  <conditionalFormatting sqref="F199:G199">
    <cfRule type="containsText" dxfId="8105" priority="24" operator="containsText" text="退">
      <formula>NOT(ISERROR(SEARCH("退",F199)))</formula>
    </cfRule>
    <cfRule type="containsText" dxfId="8104" priority="25" operator="containsText" text="入">
      <formula>NOT(ISERROR(SEARCH("入",F199)))</formula>
    </cfRule>
    <cfRule type="containsText" dxfId="8103" priority="26" operator="containsText" text="入,退">
      <formula>NOT(ISERROR(SEARCH("入,退",F199)))</formula>
    </cfRule>
    <cfRule type="containsText" dxfId="8102" priority="27" operator="containsText" text="入,退">
      <formula>NOT(ISERROR(SEARCH("入,退",F199)))</formula>
    </cfRule>
    <cfRule type="cellIs" dxfId="8101" priority="28" operator="equal">
      <formula>"休"</formula>
    </cfRule>
  </conditionalFormatting>
  <conditionalFormatting sqref="F199:G199">
    <cfRule type="containsText" dxfId="8100" priority="23" operator="containsText" text="外">
      <formula>NOT(ISERROR(SEARCH("外",F199)))</formula>
    </cfRule>
  </conditionalFormatting>
  <conditionalFormatting sqref="F199:G199">
    <cfRule type="containsText" dxfId="8099" priority="22" operator="containsText" text="－">
      <formula>NOT(ISERROR(SEARCH("－",F199)))</formula>
    </cfRule>
  </conditionalFormatting>
  <conditionalFormatting sqref="H197 H200:H201">
    <cfRule type="containsText" dxfId="8098" priority="17" operator="containsText" text="退">
      <formula>NOT(ISERROR(SEARCH("退",H197)))</formula>
    </cfRule>
    <cfRule type="containsText" dxfId="8097" priority="18" operator="containsText" text="入">
      <formula>NOT(ISERROR(SEARCH("入",H197)))</formula>
    </cfRule>
    <cfRule type="containsText" dxfId="8096" priority="19" operator="containsText" text="入,退">
      <formula>NOT(ISERROR(SEARCH("入,退",H197)))</formula>
    </cfRule>
    <cfRule type="containsText" dxfId="8095" priority="20" operator="containsText" text="入,退">
      <formula>NOT(ISERROR(SEARCH("入,退",H197)))</formula>
    </cfRule>
    <cfRule type="cellIs" dxfId="8094" priority="21" operator="equal">
      <formula>"休"</formula>
    </cfRule>
  </conditionalFormatting>
  <conditionalFormatting sqref="H197 H200:H201">
    <cfRule type="containsText" dxfId="8093" priority="16" operator="containsText" text="外">
      <formula>NOT(ISERROR(SEARCH("外",H197)))</formula>
    </cfRule>
  </conditionalFormatting>
  <conditionalFormatting sqref="H197 H200:H201">
    <cfRule type="containsText" dxfId="8092" priority="15" operator="containsText" text="－">
      <formula>NOT(ISERROR(SEARCH("－",H197)))</formula>
    </cfRule>
  </conditionalFormatting>
  <conditionalFormatting sqref="H198">
    <cfRule type="containsText" dxfId="8091" priority="10" operator="containsText" text="退">
      <formula>NOT(ISERROR(SEARCH("退",H198)))</formula>
    </cfRule>
    <cfRule type="containsText" dxfId="8090" priority="11" operator="containsText" text="入">
      <formula>NOT(ISERROR(SEARCH("入",H198)))</formula>
    </cfRule>
    <cfRule type="containsText" dxfId="8089" priority="12" operator="containsText" text="入,退">
      <formula>NOT(ISERROR(SEARCH("入,退",H198)))</formula>
    </cfRule>
    <cfRule type="containsText" dxfId="8088" priority="13" operator="containsText" text="入,退">
      <formula>NOT(ISERROR(SEARCH("入,退",H198)))</formula>
    </cfRule>
    <cfRule type="cellIs" dxfId="8087" priority="14" operator="equal">
      <formula>"休"</formula>
    </cfRule>
  </conditionalFormatting>
  <conditionalFormatting sqref="H198">
    <cfRule type="containsText" dxfId="8086" priority="9" operator="containsText" text="外">
      <formula>NOT(ISERROR(SEARCH("外",H198)))</formula>
    </cfRule>
  </conditionalFormatting>
  <conditionalFormatting sqref="H198">
    <cfRule type="containsText" dxfId="8085" priority="8" operator="containsText" text="－">
      <formula>NOT(ISERROR(SEARCH("－",H198)))</formula>
    </cfRule>
  </conditionalFormatting>
  <conditionalFormatting sqref="H199">
    <cfRule type="containsText" dxfId="8084" priority="3" operator="containsText" text="退">
      <formula>NOT(ISERROR(SEARCH("退",H199)))</formula>
    </cfRule>
    <cfRule type="containsText" dxfId="8083" priority="4" operator="containsText" text="入">
      <formula>NOT(ISERROR(SEARCH("入",H199)))</formula>
    </cfRule>
    <cfRule type="containsText" dxfId="8082" priority="5" operator="containsText" text="入,退">
      <formula>NOT(ISERROR(SEARCH("入,退",H199)))</formula>
    </cfRule>
    <cfRule type="containsText" dxfId="8081" priority="6" operator="containsText" text="入,退">
      <formula>NOT(ISERROR(SEARCH("入,退",H199)))</formula>
    </cfRule>
    <cfRule type="cellIs" dxfId="8080" priority="7" operator="equal">
      <formula>"休"</formula>
    </cfRule>
  </conditionalFormatting>
  <conditionalFormatting sqref="H199">
    <cfRule type="containsText" dxfId="8079" priority="2" operator="containsText" text="外">
      <formula>NOT(ISERROR(SEARCH("外",H199)))</formula>
    </cfRule>
  </conditionalFormatting>
  <conditionalFormatting sqref="H199">
    <cfRule type="containsText" dxfId="8078"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7" right="0.7" top="0.75" bottom="0.75" header="0.3" footer="0.3"/>
  <pageSetup paperSize="9" scale="46" orientation="portrait" r:id="rId1"/>
  <rowBreaks count="4" manualBreakCount="4">
    <brk id="117" max="40" man="1"/>
    <brk id="237" max="40" man="1"/>
    <brk id="357" max="40" man="1"/>
    <brk id="477" max="40" man="1"/>
  </rowBreaks>
  <colBreaks count="1" manualBreakCount="1">
    <brk id="41"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31"/>
  <sheetViews>
    <sheetView view="pageBreakPreview" zoomScale="60" zoomScaleNormal="50" workbookViewId="0">
      <selection activeCell="N14" sqref="N14"/>
    </sheetView>
  </sheetViews>
  <sheetFormatPr defaultColWidth="9" defaultRowHeight="13.2"/>
  <cols>
    <col min="1" max="1" width="1.77734375" style="1838" customWidth="1"/>
    <col min="2" max="2" width="5.33203125" style="1838" customWidth="1"/>
    <col min="3" max="4" width="7.77734375" style="1838" customWidth="1"/>
    <col min="5" max="5" width="10" style="1836" customWidth="1"/>
    <col min="6" max="36" width="3.77734375" style="1836" customWidth="1"/>
    <col min="37" max="37" width="7.109375" style="1838" customWidth="1"/>
    <col min="38" max="38" width="7.109375" style="1836" customWidth="1"/>
    <col min="39" max="39" width="7.109375" style="1838" customWidth="1"/>
    <col min="40" max="40" width="9.77734375" style="1897" customWidth="1"/>
    <col min="41" max="41" width="9.109375" style="1838" customWidth="1"/>
    <col min="42" max="16384" width="9" style="1838"/>
  </cols>
  <sheetData>
    <row r="1" spans="1:44" ht="19.2">
      <c r="A1" s="1891" t="s">
        <v>2525</v>
      </c>
      <c r="B1" s="1835"/>
      <c r="P1" s="1837"/>
      <c r="AI1" s="1892"/>
      <c r="AJ1" s="1892"/>
      <c r="AK1" s="1892"/>
      <c r="AL1" s="1892"/>
      <c r="AM1" s="1893"/>
      <c r="AN1" s="1894"/>
      <c r="AO1" s="1895" t="s">
        <v>2464</v>
      </c>
    </row>
    <row r="2" spans="1:44" ht="19.2">
      <c r="B2" s="1835"/>
      <c r="P2" s="1837"/>
      <c r="AI2" s="1838"/>
      <c r="AJ2" s="1896"/>
      <c r="AK2" s="1896"/>
      <c r="AL2" s="1896" t="s">
        <v>2465</v>
      </c>
      <c r="AM2" s="4142" t="s">
        <v>2466</v>
      </c>
      <c r="AN2" s="4142"/>
      <c r="AO2" s="4142"/>
    </row>
    <row r="3" spans="1:44" ht="19.2">
      <c r="B3" s="1835"/>
      <c r="P3" s="1837"/>
      <c r="AL3" s="1839"/>
    </row>
    <row r="4" spans="1:44" ht="19.8" thickBot="1">
      <c r="B4" s="1835"/>
      <c r="P4" s="1837"/>
      <c r="AL4" s="1839"/>
      <c r="AM4" s="4143" t="s">
        <v>2467</v>
      </c>
      <c r="AN4" s="4143"/>
      <c r="AO4" s="4143"/>
    </row>
    <row r="5" spans="1:44" s="1898" customFormat="1" ht="13.5" customHeight="1">
      <c r="B5" s="1899" t="s">
        <v>2468</v>
      </c>
      <c r="C5" s="1899"/>
      <c r="E5" s="1836" t="s">
        <v>1174</v>
      </c>
      <c r="F5" s="4144" t="str">
        <f>入力シート!C10</f>
        <v>○○校区道路改良工事</v>
      </c>
      <c r="G5" s="4144"/>
      <c r="H5" s="4144"/>
      <c r="I5" s="4144"/>
      <c r="J5" s="4144"/>
      <c r="K5" s="4144"/>
      <c r="L5" s="4144"/>
      <c r="M5" s="4144"/>
      <c r="N5" s="1866"/>
      <c r="O5" s="1900"/>
      <c r="P5" s="4145" t="s">
        <v>2469</v>
      </c>
      <c r="Q5" s="4146"/>
      <c r="R5" s="4146"/>
      <c r="S5" s="4146"/>
      <c r="T5" s="4146"/>
      <c r="U5" s="4149" t="str">
        <f>IF(AND(U7="未達成",AO8&lt;0.285),"未達成","達成")</f>
        <v>達成</v>
      </c>
      <c r="V5" s="4149"/>
      <c r="W5" s="4149"/>
      <c r="X5" s="4150"/>
      <c r="AA5" s="4153" t="s">
        <v>2470</v>
      </c>
      <c r="AB5" s="4153"/>
      <c r="AC5" s="4154" t="s">
        <v>2471</v>
      </c>
      <c r="AD5" s="4154"/>
      <c r="AE5" s="4154"/>
      <c r="AF5" s="4154"/>
      <c r="AG5" s="4154" t="s">
        <v>2472</v>
      </c>
      <c r="AH5" s="4154"/>
      <c r="AI5" s="4154"/>
      <c r="AJ5" s="4154"/>
      <c r="AK5" s="4155" t="s">
        <v>1168</v>
      </c>
      <c r="AL5" s="4156" t="s">
        <v>2473</v>
      </c>
      <c r="AM5" s="4155" t="s">
        <v>2474</v>
      </c>
      <c r="AN5" s="4157" t="s">
        <v>2475</v>
      </c>
      <c r="AO5" s="4155" t="s">
        <v>2476</v>
      </c>
      <c r="AP5" s="1893"/>
      <c r="AQ5" s="1893"/>
      <c r="AR5" s="1893"/>
    </row>
    <row r="6" spans="1:44" s="1893" customFormat="1" ht="13.5" customHeight="1">
      <c r="B6" s="1899" t="s">
        <v>2477</v>
      </c>
      <c r="C6" s="1899"/>
      <c r="E6" s="1836" t="s">
        <v>1174</v>
      </c>
      <c r="F6" s="4217">
        <v>45446</v>
      </c>
      <c r="G6" s="4217"/>
      <c r="H6" s="4217"/>
      <c r="I6" s="4217"/>
      <c r="J6" s="1902"/>
      <c r="K6" s="1903"/>
      <c r="L6" s="1904"/>
      <c r="M6" s="1904"/>
      <c r="N6" s="1905"/>
      <c r="O6" s="1906"/>
      <c r="P6" s="4147"/>
      <c r="Q6" s="4148"/>
      <c r="R6" s="4148"/>
      <c r="S6" s="4148"/>
      <c r="T6" s="4148"/>
      <c r="U6" s="4151"/>
      <c r="V6" s="4151"/>
      <c r="W6" s="4151"/>
      <c r="X6" s="4152"/>
      <c r="AA6" s="4153"/>
      <c r="AB6" s="4153"/>
      <c r="AC6" s="4154"/>
      <c r="AD6" s="4154"/>
      <c r="AE6" s="4154"/>
      <c r="AF6" s="4154"/>
      <c r="AG6" s="4154"/>
      <c r="AH6" s="4154"/>
      <c r="AI6" s="4154"/>
      <c r="AJ6" s="4154"/>
      <c r="AK6" s="4155"/>
      <c r="AL6" s="4156"/>
      <c r="AM6" s="4155"/>
      <c r="AN6" s="4157"/>
      <c r="AO6" s="4155"/>
    </row>
    <row r="7" spans="1:44" s="1893" customFormat="1" ht="13.5" customHeight="1">
      <c r="B7" s="1899" t="s">
        <v>2479</v>
      </c>
      <c r="C7" s="1899"/>
      <c r="E7" s="1836" t="s">
        <v>1174</v>
      </c>
      <c r="F7" s="4159">
        <v>45682</v>
      </c>
      <c r="G7" s="4159"/>
      <c r="H7" s="4159"/>
      <c r="I7" s="4159"/>
      <c r="J7" s="1907"/>
      <c r="K7" s="1903"/>
      <c r="L7" s="1904"/>
      <c r="M7" s="1904"/>
      <c r="N7" s="1905"/>
      <c r="O7" s="1908"/>
      <c r="P7" s="4160" t="s">
        <v>2480</v>
      </c>
      <c r="Q7" s="4161"/>
      <c r="R7" s="4161"/>
      <c r="S7" s="4161"/>
      <c r="T7" s="4161"/>
      <c r="U7" s="4162" t="str">
        <f>IF(COUNTIF(AO24:AO525,"NG")&gt;=1,"未達成","達成")</f>
        <v>達成</v>
      </c>
      <c r="V7" s="4162"/>
      <c r="W7" s="4162"/>
      <c r="X7" s="4163"/>
      <c r="AA7" s="4153"/>
      <c r="AB7" s="4153"/>
      <c r="AC7" s="4154"/>
      <c r="AD7" s="4154"/>
      <c r="AE7" s="4154"/>
      <c r="AF7" s="4154"/>
      <c r="AG7" s="4154"/>
      <c r="AH7" s="4154"/>
      <c r="AI7" s="4154"/>
      <c r="AJ7" s="4154"/>
      <c r="AK7" s="1909" t="s">
        <v>2481</v>
      </c>
      <c r="AL7" s="1910" t="s">
        <v>2482</v>
      </c>
      <c r="AM7" s="1911" t="s">
        <v>2483</v>
      </c>
      <c r="AN7" s="1912" t="s">
        <v>2484</v>
      </c>
      <c r="AO7" s="1909" t="s">
        <v>2485</v>
      </c>
    </row>
    <row r="8" spans="1:44" s="1893" customFormat="1" ht="13.5" customHeight="1" thickBot="1">
      <c r="B8" s="1913"/>
      <c r="C8" s="1914"/>
      <c r="E8" s="1915"/>
      <c r="F8" s="1916"/>
      <c r="G8" s="1914"/>
      <c r="H8" s="1903"/>
      <c r="I8" s="1903"/>
      <c r="J8" s="1903"/>
      <c r="K8" s="1903"/>
      <c r="L8" s="1903"/>
      <c r="M8" s="1903"/>
      <c r="N8" s="1905"/>
      <c r="P8" s="4072"/>
      <c r="Q8" s="4073"/>
      <c r="R8" s="4073"/>
      <c r="S8" s="4073"/>
      <c r="T8" s="4073"/>
      <c r="U8" s="4164"/>
      <c r="V8" s="4164"/>
      <c r="W8" s="4164"/>
      <c r="X8" s="4165"/>
      <c r="AA8" s="4166" t="s">
        <v>2486</v>
      </c>
      <c r="AB8" s="4166"/>
      <c r="AC8" s="4167" t="s">
        <v>2487</v>
      </c>
      <c r="AD8" s="4167"/>
      <c r="AE8" s="4167"/>
      <c r="AF8" s="4167"/>
      <c r="AG8" s="4168" t="s">
        <v>2488</v>
      </c>
      <c r="AH8" s="4168"/>
      <c r="AI8" s="4168"/>
      <c r="AJ8" s="4168"/>
      <c r="AK8" s="1917">
        <f>IFERROR((AK29+AK53+AK77+AK101+AK125+AK149+AK173+AK197+AK221+AK245+AK269+AK293+AK317+AK341+AK365+AK389+AK413+AK437+AK461+AK485+AK509),"")</f>
        <v>227</v>
      </c>
      <c r="AL8" s="1917">
        <f>IFERROR((AL29+AL53+AL77+AL101+AL125+AL149+AL173+AL197+AL221+AL245+AL269+AL293+AL317+AL341+AL365+AL389+AL413+AL437+AL461+AL485+AL509),"")</f>
        <v>10</v>
      </c>
      <c r="AM8" s="1917">
        <f>IFERROR((AM29+AM53+AM77+AM101+AM125+AM149+AM173+AM197+AM221+AM245+AM269+AM293+AM317+AM341+AM365+AM389+AM413+AM437+AM461+AM485+AM509),"")</f>
        <v>64</v>
      </c>
      <c r="AN8" s="1918">
        <f>IFERROR(ROUND(AM8/AK8,3),"")</f>
        <v>0.28199999999999997</v>
      </c>
      <c r="AO8" s="4169">
        <f>ROUND(AVERAGE(AN8:AN21),3)</f>
        <v>0.35399999999999998</v>
      </c>
    </row>
    <row r="9" spans="1:44" s="1893" customFormat="1" ht="13.5" customHeight="1">
      <c r="B9" s="4170" t="s">
        <v>1181</v>
      </c>
      <c r="C9" s="4170"/>
      <c r="E9" s="1836" t="s">
        <v>1174</v>
      </c>
      <c r="F9" s="4171">
        <f>+F7-F6+1</f>
        <v>237</v>
      </c>
      <c r="G9" s="4171"/>
      <c r="H9" s="4171"/>
      <c r="I9" s="1919"/>
      <c r="J9" s="1903"/>
      <c r="K9" s="1903"/>
      <c r="L9" s="1903"/>
      <c r="M9" s="1903"/>
      <c r="N9" s="1905"/>
      <c r="O9" s="1905"/>
      <c r="Y9" s="1920"/>
      <c r="AA9" s="4166"/>
      <c r="AB9" s="4166"/>
      <c r="AC9" s="4167"/>
      <c r="AD9" s="4167"/>
      <c r="AE9" s="4167"/>
      <c r="AF9" s="4167"/>
      <c r="AG9" s="4172" t="s">
        <v>2489</v>
      </c>
      <c r="AH9" s="4172"/>
      <c r="AI9" s="4172"/>
      <c r="AJ9" s="4172"/>
      <c r="AK9" s="1921">
        <f t="shared" ref="AK9:AM13" si="0">IFERROR((AK30+AK54+AK78+AK102+AK126+AK150+AK174+AK198+AK222+AK246+AK270+AK294+AK318+AK342+AK366+AK390+AK414+AK438+AK462+AK486+AK510),"")</f>
        <v>228</v>
      </c>
      <c r="AL9" s="1921">
        <f t="shared" si="0"/>
        <v>9</v>
      </c>
      <c r="AM9" s="1921">
        <f t="shared" si="0"/>
        <v>66</v>
      </c>
      <c r="AN9" s="1922">
        <f t="shared" ref="AN9:AN12" si="1">IFERROR(ROUND(AM9/AK9,3),"")</f>
        <v>0.28899999999999998</v>
      </c>
      <c r="AO9" s="4169"/>
    </row>
    <row r="10" spans="1:44" s="1893" customFormat="1" ht="13.5" customHeight="1">
      <c r="B10" s="1923"/>
      <c r="K10" s="1905"/>
      <c r="L10" s="1905"/>
      <c r="M10" s="1905"/>
      <c r="N10" s="1905"/>
      <c r="O10" s="1905"/>
      <c r="P10" s="1905"/>
      <c r="Q10" s="1905"/>
      <c r="R10" s="1924"/>
      <c r="S10" s="1924"/>
      <c r="T10" s="1925"/>
      <c r="U10" s="1925"/>
      <c r="V10" s="1925"/>
      <c r="W10" s="1892"/>
      <c r="X10" s="1920"/>
      <c r="Y10" s="1920"/>
      <c r="AA10" s="4166"/>
      <c r="AB10" s="4166"/>
      <c r="AC10" s="4167"/>
      <c r="AD10" s="4167"/>
      <c r="AE10" s="4167"/>
      <c r="AF10" s="4167"/>
      <c r="AG10" s="4172" t="s">
        <v>2490</v>
      </c>
      <c r="AH10" s="4172"/>
      <c r="AI10" s="4172"/>
      <c r="AJ10" s="4172"/>
      <c r="AK10" s="1921">
        <f t="shared" si="0"/>
        <v>210</v>
      </c>
      <c r="AL10" s="1921">
        <f t="shared" si="0"/>
        <v>27</v>
      </c>
      <c r="AM10" s="1921">
        <f t="shared" si="0"/>
        <v>75</v>
      </c>
      <c r="AN10" s="1922">
        <f t="shared" si="1"/>
        <v>0.35699999999999998</v>
      </c>
      <c r="AO10" s="4169"/>
    </row>
    <row r="11" spans="1:44" s="1893" customFormat="1" ht="13.5" customHeight="1">
      <c r="B11" s="1923"/>
      <c r="C11" s="1906"/>
      <c r="D11" s="1906"/>
      <c r="E11" s="1915"/>
      <c r="F11" s="1915"/>
      <c r="G11" s="1915"/>
      <c r="H11" s="1905"/>
      <c r="I11" s="1905"/>
      <c r="J11" s="1905"/>
      <c r="K11" s="1905"/>
      <c r="L11" s="1905"/>
      <c r="M11" s="1905"/>
      <c r="N11" s="1905"/>
      <c r="O11" s="1905"/>
      <c r="P11" s="1905"/>
      <c r="Q11" s="1905"/>
      <c r="R11" s="1924"/>
      <c r="S11" s="1924"/>
      <c r="T11" s="1925"/>
      <c r="U11" s="1925"/>
      <c r="V11" s="1925"/>
      <c r="W11" s="1892"/>
      <c r="X11" s="1920"/>
      <c r="Y11" s="1920"/>
      <c r="AA11" s="4166"/>
      <c r="AB11" s="4166"/>
      <c r="AC11" s="4167"/>
      <c r="AD11" s="4167"/>
      <c r="AE11" s="4167"/>
      <c r="AF11" s="4167"/>
      <c r="AG11" s="4172" t="s">
        <v>2491</v>
      </c>
      <c r="AH11" s="4172"/>
      <c r="AI11" s="4172"/>
      <c r="AJ11" s="4172"/>
      <c r="AK11" s="1921">
        <f t="shared" si="0"/>
        <v>210</v>
      </c>
      <c r="AL11" s="1921">
        <f t="shared" si="0"/>
        <v>27</v>
      </c>
      <c r="AM11" s="1921">
        <f t="shared" si="0"/>
        <v>59</v>
      </c>
      <c r="AN11" s="1922">
        <f t="shared" si="1"/>
        <v>0.28100000000000003</v>
      </c>
      <c r="AO11" s="4169"/>
    </row>
    <row r="12" spans="1:44" s="1893" customFormat="1" ht="13.5" customHeight="1">
      <c r="B12" s="1923"/>
      <c r="C12" s="1906"/>
      <c r="D12" s="1906"/>
      <c r="E12" s="1915"/>
      <c r="F12" s="1915"/>
      <c r="G12" s="1915"/>
      <c r="H12" s="1905"/>
      <c r="I12" s="1905"/>
      <c r="J12" s="1905"/>
      <c r="K12" s="1905"/>
      <c r="L12" s="1905"/>
      <c r="M12" s="1905"/>
      <c r="N12" s="1905"/>
      <c r="O12" s="1905"/>
      <c r="P12" s="1905"/>
      <c r="Q12" s="1905"/>
      <c r="R12" s="1924"/>
      <c r="S12" s="1924"/>
      <c r="T12" s="1925"/>
      <c r="U12" s="1925"/>
      <c r="V12" s="1925"/>
      <c r="W12" s="1892"/>
      <c r="X12" s="1892"/>
      <c r="Y12" s="1892"/>
      <c r="AA12" s="4166"/>
      <c r="AB12" s="4166"/>
      <c r="AC12" s="4167"/>
      <c r="AD12" s="4167"/>
      <c r="AE12" s="4167"/>
      <c r="AF12" s="4167"/>
      <c r="AG12" s="4173" t="s">
        <v>2492</v>
      </c>
      <c r="AH12" s="4173"/>
      <c r="AI12" s="4173"/>
      <c r="AJ12" s="4173"/>
      <c r="AK12" s="1921">
        <f t="shared" si="0"/>
        <v>195</v>
      </c>
      <c r="AL12" s="1921">
        <f t="shared" si="0"/>
        <v>42</v>
      </c>
      <c r="AM12" s="1921">
        <f t="shared" si="0"/>
        <v>55</v>
      </c>
      <c r="AN12" s="1922">
        <f t="shared" si="1"/>
        <v>0.28199999999999997</v>
      </c>
      <c r="AO12" s="4169"/>
    </row>
    <row r="13" spans="1:44" s="1893" customFormat="1" ht="13.5" customHeight="1">
      <c r="B13" s="1923"/>
      <c r="C13" s="1906"/>
      <c r="D13" s="1906"/>
      <c r="E13" s="1915"/>
      <c r="F13" s="1915"/>
      <c r="G13" s="1915"/>
      <c r="H13" s="1905"/>
      <c r="I13" s="1905"/>
      <c r="J13" s="1905"/>
      <c r="K13" s="1905"/>
      <c r="L13" s="1905"/>
      <c r="M13" s="1905"/>
      <c r="N13" s="1905"/>
      <c r="O13" s="1905"/>
      <c r="P13" s="1905"/>
      <c r="Q13" s="1905"/>
      <c r="R13" s="1924"/>
      <c r="S13" s="1924"/>
      <c r="T13" s="1925"/>
      <c r="U13" s="1925"/>
      <c r="V13" s="1925"/>
      <c r="W13" s="1892"/>
      <c r="X13" s="1892"/>
      <c r="Y13" s="1892"/>
      <c r="AA13" s="4166"/>
      <c r="AB13" s="4166"/>
      <c r="AC13" s="4167"/>
      <c r="AD13" s="4167"/>
      <c r="AE13" s="4167"/>
      <c r="AF13" s="4167"/>
      <c r="AG13" s="4174"/>
      <c r="AH13" s="4174"/>
      <c r="AI13" s="4174"/>
      <c r="AJ13" s="4174"/>
      <c r="AK13" s="1926" t="str">
        <f t="shared" si="0"/>
        <v/>
      </c>
      <c r="AL13" s="1927" t="str">
        <f t="shared" si="0"/>
        <v/>
      </c>
      <c r="AM13" s="1927" t="str">
        <f t="shared" si="0"/>
        <v/>
      </c>
      <c r="AN13" s="1928" t="str">
        <f>IFERROR(ROUND(AM13/AK13,3),"")</f>
        <v/>
      </c>
      <c r="AO13" s="4169"/>
    </row>
    <row r="14" spans="1:44" s="1893" customFormat="1" ht="13.5" customHeight="1">
      <c r="B14" s="1923"/>
      <c r="C14" s="1906"/>
      <c r="D14" s="1906"/>
      <c r="E14" s="1915"/>
      <c r="F14" s="1915"/>
      <c r="G14" s="1915"/>
      <c r="H14" s="1905"/>
      <c r="I14" s="1905"/>
      <c r="J14" s="1905"/>
      <c r="K14" s="1905"/>
      <c r="L14" s="1905"/>
      <c r="M14" s="1905"/>
      <c r="N14" s="1905"/>
      <c r="O14" s="1905"/>
      <c r="P14" s="1905"/>
      <c r="Q14" s="1905"/>
      <c r="R14" s="1924"/>
      <c r="S14" s="1924"/>
      <c r="T14" s="1925"/>
      <c r="U14" s="1925"/>
      <c r="V14" s="1925"/>
      <c r="W14" s="1892"/>
      <c r="X14" s="1892"/>
      <c r="AA14" s="4154" t="s">
        <v>2493</v>
      </c>
      <c r="AB14" s="4154"/>
      <c r="AC14" s="4175" t="s">
        <v>2494</v>
      </c>
      <c r="AD14" s="4175"/>
      <c r="AE14" s="4175"/>
      <c r="AF14" s="4175"/>
      <c r="AG14" s="4176" t="s">
        <v>2488</v>
      </c>
      <c r="AH14" s="4176"/>
      <c r="AI14" s="4176"/>
      <c r="AJ14" s="4177"/>
      <c r="AK14" s="1917">
        <f>IFERROR((AK36+AK60+AK84+AK108+AK132+AK156+AK180+AK204+AK228+AK252+AK276+AK300+AK324+AK348+AK372+AK396+AK420+AK444+AK468+AK492+AK516),"")</f>
        <v>184</v>
      </c>
      <c r="AL14" s="1917">
        <f t="shared" ref="AL14:AM15" si="2">IFERROR((AL36+AL60+AL84+AL108+AL132+AL156+AL180+AL204+AL228+AL252+AL276+AL300+AL324+AL348+AL372+AL396+AL420+AL444+AL468+AL492+AL516),"")</f>
        <v>53</v>
      </c>
      <c r="AM14" s="1917">
        <f t="shared" si="2"/>
        <v>77</v>
      </c>
      <c r="AN14" s="1918">
        <f>IFERROR(ROUND(AM14/AK14,3),"")</f>
        <v>0.41799999999999998</v>
      </c>
      <c r="AO14" s="4169"/>
    </row>
    <row r="15" spans="1:44" s="1893" customFormat="1" ht="13.5" customHeight="1">
      <c r="B15" s="1923"/>
      <c r="C15" s="1906"/>
      <c r="D15" s="1906"/>
      <c r="E15" s="1915"/>
      <c r="F15" s="1915"/>
      <c r="G15" s="1915"/>
      <c r="H15" s="1905"/>
      <c r="I15" s="1905"/>
      <c r="J15" s="1905"/>
      <c r="K15" s="1905"/>
      <c r="L15" s="1905"/>
      <c r="M15" s="1905"/>
      <c r="N15" s="1905"/>
      <c r="O15" s="1905"/>
      <c r="P15" s="1905"/>
      <c r="Q15" s="1905"/>
      <c r="R15" s="1924"/>
      <c r="S15" s="1924"/>
      <c r="T15" s="1925"/>
      <c r="U15" s="1925"/>
      <c r="V15" s="1925"/>
      <c r="W15" s="1892"/>
      <c r="X15" s="1892"/>
      <c r="Y15" s="1892"/>
      <c r="AA15" s="4154"/>
      <c r="AB15" s="4154"/>
      <c r="AC15" s="4175"/>
      <c r="AD15" s="4175"/>
      <c r="AE15" s="4175"/>
      <c r="AF15" s="4175"/>
      <c r="AG15" s="4178" t="s">
        <v>2489</v>
      </c>
      <c r="AH15" s="4179"/>
      <c r="AI15" s="4179"/>
      <c r="AJ15" s="4180"/>
      <c r="AK15" s="1921">
        <f>IFERROR((AK37+AK61+AK85+AK109+AK133+AK157+AK181+AK205+AK229+AK253+AK277+AK301+AK325+AK349+AK373+AK397+AK421+AK445+AK469+AK493+AK517),"")</f>
        <v>182</v>
      </c>
      <c r="AL15" s="1921">
        <f t="shared" si="2"/>
        <v>55</v>
      </c>
      <c r="AM15" s="1921">
        <f t="shared" si="2"/>
        <v>77</v>
      </c>
      <c r="AN15" s="1922">
        <f t="shared" ref="AN15:AN17" si="3">IFERROR(ROUND(AM15/AK15,3),"")</f>
        <v>0.42299999999999999</v>
      </c>
      <c r="AO15" s="4169"/>
    </row>
    <row r="16" spans="1:44" s="1893" customFormat="1" ht="13.5" customHeight="1">
      <c r="B16" s="1923"/>
      <c r="C16" s="1906"/>
      <c r="D16" s="1906"/>
      <c r="E16" s="1915"/>
      <c r="F16" s="1915"/>
      <c r="G16" s="1915"/>
      <c r="H16" s="1905"/>
      <c r="I16" s="1905"/>
      <c r="J16" s="1905"/>
      <c r="K16" s="1905"/>
      <c r="L16" s="1905"/>
      <c r="M16" s="1905"/>
      <c r="N16" s="1905"/>
      <c r="O16" s="1905"/>
      <c r="P16" s="1905"/>
      <c r="Q16" s="1905"/>
      <c r="R16" s="1924"/>
      <c r="S16" s="1924"/>
      <c r="T16" s="1925"/>
      <c r="U16" s="1925"/>
      <c r="V16" s="1925"/>
      <c r="W16" s="1892"/>
      <c r="X16" s="1892"/>
      <c r="Y16" s="1892"/>
      <c r="AA16" s="4154"/>
      <c r="AB16" s="4154"/>
      <c r="AC16" s="4175"/>
      <c r="AD16" s="4175"/>
      <c r="AE16" s="4175"/>
      <c r="AF16" s="4175"/>
      <c r="AG16" s="4178"/>
      <c r="AH16" s="4179"/>
      <c r="AI16" s="4179"/>
      <c r="AJ16" s="4180"/>
      <c r="AK16" s="1921" t="str">
        <f t="shared" ref="AK16:AM17" si="4">IFERROR((AK38+AK62+AK86+AK110+AK134+AK158+AK182+AK206+AK230+AK254+AK278+AK302+AK326+AK350+AK374+AK398+AK422+AK446+AK470+AK494+AK518),"")</f>
        <v/>
      </c>
      <c r="AL16" s="1921" t="str">
        <f t="shared" si="4"/>
        <v/>
      </c>
      <c r="AM16" s="1921" t="str">
        <f t="shared" si="4"/>
        <v/>
      </c>
      <c r="AN16" s="1922" t="str">
        <f t="shared" si="3"/>
        <v/>
      </c>
      <c r="AO16" s="4169"/>
    </row>
    <row r="17" spans="1:44" s="1893" customFormat="1" ht="13.5" customHeight="1">
      <c r="B17" s="1923"/>
      <c r="C17" s="1906"/>
      <c r="D17" s="1906"/>
      <c r="E17" s="1915"/>
      <c r="F17" s="1915"/>
      <c r="G17" s="1915"/>
      <c r="H17" s="1905"/>
      <c r="I17" s="1905"/>
      <c r="J17" s="1905"/>
      <c r="K17" s="1905"/>
      <c r="L17" s="1905"/>
      <c r="M17" s="1905"/>
      <c r="N17" s="1905"/>
      <c r="O17" s="1905"/>
      <c r="P17" s="1905"/>
      <c r="Q17" s="1905"/>
      <c r="R17" s="1924"/>
      <c r="S17" s="1924"/>
      <c r="T17" s="1925"/>
      <c r="U17" s="1925"/>
      <c r="V17" s="1925"/>
      <c r="W17" s="1892"/>
      <c r="X17" s="1892"/>
      <c r="Y17" s="1892"/>
      <c r="AA17" s="4154"/>
      <c r="AB17" s="4154"/>
      <c r="AC17" s="4175"/>
      <c r="AD17" s="4175"/>
      <c r="AE17" s="4175"/>
      <c r="AF17" s="4175"/>
      <c r="AG17" s="4174"/>
      <c r="AH17" s="4174"/>
      <c r="AI17" s="4174"/>
      <c r="AJ17" s="4174"/>
      <c r="AK17" s="1927" t="str">
        <f t="shared" si="4"/>
        <v/>
      </c>
      <c r="AL17" s="1927" t="str">
        <f t="shared" si="4"/>
        <v/>
      </c>
      <c r="AM17" s="1927" t="str">
        <f t="shared" si="4"/>
        <v/>
      </c>
      <c r="AN17" s="1928" t="str">
        <f t="shared" si="3"/>
        <v/>
      </c>
      <c r="AO17" s="4169"/>
    </row>
    <row r="18" spans="1:44" s="1893" customFormat="1" ht="13.5" customHeight="1">
      <c r="B18" s="1923"/>
      <c r="C18" s="1906"/>
      <c r="D18" s="1906"/>
      <c r="E18" s="1915"/>
      <c r="F18" s="1915"/>
      <c r="G18" s="1915"/>
      <c r="H18" s="1905"/>
      <c r="I18" s="1905"/>
      <c r="J18" s="1905"/>
      <c r="K18" s="1905"/>
      <c r="L18" s="1905"/>
      <c r="M18" s="1905"/>
      <c r="N18" s="1905"/>
      <c r="O18" s="1905"/>
      <c r="P18" s="1905"/>
      <c r="Q18" s="1905"/>
      <c r="R18" s="1924"/>
      <c r="S18" s="1924"/>
      <c r="T18" s="1925"/>
      <c r="U18" s="1925"/>
      <c r="V18" s="1925"/>
      <c r="W18" s="1892"/>
      <c r="X18" s="1892"/>
      <c r="Y18" s="1892"/>
      <c r="AA18" s="4154"/>
      <c r="AB18" s="4154"/>
      <c r="AC18" s="4175" t="s">
        <v>2495</v>
      </c>
      <c r="AD18" s="4175"/>
      <c r="AE18" s="4175"/>
      <c r="AF18" s="4175"/>
      <c r="AG18" s="4175" t="s">
        <v>2489</v>
      </c>
      <c r="AH18" s="4175"/>
      <c r="AI18" s="4175"/>
      <c r="AJ18" s="4175"/>
      <c r="AK18" s="1917">
        <f>IFERROR((AK41+AK65+AK89+AK113+AK137+AK161+AK185+AK209+AK233+AK257+AK281+AK305+AK329+AK353+AK377+AK401+AK425+AK449+AK473+AK497+AK521),"")</f>
        <v>208</v>
      </c>
      <c r="AL18" s="1917">
        <f t="shared" ref="AL18:AM18" si="5">IFERROR((AL41+AL65+AL89+AL113+AL137+AL161+AL185+AL209+AL233+AL257+AL281+AL305+AL329+AL353+AL377+AL401+AL425+AL449+AL473+AL497+AL521),"")</f>
        <v>29</v>
      </c>
      <c r="AM18" s="1917">
        <f t="shared" si="5"/>
        <v>104</v>
      </c>
      <c r="AN18" s="1918">
        <f>IFERROR(ROUND(AM18/AK18,3),"")</f>
        <v>0.5</v>
      </c>
      <c r="AO18" s="4169"/>
    </row>
    <row r="19" spans="1:44" s="1893" customFormat="1" ht="13.5" customHeight="1">
      <c r="B19" s="1923"/>
      <c r="C19" s="1906"/>
      <c r="D19" s="1906"/>
      <c r="E19" s="1915"/>
      <c r="F19" s="1915"/>
      <c r="G19" s="1915"/>
      <c r="H19" s="1905"/>
      <c r="I19" s="1905"/>
      <c r="J19" s="1905"/>
      <c r="K19" s="1905"/>
      <c r="L19" s="1905"/>
      <c r="M19" s="1905"/>
      <c r="N19" s="1905"/>
      <c r="O19" s="1905"/>
      <c r="P19" s="1905"/>
      <c r="Q19" s="1905"/>
      <c r="R19" s="1924"/>
      <c r="S19" s="1924"/>
      <c r="T19" s="1925"/>
      <c r="U19" s="1925"/>
      <c r="V19" s="1925"/>
      <c r="W19" s="1892"/>
      <c r="X19" s="1892"/>
      <c r="Y19" s="1892"/>
      <c r="Z19" s="1892"/>
      <c r="AA19" s="4154"/>
      <c r="AB19" s="4154"/>
      <c r="AC19" s="4175"/>
      <c r="AD19" s="4175"/>
      <c r="AE19" s="4175"/>
      <c r="AF19" s="4175"/>
      <c r="AG19" s="4175"/>
      <c r="AH19" s="4175"/>
      <c r="AI19" s="4175"/>
      <c r="AJ19" s="4175"/>
      <c r="AK19" s="1921" t="str">
        <f t="shared" ref="AK19:AM21" si="6">IFERROR((AK42+AK66+AK90+AK114+AK138+AK162+AK186+AK210+AK234+AK258+AK282+AK306+AK330+AK354+AK378+AK402+AK426+AK450+AK474+AK498+AK522),"")</f>
        <v/>
      </c>
      <c r="AL19" s="1921" t="str">
        <f t="shared" si="6"/>
        <v/>
      </c>
      <c r="AM19" s="1921" t="str">
        <f t="shared" si="6"/>
        <v/>
      </c>
      <c r="AN19" s="1922" t="str">
        <f t="shared" ref="AN19:AN21" si="7">IFERROR(ROUND(AM19/AK19,3),"")</f>
        <v/>
      </c>
      <c r="AO19" s="4169"/>
    </row>
    <row r="20" spans="1:44" s="1893" customFormat="1" ht="13.5" customHeight="1">
      <c r="B20" s="1923"/>
      <c r="C20" s="1906"/>
      <c r="D20" s="1906"/>
      <c r="E20" s="1915"/>
      <c r="F20" s="1915"/>
      <c r="G20" s="1915"/>
      <c r="H20" s="1905"/>
      <c r="I20" s="1905"/>
      <c r="J20" s="1905"/>
      <c r="K20" s="1905"/>
      <c r="L20" s="1905"/>
      <c r="M20" s="1905"/>
      <c r="N20" s="1905"/>
      <c r="O20" s="1905"/>
      <c r="P20" s="1905"/>
      <c r="Q20" s="1905"/>
      <c r="R20" s="1924"/>
      <c r="S20" s="1924"/>
      <c r="T20" s="1925"/>
      <c r="U20" s="1925"/>
      <c r="V20" s="1925"/>
      <c r="W20" s="1929"/>
      <c r="X20" s="1929"/>
      <c r="Y20" s="1929"/>
      <c r="Z20" s="1929"/>
      <c r="AA20" s="4154"/>
      <c r="AB20" s="4154"/>
      <c r="AC20" s="4175"/>
      <c r="AD20" s="4175"/>
      <c r="AE20" s="4175"/>
      <c r="AF20" s="4175"/>
      <c r="AG20" s="4175"/>
      <c r="AH20" s="4175"/>
      <c r="AI20" s="4175"/>
      <c r="AJ20" s="4175"/>
      <c r="AK20" s="1921" t="str">
        <f t="shared" si="6"/>
        <v/>
      </c>
      <c r="AL20" s="1921" t="str">
        <f t="shared" si="6"/>
        <v/>
      </c>
      <c r="AM20" s="1921" t="str">
        <f t="shared" si="6"/>
        <v/>
      </c>
      <c r="AN20" s="1922" t="str">
        <f t="shared" si="7"/>
        <v/>
      </c>
      <c r="AO20" s="4169"/>
    </row>
    <row r="21" spans="1:44" s="1893" customFormat="1" ht="13.5" customHeight="1">
      <c r="B21" s="1923"/>
      <c r="C21" s="1906"/>
      <c r="D21" s="1906"/>
      <c r="E21" s="1915"/>
      <c r="F21" s="1915"/>
      <c r="G21" s="1915"/>
      <c r="H21" s="1905"/>
      <c r="I21" s="1905"/>
      <c r="J21" s="1905"/>
      <c r="K21" s="1905"/>
      <c r="L21" s="1905"/>
      <c r="M21" s="1905"/>
      <c r="N21" s="1905"/>
      <c r="O21" s="1905"/>
      <c r="P21" s="1905"/>
      <c r="Q21" s="1905"/>
      <c r="R21" s="1924"/>
      <c r="S21" s="1924"/>
      <c r="T21" s="1925"/>
      <c r="U21" s="1925"/>
      <c r="V21" s="1925"/>
      <c r="W21" s="1929"/>
      <c r="X21" s="1929"/>
      <c r="Y21" s="1929"/>
      <c r="Z21" s="1929"/>
      <c r="AA21" s="4154"/>
      <c r="AB21" s="4154"/>
      <c r="AC21" s="4175"/>
      <c r="AD21" s="4175"/>
      <c r="AE21" s="4175"/>
      <c r="AF21" s="4175"/>
      <c r="AG21" s="4175"/>
      <c r="AH21" s="4175"/>
      <c r="AI21" s="4175"/>
      <c r="AJ21" s="4175"/>
      <c r="AK21" s="1930" t="str">
        <f t="shared" si="6"/>
        <v/>
      </c>
      <c r="AL21" s="1930" t="str">
        <f t="shared" si="6"/>
        <v/>
      </c>
      <c r="AM21" s="1930" t="str">
        <f t="shared" si="6"/>
        <v/>
      </c>
      <c r="AN21" s="1931" t="str">
        <f t="shared" si="7"/>
        <v/>
      </c>
      <c r="AO21" s="4169"/>
    </row>
    <row r="22" spans="1:44" ht="18" customHeight="1">
      <c r="E22" s="1847"/>
      <c r="F22" s="1847"/>
      <c r="G22" s="1847"/>
      <c r="H22" s="1847"/>
      <c r="J22" s="1848"/>
      <c r="K22" s="1848"/>
      <c r="L22" s="1848"/>
      <c r="M22" s="1848"/>
      <c r="N22" s="1849"/>
      <c r="O22" s="1850"/>
      <c r="P22" s="1850"/>
      <c r="Q22" s="1850"/>
      <c r="S22" s="1851"/>
      <c r="T22" s="1851"/>
      <c r="U22" s="1851"/>
      <c r="AD22" s="1846"/>
      <c r="AE22" s="1852"/>
      <c r="AF22" s="1852"/>
      <c r="AG22" s="1852"/>
      <c r="AH22" s="1852"/>
      <c r="AI22" s="1852"/>
      <c r="AJ22" s="1852"/>
      <c r="AK22" s="1852"/>
      <c r="AL22" s="1845"/>
    </row>
    <row r="23" spans="1:44" ht="13.5" hidden="1" customHeight="1">
      <c r="F23" s="1838">
        <f>YEAR(F6)</f>
        <v>2024</v>
      </c>
      <c r="G23" s="1838">
        <f>MONTH(F6)</f>
        <v>6</v>
      </c>
      <c r="H23" s="1838"/>
      <c r="I23" s="1853">
        <f>DATE(F23,G23,1)</f>
        <v>45444</v>
      </c>
      <c r="Z23" s="1854"/>
      <c r="AA23" s="1854"/>
      <c r="AB23" s="1854"/>
      <c r="AC23" s="1854"/>
      <c r="AD23" s="1854"/>
      <c r="AE23" s="1854"/>
      <c r="AF23" s="1854"/>
      <c r="AG23" s="1854"/>
      <c r="AH23" s="1854"/>
      <c r="AI23" s="1854"/>
      <c r="AJ23" s="1854"/>
    </row>
    <row r="24" spans="1:44" ht="13.5" customHeight="1">
      <c r="B24" s="4194"/>
      <c r="C24" s="4195"/>
      <c r="D24" s="4196"/>
      <c r="E24" s="1855" t="s">
        <v>2454</v>
      </c>
      <c r="F24" s="4126">
        <f>F25</f>
        <v>45444</v>
      </c>
      <c r="G24" s="4088"/>
      <c r="H24" s="4088"/>
      <c r="I24" s="4088"/>
      <c r="J24" s="4088"/>
      <c r="K24" s="4088"/>
      <c r="L24" s="4088"/>
      <c r="M24" s="4088"/>
      <c r="N24" s="4088"/>
      <c r="O24" s="4088"/>
      <c r="P24" s="4088"/>
      <c r="Q24" s="4088"/>
      <c r="R24" s="4088"/>
      <c r="S24" s="4088"/>
      <c r="T24" s="4088"/>
      <c r="U24" s="4088"/>
      <c r="V24" s="4088"/>
      <c r="W24" s="4088"/>
      <c r="X24" s="4088"/>
      <c r="Y24" s="4088"/>
      <c r="Z24" s="4088"/>
      <c r="AA24" s="4088"/>
      <c r="AB24" s="4088"/>
      <c r="AC24" s="4088"/>
      <c r="AD24" s="4088"/>
      <c r="AE24" s="4088"/>
      <c r="AF24" s="4088"/>
      <c r="AG24" s="4088"/>
      <c r="AH24" s="4088"/>
      <c r="AI24" s="4088"/>
      <c r="AJ24" s="4088"/>
      <c r="AK24" s="4155" t="s">
        <v>2496</v>
      </c>
      <c r="AL24" s="4202" t="s">
        <v>2497</v>
      </c>
      <c r="AM24" s="4155" t="s">
        <v>2474</v>
      </c>
      <c r="AN24" s="4157" t="s">
        <v>2498</v>
      </c>
      <c r="AO24" s="4155" t="s">
        <v>2499</v>
      </c>
      <c r="AQ24" s="4181" t="s">
        <v>2500</v>
      </c>
      <c r="AR24" s="4181" t="s">
        <v>2501</v>
      </c>
    </row>
    <row r="25" spans="1:44" ht="13.5" hidden="1" customHeight="1">
      <c r="B25" s="4197"/>
      <c r="C25" s="4198"/>
      <c r="D25" s="4199"/>
      <c r="E25" s="1856"/>
      <c r="F25" s="1857">
        <f>DATE($F23,$G23,1)</f>
        <v>45444</v>
      </c>
      <c r="G25" s="1858">
        <f>F25+1</f>
        <v>45445</v>
      </c>
      <c r="H25" s="1858">
        <f t="shared" ref="H25:AJ25" si="8">G25+1</f>
        <v>45446</v>
      </c>
      <c r="I25" s="1858">
        <f t="shared" si="8"/>
        <v>45447</v>
      </c>
      <c r="J25" s="1858">
        <f t="shared" si="8"/>
        <v>45448</v>
      </c>
      <c r="K25" s="1858">
        <f t="shared" si="8"/>
        <v>45449</v>
      </c>
      <c r="L25" s="1858">
        <f t="shared" si="8"/>
        <v>45450</v>
      </c>
      <c r="M25" s="1858">
        <f t="shared" si="8"/>
        <v>45451</v>
      </c>
      <c r="N25" s="1858">
        <f t="shared" si="8"/>
        <v>45452</v>
      </c>
      <c r="O25" s="1858">
        <f t="shared" si="8"/>
        <v>45453</v>
      </c>
      <c r="P25" s="1858">
        <f t="shared" si="8"/>
        <v>45454</v>
      </c>
      <c r="Q25" s="1858">
        <f t="shared" si="8"/>
        <v>45455</v>
      </c>
      <c r="R25" s="1858">
        <f t="shared" si="8"/>
        <v>45456</v>
      </c>
      <c r="S25" s="1858">
        <f t="shared" si="8"/>
        <v>45457</v>
      </c>
      <c r="T25" s="1858">
        <f t="shared" si="8"/>
        <v>45458</v>
      </c>
      <c r="U25" s="1858">
        <f t="shared" si="8"/>
        <v>45459</v>
      </c>
      <c r="V25" s="1858">
        <f t="shared" si="8"/>
        <v>45460</v>
      </c>
      <c r="W25" s="1858">
        <f t="shared" si="8"/>
        <v>45461</v>
      </c>
      <c r="X25" s="1858">
        <f t="shared" si="8"/>
        <v>45462</v>
      </c>
      <c r="Y25" s="1858">
        <f t="shared" si="8"/>
        <v>45463</v>
      </c>
      <c r="Z25" s="1858">
        <f t="shared" si="8"/>
        <v>45464</v>
      </c>
      <c r="AA25" s="1858">
        <f t="shared" si="8"/>
        <v>45465</v>
      </c>
      <c r="AB25" s="1858">
        <f t="shared" si="8"/>
        <v>45466</v>
      </c>
      <c r="AC25" s="1858">
        <f t="shared" si="8"/>
        <v>45467</v>
      </c>
      <c r="AD25" s="1858">
        <f t="shared" si="8"/>
        <v>45468</v>
      </c>
      <c r="AE25" s="1858">
        <f t="shared" si="8"/>
        <v>45469</v>
      </c>
      <c r="AF25" s="1858">
        <f t="shared" si="8"/>
        <v>45470</v>
      </c>
      <c r="AG25" s="1858">
        <f t="shared" si="8"/>
        <v>45471</v>
      </c>
      <c r="AH25" s="1858">
        <f t="shared" si="8"/>
        <v>45472</v>
      </c>
      <c r="AI25" s="1858">
        <f t="shared" si="8"/>
        <v>45473</v>
      </c>
      <c r="AJ25" s="1932">
        <f t="shared" si="8"/>
        <v>45474</v>
      </c>
      <c r="AK25" s="4155"/>
      <c r="AL25" s="4202"/>
      <c r="AM25" s="4155"/>
      <c r="AN25" s="4157"/>
      <c r="AO25" s="4155"/>
      <c r="AQ25" s="4181"/>
      <c r="AR25" s="4181"/>
    </row>
    <row r="26" spans="1:44" ht="13.5" customHeight="1">
      <c r="B26" s="4197"/>
      <c r="C26" s="4198"/>
      <c r="D26" s="4199"/>
      <c r="E26" s="1856" t="s">
        <v>2455</v>
      </c>
      <c r="F26" s="1861" t="str">
        <f>IF(F25&gt;=F6,F25,"")</f>
        <v/>
      </c>
      <c r="G26" s="1862" t="str">
        <f t="shared" ref="G26:AH26" si="9">IF(G25&lt;$F6,"",IF(F25=EOMONTH(DATE($F23,$G23,1),0),"",IF(F25="","",F25+1)))</f>
        <v/>
      </c>
      <c r="H26" s="1862">
        <f t="shared" si="9"/>
        <v>45446</v>
      </c>
      <c r="I26" s="1862">
        <f t="shared" si="9"/>
        <v>45447</v>
      </c>
      <c r="J26" s="1862">
        <f t="shared" si="9"/>
        <v>45448</v>
      </c>
      <c r="K26" s="1862">
        <f t="shared" si="9"/>
        <v>45449</v>
      </c>
      <c r="L26" s="1862">
        <f t="shared" si="9"/>
        <v>45450</v>
      </c>
      <c r="M26" s="1862">
        <f t="shared" si="9"/>
        <v>45451</v>
      </c>
      <c r="N26" s="1862">
        <f t="shared" si="9"/>
        <v>45452</v>
      </c>
      <c r="O26" s="1862">
        <f t="shared" si="9"/>
        <v>45453</v>
      </c>
      <c r="P26" s="1862">
        <f t="shared" si="9"/>
        <v>45454</v>
      </c>
      <c r="Q26" s="1862">
        <f t="shared" si="9"/>
        <v>45455</v>
      </c>
      <c r="R26" s="1862">
        <f t="shared" si="9"/>
        <v>45456</v>
      </c>
      <c r="S26" s="1862">
        <f t="shared" si="9"/>
        <v>45457</v>
      </c>
      <c r="T26" s="1862">
        <f t="shared" si="9"/>
        <v>45458</v>
      </c>
      <c r="U26" s="1862">
        <f t="shared" si="9"/>
        <v>45459</v>
      </c>
      <c r="V26" s="1862">
        <f t="shared" si="9"/>
        <v>45460</v>
      </c>
      <c r="W26" s="1862">
        <f t="shared" si="9"/>
        <v>45461</v>
      </c>
      <c r="X26" s="1862">
        <f t="shared" si="9"/>
        <v>45462</v>
      </c>
      <c r="Y26" s="1862">
        <f t="shared" si="9"/>
        <v>45463</v>
      </c>
      <c r="Z26" s="1862">
        <f t="shared" si="9"/>
        <v>45464</v>
      </c>
      <c r="AA26" s="1862">
        <f t="shared" si="9"/>
        <v>45465</v>
      </c>
      <c r="AB26" s="1862">
        <f t="shared" si="9"/>
        <v>45466</v>
      </c>
      <c r="AC26" s="1862">
        <f t="shared" si="9"/>
        <v>45467</v>
      </c>
      <c r="AD26" s="1862">
        <f t="shared" si="9"/>
        <v>45468</v>
      </c>
      <c r="AE26" s="1862">
        <f t="shared" si="9"/>
        <v>45469</v>
      </c>
      <c r="AF26" s="1862">
        <f t="shared" si="9"/>
        <v>45470</v>
      </c>
      <c r="AG26" s="1862">
        <f t="shared" si="9"/>
        <v>45471</v>
      </c>
      <c r="AH26" s="1862">
        <f t="shared" si="9"/>
        <v>45472</v>
      </c>
      <c r="AI26" s="1862">
        <f>IF(AI25&lt;$F6,"",IF(AH25=EOMONTH(DATE($F23,$G23,1),0),"",IF(AH26="","",AH26+1)))</f>
        <v>45473</v>
      </c>
      <c r="AJ26" s="1933" t="str">
        <f>IF(AJ25&lt;$F6,"",IF(AI26=EOMONTH(DATE($F23,$G23,1),0),"",IF(AI26="","",AI26+1)))</f>
        <v/>
      </c>
      <c r="AK26" s="4155"/>
      <c r="AL26" s="4202"/>
      <c r="AM26" s="4155"/>
      <c r="AN26" s="4157"/>
      <c r="AO26" s="4155"/>
      <c r="AQ26" s="4181"/>
      <c r="AR26" s="4181"/>
    </row>
    <row r="27" spans="1:44">
      <c r="B27" s="4200"/>
      <c r="C27" s="4099"/>
      <c r="D27" s="4201"/>
      <c r="E27" s="1934" t="s">
        <v>1184</v>
      </c>
      <c r="F27" s="1935" t="str">
        <f>IFERROR(TEXT(WEEKDAY(+F26),"aaa"),"")</f>
        <v/>
      </c>
      <c r="G27" s="1935" t="str">
        <f t="shared" ref="G27:AJ27" si="10">IFERROR(TEXT(WEEKDAY(+G26),"aaa"),"")</f>
        <v/>
      </c>
      <c r="H27" s="1935" t="str">
        <f t="shared" si="10"/>
        <v>月</v>
      </c>
      <c r="I27" s="1935" t="str">
        <f t="shared" si="10"/>
        <v>火</v>
      </c>
      <c r="J27" s="1935" t="str">
        <f t="shared" si="10"/>
        <v>水</v>
      </c>
      <c r="K27" s="1935" t="str">
        <f>IFERROR(TEXT(WEEKDAY(+K26),"aaa"),"")</f>
        <v>木</v>
      </c>
      <c r="L27" s="1935" t="str">
        <f t="shared" si="10"/>
        <v>金</v>
      </c>
      <c r="M27" s="1935" t="str">
        <f t="shared" si="10"/>
        <v>土</v>
      </c>
      <c r="N27" s="1935" t="str">
        <f t="shared" si="10"/>
        <v>日</v>
      </c>
      <c r="O27" s="1935" t="str">
        <f t="shared" si="10"/>
        <v>月</v>
      </c>
      <c r="P27" s="1935" t="str">
        <f t="shared" si="10"/>
        <v>火</v>
      </c>
      <c r="Q27" s="1935" t="str">
        <f t="shared" si="10"/>
        <v>水</v>
      </c>
      <c r="R27" s="1935" t="str">
        <f t="shared" si="10"/>
        <v>木</v>
      </c>
      <c r="S27" s="1935" t="str">
        <f t="shared" si="10"/>
        <v>金</v>
      </c>
      <c r="T27" s="1935" t="str">
        <f t="shared" si="10"/>
        <v>土</v>
      </c>
      <c r="U27" s="1935" t="str">
        <f t="shared" si="10"/>
        <v>日</v>
      </c>
      <c r="V27" s="1935" t="str">
        <f t="shared" si="10"/>
        <v>月</v>
      </c>
      <c r="W27" s="1935" t="str">
        <f t="shared" si="10"/>
        <v>火</v>
      </c>
      <c r="X27" s="1935" t="str">
        <f t="shared" si="10"/>
        <v>水</v>
      </c>
      <c r="Y27" s="1935" t="str">
        <f t="shared" si="10"/>
        <v>木</v>
      </c>
      <c r="Z27" s="1935" t="str">
        <f t="shared" si="10"/>
        <v>金</v>
      </c>
      <c r="AA27" s="1935" t="str">
        <f t="shared" si="10"/>
        <v>土</v>
      </c>
      <c r="AB27" s="1935" t="str">
        <f t="shared" si="10"/>
        <v>日</v>
      </c>
      <c r="AC27" s="1935" t="str">
        <f t="shared" si="10"/>
        <v>月</v>
      </c>
      <c r="AD27" s="1935" t="str">
        <f t="shared" si="10"/>
        <v>火</v>
      </c>
      <c r="AE27" s="1935" t="str">
        <f t="shared" si="10"/>
        <v>水</v>
      </c>
      <c r="AF27" s="1935" t="str">
        <f t="shared" si="10"/>
        <v>木</v>
      </c>
      <c r="AG27" s="1935" t="str">
        <f t="shared" si="10"/>
        <v>金</v>
      </c>
      <c r="AH27" s="1935" t="str">
        <f t="shared" si="10"/>
        <v>土</v>
      </c>
      <c r="AI27" s="1935" t="str">
        <f t="shared" si="10"/>
        <v>日</v>
      </c>
      <c r="AJ27" s="1936" t="str">
        <f t="shared" si="10"/>
        <v/>
      </c>
      <c r="AK27" s="4155"/>
      <c r="AL27" s="4202"/>
      <c r="AM27" s="4155"/>
      <c r="AN27" s="4157"/>
      <c r="AO27" s="4155"/>
      <c r="AQ27" s="4181"/>
      <c r="AR27" s="4181"/>
    </row>
    <row r="28" spans="1:44" ht="21" customHeight="1">
      <c r="A28" s="4183"/>
      <c r="B28" s="1937" t="s">
        <v>2502</v>
      </c>
      <c r="C28" s="1938" t="s">
        <v>2471</v>
      </c>
      <c r="D28" s="1939" t="s">
        <v>2472</v>
      </c>
      <c r="E28" s="1940" t="s">
        <v>2458</v>
      </c>
      <c r="F28" s="1941"/>
      <c r="G28" s="1942" t="s">
        <v>2503</v>
      </c>
      <c r="H28" s="1942" t="s">
        <v>2503</v>
      </c>
      <c r="I28" s="1942" t="s">
        <v>2503</v>
      </c>
      <c r="J28" s="1942" t="s">
        <v>2503</v>
      </c>
      <c r="K28" s="1942" t="s">
        <v>2503</v>
      </c>
      <c r="L28" s="1942" t="s">
        <v>2503</v>
      </c>
      <c r="M28" s="1942" t="s">
        <v>2503</v>
      </c>
      <c r="N28" s="1942" t="s">
        <v>2503</v>
      </c>
      <c r="O28" s="1942" t="s">
        <v>2503</v>
      </c>
      <c r="P28" s="1942" t="s">
        <v>2503</v>
      </c>
      <c r="Q28" s="1942" t="s">
        <v>2503</v>
      </c>
      <c r="R28" s="1942" t="s">
        <v>2503</v>
      </c>
      <c r="S28" s="1942" t="s">
        <v>2503</v>
      </c>
      <c r="T28" s="1942" t="s">
        <v>2503</v>
      </c>
      <c r="U28" s="1942" t="s">
        <v>2503</v>
      </c>
      <c r="V28" s="1942" t="s">
        <v>2503</v>
      </c>
      <c r="W28" s="1942" t="s">
        <v>2503</v>
      </c>
      <c r="X28" s="1942" t="s">
        <v>2503</v>
      </c>
      <c r="Y28" s="1942" t="s">
        <v>2503</v>
      </c>
      <c r="Z28" s="1942" t="s">
        <v>2503</v>
      </c>
      <c r="AA28" s="1942" t="s">
        <v>2503</v>
      </c>
      <c r="AB28" s="1942" t="s">
        <v>2503</v>
      </c>
      <c r="AC28" s="1942" t="s">
        <v>2503</v>
      </c>
      <c r="AD28" s="1942" t="s">
        <v>2503</v>
      </c>
      <c r="AE28" s="1942" t="s">
        <v>2503</v>
      </c>
      <c r="AF28" s="1942" t="s">
        <v>2503</v>
      </c>
      <c r="AG28" s="1942" t="s">
        <v>2503</v>
      </c>
      <c r="AH28" s="1942" t="s">
        <v>2503</v>
      </c>
      <c r="AI28" s="1942" t="s">
        <v>2503</v>
      </c>
      <c r="AJ28" s="1942"/>
      <c r="AK28" s="1943" t="s">
        <v>2481</v>
      </c>
      <c r="AL28" s="1943" t="s">
        <v>2482</v>
      </c>
      <c r="AM28" s="1943" t="s">
        <v>2483</v>
      </c>
      <c r="AN28" s="1944" t="s">
        <v>2484</v>
      </c>
      <c r="AO28" s="1943" t="s">
        <v>2485</v>
      </c>
      <c r="AQ28" s="4182"/>
      <c r="AR28" s="4182"/>
    </row>
    <row r="29" spans="1:44" ht="13.5" customHeight="1">
      <c r="A29" s="4184"/>
      <c r="B29" s="4185" t="s">
        <v>2486</v>
      </c>
      <c r="C29" s="4188" t="s">
        <v>2487</v>
      </c>
      <c r="D29" s="1945" t="s">
        <v>2488</v>
      </c>
      <c r="E29" s="1946"/>
      <c r="F29" s="1947"/>
      <c r="G29" s="1948"/>
      <c r="H29" s="1948" t="s">
        <v>2516</v>
      </c>
      <c r="I29" s="1838"/>
      <c r="J29" s="1838"/>
      <c r="K29" s="1948"/>
      <c r="L29" s="1948"/>
      <c r="M29" s="1948" t="s">
        <v>1199</v>
      </c>
      <c r="N29" s="1948" t="s">
        <v>1199</v>
      </c>
      <c r="O29" s="1948"/>
      <c r="P29" s="1948"/>
      <c r="Q29" s="1948"/>
      <c r="R29" s="1948"/>
      <c r="S29" s="1948"/>
      <c r="T29" s="1948" t="s">
        <v>1199</v>
      </c>
      <c r="U29" s="1948" t="s">
        <v>1199</v>
      </c>
      <c r="V29" s="1948"/>
      <c r="W29" s="1948"/>
      <c r="X29" s="1948"/>
      <c r="Y29" s="1948"/>
      <c r="Z29" s="1948"/>
      <c r="AA29" s="1948" t="s">
        <v>1199</v>
      </c>
      <c r="AB29" s="1948" t="s">
        <v>1199</v>
      </c>
      <c r="AC29" s="1948"/>
      <c r="AD29" s="1948"/>
      <c r="AE29" s="1948"/>
      <c r="AF29" s="1948"/>
      <c r="AG29" s="1948"/>
      <c r="AH29" s="1948" t="s">
        <v>1199</v>
      </c>
      <c r="AI29" s="1949" t="s">
        <v>1199</v>
      </c>
      <c r="AJ29" s="1949"/>
      <c r="AK29" s="1950">
        <f>IF(D29="","",COUNT($F$26:$AJ$26)-AL29)</f>
        <v>28</v>
      </c>
      <c r="AL29" s="1951">
        <f>IF(D29="","",AQ29+AR29)</f>
        <v>0</v>
      </c>
      <c r="AM29" s="1951">
        <f t="shared" ref="AM29:AM33" si="11">IF(D29="","",COUNTIF(F29:AJ29,"休"))</f>
        <v>8</v>
      </c>
      <c r="AN29" s="1952">
        <f t="shared" ref="AN29:AN34" si="12">IF(D29="","",IFERROR(ROUND(AM29/AK29,3),""))</f>
        <v>0.28599999999999998</v>
      </c>
      <c r="AO29" s="4191">
        <f>ROUND(AVERAGE(AN29:AN44),3)</f>
        <v>0.28799999999999998</v>
      </c>
      <c r="AQ29" s="1953">
        <f t="shared" ref="AQ29:AQ31" si="13">IF(D29="","",COUNTIF(F29:AJ29,"－"))</f>
        <v>0</v>
      </c>
      <c r="AR29" s="1953">
        <f t="shared" ref="AR29:AR32" si="14">IF(D29="","",COUNTIF(F29:AJ29,"外"))</f>
        <v>0</v>
      </c>
    </row>
    <row r="30" spans="1:44" ht="13.5" customHeight="1">
      <c r="B30" s="4186"/>
      <c r="C30" s="4189"/>
      <c r="D30" s="1954" t="s">
        <v>2489</v>
      </c>
      <c r="E30" s="1946"/>
      <c r="F30" s="1955"/>
      <c r="G30" s="1956"/>
      <c r="H30" s="1956" t="s">
        <v>2516</v>
      </c>
      <c r="I30" s="1838"/>
      <c r="J30" s="1838"/>
      <c r="K30" s="1956" t="s">
        <v>1199</v>
      </c>
      <c r="L30" s="1956" t="s">
        <v>1199</v>
      </c>
      <c r="M30" s="1956"/>
      <c r="N30" s="1956"/>
      <c r="O30" s="1956"/>
      <c r="P30" s="1956"/>
      <c r="Q30" s="1956"/>
      <c r="R30" s="1956" t="s">
        <v>1199</v>
      </c>
      <c r="S30" s="1956" t="s">
        <v>1199</v>
      </c>
      <c r="T30" s="1956"/>
      <c r="U30" s="1956"/>
      <c r="V30" s="1956"/>
      <c r="W30" s="1956"/>
      <c r="X30" s="1956"/>
      <c r="Y30" s="1956" t="s">
        <v>1199</v>
      </c>
      <c r="Z30" s="1956" t="s">
        <v>1199</v>
      </c>
      <c r="AA30" s="1956"/>
      <c r="AB30" s="1956"/>
      <c r="AC30" s="1956"/>
      <c r="AD30" s="1956"/>
      <c r="AE30" s="1956"/>
      <c r="AF30" s="1956" t="s">
        <v>1199</v>
      </c>
      <c r="AG30" s="1956" t="s">
        <v>1199</v>
      </c>
      <c r="AH30" s="1956"/>
      <c r="AI30" s="1957"/>
      <c r="AJ30" s="1957"/>
      <c r="AK30" s="1950">
        <f>IF(D30="","",COUNT($F$26:$AJ$26)-AL30)</f>
        <v>28</v>
      </c>
      <c r="AL30" s="1958">
        <f t="shared" ref="AL30:AL33" si="15">IF(D30="","",AQ30+AR30)</f>
        <v>0</v>
      </c>
      <c r="AM30" s="1958">
        <f t="shared" si="11"/>
        <v>8</v>
      </c>
      <c r="AN30" s="1959">
        <f t="shared" si="12"/>
        <v>0.28599999999999998</v>
      </c>
      <c r="AO30" s="4192"/>
      <c r="AQ30" s="1953">
        <f t="shared" si="13"/>
        <v>0</v>
      </c>
      <c r="AR30" s="1953">
        <f t="shared" si="14"/>
        <v>0</v>
      </c>
    </row>
    <row r="31" spans="1:44">
      <c r="B31" s="4186"/>
      <c r="C31" s="4189"/>
      <c r="D31" s="1960" t="s">
        <v>2490</v>
      </c>
      <c r="E31" s="1946"/>
      <c r="F31" s="1955"/>
      <c r="G31" s="1956"/>
      <c r="H31" s="1956" t="s">
        <v>2522</v>
      </c>
      <c r="I31" s="1956" t="s">
        <v>2522</v>
      </c>
      <c r="J31" s="1956" t="s">
        <v>2522</v>
      </c>
      <c r="K31" s="1956" t="s">
        <v>2522</v>
      </c>
      <c r="L31" s="1956" t="s">
        <v>2522</v>
      </c>
      <c r="M31" s="1956" t="s">
        <v>2522</v>
      </c>
      <c r="N31" s="1956" t="s">
        <v>2522</v>
      </c>
      <c r="O31" s="1956" t="s">
        <v>2522</v>
      </c>
      <c r="P31" s="1956" t="s">
        <v>2522</v>
      </c>
      <c r="Q31" s="1956" t="s">
        <v>2522</v>
      </c>
      <c r="R31" s="1956" t="s">
        <v>2522</v>
      </c>
      <c r="S31" s="1956" t="s">
        <v>2522</v>
      </c>
      <c r="T31" s="1956" t="s">
        <v>2522</v>
      </c>
      <c r="U31" s="1956" t="s">
        <v>2522</v>
      </c>
      <c r="V31" s="1956" t="s">
        <v>2522</v>
      </c>
      <c r="W31" s="1956" t="s">
        <v>2522</v>
      </c>
      <c r="X31" s="1956" t="s">
        <v>2522</v>
      </c>
      <c r="Y31" s="1956" t="s">
        <v>2522</v>
      </c>
      <c r="Z31" s="1956" t="s">
        <v>2516</v>
      </c>
      <c r="AA31" s="1956"/>
      <c r="AB31" s="1956"/>
      <c r="AC31" s="1956" t="s">
        <v>1199</v>
      </c>
      <c r="AD31" s="1956" t="s">
        <v>1199</v>
      </c>
      <c r="AE31" s="1956"/>
      <c r="AF31" s="1956"/>
      <c r="AG31" s="1956" t="s">
        <v>1199</v>
      </c>
      <c r="AH31" s="1957"/>
      <c r="AI31" s="1957"/>
      <c r="AJ31" s="1957"/>
      <c r="AK31" s="1950">
        <f t="shared" ref="AK31:AK33" si="16">IF(D31="","",COUNT($F$26:$AJ$26)-AL31)</f>
        <v>10</v>
      </c>
      <c r="AL31" s="1958">
        <f t="shared" si="15"/>
        <v>18</v>
      </c>
      <c r="AM31" s="1958">
        <f t="shared" si="11"/>
        <v>3</v>
      </c>
      <c r="AN31" s="1959">
        <f t="shared" si="12"/>
        <v>0.3</v>
      </c>
      <c r="AO31" s="4192"/>
      <c r="AQ31" s="1953">
        <f t="shared" si="13"/>
        <v>18</v>
      </c>
      <c r="AR31" s="1953">
        <f t="shared" si="14"/>
        <v>0</v>
      </c>
    </row>
    <row r="32" spans="1:44">
      <c r="B32" s="4186"/>
      <c r="C32" s="4189"/>
      <c r="D32" s="1960" t="s">
        <v>2491</v>
      </c>
      <c r="E32" s="1961"/>
      <c r="F32" s="1955"/>
      <c r="G32" s="1956"/>
      <c r="H32" s="1956" t="s">
        <v>2522</v>
      </c>
      <c r="I32" s="1956" t="s">
        <v>2522</v>
      </c>
      <c r="J32" s="1956" t="s">
        <v>2522</v>
      </c>
      <c r="K32" s="1956" t="s">
        <v>2522</v>
      </c>
      <c r="L32" s="1956" t="s">
        <v>2522</v>
      </c>
      <c r="M32" s="1956" t="s">
        <v>2522</v>
      </c>
      <c r="N32" s="1956" t="s">
        <v>2522</v>
      </c>
      <c r="O32" s="1956" t="s">
        <v>2522</v>
      </c>
      <c r="P32" s="1956" t="s">
        <v>2522</v>
      </c>
      <c r="Q32" s="1956" t="s">
        <v>2522</v>
      </c>
      <c r="R32" s="1956" t="s">
        <v>2522</v>
      </c>
      <c r="S32" s="1956" t="s">
        <v>2522</v>
      </c>
      <c r="T32" s="1956" t="s">
        <v>2522</v>
      </c>
      <c r="U32" s="1956" t="s">
        <v>2522</v>
      </c>
      <c r="V32" s="1956" t="s">
        <v>2522</v>
      </c>
      <c r="W32" s="1956" t="s">
        <v>2522</v>
      </c>
      <c r="X32" s="1956" t="s">
        <v>2522</v>
      </c>
      <c r="Y32" s="1956" t="s">
        <v>2516</v>
      </c>
      <c r="Z32" s="1956"/>
      <c r="AA32" s="1956"/>
      <c r="AB32" s="1956" t="s">
        <v>1199</v>
      </c>
      <c r="AC32" s="1956"/>
      <c r="AD32" s="1956"/>
      <c r="AE32" s="1956" t="s">
        <v>1199</v>
      </c>
      <c r="AF32" s="1956"/>
      <c r="AG32" s="1956"/>
      <c r="AH32" s="1957"/>
      <c r="AI32" s="1957" t="s">
        <v>1199</v>
      </c>
      <c r="AJ32" s="1957"/>
      <c r="AK32" s="1950">
        <f t="shared" si="16"/>
        <v>11</v>
      </c>
      <c r="AL32" s="1958">
        <f>IF(D32="","",AQ32+AR32)</f>
        <v>17</v>
      </c>
      <c r="AM32" s="1958">
        <f t="shared" si="11"/>
        <v>3</v>
      </c>
      <c r="AN32" s="1959">
        <f t="shared" si="12"/>
        <v>0.27300000000000002</v>
      </c>
      <c r="AO32" s="4192"/>
      <c r="AQ32" s="1953">
        <f>IF(D32="","",COUNTIF(F32:AJ32,"－"))</f>
        <v>17</v>
      </c>
      <c r="AR32" s="1953">
        <f t="shared" si="14"/>
        <v>0</v>
      </c>
    </row>
    <row r="33" spans="1:44">
      <c r="B33" s="4186"/>
      <c r="C33" s="4189"/>
      <c r="D33" s="1960" t="s">
        <v>2492</v>
      </c>
      <c r="E33" s="1946"/>
      <c r="F33" s="1955"/>
      <c r="G33" s="1956"/>
      <c r="H33" s="1956" t="s">
        <v>2522</v>
      </c>
      <c r="I33" s="1956" t="s">
        <v>2522</v>
      </c>
      <c r="J33" s="1956" t="s">
        <v>2522</v>
      </c>
      <c r="K33" s="1956" t="s">
        <v>2522</v>
      </c>
      <c r="L33" s="1956" t="s">
        <v>2522</v>
      </c>
      <c r="M33" s="1956" t="s">
        <v>2522</v>
      </c>
      <c r="N33" s="1956" t="s">
        <v>2522</v>
      </c>
      <c r="O33" s="1956" t="s">
        <v>2522</v>
      </c>
      <c r="P33" s="1956" t="s">
        <v>2522</v>
      </c>
      <c r="Q33" s="1956" t="s">
        <v>2522</v>
      </c>
      <c r="R33" s="1956" t="s">
        <v>2522</v>
      </c>
      <c r="S33" s="1956" t="s">
        <v>2522</v>
      </c>
      <c r="T33" s="1956" t="s">
        <v>2522</v>
      </c>
      <c r="U33" s="1956" t="s">
        <v>2522</v>
      </c>
      <c r="V33" s="1956" t="s">
        <v>2522</v>
      </c>
      <c r="W33" s="1956" t="s">
        <v>2522</v>
      </c>
      <c r="X33" s="1956" t="s">
        <v>2522</v>
      </c>
      <c r="Y33" s="1956" t="s">
        <v>2522</v>
      </c>
      <c r="Z33" s="1956" t="s">
        <v>2522</v>
      </c>
      <c r="AA33" s="1956" t="s">
        <v>2522</v>
      </c>
      <c r="AB33" s="1956" t="s">
        <v>2522</v>
      </c>
      <c r="AC33" s="1956" t="s">
        <v>2522</v>
      </c>
      <c r="AD33" s="1956" t="s">
        <v>2522</v>
      </c>
      <c r="AE33" s="1956" t="s">
        <v>2522</v>
      </c>
      <c r="AF33" s="1956" t="s">
        <v>2522</v>
      </c>
      <c r="AG33" s="1956" t="s">
        <v>2522</v>
      </c>
      <c r="AH33" s="1956" t="s">
        <v>2522</v>
      </c>
      <c r="AI33" s="1956" t="s">
        <v>2522</v>
      </c>
      <c r="AJ33" s="1956"/>
      <c r="AK33" s="1950">
        <f t="shared" si="16"/>
        <v>0</v>
      </c>
      <c r="AL33" s="1958">
        <f t="shared" si="15"/>
        <v>28</v>
      </c>
      <c r="AM33" s="1958">
        <f t="shared" si="11"/>
        <v>0</v>
      </c>
      <c r="AN33" s="1959" t="str">
        <f>IF(D33="","",IFERROR(ROUND(AM33/AK33,3),""))</f>
        <v/>
      </c>
      <c r="AO33" s="4192"/>
      <c r="AQ33" s="1953">
        <f>IF(D33="","",COUNTIF(F33:AJ33,"－"))</f>
        <v>28</v>
      </c>
      <c r="AR33" s="1953">
        <f>IF(D33="","",COUNTIF(F33:AJ33,"外"))</f>
        <v>0</v>
      </c>
    </row>
    <row r="34" spans="1:44">
      <c r="B34" s="4187"/>
      <c r="C34" s="4190"/>
      <c r="D34" s="1962"/>
      <c r="E34" s="1963"/>
      <c r="F34" s="1964"/>
      <c r="G34" s="1965"/>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7"/>
      <c r="AH34" s="1967"/>
      <c r="AI34" s="1967"/>
      <c r="AJ34" s="1967"/>
      <c r="AK34" s="1950" t="str">
        <f>IF(D34="","",COUNT($F$26:$AJ$26)-AL34)</f>
        <v/>
      </c>
      <c r="AL34" s="1951" t="str">
        <f>IF(D34="","",AQ34+AR34)</f>
        <v/>
      </c>
      <c r="AM34" s="1968" t="str">
        <f>IF(D34="","",COUNTIF(F34:AJ34,"休"))</f>
        <v/>
      </c>
      <c r="AN34" s="1959" t="str">
        <f t="shared" si="12"/>
        <v/>
      </c>
      <c r="AO34" s="4192"/>
      <c r="AQ34" s="1953" t="str">
        <f>IF(D34="","",COUNTIF(F34:AJ34,"－"))</f>
        <v/>
      </c>
      <c r="AR34" s="1953" t="str">
        <f>IF(D34="","",COUNTIF(F34:AJ34,"外"))</f>
        <v/>
      </c>
    </row>
    <row r="35" spans="1:44" ht="23.25" customHeight="1">
      <c r="A35" s="4183"/>
      <c r="B35" s="4185" t="s">
        <v>2493</v>
      </c>
      <c r="C35" s="4188" t="s">
        <v>2494</v>
      </c>
      <c r="D35" s="1939" t="s">
        <v>2472</v>
      </c>
      <c r="E35" s="1969" t="s">
        <v>2458</v>
      </c>
      <c r="F35" s="1941"/>
      <c r="G35" s="1942" t="s">
        <v>2503</v>
      </c>
      <c r="H35" s="1942" t="s">
        <v>2503</v>
      </c>
      <c r="I35" s="1942" t="s">
        <v>2503</v>
      </c>
      <c r="J35" s="1942" t="s">
        <v>2503</v>
      </c>
      <c r="K35" s="1942" t="s">
        <v>2503</v>
      </c>
      <c r="L35" s="1942" t="s">
        <v>2503</v>
      </c>
      <c r="M35" s="1942" t="s">
        <v>2503</v>
      </c>
      <c r="N35" s="1942" t="s">
        <v>2503</v>
      </c>
      <c r="O35" s="1942" t="s">
        <v>2503</v>
      </c>
      <c r="P35" s="1942" t="s">
        <v>2503</v>
      </c>
      <c r="Q35" s="1942" t="s">
        <v>2503</v>
      </c>
      <c r="R35" s="1942" t="s">
        <v>2503</v>
      </c>
      <c r="S35" s="1942" t="s">
        <v>2503</v>
      </c>
      <c r="T35" s="1942" t="s">
        <v>2503</v>
      </c>
      <c r="U35" s="1942" t="s">
        <v>2503</v>
      </c>
      <c r="V35" s="1942" t="s">
        <v>2503</v>
      </c>
      <c r="W35" s="1942" t="s">
        <v>2503</v>
      </c>
      <c r="X35" s="1942" t="s">
        <v>2503</v>
      </c>
      <c r="Y35" s="1942" t="s">
        <v>2503</v>
      </c>
      <c r="Z35" s="1942" t="s">
        <v>2503</v>
      </c>
      <c r="AA35" s="1942" t="s">
        <v>2503</v>
      </c>
      <c r="AB35" s="1942" t="s">
        <v>2503</v>
      </c>
      <c r="AC35" s="1942" t="s">
        <v>2503</v>
      </c>
      <c r="AD35" s="1942" t="s">
        <v>2503</v>
      </c>
      <c r="AE35" s="1942" t="s">
        <v>2503</v>
      </c>
      <c r="AF35" s="1942" t="s">
        <v>2503</v>
      </c>
      <c r="AG35" s="1970" t="s">
        <v>2503</v>
      </c>
      <c r="AH35" s="1970" t="s">
        <v>2503</v>
      </c>
      <c r="AI35" s="1970" t="s">
        <v>2503</v>
      </c>
      <c r="AJ35" s="1970" t="s">
        <v>2503</v>
      </c>
      <c r="AK35" s="1971"/>
      <c r="AL35" s="1953"/>
      <c r="AM35" s="1972"/>
      <c r="AN35" s="1973"/>
      <c r="AO35" s="4192"/>
      <c r="AQ35" s="1893"/>
      <c r="AR35" s="1893"/>
    </row>
    <row r="36" spans="1:44" ht="13.5" customHeight="1">
      <c r="A36" s="4184"/>
      <c r="B36" s="4186"/>
      <c r="C36" s="4189"/>
      <c r="D36" s="1974" t="s">
        <v>2488</v>
      </c>
      <c r="E36" s="1946"/>
      <c r="F36" s="1947"/>
      <c r="G36" s="1948"/>
      <c r="H36" s="1948" t="s">
        <v>2522</v>
      </c>
      <c r="I36" s="1948" t="s">
        <v>2522</v>
      </c>
      <c r="J36" s="1948" t="s">
        <v>2522</v>
      </c>
      <c r="K36" s="1948" t="s">
        <v>2522</v>
      </c>
      <c r="L36" s="1948" t="s">
        <v>2522</v>
      </c>
      <c r="M36" s="1948" t="s">
        <v>2522</v>
      </c>
      <c r="N36" s="1948" t="s">
        <v>2522</v>
      </c>
      <c r="O36" s="1948" t="s">
        <v>2522</v>
      </c>
      <c r="P36" s="1948" t="s">
        <v>2522</v>
      </c>
      <c r="Q36" s="1948" t="s">
        <v>2522</v>
      </c>
      <c r="R36" s="1948" t="s">
        <v>2522</v>
      </c>
      <c r="S36" s="1948" t="s">
        <v>2522</v>
      </c>
      <c r="T36" s="1948" t="s">
        <v>2522</v>
      </c>
      <c r="U36" s="1948" t="s">
        <v>2522</v>
      </c>
      <c r="V36" s="1948" t="s">
        <v>2522</v>
      </c>
      <c r="W36" s="1948" t="s">
        <v>2522</v>
      </c>
      <c r="X36" s="1948" t="s">
        <v>2522</v>
      </c>
      <c r="Y36" s="1948" t="s">
        <v>2522</v>
      </c>
      <c r="Z36" s="1948" t="s">
        <v>2522</v>
      </c>
      <c r="AA36" s="1948" t="s">
        <v>2522</v>
      </c>
      <c r="AB36" s="1948" t="s">
        <v>2522</v>
      </c>
      <c r="AC36" s="1948" t="s">
        <v>2516</v>
      </c>
      <c r="AD36" s="1948"/>
      <c r="AE36" s="1948"/>
      <c r="AF36" s="1948"/>
      <c r="AG36" s="1948" t="s">
        <v>1199</v>
      </c>
      <c r="AH36" s="1949" t="s">
        <v>1199</v>
      </c>
      <c r="AI36" s="1949" t="s">
        <v>1199</v>
      </c>
      <c r="AJ36" s="1957"/>
      <c r="AK36" s="1950">
        <f>IF(D36="","",COUNT($F$26:$AJ$26)-AL36)</f>
        <v>7</v>
      </c>
      <c r="AL36" s="1951">
        <f>IF(D36="","",AQ36+AR36)</f>
        <v>21</v>
      </c>
      <c r="AM36" s="1951">
        <f t="shared" ref="AM36:AM39" si="17">IF(D36="","",COUNTIF(F36:AJ36,"休"))</f>
        <v>3</v>
      </c>
      <c r="AN36" s="1952">
        <f t="shared" ref="AN36:AN39" si="18">IF(D36="","",IFERROR(ROUND(AM36/AK36,3),""))</f>
        <v>0.42899999999999999</v>
      </c>
      <c r="AO36" s="4192"/>
      <c r="AQ36" s="1953">
        <f>+COUNTIF(F36:AI36,"－")</f>
        <v>21</v>
      </c>
      <c r="AR36" s="1953">
        <f>+COUNTIF(F36:AI36,"外")</f>
        <v>0</v>
      </c>
    </row>
    <row r="37" spans="1:44" ht="13.5" customHeight="1">
      <c r="B37" s="4186"/>
      <c r="C37" s="4189"/>
      <c r="D37" s="1954" t="s">
        <v>2489</v>
      </c>
      <c r="E37" s="1975"/>
      <c r="F37" s="1955"/>
      <c r="G37" s="1956"/>
      <c r="H37" s="1956" t="s">
        <v>2522</v>
      </c>
      <c r="I37" s="1956" t="s">
        <v>2522</v>
      </c>
      <c r="J37" s="1956" t="s">
        <v>2522</v>
      </c>
      <c r="K37" s="1956" t="s">
        <v>2522</v>
      </c>
      <c r="L37" s="1956" t="s">
        <v>2522</v>
      </c>
      <c r="M37" s="1956" t="s">
        <v>2522</v>
      </c>
      <c r="N37" s="1956" t="s">
        <v>2522</v>
      </c>
      <c r="O37" s="1956" t="s">
        <v>2522</v>
      </c>
      <c r="P37" s="1956" t="s">
        <v>2522</v>
      </c>
      <c r="Q37" s="1956" t="s">
        <v>2522</v>
      </c>
      <c r="R37" s="1956" t="s">
        <v>2522</v>
      </c>
      <c r="S37" s="1956" t="s">
        <v>2522</v>
      </c>
      <c r="T37" s="1956" t="s">
        <v>2522</v>
      </c>
      <c r="U37" s="1956" t="s">
        <v>2522</v>
      </c>
      <c r="V37" s="1956" t="s">
        <v>2522</v>
      </c>
      <c r="W37" s="1956" t="s">
        <v>2522</v>
      </c>
      <c r="X37" s="1956" t="s">
        <v>2522</v>
      </c>
      <c r="Y37" s="1956" t="s">
        <v>2522</v>
      </c>
      <c r="Z37" s="1956" t="s">
        <v>2522</v>
      </c>
      <c r="AA37" s="1956" t="s">
        <v>2522</v>
      </c>
      <c r="AB37" s="1956" t="s">
        <v>2522</v>
      </c>
      <c r="AC37" s="1956" t="s">
        <v>2522</v>
      </c>
      <c r="AD37" s="1956" t="s">
        <v>2522</v>
      </c>
      <c r="AE37" s="1956" t="s">
        <v>2522</v>
      </c>
      <c r="AF37" s="1956" t="s">
        <v>2516</v>
      </c>
      <c r="AG37" s="1956"/>
      <c r="AH37" s="1957"/>
      <c r="AI37" s="1957"/>
      <c r="AJ37" s="1957"/>
      <c r="AK37" s="1950">
        <f>IF(D37="","",COUNT($F$26:$AJ$26)-AL37)</f>
        <v>4</v>
      </c>
      <c r="AL37" s="1958">
        <f t="shared" ref="AL37:AL39" si="19">IF(D37="","",AQ37+AR37)</f>
        <v>24</v>
      </c>
      <c r="AM37" s="1958">
        <f t="shared" si="17"/>
        <v>0</v>
      </c>
      <c r="AN37" s="1959">
        <f t="shared" si="18"/>
        <v>0</v>
      </c>
      <c r="AO37" s="4192"/>
      <c r="AQ37" s="1953">
        <f>+COUNTIF(F37:AI37,"－")</f>
        <v>24</v>
      </c>
      <c r="AR37" s="1953">
        <f>+COUNTIF(F37:AI37,"外")</f>
        <v>0</v>
      </c>
    </row>
    <row r="38" spans="1:44">
      <c r="B38" s="4186"/>
      <c r="C38" s="4189"/>
      <c r="E38" s="1975"/>
      <c r="F38" s="1955"/>
      <c r="G38" s="1956"/>
      <c r="H38" s="1956"/>
      <c r="I38" s="1956"/>
      <c r="J38" s="1956"/>
      <c r="K38" s="1956"/>
      <c r="L38" s="1956"/>
      <c r="M38" s="1956"/>
      <c r="N38" s="1956"/>
      <c r="O38" s="1956"/>
      <c r="P38" s="1956"/>
      <c r="Q38" s="1956"/>
      <c r="R38" s="1956"/>
      <c r="S38" s="1956"/>
      <c r="T38" s="1956"/>
      <c r="U38" s="1956"/>
      <c r="V38" s="1956"/>
      <c r="W38" s="1956"/>
      <c r="X38" s="1956"/>
      <c r="Y38" s="1956"/>
      <c r="Z38" s="1956"/>
      <c r="AA38" s="1956"/>
      <c r="AB38" s="1956"/>
      <c r="AC38" s="1956"/>
      <c r="AD38" s="1956"/>
      <c r="AE38" s="1956"/>
      <c r="AF38" s="1956"/>
      <c r="AG38" s="1957"/>
      <c r="AH38" s="1957"/>
      <c r="AI38" s="1957"/>
      <c r="AJ38" s="1956"/>
      <c r="AK38" s="1950" t="str">
        <f t="shared" ref="AK38:AK39" si="20">IF(D38="","",COUNT($F$26:$AJ$26)-AL38)</f>
        <v/>
      </c>
      <c r="AL38" s="1958" t="str">
        <f t="shared" si="19"/>
        <v/>
      </c>
      <c r="AM38" s="1958" t="str">
        <f t="shared" si="17"/>
        <v/>
      </c>
      <c r="AN38" s="1959" t="str">
        <f t="shared" si="18"/>
        <v/>
      </c>
      <c r="AO38" s="4192"/>
      <c r="AQ38" s="1953">
        <f>+COUNTIF(F38:AJ38,"－")</f>
        <v>0</v>
      </c>
      <c r="AR38" s="1953">
        <f>+COUNTIF(F38:AJ38,"外")</f>
        <v>0</v>
      </c>
    </row>
    <row r="39" spans="1:44">
      <c r="B39" s="4186"/>
      <c r="C39" s="4190"/>
      <c r="D39" s="1976"/>
      <c r="E39" s="1977"/>
      <c r="F39" s="1955"/>
      <c r="G39" s="1978"/>
      <c r="H39" s="1978"/>
      <c r="I39" s="1978"/>
      <c r="J39" s="1978"/>
      <c r="K39" s="1978"/>
      <c r="L39" s="1978"/>
      <c r="M39" s="1978"/>
      <c r="N39" s="1978"/>
      <c r="O39" s="1978"/>
      <c r="P39" s="1978"/>
      <c r="Q39" s="1978"/>
      <c r="R39" s="1978"/>
      <c r="S39" s="1978"/>
      <c r="T39" s="1978"/>
      <c r="U39" s="1978"/>
      <c r="V39" s="1978"/>
      <c r="W39" s="1978"/>
      <c r="X39" s="1978"/>
      <c r="Y39" s="1978"/>
      <c r="Z39" s="1978"/>
      <c r="AA39" s="1978"/>
      <c r="AB39" s="1978"/>
      <c r="AC39" s="1978"/>
      <c r="AD39" s="1978"/>
      <c r="AE39" s="1978"/>
      <c r="AF39" s="1978"/>
      <c r="AG39" s="1949"/>
      <c r="AH39" s="1949"/>
      <c r="AI39" s="1949"/>
      <c r="AJ39" s="1967"/>
      <c r="AK39" s="1950" t="str">
        <f t="shared" si="20"/>
        <v/>
      </c>
      <c r="AL39" s="1951" t="str">
        <f t="shared" si="19"/>
        <v/>
      </c>
      <c r="AM39" s="1958" t="str">
        <f t="shared" si="17"/>
        <v/>
      </c>
      <c r="AN39" s="1959" t="str">
        <f t="shared" si="18"/>
        <v/>
      </c>
      <c r="AO39" s="4192"/>
      <c r="AQ39" s="1953">
        <f>+COUNTIF(F39:AJ39,"－")</f>
        <v>0</v>
      </c>
      <c r="AR39" s="1953">
        <f>+COUNTIF(F39:AJ39,"外")</f>
        <v>0</v>
      </c>
    </row>
    <row r="40" spans="1:44" ht="23.25" customHeight="1">
      <c r="A40" s="4183"/>
      <c r="B40" s="4186"/>
      <c r="C40" s="4188" t="s">
        <v>2495</v>
      </c>
      <c r="D40" s="1939" t="s">
        <v>2472</v>
      </c>
      <c r="E40" s="1979" t="s">
        <v>2458</v>
      </c>
      <c r="F40" s="1941"/>
      <c r="G40" s="1942"/>
      <c r="H40" s="1942" t="s">
        <v>2503</v>
      </c>
      <c r="I40" s="1942" t="s">
        <v>2503</v>
      </c>
      <c r="J40" s="1942" t="s">
        <v>2503</v>
      </c>
      <c r="K40" s="1942" t="s">
        <v>2503</v>
      </c>
      <c r="L40" s="1942" t="s">
        <v>2503</v>
      </c>
      <c r="M40" s="1942" t="s">
        <v>2503</v>
      </c>
      <c r="N40" s="1942" t="s">
        <v>2503</v>
      </c>
      <c r="O40" s="1942" t="s">
        <v>2503</v>
      </c>
      <c r="P40" s="1942" t="s">
        <v>2503</v>
      </c>
      <c r="Q40" s="1942" t="s">
        <v>2503</v>
      </c>
      <c r="R40" s="1942" t="s">
        <v>2503</v>
      </c>
      <c r="S40" s="1942" t="s">
        <v>2503</v>
      </c>
      <c r="T40" s="1942" t="s">
        <v>2503</v>
      </c>
      <c r="U40" s="1942" t="s">
        <v>2503</v>
      </c>
      <c r="V40" s="1942" t="s">
        <v>2503</v>
      </c>
      <c r="W40" s="1942" t="s">
        <v>2503</v>
      </c>
      <c r="X40" s="1942" t="s">
        <v>2503</v>
      </c>
      <c r="Y40" s="1942" t="s">
        <v>2503</v>
      </c>
      <c r="Z40" s="1942" t="s">
        <v>2503</v>
      </c>
      <c r="AA40" s="1942" t="s">
        <v>2503</v>
      </c>
      <c r="AB40" s="1942" t="s">
        <v>2503</v>
      </c>
      <c r="AC40" s="1942" t="s">
        <v>2503</v>
      </c>
      <c r="AD40" s="1942" t="s">
        <v>2503</v>
      </c>
      <c r="AE40" s="1942" t="s">
        <v>2503</v>
      </c>
      <c r="AF40" s="1942" t="s">
        <v>2503</v>
      </c>
      <c r="AG40" s="1970" t="s">
        <v>2503</v>
      </c>
      <c r="AH40" s="1970" t="s">
        <v>2503</v>
      </c>
      <c r="AI40" s="1970" t="s">
        <v>2503</v>
      </c>
      <c r="AJ40" s="1970" t="s">
        <v>2503</v>
      </c>
      <c r="AK40" s="1971"/>
      <c r="AL40" s="1953"/>
      <c r="AM40" s="1980"/>
      <c r="AN40" s="1973"/>
      <c r="AO40" s="4192"/>
      <c r="AQ40" s="1893"/>
      <c r="AR40" s="1893"/>
    </row>
    <row r="41" spans="1:44" ht="13.5" customHeight="1">
      <c r="A41" s="4184"/>
      <c r="B41" s="4186"/>
      <c r="C41" s="4189"/>
      <c r="D41" s="1981" t="s">
        <v>2489</v>
      </c>
      <c r="E41" s="1946"/>
      <c r="F41" s="1947"/>
      <c r="G41" s="1948"/>
      <c r="H41" s="1948" t="s">
        <v>2522</v>
      </c>
      <c r="I41" s="1948" t="s">
        <v>2522</v>
      </c>
      <c r="J41" s="1948" t="s">
        <v>2522</v>
      </c>
      <c r="K41" s="1948" t="s">
        <v>2522</v>
      </c>
      <c r="L41" s="1948" t="s">
        <v>2522</v>
      </c>
      <c r="M41" s="1948" t="s">
        <v>2522</v>
      </c>
      <c r="N41" s="1948" t="s">
        <v>2522</v>
      </c>
      <c r="O41" s="1948" t="s">
        <v>2522</v>
      </c>
      <c r="P41" s="1948" t="s">
        <v>2522</v>
      </c>
      <c r="Q41" s="1948" t="s">
        <v>2522</v>
      </c>
      <c r="R41" s="1948" t="s">
        <v>2522</v>
      </c>
      <c r="S41" s="1948" t="s">
        <v>2522</v>
      </c>
      <c r="T41" s="1948" t="s">
        <v>2522</v>
      </c>
      <c r="U41" s="1948" t="s">
        <v>2522</v>
      </c>
      <c r="V41" s="1948" t="s">
        <v>2522</v>
      </c>
      <c r="W41" s="1948" t="s">
        <v>2522</v>
      </c>
      <c r="X41" s="1948" t="s">
        <v>2522</v>
      </c>
      <c r="Y41" s="1948" t="s">
        <v>2522</v>
      </c>
      <c r="Z41" s="1948" t="s">
        <v>2522</v>
      </c>
      <c r="AA41" s="1948" t="s">
        <v>2516</v>
      </c>
      <c r="AB41" s="1948" t="s">
        <v>1199</v>
      </c>
      <c r="AC41" s="1948"/>
      <c r="AD41" s="1948" t="s">
        <v>1199</v>
      </c>
      <c r="AE41" s="1948"/>
      <c r="AF41" s="1948" t="s">
        <v>1199</v>
      </c>
      <c r="AG41" s="1948"/>
      <c r="AH41" s="1982" t="s">
        <v>1199</v>
      </c>
      <c r="AI41" s="1982"/>
      <c r="AJ41" s="1982"/>
      <c r="AK41" s="1950">
        <f>IF(D41="","",COUNT($F$26:$AJ$26)-AL41)</f>
        <v>9</v>
      </c>
      <c r="AL41" s="1951">
        <f>IF(D41="","",AQ41+AR41)</f>
        <v>19</v>
      </c>
      <c r="AM41" s="1951">
        <f t="shared" ref="AM41:AM44" si="21">IF(D41="","",COUNTIF(F41:AJ41,"休"))</f>
        <v>4</v>
      </c>
      <c r="AN41" s="1952">
        <f t="shared" ref="AN41:AN44" si="22">IF(D41="","",IFERROR(ROUND(AM41/AK41,3),""))</f>
        <v>0.44400000000000001</v>
      </c>
      <c r="AO41" s="4192"/>
      <c r="AQ41" s="1953">
        <f>+COUNTIF(F41:AJ41,"－")</f>
        <v>19</v>
      </c>
      <c r="AR41" s="1953">
        <f>+COUNTIF(F41:AJ41,"外")</f>
        <v>0</v>
      </c>
    </row>
    <row r="42" spans="1:44" ht="13.5" customHeight="1">
      <c r="B42" s="4186"/>
      <c r="C42" s="4189"/>
      <c r="E42" s="1975"/>
      <c r="F42" s="1955"/>
      <c r="G42" s="1956"/>
      <c r="H42" s="1956"/>
      <c r="I42" s="1956"/>
      <c r="J42" s="1956"/>
      <c r="K42" s="1956"/>
      <c r="L42" s="1956"/>
      <c r="M42" s="1956"/>
      <c r="N42" s="1956"/>
      <c r="O42" s="1956"/>
      <c r="P42" s="1956"/>
      <c r="Q42" s="1956"/>
      <c r="R42" s="1956"/>
      <c r="S42" s="1956"/>
      <c r="T42" s="1956"/>
      <c r="U42" s="1956"/>
      <c r="V42" s="1956"/>
      <c r="W42" s="1956"/>
      <c r="X42" s="1956"/>
      <c r="Y42" s="1956"/>
      <c r="Z42" s="1956"/>
      <c r="AA42" s="1956"/>
      <c r="AB42" s="1956"/>
      <c r="AC42" s="1956"/>
      <c r="AD42" s="1956"/>
      <c r="AE42" s="1956"/>
      <c r="AF42" s="1956"/>
      <c r="AG42" s="1957"/>
      <c r="AH42" s="1957"/>
      <c r="AI42" s="1957"/>
      <c r="AJ42" s="1957"/>
      <c r="AK42" s="1950" t="str">
        <f>IF(D42="","",COUNT($F$26:$AJ$26)-AL42)</f>
        <v/>
      </c>
      <c r="AL42" s="1958" t="str">
        <f t="shared" ref="AL42:AL44" si="23">IF(D42="","",AQ42+AR42)</f>
        <v/>
      </c>
      <c r="AM42" s="1958" t="str">
        <f t="shared" si="21"/>
        <v/>
      </c>
      <c r="AN42" s="1959" t="str">
        <f t="shared" si="22"/>
        <v/>
      </c>
      <c r="AO42" s="4192"/>
      <c r="AQ42" s="1953">
        <f>+COUNTIF(F42:AJ42,"－")</f>
        <v>0</v>
      </c>
      <c r="AR42" s="1953">
        <f>+COUNTIF(F42:AJ42,"外")</f>
        <v>0</v>
      </c>
    </row>
    <row r="43" spans="1:44">
      <c r="B43" s="4186"/>
      <c r="C43" s="4189"/>
      <c r="D43" s="1983"/>
      <c r="E43" s="1975"/>
      <c r="F43" s="1955"/>
      <c r="G43" s="1956"/>
      <c r="H43" s="1956"/>
      <c r="I43" s="1956"/>
      <c r="J43" s="1956"/>
      <c r="K43" s="1956"/>
      <c r="L43" s="1956"/>
      <c r="M43" s="1956"/>
      <c r="N43" s="1956"/>
      <c r="O43" s="1956"/>
      <c r="P43" s="1956"/>
      <c r="Q43" s="1956"/>
      <c r="R43" s="1956"/>
      <c r="S43" s="1956"/>
      <c r="T43" s="1956"/>
      <c r="U43" s="1956"/>
      <c r="V43" s="1956"/>
      <c r="W43" s="1956"/>
      <c r="X43" s="1956"/>
      <c r="Y43" s="1956"/>
      <c r="Z43" s="1956"/>
      <c r="AA43" s="1956"/>
      <c r="AB43" s="1956"/>
      <c r="AC43" s="1956"/>
      <c r="AD43" s="1956"/>
      <c r="AE43" s="1956"/>
      <c r="AF43" s="1956"/>
      <c r="AG43" s="1957"/>
      <c r="AH43" s="1957"/>
      <c r="AI43" s="1957"/>
      <c r="AJ43" s="1957"/>
      <c r="AK43" s="1950" t="str">
        <f t="shared" ref="AK43:AK44" si="24">IF(D43="","",COUNT($F$26:$AJ$26)-AL43)</f>
        <v/>
      </c>
      <c r="AL43" s="1958" t="str">
        <f t="shared" si="23"/>
        <v/>
      </c>
      <c r="AM43" s="1958" t="str">
        <f t="shared" si="21"/>
        <v/>
      </c>
      <c r="AN43" s="1959" t="str">
        <f t="shared" si="22"/>
        <v/>
      </c>
      <c r="AO43" s="4192"/>
      <c r="AQ43" s="1953">
        <f>+COUNTIF(F43:AJ43,"－")</f>
        <v>0</v>
      </c>
      <c r="AR43" s="1953">
        <f>+COUNTIF(F43:AJ43,"外")</f>
        <v>0</v>
      </c>
    </row>
    <row r="44" spans="1:44" ht="13.8" thickBot="1">
      <c r="B44" s="4187"/>
      <c r="C44" s="4190"/>
      <c r="D44" s="1976"/>
      <c r="E44" s="1977"/>
      <c r="F44" s="1984"/>
      <c r="G44" s="1965"/>
      <c r="H44" s="1965"/>
      <c r="I44" s="1965"/>
      <c r="J44" s="1965"/>
      <c r="K44" s="1965"/>
      <c r="L44" s="1965"/>
      <c r="M44" s="1965"/>
      <c r="N44" s="1965"/>
      <c r="O44" s="1965"/>
      <c r="P44" s="1965"/>
      <c r="Q44" s="1965"/>
      <c r="R44" s="1965"/>
      <c r="S44" s="1965"/>
      <c r="T44" s="1965"/>
      <c r="U44" s="1965"/>
      <c r="V44" s="1965"/>
      <c r="W44" s="1965"/>
      <c r="X44" s="1965"/>
      <c r="Y44" s="1965"/>
      <c r="Z44" s="1965"/>
      <c r="AA44" s="1965"/>
      <c r="AB44" s="1965"/>
      <c r="AC44" s="1965"/>
      <c r="AD44" s="1965"/>
      <c r="AE44" s="1965"/>
      <c r="AF44" s="1965"/>
      <c r="AG44" s="1985"/>
      <c r="AH44" s="1985"/>
      <c r="AI44" s="1985"/>
      <c r="AJ44" s="1985"/>
      <c r="AK44" s="1986" t="str">
        <f t="shared" si="24"/>
        <v/>
      </c>
      <c r="AL44" s="1968" t="str">
        <f t="shared" si="23"/>
        <v/>
      </c>
      <c r="AM44" s="1987" t="str">
        <f t="shared" si="21"/>
        <v/>
      </c>
      <c r="AN44" s="1959" t="str">
        <f t="shared" si="22"/>
        <v/>
      </c>
      <c r="AO44" s="4193"/>
      <c r="AQ44" s="1953">
        <f>+COUNTIF(F44:AJ44,"－")</f>
        <v>0</v>
      </c>
      <c r="AR44" s="1953">
        <f>+COUNTIF(F44:AJ44,"外")</f>
        <v>0</v>
      </c>
    </row>
    <row r="45" spans="1:44" ht="13.8" thickBot="1">
      <c r="B45" s="1988"/>
      <c r="C45" s="1989"/>
      <c r="D45" s="1983"/>
      <c r="E45" s="1854"/>
      <c r="F45" s="1949"/>
      <c r="G45" s="1949"/>
      <c r="H45" s="1949"/>
      <c r="I45" s="1949"/>
      <c r="J45" s="1949"/>
      <c r="K45" s="1949"/>
      <c r="L45" s="1949"/>
      <c r="M45" s="1949"/>
      <c r="N45" s="1949"/>
      <c r="O45" s="1949"/>
      <c r="P45" s="1949"/>
      <c r="Q45" s="1949"/>
      <c r="R45" s="1949"/>
      <c r="S45" s="1949"/>
      <c r="T45" s="1949"/>
      <c r="U45" s="1949"/>
      <c r="V45" s="1949"/>
      <c r="W45" s="1949"/>
      <c r="X45" s="1949"/>
      <c r="Y45" s="1949"/>
      <c r="Z45" s="1949"/>
      <c r="AA45" s="1949"/>
      <c r="AB45" s="1949"/>
      <c r="AC45" s="1949"/>
      <c r="AD45" s="1949"/>
      <c r="AE45" s="1949"/>
      <c r="AF45" s="1949"/>
      <c r="AG45" s="1949"/>
      <c r="AH45" s="1949"/>
      <c r="AI45" s="1949"/>
      <c r="AJ45" s="1949"/>
      <c r="AK45" s="1990"/>
      <c r="AL45" s="1991"/>
      <c r="AN45" s="1992" t="s">
        <v>2459</v>
      </c>
      <c r="AO45" s="1993" t="str">
        <f>IF(AO29&gt;=0.285,"OK","NG")</f>
        <v>OK</v>
      </c>
      <c r="AQ45" s="1991"/>
      <c r="AR45" s="1991"/>
    </row>
    <row r="46" spans="1:44">
      <c r="F46" s="1883"/>
      <c r="G46" s="1883"/>
      <c r="H46" s="1883"/>
      <c r="I46" s="1883"/>
      <c r="J46" s="1883"/>
      <c r="K46" s="1883"/>
      <c r="L46" s="1883"/>
      <c r="M46" s="1883"/>
      <c r="N46" s="1883"/>
      <c r="O46" s="1883"/>
      <c r="P46" s="1883"/>
      <c r="Q46" s="1883"/>
      <c r="R46" s="1883"/>
      <c r="S46" s="1883"/>
      <c r="T46" s="1883"/>
      <c r="U46" s="1883"/>
      <c r="V46" s="1883"/>
      <c r="W46" s="1883"/>
      <c r="X46" s="1883"/>
      <c r="Y46" s="1883"/>
      <c r="Z46" s="1883"/>
      <c r="AA46" s="1883"/>
      <c r="AB46" s="1883"/>
      <c r="AC46" s="1883"/>
      <c r="AD46" s="1883"/>
      <c r="AE46" s="1883"/>
      <c r="AF46" s="1883"/>
      <c r="AG46" s="1883"/>
      <c r="AH46" s="1883"/>
      <c r="AI46" s="1883"/>
      <c r="AJ46" s="1883"/>
    </row>
    <row r="47" spans="1:44" hidden="1">
      <c r="F47" s="1836">
        <f>YEAR(F50)</f>
        <v>2024</v>
      </c>
      <c r="G47" s="1836">
        <f>MONTH(F50)</f>
        <v>7</v>
      </c>
    </row>
    <row r="48" spans="1:44" ht="13.5" customHeight="1">
      <c r="B48" s="4194"/>
      <c r="C48" s="4195"/>
      <c r="D48" s="4196"/>
      <c r="E48" s="1840" t="s">
        <v>2454</v>
      </c>
      <c r="F48" s="4126">
        <f>F50</f>
        <v>45474</v>
      </c>
      <c r="G48" s="4088"/>
      <c r="H48" s="4088"/>
      <c r="I48" s="4088"/>
      <c r="J48" s="4088"/>
      <c r="K48" s="4088"/>
      <c r="L48" s="4088"/>
      <c r="M48" s="4088"/>
      <c r="N48" s="4088"/>
      <c r="O48" s="4088"/>
      <c r="P48" s="4088"/>
      <c r="Q48" s="4088"/>
      <c r="R48" s="4088"/>
      <c r="S48" s="4088"/>
      <c r="T48" s="4088"/>
      <c r="U48" s="4088"/>
      <c r="V48" s="4088"/>
      <c r="W48" s="4088"/>
      <c r="X48" s="4088"/>
      <c r="Y48" s="4088"/>
      <c r="Z48" s="4088"/>
      <c r="AA48" s="4088"/>
      <c r="AB48" s="4088"/>
      <c r="AC48" s="4088"/>
      <c r="AD48" s="4088"/>
      <c r="AE48" s="4088"/>
      <c r="AF48" s="4088"/>
      <c r="AG48" s="4088"/>
      <c r="AH48" s="4088"/>
      <c r="AI48" s="4088"/>
      <c r="AJ48" s="4088"/>
      <c r="AK48" s="4155" t="s">
        <v>2496</v>
      </c>
      <c r="AL48" s="4202" t="s">
        <v>2497</v>
      </c>
      <c r="AM48" s="4155" t="s">
        <v>2474</v>
      </c>
      <c r="AN48" s="4157" t="s">
        <v>2498</v>
      </c>
      <c r="AO48" s="4155" t="s">
        <v>2499</v>
      </c>
      <c r="AQ48" s="4181" t="s">
        <v>2500</v>
      </c>
      <c r="AR48" s="4181" t="s">
        <v>2501</v>
      </c>
    </row>
    <row r="49" spans="2:44" ht="13.5" hidden="1" customHeight="1">
      <c r="B49" s="4197"/>
      <c r="C49" s="4198"/>
      <c r="D49" s="4199"/>
      <c r="E49" s="1884"/>
      <c r="F49" s="1862">
        <f>DATE($F47,$G47,1)</f>
        <v>45474</v>
      </c>
      <c r="G49" s="1862">
        <f>F49+1</f>
        <v>45475</v>
      </c>
      <c r="H49" s="1862">
        <f t="shared" ref="H49:AJ49" si="25">G49+1</f>
        <v>45476</v>
      </c>
      <c r="I49" s="1862">
        <f t="shared" si="25"/>
        <v>45477</v>
      </c>
      <c r="J49" s="1862">
        <f t="shared" si="25"/>
        <v>45478</v>
      </c>
      <c r="K49" s="1862">
        <f t="shared" si="25"/>
        <v>45479</v>
      </c>
      <c r="L49" s="1862">
        <f t="shared" si="25"/>
        <v>45480</v>
      </c>
      <c r="M49" s="1862">
        <f t="shared" si="25"/>
        <v>45481</v>
      </c>
      <c r="N49" s="1862">
        <f t="shared" si="25"/>
        <v>45482</v>
      </c>
      <c r="O49" s="1862">
        <f t="shared" si="25"/>
        <v>45483</v>
      </c>
      <c r="P49" s="1862">
        <f t="shared" si="25"/>
        <v>45484</v>
      </c>
      <c r="Q49" s="1862">
        <f t="shared" si="25"/>
        <v>45485</v>
      </c>
      <c r="R49" s="1862">
        <f t="shared" si="25"/>
        <v>45486</v>
      </c>
      <c r="S49" s="1862">
        <f t="shared" si="25"/>
        <v>45487</v>
      </c>
      <c r="T49" s="1862">
        <f t="shared" si="25"/>
        <v>45488</v>
      </c>
      <c r="U49" s="1862">
        <f t="shared" si="25"/>
        <v>45489</v>
      </c>
      <c r="V49" s="1862">
        <f t="shared" si="25"/>
        <v>45490</v>
      </c>
      <c r="W49" s="1862">
        <f t="shared" si="25"/>
        <v>45491</v>
      </c>
      <c r="X49" s="1862">
        <f t="shared" si="25"/>
        <v>45492</v>
      </c>
      <c r="Y49" s="1862">
        <f t="shared" si="25"/>
        <v>45493</v>
      </c>
      <c r="Z49" s="1862">
        <f t="shared" si="25"/>
        <v>45494</v>
      </c>
      <c r="AA49" s="1862">
        <f t="shared" si="25"/>
        <v>45495</v>
      </c>
      <c r="AB49" s="1862">
        <f t="shared" si="25"/>
        <v>45496</v>
      </c>
      <c r="AC49" s="1862">
        <f t="shared" si="25"/>
        <v>45497</v>
      </c>
      <c r="AD49" s="1862">
        <f t="shared" si="25"/>
        <v>45498</v>
      </c>
      <c r="AE49" s="1862">
        <f t="shared" si="25"/>
        <v>45499</v>
      </c>
      <c r="AF49" s="1862">
        <f t="shared" si="25"/>
        <v>45500</v>
      </c>
      <c r="AG49" s="1862">
        <f t="shared" si="25"/>
        <v>45501</v>
      </c>
      <c r="AH49" s="1862">
        <f t="shared" si="25"/>
        <v>45502</v>
      </c>
      <c r="AI49" s="1862">
        <f t="shared" si="25"/>
        <v>45503</v>
      </c>
      <c r="AJ49" s="1862">
        <f t="shared" si="25"/>
        <v>45504</v>
      </c>
      <c r="AK49" s="4155"/>
      <c r="AL49" s="4202"/>
      <c r="AM49" s="4155"/>
      <c r="AN49" s="4157"/>
      <c r="AO49" s="4155"/>
      <c r="AQ49" s="4181"/>
      <c r="AR49" s="4181"/>
    </row>
    <row r="50" spans="2:44">
      <c r="B50" s="4197"/>
      <c r="C50" s="4198"/>
      <c r="D50" s="4199"/>
      <c r="E50" s="1887" t="s">
        <v>2455</v>
      </c>
      <c r="F50" s="1888">
        <f>IF(EDATE(F25,1)&gt;$F$7,"",EDATE(F25,1))</f>
        <v>45474</v>
      </c>
      <c r="G50" s="1862">
        <f t="shared" ref="G50:AJ50" si="26">IF(G49&gt;$F$7,"",IF(F50=EOMONTH(DATE($F47,$G47,1),0),"",IF(F50="","",F50+1)))</f>
        <v>45475</v>
      </c>
      <c r="H50" s="1862">
        <f t="shared" si="26"/>
        <v>45476</v>
      </c>
      <c r="I50" s="1862">
        <f t="shared" si="26"/>
        <v>45477</v>
      </c>
      <c r="J50" s="1862">
        <f t="shared" si="26"/>
        <v>45478</v>
      </c>
      <c r="K50" s="1862">
        <f t="shared" si="26"/>
        <v>45479</v>
      </c>
      <c r="L50" s="1862">
        <f t="shared" si="26"/>
        <v>45480</v>
      </c>
      <c r="M50" s="1862">
        <f t="shared" si="26"/>
        <v>45481</v>
      </c>
      <c r="N50" s="1862">
        <f t="shared" si="26"/>
        <v>45482</v>
      </c>
      <c r="O50" s="1862">
        <f t="shared" si="26"/>
        <v>45483</v>
      </c>
      <c r="P50" s="1862">
        <f t="shared" si="26"/>
        <v>45484</v>
      </c>
      <c r="Q50" s="1862">
        <f t="shared" si="26"/>
        <v>45485</v>
      </c>
      <c r="R50" s="1862">
        <f t="shared" si="26"/>
        <v>45486</v>
      </c>
      <c r="S50" s="1862">
        <f t="shared" si="26"/>
        <v>45487</v>
      </c>
      <c r="T50" s="1862">
        <f t="shared" si="26"/>
        <v>45488</v>
      </c>
      <c r="U50" s="1862">
        <f t="shared" si="26"/>
        <v>45489</v>
      </c>
      <c r="V50" s="1862">
        <f t="shared" si="26"/>
        <v>45490</v>
      </c>
      <c r="W50" s="1862">
        <f t="shared" si="26"/>
        <v>45491</v>
      </c>
      <c r="X50" s="1862">
        <f t="shared" si="26"/>
        <v>45492</v>
      </c>
      <c r="Y50" s="1862">
        <f t="shared" si="26"/>
        <v>45493</v>
      </c>
      <c r="Z50" s="1862">
        <f t="shared" si="26"/>
        <v>45494</v>
      </c>
      <c r="AA50" s="1862">
        <f t="shared" si="26"/>
        <v>45495</v>
      </c>
      <c r="AB50" s="1862">
        <f t="shared" si="26"/>
        <v>45496</v>
      </c>
      <c r="AC50" s="1862">
        <f t="shared" si="26"/>
        <v>45497</v>
      </c>
      <c r="AD50" s="1862">
        <f t="shared" si="26"/>
        <v>45498</v>
      </c>
      <c r="AE50" s="1862">
        <f t="shared" si="26"/>
        <v>45499</v>
      </c>
      <c r="AF50" s="1862">
        <f t="shared" si="26"/>
        <v>45500</v>
      </c>
      <c r="AG50" s="1862">
        <f t="shared" si="26"/>
        <v>45501</v>
      </c>
      <c r="AH50" s="1862">
        <f t="shared" si="26"/>
        <v>45502</v>
      </c>
      <c r="AI50" s="1862">
        <f t="shared" si="26"/>
        <v>45503</v>
      </c>
      <c r="AJ50" s="1862">
        <f t="shared" si="26"/>
        <v>45504</v>
      </c>
      <c r="AK50" s="4155"/>
      <c r="AL50" s="4202"/>
      <c r="AM50" s="4155"/>
      <c r="AN50" s="4157"/>
      <c r="AO50" s="4155"/>
      <c r="AQ50" s="4181"/>
      <c r="AR50" s="4181"/>
    </row>
    <row r="51" spans="2:44" s="1866" customFormat="1">
      <c r="B51" s="4200"/>
      <c r="C51" s="4099"/>
      <c r="D51" s="4201"/>
      <c r="E51" s="1889" t="s">
        <v>1184</v>
      </c>
      <c r="F51" s="1865" t="str">
        <f>IFERROR(TEXT(WEEKDAY(+F50),"aaa"),"")</f>
        <v>月</v>
      </c>
      <c r="G51" s="1865" t="str">
        <f t="shared" ref="G51:AJ51" si="27">IFERROR(TEXT(WEEKDAY(+G50),"aaa"),"")</f>
        <v>火</v>
      </c>
      <c r="H51" s="1865" t="str">
        <f t="shared" si="27"/>
        <v>水</v>
      </c>
      <c r="I51" s="1865" t="str">
        <f t="shared" si="27"/>
        <v>木</v>
      </c>
      <c r="J51" s="1865" t="str">
        <f t="shared" si="27"/>
        <v>金</v>
      </c>
      <c r="K51" s="1865" t="str">
        <f t="shared" si="27"/>
        <v>土</v>
      </c>
      <c r="L51" s="1865" t="str">
        <f t="shared" si="27"/>
        <v>日</v>
      </c>
      <c r="M51" s="1865" t="str">
        <f t="shared" si="27"/>
        <v>月</v>
      </c>
      <c r="N51" s="1865" t="str">
        <f t="shared" si="27"/>
        <v>火</v>
      </c>
      <c r="O51" s="1865" t="str">
        <f t="shared" si="27"/>
        <v>水</v>
      </c>
      <c r="P51" s="1865" t="str">
        <f t="shared" si="27"/>
        <v>木</v>
      </c>
      <c r="Q51" s="1865" t="str">
        <f t="shared" si="27"/>
        <v>金</v>
      </c>
      <c r="R51" s="1865" t="str">
        <f t="shared" si="27"/>
        <v>土</v>
      </c>
      <c r="S51" s="1865" t="str">
        <f t="shared" si="27"/>
        <v>日</v>
      </c>
      <c r="T51" s="1865" t="str">
        <f t="shared" si="27"/>
        <v>月</v>
      </c>
      <c r="U51" s="1865" t="str">
        <f t="shared" si="27"/>
        <v>火</v>
      </c>
      <c r="V51" s="1865" t="str">
        <f t="shared" si="27"/>
        <v>水</v>
      </c>
      <c r="W51" s="1865" t="str">
        <f t="shared" si="27"/>
        <v>木</v>
      </c>
      <c r="X51" s="1865" t="str">
        <f t="shared" si="27"/>
        <v>金</v>
      </c>
      <c r="Y51" s="1865" t="str">
        <f t="shared" si="27"/>
        <v>土</v>
      </c>
      <c r="Z51" s="1865" t="str">
        <f t="shared" si="27"/>
        <v>日</v>
      </c>
      <c r="AA51" s="1865" t="str">
        <f t="shared" si="27"/>
        <v>月</v>
      </c>
      <c r="AB51" s="1865" t="str">
        <f t="shared" si="27"/>
        <v>火</v>
      </c>
      <c r="AC51" s="1865" t="str">
        <f t="shared" si="27"/>
        <v>水</v>
      </c>
      <c r="AD51" s="1865" t="str">
        <f>IFERROR(TEXT(WEEKDAY(+AD50),"aaa"),"")</f>
        <v>木</v>
      </c>
      <c r="AE51" s="1865" t="str">
        <f t="shared" si="27"/>
        <v>金</v>
      </c>
      <c r="AF51" s="1865" t="str">
        <f t="shared" si="27"/>
        <v>土</v>
      </c>
      <c r="AG51" s="1865" t="str">
        <f t="shared" si="27"/>
        <v>日</v>
      </c>
      <c r="AH51" s="1865" t="str">
        <f t="shared" si="27"/>
        <v>月</v>
      </c>
      <c r="AI51" s="1865" t="str">
        <f t="shared" si="27"/>
        <v>火</v>
      </c>
      <c r="AJ51" s="1865" t="str">
        <f t="shared" si="27"/>
        <v>水</v>
      </c>
      <c r="AK51" s="4155"/>
      <c r="AL51" s="4202"/>
      <c r="AM51" s="4155"/>
      <c r="AN51" s="4157"/>
      <c r="AO51" s="4155"/>
      <c r="AP51" s="1838"/>
      <c r="AQ51" s="4181"/>
      <c r="AR51" s="4181"/>
    </row>
    <row r="52" spans="2:44" s="1866" customFormat="1" ht="21" customHeight="1">
      <c r="B52" s="1994" t="s">
        <v>2502</v>
      </c>
      <c r="C52" s="1995" t="s">
        <v>2471</v>
      </c>
      <c r="D52" s="1939" t="s">
        <v>2472</v>
      </c>
      <c r="E52" s="1940" t="s">
        <v>2458</v>
      </c>
      <c r="F52" s="1941" t="s">
        <v>2503</v>
      </c>
      <c r="G52" s="1942"/>
      <c r="H52" s="1942" t="s">
        <v>2503</v>
      </c>
      <c r="I52" s="1942" t="s">
        <v>2503</v>
      </c>
      <c r="J52" s="1942" t="s">
        <v>2503</v>
      </c>
      <c r="K52" s="1942" t="s">
        <v>2503</v>
      </c>
      <c r="L52" s="1942" t="s">
        <v>2503</v>
      </c>
      <c r="M52" s="1942" t="s">
        <v>2503</v>
      </c>
      <c r="N52" s="1942" t="s">
        <v>2503</v>
      </c>
      <c r="O52" s="1942" t="s">
        <v>2503</v>
      </c>
      <c r="P52" s="1942" t="s">
        <v>2503</v>
      </c>
      <c r="Q52" s="1942" t="s">
        <v>2503</v>
      </c>
      <c r="R52" s="1942" t="s">
        <v>2503</v>
      </c>
      <c r="S52" s="1942" t="s">
        <v>2503</v>
      </c>
      <c r="T52" s="1942" t="s">
        <v>2503</v>
      </c>
      <c r="U52" s="1942" t="s">
        <v>2503</v>
      </c>
      <c r="V52" s="1942"/>
      <c r="W52" s="1942"/>
      <c r="X52" s="1942"/>
      <c r="Y52" s="1942" t="s">
        <v>2503</v>
      </c>
      <c r="Z52" s="1942" t="s">
        <v>2503</v>
      </c>
      <c r="AA52" s="1942" t="s">
        <v>2503</v>
      </c>
      <c r="AB52" s="1942" t="s">
        <v>2503</v>
      </c>
      <c r="AC52" s="1942" t="s">
        <v>2503</v>
      </c>
      <c r="AD52" s="1942" t="s">
        <v>2503</v>
      </c>
      <c r="AE52" s="1942" t="s">
        <v>2503</v>
      </c>
      <c r="AF52" s="1942" t="s">
        <v>2503</v>
      </c>
      <c r="AG52" s="1970"/>
      <c r="AH52" s="1970"/>
      <c r="AI52" s="1970"/>
      <c r="AJ52" s="1970"/>
      <c r="AK52" s="1943" t="s">
        <v>2481</v>
      </c>
      <c r="AL52" s="1943" t="s">
        <v>2482</v>
      </c>
      <c r="AM52" s="1943" t="s">
        <v>2483</v>
      </c>
      <c r="AN52" s="1944" t="s">
        <v>2484</v>
      </c>
      <c r="AO52" s="1943" t="s">
        <v>2485</v>
      </c>
      <c r="AP52" s="1838"/>
      <c r="AQ52" s="4182"/>
      <c r="AR52" s="4182"/>
    </row>
    <row r="53" spans="2:44" s="1866" customFormat="1" ht="13.5" customHeight="1">
      <c r="B53" s="4185" t="s">
        <v>2486</v>
      </c>
      <c r="C53" s="4188" t="s">
        <v>2487</v>
      </c>
      <c r="D53" s="1945" t="s">
        <v>2488</v>
      </c>
      <c r="E53" s="1946"/>
      <c r="F53" s="1996"/>
      <c r="G53" s="1997"/>
      <c r="H53" s="1982"/>
      <c r="I53" s="1948"/>
      <c r="J53" s="1948"/>
      <c r="K53" s="1948" t="s">
        <v>1199</v>
      </c>
      <c r="L53" s="1948" t="s">
        <v>1199</v>
      </c>
      <c r="M53" s="1948"/>
      <c r="N53" s="1948"/>
      <c r="O53" s="1948"/>
      <c r="P53" s="1948"/>
      <c r="Q53" s="1948"/>
      <c r="R53" s="1948" t="s">
        <v>1199</v>
      </c>
      <c r="S53" s="1948" t="s">
        <v>1199</v>
      </c>
      <c r="T53" s="1948"/>
      <c r="U53" s="1948"/>
      <c r="V53" s="1948"/>
      <c r="W53" s="1948"/>
      <c r="X53" s="1948"/>
      <c r="Y53" s="1948" t="s">
        <v>1199</v>
      </c>
      <c r="Z53" s="1948" t="s">
        <v>1199</v>
      </c>
      <c r="AA53" s="1948"/>
      <c r="AB53" s="1948"/>
      <c r="AC53" s="1948"/>
      <c r="AD53" s="1948"/>
      <c r="AE53" s="1948"/>
      <c r="AF53" s="1948" t="s">
        <v>1199</v>
      </c>
      <c r="AG53" s="1948" t="s">
        <v>1199</v>
      </c>
      <c r="AH53" s="1948"/>
      <c r="AI53" s="1949"/>
      <c r="AJ53" s="1949"/>
      <c r="AK53" s="1950">
        <f>IF(D53="","",COUNT($F$50:$AJ$50)-AL53)</f>
        <v>31</v>
      </c>
      <c r="AL53" s="1951">
        <f>IF(D53="","",AQ53+AR53)</f>
        <v>0</v>
      </c>
      <c r="AM53" s="1951">
        <f>IF(D53="","",COUNTIF(F53:AJ53,"休"))</f>
        <v>8</v>
      </c>
      <c r="AN53" s="1952">
        <f>IF(D53="","",IFERROR(ROUND(AM53/AK53,3),""))</f>
        <v>0.25800000000000001</v>
      </c>
      <c r="AO53" s="4191">
        <f>ROUND(AVERAGE(AN53:AN68),3)</f>
        <v>0.312</v>
      </c>
      <c r="AP53" s="1838"/>
      <c r="AQ53" s="1953">
        <f>+COUNTIF(F53:AJ53,"－")</f>
        <v>0</v>
      </c>
      <c r="AR53" s="1953">
        <f t="shared" ref="AR53:AR58" si="28">+COUNTIF(H53:AJ53,"外")</f>
        <v>0</v>
      </c>
    </row>
    <row r="54" spans="2:44" s="1866" customFormat="1" ht="13.5" customHeight="1">
      <c r="B54" s="4186"/>
      <c r="C54" s="4189"/>
      <c r="D54" s="1954" t="s">
        <v>2489</v>
      </c>
      <c r="E54" s="1946"/>
      <c r="F54" s="1998"/>
      <c r="G54" s="1999"/>
      <c r="H54" s="1957"/>
      <c r="I54" s="1956" t="s">
        <v>1199</v>
      </c>
      <c r="J54" s="1956" t="s">
        <v>1199</v>
      </c>
      <c r="K54" s="1956"/>
      <c r="L54" s="1956"/>
      <c r="M54" s="1956"/>
      <c r="N54" s="1956"/>
      <c r="O54" s="1956"/>
      <c r="P54" s="1956" t="s">
        <v>1199</v>
      </c>
      <c r="Q54" s="1956" t="s">
        <v>1199</v>
      </c>
      <c r="R54" s="1956"/>
      <c r="S54" s="1956"/>
      <c r="T54" s="1956"/>
      <c r="U54" s="1956"/>
      <c r="V54" s="1956"/>
      <c r="W54" s="1956" t="s">
        <v>1199</v>
      </c>
      <c r="X54" s="1956" t="s">
        <v>1199</v>
      </c>
      <c r="Y54" s="1956"/>
      <c r="Z54" s="1956"/>
      <c r="AA54" s="1956"/>
      <c r="AB54" s="1956"/>
      <c r="AC54" s="1956"/>
      <c r="AD54" s="1956" t="s">
        <v>1199</v>
      </c>
      <c r="AE54" s="1956" t="s">
        <v>1199</v>
      </c>
      <c r="AF54" s="1956"/>
      <c r="AG54" s="1956"/>
      <c r="AH54" s="1956"/>
      <c r="AI54" s="1957"/>
      <c r="AJ54" s="1957"/>
      <c r="AK54" s="1950">
        <f t="shared" ref="AK54:AK58" si="29">IF(D54="","",COUNT($F$50:$AJ$50)-AL54)</f>
        <v>31</v>
      </c>
      <c r="AL54" s="1951">
        <f t="shared" ref="AL54:AL58" si="30">IF(D54="","",AQ54+AR54)</f>
        <v>0</v>
      </c>
      <c r="AM54" s="1951">
        <f t="shared" ref="AM54:AM58" si="31">IF(D54="","",COUNTIF(F54:AJ54,"休"))</f>
        <v>8</v>
      </c>
      <c r="AN54" s="1952">
        <f t="shared" ref="AN54:AN58" si="32">IF(D54="","",IFERROR(ROUND(AM54/AK54,3),""))</f>
        <v>0.25800000000000001</v>
      </c>
      <c r="AO54" s="4192"/>
      <c r="AP54" s="1838"/>
      <c r="AQ54" s="1953">
        <f>+COUNTIF(F54:AJ54,"－")</f>
        <v>0</v>
      </c>
      <c r="AR54" s="1953">
        <f t="shared" si="28"/>
        <v>0</v>
      </c>
    </row>
    <row r="55" spans="2:44" s="1866" customFormat="1">
      <c r="B55" s="4186"/>
      <c r="C55" s="4189"/>
      <c r="D55" s="1960" t="s">
        <v>2490</v>
      </c>
      <c r="E55" s="1946"/>
      <c r="F55" s="1998"/>
      <c r="G55" s="1956" t="s">
        <v>1199</v>
      </c>
      <c r="H55" s="2000"/>
      <c r="I55" s="1956"/>
      <c r="J55" s="1956" t="s">
        <v>1199</v>
      </c>
      <c r="K55" s="1956"/>
      <c r="L55" s="1956"/>
      <c r="M55" s="1956" t="s">
        <v>1199</v>
      </c>
      <c r="N55" s="1956" t="s">
        <v>1199</v>
      </c>
      <c r="O55" s="1956"/>
      <c r="P55" s="1956"/>
      <c r="Q55" s="1956" t="s">
        <v>1199</v>
      </c>
      <c r="R55" s="1956"/>
      <c r="S55" s="1956"/>
      <c r="T55" s="1956"/>
      <c r="U55" s="1956" t="s">
        <v>1199</v>
      </c>
      <c r="V55" s="1956"/>
      <c r="W55" s="1956"/>
      <c r="X55" s="1956" t="s">
        <v>1199</v>
      </c>
      <c r="Y55" s="1956"/>
      <c r="Z55" s="1956"/>
      <c r="AA55" s="1956" t="s">
        <v>1199</v>
      </c>
      <c r="AB55" s="1956" t="s">
        <v>1199</v>
      </c>
      <c r="AC55" s="1956"/>
      <c r="AD55" s="1956"/>
      <c r="AE55" s="1956" t="s">
        <v>1199</v>
      </c>
      <c r="AF55" s="1956"/>
      <c r="AG55" s="1956"/>
      <c r="AH55" s="1956"/>
      <c r="AI55" s="1956" t="s">
        <v>1199</v>
      </c>
      <c r="AJ55" s="1957"/>
      <c r="AK55" s="1950">
        <f t="shared" si="29"/>
        <v>31</v>
      </c>
      <c r="AL55" s="1951">
        <f t="shared" si="30"/>
        <v>0</v>
      </c>
      <c r="AM55" s="1951">
        <f t="shared" si="31"/>
        <v>11</v>
      </c>
      <c r="AN55" s="1952">
        <f t="shared" si="32"/>
        <v>0.35499999999999998</v>
      </c>
      <c r="AO55" s="4192"/>
      <c r="AP55" s="1838"/>
      <c r="AQ55" s="1953">
        <f t="shared" ref="AQ55:AQ58" si="33">+COUNTIF(F55:AJ55,"－")</f>
        <v>0</v>
      </c>
      <c r="AR55" s="1953">
        <f t="shared" si="28"/>
        <v>0</v>
      </c>
    </row>
    <row r="56" spans="2:44" s="1866" customFormat="1">
      <c r="B56" s="4186"/>
      <c r="C56" s="4189"/>
      <c r="D56" s="1960" t="s">
        <v>2491</v>
      </c>
      <c r="E56" s="1961"/>
      <c r="F56" s="1998"/>
      <c r="G56" s="1999"/>
      <c r="H56" s="2000" t="s">
        <v>1199</v>
      </c>
      <c r="I56" s="1956"/>
      <c r="J56" s="1956"/>
      <c r="K56" s="1956"/>
      <c r="L56" s="1956" t="s">
        <v>1199</v>
      </c>
      <c r="M56" s="1956"/>
      <c r="N56" s="1956"/>
      <c r="O56" s="1956" t="s">
        <v>1199</v>
      </c>
      <c r="P56" s="1956"/>
      <c r="Q56" s="1956"/>
      <c r="R56" s="1956"/>
      <c r="S56" s="1956" t="s">
        <v>1199</v>
      </c>
      <c r="T56" s="1956"/>
      <c r="U56" s="1956"/>
      <c r="V56" s="1956" t="s">
        <v>1199</v>
      </c>
      <c r="W56" s="1956"/>
      <c r="X56" s="1956"/>
      <c r="Y56" s="1956"/>
      <c r="Z56" s="1956" t="s">
        <v>1199</v>
      </c>
      <c r="AA56" s="1956"/>
      <c r="AB56" s="1956"/>
      <c r="AC56" s="1956" t="s">
        <v>1199</v>
      </c>
      <c r="AD56" s="1956"/>
      <c r="AE56" s="1956"/>
      <c r="AF56" s="1956"/>
      <c r="AG56" s="1956" t="s">
        <v>1199</v>
      </c>
      <c r="AH56" s="1956"/>
      <c r="AI56" s="1957"/>
      <c r="AJ56" s="1956" t="s">
        <v>1199</v>
      </c>
      <c r="AK56" s="1950">
        <f t="shared" si="29"/>
        <v>31</v>
      </c>
      <c r="AL56" s="1951">
        <f t="shared" si="30"/>
        <v>0</v>
      </c>
      <c r="AM56" s="1951">
        <f t="shared" si="31"/>
        <v>9</v>
      </c>
      <c r="AN56" s="1952">
        <f t="shared" si="32"/>
        <v>0.28999999999999998</v>
      </c>
      <c r="AO56" s="4192"/>
      <c r="AP56" s="1838"/>
      <c r="AQ56" s="1953">
        <f t="shared" si="33"/>
        <v>0</v>
      </c>
      <c r="AR56" s="1953">
        <f t="shared" si="28"/>
        <v>0</v>
      </c>
    </row>
    <row r="57" spans="2:44" s="1866" customFormat="1">
      <c r="B57" s="4186"/>
      <c r="C57" s="4189"/>
      <c r="D57" s="1960" t="s">
        <v>2492</v>
      </c>
      <c r="E57" s="1946"/>
      <c r="F57" s="1998" t="s">
        <v>2522</v>
      </c>
      <c r="G57" s="1999" t="s">
        <v>2522</v>
      </c>
      <c r="H57" s="1957" t="s">
        <v>2522</v>
      </c>
      <c r="I57" s="1956" t="s">
        <v>2522</v>
      </c>
      <c r="J57" s="1956" t="s">
        <v>2516</v>
      </c>
      <c r="K57" s="1956"/>
      <c r="L57" s="1956"/>
      <c r="M57" s="1956" t="s">
        <v>1199</v>
      </c>
      <c r="N57" s="1956"/>
      <c r="O57" s="1956"/>
      <c r="P57" s="1956" t="s">
        <v>1199</v>
      </c>
      <c r="Q57" s="1956"/>
      <c r="R57" s="1956"/>
      <c r="S57" s="1956"/>
      <c r="T57" s="1956" t="s">
        <v>1199</v>
      </c>
      <c r="U57" s="1956"/>
      <c r="V57" s="1956"/>
      <c r="W57" s="1956" t="s">
        <v>1199</v>
      </c>
      <c r="X57" s="1956"/>
      <c r="Y57" s="1956"/>
      <c r="Z57" s="1956"/>
      <c r="AA57" s="1956" t="s">
        <v>1199</v>
      </c>
      <c r="AB57" s="1956"/>
      <c r="AC57" s="1956"/>
      <c r="AD57" s="1956" t="s">
        <v>1199</v>
      </c>
      <c r="AE57" s="1956"/>
      <c r="AF57" s="1956"/>
      <c r="AG57" s="1956"/>
      <c r="AH57" s="1956" t="s">
        <v>1199</v>
      </c>
      <c r="AI57" s="1957"/>
      <c r="AJ57" s="1957"/>
      <c r="AK57" s="1950">
        <f t="shared" si="29"/>
        <v>27</v>
      </c>
      <c r="AL57" s="1951">
        <f t="shared" si="30"/>
        <v>4</v>
      </c>
      <c r="AM57" s="1951">
        <f t="shared" si="31"/>
        <v>7</v>
      </c>
      <c r="AN57" s="1952">
        <f t="shared" si="32"/>
        <v>0.25900000000000001</v>
      </c>
      <c r="AO57" s="4192"/>
      <c r="AP57" s="1838"/>
      <c r="AQ57" s="1953">
        <f t="shared" si="33"/>
        <v>4</v>
      </c>
      <c r="AR57" s="1953">
        <f t="shared" si="28"/>
        <v>0</v>
      </c>
    </row>
    <row r="58" spans="2:44" s="1866" customFormat="1">
      <c r="B58" s="4187"/>
      <c r="C58" s="4190"/>
      <c r="D58" s="1962">
        <f>E$29</f>
        <v>0</v>
      </c>
      <c r="E58" s="1963"/>
      <c r="F58" s="1984"/>
      <c r="G58" s="2001"/>
      <c r="H58" s="1985"/>
      <c r="I58" s="1966"/>
      <c r="J58" s="1966"/>
      <c r="K58" s="1966"/>
      <c r="L58" s="1966"/>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7"/>
      <c r="AJ58" s="1967"/>
      <c r="AK58" s="1950">
        <f t="shared" si="29"/>
        <v>31</v>
      </c>
      <c r="AL58" s="1951">
        <f t="shared" si="30"/>
        <v>0</v>
      </c>
      <c r="AM58" s="1968">
        <f t="shared" si="31"/>
        <v>0</v>
      </c>
      <c r="AN58" s="1952">
        <f t="shared" si="32"/>
        <v>0</v>
      </c>
      <c r="AO58" s="4192"/>
      <c r="AP58" s="1838"/>
      <c r="AQ58" s="1953">
        <f t="shared" si="33"/>
        <v>0</v>
      </c>
      <c r="AR58" s="1953">
        <f t="shared" si="28"/>
        <v>0</v>
      </c>
    </row>
    <row r="59" spans="2:44" s="1866" customFormat="1" ht="14.4">
      <c r="B59" s="4185" t="s">
        <v>2493</v>
      </c>
      <c r="C59" s="4188" t="s">
        <v>2494</v>
      </c>
      <c r="D59" s="1939" t="s">
        <v>2472</v>
      </c>
      <c r="E59" s="2002" t="s">
        <v>2458</v>
      </c>
      <c r="F59" s="1941" t="s">
        <v>2503</v>
      </c>
      <c r="G59" s="1970" t="s">
        <v>2503</v>
      </c>
      <c r="H59" s="1942"/>
      <c r="I59" s="1942"/>
      <c r="J59" s="1942"/>
      <c r="K59" s="1942"/>
      <c r="L59" s="1942"/>
      <c r="M59" s="1942"/>
      <c r="N59" s="1942"/>
      <c r="O59" s="1942"/>
      <c r="P59" s="1942"/>
      <c r="Q59" s="1942"/>
      <c r="R59" s="1942"/>
      <c r="S59" s="1942"/>
      <c r="T59" s="1942"/>
      <c r="U59" s="1942"/>
      <c r="V59" s="1942"/>
      <c r="W59" s="1942"/>
      <c r="X59" s="1942"/>
      <c r="Y59" s="1942"/>
      <c r="Z59" s="1942"/>
      <c r="AA59" s="1942"/>
      <c r="AB59" s="1942"/>
      <c r="AC59" s="1942"/>
      <c r="AD59" s="1942"/>
      <c r="AE59" s="1942" t="s">
        <v>2503</v>
      </c>
      <c r="AF59" s="1942" t="s">
        <v>2503</v>
      </c>
      <c r="AG59" s="1970"/>
      <c r="AH59" s="1970"/>
      <c r="AI59" s="1970"/>
      <c r="AJ59" s="1970"/>
      <c r="AK59" s="1971"/>
      <c r="AL59" s="1953"/>
      <c r="AM59" s="1972"/>
      <c r="AN59" s="1973"/>
      <c r="AO59" s="4192"/>
      <c r="AP59" s="1838"/>
      <c r="AQ59" s="1893"/>
      <c r="AR59" s="1893"/>
    </row>
    <row r="60" spans="2:44" s="1866" customFormat="1">
      <c r="B60" s="4186"/>
      <c r="C60" s="4189"/>
      <c r="D60" s="1974" t="s">
        <v>2488</v>
      </c>
      <c r="E60" s="1946"/>
      <c r="F60" s="1996"/>
      <c r="G60" s="2003"/>
      <c r="H60" s="2003"/>
      <c r="I60" s="2003"/>
      <c r="J60" s="2003" t="s">
        <v>1199</v>
      </c>
      <c r="K60" s="2003" t="s">
        <v>1199</v>
      </c>
      <c r="L60" s="2003" t="s">
        <v>1199</v>
      </c>
      <c r="M60" s="2003"/>
      <c r="N60" s="2003"/>
      <c r="O60" s="2003"/>
      <c r="P60" s="2003"/>
      <c r="Q60" s="2003" t="s">
        <v>1199</v>
      </c>
      <c r="R60" s="2003" t="s">
        <v>1199</v>
      </c>
      <c r="S60" s="2003" t="s">
        <v>1199</v>
      </c>
      <c r="T60" s="2003"/>
      <c r="U60" s="2003"/>
      <c r="V60" s="2003"/>
      <c r="W60" s="2003"/>
      <c r="X60" s="2003" t="s">
        <v>1199</v>
      </c>
      <c r="Y60" s="2003" t="s">
        <v>1199</v>
      </c>
      <c r="Z60" s="2003" t="s">
        <v>1199</v>
      </c>
      <c r="AA60" s="2003"/>
      <c r="AB60" s="2003"/>
      <c r="AC60" s="2003"/>
      <c r="AD60" s="2003"/>
      <c r="AE60" s="2003" t="s">
        <v>1199</v>
      </c>
      <c r="AF60" s="2003" t="s">
        <v>1199</v>
      </c>
      <c r="AG60" s="2003" t="s">
        <v>1199</v>
      </c>
      <c r="AH60" s="2003"/>
      <c r="AI60" s="2003"/>
      <c r="AJ60" s="2004"/>
      <c r="AK60" s="1950">
        <f>IF(D60="","",COUNT($F$50:$AJ$50)-AL60)</f>
        <v>31</v>
      </c>
      <c r="AL60" s="1951">
        <f>IF(D60="","",AQ60+AR60)</f>
        <v>0</v>
      </c>
      <c r="AM60" s="1951">
        <f>IF(D60="","",COUNTIF(F60:AJ60,"休"))</f>
        <v>12</v>
      </c>
      <c r="AN60" s="1952">
        <f>IF(D60="","",IFERROR(ROUND(AM60/AK60,3),""))</f>
        <v>0.38700000000000001</v>
      </c>
      <c r="AO60" s="4192"/>
      <c r="AP60" s="1838"/>
      <c r="AQ60" s="1953">
        <f>+COUNTIF(F60:AJ60,"－")</f>
        <v>0</v>
      </c>
      <c r="AR60" s="1953">
        <f>+COUNTIF(F60:AJ60,"外")</f>
        <v>0</v>
      </c>
    </row>
    <row r="61" spans="2:44" s="1866" customFormat="1">
      <c r="B61" s="4186"/>
      <c r="C61" s="4189"/>
      <c r="D61" s="1954" t="s">
        <v>2489</v>
      </c>
      <c r="E61" s="1946"/>
      <c r="F61" s="2005" t="s">
        <v>1199</v>
      </c>
      <c r="G61" s="1966" t="s">
        <v>1199</v>
      </c>
      <c r="H61" s="1966" t="s">
        <v>1199</v>
      </c>
      <c r="I61" s="1966"/>
      <c r="J61" s="1966"/>
      <c r="K61" s="1978"/>
      <c r="L61" s="1978"/>
      <c r="M61" s="1966" t="s">
        <v>1199</v>
      </c>
      <c r="N61" s="1966" t="s">
        <v>1199</v>
      </c>
      <c r="O61" s="1966" t="s">
        <v>1199</v>
      </c>
      <c r="P61" s="1966"/>
      <c r="Q61" s="1978"/>
      <c r="R61" s="1978"/>
      <c r="S61" s="1966"/>
      <c r="T61" s="1966" t="s">
        <v>1199</v>
      </c>
      <c r="U61" s="1966" t="s">
        <v>1199</v>
      </c>
      <c r="V61" s="1966" t="s">
        <v>1199</v>
      </c>
      <c r="W61" s="1966"/>
      <c r="X61" s="1966"/>
      <c r="Y61" s="1978"/>
      <c r="Z61" s="1966"/>
      <c r="AA61" s="1966" t="s">
        <v>1199</v>
      </c>
      <c r="AB61" s="1966" t="s">
        <v>1199</v>
      </c>
      <c r="AC61" s="1966" t="s">
        <v>1199</v>
      </c>
      <c r="AD61" s="1966"/>
      <c r="AE61" s="1966"/>
      <c r="AF61" s="1978"/>
      <c r="AG61" s="1966"/>
      <c r="AH61" s="1966" t="s">
        <v>1199</v>
      </c>
      <c r="AI61" s="1967" t="s">
        <v>1199</v>
      </c>
      <c r="AJ61" s="1967" t="s">
        <v>1199</v>
      </c>
      <c r="AK61" s="1950">
        <f t="shared" ref="AK61:AK63" si="34">IF(D61="","",COUNT($F$50:$AJ$50)-AL61)</f>
        <v>31</v>
      </c>
      <c r="AL61" s="1951">
        <f t="shared" ref="AL61:AL63" si="35">IF(D61="","",AQ61+AR61)</f>
        <v>0</v>
      </c>
      <c r="AM61" s="1951">
        <f t="shared" ref="AM61:AM63" si="36">IF(D61="","",COUNTIF(F61:AJ61,"休"))</f>
        <v>15</v>
      </c>
      <c r="AN61" s="1952">
        <f t="shared" ref="AN61:AN63" si="37">IF(D61="","",IFERROR(ROUND(AM61/AK61,3),""))</f>
        <v>0.48399999999999999</v>
      </c>
      <c r="AO61" s="4192"/>
      <c r="AP61" s="1838"/>
      <c r="AQ61" s="1953">
        <f>+COUNTIF(F61:AJ61,"－")</f>
        <v>0</v>
      </c>
      <c r="AR61" s="1953">
        <f>+COUNTIF(F61:AJ61,"外")</f>
        <v>0</v>
      </c>
    </row>
    <row r="62" spans="2:44" s="1866" customFormat="1">
      <c r="B62" s="4186"/>
      <c r="C62" s="4189"/>
      <c r="D62" s="1838"/>
      <c r="E62" s="1946"/>
      <c r="F62" s="1998"/>
      <c r="G62" s="1956"/>
      <c r="H62" s="1956"/>
      <c r="I62" s="1956"/>
      <c r="J62" s="1956"/>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7"/>
      <c r="AH62" s="1957"/>
      <c r="AI62" s="1957"/>
      <c r="AJ62" s="1957"/>
      <c r="AK62" s="1950" t="str">
        <f t="shared" si="34"/>
        <v/>
      </c>
      <c r="AL62" s="1951" t="str">
        <f t="shared" si="35"/>
        <v/>
      </c>
      <c r="AM62" s="1951" t="str">
        <f t="shared" si="36"/>
        <v/>
      </c>
      <c r="AN62" s="1952" t="str">
        <f t="shared" si="37"/>
        <v/>
      </c>
      <c r="AO62" s="4192"/>
      <c r="AP62" s="1838"/>
      <c r="AQ62" s="1953">
        <f>+COUNTIF(F62:AJ62,"－")</f>
        <v>0</v>
      </c>
      <c r="AR62" s="1953">
        <f>+COUNTIF(F62:AJ62,"外")</f>
        <v>0</v>
      </c>
    </row>
    <row r="63" spans="2:44" s="1866" customFormat="1">
      <c r="B63" s="4186"/>
      <c r="C63" s="4190"/>
      <c r="D63" s="1976"/>
      <c r="E63" s="2006"/>
      <c r="F63" s="2007"/>
      <c r="G63" s="1967"/>
      <c r="H63" s="1978"/>
      <c r="I63" s="1978"/>
      <c r="J63" s="1978"/>
      <c r="K63" s="1978"/>
      <c r="L63" s="1978"/>
      <c r="M63" s="1978"/>
      <c r="N63" s="1978"/>
      <c r="O63" s="1978"/>
      <c r="P63" s="1978"/>
      <c r="Q63" s="1978"/>
      <c r="R63" s="1978"/>
      <c r="S63" s="1978"/>
      <c r="T63" s="1978"/>
      <c r="U63" s="1978"/>
      <c r="V63" s="1978"/>
      <c r="W63" s="1978"/>
      <c r="X63" s="1978"/>
      <c r="Y63" s="1978"/>
      <c r="Z63" s="1978"/>
      <c r="AA63" s="1978"/>
      <c r="AB63" s="1978"/>
      <c r="AC63" s="1978"/>
      <c r="AD63" s="1978"/>
      <c r="AE63" s="1978"/>
      <c r="AF63" s="1978"/>
      <c r="AG63" s="1949"/>
      <c r="AH63" s="1949"/>
      <c r="AI63" s="1949"/>
      <c r="AJ63" s="1949"/>
      <c r="AK63" s="1950" t="str">
        <f t="shared" si="34"/>
        <v/>
      </c>
      <c r="AL63" s="1951" t="str">
        <f t="shared" si="35"/>
        <v/>
      </c>
      <c r="AM63" s="1951" t="str">
        <f t="shared" si="36"/>
        <v/>
      </c>
      <c r="AN63" s="1952" t="str">
        <f t="shared" si="37"/>
        <v/>
      </c>
      <c r="AO63" s="4192"/>
      <c r="AP63" s="1838"/>
      <c r="AQ63" s="1953">
        <f>+COUNTIF(F63:AJ63,"－")</f>
        <v>0</v>
      </c>
      <c r="AR63" s="1953">
        <f>+COUNTIF(F63:AJ63,"外")</f>
        <v>0</v>
      </c>
    </row>
    <row r="64" spans="2:44" s="1866" customFormat="1" ht="14.4">
      <c r="B64" s="4186"/>
      <c r="C64" s="4188" t="s">
        <v>2495</v>
      </c>
      <c r="D64" s="1939" t="s">
        <v>2472</v>
      </c>
      <c r="E64" s="1940" t="s">
        <v>2458</v>
      </c>
      <c r="F64" s="1941" t="s">
        <v>2503</v>
      </c>
      <c r="G64" s="1970" t="s">
        <v>2503</v>
      </c>
      <c r="H64" s="1942" t="s">
        <v>2503</v>
      </c>
      <c r="I64" s="1942" t="s">
        <v>2503</v>
      </c>
      <c r="J64" s="1942" t="s">
        <v>2503</v>
      </c>
      <c r="K64" s="1942" t="s">
        <v>2503</v>
      </c>
      <c r="L64" s="1942" t="s">
        <v>2503</v>
      </c>
      <c r="M64" s="1942" t="s">
        <v>2503</v>
      </c>
      <c r="N64" s="1942" t="s">
        <v>2503</v>
      </c>
      <c r="O64" s="1942" t="s">
        <v>2503</v>
      </c>
      <c r="P64" s="1942" t="s">
        <v>2503</v>
      </c>
      <c r="Q64" s="1942" t="s">
        <v>2503</v>
      </c>
      <c r="R64" s="1942" t="s">
        <v>2503</v>
      </c>
      <c r="S64" s="1942" t="s">
        <v>2503</v>
      </c>
      <c r="T64" s="1942" t="s">
        <v>2503</v>
      </c>
      <c r="U64" s="1942" t="s">
        <v>2503</v>
      </c>
      <c r="V64" s="1942"/>
      <c r="W64" s="1942"/>
      <c r="X64" s="1942"/>
      <c r="Y64" s="1942" t="s">
        <v>2503</v>
      </c>
      <c r="Z64" s="1942" t="s">
        <v>2503</v>
      </c>
      <c r="AA64" s="1942" t="s">
        <v>2503</v>
      </c>
      <c r="AB64" s="1942" t="s">
        <v>2503</v>
      </c>
      <c r="AC64" s="1942" t="s">
        <v>2503</v>
      </c>
      <c r="AD64" s="1942" t="s">
        <v>2503</v>
      </c>
      <c r="AE64" s="1942" t="s">
        <v>2503</v>
      </c>
      <c r="AF64" s="1942" t="s">
        <v>2503</v>
      </c>
      <c r="AG64" s="1970"/>
      <c r="AH64" s="1970"/>
      <c r="AI64" s="1970"/>
      <c r="AJ64" s="1970"/>
      <c r="AK64" s="1971"/>
      <c r="AL64" s="1953"/>
      <c r="AM64" s="1980"/>
      <c r="AN64" s="1973"/>
      <c r="AO64" s="4192"/>
      <c r="AP64" s="1838"/>
      <c r="AQ64" s="1893"/>
      <c r="AR64" s="1893"/>
    </row>
    <row r="65" spans="2:44" s="1866" customFormat="1">
      <c r="B65" s="4186"/>
      <c r="C65" s="4189"/>
      <c r="D65" s="1981" t="s">
        <v>2489</v>
      </c>
      <c r="E65" s="1946"/>
      <c r="F65" s="1996" t="s">
        <v>1199</v>
      </c>
      <c r="G65" s="2003"/>
      <c r="H65" s="1948" t="s">
        <v>1199</v>
      </c>
      <c r="I65" s="1948"/>
      <c r="J65" s="1948" t="s">
        <v>1199</v>
      </c>
      <c r="K65" s="1948"/>
      <c r="L65" s="1948" t="s">
        <v>1199</v>
      </c>
      <c r="M65" s="1948"/>
      <c r="N65" s="1948" t="s">
        <v>1199</v>
      </c>
      <c r="O65" s="1948"/>
      <c r="P65" s="1948" t="s">
        <v>1199</v>
      </c>
      <c r="Q65" s="1948"/>
      <c r="R65" s="1948" t="s">
        <v>1199</v>
      </c>
      <c r="S65" s="1948"/>
      <c r="T65" s="1948" t="s">
        <v>1199</v>
      </c>
      <c r="U65" s="1948"/>
      <c r="V65" s="1948" t="s">
        <v>1199</v>
      </c>
      <c r="W65" s="1948"/>
      <c r="X65" s="1948" t="s">
        <v>1199</v>
      </c>
      <c r="Y65" s="2003"/>
      <c r="Z65" s="2003" t="s">
        <v>1199</v>
      </c>
      <c r="AA65" s="1948"/>
      <c r="AB65" s="1948" t="s">
        <v>1199</v>
      </c>
      <c r="AC65" s="1948"/>
      <c r="AD65" s="1948" t="s">
        <v>1199</v>
      </c>
      <c r="AE65" s="1948"/>
      <c r="AF65" s="1948" t="s">
        <v>1199</v>
      </c>
      <c r="AG65" s="1982"/>
      <c r="AH65" s="1982" t="s">
        <v>1199</v>
      </c>
      <c r="AI65" s="1948"/>
      <c r="AJ65" s="1948" t="s">
        <v>1199</v>
      </c>
      <c r="AK65" s="1950">
        <f>IF(D65="","",COUNT($F$50:$AJ$50)-AL65)</f>
        <v>31</v>
      </c>
      <c r="AL65" s="1951">
        <f>IF(D65="","",AQ65+AR65)</f>
        <v>0</v>
      </c>
      <c r="AM65" s="1951">
        <f>IF(D65="","",COUNTIF(F65:AJ65,"休"))</f>
        <v>16</v>
      </c>
      <c r="AN65" s="1952">
        <f>IF(D65="","",IFERROR(ROUND(AM65/AK65,3),""))</f>
        <v>0.51600000000000001</v>
      </c>
      <c r="AO65" s="4192"/>
      <c r="AP65" s="1838"/>
      <c r="AQ65" s="1953">
        <f>+COUNTIF(F65:AJ65,"－")</f>
        <v>0</v>
      </c>
      <c r="AR65" s="1953">
        <f>+COUNTIF(F65:AJ65,"外")</f>
        <v>0</v>
      </c>
    </row>
    <row r="66" spans="2:44" s="1866" customFormat="1">
      <c r="B66" s="4186"/>
      <c r="C66" s="4189"/>
      <c r="D66" s="1838"/>
      <c r="E66" s="1946"/>
      <c r="F66" s="1998"/>
      <c r="G66" s="1956"/>
      <c r="H66" s="1956"/>
      <c r="I66" s="1956"/>
      <c r="J66" s="1956"/>
      <c r="K66" s="1956"/>
      <c r="L66" s="1956"/>
      <c r="M66" s="1956"/>
      <c r="N66" s="1956"/>
      <c r="O66" s="1956"/>
      <c r="P66" s="1956"/>
      <c r="Q66" s="1956"/>
      <c r="R66" s="1956"/>
      <c r="S66" s="1956"/>
      <c r="T66" s="1956"/>
      <c r="U66" s="1956"/>
      <c r="V66" s="1956"/>
      <c r="W66" s="1956"/>
      <c r="X66" s="1956"/>
      <c r="Y66" s="1956"/>
      <c r="Z66" s="1956"/>
      <c r="AA66" s="1956"/>
      <c r="AB66" s="1956"/>
      <c r="AC66" s="1956"/>
      <c r="AD66" s="1956"/>
      <c r="AE66" s="1956"/>
      <c r="AF66" s="1956"/>
      <c r="AG66" s="1957"/>
      <c r="AH66" s="1957"/>
      <c r="AI66" s="1957"/>
      <c r="AJ66" s="1957"/>
      <c r="AK66" s="1950" t="str">
        <f t="shared" ref="AK66:AK68" si="38">IF(D66="","",COUNT($F$50:$AJ$50)-AL66)</f>
        <v/>
      </c>
      <c r="AL66" s="1951" t="str">
        <f t="shared" ref="AL66:AL68" si="39">IF(D66="","",AQ66+AR66)</f>
        <v/>
      </c>
      <c r="AM66" s="1951" t="str">
        <f t="shared" ref="AM66:AM68" si="40">IF(D66="","",COUNTIF(F66:AJ66,"休"))</f>
        <v/>
      </c>
      <c r="AN66" s="1952" t="str">
        <f t="shared" ref="AN66:AN68" si="41">IF(D66="","",IFERROR(ROUND(AM66/AK66,3),""))</f>
        <v/>
      </c>
      <c r="AO66" s="4192"/>
      <c r="AP66" s="1838"/>
      <c r="AQ66" s="1953">
        <f>+COUNTIF(F66:AJ66,"－")</f>
        <v>0</v>
      </c>
      <c r="AR66" s="1953">
        <f>+COUNTIF(F66:AJ66,"外")</f>
        <v>0</v>
      </c>
    </row>
    <row r="67" spans="2:44" s="1866" customFormat="1">
      <c r="B67" s="4186"/>
      <c r="C67" s="4189"/>
      <c r="D67" s="1983"/>
      <c r="E67" s="1946"/>
      <c r="F67" s="1998"/>
      <c r="G67" s="1956"/>
      <c r="H67" s="1956"/>
      <c r="I67" s="1956"/>
      <c r="J67" s="1956"/>
      <c r="K67" s="1956"/>
      <c r="L67" s="1956"/>
      <c r="M67" s="1956"/>
      <c r="N67" s="1956"/>
      <c r="O67" s="1956"/>
      <c r="P67" s="1956"/>
      <c r="Q67" s="1956"/>
      <c r="R67" s="1956"/>
      <c r="S67" s="1956"/>
      <c r="T67" s="1956"/>
      <c r="U67" s="1956"/>
      <c r="V67" s="1956"/>
      <c r="W67" s="1956"/>
      <c r="X67" s="1956"/>
      <c r="Y67" s="1956"/>
      <c r="Z67" s="1956"/>
      <c r="AA67" s="1956"/>
      <c r="AB67" s="1956"/>
      <c r="AC67" s="1956"/>
      <c r="AD67" s="1956"/>
      <c r="AE67" s="1956"/>
      <c r="AF67" s="1956"/>
      <c r="AG67" s="1957"/>
      <c r="AH67" s="1957"/>
      <c r="AI67" s="1957"/>
      <c r="AJ67" s="1957"/>
      <c r="AK67" s="1950" t="str">
        <f t="shared" si="38"/>
        <v/>
      </c>
      <c r="AL67" s="1951" t="str">
        <f t="shared" si="39"/>
        <v/>
      </c>
      <c r="AM67" s="1951" t="str">
        <f t="shared" si="40"/>
        <v/>
      </c>
      <c r="AN67" s="1952" t="str">
        <f t="shared" si="41"/>
        <v/>
      </c>
      <c r="AO67" s="4192"/>
      <c r="AP67" s="1838"/>
      <c r="AQ67" s="1953">
        <f>+COUNTIF(F67:AJ67,"－")</f>
        <v>0</v>
      </c>
      <c r="AR67" s="1953">
        <f>+COUNTIF(F67:AJ67,"外")</f>
        <v>0</v>
      </c>
    </row>
    <row r="68" spans="2:44" s="1866" customFormat="1" ht="13.8" thickBot="1">
      <c r="B68" s="4187"/>
      <c r="C68" s="4190"/>
      <c r="D68" s="1976"/>
      <c r="E68" s="2006"/>
      <c r="F68" s="1984"/>
      <c r="G68" s="2008"/>
      <c r="H68" s="2008"/>
      <c r="I68" s="1965"/>
      <c r="J68" s="1965"/>
      <c r="K68" s="1965"/>
      <c r="L68" s="1965"/>
      <c r="M68" s="1965"/>
      <c r="N68" s="1965"/>
      <c r="O68" s="1965"/>
      <c r="P68" s="1965"/>
      <c r="Q68" s="1965"/>
      <c r="R68" s="1965"/>
      <c r="S68" s="1965"/>
      <c r="T68" s="1965"/>
      <c r="U68" s="1965"/>
      <c r="V68" s="1965"/>
      <c r="W68" s="1965"/>
      <c r="X68" s="1965"/>
      <c r="Y68" s="1965"/>
      <c r="Z68" s="1965"/>
      <c r="AA68" s="1965"/>
      <c r="AB68" s="1965"/>
      <c r="AC68" s="1965"/>
      <c r="AD68" s="1965"/>
      <c r="AE68" s="1965"/>
      <c r="AF68" s="1965"/>
      <c r="AG68" s="1985"/>
      <c r="AH68" s="1985"/>
      <c r="AI68" s="1985"/>
      <c r="AJ68" s="1985"/>
      <c r="AK68" s="1986" t="str">
        <f t="shared" si="38"/>
        <v/>
      </c>
      <c r="AL68" s="1968" t="str">
        <f t="shared" si="39"/>
        <v/>
      </c>
      <c r="AM68" s="1968" t="str">
        <f t="shared" si="40"/>
        <v/>
      </c>
      <c r="AN68" s="1952" t="str">
        <f t="shared" si="41"/>
        <v/>
      </c>
      <c r="AO68" s="4193"/>
      <c r="AP68" s="1838"/>
      <c r="AQ68" s="1953">
        <f>+COUNTIF(F68:AJ68,"－")</f>
        <v>0</v>
      </c>
      <c r="AR68" s="1953">
        <f>+COUNTIF(F68:AJ68,"外")</f>
        <v>0</v>
      </c>
    </row>
    <row r="69" spans="2:44" ht="13.8" thickBot="1">
      <c r="B69" s="1988"/>
      <c r="C69" s="1989"/>
      <c r="D69" s="1983"/>
      <c r="E69" s="1854"/>
      <c r="F69" s="1949"/>
      <c r="G69" s="1949"/>
      <c r="H69" s="1949"/>
      <c r="I69" s="1949"/>
      <c r="J69" s="1949"/>
      <c r="K69" s="1949"/>
      <c r="L69" s="1949"/>
      <c r="M69" s="1949"/>
      <c r="N69" s="1949"/>
      <c r="O69" s="1949"/>
      <c r="P69" s="1949"/>
      <c r="Q69" s="1949"/>
      <c r="R69" s="1949"/>
      <c r="S69" s="1949"/>
      <c r="T69" s="1949"/>
      <c r="U69" s="1949"/>
      <c r="V69" s="1949"/>
      <c r="W69" s="1949"/>
      <c r="X69" s="1949"/>
      <c r="Y69" s="1949"/>
      <c r="Z69" s="1949"/>
      <c r="AA69" s="1949"/>
      <c r="AB69" s="1949"/>
      <c r="AC69" s="1949"/>
      <c r="AD69" s="1949"/>
      <c r="AE69" s="1949"/>
      <c r="AF69" s="1949"/>
      <c r="AG69" s="1949"/>
      <c r="AH69" s="1949"/>
      <c r="AI69" s="1949"/>
      <c r="AJ69" s="1949"/>
      <c r="AK69" s="1990"/>
      <c r="AL69" s="1991"/>
      <c r="AN69" s="1992" t="s">
        <v>2459</v>
      </c>
      <c r="AO69" s="1993" t="str">
        <f>IF(AO53&gt;=0.285,"OK","NG")</f>
        <v>OK</v>
      </c>
      <c r="AQ69" s="1991"/>
      <c r="AR69" s="1991"/>
    </row>
    <row r="70" spans="2:44">
      <c r="F70" s="1883"/>
      <c r="G70" s="1883"/>
      <c r="H70" s="1883"/>
      <c r="I70" s="1883"/>
      <c r="J70" s="1883"/>
      <c r="K70" s="1883"/>
      <c r="L70" s="1883"/>
      <c r="M70" s="1883"/>
      <c r="N70" s="1883"/>
      <c r="O70" s="1883"/>
      <c r="P70" s="1883"/>
      <c r="Q70" s="1883"/>
      <c r="R70" s="1883"/>
      <c r="S70" s="1883"/>
      <c r="T70" s="1883"/>
      <c r="U70" s="1883"/>
      <c r="V70" s="1883"/>
      <c r="W70" s="1883"/>
      <c r="X70" s="1883"/>
      <c r="Y70" s="1883"/>
      <c r="Z70" s="1883"/>
      <c r="AA70" s="1883"/>
      <c r="AB70" s="1883"/>
      <c r="AC70" s="1883"/>
      <c r="AD70" s="1883"/>
      <c r="AE70" s="1883"/>
      <c r="AF70" s="1883"/>
      <c r="AG70" s="1883"/>
      <c r="AH70" s="1883"/>
      <c r="AI70" s="1883"/>
      <c r="AJ70" s="1883"/>
    </row>
    <row r="71" spans="2:44" hidden="1">
      <c r="F71" s="1836">
        <f>YEAR(F74)</f>
        <v>2024</v>
      </c>
      <c r="G71" s="1836">
        <f>MONTH(F74)</f>
        <v>8</v>
      </c>
    </row>
    <row r="72" spans="2:44" ht="13.5" customHeight="1">
      <c r="B72" s="4194"/>
      <c r="C72" s="4195"/>
      <c r="D72" s="4196"/>
      <c r="E72" s="1840" t="s">
        <v>2454</v>
      </c>
      <c r="F72" s="4126">
        <f>F74</f>
        <v>45505</v>
      </c>
      <c r="G72" s="4088"/>
      <c r="H72" s="4088"/>
      <c r="I72" s="4088"/>
      <c r="J72" s="4088"/>
      <c r="K72" s="4088"/>
      <c r="L72" s="4088"/>
      <c r="M72" s="4088"/>
      <c r="N72" s="4088"/>
      <c r="O72" s="4088"/>
      <c r="P72" s="4088"/>
      <c r="Q72" s="4088"/>
      <c r="R72" s="4088"/>
      <c r="S72" s="4088"/>
      <c r="T72" s="4088"/>
      <c r="U72" s="4088"/>
      <c r="V72" s="4088"/>
      <c r="W72" s="4088"/>
      <c r="X72" s="4088"/>
      <c r="Y72" s="4088"/>
      <c r="Z72" s="4088"/>
      <c r="AA72" s="4088"/>
      <c r="AB72" s="4088"/>
      <c r="AC72" s="4088"/>
      <c r="AD72" s="4088"/>
      <c r="AE72" s="4088"/>
      <c r="AF72" s="4088"/>
      <c r="AG72" s="4088"/>
      <c r="AH72" s="4088"/>
      <c r="AI72" s="4088"/>
      <c r="AJ72" s="4088"/>
      <c r="AK72" s="4203" t="s">
        <v>2496</v>
      </c>
      <c r="AL72" s="4206" t="s">
        <v>2497</v>
      </c>
      <c r="AM72" s="4209" t="s">
        <v>2474</v>
      </c>
      <c r="AN72" s="4157" t="s">
        <v>2498</v>
      </c>
      <c r="AO72" s="4155" t="s">
        <v>2499</v>
      </c>
      <c r="AQ72" s="4181" t="s">
        <v>2500</v>
      </c>
      <c r="AR72" s="4181" t="s">
        <v>2501</v>
      </c>
    </row>
    <row r="73" spans="2:44" ht="13.5" hidden="1" customHeight="1">
      <c r="B73" s="4197"/>
      <c r="C73" s="4198"/>
      <c r="D73" s="4199"/>
      <c r="E73" s="1884"/>
      <c r="F73" s="1862">
        <f>DATE($F71,$G71,1)</f>
        <v>45505</v>
      </c>
      <c r="G73" s="1862">
        <f t="shared" ref="G73:AJ73" si="42">F73+1</f>
        <v>45506</v>
      </c>
      <c r="H73" s="1862">
        <f t="shared" si="42"/>
        <v>45507</v>
      </c>
      <c r="I73" s="1862">
        <f t="shared" si="42"/>
        <v>45508</v>
      </c>
      <c r="J73" s="1862">
        <f t="shared" si="42"/>
        <v>45509</v>
      </c>
      <c r="K73" s="1862">
        <f t="shared" si="42"/>
        <v>45510</v>
      </c>
      <c r="L73" s="1862">
        <f t="shared" si="42"/>
        <v>45511</v>
      </c>
      <c r="M73" s="1862">
        <f t="shared" si="42"/>
        <v>45512</v>
      </c>
      <c r="N73" s="1862">
        <f t="shared" si="42"/>
        <v>45513</v>
      </c>
      <c r="O73" s="1862">
        <f t="shared" si="42"/>
        <v>45514</v>
      </c>
      <c r="P73" s="1862">
        <f t="shared" si="42"/>
        <v>45515</v>
      </c>
      <c r="Q73" s="1862">
        <f t="shared" si="42"/>
        <v>45516</v>
      </c>
      <c r="R73" s="1862">
        <f t="shared" si="42"/>
        <v>45517</v>
      </c>
      <c r="S73" s="1862">
        <f t="shared" si="42"/>
        <v>45518</v>
      </c>
      <c r="T73" s="1862">
        <f t="shared" si="42"/>
        <v>45519</v>
      </c>
      <c r="U73" s="1862">
        <f t="shared" si="42"/>
        <v>45520</v>
      </c>
      <c r="V73" s="1862">
        <f t="shared" si="42"/>
        <v>45521</v>
      </c>
      <c r="W73" s="1862">
        <f t="shared" si="42"/>
        <v>45522</v>
      </c>
      <c r="X73" s="1862">
        <f t="shared" si="42"/>
        <v>45523</v>
      </c>
      <c r="Y73" s="1862">
        <f t="shared" si="42"/>
        <v>45524</v>
      </c>
      <c r="Z73" s="1862">
        <f t="shared" si="42"/>
        <v>45525</v>
      </c>
      <c r="AA73" s="1862">
        <f t="shared" si="42"/>
        <v>45526</v>
      </c>
      <c r="AB73" s="1862">
        <f t="shared" si="42"/>
        <v>45527</v>
      </c>
      <c r="AC73" s="1862">
        <f t="shared" si="42"/>
        <v>45528</v>
      </c>
      <c r="AD73" s="1862">
        <f t="shared" si="42"/>
        <v>45529</v>
      </c>
      <c r="AE73" s="1862">
        <f t="shared" si="42"/>
        <v>45530</v>
      </c>
      <c r="AF73" s="1862">
        <f t="shared" si="42"/>
        <v>45531</v>
      </c>
      <c r="AG73" s="1862">
        <f t="shared" si="42"/>
        <v>45532</v>
      </c>
      <c r="AH73" s="1862">
        <f t="shared" si="42"/>
        <v>45533</v>
      </c>
      <c r="AI73" s="1862">
        <f t="shared" si="42"/>
        <v>45534</v>
      </c>
      <c r="AJ73" s="1862">
        <f t="shared" si="42"/>
        <v>45535</v>
      </c>
      <c r="AK73" s="4204"/>
      <c r="AL73" s="4207"/>
      <c r="AM73" s="4210"/>
      <c r="AN73" s="4157"/>
      <c r="AO73" s="4155"/>
      <c r="AQ73" s="4181"/>
      <c r="AR73" s="4181"/>
    </row>
    <row r="74" spans="2:44">
      <c r="B74" s="4197"/>
      <c r="C74" s="4198"/>
      <c r="D74" s="4199"/>
      <c r="E74" s="1887" t="s">
        <v>2455</v>
      </c>
      <c r="F74" s="1888">
        <f>IF(EDATE(F49,1)&gt;$F$7,"",EDATE(F49,1))</f>
        <v>45505</v>
      </c>
      <c r="G74" s="1862">
        <f t="shared" ref="G74:AJ74" si="43">IF(G73&gt;$F$7,"",IF(F74=EOMONTH(DATE($F71,$G71,1),0),"",IF(F74="","",F74+1)))</f>
        <v>45506</v>
      </c>
      <c r="H74" s="1862">
        <f t="shared" si="43"/>
        <v>45507</v>
      </c>
      <c r="I74" s="1862">
        <f t="shared" si="43"/>
        <v>45508</v>
      </c>
      <c r="J74" s="1862">
        <f t="shared" si="43"/>
        <v>45509</v>
      </c>
      <c r="K74" s="1862">
        <f t="shared" si="43"/>
        <v>45510</v>
      </c>
      <c r="L74" s="1862">
        <f t="shared" si="43"/>
        <v>45511</v>
      </c>
      <c r="M74" s="1862">
        <f t="shared" si="43"/>
        <v>45512</v>
      </c>
      <c r="N74" s="1862">
        <f t="shared" si="43"/>
        <v>45513</v>
      </c>
      <c r="O74" s="1862">
        <f t="shared" si="43"/>
        <v>45514</v>
      </c>
      <c r="P74" s="1862">
        <f t="shared" si="43"/>
        <v>45515</v>
      </c>
      <c r="Q74" s="1862">
        <f t="shared" si="43"/>
        <v>45516</v>
      </c>
      <c r="R74" s="1862">
        <f t="shared" si="43"/>
        <v>45517</v>
      </c>
      <c r="S74" s="1862">
        <f t="shared" si="43"/>
        <v>45518</v>
      </c>
      <c r="T74" s="1862">
        <f t="shared" si="43"/>
        <v>45519</v>
      </c>
      <c r="U74" s="1862">
        <f t="shared" si="43"/>
        <v>45520</v>
      </c>
      <c r="V74" s="1862">
        <f t="shared" si="43"/>
        <v>45521</v>
      </c>
      <c r="W74" s="1862">
        <f t="shared" si="43"/>
        <v>45522</v>
      </c>
      <c r="X74" s="1862">
        <f t="shared" si="43"/>
        <v>45523</v>
      </c>
      <c r="Y74" s="1862">
        <f t="shared" si="43"/>
        <v>45524</v>
      </c>
      <c r="Z74" s="1862">
        <f t="shared" si="43"/>
        <v>45525</v>
      </c>
      <c r="AA74" s="1862">
        <f t="shared" si="43"/>
        <v>45526</v>
      </c>
      <c r="AB74" s="1862">
        <f t="shared" si="43"/>
        <v>45527</v>
      </c>
      <c r="AC74" s="1862">
        <f t="shared" si="43"/>
        <v>45528</v>
      </c>
      <c r="AD74" s="1862">
        <f t="shared" si="43"/>
        <v>45529</v>
      </c>
      <c r="AE74" s="1862">
        <f t="shared" si="43"/>
        <v>45530</v>
      </c>
      <c r="AF74" s="1862">
        <f t="shared" si="43"/>
        <v>45531</v>
      </c>
      <c r="AG74" s="1862">
        <f t="shared" si="43"/>
        <v>45532</v>
      </c>
      <c r="AH74" s="1862">
        <f t="shared" si="43"/>
        <v>45533</v>
      </c>
      <c r="AI74" s="1862">
        <f t="shared" si="43"/>
        <v>45534</v>
      </c>
      <c r="AJ74" s="1862">
        <f t="shared" si="43"/>
        <v>45535</v>
      </c>
      <c r="AK74" s="4204"/>
      <c r="AL74" s="4207"/>
      <c r="AM74" s="4210"/>
      <c r="AN74" s="4157"/>
      <c r="AO74" s="4155"/>
      <c r="AQ74" s="4181"/>
      <c r="AR74" s="4181"/>
    </row>
    <row r="75" spans="2:44" s="1866" customFormat="1">
      <c r="B75" s="4200"/>
      <c r="C75" s="4099"/>
      <c r="D75" s="4201"/>
      <c r="E75" s="1889" t="s">
        <v>1184</v>
      </c>
      <c r="F75" s="1865" t="str">
        <f>IFERROR(TEXT(WEEKDAY(+F74),"aaa"),"")</f>
        <v>木</v>
      </c>
      <c r="G75" s="1865" t="str">
        <f t="shared" ref="G75:AJ75" si="44">IFERROR(TEXT(WEEKDAY(+G74),"aaa"),"")</f>
        <v>金</v>
      </c>
      <c r="H75" s="1865" t="str">
        <f t="shared" si="44"/>
        <v>土</v>
      </c>
      <c r="I75" s="1865" t="str">
        <f t="shared" si="44"/>
        <v>日</v>
      </c>
      <c r="J75" s="1865" t="str">
        <f t="shared" si="44"/>
        <v>月</v>
      </c>
      <c r="K75" s="1865" t="str">
        <f t="shared" si="44"/>
        <v>火</v>
      </c>
      <c r="L75" s="1865" t="str">
        <f t="shared" si="44"/>
        <v>水</v>
      </c>
      <c r="M75" s="1865" t="str">
        <f t="shared" si="44"/>
        <v>木</v>
      </c>
      <c r="N75" s="1865" t="str">
        <f t="shared" si="44"/>
        <v>金</v>
      </c>
      <c r="O75" s="1865" t="str">
        <f t="shared" si="44"/>
        <v>土</v>
      </c>
      <c r="P75" s="1865" t="str">
        <f t="shared" si="44"/>
        <v>日</v>
      </c>
      <c r="Q75" s="1865" t="str">
        <f t="shared" si="44"/>
        <v>月</v>
      </c>
      <c r="R75" s="1865" t="str">
        <f t="shared" si="44"/>
        <v>火</v>
      </c>
      <c r="S75" s="1865" t="str">
        <f t="shared" si="44"/>
        <v>水</v>
      </c>
      <c r="T75" s="1865" t="str">
        <f t="shared" si="44"/>
        <v>木</v>
      </c>
      <c r="U75" s="1865" t="str">
        <f t="shared" si="44"/>
        <v>金</v>
      </c>
      <c r="V75" s="1865" t="str">
        <f t="shared" si="44"/>
        <v>土</v>
      </c>
      <c r="W75" s="1865" t="str">
        <f t="shared" si="44"/>
        <v>日</v>
      </c>
      <c r="X75" s="1865" t="str">
        <f t="shared" si="44"/>
        <v>月</v>
      </c>
      <c r="Y75" s="1865" t="str">
        <f t="shared" si="44"/>
        <v>火</v>
      </c>
      <c r="Z75" s="1865" t="str">
        <f t="shared" si="44"/>
        <v>水</v>
      </c>
      <c r="AA75" s="1865" t="str">
        <f t="shared" si="44"/>
        <v>木</v>
      </c>
      <c r="AB75" s="1865" t="str">
        <f t="shared" si="44"/>
        <v>金</v>
      </c>
      <c r="AC75" s="1865" t="str">
        <f t="shared" si="44"/>
        <v>土</v>
      </c>
      <c r="AD75" s="1865" t="str">
        <f t="shared" si="44"/>
        <v>日</v>
      </c>
      <c r="AE75" s="1865" t="str">
        <f t="shared" si="44"/>
        <v>月</v>
      </c>
      <c r="AF75" s="1865" t="str">
        <f t="shared" si="44"/>
        <v>火</v>
      </c>
      <c r="AG75" s="1865" t="str">
        <f t="shared" si="44"/>
        <v>水</v>
      </c>
      <c r="AH75" s="1865" t="str">
        <f t="shared" si="44"/>
        <v>木</v>
      </c>
      <c r="AI75" s="1865" t="str">
        <f t="shared" si="44"/>
        <v>金</v>
      </c>
      <c r="AJ75" s="1865" t="str">
        <f t="shared" si="44"/>
        <v>土</v>
      </c>
      <c r="AK75" s="4204"/>
      <c r="AL75" s="4207"/>
      <c r="AM75" s="4210"/>
      <c r="AN75" s="4157"/>
      <c r="AO75" s="4155"/>
      <c r="AP75" s="1838"/>
      <c r="AQ75" s="4181"/>
      <c r="AR75" s="4181"/>
    </row>
    <row r="76" spans="2:44" s="1866" customFormat="1" ht="21" customHeight="1">
      <c r="B76" s="1994" t="s">
        <v>2502</v>
      </c>
      <c r="C76" s="1995" t="s">
        <v>2471</v>
      </c>
      <c r="D76" s="1939" t="s">
        <v>2472</v>
      </c>
      <c r="E76" s="1940" t="s">
        <v>2458</v>
      </c>
      <c r="F76" s="1941" t="s">
        <v>2503</v>
      </c>
      <c r="G76" s="1942" t="s">
        <v>2503</v>
      </c>
      <c r="H76" s="1942" t="s">
        <v>2503</v>
      </c>
      <c r="I76" s="1942" t="s">
        <v>2503</v>
      </c>
      <c r="J76" s="1942" t="s">
        <v>2503</v>
      </c>
      <c r="K76" s="1942" t="s">
        <v>2503</v>
      </c>
      <c r="L76" s="1942" t="s">
        <v>2503</v>
      </c>
      <c r="M76" s="1942" t="s">
        <v>2503</v>
      </c>
      <c r="N76" s="1942" t="s">
        <v>2503</v>
      </c>
      <c r="O76" s="1942" t="s">
        <v>2503</v>
      </c>
      <c r="P76" s="1942" t="s">
        <v>1198</v>
      </c>
      <c r="Q76" s="1942" t="s">
        <v>1198</v>
      </c>
      <c r="R76" s="1942" t="s">
        <v>1198</v>
      </c>
      <c r="S76" s="1942" t="s">
        <v>1198</v>
      </c>
      <c r="T76" s="1942" t="s">
        <v>1198</v>
      </c>
      <c r="U76" s="1942" t="s">
        <v>1198</v>
      </c>
      <c r="V76" s="1942" t="s">
        <v>2503</v>
      </c>
      <c r="W76" s="1942" t="s">
        <v>2503</v>
      </c>
      <c r="X76" s="1942" t="s">
        <v>2503</v>
      </c>
      <c r="Y76" s="1942" t="s">
        <v>2503</v>
      </c>
      <c r="Z76" s="1942" t="s">
        <v>2503</v>
      </c>
      <c r="AA76" s="1942" t="s">
        <v>2503</v>
      </c>
      <c r="AB76" s="1942"/>
      <c r="AC76" s="1942"/>
      <c r="AD76" s="1942"/>
      <c r="AE76" s="1942"/>
      <c r="AF76" s="1942"/>
      <c r="AG76" s="1970"/>
      <c r="AH76" s="1970"/>
      <c r="AI76" s="1970"/>
      <c r="AJ76" s="1970"/>
      <c r="AK76" s="4205"/>
      <c r="AL76" s="4208"/>
      <c r="AM76" s="4211"/>
      <c r="AN76" s="1944" t="s">
        <v>2484</v>
      </c>
      <c r="AO76" s="1943" t="s">
        <v>2485</v>
      </c>
      <c r="AP76" s="1838"/>
      <c r="AQ76" s="4182"/>
      <c r="AR76" s="4182"/>
    </row>
    <row r="77" spans="2:44" s="1866" customFormat="1" ht="13.5" customHeight="1">
      <c r="B77" s="4185" t="s">
        <v>2486</v>
      </c>
      <c r="C77" s="4188" t="s">
        <v>2487</v>
      </c>
      <c r="D77" s="1945" t="s">
        <v>2488</v>
      </c>
      <c r="E77" s="1946"/>
      <c r="F77" s="1947"/>
      <c r="G77" s="1948"/>
      <c r="H77" s="1948" t="s">
        <v>1199</v>
      </c>
      <c r="I77" s="1948" t="s">
        <v>1199</v>
      </c>
      <c r="J77" s="1948"/>
      <c r="K77" s="1948"/>
      <c r="L77" s="1948"/>
      <c r="M77" s="1948"/>
      <c r="N77" s="1948"/>
      <c r="O77" s="1948" t="s">
        <v>1199</v>
      </c>
      <c r="P77" s="1948" t="s">
        <v>2520</v>
      </c>
      <c r="Q77" s="1948" t="s">
        <v>2520</v>
      </c>
      <c r="R77" s="1948" t="s">
        <v>2520</v>
      </c>
      <c r="S77" s="1948"/>
      <c r="T77" s="1948"/>
      <c r="U77" s="1948"/>
      <c r="V77" s="1948" t="s">
        <v>1199</v>
      </c>
      <c r="W77" s="1948" t="s">
        <v>1199</v>
      </c>
      <c r="X77" s="1948"/>
      <c r="Y77" s="1948"/>
      <c r="Z77" s="1948"/>
      <c r="AA77" s="1948"/>
      <c r="AB77" s="1948"/>
      <c r="AC77" s="1948" t="s">
        <v>1199</v>
      </c>
      <c r="AD77" s="1948" t="s">
        <v>1199</v>
      </c>
      <c r="AE77" s="1948"/>
      <c r="AF77" s="1948"/>
      <c r="AG77" s="2009"/>
      <c r="AH77" s="2009"/>
      <c r="AI77" s="2009"/>
      <c r="AJ77" s="2009" t="s">
        <v>1199</v>
      </c>
      <c r="AK77" s="1950">
        <f>IF(D77="","",COUNT($F$74:$AJ$74)-AL77)</f>
        <v>28</v>
      </c>
      <c r="AL77" s="1951">
        <f>IF(D77="","",AQ77+AR77)</f>
        <v>3</v>
      </c>
      <c r="AM77" s="1951">
        <f>IF(D77="","",COUNTIF(F77:AJ77,"休"))</f>
        <v>8</v>
      </c>
      <c r="AN77" s="1952">
        <f>IF(D77="","",IFERROR(ROUND(AM77/AK77,3),""))</f>
        <v>0.28599999999999998</v>
      </c>
      <c r="AO77" s="4191">
        <f>ROUND(AVERAGE(AN77:AN92),3)</f>
        <v>0.32500000000000001</v>
      </c>
      <c r="AP77" s="1838"/>
      <c r="AQ77" s="1953">
        <f>+COUNTIF(F77:AJ77,"－")</f>
        <v>0</v>
      </c>
      <c r="AR77" s="1953">
        <f>+COUNTIF(F77:AJ77,"外")</f>
        <v>3</v>
      </c>
    </row>
    <row r="78" spans="2:44" s="1866" customFormat="1" ht="13.5" customHeight="1">
      <c r="B78" s="4186"/>
      <c r="C78" s="4189"/>
      <c r="D78" s="1954" t="s">
        <v>2489</v>
      </c>
      <c r="E78" s="1946"/>
      <c r="F78" s="1998" t="s">
        <v>1199</v>
      </c>
      <c r="G78" s="1956" t="s">
        <v>1199</v>
      </c>
      <c r="H78" s="1956"/>
      <c r="I78" s="1956"/>
      <c r="J78" s="1956"/>
      <c r="K78" s="1956"/>
      <c r="L78" s="1956"/>
      <c r="M78" s="1956" t="s">
        <v>1199</v>
      </c>
      <c r="N78" s="1956" t="s">
        <v>1199</v>
      </c>
      <c r="O78" s="1956"/>
      <c r="P78" s="1956" t="s">
        <v>2520</v>
      </c>
      <c r="Q78" s="1956" t="s">
        <v>2520</v>
      </c>
      <c r="R78" s="1956" t="s">
        <v>2520</v>
      </c>
      <c r="S78" s="1956"/>
      <c r="T78" s="1956" t="s">
        <v>1199</v>
      </c>
      <c r="U78" s="1956" t="s">
        <v>1199</v>
      </c>
      <c r="V78" s="1956"/>
      <c r="W78" s="1956"/>
      <c r="X78" s="1956"/>
      <c r="Y78" s="1956"/>
      <c r="Z78" s="1956"/>
      <c r="AA78" s="1956" t="s">
        <v>1199</v>
      </c>
      <c r="AB78" s="1956" t="s">
        <v>1199</v>
      </c>
      <c r="AC78" s="1956"/>
      <c r="AD78" s="1956"/>
      <c r="AE78" s="1956"/>
      <c r="AF78" s="1956"/>
      <c r="AG78" s="1999"/>
      <c r="AH78" s="1956" t="s">
        <v>1199</v>
      </c>
      <c r="AI78" s="1956" t="s">
        <v>1199</v>
      </c>
      <c r="AJ78" s="1999"/>
      <c r="AK78" s="1950">
        <f t="shared" ref="AK78:AK82" si="45">IF(D78="","",COUNT($F$74:$AJ$74)-AL78)</f>
        <v>28</v>
      </c>
      <c r="AL78" s="1951">
        <f t="shared" ref="AL78:AL82" si="46">IF(D78="","",AQ78+AR78)</f>
        <v>3</v>
      </c>
      <c r="AM78" s="1951">
        <f t="shared" ref="AM78:AM82" si="47">IF(D78="","",COUNTIF(F78:AJ78,"休"))</f>
        <v>10</v>
      </c>
      <c r="AN78" s="1952">
        <f t="shared" ref="AN78:AN82" si="48">IF(D78="","",IFERROR(ROUND(AM78/AK78,3),""))</f>
        <v>0.35699999999999998</v>
      </c>
      <c r="AO78" s="4192"/>
      <c r="AP78" s="1838"/>
      <c r="AQ78" s="1953">
        <f>+COUNTIF(F78:AJ78,"－")</f>
        <v>0</v>
      </c>
      <c r="AR78" s="1953">
        <f>+COUNTIF(F78:AJ78,"外")</f>
        <v>3</v>
      </c>
    </row>
    <row r="79" spans="2:44" s="1866" customFormat="1">
      <c r="B79" s="4186"/>
      <c r="C79" s="4189"/>
      <c r="D79" s="1960" t="s">
        <v>2490</v>
      </c>
      <c r="E79" s="1946"/>
      <c r="F79" s="1998"/>
      <c r="G79" s="1956" t="s">
        <v>1199</v>
      </c>
      <c r="H79" s="1956"/>
      <c r="I79" s="1956"/>
      <c r="J79" s="1956" t="s">
        <v>1199</v>
      </c>
      <c r="K79" s="1956" t="s">
        <v>1199</v>
      </c>
      <c r="L79" s="1956"/>
      <c r="M79" s="1956"/>
      <c r="N79" s="1956" t="s">
        <v>1199</v>
      </c>
      <c r="O79" s="1956"/>
      <c r="P79" s="1956" t="s">
        <v>2520</v>
      </c>
      <c r="Q79" s="1956" t="s">
        <v>2520</v>
      </c>
      <c r="R79" s="1956" t="s">
        <v>2520</v>
      </c>
      <c r="S79" s="1956"/>
      <c r="T79" s="1956"/>
      <c r="U79" s="1956" t="s">
        <v>1199</v>
      </c>
      <c r="V79" s="1956"/>
      <c r="W79" s="1956"/>
      <c r="X79" s="1956" t="s">
        <v>1199</v>
      </c>
      <c r="Y79" s="1956" t="s">
        <v>1199</v>
      </c>
      <c r="Z79" s="1956"/>
      <c r="AA79" s="1956"/>
      <c r="AB79" s="1956" t="s">
        <v>1199</v>
      </c>
      <c r="AC79" s="1956"/>
      <c r="AD79" s="1956"/>
      <c r="AE79" s="1956"/>
      <c r="AF79" s="1956" t="s">
        <v>1199</v>
      </c>
      <c r="AG79" s="1999"/>
      <c r="AH79" s="1999"/>
      <c r="AI79" s="1999" t="s">
        <v>1199</v>
      </c>
      <c r="AJ79" s="1999"/>
      <c r="AK79" s="1950">
        <f t="shared" si="45"/>
        <v>28</v>
      </c>
      <c r="AL79" s="1951">
        <f t="shared" si="46"/>
        <v>3</v>
      </c>
      <c r="AM79" s="1951">
        <f t="shared" si="47"/>
        <v>10</v>
      </c>
      <c r="AN79" s="1952">
        <f t="shared" si="48"/>
        <v>0.35699999999999998</v>
      </c>
      <c r="AO79" s="4192"/>
      <c r="AP79" s="1838"/>
      <c r="AQ79" s="1953">
        <f>+COUNTIF(F79:AJ79,"－")</f>
        <v>0</v>
      </c>
      <c r="AR79" s="1953">
        <f t="shared" ref="AR79:AR82" si="49">+COUNTIF(F79:AJ79,"外")</f>
        <v>3</v>
      </c>
    </row>
    <row r="80" spans="2:44" s="1866" customFormat="1">
      <c r="B80" s="4186"/>
      <c r="C80" s="4189"/>
      <c r="D80" s="1960" t="s">
        <v>2491</v>
      </c>
      <c r="E80" s="1961"/>
      <c r="F80" s="1998"/>
      <c r="G80" s="1956"/>
      <c r="H80" s="1956"/>
      <c r="I80" s="1956" t="s">
        <v>1199</v>
      </c>
      <c r="J80" s="1956"/>
      <c r="K80" s="1956"/>
      <c r="L80" s="1956" t="s">
        <v>1199</v>
      </c>
      <c r="M80" s="1956"/>
      <c r="N80" s="1956"/>
      <c r="O80" s="1956"/>
      <c r="P80" s="1956" t="s">
        <v>1199</v>
      </c>
      <c r="Q80" s="1956"/>
      <c r="R80" s="1956"/>
      <c r="S80" s="1956" t="s">
        <v>2520</v>
      </c>
      <c r="T80" s="1956" t="s">
        <v>2520</v>
      </c>
      <c r="U80" s="1956" t="s">
        <v>2520</v>
      </c>
      <c r="V80" s="1956"/>
      <c r="W80" s="1956" t="s">
        <v>1199</v>
      </c>
      <c r="X80" s="1956"/>
      <c r="Y80" s="1956"/>
      <c r="Z80" s="1956" t="s">
        <v>1199</v>
      </c>
      <c r="AA80" s="1956"/>
      <c r="AB80" s="1956"/>
      <c r="AC80" s="1956"/>
      <c r="AD80" s="1956" t="s">
        <v>1199</v>
      </c>
      <c r="AE80" s="1956"/>
      <c r="AF80" s="1956"/>
      <c r="AG80" s="1956" t="s">
        <v>1199</v>
      </c>
      <c r="AH80" s="1999"/>
      <c r="AI80" s="1999" t="s">
        <v>2503</v>
      </c>
      <c r="AJ80" s="1999"/>
      <c r="AK80" s="1950">
        <f t="shared" si="45"/>
        <v>28</v>
      </c>
      <c r="AL80" s="1951">
        <f t="shared" si="46"/>
        <v>3</v>
      </c>
      <c r="AM80" s="1951">
        <f t="shared" si="47"/>
        <v>7</v>
      </c>
      <c r="AN80" s="1952">
        <f t="shared" si="48"/>
        <v>0.25</v>
      </c>
      <c r="AO80" s="4192"/>
      <c r="AP80" s="1838"/>
      <c r="AQ80" s="1953">
        <f>+COUNTIF(F80:AJ80,"－")</f>
        <v>0</v>
      </c>
      <c r="AR80" s="1953">
        <f t="shared" si="49"/>
        <v>3</v>
      </c>
    </row>
    <row r="81" spans="2:44" s="1866" customFormat="1">
      <c r="B81" s="4186"/>
      <c r="C81" s="4189"/>
      <c r="D81" s="1960" t="s">
        <v>2492</v>
      </c>
      <c r="E81" s="1946"/>
      <c r="F81" s="1998" t="s">
        <v>1199</v>
      </c>
      <c r="G81" s="1956"/>
      <c r="H81" s="1956"/>
      <c r="I81" s="1956"/>
      <c r="J81" s="1956" t="s">
        <v>1199</v>
      </c>
      <c r="K81" s="1956"/>
      <c r="L81" s="1956"/>
      <c r="M81" s="1956" t="s">
        <v>1199</v>
      </c>
      <c r="N81" s="1956"/>
      <c r="O81" s="1956"/>
      <c r="P81" s="1956"/>
      <c r="Q81" s="1956" t="s">
        <v>1199</v>
      </c>
      <c r="R81" s="1956"/>
      <c r="S81" s="1956" t="s">
        <v>2520</v>
      </c>
      <c r="T81" s="1956" t="s">
        <v>2520</v>
      </c>
      <c r="U81" s="1956" t="s">
        <v>2520</v>
      </c>
      <c r="V81" s="1956"/>
      <c r="W81" s="1956"/>
      <c r="X81" s="1956" t="s">
        <v>1199</v>
      </c>
      <c r="Y81" s="1956"/>
      <c r="Z81" s="1956"/>
      <c r="AA81" s="1956" t="s">
        <v>1199</v>
      </c>
      <c r="AB81" s="1956"/>
      <c r="AC81" s="1956"/>
      <c r="AD81" s="1956"/>
      <c r="AE81" s="1956" t="s">
        <v>1199</v>
      </c>
      <c r="AF81" s="1956"/>
      <c r="AG81" s="1956"/>
      <c r="AH81" s="1956" t="s">
        <v>1199</v>
      </c>
      <c r="AI81" s="1956"/>
      <c r="AJ81" s="1956"/>
      <c r="AK81" s="1950">
        <f t="shared" si="45"/>
        <v>28</v>
      </c>
      <c r="AL81" s="1951">
        <f>IF(D81="","",AQ81+AR81)</f>
        <v>3</v>
      </c>
      <c r="AM81" s="1951">
        <f t="shared" si="47"/>
        <v>8</v>
      </c>
      <c r="AN81" s="1952">
        <f t="shared" si="48"/>
        <v>0.28599999999999998</v>
      </c>
      <c r="AO81" s="4192"/>
      <c r="AP81" s="1838"/>
      <c r="AQ81" s="1953">
        <f t="shared" ref="AQ81:AQ82" si="50">+COUNTIF(F81:AJ81,"－")</f>
        <v>0</v>
      </c>
      <c r="AR81" s="1953">
        <f t="shared" si="49"/>
        <v>3</v>
      </c>
    </row>
    <row r="82" spans="2:44" s="1866" customFormat="1">
      <c r="B82" s="4187"/>
      <c r="C82" s="4190"/>
      <c r="D82" s="1962">
        <f>E$29</f>
        <v>0</v>
      </c>
      <c r="E82" s="1963"/>
      <c r="F82" s="2010"/>
      <c r="G82" s="1966"/>
      <c r="H82" s="1966"/>
      <c r="I82" s="1966"/>
      <c r="J82" s="1966"/>
      <c r="K82" s="1966"/>
      <c r="L82" s="1966"/>
      <c r="M82" s="1966"/>
      <c r="N82" s="1966"/>
      <c r="O82" s="1966"/>
      <c r="P82" s="1966"/>
      <c r="Q82" s="1966"/>
      <c r="R82" s="1966"/>
      <c r="S82" s="1966"/>
      <c r="T82" s="1966"/>
      <c r="U82" s="1966"/>
      <c r="V82" s="1966"/>
      <c r="W82" s="1966"/>
      <c r="X82" s="1966"/>
      <c r="Y82" s="1966"/>
      <c r="Z82" s="1966"/>
      <c r="AA82" s="1966"/>
      <c r="AB82" s="1966"/>
      <c r="AC82" s="1966"/>
      <c r="AD82" s="1966"/>
      <c r="AE82" s="1966"/>
      <c r="AF82" s="1966"/>
      <c r="AG82" s="1967"/>
      <c r="AH82" s="1967"/>
      <c r="AI82" s="1967"/>
      <c r="AJ82" s="1967"/>
      <c r="AK82" s="1950">
        <f t="shared" si="45"/>
        <v>31</v>
      </c>
      <c r="AL82" s="1951">
        <f t="shared" si="46"/>
        <v>0</v>
      </c>
      <c r="AM82" s="1968">
        <f t="shared" si="47"/>
        <v>0</v>
      </c>
      <c r="AN82" s="1952">
        <f t="shared" si="48"/>
        <v>0</v>
      </c>
      <c r="AO82" s="4192"/>
      <c r="AP82" s="1838"/>
      <c r="AQ82" s="1953">
        <f t="shared" si="50"/>
        <v>0</v>
      </c>
      <c r="AR82" s="1953">
        <f t="shared" si="49"/>
        <v>0</v>
      </c>
    </row>
    <row r="83" spans="2:44" s="1866" customFormat="1" ht="15" customHeight="1">
      <c r="B83" s="4185" t="s">
        <v>2493</v>
      </c>
      <c r="C83" s="4188" t="s">
        <v>2494</v>
      </c>
      <c r="D83" s="1939" t="s">
        <v>2472</v>
      </c>
      <c r="E83" s="1969" t="s">
        <v>2458</v>
      </c>
      <c r="F83" s="1941" t="s">
        <v>2503</v>
      </c>
      <c r="G83" s="1942" t="s">
        <v>2503</v>
      </c>
      <c r="H83" s="1942" t="s">
        <v>2503</v>
      </c>
      <c r="I83" s="1942" t="s">
        <v>2503</v>
      </c>
      <c r="J83" s="1942" t="s">
        <v>2503</v>
      </c>
      <c r="K83" s="1942" t="s">
        <v>2503</v>
      </c>
      <c r="L83" s="1942" t="s">
        <v>2503</v>
      </c>
      <c r="M83" s="1942" t="s">
        <v>2503</v>
      </c>
      <c r="N83" s="1942" t="s">
        <v>2503</v>
      </c>
      <c r="O83" s="1942" t="s">
        <v>1198</v>
      </c>
      <c r="P83" s="1942" t="s">
        <v>1198</v>
      </c>
      <c r="Q83" s="1942" t="s">
        <v>1198</v>
      </c>
      <c r="R83" s="1942" t="s">
        <v>1198</v>
      </c>
      <c r="S83" s="1942" t="s">
        <v>1198</v>
      </c>
      <c r="T83" s="1942" t="s">
        <v>1198</v>
      </c>
      <c r="U83" s="1942" t="s">
        <v>2503</v>
      </c>
      <c r="V83" s="1942" t="s">
        <v>2503</v>
      </c>
      <c r="W83" s="1942" t="s">
        <v>2503</v>
      </c>
      <c r="X83" s="1942" t="s">
        <v>2503</v>
      </c>
      <c r="Y83" s="1942" t="s">
        <v>2503</v>
      </c>
      <c r="Z83" s="1942" t="s">
        <v>2503</v>
      </c>
      <c r="AA83" s="1942" t="s">
        <v>2503</v>
      </c>
      <c r="AB83" s="1942"/>
      <c r="AC83" s="1942"/>
      <c r="AD83" s="1942"/>
      <c r="AE83" s="1942"/>
      <c r="AF83" s="1942"/>
      <c r="AG83" s="1970"/>
      <c r="AH83" s="1970"/>
      <c r="AI83" s="1970"/>
      <c r="AJ83" s="1970"/>
      <c r="AK83" s="1971"/>
      <c r="AL83" s="1953"/>
      <c r="AM83" s="1972"/>
      <c r="AN83" s="1973"/>
      <c r="AO83" s="4192"/>
      <c r="AP83" s="1838"/>
      <c r="AQ83" s="1893"/>
      <c r="AR83" s="1893"/>
    </row>
    <row r="84" spans="2:44" s="1866" customFormat="1">
      <c r="B84" s="4186"/>
      <c r="C84" s="4189"/>
      <c r="D84" s="1974" t="s">
        <v>2488</v>
      </c>
      <c r="E84" s="1946"/>
      <c r="F84" s="1996"/>
      <c r="G84" s="2003" t="s">
        <v>1199</v>
      </c>
      <c r="H84" s="2003" t="s">
        <v>1199</v>
      </c>
      <c r="I84" s="2003" t="s">
        <v>1199</v>
      </c>
      <c r="J84" s="2003"/>
      <c r="K84" s="2003"/>
      <c r="L84" s="2003"/>
      <c r="M84" s="2003"/>
      <c r="N84" s="2003" t="s">
        <v>1199</v>
      </c>
      <c r="O84" s="2003" t="s">
        <v>1199</v>
      </c>
      <c r="P84" s="2003" t="s">
        <v>1199</v>
      </c>
      <c r="Q84" s="2003"/>
      <c r="R84" s="2003" t="s">
        <v>2520</v>
      </c>
      <c r="S84" s="2003" t="s">
        <v>2520</v>
      </c>
      <c r="T84" s="2003" t="s">
        <v>2520</v>
      </c>
      <c r="U84" s="2003" t="s">
        <v>1199</v>
      </c>
      <c r="V84" s="2003" t="s">
        <v>1199</v>
      </c>
      <c r="W84" s="2003" t="s">
        <v>1199</v>
      </c>
      <c r="X84" s="2003"/>
      <c r="Y84" s="2003"/>
      <c r="Z84" s="2003"/>
      <c r="AA84" s="2003"/>
      <c r="AB84" s="2003" t="s">
        <v>1199</v>
      </c>
      <c r="AC84" s="2003" t="s">
        <v>1199</v>
      </c>
      <c r="AD84" s="2003" t="s">
        <v>1199</v>
      </c>
      <c r="AE84" s="2003"/>
      <c r="AF84" s="2003"/>
      <c r="AG84" s="2003"/>
      <c r="AH84" s="2003"/>
      <c r="AI84" s="2003" t="s">
        <v>1199</v>
      </c>
      <c r="AJ84" s="2003" t="s">
        <v>1199</v>
      </c>
      <c r="AK84" s="1950">
        <f>IF(D84="","",COUNT($F$74:$AJ$74)-AL84)</f>
        <v>28</v>
      </c>
      <c r="AL84" s="1951">
        <f>IF(D84="","",AQ84+AR84)</f>
        <v>3</v>
      </c>
      <c r="AM84" s="1951">
        <f>IF(D84="","",COUNTIF(F84:AJ84,"休"))</f>
        <v>14</v>
      </c>
      <c r="AN84" s="1952">
        <f>IF(D84="","",IFERROR(ROUND(AM84/AK84,3),""))</f>
        <v>0.5</v>
      </c>
      <c r="AO84" s="4192"/>
      <c r="AP84" s="1838"/>
      <c r="AQ84" s="1953">
        <f>+COUNTIF(F84:AJ84,"－")</f>
        <v>0</v>
      </c>
      <c r="AR84" s="1953">
        <f>+COUNTIF(F84:AJ84,"外")</f>
        <v>3</v>
      </c>
    </row>
    <row r="85" spans="2:44" s="1866" customFormat="1">
      <c r="B85" s="4186"/>
      <c r="C85" s="4189"/>
      <c r="D85" s="1954" t="s">
        <v>2489</v>
      </c>
      <c r="E85" s="1975"/>
      <c r="F85" s="2005"/>
      <c r="G85" s="1966"/>
      <c r="H85" s="1978"/>
      <c r="I85" s="1978"/>
      <c r="J85" s="1966" t="s">
        <v>1199</v>
      </c>
      <c r="K85" s="1966" t="s">
        <v>1199</v>
      </c>
      <c r="L85" s="1966" t="s">
        <v>1199</v>
      </c>
      <c r="M85" s="1966"/>
      <c r="N85" s="1966"/>
      <c r="O85" s="1966" t="s">
        <v>2520</v>
      </c>
      <c r="P85" s="1966" t="s">
        <v>2520</v>
      </c>
      <c r="Q85" s="1978" t="s">
        <v>2520</v>
      </c>
      <c r="R85" s="1978" t="s">
        <v>1199</v>
      </c>
      <c r="S85" s="1966" t="s">
        <v>1199</v>
      </c>
      <c r="T85" s="1966"/>
      <c r="U85" s="1966"/>
      <c r="V85" s="1978"/>
      <c r="W85" s="1978"/>
      <c r="X85" s="1966" t="s">
        <v>1199</v>
      </c>
      <c r="Y85" s="1966" t="s">
        <v>1199</v>
      </c>
      <c r="Z85" s="1966" t="s">
        <v>1199</v>
      </c>
      <c r="AA85" s="1966"/>
      <c r="AB85" s="1966"/>
      <c r="AC85" s="1966"/>
      <c r="AD85" s="1966"/>
      <c r="AE85" s="1966" t="s">
        <v>1199</v>
      </c>
      <c r="AF85" s="1966" t="s">
        <v>1199</v>
      </c>
      <c r="AG85" s="1966" t="s">
        <v>1199</v>
      </c>
      <c r="AH85" s="1966"/>
      <c r="AI85" s="1966"/>
      <c r="AJ85" s="1966"/>
      <c r="AK85" s="1950">
        <f t="shared" ref="AK85:AK87" si="51">IF(D85="","",COUNT($F$74:$AJ$74)-AL85)</f>
        <v>28</v>
      </c>
      <c r="AL85" s="1951">
        <f t="shared" ref="AL85:AL87" si="52">IF(D85="","",AQ85+AR85)</f>
        <v>3</v>
      </c>
      <c r="AM85" s="1951">
        <f t="shared" ref="AM85:AM87" si="53">IF(D85="","",COUNTIF(F85:AJ85,"休"))</f>
        <v>11</v>
      </c>
      <c r="AN85" s="1952">
        <f t="shared" ref="AN85:AN87" si="54">IF(D85="","",IFERROR(ROUND(AM85/AK85,3),""))</f>
        <v>0.39300000000000002</v>
      </c>
      <c r="AO85" s="4192"/>
      <c r="AP85" s="1838"/>
      <c r="AQ85" s="1953">
        <f>+COUNTIF(F85:AJ85,"－")</f>
        <v>0</v>
      </c>
      <c r="AR85" s="1953">
        <f>+COUNTIF(F85:AJ85,"外")</f>
        <v>3</v>
      </c>
    </row>
    <row r="86" spans="2:44" s="1866" customFormat="1">
      <c r="B86" s="4186"/>
      <c r="C86" s="4189"/>
      <c r="D86" s="1838"/>
      <c r="E86" s="1975"/>
      <c r="F86" s="1998"/>
      <c r="G86" s="1956"/>
      <c r="H86" s="1956"/>
      <c r="I86" s="1956"/>
      <c r="J86" s="1956"/>
      <c r="K86" s="1956"/>
      <c r="L86" s="1956"/>
      <c r="M86" s="1956"/>
      <c r="N86" s="1956"/>
      <c r="O86" s="1956"/>
      <c r="P86" s="1956"/>
      <c r="Q86" s="1956"/>
      <c r="R86" s="1956"/>
      <c r="S86" s="1956"/>
      <c r="T86" s="1956"/>
      <c r="U86" s="1956"/>
      <c r="V86" s="1956"/>
      <c r="W86" s="1956"/>
      <c r="X86" s="1956"/>
      <c r="Y86" s="1956"/>
      <c r="Z86" s="1956"/>
      <c r="AA86" s="1956"/>
      <c r="AB86" s="1956"/>
      <c r="AC86" s="1956"/>
      <c r="AD86" s="1956"/>
      <c r="AE86" s="1956"/>
      <c r="AF86" s="1956"/>
      <c r="AG86" s="1957"/>
      <c r="AH86" s="1957"/>
      <c r="AI86" s="1957"/>
      <c r="AJ86" s="1957"/>
      <c r="AK86" s="1950" t="str">
        <f t="shared" si="51"/>
        <v/>
      </c>
      <c r="AL86" s="1951" t="str">
        <f t="shared" si="52"/>
        <v/>
      </c>
      <c r="AM86" s="1951" t="str">
        <f t="shared" si="53"/>
        <v/>
      </c>
      <c r="AN86" s="1952" t="str">
        <f t="shared" si="54"/>
        <v/>
      </c>
      <c r="AO86" s="4192"/>
      <c r="AP86" s="1838"/>
      <c r="AQ86" s="1953">
        <f>+COUNTIF(F86:AJ86,"－")</f>
        <v>0</v>
      </c>
      <c r="AR86" s="1953">
        <f>+COUNTIF(F86:AJ86,"外")</f>
        <v>0</v>
      </c>
    </row>
    <row r="87" spans="2:44" s="1866" customFormat="1">
      <c r="B87" s="4186"/>
      <c r="C87" s="4190"/>
      <c r="D87" s="1976"/>
      <c r="E87" s="1977"/>
      <c r="F87" s="2011"/>
      <c r="G87" s="1978"/>
      <c r="H87" s="1978"/>
      <c r="I87" s="1978"/>
      <c r="J87" s="1978"/>
      <c r="K87" s="1978"/>
      <c r="L87" s="1978"/>
      <c r="M87" s="1978"/>
      <c r="N87" s="1978"/>
      <c r="O87" s="1978"/>
      <c r="P87" s="1978"/>
      <c r="Q87" s="1978"/>
      <c r="R87" s="1978"/>
      <c r="S87" s="1978"/>
      <c r="T87" s="1978"/>
      <c r="U87" s="1978"/>
      <c r="V87" s="1978"/>
      <c r="W87" s="1978"/>
      <c r="X87" s="1978"/>
      <c r="Y87" s="1978"/>
      <c r="Z87" s="1978"/>
      <c r="AA87" s="1978"/>
      <c r="AB87" s="1978"/>
      <c r="AC87" s="1978"/>
      <c r="AD87" s="1978"/>
      <c r="AE87" s="1978"/>
      <c r="AF87" s="1978"/>
      <c r="AG87" s="1949"/>
      <c r="AH87" s="1949"/>
      <c r="AI87" s="1949"/>
      <c r="AJ87" s="1949"/>
      <c r="AK87" s="1950" t="str">
        <f t="shared" si="51"/>
        <v/>
      </c>
      <c r="AL87" s="1951" t="str">
        <f t="shared" si="52"/>
        <v/>
      </c>
      <c r="AM87" s="1951" t="str">
        <f t="shared" si="53"/>
        <v/>
      </c>
      <c r="AN87" s="1952" t="str">
        <f t="shared" si="54"/>
        <v/>
      </c>
      <c r="AO87" s="4192"/>
      <c r="AP87" s="1838"/>
      <c r="AQ87" s="1953">
        <f>+COUNTIF(F87:AJ87,"－")</f>
        <v>0</v>
      </c>
      <c r="AR87" s="1953">
        <f>+COUNTIF(F87:AJ87,"外")</f>
        <v>0</v>
      </c>
    </row>
    <row r="88" spans="2:44" s="1866" customFormat="1" ht="15" customHeight="1">
      <c r="B88" s="4186"/>
      <c r="C88" s="4188" t="s">
        <v>2495</v>
      </c>
      <c r="D88" s="1939" t="s">
        <v>2472</v>
      </c>
      <c r="E88" s="1979" t="s">
        <v>2458</v>
      </c>
      <c r="F88" s="1941" t="s">
        <v>2503</v>
      </c>
      <c r="G88" s="1942" t="s">
        <v>2503</v>
      </c>
      <c r="H88" s="1942" t="s">
        <v>2503</v>
      </c>
      <c r="I88" s="1942" t="s">
        <v>2503</v>
      </c>
      <c r="J88" s="1942" t="s">
        <v>2503</v>
      </c>
      <c r="K88" s="1942" t="s">
        <v>2503</v>
      </c>
      <c r="L88" s="1942" t="s">
        <v>2503</v>
      </c>
      <c r="M88" s="1942" t="s">
        <v>2503</v>
      </c>
      <c r="N88" s="1942" t="s">
        <v>2503</v>
      </c>
      <c r="O88" s="1942"/>
      <c r="P88" s="1942"/>
      <c r="Q88" s="1942"/>
      <c r="R88" s="1942" t="s">
        <v>1198</v>
      </c>
      <c r="S88" s="1942" t="s">
        <v>1198</v>
      </c>
      <c r="T88" s="1942" t="s">
        <v>1198</v>
      </c>
      <c r="U88" s="1942" t="s">
        <v>2503</v>
      </c>
      <c r="V88" s="1942" t="s">
        <v>2503</v>
      </c>
      <c r="W88" s="1942" t="s">
        <v>2503</v>
      </c>
      <c r="X88" s="1942" t="s">
        <v>2503</v>
      </c>
      <c r="Y88" s="1942" t="s">
        <v>2503</v>
      </c>
      <c r="Z88" s="1942" t="s">
        <v>2503</v>
      </c>
      <c r="AA88" s="1942" t="s">
        <v>2503</v>
      </c>
      <c r="AB88" s="1942"/>
      <c r="AC88" s="1942"/>
      <c r="AD88" s="1942"/>
      <c r="AE88" s="1942"/>
      <c r="AF88" s="1942"/>
      <c r="AG88" s="1970"/>
      <c r="AH88" s="1970"/>
      <c r="AI88" s="1970"/>
      <c r="AJ88" s="1970"/>
      <c r="AK88" s="1971"/>
      <c r="AL88" s="1953"/>
      <c r="AM88" s="1980"/>
      <c r="AN88" s="1973"/>
      <c r="AO88" s="4192"/>
      <c r="AP88" s="1838"/>
      <c r="AQ88" s="1893"/>
      <c r="AR88" s="1893"/>
    </row>
    <row r="89" spans="2:44" s="1866" customFormat="1">
      <c r="B89" s="4186"/>
      <c r="C89" s="4189"/>
      <c r="D89" s="1981" t="s">
        <v>2489</v>
      </c>
      <c r="E89" s="1946"/>
      <c r="F89" s="1947"/>
      <c r="G89" s="1948" t="s">
        <v>1199</v>
      </c>
      <c r="H89" s="1948"/>
      <c r="I89" s="2003" t="s">
        <v>1199</v>
      </c>
      <c r="J89" s="2003"/>
      <c r="K89" s="1948" t="s">
        <v>1199</v>
      </c>
      <c r="L89" s="1948"/>
      <c r="M89" s="1948" t="s">
        <v>1199</v>
      </c>
      <c r="N89" s="1948"/>
      <c r="O89" s="2003" t="s">
        <v>1199</v>
      </c>
      <c r="P89" s="2003"/>
      <c r="Q89" s="1948" t="s">
        <v>1199</v>
      </c>
      <c r="R89" s="1948" t="s">
        <v>2520</v>
      </c>
      <c r="S89" s="1948" t="s">
        <v>2520</v>
      </c>
      <c r="T89" s="1948" t="s">
        <v>2520</v>
      </c>
      <c r="U89" s="2003" t="s">
        <v>1199</v>
      </c>
      <c r="V89" s="2003"/>
      <c r="W89" s="1948" t="s">
        <v>1199</v>
      </c>
      <c r="X89" s="1948"/>
      <c r="Y89" s="1948" t="s">
        <v>1199</v>
      </c>
      <c r="Z89" s="1948"/>
      <c r="AA89" s="2003" t="s">
        <v>1199</v>
      </c>
      <c r="AB89" s="2003"/>
      <c r="AC89" s="2003" t="s">
        <v>1199</v>
      </c>
      <c r="AD89" s="2003"/>
      <c r="AE89" s="2003" t="s">
        <v>1199</v>
      </c>
      <c r="AF89" s="2003"/>
      <c r="AG89" s="2003" t="s">
        <v>1199</v>
      </c>
      <c r="AH89" s="2003"/>
      <c r="AI89" s="2003" t="s">
        <v>1199</v>
      </c>
      <c r="AJ89" s="2003"/>
      <c r="AK89" s="1950">
        <f>IF(D89="","",COUNT($F$74:$AJ$74)-AL89)</f>
        <v>28</v>
      </c>
      <c r="AL89" s="1951">
        <f>IF(D89="","",AQ89+AR89)</f>
        <v>3</v>
      </c>
      <c r="AM89" s="1951">
        <f>IF(D89="","",COUNTIF(F89:AJ89,"休"))</f>
        <v>14</v>
      </c>
      <c r="AN89" s="1952">
        <f>IF(D89="","",IFERROR(ROUND(AM89/AK89,3),""))</f>
        <v>0.5</v>
      </c>
      <c r="AO89" s="4192"/>
      <c r="AP89" s="1838"/>
      <c r="AQ89" s="1953">
        <f>+COUNTIF(F89:AJ89,"－")</f>
        <v>0</v>
      </c>
      <c r="AR89" s="1953">
        <f>+COUNTIF(F89:AJ89,"外")</f>
        <v>3</v>
      </c>
    </row>
    <row r="90" spans="2:44" s="1866" customFormat="1">
      <c r="B90" s="4186"/>
      <c r="C90" s="4189"/>
      <c r="D90" s="1838"/>
      <c r="E90" s="1975"/>
      <c r="F90" s="1955"/>
      <c r="G90" s="1956"/>
      <c r="H90" s="1956"/>
      <c r="I90" s="1956"/>
      <c r="J90" s="1956"/>
      <c r="K90" s="1956"/>
      <c r="L90" s="1956"/>
      <c r="M90" s="1956"/>
      <c r="N90" s="1956"/>
      <c r="O90" s="1956"/>
      <c r="P90" s="1956"/>
      <c r="Q90" s="1956"/>
      <c r="R90" s="1956"/>
      <c r="S90" s="1956"/>
      <c r="T90" s="1956"/>
      <c r="U90" s="1956"/>
      <c r="V90" s="1956"/>
      <c r="W90" s="1956"/>
      <c r="X90" s="1956"/>
      <c r="Y90" s="1956"/>
      <c r="Z90" s="1956"/>
      <c r="AA90" s="1956"/>
      <c r="AB90" s="1956"/>
      <c r="AC90" s="1956"/>
      <c r="AD90" s="1956"/>
      <c r="AE90" s="1956"/>
      <c r="AF90" s="1956"/>
      <c r="AG90" s="1957"/>
      <c r="AH90" s="1957"/>
      <c r="AI90" s="1957"/>
      <c r="AJ90" s="1957"/>
      <c r="AK90" s="1950" t="str">
        <f>IF(D90="","",COUNT($F$74:$AJ$74)-AL90)</f>
        <v/>
      </c>
      <c r="AL90" s="1951" t="str">
        <f>IF(D90="","",AQ90+AR90)</f>
        <v/>
      </c>
      <c r="AM90" s="1951" t="str">
        <f t="shared" ref="AM90:AM92" si="55">IF(D90="","",COUNTIF(F90:AJ90,"休"))</f>
        <v/>
      </c>
      <c r="AN90" s="1952" t="str">
        <f t="shared" ref="AN90:AN92" si="56">IF(D90="","",IFERROR(ROUND(AM90/AK90,3),""))</f>
        <v/>
      </c>
      <c r="AO90" s="4192"/>
      <c r="AP90" s="1838"/>
      <c r="AQ90" s="1953">
        <f>+COUNTIF(F90:AJ90,"－")</f>
        <v>0</v>
      </c>
      <c r="AR90" s="1953">
        <f>+COUNTIF(F90:AJ90,"外")</f>
        <v>0</v>
      </c>
    </row>
    <row r="91" spans="2:44" s="1866" customFormat="1">
      <c r="B91" s="4186"/>
      <c r="C91" s="4189"/>
      <c r="D91" s="1983"/>
      <c r="E91" s="1975"/>
      <c r="F91" s="1955"/>
      <c r="G91" s="1956"/>
      <c r="H91" s="1956"/>
      <c r="I91" s="1956"/>
      <c r="J91" s="1956"/>
      <c r="K91" s="1956"/>
      <c r="L91" s="1956"/>
      <c r="M91" s="1956"/>
      <c r="N91" s="1956"/>
      <c r="O91" s="1956"/>
      <c r="P91" s="1956"/>
      <c r="Q91" s="1956"/>
      <c r="R91" s="1956"/>
      <c r="S91" s="1956"/>
      <c r="T91" s="1956"/>
      <c r="U91" s="1956"/>
      <c r="V91" s="1956"/>
      <c r="W91" s="1956"/>
      <c r="X91" s="1956"/>
      <c r="Y91" s="1956"/>
      <c r="Z91" s="1956"/>
      <c r="AA91" s="1956"/>
      <c r="AB91" s="1956"/>
      <c r="AC91" s="1956"/>
      <c r="AD91" s="1956"/>
      <c r="AE91" s="1956"/>
      <c r="AF91" s="1956"/>
      <c r="AG91" s="1957"/>
      <c r="AH91" s="1957"/>
      <c r="AI91" s="1957"/>
      <c r="AJ91" s="1957"/>
      <c r="AK91" s="1950" t="str">
        <f>IF(D91="","",COUNT($F$74:$AJ$74)-AL91)</f>
        <v/>
      </c>
      <c r="AL91" s="1951" t="str">
        <f t="shared" ref="AL91:AL92" si="57">IF(D91="","",AQ91+AR91)</f>
        <v/>
      </c>
      <c r="AM91" s="1951" t="str">
        <f t="shared" si="55"/>
        <v/>
      </c>
      <c r="AN91" s="1952" t="str">
        <f t="shared" si="56"/>
        <v/>
      </c>
      <c r="AO91" s="4192"/>
      <c r="AP91" s="1838"/>
      <c r="AQ91" s="1953">
        <f>+COUNTIF(F91:AJ91,"－")</f>
        <v>0</v>
      </c>
      <c r="AR91" s="1953">
        <f>+COUNTIF(F91:AJ91,"外")</f>
        <v>0</v>
      </c>
    </row>
    <row r="92" spans="2:44" s="1866" customFormat="1" ht="13.8" thickBot="1">
      <c r="B92" s="4187"/>
      <c r="C92" s="4190"/>
      <c r="D92" s="1976"/>
      <c r="E92" s="1977"/>
      <c r="F92" s="2010"/>
      <c r="G92" s="1965"/>
      <c r="H92" s="1965"/>
      <c r="I92" s="1965"/>
      <c r="J92" s="1965"/>
      <c r="K92" s="1965"/>
      <c r="L92" s="1965"/>
      <c r="M92" s="1965"/>
      <c r="N92" s="1965"/>
      <c r="O92" s="1965"/>
      <c r="P92" s="1965"/>
      <c r="Q92" s="1965"/>
      <c r="R92" s="1965"/>
      <c r="S92" s="1965"/>
      <c r="T92" s="1965"/>
      <c r="U92" s="1965"/>
      <c r="V92" s="1965"/>
      <c r="W92" s="1965"/>
      <c r="X92" s="1965"/>
      <c r="Y92" s="1965"/>
      <c r="Z92" s="1965"/>
      <c r="AA92" s="1965"/>
      <c r="AB92" s="1965"/>
      <c r="AC92" s="1965"/>
      <c r="AD92" s="1965"/>
      <c r="AE92" s="1965"/>
      <c r="AF92" s="1965"/>
      <c r="AG92" s="1985"/>
      <c r="AH92" s="1985"/>
      <c r="AI92" s="1985"/>
      <c r="AJ92" s="1985"/>
      <c r="AK92" s="1986" t="str">
        <f t="shared" ref="AK92" si="58">IF(D92="","",COUNT($F$74:$AJ$74)-AL92)</f>
        <v/>
      </c>
      <c r="AL92" s="1968" t="str">
        <f t="shared" si="57"/>
        <v/>
      </c>
      <c r="AM92" s="1968" t="str">
        <f t="shared" si="55"/>
        <v/>
      </c>
      <c r="AN92" s="1952" t="str">
        <f t="shared" si="56"/>
        <v/>
      </c>
      <c r="AO92" s="4193"/>
      <c r="AP92" s="1838"/>
      <c r="AQ92" s="1953">
        <f>+COUNTIF(F92:AJ92,"－")</f>
        <v>0</v>
      </c>
      <c r="AR92" s="1953">
        <f>+COUNTIF(F92:AJ92,"外")</f>
        <v>0</v>
      </c>
    </row>
    <row r="93" spans="2:44" ht="13.8" thickBot="1">
      <c r="B93" s="1988"/>
      <c r="C93" s="1989"/>
      <c r="D93" s="1983"/>
      <c r="E93" s="1854"/>
      <c r="F93" s="1949"/>
      <c r="G93" s="1949"/>
      <c r="H93" s="1949"/>
      <c r="I93" s="1949"/>
      <c r="J93" s="1949"/>
      <c r="K93" s="1949"/>
      <c r="L93" s="1949"/>
      <c r="M93" s="1949"/>
      <c r="N93" s="1949"/>
      <c r="O93" s="1949"/>
      <c r="P93" s="1949"/>
      <c r="Q93" s="1949"/>
      <c r="R93" s="1949"/>
      <c r="S93" s="1949"/>
      <c r="T93" s="1949"/>
      <c r="U93" s="1949"/>
      <c r="V93" s="1949"/>
      <c r="W93" s="1949"/>
      <c r="X93" s="1949"/>
      <c r="Y93" s="1949"/>
      <c r="Z93" s="1949"/>
      <c r="AA93" s="1949"/>
      <c r="AB93" s="1949"/>
      <c r="AC93" s="1949"/>
      <c r="AD93" s="1949"/>
      <c r="AE93" s="1949"/>
      <c r="AF93" s="1949"/>
      <c r="AG93" s="1949"/>
      <c r="AH93" s="1949"/>
      <c r="AI93" s="1949"/>
      <c r="AJ93" s="1949"/>
      <c r="AK93" s="1990"/>
      <c r="AL93" s="1991"/>
      <c r="AN93" s="1992" t="s">
        <v>2459</v>
      </c>
      <c r="AO93" s="1993" t="str">
        <f>IF(AO77&gt;=0.285,"OK","NG")</f>
        <v>OK</v>
      </c>
      <c r="AQ93" s="1991"/>
      <c r="AR93" s="1991"/>
    </row>
    <row r="94" spans="2:44" s="1866" customFormat="1">
      <c r="E94" s="1890"/>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0"/>
      <c r="AL94" s="1890"/>
      <c r="AN94" s="2012"/>
    </row>
    <row r="95" spans="2:44" hidden="1">
      <c r="F95" s="1836">
        <f>YEAR(F98)</f>
        <v>2024</v>
      </c>
      <c r="G95" s="1836">
        <f>MONTH(F98)</f>
        <v>9</v>
      </c>
    </row>
    <row r="96" spans="2:44">
      <c r="B96" s="4194"/>
      <c r="C96" s="4195"/>
      <c r="D96" s="4196"/>
      <c r="E96" s="1840" t="s">
        <v>2454</v>
      </c>
      <c r="F96" s="4126">
        <f>F98</f>
        <v>45536</v>
      </c>
      <c r="G96" s="4088"/>
      <c r="H96" s="4088"/>
      <c r="I96" s="4088"/>
      <c r="J96" s="4088"/>
      <c r="K96" s="4088"/>
      <c r="L96" s="4088"/>
      <c r="M96" s="4088"/>
      <c r="N96" s="4088"/>
      <c r="O96" s="4088"/>
      <c r="P96" s="4088"/>
      <c r="Q96" s="4088"/>
      <c r="R96" s="4088"/>
      <c r="S96" s="4088"/>
      <c r="T96" s="4088"/>
      <c r="U96" s="4088"/>
      <c r="V96" s="4088"/>
      <c r="W96" s="4088"/>
      <c r="X96" s="4088"/>
      <c r="Y96" s="4088"/>
      <c r="Z96" s="4088"/>
      <c r="AA96" s="4088"/>
      <c r="AB96" s="4088"/>
      <c r="AC96" s="4088"/>
      <c r="AD96" s="4088"/>
      <c r="AE96" s="4088"/>
      <c r="AF96" s="4088"/>
      <c r="AG96" s="4088"/>
      <c r="AH96" s="4088"/>
      <c r="AI96" s="4088"/>
      <c r="AJ96" s="4088"/>
      <c r="AK96" s="4203" t="s">
        <v>2496</v>
      </c>
      <c r="AL96" s="4206" t="s">
        <v>2497</v>
      </c>
      <c r="AM96" s="4209" t="s">
        <v>2474</v>
      </c>
      <c r="AN96" s="4157" t="s">
        <v>2498</v>
      </c>
      <c r="AO96" s="4155" t="s">
        <v>2499</v>
      </c>
      <c r="AQ96" s="4181" t="s">
        <v>2500</v>
      </c>
      <c r="AR96" s="4181" t="s">
        <v>2501</v>
      </c>
    </row>
    <row r="97" spans="2:44" ht="13.5" hidden="1" customHeight="1">
      <c r="B97" s="4197"/>
      <c r="C97" s="4198"/>
      <c r="D97" s="4199"/>
      <c r="E97" s="1884"/>
      <c r="F97" s="1862">
        <f>DATE($F95,$G95,1)</f>
        <v>45536</v>
      </c>
      <c r="G97" s="1862">
        <f t="shared" ref="G97:AJ97" si="59">F97+1</f>
        <v>45537</v>
      </c>
      <c r="H97" s="1862">
        <f t="shared" si="59"/>
        <v>45538</v>
      </c>
      <c r="I97" s="1862">
        <f t="shared" si="59"/>
        <v>45539</v>
      </c>
      <c r="J97" s="1862">
        <f t="shared" si="59"/>
        <v>45540</v>
      </c>
      <c r="K97" s="1862">
        <f t="shared" si="59"/>
        <v>45541</v>
      </c>
      <c r="L97" s="1862">
        <f t="shared" si="59"/>
        <v>45542</v>
      </c>
      <c r="M97" s="1862">
        <f t="shared" si="59"/>
        <v>45543</v>
      </c>
      <c r="N97" s="1862">
        <f t="shared" si="59"/>
        <v>45544</v>
      </c>
      <c r="O97" s="1862">
        <f t="shared" si="59"/>
        <v>45545</v>
      </c>
      <c r="P97" s="1862">
        <f t="shared" si="59"/>
        <v>45546</v>
      </c>
      <c r="Q97" s="1862">
        <f t="shared" si="59"/>
        <v>45547</v>
      </c>
      <c r="R97" s="1862">
        <f t="shared" si="59"/>
        <v>45548</v>
      </c>
      <c r="S97" s="1862">
        <f t="shared" si="59"/>
        <v>45549</v>
      </c>
      <c r="T97" s="1862">
        <f t="shared" si="59"/>
        <v>45550</v>
      </c>
      <c r="U97" s="1862">
        <f t="shared" si="59"/>
        <v>45551</v>
      </c>
      <c r="V97" s="1862">
        <f t="shared" si="59"/>
        <v>45552</v>
      </c>
      <c r="W97" s="1862">
        <f t="shared" si="59"/>
        <v>45553</v>
      </c>
      <c r="X97" s="1862">
        <f t="shared" si="59"/>
        <v>45554</v>
      </c>
      <c r="Y97" s="1862">
        <f t="shared" si="59"/>
        <v>45555</v>
      </c>
      <c r="Z97" s="1862">
        <f t="shared" si="59"/>
        <v>45556</v>
      </c>
      <c r="AA97" s="1862">
        <f t="shared" si="59"/>
        <v>45557</v>
      </c>
      <c r="AB97" s="1862">
        <f t="shared" si="59"/>
        <v>45558</v>
      </c>
      <c r="AC97" s="1862">
        <f t="shared" si="59"/>
        <v>45559</v>
      </c>
      <c r="AD97" s="1862">
        <f t="shared" si="59"/>
        <v>45560</v>
      </c>
      <c r="AE97" s="1862">
        <f t="shared" si="59"/>
        <v>45561</v>
      </c>
      <c r="AF97" s="1862">
        <f t="shared" si="59"/>
        <v>45562</v>
      </c>
      <c r="AG97" s="1862">
        <f t="shared" si="59"/>
        <v>45563</v>
      </c>
      <c r="AH97" s="1862">
        <f t="shared" si="59"/>
        <v>45564</v>
      </c>
      <c r="AI97" s="1862">
        <f t="shared" si="59"/>
        <v>45565</v>
      </c>
      <c r="AJ97" s="1862">
        <f t="shared" si="59"/>
        <v>45566</v>
      </c>
      <c r="AK97" s="4204"/>
      <c r="AL97" s="4207"/>
      <c r="AM97" s="4210"/>
      <c r="AN97" s="4157"/>
      <c r="AO97" s="4155"/>
      <c r="AQ97" s="4181"/>
      <c r="AR97" s="4181"/>
    </row>
    <row r="98" spans="2:44">
      <c r="B98" s="4197"/>
      <c r="C98" s="4198"/>
      <c r="D98" s="4199"/>
      <c r="E98" s="1887" t="s">
        <v>2455</v>
      </c>
      <c r="F98" s="1888">
        <f>IF(EDATE(F73,1)&gt;$F$7,"",EDATE(F73,1))</f>
        <v>45536</v>
      </c>
      <c r="G98" s="1862">
        <f t="shared" ref="G98:AJ98" si="60">IF(G97&gt;$F$7,"",IF(F98=EOMONTH(DATE($F95,$G95,1),0),"",IF(F98="","",F98+1)))</f>
        <v>45537</v>
      </c>
      <c r="H98" s="1862">
        <f t="shared" si="60"/>
        <v>45538</v>
      </c>
      <c r="I98" s="1862">
        <f t="shared" si="60"/>
        <v>45539</v>
      </c>
      <c r="J98" s="1862">
        <f t="shared" si="60"/>
        <v>45540</v>
      </c>
      <c r="K98" s="1862">
        <f t="shared" si="60"/>
        <v>45541</v>
      </c>
      <c r="L98" s="1862">
        <f t="shared" si="60"/>
        <v>45542</v>
      </c>
      <c r="M98" s="1862">
        <f t="shared" si="60"/>
        <v>45543</v>
      </c>
      <c r="N98" s="1862">
        <f t="shared" si="60"/>
        <v>45544</v>
      </c>
      <c r="O98" s="1862">
        <f t="shared" si="60"/>
        <v>45545</v>
      </c>
      <c r="P98" s="1862">
        <f t="shared" si="60"/>
        <v>45546</v>
      </c>
      <c r="Q98" s="1862">
        <f t="shared" si="60"/>
        <v>45547</v>
      </c>
      <c r="R98" s="1862">
        <f t="shared" si="60"/>
        <v>45548</v>
      </c>
      <c r="S98" s="1862">
        <f t="shared" si="60"/>
        <v>45549</v>
      </c>
      <c r="T98" s="1862">
        <f t="shared" si="60"/>
        <v>45550</v>
      </c>
      <c r="U98" s="1862">
        <f t="shared" si="60"/>
        <v>45551</v>
      </c>
      <c r="V98" s="1862">
        <f t="shared" si="60"/>
        <v>45552</v>
      </c>
      <c r="W98" s="1862">
        <f t="shared" si="60"/>
        <v>45553</v>
      </c>
      <c r="X98" s="1862">
        <f t="shared" si="60"/>
        <v>45554</v>
      </c>
      <c r="Y98" s="1862">
        <f t="shared" si="60"/>
        <v>45555</v>
      </c>
      <c r="Z98" s="1862">
        <f t="shared" si="60"/>
        <v>45556</v>
      </c>
      <c r="AA98" s="1862">
        <f t="shared" si="60"/>
        <v>45557</v>
      </c>
      <c r="AB98" s="1862">
        <f t="shared" si="60"/>
        <v>45558</v>
      </c>
      <c r="AC98" s="1862">
        <f t="shared" si="60"/>
        <v>45559</v>
      </c>
      <c r="AD98" s="1862">
        <f t="shared" si="60"/>
        <v>45560</v>
      </c>
      <c r="AE98" s="1862">
        <f t="shared" si="60"/>
        <v>45561</v>
      </c>
      <c r="AF98" s="1862">
        <f t="shared" si="60"/>
        <v>45562</v>
      </c>
      <c r="AG98" s="1862">
        <f t="shared" si="60"/>
        <v>45563</v>
      </c>
      <c r="AH98" s="1862">
        <f t="shared" si="60"/>
        <v>45564</v>
      </c>
      <c r="AI98" s="1862">
        <f t="shared" si="60"/>
        <v>45565</v>
      </c>
      <c r="AJ98" s="1862" t="str">
        <f t="shared" si="60"/>
        <v/>
      </c>
      <c r="AK98" s="4204"/>
      <c r="AL98" s="4207"/>
      <c r="AM98" s="4210"/>
      <c r="AN98" s="4157"/>
      <c r="AO98" s="4155"/>
      <c r="AQ98" s="4181"/>
      <c r="AR98" s="4181"/>
    </row>
    <row r="99" spans="2:44" s="1866" customFormat="1">
      <c r="B99" s="4200"/>
      <c r="C99" s="4099"/>
      <c r="D99" s="4201"/>
      <c r="E99" s="1889" t="s">
        <v>1184</v>
      </c>
      <c r="F99" s="1865" t="str">
        <f>IFERROR(TEXT(WEEKDAY(+F98),"aaa"),"")</f>
        <v>日</v>
      </c>
      <c r="G99" s="1865" t="str">
        <f t="shared" ref="G99:AJ99" si="61">IFERROR(TEXT(WEEKDAY(+G98),"aaa"),"")</f>
        <v>月</v>
      </c>
      <c r="H99" s="1865" t="str">
        <f t="shared" si="61"/>
        <v>火</v>
      </c>
      <c r="I99" s="1865" t="str">
        <f t="shared" si="61"/>
        <v>水</v>
      </c>
      <c r="J99" s="1865" t="str">
        <f t="shared" si="61"/>
        <v>木</v>
      </c>
      <c r="K99" s="1865" t="str">
        <f t="shared" si="61"/>
        <v>金</v>
      </c>
      <c r="L99" s="1865" t="str">
        <f t="shared" si="61"/>
        <v>土</v>
      </c>
      <c r="M99" s="1865" t="str">
        <f t="shared" si="61"/>
        <v>日</v>
      </c>
      <c r="N99" s="1865" t="str">
        <f t="shared" si="61"/>
        <v>月</v>
      </c>
      <c r="O99" s="1865" t="str">
        <f t="shared" si="61"/>
        <v>火</v>
      </c>
      <c r="P99" s="1865" t="str">
        <f t="shared" si="61"/>
        <v>水</v>
      </c>
      <c r="Q99" s="1865" t="str">
        <f t="shared" si="61"/>
        <v>木</v>
      </c>
      <c r="R99" s="1865" t="str">
        <f t="shared" si="61"/>
        <v>金</v>
      </c>
      <c r="S99" s="1865" t="str">
        <f t="shared" si="61"/>
        <v>土</v>
      </c>
      <c r="T99" s="1865" t="str">
        <f t="shared" si="61"/>
        <v>日</v>
      </c>
      <c r="U99" s="1865" t="str">
        <f t="shared" si="61"/>
        <v>月</v>
      </c>
      <c r="V99" s="1865" t="str">
        <f t="shared" si="61"/>
        <v>火</v>
      </c>
      <c r="W99" s="1865" t="str">
        <f t="shared" si="61"/>
        <v>水</v>
      </c>
      <c r="X99" s="1865" t="str">
        <f t="shared" si="61"/>
        <v>木</v>
      </c>
      <c r="Y99" s="1865" t="str">
        <f t="shared" si="61"/>
        <v>金</v>
      </c>
      <c r="Z99" s="1865" t="str">
        <f t="shared" si="61"/>
        <v>土</v>
      </c>
      <c r="AA99" s="1865" t="str">
        <f t="shared" si="61"/>
        <v>日</v>
      </c>
      <c r="AB99" s="1865" t="str">
        <f t="shared" si="61"/>
        <v>月</v>
      </c>
      <c r="AC99" s="1865" t="str">
        <f t="shared" si="61"/>
        <v>火</v>
      </c>
      <c r="AD99" s="1865" t="str">
        <f t="shared" si="61"/>
        <v>水</v>
      </c>
      <c r="AE99" s="1865" t="str">
        <f t="shared" si="61"/>
        <v>木</v>
      </c>
      <c r="AF99" s="1865" t="str">
        <f t="shared" si="61"/>
        <v>金</v>
      </c>
      <c r="AG99" s="1865" t="str">
        <f t="shared" si="61"/>
        <v>土</v>
      </c>
      <c r="AH99" s="1865" t="str">
        <f t="shared" si="61"/>
        <v>日</v>
      </c>
      <c r="AI99" s="1865" t="str">
        <f t="shared" si="61"/>
        <v>月</v>
      </c>
      <c r="AJ99" s="1865" t="str">
        <f t="shared" si="61"/>
        <v/>
      </c>
      <c r="AK99" s="4204"/>
      <c r="AL99" s="4207"/>
      <c r="AM99" s="4210"/>
      <c r="AN99" s="4157"/>
      <c r="AO99" s="4155"/>
      <c r="AP99" s="1838"/>
      <c r="AQ99" s="4181"/>
      <c r="AR99" s="4181"/>
    </row>
    <row r="100" spans="2:44" s="1866" customFormat="1" ht="21" customHeight="1">
      <c r="B100" s="1994" t="s">
        <v>2502</v>
      </c>
      <c r="C100" s="1995" t="s">
        <v>2471</v>
      </c>
      <c r="D100" s="1939" t="s">
        <v>2472</v>
      </c>
      <c r="E100" s="1940" t="s">
        <v>2458</v>
      </c>
      <c r="F100" s="1941"/>
      <c r="G100" s="1942"/>
      <c r="H100" s="1942"/>
      <c r="I100" s="1942"/>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2"/>
      <c r="AG100" s="1970"/>
      <c r="AH100" s="1970"/>
      <c r="AI100" s="1970"/>
      <c r="AJ100" s="1970"/>
      <c r="AK100" s="4205"/>
      <c r="AL100" s="4208"/>
      <c r="AM100" s="4211"/>
      <c r="AN100" s="1944" t="s">
        <v>2484</v>
      </c>
      <c r="AO100" s="1943" t="s">
        <v>2485</v>
      </c>
      <c r="AP100" s="1838"/>
      <c r="AQ100" s="4182"/>
      <c r="AR100" s="4182"/>
    </row>
    <row r="101" spans="2:44" s="1866" customFormat="1" ht="13.5" customHeight="1">
      <c r="B101" s="4185" t="s">
        <v>2486</v>
      </c>
      <c r="C101" s="4188" t="s">
        <v>2487</v>
      </c>
      <c r="D101" s="1945" t="s">
        <v>2488</v>
      </c>
      <c r="E101" s="1946"/>
      <c r="F101" s="1947" t="s">
        <v>1199</v>
      </c>
      <c r="G101" s="1948"/>
      <c r="H101" s="1948"/>
      <c r="I101" s="1948"/>
      <c r="J101" s="2003"/>
      <c r="K101" s="2003"/>
      <c r="L101" s="2003" t="s">
        <v>1199</v>
      </c>
      <c r="M101" s="2003" t="s">
        <v>1199</v>
      </c>
      <c r="N101" s="2003"/>
      <c r="O101" s="2003"/>
      <c r="P101" s="2003"/>
      <c r="Q101" s="2003"/>
      <c r="R101" s="2003"/>
      <c r="S101" s="2003" t="s">
        <v>1199</v>
      </c>
      <c r="T101" s="2003" t="s">
        <v>1199</v>
      </c>
      <c r="U101" s="2003"/>
      <c r="V101" s="2003"/>
      <c r="W101" s="2003"/>
      <c r="X101" s="2003"/>
      <c r="Y101" s="2003"/>
      <c r="Z101" s="2003" t="s">
        <v>1199</v>
      </c>
      <c r="AA101" s="2003" t="s">
        <v>1199</v>
      </c>
      <c r="AB101" s="2003"/>
      <c r="AC101" s="2003"/>
      <c r="AD101" s="2003"/>
      <c r="AE101" s="2003"/>
      <c r="AF101" s="2003"/>
      <c r="AG101" s="2003" t="s">
        <v>1199</v>
      </c>
      <c r="AH101" s="2003" t="s">
        <v>1199</v>
      </c>
      <c r="AI101" s="2009"/>
      <c r="AJ101" s="2009"/>
      <c r="AK101" s="1950">
        <f>IF(D101="","",COUNT($F$98:$AJ$98)-AL101)</f>
        <v>30</v>
      </c>
      <c r="AL101" s="1951">
        <f>IF(D101="","",AQ101+AR101)</f>
        <v>0</v>
      </c>
      <c r="AM101" s="1951">
        <f>IF(D101="","",COUNTIF(F101:AJ101,"休"))</f>
        <v>9</v>
      </c>
      <c r="AN101" s="1952">
        <f>IF(D101="","",IFERROR(ROUND(AM101/AK101,3),""))</f>
        <v>0.3</v>
      </c>
      <c r="AO101" s="4191">
        <f>ROUND(AVERAGE(AN101:AN116),3)</f>
        <v>0.32200000000000001</v>
      </c>
      <c r="AP101" s="1838"/>
      <c r="AQ101" s="1953">
        <f>+COUNTIF(F101:AJ101,"－")</f>
        <v>0</v>
      </c>
      <c r="AR101" s="1953">
        <f>+COUNTIF(F101:AJ101,"外")</f>
        <v>0</v>
      </c>
    </row>
    <row r="102" spans="2:44" s="1866" customFormat="1" ht="13.5" customHeight="1">
      <c r="B102" s="4186"/>
      <c r="C102" s="4189"/>
      <c r="D102" s="1954" t="s">
        <v>2489</v>
      </c>
      <c r="E102" s="1946"/>
      <c r="F102" s="1998"/>
      <c r="G102" s="1956"/>
      <c r="H102" s="1956"/>
      <c r="I102" s="1956"/>
      <c r="J102" s="1978" t="s">
        <v>1199</v>
      </c>
      <c r="K102" s="1978" t="s">
        <v>1199</v>
      </c>
      <c r="L102" s="1966"/>
      <c r="M102" s="1966"/>
      <c r="N102" s="1966"/>
      <c r="O102" s="1966"/>
      <c r="P102" s="1966"/>
      <c r="Q102" s="1978" t="s">
        <v>1199</v>
      </c>
      <c r="R102" s="1978" t="s">
        <v>1199</v>
      </c>
      <c r="S102" s="1966"/>
      <c r="T102" s="1966"/>
      <c r="U102" s="1966"/>
      <c r="V102" s="1966"/>
      <c r="W102" s="1966"/>
      <c r="X102" s="1978" t="s">
        <v>1199</v>
      </c>
      <c r="Y102" s="1978" t="s">
        <v>1199</v>
      </c>
      <c r="Z102" s="1966"/>
      <c r="AA102" s="1966"/>
      <c r="AB102" s="1966"/>
      <c r="AC102" s="1966"/>
      <c r="AD102" s="1966"/>
      <c r="AE102" s="1978" t="s">
        <v>1199</v>
      </c>
      <c r="AF102" s="1978" t="s">
        <v>1199</v>
      </c>
      <c r="AG102" s="2013"/>
      <c r="AH102" s="1966"/>
      <c r="AI102" s="1956"/>
      <c r="AJ102" s="1999"/>
      <c r="AK102" s="1950">
        <f t="shared" ref="AK102:AK106" si="62">IF(D102="","",COUNT($F$98:$AJ$98)-AL102)</f>
        <v>30</v>
      </c>
      <c r="AL102" s="1951">
        <f t="shared" ref="AL102:AL106" si="63">IF(D102="","",AQ102+AR102)</f>
        <v>0</v>
      </c>
      <c r="AM102" s="1951">
        <f t="shared" ref="AM102:AM106" si="64">IF(D102="","",COUNTIF(F102:AJ102,"休"))</f>
        <v>8</v>
      </c>
      <c r="AN102" s="1952">
        <f t="shared" ref="AN102:AN106" si="65">IF(D102="","",IFERROR(ROUND(AM102/AK102,3),""))</f>
        <v>0.26700000000000002</v>
      </c>
      <c r="AO102" s="4192"/>
      <c r="AP102" s="1838"/>
      <c r="AQ102" s="1953">
        <f>+COUNTIF(F102:AJ102,"－")</f>
        <v>0</v>
      </c>
      <c r="AR102" s="1953">
        <f>+COUNTIF(F102:AJ102,"外")</f>
        <v>0</v>
      </c>
    </row>
    <row r="103" spans="2:44" s="1866" customFormat="1">
      <c r="B103" s="4186"/>
      <c r="C103" s="4189"/>
      <c r="D103" s="1960" t="s">
        <v>2490</v>
      </c>
      <c r="E103" s="1946"/>
      <c r="F103" s="1998"/>
      <c r="G103" s="1956" t="s">
        <v>1199</v>
      </c>
      <c r="H103" s="1956" t="s">
        <v>1199</v>
      </c>
      <c r="I103" s="1956"/>
      <c r="J103" s="1956"/>
      <c r="K103" s="1956" t="s">
        <v>1199</v>
      </c>
      <c r="L103" s="1956"/>
      <c r="M103" s="1956"/>
      <c r="N103" s="1956"/>
      <c r="O103" s="1956" t="s">
        <v>1199</v>
      </c>
      <c r="P103" s="1956"/>
      <c r="Q103" s="1956"/>
      <c r="R103" s="1956" t="s">
        <v>1199</v>
      </c>
      <c r="S103" s="1956"/>
      <c r="T103" s="1956"/>
      <c r="U103" s="1956" t="s">
        <v>1199</v>
      </c>
      <c r="V103" s="1956" t="s">
        <v>1199</v>
      </c>
      <c r="W103" s="1956"/>
      <c r="X103" s="1956"/>
      <c r="Y103" s="1956" t="s">
        <v>1199</v>
      </c>
      <c r="Z103" s="1956"/>
      <c r="AA103" s="1956"/>
      <c r="AB103" s="1956"/>
      <c r="AC103" s="1956" t="s">
        <v>1199</v>
      </c>
      <c r="AD103" s="1956"/>
      <c r="AE103" s="1956"/>
      <c r="AF103" s="1956" t="s">
        <v>1199</v>
      </c>
      <c r="AG103" s="1999"/>
      <c r="AH103" s="1999"/>
      <c r="AI103" s="1999" t="s">
        <v>1199</v>
      </c>
      <c r="AJ103" s="1999"/>
      <c r="AK103" s="1950">
        <f t="shared" si="62"/>
        <v>30</v>
      </c>
      <c r="AL103" s="1951">
        <f t="shared" si="63"/>
        <v>0</v>
      </c>
      <c r="AM103" s="1951">
        <f t="shared" si="64"/>
        <v>11</v>
      </c>
      <c r="AN103" s="1952">
        <f t="shared" si="65"/>
        <v>0.36699999999999999</v>
      </c>
      <c r="AO103" s="4192"/>
      <c r="AP103" s="1838"/>
      <c r="AQ103" s="1953">
        <f>+COUNTIF(F103:AJ103,"－")</f>
        <v>0</v>
      </c>
      <c r="AR103" s="1953">
        <f t="shared" ref="AR103:AR106" si="66">+COUNTIF(F103:AJ103,"外")</f>
        <v>0</v>
      </c>
    </row>
    <row r="104" spans="2:44" s="1866" customFormat="1">
      <c r="B104" s="4186"/>
      <c r="C104" s="4189"/>
      <c r="D104" s="1960" t="s">
        <v>2491</v>
      </c>
      <c r="E104" s="1961"/>
      <c r="F104" s="1998" t="s">
        <v>1199</v>
      </c>
      <c r="G104" s="1956"/>
      <c r="H104" s="1956"/>
      <c r="I104" s="1956" t="s">
        <v>1199</v>
      </c>
      <c r="J104" s="1956"/>
      <c r="K104" s="1956"/>
      <c r="L104" s="1956"/>
      <c r="M104" s="1956" t="s">
        <v>1199</v>
      </c>
      <c r="N104" s="1956"/>
      <c r="O104" s="1956"/>
      <c r="P104" s="1956" t="s">
        <v>1199</v>
      </c>
      <c r="Q104" s="1956"/>
      <c r="R104" s="1956"/>
      <c r="S104" s="1956"/>
      <c r="T104" s="1956" t="s">
        <v>1199</v>
      </c>
      <c r="U104" s="1956"/>
      <c r="V104" s="1956"/>
      <c r="W104" s="1956" t="s">
        <v>1199</v>
      </c>
      <c r="X104" s="1956"/>
      <c r="Y104" s="1956"/>
      <c r="Z104" s="1956"/>
      <c r="AA104" s="1956" t="s">
        <v>1199</v>
      </c>
      <c r="AB104" s="1956"/>
      <c r="AC104" s="1956"/>
      <c r="AD104" s="1956" t="s">
        <v>1199</v>
      </c>
      <c r="AE104" s="1956"/>
      <c r="AF104" s="1956"/>
      <c r="AG104" s="1956"/>
      <c r="AH104" s="1999" t="s">
        <v>1199</v>
      </c>
      <c r="AI104" s="1999"/>
      <c r="AJ104" s="1999"/>
      <c r="AK104" s="1950">
        <f t="shared" si="62"/>
        <v>30</v>
      </c>
      <c r="AL104" s="1951">
        <f t="shared" si="63"/>
        <v>0</v>
      </c>
      <c r="AM104" s="1951">
        <f t="shared" si="64"/>
        <v>9</v>
      </c>
      <c r="AN104" s="1952">
        <f t="shared" si="65"/>
        <v>0.3</v>
      </c>
      <c r="AO104" s="4192"/>
      <c r="AP104" s="1838"/>
      <c r="AQ104" s="1953">
        <f>+COUNTIF(F104:AJ104,"－")</f>
        <v>0</v>
      </c>
      <c r="AR104" s="1953">
        <f t="shared" si="66"/>
        <v>0</v>
      </c>
    </row>
    <row r="105" spans="2:44" s="1866" customFormat="1">
      <c r="B105" s="4186"/>
      <c r="C105" s="4189"/>
      <c r="D105" s="1960" t="s">
        <v>2492</v>
      </c>
      <c r="E105" s="1946"/>
      <c r="F105" s="1998"/>
      <c r="G105" s="1956" t="s">
        <v>1199</v>
      </c>
      <c r="H105" s="1956"/>
      <c r="I105" s="1956"/>
      <c r="J105" s="1956" t="s">
        <v>1199</v>
      </c>
      <c r="K105" s="1956"/>
      <c r="L105" s="1956"/>
      <c r="M105" s="1956"/>
      <c r="N105" s="1956" t="s">
        <v>1199</v>
      </c>
      <c r="O105" s="1956"/>
      <c r="P105" s="1956"/>
      <c r="Q105" s="1956" t="s">
        <v>1199</v>
      </c>
      <c r="R105" s="1956"/>
      <c r="S105" s="1956"/>
      <c r="T105" s="1956"/>
      <c r="U105" s="1956" t="s">
        <v>1199</v>
      </c>
      <c r="V105" s="1956"/>
      <c r="W105" s="1956"/>
      <c r="X105" s="1956" t="s">
        <v>1199</v>
      </c>
      <c r="Y105" s="1956"/>
      <c r="Z105" s="1956"/>
      <c r="AA105" s="1956"/>
      <c r="AB105" s="1956" t="s">
        <v>1199</v>
      </c>
      <c r="AC105" s="1956"/>
      <c r="AD105" s="1956"/>
      <c r="AE105" s="1956" t="s">
        <v>1199</v>
      </c>
      <c r="AF105" s="1956"/>
      <c r="AG105" s="1956"/>
      <c r="AH105" s="1956"/>
      <c r="AI105" s="1956" t="s">
        <v>1199</v>
      </c>
      <c r="AJ105" s="1956"/>
      <c r="AK105" s="1950">
        <f t="shared" si="62"/>
        <v>30</v>
      </c>
      <c r="AL105" s="1951">
        <f t="shared" si="63"/>
        <v>0</v>
      </c>
      <c r="AM105" s="1951">
        <f t="shared" si="64"/>
        <v>9</v>
      </c>
      <c r="AN105" s="1952">
        <f t="shared" si="65"/>
        <v>0.3</v>
      </c>
      <c r="AO105" s="4192"/>
      <c r="AP105" s="1838"/>
      <c r="AQ105" s="1953">
        <f t="shared" ref="AQ105:AQ106" si="67">+COUNTIF(F105:AJ105,"－")</f>
        <v>0</v>
      </c>
      <c r="AR105" s="1953">
        <f t="shared" si="66"/>
        <v>0</v>
      </c>
    </row>
    <row r="106" spans="2:44" s="1866" customFormat="1">
      <c r="B106" s="4187"/>
      <c r="C106" s="4190"/>
      <c r="D106" s="1962">
        <f>E$29</f>
        <v>0</v>
      </c>
      <c r="E106" s="1963"/>
      <c r="F106" s="2010"/>
      <c r="G106" s="1966"/>
      <c r="H106" s="1966"/>
      <c r="I106" s="1966"/>
      <c r="J106" s="1966"/>
      <c r="K106" s="1966"/>
      <c r="L106" s="1966"/>
      <c r="M106" s="1966"/>
      <c r="N106" s="1966"/>
      <c r="O106" s="1966"/>
      <c r="P106" s="1966"/>
      <c r="Q106" s="1966"/>
      <c r="R106" s="1966"/>
      <c r="S106" s="1966"/>
      <c r="T106" s="1966"/>
      <c r="U106" s="1966"/>
      <c r="V106" s="1966"/>
      <c r="W106" s="1966"/>
      <c r="X106" s="1966"/>
      <c r="Y106" s="1966"/>
      <c r="Z106" s="1966"/>
      <c r="AA106" s="1966"/>
      <c r="AB106" s="1966"/>
      <c r="AC106" s="1966"/>
      <c r="AD106" s="1966"/>
      <c r="AE106" s="1966"/>
      <c r="AF106" s="1966"/>
      <c r="AG106" s="1967"/>
      <c r="AH106" s="1967"/>
      <c r="AI106" s="1967"/>
      <c r="AJ106" s="1967"/>
      <c r="AK106" s="1950">
        <f t="shared" si="62"/>
        <v>30</v>
      </c>
      <c r="AL106" s="1951">
        <f t="shared" si="63"/>
        <v>0</v>
      </c>
      <c r="AM106" s="1968">
        <f t="shared" si="64"/>
        <v>0</v>
      </c>
      <c r="AN106" s="1952">
        <f t="shared" si="65"/>
        <v>0</v>
      </c>
      <c r="AO106" s="4192"/>
      <c r="AP106" s="1838"/>
      <c r="AQ106" s="1953">
        <f t="shared" si="67"/>
        <v>0</v>
      </c>
      <c r="AR106" s="1953">
        <f t="shared" si="66"/>
        <v>0</v>
      </c>
    </row>
    <row r="107" spans="2:44" s="1866" customFormat="1">
      <c r="B107" s="4185" t="s">
        <v>2493</v>
      </c>
      <c r="C107" s="4188" t="s">
        <v>2494</v>
      </c>
      <c r="D107" s="1939" t="s">
        <v>2472</v>
      </c>
      <c r="E107" s="1969" t="s">
        <v>2458</v>
      </c>
      <c r="F107" s="1941"/>
      <c r="G107" s="1942"/>
      <c r="H107" s="1942"/>
      <c r="I107" s="1942"/>
      <c r="J107" s="1942"/>
      <c r="K107" s="1942"/>
      <c r="L107" s="1942"/>
      <c r="M107" s="1942"/>
      <c r="N107" s="1942"/>
      <c r="O107" s="1942"/>
      <c r="P107" s="1942"/>
      <c r="Q107" s="1942"/>
      <c r="R107" s="1942"/>
      <c r="S107" s="1942"/>
      <c r="T107" s="1942"/>
      <c r="U107" s="1942"/>
      <c r="V107" s="1942"/>
      <c r="W107" s="1942"/>
      <c r="X107" s="1942"/>
      <c r="Y107" s="1942"/>
      <c r="Z107" s="1942"/>
      <c r="AA107" s="1942"/>
      <c r="AB107" s="1942"/>
      <c r="AC107" s="1942"/>
      <c r="AD107" s="1942"/>
      <c r="AE107" s="1942"/>
      <c r="AF107" s="1942"/>
      <c r="AG107" s="1970"/>
      <c r="AH107" s="1970"/>
      <c r="AI107" s="1970"/>
      <c r="AJ107" s="1970"/>
      <c r="AK107" s="1971"/>
      <c r="AL107" s="1953"/>
      <c r="AM107" s="1972"/>
      <c r="AN107" s="1973"/>
      <c r="AO107" s="4192"/>
      <c r="AP107" s="1838"/>
      <c r="AQ107" s="1893"/>
      <c r="AR107" s="1893"/>
    </row>
    <row r="108" spans="2:44" s="1866" customFormat="1">
      <c r="B108" s="4186"/>
      <c r="C108" s="4189"/>
      <c r="D108" s="1974" t="s">
        <v>2488</v>
      </c>
      <c r="E108" s="1946"/>
      <c r="F108" s="1996" t="s">
        <v>1199</v>
      </c>
      <c r="G108" s="2003"/>
      <c r="H108" s="2003"/>
      <c r="I108" s="2003"/>
      <c r="J108" s="2003"/>
      <c r="K108" s="2003" t="s">
        <v>1199</v>
      </c>
      <c r="L108" s="2003" t="s">
        <v>1199</v>
      </c>
      <c r="M108" s="2003" t="s">
        <v>1199</v>
      </c>
      <c r="N108" s="2003"/>
      <c r="O108" s="2003"/>
      <c r="P108" s="2003"/>
      <c r="Q108" s="2003"/>
      <c r="R108" s="2003" t="s">
        <v>1199</v>
      </c>
      <c r="S108" s="2003" t="s">
        <v>1199</v>
      </c>
      <c r="T108" s="2003" t="s">
        <v>1199</v>
      </c>
      <c r="U108" s="2003"/>
      <c r="V108" s="2003"/>
      <c r="W108" s="2003"/>
      <c r="X108" s="2003"/>
      <c r="Y108" s="2003" t="s">
        <v>1199</v>
      </c>
      <c r="Z108" s="2003" t="s">
        <v>1199</v>
      </c>
      <c r="AA108" s="2003" t="s">
        <v>1199</v>
      </c>
      <c r="AB108" s="2003"/>
      <c r="AC108" s="2003"/>
      <c r="AD108" s="2003"/>
      <c r="AE108" s="2003"/>
      <c r="AF108" s="2003" t="s">
        <v>1199</v>
      </c>
      <c r="AG108" s="2003" t="s">
        <v>1199</v>
      </c>
      <c r="AH108" s="2003" t="s">
        <v>1199</v>
      </c>
      <c r="AI108" s="2003"/>
      <c r="AJ108" s="2003"/>
      <c r="AK108" s="1950">
        <f>IF(D108="","",COUNT($F$98:$AJ$98)-AL108)</f>
        <v>30</v>
      </c>
      <c r="AL108" s="1951">
        <f>IF(D108="","",AQ108+AR108)</f>
        <v>0</v>
      </c>
      <c r="AM108" s="1951">
        <f>IF(D108="","",COUNTIF(F108:AJ108,"休"))</f>
        <v>13</v>
      </c>
      <c r="AN108" s="1952">
        <f>IF(D108="","",IFERROR(ROUND(AM108/AK108,3),""))</f>
        <v>0.433</v>
      </c>
      <c r="AO108" s="4192"/>
      <c r="AP108" s="1838"/>
      <c r="AQ108" s="1953">
        <f>+COUNTIF(F108:AJ108,"－")</f>
        <v>0</v>
      </c>
      <c r="AR108" s="1953">
        <f>+COUNTIF(F108:AJ108,"外")</f>
        <v>0</v>
      </c>
    </row>
    <row r="109" spans="2:44" s="1866" customFormat="1">
      <c r="B109" s="4186"/>
      <c r="C109" s="4189"/>
      <c r="D109" s="1954" t="s">
        <v>2489</v>
      </c>
      <c r="E109" s="1975"/>
      <c r="F109" s="2005"/>
      <c r="G109" s="1966" t="s">
        <v>1199</v>
      </c>
      <c r="H109" s="1978" t="s">
        <v>1199</v>
      </c>
      <c r="I109" s="1978" t="s">
        <v>1199</v>
      </c>
      <c r="J109" s="1966"/>
      <c r="K109" s="1966"/>
      <c r="L109" s="1966"/>
      <c r="M109" s="1966"/>
      <c r="N109" s="1966" t="s">
        <v>1199</v>
      </c>
      <c r="O109" s="1978" t="s">
        <v>1199</v>
      </c>
      <c r="P109" s="1978" t="s">
        <v>1199</v>
      </c>
      <c r="Q109" s="1978"/>
      <c r="R109" s="1978"/>
      <c r="S109" s="1966"/>
      <c r="T109" s="1966"/>
      <c r="U109" s="1966" t="s">
        <v>1199</v>
      </c>
      <c r="V109" s="1978" t="s">
        <v>1199</v>
      </c>
      <c r="W109" s="1978" t="s">
        <v>1199</v>
      </c>
      <c r="X109" s="1966"/>
      <c r="Y109" s="1966"/>
      <c r="Z109" s="1966"/>
      <c r="AA109" s="1966"/>
      <c r="AB109" s="1966" t="s">
        <v>1199</v>
      </c>
      <c r="AC109" s="1978" t="s">
        <v>1199</v>
      </c>
      <c r="AD109" s="1978" t="s">
        <v>1199</v>
      </c>
      <c r="AE109" s="1966"/>
      <c r="AF109" s="1966"/>
      <c r="AG109" s="1966"/>
      <c r="AH109" s="1966"/>
      <c r="AI109" s="1966" t="s">
        <v>1199</v>
      </c>
      <c r="AJ109" s="1966"/>
      <c r="AK109" s="1950">
        <f t="shared" ref="AK109:AK111" si="68">IF(D109="","",COUNT($F$98:$AJ$98)-AL109)</f>
        <v>30</v>
      </c>
      <c r="AL109" s="1951">
        <f t="shared" ref="AL109:AL111" si="69">IF(D109="","",AQ109+AR109)</f>
        <v>0</v>
      </c>
      <c r="AM109" s="1951">
        <f t="shared" ref="AM109:AM111" si="70">IF(D109="","",COUNTIF(F109:AJ109,"休"))</f>
        <v>13</v>
      </c>
      <c r="AN109" s="1952">
        <f t="shared" ref="AN109:AN111" si="71">IF(D109="","",IFERROR(ROUND(AM109/AK109,3),""))</f>
        <v>0.433</v>
      </c>
      <c r="AO109" s="4192"/>
      <c r="AP109" s="1838"/>
      <c r="AQ109" s="1953">
        <f>+COUNTIF(F109:AJ109,"－")</f>
        <v>0</v>
      </c>
      <c r="AR109" s="1953">
        <f>+COUNTIF(F109:AJ109,"外")</f>
        <v>0</v>
      </c>
    </row>
    <row r="110" spans="2:44" s="1866" customFormat="1">
      <c r="B110" s="4186"/>
      <c r="C110" s="4189"/>
      <c r="D110" s="1838"/>
      <c r="E110" s="1975"/>
      <c r="F110" s="1998"/>
      <c r="G110" s="1956"/>
      <c r="H110" s="1956"/>
      <c r="I110" s="1956"/>
      <c r="J110" s="1956"/>
      <c r="K110" s="1956"/>
      <c r="L110" s="1956"/>
      <c r="M110" s="1956"/>
      <c r="N110" s="1956"/>
      <c r="O110" s="1956"/>
      <c r="P110" s="1956"/>
      <c r="Q110" s="1956"/>
      <c r="R110" s="1956"/>
      <c r="S110" s="1956"/>
      <c r="T110" s="1956"/>
      <c r="U110" s="1956"/>
      <c r="V110" s="1956"/>
      <c r="W110" s="1956"/>
      <c r="X110" s="1956"/>
      <c r="Y110" s="1956"/>
      <c r="Z110" s="1956"/>
      <c r="AA110" s="1956"/>
      <c r="AB110" s="1956"/>
      <c r="AC110" s="1956"/>
      <c r="AD110" s="1956"/>
      <c r="AE110" s="1956"/>
      <c r="AF110" s="1956"/>
      <c r="AG110" s="1957"/>
      <c r="AH110" s="1957"/>
      <c r="AI110" s="1957"/>
      <c r="AJ110" s="1957"/>
      <c r="AK110" s="1950" t="str">
        <f t="shared" si="68"/>
        <v/>
      </c>
      <c r="AL110" s="1951" t="str">
        <f t="shared" si="69"/>
        <v/>
      </c>
      <c r="AM110" s="1951" t="str">
        <f t="shared" si="70"/>
        <v/>
      </c>
      <c r="AN110" s="1952" t="str">
        <f t="shared" si="71"/>
        <v/>
      </c>
      <c r="AO110" s="4192"/>
      <c r="AP110" s="1838"/>
      <c r="AQ110" s="1953">
        <f>+COUNTIF(F110:AJ110,"－")</f>
        <v>0</v>
      </c>
      <c r="AR110" s="1953">
        <f>+COUNTIF(F110:AJ110,"外")</f>
        <v>0</v>
      </c>
    </row>
    <row r="111" spans="2:44" s="1866" customFormat="1">
      <c r="B111" s="4186"/>
      <c r="C111" s="4190"/>
      <c r="D111" s="1976"/>
      <c r="E111" s="1977"/>
      <c r="F111" s="2011"/>
      <c r="G111" s="1978"/>
      <c r="H111" s="1978"/>
      <c r="I111" s="1978"/>
      <c r="J111" s="1978"/>
      <c r="K111" s="1978"/>
      <c r="L111" s="1978"/>
      <c r="M111" s="1978"/>
      <c r="N111" s="1978"/>
      <c r="O111" s="1978"/>
      <c r="P111" s="1978"/>
      <c r="Q111" s="1978"/>
      <c r="R111" s="1978"/>
      <c r="S111" s="1978"/>
      <c r="T111" s="1978"/>
      <c r="U111" s="1978"/>
      <c r="V111" s="1978"/>
      <c r="W111" s="1978"/>
      <c r="X111" s="1978"/>
      <c r="Y111" s="1978"/>
      <c r="Z111" s="1978"/>
      <c r="AA111" s="1978"/>
      <c r="AB111" s="1978"/>
      <c r="AC111" s="1978"/>
      <c r="AD111" s="1978"/>
      <c r="AE111" s="1978"/>
      <c r="AF111" s="1978"/>
      <c r="AG111" s="1949"/>
      <c r="AH111" s="1949"/>
      <c r="AI111" s="1949"/>
      <c r="AJ111" s="1949"/>
      <c r="AK111" s="1950" t="str">
        <f t="shared" si="68"/>
        <v/>
      </c>
      <c r="AL111" s="1951" t="str">
        <f t="shared" si="69"/>
        <v/>
      </c>
      <c r="AM111" s="1951" t="str">
        <f t="shared" si="70"/>
        <v/>
      </c>
      <c r="AN111" s="1952" t="str">
        <f t="shared" si="71"/>
        <v/>
      </c>
      <c r="AO111" s="4192"/>
      <c r="AP111" s="1838"/>
      <c r="AQ111" s="1953">
        <f>+COUNTIF(F111:AJ111,"－")</f>
        <v>0</v>
      </c>
      <c r="AR111" s="1953">
        <f>+COUNTIF(F111:AJ111,"外")</f>
        <v>0</v>
      </c>
    </row>
    <row r="112" spans="2:44" s="1866" customFormat="1">
      <c r="B112" s="4186"/>
      <c r="C112" s="4188" t="s">
        <v>2495</v>
      </c>
      <c r="D112" s="1939" t="s">
        <v>2472</v>
      </c>
      <c r="E112" s="1979" t="s">
        <v>2458</v>
      </c>
      <c r="F112" s="1941"/>
      <c r="G112" s="1942"/>
      <c r="H112" s="1942"/>
      <c r="I112" s="1942"/>
      <c r="J112" s="1942"/>
      <c r="K112" s="1942"/>
      <c r="L112" s="1942"/>
      <c r="M112" s="1942"/>
      <c r="N112" s="1942"/>
      <c r="O112" s="1942"/>
      <c r="P112" s="1942"/>
      <c r="Q112" s="1942"/>
      <c r="R112" s="1942"/>
      <c r="S112" s="1942"/>
      <c r="T112" s="1942"/>
      <c r="U112" s="1942"/>
      <c r="V112" s="1942"/>
      <c r="W112" s="1942"/>
      <c r="X112" s="1942"/>
      <c r="Y112" s="1942"/>
      <c r="Z112" s="1942"/>
      <c r="AA112" s="1942"/>
      <c r="AB112" s="1942"/>
      <c r="AC112" s="1942"/>
      <c r="AD112" s="1942"/>
      <c r="AE112" s="1942"/>
      <c r="AF112" s="1942"/>
      <c r="AG112" s="1970"/>
      <c r="AH112" s="1970"/>
      <c r="AI112" s="1970"/>
      <c r="AJ112" s="1970"/>
      <c r="AK112" s="1971"/>
      <c r="AL112" s="1953"/>
      <c r="AM112" s="1980"/>
      <c r="AN112" s="1973"/>
      <c r="AO112" s="4192"/>
      <c r="AP112" s="1838"/>
      <c r="AQ112" s="1893"/>
      <c r="AR112" s="1893"/>
    </row>
    <row r="113" spans="2:44" s="1866" customFormat="1">
      <c r="B113" s="4186"/>
      <c r="C113" s="4189"/>
      <c r="D113" s="1981" t="s">
        <v>2489</v>
      </c>
      <c r="E113" s="1946"/>
      <c r="F113" s="1947" t="s">
        <v>1199</v>
      </c>
      <c r="G113" s="1948"/>
      <c r="H113" s="1948" t="s">
        <v>1199</v>
      </c>
      <c r="I113" s="2003"/>
      <c r="J113" s="2003" t="s">
        <v>1199</v>
      </c>
      <c r="K113" s="1948"/>
      <c r="L113" s="1948" t="s">
        <v>1199</v>
      </c>
      <c r="M113" s="1948"/>
      <c r="N113" s="1948" t="s">
        <v>1199</v>
      </c>
      <c r="O113" s="2003"/>
      <c r="P113" s="2003" t="s">
        <v>1199</v>
      </c>
      <c r="Q113" s="1948"/>
      <c r="R113" s="1948" t="s">
        <v>1199</v>
      </c>
      <c r="S113" s="1948"/>
      <c r="T113" s="1948" t="s">
        <v>1199</v>
      </c>
      <c r="U113" s="2003"/>
      <c r="V113" s="1948" t="s">
        <v>1199</v>
      </c>
      <c r="W113" s="2003"/>
      <c r="X113" s="2003" t="s">
        <v>1199</v>
      </c>
      <c r="Y113" s="1948"/>
      <c r="Z113" s="1948" t="s">
        <v>1199</v>
      </c>
      <c r="AA113" s="1948"/>
      <c r="AB113" s="1948" t="s">
        <v>1199</v>
      </c>
      <c r="AC113" s="2003"/>
      <c r="AD113" s="1948" t="s">
        <v>1199</v>
      </c>
      <c r="AE113" s="2003"/>
      <c r="AF113" s="2003" t="s">
        <v>1199</v>
      </c>
      <c r="AG113" s="1948"/>
      <c r="AH113" s="1948" t="s">
        <v>1199</v>
      </c>
      <c r="AI113" s="1948"/>
      <c r="AJ113" s="1948"/>
      <c r="AK113" s="1950">
        <f>IF(D113="","",COUNT($F$98:$AJ$98)-AL113)</f>
        <v>30</v>
      </c>
      <c r="AL113" s="1951">
        <f>IF(D113="","",AQ113+AR113)</f>
        <v>0</v>
      </c>
      <c r="AM113" s="1951">
        <f>IF(D113="","",COUNTIF(F113:AJ113,"休"))</f>
        <v>15</v>
      </c>
      <c r="AN113" s="1952">
        <f>IF(D113="","",IFERROR(ROUND(AM113/AK113,3),""))</f>
        <v>0.5</v>
      </c>
      <c r="AO113" s="4192"/>
      <c r="AP113" s="1838"/>
      <c r="AQ113" s="1953">
        <f>+COUNTIF(F113:AJ113,"－")</f>
        <v>0</v>
      </c>
      <c r="AR113" s="1953">
        <f>+COUNTIF(F113:AJ113,"外")</f>
        <v>0</v>
      </c>
    </row>
    <row r="114" spans="2:44" s="1866" customFormat="1">
      <c r="B114" s="4186"/>
      <c r="C114" s="4189"/>
      <c r="D114" s="1838"/>
      <c r="E114" s="1975"/>
      <c r="F114" s="1955"/>
      <c r="G114" s="1956"/>
      <c r="H114" s="1956"/>
      <c r="I114" s="1956"/>
      <c r="J114" s="1956"/>
      <c r="K114" s="1956"/>
      <c r="L114" s="1956"/>
      <c r="M114" s="1956"/>
      <c r="N114" s="1956"/>
      <c r="O114" s="1956"/>
      <c r="P114" s="1956"/>
      <c r="Q114" s="1956"/>
      <c r="R114" s="1956"/>
      <c r="S114" s="1956"/>
      <c r="T114" s="1956"/>
      <c r="U114" s="1956"/>
      <c r="V114" s="1956"/>
      <c r="W114" s="1956"/>
      <c r="X114" s="1956"/>
      <c r="Y114" s="1956"/>
      <c r="Z114" s="1956"/>
      <c r="AA114" s="1956"/>
      <c r="AB114" s="1956"/>
      <c r="AC114" s="1956"/>
      <c r="AD114" s="1956"/>
      <c r="AE114" s="1956"/>
      <c r="AF114" s="1956"/>
      <c r="AG114" s="1957"/>
      <c r="AH114" s="1957"/>
      <c r="AI114" s="1957"/>
      <c r="AJ114" s="1957"/>
      <c r="AK114" s="1950" t="str">
        <f t="shared" ref="AK114:AK116" si="72">IF(D114="","",COUNT($F$98:$AJ$98)-AL114)</f>
        <v/>
      </c>
      <c r="AL114" s="1951" t="str">
        <f t="shared" ref="AL114:AL116" si="73">IF(D114="","",AQ114+AR114)</f>
        <v/>
      </c>
      <c r="AM114" s="1951" t="str">
        <f t="shared" ref="AM114:AM116" si="74">IF(D114="","",COUNTIF(F114:AJ114,"休"))</f>
        <v/>
      </c>
      <c r="AN114" s="1952" t="str">
        <f t="shared" ref="AN114:AN116" si="75">IF(D114="","",IFERROR(ROUND(AM114/AK114,3),""))</f>
        <v/>
      </c>
      <c r="AO114" s="4192"/>
      <c r="AP114" s="1838"/>
      <c r="AQ114" s="1953">
        <f>+COUNTIF(F114:AJ114,"－")</f>
        <v>0</v>
      </c>
      <c r="AR114" s="1953">
        <f>+COUNTIF(F114:AJ114,"外")</f>
        <v>0</v>
      </c>
    </row>
    <row r="115" spans="2:44" s="1866" customFormat="1">
      <c r="B115" s="4186"/>
      <c r="C115" s="4189"/>
      <c r="D115" s="1983"/>
      <c r="E115" s="1975"/>
      <c r="F115" s="1955"/>
      <c r="G115" s="1956"/>
      <c r="H115" s="1956"/>
      <c r="I115" s="1956"/>
      <c r="J115" s="1956"/>
      <c r="K115" s="1956"/>
      <c r="L115" s="1956"/>
      <c r="M115" s="1956"/>
      <c r="N115" s="1956"/>
      <c r="O115" s="1956"/>
      <c r="P115" s="1956"/>
      <c r="Q115" s="1956"/>
      <c r="R115" s="1956"/>
      <c r="S115" s="1956"/>
      <c r="T115" s="1956"/>
      <c r="U115" s="1956"/>
      <c r="V115" s="1956"/>
      <c r="W115" s="1956"/>
      <c r="X115" s="1956"/>
      <c r="Y115" s="1956"/>
      <c r="Z115" s="1956"/>
      <c r="AA115" s="1956"/>
      <c r="AB115" s="1956"/>
      <c r="AC115" s="1956"/>
      <c r="AD115" s="1956"/>
      <c r="AE115" s="1956"/>
      <c r="AF115" s="1956"/>
      <c r="AG115" s="1957"/>
      <c r="AH115" s="1957"/>
      <c r="AI115" s="1957"/>
      <c r="AJ115" s="1957"/>
      <c r="AK115" s="1950" t="str">
        <f t="shared" si="72"/>
        <v/>
      </c>
      <c r="AL115" s="1951" t="str">
        <f t="shared" si="73"/>
        <v/>
      </c>
      <c r="AM115" s="1951" t="str">
        <f t="shared" si="74"/>
        <v/>
      </c>
      <c r="AN115" s="1952" t="str">
        <f t="shared" si="75"/>
        <v/>
      </c>
      <c r="AO115" s="4192"/>
      <c r="AP115" s="1838"/>
      <c r="AQ115" s="1953">
        <f>+COUNTIF(F115:AJ115,"－")</f>
        <v>0</v>
      </c>
      <c r="AR115" s="1953">
        <f>+COUNTIF(F115:AJ115,"外")</f>
        <v>0</v>
      </c>
    </row>
    <row r="116" spans="2:44" s="1866" customFormat="1" ht="13.8" thickBot="1">
      <c r="B116" s="4187"/>
      <c r="C116" s="4190"/>
      <c r="D116" s="1976"/>
      <c r="E116" s="1977"/>
      <c r="F116" s="2010"/>
      <c r="G116" s="1965"/>
      <c r="H116" s="1965"/>
      <c r="I116" s="1965"/>
      <c r="J116" s="1965"/>
      <c r="K116" s="1965"/>
      <c r="L116" s="1965"/>
      <c r="M116" s="1965"/>
      <c r="N116" s="1965"/>
      <c r="O116" s="1965"/>
      <c r="P116" s="1965"/>
      <c r="Q116" s="1965"/>
      <c r="R116" s="1965"/>
      <c r="S116" s="1965"/>
      <c r="T116" s="1965"/>
      <c r="U116" s="1965"/>
      <c r="V116" s="1965"/>
      <c r="W116" s="1965"/>
      <c r="X116" s="1965"/>
      <c r="Y116" s="1965"/>
      <c r="Z116" s="1965"/>
      <c r="AA116" s="1965"/>
      <c r="AB116" s="1965"/>
      <c r="AC116" s="1965"/>
      <c r="AD116" s="1965"/>
      <c r="AE116" s="1965"/>
      <c r="AF116" s="1965"/>
      <c r="AG116" s="1985"/>
      <c r="AH116" s="1985"/>
      <c r="AI116" s="1985"/>
      <c r="AJ116" s="1985"/>
      <c r="AK116" s="1986" t="str">
        <f t="shared" si="72"/>
        <v/>
      </c>
      <c r="AL116" s="1968" t="str">
        <f t="shared" si="73"/>
        <v/>
      </c>
      <c r="AM116" s="1968" t="str">
        <f t="shared" si="74"/>
        <v/>
      </c>
      <c r="AN116" s="1952" t="str">
        <f t="shared" si="75"/>
        <v/>
      </c>
      <c r="AO116" s="4193"/>
      <c r="AP116" s="1838"/>
      <c r="AQ116" s="1953">
        <f>+COUNTIF(F116:AJ116,"－")</f>
        <v>0</v>
      </c>
      <c r="AR116" s="1953">
        <f>+COUNTIF(F116:AJ116,"外")</f>
        <v>0</v>
      </c>
    </row>
    <row r="117" spans="2:44" ht="13.8" thickBot="1">
      <c r="B117" s="1988"/>
      <c r="C117" s="1989"/>
      <c r="D117" s="1983"/>
      <c r="E117" s="1854"/>
      <c r="F117" s="1949"/>
      <c r="G117" s="1949"/>
      <c r="H117" s="1949"/>
      <c r="I117" s="1949"/>
      <c r="J117" s="1949"/>
      <c r="K117" s="1949"/>
      <c r="L117" s="1949"/>
      <c r="M117" s="1949"/>
      <c r="N117" s="1949"/>
      <c r="O117" s="1949"/>
      <c r="P117" s="1949"/>
      <c r="Q117" s="1949"/>
      <c r="R117" s="1949"/>
      <c r="S117" s="1949"/>
      <c r="T117" s="1949"/>
      <c r="U117" s="1949"/>
      <c r="V117" s="1949"/>
      <c r="W117" s="1949"/>
      <c r="X117" s="1949"/>
      <c r="Y117" s="1949"/>
      <c r="Z117" s="1949"/>
      <c r="AA117" s="1949"/>
      <c r="AB117" s="1949"/>
      <c r="AC117" s="1949"/>
      <c r="AD117" s="1949"/>
      <c r="AE117" s="1949"/>
      <c r="AF117" s="1949"/>
      <c r="AG117" s="1949"/>
      <c r="AH117" s="1949"/>
      <c r="AI117" s="1949"/>
      <c r="AJ117" s="1949"/>
      <c r="AK117" s="1990"/>
      <c r="AL117" s="1991"/>
      <c r="AN117" s="1992" t="s">
        <v>2459</v>
      </c>
      <c r="AO117" s="1993" t="str">
        <f>IF(AO101&gt;=0.285,"OK","NG")</f>
        <v>OK</v>
      </c>
      <c r="AQ117" s="1991"/>
      <c r="AR117" s="1991"/>
    </row>
    <row r="118" spans="2:44" s="1866" customFormat="1">
      <c r="E118" s="1890"/>
      <c r="F118" s="1890"/>
      <c r="G118" s="1890"/>
      <c r="H118" s="1890"/>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c r="AF118" s="1890"/>
      <c r="AG118" s="1890"/>
      <c r="AH118" s="1890"/>
      <c r="AI118" s="1890"/>
      <c r="AJ118" s="1890"/>
      <c r="AL118" s="1890"/>
      <c r="AN118" s="2012"/>
    </row>
    <row r="119" spans="2:44" hidden="1">
      <c r="F119" s="1836">
        <f>YEAR(F122)</f>
        <v>2024</v>
      </c>
      <c r="G119" s="1836">
        <f>MONTH(F122)</f>
        <v>10</v>
      </c>
    </row>
    <row r="120" spans="2:44">
      <c r="B120" s="4194"/>
      <c r="C120" s="4195"/>
      <c r="D120" s="4196"/>
      <c r="E120" s="1840" t="s">
        <v>2454</v>
      </c>
      <c r="F120" s="4126">
        <f>F122</f>
        <v>45566</v>
      </c>
      <c r="G120" s="4088"/>
      <c r="H120" s="4088"/>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88"/>
      <c r="AD120" s="4088"/>
      <c r="AE120" s="4088"/>
      <c r="AF120" s="4088"/>
      <c r="AG120" s="4088"/>
      <c r="AH120" s="4088"/>
      <c r="AI120" s="4088"/>
      <c r="AJ120" s="4088"/>
      <c r="AK120" s="4203" t="s">
        <v>2496</v>
      </c>
      <c r="AL120" s="4206" t="s">
        <v>2497</v>
      </c>
      <c r="AM120" s="4209" t="s">
        <v>2474</v>
      </c>
      <c r="AN120" s="4157" t="s">
        <v>2498</v>
      </c>
      <c r="AO120" s="4155" t="s">
        <v>2499</v>
      </c>
      <c r="AQ120" s="4181" t="s">
        <v>2500</v>
      </c>
      <c r="AR120" s="4181" t="s">
        <v>2501</v>
      </c>
    </row>
    <row r="121" spans="2:44" ht="13.5" hidden="1" customHeight="1">
      <c r="B121" s="4197"/>
      <c r="C121" s="4198"/>
      <c r="D121" s="4199"/>
      <c r="E121" s="1884"/>
      <c r="F121" s="1862">
        <f>DATE($F119,$G119,1)</f>
        <v>45566</v>
      </c>
      <c r="G121" s="1862">
        <f t="shared" ref="G121:AJ121" si="76">F121+1</f>
        <v>45567</v>
      </c>
      <c r="H121" s="1862">
        <f t="shared" si="76"/>
        <v>45568</v>
      </c>
      <c r="I121" s="1862">
        <f t="shared" si="76"/>
        <v>45569</v>
      </c>
      <c r="J121" s="1862">
        <f t="shared" si="76"/>
        <v>45570</v>
      </c>
      <c r="K121" s="1862">
        <f t="shared" si="76"/>
        <v>45571</v>
      </c>
      <c r="L121" s="1862">
        <f t="shared" si="76"/>
        <v>45572</v>
      </c>
      <c r="M121" s="1862">
        <f t="shared" si="76"/>
        <v>45573</v>
      </c>
      <c r="N121" s="1862">
        <f t="shared" si="76"/>
        <v>45574</v>
      </c>
      <c r="O121" s="1862">
        <f t="shared" si="76"/>
        <v>45575</v>
      </c>
      <c r="P121" s="1862">
        <f t="shared" si="76"/>
        <v>45576</v>
      </c>
      <c r="Q121" s="1862">
        <f t="shared" si="76"/>
        <v>45577</v>
      </c>
      <c r="R121" s="1862">
        <f t="shared" si="76"/>
        <v>45578</v>
      </c>
      <c r="S121" s="1862">
        <f t="shared" si="76"/>
        <v>45579</v>
      </c>
      <c r="T121" s="1862">
        <f t="shared" si="76"/>
        <v>45580</v>
      </c>
      <c r="U121" s="1862">
        <f t="shared" si="76"/>
        <v>45581</v>
      </c>
      <c r="V121" s="1862">
        <f t="shared" si="76"/>
        <v>45582</v>
      </c>
      <c r="W121" s="1862">
        <f t="shared" si="76"/>
        <v>45583</v>
      </c>
      <c r="X121" s="1862">
        <f t="shared" si="76"/>
        <v>45584</v>
      </c>
      <c r="Y121" s="1862">
        <f t="shared" si="76"/>
        <v>45585</v>
      </c>
      <c r="Z121" s="1862">
        <f t="shared" si="76"/>
        <v>45586</v>
      </c>
      <c r="AA121" s="1862">
        <f t="shared" si="76"/>
        <v>45587</v>
      </c>
      <c r="AB121" s="1862">
        <f t="shared" si="76"/>
        <v>45588</v>
      </c>
      <c r="AC121" s="1862">
        <f t="shared" si="76"/>
        <v>45589</v>
      </c>
      <c r="AD121" s="1862">
        <f t="shared" si="76"/>
        <v>45590</v>
      </c>
      <c r="AE121" s="1862">
        <f t="shared" si="76"/>
        <v>45591</v>
      </c>
      <c r="AF121" s="1862">
        <f t="shared" si="76"/>
        <v>45592</v>
      </c>
      <c r="AG121" s="1862">
        <f t="shared" si="76"/>
        <v>45593</v>
      </c>
      <c r="AH121" s="1862">
        <f t="shared" si="76"/>
        <v>45594</v>
      </c>
      <c r="AI121" s="1862">
        <f t="shared" si="76"/>
        <v>45595</v>
      </c>
      <c r="AJ121" s="1862">
        <f t="shared" si="76"/>
        <v>45596</v>
      </c>
      <c r="AK121" s="4204"/>
      <c r="AL121" s="4207"/>
      <c r="AM121" s="4210"/>
      <c r="AN121" s="4157"/>
      <c r="AO121" s="4155"/>
      <c r="AQ121" s="4181"/>
      <c r="AR121" s="4181"/>
    </row>
    <row r="122" spans="2:44">
      <c r="B122" s="4197"/>
      <c r="C122" s="4198"/>
      <c r="D122" s="4199"/>
      <c r="E122" s="1887" t="s">
        <v>2455</v>
      </c>
      <c r="F122" s="1888">
        <f>IF(EDATE(F97,1)&gt;$F$7,"",EDATE(F97,1))</f>
        <v>45566</v>
      </c>
      <c r="G122" s="1862">
        <f t="shared" ref="G122:AJ122" si="77">IF(G121&gt;$F$7,"",IF(F122=EOMONTH(DATE($F119,$G119,1),0),"",IF(F122="","",F122+1)))</f>
        <v>45567</v>
      </c>
      <c r="H122" s="1862">
        <f t="shared" si="77"/>
        <v>45568</v>
      </c>
      <c r="I122" s="1862">
        <f t="shared" si="77"/>
        <v>45569</v>
      </c>
      <c r="J122" s="1862">
        <f t="shared" si="77"/>
        <v>45570</v>
      </c>
      <c r="K122" s="1862">
        <f t="shared" si="77"/>
        <v>45571</v>
      </c>
      <c r="L122" s="1862">
        <f t="shared" si="77"/>
        <v>45572</v>
      </c>
      <c r="M122" s="1862">
        <f t="shared" si="77"/>
        <v>45573</v>
      </c>
      <c r="N122" s="1862">
        <f t="shared" si="77"/>
        <v>45574</v>
      </c>
      <c r="O122" s="1862">
        <f t="shared" si="77"/>
        <v>45575</v>
      </c>
      <c r="P122" s="1862">
        <f t="shared" si="77"/>
        <v>45576</v>
      </c>
      <c r="Q122" s="1862">
        <f t="shared" si="77"/>
        <v>45577</v>
      </c>
      <c r="R122" s="1862">
        <f t="shared" si="77"/>
        <v>45578</v>
      </c>
      <c r="S122" s="1862">
        <f t="shared" si="77"/>
        <v>45579</v>
      </c>
      <c r="T122" s="1862">
        <f t="shared" si="77"/>
        <v>45580</v>
      </c>
      <c r="U122" s="1862">
        <f t="shared" si="77"/>
        <v>45581</v>
      </c>
      <c r="V122" s="1862">
        <f t="shared" si="77"/>
        <v>45582</v>
      </c>
      <c r="W122" s="1862">
        <f t="shared" si="77"/>
        <v>45583</v>
      </c>
      <c r="X122" s="1862">
        <f t="shared" si="77"/>
        <v>45584</v>
      </c>
      <c r="Y122" s="1862">
        <f t="shared" si="77"/>
        <v>45585</v>
      </c>
      <c r="Z122" s="1862">
        <f t="shared" si="77"/>
        <v>45586</v>
      </c>
      <c r="AA122" s="1862">
        <f t="shared" si="77"/>
        <v>45587</v>
      </c>
      <c r="AB122" s="1862">
        <f t="shared" si="77"/>
        <v>45588</v>
      </c>
      <c r="AC122" s="1862">
        <f t="shared" si="77"/>
        <v>45589</v>
      </c>
      <c r="AD122" s="1862">
        <f t="shared" si="77"/>
        <v>45590</v>
      </c>
      <c r="AE122" s="1862">
        <f t="shared" si="77"/>
        <v>45591</v>
      </c>
      <c r="AF122" s="1862">
        <f t="shared" si="77"/>
        <v>45592</v>
      </c>
      <c r="AG122" s="1862">
        <f t="shared" si="77"/>
        <v>45593</v>
      </c>
      <c r="AH122" s="1862">
        <f t="shared" si="77"/>
        <v>45594</v>
      </c>
      <c r="AI122" s="1862">
        <f t="shared" si="77"/>
        <v>45595</v>
      </c>
      <c r="AJ122" s="1862">
        <f t="shared" si="77"/>
        <v>45596</v>
      </c>
      <c r="AK122" s="4204"/>
      <c r="AL122" s="4207"/>
      <c r="AM122" s="4210"/>
      <c r="AN122" s="4157"/>
      <c r="AO122" s="4155"/>
      <c r="AQ122" s="4181"/>
      <c r="AR122" s="4181"/>
    </row>
    <row r="123" spans="2:44" s="1866" customFormat="1">
      <c r="B123" s="4200"/>
      <c r="C123" s="4099"/>
      <c r="D123" s="4201"/>
      <c r="E123" s="1889" t="s">
        <v>1184</v>
      </c>
      <c r="F123" s="1865" t="str">
        <f>IFERROR(TEXT(WEEKDAY(+F122),"aaa"),"")</f>
        <v>火</v>
      </c>
      <c r="G123" s="1865" t="str">
        <f t="shared" ref="G123:AJ123" si="78">IFERROR(TEXT(WEEKDAY(+G122),"aaa"),"")</f>
        <v>水</v>
      </c>
      <c r="H123" s="1865" t="str">
        <f t="shared" si="78"/>
        <v>木</v>
      </c>
      <c r="I123" s="1865" t="str">
        <f t="shared" si="78"/>
        <v>金</v>
      </c>
      <c r="J123" s="1865" t="str">
        <f t="shared" si="78"/>
        <v>土</v>
      </c>
      <c r="K123" s="1865" t="str">
        <f t="shared" si="78"/>
        <v>日</v>
      </c>
      <c r="L123" s="1865" t="str">
        <f t="shared" si="78"/>
        <v>月</v>
      </c>
      <c r="M123" s="1865" t="str">
        <f t="shared" si="78"/>
        <v>火</v>
      </c>
      <c r="N123" s="1865" t="str">
        <f t="shared" si="78"/>
        <v>水</v>
      </c>
      <c r="O123" s="1865" t="str">
        <f t="shared" si="78"/>
        <v>木</v>
      </c>
      <c r="P123" s="1865" t="str">
        <f t="shared" si="78"/>
        <v>金</v>
      </c>
      <c r="Q123" s="1865" t="str">
        <f t="shared" si="78"/>
        <v>土</v>
      </c>
      <c r="R123" s="1865" t="str">
        <f t="shared" si="78"/>
        <v>日</v>
      </c>
      <c r="S123" s="1865" t="str">
        <f t="shared" si="78"/>
        <v>月</v>
      </c>
      <c r="T123" s="1865" t="str">
        <f t="shared" si="78"/>
        <v>火</v>
      </c>
      <c r="U123" s="1865" t="str">
        <f t="shared" si="78"/>
        <v>水</v>
      </c>
      <c r="V123" s="1865" t="str">
        <f t="shared" si="78"/>
        <v>木</v>
      </c>
      <c r="W123" s="1865" t="str">
        <f t="shared" si="78"/>
        <v>金</v>
      </c>
      <c r="X123" s="1865" t="str">
        <f t="shared" si="78"/>
        <v>土</v>
      </c>
      <c r="Y123" s="1865" t="str">
        <f t="shared" si="78"/>
        <v>日</v>
      </c>
      <c r="Z123" s="1865" t="str">
        <f t="shared" si="78"/>
        <v>月</v>
      </c>
      <c r="AA123" s="1865" t="str">
        <f t="shared" si="78"/>
        <v>火</v>
      </c>
      <c r="AB123" s="1865" t="str">
        <f t="shared" si="78"/>
        <v>水</v>
      </c>
      <c r="AC123" s="1865" t="str">
        <f t="shared" si="78"/>
        <v>木</v>
      </c>
      <c r="AD123" s="1865" t="str">
        <f t="shared" si="78"/>
        <v>金</v>
      </c>
      <c r="AE123" s="1865" t="str">
        <f t="shared" si="78"/>
        <v>土</v>
      </c>
      <c r="AF123" s="1865" t="str">
        <f t="shared" si="78"/>
        <v>日</v>
      </c>
      <c r="AG123" s="1865" t="str">
        <f t="shared" si="78"/>
        <v>月</v>
      </c>
      <c r="AH123" s="1865" t="str">
        <f t="shared" si="78"/>
        <v>火</v>
      </c>
      <c r="AI123" s="1865" t="str">
        <f t="shared" si="78"/>
        <v>水</v>
      </c>
      <c r="AJ123" s="1865" t="str">
        <f t="shared" si="78"/>
        <v>木</v>
      </c>
      <c r="AK123" s="4204"/>
      <c r="AL123" s="4207"/>
      <c r="AM123" s="4210"/>
      <c r="AN123" s="4157"/>
      <c r="AO123" s="4155"/>
      <c r="AP123" s="1838"/>
      <c r="AQ123" s="4181"/>
      <c r="AR123" s="4181"/>
    </row>
    <row r="124" spans="2:44" s="1866" customFormat="1" ht="21" customHeight="1">
      <c r="B124" s="1994" t="s">
        <v>2502</v>
      </c>
      <c r="C124" s="1995" t="s">
        <v>2471</v>
      </c>
      <c r="D124" s="1939" t="s">
        <v>2472</v>
      </c>
      <c r="E124" s="1940" t="s">
        <v>2458</v>
      </c>
      <c r="F124" s="1941"/>
      <c r="G124" s="1942"/>
      <c r="H124" s="1942"/>
      <c r="I124" s="1942"/>
      <c r="J124" s="1942"/>
      <c r="K124" s="1942"/>
      <c r="L124" s="1942"/>
      <c r="M124" s="1942"/>
      <c r="N124" s="1942"/>
      <c r="O124" s="1942"/>
      <c r="P124" s="1942"/>
      <c r="Q124" s="1942"/>
      <c r="R124" s="1942"/>
      <c r="S124" s="1942"/>
      <c r="T124" s="1942"/>
      <c r="U124" s="1942"/>
      <c r="V124" s="1942"/>
      <c r="W124" s="1942"/>
      <c r="X124" s="1942"/>
      <c r="Y124" s="1942"/>
      <c r="Z124" s="1942"/>
      <c r="AA124" s="1942"/>
      <c r="AB124" s="1942"/>
      <c r="AC124" s="1942"/>
      <c r="AD124" s="1942"/>
      <c r="AE124" s="1942"/>
      <c r="AF124" s="1942"/>
      <c r="AG124" s="1970"/>
      <c r="AH124" s="1970"/>
      <c r="AI124" s="1970"/>
      <c r="AJ124" s="1970"/>
      <c r="AK124" s="4205"/>
      <c r="AL124" s="4208"/>
      <c r="AM124" s="4211"/>
      <c r="AN124" s="1944" t="s">
        <v>2484</v>
      </c>
      <c r="AO124" s="1943" t="s">
        <v>2485</v>
      </c>
      <c r="AP124" s="1838"/>
      <c r="AQ124" s="4182"/>
      <c r="AR124" s="4182"/>
    </row>
    <row r="125" spans="2:44" s="1866" customFormat="1" ht="13.5" customHeight="1">
      <c r="B125" s="4185" t="s">
        <v>2486</v>
      </c>
      <c r="C125" s="4188" t="s">
        <v>2487</v>
      </c>
      <c r="D125" s="1945" t="s">
        <v>2488</v>
      </c>
      <c r="E125" s="1946"/>
      <c r="F125" s="1947"/>
      <c r="G125" s="1948"/>
      <c r="H125" s="1948"/>
      <c r="I125" s="1948"/>
      <c r="J125" s="2003" t="s">
        <v>1199</v>
      </c>
      <c r="K125" s="2003" t="s">
        <v>1199</v>
      </c>
      <c r="L125" s="2003"/>
      <c r="M125" s="2003"/>
      <c r="N125" s="2003"/>
      <c r="O125" s="2003"/>
      <c r="P125" s="2003"/>
      <c r="Q125" s="2003" t="s">
        <v>1199</v>
      </c>
      <c r="R125" s="2003" t="s">
        <v>1199</v>
      </c>
      <c r="S125" s="2003"/>
      <c r="T125" s="2003"/>
      <c r="U125" s="2003"/>
      <c r="V125" s="2003"/>
      <c r="W125" s="2003"/>
      <c r="X125" s="2003" t="s">
        <v>1199</v>
      </c>
      <c r="Y125" s="2003" t="s">
        <v>1199</v>
      </c>
      <c r="Z125" s="2003"/>
      <c r="AA125" s="2003"/>
      <c r="AB125" s="2003"/>
      <c r="AC125" s="2003"/>
      <c r="AD125" s="2003"/>
      <c r="AE125" s="2003" t="s">
        <v>1199</v>
      </c>
      <c r="AF125" s="2003" t="s">
        <v>1199</v>
      </c>
      <c r="AG125" s="2003"/>
      <c r="AH125" s="2003"/>
      <c r="AI125" s="2009"/>
      <c r="AJ125" s="2009"/>
      <c r="AK125" s="1950">
        <f>IF(D125="","",COUNT($F$122:$AJ$122)-AL125)</f>
        <v>31</v>
      </c>
      <c r="AL125" s="1951">
        <f>IF(D125="","",AQ125+AR125)</f>
        <v>0</v>
      </c>
      <c r="AM125" s="1951">
        <f>IF(D125="","",COUNTIF(F125:AJ125,"休"))</f>
        <v>8</v>
      </c>
      <c r="AN125" s="1952">
        <f>IF(D125="","",IFERROR(ROUND(AM125/AK125,3),""))</f>
        <v>0.25800000000000001</v>
      </c>
      <c r="AO125" s="4191">
        <f>ROUND(AVERAGE(AN125:AN140),3)</f>
        <v>0.315</v>
      </c>
      <c r="AP125" s="1838"/>
      <c r="AQ125" s="1953">
        <f>+COUNTIF(F125:AJ125,"－")</f>
        <v>0</v>
      </c>
      <c r="AR125" s="1953">
        <f>+COUNTIF(F125:AJ125,"外")</f>
        <v>0</v>
      </c>
    </row>
    <row r="126" spans="2:44" s="1866" customFormat="1" ht="13.5" customHeight="1">
      <c r="B126" s="4186"/>
      <c r="C126" s="4189"/>
      <c r="D126" s="1954" t="s">
        <v>2489</v>
      </c>
      <c r="E126" s="1946"/>
      <c r="F126" s="1998"/>
      <c r="G126" s="1956"/>
      <c r="H126" s="1978" t="s">
        <v>1199</v>
      </c>
      <c r="I126" s="1978" t="s">
        <v>1199</v>
      </c>
      <c r="J126" s="1978"/>
      <c r="K126" s="1978"/>
      <c r="L126" s="1966"/>
      <c r="M126" s="1966"/>
      <c r="N126" s="1966"/>
      <c r="O126" s="1978" t="s">
        <v>1199</v>
      </c>
      <c r="P126" s="1978" t="s">
        <v>1199</v>
      </c>
      <c r="Q126" s="1978"/>
      <c r="R126" s="1978"/>
      <c r="S126" s="1966"/>
      <c r="T126" s="1966"/>
      <c r="U126" s="1966"/>
      <c r="V126" s="1978" t="s">
        <v>1199</v>
      </c>
      <c r="W126" s="1978" t="s">
        <v>1199</v>
      </c>
      <c r="X126" s="1978"/>
      <c r="Y126" s="1978"/>
      <c r="Z126" s="1966"/>
      <c r="AA126" s="1966"/>
      <c r="AB126" s="1966"/>
      <c r="AC126" s="1978" t="s">
        <v>1199</v>
      </c>
      <c r="AD126" s="1978" t="s">
        <v>1199</v>
      </c>
      <c r="AE126" s="1978"/>
      <c r="AF126" s="1978"/>
      <c r="AG126" s="2013"/>
      <c r="AH126" s="1966"/>
      <c r="AI126" s="1956"/>
      <c r="AJ126" s="1999" t="s">
        <v>1199</v>
      </c>
      <c r="AK126" s="1950">
        <f t="shared" ref="AK126:AK130" si="79">IF(D126="","",COUNT($F$122:$AJ$122)-AL126)</f>
        <v>31</v>
      </c>
      <c r="AL126" s="1951">
        <f t="shared" ref="AL126:AL130" si="80">IF(D126="","",AQ126+AR126)</f>
        <v>0</v>
      </c>
      <c r="AM126" s="1951">
        <f t="shared" ref="AM126:AM130" si="81">IF(D126="","",COUNTIF(F126:AJ126,"休"))</f>
        <v>9</v>
      </c>
      <c r="AN126" s="1952">
        <f t="shared" ref="AN126:AN130" si="82">IF(D126="","",IFERROR(ROUND(AM126/AK126,3),""))</f>
        <v>0.28999999999999998</v>
      </c>
      <c r="AO126" s="4192"/>
      <c r="AP126" s="1838"/>
      <c r="AQ126" s="1953">
        <f>+COUNTIF(F126:AJ126,"－")</f>
        <v>0</v>
      </c>
      <c r="AR126" s="1953">
        <f>+COUNTIF(F126:AJ126,"外")</f>
        <v>0</v>
      </c>
    </row>
    <row r="127" spans="2:44" s="1866" customFormat="1">
      <c r="B127" s="4186"/>
      <c r="C127" s="4189"/>
      <c r="D127" s="1960" t="s">
        <v>2490</v>
      </c>
      <c r="E127" s="1946"/>
      <c r="F127" s="1998" t="s">
        <v>1199</v>
      </c>
      <c r="G127" s="1956"/>
      <c r="H127" s="1956"/>
      <c r="I127" s="1956" t="s">
        <v>1199</v>
      </c>
      <c r="J127" s="1956"/>
      <c r="K127" s="1956"/>
      <c r="L127" s="1956"/>
      <c r="M127" s="1956" t="s">
        <v>1199</v>
      </c>
      <c r="N127" s="1956"/>
      <c r="O127" s="1956"/>
      <c r="P127" s="1956" t="s">
        <v>1199</v>
      </c>
      <c r="Q127" s="1956"/>
      <c r="R127" s="1956"/>
      <c r="S127" s="1956" t="s">
        <v>1199</v>
      </c>
      <c r="T127" s="1956" t="s">
        <v>1199</v>
      </c>
      <c r="U127" s="1956"/>
      <c r="V127" s="1956"/>
      <c r="W127" s="1956" t="s">
        <v>1199</v>
      </c>
      <c r="X127" s="1956"/>
      <c r="Y127" s="1956"/>
      <c r="Z127" s="1956"/>
      <c r="AA127" s="1956" t="s">
        <v>1199</v>
      </c>
      <c r="AB127" s="1956"/>
      <c r="AC127" s="1956"/>
      <c r="AD127" s="1956" t="s">
        <v>1199</v>
      </c>
      <c r="AE127" s="1956"/>
      <c r="AF127" s="1956"/>
      <c r="AG127" s="1999" t="s">
        <v>1199</v>
      </c>
      <c r="AH127" s="1999" t="s">
        <v>1199</v>
      </c>
      <c r="AI127" s="1999"/>
      <c r="AJ127" s="1999"/>
      <c r="AK127" s="1950">
        <f t="shared" si="79"/>
        <v>31</v>
      </c>
      <c r="AL127" s="1951">
        <f t="shared" si="80"/>
        <v>0</v>
      </c>
      <c r="AM127" s="1951">
        <f t="shared" si="81"/>
        <v>11</v>
      </c>
      <c r="AN127" s="1952">
        <f t="shared" si="82"/>
        <v>0.35499999999999998</v>
      </c>
      <c r="AO127" s="4192"/>
      <c r="AP127" s="1838"/>
      <c r="AQ127" s="1953">
        <f>+COUNTIF(F127:AJ127,"－")</f>
        <v>0</v>
      </c>
      <c r="AR127" s="1953">
        <f t="shared" ref="AR127:AR130" si="83">+COUNTIF(F127:AJ127,"外")</f>
        <v>0</v>
      </c>
    </row>
    <row r="128" spans="2:44" s="1866" customFormat="1">
      <c r="B128" s="4186"/>
      <c r="C128" s="4189"/>
      <c r="D128" s="1960" t="s">
        <v>2491</v>
      </c>
      <c r="E128" s="1961"/>
      <c r="F128" s="1998"/>
      <c r="G128" s="1956" t="s">
        <v>1199</v>
      </c>
      <c r="H128" s="1956"/>
      <c r="I128" s="1956"/>
      <c r="J128" s="1956"/>
      <c r="K128" s="1956" t="s">
        <v>1199</v>
      </c>
      <c r="L128" s="1956"/>
      <c r="M128" s="1956"/>
      <c r="N128" s="1956" t="s">
        <v>1199</v>
      </c>
      <c r="O128" s="1956"/>
      <c r="P128" s="1956"/>
      <c r="Q128" s="1956"/>
      <c r="R128" s="1956" t="s">
        <v>1199</v>
      </c>
      <c r="S128" s="1956"/>
      <c r="T128" s="1956"/>
      <c r="U128" s="1956" t="s">
        <v>1199</v>
      </c>
      <c r="V128" s="1956"/>
      <c r="W128" s="1956"/>
      <c r="X128" s="1956"/>
      <c r="Y128" s="1956" t="s">
        <v>1199</v>
      </c>
      <c r="Z128" s="1956"/>
      <c r="AA128" s="1956"/>
      <c r="AB128" s="1956" t="s">
        <v>1199</v>
      </c>
      <c r="AC128" s="1956"/>
      <c r="AD128" s="1956"/>
      <c r="AE128" s="1956"/>
      <c r="AF128" s="1956" t="s">
        <v>1199</v>
      </c>
      <c r="AG128" s="1956"/>
      <c r="AH128" s="1999"/>
      <c r="AI128" s="1999" t="s">
        <v>1199</v>
      </c>
      <c r="AJ128" s="1999"/>
      <c r="AK128" s="1950">
        <f t="shared" si="79"/>
        <v>31</v>
      </c>
      <c r="AL128" s="1951">
        <f t="shared" si="80"/>
        <v>0</v>
      </c>
      <c r="AM128" s="1951">
        <f t="shared" si="81"/>
        <v>9</v>
      </c>
      <c r="AN128" s="1952">
        <f t="shared" si="82"/>
        <v>0.28999999999999998</v>
      </c>
      <c r="AO128" s="4192"/>
      <c r="AP128" s="1838"/>
      <c r="AQ128" s="1953">
        <f>+COUNTIF(F128:AJ128,"－")</f>
        <v>0</v>
      </c>
      <c r="AR128" s="1953">
        <f t="shared" si="83"/>
        <v>0</v>
      </c>
    </row>
    <row r="129" spans="2:44" s="1866" customFormat="1">
      <c r="B129" s="4186"/>
      <c r="C129" s="4189"/>
      <c r="D129" s="1960" t="s">
        <v>2492</v>
      </c>
      <c r="E129" s="1946"/>
      <c r="F129" s="1998"/>
      <c r="G129" s="1956"/>
      <c r="H129" s="1956" t="s">
        <v>1199</v>
      </c>
      <c r="I129" s="1956"/>
      <c r="J129" s="1956"/>
      <c r="K129" s="1956"/>
      <c r="L129" s="1956" t="s">
        <v>1199</v>
      </c>
      <c r="M129" s="1956"/>
      <c r="N129" s="1956"/>
      <c r="O129" s="1956" t="s">
        <v>1199</v>
      </c>
      <c r="P129" s="1956"/>
      <c r="Q129" s="1956"/>
      <c r="R129" s="1956"/>
      <c r="S129" s="1956" t="s">
        <v>1199</v>
      </c>
      <c r="T129" s="1956"/>
      <c r="U129" s="1956"/>
      <c r="V129" s="1956" t="s">
        <v>1199</v>
      </c>
      <c r="W129" s="1956"/>
      <c r="X129" s="1956"/>
      <c r="Y129" s="1956"/>
      <c r="Z129" s="1956" t="s">
        <v>1199</v>
      </c>
      <c r="AA129" s="1956"/>
      <c r="AB129" s="1956"/>
      <c r="AC129" s="1956" t="s">
        <v>1199</v>
      </c>
      <c r="AD129" s="1956"/>
      <c r="AE129" s="1956"/>
      <c r="AF129" s="1956"/>
      <c r="AG129" s="1956" t="s">
        <v>1199</v>
      </c>
      <c r="AH129" s="1956"/>
      <c r="AI129" s="1956"/>
      <c r="AJ129" s="1956" t="s">
        <v>1199</v>
      </c>
      <c r="AK129" s="1950">
        <f t="shared" si="79"/>
        <v>31</v>
      </c>
      <c r="AL129" s="1951">
        <f t="shared" si="80"/>
        <v>0</v>
      </c>
      <c r="AM129" s="1951">
        <f t="shared" si="81"/>
        <v>9</v>
      </c>
      <c r="AN129" s="1952">
        <f t="shared" si="82"/>
        <v>0.28999999999999998</v>
      </c>
      <c r="AO129" s="4192"/>
      <c r="AP129" s="1838"/>
      <c r="AQ129" s="1953">
        <f t="shared" ref="AQ129:AQ130" si="84">+COUNTIF(F129:AJ129,"－")</f>
        <v>0</v>
      </c>
      <c r="AR129" s="1953">
        <f t="shared" si="83"/>
        <v>0</v>
      </c>
    </row>
    <row r="130" spans="2:44" s="1866" customFormat="1">
      <c r="B130" s="4187"/>
      <c r="C130" s="4190"/>
      <c r="D130" s="1962">
        <f>E$29</f>
        <v>0</v>
      </c>
      <c r="E130" s="1963"/>
      <c r="F130" s="2010"/>
      <c r="G130" s="1966"/>
      <c r="H130" s="1966"/>
      <c r="I130" s="1966"/>
      <c r="J130" s="1966"/>
      <c r="K130" s="1966"/>
      <c r="L130" s="1966"/>
      <c r="M130" s="1966"/>
      <c r="N130" s="1966"/>
      <c r="O130" s="1966"/>
      <c r="P130" s="1966"/>
      <c r="Q130" s="1966"/>
      <c r="R130" s="1966"/>
      <c r="S130" s="1966"/>
      <c r="T130" s="1966"/>
      <c r="U130" s="1966"/>
      <c r="V130" s="1966"/>
      <c r="W130" s="1966"/>
      <c r="X130" s="1966"/>
      <c r="Y130" s="1966"/>
      <c r="Z130" s="1966"/>
      <c r="AA130" s="1966"/>
      <c r="AB130" s="1966"/>
      <c r="AC130" s="1966"/>
      <c r="AD130" s="1966"/>
      <c r="AE130" s="1966"/>
      <c r="AF130" s="1966"/>
      <c r="AG130" s="1967"/>
      <c r="AH130" s="1967"/>
      <c r="AI130" s="1967"/>
      <c r="AJ130" s="1967"/>
      <c r="AK130" s="1950">
        <f t="shared" si="79"/>
        <v>31</v>
      </c>
      <c r="AL130" s="1951">
        <f t="shared" si="80"/>
        <v>0</v>
      </c>
      <c r="AM130" s="1968">
        <f t="shared" si="81"/>
        <v>0</v>
      </c>
      <c r="AN130" s="1952">
        <f t="shared" si="82"/>
        <v>0</v>
      </c>
      <c r="AO130" s="4192"/>
      <c r="AP130" s="1838"/>
      <c r="AQ130" s="1953">
        <f t="shared" si="84"/>
        <v>0</v>
      </c>
      <c r="AR130" s="1953">
        <f t="shared" si="83"/>
        <v>0</v>
      </c>
    </row>
    <row r="131" spans="2:44" s="1866" customFormat="1">
      <c r="B131" s="4185" t="s">
        <v>2493</v>
      </c>
      <c r="C131" s="4188" t="s">
        <v>2494</v>
      </c>
      <c r="D131" s="1939" t="s">
        <v>2472</v>
      </c>
      <c r="E131" s="1969" t="s">
        <v>2458</v>
      </c>
      <c r="F131" s="1941"/>
      <c r="G131" s="1942"/>
      <c r="H131" s="1942"/>
      <c r="I131" s="1942"/>
      <c r="J131" s="1942"/>
      <c r="K131" s="1942"/>
      <c r="L131" s="1942"/>
      <c r="M131" s="1942"/>
      <c r="N131" s="1942"/>
      <c r="O131" s="1942"/>
      <c r="P131" s="1942"/>
      <c r="Q131" s="1942"/>
      <c r="R131" s="1942"/>
      <c r="S131" s="1942"/>
      <c r="T131" s="1942"/>
      <c r="U131" s="1942"/>
      <c r="V131" s="1942"/>
      <c r="W131" s="1942"/>
      <c r="X131" s="1942"/>
      <c r="Y131" s="1942"/>
      <c r="Z131" s="1942"/>
      <c r="AA131" s="1942"/>
      <c r="AB131" s="1942"/>
      <c r="AC131" s="1942"/>
      <c r="AD131" s="1942"/>
      <c r="AE131" s="1942"/>
      <c r="AF131" s="1942"/>
      <c r="AG131" s="1970"/>
      <c r="AH131" s="1970"/>
      <c r="AI131" s="1970"/>
      <c r="AJ131" s="1970"/>
      <c r="AK131" s="1971"/>
      <c r="AL131" s="1953"/>
      <c r="AM131" s="1972"/>
      <c r="AN131" s="1973"/>
      <c r="AO131" s="4192"/>
      <c r="AP131" s="1838"/>
      <c r="AQ131" s="1893"/>
      <c r="AR131" s="1893"/>
    </row>
    <row r="132" spans="2:44" s="1866" customFormat="1">
      <c r="B132" s="4186"/>
      <c r="C132" s="4189"/>
      <c r="D132" s="1974" t="s">
        <v>2488</v>
      </c>
      <c r="E132" s="1946"/>
      <c r="F132" s="1996"/>
      <c r="G132" s="2003"/>
      <c r="H132" s="2003"/>
      <c r="I132" s="2003" t="s">
        <v>1199</v>
      </c>
      <c r="J132" s="2003" t="s">
        <v>1199</v>
      </c>
      <c r="K132" s="2003" t="s">
        <v>1199</v>
      </c>
      <c r="L132" s="2003"/>
      <c r="M132" s="2003"/>
      <c r="N132" s="2003"/>
      <c r="O132" s="2003"/>
      <c r="P132" s="2003" t="s">
        <v>1199</v>
      </c>
      <c r="Q132" s="2003" t="s">
        <v>1199</v>
      </c>
      <c r="R132" s="2003" t="s">
        <v>1199</v>
      </c>
      <c r="S132" s="2003"/>
      <c r="T132" s="2003"/>
      <c r="U132" s="2003"/>
      <c r="V132" s="2003"/>
      <c r="W132" s="2003" t="s">
        <v>1199</v>
      </c>
      <c r="X132" s="2003" t="s">
        <v>1199</v>
      </c>
      <c r="Y132" s="2003" t="s">
        <v>1199</v>
      </c>
      <c r="Z132" s="2003"/>
      <c r="AA132" s="2003"/>
      <c r="AB132" s="2003"/>
      <c r="AC132" s="2003"/>
      <c r="AD132" s="2003" t="s">
        <v>1199</v>
      </c>
      <c r="AE132" s="2003" t="s">
        <v>1199</v>
      </c>
      <c r="AF132" s="2003" t="s">
        <v>1199</v>
      </c>
      <c r="AG132" s="2003"/>
      <c r="AH132" s="2003"/>
      <c r="AI132" s="2003"/>
      <c r="AJ132" s="2003"/>
      <c r="AK132" s="1950">
        <f>IF(D132="","",COUNT($F$122:$AJ$122)-AL132)</f>
        <v>31</v>
      </c>
      <c r="AL132" s="1951">
        <f>IF(D132="","",AQ132+AR132)</f>
        <v>0</v>
      </c>
      <c r="AM132" s="1951">
        <f>IF(D132="","",COUNTIF(F132:AJ132,"休"))</f>
        <v>12</v>
      </c>
      <c r="AN132" s="1952">
        <f>IF(D132="","",IFERROR(ROUND(AM132/AK132,3),""))</f>
        <v>0.38700000000000001</v>
      </c>
      <c r="AO132" s="4192"/>
      <c r="AP132" s="1838"/>
      <c r="AQ132" s="1953">
        <f>+COUNTIF(F132:AJ132,"－")</f>
        <v>0</v>
      </c>
      <c r="AR132" s="1953">
        <f>+COUNTIF(F132:AJ132,"外")</f>
        <v>0</v>
      </c>
    </row>
    <row r="133" spans="2:44" s="1866" customFormat="1">
      <c r="B133" s="4186"/>
      <c r="C133" s="4189"/>
      <c r="D133" s="1954" t="s">
        <v>2489</v>
      </c>
      <c r="E133" s="1975"/>
      <c r="F133" s="2005" t="s">
        <v>1199</v>
      </c>
      <c r="G133" s="1966" t="s">
        <v>1199</v>
      </c>
      <c r="H133" s="1978"/>
      <c r="I133" s="1978"/>
      <c r="J133" s="1966"/>
      <c r="K133" s="1966"/>
      <c r="L133" s="1966" t="s">
        <v>1199</v>
      </c>
      <c r="M133" s="1966" t="s">
        <v>1199</v>
      </c>
      <c r="N133" s="1966" t="s">
        <v>1199</v>
      </c>
      <c r="O133" s="1978"/>
      <c r="P133" s="1978"/>
      <c r="Q133" s="1978"/>
      <c r="R133" s="1978"/>
      <c r="S133" s="1966" t="s">
        <v>1199</v>
      </c>
      <c r="T133" s="1966" t="s">
        <v>1199</v>
      </c>
      <c r="U133" s="1966" t="s">
        <v>1199</v>
      </c>
      <c r="V133" s="1978"/>
      <c r="W133" s="1978"/>
      <c r="X133" s="1966"/>
      <c r="Y133" s="1966"/>
      <c r="Z133" s="1966" t="s">
        <v>1199</v>
      </c>
      <c r="AA133" s="1966" t="s">
        <v>1199</v>
      </c>
      <c r="AB133" s="1966" t="s">
        <v>1199</v>
      </c>
      <c r="AC133" s="1978"/>
      <c r="AD133" s="1978"/>
      <c r="AE133" s="1966"/>
      <c r="AF133" s="1966"/>
      <c r="AG133" s="1966" t="s">
        <v>1199</v>
      </c>
      <c r="AH133" s="1966" t="s">
        <v>1199</v>
      </c>
      <c r="AI133" s="1966" t="s">
        <v>1199</v>
      </c>
      <c r="AJ133" s="1966"/>
      <c r="AK133" s="1950">
        <f t="shared" ref="AK133:AK135" si="85">IF(D133="","",COUNT($F$122:$AJ$122)-AL133)</f>
        <v>31</v>
      </c>
      <c r="AL133" s="1951">
        <f t="shared" ref="AL133:AL135" si="86">IF(D133="","",AQ133+AR133)</f>
        <v>0</v>
      </c>
      <c r="AM133" s="1951">
        <f t="shared" ref="AM133:AM135" si="87">IF(D133="","",COUNTIF(F133:AJ133,"休"))</f>
        <v>14</v>
      </c>
      <c r="AN133" s="1952">
        <f t="shared" ref="AN133:AN135" si="88">IF(D133="","",IFERROR(ROUND(AM133/AK133,3),""))</f>
        <v>0.45200000000000001</v>
      </c>
      <c r="AO133" s="4192"/>
      <c r="AP133" s="1838"/>
      <c r="AQ133" s="1953">
        <f>+COUNTIF(F133:AJ133,"－")</f>
        <v>0</v>
      </c>
      <c r="AR133" s="1953">
        <f>+COUNTIF(F133:AJ133,"外")</f>
        <v>0</v>
      </c>
    </row>
    <row r="134" spans="2:44" s="1866" customFormat="1">
      <c r="B134" s="4186"/>
      <c r="C134" s="4189"/>
      <c r="D134" s="1838"/>
      <c r="E134" s="1975"/>
      <c r="F134" s="1998"/>
      <c r="G134" s="1956"/>
      <c r="H134" s="1956"/>
      <c r="I134" s="1956"/>
      <c r="J134" s="1956"/>
      <c r="K134" s="1956"/>
      <c r="L134" s="1956"/>
      <c r="M134" s="1956"/>
      <c r="N134" s="1956"/>
      <c r="O134" s="1956"/>
      <c r="P134" s="1956"/>
      <c r="Q134" s="1956"/>
      <c r="R134" s="1956"/>
      <c r="S134" s="1956"/>
      <c r="T134" s="1956"/>
      <c r="U134" s="1956"/>
      <c r="V134" s="1956"/>
      <c r="W134" s="1956"/>
      <c r="X134" s="1956"/>
      <c r="Y134" s="1956"/>
      <c r="Z134" s="1956"/>
      <c r="AA134" s="1956"/>
      <c r="AB134" s="1956"/>
      <c r="AC134" s="1956"/>
      <c r="AD134" s="1956"/>
      <c r="AE134" s="1956"/>
      <c r="AF134" s="1956"/>
      <c r="AG134" s="1957"/>
      <c r="AH134" s="1957"/>
      <c r="AI134" s="1957"/>
      <c r="AJ134" s="1957"/>
      <c r="AK134" s="1950" t="str">
        <f t="shared" si="85"/>
        <v/>
      </c>
      <c r="AL134" s="1951" t="str">
        <f t="shared" si="86"/>
        <v/>
      </c>
      <c r="AM134" s="1951" t="str">
        <f t="shared" si="87"/>
        <v/>
      </c>
      <c r="AN134" s="1952" t="str">
        <f t="shared" si="88"/>
        <v/>
      </c>
      <c r="AO134" s="4192"/>
      <c r="AP134" s="1838"/>
      <c r="AQ134" s="1953">
        <f>+COUNTIF(F134:AJ134,"－")</f>
        <v>0</v>
      </c>
      <c r="AR134" s="1953">
        <f>+COUNTIF(F134:AJ134,"外")</f>
        <v>0</v>
      </c>
    </row>
    <row r="135" spans="2:44" s="1866" customFormat="1">
      <c r="B135" s="4186"/>
      <c r="C135" s="4190"/>
      <c r="D135" s="1976"/>
      <c r="E135" s="1977"/>
      <c r="F135" s="2011"/>
      <c r="G135" s="1978"/>
      <c r="H135" s="1978"/>
      <c r="I135" s="1978"/>
      <c r="J135" s="1978"/>
      <c r="K135" s="1978"/>
      <c r="L135" s="1978"/>
      <c r="M135" s="1978"/>
      <c r="N135" s="1978"/>
      <c r="O135" s="1978"/>
      <c r="P135" s="1978"/>
      <c r="Q135" s="1978"/>
      <c r="R135" s="1978"/>
      <c r="S135" s="1978"/>
      <c r="T135" s="1978"/>
      <c r="U135" s="1978"/>
      <c r="V135" s="1978"/>
      <c r="W135" s="1978"/>
      <c r="X135" s="1978"/>
      <c r="Y135" s="1978"/>
      <c r="Z135" s="1978"/>
      <c r="AA135" s="1978"/>
      <c r="AB135" s="1978"/>
      <c r="AC135" s="1978"/>
      <c r="AD135" s="1978"/>
      <c r="AE135" s="1978"/>
      <c r="AF135" s="1978"/>
      <c r="AG135" s="1949"/>
      <c r="AH135" s="1949"/>
      <c r="AI135" s="1949"/>
      <c r="AJ135" s="1949"/>
      <c r="AK135" s="1950" t="str">
        <f t="shared" si="85"/>
        <v/>
      </c>
      <c r="AL135" s="1951" t="str">
        <f t="shared" si="86"/>
        <v/>
      </c>
      <c r="AM135" s="1951" t="str">
        <f t="shared" si="87"/>
        <v/>
      </c>
      <c r="AN135" s="1952" t="str">
        <f t="shared" si="88"/>
        <v/>
      </c>
      <c r="AO135" s="4192"/>
      <c r="AP135" s="1838"/>
      <c r="AQ135" s="1953">
        <f>+COUNTIF(F135:AJ135,"－")</f>
        <v>0</v>
      </c>
      <c r="AR135" s="1953">
        <f>+COUNTIF(F135:AJ135,"外")</f>
        <v>0</v>
      </c>
    </row>
    <row r="136" spans="2:44" s="1866" customFormat="1">
      <c r="B136" s="4186"/>
      <c r="C136" s="4188" t="s">
        <v>2495</v>
      </c>
      <c r="D136" s="1939" t="s">
        <v>2472</v>
      </c>
      <c r="E136" s="1979" t="s">
        <v>2458</v>
      </c>
      <c r="F136" s="1941"/>
      <c r="G136" s="1942"/>
      <c r="H136" s="1942"/>
      <c r="I136" s="1942"/>
      <c r="J136" s="1942"/>
      <c r="K136" s="1942"/>
      <c r="L136" s="1942"/>
      <c r="M136" s="1942"/>
      <c r="N136" s="1942"/>
      <c r="O136" s="1942"/>
      <c r="P136" s="1942"/>
      <c r="Q136" s="1942"/>
      <c r="R136" s="1942"/>
      <c r="S136" s="1942"/>
      <c r="T136" s="1942"/>
      <c r="U136" s="1942"/>
      <c r="V136" s="1942"/>
      <c r="W136" s="1942"/>
      <c r="X136" s="1942"/>
      <c r="Y136" s="1942"/>
      <c r="Z136" s="1942"/>
      <c r="AA136" s="1942"/>
      <c r="AB136" s="1942"/>
      <c r="AC136" s="1942"/>
      <c r="AD136" s="1942"/>
      <c r="AE136" s="1942"/>
      <c r="AF136" s="1942"/>
      <c r="AG136" s="1970"/>
      <c r="AH136" s="1970"/>
      <c r="AI136" s="1970"/>
      <c r="AJ136" s="1970"/>
      <c r="AK136" s="1971"/>
      <c r="AL136" s="1953"/>
      <c r="AM136" s="1980"/>
      <c r="AN136" s="1973"/>
      <c r="AO136" s="4192"/>
      <c r="AP136" s="1838"/>
      <c r="AQ136" s="1893"/>
      <c r="AR136" s="1893"/>
    </row>
    <row r="137" spans="2:44" s="1866" customFormat="1">
      <c r="B137" s="4186"/>
      <c r="C137" s="4189"/>
      <c r="D137" s="1981" t="s">
        <v>2489</v>
      </c>
      <c r="E137" s="1946"/>
      <c r="F137" s="1947" t="s">
        <v>1199</v>
      </c>
      <c r="G137" s="1948"/>
      <c r="H137" s="1948" t="s">
        <v>1199</v>
      </c>
      <c r="I137" s="2003"/>
      <c r="J137" s="2003" t="s">
        <v>1199</v>
      </c>
      <c r="K137" s="1948"/>
      <c r="L137" s="1948" t="s">
        <v>1199</v>
      </c>
      <c r="M137" s="1948"/>
      <c r="N137" s="1948" t="s">
        <v>1199</v>
      </c>
      <c r="O137" s="2003"/>
      <c r="P137" s="2003" t="s">
        <v>1199</v>
      </c>
      <c r="Q137" s="1948"/>
      <c r="R137" s="1948" t="s">
        <v>1199</v>
      </c>
      <c r="S137" s="1948"/>
      <c r="T137" s="1948" t="s">
        <v>1199</v>
      </c>
      <c r="U137" s="2003"/>
      <c r="V137" s="2003" t="s">
        <v>1199</v>
      </c>
      <c r="W137" s="1948"/>
      <c r="X137" s="1948" t="s">
        <v>1199</v>
      </c>
      <c r="Y137" s="1948"/>
      <c r="Z137" s="1948" t="s">
        <v>1199</v>
      </c>
      <c r="AA137" s="2003"/>
      <c r="AB137" s="2003" t="s">
        <v>1199</v>
      </c>
      <c r="AC137" s="1948"/>
      <c r="AD137" s="1948" t="s">
        <v>1199</v>
      </c>
      <c r="AE137" s="2003"/>
      <c r="AF137" s="2003" t="s">
        <v>1199</v>
      </c>
      <c r="AG137" s="1948"/>
      <c r="AH137" s="1948" t="s">
        <v>1199</v>
      </c>
      <c r="AI137" s="1948"/>
      <c r="AJ137" s="1948" t="s">
        <v>1199</v>
      </c>
      <c r="AK137" s="1950">
        <f>IF(D137="","",COUNT($F$122:$AJ$122)-AL137)</f>
        <v>31</v>
      </c>
      <c r="AL137" s="1951">
        <f>IF(D137="","",AQ137+AR137)</f>
        <v>0</v>
      </c>
      <c r="AM137" s="1951">
        <f>IF(D137="","",COUNTIF(F137:AJ137,"休"))</f>
        <v>16</v>
      </c>
      <c r="AN137" s="1952">
        <f>IF(D137="","",IFERROR(ROUND(AM137/AK137,3),""))</f>
        <v>0.51600000000000001</v>
      </c>
      <c r="AO137" s="4192"/>
      <c r="AP137" s="1838"/>
      <c r="AQ137" s="1953">
        <f>+COUNTIF(F137:AJ137,"－")</f>
        <v>0</v>
      </c>
      <c r="AR137" s="1953">
        <f>+COUNTIF(F137:AJ137,"外")</f>
        <v>0</v>
      </c>
    </row>
    <row r="138" spans="2:44" s="1866" customFormat="1">
      <c r="B138" s="4186"/>
      <c r="C138" s="4189"/>
      <c r="D138" s="1838"/>
      <c r="E138" s="1975"/>
      <c r="F138" s="1955"/>
      <c r="G138" s="1956"/>
      <c r="H138" s="1956"/>
      <c r="I138" s="1956"/>
      <c r="J138" s="1956"/>
      <c r="K138" s="1956"/>
      <c r="L138" s="1956"/>
      <c r="M138" s="1956"/>
      <c r="N138" s="1956"/>
      <c r="O138" s="1956"/>
      <c r="P138" s="1956"/>
      <c r="Q138" s="1956"/>
      <c r="R138" s="1956"/>
      <c r="S138" s="1956"/>
      <c r="T138" s="1956"/>
      <c r="U138" s="1956"/>
      <c r="V138" s="1956"/>
      <c r="W138" s="1956"/>
      <c r="X138" s="1956"/>
      <c r="Y138" s="1956"/>
      <c r="Z138" s="1956"/>
      <c r="AA138" s="1956"/>
      <c r="AB138" s="1956"/>
      <c r="AC138" s="1956"/>
      <c r="AD138" s="1956"/>
      <c r="AE138" s="1956"/>
      <c r="AF138" s="1956"/>
      <c r="AG138" s="1957"/>
      <c r="AH138" s="1957"/>
      <c r="AI138" s="1957"/>
      <c r="AJ138" s="1957"/>
      <c r="AK138" s="1950" t="str">
        <f t="shared" ref="AK138:AK140" si="89">IF(D138="","",COUNT($F$122:$AJ$122)-AL138)</f>
        <v/>
      </c>
      <c r="AL138" s="1951" t="str">
        <f t="shared" ref="AL138:AL140" si="90">IF(D138="","",AQ138+AR138)</f>
        <v/>
      </c>
      <c r="AM138" s="1951" t="str">
        <f t="shared" ref="AM138:AM140" si="91">IF(D138="","",COUNTIF(F138:AJ138,"休"))</f>
        <v/>
      </c>
      <c r="AN138" s="1952" t="str">
        <f t="shared" ref="AN138:AN140" si="92">IF(D138="","",IFERROR(ROUND(AM138/AK138,3),""))</f>
        <v/>
      </c>
      <c r="AO138" s="4192"/>
      <c r="AP138" s="1838"/>
      <c r="AQ138" s="1953">
        <f>+COUNTIF(F138:AJ138,"－")</f>
        <v>0</v>
      </c>
      <c r="AR138" s="1953">
        <f>+COUNTIF(F138:AJ138,"外")</f>
        <v>0</v>
      </c>
    </row>
    <row r="139" spans="2:44" s="1866" customFormat="1">
      <c r="B139" s="4186"/>
      <c r="C139" s="4189"/>
      <c r="D139" s="1983"/>
      <c r="E139" s="1975"/>
      <c r="F139" s="1955"/>
      <c r="G139" s="1956"/>
      <c r="H139" s="1956"/>
      <c r="I139" s="1956"/>
      <c r="J139" s="1956"/>
      <c r="K139" s="1956"/>
      <c r="L139" s="1956"/>
      <c r="M139" s="1956"/>
      <c r="N139" s="1956"/>
      <c r="O139" s="1956"/>
      <c r="P139" s="1956"/>
      <c r="Q139" s="1956"/>
      <c r="R139" s="1956"/>
      <c r="S139" s="1956"/>
      <c r="T139" s="1956"/>
      <c r="U139" s="1956"/>
      <c r="V139" s="1956"/>
      <c r="W139" s="1956"/>
      <c r="X139" s="1956"/>
      <c r="Y139" s="1956"/>
      <c r="Z139" s="1956"/>
      <c r="AA139" s="1956"/>
      <c r="AB139" s="1956"/>
      <c r="AC139" s="1956"/>
      <c r="AD139" s="1956"/>
      <c r="AE139" s="1956"/>
      <c r="AF139" s="1956"/>
      <c r="AG139" s="1957"/>
      <c r="AH139" s="1957"/>
      <c r="AI139" s="1957"/>
      <c r="AJ139" s="1957"/>
      <c r="AK139" s="1950" t="str">
        <f t="shared" si="89"/>
        <v/>
      </c>
      <c r="AL139" s="1951" t="str">
        <f t="shared" si="90"/>
        <v/>
      </c>
      <c r="AM139" s="1951" t="str">
        <f t="shared" si="91"/>
        <v/>
      </c>
      <c r="AN139" s="1952" t="str">
        <f t="shared" si="92"/>
        <v/>
      </c>
      <c r="AO139" s="4192"/>
      <c r="AP139" s="1838"/>
      <c r="AQ139" s="1953">
        <f>+COUNTIF(F139:AJ139,"－")</f>
        <v>0</v>
      </c>
      <c r="AR139" s="1953">
        <f>+COUNTIF(F139:AJ139,"外")</f>
        <v>0</v>
      </c>
    </row>
    <row r="140" spans="2:44" s="1866" customFormat="1" ht="13.8" thickBot="1">
      <c r="B140" s="4187"/>
      <c r="C140" s="4190"/>
      <c r="D140" s="1976"/>
      <c r="E140" s="1977"/>
      <c r="F140" s="2010"/>
      <c r="G140" s="1965"/>
      <c r="H140" s="1965"/>
      <c r="I140" s="1965"/>
      <c r="J140" s="1965"/>
      <c r="K140" s="1965"/>
      <c r="L140" s="1965"/>
      <c r="M140" s="1965"/>
      <c r="N140" s="1965"/>
      <c r="O140" s="1965"/>
      <c r="P140" s="1965"/>
      <c r="Q140" s="1965"/>
      <c r="R140" s="1965"/>
      <c r="S140" s="1965"/>
      <c r="T140" s="1965"/>
      <c r="U140" s="1965"/>
      <c r="V140" s="1965"/>
      <c r="W140" s="1965"/>
      <c r="X140" s="1965"/>
      <c r="Y140" s="1965"/>
      <c r="Z140" s="1965"/>
      <c r="AA140" s="1965"/>
      <c r="AB140" s="1965"/>
      <c r="AC140" s="1965"/>
      <c r="AD140" s="1965"/>
      <c r="AE140" s="1965"/>
      <c r="AF140" s="1965"/>
      <c r="AG140" s="1985"/>
      <c r="AH140" s="1985"/>
      <c r="AI140" s="1985"/>
      <c r="AJ140" s="1985"/>
      <c r="AK140" s="1986" t="str">
        <f t="shared" si="89"/>
        <v/>
      </c>
      <c r="AL140" s="1968" t="str">
        <f t="shared" si="90"/>
        <v/>
      </c>
      <c r="AM140" s="1968" t="str">
        <f t="shared" si="91"/>
        <v/>
      </c>
      <c r="AN140" s="1952" t="str">
        <f t="shared" si="92"/>
        <v/>
      </c>
      <c r="AO140" s="4193"/>
      <c r="AP140" s="1838"/>
      <c r="AQ140" s="1953">
        <f>+COUNTIF(F140:AJ140,"－")</f>
        <v>0</v>
      </c>
      <c r="AR140" s="1953">
        <f>+COUNTIF(F140:AJ140,"外")</f>
        <v>0</v>
      </c>
    </row>
    <row r="141" spans="2:44" ht="13.8" thickBot="1">
      <c r="B141" s="1988"/>
      <c r="C141" s="1989"/>
      <c r="D141" s="1983"/>
      <c r="E141" s="1854"/>
      <c r="F141" s="1949"/>
      <c r="G141" s="1949"/>
      <c r="H141" s="1949"/>
      <c r="I141" s="1949"/>
      <c r="J141" s="1949"/>
      <c r="K141" s="1949"/>
      <c r="L141" s="1949"/>
      <c r="M141" s="1949"/>
      <c r="N141" s="1949"/>
      <c r="O141" s="1949"/>
      <c r="P141" s="1949"/>
      <c r="Q141" s="1949"/>
      <c r="R141" s="1949"/>
      <c r="S141" s="1949"/>
      <c r="T141" s="1949"/>
      <c r="U141" s="1949"/>
      <c r="V141" s="1949"/>
      <c r="W141" s="1949"/>
      <c r="X141" s="1949"/>
      <c r="Y141" s="1949"/>
      <c r="Z141" s="1949"/>
      <c r="AA141" s="1949"/>
      <c r="AB141" s="1949"/>
      <c r="AC141" s="1949"/>
      <c r="AD141" s="1949"/>
      <c r="AE141" s="1949"/>
      <c r="AF141" s="1949"/>
      <c r="AG141" s="1949"/>
      <c r="AH141" s="1949"/>
      <c r="AI141" s="1949"/>
      <c r="AJ141" s="1949"/>
      <c r="AK141" s="1990"/>
      <c r="AL141" s="1991"/>
      <c r="AN141" s="1992" t="s">
        <v>2459</v>
      </c>
      <c r="AO141" s="1993" t="str">
        <f>IF(AO125&gt;=0.285,"OK","NG")</f>
        <v>OK</v>
      </c>
      <c r="AQ141" s="1991"/>
      <c r="AR141" s="1991"/>
    </row>
    <row r="142" spans="2:44">
      <c r="B142" s="1988"/>
      <c r="C142" s="1989"/>
      <c r="D142" s="1983"/>
      <c r="E142" s="1854"/>
      <c r="F142" s="1949"/>
      <c r="G142" s="1949"/>
      <c r="H142" s="1949"/>
      <c r="I142" s="1949"/>
      <c r="J142" s="1949"/>
      <c r="K142" s="1949"/>
      <c r="L142" s="1949"/>
      <c r="M142" s="1949"/>
      <c r="N142" s="1949"/>
      <c r="O142" s="1949"/>
      <c r="P142" s="1949"/>
      <c r="Q142" s="1949"/>
      <c r="R142" s="1949"/>
      <c r="S142" s="1949"/>
      <c r="T142" s="1949"/>
      <c r="U142" s="1949"/>
      <c r="V142" s="1949"/>
      <c r="W142" s="1949"/>
      <c r="X142" s="1949"/>
      <c r="Y142" s="1949"/>
      <c r="Z142" s="1949"/>
      <c r="AA142" s="1949"/>
      <c r="AB142" s="1949"/>
      <c r="AC142" s="1949"/>
      <c r="AD142" s="1949"/>
      <c r="AE142" s="1949"/>
      <c r="AF142" s="1949"/>
      <c r="AG142" s="1949"/>
      <c r="AH142" s="1949"/>
      <c r="AI142" s="1949"/>
      <c r="AJ142" s="1949"/>
      <c r="AK142" s="1990"/>
      <c r="AL142" s="1991"/>
      <c r="AN142" s="2014"/>
      <c r="AO142" s="1952"/>
      <c r="AQ142" s="1991"/>
      <c r="AR142" s="1991"/>
    </row>
    <row r="143" spans="2:44" hidden="1">
      <c r="F143" s="1836">
        <f>YEAR(F146)</f>
        <v>2024</v>
      </c>
      <c r="G143" s="1836">
        <f>MONTH(F146)</f>
        <v>11</v>
      </c>
    </row>
    <row r="144" spans="2:44">
      <c r="B144" s="4194"/>
      <c r="C144" s="4195"/>
      <c r="D144" s="4196"/>
      <c r="E144" s="1840" t="s">
        <v>2454</v>
      </c>
      <c r="F144" s="4126">
        <f>F146</f>
        <v>45597</v>
      </c>
      <c r="G144" s="4088"/>
      <c r="H144" s="4088"/>
      <c r="I144" s="4088"/>
      <c r="J144" s="4088"/>
      <c r="K144" s="4088"/>
      <c r="L144" s="4088"/>
      <c r="M144" s="4088"/>
      <c r="N144" s="4088"/>
      <c r="O144" s="4088"/>
      <c r="P144" s="4088"/>
      <c r="Q144" s="4088"/>
      <c r="R144" s="4088"/>
      <c r="S144" s="4088"/>
      <c r="T144" s="4088"/>
      <c r="U144" s="4088"/>
      <c r="V144" s="4088"/>
      <c r="W144" s="4088"/>
      <c r="X144" s="4088"/>
      <c r="Y144" s="4088"/>
      <c r="Z144" s="4088"/>
      <c r="AA144" s="4088"/>
      <c r="AB144" s="4088"/>
      <c r="AC144" s="4088"/>
      <c r="AD144" s="4088"/>
      <c r="AE144" s="4088"/>
      <c r="AF144" s="4088"/>
      <c r="AG144" s="4088"/>
      <c r="AH144" s="4088"/>
      <c r="AI144" s="4088"/>
      <c r="AJ144" s="4088"/>
      <c r="AK144" s="4203" t="s">
        <v>2496</v>
      </c>
      <c r="AL144" s="4206" t="s">
        <v>2497</v>
      </c>
      <c r="AM144" s="4209" t="s">
        <v>2474</v>
      </c>
      <c r="AN144" s="4157" t="s">
        <v>2498</v>
      </c>
      <c r="AO144" s="4155" t="s">
        <v>2499</v>
      </c>
      <c r="AQ144" s="4181" t="s">
        <v>2500</v>
      </c>
      <c r="AR144" s="4181" t="s">
        <v>2501</v>
      </c>
    </row>
    <row r="145" spans="2:44" ht="13.5" hidden="1" customHeight="1">
      <c r="B145" s="4197"/>
      <c r="C145" s="4198"/>
      <c r="D145" s="4199"/>
      <c r="E145" s="1884"/>
      <c r="F145" s="1862">
        <f>DATE($F143,$G143,1)</f>
        <v>45597</v>
      </c>
      <c r="G145" s="1862">
        <f t="shared" ref="G145:AJ145" si="93">F145+1</f>
        <v>45598</v>
      </c>
      <c r="H145" s="1862">
        <f t="shared" si="93"/>
        <v>45599</v>
      </c>
      <c r="I145" s="1862">
        <f t="shared" si="93"/>
        <v>45600</v>
      </c>
      <c r="J145" s="1862">
        <f t="shared" si="93"/>
        <v>45601</v>
      </c>
      <c r="K145" s="1862">
        <f t="shared" si="93"/>
        <v>45602</v>
      </c>
      <c r="L145" s="1862">
        <f t="shared" si="93"/>
        <v>45603</v>
      </c>
      <c r="M145" s="1862">
        <f t="shared" si="93"/>
        <v>45604</v>
      </c>
      <c r="N145" s="1862">
        <f t="shared" si="93"/>
        <v>45605</v>
      </c>
      <c r="O145" s="1862">
        <f t="shared" si="93"/>
        <v>45606</v>
      </c>
      <c r="P145" s="1862">
        <f t="shared" si="93"/>
        <v>45607</v>
      </c>
      <c r="Q145" s="1862">
        <f t="shared" si="93"/>
        <v>45608</v>
      </c>
      <c r="R145" s="1862">
        <f t="shared" si="93"/>
        <v>45609</v>
      </c>
      <c r="S145" s="1862">
        <f t="shared" si="93"/>
        <v>45610</v>
      </c>
      <c r="T145" s="1862">
        <f t="shared" si="93"/>
        <v>45611</v>
      </c>
      <c r="U145" s="1862">
        <f t="shared" si="93"/>
        <v>45612</v>
      </c>
      <c r="V145" s="1862">
        <f t="shared" si="93"/>
        <v>45613</v>
      </c>
      <c r="W145" s="1862">
        <f t="shared" si="93"/>
        <v>45614</v>
      </c>
      <c r="X145" s="1862">
        <f t="shared" si="93"/>
        <v>45615</v>
      </c>
      <c r="Y145" s="1862">
        <f t="shared" si="93"/>
        <v>45616</v>
      </c>
      <c r="Z145" s="1862">
        <f t="shared" si="93"/>
        <v>45617</v>
      </c>
      <c r="AA145" s="1862">
        <f t="shared" si="93"/>
        <v>45618</v>
      </c>
      <c r="AB145" s="1862">
        <f t="shared" si="93"/>
        <v>45619</v>
      </c>
      <c r="AC145" s="1862">
        <f t="shared" si="93"/>
        <v>45620</v>
      </c>
      <c r="AD145" s="1862">
        <f t="shared" si="93"/>
        <v>45621</v>
      </c>
      <c r="AE145" s="1862">
        <f t="shared" si="93"/>
        <v>45622</v>
      </c>
      <c r="AF145" s="1862">
        <f t="shared" si="93"/>
        <v>45623</v>
      </c>
      <c r="AG145" s="1862">
        <f t="shared" si="93"/>
        <v>45624</v>
      </c>
      <c r="AH145" s="1862">
        <f t="shared" si="93"/>
        <v>45625</v>
      </c>
      <c r="AI145" s="1862">
        <f t="shared" si="93"/>
        <v>45626</v>
      </c>
      <c r="AJ145" s="1862">
        <f t="shared" si="93"/>
        <v>45627</v>
      </c>
      <c r="AK145" s="4204"/>
      <c r="AL145" s="4207"/>
      <c r="AM145" s="4210"/>
      <c r="AN145" s="4157"/>
      <c r="AO145" s="4155"/>
      <c r="AQ145" s="4181"/>
      <c r="AR145" s="4181"/>
    </row>
    <row r="146" spans="2:44">
      <c r="B146" s="4197"/>
      <c r="C146" s="4198"/>
      <c r="D146" s="4199"/>
      <c r="E146" s="1887" t="s">
        <v>2455</v>
      </c>
      <c r="F146" s="1888">
        <f>IF(EDATE(F121,1)&gt;$F$7,"",EDATE(F121,1))</f>
        <v>45597</v>
      </c>
      <c r="G146" s="1862">
        <f t="shared" ref="G146:AJ146" si="94">IF(G145&gt;$F$7,"",IF(F146=EOMONTH(DATE($F143,$G143,1),0),"",IF(F146="","",F146+1)))</f>
        <v>45598</v>
      </c>
      <c r="H146" s="1862">
        <f t="shared" si="94"/>
        <v>45599</v>
      </c>
      <c r="I146" s="1862">
        <f t="shared" si="94"/>
        <v>45600</v>
      </c>
      <c r="J146" s="1862">
        <f t="shared" si="94"/>
        <v>45601</v>
      </c>
      <c r="K146" s="1862">
        <f t="shared" si="94"/>
        <v>45602</v>
      </c>
      <c r="L146" s="1862">
        <f t="shared" si="94"/>
        <v>45603</v>
      </c>
      <c r="M146" s="1862">
        <f t="shared" si="94"/>
        <v>45604</v>
      </c>
      <c r="N146" s="1862">
        <f t="shared" si="94"/>
        <v>45605</v>
      </c>
      <c r="O146" s="1862">
        <f t="shared" si="94"/>
        <v>45606</v>
      </c>
      <c r="P146" s="1862">
        <f t="shared" si="94"/>
        <v>45607</v>
      </c>
      <c r="Q146" s="1862">
        <f t="shared" si="94"/>
        <v>45608</v>
      </c>
      <c r="R146" s="1862">
        <f t="shared" si="94"/>
        <v>45609</v>
      </c>
      <c r="S146" s="1862">
        <f t="shared" si="94"/>
        <v>45610</v>
      </c>
      <c r="T146" s="1862">
        <f t="shared" si="94"/>
        <v>45611</v>
      </c>
      <c r="U146" s="1862">
        <f t="shared" si="94"/>
        <v>45612</v>
      </c>
      <c r="V146" s="1862">
        <f t="shared" si="94"/>
        <v>45613</v>
      </c>
      <c r="W146" s="1862">
        <f t="shared" si="94"/>
        <v>45614</v>
      </c>
      <c r="X146" s="1862">
        <f t="shared" si="94"/>
        <v>45615</v>
      </c>
      <c r="Y146" s="1862">
        <f t="shared" si="94"/>
        <v>45616</v>
      </c>
      <c r="Z146" s="1862">
        <f t="shared" si="94"/>
        <v>45617</v>
      </c>
      <c r="AA146" s="1862">
        <f t="shared" si="94"/>
        <v>45618</v>
      </c>
      <c r="AB146" s="1862">
        <f t="shared" si="94"/>
        <v>45619</v>
      </c>
      <c r="AC146" s="1862">
        <f t="shared" si="94"/>
        <v>45620</v>
      </c>
      <c r="AD146" s="1862">
        <f t="shared" si="94"/>
        <v>45621</v>
      </c>
      <c r="AE146" s="1862">
        <f t="shared" si="94"/>
        <v>45622</v>
      </c>
      <c r="AF146" s="1862">
        <f t="shared" si="94"/>
        <v>45623</v>
      </c>
      <c r="AG146" s="1862">
        <f t="shared" si="94"/>
        <v>45624</v>
      </c>
      <c r="AH146" s="1862">
        <f t="shared" si="94"/>
        <v>45625</v>
      </c>
      <c r="AI146" s="1862">
        <f t="shared" si="94"/>
        <v>45626</v>
      </c>
      <c r="AJ146" s="1862" t="str">
        <f t="shared" si="94"/>
        <v/>
      </c>
      <c r="AK146" s="4204"/>
      <c r="AL146" s="4207"/>
      <c r="AM146" s="4210"/>
      <c r="AN146" s="4157"/>
      <c r="AO146" s="4155"/>
      <c r="AQ146" s="4181"/>
      <c r="AR146" s="4181"/>
    </row>
    <row r="147" spans="2:44" s="1866" customFormat="1">
      <c r="B147" s="4200"/>
      <c r="C147" s="4099"/>
      <c r="D147" s="4201"/>
      <c r="E147" s="1889" t="s">
        <v>1184</v>
      </c>
      <c r="F147" s="1865" t="str">
        <f>IFERROR(TEXT(WEEKDAY(+F146),"aaa"),"")</f>
        <v>金</v>
      </c>
      <c r="G147" s="1865" t="str">
        <f t="shared" ref="G147:AJ147" si="95">IFERROR(TEXT(WEEKDAY(+G146),"aaa"),"")</f>
        <v>土</v>
      </c>
      <c r="H147" s="1865" t="str">
        <f t="shared" si="95"/>
        <v>日</v>
      </c>
      <c r="I147" s="1865" t="str">
        <f t="shared" si="95"/>
        <v>月</v>
      </c>
      <c r="J147" s="1865" t="str">
        <f t="shared" si="95"/>
        <v>火</v>
      </c>
      <c r="K147" s="1865" t="str">
        <f t="shared" si="95"/>
        <v>水</v>
      </c>
      <c r="L147" s="1865" t="str">
        <f t="shared" si="95"/>
        <v>木</v>
      </c>
      <c r="M147" s="1865" t="str">
        <f t="shared" si="95"/>
        <v>金</v>
      </c>
      <c r="N147" s="1865" t="str">
        <f t="shared" si="95"/>
        <v>土</v>
      </c>
      <c r="O147" s="1865" t="str">
        <f t="shared" si="95"/>
        <v>日</v>
      </c>
      <c r="P147" s="1865" t="str">
        <f t="shared" si="95"/>
        <v>月</v>
      </c>
      <c r="Q147" s="1865" t="str">
        <f t="shared" si="95"/>
        <v>火</v>
      </c>
      <c r="R147" s="1865" t="str">
        <f t="shared" si="95"/>
        <v>水</v>
      </c>
      <c r="S147" s="1865" t="str">
        <f t="shared" si="95"/>
        <v>木</v>
      </c>
      <c r="T147" s="1865" t="str">
        <f t="shared" si="95"/>
        <v>金</v>
      </c>
      <c r="U147" s="1865" t="str">
        <f t="shared" si="95"/>
        <v>土</v>
      </c>
      <c r="V147" s="1865" t="str">
        <f t="shared" si="95"/>
        <v>日</v>
      </c>
      <c r="W147" s="1865" t="str">
        <f t="shared" si="95"/>
        <v>月</v>
      </c>
      <c r="X147" s="1865" t="str">
        <f t="shared" si="95"/>
        <v>火</v>
      </c>
      <c r="Y147" s="1865" t="str">
        <f t="shared" si="95"/>
        <v>水</v>
      </c>
      <c r="Z147" s="1865" t="str">
        <f t="shared" si="95"/>
        <v>木</v>
      </c>
      <c r="AA147" s="1865" t="str">
        <f t="shared" si="95"/>
        <v>金</v>
      </c>
      <c r="AB147" s="1865" t="str">
        <f t="shared" si="95"/>
        <v>土</v>
      </c>
      <c r="AC147" s="1865" t="str">
        <f t="shared" si="95"/>
        <v>日</v>
      </c>
      <c r="AD147" s="1865" t="str">
        <f t="shared" si="95"/>
        <v>月</v>
      </c>
      <c r="AE147" s="1865" t="str">
        <f t="shared" si="95"/>
        <v>火</v>
      </c>
      <c r="AF147" s="1865" t="str">
        <f t="shared" si="95"/>
        <v>水</v>
      </c>
      <c r="AG147" s="1865" t="str">
        <f t="shared" si="95"/>
        <v>木</v>
      </c>
      <c r="AH147" s="1865" t="str">
        <f t="shared" si="95"/>
        <v>金</v>
      </c>
      <c r="AI147" s="1865" t="str">
        <f t="shared" si="95"/>
        <v>土</v>
      </c>
      <c r="AJ147" s="1865" t="str">
        <f t="shared" si="95"/>
        <v/>
      </c>
      <c r="AK147" s="4204"/>
      <c r="AL147" s="4207"/>
      <c r="AM147" s="4210"/>
      <c r="AN147" s="4157"/>
      <c r="AO147" s="4155"/>
      <c r="AP147" s="1838"/>
      <c r="AQ147" s="4181"/>
      <c r="AR147" s="4181"/>
    </row>
    <row r="148" spans="2:44" s="1866" customFormat="1" ht="21" customHeight="1">
      <c r="B148" s="1994" t="s">
        <v>2502</v>
      </c>
      <c r="C148" s="1995" t="s">
        <v>2471</v>
      </c>
      <c r="D148" s="1939" t="s">
        <v>2472</v>
      </c>
      <c r="E148" s="1940" t="s">
        <v>2458</v>
      </c>
      <c r="F148" s="1941"/>
      <c r="G148" s="1942"/>
      <c r="H148" s="1942"/>
      <c r="I148" s="1942"/>
      <c r="J148" s="1942"/>
      <c r="K148" s="1942"/>
      <c r="L148" s="1942"/>
      <c r="M148" s="1942"/>
      <c r="N148" s="1942"/>
      <c r="O148" s="1942"/>
      <c r="P148" s="1942"/>
      <c r="Q148" s="1942"/>
      <c r="R148" s="1942"/>
      <c r="S148" s="1942"/>
      <c r="T148" s="1942"/>
      <c r="U148" s="1942"/>
      <c r="V148" s="1942"/>
      <c r="W148" s="1942"/>
      <c r="X148" s="1942"/>
      <c r="Y148" s="1942"/>
      <c r="Z148" s="1942"/>
      <c r="AA148" s="1942"/>
      <c r="AB148" s="1942"/>
      <c r="AC148" s="1942"/>
      <c r="AD148" s="1942"/>
      <c r="AE148" s="1942"/>
      <c r="AF148" s="1942"/>
      <c r="AG148" s="1970"/>
      <c r="AH148" s="1970"/>
      <c r="AI148" s="1970"/>
      <c r="AJ148" s="1970"/>
      <c r="AK148" s="4205"/>
      <c r="AL148" s="4208"/>
      <c r="AM148" s="4211"/>
      <c r="AN148" s="1944" t="s">
        <v>2484</v>
      </c>
      <c r="AO148" s="1943" t="s">
        <v>2485</v>
      </c>
      <c r="AP148" s="1838"/>
      <c r="AQ148" s="4182"/>
      <c r="AR148" s="4182"/>
    </row>
    <row r="149" spans="2:44" s="1866" customFormat="1" ht="13.5" customHeight="1">
      <c r="B149" s="4185" t="s">
        <v>2486</v>
      </c>
      <c r="C149" s="4188" t="s">
        <v>2487</v>
      </c>
      <c r="D149" s="1945" t="s">
        <v>2488</v>
      </c>
      <c r="E149" s="1946"/>
      <c r="F149" s="1947"/>
      <c r="G149" s="1948" t="s">
        <v>1199</v>
      </c>
      <c r="H149" s="1948" t="s">
        <v>1199</v>
      </c>
      <c r="I149" s="1948"/>
      <c r="J149" s="2003"/>
      <c r="K149" s="2003"/>
      <c r="L149" s="2003"/>
      <c r="M149" s="2003"/>
      <c r="N149" s="1948" t="s">
        <v>1199</v>
      </c>
      <c r="O149" s="1948" t="s">
        <v>1199</v>
      </c>
      <c r="P149" s="2003"/>
      <c r="Q149" s="2003"/>
      <c r="R149" s="2003"/>
      <c r="S149" s="2003"/>
      <c r="T149" s="2003"/>
      <c r="U149" s="1948" t="s">
        <v>1199</v>
      </c>
      <c r="V149" s="1948" t="s">
        <v>1199</v>
      </c>
      <c r="W149" s="2003"/>
      <c r="X149" s="2003"/>
      <c r="Y149" s="2003"/>
      <c r="Z149" s="2003"/>
      <c r="AA149" s="2003"/>
      <c r="AB149" s="1948" t="s">
        <v>1199</v>
      </c>
      <c r="AC149" s="1948" t="s">
        <v>1199</v>
      </c>
      <c r="AD149" s="2003"/>
      <c r="AE149" s="2003"/>
      <c r="AF149" s="2003"/>
      <c r="AG149" s="2003"/>
      <c r="AH149" s="2003"/>
      <c r="AI149" s="2009" t="s">
        <v>1199</v>
      </c>
      <c r="AJ149" s="2009"/>
      <c r="AK149" s="1950">
        <f>IF(D149="","",COUNT($F$146:$AJ$146)-AL149)</f>
        <v>30</v>
      </c>
      <c r="AL149" s="1951">
        <f>IF(D149="","",AQ149+AR149)</f>
        <v>0</v>
      </c>
      <c r="AM149" s="1951">
        <f>IF(D149="","",COUNTIF(F149:AJ149,"休"))</f>
        <v>9</v>
      </c>
      <c r="AN149" s="1952">
        <f>IF(D149="","",IFERROR(ROUND(AM149/AK149,3),""))</f>
        <v>0.3</v>
      </c>
      <c r="AO149" s="4191">
        <f>ROUND(AVERAGE(AN149:AN164),3)</f>
        <v>0.315</v>
      </c>
      <c r="AP149" s="1838"/>
      <c r="AQ149" s="1953">
        <f>+COUNTIF(F149:AJ149,"－")</f>
        <v>0</v>
      </c>
      <c r="AR149" s="1953">
        <f>+COUNTIF(F149:AJ149,"外")</f>
        <v>0</v>
      </c>
    </row>
    <row r="150" spans="2:44" s="1866" customFormat="1" ht="13.5" customHeight="1">
      <c r="B150" s="4186"/>
      <c r="C150" s="4189"/>
      <c r="D150" s="1954" t="s">
        <v>2489</v>
      </c>
      <c r="E150" s="1946"/>
      <c r="F150" s="1998"/>
      <c r="G150" s="1956"/>
      <c r="H150" s="1978"/>
      <c r="I150" s="1978"/>
      <c r="J150" s="1978"/>
      <c r="K150" s="1978"/>
      <c r="L150" s="1966" t="s">
        <v>1199</v>
      </c>
      <c r="M150" s="1966" t="s">
        <v>1199</v>
      </c>
      <c r="N150" s="1966"/>
      <c r="O150" s="1978"/>
      <c r="P150" s="1978"/>
      <c r="Q150" s="1978"/>
      <c r="R150" s="1978"/>
      <c r="S150" s="1966" t="s">
        <v>1199</v>
      </c>
      <c r="T150" s="1966" t="s">
        <v>1199</v>
      </c>
      <c r="U150" s="1966"/>
      <c r="V150" s="1978"/>
      <c r="W150" s="1978"/>
      <c r="X150" s="1978"/>
      <c r="Y150" s="1978"/>
      <c r="Z150" s="1966" t="s">
        <v>1199</v>
      </c>
      <c r="AA150" s="1966" t="s">
        <v>1199</v>
      </c>
      <c r="AB150" s="1966"/>
      <c r="AC150" s="1978"/>
      <c r="AD150" s="1978"/>
      <c r="AE150" s="1978"/>
      <c r="AF150" s="1978"/>
      <c r="AG150" s="1966" t="s">
        <v>1199</v>
      </c>
      <c r="AH150" s="1966" t="s">
        <v>1199</v>
      </c>
      <c r="AI150" s="1956"/>
      <c r="AJ150" s="1999"/>
      <c r="AK150" s="1950">
        <f t="shared" ref="AK150:AK154" si="96">IF(D150="","",COUNT($F$146:$AJ$146)-AL150)</f>
        <v>30</v>
      </c>
      <c r="AL150" s="1951">
        <f t="shared" ref="AL150:AL154" si="97">IF(D150="","",AQ150+AR150)</f>
        <v>0</v>
      </c>
      <c r="AM150" s="1951">
        <f t="shared" ref="AM150:AM154" si="98">IF(D150="","",COUNTIF(F150:AJ150,"休"))</f>
        <v>8</v>
      </c>
      <c r="AN150" s="1952">
        <f t="shared" ref="AN150:AN154" si="99">IF(D150="","",IFERROR(ROUND(AM150/AK150,3),""))</f>
        <v>0.26700000000000002</v>
      </c>
      <c r="AO150" s="4192"/>
      <c r="AP150" s="1838"/>
      <c r="AQ150" s="1953">
        <f>+COUNTIF(F150:AJ150,"－")</f>
        <v>0</v>
      </c>
      <c r="AR150" s="1953">
        <f>+COUNTIF(F150:AJ150,"外")</f>
        <v>0</v>
      </c>
    </row>
    <row r="151" spans="2:44" s="1866" customFormat="1">
      <c r="B151" s="4186"/>
      <c r="C151" s="4189"/>
      <c r="D151" s="1960" t="s">
        <v>2490</v>
      </c>
      <c r="E151" s="1946"/>
      <c r="F151" s="1998" t="s">
        <v>1199</v>
      </c>
      <c r="G151" s="1956"/>
      <c r="H151" s="1956"/>
      <c r="I151" s="1956"/>
      <c r="J151" s="1956" t="s">
        <v>1199</v>
      </c>
      <c r="K151" s="1956"/>
      <c r="L151" s="1956"/>
      <c r="M151" s="1956" t="s">
        <v>1199</v>
      </c>
      <c r="N151" s="1956"/>
      <c r="O151" s="1956"/>
      <c r="P151" s="1956" t="s">
        <v>1199</v>
      </c>
      <c r="Q151" s="1956" t="s">
        <v>1199</v>
      </c>
      <c r="R151" s="1956"/>
      <c r="S151" s="1956"/>
      <c r="T151" s="1956" t="s">
        <v>1199</v>
      </c>
      <c r="U151" s="1956"/>
      <c r="V151" s="1956"/>
      <c r="W151" s="1956"/>
      <c r="X151" s="1956" t="s">
        <v>1199</v>
      </c>
      <c r="Y151" s="1956"/>
      <c r="Z151" s="1956"/>
      <c r="AA151" s="1956" t="s">
        <v>1199</v>
      </c>
      <c r="AB151" s="1956"/>
      <c r="AC151" s="1956"/>
      <c r="AD151" s="1956" t="s">
        <v>1199</v>
      </c>
      <c r="AE151" s="1956" t="s">
        <v>1199</v>
      </c>
      <c r="AF151" s="1956"/>
      <c r="AG151" s="1999"/>
      <c r="AH151" s="1999" t="s">
        <v>1199</v>
      </c>
      <c r="AI151" s="1999"/>
      <c r="AJ151" s="1999"/>
      <c r="AK151" s="1950">
        <f t="shared" si="96"/>
        <v>30</v>
      </c>
      <c r="AL151" s="1951">
        <f t="shared" si="97"/>
        <v>0</v>
      </c>
      <c r="AM151" s="1951">
        <f t="shared" si="98"/>
        <v>11</v>
      </c>
      <c r="AN151" s="1952">
        <f t="shared" si="99"/>
        <v>0.36699999999999999</v>
      </c>
      <c r="AO151" s="4192"/>
      <c r="AP151" s="1838"/>
      <c r="AQ151" s="1953">
        <f>+COUNTIF(F151:AJ151,"－")</f>
        <v>0</v>
      </c>
      <c r="AR151" s="1953">
        <f t="shared" ref="AR151:AR154" si="100">+COUNTIF(F151:AJ151,"外")</f>
        <v>0</v>
      </c>
    </row>
    <row r="152" spans="2:44" s="1866" customFormat="1">
      <c r="B152" s="4186"/>
      <c r="C152" s="4189"/>
      <c r="D152" s="1960" t="s">
        <v>2491</v>
      </c>
      <c r="E152" s="1961"/>
      <c r="F152" s="1998"/>
      <c r="G152" s="1956"/>
      <c r="H152" s="1956" t="s">
        <v>1199</v>
      </c>
      <c r="I152" s="1956"/>
      <c r="J152" s="1956"/>
      <c r="K152" s="1956" t="s">
        <v>1199</v>
      </c>
      <c r="L152" s="1956"/>
      <c r="M152" s="1956"/>
      <c r="N152" s="1956"/>
      <c r="O152" s="1956" t="s">
        <v>1199</v>
      </c>
      <c r="P152" s="1956"/>
      <c r="Q152" s="1956"/>
      <c r="R152" s="1956" t="s">
        <v>1199</v>
      </c>
      <c r="S152" s="1956"/>
      <c r="T152" s="1956"/>
      <c r="U152" s="1956"/>
      <c r="V152" s="1956" t="s">
        <v>1199</v>
      </c>
      <c r="W152" s="1956"/>
      <c r="X152" s="1956"/>
      <c r="Y152" s="1956" t="s">
        <v>1199</v>
      </c>
      <c r="Z152" s="1956"/>
      <c r="AA152" s="1956"/>
      <c r="AB152" s="1956"/>
      <c r="AC152" s="1956" t="s">
        <v>1199</v>
      </c>
      <c r="AD152" s="1956"/>
      <c r="AE152" s="1956"/>
      <c r="AF152" s="1956" t="s">
        <v>1199</v>
      </c>
      <c r="AG152" s="1956"/>
      <c r="AH152" s="1999"/>
      <c r="AI152" s="1999"/>
      <c r="AJ152" s="1999"/>
      <c r="AK152" s="1950">
        <f t="shared" si="96"/>
        <v>30</v>
      </c>
      <c r="AL152" s="1951">
        <f t="shared" si="97"/>
        <v>0</v>
      </c>
      <c r="AM152" s="1951">
        <f t="shared" si="98"/>
        <v>8</v>
      </c>
      <c r="AN152" s="1952">
        <f t="shared" si="99"/>
        <v>0.26700000000000002</v>
      </c>
      <c r="AO152" s="4192"/>
      <c r="AP152" s="1838"/>
      <c r="AQ152" s="1953">
        <f>+COUNTIF(F152:AJ152,"－")</f>
        <v>0</v>
      </c>
      <c r="AR152" s="1953">
        <f t="shared" si="100"/>
        <v>0</v>
      </c>
    </row>
    <row r="153" spans="2:44" s="1866" customFormat="1">
      <c r="B153" s="4186"/>
      <c r="C153" s="4189"/>
      <c r="D153" s="1960" t="s">
        <v>2492</v>
      </c>
      <c r="E153" s="1946"/>
      <c r="F153" s="1998"/>
      <c r="G153" s="1956"/>
      <c r="H153" s="1956"/>
      <c r="I153" s="1956" t="s">
        <v>1199</v>
      </c>
      <c r="J153" s="1956"/>
      <c r="K153" s="1956"/>
      <c r="L153" s="1956" t="s">
        <v>1199</v>
      </c>
      <c r="M153" s="1956"/>
      <c r="N153" s="1956"/>
      <c r="O153" s="1956"/>
      <c r="P153" s="1956" t="s">
        <v>1199</v>
      </c>
      <c r="Q153" s="1956"/>
      <c r="R153" s="1956"/>
      <c r="S153" s="1956" t="s">
        <v>1199</v>
      </c>
      <c r="T153" s="1956"/>
      <c r="U153" s="1956"/>
      <c r="V153" s="1956"/>
      <c r="W153" s="1956" t="s">
        <v>1199</v>
      </c>
      <c r="X153" s="1956"/>
      <c r="Y153" s="1956"/>
      <c r="Z153" s="1956" t="s">
        <v>1199</v>
      </c>
      <c r="AA153" s="1956"/>
      <c r="AB153" s="1956"/>
      <c r="AC153" s="1956"/>
      <c r="AD153" s="1956" t="s">
        <v>1199</v>
      </c>
      <c r="AE153" s="1956"/>
      <c r="AF153" s="1956"/>
      <c r="AG153" s="1956" t="s">
        <v>1199</v>
      </c>
      <c r="AH153" s="1956"/>
      <c r="AI153" s="1956"/>
      <c r="AJ153" s="1956"/>
      <c r="AK153" s="1950">
        <f t="shared" si="96"/>
        <v>30</v>
      </c>
      <c r="AL153" s="1951">
        <f t="shared" si="97"/>
        <v>0</v>
      </c>
      <c r="AM153" s="1951">
        <f t="shared" si="98"/>
        <v>8</v>
      </c>
      <c r="AN153" s="1952">
        <f t="shared" si="99"/>
        <v>0.26700000000000002</v>
      </c>
      <c r="AO153" s="4192"/>
      <c r="AP153" s="1838"/>
      <c r="AQ153" s="1953">
        <f t="shared" ref="AQ153:AQ154" si="101">+COUNTIF(F153:AJ153,"－")</f>
        <v>0</v>
      </c>
      <c r="AR153" s="1953">
        <f t="shared" si="100"/>
        <v>0</v>
      </c>
    </row>
    <row r="154" spans="2:44" s="1866" customFormat="1">
      <c r="B154" s="4187"/>
      <c r="C154" s="4190"/>
      <c r="D154" s="1962">
        <f>E$29</f>
        <v>0</v>
      </c>
      <c r="E154" s="1963"/>
      <c r="F154" s="2010"/>
      <c r="G154" s="1966"/>
      <c r="H154" s="1966"/>
      <c r="I154" s="1966"/>
      <c r="J154" s="1966"/>
      <c r="K154" s="1966"/>
      <c r="L154" s="1966"/>
      <c r="M154" s="1966"/>
      <c r="N154" s="1966"/>
      <c r="O154" s="1966"/>
      <c r="P154" s="1966"/>
      <c r="Q154" s="1966"/>
      <c r="R154" s="1966"/>
      <c r="S154" s="1966"/>
      <c r="T154" s="1966"/>
      <c r="U154" s="1966"/>
      <c r="V154" s="1966"/>
      <c r="W154" s="1966"/>
      <c r="X154" s="1966"/>
      <c r="Y154" s="1966"/>
      <c r="Z154" s="1966"/>
      <c r="AA154" s="1966"/>
      <c r="AB154" s="1966"/>
      <c r="AC154" s="1966"/>
      <c r="AD154" s="1966"/>
      <c r="AE154" s="1966"/>
      <c r="AF154" s="1966"/>
      <c r="AG154" s="1967"/>
      <c r="AH154" s="1967"/>
      <c r="AI154" s="1967"/>
      <c r="AJ154" s="1967"/>
      <c r="AK154" s="1950">
        <f t="shared" si="96"/>
        <v>30</v>
      </c>
      <c r="AL154" s="1951">
        <f t="shared" si="97"/>
        <v>0</v>
      </c>
      <c r="AM154" s="1968">
        <f t="shared" si="98"/>
        <v>0</v>
      </c>
      <c r="AN154" s="1952">
        <f t="shared" si="99"/>
        <v>0</v>
      </c>
      <c r="AO154" s="4192"/>
      <c r="AP154" s="1838"/>
      <c r="AQ154" s="1953">
        <f t="shared" si="101"/>
        <v>0</v>
      </c>
      <c r="AR154" s="1953">
        <f t="shared" si="100"/>
        <v>0</v>
      </c>
    </row>
    <row r="155" spans="2:44" s="1866" customFormat="1">
      <c r="B155" s="4185" t="s">
        <v>2493</v>
      </c>
      <c r="C155" s="4188" t="s">
        <v>2494</v>
      </c>
      <c r="D155" s="1939" t="s">
        <v>2472</v>
      </c>
      <c r="E155" s="1969" t="s">
        <v>2458</v>
      </c>
      <c r="F155" s="1941"/>
      <c r="G155" s="1942"/>
      <c r="H155" s="1942"/>
      <c r="I155" s="1942"/>
      <c r="J155" s="1942"/>
      <c r="K155" s="1942"/>
      <c r="L155" s="1942"/>
      <c r="M155" s="1942"/>
      <c r="N155" s="1942"/>
      <c r="O155" s="1942"/>
      <c r="P155" s="1942"/>
      <c r="Q155" s="1942"/>
      <c r="R155" s="1942"/>
      <c r="S155" s="1942"/>
      <c r="T155" s="1942"/>
      <c r="U155" s="1942"/>
      <c r="V155" s="1942"/>
      <c r="W155" s="1942"/>
      <c r="X155" s="1942"/>
      <c r="Y155" s="1942"/>
      <c r="Z155" s="1942"/>
      <c r="AA155" s="1942"/>
      <c r="AB155" s="1942"/>
      <c r="AC155" s="1942"/>
      <c r="AD155" s="1942"/>
      <c r="AE155" s="1942"/>
      <c r="AF155" s="1942"/>
      <c r="AG155" s="1970"/>
      <c r="AH155" s="1970"/>
      <c r="AI155" s="1970"/>
      <c r="AJ155" s="1970"/>
      <c r="AK155" s="1971"/>
      <c r="AL155" s="1953"/>
      <c r="AM155" s="1972"/>
      <c r="AN155" s="1973"/>
      <c r="AO155" s="4192"/>
      <c r="AP155" s="1838"/>
      <c r="AQ155" s="1893"/>
      <c r="AR155" s="1893"/>
    </row>
    <row r="156" spans="2:44" s="1866" customFormat="1">
      <c r="B156" s="4186"/>
      <c r="C156" s="4189"/>
      <c r="D156" s="1974" t="s">
        <v>2488</v>
      </c>
      <c r="E156" s="1946"/>
      <c r="F156" s="1996" t="s">
        <v>1199</v>
      </c>
      <c r="G156" s="2003" t="s">
        <v>1199</v>
      </c>
      <c r="H156" s="2003" t="s">
        <v>1199</v>
      </c>
      <c r="I156" s="2003"/>
      <c r="J156" s="2003"/>
      <c r="K156" s="2003"/>
      <c r="L156" s="2003"/>
      <c r="M156" s="2003" t="s">
        <v>1199</v>
      </c>
      <c r="N156" s="2003" t="s">
        <v>1199</v>
      </c>
      <c r="O156" s="2003" t="s">
        <v>1199</v>
      </c>
      <c r="P156" s="2003"/>
      <c r="Q156" s="2003"/>
      <c r="R156" s="2003"/>
      <c r="S156" s="2003"/>
      <c r="T156" s="2003" t="s">
        <v>1199</v>
      </c>
      <c r="U156" s="2003" t="s">
        <v>1199</v>
      </c>
      <c r="V156" s="2003" t="s">
        <v>1199</v>
      </c>
      <c r="W156" s="2003"/>
      <c r="X156" s="2003"/>
      <c r="Y156" s="2003"/>
      <c r="Z156" s="2003"/>
      <c r="AA156" s="2003" t="s">
        <v>1199</v>
      </c>
      <c r="AB156" s="2003" t="s">
        <v>1199</v>
      </c>
      <c r="AC156" s="2003" t="s">
        <v>1199</v>
      </c>
      <c r="AD156" s="2003"/>
      <c r="AE156" s="2003"/>
      <c r="AF156" s="2003"/>
      <c r="AG156" s="2003"/>
      <c r="AH156" s="2003" t="s">
        <v>1199</v>
      </c>
      <c r="AI156" s="2003" t="s">
        <v>1199</v>
      </c>
      <c r="AJ156" s="2003"/>
      <c r="AK156" s="1950">
        <f>IF(D156="","",COUNT($F$146:$AJ$146)-AL156)</f>
        <v>30</v>
      </c>
      <c r="AL156" s="1951">
        <f>IF(D156="","",AQ156+AR156)</f>
        <v>0</v>
      </c>
      <c r="AM156" s="1951">
        <f>IF(D156="","",COUNTIF(F156:AJ156,"休"))</f>
        <v>14</v>
      </c>
      <c r="AN156" s="1952">
        <f>IF(D156="","",IFERROR(ROUND(AM156/AK156,3),""))</f>
        <v>0.46700000000000003</v>
      </c>
      <c r="AO156" s="4192"/>
      <c r="AP156" s="1838"/>
      <c r="AQ156" s="1953">
        <f>+COUNTIF(F156:AJ156,"－")</f>
        <v>0</v>
      </c>
      <c r="AR156" s="1953">
        <f>+COUNTIF(F156:AJ156,"外")</f>
        <v>0</v>
      </c>
    </row>
    <row r="157" spans="2:44" s="1866" customFormat="1">
      <c r="B157" s="4186"/>
      <c r="C157" s="4189"/>
      <c r="D157" s="1954" t="s">
        <v>2489</v>
      </c>
      <c r="E157" s="1975"/>
      <c r="F157" s="2005"/>
      <c r="G157" s="1966"/>
      <c r="H157" s="1978"/>
      <c r="I157" s="1978" t="s">
        <v>1199</v>
      </c>
      <c r="J157" s="1966" t="s">
        <v>1199</v>
      </c>
      <c r="K157" s="1966" t="s">
        <v>1199</v>
      </c>
      <c r="L157" s="1966"/>
      <c r="M157" s="1966"/>
      <c r="N157" s="1966"/>
      <c r="O157" s="1978"/>
      <c r="P157" s="1978" t="s">
        <v>1199</v>
      </c>
      <c r="Q157" s="1966" t="s">
        <v>1199</v>
      </c>
      <c r="R157" s="1966" t="s">
        <v>1199</v>
      </c>
      <c r="S157" s="1966"/>
      <c r="T157" s="1966"/>
      <c r="U157" s="1966"/>
      <c r="V157" s="1978"/>
      <c r="W157" s="1978" t="s">
        <v>1199</v>
      </c>
      <c r="X157" s="1966" t="s">
        <v>1199</v>
      </c>
      <c r="Y157" s="1966" t="s">
        <v>1199</v>
      </c>
      <c r="Z157" s="1966"/>
      <c r="AA157" s="1966"/>
      <c r="AB157" s="1966"/>
      <c r="AC157" s="1978"/>
      <c r="AD157" s="1978" t="s">
        <v>1199</v>
      </c>
      <c r="AE157" s="1966" t="s">
        <v>1199</v>
      </c>
      <c r="AF157" s="1966" t="s">
        <v>1199</v>
      </c>
      <c r="AG157" s="1966"/>
      <c r="AH157" s="1966"/>
      <c r="AI157" s="1966"/>
      <c r="AJ157" s="1966"/>
      <c r="AK157" s="1950">
        <f t="shared" ref="AK157:AK159" si="102">IF(D157="","",COUNT($F$146:$AJ$146)-AL157)</f>
        <v>30</v>
      </c>
      <c r="AL157" s="1951">
        <f t="shared" ref="AL157:AL159" si="103">IF(D157="","",AQ157+AR157)</f>
        <v>0</v>
      </c>
      <c r="AM157" s="1951">
        <f t="shared" ref="AM157:AM159" si="104">IF(D157="","",COUNTIF(F157:AJ157,"休"))</f>
        <v>12</v>
      </c>
      <c r="AN157" s="1952">
        <f t="shared" ref="AN157:AN159" si="105">IF(D157="","",IFERROR(ROUND(AM157/AK157,3),""))</f>
        <v>0.4</v>
      </c>
      <c r="AO157" s="4192"/>
      <c r="AP157" s="1838"/>
      <c r="AQ157" s="1953">
        <f>+COUNTIF(F157:AJ157,"－")</f>
        <v>0</v>
      </c>
      <c r="AR157" s="1953">
        <f>+COUNTIF(F157:AJ157,"外")</f>
        <v>0</v>
      </c>
    </row>
    <row r="158" spans="2:44" s="1866" customFormat="1">
      <c r="B158" s="4186"/>
      <c r="C158" s="4189"/>
      <c r="D158" s="1838"/>
      <c r="E158" s="1975"/>
      <c r="F158" s="1998"/>
      <c r="G158" s="1956"/>
      <c r="H158" s="1956"/>
      <c r="I158" s="1956"/>
      <c r="J158" s="1956"/>
      <c r="K158" s="1956"/>
      <c r="L158" s="1956"/>
      <c r="M158" s="1956"/>
      <c r="N158" s="1956"/>
      <c r="O158" s="1956"/>
      <c r="P158" s="1956"/>
      <c r="Q158" s="1956"/>
      <c r="R158" s="1956"/>
      <c r="S158" s="1956"/>
      <c r="T158" s="1956"/>
      <c r="U158" s="1956"/>
      <c r="V158" s="1956"/>
      <c r="W158" s="1956"/>
      <c r="X158" s="1956"/>
      <c r="Y158" s="1956"/>
      <c r="Z158" s="1956"/>
      <c r="AA158" s="1956"/>
      <c r="AB158" s="1956"/>
      <c r="AC158" s="1956"/>
      <c r="AD158" s="1956"/>
      <c r="AE158" s="1956"/>
      <c r="AF158" s="1956"/>
      <c r="AG158" s="1957"/>
      <c r="AH158" s="1957"/>
      <c r="AI158" s="1957"/>
      <c r="AJ158" s="1957"/>
      <c r="AK158" s="1950" t="str">
        <f t="shared" si="102"/>
        <v/>
      </c>
      <c r="AL158" s="1951" t="str">
        <f t="shared" si="103"/>
        <v/>
      </c>
      <c r="AM158" s="1951" t="str">
        <f t="shared" si="104"/>
        <v/>
      </c>
      <c r="AN158" s="1952" t="str">
        <f t="shared" si="105"/>
        <v/>
      </c>
      <c r="AO158" s="4192"/>
      <c r="AP158" s="1838"/>
      <c r="AQ158" s="1953">
        <f>+COUNTIF(F158:AJ158,"－")</f>
        <v>0</v>
      </c>
      <c r="AR158" s="1953">
        <f>+COUNTIF(F158:AJ158,"外")</f>
        <v>0</v>
      </c>
    </row>
    <row r="159" spans="2:44" s="1866" customFormat="1">
      <c r="B159" s="4186"/>
      <c r="C159" s="4190"/>
      <c r="D159" s="1976"/>
      <c r="E159" s="1977"/>
      <c r="F159" s="2011"/>
      <c r="G159" s="1978"/>
      <c r="H159" s="1978"/>
      <c r="I159" s="1978"/>
      <c r="J159" s="1978"/>
      <c r="K159" s="1978"/>
      <c r="L159" s="1978"/>
      <c r="M159" s="1978"/>
      <c r="N159" s="1978"/>
      <c r="O159" s="1978"/>
      <c r="P159" s="1978"/>
      <c r="Q159" s="1978"/>
      <c r="R159" s="1978"/>
      <c r="S159" s="1978"/>
      <c r="T159" s="1978"/>
      <c r="U159" s="1978"/>
      <c r="V159" s="1978"/>
      <c r="W159" s="1978"/>
      <c r="X159" s="1978"/>
      <c r="Y159" s="1978"/>
      <c r="Z159" s="1978"/>
      <c r="AA159" s="1978"/>
      <c r="AB159" s="1978"/>
      <c r="AC159" s="1978"/>
      <c r="AD159" s="1978"/>
      <c r="AE159" s="1978"/>
      <c r="AF159" s="1978"/>
      <c r="AG159" s="1949"/>
      <c r="AH159" s="1949"/>
      <c r="AI159" s="1949"/>
      <c r="AJ159" s="1949"/>
      <c r="AK159" s="1950" t="str">
        <f t="shared" si="102"/>
        <v/>
      </c>
      <c r="AL159" s="1951" t="str">
        <f t="shared" si="103"/>
        <v/>
      </c>
      <c r="AM159" s="1951" t="str">
        <f t="shared" si="104"/>
        <v/>
      </c>
      <c r="AN159" s="1952" t="str">
        <f t="shared" si="105"/>
        <v/>
      </c>
      <c r="AO159" s="4192"/>
      <c r="AP159" s="1838"/>
      <c r="AQ159" s="1953">
        <f>+COUNTIF(F159:AJ159,"－")</f>
        <v>0</v>
      </c>
      <c r="AR159" s="1953">
        <f>+COUNTIF(F159:AJ159,"外")</f>
        <v>0</v>
      </c>
    </row>
    <row r="160" spans="2:44" s="1866" customFormat="1">
      <c r="B160" s="4186"/>
      <c r="C160" s="4188" t="s">
        <v>2495</v>
      </c>
      <c r="D160" s="1939" t="s">
        <v>2472</v>
      </c>
      <c r="E160" s="1979" t="s">
        <v>2458</v>
      </c>
      <c r="F160" s="1941"/>
      <c r="G160" s="1942"/>
      <c r="H160" s="1942"/>
      <c r="I160" s="1942"/>
      <c r="J160" s="1942"/>
      <c r="K160" s="1942"/>
      <c r="L160" s="1942"/>
      <c r="M160" s="1942"/>
      <c r="N160" s="1942"/>
      <c r="O160" s="1942"/>
      <c r="P160" s="1942"/>
      <c r="Q160" s="1942"/>
      <c r="R160" s="1942"/>
      <c r="S160" s="1942"/>
      <c r="T160" s="1942"/>
      <c r="U160" s="1942"/>
      <c r="V160" s="1942"/>
      <c r="W160" s="1942"/>
      <c r="X160" s="1942"/>
      <c r="Y160" s="1942"/>
      <c r="Z160" s="1942"/>
      <c r="AA160" s="1942"/>
      <c r="AB160" s="1942"/>
      <c r="AC160" s="1942"/>
      <c r="AD160" s="1942"/>
      <c r="AE160" s="1942"/>
      <c r="AF160" s="1942"/>
      <c r="AG160" s="1970"/>
      <c r="AH160" s="1970"/>
      <c r="AI160" s="1970"/>
      <c r="AJ160" s="1970"/>
      <c r="AK160" s="1971"/>
      <c r="AL160" s="1953"/>
      <c r="AM160" s="1980"/>
      <c r="AN160" s="1973"/>
      <c r="AO160" s="4192"/>
      <c r="AP160" s="1838"/>
      <c r="AQ160" s="1893"/>
      <c r="AR160" s="1893"/>
    </row>
    <row r="161" spans="2:44" s="1866" customFormat="1">
      <c r="B161" s="4186"/>
      <c r="C161" s="4189"/>
      <c r="D161" s="1981" t="s">
        <v>2489</v>
      </c>
      <c r="E161" s="1946"/>
      <c r="F161" s="1947"/>
      <c r="G161" s="1948" t="s">
        <v>1199</v>
      </c>
      <c r="H161" s="1948"/>
      <c r="I161" s="2003" t="s">
        <v>1199</v>
      </c>
      <c r="J161" s="2003"/>
      <c r="K161" s="1948" t="s">
        <v>1199</v>
      </c>
      <c r="L161" s="1948"/>
      <c r="M161" s="1948" t="s">
        <v>1199</v>
      </c>
      <c r="N161" s="1948"/>
      <c r="O161" s="2003" t="s">
        <v>1199</v>
      </c>
      <c r="P161" s="2003"/>
      <c r="Q161" s="1948" t="s">
        <v>1199</v>
      </c>
      <c r="R161" s="1948"/>
      <c r="S161" s="1948" t="s">
        <v>1199</v>
      </c>
      <c r="T161" s="1948"/>
      <c r="U161" s="2003" t="s">
        <v>1199</v>
      </c>
      <c r="V161" s="2003"/>
      <c r="W161" s="1948" t="s">
        <v>1199</v>
      </c>
      <c r="X161" s="1948"/>
      <c r="Y161" s="1948" t="s">
        <v>1199</v>
      </c>
      <c r="Z161" s="1948"/>
      <c r="AA161" s="2003" t="s">
        <v>1199</v>
      </c>
      <c r="AB161" s="2003"/>
      <c r="AC161" s="1948" t="s">
        <v>1199</v>
      </c>
      <c r="AD161" s="1948"/>
      <c r="AE161" s="1948" t="s">
        <v>1199</v>
      </c>
      <c r="AF161" s="1948"/>
      <c r="AG161" s="2003" t="s">
        <v>1199</v>
      </c>
      <c r="AH161" s="2003"/>
      <c r="AI161" s="1948" t="s">
        <v>1199</v>
      </c>
      <c r="AJ161" s="1948"/>
      <c r="AK161" s="1950">
        <f>IF(D161="","",COUNT($F$146:$AJ$146)-AL161)</f>
        <v>30</v>
      </c>
      <c r="AL161" s="1951">
        <f>IF(D161="","",AQ161+AR161)</f>
        <v>0</v>
      </c>
      <c r="AM161" s="1951">
        <f>IF(D161="","",COUNTIF(F161:AJ161,"休"))</f>
        <v>15</v>
      </c>
      <c r="AN161" s="1952">
        <f>IF(D161="","",IFERROR(ROUND(AM161/AK161,3),""))</f>
        <v>0.5</v>
      </c>
      <c r="AO161" s="4192"/>
      <c r="AP161" s="1838"/>
      <c r="AQ161" s="1953">
        <f>+COUNTIF(F161:AJ161,"－")</f>
        <v>0</v>
      </c>
      <c r="AR161" s="1953">
        <f>+COUNTIF(F161:AJ161,"外")</f>
        <v>0</v>
      </c>
    </row>
    <row r="162" spans="2:44" s="1866" customFormat="1">
      <c r="B162" s="4186"/>
      <c r="C162" s="4189"/>
      <c r="D162" s="1838"/>
      <c r="E162" s="1975"/>
      <c r="F162" s="1955"/>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957"/>
      <c r="AI162" s="1957"/>
      <c r="AJ162" s="1957"/>
      <c r="AK162" s="1950" t="str">
        <f t="shared" ref="AK162:AK164" si="106">IF(D162="","",COUNT($F$146:$AJ$146)-AL162)</f>
        <v/>
      </c>
      <c r="AL162" s="1951" t="str">
        <f t="shared" ref="AL162:AL164" si="107">IF(D162="","",AQ162+AR162)</f>
        <v/>
      </c>
      <c r="AM162" s="1951" t="str">
        <f t="shared" ref="AM162:AM164" si="108">IF(D162="","",COUNTIF(F162:AJ162,"休"))</f>
        <v/>
      </c>
      <c r="AN162" s="1952" t="str">
        <f t="shared" ref="AN162:AN164" si="109">IF(D162="","",IFERROR(ROUND(AM162/AK162,3),""))</f>
        <v/>
      </c>
      <c r="AO162" s="4192"/>
      <c r="AP162" s="1838"/>
      <c r="AQ162" s="1953">
        <f>+COUNTIF(F162:AJ162,"－")</f>
        <v>0</v>
      </c>
      <c r="AR162" s="1953">
        <f>+COUNTIF(F162:AJ162,"外")</f>
        <v>0</v>
      </c>
    </row>
    <row r="163" spans="2:44" s="1866" customFormat="1">
      <c r="B163" s="4186"/>
      <c r="C163" s="4189"/>
      <c r="D163" s="1983"/>
      <c r="E163" s="1975"/>
      <c r="F163" s="1955"/>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1956"/>
      <c r="AF163" s="1956"/>
      <c r="AG163" s="1957"/>
      <c r="AH163" s="1957"/>
      <c r="AI163" s="1957"/>
      <c r="AJ163" s="1957"/>
      <c r="AK163" s="1950" t="str">
        <f t="shared" si="106"/>
        <v/>
      </c>
      <c r="AL163" s="1951" t="str">
        <f t="shared" si="107"/>
        <v/>
      </c>
      <c r="AM163" s="1951" t="str">
        <f t="shared" si="108"/>
        <v/>
      </c>
      <c r="AN163" s="1952" t="str">
        <f t="shared" si="109"/>
        <v/>
      </c>
      <c r="AO163" s="4192"/>
      <c r="AP163" s="1838"/>
      <c r="AQ163" s="1953">
        <f>+COUNTIF(F163:AJ163,"－")</f>
        <v>0</v>
      </c>
      <c r="AR163" s="1953">
        <f>+COUNTIF(F163:AJ163,"外")</f>
        <v>0</v>
      </c>
    </row>
    <row r="164" spans="2:44" s="1866" customFormat="1" ht="13.8" thickBot="1">
      <c r="B164" s="4187"/>
      <c r="C164" s="4190"/>
      <c r="D164" s="1976"/>
      <c r="E164" s="1977"/>
      <c r="F164" s="2010"/>
      <c r="G164" s="1965"/>
      <c r="H164" s="1965"/>
      <c r="I164" s="1965"/>
      <c r="J164" s="1965"/>
      <c r="K164" s="1965"/>
      <c r="L164" s="1965"/>
      <c r="M164" s="1965"/>
      <c r="N164" s="1965"/>
      <c r="O164" s="1965"/>
      <c r="P164" s="1965"/>
      <c r="Q164" s="1965"/>
      <c r="R164" s="1965"/>
      <c r="S164" s="1965"/>
      <c r="T164" s="1965"/>
      <c r="U164" s="1965"/>
      <c r="V164" s="1965"/>
      <c r="W164" s="1965"/>
      <c r="X164" s="1965"/>
      <c r="Y164" s="1965"/>
      <c r="Z164" s="1965"/>
      <c r="AA164" s="1965"/>
      <c r="AB164" s="1965"/>
      <c r="AC164" s="1965"/>
      <c r="AD164" s="1965"/>
      <c r="AE164" s="1965"/>
      <c r="AF164" s="1965"/>
      <c r="AG164" s="1985"/>
      <c r="AH164" s="1985"/>
      <c r="AI164" s="1985"/>
      <c r="AJ164" s="1985"/>
      <c r="AK164" s="1986" t="str">
        <f t="shared" si="106"/>
        <v/>
      </c>
      <c r="AL164" s="1968" t="str">
        <f t="shared" si="107"/>
        <v/>
      </c>
      <c r="AM164" s="1968" t="str">
        <f t="shared" si="108"/>
        <v/>
      </c>
      <c r="AN164" s="1952" t="str">
        <f t="shared" si="109"/>
        <v/>
      </c>
      <c r="AO164" s="4193"/>
      <c r="AP164" s="1838"/>
      <c r="AQ164" s="1953">
        <f>+COUNTIF(F164:AJ164,"－")</f>
        <v>0</v>
      </c>
      <c r="AR164" s="1953">
        <f>+COUNTIF(F164:AJ164,"外")</f>
        <v>0</v>
      </c>
    </row>
    <row r="165" spans="2:44" ht="13.8" thickBot="1">
      <c r="B165" s="1988"/>
      <c r="C165" s="1989"/>
      <c r="D165" s="1983"/>
      <c r="E165" s="1854"/>
      <c r="F165" s="1949"/>
      <c r="G165" s="1949"/>
      <c r="H165" s="1949"/>
      <c r="I165" s="1949"/>
      <c r="J165" s="1949"/>
      <c r="K165" s="1949"/>
      <c r="L165" s="1949"/>
      <c r="M165" s="1949"/>
      <c r="N165" s="1949"/>
      <c r="O165" s="1949"/>
      <c r="P165" s="1949"/>
      <c r="Q165" s="1949"/>
      <c r="R165" s="1949"/>
      <c r="S165" s="1949"/>
      <c r="T165" s="1949"/>
      <c r="U165" s="1949"/>
      <c r="V165" s="1949"/>
      <c r="W165" s="1949"/>
      <c r="X165" s="1949"/>
      <c r="Y165" s="1949"/>
      <c r="Z165" s="1949"/>
      <c r="AA165" s="1949"/>
      <c r="AB165" s="1949"/>
      <c r="AC165" s="1949"/>
      <c r="AD165" s="1949"/>
      <c r="AE165" s="1949"/>
      <c r="AF165" s="1949"/>
      <c r="AG165" s="1949"/>
      <c r="AH165" s="1949"/>
      <c r="AI165" s="1949"/>
      <c r="AJ165" s="1949"/>
      <c r="AK165" s="1990"/>
      <c r="AL165" s="1991"/>
      <c r="AN165" s="1992" t="s">
        <v>2459</v>
      </c>
      <c r="AO165" s="1993" t="str">
        <f>IF(AO149&gt;=0.285,"OK","NG")</f>
        <v>OK</v>
      </c>
      <c r="AQ165" s="1991"/>
      <c r="AR165" s="1991"/>
    </row>
    <row r="166" spans="2:44">
      <c r="B166" s="1988"/>
      <c r="C166" s="1989"/>
      <c r="D166" s="1983"/>
      <c r="E166" s="1854"/>
      <c r="F166" s="1949"/>
      <c r="G166" s="1949"/>
      <c r="H166" s="1949"/>
      <c r="I166" s="1949"/>
      <c r="J166" s="1949"/>
      <c r="K166" s="1949"/>
      <c r="L166" s="1949"/>
      <c r="M166" s="1949"/>
      <c r="N166" s="1949"/>
      <c r="O166" s="1949"/>
      <c r="P166" s="1949"/>
      <c r="Q166" s="1949"/>
      <c r="R166" s="1949"/>
      <c r="S166" s="1949"/>
      <c r="T166" s="1949"/>
      <c r="U166" s="1949"/>
      <c r="V166" s="1949"/>
      <c r="W166" s="1949"/>
      <c r="X166" s="1949"/>
      <c r="Y166" s="1949"/>
      <c r="Z166" s="1949"/>
      <c r="AA166" s="1949"/>
      <c r="AB166" s="1949"/>
      <c r="AC166" s="1949"/>
      <c r="AD166" s="1949"/>
      <c r="AE166" s="1949"/>
      <c r="AF166" s="1949"/>
      <c r="AG166" s="1949"/>
      <c r="AH166" s="1949"/>
      <c r="AI166" s="1949"/>
      <c r="AJ166" s="1949"/>
      <c r="AK166" s="1990"/>
      <c r="AL166" s="1991"/>
      <c r="AN166" s="2014"/>
      <c r="AO166" s="1952"/>
      <c r="AQ166" s="1991"/>
      <c r="AR166" s="1991"/>
    </row>
    <row r="167" spans="2:44" hidden="1">
      <c r="F167" s="1836">
        <f>YEAR(F170)</f>
        <v>2024</v>
      </c>
      <c r="G167" s="1836">
        <f>MONTH(F170)</f>
        <v>12</v>
      </c>
    </row>
    <row r="168" spans="2:44">
      <c r="B168" s="4194"/>
      <c r="C168" s="4195"/>
      <c r="D168" s="4196"/>
      <c r="E168" s="1840" t="s">
        <v>2454</v>
      </c>
      <c r="F168" s="4126">
        <f>F170</f>
        <v>45627</v>
      </c>
      <c r="G168" s="4088"/>
      <c r="H168" s="4088"/>
      <c r="I168" s="4088"/>
      <c r="J168" s="4088"/>
      <c r="K168" s="4088"/>
      <c r="L168" s="4088"/>
      <c r="M168" s="4088"/>
      <c r="N168" s="4088"/>
      <c r="O168" s="4088"/>
      <c r="P168" s="4088"/>
      <c r="Q168" s="4088"/>
      <c r="R168" s="4088"/>
      <c r="S168" s="4088"/>
      <c r="T168" s="4088"/>
      <c r="U168" s="4088"/>
      <c r="V168" s="4088"/>
      <c r="W168" s="4088"/>
      <c r="X168" s="4088"/>
      <c r="Y168" s="4088"/>
      <c r="Z168" s="4088"/>
      <c r="AA168" s="4088"/>
      <c r="AB168" s="4088"/>
      <c r="AC168" s="4088"/>
      <c r="AD168" s="4088"/>
      <c r="AE168" s="4088"/>
      <c r="AF168" s="4088"/>
      <c r="AG168" s="4088"/>
      <c r="AH168" s="4088"/>
      <c r="AI168" s="4088"/>
      <c r="AJ168" s="4088"/>
      <c r="AK168" s="4203" t="s">
        <v>2496</v>
      </c>
      <c r="AL168" s="4206" t="s">
        <v>2497</v>
      </c>
      <c r="AM168" s="4209" t="s">
        <v>2474</v>
      </c>
      <c r="AN168" s="4157" t="s">
        <v>2498</v>
      </c>
      <c r="AO168" s="4155" t="s">
        <v>2499</v>
      </c>
      <c r="AQ168" s="4181" t="s">
        <v>2500</v>
      </c>
      <c r="AR168" s="4181" t="s">
        <v>2501</v>
      </c>
    </row>
    <row r="169" spans="2:44" ht="13.5" hidden="1" customHeight="1">
      <c r="B169" s="4197"/>
      <c r="C169" s="4198"/>
      <c r="D169" s="4199"/>
      <c r="E169" s="1884"/>
      <c r="F169" s="1862">
        <f>DATE($F167,$G167,1)</f>
        <v>45627</v>
      </c>
      <c r="G169" s="1862">
        <f t="shared" ref="G169:AJ169" si="110">F169+1</f>
        <v>45628</v>
      </c>
      <c r="H169" s="1862">
        <f t="shared" si="110"/>
        <v>45629</v>
      </c>
      <c r="I169" s="1862">
        <f t="shared" si="110"/>
        <v>45630</v>
      </c>
      <c r="J169" s="1862">
        <f t="shared" si="110"/>
        <v>45631</v>
      </c>
      <c r="K169" s="1862">
        <f t="shared" si="110"/>
        <v>45632</v>
      </c>
      <c r="L169" s="1862">
        <f t="shared" si="110"/>
        <v>45633</v>
      </c>
      <c r="M169" s="1862">
        <f t="shared" si="110"/>
        <v>45634</v>
      </c>
      <c r="N169" s="1862">
        <f t="shared" si="110"/>
        <v>45635</v>
      </c>
      <c r="O169" s="1862">
        <f t="shared" si="110"/>
        <v>45636</v>
      </c>
      <c r="P169" s="1862">
        <f t="shared" si="110"/>
        <v>45637</v>
      </c>
      <c r="Q169" s="1862">
        <f t="shared" si="110"/>
        <v>45638</v>
      </c>
      <c r="R169" s="1862">
        <f t="shared" si="110"/>
        <v>45639</v>
      </c>
      <c r="S169" s="1862">
        <f t="shared" si="110"/>
        <v>45640</v>
      </c>
      <c r="T169" s="1862">
        <f t="shared" si="110"/>
        <v>45641</v>
      </c>
      <c r="U169" s="1862">
        <f t="shared" si="110"/>
        <v>45642</v>
      </c>
      <c r="V169" s="1862">
        <f t="shared" si="110"/>
        <v>45643</v>
      </c>
      <c r="W169" s="1862">
        <f t="shared" si="110"/>
        <v>45644</v>
      </c>
      <c r="X169" s="1862">
        <f t="shared" si="110"/>
        <v>45645</v>
      </c>
      <c r="Y169" s="1862">
        <f t="shared" si="110"/>
        <v>45646</v>
      </c>
      <c r="Z169" s="1862">
        <f t="shared" si="110"/>
        <v>45647</v>
      </c>
      <c r="AA169" s="1862">
        <f t="shared" si="110"/>
        <v>45648</v>
      </c>
      <c r="AB169" s="1862">
        <f t="shared" si="110"/>
        <v>45649</v>
      </c>
      <c r="AC169" s="1862">
        <f t="shared" si="110"/>
        <v>45650</v>
      </c>
      <c r="AD169" s="1862">
        <f t="shared" si="110"/>
        <v>45651</v>
      </c>
      <c r="AE169" s="1862">
        <f t="shared" si="110"/>
        <v>45652</v>
      </c>
      <c r="AF169" s="1862">
        <f t="shared" si="110"/>
        <v>45653</v>
      </c>
      <c r="AG169" s="1862">
        <f t="shared" si="110"/>
        <v>45654</v>
      </c>
      <c r="AH169" s="1862">
        <f t="shared" si="110"/>
        <v>45655</v>
      </c>
      <c r="AI169" s="1862">
        <f t="shared" si="110"/>
        <v>45656</v>
      </c>
      <c r="AJ169" s="1862">
        <f t="shared" si="110"/>
        <v>45657</v>
      </c>
      <c r="AK169" s="4204"/>
      <c r="AL169" s="4207"/>
      <c r="AM169" s="4210"/>
      <c r="AN169" s="4157"/>
      <c r="AO169" s="4155"/>
      <c r="AQ169" s="4181"/>
      <c r="AR169" s="4181"/>
    </row>
    <row r="170" spans="2:44">
      <c r="B170" s="4197"/>
      <c r="C170" s="4198"/>
      <c r="D170" s="4199"/>
      <c r="E170" s="1887" t="s">
        <v>2455</v>
      </c>
      <c r="F170" s="1888">
        <f>IF(EDATE(F145,1)&gt;$F$7,"",EDATE(F145,1))</f>
        <v>45627</v>
      </c>
      <c r="G170" s="1862">
        <f t="shared" ref="G170:AJ170" si="111">IF(G169&gt;$F$7,"",IF(F170=EOMONTH(DATE($F167,$G167,1),0),"",IF(F170="","",F170+1)))</f>
        <v>45628</v>
      </c>
      <c r="H170" s="1862">
        <f t="shared" si="111"/>
        <v>45629</v>
      </c>
      <c r="I170" s="1862">
        <f t="shared" si="111"/>
        <v>45630</v>
      </c>
      <c r="J170" s="1862">
        <f t="shared" si="111"/>
        <v>45631</v>
      </c>
      <c r="K170" s="1862">
        <f t="shared" si="111"/>
        <v>45632</v>
      </c>
      <c r="L170" s="1862">
        <f t="shared" si="111"/>
        <v>45633</v>
      </c>
      <c r="M170" s="1862">
        <f t="shared" si="111"/>
        <v>45634</v>
      </c>
      <c r="N170" s="1862">
        <f t="shared" si="111"/>
        <v>45635</v>
      </c>
      <c r="O170" s="1862">
        <f t="shared" si="111"/>
        <v>45636</v>
      </c>
      <c r="P170" s="1862">
        <f t="shared" si="111"/>
        <v>45637</v>
      </c>
      <c r="Q170" s="1862">
        <f t="shared" si="111"/>
        <v>45638</v>
      </c>
      <c r="R170" s="1862">
        <f t="shared" si="111"/>
        <v>45639</v>
      </c>
      <c r="S170" s="1862">
        <f t="shared" si="111"/>
        <v>45640</v>
      </c>
      <c r="T170" s="1862">
        <f t="shared" si="111"/>
        <v>45641</v>
      </c>
      <c r="U170" s="1862">
        <f t="shared" si="111"/>
        <v>45642</v>
      </c>
      <c r="V170" s="1862">
        <f t="shared" si="111"/>
        <v>45643</v>
      </c>
      <c r="W170" s="1862">
        <f t="shared" si="111"/>
        <v>45644</v>
      </c>
      <c r="X170" s="1862">
        <f t="shared" si="111"/>
        <v>45645</v>
      </c>
      <c r="Y170" s="1862">
        <f t="shared" si="111"/>
        <v>45646</v>
      </c>
      <c r="Z170" s="1862">
        <f t="shared" si="111"/>
        <v>45647</v>
      </c>
      <c r="AA170" s="1862">
        <f t="shared" si="111"/>
        <v>45648</v>
      </c>
      <c r="AB170" s="1862">
        <f t="shared" si="111"/>
        <v>45649</v>
      </c>
      <c r="AC170" s="1862">
        <f t="shared" si="111"/>
        <v>45650</v>
      </c>
      <c r="AD170" s="1862">
        <f t="shared" si="111"/>
        <v>45651</v>
      </c>
      <c r="AE170" s="1862">
        <f t="shared" si="111"/>
        <v>45652</v>
      </c>
      <c r="AF170" s="1862">
        <f t="shared" si="111"/>
        <v>45653</v>
      </c>
      <c r="AG170" s="1862">
        <f t="shared" si="111"/>
        <v>45654</v>
      </c>
      <c r="AH170" s="1862">
        <f t="shared" si="111"/>
        <v>45655</v>
      </c>
      <c r="AI170" s="1862">
        <f t="shared" si="111"/>
        <v>45656</v>
      </c>
      <c r="AJ170" s="1862">
        <f t="shared" si="111"/>
        <v>45657</v>
      </c>
      <c r="AK170" s="4204"/>
      <c r="AL170" s="4207"/>
      <c r="AM170" s="4210"/>
      <c r="AN170" s="4157"/>
      <c r="AO170" s="4155"/>
      <c r="AQ170" s="4181"/>
      <c r="AR170" s="4181"/>
    </row>
    <row r="171" spans="2:44" s="1866" customFormat="1">
      <c r="B171" s="4200"/>
      <c r="C171" s="4099"/>
      <c r="D171" s="4201"/>
      <c r="E171" s="1889" t="s">
        <v>1184</v>
      </c>
      <c r="F171" s="1865" t="str">
        <f>IFERROR(TEXT(WEEKDAY(+F170),"aaa"),"")</f>
        <v>日</v>
      </c>
      <c r="G171" s="1865" t="str">
        <f t="shared" ref="G171:AJ171" si="112">IFERROR(TEXT(WEEKDAY(+G170),"aaa"),"")</f>
        <v>月</v>
      </c>
      <c r="H171" s="1865" t="str">
        <f t="shared" si="112"/>
        <v>火</v>
      </c>
      <c r="I171" s="1865" t="str">
        <f t="shared" si="112"/>
        <v>水</v>
      </c>
      <c r="J171" s="1865" t="str">
        <f t="shared" si="112"/>
        <v>木</v>
      </c>
      <c r="K171" s="1865" t="str">
        <f t="shared" si="112"/>
        <v>金</v>
      </c>
      <c r="L171" s="1865" t="str">
        <f t="shared" si="112"/>
        <v>土</v>
      </c>
      <c r="M171" s="1865" t="str">
        <f t="shared" si="112"/>
        <v>日</v>
      </c>
      <c r="N171" s="1865" t="str">
        <f t="shared" si="112"/>
        <v>月</v>
      </c>
      <c r="O171" s="1865" t="str">
        <f t="shared" si="112"/>
        <v>火</v>
      </c>
      <c r="P171" s="1865" t="str">
        <f t="shared" si="112"/>
        <v>水</v>
      </c>
      <c r="Q171" s="1865" t="str">
        <f t="shared" si="112"/>
        <v>木</v>
      </c>
      <c r="R171" s="1865" t="str">
        <f t="shared" si="112"/>
        <v>金</v>
      </c>
      <c r="S171" s="1865" t="str">
        <f t="shared" si="112"/>
        <v>土</v>
      </c>
      <c r="T171" s="1865" t="str">
        <f t="shared" si="112"/>
        <v>日</v>
      </c>
      <c r="U171" s="1865" t="str">
        <f t="shared" si="112"/>
        <v>月</v>
      </c>
      <c r="V171" s="1865" t="str">
        <f t="shared" si="112"/>
        <v>火</v>
      </c>
      <c r="W171" s="1865" t="str">
        <f t="shared" si="112"/>
        <v>水</v>
      </c>
      <c r="X171" s="1865" t="str">
        <f t="shared" si="112"/>
        <v>木</v>
      </c>
      <c r="Y171" s="1865" t="str">
        <f t="shared" si="112"/>
        <v>金</v>
      </c>
      <c r="Z171" s="1865" t="str">
        <f t="shared" si="112"/>
        <v>土</v>
      </c>
      <c r="AA171" s="1865" t="str">
        <f t="shared" si="112"/>
        <v>日</v>
      </c>
      <c r="AB171" s="1865" t="str">
        <f t="shared" si="112"/>
        <v>月</v>
      </c>
      <c r="AC171" s="1865" t="str">
        <f t="shared" si="112"/>
        <v>火</v>
      </c>
      <c r="AD171" s="1865" t="str">
        <f t="shared" si="112"/>
        <v>水</v>
      </c>
      <c r="AE171" s="1865" t="str">
        <f t="shared" si="112"/>
        <v>木</v>
      </c>
      <c r="AF171" s="1865" t="str">
        <f t="shared" si="112"/>
        <v>金</v>
      </c>
      <c r="AG171" s="1865" t="str">
        <f t="shared" si="112"/>
        <v>土</v>
      </c>
      <c r="AH171" s="1865" t="str">
        <f t="shared" si="112"/>
        <v>日</v>
      </c>
      <c r="AI171" s="1865" t="str">
        <f t="shared" si="112"/>
        <v>月</v>
      </c>
      <c r="AJ171" s="1865" t="str">
        <f t="shared" si="112"/>
        <v>火</v>
      </c>
      <c r="AK171" s="4204"/>
      <c r="AL171" s="4207"/>
      <c r="AM171" s="4210"/>
      <c r="AN171" s="4157"/>
      <c r="AO171" s="4155"/>
      <c r="AP171" s="1838"/>
      <c r="AQ171" s="4181"/>
      <c r="AR171" s="4181"/>
    </row>
    <row r="172" spans="2:44" s="1866" customFormat="1" ht="21" customHeight="1">
      <c r="B172" s="1994" t="s">
        <v>2502</v>
      </c>
      <c r="C172" s="1995" t="s">
        <v>2471</v>
      </c>
      <c r="D172" s="1939" t="s">
        <v>2472</v>
      </c>
      <c r="E172" s="1940" t="s">
        <v>2458</v>
      </c>
      <c r="F172" s="1941"/>
      <c r="G172" s="1942"/>
      <c r="H172" s="1942"/>
      <c r="I172" s="1942"/>
      <c r="J172" s="1942"/>
      <c r="K172" s="1942"/>
      <c r="L172" s="1942"/>
      <c r="M172" s="1942"/>
      <c r="N172" s="1942"/>
      <c r="O172" s="1942"/>
      <c r="P172" s="1942"/>
      <c r="Q172" s="1942"/>
      <c r="R172" s="1942"/>
      <c r="S172" s="1942"/>
      <c r="T172" s="1942"/>
      <c r="U172" s="1942"/>
      <c r="V172" s="1942"/>
      <c r="W172" s="1942"/>
      <c r="X172" s="1942"/>
      <c r="Y172" s="1942"/>
      <c r="Z172" s="1942"/>
      <c r="AA172" s="1942"/>
      <c r="AB172" s="1942"/>
      <c r="AC172" s="1942"/>
      <c r="AD172" s="1942"/>
      <c r="AE172" s="1942"/>
      <c r="AF172" s="1942"/>
      <c r="AG172" s="1970"/>
      <c r="AH172" s="1970" t="s">
        <v>1201</v>
      </c>
      <c r="AI172" s="1970" t="s">
        <v>1201</v>
      </c>
      <c r="AJ172" s="1970" t="s">
        <v>1201</v>
      </c>
      <c r="AK172" s="4205"/>
      <c r="AL172" s="4208"/>
      <c r="AM172" s="4211"/>
      <c r="AN172" s="1944" t="s">
        <v>2484</v>
      </c>
      <c r="AO172" s="1943" t="s">
        <v>2485</v>
      </c>
      <c r="AP172" s="1838"/>
      <c r="AQ172" s="4182"/>
      <c r="AR172" s="4182"/>
    </row>
    <row r="173" spans="2:44" s="1866" customFormat="1" ht="13.5" customHeight="1">
      <c r="B173" s="4185" t="s">
        <v>2486</v>
      </c>
      <c r="C173" s="4188" t="s">
        <v>2487</v>
      </c>
      <c r="D173" s="1945" t="s">
        <v>2488</v>
      </c>
      <c r="E173" s="1946"/>
      <c r="F173" s="1947" t="s">
        <v>1199</v>
      </c>
      <c r="G173" s="1948"/>
      <c r="H173" s="1948"/>
      <c r="I173" s="1948"/>
      <c r="J173" s="2003"/>
      <c r="K173" s="2003"/>
      <c r="L173" s="2003" t="s">
        <v>1199</v>
      </c>
      <c r="M173" s="2003" t="s">
        <v>1199</v>
      </c>
      <c r="N173" s="1948"/>
      <c r="O173" s="1948"/>
      <c r="P173" s="2003"/>
      <c r="Q173" s="2003"/>
      <c r="R173" s="2003"/>
      <c r="S173" s="2003" t="s">
        <v>1199</v>
      </c>
      <c r="T173" s="2003" t="s">
        <v>1199</v>
      </c>
      <c r="U173" s="1948"/>
      <c r="V173" s="1948"/>
      <c r="W173" s="2003"/>
      <c r="X173" s="2003"/>
      <c r="Y173" s="2003"/>
      <c r="Z173" s="2003" t="s">
        <v>1199</v>
      </c>
      <c r="AA173" s="2003" t="s">
        <v>1199</v>
      </c>
      <c r="AB173" s="1948"/>
      <c r="AC173" s="1948"/>
      <c r="AD173" s="2003"/>
      <c r="AE173" s="2003"/>
      <c r="AF173" s="2003"/>
      <c r="AG173" s="2003" t="s">
        <v>1199</v>
      </c>
      <c r="AH173" s="2003" t="s">
        <v>2520</v>
      </c>
      <c r="AI173" s="2003" t="s">
        <v>2520</v>
      </c>
      <c r="AJ173" s="2009" t="s">
        <v>2520</v>
      </c>
      <c r="AK173" s="1950">
        <f>IF(D173="","",COUNT($F$170:$AJ$170)-AL173)</f>
        <v>28</v>
      </c>
      <c r="AL173" s="1951">
        <f>IF(D173="","",AQ173+AR173)</f>
        <v>3</v>
      </c>
      <c r="AM173" s="1951">
        <f>IF(D173="","",COUNTIF(F173:AJ173,"休"))</f>
        <v>8</v>
      </c>
      <c r="AN173" s="1952">
        <f>IF(D173="","",IFERROR(ROUND(AM173/AK173,3),""))</f>
        <v>0.28599999999999998</v>
      </c>
      <c r="AO173" s="4191">
        <f>ROUND(AVERAGE(AN173:AN188),3)</f>
        <v>0.307</v>
      </c>
      <c r="AP173" s="1838"/>
      <c r="AQ173" s="1953">
        <f>+COUNTIF(F173:AJ173,"－")</f>
        <v>0</v>
      </c>
      <c r="AR173" s="1953">
        <f>+COUNTIF(F173:AJ173,"外")</f>
        <v>3</v>
      </c>
    </row>
    <row r="174" spans="2:44" s="1866" customFormat="1" ht="13.5" customHeight="1">
      <c r="B174" s="4186"/>
      <c r="C174" s="4189"/>
      <c r="D174" s="1954" t="s">
        <v>2489</v>
      </c>
      <c r="E174" s="1946"/>
      <c r="F174" s="1998"/>
      <c r="G174" s="1956"/>
      <c r="H174" s="1978"/>
      <c r="I174" s="1978"/>
      <c r="J174" s="1978" t="s">
        <v>1199</v>
      </c>
      <c r="K174" s="1978" t="s">
        <v>1199</v>
      </c>
      <c r="L174" s="1966"/>
      <c r="M174" s="1966"/>
      <c r="N174" s="1966"/>
      <c r="O174" s="1978"/>
      <c r="P174" s="1978"/>
      <c r="Q174" s="1978" t="s">
        <v>1199</v>
      </c>
      <c r="R174" s="1978" t="s">
        <v>1199</v>
      </c>
      <c r="S174" s="1966"/>
      <c r="T174" s="1966"/>
      <c r="U174" s="1966"/>
      <c r="V174" s="1978"/>
      <c r="W174" s="1978"/>
      <c r="X174" s="1978" t="s">
        <v>1199</v>
      </c>
      <c r="Y174" s="1978" t="s">
        <v>1199</v>
      </c>
      <c r="Z174" s="1966"/>
      <c r="AA174" s="1966"/>
      <c r="AB174" s="1966"/>
      <c r="AC174" s="1978"/>
      <c r="AD174" s="1978"/>
      <c r="AE174" s="1978" t="s">
        <v>1199</v>
      </c>
      <c r="AF174" s="1978" t="s">
        <v>1199</v>
      </c>
      <c r="AG174" s="1966"/>
      <c r="AH174" s="1966" t="s">
        <v>2520</v>
      </c>
      <c r="AI174" s="1966" t="s">
        <v>2520</v>
      </c>
      <c r="AJ174" s="1999" t="s">
        <v>2520</v>
      </c>
      <c r="AK174" s="1950">
        <f t="shared" ref="AK174:AK178" si="113">IF(D174="","",COUNT($F$170:$AJ$170)-AL174)</f>
        <v>28</v>
      </c>
      <c r="AL174" s="1951">
        <f t="shared" ref="AL174:AL178" si="114">IF(D174="","",AQ174+AR174)</f>
        <v>3</v>
      </c>
      <c r="AM174" s="1951">
        <f t="shared" ref="AM174:AM178" si="115">IF(D174="","",COUNTIF(F174:AJ174,"休"))</f>
        <v>8</v>
      </c>
      <c r="AN174" s="1952">
        <f t="shared" ref="AN174:AN178" si="116">IF(D174="","",IFERROR(ROUND(AM174/AK174,3),""))</f>
        <v>0.28599999999999998</v>
      </c>
      <c r="AO174" s="4192"/>
      <c r="AP174" s="1838"/>
      <c r="AQ174" s="1953">
        <f>+COUNTIF(F174:AJ174,"－")</f>
        <v>0</v>
      </c>
      <c r="AR174" s="1953">
        <f>+COUNTIF(F174:AJ174,"外")</f>
        <v>3</v>
      </c>
    </row>
    <row r="175" spans="2:44" s="1866" customFormat="1">
      <c r="B175" s="4186"/>
      <c r="C175" s="4189"/>
      <c r="D175" s="1960" t="s">
        <v>2490</v>
      </c>
      <c r="E175" s="1946"/>
      <c r="F175" s="1998"/>
      <c r="G175" s="1956"/>
      <c r="H175" s="1956" t="s">
        <v>1199</v>
      </c>
      <c r="I175" s="1956"/>
      <c r="J175" s="1956"/>
      <c r="K175" s="1956" t="s">
        <v>1199</v>
      </c>
      <c r="L175" s="1956"/>
      <c r="M175" s="1956"/>
      <c r="N175" s="1956" t="s">
        <v>1199</v>
      </c>
      <c r="O175" s="1956" t="s">
        <v>1199</v>
      </c>
      <c r="P175" s="1956"/>
      <c r="Q175" s="1956"/>
      <c r="R175" s="1956" t="s">
        <v>1199</v>
      </c>
      <c r="S175" s="1956"/>
      <c r="T175" s="1956"/>
      <c r="U175" s="1956"/>
      <c r="V175" s="1956" t="s">
        <v>1199</v>
      </c>
      <c r="W175" s="1956"/>
      <c r="X175" s="1956"/>
      <c r="Y175" s="1956" t="s">
        <v>1199</v>
      </c>
      <c r="Z175" s="1956"/>
      <c r="AA175" s="1956"/>
      <c r="AB175" s="1956" t="s">
        <v>1199</v>
      </c>
      <c r="AC175" s="1956" t="s">
        <v>1199</v>
      </c>
      <c r="AD175" s="1956"/>
      <c r="AE175" s="1956"/>
      <c r="AF175" s="1956" t="s">
        <v>1199</v>
      </c>
      <c r="AG175" s="1999"/>
      <c r="AH175" s="1999" t="s">
        <v>2520</v>
      </c>
      <c r="AI175" s="1999" t="s">
        <v>2520</v>
      </c>
      <c r="AJ175" s="1999" t="s">
        <v>2520</v>
      </c>
      <c r="AK175" s="1950">
        <f t="shared" si="113"/>
        <v>28</v>
      </c>
      <c r="AL175" s="1951">
        <f t="shared" si="114"/>
        <v>3</v>
      </c>
      <c r="AM175" s="1951">
        <f t="shared" si="115"/>
        <v>10</v>
      </c>
      <c r="AN175" s="1952">
        <f t="shared" si="116"/>
        <v>0.35699999999999998</v>
      </c>
      <c r="AO175" s="4192"/>
      <c r="AP175" s="1838"/>
      <c r="AQ175" s="1953">
        <f>+COUNTIF(F175:AJ175,"－")</f>
        <v>0</v>
      </c>
      <c r="AR175" s="1953">
        <f t="shared" ref="AR175:AR178" si="117">+COUNTIF(F175:AJ175,"外")</f>
        <v>3</v>
      </c>
    </row>
    <row r="176" spans="2:44" s="1866" customFormat="1">
      <c r="B176" s="4186"/>
      <c r="C176" s="4189"/>
      <c r="D176" s="1960" t="s">
        <v>2491</v>
      </c>
      <c r="E176" s="1961"/>
      <c r="F176" s="1998" t="s">
        <v>1199</v>
      </c>
      <c r="G176" s="1956"/>
      <c r="H176" s="1956"/>
      <c r="I176" s="1956" t="s">
        <v>1199</v>
      </c>
      <c r="J176" s="1956"/>
      <c r="K176" s="1956"/>
      <c r="L176" s="1956"/>
      <c r="M176" s="1956" t="s">
        <v>1199</v>
      </c>
      <c r="N176" s="1956"/>
      <c r="O176" s="1956"/>
      <c r="P176" s="1956" t="s">
        <v>1199</v>
      </c>
      <c r="Q176" s="1956"/>
      <c r="R176" s="1956"/>
      <c r="S176" s="1956"/>
      <c r="T176" s="1956" t="s">
        <v>1199</v>
      </c>
      <c r="U176" s="1956"/>
      <c r="V176" s="1956"/>
      <c r="W176" s="1956" t="s">
        <v>1199</v>
      </c>
      <c r="X176" s="1956"/>
      <c r="Y176" s="1956"/>
      <c r="Z176" s="1956"/>
      <c r="AA176" s="1956" t="s">
        <v>1199</v>
      </c>
      <c r="AB176" s="1956"/>
      <c r="AC176" s="1956"/>
      <c r="AD176" s="1956" t="s">
        <v>1199</v>
      </c>
      <c r="AE176" s="1956"/>
      <c r="AF176" s="1956"/>
      <c r="AG176" s="1956"/>
      <c r="AH176" s="1999" t="s">
        <v>2520</v>
      </c>
      <c r="AI176" s="1999" t="s">
        <v>2520</v>
      </c>
      <c r="AJ176" s="1999" t="s">
        <v>2520</v>
      </c>
      <c r="AK176" s="1950">
        <f t="shared" si="113"/>
        <v>28</v>
      </c>
      <c r="AL176" s="1951">
        <f t="shared" si="114"/>
        <v>3</v>
      </c>
      <c r="AM176" s="1951">
        <f t="shared" si="115"/>
        <v>8</v>
      </c>
      <c r="AN176" s="1952">
        <f t="shared" si="116"/>
        <v>0.28599999999999998</v>
      </c>
      <c r="AO176" s="4192"/>
      <c r="AP176" s="1838"/>
      <c r="AQ176" s="1953">
        <f>+COUNTIF(F176:AJ176,"－")</f>
        <v>0</v>
      </c>
      <c r="AR176" s="1953">
        <f t="shared" si="117"/>
        <v>3</v>
      </c>
    </row>
    <row r="177" spans="2:44" s="1866" customFormat="1">
      <c r="B177" s="4186"/>
      <c r="C177" s="4189"/>
      <c r="D177" s="1960" t="s">
        <v>2492</v>
      </c>
      <c r="E177" s="1946"/>
      <c r="F177" s="1998"/>
      <c r="G177" s="1956" t="s">
        <v>1199</v>
      </c>
      <c r="H177" s="1956"/>
      <c r="I177" s="1956"/>
      <c r="J177" s="1956" t="s">
        <v>1199</v>
      </c>
      <c r="K177" s="1956"/>
      <c r="L177" s="1956"/>
      <c r="M177" s="1956"/>
      <c r="N177" s="1956" t="s">
        <v>1199</v>
      </c>
      <c r="O177" s="1956"/>
      <c r="P177" s="1956"/>
      <c r="Q177" s="1956" t="s">
        <v>1199</v>
      </c>
      <c r="R177" s="1956"/>
      <c r="S177" s="1956"/>
      <c r="T177" s="1956"/>
      <c r="U177" s="1956" t="s">
        <v>1199</v>
      </c>
      <c r="V177" s="1956"/>
      <c r="W177" s="1956"/>
      <c r="X177" s="1956" t="s">
        <v>1199</v>
      </c>
      <c r="Y177" s="1956"/>
      <c r="Z177" s="1956"/>
      <c r="AA177" s="1956"/>
      <c r="AB177" s="1956" t="s">
        <v>1199</v>
      </c>
      <c r="AC177" s="1956"/>
      <c r="AD177" s="1956"/>
      <c r="AE177" s="1956" t="s">
        <v>1199</v>
      </c>
      <c r="AF177" s="1956"/>
      <c r="AG177" s="1956"/>
      <c r="AH177" s="1956" t="s">
        <v>2520</v>
      </c>
      <c r="AI177" s="1956" t="s">
        <v>2520</v>
      </c>
      <c r="AJ177" s="1956" t="s">
        <v>2520</v>
      </c>
      <c r="AK177" s="1950">
        <f t="shared" si="113"/>
        <v>28</v>
      </c>
      <c r="AL177" s="1951">
        <f t="shared" si="114"/>
        <v>3</v>
      </c>
      <c r="AM177" s="1951">
        <f t="shared" si="115"/>
        <v>8</v>
      </c>
      <c r="AN177" s="1952">
        <f t="shared" si="116"/>
        <v>0.28599999999999998</v>
      </c>
      <c r="AO177" s="4192"/>
      <c r="AP177" s="1838"/>
      <c r="AQ177" s="1953">
        <f t="shared" ref="AQ177:AQ178" si="118">+COUNTIF(F177:AJ177,"－")</f>
        <v>0</v>
      </c>
      <c r="AR177" s="1953">
        <f t="shared" si="117"/>
        <v>3</v>
      </c>
    </row>
    <row r="178" spans="2:44" s="1866" customFormat="1">
      <c r="B178" s="4187"/>
      <c r="C178" s="4190"/>
      <c r="D178" s="1962">
        <f>E$29</f>
        <v>0</v>
      </c>
      <c r="E178" s="1963"/>
      <c r="F178" s="2010"/>
      <c r="G178" s="1966"/>
      <c r="H178" s="1966"/>
      <c r="I178" s="1966"/>
      <c r="J178" s="1966"/>
      <c r="K178" s="1966"/>
      <c r="L178" s="1966"/>
      <c r="M178" s="1966"/>
      <c r="N178" s="1966"/>
      <c r="O178" s="1966"/>
      <c r="P178" s="1966"/>
      <c r="Q178" s="1966"/>
      <c r="R178" s="1966"/>
      <c r="S178" s="1966"/>
      <c r="T178" s="1966"/>
      <c r="U178" s="1966"/>
      <c r="V178" s="1966"/>
      <c r="W178" s="1966"/>
      <c r="X178" s="1966"/>
      <c r="Y178" s="1966"/>
      <c r="Z178" s="1966"/>
      <c r="AA178" s="1966"/>
      <c r="AB178" s="1966"/>
      <c r="AC178" s="1966"/>
      <c r="AD178" s="1966"/>
      <c r="AE178" s="1966"/>
      <c r="AF178" s="1966"/>
      <c r="AG178" s="1967"/>
      <c r="AH178" s="1967"/>
      <c r="AI178" s="1967"/>
      <c r="AJ178" s="1967"/>
      <c r="AK178" s="1950">
        <f t="shared" si="113"/>
        <v>31</v>
      </c>
      <c r="AL178" s="1951">
        <f t="shared" si="114"/>
        <v>0</v>
      </c>
      <c r="AM178" s="1968">
        <f t="shared" si="115"/>
        <v>0</v>
      </c>
      <c r="AN178" s="1952">
        <f t="shared" si="116"/>
        <v>0</v>
      </c>
      <c r="AO178" s="4192"/>
      <c r="AP178" s="1838"/>
      <c r="AQ178" s="1953">
        <f t="shared" si="118"/>
        <v>0</v>
      </c>
      <c r="AR178" s="1953">
        <f t="shared" si="117"/>
        <v>0</v>
      </c>
    </row>
    <row r="179" spans="2:44" s="1866" customFormat="1" ht="15" customHeight="1">
      <c r="B179" s="4185" t="s">
        <v>2493</v>
      </c>
      <c r="C179" s="4188" t="s">
        <v>2494</v>
      </c>
      <c r="D179" s="1939" t="s">
        <v>2472</v>
      </c>
      <c r="E179" s="1969" t="s">
        <v>2458</v>
      </c>
      <c r="F179" s="1941"/>
      <c r="G179" s="1942"/>
      <c r="H179" s="1942"/>
      <c r="I179" s="1942"/>
      <c r="J179" s="1942"/>
      <c r="K179" s="1942"/>
      <c r="L179" s="1942"/>
      <c r="M179" s="1942"/>
      <c r="N179" s="1942"/>
      <c r="O179" s="1942"/>
      <c r="P179" s="1942"/>
      <c r="Q179" s="1942"/>
      <c r="R179" s="1942"/>
      <c r="S179" s="1942"/>
      <c r="T179" s="1942"/>
      <c r="U179" s="1942"/>
      <c r="V179" s="1942"/>
      <c r="W179" s="1942"/>
      <c r="X179" s="1942"/>
      <c r="Y179" s="1942"/>
      <c r="Z179" s="1942"/>
      <c r="AA179" s="1942"/>
      <c r="AB179" s="1942"/>
      <c r="AC179" s="1942"/>
      <c r="AD179" s="1942"/>
      <c r="AE179" s="1942"/>
      <c r="AF179" s="1942"/>
      <c r="AG179" s="1970"/>
      <c r="AH179" s="1970"/>
      <c r="AI179" s="1970"/>
      <c r="AJ179" s="1970"/>
      <c r="AK179" s="1971"/>
      <c r="AL179" s="1953"/>
      <c r="AM179" s="1972"/>
      <c r="AN179" s="1973"/>
      <c r="AO179" s="4192"/>
      <c r="AP179" s="1838"/>
      <c r="AQ179" s="1893"/>
      <c r="AR179" s="1893"/>
    </row>
    <row r="180" spans="2:44" s="1866" customFormat="1">
      <c r="B180" s="4186"/>
      <c r="C180" s="4189"/>
      <c r="D180" s="1974" t="s">
        <v>2488</v>
      </c>
      <c r="E180" s="1946"/>
      <c r="F180" s="1996"/>
      <c r="G180" s="2003"/>
      <c r="H180" s="2003"/>
      <c r="I180" s="2003"/>
      <c r="J180" s="2003"/>
      <c r="K180" s="2003" t="s">
        <v>1199</v>
      </c>
      <c r="L180" s="2003" t="s">
        <v>1199</v>
      </c>
      <c r="M180" s="2003" t="s">
        <v>1199</v>
      </c>
      <c r="N180" s="2003"/>
      <c r="O180" s="2003"/>
      <c r="P180" s="2003"/>
      <c r="Q180" s="2003"/>
      <c r="R180" s="2003" t="s">
        <v>1199</v>
      </c>
      <c r="S180" s="2003" t="s">
        <v>1199</v>
      </c>
      <c r="T180" s="2003" t="s">
        <v>1199</v>
      </c>
      <c r="U180" s="2003"/>
      <c r="V180" s="2003"/>
      <c r="W180" s="2003"/>
      <c r="X180" s="2003"/>
      <c r="Y180" s="2003" t="s">
        <v>1199</v>
      </c>
      <c r="Z180" s="2003" t="s">
        <v>1199</v>
      </c>
      <c r="AA180" s="2003" t="s">
        <v>1199</v>
      </c>
      <c r="AB180" s="2003"/>
      <c r="AC180" s="2003"/>
      <c r="AD180" s="2003"/>
      <c r="AE180" s="2003"/>
      <c r="AF180" s="2003" t="s">
        <v>2518</v>
      </c>
      <c r="AG180" s="2003" t="s">
        <v>2522</v>
      </c>
      <c r="AH180" s="2003" t="s">
        <v>2522</v>
      </c>
      <c r="AI180" s="2003" t="s">
        <v>2522</v>
      </c>
      <c r="AJ180" s="2003" t="s">
        <v>2522</v>
      </c>
      <c r="AK180" s="1950">
        <f>IF(D180="","",COUNT($F$170:$AJ$170)-AL180)</f>
        <v>27</v>
      </c>
      <c r="AL180" s="1951">
        <f>IF(D180="","",AQ180+AR180)</f>
        <v>4</v>
      </c>
      <c r="AM180" s="1951">
        <f>IF(D180="","",COUNTIF(F180:AJ180,"休"))</f>
        <v>9</v>
      </c>
      <c r="AN180" s="1952">
        <f>IF(D180="","",IFERROR(ROUND(AM180/AK180,3),""))</f>
        <v>0.33300000000000002</v>
      </c>
      <c r="AO180" s="4192"/>
      <c r="AP180" s="1838"/>
      <c r="AQ180" s="1953">
        <f>+COUNTIF(F180:AJ180,"－")</f>
        <v>4</v>
      </c>
      <c r="AR180" s="1953">
        <f>+COUNTIF(F180:AJ180,"外")</f>
        <v>0</v>
      </c>
    </row>
    <row r="181" spans="2:44" s="1866" customFormat="1">
      <c r="B181" s="4186"/>
      <c r="C181" s="4189"/>
      <c r="D181" s="1954" t="s">
        <v>2489</v>
      </c>
      <c r="E181" s="1975"/>
      <c r="F181" s="2005"/>
      <c r="G181" s="1966" t="s">
        <v>1199</v>
      </c>
      <c r="H181" s="1978" t="s">
        <v>1199</v>
      </c>
      <c r="I181" s="1978" t="s">
        <v>1199</v>
      </c>
      <c r="J181" s="1966"/>
      <c r="K181" s="1966"/>
      <c r="L181" s="1966"/>
      <c r="M181" s="1966"/>
      <c r="N181" s="1966" t="s">
        <v>1199</v>
      </c>
      <c r="O181" s="1978" t="s">
        <v>1199</v>
      </c>
      <c r="P181" s="1978" t="s">
        <v>1199</v>
      </c>
      <c r="Q181" s="1966"/>
      <c r="R181" s="1966"/>
      <c r="S181" s="1966"/>
      <c r="T181" s="1966"/>
      <c r="U181" s="1966" t="s">
        <v>1199</v>
      </c>
      <c r="V181" s="1978" t="s">
        <v>1199</v>
      </c>
      <c r="W181" s="1978" t="s">
        <v>1199</v>
      </c>
      <c r="X181" s="1966"/>
      <c r="Y181" s="1966"/>
      <c r="Z181" s="1966"/>
      <c r="AA181" s="1966"/>
      <c r="AB181" s="1966" t="s">
        <v>1199</v>
      </c>
      <c r="AC181" s="1978" t="s">
        <v>1199</v>
      </c>
      <c r="AD181" s="1978" t="s">
        <v>1199</v>
      </c>
      <c r="AE181" s="1966"/>
      <c r="AF181" s="1966"/>
      <c r="AG181" s="1966" t="s">
        <v>2518</v>
      </c>
      <c r="AH181" s="1966" t="s">
        <v>2522</v>
      </c>
      <c r="AI181" s="1966" t="s">
        <v>2522</v>
      </c>
      <c r="AJ181" s="1966" t="s">
        <v>2522</v>
      </c>
      <c r="AK181" s="1950">
        <f t="shared" ref="AK181:AK183" si="119">IF(D181="","",COUNT($F$170:$AJ$170)-AL181)</f>
        <v>28</v>
      </c>
      <c r="AL181" s="1951">
        <f t="shared" ref="AL181:AL183" si="120">IF(D181="","",AQ181+AR181)</f>
        <v>3</v>
      </c>
      <c r="AM181" s="1951">
        <f t="shared" ref="AM181:AM183" si="121">IF(D181="","",COUNTIF(F181:AJ181,"休"))</f>
        <v>12</v>
      </c>
      <c r="AN181" s="1952">
        <f t="shared" ref="AN181:AN183" si="122">IF(D181="","",IFERROR(ROUND(AM181/AK181,3),""))</f>
        <v>0.42899999999999999</v>
      </c>
      <c r="AO181" s="4192"/>
      <c r="AP181" s="1838"/>
      <c r="AQ181" s="1953">
        <f>+COUNTIF(F181:AJ181,"－")</f>
        <v>3</v>
      </c>
      <c r="AR181" s="1953">
        <f>+COUNTIF(F181:AJ181,"外")</f>
        <v>0</v>
      </c>
    </row>
    <row r="182" spans="2:44" s="1866" customFormat="1">
      <c r="B182" s="4186"/>
      <c r="C182" s="4189"/>
      <c r="D182" s="1838"/>
      <c r="E182" s="1975"/>
      <c r="F182" s="1998"/>
      <c r="G182" s="1956"/>
      <c r="H182" s="1956"/>
      <c r="I182" s="1956"/>
      <c r="J182" s="1956"/>
      <c r="K182" s="1956"/>
      <c r="L182" s="1956"/>
      <c r="M182" s="1956"/>
      <c r="N182" s="1956"/>
      <c r="O182" s="1956"/>
      <c r="P182" s="1956"/>
      <c r="Q182" s="1956"/>
      <c r="R182" s="1956"/>
      <c r="S182" s="1956"/>
      <c r="T182" s="1956"/>
      <c r="U182" s="1956"/>
      <c r="V182" s="1956"/>
      <c r="W182" s="1956"/>
      <c r="X182" s="1956"/>
      <c r="Y182" s="1956"/>
      <c r="Z182" s="1956"/>
      <c r="AA182" s="1956"/>
      <c r="AB182" s="1956"/>
      <c r="AC182" s="1956"/>
      <c r="AD182" s="1956"/>
      <c r="AE182" s="1956"/>
      <c r="AF182" s="1956"/>
      <c r="AG182" s="1957"/>
      <c r="AH182" s="1957"/>
      <c r="AI182" s="1957"/>
      <c r="AJ182" s="1957"/>
      <c r="AK182" s="1950" t="str">
        <f t="shared" si="119"/>
        <v/>
      </c>
      <c r="AL182" s="1951" t="str">
        <f t="shared" si="120"/>
        <v/>
      </c>
      <c r="AM182" s="1951" t="str">
        <f t="shared" si="121"/>
        <v/>
      </c>
      <c r="AN182" s="1952" t="str">
        <f t="shared" si="122"/>
        <v/>
      </c>
      <c r="AO182" s="4192"/>
      <c r="AP182" s="1838"/>
      <c r="AQ182" s="1953">
        <f>+COUNTIF(F182:AJ182,"－")</f>
        <v>0</v>
      </c>
      <c r="AR182" s="1953">
        <f>+COUNTIF(F182:AJ182,"外")</f>
        <v>0</v>
      </c>
    </row>
    <row r="183" spans="2:44" s="1866" customFormat="1">
      <c r="B183" s="4186"/>
      <c r="C183" s="4190"/>
      <c r="D183" s="1976"/>
      <c r="E183" s="1977"/>
      <c r="F183" s="2011"/>
      <c r="G183" s="1978"/>
      <c r="H183" s="1978"/>
      <c r="I183" s="1978"/>
      <c r="J183" s="1978"/>
      <c r="K183" s="1978"/>
      <c r="L183" s="1978"/>
      <c r="M183" s="1978"/>
      <c r="N183" s="1978"/>
      <c r="O183" s="1978"/>
      <c r="P183" s="1978"/>
      <c r="Q183" s="1978"/>
      <c r="R183" s="1978"/>
      <c r="S183" s="1978"/>
      <c r="T183" s="1978"/>
      <c r="U183" s="1978"/>
      <c r="V183" s="1978"/>
      <c r="W183" s="1978"/>
      <c r="X183" s="1978"/>
      <c r="Y183" s="1978"/>
      <c r="Z183" s="1978"/>
      <c r="AA183" s="1978"/>
      <c r="AB183" s="1978"/>
      <c r="AC183" s="1978"/>
      <c r="AD183" s="1978"/>
      <c r="AE183" s="1978"/>
      <c r="AF183" s="1978"/>
      <c r="AG183" s="1949"/>
      <c r="AH183" s="1949"/>
      <c r="AI183" s="1949"/>
      <c r="AJ183" s="1949"/>
      <c r="AK183" s="1950" t="str">
        <f t="shared" si="119"/>
        <v/>
      </c>
      <c r="AL183" s="1951" t="str">
        <f t="shared" si="120"/>
        <v/>
      </c>
      <c r="AM183" s="1951" t="str">
        <f t="shared" si="121"/>
        <v/>
      </c>
      <c r="AN183" s="1952" t="str">
        <f t="shared" si="122"/>
        <v/>
      </c>
      <c r="AO183" s="4192"/>
      <c r="AP183" s="1838"/>
      <c r="AQ183" s="1953">
        <f>+COUNTIF(F183:AJ183,"－")</f>
        <v>0</v>
      </c>
      <c r="AR183" s="1953">
        <f>+COUNTIF(F183:AJ183,"外")</f>
        <v>0</v>
      </c>
    </row>
    <row r="184" spans="2:44" s="1866" customFormat="1" ht="15" customHeight="1">
      <c r="B184" s="4186"/>
      <c r="C184" s="4188" t="s">
        <v>2495</v>
      </c>
      <c r="D184" s="1939" t="s">
        <v>2472</v>
      </c>
      <c r="E184" s="1979" t="s">
        <v>2458</v>
      </c>
      <c r="F184" s="1941"/>
      <c r="G184" s="1942"/>
      <c r="H184" s="1942"/>
      <c r="I184" s="1942"/>
      <c r="J184" s="1942"/>
      <c r="K184" s="1942"/>
      <c r="L184" s="1942"/>
      <c r="M184" s="1942"/>
      <c r="N184" s="1942"/>
      <c r="O184" s="1942"/>
      <c r="P184" s="1942"/>
      <c r="Q184" s="1942"/>
      <c r="R184" s="1942"/>
      <c r="S184" s="1942"/>
      <c r="T184" s="1942"/>
      <c r="U184" s="1942"/>
      <c r="V184" s="1942"/>
      <c r="W184" s="1942"/>
      <c r="X184" s="1942"/>
      <c r="Y184" s="1942"/>
      <c r="Z184" s="1942"/>
      <c r="AA184" s="1942"/>
      <c r="AB184" s="1942"/>
      <c r="AC184" s="1942"/>
      <c r="AD184" s="1942"/>
      <c r="AE184" s="1942"/>
      <c r="AF184" s="1942"/>
      <c r="AG184" s="1970"/>
      <c r="AH184" s="1970" t="s">
        <v>1201</v>
      </c>
      <c r="AI184" s="1970" t="s">
        <v>1201</v>
      </c>
      <c r="AJ184" s="1970" t="s">
        <v>1201</v>
      </c>
      <c r="AK184" s="1971"/>
      <c r="AL184" s="1953"/>
      <c r="AM184" s="1980"/>
      <c r="AN184" s="1973"/>
      <c r="AO184" s="4192"/>
      <c r="AP184" s="1838"/>
      <c r="AQ184" s="1893"/>
      <c r="AR184" s="1893"/>
    </row>
    <row r="185" spans="2:44" s="1866" customFormat="1">
      <c r="B185" s="4186"/>
      <c r="C185" s="4189"/>
      <c r="D185" s="1981" t="s">
        <v>2489</v>
      </c>
      <c r="E185" s="1946"/>
      <c r="F185" s="1947"/>
      <c r="G185" s="1948" t="s">
        <v>2526</v>
      </c>
      <c r="H185" s="1948"/>
      <c r="I185" s="2003" t="s">
        <v>1199</v>
      </c>
      <c r="J185" s="2003"/>
      <c r="K185" s="1948" t="s">
        <v>1199</v>
      </c>
      <c r="L185" s="1948"/>
      <c r="M185" s="1948" t="s">
        <v>2526</v>
      </c>
      <c r="N185" s="1948"/>
      <c r="O185" s="2003" t="s">
        <v>1199</v>
      </c>
      <c r="P185" s="2003"/>
      <c r="Q185" s="1948" t="s">
        <v>1199</v>
      </c>
      <c r="R185" s="1948"/>
      <c r="S185" s="1948" t="s">
        <v>2526</v>
      </c>
      <c r="T185" s="1948"/>
      <c r="U185" s="2003" t="s">
        <v>1199</v>
      </c>
      <c r="V185" s="2003"/>
      <c r="W185" s="1948" t="s">
        <v>1199</v>
      </c>
      <c r="X185" s="1948"/>
      <c r="Y185" s="1948" t="s">
        <v>2526</v>
      </c>
      <c r="Z185" s="1948"/>
      <c r="AA185" s="2003" t="s">
        <v>1199</v>
      </c>
      <c r="AB185" s="2003"/>
      <c r="AC185" s="1948" t="s">
        <v>1199</v>
      </c>
      <c r="AD185" s="1948"/>
      <c r="AE185" s="1948" t="s">
        <v>2526</v>
      </c>
      <c r="AF185" s="1948"/>
      <c r="AG185" s="2003" t="s">
        <v>1199</v>
      </c>
      <c r="AH185" s="2003" t="s">
        <v>2520</v>
      </c>
      <c r="AI185" s="1948" t="s">
        <v>2520</v>
      </c>
      <c r="AJ185" s="1948" t="s">
        <v>2520</v>
      </c>
      <c r="AK185" s="1950">
        <f>IF(D185="","",COUNT($F$170:$AJ$170)-AL185)</f>
        <v>28</v>
      </c>
      <c r="AL185" s="1951">
        <f>IF(D185="","",AQ185+AR185)</f>
        <v>3</v>
      </c>
      <c r="AM185" s="1951">
        <f>IF(D185="","",COUNTIF(F185:AJ185,"休"))</f>
        <v>14</v>
      </c>
      <c r="AN185" s="1952">
        <f>IF(D185="","",IFERROR(ROUND(AM185/AK185,3),""))</f>
        <v>0.5</v>
      </c>
      <c r="AO185" s="4192"/>
      <c r="AP185" s="1838"/>
      <c r="AQ185" s="1953">
        <f>+COUNTIF(F185:AJ185,"－")</f>
        <v>0</v>
      </c>
      <c r="AR185" s="1953">
        <f>+COUNTIF(F185:AJ185,"外")</f>
        <v>3</v>
      </c>
    </row>
    <row r="186" spans="2:44" s="1866" customFormat="1">
      <c r="B186" s="4186"/>
      <c r="C186" s="4189"/>
      <c r="D186" s="1838"/>
      <c r="E186" s="1975"/>
      <c r="F186" s="1955"/>
      <c r="G186" s="1956"/>
      <c r="H186" s="1956"/>
      <c r="I186" s="1956"/>
      <c r="J186" s="1956"/>
      <c r="K186" s="1956"/>
      <c r="L186" s="1956"/>
      <c r="M186" s="1956"/>
      <c r="N186" s="1956"/>
      <c r="O186" s="1956"/>
      <c r="P186" s="1956"/>
      <c r="Q186" s="1956"/>
      <c r="R186" s="1956"/>
      <c r="S186" s="1956"/>
      <c r="T186" s="1956"/>
      <c r="U186" s="1956"/>
      <c r="V186" s="1956"/>
      <c r="W186" s="1956"/>
      <c r="X186" s="1956"/>
      <c r="Y186" s="1956"/>
      <c r="Z186" s="1956"/>
      <c r="AA186" s="1956"/>
      <c r="AB186" s="1956"/>
      <c r="AC186" s="1956"/>
      <c r="AD186" s="1956"/>
      <c r="AE186" s="1956"/>
      <c r="AF186" s="1956"/>
      <c r="AG186" s="1957"/>
      <c r="AH186" s="1957"/>
      <c r="AI186" s="1957"/>
      <c r="AJ186" s="1957"/>
      <c r="AK186" s="1950" t="str">
        <f t="shared" ref="AK186:AK188" si="123">IF(D186="","",COUNT($F$170:$AJ$170)-AL186)</f>
        <v/>
      </c>
      <c r="AL186" s="1951" t="str">
        <f t="shared" ref="AL186:AL188" si="124">IF(D186="","",AQ186+AR186)</f>
        <v/>
      </c>
      <c r="AM186" s="1951" t="str">
        <f t="shared" ref="AM186:AM188" si="125">IF(D186="","",COUNTIF(F186:AJ186,"休"))</f>
        <v/>
      </c>
      <c r="AN186" s="1952" t="str">
        <f t="shared" ref="AN186:AN188" si="126">IF(D186="","",IFERROR(ROUND(AM186/AK186,3),""))</f>
        <v/>
      </c>
      <c r="AO186" s="4192"/>
      <c r="AP186" s="1838"/>
      <c r="AQ186" s="1953">
        <f>+COUNTIF(F186:AJ186,"－")</f>
        <v>0</v>
      </c>
      <c r="AR186" s="1953">
        <f>+COUNTIF(F186:AJ186,"外")</f>
        <v>0</v>
      </c>
    </row>
    <row r="187" spans="2:44" s="1866" customFormat="1">
      <c r="B187" s="4186"/>
      <c r="C187" s="4189"/>
      <c r="D187" s="1983"/>
      <c r="E187" s="1975"/>
      <c r="F187" s="1955"/>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1956"/>
      <c r="AG187" s="1957"/>
      <c r="AH187" s="1957"/>
      <c r="AI187" s="1957"/>
      <c r="AJ187" s="1957"/>
      <c r="AK187" s="1950" t="str">
        <f t="shared" si="123"/>
        <v/>
      </c>
      <c r="AL187" s="1951" t="str">
        <f t="shared" si="124"/>
        <v/>
      </c>
      <c r="AM187" s="1951" t="str">
        <f t="shared" si="125"/>
        <v/>
      </c>
      <c r="AN187" s="1952" t="str">
        <f t="shared" si="126"/>
        <v/>
      </c>
      <c r="AO187" s="4192"/>
      <c r="AP187" s="1838"/>
      <c r="AQ187" s="1953">
        <f>+COUNTIF(F187:AJ187,"－")</f>
        <v>0</v>
      </c>
      <c r="AR187" s="1953">
        <f>+COUNTIF(F187:AJ187,"外")</f>
        <v>0</v>
      </c>
    </row>
    <row r="188" spans="2:44" s="1866" customFormat="1" ht="13.8" thickBot="1">
      <c r="B188" s="4187"/>
      <c r="C188" s="4190"/>
      <c r="D188" s="1976"/>
      <c r="E188" s="1977"/>
      <c r="F188" s="2010"/>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1965"/>
      <c r="AD188" s="1965"/>
      <c r="AE188" s="1965"/>
      <c r="AF188" s="1965"/>
      <c r="AG188" s="1985"/>
      <c r="AH188" s="1985"/>
      <c r="AI188" s="1985"/>
      <c r="AJ188" s="1985"/>
      <c r="AK188" s="1986" t="str">
        <f t="shared" si="123"/>
        <v/>
      </c>
      <c r="AL188" s="1968" t="str">
        <f t="shared" si="124"/>
        <v/>
      </c>
      <c r="AM188" s="1968" t="str">
        <f t="shared" si="125"/>
        <v/>
      </c>
      <c r="AN188" s="1952" t="str">
        <f t="shared" si="126"/>
        <v/>
      </c>
      <c r="AO188" s="4193"/>
      <c r="AP188" s="1838"/>
      <c r="AQ188" s="1953">
        <f>+COUNTIF(F188:AJ188,"－")</f>
        <v>0</v>
      </c>
      <c r="AR188" s="1953">
        <f>+COUNTIF(F188:AJ188,"外")</f>
        <v>0</v>
      </c>
    </row>
    <row r="189" spans="2:44" ht="13.8" thickBot="1">
      <c r="B189" s="1988"/>
      <c r="C189" s="1989"/>
      <c r="D189" s="1983"/>
      <c r="E189" s="1854"/>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1949"/>
      <c r="AD189" s="1949"/>
      <c r="AE189" s="1949"/>
      <c r="AF189" s="1949"/>
      <c r="AG189" s="1949"/>
      <c r="AH189" s="1949"/>
      <c r="AI189" s="1949"/>
      <c r="AJ189" s="1949"/>
      <c r="AK189" s="1990"/>
      <c r="AL189" s="1991"/>
      <c r="AN189" s="1992" t="s">
        <v>2459</v>
      </c>
      <c r="AO189" s="1993" t="str">
        <f>IF(AO173&gt;=0.285,"OK","NG")</f>
        <v>OK</v>
      </c>
      <c r="AQ189" s="1991"/>
      <c r="AR189" s="1991"/>
    </row>
    <row r="190" spans="2:44">
      <c r="B190" s="1988"/>
      <c r="C190" s="1989"/>
      <c r="D190" s="1983"/>
      <c r="E190" s="1854"/>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1949"/>
      <c r="AD190" s="1949"/>
      <c r="AE190" s="1949"/>
      <c r="AF190" s="1949"/>
      <c r="AG190" s="1949"/>
      <c r="AH190" s="1949"/>
      <c r="AI190" s="1949"/>
      <c r="AJ190" s="1949"/>
      <c r="AK190" s="1990"/>
      <c r="AL190" s="1991"/>
      <c r="AN190" s="2014"/>
      <c r="AO190" s="1952"/>
      <c r="AQ190" s="1991"/>
      <c r="AR190" s="1991"/>
    </row>
    <row r="191" spans="2:44" hidden="1">
      <c r="F191" s="1836">
        <f>YEAR(F194)</f>
        <v>2025</v>
      </c>
      <c r="G191" s="1836">
        <f>MONTH(F194)</f>
        <v>1</v>
      </c>
    </row>
    <row r="192" spans="2:44">
      <c r="B192" s="4194"/>
      <c r="C192" s="4195"/>
      <c r="D192" s="4196"/>
      <c r="E192" s="1840" t="s">
        <v>2454</v>
      </c>
      <c r="F192" s="4126">
        <f>F194</f>
        <v>45658</v>
      </c>
      <c r="G192" s="4088"/>
      <c r="H192" s="4088"/>
      <c r="I192" s="4088"/>
      <c r="J192" s="4088"/>
      <c r="K192" s="4088"/>
      <c r="L192" s="4088"/>
      <c r="M192" s="4088"/>
      <c r="N192" s="4088"/>
      <c r="O192" s="4088"/>
      <c r="P192" s="4088"/>
      <c r="Q192" s="4088"/>
      <c r="R192" s="4088"/>
      <c r="S192" s="4088"/>
      <c r="T192" s="4088"/>
      <c r="U192" s="4088"/>
      <c r="V192" s="4088"/>
      <c r="W192" s="4088"/>
      <c r="X192" s="4088"/>
      <c r="Y192" s="4088"/>
      <c r="Z192" s="4088"/>
      <c r="AA192" s="4088"/>
      <c r="AB192" s="4088"/>
      <c r="AC192" s="4088"/>
      <c r="AD192" s="4088"/>
      <c r="AE192" s="4088"/>
      <c r="AF192" s="4088"/>
      <c r="AG192" s="4088"/>
      <c r="AH192" s="4088"/>
      <c r="AI192" s="4088"/>
      <c r="AJ192" s="4088"/>
      <c r="AK192" s="4203" t="s">
        <v>2496</v>
      </c>
      <c r="AL192" s="4206" t="s">
        <v>2497</v>
      </c>
      <c r="AM192" s="4209" t="s">
        <v>2474</v>
      </c>
      <c r="AN192" s="4157" t="s">
        <v>2498</v>
      </c>
      <c r="AO192" s="4155" t="s">
        <v>2499</v>
      </c>
      <c r="AQ192" s="4181" t="s">
        <v>2500</v>
      </c>
      <c r="AR192" s="4181" t="s">
        <v>2501</v>
      </c>
    </row>
    <row r="193" spans="2:44" ht="13.5" hidden="1" customHeight="1">
      <c r="B193" s="4197"/>
      <c r="C193" s="4198"/>
      <c r="D193" s="4199"/>
      <c r="E193" s="1884"/>
      <c r="F193" s="1862">
        <f>DATE($F191,$G191,1)</f>
        <v>45658</v>
      </c>
      <c r="G193" s="1862">
        <f t="shared" ref="G193:AJ193" si="127">F193+1</f>
        <v>45659</v>
      </c>
      <c r="H193" s="1862">
        <f t="shared" si="127"/>
        <v>45660</v>
      </c>
      <c r="I193" s="1862">
        <f t="shared" si="127"/>
        <v>45661</v>
      </c>
      <c r="J193" s="1862">
        <f t="shared" si="127"/>
        <v>45662</v>
      </c>
      <c r="K193" s="1862">
        <f t="shared" si="127"/>
        <v>45663</v>
      </c>
      <c r="L193" s="1862">
        <f t="shared" si="127"/>
        <v>45664</v>
      </c>
      <c r="M193" s="1862">
        <f t="shared" si="127"/>
        <v>45665</v>
      </c>
      <c r="N193" s="1862">
        <f t="shared" si="127"/>
        <v>45666</v>
      </c>
      <c r="O193" s="1862">
        <f t="shared" si="127"/>
        <v>45667</v>
      </c>
      <c r="P193" s="1862">
        <f t="shared" si="127"/>
        <v>45668</v>
      </c>
      <c r="Q193" s="1862">
        <f t="shared" si="127"/>
        <v>45669</v>
      </c>
      <c r="R193" s="1862">
        <f t="shared" si="127"/>
        <v>45670</v>
      </c>
      <c r="S193" s="1862">
        <f t="shared" si="127"/>
        <v>45671</v>
      </c>
      <c r="T193" s="1862">
        <f t="shared" si="127"/>
        <v>45672</v>
      </c>
      <c r="U193" s="1862">
        <f t="shared" si="127"/>
        <v>45673</v>
      </c>
      <c r="V193" s="1862">
        <f t="shared" si="127"/>
        <v>45674</v>
      </c>
      <c r="W193" s="1862">
        <f t="shared" si="127"/>
        <v>45675</v>
      </c>
      <c r="X193" s="1862">
        <f t="shared" si="127"/>
        <v>45676</v>
      </c>
      <c r="Y193" s="1862">
        <f t="shared" si="127"/>
        <v>45677</v>
      </c>
      <c r="Z193" s="1862">
        <f t="shared" si="127"/>
        <v>45678</v>
      </c>
      <c r="AA193" s="1862">
        <f t="shared" si="127"/>
        <v>45679</v>
      </c>
      <c r="AB193" s="1862">
        <f t="shared" si="127"/>
        <v>45680</v>
      </c>
      <c r="AC193" s="1862">
        <f t="shared" si="127"/>
        <v>45681</v>
      </c>
      <c r="AD193" s="1862">
        <f t="shared" si="127"/>
        <v>45682</v>
      </c>
      <c r="AE193" s="1862">
        <f t="shared" si="127"/>
        <v>45683</v>
      </c>
      <c r="AF193" s="1862">
        <f t="shared" si="127"/>
        <v>45684</v>
      </c>
      <c r="AG193" s="1862">
        <f t="shared" si="127"/>
        <v>45685</v>
      </c>
      <c r="AH193" s="1862">
        <f t="shared" si="127"/>
        <v>45686</v>
      </c>
      <c r="AI193" s="1862">
        <f t="shared" si="127"/>
        <v>45687</v>
      </c>
      <c r="AJ193" s="1862">
        <f t="shared" si="127"/>
        <v>45688</v>
      </c>
      <c r="AK193" s="4204"/>
      <c r="AL193" s="4207"/>
      <c r="AM193" s="4210"/>
      <c r="AN193" s="4157"/>
      <c r="AO193" s="4155"/>
      <c r="AQ193" s="4181"/>
      <c r="AR193" s="4181"/>
    </row>
    <row r="194" spans="2:44">
      <c r="B194" s="4197"/>
      <c r="C194" s="4198"/>
      <c r="D194" s="4199"/>
      <c r="E194" s="1887" t="s">
        <v>2455</v>
      </c>
      <c r="F194" s="1888">
        <f>IF(EDATE(F169,1)&gt;$F$7,"",EDATE(F169,1))</f>
        <v>45658</v>
      </c>
      <c r="G194" s="1862">
        <f t="shared" ref="G194:AJ194" si="128">IF(G193&gt;$F$7,"",IF(F194=EOMONTH(DATE($F191,$G191,1),0),"",IF(F194="","",F194+1)))</f>
        <v>45659</v>
      </c>
      <c r="H194" s="1862">
        <f t="shared" si="128"/>
        <v>45660</v>
      </c>
      <c r="I194" s="1862">
        <f t="shared" si="128"/>
        <v>45661</v>
      </c>
      <c r="J194" s="1862">
        <f t="shared" si="128"/>
        <v>45662</v>
      </c>
      <c r="K194" s="1862">
        <f t="shared" si="128"/>
        <v>45663</v>
      </c>
      <c r="L194" s="1862">
        <f t="shared" si="128"/>
        <v>45664</v>
      </c>
      <c r="M194" s="1862">
        <f t="shared" si="128"/>
        <v>45665</v>
      </c>
      <c r="N194" s="1862">
        <f t="shared" si="128"/>
        <v>45666</v>
      </c>
      <c r="O194" s="1862">
        <f t="shared" si="128"/>
        <v>45667</v>
      </c>
      <c r="P194" s="1862">
        <f t="shared" si="128"/>
        <v>45668</v>
      </c>
      <c r="Q194" s="1862">
        <f t="shared" si="128"/>
        <v>45669</v>
      </c>
      <c r="R194" s="1862">
        <f t="shared" si="128"/>
        <v>45670</v>
      </c>
      <c r="S194" s="1862">
        <f t="shared" si="128"/>
        <v>45671</v>
      </c>
      <c r="T194" s="1862">
        <f t="shared" si="128"/>
        <v>45672</v>
      </c>
      <c r="U194" s="1862">
        <f t="shared" si="128"/>
        <v>45673</v>
      </c>
      <c r="V194" s="1862">
        <f t="shared" si="128"/>
        <v>45674</v>
      </c>
      <c r="W194" s="1862">
        <f t="shared" si="128"/>
        <v>45675</v>
      </c>
      <c r="X194" s="1862">
        <f t="shared" si="128"/>
        <v>45676</v>
      </c>
      <c r="Y194" s="1862">
        <f t="shared" si="128"/>
        <v>45677</v>
      </c>
      <c r="Z194" s="1862">
        <f t="shared" si="128"/>
        <v>45678</v>
      </c>
      <c r="AA194" s="1862">
        <f t="shared" si="128"/>
        <v>45679</v>
      </c>
      <c r="AB194" s="1862">
        <f t="shared" si="128"/>
        <v>45680</v>
      </c>
      <c r="AC194" s="1862">
        <f t="shared" si="128"/>
        <v>45681</v>
      </c>
      <c r="AD194" s="1862">
        <f t="shared" si="128"/>
        <v>45682</v>
      </c>
      <c r="AE194" s="1862" t="str">
        <f t="shared" si="128"/>
        <v/>
      </c>
      <c r="AF194" s="1862" t="str">
        <f t="shared" si="128"/>
        <v/>
      </c>
      <c r="AG194" s="1862" t="str">
        <f t="shared" si="128"/>
        <v/>
      </c>
      <c r="AH194" s="1862" t="str">
        <f t="shared" si="128"/>
        <v/>
      </c>
      <c r="AI194" s="1862" t="str">
        <f t="shared" si="128"/>
        <v/>
      </c>
      <c r="AJ194" s="1862" t="str">
        <f t="shared" si="128"/>
        <v/>
      </c>
      <c r="AK194" s="4204"/>
      <c r="AL194" s="4207"/>
      <c r="AM194" s="4210"/>
      <c r="AN194" s="4157"/>
      <c r="AO194" s="4155"/>
      <c r="AQ194" s="4181"/>
      <c r="AR194" s="4181"/>
    </row>
    <row r="195" spans="2:44" s="1866" customFormat="1">
      <c r="B195" s="4200"/>
      <c r="C195" s="4099"/>
      <c r="D195" s="4201"/>
      <c r="E195" s="1889" t="s">
        <v>1184</v>
      </c>
      <c r="F195" s="1865" t="str">
        <f>IFERROR(TEXT(WEEKDAY(+F194),"aaa"),"")</f>
        <v>水</v>
      </c>
      <c r="G195" s="1865" t="str">
        <f t="shared" ref="G195:AJ195" si="129">IFERROR(TEXT(WEEKDAY(+G194),"aaa"),"")</f>
        <v>木</v>
      </c>
      <c r="H195" s="1865" t="str">
        <f t="shared" si="129"/>
        <v>金</v>
      </c>
      <c r="I195" s="1865" t="str">
        <f t="shared" si="129"/>
        <v>土</v>
      </c>
      <c r="J195" s="1865" t="str">
        <f t="shared" si="129"/>
        <v>日</v>
      </c>
      <c r="K195" s="1865" t="str">
        <f t="shared" si="129"/>
        <v>月</v>
      </c>
      <c r="L195" s="1865" t="str">
        <f t="shared" si="129"/>
        <v>火</v>
      </c>
      <c r="M195" s="1865" t="str">
        <f t="shared" si="129"/>
        <v>水</v>
      </c>
      <c r="N195" s="1865" t="str">
        <f t="shared" si="129"/>
        <v>木</v>
      </c>
      <c r="O195" s="1865" t="str">
        <f t="shared" si="129"/>
        <v>金</v>
      </c>
      <c r="P195" s="1865" t="str">
        <f t="shared" si="129"/>
        <v>土</v>
      </c>
      <c r="Q195" s="1865" t="str">
        <f t="shared" si="129"/>
        <v>日</v>
      </c>
      <c r="R195" s="1865" t="str">
        <f t="shared" si="129"/>
        <v>月</v>
      </c>
      <c r="S195" s="1865" t="str">
        <f t="shared" si="129"/>
        <v>火</v>
      </c>
      <c r="T195" s="1865" t="str">
        <f t="shared" si="129"/>
        <v>水</v>
      </c>
      <c r="U195" s="1865" t="str">
        <f t="shared" si="129"/>
        <v>木</v>
      </c>
      <c r="V195" s="1865" t="str">
        <f t="shared" si="129"/>
        <v>金</v>
      </c>
      <c r="W195" s="1865" t="str">
        <f t="shared" si="129"/>
        <v>土</v>
      </c>
      <c r="X195" s="1865" t="str">
        <f t="shared" si="129"/>
        <v>日</v>
      </c>
      <c r="Y195" s="1865" t="str">
        <f t="shared" si="129"/>
        <v>月</v>
      </c>
      <c r="Z195" s="1865" t="str">
        <f t="shared" si="129"/>
        <v>火</v>
      </c>
      <c r="AA195" s="1865" t="str">
        <f t="shared" si="129"/>
        <v>水</v>
      </c>
      <c r="AB195" s="1865" t="str">
        <f t="shared" si="129"/>
        <v>木</v>
      </c>
      <c r="AC195" s="1865" t="str">
        <f t="shared" si="129"/>
        <v>金</v>
      </c>
      <c r="AD195" s="1865" t="str">
        <f t="shared" si="129"/>
        <v>土</v>
      </c>
      <c r="AE195" s="1865" t="str">
        <f t="shared" si="129"/>
        <v/>
      </c>
      <c r="AF195" s="1865" t="str">
        <f t="shared" si="129"/>
        <v/>
      </c>
      <c r="AG195" s="1865" t="str">
        <f t="shared" si="129"/>
        <v/>
      </c>
      <c r="AH195" s="1865" t="str">
        <f t="shared" si="129"/>
        <v/>
      </c>
      <c r="AI195" s="1865" t="str">
        <f t="shared" si="129"/>
        <v/>
      </c>
      <c r="AJ195" s="1865" t="str">
        <f t="shared" si="129"/>
        <v/>
      </c>
      <c r="AK195" s="4204"/>
      <c r="AL195" s="4207"/>
      <c r="AM195" s="4210"/>
      <c r="AN195" s="4157"/>
      <c r="AO195" s="4155"/>
      <c r="AP195" s="1838"/>
      <c r="AQ195" s="4181"/>
      <c r="AR195" s="4181"/>
    </row>
    <row r="196" spans="2:44" s="1866" customFormat="1" ht="21" customHeight="1">
      <c r="B196" s="1994" t="s">
        <v>2502</v>
      </c>
      <c r="C196" s="1995" t="s">
        <v>2471</v>
      </c>
      <c r="D196" s="1939" t="s">
        <v>2472</v>
      </c>
      <c r="E196" s="1940" t="s">
        <v>2458</v>
      </c>
      <c r="F196" s="1941" t="s">
        <v>1201</v>
      </c>
      <c r="G196" s="1942" t="s">
        <v>1201</v>
      </c>
      <c r="H196" s="1942" t="s">
        <v>1201</v>
      </c>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1942"/>
      <c r="AD196" s="1942"/>
      <c r="AE196" s="1942"/>
      <c r="AF196" s="1942"/>
      <c r="AG196" s="1970"/>
      <c r="AH196" s="1970"/>
      <c r="AI196" s="1970"/>
      <c r="AJ196" s="1970"/>
      <c r="AK196" s="4205"/>
      <c r="AL196" s="4208"/>
      <c r="AM196" s="4211"/>
      <c r="AN196" s="1944" t="s">
        <v>2484</v>
      </c>
      <c r="AO196" s="1943" t="s">
        <v>2485</v>
      </c>
      <c r="AP196" s="1838"/>
      <c r="AQ196" s="4182"/>
      <c r="AR196" s="4182"/>
    </row>
    <row r="197" spans="2:44" s="1866" customFormat="1" ht="13.5" customHeight="1">
      <c r="B197" s="4185" t="s">
        <v>2486</v>
      </c>
      <c r="C197" s="4188" t="s">
        <v>2487</v>
      </c>
      <c r="D197" s="1945" t="s">
        <v>2488</v>
      </c>
      <c r="E197" s="1946"/>
      <c r="F197" s="1947" t="s">
        <v>2520</v>
      </c>
      <c r="G197" s="1948" t="s">
        <v>2520</v>
      </c>
      <c r="H197" s="1948" t="s">
        <v>2520</v>
      </c>
      <c r="I197" s="1948" t="s">
        <v>1199</v>
      </c>
      <c r="J197" s="2003" t="s">
        <v>1199</v>
      </c>
      <c r="K197" s="2003"/>
      <c r="L197" s="2003"/>
      <c r="M197" s="2003"/>
      <c r="N197" s="1948"/>
      <c r="O197" s="1948"/>
      <c r="P197" s="1948" t="s">
        <v>1199</v>
      </c>
      <c r="Q197" s="2003" t="s">
        <v>1199</v>
      </c>
      <c r="R197" s="2003"/>
      <c r="S197" s="2003"/>
      <c r="T197" s="2003"/>
      <c r="U197" s="1948"/>
      <c r="V197" s="1948"/>
      <c r="W197" s="1948" t="s">
        <v>1199</v>
      </c>
      <c r="X197" s="2003" t="s">
        <v>1199</v>
      </c>
      <c r="Y197" s="2003"/>
      <c r="Z197" s="2003"/>
      <c r="AA197" s="2003"/>
      <c r="AB197" s="1948"/>
      <c r="AC197" s="1948" t="s">
        <v>2518</v>
      </c>
      <c r="AD197" s="2003" t="s">
        <v>2522</v>
      </c>
      <c r="AE197" s="2003"/>
      <c r="AF197" s="2003"/>
      <c r="AG197" s="2003"/>
      <c r="AH197" s="2003"/>
      <c r="AI197" s="2003"/>
      <c r="AJ197" s="2009"/>
      <c r="AK197" s="1950">
        <f>IF(D197="","",COUNT($F$194:$AJ$194)-AL197)</f>
        <v>21</v>
      </c>
      <c r="AL197" s="1951">
        <f>IF(D197="","",AQ197+AR197)</f>
        <v>4</v>
      </c>
      <c r="AM197" s="1951">
        <f>IF(D197="","",COUNTIF(F197:AJ197,"休"))</f>
        <v>6</v>
      </c>
      <c r="AN197" s="1952">
        <f>IF(D197="","",IFERROR(ROUND(AM197/AK197,3),""))</f>
        <v>0.28599999999999998</v>
      </c>
      <c r="AO197" s="4191">
        <f>ROUND(AVERAGE(AN197:AN212),3)</f>
        <v>0.28799999999999998</v>
      </c>
      <c r="AP197" s="1838"/>
      <c r="AQ197" s="1953">
        <f>+COUNTIF(F197:AJ197,"－")</f>
        <v>1</v>
      </c>
      <c r="AR197" s="1953">
        <f>+COUNTIF(F197:AJ197,"外")</f>
        <v>3</v>
      </c>
    </row>
    <row r="198" spans="2:44" s="1866" customFormat="1" ht="13.5" customHeight="1">
      <c r="B198" s="4186"/>
      <c r="C198" s="4189"/>
      <c r="D198" s="1954" t="s">
        <v>2489</v>
      </c>
      <c r="E198" s="1946"/>
      <c r="F198" s="1998" t="s">
        <v>2520</v>
      </c>
      <c r="G198" s="1956" t="s">
        <v>2520</v>
      </c>
      <c r="H198" s="1956" t="s">
        <v>2520</v>
      </c>
      <c r="I198" s="1978" t="s">
        <v>1199</v>
      </c>
      <c r="J198" s="1978"/>
      <c r="K198" s="1978"/>
      <c r="L198" s="1966"/>
      <c r="M198" s="1966"/>
      <c r="N198" s="1966" t="s">
        <v>1199</v>
      </c>
      <c r="O198" s="1978" t="s">
        <v>1199</v>
      </c>
      <c r="P198" s="1978"/>
      <c r="Q198" s="1978"/>
      <c r="R198" s="1978"/>
      <c r="S198" s="1966"/>
      <c r="T198" s="1966"/>
      <c r="U198" s="1966" t="s">
        <v>1199</v>
      </c>
      <c r="V198" s="1978" t="s">
        <v>1199</v>
      </c>
      <c r="W198" s="1978"/>
      <c r="X198" s="1978"/>
      <c r="Y198" s="1978"/>
      <c r="Z198" s="1966"/>
      <c r="AA198" s="1966" t="s">
        <v>1199</v>
      </c>
      <c r="AB198" s="1966" t="s">
        <v>1199</v>
      </c>
      <c r="AC198" s="1978"/>
      <c r="AD198" s="1978" t="s">
        <v>2518</v>
      </c>
      <c r="AE198" s="1978"/>
      <c r="AF198" s="1978"/>
      <c r="AG198" s="1966"/>
      <c r="AH198" s="1966"/>
      <c r="AI198" s="1966"/>
      <c r="AJ198" s="1999"/>
      <c r="AK198" s="1950">
        <f t="shared" ref="AK198:AK202" si="130">IF(D198="","",COUNT($F$194:$AJ$194)-AL198)</f>
        <v>22</v>
      </c>
      <c r="AL198" s="1951">
        <f t="shared" ref="AL198:AL202" si="131">IF(D198="","",AQ198+AR198)</f>
        <v>3</v>
      </c>
      <c r="AM198" s="1951">
        <f t="shared" ref="AM198:AM202" si="132">IF(D198="","",COUNTIF(F198:AJ198,"休"))</f>
        <v>7</v>
      </c>
      <c r="AN198" s="1952">
        <f t="shared" ref="AN198:AN202" si="133">IF(D198="","",IFERROR(ROUND(AM198/AK198,3),""))</f>
        <v>0.318</v>
      </c>
      <c r="AO198" s="4192"/>
      <c r="AP198" s="1838"/>
      <c r="AQ198" s="1953">
        <f>+COUNTIF(F198:AJ198,"－")</f>
        <v>0</v>
      </c>
      <c r="AR198" s="1953">
        <f>+COUNTIF(F198:AJ198,"外")</f>
        <v>3</v>
      </c>
    </row>
    <row r="199" spans="2:44" s="1866" customFormat="1">
      <c r="B199" s="4186"/>
      <c r="C199" s="4189"/>
      <c r="D199" s="1960" t="s">
        <v>2490</v>
      </c>
      <c r="E199" s="1946"/>
      <c r="F199" s="1998" t="s">
        <v>2520</v>
      </c>
      <c r="G199" s="1956" t="s">
        <v>2520</v>
      </c>
      <c r="H199" s="1956" t="s">
        <v>2520</v>
      </c>
      <c r="I199" s="1956"/>
      <c r="J199" s="1956"/>
      <c r="K199" s="1956" t="s">
        <v>1199</v>
      </c>
      <c r="L199" s="1956" t="s">
        <v>1199</v>
      </c>
      <c r="M199" s="1956"/>
      <c r="N199" s="1956"/>
      <c r="O199" s="1956" t="s">
        <v>1199</v>
      </c>
      <c r="P199" s="1956"/>
      <c r="Q199" s="1956"/>
      <c r="R199" s="1956" t="s">
        <v>1199</v>
      </c>
      <c r="S199" s="1956" t="s">
        <v>1199</v>
      </c>
      <c r="T199" s="1956"/>
      <c r="U199" s="1956"/>
      <c r="V199" s="1956" t="s">
        <v>1199</v>
      </c>
      <c r="W199" s="1956"/>
      <c r="X199" s="1956"/>
      <c r="Y199" s="1956" t="s">
        <v>1199</v>
      </c>
      <c r="Z199" s="1956" t="s">
        <v>1199</v>
      </c>
      <c r="AA199" s="1956"/>
      <c r="AB199" s="1956" t="s">
        <v>2503</v>
      </c>
      <c r="AC199" s="1956"/>
      <c r="AD199" s="1956" t="s">
        <v>2518</v>
      </c>
      <c r="AE199" s="1956"/>
      <c r="AF199" s="1956"/>
      <c r="AG199" s="1999"/>
      <c r="AH199" s="1999"/>
      <c r="AI199" s="1999"/>
      <c r="AJ199" s="1999"/>
      <c r="AK199" s="1950">
        <f t="shared" si="130"/>
        <v>22</v>
      </c>
      <c r="AL199" s="1951">
        <f t="shared" si="131"/>
        <v>3</v>
      </c>
      <c r="AM199" s="1951">
        <f t="shared" si="132"/>
        <v>8</v>
      </c>
      <c r="AN199" s="1952">
        <f t="shared" si="133"/>
        <v>0.36399999999999999</v>
      </c>
      <c r="AO199" s="4192"/>
      <c r="AP199" s="1838"/>
      <c r="AQ199" s="1953">
        <f>+COUNTIF(F199:AJ199,"－")</f>
        <v>0</v>
      </c>
      <c r="AR199" s="1953">
        <f t="shared" ref="AR199:AR202" si="134">+COUNTIF(F199:AJ199,"外")</f>
        <v>3</v>
      </c>
    </row>
    <row r="200" spans="2:44" s="1866" customFormat="1">
      <c r="B200" s="4186"/>
      <c r="C200" s="4189"/>
      <c r="D200" s="1960" t="s">
        <v>2491</v>
      </c>
      <c r="E200" s="1961"/>
      <c r="F200" s="1998" t="s">
        <v>2520</v>
      </c>
      <c r="G200" s="1956" t="s">
        <v>2520</v>
      </c>
      <c r="H200" s="1956" t="s">
        <v>2520</v>
      </c>
      <c r="I200" s="1956"/>
      <c r="J200" s="1956" t="s">
        <v>1199</v>
      </c>
      <c r="K200" s="1956"/>
      <c r="L200" s="1956"/>
      <c r="M200" s="1956" t="s">
        <v>1199</v>
      </c>
      <c r="N200" s="1956"/>
      <c r="O200" s="1956"/>
      <c r="P200" s="1956"/>
      <c r="Q200" s="1956" t="s">
        <v>1199</v>
      </c>
      <c r="R200" s="1956"/>
      <c r="S200" s="1956"/>
      <c r="T200" s="1956" t="s">
        <v>1199</v>
      </c>
      <c r="U200" s="1956"/>
      <c r="V200" s="1956"/>
      <c r="W200" s="1956"/>
      <c r="X200" s="1956" t="s">
        <v>1199</v>
      </c>
      <c r="Y200" s="1956"/>
      <c r="Z200" s="1956"/>
      <c r="AA200" s="1956" t="s">
        <v>1199</v>
      </c>
      <c r="AB200" s="1956"/>
      <c r="AC200" s="1956" t="s">
        <v>2518</v>
      </c>
      <c r="AD200" s="1956" t="s">
        <v>2522</v>
      </c>
      <c r="AE200" s="1956"/>
      <c r="AF200" s="1956"/>
      <c r="AG200" s="1956"/>
      <c r="AH200" s="1999"/>
      <c r="AI200" s="1999"/>
      <c r="AJ200" s="1999"/>
      <c r="AK200" s="1950">
        <f t="shared" si="130"/>
        <v>21</v>
      </c>
      <c r="AL200" s="1951">
        <f t="shared" si="131"/>
        <v>4</v>
      </c>
      <c r="AM200" s="1951">
        <f t="shared" si="132"/>
        <v>6</v>
      </c>
      <c r="AN200" s="1952">
        <f t="shared" si="133"/>
        <v>0.28599999999999998</v>
      </c>
      <c r="AO200" s="4192"/>
      <c r="AP200" s="1838"/>
      <c r="AQ200" s="1953">
        <f>+COUNTIF(F200:AJ200,"－")</f>
        <v>1</v>
      </c>
      <c r="AR200" s="1953">
        <f t="shared" si="134"/>
        <v>3</v>
      </c>
    </row>
    <row r="201" spans="2:44" s="1866" customFormat="1">
      <c r="B201" s="4186"/>
      <c r="C201" s="4189"/>
      <c r="D201" s="1960" t="s">
        <v>2492</v>
      </c>
      <c r="E201" s="1946"/>
      <c r="F201" s="1998" t="s">
        <v>2520</v>
      </c>
      <c r="G201" s="1956" t="s">
        <v>2520</v>
      </c>
      <c r="H201" s="1956" t="s">
        <v>2520</v>
      </c>
      <c r="I201" s="1956"/>
      <c r="J201" s="1956"/>
      <c r="K201" s="1956" t="s">
        <v>1199</v>
      </c>
      <c r="L201" s="1956"/>
      <c r="M201" s="1956"/>
      <c r="N201" s="1956" t="s">
        <v>1199</v>
      </c>
      <c r="O201" s="1956"/>
      <c r="P201" s="1956"/>
      <c r="Q201" s="1956"/>
      <c r="R201" s="1956" t="s">
        <v>1199</v>
      </c>
      <c r="S201" s="1956"/>
      <c r="T201" s="1956"/>
      <c r="U201" s="1956" t="s">
        <v>1199</v>
      </c>
      <c r="V201" s="1956"/>
      <c r="W201" s="1956"/>
      <c r="X201" s="1956"/>
      <c r="Y201" s="1956" t="s">
        <v>1199</v>
      </c>
      <c r="Z201" s="1956" t="s">
        <v>1199</v>
      </c>
      <c r="AA201" s="1956"/>
      <c r="AB201" s="1956"/>
      <c r="AC201" s="1956" t="s">
        <v>2518</v>
      </c>
      <c r="AD201" s="1956" t="s">
        <v>2522</v>
      </c>
      <c r="AE201" s="1956"/>
      <c r="AF201" s="1956"/>
      <c r="AG201" s="1956"/>
      <c r="AH201" s="1956"/>
      <c r="AI201" s="1956"/>
      <c r="AJ201" s="1956"/>
      <c r="AK201" s="1950">
        <f t="shared" si="130"/>
        <v>21</v>
      </c>
      <c r="AL201" s="1951">
        <f t="shared" si="131"/>
        <v>4</v>
      </c>
      <c r="AM201" s="1951">
        <f t="shared" si="132"/>
        <v>6</v>
      </c>
      <c r="AN201" s="1952">
        <f t="shared" si="133"/>
        <v>0.28599999999999998</v>
      </c>
      <c r="AO201" s="4192"/>
      <c r="AP201" s="1838"/>
      <c r="AQ201" s="1953">
        <f t="shared" ref="AQ201:AQ202" si="135">+COUNTIF(F201:AJ201,"－")</f>
        <v>1</v>
      </c>
      <c r="AR201" s="1953">
        <f t="shared" si="134"/>
        <v>3</v>
      </c>
    </row>
    <row r="202" spans="2:44" s="1866" customFormat="1">
      <c r="B202" s="4187"/>
      <c r="C202" s="4190"/>
      <c r="D202" s="1962">
        <f>E$29</f>
        <v>0</v>
      </c>
      <c r="E202" s="1963"/>
      <c r="F202" s="2010"/>
      <c r="G202" s="1966"/>
      <c r="H202" s="1966"/>
      <c r="I202" s="1966"/>
      <c r="J202" s="1966"/>
      <c r="K202" s="1966"/>
      <c r="L202" s="1966"/>
      <c r="M202" s="1966"/>
      <c r="N202" s="1966"/>
      <c r="O202" s="1966"/>
      <c r="P202" s="1966"/>
      <c r="Q202" s="1966"/>
      <c r="R202" s="1966"/>
      <c r="S202" s="1966"/>
      <c r="T202" s="1966"/>
      <c r="U202" s="1966"/>
      <c r="V202" s="1966"/>
      <c r="W202" s="1966"/>
      <c r="X202" s="1966"/>
      <c r="Y202" s="1966"/>
      <c r="Z202" s="1966"/>
      <c r="AA202" s="1966"/>
      <c r="AB202" s="1966"/>
      <c r="AC202" s="1966"/>
      <c r="AD202" s="1966"/>
      <c r="AE202" s="1966"/>
      <c r="AF202" s="1966"/>
      <c r="AG202" s="1967"/>
      <c r="AH202" s="1967"/>
      <c r="AI202" s="1967"/>
      <c r="AJ202" s="1967"/>
      <c r="AK202" s="1950">
        <f t="shared" si="130"/>
        <v>25</v>
      </c>
      <c r="AL202" s="1951">
        <f t="shared" si="131"/>
        <v>0</v>
      </c>
      <c r="AM202" s="1968">
        <f t="shared" si="132"/>
        <v>0</v>
      </c>
      <c r="AN202" s="1952">
        <f t="shared" si="133"/>
        <v>0</v>
      </c>
      <c r="AO202" s="4192"/>
      <c r="AP202" s="1838"/>
      <c r="AQ202" s="1953">
        <f t="shared" si="135"/>
        <v>0</v>
      </c>
      <c r="AR202" s="1953">
        <f t="shared" si="134"/>
        <v>0</v>
      </c>
    </row>
    <row r="203" spans="2:44" s="1866" customFormat="1" ht="15" customHeight="1">
      <c r="B203" s="4185" t="s">
        <v>2493</v>
      </c>
      <c r="C203" s="4188" t="s">
        <v>2494</v>
      </c>
      <c r="D203" s="1939" t="s">
        <v>2472</v>
      </c>
      <c r="E203" s="1969" t="s">
        <v>2458</v>
      </c>
      <c r="F203" s="1941"/>
      <c r="G203" s="1942"/>
      <c r="H203" s="1942"/>
      <c r="I203" s="1942"/>
      <c r="J203" s="1942"/>
      <c r="K203" s="1942"/>
      <c r="L203" s="1942"/>
      <c r="M203" s="1942"/>
      <c r="N203" s="1942"/>
      <c r="O203" s="1942"/>
      <c r="P203" s="1942"/>
      <c r="Q203" s="1942"/>
      <c r="R203" s="1942"/>
      <c r="S203" s="1942"/>
      <c r="T203" s="1942"/>
      <c r="U203" s="1942"/>
      <c r="V203" s="1942"/>
      <c r="W203" s="1942"/>
      <c r="X203" s="1942"/>
      <c r="Y203" s="1942"/>
      <c r="Z203" s="1942"/>
      <c r="AA203" s="1942"/>
      <c r="AB203" s="1942"/>
      <c r="AC203" s="1942"/>
      <c r="AD203" s="1942"/>
      <c r="AE203" s="1942"/>
      <c r="AF203" s="1942"/>
      <c r="AG203" s="1970"/>
      <c r="AH203" s="1970"/>
      <c r="AI203" s="1970"/>
      <c r="AJ203" s="1970"/>
      <c r="AK203" s="1971"/>
      <c r="AL203" s="1953"/>
      <c r="AM203" s="1972"/>
      <c r="AN203" s="1973"/>
      <c r="AO203" s="4192"/>
      <c r="AP203" s="1838"/>
      <c r="AQ203" s="1893"/>
      <c r="AR203" s="1893"/>
    </row>
    <row r="204" spans="2:44" s="1866" customFormat="1">
      <c r="B204" s="4186"/>
      <c r="C204" s="4189"/>
      <c r="D204" s="1974" t="s">
        <v>2488</v>
      </c>
      <c r="E204" s="1946"/>
      <c r="F204" s="1996" t="s">
        <v>2522</v>
      </c>
      <c r="G204" s="2003" t="s">
        <v>2522</v>
      </c>
      <c r="H204" s="2003" t="s">
        <v>2522</v>
      </c>
      <c r="I204" s="2003" t="s">
        <v>2522</v>
      </c>
      <c r="J204" s="2003" t="s">
        <v>2522</v>
      </c>
      <c r="K204" s="2003" t="s">
        <v>2522</v>
      </c>
      <c r="L204" s="2003" t="s">
        <v>2522</v>
      </c>
      <c r="M204" s="2003" t="s">
        <v>2522</v>
      </c>
      <c r="N204" s="2003" t="s">
        <v>2522</v>
      </c>
      <c r="O204" s="2003" t="s">
        <v>2522</v>
      </c>
      <c r="P204" s="2003" t="s">
        <v>2522</v>
      </c>
      <c r="Q204" s="2003" t="s">
        <v>2522</v>
      </c>
      <c r="R204" s="2003" t="s">
        <v>2522</v>
      </c>
      <c r="S204" s="2003" t="s">
        <v>2522</v>
      </c>
      <c r="T204" s="2003" t="s">
        <v>2522</v>
      </c>
      <c r="U204" s="2003" t="s">
        <v>2522</v>
      </c>
      <c r="V204" s="2003" t="s">
        <v>2522</v>
      </c>
      <c r="W204" s="2003" t="s">
        <v>2522</v>
      </c>
      <c r="X204" s="2003" t="s">
        <v>2522</v>
      </c>
      <c r="Y204" s="2003" t="s">
        <v>2522</v>
      </c>
      <c r="Z204" s="2003" t="s">
        <v>2522</v>
      </c>
      <c r="AA204" s="2003" t="s">
        <v>2522</v>
      </c>
      <c r="AB204" s="2003" t="s">
        <v>2522</v>
      </c>
      <c r="AC204" s="2003" t="s">
        <v>2522</v>
      </c>
      <c r="AD204" s="2003" t="s">
        <v>2522</v>
      </c>
      <c r="AE204" s="2003"/>
      <c r="AF204" s="2003"/>
      <c r="AG204" s="2003"/>
      <c r="AH204" s="2003"/>
      <c r="AI204" s="2003"/>
      <c r="AJ204" s="2003"/>
      <c r="AK204" s="1950">
        <f>IF(D204="","",COUNT($F$194:$AJ$194)-AL204)</f>
        <v>0</v>
      </c>
      <c r="AL204" s="1951">
        <f>IF(D204="","",AQ204+AR204)</f>
        <v>25</v>
      </c>
      <c r="AM204" s="1951">
        <f>IF(D204="","",COUNTIF(F204:AJ204,"休"))</f>
        <v>0</v>
      </c>
      <c r="AN204" s="1952" t="str">
        <f>IF(D204="","",IFERROR(ROUND(AM204/AK204,3),""))</f>
        <v/>
      </c>
      <c r="AO204" s="4192"/>
      <c r="AP204" s="1838"/>
      <c r="AQ204" s="1953">
        <f>+COUNTIF(F204:AJ204,"－")</f>
        <v>25</v>
      </c>
      <c r="AR204" s="1953">
        <f>+COUNTIF(F204:AJ204,"外")</f>
        <v>0</v>
      </c>
    </row>
    <row r="205" spans="2:44" s="1866" customFormat="1">
      <c r="B205" s="4186"/>
      <c r="C205" s="4189"/>
      <c r="D205" s="1954" t="s">
        <v>2489</v>
      </c>
      <c r="E205" s="1975"/>
      <c r="F205" s="2005" t="s">
        <v>2522</v>
      </c>
      <c r="G205" s="1966" t="s">
        <v>2522</v>
      </c>
      <c r="H205" s="1966" t="s">
        <v>2522</v>
      </c>
      <c r="I205" s="1966" t="s">
        <v>2522</v>
      </c>
      <c r="J205" s="1966" t="s">
        <v>2522</v>
      </c>
      <c r="K205" s="1966" t="s">
        <v>2522</v>
      </c>
      <c r="L205" s="1966" t="s">
        <v>2522</v>
      </c>
      <c r="M205" s="1966" t="s">
        <v>2522</v>
      </c>
      <c r="N205" s="1966" t="s">
        <v>2522</v>
      </c>
      <c r="O205" s="1966" t="s">
        <v>2522</v>
      </c>
      <c r="P205" s="1966" t="s">
        <v>2522</v>
      </c>
      <c r="Q205" s="1966" t="s">
        <v>2522</v>
      </c>
      <c r="R205" s="1966" t="s">
        <v>2522</v>
      </c>
      <c r="S205" s="1966" t="s">
        <v>2522</v>
      </c>
      <c r="T205" s="1966" t="s">
        <v>2522</v>
      </c>
      <c r="U205" s="1966" t="s">
        <v>2522</v>
      </c>
      <c r="V205" s="1966" t="s">
        <v>2522</v>
      </c>
      <c r="W205" s="1966" t="s">
        <v>2522</v>
      </c>
      <c r="X205" s="1966" t="s">
        <v>2522</v>
      </c>
      <c r="Y205" s="1966" t="s">
        <v>2522</v>
      </c>
      <c r="Z205" s="1966" t="s">
        <v>2522</v>
      </c>
      <c r="AA205" s="1966" t="s">
        <v>2522</v>
      </c>
      <c r="AB205" s="1966" t="s">
        <v>2522</v>
      </c>
      <c r="AC205" s="1966" t="s">
        <v>2522</v>
      </c>
      <c r="AD205" s="1966" t="s">
        <v>2522</v>
      </c>
      <c r="AE205" s="1966"/>
      <c r="AF205" s="1966"/>
      <c r="AG205" s="1966"/>
      <c r="AH205" s="1966"/>
      <c r="AI205" s="1966"/>
      <c r="AJ205" s="1966"/>
      <c r="AK205" s="1950">
        <f t="shared" ref="AK205:AK207" si="136">IF(D205="","",COUNT($F$194:$AJ$194)-AL205)</f>
        <v>0</v>
      </c>
      <c r="AL205" s="1951">
        <f t="shared" ref="AL205:AL207" si="137">IF(D205="","",AQ205+AR205)</f>
        <v>25</v>
      </c>
      <c r="AM205" s="1951">
        <f t="shared" ref="AM205:AM207" si="138">IF(D205="","",COUNTIF(F205:AJ205,"休"))</f>
        <v>0</v>
      </c>
      <c r="AN205" s="1952" t="str">
        <f t="shared" ref="AN205:AN207" si="139">IF(D205="","",IFERROR(ROUND(AM205/AK205,3),""))</f>
        <v/>
      </c>
      <c r="AO205" s="4192"/>
      <c r="AP205" s="1838"/>
      <c r="AQ205" s="1953">
        <f>+COUNTIF(F205:AJ205,"－")</f>
        <v>25</v>
      </c>
      <c r="AR205" s="1953">
        <f>+COUNTIF(F205:AJ205,"外")</f>
        <v>0</v>
      </c>
    </row>
    <row r="206" spans="2:44" s="1866" customFormat="1">
      <c r="B206" s="4186"/>
      <c r="C206" s="4189"/>
      <c r="D206" s="1838"/>
      <c r="E206" s="1975"/>
      <c r="F206" s="1998"/>
      <c r="G206" s="1956"/>
      <c r="H206" s="1956"/>
      <c r="I206" s="1956"/>
      <c r="J206" s="1956"/>
      <c r="K206" s="1956"/>
      <c r="L206" s="1956"/>
      <c r="M206" s="1956"/>
      <c r="N206" s="1956"/>
      <c r="O206" s="1956"/>
      <c r="P206" s="1956"/>
      <c r="Q206" s="1956"/>
      <c r="R206" s="1956"/>
      <c r="S206" s="1956"/>
      <c r="T206" s="1956"/>
      <c r="U206" s="1956"/>
      <c r="V206" s="1956"/>
      <c r="W206" s="1956"/>
      <c r="X206" s="1956"/>
      <c r="Y206" s="1956"/>
      <c r="Z206" s="1956"/>
      <c r="AA206" s="1956"/>
      <c r="AB206" s="1956"/>
      <c r="AC206" s="1956"/>
      <c r="AD206" s="1956"/>
      <c r="AE206" s="1956"/>
      <c r="AF206" s="1956"/>
      <c r="AG206" s="1957"/>
      <c r="AH206" s="1957"/>
      <c r="AI206" s="1957"/>
      <c r="AJ206" s="1957"/>
      <c r="AK206" s="1950" t="str">
        <f t="shared" si="136"/>
        <v/>
      </c>
      <c r="AL206" s="1951" t="str">
        <f t="shared" si="137"/>
        <v/>
      </c>
      <c r="AM206" s="1951" t="str">
        <f t="shared" si="138"/>
        <v/>
      </c>
      <c r="AN206" s="1952" t="str">
        <f t="shared" si="139"/>
        <v/>
      </c>
      <c r="AO206" s="4192"/>
      <c r="AP206" s="1838"/>
      <c r="AQ206" s="1953">
        <f>+COUNTIF(F206:AJ206,"－")</f>
        <v>0</v>
      </c>
      <c r="AR206" s="1953">
        <f>+COUNTIF(F206:AJ206,"外")</f>
        <v>0</v>
      </c>
    </row>
    <row r="207" spans="2:44" s="1866" customFormat="1">
      <c r="B207" s="4186"/>
      <c r="C207" s="4190"/>
      <c r="D207" s="1976"/>
      <c r="E207" s="1977"/>
      <c r="F207" s="2011"/>
      <c r="G207" s="1978"/>
      <c r="H207" s="1978"/>
      <c r="I207" s="1978"/>
      <c r="J207" s="1978"/>
      <c r="K207" s="1978"/>
      <c r="L207" s="1978"/>
      <c r="M207" s="1978"/>
      <c r="N207" s="1978"/>
      <c r="O207" s="1978"/>
      <c r="P207" s="1978"/>
      <c r="Q207" s="1978"/>
      <c r="R207" s="1978"/>
      <c r="S207" s="1978"/>
      <c r="T207" s="1978"/>
      <c r="U207" s="1978"/>
      <c r="V207" s="1978"/>
      <c r="W207" s="1978"/>
      <c r="X207" s="1978"/>
      <c r="Y207" s="1978"/>
      <c r="Z207" s="1978"/>
      <c r="AA207" s="1978"/>
      <c r="AB207" s="1978"/>
      <c r="AC207" s="1978"/>
      <c r="AD207" s="1978"/>
      <c r="AE207" s="1978"/>
      <c r="AF207" s="1978"/>
      <c r="AG207" s="1949"/>
      <c r="AH207" s="1949"/>
      <c r="AI207" s="1949"/>
      <c r="AJ207" s="1949"/>
      <c r="AK207" s="1950" t="str">
        <f t="shared" si="136"/>
        <v/>
      </c>
      <c r="AL207" s="1951" t="str">
        <f t="shared" si="137"/>
        <v/>
      </c>
      <c r="AM207" s="1951" t="str">
        <f t="shared" si="138"/>
        <v/>
      </c>
      <c r="AN207" s="1952" t="str">
        <f t="shared" si="139"/>
        <v/>
      </c>
      <c r="AO207" s="4192"/>
      <c r="AP207" s="1838"/>
      <c r="AQ207" s="1953">
        <f>+COUNTIF(F207:AJ207,"－")</f>
        <v>0</v>
      </c>
      <c r="AR207" s="1953">
        <f>+COUNTIF(F207:AJ207,"外")</f>
        <v>0</v>
      </c>
    </row>
    <row r="208" spans="2:44" s="1866" customFormat="1" ht="15" customHeight="1">
      <c r="B208" s="4186"/>
      <c r="C208" s="4188" t="s">
        <v>2495</v>
      </c>
      <c r="D208" s="1939" t="s">
        <v>2472</v>
      </c>
      <c r="E208" s="1979" t="s">
        <v>2458</v>
      </c>
      <c r="F208" s="1941" t="s">
        <v>1201</v>
      </c>
      <c r="G208" s="1942" t="s">
        <v>1201</v>
      </c>
      <c r="H208" s="1942" t="s">
        <v>1201</v>
      </c>
      <c r="I208" s="1942"/>
      <c r="J208" s="1942"/>
      <c r="K208" s="1942"/>
      <c r="L208" s="1942"/>
      <c r="M208" s="1942"/>
      <c r="N208" s="1942"/>
      <c r="O208" s="1942"/>
      <c r="P208" s="1942"/>
      <c r="Q208" s="1942"/>
      <c r="R208" s="1942"/>
      <c r="S208" s="1942"/>
      <c r="T208" s="1942"/>
      <c r="U208" s="1942"/>
      <c r="V208" s="1942"/>
      <c r="W208" s="1942"/>
      <c r="X208" s="1942"/>
      <c r="Y208" s="1942"/>
      <c r="Z208" s="1942"/>
      <c r="AA208" s="1942"/>
      <c r="AB208" s="1942"/>
      <c r="AC208" s="1942"/>
      <c r="AD208" s="1942"/>
      <c r="AE208" s="1942"/>
      <c r="AF208" s="1942"/>
      <c r="AG208" s="1970"/>
      <c r="AH208" s="1970"/>
      <c r="AI208" s="1970"/>
      <c r="AJ208" s="1970"/>
      <c r="AK208" s="1971"/>
      <c r="AL208" s="1953"/>
      <c r="AM208" s="1980"/>
      <c r="AN208" s="1973"/>
      <c r="AO208" s="4192"/>
      <c r="AP208" s="1838"/>
      <c r="AQ208" s="1893"/>
      <c r="AR208" s="1893"/>
    </row>
    <row r="209" spans="2:44" s="1866" customFormat="1">
      <c r="B209" s="4186"/>
      <c r="C209" s="4189"/>
      <c r="D209" s="1981" t="s">
        <v>2489</v>
      </c>
      <c r="E209" s="1946"/>
      <c r="F209" s="1947" t="s">
        <v>2520</v>
      </c>
      <c r="G209" s="1948" t="s">
        <v>2520</v>
      </c>
      <c r="H209" s="1948" t="s">
        <v>2520</v>
      </c>
      <c r="I209" s="2003"/>
      <c r="J209" s="2003" t="s">
        <v>1199</v>
      </c>
      <c r="K209" s="1948"/>
      <c r="L209" s="1948" t="s">
        <v>1199</v>
      </c>
      <c r="M209" s="1948"/>
      <c r="N209" s="1948" t="s">
        <v>1199</v>
      </c>
      <c r="O209" s="2003"/>
      <c r="P209" s="2003" t="s">
        <v>1199</v>
      </c>
      <c r="Q209" s="1948"/>
      <c r="R209" s="2003" t="s">
        <v>1199</v>
      </c>
      <c r="S209" s="1948"/>
      <c r="T209" s="1948" t="s">
        <v>1199</v>
      </c>
      <c r="U209" s="1948"/>
      <c r="V209" s="1948" t="s">
        <v>1199</v>
      </c>
      <c r="W209" s="2003"/>
      <c r="X209" s="2003" t="s">
        <v>1199</v>
      </c>
      <c r="Y209" s="1948"/>
      <c r="Z209" s="2003" t="s">
        <v>1199</v>
      </c>
      <c r="AA209" s="1948"/>
      <c r="AB209" s="1948" t="s">
        <v>1199</v>
      </c>
      <c r="AC209" s="1948" t="s">
        <v>2518</v>
      </c>
      <c r="AD209" s="1948" t="s">
        <v>2522</v>
      </c>
      <c r="AE209" s="2003"/>
      <c r="AF209" s="2003"/>
      <c r="AG209" s="2003"/>
      <c r="AH209" s="2003"/>
      <c r="AI209" s="1948"/>
      <c r="AJ209" s="1948"/>
      <c r="AK209" s="1950">
        <f>IF(D209="","",COUNT($F$194:$AJ$194)-AL209)</f>
        <v>21</v>
      </c>
      <c r="AL209" s="1951">
        <f>IF(D209="","",AQ209+AR209)</f>
        <v>4</v>
      </c>
      <c r="AM209" s="1951">
        <f>IF(D209="","",COUNTIF(F209:AJ209,"休"))</f>
        <v>10</v>
      </c>
      <c r="AN209" s="1952">
        <f>IF(D209="","",IFERROR(ROUND(AM209/AK209,3),""))</f>
        <v>0.47599999999999998</v>
      </c>
      <c r="AO209" s="4192"/>
      <c r="AP209" s="1838"/>
      <c r="AQ209" s="1953">
        <f>+COUNTIF(F209:AJ209,"－")</f>
        <v>1</v>
      </c>
      <c r="AR209" s="1953">
        <f>+COUNTIF(F209:AJ209,"外")</f>
        <v>3</v>
      </c>
    </row>
    <row r="210" spans="2:44" s="1866" customFormat="1">
      <c r="B210" s="4186"/>
      <c r="C210" s="4189"/>
      <c r="D210" s="1838"/>
      <c r="E210" s="1975"/>
      <c r="F210" s="1955"/>
      <c r="G210" s="1956"/>
      <c r="H210" s="1956"/>
      <c r="I210" s="1956"/>
      <c r="J210" s="1956"/>
      <c r="K210" s="1956"/>
      <c r="L210" s="1956"/>
      <c r="M210" s="1956"/>
      <c r="N210" s="1956"/>
      <c r="O210" s="1956"/>
      <c r="P210" s="1956"/>
      <c r="Q210" s="1956"/>
      <c r="R210" s="1956"/>
      <c r="S210" s="1956"/>
      <c r="T210" s="1956"/>
      <c r="U210" s="1956"/>
      <c r="V210" s="1956"/>
      <c r="W210" s="1956"/>
      <c r="X210" s="1956"/>
      <c r="Y210" s="1956"/>
      <c r="Z210" s="1956"/>
      <c r="AA210" s="1956"/>
      <c r="AB210" s="1956"/>
      <c r="AC210" s="1956"/>
      <c r="AD210" s="1956"/>
      <c r="AE210" s="1956"/>
      <c r="AF210" s="1956"/>
      <c r="AG210" s="1957"/>
      <c r="AH210" s="1957"/>
      <c r="AI210" s="1957"/>
      <c r="AJ210" s="1957"/>
      <c r="AK210" s="1950" t="str">
        <f t="shared" ref="AK210:AK212" si="140">IF(D210="","",COUNT($F$194:$AJ$194)-AL210)</f>
        <v/>
      </c>
      <c r="AL210" s="1951" t="str">
        <f t="shared" ref="AL210:AL212" si="141">IF(D210="","",AQ210+AR210)</f>
        <v/>
      </c>
      <c r="AM210" s="1951" t="str">
        <f t="shared" ref="AM210:AM212" si="142">IF(D210="","",COUNTIF(F210:AJ210,"休"))</f>
        <v/>
      </c>
      <c r="AN210" s="1952" t="str">
        <f t="shared" ref="AN210:AN212" si="143">IF(D210="","",IFERROR(ROUND(AM210/AK210,3),""))</f>
        <v/>
      </c>
      <c r="AO210" s="4192"/>
      <c r="AP210" s="1838"/>
      <c r="AQ210" s="1953">
        <f>+COUNTIF(F210:AJ210,"－")</f>
        <v>0</v>
      </c>
      <c r="AR210" s="1953">
        <f>+COUNTIF(F210:AJ210,"外")</f>
        <v>0</v>
      </c>
    </row>
    <row r="211" spans="2:44" s="1866" customFormat="1">
      <c r="B211" s="4186"/>
      <c r="C211" s="4189"/>
      <c r="D211" s="1983"/>
      <c r="E211" s="1975"/>
      <c r="F211" s="1955"/>
      <c r="G211" s="1956"/>
      <c r="H211" s="1956"/>
      <c r="I211" s="1956"/>
      <c r="J211" s="1956"/>
      <c r="K211" s="1956"/>
      <c r="L211" s="1956"/>
      <c r="M211" s="1956"/>
      <c r="N211" s="1956"/>
      <c r="O211" s="1956"/>
      <c r="P211" s="1956"/>
      <c r="Q211" s="1956"/>
      <c r="R211" s="1956"/>
      <c r="S211" s="1956"/>
      <c r="T211" s="1956"/>
      <c r="U211" s="1956"/>
      <c r="V211" s="1956"/>
      <c r="W211" s="1956"/>
      <c r="X211" s="1956"/>
      <c r="Y211" s="1956"/>
      <c r="Z211" s="1956"/>
      <c r="AA211" s="1956"/>
      <c r="AB211" s="1956"/>
      <c r="AC211" s="1956"/>
      <c r="AD211" s="1956"/>
      <c r="AE211" s="1956"/>
      <c r="AF211" s="1956"/>
      <c r="AG211" s="1957"/>
      <c r="AH211" s="1957"/>
      <c r="AI211" s="1957"/>
      <c r="AJ211" s="1957"/>
      <c r="AK211" s="1950" t="str">
        <f t="shared" si="140"/>
        <v/>
      </c>
      <c r="AL211" s="1951" t="str">
        <f t="shared" si="141"/>
        <v/>
      </c>
      <c r="AM211" s="1951" t="str">
        <f t="shared" si="142"/>
        <v/>
      </c>
      <c r="AN211" s="1952" t="str">
        <f t="shared" si="143"/>
        <v/>
      </c>
      <c r="AO211" s="4192"/>
      <c r="AP211" s="1838"/>
      <c r="AQ211" s="1953">
        <f>+COUNTIF(F211:AJ211,"－")</f>
        <v>0</v>
      </c>
      <c r="AR211" s="1953">
        <f>+COUNTIF(F211:AJ211,"外")</f>
        <v>0</v>
      </c>
    </row>
    <row r="212" spans="2:44" s="1866" customFormat="1" ht="13.8" thickBot="1">
      <c r="B212" s="4187"/>
      <c r="C212" s="4190"/>
      <c r="D212" s="1976"/>
      <c r="E212" s="1977"/>
      <c r="F212" s="2010"/>
      <c r="G212" s="1965"/>
      <c r="H212" s="1965"/>
      <c r="I212" s="1965"/>
      <c r="J212" s="1965"/>
      <c r="K212" s="1965"/>
      <c r="L212" s="1965"/>
      <c r="M212" s="1965"/>
      <c r="N212" s="1965"/>
      <c r="O212" s="1965"/>
      <c r="P212" s="1965"/>
      <c r="Q212" s="1965"/>
      <c r="R212" s="1965"/>
      <c r="S212" s="1965"/>
      <c r="T212" s="1965"/>
      <c r="U212" s="1965"/>
      <c r="V212" s="1965"/>
      <c r="W212" s="1965"/>
      <c r="X212" s="1965"/>
      <c r="Y212" s="1965"/>
      <c r="Z212" s="1965"/>
      <c r="AA212" s="1965"/>
      <c r="AB212" s="1965"/>
      <c r="AC212" s="1965"/>
      <c r="AD212" s="1965"/>
      <c r="AE212" s="1965"/>
      <c r="AF212" s="1965"/>
      <c r="AG212" s="1985"/>
      <c r="AH212" s="1985"/>
      <c r="AI212" s="1985"/>
      <c r="AJ212" s="1985"/>
      <c r="AK212" s="1986" t="str">
        <f t="shared" si="140"/>
        <v/>
      </c>
      <c r="AL212" s="1968" t="str">
        <f t="shared" si="141"/>
        <v/>
      </c>
      <c r="AM212" s="1968" t="str">
        <f t="shared" si="142"/>
        <v/>
      </c>
      <c r="AN212" s="1952" t="str">
        <f t="shared" si="143"/>
        <v/>
      </c>
      <c r="AO212" s="4193"/>
      <c r="AP212" s="1838"/>
      <c r="AQ212" s="1953">
        <f>+COUNTIF(F212:AJ212,"－")</f>
        <v>0</v>
      </c>
      <c r="AR212" s="1953">
        <f>+COUNTIF(F212:AJ212,"外")</f>
        <v>0</v>
      </c>
    </row>
    <row r="213" spans="2:44" ht="13.8" thickBot="1">
      <c r="B213" s="1988"/>
      <c r="C213" s="1989"/>
      <c r="D213" s="1983"/>
      <c r="E213" s="1854"/>
      <c r="F213" s="1949"/>
      <c r="G213" s="1949"/>
      <c r="H213" s="1949"/>
      <c r="I213" s="1949"/>
      <c r="J213" s="1949"/>
      <c r="K213" s="1949"/>
      <c r="L213" s="1949"/>
      <c r="M213" s="1949"/>
      <c r="N213" s="1949"/>
      <c r="O213" s="1949"/>
      <c r="P213" s="1949"/>
      <c r="Q213" s="1949"/>
      <c r="R213" s="1949"/>
      <c r="S213" s="1949"/>
      <c r="T213" s="1949"/>
      <c r="U213" s="1949"/>
      <c r="V213" s="1949"/>
      <c r="W213" s="1949"/>
      <c r="X213" s="1949"/>
      <c r="Y213" s="1949"/>
      <c r="Z213" s="1949"/>
      <c r="AA213" s="1949"/>
      <c r="AB213" s="1949"/>
      <c r="AC213" s="1949"/>
      <c r="AD213" s="1949"/>
      <c r="AE213" s="1949"/>
      <c r="AF213" s="1949"/>
      <c r="AG213" s="1949"/>
      <c r="AH213" s="1949"/>
      <c r="AI213" s="1949"/>
      <c r="AJ213" s="1949"/>
      <c r="AK213" s="1990"/>
      <c r="AL213" s="1991"/>
      <c r="AN213" s="1992" t="s">
        <v>2459</v>
      </c>
      <c r="AO213" s="1993" t="str">
        <f>IF(AO197&gt;=0.285,"OK","NG")</f>
        <v>OK</v>
      </c>
      <c r="AQ213" s="1991"/>
      <c r="AR213" s="1991"/>
    </row>
    <row r="214" spans="2:44">
      <c r="B214" s="1988"/>
      <c r="C214" s="1989"/>
      <c r="D214" s="1983"/>
      <c r="E214" s="1854"/>
      <c r="F214" s="1949"/>
      <c r="G214" s="1949"/>
      <c r="H214" s="1949"/>
      <c r="I214" s="1949"/>
      <c r="J214" s="1949"/>
      <c r="K214" s="1949"/>
      <c r="L214" s="1949"/>
      <c r="M214" s="1949"/>
      <c r="N214" s="1949"/>
      <c r="O214" s="1949"/>
      <c r="P214" s="1949"/>
      <c r="Q214" s="1949"/>
      <c r="R214" s="1949"/>
      <c r="S214" s="1949"/>
      <c r="T214" s="1949"/>
      <c r="U214" s="1949"/>
      <c r="V214" s="1949"/>
      <c r="W214" s="1949"/>
      <c r="X214" s="1949"/>
      <c r="Y214" s="1949"/>
      <c r="Z214" s="1949"/>
      <c r="AA214" s="1949"/>
      <c r="AB214" s="1949"/>
      <c r="AC214" s="1949"/>
      <c r="AD214" s="1949"/>
      <c r="AE214" s="1949"/>
      <c r="AF214" s="1949"/>
      <c r="AG214" s="1949"/>
      <c r="AH214" s="1949"/>
      <c r="AI214" s="1949"/>
      <c r="AJ214" s="1949"/>
      <c r="AK214" s="1990"/>
      <c r="AL214" s="1991"/>
      <c r="AN214" s="2014"/>
      <c r="AO214" s="1952"/>
      <c r="AQ214" s="1991"/>
      <c r="AR214" s="1991"/>
    </row>
    <row r="215" spans="2:44" hidden="1">
      <c r="F215" s="1836" t="e">
        <f>YEAR(F218)</f>
        <v>#VALUE!</v>
      </c>
      <c r="G215" s="1836" t="e">
        <f>MONTH(F218)</f>
        <v>#VALUE!</v>
      </c>
    </row>
    <row r="216" spans="2:44">
      <c r="B216" s="4194"/>
      <c r="C216" s="4195"/>
      <c r="D216" s="4196"/>
      <c r="E216" s="1840" t="s">
        <v>2454</v>
      </c>
      <c r="F216" s="4126" t="str">
        <f>F218</f>
        <v/>
      </c>
      <c r="G216" s="4088"/>
      <c r="H216" s="4088"/>
      <c r="I216" s="4088"/>
      <c r="J216" s="4088"/>
      <c r="K216" s="4088"/>
      <c r="L216" s="4088"/>
      <c r="M216" s="4088"/>
      <c r="N216" s="4088"/>
      <c r="O216" s="4088"/>
      <c r="P216" s="4088"/>
      <c r="Q216" s="4088"/>
      <c r="R216" s="4088"/>
      <c r="S216" s="4088"/>
      <c r="T216" s="4088"/>
      <c r="U216" s="4088"/>
      <c r="V216" s="4088"/>
      <c r="W216" s="4088"/>
      <c r="X216" s="4088"/>
      <c r="Y216" s="4088"/>
      <c r="Z216" s="4088"/>
      <c r="AA216" s="4088"/>
      <c r="AB216" s="4088"/>
      <c r="AC216" s="4088"/>
      <c r="AD216" s="4088"/>
      <c r="AE216" s="4088"/>
      <c r="AF216" s="4088"/>
      <c r="AG216" s="4088"/>
      <c r="AH216" s="4088"/>
      <c r="AI216" s="4088"/>
      <c r="AJ216" s="4088"/>
      <c r="AK216" s="4203" t="s">
        <v>2496</v>
      </c>
      <c r="AL216" s="4206" t="s">
        <v>2497</v>
      </c>
      <c r="AM216" s="4209" t="s">
        <v>2474</v>
      </c>
      <c r="AN216" s="4157" t="s">
        <v>2498</v>
      </c>
      <c r="AO216" s="4155" t="s">
        <v>2499</v>
      </c>
      <c r="AQ216" s="4181" t="s">
        <v>2500</v>
      </c>
      <c r="AR216" s="4181" t="s">
        <v>2501</v>
      </c>
    </row>
    <row r="217" spans="2:44" ht="13.5" hidden="1" customHeight="1">
      <c r="B217" s="4197"/>
      <c r="C217" s="4198"/>
      <c r="D217" s="4199"/>
      <c r="E217" s="1884"/>
      <c r="F217" s="1862" t="e">
        <f>DATE($F215,$G215,1)</f>
        <v>#VALUE!</v>
      </c>
      <c r="G217" s="1862" t="e">
        <f t="shared" ref="G217:AJ217" si="144">F217+1</f>
        <v>#VALUE!</v>
      </c>
      <c r="H217" s="1862" t="e">
        <f t="shared" si="144"/>
        <v>#VALUE!</v>
      </c>
      <c r="I217" s="1862" t="e">
        <f t="shared" si="144"/>
        <v>#VALUE!</v>
      </c>
      <c r="J217" s="1862" t="e">
        <f t="shared" si="144"/>
        <v>#VALUE!</v>
      </c>
      <c r="K217" s="1862" t="e">
        <f t="shared" si="144"/>
        <v>#VALUE!</v>
      </c>
      <c r="L217" s="1862" t="e">
        <f t="shared" si="144"/>
        <v>#VALUE!</v>
      </c>
      <c r="M217" s="1862" t="e">
        <f t="shared" si="144"/>
        <v>#VALUE!</v>
      </c>
      <c r="N217" s="1862" t="e">
        <f t="shared" si="144"/>
        <v>#VALUE!</v>
      </c>
      <c r="O217" s="1862" t="e">
        <f t="shared" si="144"/>
        <v>#VALUE!</v>
      </c>
      <c r="P217" s="1862" t="e">
        <f t="shared" si="144"/>
        <v>#VALUE!</v>
      </c>
      <c r="Q217" s="1862" t="e">
        <f t="shared" si="144"/>
        <v>#VALUE!</v>
      </c>
      <c r="R217" s="1862" t="e">
        <f t="shared" si="144"/>
        <v>#VALUE!</v>
      </c>
      <c r="S217" s="1862" t="e">
        <f t="shared" si="144"/>
        <v>#VALUE!</v>
      </c>
      <c r="T217" s="1862" t="e">
        <f t="shared" si="144"/>
        <v>#VALUE!</v>
      </c>
      <c r="U217" s="1862" t="e">
        <f t="shared" si="144"/>
        <v>#VALUE!</v>
      </c>
      <c r="V217" s="1862" t="e">
        <f t="shared" si="144"/>
        <v>#VALUE!</v>
      </c>
      <c r="W217" s="1862" t="e">
        <f t="shared" si="144"/>
        <v>#VALUE!</v>
      </c>
      <c r="X217" s="1862" t="e">
        <f t="shared" si="144"/>
        <v>#VALUE!</v>
      </c>
      <c r="Y217" s="1862" t="e">
        <f t="shared" si="144"/>
        <v>#VALUE!</v>
      </c>
      <c r="Z217" s="1862" t="e">
        <f t="shared" si="144"/>
        <v>#VALUE!</v>
      </c>
      <c r="AA217" s="1862" t="e">
        <f t="shared" si="144"/>
        <v>#VALUE!</v>
      </c>
      <c r="AB217" s="1862" t="e">
        <f t="shared" si="144"/>
        <v>#VALUE!</v>
      </c>
      <c r="AC217" s="1862" t="e">
        <f t="shared" si="144"/>
        <v>#VALUE!</v>
      </c>
      <c r="AD217" s="1862" t="e">
        <f t="shared" si="144"/>
        <v>#VALUE!</v>
      </c>
      <c r="AE217" s="1862" t="e">
        <f t="shared" si="144"/>
        <v>#VALUE!</v>
      </c>
      <c r="AF217" s="1862" t="e">
        <f t="shared" si="144"/>
        <v>#VALUE!</v>
      </c>
      <c r="AG217" s="1862" t="e">
        <f t="shared" si="144"/>
        <v>#VALUE!</v>
      </c>
      <c r="AH217" s="1862" t="e">
        <f t="shared" si="144"/>
        <v>#VALUE!</v>
      </c>
      <c r="AI217" s="1862" t="e">
        <f t="shared" si="144"/>
        <v>#VALUE!</v>
      </c>
      <c r="AJ217" s="1862" t="e">
        <f t="shared" si="144"/>
        <v>#VALUE!</v>
      </c>
      <c r="AK217" s="4204"/>
      <c r="AL217" s="4207"/>
      <c r="AM217" s="4210"/>
      <c r="AN217" s="4157"/>
      <c r="AO217" s="4155"/>
      <c r="AQ217" s="4181"/>
      <c r="AR217" s="4181"/>
    </row>
    <row r="218" spans="2:44">
      <c r="B218" s="4197"/>
      <c r="C218" s="4198"/>
      <c r="D218" s="4199"/>
      <c r="E218" s="1887" t="s">
        <v>2455</v>
      </c>
      <c r="F218" s="1888" t="str">
        <f>IF(EDATE(F193,1)&gt;$F$7,"",EDATE(F193,1))</f>
        <v/>
      </c>
      <c r="G218" s="1862" t="e">
        <f t="shared" ref="G218:AJ218" si="145">IF(G217&gt;$F$7,"",IF(F218=EOMONTH(DATE($F215,$G215,1),0),"",IF(F218="","",F218+1)))</f>
        <v>#VALUE!</v>
      </c>
      <c r="H218" s="1862" t="e">
        <f t="shared" si="145"/>
        <v>#VALUE!</v>
      </c>
      <c r="I218" s="1862" t="e">
        <f t="shared" si="145"/>
        <v>#VALUE!</v>
      </c>
      <c r="J218" s="1862" t="e">
        <f t="shared" si="145"/>
        <v>#VALUE!</v>
      </c>
      <c r="K218" s="1862" t="e">
        <f t="shared" si="145"/>
        <v>#VALUE!</v>
      </c>
      <c r="L218" s="1862" t="e">
        <f t="shared" si="145"/>
        <v>#VALUE!</v>
      </c>
      <c r="M218" s="1862" t="e">
        <f t="shared" si="145"/>
        <v>#VALUE!</v>
      </c>
      <c r="N218" s="1862" t="e">
        <f t="shared" si="145"/>
        <v>#VALUE!</v>
      </c>
      <c r="O218" s="1862" t="e">
        <f t="shared" si="145"/>
        <v>#VALUE!</v>
      </c>
      <c r="P218" s="1862" t="e">
        <f t="shared" si="145"/>
        <v>#VALUE!</v>
      </c>
      <c r="Q218" s="1862" t="e">
        <f t="shared" si="145"/>
        <v>#VALUE!</v>
      </c>
      <c r="R218" s="1862" t="e">
        <f t="shared" si="145"/>
        <v>#VALUE!</v>
      </c>
      <c r="S218" s="1862" t="e">
        <f t="shared" si="145"/>
        <v>#VALUE!</v>
      </c>
      <c r="T218" s="1862" t="e">
        <f t="shared" si="145"/>
        <v>#VALUE!</v>
      </c>
      <c r="U218" s="1862" t="e">
        <f t="shared" si="145"/>
        <v>#VALUE!</v>
      </c>
      <c r="V218" s="1862" t="e">
        <f t="shared" si="145"/>
        <v>#VALUE!</v>
      </c>
      <c r="W218" s="1862" t="e">
        <f t="shared" si="145"/>
        <v>#VALUE!</v>
      </c>
      <c r="X218" s="1862" t="e">
        <f t="shared" si="145"/>
        <v>#VALUE!</v>
      </c>
      <c r="Y218" s="1862" t="e">
        <f t="shared" si="145"/>
        <v>#VALUE!</v>
      </c>
      <c r="Z218" s="1862" t="e">
        <f t="shared" si="145"/>
        <v>#VALUE!</v>
      </c>
      <c r="AA218" s="1862" t="e">
        <f t="shared" si="145"/>
        <v>#VALUE!</v>
      </c>
      <c r="AB218" s="1862" t="e">
        <f t="shared" si="145"/>
        <v>#VALUE!</v>
      </c>
      <c r="AC218" s="1862" t="e">
        <f t="shared" si="145"/>
        <v>#VALUE!</v>
      </c>
      <c r="AD218" s="1862" t="e">
        <f t="shared" si="145"/>
        <v>#VALUE!</v>
      </c>
      <c r="AE218" s="1862" t="e">
        <f t="shared" si="145"/>
        <v>#VALUE!</v>
      </c>
      <c r="AF218" s="1862" t="e">
        <f t="shared" si="145"/>
        <v>#VALUE!</v>
      </c>
      <c r="AG218" s="1862" t="e">
        <f t="shared" si="145"/>
        <v>#VALUE!</v>
      </c>
      <c r="AH218" s="1862" t="e">
        <f t="shared" si="145"/>
        <v>#VALUE!</v>
      </c>
      <c r="AI218" s="1862" t="e">
        <f t="shared" si="145"/>
        <v>#VALUE!</v>
      </c>
      <c r="AJ218" s="1862" t="e">
        <f t="shared" si="145"/>
        <v>#VALUE!</v>
      </c>
      <c r="AK218" s="4204"/>
      <c r="AL218" s="4207"/>
      <c r="AM218" s="4210"/>
      <c r="AN218" s="4157"/>
      <c r="AO218" s="4155"/>
      <c r="AQ218" s="4181"/>
      <c r="AR218" s="4181"/>
    </row>
    <row r="219" spans="2:44" s="1866" customFormat="1">
      <c r="B219" s="4200"/>
      <c r="C219" s="4099"/>
      <c r="D219" s="4201"/>
      <c r="E219" s="1889" t="s">
        <v>1184</v>
      </c>
      <c r="F219" s="1865" t="str">
        <f>IFERROR(TEXT(WEEKDAY(+F218),"aaa"),"")</f>
        <v/>
      </c>
      <c r="G219" s="1865" t="str">
        <f t="shared" ref="G219:AJ219" si="146">IFERROR(TEXT(WEEKDAY(+G218),"aaa"),"")</f>
        <v/>
      </c>
      <c r="H219" s="1865" t="str">
        <f t="shared" si="146"/>
        <v/>
      </c>
      <c r="I219" s="1865" t="str">
        <f t="shared" si="146"/>
        <v/>
      </c>
      <c r="J219" s="1865" t="str">
        <f t="shared" si="146"/>
        <v/>
      </c>
      <c r="K219" s="1865" t="str">
        <f t="shared" si="146"/>
        <v/>
      </c>
      <c r="L219" s="1865" t="str">
        <f t="shared" si="146"/>
        <v/>
      </c>
      <c r="M219" s="1865" t="str">
        <f t="shared" si="146"/>
        <v/>
      </c>
      <c r="N219" s="1865" t="str">
        <f t="shared" si="146"/>
        <v/>
      </c>
      <c r="O219" s="1865" t="str">
        <f t="shared" si="146"/>
        <v/>
      </c>
      <c r="P219" s="1865" t="str">
        <f t="shared" si="146"/>
        <v/>
      </c>
      <c r="Q219" s="1865" t="str">
        <f t="shared" si="146"/>
        <v/>
      </c>
      <c r="R219" s="1865" t="str">
        <f t="shared" si="146"/>
        <v/>
      </c>
      <c r="S219" s="1865" t="str">
        <f t="shared" si="146"/>
        <v/>
      </c>
      <c r="T219" s="1865" t="str">
        <f t="shared" si="146"/>
        <v/>
      </c>
      <c r="U219" s="1865" t="str">
        <f t="shared" si="146"/>
        <v/>
      </c>
      <c r="V219" s="1865" t="str">
        <f t="shared" si="146"/>
        <v/>
      </c>
      <c r="W219" s="1865" t="str">
        <f t="shared" si="146"/>
        <v/>
      </c>
      <c r="X219" s="1865" t="str">
        <f t="shared" si="146"/>
        <v/>
      </c>
      <c r="Y219" s="1865" t="str">
        <f t="shared" si="146"/>
        <v/>
      </c>
      <c r="Z219" s="1865" t="str">
        <f t="shared" si="146"/>
        <v/>
      </c>
      <c r="AA219" s="1865" t="str">
        <f t="shared" si="146"/>
        <v/>
      </c>
      <c r="AB219" s="1865" t="str">
        <f t="shared" si="146"/>
        <v/>
      </c>
      <c r="AC219" s="1865" t="str">
        <f t="shared" si="146"/>
        <v/>
      </c>
      <c r="AD219" s="1865" t="str">
        <f t="shared" si="146"/>
        <v/>
      </c>
      <c r="AE219" s="1865" t="str">
        <f t="shared" si="146"/>
        <v/>
      </c>
      <c r="AF219" s="1865" t="str">
        <f t="shared" si="146"/>
        <v/>
      </c>
      <c r="AG219" s="1865" t="str">
        <f t="shared" si="146"/>
        <v/>
      </c>
      <c r="AH219" s="1865" t="str">
        <f t="shared" si="146"/>
        <v/>
      </c>
      <c r="AI219" s="1865" t="str">
        <f t="shared" si="146"/>
        <v/>
      </c>
      <c r="AJ219" s="1865" t="str">
        <f t="shared" si="146"/>
        <v/>
      </c>
      <c r="AK219" s="4204"/>
      <c r="AL219" s="4207"/>
      <c r="AM219" s="4210"/>
      <c r="AN219" s="4157"/>
      <c r="AO219" s="4155"/>
      <c r="AP219" s="1838"/>
      <c r="AQ219" s="4181"/>
      <c r="AR219" s="4181"/>
    </row>
    <row r="220" spans="2:44" s="1866" customFormat="1" ht="21" customHeight="1">
      <c r="B220" s="1994" t="s">
        <v>2502</v>
      </c>
      <c r="C220" s="1995" t="s">
        <v>2471</v>
      </c>
      <c r="D220" s="1939" t="s">
        <v>2472</v>
      </c>
      <c r="E220" s="1940" t="s">
        <v>2458</v>
      </c>
      <c r="F220" s="1941" t="s">
        <v>2503</v>
      </c>
      <c r="G220" s="1942" t="s">
        <v>2503</v>
      </c>
      <c r="H220" s="1942" t="s">
        <v>2503</v>
      </c>
      <c r="I220" s="1942" t="s">
        <v>2503</v>
      </c>
      <c r="J220" s="1942" t="s">
        <v>2503</v>
      </c>
      <c r="K220" s="1942" t="s">
        <v>2503</v>
      </c>
      <c r="L220" s="1942" t="s">
        <v>2503</v>
      </c>
      <c r="M220" s="1942" t="s">
        <v>2503</v>
      </c>
      <c r="N220" s="1942" t="s">
        <v>2503</v>
      </c>
      <c r="O220" s="1942" t="s">
        <v>2503</v>
      </c>
      <c r="P220" s="1942" t="s">
        <v>2503</v>
      </c>
      <c r="Q220" s="1942" t="s">
        <v>2503</v>
      </c>
      <c r="R220" s="1942" t="s">
        <v>2503</v>
      </c>
      <c r="S220" s="1942" t="s">
        <v>2503</v>
      </c>
      <c r="T220" s="1942" t="s">
        <v>2503</v>
      </c>
      <c r="U220" s="1942" t="s">
        <v>2503</v>
      </c>
      <c r="V220" s="1942" t="s">
        <v>2503</v>
      </c>
      <c r="W220" s="1942" t="s">
        <v>2503</v>
      </c>
      <c r="X220" s="1942" t="s">
        <v>2503</v>
      </c>
      <c r="Y220" s="1942" t="s">
        <v>2503</v>
      </c>
      <c r="Z220" s="1942" t="s">
        <v>2503</v>
      </c>
      <c r="AA220" s="1942" t="s">
        <v>2503</v>
      </c>
      <c r="AB220" s="1942" t="s">
        <v>2503</v>
      </c>
      <c r="AC220" s="1942" t="s">
        <v>2503</v>
      </c>
      <c r="AD220" s="1942" t="s">
        <v>2503</v>
      </c>
      <c r="AE220" s="1942" t="s">
        <v>2503</v>
      </c>
      <c r="AF220" s="1942" t="s">
        <v>2503</v>
      </c>
      <c r="AG220" s="1942" t="s">
        <v>2503</v>
      </c>
      <c r="AH220" s="1942" t="s">
        <v>2503</v>
      </c>
      <c r="AI220" s="1942" t="s">
        <v>2503</v>
      </c>
      <c r="AJ220" s="2015" t="s">
        <v>2503</v>
      </c>
      <c r="AK220" s="4205"/>
      <c r="AL220" s="4208"/>
      <c r="AM220" s="4211"/>
      <c r="AN220" s="1944" t="s">
        <v>2484</v>
      </c>
      <c r="AO220" s="1943" t="s">
        <v>2485</v>
      </c>
      <c r="AP220" s="1838"/>
      <c r="AQ220" s="4182"/>
      <c r="AR220" s="4182"/>
    </row>
    <row r="221" spans="2:44" s="1866" customFormat="1" ht="13.5" customHeight="1">
      <c r="B221" s="4185" t="s">
        <v>2486</v>
      </c>
      <c r="C221" s="4188" t="s">
        <v>2487</v>
      </c>
      <c r="D221" s="1945" t="s">
        <v>2488</v>
      </c>
      <c r="E221" s="1946"/>
      <c r="F221" s="2016"/>
      <c r="G221" s="2003"/>
      <c r="H221" s="2003"/>
      <c r="I221" s="2003"/>
      <c r="J221" s="2003"/>
      <c r="K221" s="2003"/>
      <c r="L221" s="2003"/>
      <c r="M221" s="2003"/>
      <c r="N221" s="2003"/>
      <c r="O221" s="2003"/>
      <c r="P221" s="2003"/>
      <c r="Q221" s="2003"/>
      <c r="R221" s="2003"/>
      <c r="S221" s="2003"/>
      <c r="T221" s="2003"/>
      <c r="U221" s="2003"/>
      <c r="V221" s="2003"/>
      <c r="W221" s="2003"/>
      <c r="X221" s="2003"/>
      <c r="Y221" s="2003"/>
      <c r="Z221" s="2003"/>
      <c r="AA221" s="2003"/>
      <c r="AB221" s="2003"/>
      <c r="AC221" s="2003"/>
      <c r="AD221" s="2003"/>
      <c r="AE221" s="2003"/>
      <c r="AF221" s="2003"/>
      <c r="AG221" s="2003"/>
      <c r="AH221" s="2003"/>
      <c r="AI221" s="2003"/>
      <c r="AJ221" s="2017"/>
      <c r="AK221" s="1950">
        <f>IF(D221="","",COUNT($F$218:$AJ$218)-AL221)</f>
        <v>0</v>
      </c>
      <c r="AL221" s="1951">
        <f>IF(D221="","",AQ221+AR221)</f>
        <v>0</v>
      </c>
      <c r="AM221" s="1951">
        <f>IF(D221="","",COUNTIF(F221:AJ221,"休"))</f>
        <v>0</v>
      </c>
      <c r="AN221" s="1952" t="str">
        <f>IF(D221="","",IFERROR(ROUND(AM221/AK221,3),""))</f>
        <v/>
      </c>
      <c r="AO221" s="4191" t="e">
        <f>ROUND(AVERAGE(AN221:AN236),3)</f>
        <v>#DIV/0!</v>
      </c>
      <c r="AP221" s="1838"/>
      <c r="AQ221" s="1953">
        <f>+COUNTIF(F221:AJ221,"－")</f>
        <v>0</v>
      </c>
      <c r="AR221" s="1953">
        <f>+COUNTIF(F221:AJ221,"外")</f>
        <v>0</v>
      </c>
    </row>
    <row r="222" spans="2:44" s="1866" customFormat="1" ht="13.5" customHeight="1">
      <c r="B222" s="4186"/>
      <c r="C222" s="4189"/>
      <c r="D222" s="1954" t="s">
        <v>2489</v>
      </c>
      <c r="E222" s="1946"/>
      <c r="F222" s="1955"/>
      <c r="G222" s="1956"/>
      <c r="H222" s="1956"/>
      <c r="I222" s="1956"/>
      <c r="J222" s="1956"/>
      <c r="K222" s="1956"/>
      <c r="L222" s="1956"/>
      <c r="M222" s="1956"/>
      <c r="N222" s="1956"/>
      <c r="O222" s="1956"/>
      <c r="P222" s="1956"/>
      <c r="Q222" s="1956"/>
      <c r="R222" s="1956"/>
      <c r="S222" s="1956"/>
      <c r="T222" s="1956"/>
      <c r="U222" s="1956"/>
      <c r="V222" s="1956"/>
      <c r="W222" s="1956"/>
      <c r="X222" s="1956"/>
      <c r="Y222" s="1956"/>
      <c r="Z222" s="1956"/>
      <c r="AA222" s="1956"/>
      <c r="AB222" s="1956"/>
      <c r="AC222" s="1956"/>
      <c r="AD222" s="1956"/>
      <c r="AE222" s="1956"/>
      <c r="AF222" s="1956"/>
      <c r="AG222" s="1956"/>
      <c r="AH222" s="1956"/>
      <c r="AI222" s="1956"/>
      <c r="AJ222" s="2000"/>
      <c r="AK222" s="1950">
        <f t="shared" ref="AK222:AK226" si="147">IF(D222="","",COUNT($F$218:$AJ$218)-AL222)</f>
        <v>0</v>
      </c>
      <c r="AL222" s="1951">
        <f t="shared" ref="AL222:AL226" si="148">IF(D222="","",AQ222+AR222)</f>
        <v>0</v>
      </c>
      <c r="AM222" s="1951">
        <f t="shared" ref="AM222:AM226" si="149">IF(D222="","",COUNTIF(F222:AJ222,"休"))</f>
        <v>0</v>
      </c>
      <c r="AN222" s="1952" t="str">
        <f t="shared" ref="AN222:AN226" si="150">IF(D222="","",IFERROR(ROUND(AM222/AK222,3),""))</f>
        <v/>
      </c>
      <c r="AO222" s="4192"/>
      <c r="AP222" s="1838"/>
      <c r="AQ222" s="1953">
        <f>+COUNTIF(F222:AJ222,"－")</f>
        <v>0</v>
      </c>
      <c r="AR222" s="1953">
        <f>+COUNTIF(F222:AJ222,"外")</f>
        <v>0</v>
      </c>
    </row>
    <row r="223" spans="2:44" s="1866" customFormat="1">
      <c r="B223" s="4186"/>
      <c r="C223" s="4189"/>
      <c r="D223" s="1960" t="s">
        <v>2490</v>
      </c>
      <c r="E223" s="1946"/>
      <c r="F223" s="1955"/>
      <c r="G223" s="1956"/>
      <c r="H223" s="1956"/>
      <c r="I223" s="1956"/>
      <c r="J223" s="1956"/>
      <c r="K223" s="1956"/>
      <c r="L223" s="1956"/>
      <c r="M223" s="1956"/>
      <c r="N223" s="1956"/>
      <c r="O223" s="1956"/>
      <c r="P223" s="1956"/>
      <c r="Q223" s="1956"/>
      <c r="R223" s="1956"/>
      <c r="S223" s="1956"/>
      <c r="T223" s="1956"/>
      <c r="U223" s="1956"/>
      <c r="V223" s="1956"/>
      <c r="W223" s="1956"/>
      <c r="X223" s="1956"/>
      <c r="Y223" s="1956"/>
      <c r="Z223" s="1956"/>
      <c r="AA223" s="1956"/>
      <c r="AB223" s="1956"/>
      <c r="AC223" s="1956"/>
      <c r="AD223" s="1956"/>
      <c r="AE223" s="1956"/>
      <c r="AF223" s="1956"/>
      <c r="AG223" s="1956"/>
      <c r="AH223" s="1956"/>
      <c r="AI223" s="1956"/>
      <c r="AJ223" s="2000"/>
      <c r="AK223" s="1950">
        <f t="shared" si="147"/>
        <v>0</v>
      </c>
      <c r="AL223" s="1951">
        <f t="shared" si="148"/>
        <v>0</v>
      </c>
      <c r="AM223" s="1951">
        <f t="shared" si="149"/>
        <v>0</v>
      </c>
      <c r="AN223" s="1952" t="str">
        <f t="shared" si="150"/>
        <v/>
      </c>
      <c r="AO223" s="4192"/>
      <c r="AP223" s="1838"/>
      <c r="AQ223" s="1953">
        <f>+COUNTIF(F223:AJ223,"－")</f>
        <v>0</v>
      </c>
      <c r="AR223" s="1953">
        <f t="shared" ref="AR223:AR226" si="151">+COUNTIF(F223:AJ223,"外")</f>
        <v>0</v>
      </c>
    </row>
    <row r="224" spans="2:44" s="1866" customFormat="1">
      <c r="B224" s="4186"/>
      <c r="C224" s="4189"/>
      <c r="D224" s="1960" t="s">
        <v>2491</v>
      </c>
      <c r="E224" s="1961"/>
      <c r="F224" s="1955"/>
      <c r="G224" s="1956"/>
      <c r="H224" s="1956"/>
      <c r="I224" s="1956"/>
      <c r="J224" s="1956"/>
      <c r="K224" s="1956"/>
      <c r="L224" s="1956"/>
      <c r="M224" s="1956"/>
      <c r="N224" s="1956"/>
      <c r="O224" s="1956"/>
      <c r="P224" s="1956"/>
      <c r="Q224" s="1956"/>
      <c r="R224" s="1956"/>
      <c r="S224" s="1956"/>
      <c r="T224" s="1956"/>
      <c r="U224" s="1956"/>
      <c r="V224" s="1956"/>
      <c r="W224" s="1956"/>
      <c r="X224" s="1956"/>
      <c r="Y224" s="1956"/>
      <c r="Z224" s="1956"/>
      <c r="AA224" s="1956"/>
      <c r="AB224" s="1956"/>
      <c r="AC224" s="1956"/>
      <c r="AD224" s="1956"/>
      <c r="AE224" s="1956"/>
      <c r="AF224" s="1956"/>
      <c r="AG224" s="1956"/>
      <c r="AH224" s="1956"/>
      <c r="AI224" s="1956"/>
      <c r="AJ224" s="2000"/>
      <c r="AK224" s="1950">
        <f t="shared" si="147"/>
        <v>0</v>
      </c>
      <c r="AL224" s="1951">
        <f t="shared" si="148"/>
        <v>0</v>
      </c>
      <c r="AM224" s="1951">
        <f t="shared" si="149"/>
        <v>0</v>
      </c>
      <c r="AN224" s="1952" t="str">
        <f t="shared" si="150"/>
        <v/>
      </c>
      <c r="AO224" s="4192"/>
      <c r="AP224" s="1838"/>
      <c r="AQ224" s="1953">
        <f>+COUNTIF(F224:AJ224,"－")</f>
        <v>0</v>
      </c>
      <c r="AR224" s="1953">
        <f t="shared" si="151"/>
        <v>0</v>
      </c>
    </row>
    <row r="225" spans="2:44" s="1866" customFormat="1">
      <c r="B225" s="4186"/>
      <c r="C225" s="4189"/>
      <c r="D225" s="1960" t="s">
        <v>2492</v>
      </c>
      <c r="E225" s="1946"/>
      <c r="F225" s="1955"/>
      <c r="G225" s="1956"/>
      <c r="H225" s="1956"/>
      <c r="I225" s="1956"/>
      <c r="J225" s="1956"/>
      <c r="K225" s="1956"/>
      <c r="L225" s="1956"/>
      <c r="M225" s="1956"/>
      <c r="N225" s="1956"/>
      <c r="O225" s="1956"/>
      <c r="P225" s="1956"/>
      <c r="Q225" s="1956"/>
      <c r="R225" s="1956"/>
      <c r="S225" s="1956"/>
      <c r="T225" s="1956"/>
      <c r="U225" s="1956"/>
      <c r="V225" s="1956"/>
      <c r="W225" s="1956"/>
      <c r="X225" s="1956"/>
      <c r="Y225" s="1956"/>
      <c r="Z225" s="1956"/>
      <c r="AA225" s="1956"/>
      <c r="AB225" s="1956"/>
      <c r="AC225" s="1956"/>
      <c r="AD225" s="1956"/>
      <c r="AE225" s="1956"/>
      <c r="AF225" s="1956"/>
      <c r="AG225" s="1956"/>
      <c r="AH225" s="1956"/>
      <c r="AI225" s="1956"/>
      <c r="AJ225" s="2000"/>
      <c r="AK225" s="1950">
        <f t="shared" si="147"/>
        <v>0</v>
      </c>
      <c r="AL225" s="1951">
        <f t="shared" si="148"/>
        <v>0</v>
      </c>
      <c r="AM225" s="1951">
        <f t="shared" si="149"/>
        <v>0</v>
      </c>
      <c r="AN225" s="1952" t="str">
        <f t="shared" si="150"/>
        <v/>
      </c>
      <c r="AO225" s="4192"/>
      <c r="AP225" s="1838"/>
      <c r="AQ225" s="1953">
        <f t="shared" ref="AQ225:AQ226" si="152">+COUNTIF(F225:AJ225,"－")</f>
        <v>0</v>
      </c>
      <c r="AR225" s="1953">
        <f t="shared" si="151"/>
        <v>0</v>
      </c>
    </row>
    <row r="226" spans="2:44" s="1866" customFormat="1">
      <c r="B226" s="4187"/>
      <c r="C226" s="4190"/>
      <c r="D226" s="1962">
        <f>E$29</f>
        <v>0</v>
      </c>
      <c r="E226" s="1963"/>
      <c r="F226" s="2018"/>
      <c r="G226" s="2008"/>
      <c r="H226" s="2008"/>
      <c r="I226" s="2008"/>
      <c r="J226" s="2008"/>
      <c r="K226" s="2008"/>
      <c r="L226" s="2008"/>
      <c r="M226" s="2008"/>
      <c r="N226" s="2008"/>
      <c r="O226" s="2008"/>
      <c r="P226" s="2008"/>
      <c r="Q226" s="2008"/>
      <c r="R226" s="2008"/>
      <c r="S226" s="2008"/>
      <c r="T226" s="2008"/>
      <c r="U226" s="2008"/>
      <c r="V226" s="2008"/>
      <c r="W226" s="2008"/>
      <c r="X226" s="2008"/>
      <c r="Y226" s="2008"/>
      <c r="Z226" s="2008"/>
      <c r="AA226" s="2008"/>
      <c r="AB226" s="2008"/>
      <c r="AC226" s="2008"/>
      <c r="AD226" s="2008"/>
      <c r="AE226" s="2008"/>
      <c r="AF226" s="2008"/>
      <c r="AG226" s="2008"/>
      <c r="AH226" s="2008"/>
      <c r="AI226" s="2008"/>
      <c r="AJ226" s="2019"/>
      <c r="AK226" s="1950">
        <f t="shared" si="147"/>
        <v>0</v>
      </c>
      <c r="AL226" s="1951">
        <f t="shared" si="148"/>
        <v>0</v>
      </c>
      <c r="AM226" s="1968">
        <f t="shared" si="149"/>
        <v>0</v>
      </c>
      <c r="AN226" s="1952" t="str">
        <f t="shared" si="150"/>
        <v/>
      </c>
      <c r="AO226" s="4192"/>
      <c r="AP226" s="1838"/>
      <c r="AQ226" s="1953">
        <f t="shared" si="152"/>
        <v>0</v>
      </c>
      <c r="AR226" s="1953">
        <f t="shared" si="151"/>
        <v>0</v>
      </c>
    </row>
    <row r="227" spans="2:44" s="1866" customFormat="1" ht="14.4">
      <c r="B227" s="4185" t="s">
        <v>2493</v>
      </c>
      <c r="C227" s="4188" t="s">
        <v>2494</v>
      </c>
      <c r="D227" s="1939" t="s">
        <v>2472</v>
      </c>
      <c r="E227" s="1969" t="s">
        <v>2458</v>
      </c>
      <c r="F227" s="1941" t="s">
        <v>2504</v>
      </c>
      <c r="G227" s="1942" t="s">
        <v>2504</v>
      </c>
      <c r="H227" s="1942" t="s">
        <v>2504</v>
      </c>
      <c r="I227" s="1942" t="s">
        <v>2504</v>
      </c>
      <c r="J227" s="1942" t="s">
        <v>2504</v>
      </c>
      <c r="K227" s="1942" t="s">
        <v>2504</v>
      </c>
      <c r="L227" s="1942" t="s">
        <v>2504</v>
      </c>
      <c r="M227" s="1942" t="s">
        <v>2504</v>
      </c>
      <c r="N227" s="1942" t="s">
        <v>2504</v>
      </c>
      <c r="O227" s="1942" t="s">
        <v>2504</v>
      </c>
      <c r="P227" s="1942" t="s">
        <v>2504</v>
      </c>
      <c r="Q227" s="1942" t="s">
        <v>2504</v>
      </c>
      <c r="R227" s="1942" t="s">
        <v>2504</v>
      </c>
      <c r="S227" s="1942" t="s">
        <v>2504</v>
      </c>
      <c r="T227" s="1942" t="s">
        <v>2504</v>
      </c>
      <c r="U227" s="1942" t="s">
        <v>2504</v>
      </c>
      <c r="V227" s="1942" t="s">
        <v>2504</v>
      </c>
      <c r="W227" s="1942" t="s">
        <v>2504</v>
      </c>
      <c r="X227" s="1942" t="s">
        <v>2504</v>
      </c>
      <c r="Y227" s="1942" t="s">
        <v>2504</v>
      </c>
      <c r="Z227" s="1942" t="s">
        <v>2504</v>
      </c>
      <c r="AA227" s="1942" t="s">
        <v>2504</v>
      </c>
      <c r="AB227" s="1942" t="s">
        <v>2504</v>
      </c>
      <c r="AC227" s="1942" t="s">
        <v>2504</v>
      </c>
      <c r="AD227" s="1942" t="s">
        <v>2504</v>
      </c>
      <c r="AE227" s="1942" t="s">
        <v>2504</v>
      </c>
      <c r="AF227" s="1942" t="s">
        <v>2504</v>
      </c>
      <c r="AG227" s="1942" t="s">
        <v>2504</v>
      </c>
      <c r="AH227" s="1942" t="s">
        <v>2504</v>
      </c>
      <c r="AI227" s="1942" t="s">
        <v>2504</v>
      </c>
      <c r="AJ227" s="2015" t="s">
        <v>2504</v>
      </c>
      <c r="AK227" s="1971"/>
      <c r="AL227" s="1953"/>
      <c r="AM227" s="1972"/>
      <c r="AN227" s="1973"/>
      <c r="AO227" s="4192"/>
      <c r="AP227" s="1838"/>
      <c r="AQ227" s="1893"/>
      <c r="AR227" s="1893"/>
    </row>
    <row r="228" spans="2:44" s="1866" customFormat="1">
      <c r="B228" s="4186"/>
      <c r="C228" s="4189"/>
      <c r="D228" s="1974" t="s">
        <v>2488</v>
      </c>
      <c r="E228" s="1946"/>
      <c r="F228" s="2007"/>
      <c r="G228" s="1966"/>
      <c r="H228" s="1966"/>
      <c r="I228" s="1966"/>
      <c r="J228" s="1966"/>
      <c r="K228" s="1966"/>
      <c r="L228" s="1966"/>
      <c r="M228" s="1966"/>
      <c r="N228" s="1966"/>
      <c r="O228" s="1966"/>
      <c r="P228" s="1966"/>
      <c r="Q228" s="1966"/>
      <c r="R228" s="1966"/>
      <c r="S228" s="1966"/>
      <c r="T228" s="1966"/>
      <c r="U228" s="1966"/>
      <c r="V228" s="1966"/>
      <c r="W228" s="1966"/>
      <c r="X228" s="1966"/>
      <c r="Y228" s="1966"/>
      <c r="Z228" s="1966"/>
      <c r="AA228" s="1966"/>
      <c r="AB228" s="1966"/>
      <c r="AC228" s="1966"/>
      <c r="AD228" s="1966"/>
      <c r="AE228" s="1966"/>
      <c r="AF228" s="1966"/>
      <c r="AG228" s="1966"/>
      <c r="AH228" s="1966"/>
      <c r="AI228" s="1966"/>
      <c r="AJ228" s="2020"/>
      <c r="AK228" s="1950">
        <f>IF(D228="","",COUNT($F$218:$AJ$218)-AL228)</f>
        <v>0</v>
      </c>
      <c r="AL228" s="1951">
        <f>IF(D228="","",AQ228+AR228)</f>
        <v>0</v>
      </c>
      <c r="AM228" s="1951">
        <f>IF(D228="","",COUNTIF(F228:AJ228,"休"))</f>
        <v>0</v>
      </c>
      <c r="AN228" s="1952" t="str">
        <f>IF(D228="","",IFERROR(ROUND(AM228/AK228,3),""))</f>
        <v/>
      </c>
      <c r="AO228" s="4192"/>
      <c r="AP228" s="1838"/>
      <c r="AQ228" s="1953">
        <f>+COUNTIF(F228:AJ228,"－")</f>
        <v>0</v>
      </c>
      <c r="AR228" s="1953">
        <f>+COUNTIF(F228:AJ228,"外")</f>
        <v>0</v>
      </c>
    </row>
    <row r="229" spans="2:44" s="1866" customFormat="1">
      <c r="B229" s="4186"/>
      <c r="C229" s="4189"/>
      <c r="D229" s="1954" t="s">
        <v>2489</v>
      </c>
      <c r="E229" s="1975"/>
      <c r="F229" s="1955"/>
      <c r="G229" s="1956"/>
      <c r="H229" s="1956"/>
      <c r="I229" s="1956"/>
      <c r="J229" s="1956"/>
      <c r="K229" s="1956"/>
      <c r="L229" s="1956"/>
      <c r="M229" s="1956"/>
      <c r="N229" s="1956"/>
      <c r="O229" s="1956"/>
      <c r="P229" s="1956"/>
      <c r="Q229" s="1956"/>
      <c r="R229" s="1956"/>
      <c r="S229" s="1956"/>
      <c r="T229" s="1956"/>
      <c r="U229" s="1956"/>
      <c r="V229" s="1956"/>
      <c r="W229" s="1956"/>
      <c r="X229" s="1956"/>
      <c r="Y229" s="1956"/>
      <c r="Z229" s="1956"/>
      <c r="AA229" s="1956"/>
      <c r="AB229" s="1956"/>
      <c r="AC229" s="1956"/>
      <c r="AD229" s="1956"/>
      <c r="AE229" s="1956"/>
      <c r="AF229" s="1956"/>
      <c r="AG229" s="1956"/>
      <c r="AH229" s="1956"/>
      <c r="AI229" s="1956"/>
      <c r="AJ229" s="2000"/>
      <c r="AK229" s="1950">
        <f t="shared" ref="AK229:AK231" si="153">IF(D229="","",COUNT($F$218:$AJ$218)-AL229)</f>
        <v>0</v>
      </c>
      <c r="AL229" s="1951">
        <f t="shared" ref="AL229:AL231" si="154">IF(D229="","",AQ229+AR229)</f>
        <v>0</v>
      </c>
      <c r="AM229" s="1951">
        <f t="shared" ref="AM229:AM231" si="155">IF(D229="","",COUNTIF(F229:AJ229,"休"))</f>
        <v>0</v>
      </c>
      <c r="AN229" s="1952" t="str">
        <f t="shared" ref="AN229:AN231" si="156">IF(D229="","",IFERROR(ROUND(AM229/AK229,3),""))</f>
        <v/>
      </c>
      <c r="AO229" s="4192"/>
      <c r="AP229" s="1838"/>
      <c r="AQ229" s="1953">
        <f>+COUNTIF(F229:AJ229,"－")</f>
        <v>0</v>
      </c>
      <c r="AR229" s="1953">
        <f>+COUNTIF(F229:AJ229,"外")</f>
        <v>0</v>
      </c>
    </row>
    <row r="230" spans="2:44" s="1866" customFormat="1">
      <c r="B230" s="4186"/>
      <c r="C230" s="4189"/>
      <c r="D230" s="1838"/>
      <c r="E230" s="1975"/>
      <c r="F230" s="1955"/>
      <c r="G230" s="1956"/>
      <c r="H230" s="1956"/>
      <c r="I230" s="1956"/>
      <c r="J230" s="1956"/>
      <c r="K230" s="1956"/>
      <c r="L230" s="1956"/>
      <c r="M230" s="1956"/>
      <c r="N230" s="1956"/>
      <c r="O230" s="1956"/>
      <c r="P230" s="1956"/>
      <c r="Q230" s="1956"/>
      <c r="R230" s="1956"/>
      <c r="S230" s="1956"/>
      <c r="T230" s="1956"/>
      <c r="U230" s="1956"/>
      <c r="V230" s="1956"/>
      <c r="W230" s="1956"/>
      <c r="X230" s="1956"/>
      <c r="Y230" s="1956"/>
      <c r="Z230" s="1956"/>
      <c r="AA230" s="1956"/>
      <c r="AB230" s="1956"/>
      <c r="AC230" s="1956"/>
      <c r="AD230" s="1956"/>
      <c r="AE230" s="1956"/>
      <c r="AF230" s="1956"/>
      <c r="AG230" s="1956"/>
      <c r="AH230" s="1956"/>
      <c r="AI230" s="1956"/>
      <c r="AJ230" s="2000"/>
      <c r="AK230" s="1950" t="str">
        <f t="shared" si="153"/>
        <v/>
      </c>
      <c r="AL230" s="1951" t="str">
        <f t="shared" si="154"/>
        <v/>
      </c>
      <c r="AM230" s="1951" t="str">
        <f t="shared" si="155"/>
        <v/>
      </c>
      <c r="AN230" s="1952" t="str">
        <f t="shared" si="156"/>
        <v/>
      </c>
      <c r="AO230" s="4192"/>
      <c r="AP230" s="1838"/>
      <c r="AQ230" s="1953">
        <f>+COUNTIF(F230:AJ230,"－")</f>
        <v>0</v>
      </c>
      <c r="AR230" s="1953">
        <f>+COUNTIF(F230:AJ230,"外")</f>
        <v>0</v>
      </c>
    </row>
    <row r="231" spans="2:44" s="1866" customFormat="1">
      <c r="B231" s="4186"/>
      <c r="C231" s="4190"/>
      <c r="D231" s="1976"/>
      <c r="E231" s="1977"/>
      <c r="F231" s="2018"/>
      <c r="G231" s="2008"/>
      <c r="H231" s="2008"/>
      <c r="I231" s="2008"/>
      <c r="J231" s="2008"/>
      <c r="K231" s="2008"/>
      <c r="L231" s="2008"/>
      <c r="M231" s="2008"/>
      <c r="N231" s="2008"/>
      <c r="O231" s="2008"/>
      <c r="P231" s="2008"/>
      <c r="Q231" s="2008"/>
      <c r="R231" s="2008"/>
      <c r="S231" s="2008"/>
      <c r="T231" s="2008"/>
      <c r="U231" s="2008"/>
      <c r="V231" s="2008"/>
      <c r="W231" s="2008"/>
      <c r="X231" s="2008"/>
      <c r="Y231" s="2008"/>
      <c r="Z231" s="2008"/>
      <c r="AA231" s="2008"/>
      <c r="AB231" s="2008"/>
      <c r="AC231" s="2008"/>
      <c r="AD231" s="2008"/>
      <c r="AE231" s="2008"/>
      <c r="AF231" s="2008"/>
      <c r="AG231" s="2008"/>
      <c r="AH231" s="2008"/>
      <c r="AI231" s="2008"/>
      <c r="AJ231" s="2019"/>
      <c r="AK231" s="1950" t="str">
        <f t="shared" si="153"/>
        <v/>
      </c>
      <c r="AL231" s="1951" t="str">
        <f t="shared" si="154"/>
        <v/>
      </c>
      <c r="AM231" s="1951" t="str">
        <f t="shared" si="155"/>
        <v/>
      </c>
      <c r="AN231" s="1952" t="str">
        <f t="shared" si="156"/>
        <v/>
      </c>
      <c r="AO231" s="4192"/>
      <c r="AP231" s="1838"/>
      <c r="AQ231" s="1953">
        <f>+COUNTIF(F231:AJ231,"－")</f>
        <v>0</v>
      </c>
      <c r="AR231" s="1953">
        <f>+COUNTIF(F231:AJ231,"外")</f>
        <v>0</v>
      </c>
    </row>
    <row r="232" spans="2:44" s="1866" customFormat="1" ht="14.4">
      <c r="B232" s="4186"/>
      <c r="C232" s="4188" t="s">
        <v>2495</v>
      </c>
      <c r="D232" s="1939" t="s">
        <v>2472</v>
      </c>
      <c r="E232" s="1979" t="s">
        <v>2458</v>
      </c>
      <c r="F232" s="1941" t="s">
        <v>2503</v>
      </c>
      <c r="G232" s="1942" t="s">
        <v>2503</v>
      </c>
      <c r="H232" s="1942" t="s">
        <v>2503</v>
      </c>
      <c r="I232" s="1942" t="s">
        <v>2503</v>
      </c>
      <c r="J232" s="1942" t="s">
        <v>2503</v>
      </c>
      <c r="K232" s="1942" t="s">
        <v>2503</v>
      </c>
      <c r="L232" s="1942" t="s">
        <v>2503</v>
      </c>
      <c r="M232" s="1942" t="s">
        <v>2503</v>
      </c>
      <c r="N232" s="1942" t="s">
        <v>2503</v>
      </c>
      <c r="O232" s="1942" t="s">
        <v>2503</v>
      </c>
      <c r="P232" s="1942" t="s">
        <v>2503</v>
      </c>
      <c r="Q232" s="1942" t="s">
        <v>2503</v>
      </c>
      <c r="R232" s="1942" t="s">
        <v>2503</v>
      </c>
      <c r="S232" s="1942" t="s">
        <v>2503</v>
      </c>
      <c r="T232" s="1942" t="s">
        <v>2503</v>
      </c>
      <c r="U232" s="1942" t="s">
        <v>2503</v>
      </c>
      <c r="V232" s="1942" t="s">
        <v>2503</v>
      </c>
      <c r="W232" s="1942" t="s">
        <v>2503</v>
      </c>
      <c r="X232" s="1942" t="s">
        <v>2503</v>
      </c>
      <c r="Y232" s="1942" t="s">
        <v>2503</v>
      </c>
      <c r="Z232" s="1942" t="s">
        <v>2503</v>
      </c>
      <c r="AA232" s="1942" t="s">
        <v>2503</v>
      </c>
      <c r="AB232" s="1942" t="s">
        <v>2503</v>
      </c>
      <c r="AC232" s="1942" t="s">
        <v>2503</v>
      </c>
      <c r="AD232" s="1942" t="s">
        <v>2503</v>
      </c>
      <c r="AE232" s="1942" t="s">
        <v>2503</v>
      </c>
      <c r="AF232" s="1942" t="s">
        <v>2503</v>
      </c>
      <c r="AG232" s="1942" t="s">
        <v>2503</v>
      </c>
      <c r="AH232" s="1942" t="s">
        <v>2503</v>
      </c>
      <c r="AI232" s="1942" t="s">
        <v>2503</v>
      </c>
      <c r="AJ232" s="2015" t="s">
        <v>2503</v>
      </c>
      <c r="AK232" s="1971"/>
      <c r="AL232" s="1953"/>
      <c r="AM232" s="1980"/>
      <c r="AN232" s="1973"/>
      <c r="AO232" s="4192"/>
      <c r="AP232" s="1838"/>
      <c r="AQ232" s="1893"/>
      <c r="AR232" s="1893"/>
    </row>
    <row r="233" spans="2:44" s="1866" customFormat="1">
      <c r="B233" s="4186"/>
      <c r="C233" s="4189"/>
      <c r="D233" s="1981" t="s">
        <v>2489</v>
      </c>
      <c r="E233" s="1946"/>
      <c r="F233" s="2007"/>
      <c r="G233" s="1966"/>
      <c r="H233" s="1966"/>
      <c r="I233" s="1966"/>
      <c r="J233" s="1966"/>
      <c r="K233" s="1966"/>
      <c r="L233" s="1966"/>
      <c r="M233" s="1966"/>
      <c r="N233" s="1966"/>
      <c r="O233" s="1966"/>
      <c r="P233" s="1966"/>
      <c r="Q233" s="1966"/>
      <c r="R233" s="1966"/>
      <c r="S233" s="1966"/>
      <c r="T233" s="1966"/>
      <c r="U233" s="1966"/>
      <c r="V233" s="1966"/>
      <c r="W233" s="1966"/>
      <c r="X233" s="1966"/>
      <c r="Y233" s="1966"/>
      <c r="Z233" s="1966"/>
      <c r="AA233" s="1966"/>
      <c r="AB233" s="1966"/>
      <c r="AC233" s="1966"/>
      <c r="AD233" s="1966"/>
      <c r="AE233" s="1966"/>
      <c r="AF233" s="1966"/>
      <c r="AG233" s="1966"/>
      <c r="AH233" s="1966"/>
      <c r="AI233" s="1966"/>
      <c r="AJ233" s="2020"/>
      <c r="AK233" s="1950">
        <f>IF(D233="","",COUNT($F$218:$AJ$218)-AL233)</f>
        <v>0</v>
      </c>
      <c r="AL233" s="1951">
        <f>IF(D233="","",AQ233+AR233)</f>
        <v>0</v>
      </c>
      <c r="AM233" s="1951">
        <f>IF(D233="","",COUNTIF(F233:AJ233,"休"))</f>
        <v>0</v>
      </c>
      <c r="AN233" s="1952" t="str">
        <f>IF(D233="","",IFERROR(ROUND(AM233/AK233,3),""))</f>
        <v/>
      </c>
      <c r="AO233" s="4192"/>
      <c r="AP233" s="1838"/>
      <c r="AQ233" s="1953">
        <f>+COUNTIF(F233:AJ233,"－")</f>
        <v>0</v>
      </c>
      <c r="AR233" s="1953">
        <f>+COUNTIF(F233:AJ233,"外")</f>
        <v>0</v>
      </c>
    </row>
    <row r="234" spans="2:44" s="1866" customFormat="1">
      <c r="B234" s="4186"/>
      <c r="C234" s="4189"/>
      <c r="D234" s="1838"/>
      <c r="E234" s="1975"/>
      <c r="F234" s="1955"/>
      <c r="G234" s="1956"/>
      <c r="H234" s="1956"/>
      <c r="I234" s="1956"/>
      <c r="J234" s="1956"/>
      <c r="K234" s="1956"/>
      <c r="L234" s="1956"/>
      <c r="M234" s="1956"/>
      <c r="N234" s="1956"/>
      <c r="O234" s="1956"/>
      <c r="P234" s="1956"/>
      <c r="Q234" s="1956"/>
      <c r="R234" s="1956"/>
      <c r="S234" s="1956"/>
      <c r="T234" s="1956"/>
      <c r="U234" s="1956"/>
      <c r="V234" s="1956"/>
      <c r="W234" s="1956"/>
      <c r="X234" s="1956"/>
      <c r="Y234" s="1956"/>
      <c r="Z234" s="1956"/>
      <c r="AA234" s="1956"/>
      <c r="AB234" s="1956"/>
      <c r="AC234" s="1956"/>
      <c r="AD234" s="1956"/>
      <c r="AE234" s="1956"/>
      <c r="AF234" s="1956"/>
      <c r="AG234" s="1956"/>
      <c r="AH234" s="1956"/>
      <c r="AI234" s="1956"/>
      <c r="AJ234" s="2000"/>
      <c r="AK234" s="1950" t="str">
        <f t="shared" ref="AK234:AK236" si="157">IF(D234="","",COUNT($F$218:$AJ$218)-AL234)</f>
        <v/>
      </c>
      <c r="AL234" s="1951" t="str">
        <f t="shared" ref="AL234:AL236" si="158">IF(D234="","",AQ234+AR234)</f>
        <v/>
      </c>
      <c r="AM234" s="1951" t="str">
        <f t="shared" ref="AM234:AM236" si="159">IF(D234="","",COUNTIF(F234:AJ234,"休"))</f>
        <v/>
      </c>
      <c r="AN234" s="1952" t="str">
        <f t="shared" ref="AN234:AN236" si="160">IF(D234="","",IFERROR(ROUND(AM234/AK234,3),""))</f>
        <v/>
      </c>
      <c r="AO234" s="4192"/>
      <c r="AP234" s="1838"/>
      <c r="AQ234" s="1953">
        <f>+COUNTIF(F234:AJ234,"－")</f>
        <v>0</v>
      </c>
      <c r="AR234" s="1953">
        <f>+COUNTIF(F234:AJ234,"外")</f>
        <v>0</v>
      </c>
    </row>
    <row r="235" spans="2:44" s="1866" customFormat="1">
      <c r="B235" s="4186"/>
      <c r="C235" s="4189"/>
      <c r="D235" s="1983"/>
      <c r="E235" s="1975"/>
      <c r="F235" s="1955"/>
      <c r="G235" s="1956"/>
      <c r="H235" s="1956"/>
      <c r="I235" s="1956"/>
      <c r="J235" s="1956"/>
      <c r="K235" s="1956"/>
      <c r="L235" s="1956"/>
      <c r="M235" s="1956"/>
      <c r="N235" s="1956"/>
      <c r="O235" s="1956"/>
      <c r="P235" s="1956"/>
      <c r="Q235" s="1956"/>
      <c r="R235" s="1956"/>
      <c r="S235" s="1956"/>
      <c r="T235" s="1956"/>
      <c r="U235" s="1956"/>
      <c r="V235" s="1956"/>
      <c r="W235" s="1956"/>
      <c r="X235" s="1956"/>
      <c r="Y235" s="1956"/>
      <c r="Z235" s="1956"/>
      <c r="AA235" s="1956"/>
      <c r="AB235" s="1956"/>
      <c r="AC235" s="1956"/>
      <c r="AD235" s="1956"/>
      <c r="AE235" s="1956"/>
      <c r="AF235" s="1956"/>
      <c r="AG235" s="1956"/>
      <c r="AH235" s="1956"/>
      <c r="AI235" s="1956"/>
      <c r="AJ235" s="2000"/>
      <c r="AK235" s="1950" t="str">
        <f t="shared" si="157"/>
        <v/>
      </c>
      <c r="AL235" s="1951" t="str">
        <f t="shared" si="158"/>
        <v/>
      </c>
      <c r="AM235" s="1951" t="str">
        <f t="shared" si="159"/>
        <v/>
      </c>
      <c r="AN235" s="1952" t="str">
        <f t="shared" si="160"/>
        <v/>
      </c>
      <c r="AO235" s="4192"/>
      <c r="AP235" s="1838"/>
      <c r="AQ235" s="1953">
        <f>+COUNTIF(F235:AJ235,"－")</f>
        <v>0</v>
      </c>
      <c r="AR235" s="1953">
        <f>+COUNTIF(F235:AJ235,"外")</f>
        <v>0</v>
      </c>
    </row>
    <row r="236" spans="2:44" s="1866" customFormat="1" ht="13.8" thickBot="1">
      <c r="B236" s="4187"/>
      <c r="C236" s="4190"/>
      <c r="D236" s="1976"/>
      <c r="E236" s="1977"/>
      <c r="F236" s="2018"/>
      <c r="G236" s="2008"/>
      <c r="H236" s="2008"/>
      <c r="I236" s="2008"/>
      <c r="J236" s="2008"/>
      <c r="K236" s="2008"/>
      <c r="L236" s="2008"/>
      <c r="M236" s="2008"/>
      <c r="N236" s="2008"/>
      <c r="O236" s="2008"/>
      <c r="P236" s="2008"/>
      <c r="Q236" s="2008"/>
      <c r="R236" s="2008"/>
      <c r="S236" s="2008"/>
      <c r="T236" s="2008"/>
      <c r="U236" s="2008"/>
      <c r="V236" s="2008"/>
      <c r="W236" s="2008"/>
      <c r="X236" s="2008"/>
      <c r="Y236" s="2008"/>
      <c r="Z236" s="2008"/>
      <c r="AA236" s="2008"/>
      <c r="AB236" s="2008"/>
      <c r="AC236" s="2008"/>
      <c r="AD236" s="2008"/>
      <c r="AE236" s="2008"/>
      <c r="AF236" s="2008"/>
      <c r="AG236" s="2008"/>
      <c r="AH236" s="2008"/>
      <c r="AI236" s="2008"/>
      <c r="AJ236" s="2019"/>
      <c r="AK236" s="1986" t="str">
        <f t="shared" si="157"/>
        <v/>
      </c>
      <c r="AL236" s="1968" t="str">
        <f t="shared" si="158"/>
        <v/>
      </c>
      <c r="AM236" s="1968" t="str">
        <f t="shared" si="159"/>
        <v/>
      </c>
      <c r="AN236" s="1952" t="str">
        <f t="shared" si="160"/>
        <v/>
      </c>
      <c r="AO236" s="4193"/>
      <c r="AP236" s="1838"/>
      <c r="AQ236" s="1953">
        <f>+COUNTIF(F236:AJ236,"－")</f>
        <v>0</v>
      </c>
      <c r="AR236" s="1953">
        <f>+COUNTIF(F236:AJ236,"外")</f>
        <v>0</v>
      </c>
    </row>
    <row r="237" spans="2:44" ht="13.8" thickBot="1">
      <c r="B237" s="1988"/>
      <c r="C237" s="1989"/>
      <c r="D237" s="1983"/>
      <c r="E237" s="1854"/>
      <c r="F237" s="1949"/>
      <c r="G237" s="1949"/>
      <c r="H237" s="1949"/>
      <c r="I237" s="1949"/>
      <c r="J237" s="1949"/>
      <c r="K237" s="1949"/>
      <c r="L237" s="1949"/>
      <c r="M237" s="1949"/>
      <c r="N237" s="1949"/>
      <c r="O237" s="1949"/>
      <c r="P237" s="1949"/>
      <c r="Q237" s="1949"/>
      <c r="R237" s="1949"/>
      <c r="S237" s="1949"/>
      <c r="T237" s="1949"/>
      <c r="U237" s="1949"/>
      <c r="V237" s="1949"/>
      <c r="W237" s="1949"/>
      <c r="X237" s="1949"/>
      <c r="Y237" s="1949"/>
      <c r="Z237" s="1949"/>
      <c r="AA237" s="1949"/>
      <c r="AB237" s="1949"/>
      <c r="AC237" s="1949"/>
      <c r="AD237" s="1949"/>
      <c r="AE237" s="1949"/>
      <c r="AF237" s="1949"/>
      <c r="AG237" s="1949"/>
      <c r="AH237" s="1949"/>
      <c r="AI237" s="1949"/>
      <c r="AJ237" s="1949"/>
      <c r="AK237" s="1990"/>
      <c r="AL237" s="1991"/>
      <c r="AN237" s="1992" t="s">
        <v>2459</v>
      </c>
      <c r="AO237" s="1993" t="e">
        <f>IF(AO221&gt;=0.285,"OK","NG")</f>
        <v>#DIV/0!</v>
      </c>
      <c r="AQ237" s="1991"/>
      <c r="AR237" s="1991"/>
    </row>
    <row r="238" spans="2:44" hidden="1">
      <c r="F238" s="1836" t="e">
        <f>YEAR(F242)</f>
        <v>#VALUE!</v>
      </c>
      <c r="G238" s="1836" t="e">
        <f>MONTH(F242)</f>
        <v>#VALUE!</v>
      </c>
    </row>
    <row r="240" spans="2:44">
      <c r="B240" s="4194"/>
      <c r="C240" s="4195"/>
      <c r="D240" s="4196"/>
      <c r="E240" s="1840" t="s">
        <v>2454</v>
      </c>
      <c r="F240" s="4126" t="e">
        <f>F242</f>
        <v>#VALUE!</v>
      </c>
      <c r="G240" s="4088"/>
      <c r="H240" s="4088"/>
      <c r="I240" s="4088"/>
      <c r="J240" s="4088"/>
      <c r="K240" s="4088"/>
      <c r="L240" s="4088"/>
      <c r="M240" s="4088"/>
      <c r="N240" s="4088"/>
      <c r="O240" s="4088"/>
      <c r="P240" s="4088"/>
      <c r="Q240" s="4088"/>
      <c r="R240" s="4088"/>
      <c r="S240" s="4088"/>
      <c r="T240" s="4088"/>
      <c r="U240" s="4088"/>
      <c r="V240" s="4088"/>
      <c r="W240" s="4088"/>
      <c r="X240" s="4088"/>
      <c r="Y240" s="4088"/>
      <c r="Z240" s="4088"/>
      <c r="AA240" s="4088"/>
      <c r="AB240" s="4088"/>
      <c r="AC240" s="4088"/>
      <c r="AD240" s="4088"/>
      <c r="AE240" s="4088"/>
      <c r="AF240" s="4088"/>
      <c r="AG240" s="4088"/>
      <c r="AH240" s="4088"/>
      <c r="AI240" s="4088"/>
      <c r="AJ240" s="4088"/>
      <c r="AK240" s="4203" t="s">
        <v>2496</v>
      </c>
      <c r="AL240" s="4206" t="s">
        <v>2497</v>
      </c>
      <c r="AM240" s="4209" t="s">
        <v>2474</v>
      </c>
      <c r="AN240" s="4157" t="s">
        <v>2498</v>
      </c>
      <c r="AO240" s="4155" t="s">
        <v>2499</v>
      </c>
      <c r="AQ240" s="4181" t="s">
        <v>2500</v>
      </c>
      <c r="AR240" s="4181" t="s">
        <v>2501</v>
      </c>
    </row>
    <row r="241" spans="2:44" ht="13.5" hidden="1" customHeight="1">
      <c r="B241" s="4197"/>
      <c r="C241" s="4198"/>
      <c r="D241" s="4199"/>
      <c r="E241" s="1884"/>
      <c r="F241" s="1862" t="e">
        <f>DATE($F238,$G238,1)</f>
        <v>#VALUE!</v>
      </c>
      <c r="G241" s="1862" t="e">
        <f t="shared" ref="G241:AJ241" si="161">F241+1</f>
        <v>#VALUE!</v>
      </c>
      <c r="H241" s="1862" t="e">
        <f t="shared" si="161"/>
        <v>#VALUE!</v>
      </c>
      <c r="I241" s="1862" t="e">
        <f t="shared" si="161"/>
        <v>#VALUE!</v>
      </c>
      <c r="J241" s="1862" t="e">
        <f t="shared" si="161"/>
        <v>#VALUE!</v>
      </c>
      <c r="K241" s="1862" t="e">
        <f t="shared" si="161"/>
        <v>#VALUE!</v>
      </c>
      <c r="L241" s="1862" t="e">
        <f t="shared" si="161"/>
        <v>#VALUE!</v>
      </c>
      <c r="M241" s="1862" t="e">
        <f t="shared" si="161"/>
        <v>#VALUE!</v>
      </c>
      <c r="N241" s="1862" t="e">
        <f t="shared" si="161"/>
        <v>#VALUE!</v>
      </c>
      <c r="O241" s="1862" t="e">
        <f t="shared" si="161"/>
        <v>#VALUE!</v>
      </c>
      <c r="P241" s="1862" t="e">
        <f t="shared" si="161"/>
        <v>#VALUE!</v>
      </c>
      <c r="Q241" s="1862" t="e">
        <f t="shared" si="161"/>
        <v>#VALUE!</v>
      </c>
      <c r="R241" s="1862" t="e">
        <f t="shared" si="161"/>
        <v>#VALUE!</v>
      </c>
      <c r="S241" s="1862" t="e">
        <f t="shared" si="161"/>
        <v>#VALUE!</v>
      </c>
      <c r="T241" s="1862" t="e">
        <f t="shared" si="161"/>
        <v>#VALUE!</v>
      </c>
      <c r="U241" s="1862" t="e">
        <f t="shared" si="161"/>
        <v>#VALUE!</v>
      </c>
      <c r="V241" s="1862" t="e">
        <f t="shared" si="161"/>
        <v>#VALUE!</v>
      </c>
      <c r="W241" s="1862" t="e">
        <f t="shared" si="161"/>
        <v>#VALUE!</v>
      </c>
      <c r="X241" s="1862" t="e">
        <f t="shared" si="161"/>
        <v>#VALUE!</v>
      </c>
      <c r="Y241" s="1862" t="e">
        <f t="shared" si="161"/>
        <v>#VALUE!</v>
      </c>
      <c r="Z241" s="1862" t="e">
        <f t="shared" si="161"/>
        <v>#VALUE!</v>
      </c>
      <c r="AA241" s="1862" t="e">
        <f t="shared" si="161"/>
        <v>#VALUE!</v>
      </c>
      <c r="AB241" s="1862" t="e">
        <f t="shared" si="161"/>
        <v>#VALUE!</v>
      </c>
      <c r="AC241" s="1862" t="e">
        <f t="shared" si="161"/>
        <v>#VALUE!</v>
      </c>
      <c r="AD241" s="1862" t="e">
        <f t="shared" si="161"/>
        <v>#VALUE!</v>
      </c>
      <c r="AE241" s="1862" t="e">
        <f t="shared" si="161"/>
        <v>#VALUE!</v>
      </c>
      <c r="AF241" s="1862" t="e">
        <f t="shared" si="161"/>
        <v>#VALUE!</v>
      </c>
      <c r="AG241" s="1862" t="e">
        <f t="shared" si="161"/>
        <v>#VALUE!</v>
      </c>
      <c r="AH241" s="1862" t="e">
        <f t="shared" si="161"/>
        <v>#VALUE!</v>
      </c>
      <c r="AI241" s="1862" t="e">
        <f t="shared" si="161"/>
        <v>#VALUE!</v>
      </c>
      <c r="AJ241" s="1862" t="e">
        <f t="shared" si="161"/>
        <v>#VALUE!</v>
      </c>
      <c r="AK241" s="4204"/>
      <c r="AL241" s="4207"/>
      <c r="AM241" s="4210"/>
      <c r="AN241" s="4157"/>
      <c r="AO241" s="4155"/>
      <c r="AQ241" s="4181"/>
      <c r="AR241" s="4181"/>
    </row>
    <row r="242" spans="2:44">
      <c r="B242" s="4197"/>
      <c r="C242" s="4198"/>
      <c r="D242" s="4199"/>
      <c r="E242" s="1887" t="s">
        <v>2455</v>
      </c>
      <c r="F242" s="1888" t="e">
        <f>IF(EDATE(F217,1)&gt;$F$7,"",EDATE(F217,1))</f>
        <v>#VALUE!</v>
      </c>
      <c r="G242" s="1862" t="e">
        <f t="shared" ref="G242:AJ242" si="162">IF(G241&gt;$F$7,"",IF(F242=EOMONTH(DATE($F238,$G238,1),0),"",IF(F242="","",F242+1)))</f>
        <v>#VALUE!</v>
      </c>
      <c r="H242" s="1862" t="e">
        <f t="shared" si="162"/>
        <v>#VALUE!</v>
      </c>
      <c r="I242" s="1862" t="e">
        <f t="shared" si="162"/>
        <v>#VALUE!</v>
      </c>
      <c r="J242" s="1862" t="e">
        <f t="shared" si="162"/>
        <v>#VALUE!</v>
      </c>
      <c r="K242" s="1862" t="e">
        <f t="shared" si="162"/>
        <v>#VALUE!</v>
      </c>
      <c r="L242" s="1862" t="e">
        <f t="shared" si="162"/>
        <v>#VALUE!</v>
      </c>
      <c r="M242" s="1862" t="e">
        <f t="shared" si="162"/>
        <v>#VALUE!</v>
      </c>
      <c r="N242" s="1862" t="e">
        <f t="shared" si="162"/>
        <v>#VALUE!</v>
      </c>
      <c r="O242" s="1862" t="e">
        <f t="shared" si="162"/>
        <v>#VALUE!</v>
      </c>
      <c r="P242" s="1862" t="e">
        <f t="shared" si="162"/>
        <v>#VALUE!</v>
      </c>
      <c r="Q242" s="1862" t="e">
        <f t="shared" si="162"/>
        <v>#VALUE!</v>
      </c>
      <c r="R242" s="1862" t="e">
        <f t="shared" si="162"/>
        <v>#VALUE!</v>
      </c>
      <c r="S242" s="1862" t="e">
        <f t="shared" si="162"/>
        <v>#VALUE!</v>
      </c>
      <c r="T242" s="1862" t="e">
        <f t="shared" si="162"/>
        <v>#VALUE!</v>
      </c>
      <c r="U242" s="1862" t="e">
        <f t="shared" si="162"/>
        <v>#VALUE!</v>
      </c>
      <c r="V242" s="1862" t="e">
        <f t="shared" si="162"/>
        <v>#VALUE!</v>
      </c>
      <c r="W242" s="1862" t="e">
        <f t="shared" si="162"/>
        <v>#VALUE!</v>
      </c>
      <c r="X242" s="1862" t="e">
        <f t="shared" si="162"/>
        <v>#VALUE!</v>
      </c>
      <c r="Y242" s="1862" t="e">
        <f t="shared" si="162"/>
        <v>#VALUE!</v>
      </c>
      <c r="Z242" s="1862" t="e">
        <f t="shared" si="162"/>
        <v>#VALUE!</v>
      </c>
      <c r="AA242" s="1862" t="e">
        <f t="shared" si="162"/>
        <v>#VALUE!</v>
      </c>
      <c r="AB242" s="1862" t="e">
        <f t="shared" si="162"/>
        <v>#VALUE!</v>
      </c>
      <c r="AC242" s="1862" t="e">
        <f t="shared" si="162"/>
        <v>#VALUE!</v>
      </c>
      <c r="AD242" s="1862" t="e">
        <f t="shared" si="162"/>
        <v>#VALUE!</v>
      </c>
      <c r="AE242" s="1862" t="e">
        <f t="shared" si="162"/>
        <v>#VALUE!</v>
      </c>
      <c r="AF242" s="1862" t="e">
        <f t="shared" si="162"/>
        <v>#VALUE!</v>
      </c>
      <c r="AG242" s="1862" t="e">
        <f t="shared" si="162"/>
        <v>#VALUE!</v>
      </c>
      <c r="AH242" s="1862" t="e">
        <f t="shared" si="162"/>
        <v>#VALUE!</v>
      </c>
      <c r="AI242" s="1862" t="e">
        <f t="shared" si="162"/>
        <v>#VALUE!</v>
      </c>
      <c r="AJ242" s="1862" t="e">
        <f t="shared" si="162"/>
        <v>#VALUE!</v>
      </c>
      <c r="AK242" s="4204"/>
      <c r="AL242" s="4207"/>
      <c r="AM242" s="4210"/>
      <c r="AN242" s="4157"/>
      <c r="AO242" s="4155"/>
      <c r="AQ242" s="4181"/>
      <c r="AR242" s="4181"/>
    </row>
    <row r="243" spans="2:44" s="1866" customFormat="1">
      <c r="B243" s="4200"/>
      <c r="C243" s="4099"/>
      <c r="D243" s="4201"/>
      <c r="E243" s="1889" t="s">
        <v>1184</v>
      </c>
      <c r="F243" s="1865" t="str">
        <f>IFERROR(TEXT(WEEKDAY(+F242),"aaa"),"")</f>
        <v/>
      </c>
      <c r="G243" s="1865" t="str">
        <f t="shared" ref="G243:AJ243" si="163">IFERROR(TEXT(WEEKDAY(+G242),"aaa"),"")</f>
        <v/>
      </c>
      <c r="H243" s="1865" t="str">
        <f t="shared" si="163"/>
        <v/>
      </c>
      <c r="I243" s="1865" t="str">
        <f t="shared" si="163"/>
        <v/>
      </c>
      <c r="J243" s="1865" t="str">
        <f t="shared" si="163"/>
        <v/>
      </c>
      <c r="K243" s="1865" t="str">
        <f t="shared" si="163"/>
        <v/>
      </c>
      <c r="L243" s="1865" t="str">
        <f t="shared" si="163"/>
        <v/>
      </c>
      <c r="M243" s="1865" t="str">
        <f t="shared" si="163"/>
        <v/>
      </c>
      <c r="N243" s="1865" t="str">
        <f t="shared" si="163"/>
        <v/>
      </c>
      <c r="O243" s="1865" t="str">
        <f t="shared" si="163"/>
        <v/>
      </c>
      <c r="P243" s="1865" t="str">
        <f t="shared" si="163"/>
        <v/>
      </c>
      <c r="Q243" s="1865" t="str">
        <f t="shared" si="163"/>
        <v/>
      </c>
      <c r="R243" s="1865" t="str">
        <f t="shared" si="163"/>
        <v/>
      </c>
      <c r="S243" s="1865" t="str">
        <f t="shared" si="163"/>
        <v/>
      </c>
      <c r="T243" s="1865" t="str">
        <f t="shared" si="163"/>
        <v/>
      </c>
      <c r="U243" s="1865" t="str">
        <f t="shared" si="163"/>
        <v/>
      </c>
      <c r="V243" s="1865" t="str">
        <f t="shared" si="163"/>
        <v/>
      </c>
      <c r="W243" s="1865" t="str">
        <f t="shared" si="163"/>
        <v/>
      </c>
      <c r="X243" s="1865" t="str">
        <f t="shared" si="163"/>
        <v/>
      </c>
      <c r="Y243" s="1865" t="str">
        <f t="shared" si="163"/>
        <v/>
      </c>
      <c r="Z243" s="1865" t="str">
        <f t="shared" si="163"/>
        <v/>
      </c>
      <c r="AA243" s="1865" t="str">
        <f t="shared" si="163"/>
        <v/>
      </c>
      <c r="AB243" s="1865" t="str">
        <f t="shared" si="163"/>
        <v/>
      </c>
      <c r="AC243" s="1865" t="str">
        <f t="shared" si="163"/>
        <v/>
      </c>
      <c r="AD243" s="1865" t="str">
        <f t="shared" si="163"/>
        <v/>
      </c>
      <c r="AE243" s="1865" t="str">
        <f t="shared" si="163"/>
        <v/>
      </c>
      <c r="AF243" s="1865" t="str">
        <f t="shared" si="163"/>
        <v/>
      </c>
      <c r="AG243" s="1865" t="str">
        <f t="shared" si="163"/>
        <v/>
      </c>
      <c r="AH243" s="1865" t="str">
        <f t="shared" si="163"/>
        <v/>
      </c>
      <c r="AI243" s="1865" t="str">
        <f t="shared" si="163"/>
        <v/>
      </c>
      <c r="AJ243" s="1865" t="str">
        <f t="shared" si="163"/>
        <v/>
      </c>
      <c r="AK243" s="4204"/>
      <c r="AL243" s="4207"/>
      <c r="AM243" s="4210"/>
      <c r="AN243" s="4157"/>
      <c r="AO243" s="4155"/>
      <c r="AP243" s="1838"/>
      <c r="AQ243" s="4181"/>
      <c r="AR243" s="4181"/>
    </row>
    <row r="244" spans="2:44" s="1866" customFormat="1" ht="21" customHeight="1">
      <c r="B244" s="1994" t="s">
        <v>2502</v>
      </c>
      <c r="C244" s="1995" t="s">
        <v>2471</v>
      </c>
      <c r="D244" s="1939" t="s">
        <v>2472</v>
      </c>
      <c r="E244" s="1940" t="s">
        <v>2458</v>
      </c>
      <c r="F244" s="1941" t="s">
        <v>2503</v>
      </c>
      <c r="G244" s="1942" t="s">
        <v>2503</v>
      </c>
      <c r="H244" s="1942" t="s">
        <v>2503</v>
      </c>
      <c r="I244" s="1942" t="s">
        <v>2503</v>
      </c>
      <c r="J244" s="1942" t="s">
        <v>2503</v>
      </c>
      <c r="K244" s="1942" t="s">
        <v>2503</v>
      </c>
      <c r="L244" s="1942" t="s">
        <v>2503</v>
      </c>
      <c r="M244" s="1942" t="s">
        <v>2503</v>
      </c>
      <c r="N244" s="1942" t="s">
        <v>2503</v>
      </c>
      <c r="O244" s="1942" t="s">
        <v>2503</v>
      </c>
      <c r="P244" s="1942" t="s">
        <v>2503</v>
      </c>
      <c r="Q244" s="1942" t="s">
        <v>2503</v>
      </c>
      <c r="R244" s="1942" t="s">
        <v>2503</v>
      </c>
      <c r="S244" s="1942" t="s">
        <v>2503</v>
      </c>
      <c r="T244" s="1942" t="s">
        <v>2503</v>
      </c>
      <c r="U244" s="1942" t="s">
        <v>2503</v>
      </c>
      <c r="V244" s="1942" t="s">
        <v>2503</v>
      </c>
      <c r="W244" s="1942" t="s">
        <v>2503</v>
      </c>
      <c r="X244" s="1942" t="s">
        <v>2503</v>
      </c>
      <c r="Y244" s="1942" t="s">
        <v>2503</v>
      </c>
      <c r="Z244" s="1942" t="s">
        <v>2503</v>
      </c>
      <c r="AA244" s="1942" t="s">
        <v>2503</v>
      </c>
      <c r="AB244" s="1942" t="s">
        <v>2503</v>
      </c>
      <c r="AC244" s="1942" t="s">
        <v>2503</v>
      </c>
      <c r="AD244" s="1942" t="s">
        <v>2503</v>
      </c>
      <c r="AE244" s="1942" t="s">
        <v>2503</v>
      </c>
      <c r="AF244" s="1942" t="s">
        <v>2503</v>
      </c>
      <c r="AG244" s="1942" t="s">
        <v>2503</v>
      </c>
      <c r="AH244" s="1942" t="s">
        <v>2503</v>
      </c>
      <c r="AI244" s="1942" t="s">
        <v>2503</v>
      </c>
      <c r="AJ244" s="2015" t="s">
        <v>2503</v>
      </c>
      <c r="AK244" s="4205"/>
      <c r="AL244" s="4208"/>
      <c r="AM244" s="4211"/>
      <c r="AN244" s="1944" t="s">
        <v>2484</v>
      </c>
      <c r="AO244" s="1943" t="s">
        <v>2485</v>
      </c>
      <c r="AP244" s="1838"/>
      <c r="AQ244" s="4182"/>
      <c r="AR244" s="4182"/>
    </row>
    <row r="245" spans="2:44" s="1866" customFormat="1" ht="13.5" customHeight="1">
      <c r="B245" s="4185" t="s">
        <v>2486</v>
      </c>
      <c r="C245" s="4188" t="s">
        <v>2487</v>
      </c>
      <c r="D245" s="1945" t="s">
        <v>2488</v>
      </c>
      <c r="E245" s="1946"/>
      <c r="F245" s="2016"/>
      <c r="G245" s="2003"/>
      <c r="H245" s="2003"/>
      <c r="I245" s="2003"/>
      <c r="J245" s="2003"/>
      <c r="K245" s="2003"/>
      <c r="L245" s="2003"/>
      <c r="M245" s="2003"/>
      <c r="N245" s="2003"/>
      <c r="O245" s="2003"/>
      <c r="P245" s="2003"/>
      <c r="Q245" s="2003"/>
      <c r="R245" s="2003"/>
      <c r="S245" s="2003"/>
      <c r="T245" s="2003"/>
      <c r="U245" s="2003"/>
      <c r="V245" s="2003"/>
      <c r="W245" s="2003"/>
      <c r="X245" s="2003"/>
      <c r="Y245" s="2003"/>
      <c r="Z245" s="2003"/>
      <c r="AA245" s="2003"/>
      <c r="AB245" s="2003"/>
      <c r="AC245" s="2003"/>
      <c r="AD245" s="2003"/>
      <c r="AE245" s="2003"/>
      <c r="AF245" s="2003"/>
      <c r="AG245" s="2003"/>
      <c r="AH245" s="2003"/>
      <c r="AI245" s="2003"/>
      <c r="AJ245" s="2017"/>
      <c r="AK245" s="1950">
        <f>IF(D245="","",COUNT($F$242:$AJ$242)-AL245)</f>
        <v>0</v>
      </c>
      <c r="AL245" s="1951">
        <f>IF(D245="","",AQ245+AR245)</f>
        <v>0</v>
      </c>
      <c r="AM245" s="1951">
        <f>IF(D245="","",COUNTIF(F245:AJ245,"休"))</f>
        <v>0</v>
      </c>
      <c r="AN245" s="1952" t="str">
        <f>IF(D245="","",IFERROR(ROUND(AM245/AK245,3),""))</f>
        <v/>
      </c>
      <c r="AO245" s="4191" t="e">
        <f>ROUND(AVERAGE(AN245:AN260),3)</f>
        <v>#DIV/0!</v>
      </c>
      <c r="AP245" s="1838"/>
      <c r="AQ245" s="1953">
        <f>+COUNTIF(F245:AJ245,"－")</f>
        <v>0</v>
      </c>
      <c r="AR245" s="1953">
        <f>+COUNTIF(F245:AJ245,"外")</f>
        <v>0</v>
      </c>
    </row>
    <row r="246" spans="2:44" s="1866" customFormat="1" ht="13.5" customHeight="1">
      <c r="B246" s="4186"/>
      <c r="C246" s="4189"/>
      <c r="D246" s="1954" t="s">
        <v>2489</v>
      </c>
      <c r="E246" s="1946"/>
      <c r="F246" s="1955"/>
      <c r="G246" s="1956"/>
      <c r="H246" s="1956"/>
      <c r="I246" s="1956"/>
      <c r="J246" s="1956"/>
      <c r="K246" s="1956"/>
      <c r="L246" s="1956"/>
      <c r="M246" s="1956"/>
      <c r="N246" s="1956"/>
      <c r="O246" s="1956"/>
      <c r="P246" s="1956"/>
      <c r="Q246" s="1956"/>
      <c r="R246" s="1956"/>
      <c r="S246" s="1956"/>
      <c r="T246" s="1956"/>
      <c r="U246" s="1956"/>
      <c r="V246" s="1956"/>
      <c r="W246" s="1956"/>
      <c r="X246" s="1956"/>
      <c r="Y246" s="1956"/>
      <c r="Z246" s="1956"/>
      <c r="AA246" s="1956"/>
      <c r="AB246" s="1956"/>
      <c r="AC246" s="1956"/>
      <c r="AD246" s="1956"/>
      <c r="AE246" s="1956"/>
      <c r="AF246" s="1956"/>
      <c r="AG246" s="1956"/>
      <c r="AH246" s="1956"/>
      <c r="AI246" s="1956"/>
      <c r="AJ246" s="2000"/>
      <c r="AK246" s="1950">
        <f t="shared" ref="AK246:AK250" si="164">IF(D246="","",COUNT($F$242:$AJ$242)-AL246)</f>
        <v>0</v>
      </c>
      <c r="AL246" s="1951">
        <f t="shared" ref="AL246:AL250" si="165">IF(D246="","",AQ246+AR246)</f>
        <v>0</v>
      </c>
      <c r="AM246" s="1951">
        <f t="shared" ref="AM246:AM250" si="166">IF(D246="","",COUNTIF(F246:AJ246,"休"))</f>
        <v>0</v>
      </c>
      <c r="AN246" s="1952" t="str">
        <f t="shared" ref="AN246:AN250" si="167">IF(D246="","",IFERROR(ROUND(AM246/AK246,3),""))</f>
        <v/>
      </c>
      <c r="AO246" s="4192"/>
      <c r="AP246" s="1838"/>
      <c r="AQ246" s="1953">
        <f>+COUNTIF(F246:AJ246,"－")</f>
        <v>0</v>
      </c>
      <c r="AR246" s="1953">
        <f>+COUNTIF(F246:AJ246,"外")</f>
        <v>0</v>
      </c>
    </row>
    <row r="247" spans="2:44" s="1866" customFormat="1">
      <c r="B247" s="4186"/>
      <c r="C247" s="4189"/>
      <c r="D247" s="1960" t="s">
        <v>2490</v>
      </c>
      <c r="E247" s="1946"/>
      <c r="F247" s="1955"/>
      <c r="G247" s="1956"/>
      <c r="H247" s="1956"/>
      <c r="I247" s="1956"/>
      <c r="J247" s="1956"/>
      <c r="K247" s="1956"/>
      <c r="L247" s="1956"/>
      <c r="M247" s="1956"/>
      <c r="N247" s="1956"/>
      <c r="O247" s="1956"/>
      <c r="P247" s="1956"/>
      <c r="Q247" s="1956"/>
      <c r="R247" s="1956"/>
      <c r="S247" s="1956"/>
      <c r="T247" s="1956"/>
      <c r="U247" s="1956"/>
      <c r="V247" s="1956"/>
      <c r="W247" s="1956"/>
      <c r="X247" s="1956"/>
      <c r="Y247" s="1956"/>
      <c r="Z247" s="1956"/>
      <c r="AA247" s="1956"/>
      <c r="AB247" s="1956"/>
      <c r="AC247" s="1956"/>
      <c r="AD247" s="1956"/>
      <c r="AE247" s="1956"/>
      <c r="AF247" s="1956"/>
      <c r="AG247" s="1956"/>
      <c r="AH247" s="1956"/>
      <c r="AI247" s="1956"/>
      <c r="AJ247" s="2000"/>
      <c r="AK247" s="1950">
        <f t="shared" si="164"/>
        <v>0</v>
      </c>
      <c r="AL247" s="1951">
        <f t="shared" si="165"/>
        <v>0</v>
      </c>
      <c r="AM247" s="1951">
        <f t="shared" si="166"/>
        <v>0</v>
      </c>
      <c r="AN247" s="1952" t="str">
        <f t="shared" si="167"/>
        <v/>
      </c>
      <c r="AO247" s="4192"/>
      <c r="AP247" s="1838"/>
      <c r="AQ247" s="1953">
        <f>+COUNTIF(F247:AJ247,"－")</f>
        <v>0</v>
      </c>
      <c r="AR247" s="1953">
        <f t="shared" ref="AR247:AR250" si="168">+COUNTIF(F247:AJ247,"外")</f>
        <v>0</v>
      </c>
    </row>
    <row r="248" spans="2:44" s="1866" customFormat="1">
      <c r="B248" s="4186"/>
      <c r="C248" s="4189"/>
      <c r="D248" s="1960" t="s">
        <v>2491</v>
      </c>
      <c r="E248" s="1961"/>
      <c r="F248" s="1955"/>
      <c r="G248" s="1956"/>
      <c r="H248" s="1956"/>
      <c r="I248" s="1956"/>
      <c r="J248" s="1956"/>
      <c r="K248" s="1956"/>
      <c r="L248" s="1956"/>
      <c r="M248" s="1956"/>
      <c r="N248" s="1956"/>
      <c r="O248" s="1956"/>
      <c r="P248" s="1956"/>
      <c r="Q248" s="1956"/>
      <c r="R248" s="1956"/>
      <c r="S248" s="1956"/>
      <c r="T248" s="1956"/>
      <c r="U248" s="1956"/>
      <c r="V248" s="1956"/>
      <c r="W248" s="1956"/>
      <c r="X248" s="1956"/>
      <c r="Y248" s="1956"/>
      <c r="Z248" s="1956"/>
      <c r="AA248" s="1956"/>
      <c r="AB248" s="1956"/>
      <c r="AC248" s="1956"/>
      <c r="AD248" s="1956"/>
      <c r="AE248" s="1956"/>
      <c r="AF248" s="1956"/>
      <c r="AG248" s="1956"/>
      <c r="AH248" s="1956"/>
      <c r="AI248" s="1956"/>
      <c r="AJ248" s="2000"/>
      <c r="AK248" s="1950">
        <f t="shared" si="164"/>
        <v>0</v>
      </c>
      <c r="AL248" s="1951">
        <f t="shared" si="165"/>
        <v>0</v>
      </c>
      <c r="AM248" s="1951">
        <f t="shared" si="166"/>
        <v>0</v>
      </c>
      <c r="AN248" s="1952" t="str">
        <f t="shared" si="167"/>
        <v/>
      </c>
      <c r="AO248" s="4192"/>
      <c r="AP248" s="1838"/>
      <c r="AQ248" s="1953">
        <f>+COUNTIF(F248:AJ248,"－")</f>
        <v>0</v>
      </c>
      <c r="AR248" s="1953">
        <f t="shared" si="168"/>
        <v>0</v>
      </c>
    </row>
    <row r="249" spans="2:44" s="1866" customFormat="1">
      <c r="B249" s="4186"/>
      <c r="C249" s="4189"/>
      <c r="D249" s="1960" t="s">
        <v>2492</v>
      </c>
      <c r="E249" s="1946"/>
      <c r="F249" s="1955"/>
      <c r="G249" s="1956"/>
      <c r="H249" s="1956"/>
      <c r="I249" s="1956"/>
      <c r="J249" s="1956"/>
      <c r="K249" s="1956"/>
      <c r="L249" s="1956"/>
      <c r="M249" s="1956"/>
      <c r="N249" s="1956"/>
      <c r="O249" s="1956"/>
      <c r="P249" s="1956"/>
      <c r="Q249" s="1956"/>
      <c r="R249" s="1956"/>
      <c r="S249" s="1956"/>
      <c r="T249" s="1956"/>
      <c r="U249" s="1956"/>
      <c r="V249" s="1956"/>
      <c r="W249" s="1956"/>
      <c r="X249" s="1956"/>
      <c r="Y249" s="1956"/>
      <c r="Z249" s="1956"/>
      <c r="AA249" s="1956"/>
      <c r="AB249" s="1956"/>
      <c r="AC249" s="1956"/>
      <c r="AD249" s="1956"/>
      <c r="AE249" s="1956"/>
      <c r="AF249" s="1956"/>
      <c r="AG249" s="1956"/>
      <c r="AH249" s="1956"/>
      <c r="AI249" s="1956"/>
      <c r="AJ249" s="2000"/>
      <c r="AK249" s="1950">
        <f t="shared" si="164"/>
        <v>0</v>
      </c>
      <c r="AL249" s="1951">
        <f t="shared" si="165"/>
        <v>0</v>
      </c>
      <c r="AM249" s="1951">
        <f t="shared" si="166"/>
        <v>0</v>
      </c>
      <c r="AN249" s="1952" t="str">
        <f t="shared" si="167"/>
        <v/>
      </c>
      <c r="AO249" s="4192"/>
      <c r="AP249" s="1838"/>
      <c r="AQ249" s="1953">
        <f t="shared" ref="AQ249:AQ250" si="169">+COUNTIF(F249:AJ249,"－")</f>
        <v>0</v>
      </c>
      <c r="AR249" s="1953">
        <f t="shared" si="168"/>
        <v>0</v>
      </c>
    </row>
    <row r="250" spans="2:44" s="1866" customFormat="1">
      <c r="B250" s="4187"/>
      <c r="C250" s="4190"/>
      <c r="D250" s="1962">
        <f>E$29</f>
        <v>0</v>
      </c>
      <c r="E250" s="1963"/>
      <c r="F250" s="2018"/>
      <c r="G250" s="2008"/>
      <c r="H250" s="2008"/>
      <c r="I250" s="2008"/>
      <c r="J250" s="2008"/>
      <c r="K250" s="2008"/>
      <c r="L250" s="2008"/>
      <c r="M250" s="2008"/>
      <c r="N250" s="2008"/>
      <c r="O250" s="2008"/>
      <c r="P250" s="2008"/>
      <c r="Q250" s="2008"/>
      <c r="R250" s="2008"/>
      <c r="S250" s="2008"/>
      <c r="T250" s="2008"/>
      <c r="U250" s="2008"/>
      <c r="V250" s="2008"/>
      <c r="W250" s="2008"/>
      <c r="X250" s="2008"/>
      <c r="Y250" s="2008"/>
      <c r="Z250" s="2008"/>
      <c r="AA250" s="2008"/>
      <c r="AB250" s="2008"/>
      <c r="AC250" s="2008"/>
      <c r="AD250" s="2008"/>
      <c r="AE250" s="2008"/>
      <c r="AF250" s="2008"/>
      <c r="AG250" s="2008"/>
      <c r="AH250" s="2008"/>
      <c r="AI250" s="2008"/>
      <c r="AJ250" s="2019"/>
      <c r="AK250" s="1950">
        <f t="shared" si="164"/>
        <v>0</v>
      </c>
      <c r="AL250" s="1951">
        <f t="shared" si="165"/>
        <v>0</v>
      </c>
      <c r="AM250" s="1968">
        <f t="shared" si="166"/>
        <v>0</v>
      </c>
      <c r="AN250" s="1952" t="str">
        <f t="shared" si="167"/>
        <v/>
      </c>
      <c r="AO250" s="4192"/>
      <c r="AP250" s="1838"/>
      <c r="AQ250" s="1953">
        <f t="shared" si="169"/>
        <v>0</v>
      </c>
      <c r="AR250" s="1953">
        <f t="shared" si="168"/>
        <v>0</v>
      </c>
    </row>
    <row r="251" spans="2:44" s="1866" customFormat="1" ht="14.4">
      <c r="B251" s="4185" t="s">
        <v>2493</v>
      </c>
      <c r="C251" s="4188" t="s">
        <v>2494</v>
      </c>
      <c r="D251" s="1939" t="s">
        <v>2472</v>
      </c>
      <c r="E251" s="1969" t="s">
        <v>2458</v>
      </c>
      <c r="F251" s="1941" t="s">
        <v>2504</v>
      </c>
      <c r="G251" s="1942" t="s">
        <v>2504</v>
      </c>
      <c r="H251" s="1942" t="s">
        <v>2504</v>
      </c>
      <c r="I251" s="1942" t="s">
        <v>2504</v>
      </c>
      <c r="J251" s="1942" t="s">
        <v>2504</v>
      </c>
      <c r="K251" s="1942" t="s">
        <v>2504</v>
      </c>
      <c r="L251" s="1942" t="s">
        <v>2504</v>
      </c>
      <c r="M251" s="1942" t="s">
        <v>2504</v>
      </c>
      <c r="N251" s="1942" t="s">
        <v>2504</v>
      </c>
      <c r="O251" s="1942" t="s">
        <v>2504</v>
      </c>
      <c r="P251" s="1942" t="s">
        <v>2504</v>
      </c>
      <c r="Q251" s="1942" t="s">
        <v>2504</v>
      </c>
      <c r="R251" s="1942" t="s">
        <v>2504</v>
      </c>
      <c r="S251" s="1942" t="s">
        <v>2504</v>
      </c>
      <c r="T251" s="1942" t="s">
        <v>2504</v>
      </c>
      <c r="U251" s="1942" t="s">
        <v>2504</v>
      </c>
      <c r="V251" s="1942" t="s">
        <v>2504</v>
      </c>
      <c r="W251" s="1942" t="s">
        <v>2504</v>
      </c>
      <c r="X251" s="1942" t="s">
        <v>2504</v>
      </c>
      <c r="Y251" s="1942" t="s">
        <v>2504</v>
      </c>
      <c r="Z251" s="1942" t="s">
        <v>2504</v>
      </c>
      <c r="AA251" s="1942" t="s">
        <v>2504</v>
      </c>
      <c r="AB251" s="1942" t="s">
        <v>2504</v>
      </c>
      <c r="AC251" s="1942" t="s">
        <v>2504</v>
      </c>
      <c r="AD251" s="1942" t="s">
        <v>2504</v>
      </c>
      <c r="AE251" s="1942" t="s">
        <v>2504</v>
      </c>
      <c r="AF251" s="1942" t="s">
        <v>2504</v>
      </c>
      <c r="AG251" s="1942" t="s">
        <v>2504</v>
      </c>
      <c r="AH251" s="1942" t="s">
        <v>2504</v>
      </c>
      <c r="AI251" s="1942" t="s">
        <v>2504</v>
      </c>
      <c r="AJ251" s="2015" t="s">
        <v>2504</v>
      </c>
      <c r="AK251" s="1971"/>
      <c r="AL251" s="1953"/>
      <c r="AM251" s="1972"/>
      <c r="AN251" s="1973"/>
      <c r="AO251" s="4192"/>
      <c r="AP251" s="1838"/>
      <c r="AQ251" s="1893"/>
      <c r="AR251" s="1893"/>
    </row>
    <row r="252" spans="2:44" s="1866" customFormat="1">
      <c r="B252" s="4186"/>
      <c r="C252" s="4189"/>
      <c r="D252" s="1974" t="s">
        <v>2488</v>
      </c>
      <c r="E252" s="1946"/>
      <c r="F252" s="2007"/>
      <c r="G252" s="1966"/>
      <c r="H252" s="1966"/>
      <c r="I252" s="1966"/>
      <c r="J252" s="1966"/>
      <c r="K252" s="1966"/>
      <c r="L252" s="1966"/>
      <c r="M252" s="1966"/>
      <c r="N252" s="1966"/>
      <c r="O252" s="1966"/>
      <c r="P252" s="1966"/>
      <c r="Q252" s="1966"/>
      <c r="R252" s="1966"/>
      <c r="S252" s="1966"/>
      <c r="T252" s="1966"/>
      <c r="U252" s="1966"/>
      <c r="V252" s="1966"/>
      <c r="W252" s="1966"/>
      <c r="X252" s="1966"/>
      <c r="Y252" s="1966"/>
      <c r="Z252" s="1966"/>
      <c r="AA252" s="1966"/>
      <c r="AB252" s="1966"/>
      <c r="AC252" s="1966"/>
      <c r="AD252" s="1966"/>
      <c r="AE252" s="1966"/>
      <c r="AF252" s="1966"/>
      <c r="AG252" s="1966"/>
      <c r="AH252" s="1966"/>
      <c r="AI252" s="1966"/>
      <c r="AJ252" s="2020"/>
      <c r="AK252" s="1950">
        <f>IF(D252="","",COUNT($F$242:$AJ$242)-AL252)</f>
        <v>0</v>
      </c>
      <c r="AL252" s="1951">
        <f>IF(D252="","",AQ252+AR252)</f>
        <v>0</v>
      </c>
      <c r="AM252" s="1951">
        <f>IF(D252="","",COUNTIF(F252:AJ252,"休"))</f>
        <v>0</v>
      </c>
      <c r="AN252" s="1952" t="str">
        <f>IF(D252="","",IFERROR(ROUND(AM252/AK252,3),""))</f>
        <v/>
      </c>
      <c r="AO252" s="4192"/>
      <c r="AP252" s="1838"/>
      <c r="AQ252" s="1953">
        <f>+COUNTIF(F252:AJ252,"－")</f>
        <v>0</v>
      </c>
      <c r="AR252" s="1953">
        <f>+COUNTIF(F252:AJ252,"外")</f>
        <v>0</v>
      </c>
    </row>
    <row r="253" spans="2:44" s="1866" customFormat="1">
      <c r="B253" s="4186"/>
      <c r="C253" s="4189"/>
      <c r="D253" s="1954" t="s">
        <v>2489</v>
      </c>
      <c r="E253" s="1975"/>
      <c r="F253" s="1955"/>
      <c r="G253" s="1956"/>
      <c r="H253" s="1956"/>
      <c r="I253" s="1956"/>
      <c r="J253" s="1956"/>
      <c r="K253" s="1956"/>
      <c r="L253" s="1956"/>
      <c r="M253" s="1956"/>
      <c r="N253" s="1956"/>
      <c r="O253" s="1956"/>
      <c r="P253" s="1956"/>
      <c r="Q253" s="1956"/>
      <c r="R253" s="1956"/>
      <c r="S253" s="1956"/>
      <c r="T253" s="1956"/>
      <c r="U253" s="1956"/>
      <c r="V253" s="1956"/>
      <c r="W253" s="1956"/>
      <c r="X253" s="1956"/>
      <c r="Y253" s="1956"/>
      <c r="Z253" s="1956"/>
      <c r="AA253" s="1956"/>
      <c r="AB253" s="1956"/>
      <c r="AC253" s="1956"/>
      <c r="AD253" s="1956"/>
      <c r="AE253" s="1956"/>
      <c r="AF253" s="1956"/>
      <c r="AG253" s="1956"/>
      <c r="AH253" s="1956"/>
      <c r="AI253" s="1956"/>
      <c r="AJ253" s="2000"/>
      <c r="AK253" s="1950">
        <f t="shared" ref="AK253:AK255" si="170">IF(D253="","",COUNT($F$242:$AJ$242)-AL253)</f>
        <v>0</v>
      </c>
      <c r="AL253" s="1951">
        <f t="shared" ref="AL253:AL255" si="171">IF(D253="","",AQ253+AR253)</f>
        <v>0</v>
      </c>
      <c r="AM253" s="1951">
        <f t="shared" ref="AM253:AM255" si="172">IF(D253="","",COUNTIF(F253:AJ253,"休"))</f>
        <v>0</v>
      </c>
      <c r="AN253" s="1952" t="str">
        <f t="shared" ref="AN253:AN255" si="173">IF(D253="","",IFERROR(ROUND(AM253/AK253,3),""))</f>
        <v/>
      </c>
      <c r="AO253" s="4192"/>
      <c r="AP253" s="1838"/>
      <c r="AQ253" s="1953">
        <f>+COUNTIF(F253:AJ253,"－")</f>
        <v>0</v>
      </c>
      <c r="AR253" s="1953">
        <f>+COUNTIF(F253:AJ253,"外")</f>
        <v>0</v>
      </c>
    </row>
    <row r="254" spans="2:44" s="1866" customFormat="1">
      <c r="B254" s="4186"/>
      <c r="C254" s="4189"/>
      <c r="D254" s="1838"/>
      <c r="E254" s="1975"/>
      <c r="F254" s="1955"/>
      <c r="G254" s="1956"/>
      <c r="H254" s="1956"/>
      <c r="I254" s="1956"/>
      <c r="J254" s="1956"/>
      <c r="K254" s="1956"/>
      <c r="L254" s="1956"/>
      <c r="M254" s="1956"/>
      <c r="N254" s="1956"/>
      <c r="O254" s="1956"/>
      <c r="P254" s="1956"/>
      <c r="Q254" s="1956"/>
      <c r="R254" s="1956"/>
      <c r="S254" s="1956"/>
      <c r="T254" s="1956"/>
      <c r="U254" s="1956"/>
      <c r="V254" s="1956"/>
      <c r="W254" s="1956"/>
      <c r="X254" s="1956"/>
      <c r="Y254" s="1956"/>
      <c r="Z254" s="1956"/>
      <c r="AA254" s="1956"/>
      <c r="AB254" s="1956"/>
      <c r="AC254" s="1956"/>
      <c r="AD254" s="1956"/>
      <c r="AE254" s="1956"/>
      <c r="AF254" s="1956"/>
      <c r="AG254" s="1956"/>
      <c r="AH254" s="1956"/>
      <c r="AI254" s="1956"/>
      <c r="AJ254" s="2000"/>
      <c r="AK254" s="1950" t="str">
        <f t="shared" si="170"/>
        <v/>
      </c>
      <c r="AL254" s="1951" t="str">
        <f t="shared" si="171"/>
        <v/>
      </c>
      <c r="AM254" s="1951" t="str">
        <f t="shared" si="172"/>
        <v/>
      </c>
      <c r="AN254" s="1952" t="str">
        <f t="shared" si="173"/>
        <v/>
      </c>
      <c r="AO254" s="4192"/>
      <c r="AP254" s="1838"/>
      <c r="AQ254" s="1953">
        <f>+COUNTIF(F254:AJ254,"－")</f>
        <v>0</v>
      </c>
      <c r="AR254" s="1953">
        <f>+COUNTIF(F254:AJ254,"外")</f>
        <v>0</v>
      </c>
    </row>
    <row r="255" spans="2:44" s="1866" customFormat="1">
      <c r="B255" s="4186"/>
      <c r="C255" s="4190"/>
      <c r="D255" s="1976"/>
      <c r="E255" s="1977"/>
      <c r="F255" s="2018"/>
      <c r="G255" s="2008"/>
      <c r="H255" s="2008"/>
      <c r="I255" s="2008"/>
      <c r="J255" s="2008"/>
      <c r="K255" s="2008"/>
      <c r="L255" s="2008"/>
      <c r="M255" s="2008"/>
      <c r="N255" s="2008"/>
      <c r="O255" s="2008"/>
      <c r="P255" s="2008"/>
      <c r="Q255" s="2008"/>
      <c r="R255" s="2008"/>
      <c r="S255" s="2008"/>
      <c r="T255" s="2008"/>
      <c r="U255" s="2008"/>
      <c r="V255" s="2008"/>
      <c r="W255" s="2008"/>
      <c r="X255" s="2008"/>
      <c r="Y255" s="2008"/>
      <c r="Z255" s="2008"/>
      <c r="AA255" s="2008"/>
      <c r="AB255" s="2008"/>
      <c r="AC255" s="2008"/>
      <c r="AD255" s="2008"/>
      <c r="AE255" s="2008"/>
      <c r="AF255" s="2008"/>
      <c r="AG255" s="2008"/>
      <c r="AH255" s="2008"/>
      <c r="AI255" s="2008"/>
      <c r="AJ255" s="2019"/>
      <c r="AK255" s="1950" t="str">
        <f t="shared" si="170"/>
        <v/>
      </c>
      <c r="AL255" s="1951" t="str">
        <f t="shared" si="171"/>
        <v/>
      </c>
      <c r="AM255" s="1951" t="str">
        <f t="shared" si="172"/>
        <v/>
      </c>
      <c r="AN255" s="1952" t="str">
        <f t="shared" si="173"/>
        <v/>
      </c>
      <c r="AO255" s="4192"/>
      <c r="AP255" s="1838"/>
      <c r="AQ255" s="1953">
        <f>+COUNTIF(F255:AJ255,"－")</f>
        <v>0</v>
      </c>
      <c r="AR255" s="1953">
        <f>+COUNTIF(F255:AJ255,"外")</f>
        <v>0</v>
      </c>
    </row>
    <row r="256" spans="2:44" s="1866" customFormat="1" ht="14.4">
      <c r="B256" s="4186"/>
      <c r="C256" s="4188" t="s">
        <v>2495</v>
      </c>
      <c r="D256" s="1939" t="s">
        <v>2472</v>
      </c>
      <c r="E256" s="1979" t="s">
        <v>2458</v>
      </c>
      <c r="F256" s="1941" t="s">
        <v>2503</v>
      </c>
      <c r="G256" s="1942" t="s">
        <v>2503</v>
      </c>
      <c r="H256" s="1942" t="s">
        <v>2503</v>
      </c>
      <c r="I256" s="1942" t="s">
        <v>2503</v>
      </c>
      <c r="J256" s="1942" t="s">
        <v>2503</v>
      </c>
      <c r="K256" s="1942" t="s">
        <v>2503</v>
      </c>
      <c r="L256" s="1942" t="s">
        <v>2503</v>
      </c>
      <c r="M256" s="1942" t="s">
        <v>2503</v>
      </c>
      <c r="N256" s="1942" t="s">
        <v>2503</v>
      </c>
      <c r="O256" s="1942" t="s">
        <v>2503</v>
      </c>
      <c r="P256" s="1942" t="s">
        <v>2503</v>
      </c>
      <c r="Q256" s="1942" t="s">
        <v>2503</v>
      </c>
      <c r="R256" s="1942" t="s">
        <v>2503</v>
      </c>
      <c r="S256" s="1942" t="s">
        <v>2503</v>
      </c>
      <c r="T256" s="1942" t="s">
        <v>2503</v>
      </c>
      <c r="U256" s="1942" t="s">
        <v>2503</v>
      </c>
      <c r="V256" s="1942" t="s">
        <v>2503</v>
      </c>
      <c r="W256" s="1942" t="s">
        <v>2503</v>
      </c>
      <c r="X256" s="1942" t="s">
        <v>2503</v>
      </c>
      <c r="Y256" s="1942" t="s">
        <v>2503</v>
      </c>
      <c r="Z256" s="1942" t="s">
        <v>2503</v>
      </c>
      <c r="AA256" s="1942" t="s">
        <v>2503</v>
      </c>
      <c r="AB256" s="1942" t="s">
        <v>2503</v>
      </c>
      <c r="AC256" s="1942" t="s">
        <v>2503</v>
      </c>
      <c r="AD256" s="1942" t="s">
        <v>2503</v>
      </c>
      <c r="AE256" s="1942" t="s">
        <v>2503</v>
      </c>
      <c r="AF256" s="1942" t="s">
        <v>2503</v>
      </c>
      <c r="AG256" s="1942" t="s">
        <v>2503</v>
      </c>
      <c r="AH256" s="1942" t="s">
        <v>2503</v>
      </c>
      <c r="AI256" s="1942" t="s">
        <v>2503</v>
      </c>
      <c r="AJ256" s="2015" t="s">
        <v>2503</v>
      </c>
      <c r="AK256" s="1971"/>
      <c r="AL256" s="1953"/>
      <c r="AM256" s="1980"/>
      <c r="AN256" s="1973"/>
      <c r="AO256" s="4192"/>
      <c r="AP256" s="1838"/>
      <c r="AQ256" s="1893"/>
      <c r="AR256" s="1893"/>
    </row>
    <row r="257" spans="2:44" s="1866" customFormat="1">
      <c r="B257" s="4186"/>
      <c r="C257" s="4189"/>
      <c r="D257" s="1981" t="s">
        <v>2489</v>
      </c>
      <c r="E257" s="1946"/>
      <c r="F257" s="2007"/>
      <c r="G257" s="1966"/>
      <c r="H257" s="1966"/>
      <c r="I257" s="1966"/>
      <c r="J257" s="1966"/>
      <c r="K257" s="1966"/>
      <c r="L257" s="1966"/>
      <c r="M257" s="1966"/>
      <c r="N257" s="1966"/>
      <c r="O257" s="1966"/>
      <c r="P257" s="1966"/>
      <c r="Q257" s="1966"/>
      <c r="R257" s="1966"/>
      <c r="S257" s="1966"/>
      <c r="T257" s="1966"/>
      <c r="U257" s="1966"/>
      <c r="V257" s="1966"/>
      <c r="W257" s="1966"/>
      <c r="X257" s="1966"/>
      <c r="Y257" s="1966"/>
      <c r="Z257" s="1966"/>
      <c r="AA257" s="1966"/>
      <c r="AB257" s="1966"/>
      <c r="AC257" s="1966"/>
      <c r="AD257" s="1966"/>
      <c r="AE257" s="1966"/>
      <c r="AF257" s="1966"/>
      <c r="AG257" s="1966"/>
      <c r="AH257" s="1966"/>
      <c r="AI257" s="1966"/>
      <c r="AJ257" s="2020"/>
      <c r="AK257" s="1950">
        <f>IF(D257="","",COUNT($F$242:$AJ$242)-AL257)</f>
        <v>0</v>
      </c>
      <c r="AL257" s="1951">
        <f>IF(D257="","",AQ257+AR257)</f>
        <v>0</v>
      </c>
      <c r="AM257" s="1951">
        <f>IF(D257="","",COUNTIF(F257:AJ257,"休"))</f>
        <v>0</v>
      </c>
      <c r="AN257" s="1952" t="str">
        <f>IF(D257="","",IFERROR(ROUND(AM257/AK257,3),""))</f>
        <v/>
      </c>
      <c r="AO257" s="4192"/>
      <c r="AP257" s="1838"/>
      <c r="AQ257" s="1953">
        <f>+COUNTIF(F257:AJ257,"－")</f>
        <v>0</v>
      </c>
      <c r="AR257" s="1953">
        <f>+COUNTIF(F257:AJ257,"外")</f>
        <v>0</v>
      </c>
    </row>
    <row r="258" spans="2:44" s="1866" customFormat="1">
      <c r="B258" s="4186"/>
      <c r="C258" s="4189"/>
      <c r="D258" s="1838"/>
      <c r="E258" s="1975"/>
      <c r="F258" s="1955"/>
      <c r="G258" s="1956"/>
      <c r="H258" s="1956"/>
      <c r="I258" s="1956"/>
      <c r="J258" s="1956"/>
      <c r="K258" s="1956"/>
      <c r="L258" s="1956"/>
      <c r="M258" s="1956"/>
      <c r="N258" s="1956"/>
      <c r="O258" s="1956"/>
      <c r="P258" s="1956"/>
      <c r="Q258" s="1956"/>
      <c r="R258" s="1956"/>
      <c r="S258" s="1956"/>
      <c r="T258" s="1956"/>
      <c r="U258" s="1956"/>
      <c r="V258" s="1956"/>
      <c r="W258" s="1956"/>
      <c r="X258" s="1956"/>
      <c r="Y258" s="1956"/>
      <c r="Z258" s="1956"/>
      <c r="AA258" s="1956"/>
      <c r="AB258" s="1956"/>
      <c r="AC258" s="1956"/>
      <c r="AD258" s="1956"/>
      <c r="AE258" s="1956"/>
      <c r="AF258" s="1956"/>
      <c r="AG258" s="1956"/>
      <c r="AH258" s="1956"/>
      <c r="AI258" s="1956"/>
      <c r="AJ258" s="2000"/>
      <c r="AK258" s="1950" t="str">
        <f t="shared" ref="AK258:AK260" si="174">IF(D258="","",COUNT($F$242:$AJ$242)-AL258)</f>
        <v/>
      </c>
      <c r="AL258" s="1951" t="str">
        <f t="shared" ref="AL258:AL260" si="175">IF(D258="","",AQ258+AR258)</f>
        <v/>
      </c>
      <c r="AM258" s="1951" t="str">
        <f t="shared" ref="AM258:AM260" si="176">IF(D258="","",COUNTIF(F258:AJ258,"休"))</f>
        <v/>
      </c>
      <c r="AN258" s="1952" t="str">
        <f t="shared" ref="AN258:AN260" si="177">IF(D258="","",IFERROR(ROUND(AM258/AK258,3),""))</f>
        <v/>
      </c>
      <c r="AO258" s="4192"/>
      <c r="AP258" s="1838"/>
      <c r="AQ258" s="1953">
        <f>+COUNTIF(F258:AJ258,"－")</f>
        <v>0</v>
      </c>
      <c r="AR258" s="1953">
        <f>+COUNTIF(F258:AJ258,"外")</f>
        <v>0</v>
      </c>
    </row>
    <row r="259" spans="2:44" s="1866" customFormat="1">
      <c r="B259" s="4186"/>
      <c r="C259" s="4189"/>
      <c r="D259" s="1983"/>
      <c r="E259" s="1975"/>
      <c r="F259" s="1955"/>
      <c r="G259" s="1956"/>
      <c r="H259" s="1956"/>
      <c r="I259" s="1956"/>
      <c r="J259" s="1956"/>
      <c r="K259" s="1956"/>
      <c r="L259" s="1956"/>
      <c r="M259" s="1956"/>
      <c r="N259" s="1956"/>
      <c r="O259" s="1956"/>
      <c r="P259" s="1956"/>
      <c r="Q259" s="1956"/>
      <c r="R259" s="1956"/>
      <c r="S259" s="1956"/>
      <c r="T259" s="1956"/>
      <c r="U259" s="1956"/>
      <c r="V259" s="1956"/>
      <c r="W259" s="1956"/>
      <c r="X259" s="1956"/>
      <c r="Y259" s="1956"/>
      <c r="Z259" s="1956"/>
      <c r="AA259" s="1956"/>
      <c r="AB259" s="1956"/>
      <c r="AC259" s="1956"/>
      <c r="AD259" s="1956"/>
      <c r="AE259" s="1956"/>
      <c r="AF259" s="1956"/>
      <c r="AG259" s="1956"/>
      <c r="AH259" s="1956"/>
      <c r="AI259" s="1956"/>
      <c r="AJ259" s="2000"/>
      <c r="AK259" s="1950" t="str">
        <f t="shared" si="174"/>
        <v/>
      </c>
      <c r="AL259" s="1951" t="str">
        <f t="shared" si="175"/>
        <v/>
      </c>
      <c r="AM259" s="1951" t="str">
        <f t="shared" si="176"/>
        <v/>
      </c>
      <c r="AN259" s="1952" t="str">
        <f t="shared" si="177"/>
        <v/>
      </c>
      <c r="AO259" s="4192"/>
      <c r="AP259" s="1838"/>
      <c r="AQ259" s="1953">
        <f>+COUNTIF(F259:AJ259,"－")</f>
        <v>0</v>
      </c>
      <c r="AR259" s="1953">
        <f>+COUNTIF(F259:AJ259,"外")</f>
        <v>0</v>
      </c>
    </row>
    <row r="260" spans="2:44" s="1866" customFormat="1" ht="13.8" thickBot="1">
      <c r="B260" s="4187"/>
      <c r="C260" s="4190"/>
      <c r="D260" s="1976"/>
      <c r="E260" s="1977"/>
      <c r="F260" s="2018"/>
      <c r="G260" s="2008"/>
      <c r="H260" s="2008"/>
      <c r="I260" s="2008"/>
      <c r="J260" s="2008"/>
      <c r="K260" s="2008"/>
      <c r="L260" s="2008"/>
      <c r="M260" s="2008"/>
      <c r="N260" s="2008"/>
      <c r="O260" s="2008"/>
      <c r="P260" s="2008"/>
      <c r="Q260" s="2008"/>
      <c r="R260" s="2008"/>
      <c r="S260" s="2008"/>
      <c r="T260" s="2008"/>
      <c r="U260" s="2008"/>
      <c r="V260" s="2008"/>
      <c r="W260" s="2008"/>
      <c r="X260" s="2008"/>
      <c r="Y260" s="2008"/>
      <c r="Z260" s="2008"/>
      <c r="AA260" s="2008"/>
      <c r="AB260" s="2008"/>
      <c r="AC260" s="2008"/>
      <c r="AD260" s="2008"/>
      <c r="AE260" s="2008"/>
      <c r="AF260" s="2008"/>
      <c r="AG260" s="2008"/>
      <c r="AH260" s="2008"/>
      <c r="AI260" s="2008"/>
      <c r="AJ260" s="2019"/>
      <c r="AK260" s="1986" t="str">
        <f t="shared" si="174"/>
        <v/>
      </c>
      <c r="AL260" s="1968" t="str">
        <f t="shared" si="175"/>
        <v/>
      </c>
      <c r="AM260" s="1968" t="str">
        <f t="shared" si="176"/>
        <v/>
      </c>
      <c r="AN260" s="1952" t="str">
        <f t="shared" si="177"/>
        <v/>
      </c>
      <c r="AO260" s="4193"/>
      <c r="AP260" s="1838"/>
      <c r="AQ260" s="1953">
        <f>+COUNTIF(F260:AJ260,"－")</f>
        <v>0</v>
      </c>
      <c r="AR260" s="1953">
        <f>+COUNTIF(F260:AJ260,"外")</f>
        <v>0</v>
      </c>
    </row>
    <row r="261" spans="2:44" ht="13.8" thickBot="1">
      <c r="B261" s="1988"/>
      <c r="C261" s="1989"/>
      <c r="D261" s="1983"/>
      <c r="E261" s="1854"/>
      <c r="F261" s="1949"/>
      <c r="G261" s="1949"/>
      <c r="H261" s="1949"/>
      <c r="I261" s="1949"/>
      <c r="J261" s="1949"/>
      <c r="K261" s="1949"/>
      <c r="L261" s="1949"/>
      <c r="M261" s="1949"/>
      <c r="N261" s="1949"/>
      <c r="O261" s="1949"/>
      <c r="P261" s="1949"/>
      <c r="Q261" s="1949"/>
      <c r="R261" s="1949"/>
      <c r="S261" s="1949"/>
      <c r="T261" s="1949"/>
      <c r="U261" s="1949"/>
      <c r="V261" s="1949"/>
      <c r="W261" s="1949"/>
      <c r="X261" s="1949"/>
      <c r="Y261" s="1949"/>
      <c r="Z261" s="1949"/>
      <c r="AA261" s="1949"/>
      <c r="AB261" s="1949"/>
      <c r="AC261" s="1949"/>
      <c r="AD261" s="1949"/>
      <c r="AE261" s="1949"/>
      <c r="AF261" s="1949"/>
      <c r="AG261" s="1949"/>
      <c r="AH261" s="1949"/>
      <c r="AI261" s="1949"/>
      <c r="AJ261" s="1949"/>
      <c r="AK261" s="1990"/>
      <c r="AL261" s="1991"/>
      <c r="AN261" s="1992" t="s">
        <v>2459</v>
      </c>
      <c r="AO261" s="1993" t="e">
        <f>IF(AO245&gt;=0.285,"OK","NG")</f>
        <v>#DIV/0!</v>
      </c>
      <c r="AQ261" s="1991"/>
      <c r="AR261" s="1991"/>
    </row>
    <row r="262" spans="2:44">
      <c r="B262" s="1988"/>
      <c r="C262" s="1989"/>
      <c r="D262" s="1983"/>
      <c r="E262" s="1854"/>
      <c r="F262" s="1949"/>
      <c r="G262" s="1949"/>
      <c r="H262" s="1949"/>
      <c r="I262" s="1949"/>
      <c r="J262" s="1949"/>
      <c r="K262" s="1949"/>
      <c r="L262" s="1949"/>
      <c r="M262" s="1949"/>
      <c r="N262" s="1949"/>
      <c r="O262" s="1949"/>
      <c r="P262" s="1949"/>
      <c r="Q262" s="1949"/>
      <c r="R262" s="1949"/>
      <c r="S262" s="1949"/>
      <c r="T262" s="1949"/>
      <c r="U262" s="1949"/>
      <c r="V262" s="1949"/>
      <c r="W262" s="1949"/>
      <c r="X262" s="1949"/>
      <c r="Y262" s="1949"/>
      <c r="Z262" s="1949"/>
      <c r="AA262" s="1949"/>
      <c r="AB262" s="1949"/>
      <c r="AC262" s="1949"/>
      <c r="AD262" s="1949"/>
      <c r="AE262" s="1949"/>
      <c r="AF262" s="1949"/>
      <c r="AG262" s="1949"/>
      <c r="AH262" s="1949"/>
      <c r="AI262" s="1949"/>
      <c r="AJ262" s="1949"/>
      <c r="AK262" s="1990"/>
      <c r="AL262" s="1991"/>
      <c r="AN262" s="2014"/>
      <c r="AO262" s="1952"/>
      <c r="AQ262" s="1991"/>
      <c r="AR262" s="1991"/>
    </row>
    <row r="263" spans="2:44" hidden="1">
      <c r="F263" s="1836" t="e">
        <f>YEAR(F266)</f>
        <v>#VALUE!</v>
      </c>
      <c r="G263" s="1836" t="e">
        <f>MONTH(F266)</f>
        <v>#VALUE!</v>
      </c>
    </row>
    <row r="264" spans="2:44">
      <c r="B264" s="4194"/>
      <c r="C264" s="4195"/>
      <c r="D264" s="4196"/>
      <c r="E264" s="1840" t="s">
        <v>2454</v>
      </c>
      <c r="F264" s="4126" t="e">
        <f>F266</f>
        <v>#VALUE!</v>
      </c>
      <c r="G264" s="4088"/>
      <c r="H264" s="4088"/>
      <c r="I264" s="4088"/>
      <c r="J264" s="4088"/>
      <c r="K264" s="4088"/>
      <c r="L264" s="4088"/>
      <c r="M264" s="4088"/>
      <c r="N264" s="4088"/>
      <c r="O264" s="4088"/>
      <c r="P264" s="4088"/>
      <c r="Q264" s="4088"/>
      <c r="R264" s="4088"/>
      <c r="S264" s="4088"/>
      <c r="T264" s="4088"/>
      <c r="U264" s="4088"/>
      <c r="V264" s="4088"/>
      <c r="W264" s="4088"/>
      <c r="X264" s="4088"/>
      <c r="Y264" s="4088"/>
      <c r="Z264" s="4088"/>
      <c r="AA264" s="4088"/>
      <c r="AB264" s="4088"/>
      <c r="AC264" s="4088"/>
      <c r="AD264" s="4088"/>
      <c r="AE264" s="4088"/>
      <c r="AF264" s="4088"/>
      <c r="AG264" s="4088"/>
      <c r="AH264" s="4088"/>
      <c r="AI264" s="4088"/>
      <c r="AJ264" s="4088"/>
      <c r="AK264" s="4203" t="s">
        <v>2496</v>
      </c>
      <c r="AL264" s="4206" t="s">
        <v>2497</v>
      </c>
      <c r="AM264" s="4209" t="s">
        <v>2474</v>
      </c>
      <c r="AN264" s="4157" t="s">
        <v>2498</v>
      </c>
      <c r="AO264" s="4155" t="s">
        <v>2499</v>
      </c>
      <c r="AQ264" s="4181" t="s">
        <v>2500</v>
      </c>
      <c r="AR264" s="4181" t="s">
        <v>2501</v>
      </c>
    </row>
    <row r="265" spans="2:44" ht="13.5" hidden="1" customHeight="1">
      <c r="B265" s="4197"/>
      <c r="C265" s="4198"/>
      <c r="D265" s="4199"/>
      <c r="E265" s="1884"/>
      <c r="F265" s="1862" t="e">
        <f>DATE($F263,$G263,1)</f>
        <v>#VALUE!</v>
      </c>
      <c r="G265" s="1862" t="e">
        <f t="shared" ref="G265:AJ265" si="178">F265+1</f>
        <v>#VALUE!</v>
      </c>
      <c r="H265" s="1862" t="e">
        <f t="shared" si="178"/>
        <v>#VALUE!</v>
      </c>
      <c r="I265" s="1862" t="e">
        <f t="shared" si="178"/>
        <v>#VALUE!</v>
      </c>
      <c r="J265" s="1862" t="e">
        <f t="shared" si="178"/>
        <v>#VALUE!</v>
      </c>
      <c r="K265" s="1862" t="e">
        <f t="shared" si="178"/>
        <v>#VALUE!</v>
      </c>
      <c r="L265" s="1862" t="e">
        <f t="shared" si="178"/>
        <v>#VALUE!</v>
      </c>
      <c r="M265" s="1862" t="e">
        <f t="shared" si="178"/>
        <v>#VALUE!</v>
      </c>
      <c r="N265" s="1862" t="e">
        <f t="shared" si="178"/>
        <v>#VALUE!</v>
      </c>
      <c r="O265" s="1862" t="e">
        <f t="shared" si="178"/>
        <v>#VALUE!</v>
      </c>
      <c r="P265" s="1862" t="e">
        <f t="shared" si="178"/>
        <v>#VALUE!</v>
      </c>
      <c r="Q265" s="1862" t="e">
        <f t="shared" si="178"/>
        <v>#VALUE!</v>
      </c>
      <c r="R265" s="1862" t="e">
        <f t="shared" si="178"/>
        <v>#VALUE!</v>
      </c>
      <c r="S265" s="1862" t="e">
        <f t="shared" si="178"/>
        <v>#VALUE!</v>
      </c>
      <c r="T265" s="1862" t="e">
        <f t="shared" si="178"/>
        <v>#VALUE!</v>
      </c>
      <c r="U265" s="1862" t="e">
        <f t="shared" si="178"/>
        <v>#VALUE!</v>
      </c>
      <c r="V265" s="1862" t="e">
        <f t="shared" si="178"/>
        <v>#VALUE!</v>
      </c>
      <c r="W265" s="1862" t="e">
        <f t="shared" si="178"/>
        <v>#VALUE!</v>
      </c>
      <c r="X265" s="1862" t="e">
        <f t="shared" si="178"/>
        <v>#VALUE!</v>
      </c>
      <c r="Y265" s="1862" t="e">
        <f t="shared" si="178"/>
        <v>#VALUE!</v>
      </c>
      <c r="Z265" s="1862" t="e">
        <f t="shared" si="178"/>
        <v>#VALUE!</v>
      </c>
      <c r="AA265" s="1862" t="e">
        <f t="shared" si="178"/>
        <v>#VALUE!</v>
      </c>
      <c r="AB265" s="1862" t="e">
        <f t="shared" si="178"/>
        <v>#VALUE!</v>
      </c>
      <c r="AC265" s="1862" t="e">
        <f t="shared" si="178"/>
        <v>#VALUE!</v>
      </c>
      <c r="AD265" s="1862" t="e">
        <f t="shared" si="178"/>
        <v>#VALUE!</v>
      </c>
      <c r="AE265" s="1862" t="e">
        <f t="shared" si="178"/>
        <v>#VALUE!</v>
      </c>
      <c r="AF265" s="1862" t="e">
        <f t="shared" si="178"/>
        <v>#VALUE!</v>
      </c>
      <c r="AG265" s="1862" t="e">
        <f t="shared" si="178"/>
        <v>#VALUE!</v>
      </c>
      <c r="AH265" s="1862" t="e">
        <f t="shared" si="178"/>
        <v>#VALUE!</v>
      </c>
      <c r="AI265" s="1862" t="e">
        <f t="shared" si="178"/>
        <v>#VALUE!</v>
      </c>
      <c r="AJ265" s="1862" t="e">
        <f t="shared" si="178"/>
        <v>#VALUE!</v>
      </c>
      <c r="AK265" s="4204"/>
      <c r="AL265" s="4207"/>
      <c r="AM265" s="4210"/>
      <c r="AN265" s="4157"/>
      <c r="AO265" s="4155"/>
      <c r="AQ265" s="4181"/>
      <c r="AR265" s="4181"/>
    </row>
    <row r="266" spans="2:44">
      <c r="B266" s="4197"/>
      <c r="C266" s="4198"/>
      <c r="D266" s="4199"/>
      <c r="E266" s="1887" t="s">
        <v>2455</v>
      </c>
      <c r="F266" s="1888" t="e">
        <f>IF(EDATE(F241,1)&gt;$F$7,"",EDATE(F241,1))</f>
        <v>#VALUE!</v>
      </c>
      <c r="G266" s="1862" t="e">
        <f t="shared" ref="G266:AJ266" si="179">IF(G265&gt;$F$7,"",IF(F266=EOMONTH(DATE($F263,$G263,1),0),"",IF(F266="","",F266+1)))</f>
        <v>#VALUE!</v>
      </c>
      <c r="H266" s="1862" t="e">
        <f t="shared" si="179"/>
        <v>#VALUE!</v>
      </c>
      <c r="I266" s="1862" t="e">
        <f t="shared" si="179"/>
        <v>#VALUE!</v>
      </c>
      <c r="J266" s="1862" t="e">
        <f t="shared" si="179"/>
        <v>#VALUE!</v>
      </c>
      <c r="K266" s="1862" t="e">
        <f t="shared" si="179"/>
        <v>#VALUE!</v>
      </c>
      <c r="L266" s="1862" t="e">
        <f t="shared" si="179"/>
        <v>#VALUE!</v>
      </c>
      <c r="M266" s="1862" t="e">
        <f t="shared" si="179"/>
        <v>#VALUE!</v>
      </c>
      <c r="N266" s="1862" t="e">
        <f t="shared" si="179"/>
        <v>#VALUE!</v>
      </c>
      <c r="O266" s="1862" t="e">
        <f t="shared" si="179"/>
        <v>#VALUE!</v>
      </c>
      <c r="P266" s="1862" t="e">
        <f t="shared" si="179"/>
        <v>#VALUE!</v>
      </c>
      <c r="Q266" s="1862" t="e">
        <f t="shared" si="179"/>
        <v>#VALUE!</v>
      </c>
      <c r="R266" s="1862" t="e">
        <f t="shared" si="179"/>
        <v>#VALUE!</v>
      </c>
      <c r="S266" s="1862" t="e">
        <f t="shared" si="179"/>
        <v>#VALUE!</v>
      </c>
      <c r="T266" s="1862" t="e">
        <f t="shared" si="179"/>
        <v>#VALUE!</v>
      </c>
      <c r="U266" s="1862" t="e">
        <f t="shared" si="179"/>
        <v>#VALUE!</v>
      </c>
      <c r="V266" s="1862" t="e">
        <f t="shared" si="179"/>
        <v>#VALUE!</v>
      </c>
      <c r="W266" s="1862" t="e">
        <f t="shared" si="179"/>
        <v>#VALUE!</v>
      </c>
      <c r="X266" s="1862" t="e">
        <f t="shared" si="179"/>
        <v>#VALUE!</v>
      </c>
      <c r="Y266" s="1862" t="e">
        <f t="shared" si="179"/>
        <v>#VALUE!</v>
      </c>
      <c r="Z266" s="1862" t="e">
        <f t="shared" si="179"/>
        <v>#VALUE!</v>
      </c>
      <c r="AA266" s="1862" t="e">
        <f t="shared" si="179"/>
        <v>#VALUE!</v>
      </c>
      <c r="AB266" s="1862" t="e">
        <f t="shared" si="179"/>
        <v>#VALUE!</v>
      </c>
      <c r="AC266" s="1862" t="e">
        <f t="shared" si="179"/>
        <v>#VALUE!</v>
      </c>
      <c r="AD266" s="1862" t="e">
        <f t="shared" si="179"/>
        <v>#VALUE!</v>
      </c>
      <c r="AE266" s="1862" t="e">
        <f t="shared" si="179"/>
        <v>#VALUE!</v>
      </c>
      <c r="AF266" s="1862" t="e">
        <f t="shared" si="179"/>
        <v>#VALUE!</v>
      </c>
      <c r="AG266" s="1862" t="e">
        <f t="shared" si="179"/>
        <v>#VALUE!</v>
      </c>
      <c r="AH266" s="1862" t="e">
        <f t="shared" si="179"/>
        <v>#VALUE!</v>
      </c>
      <c r="AI266" s="1862" t="e">
        <f t="shared" si="179"/>
        <v>#VALUE!</v>
      </c>
      <c r="AJ266" s="1862" t="e">
        <f t="shared" si="179"/>
        <v>#VALUE!</v>
      </c>
      <c r="AK266" s="4204"/>
      <c r="AL266" s="4207"/>
      <c r="AM266" s="4210"/>
      <c r="AN266" s="4157"/>
      <c r="AO266" s="4155"/>
      <c r="AQ266" s="4181"/>
      <c r="AR266" s="4181"/>
    </row>
    <row r="267" spans="2:44" s="1866" customFormat="1">
      <c r="B267" s="4200"/>
      <c r="C267" s="4099"/>
      <c r="D267" s="4201"/>
      <c r="E267" s="1889" t="s">
        <v>1184</v>
      </c>
      <c r="F267" s="1865" t="str">
        <f>IFERROR(TEXT(WEEKDAY(+F266),"aaa"),"")</f>
        <v/>
      </c>
      <c r="G267" s="1865" t="str">
        <f t="shared" ref="G267:AJ267" si="180">IFERROR(TEXT(WEEKDAY(+G266),"aaa"),"")</f>
        <v/>
      </c>
      <c r="H267" s="1865" t="str">
        <f t="shared" si="180"/>
        <v/>
      </c>
      <c r="I267" s="1865" t="str">
        <f t="shared" si="180"/>
        <v/>
      </c>
      <c r="J267" s="1865" t="str">
        <f t="shared" si="180"/>
        <v/>
      </c>
      <c r="K267" s="1865" t="str">
        <f t="shared" si="180"/>
        <v/>
      </c>
      <c r="L267" s="1865" t="str">
        <f t="shared" si="180"/>
        <v/>
      </c>
      <c r="M267" s="1865" t="str">
        <f t="shared" si="180"/>
        <v/>
      </c>
      <c r="N267" s="1865" t="str">
        <f t="shared" si="180"/>
        <v/>
      </c>
      <c r="O267" s="1865" t="str">
        <f t="shared" si="180"/>
        <v/>
      </c>
      <c r="P267" s="1865" t="str">
        <f t="shared" si="180"/>
        <v/>
      </c>
      <c r="Q267" s="1865" t="str">
        <f t="shared" si="180"/>
        <v/>
      </c>
      <c r="R267" s="1865" t="str">
        <f t="shared" si="180"/>
        <v/>
      </c>
      <c r="S267" s="1865" t="str">
        <f t="shared" si="180"/>
        <v/>
      </c>
      <c r="T267" s="1865" t="str">
        <f t="shared" si="180"/>
        <v/>
      </c>
      <c r="U267" s="1865" t="str">
        <f t="shared" si="180"/>
        <v/>
      </c>
      <c r="V267" s="1865" t="str">
        <f t="shared" si="180"/>
        <v/>
      </c>
      <c r="W267" s="1865" t="str">
        <f t="shared" si="180"/>
        <v/>
      </c>
      <c r="X267" s="1865" t="str">
        <f t="shared" si="180"/>
        <v/>
      </c>
      <c r="Y267" s="1865" t="str">
        <f t="shared" si="180"/>
        <v/>
      </c>
      <c r="Z267" s="1865" t="str">
        <f t="shared" si="180"/>
        <v/>
      </c>
      <c r="AA267" s="1865" t="str">
        <f t="shared" si="180"/>
        <v/>
      </c>
      <c r="AB267" s="1865" t="str">
        <f t="shared" si="180"/>
        <v/>
      </c>
      <c r="AC267" s="1865" t="str">
        <f t="shared" si="180"/>
        <v/>
      </c>
      <c r="AD267" s="1865" t="str">
        <f t="shared" si="180"/>
        <v/>
      </c>
      <c r="AE267" s="1865" t="str">
        <f t="shared" si="180"/>
        <v/>
      </c>
      <c r="AF267" s="1865" t="str">
        <f t="shared" si="180"/>
        <v/>
      </c>
      <c r="AG267" s="1865" t="str">
        <f t="shared" si="180"/>
        <v/>
      </c>
      <c r="AH267" s="1865" t="str">
        <f t="shared" si="180"/>
        <v/>
      </c>
      <c r="AI267" s="1865" t="str">
        <f t="shared" si="180"/>
        <v/>
      </c>
      <c r="AJ267" s="1865" t="str">
        <f t="shared" si="180"/>
        <v/>
      </c>
      <c r="AK267" s="4204"/>
      <c r="AL267" s="4207"/>
      <c r="AM267" s="4210"/>
      <c r="AN267" s="4157"/>
      <c r="AO267" s="4155"/>
      <c r="AP267" s="1838"/>
      <c r="AQ267" s="4181"/>
      <c r="AR267" s="4181"/>
    </row>
    <row r="268" spans="2:44" s="1866" customFormat="1" ht="21" customHeight="1">
      <c r="B268" s="1994" t="s">
        <v>2502</v>
      </c>
      <c r="C268" s="1995" t="s">
        <v>2471</v>
      </c>
      <c r="D268" s="1939" t="s">
        <v>2472</v>
      </c>
      <c r="E268" s="1940" t="s">
        <v>2458</v>
      </c>
      <c r="F268" s="1941" t="s">
        <v>2503</v>
      </c>
      <c r="G268" s="1942" t="s">
        <v>2503</v>
      </c>
      <c r="H268" s="1942" t="s">
        <v>2503</v>
      </c>
      <c r="I268" s="1942" t="s">
        <v>2503</v>
      </c>
      <c r="J268" s="1942" t="s">
        <v>2503</v>
      </c>
      <c r="K268" s="1942" t="s">
        <v>2503</v>
      </c>
      <c r="L268" s="1942" t="s">
        <v>2503</v>
      </c>
      <c r="M268" s="1942" t="s">
        <v>2503</v>
      </c>
      <c r="N268" s="1942" t="s">
        <v>2503</v>
      </c>
      <c r="O268" s="1942" t="s">
        <v>2503</v>
      </c>
      <c r="P268" s="1942" t="s">
        <v>2503</v>
      </c>
      <c r="Q268" s="1942" t="s">
        <v>2503</v>
      </c>
      <c r="R268" s="1942" t="s">
        <v>2503</v>
      </c>
      <c r="S268" s="1942" t="s">
        <v>2503</v>
      </c>
      <c r="T268" s="1942" t="s">
        <v>2503</v>
      </c>
      <c r="U268" s="1942" t="s">
        <v>2503</v>
      </c>
      <c r="V268" s="1942" t="s">
        <v>2503</v>
      </c>
      <c r="W268" s="1942" t="s">
        <v>2503</v>
      </c>
      <c r="X268" s="1942" t="s">
        <v>2503</v>
      </c>
      <c r="Y268" s="1942" t="s">
        <v>2503</v>
      </c>
      <c r="Z268" s="1942" t="s">
        <v>2503</v>
      </c>
      <c r="AA268" s="1942" t="s">
        <v>2503</v>
      </c>
      <c r="AB268" s="1942" t="s">
        <v>2503</v>
      </c>
      <c r="AC268" s="1942" t="s">
        <v>2503</v>
      </c>
      <c r="AD268" s="1942" t="s">
        <v>2503</v>
      </c>
      <c r="AE268" s="1942" t="s">
        <v>2503</v>
      </c>
      <c r="AF268" s="1942" t="s">
        <v>2503</v>
      </c>
      <c r="AG268" s="1942" t="s">
        <v>2503</v>
      </c>
      <c r="AH268" s="1942" t="s">
        <v>2503</v>
      </c>
      <c r="AI268" s="1942" t="s">
        <v>2503</v>
      </c>
      <c r="AJ268" s="2015" t="s">
        <v>2503</v>
      </c>
      <c r="AK268" s="4205"/>
      <c r="AL268" s="4208"/>
      <c r="AM268" s="4211"/>
      <c r="AN268" s="1944" t="s">
        <v>2484</v>
      </c>
      <c r="AO268" s="1943" t="s">
        <v>2485</v>
      </c>
      <c r="AP268" s="1838"/>
      <c r="AQ268" s="4182"/>
      <c r="AR268" s="4182"/>
    </row>
    <row r="269" spans="2:44" s="1866" customFormat="1" ht="13.5" customHeight="1">
      <c r="B269" s="4185" t="s">
        <v>2486</v>
      </c>
      <c r="C269" s="4188" t="s">
        <v>2487</v>
      </c>
      <c r="D269" s="1945" t="s">
        <v>2488</v>
      </c>
      <c r="E269" s="1946"/>
      <c r="F269" s="2016"/>
      <c r="G269" s="2003"/>
      <c r="H269" s="2003"/>
      <c r="I269" s="2003"/>
      <c r="J269" s="2003"/>
      <c r="K269" s="2003"/>
      <c r="L269" s="2003"/>
      <c r="M269" s="2003"/>
      <c r="N269" s="2003"/>
      <c r="O269" s="2003"/>
      <c r="P269" s="2003"/>
      <c r="Q269" s="2003"/>
      <c r="R269" s="2003"/>
      <c r="S269" s="2003"/>
      <c r="T269" s="2003"/>
      <c r="U269" s="2003"/>
      <c r="V269" s="2003"/>
      <c r="W269" s="2003"/>
      <c r="X269" s="2003"/>
      <c r="Y269" s="2003"/>
      <c r="Z269" s="2003"/>
      <c r="AA269" s="2003"/>
      <c r="AB269" s="2003"/>
      <c r="AC269" s="2003"/>
      <c r="AD269" s="2003"/>
      <c r="AE269" s="2003"/>
      <c r="AF269" s="2003"/>
      <c r="AG269" s="2003"/>
      <c r="AH269" s="2003"/>
      <c r="AI269" s="2003"/>
      <c r="AJ269" s="2017"/>
      <c r="AK269" s="1950">
        <f>IF(D269="","",COUNT($F$266:$AJ$266)-AL269)</f>
        <v>0</v>
      </c>
      <c r="AL269" s="1951">
        <f>IF(D269="","",AQ269+AR269)</f>
        <v>0</v>
      </c>
      <c r="AM269" s="1951">
        <f>IF(D269="","",COUNTIF(F269:AJ269,"休"))</f>
        <v>0</v>
      </c>
      <c r="AN269" s="1952" t="str">
        <f>IF(D269="","",IFERROR(ROUND(AM269/AK269,3),""))</f>
        <v/>
      </c>
      <c r="AO269" s="4191" t="e">
        <f>ROUND(AVERAGE(AN269:AN284),3)</f>
        <v>#DIV/0!</v>
      </c>
      <c r="AP269" s="1838"/>
      <c r="AQ269" s="1953">
        <f>+COUNTIF(F269:AJ269,"－")</f>
        <v>0</v>
      </c>
      <c r="AR269" s="1953">
        <f>+COUNTIF(F269:AJ269,"外")</f>
        <v>0</v>
      </c>
    </row>
    <row r="270" spans="2:44" s="1866" customFormat="1" ht="13.5" customHeight="1">
      <c r="B270" s="4186"/>
      <c r="C270" s="4189"/>
      <c r="D270" s="1954" t="s">
        <v>2489</v>
      </c>
      <c r="E270" s="1946"/>
      <c r="F270" s="1955"/>
      <c r="G270" s="1956"/>
      <c r="H270" s="1956"/>
      <c r="I270" s="1956"/>
      <c r="J270" s="1956"/>
      <c r="K270" s="1956"/>
      <c r="L270" s="1956"/>
      <c r="M270" s="1956"/>
      <c r="N270" s="1956"/>
      <c r="O270" s="1956"/>
      <c r="P270" s="1956"/>
      <c r="Q270" s="1956"/>
      <c r="R270" s="1956"/>
      <c r="S270" s="1956"/>
      <c r="T270" s="1956"/>
      <c r="U270" s="1956"/>
      <c r="V270" s="1956"/>
      <c r="W270" s="1956"/>
      <c r="X270" s="1956"/>
      <c r="Y270" s="1956"/>
      <c r="Z270" s="1956"/>
      <c r="AA270" s="1956"/>
      <c r="AB270" s="1956"/>
      <c r="AC270" s="1956"/>
      <c r="AD270" s="1956"/>
      <c r="AE270" s="1956"/>
      <c r="AF270" s="1956"/>
      <c r="AG270" s="1956"/>
      <c r="AH270" s="1956"/>
      <c r="AI270" s="1956"/>
      <c r="AJ270" s="2000"/>
      <c r="AK270" s="1950">
        <f t="shared" ref="AK270:AK274" si="181">IF(D270="","",COUNT($F$266:$AJ$266)-AL270)</f>
        <v>0</v>
      </c>
      <c r="AL270" s="1951">
        <f t="shared" ref="AL270:AL274" si="182">IF(D270="","",AQ270+AR270)</f>
        <v>0</v>
      </c>
      <c r="AM270" s="1951">
        <f t="shared" ref="AM270:AM274" si="183">IF(D270="","",COUNTIF(F270:AJ270,"休"))</f>
        <v>0</v>
      </c>
      <c r="AN270" s="1952" t="str">
        <f t="shared" ref="AN270:AN274" si="184">IF(D270="","",IFERROR(ROUND(AM270/AK270,3),""))</f>
        <v/>
      </c>
      <c r="AO270" s="4192"/>
      <c r="AP270" s="1838"/>
      <c r="AQ270" s="1953">
        <f>+COUNTIF(F270:AJ270,"－")</f>
        <v>0</v>
      </c>
      <c r="AR270" s="1953">
        <f>+COUNTIF(F270:AJ270,"外")</f>
        <v>0</v>
      </c>
    </row>
    <row r="271" spans="2:44" s="1866" customFormat="1">
      <c r="B271" s="4186"/>
      <c r="C271" s="4189"/>
      <c r="D271" s="1960" t="s">
        <v>2490</v>
      </c>
      <c r="E271" s="1946"/>
      <c r="F271" s="1955"/>
      <c r="G271" s="1956"/>
      <c r="H271" s="1956"/>
      <c r="I271" s="1956"/>
      <c r="J271" s="1956"/>
      <c r="K271" s="1956"/>
      <c r="L271" s="1956"/>
      <c r="M271" s="1956"/>
      <c r="N271" s="1956"/>
      <c r="O271" s="1956"/>
      <c r="P271" s="1956"/>
      <c r="Q271" s="1956"/>
      <c r="R271" s="1956"/>
      <c r="S271" s="1956"/>
      <c r="T271" s="1956"/>
      <c r="U271" s="1956"/>
      <c r="V271" s="1956"/>
      <c r="W271" s="1956"/>
      <c r="X271" s="1956"/>
      <c r="Y271" s="1956"/>
      <c r="Z271" s="1956"/>
      <c r="AA271" s="1956"/>
      <c r="AB271" s="1956"/>
      <c r="AC271" s="1956"/>
      <c r="AD271" s="1956"/>
      <c r="AE271" s="1956"/>
      <c r="AF271" s="1956"/>
      <c r="AG271" s="1956"/>
      <c r="AH271" s="1956"/>
      <c r="AI271" s="1956"/>
      <c r="AJ271" s="2000"/>
      <c r="AK271" s="1950">
        <f t="shared" si="181"/>
        <v>0</v>
      </c>
      <c r="AL271" s="1951">
        <f t="shared" si="182"/>
        <v>0</v>
      </c>
      <c r="AM271" s="1951">
        <f t="shared" si="183"/>
        <v>0</v>
      </c>
      <c r="AN271" s="1952" t="str">
        <f t="shared" si="184"/>
        <v/>
      </c>
      <c r="AO271" s="4192"/>
      <c r="AP271" s="1838"/>
      <c r="AQ271" s="1953">
        <f>+COUNTIF(F271:AJ271,"－")</f>
        <v>0</v>
      </c>
      <c r="AR271" s="1953">
        <f t="shared" ref="AR271:AR274" si="185">+COUNTIF(F271:AJ271,"外")</f>
        <v>0</v>
      </c>
    </row>
    <row r="272" spans="2:44" s="1866" customFormat="1">
      <c r="B272" s="4186"/>
      <c r="C272" s="4189"/>
      <c r="D272" s="1960" t="s">
        <v>2491</v>
      </c>
      <c r="E272" s="1961"/>
      <c r="F272" s="1955"/>
      <c r="G272" s="1956"/>
      <c r="H272" s="1956"/>
      <c r="I272" s="1956"/>
      <c r="J272" s="1956"/>
      <c r="K272" s="1956"/>
      <c r="L272" s="1956"/>
      <c r="M272" s="1956"/>
      <c r="N272" s="1956"/>
      <c r="O272" s="1956"/>
      <c r="P272" s="1956"/>
      <c r="Q272" s="1956"/>
      <c r="R272" s="1956"/>
      <c r="S272" s="1956"/>
      <c r="T272" s="1956"/>
      <c r="U272" s="1956"/>
      <c r="V272" s="1956"/>
      <c r="W272" s="1956"/>
      <c r="X272" s="1956"/>
      <c r="Y272" s="1956"/>
      <c r="Z272" s="1956"/>
      <c r="AA272" s="1956"/>
      <c r="AB272" s="1956"/>
      <c r="AC272" s="1956"/>
      <c r="AD272" s="1956"/>
      <c r="AE272" s="1956"/>
      <c r="AF272" s="1956"/>
      <c r="AG272" s="1956"/>
      <c r="AH272" s="1956"/>
      <c r="AI272" s="1956"/>
      <c r="AJ272" s="2000"/>
      <c r="AK272" s="1950">
        <f t="shared" si="181"/>
        <v>0</v>
      </c>
      <c r="AL272" s="1951">
        <f t="shared" si="182"/>
        <v>0</v>
      </c>
      <c r="AM272" s="1951">
        <f t="shared" si="183"/>
        <v>0</v>
      </c>
      <c r="AN272" s="1952" t="str">
        <f t="shared" si="184"/>
        <v/>
      </c>
      <c r="AO272" s="4192"/>
      <c r="AP272" s="1838"/>
      <c r="AQ272" s="1953">
        <f>+COUNTIF(F272:AJ272,"－")</f>
        <v>0</v>
      </c>
      <c r="AR272" s="1953">
        <f t="shared" si="185"/>
        <v>0</v>
      </c>
    </row>
    <row r="273" spans="2:44" s="1866" customFormat="1">
      <c r="B273" s="4186"/>
      <c r="C273" s="4189"/>
      <c r="D273" s="1960" t="s">
        <v>2492</v>
      </c>
      <c r="E273" s="1946"/>
      <c r="F273" s="1955"/>
      <c r="G273" s="1956"/>
      <c r="H273" s="1956"/>
      <c r="I273" s="1956"/>
      <c r="J273" s="1956"/>
      <c r="K273" s="1956"/>
      <c r="L273" s="1956"/>
      <c r="M273" s="1956"/>
      <c r="N273" s="1956"/>
      <c r="O273" s="1956"/>
      <c r="P273" s="1956"/>
      <c r="Q273" s="1956"/>
      <c r="R273" s="1956"/>
      <c r="S273" s="1956"/>
      <c r="T273" s="1956"/>
      <c r="U273" s="1956"/>
      <c r="V273" s="1956"/>
      <c r="W273" s="1956"/>
      <c r="X273" s="1956"/>
      <c r="Y273" s="1956"/>
      <c r="Z273" s="1956"/>
      <c r="AA273" s="1956"/>
      <c r="AB273" s="1956"/>
      <c r="AC273" s="1956"/>
      <c r="AD273" s="1956"/>
      <c r="AE273" s="1956"/>
      <c r="AF273" s="1956"/>
      <c r="AG273" s="1956"/>
      <c r="AH273" s="1956"/>
      <c r="AI273" s="1956"/>
      <c r="AJ273" s="2000"/>
      <c r="AK273" s="1950">
        <f t="shared" si="181"/>
        <v>0</v>
      </c>
      <c r="AL273" s="1951">
        <f t="shared" si="182"/>
        <v>0</v>
      </c>
      <c r="AM273" s="1951">
        <f t="shared" si="183"/>
        <v>0</v>
      </c>
      <c r="AN273" s="1952" t="str">
        <f t="shared" si="184"/>
        <v/>
      </c>
      <c r="AO273" s="4192"/>
      <c r="AP273" s="1838"/>
      <c r="AQ273" s="1953">
        <f t="shared" ref="AQ273:AQ274" si="186">+COUNTIF(F273:AJ273,"－")</f>
        <v>0</v>
      </c>
      <c r="AR273" s="1953">
        <f t="shared" si="185"/>
        <v>0</v>
      </c>
    </row>
    <row r="274" spans="2:44" s="1866" customFormat="1">
      <c r="B274" s="4187"/>
      <c r="C274" s="4190"/>
      <c r="D274" s="1962">
        <f>E$29</f>
        <v>0</v>
      </c>
      <c r="E274" s="1963"/>
      <c r="F274" s="2018"/>
      <c r="G274" s="2008"/>
      <c r="H274" s="2008"/>
      <c r="I274" s="2008"/>
      <c r="J274" s="2008"/>
      <c r="K274" s="2008"/>
      <c r="L274" s="2008"/>
      <c r="M274" s="2008"/>
      <c r="N274" s="2008"/>
      <c r="O274" s="2008"/>
      <c r="P274" s="2008"/>
      <c r="Q274" s="2008"/>
      <c r="R274" s="2008"/>
      <c r="S274" s="2008"/>
      <c r="T274" s="2008"/>
      <c r="U274" s="2008"/>
      <c r="V274" s="2008"/>
      <c r="W274" s="2008"/>
      <c r="X274" s="2008"/>
      <c r="Y274" s="2008"/>
      <c r="Z274" s="2008"/>
      <c r="AA274" s="2008"/>
      <c r="AB274" s="2008"/>
      <c r="AC274" s="2008"/>
      <c r="AD274" s="2008"/>
      <c r="AE274" s="2008"/>
      <c r="AF274" s="2008"/>
      <c r="AG274" s="2008"/>
      <c r="AH274" s="2008"/>
      <c r="AI274" s="2008"/>
      <c r="AJ274" s="2019"/>
      <c r="AK274" s="1950">
        <f t="shared" si="181"/>
        <v>0</v>
      </c>
      <c r="AL274" s="1951">
        <f t="shared" si="182"/>
        <v>0</v>
      </c>
      <c r="AM274" s="1968">
        <f t="shared" si="183"/>
        <v>0</v>
      </c>
      <c r="AN274" s="1952" t="str">
        <f t="shared" si="184"/>
        <v/>
      </c>
      <c r="AO274" s="4192"/>
      <c r="AP274" s="1838"/>
      <c r="AQ274" s="1953">
        <f t="shared" si="186"/>
        <v>0</v>
      </c>
      <c r="AR274" s="1953">
        <f t="shared" si="185"/>
        <v>0</v>
      </c>
    </row>
    <row r="275" spans="2:44" s="1866" customFormat="1" ht="14.4">
      <c r="B275" s="4185" t="s">
        <v>2493</v>
      </c>
      <c r="C275" s="4188" t="s">
        <v>2494</v>
      </c>
      <c r="D275" s="1939" t="s">
        <v>2472</v>
      </c>
      <c r="E275" s="1969" t="s">
        <v>2458</v>
      </c>
      <c r="F275" s="1941" t="s">
        <v>2504</v>
      </c>
      <c r="G275" s="1942" t="s">
        <v>2504</v>
      </c>
      <c r="H275" s="1942" t="s">
        <v>2504</v>
      </c>
      <c r="I275" s="1942" t="s">
        <v>2504</v>
      </c>
      <c r="J275" s="1942" t="s">
        <v>2504</v>
      </c>
      <c r="K275" s="1942" t="s">
        <v>2504</v>
      </c>
      <c r="L275" s="1942" t="s">
        <v>2504</v>
      </c>
      <c r="M275" s="1942" t="s">
        <v>2504</v>
      </c>
      <c r="N275" s="1942" t="s">
        <v>2504</v>
      </c>
      <c r="O275" s="1942" t="s">
        <v>2504</v>
      </c>
      <c r="P275" s="1942" t="s">
        <v>2504</v>
      </c>
      <c r="Q275" s="1942" t="s">
        <v>2504</v>
      </c>
      <c r="R275" s="1942" t="s">
        <v>2504</v>
      </c>
      <c r="S275" s="1942" t="s">
        <v>2504</v>
      </c>
      <c r="T275" s="1942" t="s">
        <v>2504</v>
      </c>
      <c r="U275" s="1942" t="s">
        <v>2504</v>
      </c>
      <c r="V275" s="1942" t="s">
        <v>2504</v>
      </c>
      <c r="W275" s="1942" t="s">
        <v>2504</v>
      </c>
      <c r="X275" s="1942" t="s">
        <v>2504</v>
      </c>
      <c r="Y275" s="1942" t="s">
        <v>2504</v>
      </c>
      <c r="Z275" s="1942" t="s">
        <v>2504</v>
      </c>
      <c r="AA275" s="1942" t="s">
        <v>2504</v>
      </c>
      <c r="AB275" s="1942" t="s">
        <v>2504</v>
      </c>
      <c r="AC275" s="1942" t="s">
        <v>2504</v>
      </c>
      <c r="AD275" s="1942" t="s">
        <v>2504</v>
      </c>
      <c r="AE275" s="1942" t="s">
        <v>2504</v>
      </c>
      <c r="AF275" s="1942" t="s">
        <v>2504</v>
      </c>
      <c r="AG275" s="1942" t="s">
        <v>2504</v>
      </c>
      <c r="AH275" s="1942" t="s">
        <v>2504</v>
      </c>
      <c r="AI275" s="1942" t="s">
        <v>2504</v>
      </c>
      <c r="AJ275" s="2015" t="s">
        <v>2504</v>
      </c>
      <c r="AK275" s="1971"/>
      <c r="AL275" s="1953"/>
      <c r="AM275" s="1972"/>
      <c r="AN275" s="1973"/>
      <c r="AO275" s="4192"/>
      <c r="AP275" s="1838"/>
      <c r="AQ275" s="1893"/>
      <c r="AR275" s="1893"/>
    </row>
    <row r="276" spans="2:44" s="1866" customFormat="1">
      <c r="B276" s="4186"/>
      <c r="C276" s="4189"/>
      <c r="D276" s="1974" t="s">
        <v>2488</v>
      </c>
      <c r="E276" s="1946"/>
      <c r="F276" s="2007"/>
      <c r="G276" s="1966"/>
      <c r="H276" s="1966"/>
      <c r="I276" s="1966"/>
      <c r="J276" s="1966"/>
      <c r="K276" s="1966"/>
      <c r="L276" s="1966"/>
      <c r="M276" s="1966"/>
      <c r="N276" s="1966"/>
      <c r="O276" s="1966"/>
      <c r="P276" s="1966"/>
      <c r="Q276" s="1966"/>
      <c r="R276" s="1966"/>
      <c r="S276" s="1966"/>
      <c r="T276" s="1966"/>
      <c r="U276" s="1966"/>
      <c r="V276" s="1966"/>
      <c r="W276" s="1966"/>
      <c r="X276" s="1966"/>
      <c r="Y276" s="1966"/>
      <c r="Z276" s="1966"/>
      <c r="AA276" s="1966"/>
      <c r="AB276" s="1966"/>
      <c r="AC276" s="1966"/>
      <c r="AD276" s="1966"/>
      <c r="AE276" s="1966"/>
      <c r="AF276" s="1966"/>
      <c r="AG276" s="1966"/>
      <c r="AH276" s="1966"/>
      <c r="AI276" s="1966"/>
      <c r="AJ276" s="2020"/>
      <c r="AK276" s="1950">
        <f>IF(D276="","",COUNT($F$266:$AJ$266)-AL276)</f>
        <v>0</v>
      </c>
      <c r="AL276" s="1951">
        <f>IF(D276="","",AQ276+AR276)</f>
        <v>0</v>
      </c>
      <c r="AM276" s="1951">
        <f>IF(D276="","",COUNTIF(F276:AJ276,"休"))</f>
        <v>0</v>
      </c>
      <c r="AN276" s="1952" t="str">
        <f>IF(D276="","",IFERROR(ROUND(AM276/AK276,3),""))</f>
        <v/>
      </c>
      <c r="AO276" s="4192"/>
      <c r="AP276" s="1838"/>
      <c r="AQ276" s="1953">
        <f>+COUNTIF(F276:AJ276,"－")</f>
        <v>0</v>
      </c>
      <c r="AR276" s="1953">
        <f>+COUNTIF(F276:AJ276,"外")</f>
        <v>0</v>
      </c>
    </row>
    <row r="277" spans="2:44" s="1866" customFormat="1">
      <c r="B277" s="4186"/>
      <c r="C277" s="4189"/>
      <c r="D277" s="1954" t="s">
        <v>2489</v>
      </c>
      <c r="E277" s="1975"/>
      <c r="F277" s="1955"/>
      <c r="G277" s="1956"/>
      <c r="H277" s="1956"/>
      <c r="I277" s="1956"/>
      <c r="J277" s="1956"/>
      <c r="K277" s="1956"/>
      <c r="L277" s="1956"/>
      <c r="M277" s="1956"/>
      <c r="N277" s="1956"/>
      <c r="O277" s="1956"/>
      <c r="P277" s="1956"/>
      <c r="Q277" s="1956"/>
      <c r="R277" s="1956"/>
      <c r="S277" s="1956"/>
      <c r="T277" s="1956"/>
      <c r="U277" s="1956"/>
      <c r="V277" s="1956"/>
      <c r="W277" s="1956"/>
      <c r="X277" s="1956"/>
      <c r="Y277" s="1956"/>
      <c r="Z277" s="1956"/>
      <c r="AA277" s="1956"/>
      <c r="AB277" s="1956"/>
      <c r="AC277" s="1956"/>
      <c r="AD277" s="1956"/>
      <c r="AE277" s="1956"/>
      <c r="AF277" s="1956"/>
      <c r="AG277" s="1956"/>
      <c r="AH277" s="1956"/>
      <c r="AI277" s="1956"/>
      <c r="AJ277" s="2000"/>
      <c r="AK277" s="1950">
        <f t="shared" ref="AK277:AK279" si="187">IF(D277="","",COUNT($F$266:$AJ$266)-AL277)</f>
        <v>0</v>
      </c>
      <c r="AL277" s="1951">
        <f t="shared" ref="AL277:AL279" si="188">IF(D277="","",AQ277+AR277)</f>
        <v>0</v>
      </c>
      <c r="AM277" s="1951">
        <f t="shared" ref="AM277:AM279" si="189">IF(D277="","",COUNTIF(F277:AJ277,"休"))</f>
        <v>0</v>
      </c>
      <c r="AN277" s="1952" t="str">
        <f t="shared" ref="AN277:AN279" si="190">IF(D277="","",IFERROR(ROUND(AM277/AK277,3),""))</f>
        <v/>
      </c>
      <c r="AO277" s="4192"/>
      <c r="AP277" s="1838"/>
      <c r="AQ277" s="1953">
        <f>+COUNTIF(F277:AJ277,"－")</f>
        <v>0</v>
      </c>
      <c r="AR277" s="1953">
        <f>+COUNTIF(F277:AJ277,"外")</f>
        <v>0</v>
      </c>
    </row>
    <row r="278" spans="2:44" s="1866" customFormat="1">
      <c r="B278" s="4186"/>
      <c r="C278" s="4189"/>
      <c r="D278" s="1838"/>
      <c r="E278" s="1975"/>
      <c r="F278" s="1955"/>
      <c r="G278" s="1956"/>
      <c r="H278" s="1956"/>
      <c r="I278" s="1956"/>
      <c r="J278" s="1956"/>
      <c r="K278" s="1956"/>
      <c r="L278" s="1956"/>
      <c r="M278" s="1956"/>
      <c r="N278" s="1956"/>
      <c r="O278" s="1956"/>
      <c r="P278" s="1956"/>
      <c r="Q278" s="1956"/>
      <c r="R278" s="1956"/>
      <c r="S278" s="1956"/>
      <c r="T278" s="1956"/>
      <c r="U278" s="1956"/>
      <c r="V278" s="1956"/>
      <c r="W278" s="1956"/>
      <c r="X278" s="1956"/>
      <c r="Y278" s="1956"/>
      <c r="Z278" s="1956"/>
      <c r="AA278" s="1956"/>
      <c r="AB278" s="1956"/>
      <c r="AC278" s="1956"/>
      <c r="AD278" s="1956"/>
      <c r="AE278" s="1956"/>
      <c r="AF278" s="1956"/>
      <c r="AG278" s="1956"/>
      <c r="AH278" s="1956"/>
      <c r="AI278" s="1956"/>
      <c r="AJ278" s="2000"/>
      <c r="AK278" s="1950" t="str">
        <f t="shared" si="187"/>
        <v/>
      </c>
      <c r="AL278" s="1951" t="str">
        <f t="shared" si="188"/>
        <v/>
      </c>
      <c r="AM278" s="1951" t="str">
        <f t="shared" si="189"/>
        <v/>
      </c>
      <c r="AN278" s="1952" t="str">
        <f t="shared" si="190"/>
        <v/>
      </c>
      <c r="AO278" s="4192"/>
      <c r="AP278" s="1838"/>
      <c r="AQ278" s="1953">
        <f>+COUNTIF(F278:AJ278,"－")</f>
        <v>0</v>
      </c>
      <c r="AR278" s="1953">
        <f>+COUNTIF(F278:AJ278,"外")</f>
        <v>0</v>
      </c>
    </row>
    <row r="279" spans="2:44" s="1866" customFormat="1">
      <c r="B279" s="4186"/>
      <c r="C279" s="4190"/>
      <c r="D279" s="1976"/>
      <c r="E279" s="1977"/>
      <c r="F279" s="2018"/>
      <c r="G279" s="2008"/>
      <c r="H279" s="2008"/>
      <c r="I279" s="2008"/>
      <c r="J279" s="2008"/>
      <c r="K279" s="2008"/>
      <c r="L279" s="2008"/>
      <c r="M279" s="2008"/>
      <c r="N279" s="2008"/>
      <c r="O279" s="2008"/>
      <c r="P279" s="2008"/>
      <c r="Q279" s="2008"/>
      <c r="R279" s="2008"/>
      <c r="S279" s="2008"/>
      <c r="T279" s="2008"/>
      <c r="U279" s="2008"/>
      <c r="V279" s="2008"/>
      <c r="W279" s="2008"/>
      <c r="X279" s="2008"/>
      <c r="Y279" s="2008"/>
      <c r="Z279" s="2008"/>
      <c r="AA279" s="2008"/>
      <c r="AB279" s="2008"/>
      <c r="AC279" s="2008"/>
      <c r="AD279" s="2008"/>
      <c r="AE279" s="2008"/>
      <c r="AF279" s="2008"/>
      <c r="AG279" s="2008"/>
      <c r="AH279" s="2008"/>
      <c r="AI279" s="2008"/>
      <c r="AJ279" s="2019"/>
      <c r="AK279" s="1950" t="str">
        <f t="shared" si="187"/>
        <v/>
      </c>
      <c r="AL279" s="1951" t="str">
        <f t="shared" si="188"/>
        <v/>
      </c>
      <c r="AM279" s="1951" t="str">
        <f t="shared" si="189"/>
        <v/>
      </c>
      <c r="AN279" s="1952" t="str">
        <f t="shared" si="190"/>
        <v/>
      </c>
      <c r="AO279" s="4192"/>
      <c r="AP279" s="1838"/>
      <c r="AQ279" s="1953">
        <f>+COUNTIF(F279:AJ279,"－")</f>
        <v>0</v>
      </c>
      <c r="AR279" s="1953">
        <f>+COUNTIF(F279:AJ279,"外")</f>
        <v>0</v>
      </c>
    </row>
    <row r="280" spans="2:44" s="1866" customFormat="1" ht="14.4">
      <c r="B280" s="4186"/>
      <c r="C280" s="4188" t="s">
        <v>2495</v>
      </c>
      <c r="D280" s="1939" t="s">
        <v>2472</v>
      </c>
      <c r="E280" s="1979" t="s">
        <v>2458</v>
      </c>
      <c r="F280" s="1941" t="s">
        <v>2503</v>
      </c>
      <c r="G280" s="1942" t="s">
        <v>2503</v>
      </c>
      <c r="H280" s="1942" t="s">
        <v>2503</v>
      </c>
      <c r="I280" s="1942" t="s">
        <v>2503</v>
      </c>
      <c r="J280" s="1942" t="s">
        <v>2503</v>
      </c>
      <c r="K280" s="1942" t="s">
        <v>2503</v>
      </c>
      <c r="L280" s="1942" t="s">
        <v>2503</v>
      </c>
      <c r="M280" s="1942" t="s">
        <v>2503</v>
      </c>
      <c r="N280" s="1942" t="s">
        <v>2503</v>
      </c>
      <c r="O280" s="1942" t="s">
        <v>2503</v>
      </c>
      <c r="P280" s="1942" t="s">
        <v>2503</v>
      </c>
      <c r="Q280" s="1942" t="s">
        <v>2503</v>
      </c>
      <c r="R280" s="1942" t="s">
        <v>2503</v>
      </c>
      <c r="S280" s="1942" t="s">
        <v>2503</v>
      </c>
      <c r="T280" s="1942" t="s">
        <v>2503</v>
      </c>
      <c r="U280" s="1942" t="s">
        <v>2503</v>
      </c>
      <c r="V280" s="1942" t="s">
        <v>2503</v>
      </c>
      <c r="W280" s="1942" t="s">
        <v>2503</v>
      </c>
      <c r="X280" s="1942" t="s">
        <v>2503</v>
      </c>
      <c r="Y280" s="1942" t="s">
        <v>2503</v>
      </c>
      <c r="Z280" s="1942" t="s">
        <v>2503</v>
      </c>
      <c r="AA280" s="1942" t="s">
        <v>2503</v>
      </c>
      <c r="AB280" s="1942" t="s">
        <v>2503</v>
      </c>
      <c r="AC280" s="1942" t="s">
        <v>2503</v>
      </c>
      <c r="AD280" s="1942" t="s">
        <v>2503</v>
      </c>
      <c r="AE280" s="1942" t="s">
        <v>2503</v>
      </c>
      <c r="AF280" s="1942" t="s">
        <v>2503</v>
      </c>
      <c r="AG280" s="1942" t="s">
        <v>2503</v>
      </c>
      <c r="AH280" s="1942" t="s">
        <v>2503</v>
      </c>
      <c r="AI280" s="1942" t="s">
        <v>2503</v>
      </c>
      <c r="AJ280" s="2015" t="s">
        <v>2503</v>
      </c>
      <c r="AK280" s="1971"/>
      <c r="AL280" s="1953"/>
      <c r="AM280" s="1980"/>
      <c r="AN280" s="1973"/>
      <c r="AO280" s="4192"/>
      <c r="AP280" s="1838"/>
      <c r="AQ280" s="1893"/>
      <c r="AR280" s="1893"/>
    </row>
    <row r="281" spans="2:44" s="1866" customFormat="1">
      <c r="B281" s="4186"/>
      <c r="C281" s="4189"/>
      <c r="D281" s="1981" t="s">
        <v>2489</v>
      </c>
      <c r="E281" s="1946"/>
      <c r="F281" s="2007"/>
      <c r="G281" s="1966"/>
      <c r="H281" s="1966"/>
      <c r="I281" s="1966"/>
      <c r="J281" s="1966"/>
      <c r="K281" s="1966"/>
      <c r="L281" s="1966"/>
      <c r="M281" s="1966"/>
      <c r="N281" s="1966"/>
      <c r="O281" s="1966"/>
      <c r="P281" s="1966"/>
      <c r="Q281" s="1966"/>
      <c r="R281" s="1966"/>
      <c r="S281" s="1966"/>
      <c r="T281" s="1966"/>
      <c r="U281" s="1966"/>
      <c r="V281" s="1966"/>
      <c r="W281" s="1966"/>
      <c r="X281" s="1966"/>
      <c r="Y281" s="1966"/>
      <c r="Z281" s="1966"/>
      <c r="AA281" s="1966"/>
      <c r="AB281" s="1966"/>
      <c r="AC281" s="1966"/>
      <c r="AD281" s="1966"/>
      <c r="AE281" s="1966"/>
      <c r="AF281" s="1966"/>
      <c r="AG281" s="1966"/>
      <c r="AH281" s="1966"/>
      <c r="AI281" s="1966"/>
      <c r="AJ281" s="2020"/>
      <c r="AK281" s="1950">
        <f>IF(D281="","",COUNT($F$266:$AJ$266)-AL281)</f>
        <v>0</v>
      </c>
      <c r="AL281" s="1951">
        <f>IF(D281="","",AQ281+AR281)</f>
        <v>0</v>
      </c>
      <c r="AM281" s="1951">
        <f>IF(D281="","",COUNTIF(F281:AJ281,"休"))</f>
        <v>0</v>
      </c>
      <c r="AN281" s="1952" t="str">
        <f>IF(D281="","",IFERROR(ROUND(AM281/AK281,3),""))</f>
        <v/>
      </c>
      <c r="AO281" s="4192"/>
      <c r="AP281" s="1838"/>
      <c r="AQ281" s="1953">
        <f>+COUNTIF(F281:AJ281,"－")</f>
        <v>0</v>
      </c>
      <c r="AR281" s="1953">
        <f>+COUNTIF(F281:AJ281,"外")</f>
        <v>0</v>
      </c>
    </row>
    <row r="282" spans="2:44" s="1866" customFormat="1">
      <c r="B282" s="4186"/>
      <c r="C282" s="4189"/>
      <c r="D282" s="1838"/>
      <c r="E282" s="1975"/>
      <c r="F282" s="1955"/>
      <c r="G282" s="1956"/>
      <c r="H282" s="1956"/>
      <c r="I282" s="1956"/>
      <c r="J282" s="1956"/>
      <c r="K282" s="1956"/>
      <c r="L282" s="1956"/>
      <c r="M282" s="1956"/>
      <c r="N282" s="1956"/>
      <c r="O282" s="1956"/>
      <c r="P282" s="1956"/>
      <c r="Q282" s="1956"/>
      <c r="R282" s="1956"/>
      <c r="S282" s="1956"/>
      <c r="T282" s="1956"/>
      <c r="U282" s="1956"/>
      <c r="V282" s="1956"/>
      <c r="W282" s="1956"/>
      <c r="X282" s="1956"/>
      <c r="Y282" s="1956"/>
      <c r="Z282" s="1956"/>
      <c r="AA282" s="1956"/>
      <c r="AB282" s="1956"/>
      <c r="AC282" s="1956"/>
      <c r="AD282" s="1956"/>
      <c r="AE282" s="1956"/>
      <c r="AF282" s="1956"/>
      <c r="AG282" s="1956"/>
      <c r="AH282" s="1956"/>
      <c r="AI282" s="1956"/>
      <c r="AJ282" s="2000"/>
      <c r="AK282" s="1950" t="str">
        <f t="shared" ref="AK282:AK284" si="191">IF(D282="","",COUNT($F$266:$AJ$266)-AL282)</f>
        <v/>
      </c>
      <c r="AL282" s="1951" t="str">
        <f t="shared" ref="AL282:AL284" si="192">IF(D282="","",AQ282+AR282)</f>
        <v/>
      </c>
      <c r="AM282" s="1951" t="str">
        <f t="shared" ref="AM282:AM284" si="193">IF(D282="","",COUNTIF(F282:AJ282,"休"))</f>
        <v/>
      </c>
      <c r="AN282" s="1952" t="str">
        <f t="shared" ref="AN282:AN284" si="194">IF(D282="","",IFERROR(ROUND(AM282/AK282,3),""))</f>
        <v/>
      </c>
      <c r="AO282" s="4192"/>
      <c r="AP282" s="1838"/>
      <c r="AQ282" s="1953">
        <f>+COUNTIF(F282:AJ282,"－")</f>
        <v>0</v>
      </c>
      <c r="AR282" s="1953">
        <f>+COUNTIF(F282:AJ282,"外")</f>
        <v>0</v>
      </c>
    </row>
    <row r="283" spans="2:44" s="1866" customFormat="1">
      <c r="B283" s="4186"/>
      <c r="C283" s="4189"/>
      <c r="D283" s="1983"/>
      <c r="E283" s="1975"/>
      <c r="F283" s="1955"/>
      <c r="G283" s="1956"/>
      <c r="H283" s="1956"/>
      <c r="I283" s="1956"/>
      <c r="J283" s="1956"/>
      <c r="K283" s="1956"/>
      <c r="L283" s="1956"/>
      <c r="M283" s="1956"/>
      <c r="N283" s="1956"/>
      <c r="O283" s="1956"/>
      <c r="P283" s="1956"/>
      <c r="Q283" s="1956"/>
      <c r="R283" s="1956"/>
      <c r="S283" s="1956"/>
      <c r="T283" s="1956"/>
      <c r="U283" s="1956"/>
      <c r="V283" s="1956"/>
      <c r="W283" s="1956"/>
      <c r="X283" s="1956"/>
      <c r="Y283" s="1956"/>
      <c r="Z283" s="1956"/>
      <c r="AA283" s="1956"/>
      <c r="AB283" s="1956"/>
      <c r="AC283" s="1956"/>
      <c r="AD283" s="1956"/>
      <c r="AE283" s="1956"/>
      <c r="AF283" s="1956"/>
      <c r="AG283" s="1956"/>
      <c r="AH283" s="1956"/>
      <c r="AI283" s="1956"/>
      <c r="AJ283" s="2000"/>
      <c r="AK283" s="1950" t="str">
        <f t="shared" si="191"/>
        <v/>
      </c>
      <c r="AL283" s="1951" t="str">
        <f t="shared" si="192"/>
        <v/>
      </c>
      <c r="AM283" s="1951" t="str">
        <f t="shared" si="193"/>
        <v/>
      </c>
      <c r="AN283" s="1952" t="str">
        <f t="shared" si="194"/>
        <v/>
      </c>
      <c r="AO283" s="4192"/>
      <c r="AP283" s="1838"/>
      <c r="AQ283" s="1953">
        <f>+COUNTIF(F283:AJ283,"－")</f>
        <v>0</v>
      </c>
      <c r="AR283" s="1953">
        <f>+COUNTIF(F283:AJ283,"外")</f>
        <v>0</v>
      </c>
    </row>
    <row r="284" spans="2:44" s="1866" customFormat="1" ht="13.8" thickBot="1">
      <c r="B284" s="4187"/>
      <c r="C284" s="4190"/>
      <c r="D284" s="1976"/>
      <c r="E284" s="1977"/>
      <c r="F284" s="2018"/>
      <c r="G284" s="2008"/>
      <c r="H284" s="2008"/>
      <c r="I284" s="2008"/>
      <c r="J284" s="2008"/>
      <c r="K284" s="2008"/>
      <c r="L284" s="2008"/>
      <c r="M284" s="2008"/>
      <c r="N284" s="2008"/>
      <c r="O284" s="2008"/>
      <c r="P284" s="2008"/>
      <c r="Q284" s="2008"/>
      <c r="R284" s="2008"/>
      <c r="S284" s="2008"/>
      <c r="T284" s="2008"/>
      <c r="U284" s="2008"/>
      <c r="V284" s="2008"/>
      <c r="W284" s="2008"/>
      <c r="X284" s="2008"/>
      <c r="Y284" s="2008"/>
      <c r="Z284" s="2008"/>
      <c r="AA284" s="2008"/>
      <c r="AB284" s="2008"/>
      <c r="AC284" s="2008"/>
      <c r="AD284" s="2008"/>
      <c r="AE284" s="2008"/>
      <c r="AF284" s="2008"/>
      <c r="AG284" s="2008"/>
      <c r="AH284" s="2008"/>
      <c r="AI284" s="2008"/>
      <c r="AJ284" s="2019"/>
      <c r="AK284" s="1986" t="str">
        <f t="shared" si="191"/>
        <v/>
      </c>
      <c r="AL284" s="1968" t="str">
        <f t="shared" si="192"/>
        <v/>
      </c>
      <c r="AM284" s="1968" t="str">
        <f t="shared" si="193"/>
        <v/>
      </c>
      <c r="AN284" s="1952" t="str">
        <f t="shared" si="194"/>
        <v/>
      </c>
      <c r="AO284" s="4193"/>
      <c r="AP284" s="1838"/>
      <c r="AQ284" s="1953">
        <f>+COUNTIF(F284:AJ284,"－")</f>
        <v>0</v>
      </c>
      <c r="AR284" s="1953">
        <f>+COUNTIF(F284:AJ284,"外")</f>
        <v>0</v>
      </c>
    </row>
    <row r="285" spans="2:44" ht="13.8" thickBot="1">
      <c r="B285" s="1988"/>
      <c r="C285" s="1989"/>
      <c r="D285" s="1983"/>
      <c r="E285" s="1854"/>
      <c r="F285" s="1949"/>
      <c r="G285" s="1949"/>
      <c r="H285" s="1949"/>
      <c r="I285" s="1949"/>
      <c r="J285" s="1949"/>
      <c r="K285" s="1949"/>
      <c r="L285" s="1949"/>
      <c r="M285" s="1949"/>
      <c r="N285" s="1949"/>
      <c r="O285" s="1949"/>
      <c r="P285" s="1949"/>
      <c r="Q285" s="1949"/>
      <c r="R285" s="1949"/>
      <c r="S285" s="1949"/>
      <c r="T285" s="1949"/>
      <c r="U285" s="1949"/>
      <c r="V285" s="1949"/>
      <c r="W285" s="1949"/>
      <c r="X285" s="1949"/>
      <c r="Y285" s="1949"/>
      <c r="Z285" s="1949"/>
      <c r="AA285" s="1949"/>
      <c r="AB285" s="1949"/>
      <c r="AC285" s="1949"/>
      <c r="AD285" s="1949"/>
      <c r="AE285" s="1949"/>
      <c r="AF285" s="1949"/>
      <c r="AG285" s="1949"/>
      <c r="AH285" s="1949"/>
      <c r="AI285" s="1949"/>
      <c r="AJ285" s="1949"/>
      <c r="AK285" s="1990"/>
      <c r="AL285" s="1991"/>
      <c r="AN285" s="1992" t="s">
        <v>2459</v>
      </c>
      <c r="AO285" s="1993" t="e">
        <f>IF(AO269&gt;=0.285,"OK","NG")</f>
        <v>#DIV/0!</v>
      </c>
      <c r="AQ285" s="1991"/>
      <c r="AR285" s="1991"/>
    </row>
    <row r="286" spans="2:44" s="1866" customFormat="1">
      <c r="E286" s="1890"/>
      <c r="F286" s="1890"/>
      <c r="G286" s="1890"/>
      <c r="H286" s="1890"/>
      <c r="I286" s="1878"/>
      <c r="J286" s="1890"/>
      <c r="K286" s="1890"/>
      <c r="L286" s="1890"/>
      <c r="M286" s="1890"/>
      <c r="N286" s="1890"/>
      <c r="O286" s="1890"/>
      <c r="P286" s="1890"/>
      <c r="Q286" s="1890"/>
      <c r="R286" s="1890"/>
      <c r="S286" s="1890"/>
      <c r="T286" s="1890"/>
      <c r="U286" s="1890"/>
      <c r="V286" s="1890"/>
      <c r="W286" s="1890"/>
      <c r="X286" s="1890"/>
      <c r="Y286" s="1890"/>
      <c r="Z286" s="1890"/>
      <c r="AA286" s="1890"/>
      <c r="AB286" s="1890"/>
      <c r="AC286" s="1890"/>
      <c r="AD286" s="1890"/>
      <c r="AE286" s="1890"/>
      <c r="AF286" s="1890"/>
      <c r="AG286" s="1890"/>
      <c r="AH286" s="1890"/>
      <c r="AI286" s="1890"/>
      <c r="AJ286" s="1890"/>
      <c r="AL286" s="1890"/>
      <c r="AN286" s="2012"/>
    </row>
    <row r="287" spans="2:44" hidden="1">
      <c r="F287" s="1836" t="e">
        <f>YEAR(F290)</f>
        <v>#VALUE!</v>
      </c>
      <c r="G287" s="1836" t="e">
        <f>MONTH(F290)</f>
        <v>#VALUE!</v>
      </c>
    </row>
    <row r="288" spans="2:44">
      <c r="B288" s="4194"/>
      <c r="C288" s="4195"/>
      <c r="D288" s="4196"/>
      <c r="E288" s="1840" t="s">
        <v>2454</v>
      </c>
      <c r="F288" s="4126" t="e">
        <f>F290</f>
        <v>#VALUE!</v>
      </c>
      <c r="G288" s="4088"/>
      <c r="H288" s="4088"/>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88"/>
      <c r="AD288" s="4088"/>
      <c r="AE288" s="4088"/>
      <c r="AF288" s="4088"/>
      <c r="AG288" s="4088"/>
      <c r="AH288" s="4088"/>
      <c r="AI288" s="4088"/>
      <c r="AJ288" s="4088"/>
      <c r="AK288" s="4203" t="s">
        <v>2496</v>
      </c>
      <c r="AL288" s="4206" t="s">
        <v>2497</v>
      </c>
      <c r="AM288" s="4209" t="s">
        <v>2474</v>
      </c>
      <c r="AN288" s="4157" t="s">
        <v>2498</v>
      </c>
      <c r="AO288" s="4155" t="s">
        <v>2499</v>
      </c>
      <c r="AQ288" s="4181" t="s">
        <v>2500</v>
      </c>
      <c r="AR288" s="4181" t="s">
        <v>2501</v>
      </c>
    </row>
    <row r="289" spans="2:44" ht="13.5" hidden="1" customHeight="1">
      <c r="B289" s="4197"/>
      <c r="C289" s="4198"/>
      <c r="D289" s="4199"/>
      <c r="E289" s="1884"/>
      <c r="F289" s="1862" t="e">
        <f>DATE($F287,$G287,1)</f>
        <v>#VALUE!</v>
      </c>
      <c r="G289" s="1862" t="e">
        <f t="shared" ref="G289:AJ289" si="195">F289+1</f>
        <v>#VALUE!</v>
      </c>
      <c r="H289" s="1862" t="e">
        <f t="shared" si="195"/>
        <v>#VALUE!</v>
      </c>
      <c r="I289" s="1862" t="e">
        <f t="shared" si="195"/>
        <v>#VALUE!</v>
      </c>
      <c r="J289" s="1862" t="e">
        <f t="shared" si="195"/>
        <v>#VALUE!</v>
      </c>
      <c r="K289" s="1862" t="e">
        <f t="shared" si="195"/>
        <v>#VALUE!</v>
      </c>
      <c r="L289" s="1862" t="e">
        <f t="shared" si="195"/>
        <v>#VALUE!</v>
      </c>
      <c r="M289" s="1862" t="e">
        <f t="shared" si="195"/>
        <v>#VALUE!</v>
      </c>
      <c r="N289" s="1862" t="e">
        <f t="shared" si="195"/>
        <v>#VALUE!</v>
      </c>
      <c r="O289" s="1862" t="e">
        <f t="shared" si="195"/>
        <v>#VALUE!</v>
      </c>
      <c r="P289" s="1862" t="e">
        <f t="shared" si="195"/>
        <v>#VALUE!</v>
      </c>
      <c r="Q289" s="1862" t="e">
        <f t="shared" si="195"/>
        <v>#VALUE!</v>
      </c>
      <c r="R289" s="1862" t="e">
        <f t="shared" si="195"/>
        <v>#VALUE!</v>
      </c>
      <c r="S289" s="1862" t="e">
        <f t="shared" si="195"/>
        <v>#VALUE!</v>
      </c>
      <c r="T289" s="1862" t="e">
        <f t="shared" si="195"/>
        <v>#VALUE!</v>
      </c>
      <c r="U289" s="1862" t="e">
        <f t="shared" si="195"/>
        <v>#VALUE!</v>
      </c>
      <c r="V289" s="1862" t="e">
        <f t="shared" si="195"/>
        <v>#VALUE!</v>
      </c>
      <c r="W289" s="1862" t="e">
        <f t="shared" si="195"/>
        <v>#VALUE!</v>
      </c>
      <c r="X289" s="1862" t="e">
        <f t="shared" si="195"/>
        <v>#VALUE!</v>
      </c>
      <c r="Y289" s="1862" t="e">
        <f t="shared" si="195"/>
        <v>#VALUE!</v>
      </c>
      <c r="Z289" s="1862" t="e">
        <f t="shared" si="195"/>
        <v>#VALUE!</v>
      </c>
      <c r="AA289" s="1862" t="e">
        <f t="shared" si="195"/>
        <v>#VALUE!</v>
      </c>
      <c r="AB289" s="1862" t="e">
        <f t="shared" si="195"/>
        <v>#VALUE!</v>
      </c>
      <c r="AC289" s="1862" t="e">
        <f t="shared" si="195"/>
        <v>#VALUE!</v>
      </c>
      <c r="AD289" s="1862" t="e">
        <f t="shared" si="195"/>
        <v>#VALUE!</v>
      </c>
      <c r="AE289" s="1862" t="e">
        <f t="shared" si="195"/>
        <v>#VALUE!</v>
      </c>
      <c r="AF289" s="1862" t="e">
        <f t="shared" si="195"/>
        <v>#VALUE!</v>
      </c>
      <c r="AG289" s="1862" t="e">
        <f t="shared" si="195"/>
        <v>#VALUE!</v>
      </c>
      <c r="AH289" s="1862" t="e">
        <f t="shared" si="195"/>
        <v>#VALUE!</v>
      </c>
      <c r="AI289" s="1862" t="e">
        <f t="shared" si="195"/>
        <v>#VALUE!</v>
      </c>
      <c r="AJ289" s="1862" t="e">
        <f t="shared" si="195"/>
        <v>#VALUE!</v>
      </c>
      <c r="AK289" s="4204"/>
      <c r="AL289" s="4207"/>
      <c r="AM289" s="4210"/>
      <c r="AN289" s="4157"/>
      <c r="AO289" s="4155"/>
      <c r="AQ289" s="4181"/>
      <c r="AR289" s="4181"/>
    </row>
    <row r="290" spans="2:44">
      <c r="B290" s="4197"/>
      <c r="C290" s="4198"/>
      <c r="D290" s="4199"/>
      <c r="E290" s="1887" t="s">
        <v>2455</v>
      </c>
      <c r="F290" s="1888" t="e">
        <f>IF(EDATE(F265,1)&gt;$F$7,"",EDATE(F265,1))</f>
        <v>#VALUE!</v>
      </c>
      <c r="G290" s="1862" t="e">
        <f t="shared" ref="G290:AJ290" si="196">IF(G289&gt;$F$7,"",IF(F290=EOMONTH(DATE($F287,$G287,1),0),"",IF(F290="","",F290+1)))</f>
        <v>#VALUE!</v>
      </c>
      <c r="H290" s="1862" t="e">
        <f t="shared" si="196"/>
        <v>#VALUE!</v>
      </c>
      <c r="I290" s="1862" t="e">
        <f t="shared" si="196"/>
        <v>#VALUE!</v>
      </c>
      <c r="J290" s="1862" t="e">
        <f t="shared" si="196"/>
        <v>#VALUE!</v>
      </c>
      <c r="K290" s="1862" t="e">
        <f t="shared" si="196"/>
        <v>#VALUE!</v>
      </c>
      <c r="L290" s="1862" t="e">
        <f t="shared" si="196"/>
        <v>#VALUE!</v>
      </c>
      <c r="M290" s="1862" t="e">
        <f t="shared" si="196"/>
        <v>#VALUE!</v>
      </c>
      <c r="N290" s="1862" t="e">
        <f t="shared" si="196"/>
        <v>#VALUE!</v>
      </c>
      <c r="O290" s="1862" t="e">
        <f t="shared" si="196"/>
        <v>#VALUE!</v>
      </c>
      <c r="P290" s="1862" t="e">
        <f t="shared" si="196"/>
        <v>#VALUE!</v>
      </c>
      <c r="Q290" s="1862" t="e">
        <f t="shared" si="196"/>
        <v>#VALUE!</v>
      </c>
      <c r="R290" s="1862" t="e">
        <f t="shared" si="196"/>
        <v>#VALUE!</v>
      </c>
      <c r="S290" s="1862" t="e">
        <f t="shared" si="196"/>
        <v>#VALUE!</v>
      </c>
      <c r="T290" s="1862" t="e">
        <f t="shared" si="196"/>
        <v>#VALUE!</v>
      </c>
      <c r="U290" s="1862" t="e">
        <f t="shared" si="196"/>
        <v>#VALUE!</v>
      </c>
      <c r="V290" s="1862" t="e">
        <f t="shared" si="196"/>
        <v>#VALUE!</v>
      </c>
      <c r="W290" s="1862" t="e">
        <f t="shared" si="196"/>
        <v>#VALUE!</v>
      </c>
      <c r="X290" s="1862" t="e">
        <f t="shared" si="196"/>
        <v>#VALUE!</v>
      </c>
      <c r="Y290" s="1862" t="e">
        <f t="shared" si="196"/>
        <v>#VALUE!</v>
      </c>
      <c r="Z290" s="1862" t="e">
        <f t="shared" si="196"/>
        <v>#VALUE!</v>
      </c>
      <c r="AA290" s="1862" t="e">
        <f t="shared" si="196"/>
        <v>#VALUE!</v>
      </c>
      <c r="AB290" s="1862" t="e">
        <f t="shared" si="196"/>
        <v>#VALUE!</v>
      </c>
      <c r="AC290" s="1862" t="e">
        <f t="shared" si="196"/>
        <v>#VALUE!</v>
      </c>
      <c r="AD290" s="1862" t="e">
        <f t="shared" si="196"/>
        <v>#VALUE!</v>
      </c>
      <c r="AE290" s="1862" t="e">
        <f t="shared" si="196"/>
        <v>#VALUE!</v>
      </c>
      <c r="AF290" s="1862" t="e">
        <f t="shared" si="196"/>
        <v>#VALUE!</v>
      </c>
      <c r="AG290" s="1862" t="e">
        <f t="shared" si="196"/>
        <v>#VALUE!</v>
      </c>
      <c r="AH290" s="1862" t="e">
        <f t="shared" si="196"/>
        <v>#VALUE!</v>
      </c>
      <c r="AI290" s="1862" t="e">
        <f t="shared" si="196"/>
        <v>#VALUE!</v>
      </c>
      <c r="AJ290" s="1862" t="e">
        <f t="shared" si="196"/>
        <v>#VALUE!</v>
      </c>
      <c r="AK290" s="4204"/>
      <c r="AL290" s="4207"/>
      <c r="AM290" s="4210"/>
      <c r="AN290" s="4157"/>
      <c r="AO290" s="4155"/>
      <c r="AQ290" s="4181"/>
      <c r="AR290" s="4181"/>
    </row>
    <row r="291" spans="2:44" s="1866" customFormat="1">
      <c r="B291" s="4200"/>
      <c r="C291" s="4099"/>
      <c r="D291" s="4201"/>
      <c r="E291" s="1889" t="s">
        <v>1184</v>
      </c>
      <c r="F291" s="1865" t="str">
        <f>IFERROR(TEXT(WEEKDAY(+F290),"aaa"),"")</f>
        <v/>
      </c>
      <c r="G291" s="1865" t="str">
        <f t="shared" ref="G291:AJ291" si="197">IFERROR(TEXT(WEEKDAY(+G290),"aaa"),"")</f>
        <v/>
      </c>
      <c r="H291" s="1865" t="str">
        <f t="shared" si="197"/>
        <v/>
      </c>
      <c r="I291" s="1865" t="str">
        <f t="shared" si="197"/>
        <v/>
      </c>
      <c r="J291" s="1865" t="str">
        <f t="shared" si="197"/>
        <v/>
      </c>
      <c r="K291" s="1865" t="str">
        <f t="shared" si="197"/>
        <v/>
      </c>
      <c r="L291" s="1865" t="str">
        <f t="shared" si="197"/>
        <v/>
      </c>
      <c r="M291" s="1865" t="str">
        <f t="shared" si="197"/>
        <v/>
      </c>
      <c r="N291" s="1865" t="str">
        <f t="shared" si="197"/>
        <v/>
      </c>
      <c r="O291" s="1865" t="str">
        <f t="shared" si="197"/>
        <v/>
      </c>
      <c r="P291" s="1865" t="str">
        <f t="shared" si="197"/>
        <v/>
      </c>
      <c r="Q291" s="1865" t="str">
        <f t="shared" si="197"/>
        <v/>
      </c>
      <c r="R291" s="1865" t="str">
        <f t="shared" si="197"/>
        <v/>
      </c>
      <c r="S291" s="1865" t="str">
        <f t="shared" si="197"/>
        <v/>
      </c>
      <c r="T291" s="1865" t="str">
        <f t="shared" si="197"/>
        <v/>
      </c>
      <c r="U291" s="1865" t="str">
        <f t="shared" si="197"/>
        <v/>
      </c>
      <c r="V291" s="1865" t="str">
        <f t="shared" si="197"/>
        <v/>
      </c>
      <c r="W291" s="1865" t="str">
        <f t="shared" si="197"/>
        <v/>
      </c>
      <c r="X291" s="1865" t="str">
        <f t="shared" si="197"/>
        <v/>
      </c>
      <c r="Y291" s="1865" t="str">
        <f t="shared" si="197"/>
        <v/>
      </c>
      <c r="Z291" s="1865" t="str">
        <f t="shared" si="197"/>
        <v/>
      </c>
      <c r="AA291" s="1865" t="str">
        <f t="shared" si="197"/>
        <v/>
      </c>
      <c r="AB291" s="1865" t="str">
        <f t="shared" si="197"/>
        <v/>
      </c>
      <c r="AC291" s="1865" t="str">
        <f t="shared" si="197"/>
        <v/>
      </c>
      <c r="AD291" s="1865" t="str">
        <f t="shared" si="197"/>
        <v/>
      </c>
      <c r="AE291" s="1865" t="str">
        <f t="shared" si="197"/>
        <v/>
      </c>
      <c r="AF291" s="1865" t="str">
        <f t="shared" si="197"/>
        <v/>
      </c>
      <c r="AG291" s="1865" t="str">
        <f t="shared" si="197"/>
        <v/>
      </c>
      <c r="AH291" s="1865" t="str">
        <f t="shared" si="197"/>
        <v/>
      </c>
      <c r="AI291" s="1865" t="str">
        <f t="shared" si="197"/>
        <v/>
      </c>
      <c r="AJ291" s="1865" t="str">
        <f t="shared" si="197"/>
        <v/>
      </c>
      <c r="AK291" s="4204"/>
      <c r="AL291" s="4207"/>
      <c r="AM291" s="4210"/>
      <c r="AN291" s="4157"/>
      <c r="AO291" s="4155"/>
      <c r="AP291" s="1838"/>
      <c r="AQ291" s="4181"/>
      <c r="AR291" s="4181"/>
    </row>
    <row r="292" spans="2:44" s="1866" customFormat="1" ht="21" customHeight="1">
      <c r="B292" s="1994" t="s">
        <v>2502</v>
      </c>
      <c r="C292" s="1995" t="s">
        <v>2471</v>
      </c>
      <c r="D292" s="1939" t="s">
        <v>2472</v>
      </c>
      <c r="E292" s="1940" t="s">
        <v>2458</v>
      </c>
      <c r="F292" s="1941" t="s">
        <v>2503</v>
      </c>
      <c r="G292" s="1942" t="s">
        <v>2503</v>
      </c>
      <c r="H292" s="1942" t="s">
        <v>2503</v>
      </c>
      <c r="I292" s="1942" t="s">
        <v>2503</v>
      </c>
      <c r="J292" s="1942" t="s">
        <v>2503</v>
      </c>
      <c r="K292" s="1942" t="s">
        <v>2503</v>
      </c>
      <c r="L292" s="1942" t="s">
        <v>2503</v>
      </c>
      <c r="M292" s="1942" t="s">
        <v>2503</v>
      </c>
      <c r="N292" s="1942" t="s">
        <v>2503</v>
      </c>
      <c r="O292" s="1942" t="s">
        <v>2503</v>
      </c>
      <c r="P292" s="1942" t="s">
        <v>2503</v>
      </c>
      <c r="Q292" s="1942" t="s">
        <v>2503</v>
      </c>
      <c r="R292" s="1942" t="s">
        <v>2503</v>
      </c>
      <c r="S292" s="1942" t="s">
        <v>2503</v>
      </c>
      <c r="T292" s="1942" t="s">
        <v>2503</v>
      </c>
      <c r="U292" s="1942" t="s">
        <v>2503</v>
      </c>
      <c r="V292" s="1942" t="s">
        <v>2503</v>
      </c>
      <c r="W292" s="1942" t="s">
        <v>2503</v>
      </c>
      <c r="X292" s="1942" t="s">
        <v>2503</v>
      </c>
      <c r="Y292" s="1942" t="s">
        <v>2503</v>
      </c>
      <c r="Z292" s="1942" t="s">
        <v>2503</v>
      </c>
      <c r="AA292" s="1942" t="s">
        <v>2503</v>
      </c>
      <c r="AB292" s="1942" t="s">
        <v>2503</v>
      </c>
      <c r="AC292" s="1942" t="s">
        <v>2503</v>
      </c>
      <c r="AD292" s="1942" t="s">
        <v>2503</v>
      </c>
      <c r="AE292" s="1942" t="s">
        <v>2503</v>
      </c>
      <c r="AF292" s="1942" t="s">
        <v>2503</v>
      </c>
      <c r="AG292" s="1942" t="s">
        <v>2503</v>
      </c>
      <c r="AH292" s="1942" t="s">
        <v>2503</v>
      </c>
      <c r="AI292" s="1942" t="s">
        <v>2503</v>
      </c>
      <c r="AJ292" s="2015" t="s">
        <v>2503</v>
      </c>
      <c r="AK292" s="4205"/>
      <c r="AL292" s="4208"/>
      <c r="AM292" s="4211"/>
      <c r="AN292" s="1944" t="s">
        <v>2484</v>
      </c>
      <c r="AO292" s="1943" t="s">
        <v>2485</v>
      </c>
      <c r="AP292" s="1838"/>
      <c r="AQ292" s="4182"/>
      <c r="AR292" s="4182"/>
    </row>
    <row r="293" spans="2:44" s="1866" customFormat="1" ht="13.5" customHeight="1">
      <c r="B293" s="4185" t="s">
        <v>2486</v>
      </c>
      <c r="C293" s="4188" t="s">
        <v>2487</v>
      </c>
      <c r="D293" s="1945" t="s">
        <v>2488</v>
      </c>
      <c r="E293" s="1946"/>
      <c r="F293" s="2016"/>
      <c r="G293" s="2003"/>
      <c r="H293" s="2003"/>
      <c r="I293" s="2003"/>
      <c r="J293" s="2003"/>
      <c r="K293" s="2003"/>
      <c r="L293" s="2003"/>
      <c r="M293" s="2003"/>
      <c r="N293" s="2003"/>
      <c r="O293" s="2003"/>
      <c r="P293" s="2003"/>
      <c r="Q293" s="2003"/>
      <c r="R293" s="2003"/>
      <c r="S293" s="2003"/>
      <c r="T293" s="2003"/>
      <c r="U293" s="2003"/>
      <c r="V293" s="2003"/>
      <c r="W293" s="2003"/>
      <c r="X293" s="2003"/>
      <c r="Y293" s="2003"/>
      <c r="Z293" s="2003"/>
      <c r="AA293" s="2003"/>
      <c r="AB293" s="2003"/>
      <c r="AC293" s="2003"/>
      <c r="AD293" s="2003"/>
      <c r="AE293" s="2003"/>
      <c r="AF293" s="2003"/>
      <c r="AG293" s="2003"/>
      <c r="AH293" s="2003"/>
      <c r="AI293" s="2003"/>
      <c r="AJ293" s="2017"/>
      <c r="AK293" s="1950">
        <f>IF(D293="","",COUNT($F$290:$AJ$290)-AL293)</f>
        <v>0</v>
      </c>
      <c r="AL293" s="1951">
        <f>IF(D293="","",AQ293+AR293)</f>
        <v>0</v>
      </c>
      <c r="AM293" s="1951">
        <f>IF(D293="","",COUNTIF(F293:AJ293,"休"))</f>
        <v>0</v>
      </c>
      <c r="AN293" s="1952" t="str">
        <f>IF(D293="","",IFERROR(ROUND(AM293/AK293,3),""))</f>
        <v/>
      </c>
      <c r="AO293" s="4191" t="e">
        <f>ROUND(AVERAGE(AN293:AN308),3)</f>
        <v>#DIV/0!</v>
      </c>
      <c r="AP293" s="1838"/>
      <c r="AQ293" s="1953">
        <f>+COUNTIF(F293:AJ293,"－")</f>
        <v>0</v>
      </c>
      <c r="AR293" s="1953">
        <f>+COUNTIF(F293:AJ293,"外")</f>
        <v>0</v>
      </c>
    </row>
    <row r="294" spans="2:44" s="1866" customFormat="1" ht="13.5" customHeight="1">
      <c r="B294" s="4186"/>
      <c r="C294" s="4189"/>
      <c r="D294" s="1954" t="s">
        <v>2489</v>
      </c>
      <c r="E294" s="1946"/>
      <c r="F294" s="1955"/>
      <c r="G294" s="1956"/>
      <c r="H294" s="1956"/>
      <c r="I294" s="1956"/>
      <c r="J294" s="1956"/>
      <c r="K294" s="1956"/>
      <c r="L294" s="1956"/>
      <c r="M294" s="1956"/>
      <c r="N294" s="1956"/>
      <c r="O294" s="1956"/>
      <c r="P294" s="1956"/>
      <c r="Q294" s="1956"/>
      <c r="R294" s="1956"/>
      <c r="S294" s="1956"/>
      <c r="T294" s="1956"/>
      <c r="U294" s="1956"/>
      <c r="V294" s="1956"/>
      <c r="W294" s="1956"/>
      <c r="X294" s="1956"/>
      <c r="Y294" s="1956"/>
      <c r="Z294" s="1956"/>
      <c r="AA294" s="1956"/>
      <c r="AB294" s="1956"/>
      <c r="AC294" s="1956"/>
      <c r="AD294" s="1956"/>
      <c r="AE294" s="1956"/>
      <c r="AF294" s="1956"/>
      <c r="AG294" s="1956"/>
      <c r="AH294" s="1956"/>
      <c r="AI294" s="1956"/>
      <c r="AJ294" s="2000"/>
      <c r="AK294" s="1950">
        <f t="shared" ref="AK294:AK298" si="198">IF(D294="","",COUNT($F$290:$AJ$290)-AL294)</f>
        <v>0</v>
      </c>
      <c r="AL294" s="1951">
        <f t="shared" ref="AL294:AL298" si="199">IF(D294="","",AQ294+AR294)</f>
        <v>0</v>
      </c>
      <c r="AM294" s="1951">
        <f t="shared" ref="AM294:AM298" si="200">IF(D294="","",COUNTIF(F294:AJ294,"休"))</f>
        <v>0</v>
      </c>
      <c r="AN294" s="1952" t="str">
        <f t="shared" ref="AN294:AN298" si="201">IF(D294="","",IFERROR(ROUND(AM294/AK294,3),""))</f>
        <v/>
      </c>
      <c r="AO294" s="4192"/>
      <c r="AP294" s="1838"/>
      <c r="AQ294" s="1953">
        <f>+COUNTIF(F294:AJ294,"－")</f>
        <v>0</v>
      </c>
      <c r="AR294" s="1953">
        <f>+COUNTIF(F294:AJ294,"外")</f>
        <v>0</v>
      </c>
    </row>
    <row r="295" spans="2:44" s="1866" customFormat="1">
      <c r="B295" s="4186"/>
      <c r="C295" s="4189"/>
      <c r="D295" s="1960" t="s">
        <v>2490</v>
      </c>
      <c r="E295" s="1946"/>
      <c r="F295" s="1955"/>
      <c r="G295" s="1956"/>
      <c r="H295" s="1956"/>
      <c r="I295" s="1956"/>
      <c r="J295" s="1956"/>
      <c r="K295" s="1956"/>
      <c r="L295" s="1956"/>
      <c r="M295" s="1956"/>
      <c r="N295" s="1956"/>
      <c r="O295" s="1956"/>
      <c r="P295" s="1956"/>
      <c r="Q295" s="1956"/>
      <c r="R295" s="1956"/>
      <c r="S295" s="1956"/>
      <c r="T295" s="1956"/>
      <c r="U295" s="1956"/>
      <c r="V295" s="1956"/>
      <c r="W295" s="1956"/>
      <c r="X295" s="1956"/>
      <c r="Y295" s="1956"/>
      <c r="Z295" s="1956"/>
      <c r="AA295" s="1956"/>
      <c r="AB295" s="1956"/>
      <c r="AC295" s="1956"/>
      <c r="AD295" s="1956"/>
      <c r="AE295" s="1956"/>
      <c r="AF295" s="1956"/>
      <c r="AG295" s="1956"/>
      <c r="AH295" s="1956"/>
      <c r="AI295" s="1956"/>
      <c r="AJ295" s="2000"/>
      <c r="AK295" s="1950">
        <f t="shared" si="198"/>
        <v>0</v>
      </c>
      <c r="AL295" s="1951">
        <f t="shared" si="199"/>
        <v>0</v>
      </c>
      <c r="AM295" s="1951">
        <f t="shared" si="200"/>
        <v>0</v>
      </c>
      <c r="AN295" s="1952" t="str">
        <f t="shared" si="201"/>
        <v/>
      </c>
      <c r="AO295" s="4192"/>
      <c r="AP295" s="1838"/>
      <c r="AQ295" s="1953">
        <f>+COUNTIF(F295:AJ295,"－")</f>
        <v>0</v>
      </c>
      <c r="AR295" s="1953">
        <f t="shared" ref="AR295:AR298" si="202">+COUNTIF(F295:AJ295,"外")</f>
        <v>0</v>
      </c>
    </row>
    <row r="296" spans="2:44" s="1866" customFormat="1">
      <c r="B296" s="4186"/>
      <c r="C296" s="4189"/>
      <c r="D296" s="1960" t="s">
        <v>2491</v>
      </c>
      <c r="E296" s="1961"/>
      <c r="F296" s="1955"/>
      <c r="G296" s="1956"/>
      <c r="H296" s="1956"/>
      <c r="I296" s="1956"/>
      <c r="J296" s="1956"/>
      <c r="K296" s="1956"/>
      <c r="L296" s="1956"/>
      <c r="M296" s="1956"/>
      <c r="N296" s="1956"/>
      <c r="O296" s="1956"/>
      <c r="P296" s="1956"/>
      <c r="Q296" s="1956"/>
      <c r="R296" s="1956"/>
      <c r="S296" s="1956"/>
      <c r="T296" s="1956"/>
      <c r="U296" s="1956"/>
      <c r="V296" s="1956"/>
      <c r="W296" s="1956"/>
      <c r="X296" s="1956"/>
      <c r="Y296" s="1956"/>
      <c r="Z296" s="1956"/>
      <c r="AA296" s="1956"/>
      <c r="AB296" s="1956"/>
      <c r="AC296" s="1956"/>
      <c r="AD296" s="1956"/>
      <c r="AE296" s="1956"/>
      <c r="AF296" s="1956"/>
      <c r="AG296" s="1956"/>
      <c r="AH296" s="1956"/>
      <c r="AI296" s="1956"/>
      <c r="AJ296" s="2000"/>
      <c r="AK296" s="1950">
        <f t="shared" si="198"/>
        <v>0</v>
      </c>
      <c r="AL296" s="1951">
        <f t="shared" si="199"/>
        <v>0</v>
      </c>
      <c r="AM296" s="1951">
        <f t="shared" si="200"/>
        <v>0</v>
      </c>
      <c r="AN296" s="1952" t="str">
        <f t="shared" si="201"/>
        <v/>
      </c>
      <c r="AO296" s="4192"/>
      <c r="AP296" s="1838"/>
      <c r="AQ296" s="1953">
        <f>+COUNTIF(F296:AJ296,"－")</f>
        <v>0</v>
      </c>
      <c r="AR296" s="1953">
        <f t="shared" si="202"/>
        <v>0</v>
      </c>
    </row>
    <row r="297" spans="2:44" s="1866" customFormat="1">
      <c r="B297" s="4186"/>
      <c r="C297" s="4189"/>
      <c r="D297" s="1960" t="s">
        <v>2492</v>
      </c>
      <c r="E297" s="1946"/>
      <c r="F297" s="1955"/>
      <c r="G297" s="1956"/>
      <c r="H297" s="1956"/>
      <c r="I297" s="1956"/>
      <c r="J297" s="1956"/>
      <c r="K297" s="1956"/>
      <c r="L297" s="1956"/>
      <c r="M297" s="1956"/>
      <c r="N297" s="1956"/>
      <c r="O297" s="1956"/>
      <c r="P297" s="1956"/>
      <c r="Q297" s="1956"/>
      <c r="R297" s="1956"/>
      <c r="S297" s="1956"/>
      <c r="T297" s="1956"/>
      <c r="U297" s="1956"/>
      <c r="V297" s="1956"/>
      <c r="W297" s="1956"/>
      <c r="X297" s="1956"/>
      <c r="Y297" s="1956"/>
      <c r="Z297" s="1956"/>
      <c r="AA297" s="1956"/>
      <c r="AB297" s="1956"/>
      <c r="AC297" s="1956"/>
      <c r="AD297" s="1956"/>
      <c r="AE297" s="1956"/>
      <c r="AF297" s="1956"/>
      <c r="AG297" s="1956"/>
      <c r="AH297" s="1956"/>
      <c r="AI297" s="1956"/>
      <c r="AJ297" s="2000"/>
      <c r="AK297" s="1950">
        <f t="shared" si="198"/>
        <v>0</v>
      </c>
      <c r="AL297" s="1951">
        <f t="shared" si="199"/>
        <v>0</v>
      </c>
      <c r="AM297" s="1951">
        <f t="shared" si="200"/>
        <v>0</v>
      </c>
      <c r="AN297" s="1952" t="str">
        <f t="shared" si="201"/>
        <v/>
      </c>
      <c r="AO297" s="4192"/>
      <c r="AP297" s="1838"/>
      <c r="AQ297" s="1953">
        <f t="shared" ref="AQ297:AQ298" si="203">+COUNTIF(F297:AJ297,"－")</f>
        <v>0</v>
      </c>
      <c r="AR297" s="1953">
        <f t="shared" si="202"/>
        <v>0</v>
      </c>
    </row>
    <row r="298" spans="2:44" s="1866" customFormat="1">
      <c r="B298" s="4187"/>
      <c r="C298" s="4190"/>
      <c r="D298" s="1962">
        <f>E$29</f>
        <v>0</v>
      </c>
      <c r="E298" s="1963"/>
      <c r="F298" s="2018"/>
      <c r="G298" s="2008"/>
      <c r="H298" s="2008"/>
      <c r="I298" s="2008"/>
      <c r="J298" s="2008"/>
      <c r="K298" s="2008"/>
      <c r="L298" s="2008"/>
      <c r="M298" s="2008"/>
      <c r="N298" s="2008"/>
      <c r="O298" s="2008"/>
      <c r="P298" s="2008"/>
      <c r="Q298" s="2008"/>
      <c r="R298" s="2008"/>
      <c r="S298" s="2008"/>
      <c r="T298" s="2008"/>
      <c r="U298" s="2008"/>
      <c r="V298" s="2008"/>
      <c r="W298" s="2008"/>
      <c r="X298" s="2008"/>
      <c r="Y298" s="2008"/>
      <c r="Z298" s="2008"/>
      <c r="AA298" s="2008"/>
      <c r="AB298" s="2008"/>
      <c r="AC298" s="2008"/>
      <c r="AD298" s="2008"/>
      <c r="AE298" s="2008"/>
      <c r="AF298" s="2008"/>
      <c r="AG298" s="2008"/>
      <c r="AH298" s="2008"/>
      <c r="AI298" s="2008"/>
      <c r="AJ298" s="2019"/>
      <c r="AK298" s="1950">
        <f t="shared" si="198"/>
        <v>0</v>
      </c>
      <c r="AL298" s="1951">
        <f t="shared" si="199"/>
        <v>0</v>
      </c>
      <c r="AM298" s="1968">
        <f t="shared" si="200"/>
        <v>0</v>
      </c>
      <c r="AN298" s="1952" t="str">
        <f t="shared" si="201"/>
        <v/>
      </c>
      <c r="AO298" s="4192"/>
      <c r="AP298" s="1838"/>
      <c r="AQ298" s="1953">
        <f t="shared" si="203"/>
        <v>0</v>
      </c>
      <c r="AR298" s="1953">
        <f t="shared" si="202"/>
        <v>0</v>
      </c>
    </row>
    <row r="299" spans="2:44" s="1866" customFormat="1" ht="14.4">
      <c r="B299" s="4185" t="s">
        <v>2493</v>
      </c>
      <c r="C299" s="4188" t="s">
        <v>2494</v>
      </c>
      <c r="D299" s="1939" t="s">
        <v>2472</v>
      </c>
      <c r="E299" s="1969" t="s">
        <v>2458</v>
      </c>
      <c r="F299" s="1941" t="s">
        <v>2504</v>
      </c>
      <c r="G299" s="1942" t="s">
        <v>2504</v>
      </c>
      <c r="H299" s="1942" t="s">
        <v>2504</v>
      </c>
      <c r="I299" s="1942" t="s">
        <v>2504</v>
      </c>
      <c r="J299" s="1942" t="s">
        <v>2504</v>
      </c>
      <c r="K299" s="1942" t="s">
        <v>2504</v>
      </c>
      <c r="L299" s="1942" t="s">
        <v>2504</v>
      </c>
      <c r="M299" s="1942" t="s">
        <v>2504</v>
      </c>
      <c r="N299" s="1942" t="s">
        <v>2504</v>
      </c>
      <c r="O299" s="1942" t="s">
        <v>2504</v>
      </c>
      <c r="P299" s="1942" t="s">
        <v>2504</v>
      </c>
      <c r="Q299" s="1942" t="s">
        <v>2504</v>
      </c>
      <c r="R299" s="1942" t="s">
        <v>2504</v>
      </c>
      <c r="S299" s="1942" t="s">
        <v>2504</v>
      </c>
      <c r="T299" s="1942" t="s">
        <v>2504</v>
      </c>
      <c r="U299" s="1942" t="s">
        <v>2504</v>
      </c>
      <c r="V299" s="1942" t="s">
        <v>2504</v>
      </c>
      <c r="W299" s="1942" t="s">
        <v>2504</v>
      </c>
      <c r="X299" s="1942" t="s">
        <v>2504</v>
      </c>
      <c r="Y299" s="1942" t="s">
        <v>2504</v>
      </c>
      <c r="Z299" s="1942" t="s">
        <v>2504</v>
      </c>
      <c r="AA299" s="1942" t="s">
        <v>2504</v>
      </c>
      <c r="AB299" s="1942" t="s">
        <v>2504</v>
      </c>
      <c r="AC299" s="1942" t="s">
        <v>2504</v>
      </c>
      <c r="AD299" s="1942" t="s">
        <v>2504</v>
      </c>
      <c r="AE299" s="1942" t="s">
        <v>2504</v>
      </c>
      <c r="AF299" s="1942" t="s">
        <v>2504</v>
      </c>
      <c r="AG299" s="1942" t="s">
        <v>2504</v>
      </c>
      <c r="AH299" s="1942" t="s">
        <v>2504</v>
      </c>
      <c r="AI299" s="1942" t="s">
        <v>2504</v>
      </c>
      <c r="AJ299" s="2015" t="s">
        <v>2504</v>
      </c>
      <c r="AK299" s="1971"/>
      <c r="AL299" s="1953"/>
      <c r="AM299" s="1972"/>
      <c r="AN299" s="1973"/>
      <c r="AO299" s="4192"/>
      <c r="AP299" s="1838"/>
      <c r="AQ299" s="1893"/>
      <c r="AR299" s="1893"/>
    </row>
    <row r="300" spans="2:44" s="1866" customFormat="1">
      <c r="B300" s="4186"/>
      <c r="C300" s="4189"/>
      <c r="D300" s="1974" t="s">
        <v>2488</v>
      </c>
      <c r="E300" s="1946"/>
      <c r="F300" s="2007"/>
      <c r="G300" s="1966"/>
      <c r="H300" s="1966"/>
      <c r="I300" s="1966"/>
      <c r="J300" s="1966"/>
      <c r="K300" s="1966"/>
      <c r="L300" s="1966"/>
      <c r="M300" s="1966"/>
      <c r="N300" s="1966"/>
      <c r="O300" s="1966"/>
      <c r="P300" s="1966"/>
      <c r="Q300" s="1966"/>
      <c r="R300" s="1966"/>
      <c r="S300" s="1966"/>
      <c r="T300" s="1966"/>
      <c r="U300" s="1966"/>
      <c r="V300" s="1966"/>
      <c r="W300" s="1966"/>
      <c r="X300" s="1966"/>
      <c r="Y300" s="1966"/>
      <c r="Z300" s="1966"/>
      <c r="AA300" s="1966"/>
      <c r="AB300" s="1966"/>
      <c r="AC300" s="1966"/>
      <c r="AD300" s="1966"/>
      <c r="AE300" s="1966"/>
      <c r="AF300" s="1966"/>
      <c r="AG300" s="1966"/>
      <c r="AH300" s="1966"/>
      <c r="AI300" s="1966"/>
      <c r="AJ300" s="2020"/>
      <c r="AK300" s="1950">
        <f>IF(D300="","",COUNT($F$290:$AJ$290)-AL300)</f>
        <v>0</v>
      </c>
      <c r="AL300" s="1951">
        <f>IF(D300="","",AQ300+AR300)</f>
        <v>0</v>
      </c>
      <c r="AM300" s="1951">
        <f>IF(D300="","",COUNTIF(F300:AJ300,"休"))</f>
        <v>0</v>
      </c>
      <c r="AN300" s="1952" t="str">
        <f>IF(D300="","",IFERROR(ROUND(AM300/AK300,3),""))</f>
        <v/>
      </c>
      <c r="AO300" s="4192"/>
      <c r="AP300" s="1838"/>
      <c r="AQ300" s="1953">
        <f>+COUNTIF(F300:AJ300,"－")</f>
        <v>0</v>
      </c>
      <c r="AR300" s="1953">
        <f>+COUNTIF(F300:AJ300,"外")</f>
        <v>0</v>
      </c>
    </row>
    <row r="301" spans="2:44" s="1866" customFormat="1">
      <c r="B301" s="4186"/>
      <c r="C301" s="4189"/>
      <c r="D301" s="1954" t="s">
        <v>2489</v>
      </c>
      <c r="E301" s="1975"/>
      <c r="F301" s="1955"/>
      <c r="G301" s="1956"/>
      <c r="H301" s="1956"/>
      <c r="I301" s="1956"/>
      <c r="J301" s="1956"/>
      <c r="K301" s="1956"/>
      <c r="L301" s="1956"/>
      <c r="M301" s="1956"/>
      <c r="N301" s="1956"/>
      <c r="O301" s="1956"/>
      <c r="P301" s="1956"/>
      <c r="Q301" s="1956"/>
      <c r="R301" s="1956"/>
      <c r="S301" s="1956"/>
      <c r="T301" s="1956"/>
      <c r="U301" s="1956"/>
      <c r="V301" s="1956"/>
      <c r="W301" s="1956"/>
      <c r="X301" s="1956"/>
      <c r="Y301" s="1956"/>
      <c r="Z301" s="1956"/>
      <c r="AA301" s="1956"/>
      <c r="AB301" s="1956"/>
      <c r="AC301" s="1956"/>
      <c r="AD301" s="1956"/>
      <c r="AE301" s="1956"/>
      <c r="AF301" s="1956"/>
      <c r="AG301" s="1956"/>
      <c r="AH301" s="1956"/>
      <c r="AI301" s="1956"/>
      <c r="AJ301" s="2000"/>
      <c r="AK301" s="1950">
        <f t="shared" ref="AK301:AK303" si="204">IF(D301="","",COUNT($F$290:$AJ$290)-AL301)</f>
        <v>0</v>
      </c>
      <c r="AL301" s="1951">
        <f t="shared" ref="AL301:AL303" si="205">IF(D301="","",AQ301+AR301)</f>
        <v>0</v>
      </c>
      <c r="AM301" s="1951">
        <f t="shared" ref="AM301:AM303" si="206">IF(D301="","",COUNTIF(F301:AJ301,"休"))</f>
        <v>0</v>
      </c>
      <c r="AN301" s="1952" t="str">
        <f t="shared" ref="AN301:AN303" si="207">IF(D301="","",IFERROR(ROUND(AM301/AK301,3),""))</f>
        <v/>
      </c>
      <c r="AO301" s="4192"/>
      <c r="AP301" s="1838"/>
      <c r="AQ301" s="1953">
        <f>+COUNTIF(F301:AJ301,"－")</f>
        <v>0</v>
      </c>
      <c r="AR301" s="1953">
        <f>+COUNTIF(F301:AJ301,"外")</f>
        <v>0</v>
      </c>
    </row>
    <row r="302" spans="2:44" s="1866" customFormat="1">
      <c r="B302" s="4186"/>
      <c r="C302" s="4189"/>
      <c r="D302" s="1838"/>
      <c r="E302" s="1975"/>
      <c r="F302" s="1955"/>
      <c r="G302" s="1956"/>
      <c r="H302" s="1956"/>
      <c r="I302" s="1956"/>
      <c r="J302" s="1956"/>
      <c r="K302" s="1956"/>
      <c r="L302" s="1956"/>
      <c r="M302" s="1956"/>
      <c r="N302" s="1956"/>
      <c r="O302" s="1956"/>
      <c r="P302" s="1956"/>
      <c r="Q302" s="1956"/>
      <c r="R302" s="1956"/>
      <c r="S302" s="1956"/>
      <c r="T302" s="1956"/>
      <c r="U302" s="1956"/>
      <c r="V302" s="1956"/>
      <c r="W302" s="1956"/>
      <c r="X302" s="1956"/>
      <c r="Y302" s="1956"/>
      <c r="Z302" s="1956"/>
      <c r="AA302" s="1956"/>
      <c r="AB302" s="1956"/>
      <c r="AC302" s="1956"/>
      <c r="AD302" s="1956"/>
      <c r="AE302" s="1956"/>
      <c r="AF302" s="1956"/>
      <c r="AG302" s="1956"/>
      <c r="AH302" s="1956"/>
      <c r="AI302" s="1956"/>
      <c r="AJ302" s="2000"/>
      <c r="AK302" s="1950" t="str">
        <f t="shared" si="204"/>
        <v/>
      </c>
      <c r="AL302" s="1951" t="str">
        <f t="shared" si="205"/>
        <v/>
      </c>
      <c r="AM302" s="1951" t="str">
        <f t="shared" si="206"/>
        <v/>
      </c>
      <c r="AN302" s="1952" t="str">
        <f t="shared" si="207"/>
        <v/>
      </c>
      <c r="AO302" s="4192"/>
      <c r="AP302" s="1838"/>
      <c r="AQ302" s="1953">
        <f>+COUNTIF(F302:AJ302,"－")</f>
        <v>0</v>
      </c>
      <c r="AR302" s="1953">
        <f>+COUNTIF(F302:AJ302,"外")</f>
        <v>0</v>
      </c>
    </row>
    <row r="303" spans="2:44" s="1866" customFormat="1">
      <c r="B303" s="4186"/>
      <c r="C303" s="4190"/>
      <c r="D303" s="1976"/>
      <c r="E303" s="1977"/>
      <c r="F303" s="2018"/>
      <c r="G303" s="2008"/>
      <c r="H303" s="2008"/>
      <c r="I303" s="2008"/>
      <c r="J303" s="2008"/>
      <c r="K303" s="2008"/>
      <c r="L303" s="2008"/>
      <c r="M303" s="2008"/>
      <c r="N303" s="2008"/>
      <c r="O303" s="2008"/>
      <c r="P303" s="2008"/>
      <c r="Q303" s="2008"/>
      <c r="R303" s="2008"/>
      <c r="S303" s="2008"/>
      <c r="T303" s="2008"/>
      <c r="U303" s="2008"/>
      <c r="V303" s="2008"/>
      <c r="W303" s="2008"/>
      <c r="X303" s="2008"/>
      <c r="Y303" s="2008"/>
      <c r="Z303" s="2008"/>
      <c r="AA303" s="2008"/>
      <c r="AB303" s="2008"/>
      <c r="AC303" s="2008"/>
      <c r="AD303" s="2008"/>
      <c r="AE303" s="2008"/>
      <c r="AF303" s="2008"/>
      <c r="AG303" s="2008"/>
      <c r="AH303" s="2008"/>
      <c r="AI303" s="2008"/>
      <c r="AJ303" s="2019"/>
      <c r="AK303" s="1950" t="str">
        <f t="shared" si="204"/>
        <v/>
      </c>
      <c r="AL303" s="1951" t="str">
        <f t="shared" si="205"/>
        <v/>
      </c>
      <c r="AM303" s="1951" t="str">
        <f t="shared" si="206"/>
        <v/>
      </c>
      <c r="AN303" s="1952" t="str">
        <f t="shared" si="207"/>
        <v/>
      </c>
      <c r="AO303" s="4192"/>
      <c r="AP303" s="1838"/>
      <c r="AQ303" s="1953">
        <f>+COUNTIF(F303:AJ303,"－")</f>
        <v>0</v>
      </c>
      <c r="AR303" s="1953">
        <f>+COUNTIF(F303:AJ303,"外")</f>
        <v>0</v>
      </c>
    </row>
    <row r="304" spans="2:44" s="1866" customFormat="1" ht="14.4">
      <c r="B304" s="4186"/>
      <c r="C304" s="4188" t="s">
        <v>2495</v>
      </c>
      <c r="D304" s="1939" t="s">
        <v>2472</v>
      </c>
      <c r="E304" s="1979" t="s">
        <v>2458</v>
      </c>
      <c r="F304" s="1941" t="s">
        <v>2503</v>
      </c>
      <c r="G304" s="1942" t="s">
        <v>2503</v>
      </c>
      <c r="H304" s="1942" t="s">
        <v>2503</v>
      </c>
      <c r="I304" s="1942" t="s">
        <v>2503</v>
      </c>
      <c r="J304" s="1942" t="s">
        <v>2503</v>
      </c>
      <c r="K304" s="1942" t="s">
        <v>2503</v>
      </c>
      <c r="L304" s="1942" t="s">
        <v>2503</v>
      </c>
      <c r="M304" s="1942" t="s">
        <v>2503</v>
      </c>
      <c r="N304" s="1942" t="s">
        <v>2503</v>
      </c>
      <c r="O304" s="1942" t="s">
        <v>2503</v>
      </c>
      <c r="P304" s="1942" t="s">
        <v>2503</v>
      </c>
      <c r="Q304" s="1942" t="s">
        <v>2503</v>
      </c>
      <c r="R304" s="1942" t="s">
        <v>2503</v>
      </c>
      <c r="S304" s="1942" t="s">
        <v>2503</v>
      </c>
      <c r="T304" s="1942" t="s">
        <v>2503</v>
      </c>
      <c r="U304" s="1942" t="s">
        <v>2503</v>
      </c>
      <c r="V304" s="1942" t="s">
        <v>2503</v>
      </c>
      <c r="W304" s="1942" t="s">
        <v>2503</v>
      </c>
      <c r="X304" s="1942" t="s">
        <v>2503</v>
      </c>
      <c r="Y304" s="1942" t="s">
        <v>2503</v>
      </c>
      <c r="Z304" s="1942" t="s">
        <v>2503</v>
      </c>
      <c r="AA304" s="1942" t="s">
        <v>2503</v>
      </c>
      <c r="AB304" s="1942" t="s">
        <v>2503</v>
      </c>
      <c r="AC304" s="1942" t="s">
        <v>2503</v>
      </c>
      <c r="AD304" s="1942" t="s">
        <v>2503</v>
      </c>
      <c r="AE304" s="1942" t="s">
        <v>2503</v>
      </c>
      <c r="AF304" s="1942" t="s">
        <v>2503</v>
      </c>
      <c r="AG304" s="1942" t="s">
        <v>2503</v>
      </c>
      <c r="AH304" s="1942" t="s">
        <v>2503</v>
      </c>
      <c r="AI304" s="1942" t="s">
        <v>2503</v>
      </c>
      <c r="AJ304" s="2015" t="s">
        <v>2503</v>
      </c>
      <c r="AK304" s="1971"/>
      <c r="AL304" s="1953"/>
      <c r="AM304" s="1980"/>
      <c r="AN304" s="1973"/>
      <c r="AO304" s="4192"/>
      <c r="AP304" s="1838"/>
      <c r="AQ304" s="1893"/>
      <c r="AR304" s="1893"/>
    </row>
    <row r="305" spans="2:44" s="1866" customFormat="1">
      <c r="B305" s="4186"/>
      <c r="C305" s="4189"/>
      <c r="D305" s="1981" t="s">
        <v>2489</v>
      </c>
      <c r="E305" s="1946"/>
      <c r="F305" s="2007"/>
      <c r="G305" s="1966"/>
      <c r="H305" s="1966"/>
      <c r="I305" s="1966"/>
      <c r="J305" s="1966"/>
      <c r="K305" s="1966"/>
      <c r="L305" s="1966"/>
      <c r="M305" s="1966"/>
      <c r="N305" s="1966"/>
      <c r="O305" s="1966"/>
      <c r="P305" s="1966"/>
      <c r="Q305" s="1966"/>
      <c r="R305" s="1966"/>
      <c r="S305" s="1966"/>
      <c r="T305" s="1966"/>
      <c r="U305" s="1966"/>
      <c r="V305" s="1966"/>
      <c r="W305" s="1966"/>
      <c r="X305" s="1966"/>
      <c r="Y305" s="1966"/>
      <c r="Z305" s="1966"/>
      <c r="AA305" s="1966"/>
      <c r="AB305" s="1966"/>
      <c r="AC305" s="1966"/>
      <c r="AD305" s="1966"/>
      <c r="AE305" s="1966"/>
      <c r="AF305" s="1966"/>
      <c r="AG305" s="1966"/>
      <c r="AH305" s="1966"/>
      <c r="AI305" s="1966"/>
      <c r="AJ305" s="2020"/>
      <c r="AK305" s="1950">
        <f>IF(D305="","",COUNT($F$290:$AJ$290)-AL305)</f>
        <v>0</v>
      </c>
      <c r="AL305" s="1951">
        <f>IF(D305="","",AQ305+AR305)</f>
        <v>0</v>
      </c>
      <c r="AM305" s="1951">
        <f>IF(D305="","",COUNTIF(F305:AJ305,"休"))</f>
        <v>0</v>
      </c>
      <c r="AN305" s="1952" t="str">
        <f>IF(D305="","",IFERROR(ROUND(AM305/AK305,3),""))</f>
        <v/>
      </c>
      <c r="AO305" s="4192"/>
      <c r="AP305" s="1838"/>
      <c r="AQ305" s="1953">
        <f>+COUNTIF(F305:AJ305,"－")</f>
        <v>0</v>
      </c>
      <c r="AR305" s="1953">
        <f>+COUNTIF(F305:AJ305,"外")</f>
        <v>0</v>
      </c>
    </row>
    <row r="306" spans="2:44" s="1866" customFormat="1">
      <c r="B306" s="4186"/>
      <c r="C306" s="4189"/>
      <c r="D306" s="1838"/>
      <c r="E306" s="1975"/>
      <c r="F306" s="1955"/>
      <c r="G306" s="1956"/>
      <c r="H306" s="1956"/>
      <c r="I306" s="1956"/>
      <c r="J306" s="1956"/>
      <c r="K306" s="1956"/>
      <c r="L306" s="1956"/>
      <c r="M306" s="1956"/>
      <c r="N306" s="1956"/>
      <c r="O306" s="1956"/>
      <c r="P306" s="1956"/>
      <c r="Q306" s="1956"/>
      <c r="R306" s="1956"/>
      <c r="S306" s="1956"/>
      <c r="T306" s="1956"/>
      <c r="U306" s="1956"/>
      <c r="V306" s="1956"/>
      <c r="W306" s="1956"/>
      <c r="X306" s="1956"/>
      <c r="Y306" s="1956"/>
      <c r="Z306" s="1956"/>
      <c r="AA306" s="1956"/>
      <c r="AB306" s="1956"/>
      <c r="AC306" s="1956"/>
      <c r="AD306" s="1956"/>
      <c r="AE306" s="1956"/>
      <c r="AF306" s="1956"/>
      <c r="AG306" s="1956"/>
      <c r="AH306" s="1956"/>
      <c r="AI306" s="1956"/>
      <c r="AJ306" s="2000"/>
      <c r="AK306" s="1950" t="str">
        <f>IF(D306="","",COUNT($F$290:$AJ$290)-AL306)</f>
        <v/>
      </c>
      <c r="AL306" s="1951" t="str">
        <f t="shared" ref="AL306:AL308" si="208">IF(D306="","",AQ306+AR306)</f>
        <v/>
      </c>
      <c r="AM306" s="1951" t="str">
        <f t="shared" ref="AM306:AM308" si="209">IF(D306="","",COUNTIF(F306:AJ306,"休"))</f>
        <v/>
      </c>
      <c r="AN306" s="1952" t="str">
        <f t="shared" ref="AN306:AN308" si="210">IF(D306="","",IFERROR(ROUND(AM306/AK306,3),""))</f>
        <v/>
      </c>
      <c r="AO306" s="4192"/>
      <c r="AP306" s="1838"/>
      <c r="AQ306" s="1953">
        <f>+COUNTIF(F306:AJ306,"－")</f>
        <v>0</v>
      </c>
      <c r="AR306" s="1953">
        <f>+COUNTIF(F306:AJ306,"外")</f>
        <v>0</v>
      </c>
    </row>
    <row r="307" spans="2:44" s="1866" customFormat="1">
      <c r="B307" s="4186"/>
      <c r="C307" s="4189"/>
      <c r="D307" s="1983"/>
      <c r="E307" s="1975"/>
      <c r="F307" s="1955"/>
      <c r="G307" s="1956"/>
      <c r="H307" s="1956"/>
      <c r="I307" s="1956"/>
      <c r="J307" s="1956"/>
      <c r="K307" s="1956"/>
      <c r="L307" s="1956"/>
      <c r="M307" s="1956"/>
      <c r="N307" s="1956"/>
      <c r="O307" s="1956"/>
      <c r="P307" s="1956"/>
      <c r="Q307" s="1956"/>
      <c r="R307" s="1956"/>
      <c r="S307" s="1956"/>
      <c r="T307" s="1956"/>
      <c r="U307" s="1956"/>
      <c r="V307" s="1956"/>
      <c r="W307" s="1956"/>
      <c r="X307" s="1956"/>
      <c r="Y307" s="1956"/>
      <c r="Z307" s="1956"/>
      <c r="AA307" s="1956"/>
      <c r="AB307" s="1956"/>
      <c r="AC307" s="1956"/>
      <c r="AD307" s="1956"/>
      <c r="AE307" s="1956"/>
      <c r="AF307" s="1956"/>
      <c r="AG307" s="1956"/>
      <c r="AH307" s="1956"/>
      <c r="AI307" s="1956"/>
      <c r="AJ307" s="2000"/>
      <c r="AK307" s="1950" t="str">
        <f t="shared" ref="AK307:AK308" si="211">IF(D307="","",COUNT($F$290:$AJ$290)-AL307)</f>
        <v/>
      </c>
      <c r="AL307" s="1951" t="str">
        <f t="shared" si="208"/>
        <v/>
      </c>
      <c r="AM307" s="1951" t="str">
        <f t="shared" si="209"/>
        <v/>
      </c>
      <c r="AN307" s="1952" t="str">
        <f t="shared" si="210"/>
        <v/>
      </c>
      <c r="AO307" s="4192"/>
      <c r="AP307" s="1838"/>
      <c r="AQ307" s="1953">
        <f>+COUNTIF(F307:AJ307,"－")</f>
        <v>0</v>
      </c>
      <c r="AR307" s="1953">
        <f>+COUNTIF(F307:AJ307,"外")</f>
        <v>0</v>
      </c>
    </row>
    <row r="308" spans="2:44" s="1866" customFormat="1" ht="13.8" thickBot="1">
      <c r="B308" s="4187"/>
      <c r="C308" s="4190"/>
      <c r="D308" s="1976"/>
      <c r="E308" s="1977"/>
      <c r="F308" s="2018"/>
      <c r="G308" s="2008"/>
      <c r="H308" s="2008"/>
      <c r="I308" s="2008"/>
      <c r="J308" s="2008"/>
      <c r="K308" s="2008"/>
      <c r="L308" s="2008"/>
      <c r="M308" s="2008"/>
      <c r="N308" s="2008"/>
      <c r="O308" s="2008"/>
      <c r="P308" s="2008"/>
      <c r="Q308" s="2008"/>
      <c r="R308" s="2008"/>
      <c r="S308" s="2008"/>
      <c r="T308" s="2008"/>
      <c r="U308" s="2008"/>
      <c r="V308" s="2008"/>
      <c r="W308" s="2008"/>
      <c r="X308" s="2008"/>
      <c r="Y308" s="2008"/>
      <c r="Z308" s="2008"/>
      <c r="AA308" s="2008"/>
      <c r="AB308" s="2008"/>
      <c r="AC308" s="2008"/>
      <c r="AD308" s="2008"/>
      <c r="AE308" s="2008"/>
      <c r="AF308" s="2008"/>
      <c r="AG308" s="2008"/>
      <c r="AH308" s="2008"/>
      <c r="AI308" s="2008"/>
      <c r="AJ308" s="2019"/>
      <c r="AK308" s="1986" t="str">
        <f t="shared" si="211"/>
        <v/>
      </c>
      <c r="AL308" s="1968" t="str">
        <f t="shared" si="208"/>
        <v/>
      </c>
      <c r="AM308" s="1968" t="str">
        <f t="shared" si="209"/>
        <v/>
      </c>
      <c r="AN308" s="1952" t="str">
        <f t="shared" si="210"/>
        <v/>
      </c>
      <c r="AO308" s="4193"/>
      <c r="AP308" s="1838"/>
      <c r="AQ308" s="1953">
        <f>+COUNTIF(F308:AJ308,"－")</f>
        <v>0</v>
      </c>
      <c r="AR308" s="1953">
        <f>+COUNTIF(F308:AJ308,"外")</f>
        <v>0</v>
      </c>
    </row>
    <row r="309" spans="2:44" ht="13.8" thickBot="1">
      <c r="B309" s="1988"/>
      <c r="C309" s="1989"/>
      <c r="D309" s="1983"/>
      <c r="E309" s="1854"/>
      <c r="F309" s="1949"/>
      <c r="G309" s="1949"/>
      <c r="H309" s="1949"/>
      <c r="I309" s="1949"/>
      <c r="J309" s="1949"/>
      <c r="K309" s="1949"/>
      <c r="L309" s="1949"/>
      <c r="M309" s="1949"/>
      <c r="N309" s="1949"/>
      <c r="O309" s="1949"/>
      <c r="P309" s="1949"/>
      <c r="Q309" s="1949"/>
      <c r="R309" s="1949"/>
      <c r="S309" s="1949"/>
      <c r="T309" s="1949"/>
      <c r="U309" s="1949"/>
      <c r="V309" s="1949"/>
      <c r="W309" s="1949"/>
      <c r="X309" s="1949"/>
      <c r="Y309" s="1949"/>
      <c r="Z309" s="1949"/>
      <c r="AA309" s="1949"/>
      <c r="AB309" s="1949"/>
      <c r="AC309" s="1949"/>
      <c r="AD309" s="1949"/>
      <c r="AE309" s="1949"/>
      <c r="AF309" s="1949"/>
      <c r="AG309" s="1949"/>
      <c r="AH309" s="1949"/>
      <c r="AI309" s="1949"/>
      <c r="AJ309" s="1949"/>
      <c r="AK309" s="1990"/>
      <c r="AL309" s="1991"/>
      <c r="AN309" s="1992" t="s">
        <v>2459</v>
      </c>
      <c r="AO309" s="1993" t="e">
        <f>IF(AO293&gt;=0.285,"OK","NG")</f>
        <v>#DIV/0!</v>
      </c>
      <c r="AQ309" s="1991"/>
      <c r="AR309" s="1991"/>
    </row>
    <row r="310" spans="2:44">
      <c r="B310" s="1988"/>
      <c r="C310" s="1989"/>
      <c r="D310" s="1983"/>
      <c r="E310" s="1854"/>
      <c r="F310" s="1949"/>
      <c r="G310" s="1949"/>
      <c r="H310" s="1949"/>
      <c r="I310" s="1949"/>
      <c r="J310" s="1949"/>
      <c r="K310" s="1949"/>
      <c r="L310" s="1949"/>
      <c r="M310" s="1949"/>
      <c r="N310" s="1949"/>
      <c r="O310" s="1949"/>
      <c r="P310" s="1949"/>
      <c r="Q310" s="1949"/>
      <c r="R310" s="1949"/>
      <c r="S310" s="1949"/>
      <c r="T310" s="1949"/>
      <c r="U310" s="1949"/>
      <c r="V310" s="1949"/>
      <c r="W310" s="1949"/>
      <c r="X310" s="1949"/>
      <c r="Y310" s="1949"/>
      <c r="Z310" s="1949"/>
      <c r="AA310" s="1949"/>
      <c r="AB310" s="1949"/>
      <c r="AC310" s="1949"/>
      <c r="AD310" s="1949"/>
      <c r="AE310" s="1949"/>
      <c r="AF310" s="1949"/>
      <c r="AG310" s="1949"/>
      <c r="AH310" s="1949"/>
      <c r="AI310" s="1949"/>
      <c r="AJ310" s="1949"/>
      <c r="AK310" s="1990"/>
      <c r="AL310" s="1991"/>
      <c r="AN310" s="2014"/>
      <c r="AO310" s="1952"/>
      <c r="AQ310" s="1991"/>
      <c r="AR310" s="1991"/>
    </row>
    <row r="311" spans="2:44" hidden="1">
      <c r="F311" s="1836" t="e">
        <f>YEAR(F314)</f>
        <v>#VALUE!</v>
      </c>
      <c r="G311" s="1836" t="e">
        <f>MONTH(F314)</f>
        <v>#VALUE!</v>
      </c>
    </row>
    <row r="312" spans="2:44">
      <c r="B312" s="4194"/>
      <c r="C312" s="4195"/>
      <c r="D312" s="4196"/>
      <c r="E312" s="1840" t="s">
        <v>2454</v>
      </c>
      <c r="F312" s="4126" t="e">
        <f>F314</f>
        <v>#VALUE!</v>
      </c>
      <c r="G312" s="4088"/>
      <c r="H312" s="4088"/>
      <c r="I312" s="4088"/>
      <c r="J312" s="4088"/>
      <c r="K312" s="4088"/>
      <c r="L312" s="4088"/>
      <c r="M312" s="4088"/>
      <c r="N312" s="4088"/>
      <c r="O312" s="4088"/>
      <c r="P312" s="4088"/>
      <c r="Q312" s="4088"/>
      <c r="R312" s="4088"/>
      <c r="S312" s="4088"/>
      <c r="T312" s="4088"/>
      <c r="U312" s="4088"/>
      <c r="V312" s="4088"/>
      <c r="W312" s="4088"/>
      <c r="X312" s="4088"/>
      <c r="Y312" s="4088"/>
      <c r="Z312" s="4088"/>
      <c r="AA312" s="4088"/>
      <c r="AB312" s="4088"/>
      <c r="AC312" s="4088"/>
      <c r="AD312" s="4088"/>
      <c r="AE312" s="4088"/>
      <c r="AF312" s="4088"/>
      <c r="AG312" s="4088"/>
      <c r="AH312" s="4088"/>
      <c r="AI312" s="4088"/>
      <c r="AJ312" s="4088"/>
      <c r="AK312" s="4203" t="s">
        <v>2496</v>
      </c>
      <c r="AL312" s="4206" t="s">
        <v>2497</v>
      </c>
      <c r="AM312" s="4209" t="s">
        <v>2474</v>
      </c>
      <c r="AN312" s="4157" t="s">
        <v>2498</v>
      </c>
      <c r="AO312" s="4155" t="s">
        <v>2499</v>
      </c>
      <c r="AQ312" s="4181" t="s">
        <v>2500</v>
      </c>
      <c r="AR312" s="4181" t="s">
        <v>2501</v>
      </c>
    </row>
    <row r="313" spans="2:44" hidden="1">
      <c r="B313" s="4197"/>
      <c r="C313" s="4198"/>
      <c r="D313" s="4199"/>
      <c r="E313" s="1884"/>
      <c r="F313" s="1862" t="e">
        <f>DATE($F311,$G311,1)</f>
        <v>#VALUE!</v>
      </c>
      <c r="G313" s="1862" t="e">
        <f t="shared" ref="G313:AJ313" si="212">F313+1</f>
        <v>#VALUE!</v>
      </c>
      <c r="H313" s="1862" t="e">
        <f t="shared" si="212"/>
        <v>#VALUE!</v>
      </c>
      <c r="I313" s="1862" t="e">
        <f t="shared" si="212"/>
        <v>#VALUE!</v>
      </c>
      <c r="J313" s="1862" t="e">
        <f t="shared" si="212"/>
        <v>#VALUE!</v>
      </c>
      <c r="K313" s="1862" t="e">
        <f t="shared" si="212"/>
        <v>#VALUE!</v>
      </c>
      <c r="L313" s="1862" t="e">
        <f t="shared" si="212"/>
        <v>#VALUE!</v>
      </c>
      <c r="M313" s="1862" t="e">
        <f t="shared" si="212"/>
        <v>#VALUE!</v>
      </c>
      <c r="N313" s="1862" t="e">
        <f t="shared" si="212"/>
        <v>#VALUE!</v>
      </c>
      <c r="O313" s="1862" t="e">
        <f t="shared" si="212"/>
        <v>#VALUE!</v>
      </c>
      <c r="P313" s="1862" t="e">
        <f t="shared" si="212"/>
        <v>#VALUE!</v>
      </c>
      <c r="Q313" s="1862" t="e">
        <f t="shared" si="212"/>
        <v>#VALUE!</v>
      </c>
      <c r="R313" s="1862" t="e">
        <f t="shared" si="212"/>
        <v>#VALUE!</v>
      </c>
      <c r="S313" s="1862" t="e">
        <f t="shared" si="212"/>
        <v>#VALUE!</v>
      </c>
      <c r="T313" s="1862" t="e">
        <f t="shared" si="212"/>
        <v>#VALUE!</v>
      </c>
      <c r="U313" s="1862" t="e">
        <f t="shared" si="212"/>
        <v>#VALUE!</v>
      </c>
      <c r="V313" s="1862" t="e">
        <f t="shared" si="212"/>
        <v>#VALUE!</v>
      </c>
      <c r="W313" s="1862" t="e">
        <f t="shared" si="212"/>
        <v>#VALUE!</v>
      </c>
      <c r="X313" s="1862" t="e">
        <f t="shared" si="212"/>
        <v>#VALUE!</v>
      </c>
      <c r="Y313" s="1862" t="e">
        <f t="shared" si="212"/>
        <v>#VALUE!</v>
      </c>
      <c r="Z313" s="1862" t="e">
        <f t="shared" si="212"/>
        <v>#VALUE!</v>
      </c>
      <c r="AA313" s="1862" t="e">
        <f t="shared" si="212"/>
        <v>#VALUE!</v>
      </c>
      <c r="AB313" s="1862" t="e">
        <f t="shared" si="212"/>
        <v>#VALUE!</v>
      </c>
      <c r="AC313" s="1862" t="e">
        <f t="shared" si="212"/>
        <v>#VALUE!</v>
      </c>
      <c r="AD313" s="1862" t="e">
        <f t="shared" si="212"/>
        <v>#VALUE!</v>
      </c>
      <c r="AE313" s="1862" t="e">
        <f t="shared" si="212"/>
        <v>#VALUE!</v>
      </c>
      <c r="AF313" s="1862" t="e">
        <f t="shared" si="212"/>
        <v>#VALUE!</v>
      </c>
      <c r="AG313" s="1862" t="e">
        <f t="shared" si="212"/>
        <v>#VALUE!</v>
      </c>
      <c r="AH313" s="1862" t="e">
        <f t="shared" si="212"/>
        <v>#VALUE!</v>
      </c>
      <c r="AI313" s="1862" t="e">
        <f t="shared" si="212"/>
        <v>#VALUE!</v>
      </c>
      <c r="AJ313" s="1862" t="e">
        <f t="shared" si="212"/>
        <v>#VALUE!</v>
      </c>
      <c r="AK313" s="4204"/>
      <c r="AL313" s="4207"/>
      <c r="AM313" s="4210"/>
      <c r="AN313" s="4157"/>
      <c r="AO313" s="4155"/>
      <c r="AQ313" s="4181"/>
      <c r="AR313" s="4181"/>
    </row>
    <row r="314" spans="2:44">
      <c r="B314" s="4197"/>
      <c r="C314" s="4198"/>
      <c r="D314" s="4199"/>
      <c r="E314" s="1887" t="s">
        <v>2455</v>
      </c>
      <c r="F314" s="1888" t="e">
        <f>IF(EDATE(F289,1)&gt;$F$7,"",EDATE(F289,1))</f>
        <v>#VALUE!</v>
      </c>
      <c r="G314" s="1862" t="e">
        <f t="shared" ref="G314:AJ314" si="213">IF(G313&gt;$F$7,"",IF(F314=EOMONTH(DATE($F311,$G311,1),0),"",IF(F314="","",F314+1)))</f>
        <v>#VALUE!</v>
      </c>
      <c r="H314" s="1862" t="e">
        <f t="shared" si="213"/>
        <v>#VALUE!</v>
      </c>
      <c r="I314" s="1862" t="e">
        <f t="shared" si="213"/>
        <v>#VALUE!</v>
      </c>
      <c r="J314" s="1862" t="e">
        <f t="shared" si="213"/>
        <v>#VALUE!</v>
      </c>
      <c r="K314" s="1862" t="e">
        <f t="shared" si="213"/>
        <v>#VALUE!</v>
      </c>
      <c r="L314" s="1862" t="e">
        <f t="shared" si="213"/>
        <v>#VALUE!</v>
      </c>
      <c r="M314" s="1862" t="e">
        <f t="shared" si="213"/>
        <v>#VALUE!</v>
      </c>
      <c r="N314" s="1862" t="e">
        <f t="shared" si="213"/>
        <v>#VALUE!</v>
      </c>
      <c r="O314" s="1862" t="e">
        <f t="shared" si="213"/>
        <v>#VALUE!</v>
      </c>
      <c r="P314" s="1862" t="e">
        <f t="shared" si="213"/>
        <v>#VALUE!</v>
      </c>
      <c r="Q314" s="1862" t="e">
        <f t="shared" si="213"/>
        <v>#VALUE!</v>
      </c>
      <c r="R314" s="1862" t="e">
        <f t="shared" si="213"/>
        <v>#VALUE!</v>
      </c>
      <c r="S314" s="1862" t="e">
        <f t="shared" si="213"/>
        <v>#VALUE!</v>
      </c>
      <c r="T314" s="1862" t="e">
        <f t="shared" si="213"/>
        <v>#VALUE!</v>
      </c>
      <c r="U314" s="1862" t="e">
        <f t="shared" si="213"/>
        <v>#VALUE!</v>
      </c>
      <c r="V314" s="1862" t="e">
        <f t="shared" si="213"/>
        <v>#VALUE!</v>
      </c>
      <c r="W314" s="1862" t="e">
        <f t="shared" si="213"/>
        <v>#VALUE!</v>
      </c>
      <c r="X314" s="1862" t="e">
        <f t="shared" si="213"/>
        <v>#VALUE!</v>
      </c>
      <c r="Y314" s="1862" t="e">
        <f t="shared" si="213"/>
        <v>#VALUE!</v>
      </c>
      <c r="Z314" s="1862" t="e">
        <f t="shared" si="213"/>
        <v>#VALUE!</v>
      </c>
      <c r="AA314" s="1862" t="e">
        <f t="shared" si="213"/>
        <v>#VALUE!</v>
      </c>
      <c r="AB314" s="1862" t="e">
        <f t="shared" si="213"/>
        <v>#VALUE!</v>
      </c>
      <c r="AC314" s="1862" t="e">
        <f t="shared" si="213"/>
        <v>#VALUE!</v>
      </c>
      <c r="AD314" s="1862" t="e">
        <f t="shared" si="213"/>
        <v>#VALUE!</v>
      </c>
      <c r="AE314" s="1862" t="e">
        <f t="shared" si="213"/>
        <v>#VALUE!</v>
      </c>
      <c r="AF314" s="1862" t="e">
        <f t="shared" si="213"/>
        <v>#VALUE!</v>
      </c>
      <c r="AG314" s="1862" t="e">
        <f t="shared" si="213"/>
        <v>#VALUE!</v>
      </c>
      <c r="AH314" s="1862" t="e">
        <f t="shared" si="213"/>
        <v>#VALUE!</v>
      </c>
      <c r="AI314" s="1862" t="e">
        <f t="shared" si="213"/>
        <v>#VALUE!</v>
      </c>
      <c r="AJ314" s="1862" t="e">
        <f t="shared" si="213"/>
        <v>#VALUE!</v>
      </c>
      <c r="AK314" s="4204"/>
      <c r="AL314" s="4207"/>
      <c r="AM314" s="4210"/>
      <c r="AN314" s="4157"/>
      <c r="AO314" s="4155"/>
      <c r="AQ314" s="4181"/>
      <c r="AR314" s="4181"/>
    </row>
    <row r="315" spans="2:44" s="1866" customFormat="1">
      <c r="B315" s="4200"/>
      <c r="C315" s="4099"/>
      <c r="D315" s="4201"/>
      <c r="E315" s="1889" t="s">
        <v>1184</v>
      </c>
      <c r="F315" s="1865" t="str">
        <f>IFERROR(TEXT(WEEKDAY(+F314),"aaa"),"")</f>
        <v/>
      </c>
      <c r="G315" s="1865" t="str">
        <f t="shared" ref="G315:AJ315" si="214">IFERROR(TEXT(WEEKDAY(+G314),"aaa"),"")</f>
        <v/>
      </c>
      <c r="H315" s="1865" t="str">
        <f t="shared" si="214"/>
        <v/>
      </c>
      <c r="I315" s="1865" t="str">
        <f t="shared" si="214"/>
        <v/>
      </c>
      <c r="J315" s="1865" t="str">
        <f t="shared" si="214"/>
        <v/>
      </c>
      <c r="K315" s="1865" t="str">
        <f t="shared" si="214"/>
        <v/>
      </c>
      <c r="L315" s="1865" t="str">
        <f t="shared" si="214"/>
        <v/>
      </c>
      <c r="M315" s="1865" t="str">
        <f t="shared" si="214"/>
        <v/>
      </c>
      <c r="N315" s="1865" t="str">
        <f t="shared" si="214"/>
        <v/>
      </c>
      <c r="O315" s="1865" t="str">
        <f t="shared" si="214"/>
        <v/>
      </c>
      <c r="P315" s="1865" t="str">
        <f t="shared" si="214"/>
        <v/>
      </c>
      <c r="Q315" s="1865" t="str">
        <f t="shared" si="214"/>
        <v/>
      </c>
      <c r="R315" s="1865" t="str">
        <f t="shared" si="214"/>
        <v/>
      </c>
      <c r="S315" s="1865" t="str">
        <f t="shared" si="214"/>
        <v/>
      </c>
      <c r="T315" s="1865" t="str">
        <f t="shared" si="214"/>
        <v/>
      </c>
      <c r="U315" s="1865" t="str">
        <f t="shared" si="214"/>
        <v/>
      </c>
      <c r="V315" s="1865" t="str">
        <f t="shared" si="214"/>
        <v/>
      </c>
      <c r="W315" s="1865" t="str">
        <f t="shared" si="214"/>
        <v/>
      </c>
      <c r="X315" s="1865" t="str">
        <f t="shared" si="214"/>
        <v/>
      </c>
      <c r="Y315" s="1865" t="str">
        <f t="shared" si="214"/>
        <v/>
      </c>
      <c r="Z315" s="1865" t="str">
        <f t="shared" si="214"/>
        <v/>
      </c>
      <c r="AA315" s="1865" t="str">
        <f t="shared" si="214"/>
        <v/>
      </c>
      <c r="AB315" s="1865" t="str">
        <f t="shared" si="214"/>
        <v/>
      </c>
      <c r="AC315" s="1865" t="str">
        <f t="shared" si="214"/>
        <v/>
      </c>
      <c r="AD315" s="1865" t="str">
        <f t="shared" si="214"/>
        <v/>
      </c>
      <c r="AE315" s="1865" t="str">
        <f t="shared" si="214"/>
        <v/>
      </c>
      <c r="AF315" s="1865" t="str">
        <f t="shared" si="214"/>
        <v/>
      </c>
      <c r="AG315" s="1865" t="str">
        <f t="shared" si="214"/>
        <v/>
      </c>
      <c r="AH315" s="1865" t="str">
        <f t="shared" si="214"/>
        <v/>
      </c>
      <c r="AI315" s="1865" t="str">
        <f t="shared" si="214"/>
        <v/>
      </c>
      <c r="AJ315" s="1865" t="str">
        <f t="shared" si="214"/>
        <v/>
      </c>
      <c r="AK315" s="4204"/>
      <c r="AL315" s="4207"/>
      <c r="AM315" s="4210"/>
      <c r="AN315" s="4157"/>
      <c r="AO315" s="4155"/>
      <c r="AP315" s="1838"/>
      <c r="AQ315" s="4181"/>
      <c r="AR315" s="4181"/>
    </row>
    <row r="316" spans="2:44" s="1866" customFormat="1" ht="21" customHeight="1">
      <c r="B316" s="1994" t="s">
        <v>2502</v>
      </c>
      <c r="C316" s="1995" t="s">
        <v>2471</v>
      </c>
      <c r="D316" s="1939" t="s">
        <v>2472</v>
      </c>
      <c r="E316" s="1940" t="s">
        <v>2458</v>
      </c>
      <c r="F316" s="1941" t="s">
        <v>2503</v>
      </c>
      <c r="G316" s="1942" t="s">
        <v>2503</v>
      </c>
      <c r="H316" s="1942" t="s">
        <v>2503</v>
      </c>
      <c r="I316" s="1942" t="s">
        <v>2503</v>
      </c>
      <c r="J316" s="1942" t="s">
        <v>2503</v>
      </c>
      <c r="K316" s="1942" t="s">
        <v>2503</v>
      </c>
      <c r="L316" s="1942" t="s">
        <v>2503</v>
      </c>
      <c r="M316" s="1942" t="s">
        <v>2503</v>
      </c>
      <c r="N316" s="1942" t="s">
        <v>2503</v>
      </c>
      <c r="O316" s="1942" t="s">
        <v>2503</v>
      </c>
      <c r="P316" s="1942" t="s">
        <v>2503</v>
      </c>
      <c r="Q316" s="1942" t="s">
        <v>2503</v>
      </c>
      <c r="R316" s="1942" t="s">
        <v>2503</v>
      </c>
      <c r="S316" s="1942" t="s">
        <v>2503</v>
      </c>
      <c r="T316" s="1942" t="s">
        <v>2503</v>
      </c>
      <c r="U316" s="1942" t="s">
        <v>2503</v>
      </c>
      <c r="V316" s="1942" t="s">
        <v>2503</v>
      </c>
      <c r="W316" s="1942" t="s">
        <v>2503</v>
      </c>
      <c r="X316" s="1942" t="s">
        <v>2503</v>
      </c>
      <c r="Y316" s="1942" t="s">
        <v>2503</v>
      </c>
      <c r="Z316" s="1942" t="s">
        <v>2503</v>
      </c>
      <c r="AA316" s="1942" t="s">
        <v>2503</v>
      </c>
      <c r="AB316" s="1942" t="s">
        <v>2503</v>
      </c>
      <c r="AC316" s="1942" t="s">
        <v>2503</v>
      </c>
      <c r="AD316" s="1942" t="s">
        <v>2503</v>
      </c>
      <c r="AE316" s="1942" t="s">
        <v>2503</v>
      </c>
      <c r="AF316" s="1942" t="s">
        <v>2503</v>
      </c>
      <c r="AG316" s="1942" t="s">
        <v>2503</v>
      </c>
      <c r="AH316" s="1942" t="s">
        <v>2503</v>
      </c>
      <c r="AI316" s="1942" t="s">
        <v>2503</v>
      </c>
      <c r="AJ316" s="2015" t="s">
        <v>2503</v>
      </c>
      <c r="AK316" s="4205"/>
      <c r="AL316" s="4208"/>
      <c r="AM316" s="4211"/>
      <c r="AN316" s="1944" t="s">
        <v>2484</v>
      </c>
      <c r="AO316" s="1943" t="s">
        <v>2485</v>
      </c>
      <c r="AP316" s="1838"/>
      <c r="AQ316" s="4182"/>
      <c r="AR316" s="4182"/>
    </row>
    <row r="317" spans="2:44" s="1866" customFormat="1" ht="13.5" customHeight="1">
      <c r="B317" s="4185" t="s">
        <v>2486</v>
      </c>
      <c r="C317" s="4188" t="s">
        <v>2487</v>
      </c>
      <c r="D317" s="1945" t="s">
        <v>2488</v>
      </c>
      <c r="E317" s="1946"/>
      <c r="F317" s="2016"/>
      <c r="G317" s="2003"/>
      <c r="H317" s="2003"/>
      <c r="I317" s="2003"/>
      <c r="J317" s="2003"/>
      <c r="K317" s="2003"/>
      <c r="L317" s="2003"/>
      <c r="M317" s="2003"/>
      <c r="N317" s="2003"/>
      <c r="O317" s="2003"/>
      <c r="P317" s="2003"/>
      <c r="Q317" s="2003"/>
      <c r="R317" s="2003"/>
      <c r="S317" s="2003"/>
      <c r="T317" s="2003"/>
      <c r="U317" s="2003"/>
      <c r="V317" s="2003"/>
      <c r="W317" s="2003"/>
      <c r="X317" s="2003"/>
      <c r="Y317" s="2003"/>
      <c r="Z317" s="2003"/>
      <c r="AA317" s="2003"/>
      <c r="AB317" s="2003"/>
      <c r="AC317" s="2003"/>
      <c r="AD317" s="2003"/>
      <c r="AE317" s="2003"/>
      <c r="AF317" s="2003"/>
      <c r="AG317" s="2003"/>
      <c r="AH317" s="2003"/>
      <c r="AI317" s="2003"/>
      <c r="AJ317" s="2017"/>
      <c r="AK317" s="1950">
        <f>IF(D317="","",COUNT($F$314:$AJ$314)-AL317)</f>
        <v>0</v>
      </c>
      <c r="AL317" s="1951">
        <f>IF(D317="","",AQ317+AR317)</f>
        <v>0</v>
      </c>
      <c r="AM317" s="1951">
        <f>IF(D317="","",COUNTIF(F317:AJ317,"休"))</f>
        <v>0</v>
      </c>
      <c r="AN317" s="1952" t="str">
        <f>IF(D317="","",IFERROR(ROUND(AM317/AK317,3),""))</f>
        <v/>
      </c>
      <c r="AO317" s="4191" t="e">
        <f>ROUND(AVERAGE(AN317:AN332),3)</f>
        <v>#DIV/0!</v>
      </c>
      <c r="AP317" s="1838"/>
      <c r="AQ317" s="1953">
        <f>+COUNTIF(F317:AJ317,"－")</f>
        <v>0</v>
      </c>
      <c r="AR317" s="1953">
        <f>+COUNTIF(F317:AJ317,"外")</f>
        <v>0</v>
      </c>
    </row>
    <row r="318" spans="2:44" s="1866" customFormat="1" ht="13.5" customHeight="1">
      <c r="B318" s="4186"/>
      <c r="C318" s="4189"/>
      <c r="D318" s="1954" t="s">
        <v>2489</v>
      </c>
      <c r="E318" s="1946"/>
      <c r="F318" s="1955"/>
      <c r="G318" s="1956"/>
      <c r="H318" s="1956"/>
      <c r="I318" s="1956"/>
      <c r="J318" s="1956"/>
      <c r="K318" s="1956"/>
      <c r="L318" s="1956"/>
      <c r="M318" s="1956"/>
      <c r="N318" s="1956"/>
      <c r="O318" s="1956"/>
      <c r="P318" s="1956"/>
      <c r="Q318" s="1956"/>
      <c r="R318" s="1956"/>
      <c r="S318" s="1956"/>
      <c r="T318" s="1956"/>
      <c r="U318" s="1956"/>
      <c r="V318" s="1956"/>
      <c r="W318" s="1956"/>
      <c r="X318" s="1956"/>
      <c r="Y318" s="1956"/>
      <c r="Z318" s="1956"/>
      <c r="AA318" s="1956"/>
      <c r="AB318" s="1956"/>
      <c r="AC318" s="1956"/>
      <c r="AD318" s="1956"/>
      <c r="AE318" s="1956"/>
      <c r="AF318" s="1956"/>
      <c r="AG318" s="1956"/>
      <c r="AH318" s="1956"/>
      <c r="AI318" s="1956"/>
      <c r="AJ318" s="2000"/>
      <c r="AK318" s="1950">
        <f>IF(D318="","",COUNT($F$314:$AJ$314)-AL318)</f>
        <v>0</v>
      </c>
      <c r="AL318" s="1951">
        <f t="shared" ref="AL318:AL322" si="215">IF(D318="","",AQ318+AR318)</f>
        <v>0</v>
      </c>
      <c r="AM318" s="1951">
        <f t="shared" ref="AM318:AM322" si="216">IF(D318="","",COUNTIF(F318:AJ318,"休"))</f>
        <v>0</v>
      </c>
      <c r="AN318" s="1952" t="str">
        <f t="shared" ref="AN318:AN322" si="217">IF(D318="","",IFERROR(ROUND(AM318/AK318,3),""))</f>
        <v/>
      </c>
      <c r="AO318" s="4192"/>
      <c r="AP318" s="1838"/>
      <c r="AQ318" s="1953">
        <f>+COUNTIF(F318:AJ318,"－")</f>
        <v>0</v>
      </c>
      <c r="AR318" s="1953">
        <f>+COUNTIF(F318:AJ318,"外")</f>
        <v>0</v>
      </c>
    </row>
    <row r="319" spans="2:44" s="1866" customFormat="1">
      <c r="B319" s="4186"/>
      <c r="C319" s="4189"/>
      <c r="D319" s="1960" t="s">
        <v>2490</v>
      </c>
      <c r="E319" s="1946"/>
      <c r="F319" s="1955"/>
      <c r="G319" s="1956"/>
      <c r="H319" s="1956"/>
      <c r="I319" s="1956"/>
      <c r="J319" s="1956"/>
      <c r="K319" s="1956"/>
      <c r="L319" s="1956"/>
      <c r="M319" s="1956"/>
      <c r="N319" s="1956"/>
      <c r="O319" s="1956"/>
      <c r="P319" s="1956"/>
      <c r="Q319" s="1956"/>
      <c r="R319" s="1956"/>
      <c r="S319" s="1956"/>
      <c r="T319" s="1956"/>
      <c r="U319" s="1956"/>
      <c r="V319" s="1956"/>
      <c r="W319" s="1956"/>
      <c r="X319" s="1956"/>
      <c r="Y319" s="1956"/>
      <c r="Z319" s="1956"/>
      <c r="AA319" s="1956"/>
      <c r="AB319" s="1956"/>
      <c r="AC319" s="1956"/>
      <c r="AD319" s="1956"/>
      <c r="AE319" s="1956"/>
      <c r="AF319" s="1956"/>
      <c r="AG319" s="1956"/>
      <c r="AH319" s="1956"/>
      <c r="AI319" s="1956"/>
      <c r="AJ319" s="2000"/>
      <c r="AK319" s="1950">
        <f>IF(D319="","",COUNT($F$314:$AJ$314)-AL319)</f>
        <v>0</v>
      </c>
      <c r="AL319" s="1951">
        <f t="shared" si="215"/>
        <v>0</v>
      </c>
      <c r="AM319" s="1951">
        <f t="shared" si="216"/>
        <v>0</v>
      </c>
      <c r="AN319" s="1952" t="str">
        <f t="shared" si="217"/>
        <v/>
      </c>
      <c r="AO319" s="4192"/>
      <c r="AP319" s="1838"/>
      <c r="AQ319" s="1953">
        <f>+COUNTIF(F319:AJ319,"－")</f>
        <v>0</v>
      </c>
      <c r="AR319" s="1953">
        <f t="shared" ref="AR319:AR322" si="218">+COUNTIF(F319:AJ319,"外")</f>
        <v>0</v>
      </c>
    </row>
    <row r="320" spans="2:44" s="1866" customFormat="1">
      <c r="B320" s="4186"/>
      <c r="C320" s="4189"/>
      <c r="D320" s="1960" t="s">
        <v>2491</v>
      </c>
      <c r="E320" s="1961"/>
      <c r="F320" s="1955"/>
      <c r="G320" s="1956"/>
      <c r="H320" s="1956"/>
      <c r="I320" s="1956"/>
      <c r="J320" s="1956"/>
      <c r="K320" s="1956"/>
      <c r="L320" s="1956"/>
      <c r="M320" s="1956"/>
      <c r="N320" s="1956"/>
      <c r="O320" s="1956"/>
      <c r="P320" s="1956"/>
      <c r="Q320" s="1956"/>
      <c r="R320" s="1956"/>
      <c r="S320" s="1956"/>
      <c r="T320" s="1956"/>
      <c r="U320" s="1956"/>
      <c r="V320" s="1956"/>
      <c r="W320" s="1956"/>
      <c r="X320" s="1956"/>
      <c r="Y320" s="1956"/>
      <c r="Z320" s="1956"/>
      <c r="AA320" s="1956"/>
      <c r="AB320" s="1956"/>
      <c r="AC320" s="1956"/>
      <c r="AD320" s="1956"/>
      <c r="AE320" s="1956"/>
      <c r="AF320" s="1956"/>
      <c r="AG320" s="1956"/>
      <c r="AH320" s="1956"/>
      <c r="AI320" s="1956"/>
      <c r="AJ320" s="2000"/>
      <c r="AK320" s="1950">
        <f t="shared" ref="AK320:AK322" si="219">IF(D320="","",COUNT($F$314:$AJ$314)-AL320)</f>
        <v>0</v>
      </c>
      <c r="AL320" s="1951">
        <f t="shared" si="215"/>
        <v>0</v>
      </c>
      <c r="AM320" s="1951">
        <f t="shared" si="216"/>
        <v>0</v>
      </c>
      <c r="AN320" s="1952" t="str">
        <f t="shared" si="217"/>
        <v/>
      </c>
      <c r="AO320" s="4192"/>
      <c r="AP320" s="1838"/>
      <c r="AQ320" s="1953">
        <f>+COUNTIF(F320:AJ320,"－")</f>
        <v>0</v>
      </c>
      <c r="AR320" s="1953">
        <f t="shared" si="218"/>
        <v>0</v>
      </c>
    </row>
    <row r="321" spans="2:44" s="1866" customFormat="1">
      <c r="B321" s="4186"/>
      <c r="C321" s="4189"/>
      <c r="D321" s="1960" t="s">
        <v>2492</v>
      </c>
      <c r="E321" s="1946"/>
      <c r="F321" s="1955"/>
      <c r="G321" s="1956"/>
      <c r="H321" s="1956"/>
      <c r="I321" s="1956"/>
      <c r="J321" s="1956"/>
      <c r="K321" s="1956"/>
      <c r="L321" s="1956"/>
      <c r="M321" s="1956"/>
      <c r="N321" s="1956"/>
      <c r="O321" s="1956"/>
      <c r="P321" s="1956"/>
      <c r="Q321" s="1956"/>
      <c r="R321" s="1956"/>
      <c r="S321" s="1956"/>
      <c r="T321" s="1956"/>
      <c r="U321" s="1956"/>
      <c r="V321" s="1956"/>
      <c r="W321" s="1956"/>
      <c r="X321" s="1956"/>
      <c r="Y321" s="1956"/>
      <c r="Z321" s="1956"/>
      <c r="AA321" s="1956"/>
      <c r="AB321" s="1956"/>
      <c r="AC321" s="1956"/>
      <c r="AD321" s="1956"/>
      <c r="AE321" s="1956"/>
      <c r="AF321" s="1956"/>
      <c r="AG321" s="1956"/>
      <c r="AH321" s="1956"/>
      <c r="AI321" s="1956"/>
      <c r="AJ321" s="2000"/>
      <c r="AK321" s="1950">
        <f t="shared" si="219"/>
        <v>0</v>
      </c>
      <c r="AL321" s="1951">
        <f t="shared" si="215"/>
        <v>0</v>
      </c>
      <c r="AM321" s="1951">
        <f t="shared" si="216"/>
        <v>0</v>
      </c>
      <c r="AN321" s="1952" t="str">
        <f t="shared" si="217"/>
        <v/>
      </c>
      <c r="AO321" s="4192"/>
      <c r="AP321" s="1838"/>
      <c r="AQ321" s="1953">
        <f t="shared" ref="AQ321:AQ322" si="220">+COUNTIF(F321:AJ321,"－")</f>
        <v>0</v>
      </c>
      <c r="AR321" s="1953">
        <f t="shared" si="218"/>
        <v>0</v>
      </c>
    </row>
    <row r="322" spans="2:44" s="1866" customFormat="1">
      <c r="B322" s="4187"/>
      <c r="C322" s="4190"/>
      <c r="D322" s="1962">
        <f>E$29</f>
        <v>0</v>
      </c>
      <c r="E322" s="1963"/>
      <c r="F322" s="2018"/>
      <c r="G322" s="2008"/>
      <c r="H322" s="2008"/>
      <c r="I322" s="2008"/>
      <c r="J322" s="2008"/>
      <c r="K322" s="2008"/>
      <c r="L322" s="2008"/>
      <c r="M322" s="2008"/>
      <c r="N322" s="2008"/>
      <c r="O322" s="2008"/>
      <c r="P322" s="2008"/>
      <c r="Q322" s="2008"/>
      <c r="R322" s="2008"/>
      <c r="S322" s="2008"/>
      <c r="T322" s="2008"/>
      <c r="U322" s="2008"/>
      <c r="V322" s="2008"/>
      <c r="W322" s="2008"/>
      <c r="X322" s="2008"/>
      <c r="Y322" s="2008"/>
      <c r="Z322" s="2008"/>
      <c r="AA322" s="2008"/>
      <c r="AB322" s="2008"/>
      <c r="AC322" s="2008"/>
      <c r="AD322" s="2008"/>
      <c r="AE322" s="2008"/>
      <c r="AF322" s="2008"/>
      <c r="AG322" s="2008"/>
      <c r="AH322" s="2008"/>
      <c r="AI322" s="2008"/>
      <c r="AJ322" s="2019"/>
      <c r="AK322" s="1950">
        <f t="shared" si="219"/>
        <v>0</v>
      </c>
      <c r="AL322" s="1951">
        <f t="shared" si="215"/>
        <v>0</v>
      </c>
      <c r="AM322" s="1968">
        <f t="shared" si="216"/>
        <v>0</v>
      </c>
      <c r="AN322" s="1952" t="str">
        <f t="shared" si="217"/>
        <v/>
      </c>
      <c r="AO322" s="4192"/>
      <c r="AP322" s="1838"/>
      <c r="AQ322" s="1953">
        <f t="shared" si="220"/>
        <v>0</v>
      </c>
      <c r="AR322" s="1953">
        <f t="shared" si="218"/>
        <v>0</v>
      </c>
    </row>
    <row r="323" spans="2:44" s="1866" customFormat="1" ht="14.4">
      <c r="B323" s="4185" t="s">
        <v>2493</v>
      </c>
      <c r="C323" s="4188" t="s">
        <v>2494</v>
      </c>
      <c r="D323" s="1939" t="s">
        <v>2472</v>
      </c>
      <c r="E323" s="1969" t="s">
        <v>2458</v>
      </c>
      <c r="F323" s="1941" t="s">
        <v>2504</v>
      </c>
      <c r="G323" s="1942" t="s">
        <v>2504</v>
      </c>
      <c r="H323" s="1942" t="s">
        <v>2504</v>
      </c>
      <c r="I323" s="1942" t="s">
        <v>2504</v>
      </c>
      <c r="J323" s="1942" t="s">
        <v>2504</v>
      </c>
      <c r="K323" s="1942" t="s">
        <v>2504</v>
      </c>
      <c r="L323" s="1942" t="s">
        <v>2504</v>
      </c>
      <c r="M323" s="1942" t="s">
        <v>2504</v>
      </c>
      <c r="N323" s="1942" t="s">
        <v>2504</v>
      </c>
      <c r="O323" s="1942" t="s">
        <v>2504</v>
      </c>
      <c r="P323" s="1942" t="s">
        <v>2504</v>
      </c>
      <c r="Q323" s="1942" t="s">
        <v>2504</v>
      </c>
      <c r="R323" s="1942" t="s">
        <v>2504</v>
      </c>
      <c r="S323" s="1942" t="s">
        <v>2504</v>
      </c>
      <c r="T323" s="1942" t="s">
        <v>2504</v>
      </c>
      <c r="U323" s="1942" t="s">
        <v>2504</v>
      </c>
      <c r="V323" s="1942" t="s">
        <v>2504</v>
      </c>
      <c r="W323" s="1942" t="s">
        <v>2504</v>
      </c>
      <c r="X323" s="1942" t="s">
        <v>2504</v>
      </c>
      <c r="Y323" s="1942" t="s">
        <v>2504</v>
      </c>
      <c r="Z323" s="1942" t="s">
        <v>2504</v>
      </c>
      <c r="AA323" s="1942" t="s">
        <v>2504</v>
      </c>
      <c r="AB323" s="1942" t="s">
        <v>2504</v>
      </c>
      <c r="AC323" s="1942" t="s">
        <v>2504</v>
      </c>
      <c r="AD323" s="1942" t="s">
        <v>2504</v>
      </c>
      <c r="AE323" s="1942" t="s">
        <v>2504</v>
      </c>
      <c r="AF323" s="1942" t="s">
        <v>2504</v>
      </c>
      <c r="AG323" s="1942" t="s">
        <v>2504</v>
      </c>
      <c r="AH323" s="1942" t="s">
        <v>2504</v>
      </c>
      <c r="AI323" s="1942" t="s">
        <v>2504</v>
      </c>
      <c r="AJ323" s="2015" t="s">
        <v>2504</v>
      </c>
      <c r="AK323" s="1971"/>
      <c r="AL323" s="1953"/>
      <c r="AM323" s="1972"/>
      <c r="AN323" s="1973"/>
      <c r="AO323" s="4192"/>
      <c r="AP323" s="1838"/>
      <c r="AQ323" s="1893"/>
      <c r="AR323" s="1893"/>
    </row>
    <row r="324" spans="2:44" s="1866" customFormat="1">
      <c r="B324" s="4186"/>
      <c r="C324" s="4189"/>
      <c r="D324" s="1974" t="s">
        <v>2488</v>
      </c>
      <c r="E324" s="1946"/>
      <c r="F324" s="2007"/>
      <c r="G324" s="1966"/>
      <c r="H324" s="1966"/>
      <c r="I324" s="1966"/>
      <c r="J324" s="1966"/>
      <c r="K324" s="1966"/>
      <c r="L324" s="1966"/>
      <c r="M324" s="1966"/>
      <c r="N324" s="1966"/>
      <c r="O324" s="1966"/>
      <c r="P324" s="1966"/>
      <c r="Q324" s="1966"/>
      <c r="R324" s="1966"/>
      <c r="S324" s="1966"/>
      <c r="T324" s="1966"/>
      <c r="U324" s="1966"/>
      <c r="V324" s="1966"/>
      <c r="W324" s="1966"/>
      <c r="X324" s="1966"/>
      <c r="Y324" s="1966"/>
      <c r="Z324" s="1966"/>
      <c r="AA324" s="1966"/>
      <c r="AB324" s="1966"/>
      <c r="AC324" s="1966"/>
      <c r="AD324" s="1966"/>
      <c r="AE324" s="1966"/>
      <c r="AF324" s="1966"/>
      <c r="AG324" s="1966"/>
      <c r="AH324" s="1966"/>
      <c r="AI324" s="1966"/>
      <c r="AJ324" s="2020"/>
      <c r="AK324" s="1950">
        <f>IF(D324="","",COUNT($F$314:$AJ$314)-AL324)</f>
        <v>0</v>
      </c>
      <c r="AL324" s="1951">
        <f>IF(D324="","",AQ324+AR324)</f>
        <v>0</v>
      </c>
      <c r="AM324" s="1951">
        <f>IF(D324="","",COUNTIF(F324:AJ324,"休"))</f>
        <v>0</v>
      </c>
      <c r="AN324" s="1952" t="str">
        <f>IF(D324="","",IFERROR(ROUND(AM324/AK324,3),""))</f>
        <v/>
      </c>
      <c r="AO324" s="4192"/>
      <c r="AP324" s="1838"/>
      <c r="AQ324" s="1953">
        <f>+COUNTIF(F324:AJ324,"－")</f>
        <v>0</v>
      </c>
      <c r="AR324" s="1953">
        <f>+COUNTIF(F324:AJ324,"外")</f>
        <v>0</v>
      </c>
    </row>
    <row r="325" spans="2:44" s="1866" customFormat="1">
      <c r="B325" s="4186"/>
      <c r="C325" s="4189"/>
      <c r="D325" s="1954" t="s">
        <v>2489</v>
      </c>
      <c r="E325" s="1975"/>
      <c r="F325" s="1955"/>
      <c r="G325" s="1956"/>
      <c r="H325" s="1956"/>
      <c r="I325" s="1956"/>
      <c r="J325" s="1956"/>
      <c r="K325" s="1956"/>
      <c r="L325" s="1956"/>
      <c r="M325" s="1956"/>
      <c r="N325" s="1956"/>
      <c r="O325" s="1956"/>
      <c r="P325" s="1956"/>
      <c r="Q325" s="1956"/>
      <c r="R325" s="1956"/>
      <c r="S325" s="1956"/>
      <c r="T325" s="1956"/>
      <c r="U325" s="1956"/>
      <c r="V325" s="1956"/>
      <c r="W325" s="1956"/>
      <c r="X325" s="1956"/>
      <c r="Y325" s="1956"/>
      <c r="Z325" s="1956"/>
      <c r="AA325" s="1956"/>
      <c r="AB325" s="1956"/>
      <c r="AC325" s="1956"/>
      <c r="AD325" s="1956"/>
      <c r="AE325" s="1956"/>
      <c r="AF325" s="1956"/>
      <c r="AG325" s="1956"/>
      <c r="AH325" s="1956"/>
      <c r="AI325" s="1956"/>
      <c r="AJ325" s="2000"/>
      <c r="AK325" s="1950">
        <f>IF(D325="","",COUNT($F$314:$AJ$314)-AL325)</f>
        <v>0</v>
      </c>
      <c r="AL325" s="1951">
        <f t="shared" ref="AL325:AL327" si="221">IF(D325="","",AQ325+AR325)</f>
        <v>0</v>
      </c>
      <c r="AM325" s="1951">
        <f t="shared" ref="AM325:AM327" si="222">IF(D325="","",COUNTIF(F325:AJ325,"休"))</f>
        <v>0</v>
      </c>
      <c r="AN325" s="1952" t="str">
        <f t="shared" ref="AN325:AN327" si="223">IF(D325="","",IFERROR(ROUND(AM325/AK325,3),""))</f>
        <v/>
      </c>
      <c r="AO325" s="4192"/>
      <c r="AP325" s="1838"/>
      <c r="AQ325" s="1953">
        <f>+COUNTIF(F325:AJ325,"－")</f>
        <v>0</v>
      </c>
      <c r="AR325" s="1953">
        <f>+COUNTIF(F325:AJ325,"外")</f>
        <v>0</v>
      </c>
    </row>
    <row r="326" spans="2:44" s="1866" customFormat="1">
      <c r="B326" s="4186"/>
      <c r="C326" s="4189"/>
      <c r="D326" s="1838"/>
      <c r="E326" s="1975"/>
      <c r="F326" s="1955"/>
      <c r="G326" s="1956"/>
      <c r="H326" s="1956"/>
      <c r="I326" s="1956"/>
      <c r="J326" s="1956"/>
      <c r="K326" s="1956"/>
      <c r="L326" s="1956"/>
      <c r="M326" s="1956"/>
      <c r="N326" s="1956"/>
      <c r="O326" s="1956"/>
      <c r="P326" s="1956"/>
      <c r="Q326" s="1956"/>
      <c r="R326" s="1956"/>
      <c r="S326" s="1956"/>
      <c r="T326" s="1956"/>
      <c r="U326" s="1956"/>
      <c r="V326" s="1956"/>
      <c r="W326" s="1956"/>
      <c r="X326" s="1956"/>
      <c r="Y326" s="1956"/>
      <c r="Z326" s="1956"/>
      <c r="AA326" s="1956"/>
      <c r="AB326" s="1956"/>
      <c r="AC326" s="1956"/>
      <c r="AD326" s="1956"/>
      <c r="AE326" s="1956"/>
      <c r="AF326" s="1956"/>
      <c r="AG326" s="1956"/>
      <c r="AH326" s="1956"/>
      <c r="AI326" s="1956"/>
      <c r="AJ326" s="2000"/>
      <c r="AK326" s="1950" t="str">
        <f>IF(D326="","",COUNT($F$314:$AJ$314)-AL326)</f>
        <v/>
      </c>
      <c r="AL326" s="1951" t="str">
        <f t="shared" si="221"/>
        <v/>
      </c>
      <c r="AM326" s="1951" t="str">
        <f t="shared" si="222"/>
        <v/>
      </c>
      <c r="AN326" s="1952" t="str">
        <f t="shared" si="223"/>
        <v/>
      </c>
      <c r="AO326" s="4192"/>
      <c r="AP326" s="1838"/>
      <c r="AQ326" s="1953">
        <f>+COUNTIF(F326:AJ326,"－")</f>
        <v>0</v>
      </c>
      <c r="AR326" s="1953">
        <f>+COUNTIF(F326:AJ326,"外")</f>
        <v>0</v>
      </c>
    </row>
    <row r="327" spans="2:44" s="1866" customFormat="1">
      <c r="B327" s="4186"/>
      <c r="C327" s="4190"/>
      <c r="D327" s="1976"/>
      <c r="E327" s="1977"/>
      <c r="F327" s="2018"/>
      <c r="G327" s="2008"/>
      <c r="H327" s="2008"/>
      <c r="I327" s="2008"/>
      <c r="J327" s="2008"/>
      <c r="K327" s="2008"/>
      <c r="L327" s="2008"/>
      <c r="M327" s="2008"/>
      <c r="N327" s="2008"/>
      <c r="O327" s="2008"/>
      <c r="P327" s="2008"/>
      <c r="Q327" s="2008"/>
      <c r="R327" s="2008"/>
      <c r="S327" s="2008"/>
      <c r="T327" s="2008"/>
      <c r="U327" s="2008"/>
      <c r="V327" s="2008"/>
      <c r="W327" s="2008"/>
      <c r="X327" s="2008"/>
      <c r="Y327" s="2008"/>
      <c r="Z327" s="2008"/>
      <c r="AA327" s="2008"/>
      <c r="AB327" s="2008"/>
      <c r="AC327" s="2008"/>
      <c r="AD327" s="2008"/>
      <c r="AE327" s="2008"/>
      <c r="AF327" s="2008"/>
      <c r="AG327" s="2008"/>
      <c r="AH327" s="2008"/>
      <c r="AI327" s="2008"/>
      <c r="AJ327" s="2019"/>
      <c r="AK327" s="1950" t="str">
        <f t="shared" ref="AK327" si="224">IF(D327="","",COUNT($F$314:$AJ$314)-AL327)</f>
        <v/>
      </c>
      <c r="AL327" s="1951" t="str">
        <f t="shared" si="221"/>
        <v/>
      </c>
      <c r="AM327" s="1951" t="str">
        <f t="shared" si="222"/>
        <v/>
      </c>
      <c r="AN327" s="1952" t="str">
        <f t="shared" si="223"/>
        <v/>
      </c>
      <c r="AO327" s="4192"/>
      <c r="AP327" s="1838"/>
      <c r="AQ327" s="1953">
        <f>+COUNTIF(F327:AJ327,"－")</f>
        <v>0</v>
      </c>
      <c r="AR327" s="1953">
        <f>+COUNTIF(F327:AJ327,"外")</f>
        <v>0</v>
      </c>
    </row>
    <row r="328" spans="2:44" s="1866" customFormat="1" ht="14.4">
      <c r="B328" s="4186"/>
      <c r="C328" s="4188" t="s">
        <v>2495</v>
      </c>
      <c r="D328" s="1939" t="s">
        <v>2472</v>
      </c>
      <c r="E328" s="1979" t="s">
        <v>2458</v>
      </c>
      <c r="F328" s="1941" t="s">
        <v>2503</v>
      </c>
      <c r="G328" s="1942" t="s">
        <v>2503</v>
      </c>
      <c r="H328" s="1942" t="s">
        <v>2503</v>
      </c>
      <c r="I328" s="1942" t="s">
        <v>2503</v>
      </c>
      <c r="J328" s="1942" t="s">
        <v>2503</v>
      </c>
      <c r="K328" s="1942" t="s">
        <v>2503</v>
      </c>
      <c r="L328" s="1942" t="s">
        <v>2503</v>
      </c>
      <c r="M328" s="1942" t="s">
        <v>2503</v>
      </c>
      <c r="N328" s="1942" t="s">
        <v>2503</v>
      </c>
      <c r="O328" s="1942" t="s">
        <v>2503</v>
      </c>
      <c r="P328" s="1942" t="s">
        <v>2503</v>
      </c>
      <c r="Q328" s="1942" t="s">
        <v>2503</v>
      </c>
      <c r="R328" s="1942" t="s">
        <v>2503</v>
      </c>
      <c r="S328" s="1942" t="s">
        <v>2503</v>
      </c>
      <c r="T328" s="1942" t="s">
        <v>2503</v>
      </c>
      <c r="U328" s="1942" t="s">
        <v>2503</v>
      </c>
      <c r="V328" s="1942" t="s">
        <v>2503</v>
      </c>
      <c r="W328" s="1942" t="s">
        <v>2503</v>
      </c>
      <c r="X328" s="1942" t="s">
        <v>2503</v>
      </c>
      <c r="Y328" s="1942" t="s">
        <v>2503</v>
      </c>
      <c r="Z328" s="1942" t="s">
        <v>2503</v>
      </c>
      <c r="AA328" s="1942" t="s">
        <v>2503</v>
      </c>
      <c r="AB328" s="1942" t="s">
        <v>2503</v>
      </c>
      <c r="AC328" s="1942" t="s">
        <v>2503</v>
      </c>
      <c r="AD328" s="1942" t="s">
        <v>2503</v>
      </c>
      <c r="AE328" s="1942" t="s">
        <v>2503</v>
      </c>
      <c r="AF328" s="1942" t="s">
        <v>2503</v>
      </c>
      <c r="AG328" s="1942" t="s">
        <v>2503</v>
      </c>
      <c r="AH328" s="1942" t="s">
        <v>2503</v>
      </c>
      <c r="AI328" s="1942" t="s">
        <v>2503</v>
      </c>
      <c r="AJ328" s="2015" t="s">
        <v>2503</v>
      </c>
      <c r="AK328" s="1971"/>
      <c r="AL328" s="1953"/>
      <c r="AM328" s="1980"/>
      <c r="AN328" s="1973"/>
      <c r="AO328" s="4192"/>
      <c r="AP328" s="1838"/>
      <c r="AQ328" s="1893"/>
      <c r="AR328" s="1893"/>
    </row>
    <row r="329" spans="2:44" s="1866" customFormat="1">
      <c r="B329" s="4186"/>
      <c r="C329" s="4189"/>
      <c r="D329" s="1981" t="s">
        <v>2489</v>
      </c>
      <c r="E329" s="1946"/>
      <c r="F329" s="2007"/>
      <c r="G329" s="1966"/>
      <c r="H329" s="1966"/>
      <c r="I329" s="1966"/>
      <c r="J329" s="1966"/>
      <c r="K329" s="1966"/>
      <c r="L329" s="1966"/>
      <c r="M329" s="1966"/>
      <c r="N329" s="1966"/>
      <c r="O329" s="1966"/>
      <c r="P329" s="1966"/>
      <c r="Q329" s="1966"/>
      <c r="R329" s="1966"/>
      <c r="S329" s="1966"/>
      <c r="T329" s="1966"/>
      <c r="U329" s="1966"/>
      <c r="V329" s="1966"/>
      <c r="W329" s="1966"/>
      <c r="X329" s="1966"/>
      <c r="Y329" s="1966"/>
      <c r="Z329" s="1966"/>
      <c r="AA329" s="1966"/>
      <c r="AB329" s="1966"/>
      <c r="AC329" s="1966"/>
      <c r="AD329" s="1966"/>
      <c r="AE329" s="1966"/>
      <c r="AF329" s="1966"/>
      <c r="AG329" s="1966"/>
      <c r="AH329" s="1966"/>
      <c r="AI329" s="1966"/>
      <c r="AJ329" s="2020"/>
      <c r="AK329" s="1950">
        <f>IF(D329="","",COUNT($F$314:$AJ$314)-AL329)</f>
        <v>0</v>
      </c>
      <c r="AL329" s="1951">
        <f>IF(D329="","",AQ329+AR329)</f>
        <v>0</v>
      </c>
      <c r="AM329" s="1951">
        <f>IF(D329="","",COUNTIF(F329:AJ329,"休"))</f>
        <v>0</v>
      </c>
      <c r="AN329" s="1952" t="str">
        <f>IF(D329="","",IFERROR(ROUND(AM329/AK329,3),""))</f>
        <v/>
      </c>
      <c r="AO329" s="4192"/>
      <c r="AP329" s="1838"/>
      <c r="AQ329" s="1953">
        <f>+COUNTIF(F329:AJ329,"－")</f>
        <v>0</v>
      </c>
      <c r="AR329" s="1953">
        <f>+COUNTIF(F329:AJ329,"外")</f>
        <v>0</v>
      </c>
    </row>
    <row r="330" spans="2:44" s="1866" customFormat="1">
      <c r="B330" s="4186"/>
      <c r="C330" s="4189"/>
      <c r="D330" s="1838"/>
      <c r="E330" s="1975"/>
      <c r="F330" s="1955"/>
      <c r="G330" s="1956"/>
      <c r="H330" s="1956"/>
      <c r="I330" s="1956"/>
      <c r="J330" s="1956"/>
      <c r="K330" s="1956"/>
      <c r="L330" s="1956"/>
      <c r="M330" s="1956"/>
      <c r="N330" s="1956"/>
      <c r="O330" s="1956"/>
      <c r="P330" s="1956"/>
      <c r="Q330" s="1956"/>
      <c r="R330" s="1956"/>
      <c r="S330" s="1956"/>
      <c r="T330" s="1956"/>
      <c r="U330" s="1956"/>
      <c r="V330" s="1956"/>
      <c r="W330" s="1956"/>
      <c r="X330" s="1956"/>
      <c r="Y330" s="1956"/>
      <c r="Z330" s="1956"/>
      <c r="AA330" s="1956"/>
      <c r="AB330" s="1956"/>
      <c r="AC330" s="1956"/>
      <c r="AD330" s="1956"/>
      <c r="AE330" s="1956"/>
      <c r="AF330" s="1956"/>
      <c r="AG330" s="1956"/>
      <c r="AH330" s="1956"/>
      <c r="AI330" s="1956"/>
      <c r="AJ330" s="2000"/>
      <c r="AK330" s="1950" t="str">
        <f t="shared" ref="AK330:AK332" si="225">IF(D330="","",COUNT($F$314:$AJ$314)-AL330)</f>
        <v/>
      </c>
      <c r="AL330" s="1951" t="str">
        <f t="shared" ref="AL330:AL332" si="226">IF(D330="","",AQ330+AR330)</f>
        <v/>
      </c>
      <c r="AM330" s="1951" t="str">
        <f t="shared" ref="AM330:AM332" si="227">IF(D330="","",COUNTIF(F330:AJ330,"休"))</f>
        <v/>
      </c>
      <c r="AN330" s="1952" t="str">
        <f t="shared" ref="AN330:AN332" si="228">IF(D330="","",IFERROR(ROUND(AM330/AK330,3),""))</f>
        <v/>
      </c>
      <c r="AO330" s="4192"/>
      <c r="AP330" s="1838"/>
      <c r="AQ330" s="1953">
        <f>+COUNTIF(F330:AJ330,"－")</f>
        <v>0</v>
      </c>
      <c r="AR330" s="1953">
        <f>+COUNTIF(F330:AJ330,"外")</f>
        <v>0</v>
      </c>
    </row>
    <row r="331" spans="2:44" s="1866" customFormat="1">
      <c r="B331" s="4186"/>
      <c r="C331" s="4189"/>
      <c r="D331" s="1983"/>
      <c r="E331" s="1975"/>
      <c r="F331" s="1955"/>
      <c r="G331" s="1956"/>
      <c r="H331" s="1956"/>
      <c r="I331" s="1956"/>
      <c r="J331" s="1956"/>
      <c r="K331" s="1956"/>
      <c r="L331" s="1956"/>
      <c r="M331" s="1956"/>
      <c r="N331" s="1956"/>
      <c r="O331" s="1956"/>
      <c r="P331" s="1956"/>
      <c r="Q331" s="1956"/>
      <c r="R331" s="1956"/>
      <c r="S331" s="1956"/>
      <c r="T331" s="1956"/>
      <c r="U331" s="1956"/>
      <c r="V331" s="1956"/>
      <c r="W331" s="1956"/>
      <c r="X331" s="1956"/>
      <c r="Y331" s="1956"/>
      <c r="Z331" s="1956"/>
      <c r="AA331" s="1956"/>
      <c r="AB331" s="1956"/>
      <c r="AC331" s="1956"/>
      <c r="AD331" s="1956"/>
      <c r="AE331" s="1956"/>
      <c r="AF331" s="1956"/>
      <c r="AG331" s="1956"/>
      <c r="AH331" s="1956"/>
      <c r="AI331" s="1956"/>
      <c r="AJ331" s="2000"/>
      <c r="AK331" s="1950" t="str">
        <f>IF(D331="","",COUNT($F$314:$AJ$314)-AL331)</f>
        <v/>
      </c>
      <c r="AL331" s="1951" t="str">
        <f t="shared" si="226"/>
        <v/>
      </c>
      <c r="AM331" s="1951" t="str">
        <f t="shared" si="227"/>
        <v/>
      </c>
      <c r="AN331" s="1952" t="str">
        <f t="shared" si="228"/>
        <v/>
      </c>
      <c r="AO331" s="4192"/>
      <c r="AP331" s="1838"/>
      <c r="AQ331" s="1953">
        <f>+COUNTIF(F331:AJ331,"－")</f>
        <v>0</v>
      </c>
      <c r="AR331" s="1953">
        <f>+COUNTIF(F331:AJ331,"外")</f>
        <v>0</v>
      </c>
    </row>
    <row r="332" spans="2:44" s="1866" customFormat="1" ht="13.8" thickBot="1">
      <c r="B332" s="4187"/>
      <c r="C332" s="4190"/>
      <c r="D332" s="1976"/>
      <c r="E332" s="1977"/>
      <c r="F332" s="201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19"/>
      <c r="AK332" s="1986" t="str">
        <f t="shared" si="225"/>
        <v/>
      </c>
      <c r="AL332" s="1968" t="str">
        <f t="shared" si="226"/>
        <v/>
      </c>
      <c r="AM332" s="1968" t="str">
        <f t="shared" si="227"/>
        <v/>
      </c>
      <c r="AN332" s="1952" t="str">
        <f t="shared" si="228"/>
        <v/>
      </c>
      <c r="AO332" s="4193"/>
      <c r="AP332" s="1838"/>
      <c r="AQ332" s="1953">
        <f>+COUNTIF(F332:AJ332,"－")</f>
        <v>0</v>
      </c>
      <c r="AR332" s="1953">
        <f>+COUNTIF(F332:AJ332,"外")</f>
        <v>0</v>
      </c>
    </row>
    <row r="333" spans="2:44" ht="13.8" thickBot="1">
      <c r="B333" s="1988"/>
      <c r="C333" s="1989"/>
      <c r="D333" s="1983"/>
      <c r="E333" s="1854"/>
      <c r="F333" s="1949"/>
      <c r="G333" s="1949"/>
      <c r="H333" s="1949"/>
      <c r="I333" s="1949"/>
      <c r="J333" s="1949"/>
      <c r="K333" s="1949"/>
      <c r="L333" s="1949"/>
      <c r="M333" s="1949"/>
      <c r="N333" s="1949"/>
      <c r="O333" s="1949"/>
      <c r="P333" s="1949"/>
      <c r="Q333" s="1949"/>
      <c r="R333" s="1949"/>
      <c r="S333" s="1949"/>
      <c r="T333" s="1949"/>
      <c r="U333" s="1949"/>
      <c r="V333" s="1949"/>
      <c r="W333" s="1949"/>
      <c r="X333" s="1949"/>
      <c r="Y333" s="1949"/>
      <c r="Z333" s="1949"/>
      <c r="AA333" s="1949"/>
      <c r="AB333" s="1949"/>
      <c r="AC333" s="1949"/>
      <c r="AD333" s="1949"/>
      <c r="AE333" s="1949"/>
      <c r="AF333" s="1949"/>
      <c r="AG333" s="1949"/>
      <c r="AH333" s="1949"/>
      <c r="AI333" s="1949"/>
      <c r="AJ333" s="1949"/>
      <c r="AK333" s="1990"/>
      <c r="AL333" s="1991"/>
      <c r="AN333" s="1992" t="s">
        <v>2459</v>
      </c>
      <c r="AO333" s="1993" t="e">
        <f>IF(AO317&gt;=0.285,"OK","NG")</f>
        <v>#DIV/0!</v>
      </c>
      <c r="AQ333" s="1991"/>
      <c r="AR333" s="1991"/>
    </row>
    <row r="334" spans="2:44">
      <c r="B334" s="1988"/>
      <c r="C334" s="1989"/>
      <c r="D334" s="1983"/>
      <c r="E334" s="1854"/>
      <c r="F334" s="1949"/>
      <c r="G334" s="1949"/>
      <c r="H334" s="1949"/>
      <c r="I334" s="1949"/>
      <c r="J334" s="1949"/>
      <c r="K334" s="1949"/>
      <c r="L334" s="1949"/>
      <c r="M334" s="1949"/>
      <c r="N334" s="1949"/>
      <c r="O334" s="1949"/>
      <c r="P334" s="1949"/>
      <c r="Q334" s="1949"/>
      <c r="R334" s="1949"/>
      <c r="S334" s="1949"/>
      <c r="T334" s="1949"/>
      <c r="U334" s="1949"/>
      <c r="V334" s="1949"/>
      <c r="W334" s="1949"/>
      <c r="X334" s="1949"/>
      <c r="Y334" s="1949"/>
      <c r="Z334" s="1949"/>
      <c r="AA334" s="1949"/>
      <c r="AB334" s="1949"/>
      <c r="AC334" s="1949"/>
      <c r="AD334" s="1949"/>
      <c r="AE334" s="1949"/>
      <c r="AF334" s="1949"/>
      <c r="AG334" s="1949"/>
      <c r="AH334" s="1949"/>
      <c r="AI334" s="1949"/>
      <c r="AJ334" s="1949"/>
      <c r="AK334" s="1990"/>
      <c r="AL334" s="1991"/>
      <c r="AN334" s="2014"/>
      <c r="AO334" s="1952"/>
      <c r="AQ334" s="1991"/>
      <c r="AR334" s="1991"/>
    </row>
    <row r="335" spans="2:44" hidden="1">
      <c r="F335" s="1836" t="e">
        <f>YEAR(F338)</f>
        <v>#VALUE!</v>
      </c>
      <c r="G335" s="1836" t="e">
        <f>MONTH(F338)</f>
        <v>#VALUE!</v>
      </c>
    </row>
    <row r="336" spans="2:44" ht="13.5" customHeight="1">
      <c r="B336" s="4194"/>
      <c r="C336" s="4195"/>
      <c r="D336" s="4196"/>
      <c r="E336" s="1840" t="s">
        <v>2454</v>
      </c>
      <c r="F336" s="4126" t="e">
        <f>F338</f>
        <v>#VALUE!</v>
      </c>
      <c r="G336" s="4088"/>
      <c r="H336" s="4088"/>
      <c r="I336" s="4088"/>
      <c r="J336" s="4088"/>
      <c r="K336" s="4088"/>
      <c r="L336" s="4088"/>
      <c r="M336" s="4088"/>
      <c r="N336" s="4088"/>
      <c r="O336" s="4088"/>
      <c r="P336" s="4088"/>
      <c r="Q336" s="4088"/>
      <c r="R336" s="4088"/>
      <c r="S336" s="4088"/>
      <c r="T336" s="4088"/>
      <c r="U336" s="4088"/>
      <c r="V336" s="4088"/>
      <c r="W336" s="4088"/>
      <c r="X336" s="4088"/>
      <c r="Y336" s="4088"/>
      <c r="Z336" s="4088"/>
      <c r="AA336" s="4088"/>
      <c r="AB336" s="4088"/>
      <c r="AC336" s="4088"/>
      <c r="AD336" s="4088"/>
      <c r="AE336" s="4088"/>
      <c r="AF336" s="4088"/>
      <c r="AG336" s="4088"/>
      <c r="AH336" s="4088"/>
      <c r="AI336" s="4088"/>
      <c r="AJ336" s="4088"/>
      <c r="AK336" s="4203" t="s">
        <v>2496</v>
      </c>
      <c r="AL336" s="4206" t="s">
        <v>2497</v>
      </c>
      <c r="AM336" s="4209" t="s">
        <v>2474</v>
      </c>
      <c r="AN336" s="4157" t="s">
        <v>2498</v>
      </c>
      <c r="AO336" s="4155" t="s">
        <v>2499</v>
      </c>
      <c r="AQ336" s="4181" t="s">
        <v>2500</v>
      </c>
      <c r="AR336" s="4181" t="s">
        <v>2501</v>
      </c>
    </row>
    <row r="337" spans="2:44" hidden="1">
      <c r="B337" s="4197"/>
      <c r="C337" s="4198"/>
      <c r="D337" s="4199"/>
      <c r="E337" s="1884"/>
      <c r="F337" s="1862" t="e">
        <f>DATE($F335,$G335,1)</f>
        <v>#VALUE!</v>
      </c>
      <c r="G337" s="1862" t="e">
        <f t="shared" ref="G337:AJ337" si="229">F337+1</f>
        <v>#VALUE!</v>
      </c>
      <c r="H337" s="1862" t="e">
        <f t="shared" si="229"/>
        <v>#VALUE!</v>
      </c>
      <c r="I337" s="1862" t="e">
        <f t="shared" si="229"/>
        <v>#VALUE!</v>
      </c>
      <c r="J337" s="1862" t="e">
        <f t="shared" si="229"/>
        <v>#VALUE!</v>
      </c>
      <c r="K337" s="1862" t="e">
        <f t="shared" si="229"/>
        <v>#VALUE!</v>
      </c>
      <c r="L337" s="1862" t="e">
        <f t="shared" si="229"/>
        <v>#VALUE!</v>
      </c>
      <c r="M337" s="1862" t="e">
        <f t="shared" si="229"/>
        <v>#VALUE!</v>
      </c>
      <c r="N337" s="1862" t="e">
        <f t="shared" si="229"/>
        <v>#VALUE!</v>
      </c>
      <c r="O337" s="1862" t="e">
        <f t="shared" si="229"/>
        <v>#VALUE!</v>
      </c>
      <c r="P337" s="1862" t="e">
        <f t="shared" si="229"/>
        <v>#VALUE!</v>
      </c>
      <c r="Q337" s="1862" t="e">
        <f t="shared" si="229"/>
        <v>#VALUE!</v>
      </c>
      <c r="R337" s="1862" t="e">
        <f t="shared" si="229"/>
        <v>#VALUE!</v>
      </c>
      <c r="S337" s="1862" t="e">
        <f t="shared" si="229"/>
        <v>#VALUE!</v>
      </c>
      <c r="T337" s="1862" t="e">
        <f t="shared" si="229"/>
        <v>#VALUE!</v>
      </c>
      <c r="U337" s="1862" t="e">
        <f t="shared" si="229"/>
        <v>#VALUE!</v>
      </c>
      <c r="V337" s="1862" t="e">
        <f t="shared" si="229"/>
        <v>#VALUE!</v>
      </c>
      <c r="W337" s="1862" t="e">
        <f t="shared" si="229"/>
        <v>#VALUE!</v>
      </c>
      <c r="X337" s="1862" t="e">
        <f t="shared" si="229"/>
        <v>#VALUE!</v>
      </c>
      <c r="Y337" s="1862" t="e">
        <f t="shared" si="229"/>
        <v>#VALUE!</v>
      </c>
      <c r="Z337" s="1862" t="e">
        <f t="shared" si="229"/>
        <v>#VALUE!</v>
      </c>
      <c r="AA337" s="1862" t="e">
        <f t="shared" si="229"/>
        <v>#VALUE!</v>
      </c>
      <c r="AB337" s="1862" t="e">
        <f t="shared" si="229"/>
        <v>#VALUE!</v>
      </c>
      <c r="AC337" s="1862" t="e">
        <f t="shared" si="229"/>
        <v>#VALUE!</v>
      </c>
      <c r="AD337" s="1862" t="e">
        <f t="shared" si="229"/>
        <v>#VALUE!</v>
      </c>
      <c r="AE337" s="1862" t="e">
        <f t="shared" si="229"/>
        <v>#VALUE!</v>
      </c>
      <c r="AF337" s="1862" t="e">
        <f t="shared" si="229"/>
        <v>#VALUE!</v>
      </c>
      <c r="AG337" s="1862" t="e">
        <f t="shared" si="229"/>
        <v>#VALUE!</v>
      </c>
      <c r="AH337" s="1862" t="e">
        <f t="shared" si="229"/>
        <v>#VALUE!</v>
      </c>
      <c r="AI337" s="1862" t="e">
        <f t="shared" si="229"/>
        <v>#VALUE!</v>
      </c>
      <c r="AJ337" s="1862" t="e">
        <f t="shared" si="229"/>
        <v>#VALUE!</v>
      </c>
      <c r="AK337" s="4204"/>
      <c r="AL337" s="4207"/>
      <c r="AM337" s="4210"/>
      <c r="AN337" s="4157"/>
      <c r="AO337" s="4155"/>
      <c r="AQ337" s="4181"/>
      <c r="AR337" s="4181"/>
    </row>
    <row r="338" spans="2:44">
      <c r="B338" s="4197"/>
      <c r="C338" s="4198"/>
      <c r="D338" s="4199"/>
      <c r="E338" s="1887" t="s">
        <v>2455</v>
      </c>
      <c r="F338" s="1888" t="e">
        <f>IF(EDATE(F313,1)&gt;$F$7,"",EDATE(F313,1))</f>
        <v>#VALUE!</v>
      </c>
      <c r="G338" s="1862" t="e">
        <f t="shared" ref="G338:AJ338" si="230">IF(G337&gt;$F$7,"",IF(F338=EOMONTH(DATE($F335,$G335,1),0),"",IF(F338="","",F338+1)))</f>
        <v>#VALUE!</v>
      </c>
      <c r="H338" s="1862" t="e">
        <f t="shared" si="230"/>
        <v>#VALUE!</v>
      </c>
      <c r="I338" s="1862" t="e">
        <f t="shared" si="230"/>
        <v>#VALUE!</v>
      </c>
      <c r="J338" s="1862" t="e">
        <f t="shared" si="230"/>
        <v>#VALUE!</v>
      </c>
      <c r="K338" s="1862" t="e">
        <f t="shared" si="230"/>
        <v>#VALUE!</v>
      </c>
      <c r="L338" s="1862" t="e">
        <f t="shared" si="230"/>
        <v>#VALUE!</v>
      </c>
      <c r="M338" s="1862" t="e">
        <f t="shared" si="230"/>
        <v>#VALUE!</v>
      </c>
      <c r="N338" s="1862" t="e">
        <f t="shared" si="230"/>
        <v>#VALUE!</v>
      </c>
      <c r="O338" s="1862" t="e">
        <f t="shared" si="230"/>
        <v>#VALUE!</v>
      </c>
      <c r="P338" s="1862" t="e">
        <f t="shared" si="230"/>
        <v>#VALUE!</v>
      </c>
      <c r="Q338" s="1862" t="e">
        <f t="shared" si="230"/>
        <v>#VALUE!</v>
      </c>
      <c r="R338" s="1862" t="e">
        <f t="shared" si="230"/>
        <v>#VALUE!</v>
      </c>
      <c r="S338" s="1862" t="e">
        <f t="shared" si="230"/>
        <v>#VALUE!</v>
      </c>
      <c r="T338" s="1862" t="e">
        <f t="shared" si="230"/>
        <v>#VALUE!</v>
      </c>
      <c r="U338" s="1862" t="e">
        <f t="shared" si="230"/>
        <v>#VALUE!</v>
      </c>
      <c r="V338" s="1862" t="e">
        <f t="shared" si="230"/>
        <v>#VALUE!</v>
      </c>
      <c r="W338" s="1862" t="e">
        <f t="shared" si="230"/>
        <v>#VALUE!</v>
      </c>
      <c r="X338" s="1862" t="e">
        <f t="shared" si="230"/>
        <v>#VALUE!</v>
      </c>
      <c r="Y338" s="1862" t="e">
        <f t="shared" si="230"/>
        <v>#VALUE!</v>
      </c>
      <c r="Z338" s="1862" t="e">
        <f t="shared" si="230"/>
        <v>#VALUE!</v>
      </c>
      <c r="AA338" s="1862" t="e">
        <f t="shared" si="230"/>
        <v>#VALUE!</v>
      </c>
      <c r="AB338" s="1862" t="e">
        <f t="shared" si="230"/>
        <v>#VALUE!</v>
      </c>
      <c r="AC338" s="1862" t="e">
        <f t="shared" si="230"/>
        <v>#VALUE!</v>
      </c>
      <c r="AD338" s="1862" t="e">
        <f t="shared" si="230"/>
        <v>#VALUE!</v>
      </c>
      <c r="AE338" s="1862" t="e">
        <f t="shared" si="230"/>
        <v>#VALUE!</v>
      </c>
      <c r="AF338" s="1862" t="e">
        <f t="shared" si="230"/>
        <v>#VALUE!</v>
      </c>
      <c r="AG338" s="1862" t="e">
        <f t="shared" si="230"/>
        <v>#VALUE!</v>
      </c>
      <c r="AH338" s="1862" t="e">
        <f t="shared" si="230"/>
        <v>#VALUE!</v>
      </c>
      <c r="AI338" s="1862" t="e">
        <f t="shared" si="230"/>
        <v>#VALUE!</v>
      </c>
      <c r="AJ338" s="1862" t="e">
        <f t="shared" si="230"/>
        <v>#VALUE!</v>
      </c>
      <c r="AK338" s="4204"/>
      <c r="AL338" s="4207"/>
      <c r="AM338" s="4210"/>
      <c r="AN338" s="4157"/>
      <c r="AO338" s="4155"/>
      <c r="AQ338" s="4181"/>
      <c r="AR338" s="4181"/>
    </row>
    <row r="339" spans="2:44" s="1866" customFormat="1">
      <c r="B339" s="4200"/>
      <c r="C339" s="4099"/>
      <c r="D339" s="4201"/>
      <c r="E339" s="1889" t="s">
        <v>1184</v>
      </c>
      <c r="F339" s="1865" t="str">
        <f>IFERROR(TEXT(WEEKDAY(+F338),"aaa"),"")</f>
        <v/>
      </c>
      <c r="G339" s="1865" t="str">
        <f t="shared" ref="G339:AJ339" si="231">IFERROR(TEXT(WEEKDAY(+G338),"aaa"),"")</f>
        <v/>
      </c>
      <c r="H339" s="1865" t="str">
        <f t="shared" si="231"/>
        <v/>
      </c>
      <c r="I339" s="1865" t="str">
        <f t="shared" si="231"/>
        <v/>
      </c>
      <c r="J339" s="1865" t="str">
        <f t="shared" si="231"/>
        <v/>
      </c>
      <c r="K339" s="1865" t="str">
        <f t="shared" si="231"/>
        <v/>
      </c>
      <c r="L339" s="1865" t="str">
        <f t="shared" si="231"/>
        <v/>
      </c>
      <c r="M339" s="1865" t="str">
        <f t="shared" si="231"/>
        <v/>
      </c>
      <c r="N339" s="1865" t="str">
        <f t="shared" si="231"/>
        <v/>
      </c>
      <c r="O339" s="1865" t="str">
        <f t="shared" si="231"/>
        <v/>
      </c>
      <c r="P339" s="1865" t="str">
        <f t="shared" si="231"/>
        <v/>
      </c>
      <c r="Q339" s="1865" t="str">
        <f t="shared" si="231"/>
        <v/>
      </c>
      <c r="R339" s="1865" t="str">
        <f t="shared" si="231"/>
        <v/>
      </c>
      <c r="S339" s="1865" t="str">
        <f t="shared" si="231"/>
        <v/>
      </c>
      <c r="T339" s="1865" t="str">
        <f t="shared" si="231"/>
        <v/>
      </c>
      <c r="U339" s="1865" t="str">
        <f t="shared" si="231"/>
        <v/>
      </c>
      <c r="V339" s="1865" t="str">
        <f t="shared" si="231"/>
        <v/>
      </c>
      <c r="W339" s="1865" t="str">
        <f t="shared" si="231"/>
        <v/>
      </c>
      <c r="X339" s="1865" t="str">
        <f t="shared" si="231"/>
        <v/>
      </c>
      <c r="Y339" s="1865" t="str">
        <f t="shared" si="231"/>
        <v/>
      </c>
      <c r="Z339" s="1865" t="str">
        <f t="shared" si="231"/>
        <v/>
      </c>
      <c r="AA339" s="1865" t="str">
        <f t="shared" si="231"/>
        <v/>
      </c>
      <c r="AB339" s="1865" t="str">
        <f t="shared" si="231"/>
        <v/>
      </c>
      <c r="AC339" s="1865" t="str">
        <f t="shared" si="231"/>
        <v/>
      </c>
      <c r="AD339" s="1865" t="str">
        <f t="shared" si="231"/>
        <v/>
      </c>
      <c r="AE339" s="1865" t="str">
        <f t="shared" si="231"/>
        <v/>
      </c>
      <c r="AF339" s="1865" t="str">
        <f t="shared" si="231"/>
        <v/>
      </c>
      <c r="AG339" s="1865" t="str">
        <f t="shared" si="231"/>
        <v/>
      </c>
      <c r="AH339" s="1865" t="str">
        <f t="shared" si="231"/>
        <v/>
      </c>
      <c r="AI339" s="1865" t="str">
        <f t="shared" si="231"/>
        <v/>
      </c>
      <c r="AJ339" s="1865" t="str">
        <f t="shared" si="231"/>
        <v/>
      </c>
      <c r="AK339" s="4204"/>
      <c r="AL339" s="4207"/>
      <c r="AM339" s="4210"/>
      <c r="AN339" s="4157"/>
      <c r="AO339" s="4155"/>
      <c r="AP339" s="1838"/>
      <c r="AQ339" s="4181"/>
      <c r="AR339" s="4181"/>
    </row>
    <row r="340" spans="2:44" s="1866" customFormat="1" ht="21" customHeight="1">
      <c r="B340" s="1994" t="s">
        <v>2502</v>
      </c>
      <c r="C340" s="1995" t="s">
        <v>2471</v>
      </c>
      <c r="D340" s="1939" t="s">
        <v>2472</v>
      </c>
      <c r="E340" s="1940" t="s">
        <v>2458</v>
      </c>
      <c r="F340" s="1941" t="s">
        <v>2503</v>
      </c>
      <c r="G340" s="1942" t="s">
        <v>2503</v>
      </c>
      <c r="H340" s="1942" t="s">
        <v>2503</v>
      </c>
      <c r="I340" s="1942" t="s">
        <v>2503</v>
      </c>
      <c r="J340" s="1942" t="s">
        <v>2503</v>
      </c>
      <c r="K340" s="1942" t="s">
        <v>2503</v>
      </c>
      <c r="L340" s="1942" t="s">
        <v>2503</v>
      </c>
      <c r="M340" s="1942" t="s">
        <v>2503</v>
      </c>
      <c r="N340" s="1942" t="s">
        <v>2503</v>
      </c>
      <c r="O340" s="1942" t="s">
        <v>2503</v>
      </c>
      <c r="P340" s="1942" t="s">
        <v>2503</v>
      </c>
      <c r="Q340" s="1942" t="s">
        <v>2503</v>
      </c>
      <c r="R340" s="1942" t="s">
        <v>2503</v>
      </c>
      <c r="S340" s="1942" t="s">
        <v>2503</v>
      </c>
      <c r="T340" s="1942" t="s">
        <v>2503</v>
      </c>
      <c r="U340" s="1942" t="s">
        <v>2503</v>
      </c>
      <c r="V340" s="1942" t="s">
        <v>2503</v>
      </c>
      <c r="W340" s="1942" t="s">
        <v>2503</v>
      </c>
      <c r="X340" s="1942" t="s">
        <v>2503</v>
      </c>
      <c r="Y340" s="1942" t="s">
        <v>2503</v>
      </c>
      <c r="Z340" s="1942" t="s">
        <v>2503</v>
      </c>
      <c r="AA340" s="1942" t="s">
        <v>2503</v>
      </c>
      <c r="AB340" s="1942" t="s">
        <v>2503</v>
      </c>
      <c r="AC340" s="1942" t="s">
        <v>2503</v>
      </c>
      <c r="AD340" s="1942" t="s">
        <v>2503</v>
      </c>
      <c r="AE340" s="1942" t="s">
        <v>2503</v>
      </c>
      <c r="AF340" s="1942" t="s">
        <v>2503</v>
      </c>
      <c r="AG340" s="1942" t="s">
        <v>2503</v>
      </c>
      <c r="AH340" s="1942" t="s">
        <v>2503</v>
      </c>
      <c r="AI340" s="1942" t="s">
        <v>2503</v>
      </c>
      <c r="AJ340" s="2015" t="s">
        <v>2503</v>
      </c>
      <c r="AK340" s="4205"/>
      <c r="AL340" s="4208"/>
      <c r="AM340" s="4211"/>
      <c r="AN340" s="1944" t="s">
        <v>2484</v>
      </c>
      <c r="AO340" s="1943" t="s">
        <v>2485</v>
      </c>
      <c r="AP340" s="1838"/>
      <c r="AQ340" s="4182"/>
      <c r="AR340" s="4182"/>
    </row>
    <row r="341" spans="2:44" s="1866" customFormat="1" ht="13.5" customHeight="1">
      <c r="B341" s="4185" t="s">
        <v>2486</v>
      </c>
      <c r="C341" s="4188" t="s">
        <v>2487</v>
      </c>
      <c r="D341" s="1945" t="s">
        <v>2488</v>
      </c>
      <c r="E341" s="1946"/>
      <c r="F341" s="2016"/>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17"/>
      <c r="AK341" s="1950">
        <f>IF(D341="","",COUNT($F$338:$AJ$338)-AL341)</f>
        <v>0</v>
      </c>
      <c r="AL341" s="1951">
        <f>IF(D341="","",AQ341+AR341)</f>
        <v>0</v>
      </c>
      <c r="AM341" s="1951">
        <f>IF(D341="","",COUNTIF(F341:AJ341,"休"))</f>
        <v>0</v>
      </c>
      <c r="AN341" s="1952" t="str">
        <f>IF(D341="","",IFERROR(ROUND(AM341/AK341,3),""))</f>
        <v/>
      </c>
      <c r="AO341" s="4191" t="e">
        <f>ROUND(AVERAGE(AN341:AN356),3)</f>
        <v>#DIV/0!</v>
      </c>
      <c r="AP341" s="1838"/>
      <c r="AQ341" s="1953">
        <f>+COUNTIF(F341:AJ341,"－")</f>
        <v>0</v>
      </c>
      <c r="AR341" s="1953">
        <f>+COUNTIF(F341:AJ341,"外")</f>
        <v>0</v>
      </c>
    </row>
    <row r="342" spans="2:44" s="1866" customFormat="1" ht="13.5" customHeight="1">
      <c r="B342" s="4186"/>
      <c r="C342" s="4189"/>
      <c r="D342" s="1954" t="s">
        <v>2489</v>
      </c>
      <c r="E342" s="1946"/>
      <c r="F342" s="1955"/>
      <c r="G342" s="1956"/>
      <c r="H342" s="1956"/>
      <c r="I342" s="1956"/>
      <c r="J342" s="1956"/>
      <c r="K342" s="1956"/>
      <c r="L342" s="1956"/>
      <c r="M342" s="1956"/>
      <c r="N342" s="1956"/>
      <c r="O342" s="1956"/>
      <c r="P342" s="1956"/>
      <c r="Q342" s="1956"/>
      <c r="R342" s="1956"/>
      <c r="S342" s="1956"/>
      <c r="T342" s="1956"/>
      <c r="U342" s="1956"/>
      <c r="V342" s="1956"/>
      <c r="W342" s="1956"/>
      <c r="X342" s="1956"/>
      <c r="Y342" s="1956"/>
      <c r="Z342" s="1956"/>
      <c r="AA342" s="1956"/>
      <c r="AB342" s="1956"/>
      <c r="AC342" s="1956"/>
      <c r="AD342" s="1956"/>
      <c r="AE342" s="1956"/>
      <c r="AF342" s="1956"/>
      <c r="AG342" s="1956"/>
      <c r="AH342" s="1956"/>
      <c r="AI342" s="1956"/>
      <c r="AJ342" s="2000"/>
      <c r="AK342" s="1950">
        <f t="shared" ref="AK342:AK346" si="232">IF(D342="","",COUNT($F$338:$AJ$338)-AL342)</f>
        <v>0</v>
      </c>
      <c r="AL342" s="1951">
        <f t="shared" ref="AL342:AL346" si="233">IF(D342="","",AQ342+AR342)</f>
        <v>0</v>
      </c>
      <c r="AM342" s="1951">
        <f t="shared" ref="AM342:AM346" si="234">IF(D342="","",COUNTIF(F342:AJ342,"休"))</f>
        <v>0</v>
      </c>
      <c r="AN342" s="1952" t="str">
        <f t="shared" ref="AN342:AN346" si="235">IF(D342="","",IFERROR(ROUND(AM342/AK342,3),""))</f>
        <v/>
      </c>
      <c r="AO342" s="4192"/>
      <c r="AP342" s="1838"/>
      <c r="AQ342" s="1953">
        <f>+COUNTIF(F342:AJ342,"－")</f>
        <v>0</v>
      </c>
      <c r="AR342" s="1953">
        <f>+COUNTIF(F342:AJ342,"外")</f>
        <v>0</v>
      </c>
    </row>
    <row r="343" spans="2:44" s="1866" customFormat="1">
      <c r="B343" s="4186"/>
      <c r="C343" s="4189"/>
      <c r="D343" s="1960" t="s">
        <v>2490</v>
      </c>
      <c r="E343" s="1946"/>
      <c r="F343" s="1955"/>
      <c r="G343" s="1956"/>
      <c r="H343" s="1956"/>
      <c r="I343" s="1956"/>
      <c r="J343" s="1956"/>
      <c r="K343" s="1956"/>
      <c r="L343" s="1956"/>
      <c r="M343" s="1956"/>
      <c r="N343" s="1956"/>
      <c r="O343" s="1956"/>
      <c r="P343" s="1956"/>
      <c r="Q343" s="1956"/>
      <c r="R343" s="1956"/>
      <c r="S343" s="1956"/>
      <c r="T343" s="1956"/>
      <c r="U343" s="1956"/>
      <c r="V343" s="1956"/>
      <c r="W343" s="1956"/>
      <c r="X343" s="1956"/>
      <c r="Y343" s="1956"/>
      <c r="Z343" s="1956"/>
      <c r="AA343" s="1956"/>
      <c r="AB343" s="1956"/>
      <c r="AC343" s="1956"/>
      <c r="AD343" s="1956"/>
      <c r="AE343" s="1956"/>
      <c r="AF343" s="1956"/>
      <c r="AG343" s="1956"/>
      <c r="AH343" s="1956"/>
      <c r="AI343" s="1956"/>
      <c r="AJ343" s="2000"/>
      <c r="AK343" s="1950">
        <f t="shared" si="232"/>
        <v>0</v>
      </c>
      <c r="AL343" s="1951">
        <f t="shared" si="233"/>
        <v>0</v>
      </c>
      <c r="AM343" s="1951">
        <f t="shared" si="234"/>
        <v>0</v>
      </c>
      <c r="AN343" s="1952" t="str">
        <f t="shared" si="235"/>
        <v/>
      </c>
      <c r="AO343" s="4192"/>
      <c r="AP343" s="1838"/>
      <c r="AQ343" s="1953">
        <f>+COUNTIF(F343:AJ343,"－")</f>
        <v>0</v>
      </c>
      <c r="AR343" s="1953">
        <f t="shared" ref="AR343:AR346" si="236">+COUNTIF(F343:AJ343,"外")</f>
        <v>0</v>
      </c>
    </row>
    <row r="344" spans="2:44" s="1866" customFormat="1">
      <c r="B344" s="4186"/>
      <c r="C344" s="4189"/>
      <c r="D344" s="1960" t="s">
        <v>2491</v>
      </c>
      <c r="E344" s="1961"/>
      <c r="F344" s="1955"/>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c r="AB344" s="1956"/>
      <c r="AC344" s="1956"/>
      <c r="AD344" s="1956"/>
      <c r="AE344" s="1956"/>
      <c r="AF344" s="1956"/>
      <c r="AG344" s="1956"/>
      <c r="AH344" s="1956"/>
      <c r="AI344" s="1956"/>
      <c r="AJ344" s="2000"/>
      <c r="AK344" s="1950">
        <f>IF(D344="","",COUNT($F$338:$AJ$338)-AL344)</f>
        <v>0</v>
      </c>
      <c r="AL344" s="1951">
        <f t="shared" si="233"/>
        <v>0</v>
      </c>
      <c r="AM344" s="1951">
        <f t="shared" si="234"/>
        <v>0</v>
      </c>
      <c r="AN344" s="1952" t="str">
        <f t="shared" si="235"/>
        <v/>
      </c>
      <c r="AO344" s="4192"/>
      <c r="AP344" s="1838"/>
      <c r="AQ344" s="1953">
        <f>+COUNTIF(F344:AJ344,"－")</f>
        <v>0</v>
      </c>
      <c r="AR344" s="1953">
        <f t="shared" si="236"/>
        <v>0</v>
      </c>
    </row>
    <row r="345" spans="2:44" s="1866" customFormat="1">
      <c r="B345" s="4186"/>
      <c r="C345" s="4189"/>
      <c r="D345" s="1960" t="s">
        <v>2492</v>
      </c>
      <c r="E345" s="1946"/>
      <c r="F345" s="1955"/>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c r="AB345" s="1956"/>
      <c r="AC345" s="1956"/>
      <c r="AD345" s="1956"/>
      <c r="AE345" s="1956"/>
      <c r="AF345" s="1956"/>
      <c r="AG345" s="1956"/>
      <c r="AH345" s="1956"/>
      <c r="AI345" s="1956"/>
      <c r="AJ345" s="2000"/>
      <c r="AK345" s="1950">
        <f t="shared" si="232"/>
        <v>0</v>
      </c>
      <c r="AL345" s="1951">
        <f t="shared" si="233"/>
        <v>0</v>
      </c>
      <c r="AM345" s="1951">
        <f t="shared" si="234"/>
        <v>0</v>
      </c>
      <c r="AN345" s="1952" t="str">
        <f t="shared" si="235"/>
        <v/>
      </c>
      <c r="AO345" s="4192"/>
      <c r="AP345" s="1838"/>
      <c r="AQ345" s="1953">
        <f t="shared" ref="AQ345:AQ346" si="237">+COUNTIF(F345:AJ345,"－")</f>
        <v>0</v>
      </c>
      <c r="AR345" s="1953">
        <f t="shared" si="236"/>
        <v>0</v>
      </c>
    </row>
    <row r="346" spans="2:44" s="1866" customFormat="1">
      <c r="B346" s="4187"/>
      <c r="C346" s="4190"/>
      <c r="D346" s="1962">
        <f>E$29</f>
        <v>0</v>
      </c>
      <c r="E346" s="1963"/>
      <c r="F346" s="201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19"/>
      <c r="AK346" s="1950">
        <f t="shared" si="232"/>
        <v>0</v>
      </c>
      <c r="AL346" s="1951">
        <f t="shared" si="233"/>
        <v>0</v>
      </c>
      <c r="AM346" s="1968">
        <f t="shared" si="234"/>
        <v>0</v>
      </c>
      <c r="AN346" s="1952" t="str">
        <f t="shared" si="235"/>
        <v/>
      </c>
      <c r="AO346" s="4192"/>
      <c r="AP346" s="1838"/>
      <c r="AQ346" s="1953">
        <f t="shared" si="237"/>
        <v>0</v>
      </c>
      <c r="AR346" s="1953">
        <f t="shared" si="236"/>
        <v>0</v>
      </c>
    </row>
    <row r="347" spans="2:44" s="1866" customFormat="1" ht="14.4">
      <c r="B347" s="4185" t="s">
        <v>2493</v>
      </c>
      <c r="C347" s="4188" t="s">
        <v>2494</v>
      </c>
      <c r="D347" s="1939" t="s">
        <v>2472</v>
      </c>
      <c r="E347" s="1969" t="s">
        <v>2458</v>
      </c>
      <c r="F347" s="1941" t="s">
        <v>2504</v>
      </c>
      <c r="G347" s="1942" t="s">
        <v>2504</v>
      </c>
      <c r="H347" s="1942" t="s">
        <v>2504</v>
      </c>
      <c r="I347" s="1942" t="s">
        <v>2504</v>
      </c>
      <c r="J347" s="1942" t="s">
        <v>2504</v>
      </c>
      <c r="K347" s="1942" t="s">
        <v>2504</v>
      </c>
      <c r="L347" s="1942" t="s">
        <v>2504</v>
      </c>
      <c r="M347" s="1942" t="s">
        <v>2504</v>
      </c>
      <c r="N347" s="1942" t="s">
        <v>2504</v>
      </c>
      <c r="O347" s="1942" t="s">
        <v>2504</v>
      </c>
      <c r="P347" s="1942" t="s">
        <v>2504</v>
      </c>
      <c r="Q347" s="1942" t="s">
        <v>2504</v>
      </c>
      <c r="R347" s="1942" t="s">
        <v>2504</v>
      </c>
      <c r="S347" s="1942" t="s">
        <v>2504</v>
      </c>
      <c r="T347" s="1942" t="s">
        <v>2504</v>
      </c>
      <c r="U347" s="1942" t="s">
        <v>2504</v>
      </c>
      <c r="V347" s="1942" t="s">
        <v>2504</v>
      </c>
      <c r="W347" s="1942" t="s">
        <v>2504</v>
      </c>
      <c r="X347" s="1942" t="s">
        <v>2504</v>
      </c>
      <c r="Y347" s="1942" t="s">
        <v>2504</v>
      </c>
      <c r="Z347" s="1942" t="s">
        <v>2504</v>
      </c>
      <c r="AA347" s="1942" t="s">
        <v>2504</v>
      </c>
      <c r="AB347" s="1942" t="s">
        <v>2504</v>
      </c>
      <c r="AC347" s="1942" t="s">
        <v>2504</v>
      </c>
      <c r="AD347" s="1942" t="s">
        <v>2504</v>
      </c>
      <c r="AE347" s="1942" t="s">
        <v>2504</v>
      </c>
      <c r="AF347" s="1942" t="s">
        <v>2504</v>
      </c>
      <c r="AG347" s="1942" t="s">
        <v>2504</v>
      </c>
      <c r="AH347" s="1942" t="s">
        <v>2504</v>
      </c>
      <c r="AI347" s="1942" t="s">
        <v>2504</v>
      </c>
      <c r="AJ347" s="2015" t="s">
        <v>2504</v>
      </c>
      <c r="AK347" s="1971"/>
      <c r="AL347" s="1953"/>
      <c r="AM347" s="1972"/>
      <c r="AN347" s="1973"/>
      <c r="AO347" s="4192"/>
      <c r="AP347" s="1838"/>
      <c r="AQ347" s="1893"/>
      <c r="AR347" s="1893"/>
    </row>
    <row r="348" spans="2:44" s="1866" customFormat="1">
      <c r="B348" s="4186"/>
      <c r="C348" s="4189"/>
      <c r="D348" s="1974" t="s">
        <v>2488</v>
      </c>
      <c r="E348" s="1946"/>
      <c r="F348" s="2007"/>
      <c r="G348" s="1966"/>
      <c r="H348" s="1966"/>
      <c r="I348" s="1966"/>
      <c r="J348" s="1966"/>
      <c r="K348" s="1966"/>
      <c r="L348" s="1966"/>
      <c r="M348" s="1966"/>
      <c r="N348" s="1966"/>
      <c r="O348" s="1966"/>
      <c r="P348" s="1966"/>
      <c r="Q348" s="1966"/>
      <c r="R348" s="1966"/>
      <c r="S348" s="1966"/>
      <c r="T348" s="1966"/>
      <c r="U348" s="1966"/>
      <c r="V348" s="1966"/>
      <c r="W348" s="1966"/>
      <c r="X348" s="1966"/>
      <c r="Y348" s="1966"/>
      <c r="Z348" s="1966"/>
      <c r="AA348" s="1966"/>
      <c r="AB348" s="1966"/>
      <c r="AC348" s="1966"/>
      <c r="AD348" s="1966"/>
      <c r="AE348" s="1966"/>
      <c r="AF348" s="1966"/>
      <c r="AG348" s="1966"/>
      <c r="AH348" s="1966"/>
      <c r="AI348" s="1966"/>
      <c r="AJ348" s="2020"/>
      <c r="AK348" s="1950">
        <f>IF(D348="","",COUNT($F$338:$AJ$338)-AL348)</f>
        <v>0</v>
      </c>
      <c r="AL348" s="1951">
        <f>IF(D348="","",AQ348+AR348)</f>
        <v>0</v>
      </c>
      <c r="AM348" s="1951">
        <f>IF(D348="","",COUNTIF(F348:AJ348,"休"))</f>
        <v>0</v>
      </c>
      <c r="AN348" s="1952" t="str">
        <f>IF(D348="","",IFERROR(ROUND(AM348/AK348,3),""))</f>
        <v/>
      </c>
      <c r="AO348" s="4192"/>
      <c r="AP348" s="1838"/>
      <c r="AQ348" s="1953">
        <f>+COUNTIF(F348:AJ348,"－")</f>
        <v>0</v>
      </c>
      <c r="AR348" s="1953">
        <f>+COUNTIF(F348:AJ348,"外")</f>
        <v>0</v>
      </c>
    </row>
    <row r="349" spans="2:44" s="1866" customFormat="1">
      <c r="B349" s="4186"/>
      <c r="C349" s="4189"/>
      <c r="D349" s="1954" t="s">
        <v>2489</v>
      </c>
      <c r="E349" s="1975"/>
      <c r="F349" s="1955"/>
      <c r="G349" s="1956"/>
      <c r="H349" s="1956"/>
      <c r="I349" s="1956"/>
      <c r="J349" s="1956"/>
      <c r="K349" s="1956"/>
      <c r="L349" s="1956"/>
      <c r="M349" s="1956"/>
      <c r="N349" s="1956"/>
      <c r="O349" s="1956"/>
      <c r="P349" s="1956"/>
      <c r="Q349" s="1956"/>
      <c r="R349" s="1956"/>
      <c r="S349" s="1956"/>
      <c r="T349" s="1956"/>
      <c r="U349" s="1956"/>
      <c r="V349" s="1956"/>
      <c r="W349" s="1956"/>
      <c r="X349" s="1956"/>
      <c r="Y349" s="1956"/>
      <c r="Z349" s="1956"/>
      <c r="AA349" s="1956"/>
      <c r="AB349" s="1956"/>
      <c r="AC349" s="1956"/>
      <c r="AD349" s="1956"/>
      <c r="AE349" s="1956"/>
      <c r="AF349" s="1956"/>
      <c r="AG349" s="1956"/>
      <c r="AH349" s="1956"/>
      <c r="AI349" s="1956"/>
      <c r="AJ349" s="2000"/>
      <c r="AK349" s="1950">
        <f t="shared" ref="AK349:AK351" si="238">IF(D349="","",COUNT($F$338:$AJ$338)-AL349)</f>
        <v>0</v>
      </c>
      <c r="AL349" s="1951">
        <f t="shared" ref="AL349:AL351" si="239">IF(D349="","",AQ349+AR349)</f>
        <v>0</v>
      </c>
      <c r="AM349" s="1951">
        <f t="shared" ref="AM349:AM351" si="240">IF(D349="","",COUNTIF(F349:AJ349,"休"))</f>
        <v>0</v>
      </c>
      <c r="AN349" s="1952" t="str">
        <f t="shared" ref="AN349:AN351" si="241">IF(D349="","",IFERROR(ROUND(AM349/AK349,3),""))</f>
        <v/>
      </c>
      <c r="AO349" s="4192"/>
      <c r="AP349" s="1838"/>
      <c r="AQ349" s="1953">
        <f>+COUNTIF(F349:AJ349,"－")</f>
        <v>0</v>
      </c>
      <c r="AR349" s="1953">
        <f>+COUNTIF(F349:AJ349,"外")</f>
        <v>0</v>
      </c>
    </row>
    <row r="350" spans="2:44" s="1866" customFormat="1">
      <c r="B350" s="4186"/>
      <c r="C350" s="4189"/>
      <c r="D350" s="1838"/>
      <c r="E350" s="1975"/>
      <c r="F350" s="1955"/>
      <c r="G350" s="1956"/>
      <c r="H350" s="1956"/>
      <c r="I350" s="1956"/>
      <c r="J350" s="1956"/>
      <c r="K350" s="1956"/>
      <c r="L350" s="1956"/>
      <c r="M350" s="1956"/>
      <c r="N350" s="1956"/>
      <c r="O350" s="1956"/>
      <c r="P350" s="1956"/>
      <c r="Q350" s="1956"/>
      <c r="R350" s="1956"/>
      <c r="S350" s="1956"/>
      <c r="T350" s="1956"/>
      <c r="U350" s="1956"/>
      <c r="V350" s="1956"/>
      <c r="W350" s="1956"/>
      <c r="X350" s="1956"/>
      <c r="Y350" s="1956"/>
      <c r="Z350" s="1956"/>
      <c r="AA350" s="1956"/>
      <c r="AB350" s="1956"/>
      <c r="AC350" s="1956"/>
      <c r="AD350" s="1956"/>
      <c r="AE350" s="1956"/>
      <c r="AF350" s="1956"/>
      <c r="AG350" s="1956"/>
      <c r="AH350" s="1956"/>
      <c r="AI350" s="1956"/>
      <c r="AJ350" s="2000"/>
      <c r="AK350" s="1950" t="str">
        <f t="shared" si="238"/>
        <v/>
      </c>
      <c r="AL350" s="1951" t="str">
        <f t="shared" si="239"/>
        <v/>
      </c>
      <c r="AM350" s="1951" t="str">
        <f t="shared" si="240"/>
        <v/>
      </c>
      <c r="AN350" s="1952" t="str">
        <f t="shared" si="241"/>
        <v/>
      </c>
      <c r="AO350" s="4192"/>
      <c r="AP350" s="1838"/>
      <c r="AQ350" s="1953">
        <f>+COUNTIF(F350:AJ350,"－")</f>
        <v>0</v>
      </c>
      <c r="AR350" s="1953">
        <f>+COUNTIF(F350:AJ350,"外")</f>
        <v>0</v>
      </c>
    </row>
    <row r="351" spans="2:44" s="1866" customFormat="1">
      <c r="B351" s="4186"/>
      <c r="C351" s="4190"/>
      <c r="D351" s="1976"/>
      <c r="E351" s="1977"/>
      <c r="F351" s="201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19"/>
      <c r="AK351" s="1950" t="str">
        <f t="shared" si="238"/>
        <v/>
      </c>
      <c r="AL351" s="1951" t="str">
        <f t="shared" si="239"/>
        <v/>
      </c>
      <c r="AM351" s="1951" t="str">
        <f t="shared" si="240"/>
        <v/>
      </c>
      <c r="AN351" s="1952" t="str">
        <f t="shared" si="241"/>
        <v/>
      </c>
      <c r="AO351" s="4192"/>
      <c r="AP351" s="1838"/>
      <c r="AQ351" s="1953">
        <f>+COUNTIF(F351:AJ351,"－")</f>
        <v>0</v>
      </c>
      <c r="AR351" s="1953">
        <f>+COUNTIF(F351:AJ351,"外")</f>
        <v>0</v>
      </c>
    </row>
    <row r="352" spans="2:44" s="1866" customFormat="1" ht="14.4">
      <c r="B352" s="4186"/>
      <c r="C352" s="4188" t="s">
        <v>2495</v>
      </c>
      <c r="D352" s="1939" t="s">
        <v>2472</v>
      </c>
      <c r="E352" s="1979" t="s">
        <v>2458</v>
      </c>
      <c r="F352" s="1941" t="s">
        <v>2503</v>
      </c>
      <c r="G352" s="1942" t="s">
        <v>2503</v>
      </c>
      <c r="H352" s="1942" t="s">
        <v>2503</v>
      </c>
      <c r="I352" s="1942" t="s">
        <v>2503</v>
      </c>
      <c r="J352" s="1942" t="s">
        <v>2503</v>
      </c>
      <c r="K352" s="1942" t="s">
        <v>2503</v>
      </c>
      <c r="L352" s="1942" t="s">
        <v>2503</v>
      </c>
      <c r="M352" s="1942" t="s">
        <v>2503</v>
      </c>
      <c r="N352" s="1942" t="s">
        <v>2503</v>
      </c>
      <c r="O352" s="1942" t="s">
        <v>2503</v>
      </c>
      <c r="P352" s="1942" t="s">
        <v>2503</v>
      </c>
      <c r="Q352" s="1942" t="s">
        <v>2503</v>
      </c>
      <c r="R352" s="1942" t="s">
        <v>2503</v>
      </c>
      <c r="S352" s="1942" t="s">
        <v>2503</v>
      </c>
      <c r="T352" s="1942" t="s">
        <v>2503</v>
      </c>
      <c r="U352" s="1942" t="s">
        <v>2503</v>
      </c>
      <c r="V352" s="1942" t="s">
        <v>2503</v>
      </c>
      <c r="W352" s="1942" t="s">
        <v>2503</v>
      </c>
      <c r="X352" s="1942" t="s">
        <v>2503</v>
      </c>
      <c r="Y352" s="1942" t="s">
        <v>2503</v>
      </c>
      <c r="Z352" s="1942" t="s">
        <v>2503</v>
      </c>
      <c r="AA352" s="1942" t="s">
        <v>2503</v>
      </c>
      <c r="AB352" s="1942" t="s">
        <v>2503</v>
      </c>
      <c r="AC352" s="1942" t="s">
        <v>2503</v>
      </c>
      <c r="AD352" s="1942" t="s">
        <v>2503</v>
      </c>
      <c r="AE352" s="1942" t="s">
        <v>2503</v>
      </c>
      <c r="AF352" s="1942" t="s">
        <v>2503</v>
      </c>
      <c r="AG352" s="1942" t="s">
        <v>2503</v>
      </c>
      <c r="AH352" s="1942" t="s">
        <v>2503</v>
      </c>
      <c r="AI352" s="1942" t="s">
        <v>2503</v>
      </c>
      <c r="AJ352" s="2015" t="s">
        <v>2503</v>
      </c>
      <c r="AK352" s="1971"/>
      <c r="AL352" s="1953"/>
      <c r="AM352" s="1980"/>
      <c r="AN352" s="1973"/>
      <c r="AO352" s="4192"/>
      <c r="AP352" s="1838"/>
      <c r="AQ352" s="1893"/>
      <c r="AR352" s="1893"/>
    </row>
    <row r="353" spans="2:44" s="1866" customFormat="1">
      <c r="B353" s="4186"/>
      <c r="C353" s="4189"/>
      <c r="D353" s="1981" t="s">
        <v>2489</v>
      </c>
      <c r="E353" s="1946"/>
      <c r="F353" s="2007"/>
      <c r="G353" s="1966"/>
      <c r="H353" s="1966"/>
      <c r="I353" s="1966"/>
      <c r="J353" s="1966"/>
      <c r="K353" s="1966"/>
      <c r="L353" s="1966"/>
      <c r="M353" s="1966"/>
      <c r="N353" s="1966"/>
      <c r="O353" s="1966"/>
      <c r="P353" s="1966"/>
      <c r="Q353" s="1966"/>
      <c r="R353" s="1966"/>
      <c r="S353" s="1966"/>
      <c r="T353" s="1966"/>
      <c r="U353" s="1966"/>
      <c r="V353" s="1966"/>
      <c r="W353" s="1966"/>
      <c r="X353" s="1966"/>
      <c r="Y353" s="1966"/>
      <c r="Z353" s="1966"/>
      <c r="AA353" s="1966"/>
      <c r="AB353" s="1966"/>
      <c r="AC353" s="1966"/>
      <c r="AD353" s="1966"/>
      <c r="AE353" s="1966"/>
      <c r="AF353" s="1966"/>
      <c r="AG353" s="1966"/>
      <c r="AH353" s="1966"/>
      <c r="AI353" s="1966"/>
      <c r="AJ353" s="2020"/>
      <c r="AK353" s="1950">
        <f>IF(D353="","",COUNT($F$338:$AJ$338)-AL353)</f>
        <v>0</v>
      </c>
      <c r="AL353" s="1951">
        <f>IF(D353="","",AQ353+AR353)</f>
        <v>0</v>
      </c>
      <c r="AM353" s="1951">
        <f>IF(D353="","",COUNTIF(F353:AJ353,"休"))</f>
        <v>0</v>
      </c>
      <c r="AN353" s="1952" t="str">
        <f>IF(D353="","",IFERROR(ROUND(AM353/AK353,3),""))</f>
        <v/>
      </c>
      <c r="AO353" s="4192"/>
      <c r="AP353" s="1838"/>
      <c r="AQ353" s="1953">
        <f>+COUNTIF(F353:AJ353,"－")</f>
        <v>0</v>
      </c>
      <c r="AR353" s="1953">
        <f>+COUNTIF(F353:AJ353,"外")</f>
        <v>0</v>
      </c>
    </row>
    <row r="354" spans="2:44" s="1866" customFormat="1">
      <c r="B354" s="4186"/>
      <c r="C354" s="4189"/>
      <c r="D354" s="1838"/>
      <c r="E354" s="1975"/>
      <c r="F354" s="1955"/>
      <c r="G354" s="1956"/>
      <c r="H354" s="1956"/>
      <c r="I354" s="1956"/>
      <c r="J354" s="1956"/>
      <c r="K354" s="1956"/>
      <c r="L354" s="1956"/>
      <c r="M354" s="1956"/>
      <c r="N354" s="1956"/>
      <c r="O354" s="1956"/>
      <c r="P354" s="1956"/>
      <c r="Q354" s="1956"/>
      <c r="R354" s="1956"/>
      <c r="S354" s="1956"/>
      <c r="T354" s="1956"/>
      <c r="U354" s="1956"/>
      <c r="V354" s="1956"/>
      <c r="W354" s="1956"/>
      <c r="X354" s="1956"/>
      <c r="Y354" s="1956"/>
      <c r="Z354" s="1956"/>
      <c r="AA354" s="1956"/>
      <c r="AB354" s="1956"/>
      <c r="AC354" s="1956"/>
      <c r="AD354" s="1956"/>
      <c r="AE354" s="1956"/>
      <c r="AF354" s="1956"/>
      <c r="AG354" s="1956"/>
      <c r="AH354" s="1956"/>
      <c r="AI354" s="1956"/>
      <c r="AJ354" s="2000"/>
      <c r="AK354" s="1950" t="str">
        <f t="shared" ref="AK354:AK356" si="242">IF(D354="","",COUNT($F$338:$AJ$338)-AL354)</f>
        <v/>
      </c>
      <c r="AL354" s="1951" t="str">
        <f t="shared" ref="AL354:AL356" si="243">IF(D354="","",AQ354+AR354)</f>
        <v/>
      </c>
      <c r="AM354" s="1951" t="str">
        <f t="shared" ref="AM354:AM356" si="244">IF(D354="","",COUNTIF(F354:AJ354,"休"))</f>
        <v/>
      </c>
      <c r="AN354" s="1952" t="str">
        <f t="shared" ref="AN354:AN356" si="245">IF(D354="","",IFERROR(ROUND(AM354/AK354,3),""))</f>
        <v/>
      </c>
      <c r="AO354" s="4192"/>
      <c r="AP354" s="1838"/>
      <c r="AQ354" s="1953">
        <f>+COUNTIF(F354:AJ354,"－")</f>
        <v>0</v>
      </c>
      <c r="AR354" s="1953">
        <f>+COUNTIF(F354:AJ354,"外")</f>
        <v>0</v>
      </c>
    </row>
    <row r="355" spans="2:44" s="1866" customFormat="1">
      <c r="B355" s="4186"/>
      <c r="C355" s="4189"/>
      <c r="D355" s="1983"/>
      <c r="E355" s="1975"/>
      <c r="F355" s="1955"/>
      <c r="G355" s="1956"/>
      <c r="H355" s="1956"/>
      <c r="I355" s="1956"/>
      <c r="J355" s="1956"/>
      <c r="K355" s="1956"/>
      <c r="L355" s="1956"/>
      <c r="M355" s="1956"/>
      <c r="N355" s="1956"/>
      <c r="O355" s="1956"/>
      <c r="P355" s="1956"/>
      <c r="Q355" s="1956"/>
      <c r="R355" s="1956"/>
      <c r="S355" s="1956"/>
      <c r="T355" s="1956"/>
      <c r="U355" s="1956"/>
      <c r="V355" s="1956"/>
      <c r="W355" s="1956"/>
      <c r="X355" s="1956"/>
      <c r="Y355" s="1956"/>
      <c r="Z355" s="1956"/>
      <c r="AA355" s="1956"/>
      <c r="AB355" s="1956"/>
      <c r="AC355" s="1956"/>
      <c r="AD355" s="1956"/>
      <c r="AE355" s="1956"/>
      <c r="AF355" s="1956"/>
      <c r="AG355" s="1956"/>
      <c r="AH355" s="1956"/>
      <c r="AI355" s="1956"/>
      <c r="AJ355" s="2000"/>
      <c r="AK355" s="1950" t="str">
        <f t="shared" si="242"/>
        <v/>
      </c>
      <c r="AL355" s="1951" t="str">
        <f t="shared" si="243"/>
        <v/>
      </c>
      <c r="AM355" s="1951" t="str">
        <f t="shared" si="244"/>
        <v/>
      </c>
      <c r="AN355" s="1952" t="str">
        <f t="shared" si="245"/>
        <v/>
      </c>
      <c r="AO355" s="4192"/>
      <c r="AP355" s="1838"/>
      <c r="AQ355" s="1953">
        <f>+COUNTIF(F355:AJ355,"－")</f>
        <v>0</v>
      </c>
      <c r="AR355" s="1953">
        <f>+COUNTIF(F355:AJ355,"外")</f>
        <v>0</v>
      </c>
    </row>
    <row r="356" spans="2:44" s="1866" customFormat="1" ht="13.8" thickBot="1">
      <c r="B356" s="4187"/>
      <c r="C356" s="4190"/>
      <c r="D356" s="1976"/>
      <c r="E356" s="1977"/>
      <c r="F356" s="201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19"/>
      <c r="AK356" s="1986" t="str">
        <f t="shared" si="242"/>
        <v/>
      </c>
      <c r="AL356" s="1968" t="str">
        <f t="shared" si="243"/>
        <v/>
      </c>
      <c r="AM356" s="1968" t="str">
        <f t="shared" si="244"/>
        <v/>
      </c>
      <c r="AN356" s="1952" t="str">
        <f t="shared" si="245"/>
        <v/>
      </c>
      <c r="AO356" s="4193"/>
      <c r="AP356" s="1838"/>
      <c r="AQ356" s="1953">
        <f>+COUNTIF(F356:AJ356,"－")</f>
        <v>0</v>
      </c>
      <c r="AR356" s="1953">
        <f>+COUNTIF(F356:AJ356,"外")</f>
        <v>0</v>
      </c>
    </row>
    <row r="357" spans="2:44" ht="13.8" thickBot="1">
      <c r="B357" s="1988"/>
      <c r="C357" s="1989"/>
      <c r="D357" s="1983"/>
      <c r="E357" s="1854"/>
      <c r="F357" s="1949"/>
      <c r="G357" s="1949"/>
      <c r="H357" s="1949"/>
      <c r="I357" s="1949"/>
      <c r="J357" s="1949"/>
      <c r="K357" s="1949"/>
      <c r="L357" s="1949"/>
      <c r="M357" s="1949"/>
      <c r="N357" s="1949"/>
      <c r="O357" s="1949"/>
      <c r="P357" s="1949"/>
      <c r="Q357" s="1949"/>
      <c r="R357" s="1949"/>
      <c r="S357" s="1949"/>
      <c r="T357" s="1949"/>
      <c r="U357" s="1949"/>
      <c r="V357" s="1949"/>
      <c r="W357" s="1949"/>
      <c r="X357" s="1949"/>
      <c r="Y357" s="1949"/>
      <c r="Z357" s="1949"/>
      <c r="AA357" s="1949"/>
      <c r="AB357" s="1949"/>
      <c r="AC357" s="1949"/>
      <c r="AD357" s="1949"/>
      <c r="AE357" s="1949"/>
      <c r="AF357" s="1949"/>
      <c r="AG357" s="1949"/>
      <c r="AH357" s="1949"/>
      <c r="AI357" s="1949"/>
      <c r="AJ357" s="1949"/>
      <c r="AK357" s="1990"/>
      <c r="AL357" s="1991"/>
      <c r="AN357" s="1992" t="s">
        <v>2459</v>
      </c>
      <c r="AO357" s="1993" t="e">
        <f>IF(AO341&gt;=0.285,"OK","NG")</f>
        <v>#DIV/0!</v>
      </c>
      <c r="AQ357" s="1991"/>
      <c r="AR357" s="1991"/>
    </row>
    <row r="358" spans="2:44">
      <c r="B358" s="1988"/>
      <c r="C358" s="1989"/>
      <c r="D358" s="1983"/>
      <c r="E358" s="1854"/>
      <c r="F358" s="1949"/>
      <c r="G358" s="1949"/>
      <c r="H358" s="1949"/>
      <c r="I358" s="1949"/>
      <c r="J358" s="1949"/>
      <c r="K358" s="1949"/>
      <c r="L358" s="1949"/>
      <c r="M358" s="1949"/>
      <c r="N358" s="1949"/>
      <c r="O358" s="1949"/>
      <c r="P358" s="1949"/>
      <c r="Q358" s="1949"/>
      <c r="R358" s="1949"/>
      <c r="S358" s="1949"/>
      <c r="T358" s="1949"/>
      <c r="U358" s="1949"/>
      <c r="V358" s="1949"/>
      <c r="W358" s="1949"/>
      <c r="X358" s="1949"/>
      <c r="Y358" s="1949"/>
      <c r="Z358" s="1949"/>
      <c r="AA358" s="1949"/>
      <c r="AB358" s="1949"/>
      <c r="AC358" s="1949"/>
      <c r="AD358" s="1949"/>
      <c r="AE358" s="1949"/>
      <c r="AF358" s="1949"/>
      <c r="AG358" s="1949"/>
      <c r="AH358" s="1949"/>
      <c r="AI358" s="1949"/>
      <c r="AJ358" s="1949"/>
      <c r="AK358" s="1990"/>
      <c r="AL358" s="1991"/>
      <c r="AN358" s="2014"/>
      <c r="AO358" s="1952"/>
      <c r="AQ358" s="1991"/>
      <c r="AR358" s="1991"/>
    </row>
    <row r="359" spans="2:44" hidden="1">
      <c r="F359" s="1836" t="e">
        <f>YEAR(F362)</f>
        <v>#VALUE!</v>
      </c>
      <c r="G359" s="1836" t="e">
        <f>MONTH(F362)</f>
        <v>#VALUE!</v>
      </c>
    </row>
    <row r="360" spans="2:44">
      <c r="B360" s="4194"/>
      <c r="C360" s="4195"/>
      <c r="D360" s="4196"/>
      <c r="E360" s="1840" t="s">
        <v>2454</v>
      </c>
      <c r="F360" s="4126" t="e">
        <f>F362</f>
        <v>#VALUE!</v>
      </c>
      <c r="G360" s="4088"/>
      <c r="H360" s="4088"/>
      <c r="I360" s="4088"/>
      <c r="J360" s="4088"/>
      <c r="K360" s="4088"/>
      <c r="L360" s="4088"/>
      <c r="M360" s="4088"/>
      <c r="N360" s="4088"/>
      <c r="O360" s="4088"/>
      <c r="P360" s="4088"/>
      <c r="Q360" s="4088"/>
      <c r="R360" s="4088"/>
      <c r="S360" s="4088"/>
      <c r="T360" s="4088"/>
      <c r="U360" s="4088"/>
      <c r="V360" s="4088"/>
      <c r="W360" s="4088"/>
      <c r="X360" s="4088"/>
      <c r="Y360" s="4088"/>
      <c r="Z360" s="4088"/>
      <c r="AA360" s="4088"/>
      <c r="AB360" s="4088"/>
      <c r="AC360" s="4088"/>
      <c r="AD360" s="4088"/>
      <c r="AE360" s="4088"/>
      <c r="AF360" s="4088"/>
      <c r="AG360" s="4088"/>
      <c r="AH360" s="4088"/>
      <c r="AI360" s="4088"/>
      <c r="AJ360" s="4088"/>
      <c r="AK360" s="4203" t="s">
        <v>2496</v>
      </c>
      <c r="AL360" s="4206" t="s">
        <v>2497</v>
      </c>
      <c r="AM360" s="4209" t="s">
        <v>2474</v>
      </c>
      <c r="AN360" s="4157" t="s">
        <v>2498</v>
      </c>
      <c r="AO360" s="4155" t="s">
        <v>2499</v>
      </c>
      <c r="AQ360" s="4181" t="s">
        <v>2500</v>
      </c>
      <c r="AR360" s="4181" t="s">
        <v>2501</v>
      </c>
    </row>
    <row r="361" spans="2:44" hidden="1">
      <c r="B361" s="4197"/>
      <c r="C361" s="4198"/>
      <c r="D361" s="4199"/>
      <c r="E361" s="1884"/>
      <c r="F361" s="1862" t="e">
        <f>DATE($F359,$G359,1)</f>
        <v>#VALUE!</v>
      </c>
      <c r="G361" s="1862" t="e">
        <f t="shared" ref="G361:AJ361" si="246">F361+1</f>
        <v>#VALUE!</v>
      </c>
      <c r="H361" s="1862" t="e">
        <f t="shared" si="246"/>
        <v>#VALUE!</v>
      </c>
      <c r="I361" s="1862" t="e">
        <f t="shared" si="246"/>
        <v>#VALUE!</v>
      </c>
      <c r="J361" s="1862" t="e">
        <f t="shared" si="246"/>
        <v>#VALUE!</v>
      </c>
      <c r="K361" s="1862" t="e">
        <f t="shared" si="246"/>
        <v>#VALUE!</v>
      </c>
      <c r="L361" s="1862" t="e">
        <f t="shared" si="246"/>
        <v>#VALUE!</v>
      </c>
      <c r="M361" s="1862" t="e">
        <f t="shared" si="246"/>
        <v>#VALUE!</v>
      </c>
      <c r="N361" s="1862" t="e">
        <f t="shared" si="246"/>
        <v>#VALUE!</v>
      </c>
      <c r="O361" s="1862" t="e">
        <f t="shared" si="246"/>
        <v>#VALUE!</v>
      </c>
      <c r="P361" s="1862" t="e">
        <f t="shared" si="246"/>
        <v>#VALUE!</v>
      </c>
      <c r="Q361" s="1862" t="e">
        <f t="shared" si="246"/>
        <v>#VALUE!</v>
      </c>
      <c r="R361" s="1862" t="e">
        <f t="shared" si="246"/>
        <v>#VALUE!</v>
      </c>
      <c r="S361" s="1862" t="e">
        <f t="shared" si="246"/>
        <v>#VALUE!</v>
      </c>
      <c r="T361" s="1862" t="e">
        <f t="shared" si="246"/>
        <v>#VALUE!</v>
      </c>
      <c r="U361" s="1862" t="e">
        <f t="shared" si="246"/>
        <v>#VALUE!</v>
      </c>
      <c r="V361" s="1862" t="e">
        <f t="shared" si="246"/>
        <v>#VALUE!</v>
      </c>
      <c r="W361" s="1862" t="e">
        <f t="shared" si="246"/>
        <v>#VALUE!</v>
      </c>
      <c r="X361" s="1862" t="e">
        <f t="shared" si="246"/>
        <v>#VALUE!</v>
      </c>
      <c r="Y361" s="1862" t="e">
        <f t="shared" si="246"/>
        <v>#VALUE!</v>
      </c>
      <c r="Z361" s="1862" t="e">
        <f t="shared" si="246"/>
        <v>#VALUE!</v>
      </c>
      <c r="AA361" s="1862" t="e">
        <f t="shared" si="246"/>
        <v>#VALUE!</v>
      </c>
      <c r="AB361" s="1862" t="e">
        <f t="shared" si="246"/>
        <v>#VALUE!</v>
      </c>
      <c r="AC361" s="1862" t="e">
        <f t="shared" si="246"/>
        <v>#VALUE!</v>
      </c>
      <c r="AD361" s="1862" t="e">
        <f t="shared" si="246"/>
        <v>#VALUE!</v>
      </c>
      <c r="AE361" s="1862" t="e">
        <f t="shared" si="246"/>
        <v>#VALUE!</v>
      </c>
      <c r="AF361" s="1862" t="e">
        <f t="shared" si="246"/>
        <v>#VALUE!</v>
      </c>
      <c r="AG361" s="1862" t="e">
        <f t="shared" si="246"/>
        <v>#VALUE!</v>
      </c>
      <c r="AH361" s="1862" t="e">
        <f t="shared" si="246"/>
        <v>#VALUE!</v>
      </c>
      <c r="AI361" s="1862" t="e">
        <f t="shared" si="246"/>
        <v>#VALUE!</v>
      </c>
      <c r="AJ361" s="1862" t="e">
        <f t="shared" si="246"/>
        <v>#VALUE!</v>
      </c>
      <c r="AK361" s="4204"/>
      <c r="AL361" s="4207"/>
      <c r="AM361" s="4210"/>
      <c r="AN361" s="4157"/>
      <c r="AO361" s="4155"/>
      <c r="AQ361" s="4181"/>
      <c r="AR361" s="4181"/>
    </row>
    <row r="362" spans="2:44">
      <c r="B362" s="4197"/>
      <c r="C362" s="4198"/>
      <c r="D362" s="4199"/>
      <c r="E362" s="1887" t="s">
        <v>2455</v>
      </c>
      <c r="F362" s="1888" t="e">
        <f>IF(EDATE(F337,1)&gt;$F$7,"",EDATE(F337,1))</f>
        <v>#VALUE!</v>
      </c>
      <c r="G362" s="1862" t="e">
        <f t="shared" ref="G362:AJ362" si="247">IF(G361&gt;$F$7,"",IF(F362=EOMONTH(DATE($F359,$G359,1),0),"",IF(F362="","",F362+1)))</f>
        <v>#VALUE!</v>
      </c>
      <c r="H362" s="1862" t="e">
        <f t="shared" si="247"/>
        <v>#VALUE!</v>
      </c>
      <c r="I362" s="1862" t="e">
        <f t="shared" si="247"/>
        <v>#VALUE!</v>
      </c>
      <c r="J362" s="1862" t="e">
        <f t="shared" si="247"/>
        <v>#VALUE!</v>
      </c>
      <c r="K362" s="1862" t="e">
        <f t="shared" si="247"/>
        <v>#VALUE!</v>
      </c>
      <c r="L362" s="1862" t="e">
        <f t="shared" si="247"/>
        <v>#VALUE!</v>
      </c>
      <c r="M362" s="1862" t="e">
        <f t="shared" si="247"/>
        <v>#VALUE!</v>
      </c>
      <c r="N362" s="1862" t="e">
        <f t="shared" si="247"/>
        <v>#VALUE!</v>
      </c>
      <c r="O362" s="1862" t="e">
        <f t="shared" si="247"/>
        <v>#VALUE!</v>
      </c>
      <c r="P362" s="1862" t="e">
        <f t="shared" si="247"/>
        <v>#VALUE!</v>
      </c>
      <c r="Q362" s="1862" t="e">
        <f t="shared" si="247"/>
        <v>#VALUE!</v>
      </c>
      <c r="R362" s="1862" t="e">
        <f t="shared" si="247"/>
        <v>#VALUE!</v>
      </c>
      <c r="S362" s="1862" t="e">
        <f t="shared" si="247"/>
        <v>#VALUE!</v>
      </c>
      <c r="T362" s="1862" t="e">
        <f t="shared" si="247"/>
        <v>#VALUE!</v>
      </c>
      <c r="U362" s="1862" t="e">
        <f t="shared" si="247"/>
        <v>#VALUE!</v>
      </c>
      <c r="V362" s="1862" t="e">
        <f t="shared" si="247"/>
        <v>#VALUE!</v>
      </c>
      <c r="W362" s="1862" t="e">
        <f t="shared" si="247"/>
        <v>#VALUE!</v>
      </c>
      <c r="X362" s="1862" t="e">
        <f t="shared" si="247"/>
        <v>#VALUE!</v>
      </c>
      <c r="Y362" s="1862" t="e">
        <f t="shared" si="247"/>
        <v>#VALUE!</v>
      </c>
      <c r="Z362" s="1862" t="e">
        <f t="shared" si="247"/>
        <v>#VALUE!</v>
      </c>
      <c r="AA362" s="1862" t="e">
        <f t="shared" si="247"/>
        <v>#VALUE!</v>
      </c>
      <c r="AB362" s="1862" t="e">
        <f t="shared" si="247"/>
        <v>#VALUE!</v>
      </c>
      <c r="AC362" s="1862" t="e">
        <f t="shared" si="247"/>
        <v>#VALUE!</v>
      </c>
      <c r="AD362" s="1862" t="e">
        <f t="shared" si="247"/>
        <v>#VALUE!</v>
      </c>
      <c r="AE362" s="1862" t="e">
        <f t="shared" si="247"/>
        <v>#VALUE!</v>
      </c>
      <c r="AF362" s="1862" t="e">
        <f t="shared" si="247"/>
        <v>#VALUE!</v>
      </c>
      <c r="AG362" s="1862" t="e">
        <f t="shared" si="247"/>
        <v>#VALUE!</v>
      </c>
      <c r="AH362" s="1862" t="e">
        <f t="shared" si="247"/>
        <v>#VALUE!</v>
      </c>
      <c r="AI362" s="1862" t="e">
        <f t="shared" si="247"/>
        <v>#VALUE!</v>
      </c>
      <c r="AJ362" s="1862" t="e">
        <f t="shared" si="247"/>
        <v>#VALUE!</v>
      </c>
      <c r="AK362" s="4204"/>
      <c r="AL362" s="4207"/>
      <c r="AM362" s="4210"/>
      <c r="AN362" s="4157"/>
      <c r="AO362" s="4155"/>
      <c r="AQ362" s="4181"/>
      <c r="AR362" s="4181"/>
    </row>
    <row r="363" spans="2:44" s="1866" customFormat="1">
      <c r="B363" s="4200"/>
      <c r="C363" s="4099"/>
      <c r="D363" s="4201"/>
      <c r="E363" s="1889" t="s">
        <v>1184</v>
      </c>
      <c r="F363" s="1865" t="str">
        <f>IFERROR(TEXT(WEEKDAY(+F362),"aaa"),"")</f>
        <v/>
      </c>
      <c r="G363" s="1865" t="str">
        <f t="shared" ref="G363:AJ363" si="248">IFERROR(TEXT(WEEKDAY(+G362),"aaa"),"")</f>
        <v/>
      </c>
      <c r="H363" s="1865" t="str">
        <f t="shared" si="248"/>
        <v/>
      </c>
      <c r="I363" s="1865" t="str">
        <f t="shared" si="248"/>
        <v/>
      </c>
      <c r="J363" s="1865" t="str">
        <f t="shared" si="248"/>
        <v/>
      </c>
      <c r="K363" s="1865" t="str">
        <f t="shared" si="248"/>
        <v/>
      </c>
      <c r="L363" s="1865" t="str">
        <f t="shared" si="248"/>
        <v/>
      </c>
      <c r="M363" s="1865" t="str">
        <f t="shared" si="248"/>
        <v/>
      </c>
      <c r="N363" s="1865" t="str">
        <f t="shared" si="248"/>
        <v/>
      </c>
      <c r="O363" s="1865" t="str">
        <f t="shared" si="248"/>
        <v/>
      </c>
      <c r="P363" s="1865" t="str">
        <f t="shared" si="248"/>
        <v/>
      </c>
      <c r="Q363" s="1865" t="str">
        <f t="shared" si="248"/>
        <v/>
      </c>
      <c r="R363" s="1865" t="str">
        <f t="shared" si="248"/>
        <v/>
      </c>
      <c r="S363" s="1865" t="str">
        <f t="shared" si="248"/>
        <v/>
      </c>
      <c r="T363" s="1865" t="str">
        <f t="shared" si="248"/>
        <v/>
      </c>
      <c r="U363" s="1865" t="str">
        <f t="shared" si="248"/>
        <v/>
      </c>
      <c r="V363" s="1865" t="str">
        <f t="shared" si="248"/>
        <v/>
      </c>
      <c r="W363" s="1865" t="str">
        <f t="shared" si="248"/>
        <v/>
      </c>
      <c r="X363" s="1865" t="str">
        <f t="shared" si="248"/>
        <v/>
      </c>
      <c r="Y363" s="1865" t="str">
        <f t="shared" si="248"/>
        <v/>
      </c>
      <c r="Z363" s="1865" t="str">
        <f t="shared" si="248"/>
        <v/>
      </c>
      <c r="AA363" s="1865" t="str">
        <f t="shared" si="248"/>
        <v/>
      </c>
      <c r="AB363" s="1865" t="str">
        <f t="shared" si="248"/>
        <v/>
      </c>
      <c r="AC363" s="1865" t="str">
        <f t="shared" si="248"/>
        <v/>
      </c>
      <c r="AD363" s="1865" t="str">
        <f t="shared" si="248"/>
        <v/>
      </c>
      <c r="AE363" s="1865" t="str">
        <f t="shared" si="248"/>
        <v/>
      </c>
      <c r="AF363" s="1865" t="str">
        <f t="shared" si="248"/>
        <v/>
      </c>
      <c r="AG363" s="1865" t="str">
        <f t="shared" si="248"/>
        <v/>
      </c>
      <c r="AH363" s="1865" t="str">
        <f t="shared" si="248"/>
        <v/>
      </c>
      <c r="AI363" s="1865" t="str">
        <f t="shared" si="248"/>
        <v/>
      </c>
      <c r="AJ363" s="1865" t="str">
        <f t="shared" si="248"/>
        <v/>
      </c>
      <c r="AK363" s="4204"/>
      <c r="AL363" s="4207"/>
      <c r="AM363" s="4210"/>
      <c r="AN363" s="4157"/>
      <c r="AO363" s="4155"/>
      <c r="AP363" s="1838"/>
      <c r="AQ363" s="4181"/>
      <c r="AR363" s="4181"/>
    </row>
    <row r="364" spans="2:44" s="1866" customFormat="1" ht="21" customHeight="1">
      <c r="B364" s="1994" t="s">
        <v>2502</v>
      </c>
      <c r="C364" s="1995" t="s">
        <v>2471</v>
      </c>
      <c r="D364" s="1939" t="s">
        <v>2472</v>
      </c>
      <c r="E364" s="1940" t="s">
        <v>2458</v>
      </c>
      <c r="F364" s="1941" t="s">
        <v>2503</v>
      </c>
      <c r="G364" s="1942" t="s">
        <v>2503</v>
      </c>
      <c r="H364" s="1942" t="s">
        <v>2503</v>
      </c>
      <c r="I364" s="1942" t="s">
        <v>2503</v>
      </c>
      <c r="J364" s="1942" t="s">
        <v>2503</v>
      </c>
      <c r="K364" s="1942" t="s">
        <v>2503</v>
      </c>
      <c r="L364" s="1942" t="s">
        <v>2503</v>
      </c>
      <c r="M364" s="1942" t="s">
        <v>2503</v>
      </c>
      <c r="N364" s="1942" t="s">
        <v>2503</v>
      </c>
      <c r="O364" s="1942" t="s">
        <v>2503</v>
      </c>
      <c r="P364" s="1942" t="s">
        <v>2503</v>
      </c>
      <c r="Q364" s="1942" t="s">
        <v>2503</v>
      </c>
      <c r="R364" s="1942" t="s">
        <v>2503</v>
      </c>
      <c r="S364" s="1942" t="s">
        <v>2503</v>
      </c>
      <c r="T364" s="1942" t="s">
        <v>2503</v>
      </c>
      <c r="U364" s="1942" t="s">
        <v>2503</v>
      </c>
      <c r="V364" s="1942" t="s">
        <v>2503</v>
      </c>
      <c r="W364" s="1942" t="s">
        <v>2503</v>
      </c>
      <c r="X364" s="1942" t="s">
        <v>2503</v>
      </c>
      <c r="Y364" s="1942" t="s">
        <v>2503</v>
      </c>
      <c r="Z364" s="1942" t="s">
        <v>2503</v>
      </c>
      <c r="AA364" s="1942" t="s">
        <v>2503</v>
      </c>
      <c r="AB364" s="1942" t="s">
        <v>2503</v>
      </c>
      <c r="AC364" s="1942" t="s">
        <v>2503</v>
      </c>
      <c r="AD364" s="1942" t="s">
        <v>2503</v>
      </c>
      <c r="AE364" s="1942" t="s">
        <v>2503</v>
      </c>
      <c r="AF364" s="1942" t="s">
        <v>2503</v>
      </c>
      <c r="AG364" s="1942" t="s">
        <v>2503</v>
      </c>
      <c r="AH364" s="1942" t="s">
        <v>2503</v>
      </c>
      <c r="AI364" s="1942" t="s">
        <v>2503</v>
      </c>
      <c r="AJ364" s="2015" t="s">
        <v>2503</v>
      </c>
      <c r="AK364" s="4205"/>
      <c r="AL364" s="4208"/>
      <c r="AM364" s="4211"/>
      <c r="AN364" s="1944" t="s">
        <v>2484</v>
      </c>
      <c r="AO364" s="1943" t="s">
        <v>2485</v>
      </c>
      <c r="AP364" s="1838"/>
      <c r="AQ364" s="4182"/>
      <c r="AR364" s="4182"/>
    </row>
    <row r="365" spans="2:44" s="1866" customFormat="1" ht="13.5" customHeight="1">
      <c r="B365" s="4185" t="s">
        <v>2486</v>
      </c>
      <c r="C365" s="4188" t="s">
        <v>2487</v>
      </c>
      <c r="D365" s="1945" t="s">
        <v>2488</v>
      </c>
      <c r="E365" s="1946"/>
      <c r="F365" s="2016"/>
      <c r="G365" s="2003"/>
      <c r="H365" s="2003"/>
      <c r="I365" s="2003"/>
      <c r="J365" s="2003"/>
      <c r="K365" s="2003"/>
      <c r="L365" s="2003"/>
      <c r="M365" s="2003"/>
      <c r="N365" s="2003"/>
      <c r="O365" s="2003"/>
      <c r="P365" s="2003"/>
      <c r="Q365" s="2003"/>
      <c r="R365" s="2003"/>
      <c r="S365" s="2003"/>
      <c r="T365" s="2003"/>
      <c r="U365" s="2003"/>
      <c r="V365" s="2003"/>
      <c r="W365" s="2003"/>
      <c r="X365" s="2003"/>
      <c r="Y365" s="2003"/>
      <c r="Z365" s="2003"/>
      <c r="AA365" s="2003"/>
      <c r="AB365" s="2003"/>
      <c r="AC365" s="2003"/>
      <c r="AD365" s="2003"/>
      <c r="AE365" s="2003"/>
      <c r="AF365" s="2003"/>
      <c r="AG365" s="2003"/>
      <c r="AH365" s="2003"/>
      <c r="AI365" s="2003"/>
      <c r="AJ365" s="2017"/>
      <c r="AK365" s="1950">
        <f>IF(D365="","",COUNT($F$362:$AJ$362)-AL365)</f>
        <v>0</v>
      </c>
      <c r="AL365" s="1951">
        <f>IF(D365="","",AQ365+AR365)</f>
        <v>0</v>
      </c>
      <c r="AM365" s="1951">
        <f>IF(D365="","",COUNTIF(F365:AJ365,"休"))</f>
        <v>0</v>
      </c>
      <c r="AN365" s="1952" t="str">
        <f>IF(D365="","",IFERROR(ROUND(AM365/AK365,3),""))</f>
        <v/>
      </c>
      <c r="AO365" s="4191" t="e">
        <f>ROUND(AVERAGE(AN365:AN380),3)</f>
        <v>#DIV/0!</v>
      </c>
      <c r="AP365" s="1838"/>
      <c r="AQ365" s="1953">
        <f>+COUNTIF(F365:AJ365,"－")</f>
        <v>0</v>
      </c>
      <c r="AR365" s="1953">
        <f>+COUNTIF(F365:AJ365,"外")</f>
        <v>0</v>
      </c>
    </row>
    <row r="366" spans="2:44" s="1866" customFormat="1" ht="13.5" customHeight="1">
      <c r="B366" s="4186"/>
      <c r="C366" s="4189"/>
      <c r="D366" s="1954" t="s">
        <v>2489</v>
      </c>
      <c r="E366" s="1946"/>
      <c r="F366" s="1955"/>
      <c r="G366" s="1956"/>
      <c r="H366" s="1956"/>
      <c r="I366" s="1956"/>
      <c r="J366" s="1956"/>
      <c r="K366" s="1956"/>
      <c r="L366" s="1956"/>
      <c r="M366" s="1956"/>
      <c r="N366" s="1956"/>
      <c r="O366" s="1956"/>
      <c r="P366" s="1956"/>
      <c r="Q366" s="1956"/>
      <c r="R366" s="1956"/>
      <c r="S366" s="1956"/>
      <c r="T366" s="1956"/>
      <c r="U366" s="1956"/>
      <c r="V366" s="1956"/>
      <c r="W366" s="1956"/>
      <c r="X366" s="1956"/>
      <c r="Y366" s="1956"/>
      <c r="Z366" s="1956"/>
      <c r="AA366" s="1956"/>
      <c r="AB366" s="1956"/>
      <c r="AC366" s="1956"/>
      <c r="AD366" s="1956"/>
      <c r="AE366" s="1956"/>
      <c r="AF366" s="1956"/>
      <c r="AG366" s="1956"/>
      <c r="AH366" s="1956"/>
      <c r="AI366" s="1956"/>
      <c r="AJ366" s="2000"/>
      <c r="AK366" s="1950">
        <f t="shared" ref="AK366:AK370" si="249">IF(D366="","",COUNT($F$362:$AJ$362)-AL366)</f>
        <v>0</v>
      </c>
      <c r="AL366" s="1951">
        <f t="shared" ref="AL366:AL370" si="250">IF(D366="","",AQ366+AR366)</f>
        <v>0</v>
      </c>
      <c r="AM366" s="1951">
        <f t="shared" ref="AM366:AM370" si="251">IF(D366="","",COUNTIF(F366:AJ366,"休"))</f>
        <v>0</v>
      </c>
      <c r="AN366" s="1952" t="str">
        <f t="shared" ref="AN366:AN370" si="252">IF(D366="","",IFERROR(ROUND(AM366/AK366,3),""))</f>
        <v/>
      </c>
      <c r="AO366" s="4192"/>
      <c r="AP366" s="1838"/>
      <c r="AQ366" s="1953">
        <f>+COUNTIF(F366:AJ366,"－")</f>
        <v>0</v>
      </c>
      <c r="AR366" s="1953">
        <f>+COUNTIF(F366:AJ366,"外")</f>
        <v>0</v>
      </c>
    </row>
    <row r="367" spans="2:44" s="1866" customFormat="1">
      <c r="B367" s="4186"/>
      <c r="C367" s="4189"/>
      <c r="D367" s="1960" t="s">
        <v>2490</v>
      </c>
      <c r="E367" s="1946"/>
      <c r="F367" s="1955"/>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c r="AB367" s="1956"/>
      <c r="AC367" s="1956"/>
      <c r="AD367" s="1956"/>
      <c r="AE367" s="1956"/>
      <c r="AF367" s="1956"/>
      <c r="AG367" s="1956"/>
      <c r="AH367" s="1956"/>
      <c r="AI367" s="1956"/>
      <c r="AJ367" s="2000"/>
      <c r="AK367" s="1950">
        <f t="shared" si="249"/>
        <v>0</v>
      </c>
      <c r="AL367" s="1951">
        <f t="shared" si="250"/>
        <v>0</v>
      </c>
      <c r="AM367" s="1951">
        <f t="shared" si="251"/>
        <v>0</v>
      </c>
      <c r="AN367" s="1952" t="str">
        <f t="shared" si="252"/>
        <v/>
      </c>
      <c r="AO367" s="4192"/>
      <c r="AP367" s="1838"/>
      <c r="AQ367" s="1953">
        <f>+COUNTIF(F367:AJ367,"－")</f>
        <v>0</v>
      </c>
      <c r="AR367" s="1953">
        <f t="shared" ref="AR367:AR370" si="253">+COUNTIF(F367:AJ367,"外")</f>
        <v>0</v>
      </c>
    </row>
    <row r="368" spans="2:44" s="1866" customFormat="1">
      <c r="B368" s="4186"/>
      <c r="C368" s="4189"/>
      <c r="D368" s="1960" t="s">
        <v>2491</v>
      </c>
      <c r="E368" s="1961"/>
      <c r="F368" s="1955"/>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c r="AB368" s="1956"/>
      <c r="AC368" s="1956"/>
      <c r="AD368" s="1956"/>
      <c r="AE368" s="1956"/>
      <c r="AF368" s="1956"/>
      <c r="AG368" s="1956"/>
      <c r="AH368" s="1956"/>
      <c r="AI368" s="1956"/>
      <c r="AJ368" s="2000"/>
      <c r="AK368" s="1950">
        <f t="shared" si="249"/>
        <v>0</v>
      </c>
      <c r="AL368" s="1951">
        <f t="shared" si="250"/>
        <v>0</v>
      </c>
      <c r="AM368" s="1951">
        <f t="shared" si="251"/>
        <v>0</v>
      </c>
      <c r="AN368" s="1952" t="str">
        <f t="shared" si="252"/>
        <v/>
      </c>
      <c r="AO368" s="4192"/>
      <c r="AP368" s="1838"/>
      <c r="AQ368" s="1953">
        <f>+COUNTIF(F368:AJ368,"－")</f>
        <v>0</v>
      </c>
      <c r="AR368" s="1953">
        <f t="shared" si="253"/>
        <v>0</v>
      </c>
    </row>
    <row r="369" spans="2:44" s="1866" customFormat="1">
      <c r="B369" s="4186"/>
      <c r="C369" s="4189"/>
      <c r="D369" s="1960" t="s">
        <v>2492</v>
      </c>
      <c r="E369" s="1946"/>
      <c r="F369" s="1955"/>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c r="AB369" s="1956"/>
      <c r="AC369" s="1956"/>
      <c r="AD369" s="1956"/>
      <c r="AE369" s="1956"/>
      <c r="AF369" s="1956"/>
      <c r="AG369" s="1956"/>
      <c r="AH369" s="1956"/>
      <c r="AI369" s="1956"/>
      <c r="AJ369" s="2000"/>
      <c r="AK369" s="1950">
        <f t="shared" si="249"/>
        <v>0</v>
      </c>
      <c r="AL369" s="1951">
        <f t="shared" si="250"/>
        <v>0</v>
      </c>
      <c r="AM369" s="1951">
        <f t="shared" si="251"/>
        <v>0</v>
      </c>
      <c r="AN369" s="1952" t="str">
        <f t="shared" si="252"/>
        <v/>
      </c>
      <c r="AO369" s="4192"/>
      <c r="AP369" s="1838"/>
      <c r="AQ369" s="1953">
        <f t="shared" ref="AQ369:AQ370" si="254">+COUNTIF(F369:AJ369,"－")</f>
        <v>0</v>
      </c>
      <c r="AR369" s="1953">
        <f t="shared" si="253"/>
        <v>0</v>
      </c>
    </row>
    <row r="370" spans="2:44" s="1866" customFormat="1">
      <c r="B370" s="4187"/>
      <c r="C370" s="4190"/>
      <c r="D370" s="1962">
        <f>E$29</f>
        <v>0</v>
      </c>
      <c r="E370" s="1963"/>
      <c r="F370" s="2018"/>
      <c r="G370" s="2008"/>
      <c r="H370" s="2008"/>
      <c r="I370" s="2008"/>
      <c r="J370" s="2008"/>
      <c r="K370" s="2008"/>
      <c r="L370" s="2008"/>
      <c r="M370" s="2008"/>
      <c r="N370" s="2008"/>
      <c r="O370" s="2008"/>
      <c r="P370" s="2008"/>
      <c r="Q370" s="2008"/>
      <c r="R370" s="2008"/>
      <c r="S370" s="2008"/>
      <c r="T370" s="2008"/>
      <c r="U370" s="2008"/>
      <c r="V370" s="2008"/>
      <c r="W370" s="2008"/>
      <c r="X370" s="2008"/>
      <c r="Y370" s="2008"/>
      <c r="Z370" s="2008"/>
      <c r="AA370" s="2008"/>
      <c r="AB370" s="2008"/>
      <c r="AC370" s="2008"/>
      <c r="AD370" s="2008"/>
      <c r="AE370" s="2008"/>
      <c r="AF370" s="2008"/>
      <c r="AG370" s="2008"/>
      <c r="AH370" s="2008"/>
      <c r="AI370" s="2008"/>
      <c r="AJ370" s="2019"/>
      <c r="AK370" s="1950">
        <f t="shared" si="249"/>
        <v>0</v>
      </c>
      <c r="AL370" s="1951">
        <f t="shared" si="250"/>
        <v>0</v>
      </c>
      <c r="AM370" s="1968">
        <f t="shared" si="251"/>
        <v>0</v>
      </c>
      <c r="AN370" s="1952" t="str">
        <f t="shared" si="252"/>
        <v/>
      </c>
      <c r="AO370" s="4192"/>
      <c r="AP370" s="1838"/>
      <c r="AQ370" s="1953">
        <f t="shared" si="254"/>
        <v>0</v>
      </c>
      <c r="AR370" s="1953">
        <f t="shared" si="253"/>
        <v>0</v>
      </c>
    </row>
    <row r="371" spans="2:44" s="1866" customFormat="1" ht="14.4">
      <c r="B371" s="4185" t="s">
        <v>2493</v>
      </c>
      <c r="C371" s="4188" t="s">
        <v>2494</v>
      </c>
      <c r="D371" s="1939" t="s">
        <v>2472</v>
      </c>
      <c r="E371" s="1969" t="s">
        <v>2458</v>
      </c>
      <c r="F371" s="1941" t="s">
        <v>2504</v>
      </c>
      <c r="G371" s="1942" t="s">
        <v>2504</v>
      </c>
      <c r="H371" s="1942" t="s">
        <v>2504</v>
      </c>
      <c r="I371" s="1942" t="s">
        <v>2504</v>
      </c>
      <c r="J371" s="1942" t="s">
        <v>2504</v>
      </c>
      <c r="K371" s="1942" t="s">
        <v>2504</v>
      </c>
      <c r="L371" s="1942" t="s">
        <v>2504</v>
      </c>
      <c r="M371" s="1942" t="s">
        <v>2504</v>
      </c>
      <c r="N371" s="1942" t="s">
        <v>2504</v>
      </c>
      <c r="O371" s="1942" t="s">
        <v>2504</v>
      </c>
      <c r="P371" s="1942" t="s">
        <v>2504</v>
      </c>
      <c r="Q371" s="1942" t="s">
        <v>2504</v>
      </c>
      <c r="R371" s="1942" t="s">
        <v>2504</v>
      </c>
      <c r="S371" s="1942" t="s">
        <v>2504</v>
      </c>
      <c r="T371" s="1942" t="s">
        <v>2504</v>
      </c>
      <c r="U371" s="1942" t="s">
        <v>2504</v>
      </c>
      <c r="V371" s="1942" t="s">
        <v>2504</v>
      </c>
      <c r="W371" s="1942" t="s">
        <v>2504</v>
      </c>
      <c r="X371" s="1942" t="s">
        <v>2504</v>
      </c>
      <c r="Y371" s="1942" t="s">
        <v>2504</v>
      </c>
      <c r="Z371" s="1942" t="s">
        <v>2504</v>
      </c>
      <c r="AA371" s="1942" t="s">
        <v>2504</v>
      </c>
      <c r="AB371" s="1942" t="s">
        <v>2504</v>
      </c>
      <c r="AC371" s="1942" t="s">
        <v>2504</v>
      </c>
      <c r="AD371" s="1942" t="s">
        <v>2504</v>
      </c>
      <c r="AE371" s="1942" t="s">
        <v>2504</v>
      </c>
      <c r="AF371" s="1942" t="s">
        <v>2504</v>
      </c>
      <c r="AG371" s="1942" t="s">
        <v>2504</v>
      </c>
      <c r="AH371" s="1942" t="s">
        <v>2504</v>
      </c>
      <c r="AI371" s="1942" t="s">
        <v>2504</v>
      </c>
      <c r="AJ371" s="2015" t="s">
        <v>2504</v>
      </c>
      <c r="AK371" s="1971"/>
      <c r="AL371" s="1953"/>
      <c r="AM371" s="1972"/>
      <c r="AN371" s="1973"/>
      <c r="AO371" s="4192"/>
      <c r="AP371" s="1838"/>
      <c r="AQ371" s="1893"/>
      <c r="AR371" s="1893"/>
    </row>
    <row r="372" spans="2:44" s="1866" customFormat="1">
      <c r="B372" s="4186"/>
      <c r="C372" s="4189"/>
      <c r="D372" s="1974" t="s">
        <v>2488</v>
      </c>
      <c r="E372" s="1946"/>
      <c r="F372" s="2007"/>
      <c r="G372" s="1966"/>
      <c r="H372" s="1966"/>
      <c r="I372" s="1966"/>
      <c r="J372" s="1966"/>
      <c r="K372" s="1966"/>
      <c r="L372" s="1966"/>
      <c r="M372" s="1966"/>
      <c r="N372" s="1966"/>
      <c r="O372" s="1966"/>
      <c r="P372" s="1966"/>
      <c r="Q372" s="1966"/>
      <c r="R372" s="1966"/>
      <c r="S372" s="1966"/>
      <c r="T372" s="1966"/>
      <c r="U372" s="1966"/>
      <c r="V372" s="1966"/>
      <c r="W372" s="1966"/>
      <c r="X372" s="1966"/>
      <c r="Y372" s="1966"/>
      <c r="Z372" s="1966"/>
      <c r="AA372" s="1966"/>
      <c r="AB372" s="1966"/>
      <c r="AC372" s="1966"/>
      <c r="AD372" s="1966"/>
      <c r="AE372" s="1966"/>
      <c r="AF372" s="1966"/>
      <c r="AG372" s="1966"/>
      <c r="AH372" s="1966"/>
      <c r="AI372" s="1966"/>
      <c r="AJ372" s="2020"/>
      <c r="AK372" s="1950">
        <f>IF(D372="","",COUNT($F$362:$AJ$362)-AL372)</f>
        <v>0</v>
      </c>
      <c r="AL372" s="1951">
        <f>IF(D372="","",AQ372+AR372)</f>
        <v>0</v>
      </c>
      <c r="AM372" s="1951">
        <f>IF(D372="","",COUNTIF(F372:AJ372,"休"))</f>
        <v>0</v>
      </c>
      <c r="AN372" s="1952" t="str">
        <f>IF(D372="","",IFERROR(ROUND(AM372/AK372,3),""))</f>
        <v/>
      </c>
      <c r="AO372" s="4192"/>
      <c r="AP372" s="1838"/>
      <c r="AQ372" s="1953">
        <f>+COUNTIF(F372:AJ372,"－")</f>
        <v>0</v>
      </c>
      <c r="AR372" s="1953">
        <f>+COUNTIF(F372:AJ372,"外")</f>
        <v>0</v>
      </c>
    </row>
    <row r="373" spans="2:44" s="1866" customFormat="1">
      <c r="B373" s="4186"/>
      <c r="C373" s="4189"/>
      <c r="D373" s="1954" t="s">
        <v>2489</v>
      </c>
      <c r="E373" s="1975"/>
      <c r="F373" s="1955"/>
      <c r="G373" s="1956"/>
      <c r="H373" s="1956"/>
      <c r="I373" s="1956"/>
      <c r="J373" s="1956"/>
      <c r="K373" s="1956"/>
      <c r="L373" s="1956"/>
      <c r="M373" s="1956"/>
      <c r="N373" s="1956"/>
      <c r="O373" s="1956"/>
      <c r="P373" s="1956"/>
      <c r="Q373" s="1956"/>
      <c r="R373" s="1956"/>
      <c r="S373" s="1956"/>
      <c r="T373" s="1956"/>
      <c r="U373" s="1956"/>
      <c r="V373" s="1956"/>
      <c r="W373" s="1956"/>
      <c r="X373" s="1956"/>
      <c r="Y373" s="1956"/>
      <c r="Z373" s="1956"/>
      <c r="AA373" s="1956"/>
      <c r="AB373" s="1956"/>
      <c r="AC373" s="1956"/>
      <c r="AD373" s="1956"/>
      <c r="AE373" s="1956"/>
      <c r="AF373" s="1956"/>
      <c r="AG373" s="1956"/>
      <c r="AH373" s="1956"/>
      <c r="AI373" s="1956"/>
      <c r="AJ373" s="2000"/>
      <c r="AK373" s="1950">
        <f t="shared" ref="AK373:AK375" si="255">IF(D373="","",COUNT($F$362:$AJ$362)-AL373)</f>
        <v>0</v>
      </c>
      <c r="AL373" s="1951">
        <f t="shared" ref="AL373:AL375" si="256">IF(D373="","",AQ373+AR373)</f>
        <v>0</v>
      </c>
      <c r="AM373" s="1951">
        <f t="shared" ref="AM373:AM375" si="257">IF(D373="","",COUNTIF(F373:AJ373,"休"))</f>
        <v>0</v>
      </c>
      <c r="AN373" s="1952" t="str">
        <f t="shared" ref="AN373:AN375" si="258">IF(D373="","",IFERROR(ROUND(AM373/AK373,3),""))</f>
        <v/>
      </c>
      <c r="AO373" s="4192"/>
      <c r="AP373" s="1838"/>
      <c r="AQ373" s="1953">
        <f>+COUNTIF(F373:AJ373,"－")</f>
        <v>0</v>
      </c>
      <c r="AR373" s="1953">
        <f>+COUNTIF(F373:AJ373,"外")</f>
        <v>0</v>
      </c>
    </row>
    <row r="374" spans="2:44" s="1866" customFormat="1">
      <c r="B374" s="4186"/>
      <c r="C374" s="4189"/>
      <c r="D374" s="1838"/>
      <c r="E374" s="1975"/>
      <c r="F374" s="1955"/>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c r="AB374" s="1956"/>
      <c r="AC374" s="1956"/>
      <c r="AD374" s="1956"/>
      <c r="AE374" s="1956"/>
      <c r="AF374" s="1956"/>
      <c r="AG374" s="1956"/>
      <c r="AH374" s="1956"/>
      <c r="AI374" s="1956"/>
      <c r="AJ374" s="2000"/>
      <c r="AK374" s="1950" t="str">
        <f t="shared" si="255"/>
        <v/>
      </c>
      <c r="AL374" s="1951" t="str">
        <f t="shared" si="256"/>
        <v/>
      </c>
      <c r="AM374" s="1951" t="str">
        <f t="shared" si="257"/>
        <v/>
      </c>
      <c r="AN374" s="1952" t="str">
        <f t="shared" si="258"/>
        <v/>
      </c>
      <c r="AO374" s="4192"/>
      <c r="AP374" s="1838"/>
      <c r="AQ374" s="1953">
        <f>+COUNTIF(F374:AJ374,"－")</f>
        <v>0</v>
      </c>
      <c r="AR374" s="1953">
        <f>+COUNTIF(F374:AJ374,"外")</f>
        <v>0</v>
      </c>
    </row>
    <row r="375" spans="2:44" s="1866" customFormat="1">
      <c r="B375" s="4186"/>
      <c r="C375" s="4190"/>
      <c r="D375" s="1976"/>
      <c r="E375" s="1977"/>
      <c r="F375" s="201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2008"/>
      <c r="AH375" s="2008"/>
      <c r="AI375" s="2008"/>
      <c r="AJ375" s="2019"/>
      <c r="AK375" s="1950" t="str">
        <f t="shared" si="255"/>
        <v/>
      </c>
      <c r="AL375" s="1951" t="str">
        <f t="shared" si="256"/>
        <v/>
      </c>
      <c r="AM375" s="1951" t="str">
        <f t="shared" si="257"/>
        <v/>
      </c>
      <c r="AN375" s="1952" t="str">
        <f t="shared" si="258"/>
        <v/>
      </c>
      <c r="AO375" s="4192"/>
      <c r="AP375" s="1838"/>
      <c r="AQ375" s="1953">
        <f>+COUNTIF(F375:AJ375,"－")</f>
        <v>0</v>
      </c>
      <c r="AR375" s="1953">
        <f>+COUNTIF(F375:AJ375,"外")</f>
        <v>0</v>
      </c>
    </row>
    <row r="376" spans="2:44" s="1866" customFormat="1" ht="14.4">
      <c r="B376" s="4186"/>
      <c r="C376" s="4188" t="s">
        <v>2495</v>
      </c>
      <c r="D376" s="1939" t="s">
        <v>2472</v>
      </c>
      <c r="E376" s="1979" t="s">
        <v>2458</v>
      </c>
      <c r="F376" s="1941" t="s">
        <v>2503</v>
      </c>
      <c r="G376" s="1942" t="s">
        <v>2503</v>
      </c>
      <c r="H376" s="1942" t="s">
        <v>2503</v>
      </c>
      <c r="I376" s="1942" t="s">
        <v>2503</v>
      </c>
      <c r="J376" s="1942" t="s">
        <v>2503</v>
      </c>
      <c r="K376" s="1942" t="s">
        <v>2503</v>
      </c>
      <c r="L376" s="1942" t="s">
        <v>2503</v>
      </c>
      <c r="M376" s="1942" t="s">
        <v>2503</v>
      </c>
      <c r="N376" s="1942" t="s">
        <v>2503</v>
      </c>
      <c r="O376" s="1942" t="s">
        <v>2503</v>
      </c>
      <c r="P376" s="1942" t="s">
        <v>2503</v>
      </c>
      <c r="Q376" s="1942" t="s">
        <v>2503</v>
      </c>
      <c r="R376" s="1942" t="s">
        <v>2503</v>
      </c>
      <c r="S376" s="1942" t="s">
        <v>2503</v>
      </c>
      <c r="T376" s="1942" t="s">
        <v>2503</v>
      </c>
      <c r="U376" s="1942" t="s">
        <v>2503</v>
      </c>
      <c r="V376" s="1942" t="s">
        <v>2503</v>
      </c>
      <c r="W376" s="1942" t="s">
        <v>2503</v>
      </c>
      <c r="X376" s="1942" t="s">
        <v>2503</v>
      </c>
      <c r="Y376" s="1942" t="s">
        <v>2503</v>
      </c>
      <c r="Z376" s="1942" t="s">
        <v>2503</v>
      </c>
      <c r="AA376" s="1942" t="s">
        <v>2503</v>
      </c>
      <c r="AB376" s="1942" t="s">
        <v>2503</v>
      </c>
      <c r="AC376" s="1942" t="s">
        <v>2503</v>
      </c>
      <c r="AD376" s="1942" t="s">
        <v>2503</v>
      </c>
      <c r="AE376" s="1942" t="s">
        <v>2503</v>
      </c>
      <c r="AF376" s="1942" t="s">
        <v>2503</v>
      </c>
      <c r="AG376" s="1942" t="s">
        <v>2503</v>
      </c>
      <c r="AH376" s="1942" t="s">
        <v>2503</v>
      </c>
      <c r="AI376" s="1942" t="s">
        <v>2503</v>
      </c>
      <c r="AJ376" s="2015" t="s">
        <v>2503</v>
      </c>
      <c r="AK376" s="1971"/>
      <c r="AL376" s="1953"/>
      <c r="AM376" s="1980"/>
      <c r="AN376" s="1973"/>
      <c r="AO376" s="4192"/>
      <c r="AP376" s="1838"/>
      <c r="AQ376" s="1893"/>
      <c r="AR376" s="1893"/>
    </row>
    <row r="377" spans="2:44" s="1866" customFormat="1">
      <c r="B377" s="4186"/>
      <c r="C377" s="4189"/>
      <c r="D377" s="1981" t="s">
        <v>2489</v>
      </c>
      <c r="E377" s="1946"/>
      <c r="F377" s="2007"/>
      <c r="G377" s="1966"/>
      <c r="H377" s="1966"/>
      <c r="I377" s="1966"/>
      <c r="J377" s="1966"/>
      <c r="K377" s="1966"/>
      <c r="L377" s="1966"/>
      <c r="M377" s="1966"/>
      <c r="N377" s="1966"/>
      <c r="O377" s="1966"/>
      <c r="P377" s="1966"/>
      <c r="Q377" s="1966"/>
      <c r="R377" s="1966"/>
      <c r="S377" s="1966"/>
      <c r="T377" s="1966"/>
      <c r="U377" s="1966"/>
      <c r="V377" s="1966"/>
      <c r="W377" s="1966"/>
      <c r="X377" s="1966"/>
      <c r="Y377" s="1966"/>
      <c r="Z377" s="1966"/>
      <c r="AA377" s="1966"/>
      <c r="AB377" s="1966"/>
      <c r="AC377" s="1966"/>
      <c r="AD377" s="1966"/>
      <c r="AE377" s="1966"/>
      <c r="AF377" s="1966"/>
      <c r="AG377" s="1966"/>
      <c r="AH377" s="1966"/>
      <c r="AI377" s="1966"/>
      <c r="AJ377" s="2020"/>
      <c r="AK377" s="1950">
        <f>IF(D377="","",COUNT($F$362:$AJ$362)-AL377)</f>
        <v>0</v>
      </c>
      <c r="AL377" s="1951">
        <f>IF(D377="","",AQ377+AR377)</f>
        <v>0</v>
      </c>
      <c r="AM377" s="1951">
        <f>IF(D377="","",COUNTIF(F377:AJ377,"休"))</f>
        <v>0</v>
      </c>
      <c r="AN377" s="1952" t="str">
        <f>IF(D377="","",IFERROR(ROUND(AM377/AK377,3),""))</f>
        <v/>
      </c>
      <c r="AO377" s="4192"/>
      <c r="AP377" s="1838"/>
      <c r="AQ377" s="1953">
        <f>+COUNTIF(F377:AJ377,"－")</f>
        <v>0</v>
      </c>
      <c r="AR377" s="1953">
        <f>+COUNTIF(F377:AJ377,"外")</f>
        <v>0</v>
      </c>
    </row>
    <row r="378" spans="2:44" s="1866" customFormat="1">
      <c r="B378" s="4186"/>
      <c r="C378" s="4189"/>
      <c r="D378" s="1838"/>
      <c r="E378" s="1975"/>
      <c r="F378" s="1955"/>
      <c r="G378" s="1956"/>
      <c r="H378" s="1956"/>
      <c r="I378" s="1956"/>
      <c r="J378" s="1956"/>
      <c r="K378" s="1956"/>
      <c r="L378" s="1956"/>
      <c r="M378" s="1956"/>
      <c r="N378" s="1956"/>
      <c r="O378" s="1956"/>
      <c r="P378" s="1956"/>
      <c r="Q378" s="1956"/>
      <c r="R378" s="1956"/>
      <c r="S378" s="1956"/>
      <c r="T378" s="1956"/>
      <c r="U378" s="1956"/>
      <c r="V378" s="1956"/>
      <c r="W378" s="1956"/>
      <c r="X378" s="1956"/>
      <c r="Y378" s="1956"/>
      <c r="Z378" s="1956"/>
      <c r="AA378" s="1956"/>
      <c r="AB378" s="1956"/>
      <c r="AC378" s="1956"/>
      <c r="AD378" s="1956"/>
      <c r="AE378" s="1956"/>
      <c r="AF378" s="1956"/>
      <c r="AG378" s="1956"/>
      <c r="AH378" s="1956"/>
      <c r="AI378" s="1956"/>
      <c r="AJ378" s="2000"/>
      <c r="AK378" s="1950" t="str">
        <f t="shared" ref="AK378:AK380" si="259">IF(D378="","",COUNT($F$362:$AJ$362)-AL378)</f>
        <v/>
      </c>
      <c r="AL378" s="1951" t="str">
        <f t="shared" ref="AL378:AL380" si="260">IF(D378="","",AQ378+AR378)</f>
        <v/>
      </c>
      <c r="AM378" s="1951" t="str">
        <f t="shared" ref="AM378:AM380" si="261">IF(D378="","",COUNTIF(F378:AJ378,"休"))</f>
        <v/>
      </c>
      <c r="AN378" s="1952" t="str">
        <f t="shared" ref="AN378:AN380" si="262">IF(D378="","",IFERROR(ROUND(AM378/AK378,3),""))</f>
        <v/>
      </c>
      <c r="AO378" s="4192"/>
      <c r="AP378" s="1838"/>
      <c r="AQ378" s="1953">
        <f>+COUNTIF(F378:AJ378,"－")</f>
        <v>0</v>
      </c>
      <c r="AR378" s="1953">
        <f>+COUNTIF(F378:AJ378,"外")</f>
        <v>0</v>
      </c>
    </row>
    <row r="379" spans="2:44" s="1866" customFormat="1">
      <c r="B379" s="4186"/>
      <c r="C379" s="4189"/>
      <c r="D379" s="1983"/>
      <c r="E379" s="1975"/>
      <c r="F379" s="1955"/>
      <c r="G379" s="1956"/>
      <c r="H379" s="1956"/>
      <c r="I379" s="1956"/>
      <c r="J379" s="1956"/>
      <c r="K379" s="1956"/>
      <c r="L379" s="1956"/>
      <c r="M379" s="1956"/>
      <c r="N379" s="1956"/>
      <c r="O379" s="1956"/>
      <c r="P379" s="1956"/>
      <c r="Q379" s="1956"/>
      <c r="R379" s="1956"/>
      <c r="S379" s="1956"/>
      <c r="T379" s="1956"/>
      <c r="U379" s="1956"/>
      <c r="V379" s="1956"/>
      <c r="W379" s="1956"/>
      <c r="X379" s="1956"/>
      <c r="Y379" s="1956"/>
      <c r="Z379" s="1956"/>
      <c r="AA379" s="1956"/>
      <c r="AB379" s="1956"/>
      <c r="AC379" s="1956"/>
      <c r="AD379" s="1956"/>
      <c r="AE379" s="1956"/>
      <c r="AF379" s="1956"/>
      <c r="AG379" s="1956"/>
      <c r="AH379" s="1956"/>
      <c r="AI379" s="1956"/>
      <c r="AJ379" s="2000"/>
      <c r="AK379" s="1950" t="str">
        <f t="shared" si="259"/>
        <v/>
      </c>
      <c r="AL379" s="1951" t="str">
        <f t="shared" si="260"/>
        <v/>
      </c>
      <c r="AM379" s="1951" t="str">
        <f t="shared" si="261"/>
        <v/>
      </c>
      <c r="AN379" s="1952" t="str">
        <f t="shared" si="262"/>
        <v/>
      </c>
      <c r="AO379" s="4192"/>
      <c r="AP379" s="1838"/>
      <c r="AQ379" s="1953">
        <f>+COUNTIF(F379:AJ379,"－")</f>
        <v>0</v>
      </c>
      <c r="AR379" s="1953">
        <f>+COUNTIF(F379:AJ379,"外")</f>
        <v>0</v>
      </c>
    </row>
    <row r="380" spans="2:44" s="1866" customFormat="1" ht="13.8" thickBot="1">
      <c r="B380" s="4187"/>
      <c r="C380" s="4190"/>
      <c r="D380" s="1976"/>
      <c r="E380" s="1977"/>
      <c r="F380" s="2018"/>
      <c r="G380" s="2008"/>
      <c r="H380" s="2008"/>
      <c r="I380" s="2008"/>
      <c r="J380" s="2008"/>
      <c r="K380" s="2008"/>
      <c r="L380" s="2008"/>
      <c r="M380" s="2008"/>
      <c r="N380" s="2008"/>
      <c r="O380" s="2008"/>
      <c r="P380" s="2008"/>
      <c r="Q380" s="2008"/>
      <c r="R380" s="2008"/>
      <c r="S380" s="2008"/>
      <c r="T380" s="2008"/>
      <c r="U380" s="2008"/>
      <c r="V380" s="2008"/>
      <c r="W380" s="2008"/>
      <c r="X380" s="2008"/>
      <c r="Y380" s="2008"/>
      <c r="Z380" s="2008"/>
      <c r="AA380" s="2008"/>
      <c r="AB380" s="2008"/>
      <c r="AC380" s="2008"/>
      <c r="AD380" s="2008"/>
      <c r="AE380" s="2008"/>
      <c r="AF380" s="2008"/>
      <c r="AG380" s="2008"/>
      <c r="AH380" s="2008"/>
      <c r="AI380" s="2008"/>
      <c r="AJ380" s="2019"/>
      <c r="AK380" s="1986" t="str">
        <f t="shared" si="259"/>
        <v/>
      </c>
      <c r="AL380" s="1968" t="str">
        <f t="shared" si="260"/>
        <v/>
      </c>
      <c r="AM380" s="1968" t="str">
        <f t="shared" si="261"/>
        <v/>
      </c>
      <c r="AN380" s="1952" t="str">
        <f t="shared" si="262"/>
        <v/>
      </c>
      <c r="AO380" s="4193"/>
      <c r="AP380" s="1838"/>
      <c r="AQ380" s="1953">
        <f>+COUNTIF(F380:AJ380,"－")</f>
        <v>0</v>
      </c>
      <c r="AR380" s="1953">
        <f>+COUNTIF(F380:AJ380,"外")</f>
        <v>0</v>
      </c>
    </row>
    <row r="381" spans="2:44" ht="13.8" thickBot="1">
      <c r="B381" s="1988"/>
      <c r="C381" s="1989"/>
      <c r="D381" s="1983"/>
      <c r="E381" s="1854"/>
      <c r="F381" s="1949"/>
      <c r="G381" s="1949"/>
      <c r="H381" s="1949"/>
      <c r="I381" s="1949"/>
      <c r="J381" s="1949"/>
      <c r="K381" s="1949"/>
      <c r="L381" s="1949"/>
      <c r="M381" s="1949"/>
      <c r="N381" s="1949"/>
      <c r="O381" s="1949"/>
      <c r="P381" s="1949"/>
      <c r="Q381" s="1949"/>
      <c r="R381" s="1949"/>
      <c r="S381" s="1949"/>
      <c r="T381" s="1949"/>
      <c r="U381" s="1949"/>
      <c r="V381" s="1949"/>
      <c r="W381" s="1949"/>
      <c r="X381" s="1949"/>
      <c r="Y381" s="1949"/>
      <c r="Z381" s="1949"/>
      <c r="AA381" s="1949"/>
      <c r="AB381" s="1949"/>
      <c r="AC381" s="1949"/>
      <c r="AD381" s="1949"/>
      <c r="AE381" s="1949"/>
      <c r="AF381" s="1949"/>
      <c r="AG381" s="1949"/>
      <c r="AH381" s="1949"/>
      <c r="AI381" s="1949"/>
      <c r="AJ381" s="1949"/>
      <c r="AK381" s="1990"/>
      <c r="AL381" s="1991"/>
      <c r="AN381" s="1992" t="s">
        <v>2459</v>
      </c>
      <c r="AO381" s="1993" t="e">
        <f>IF(AO365&gt;=0.285,"OK","NG")</f>
        <v>#DIV/0!</v>
      </c>
      <c r="AQ381" s="1991"/>
      <c r="AR381" s="1991"/>
    </row>
    <row r="382" spans="2:44" s="1866" customFormat="1">
      <c r="E382" s="1890"/>
      <c r="F382" s="1890"/>
      <c r="G382" s="1890"/>
      <c r="H382" s="1890"/>
      <c r="I382" s="1890"/>
      <c r="J382" s="1890"/>
      <c r="K382" s="1890"/>
      <c r="L382" s="1890"/>
      <c r="M382" s="1890"/>
      <c r="N382" s="1890"/>
      <c r="O382" s="1890"/>
      <c r="P382" s="1890"/>
      <c r="Q382" s="1890"/>
      <c r="R382" s="1890"/>
      <c r="S382" s="1890"/>
      <c r="T382" s="1890"/>
      <c r="U382" s="1890"/>
      <c r="V382" s="1890"/>
      <c r="W382" s="1890"/>
      <c r="X382" s="1890"/>
      <c r="Y382" s="1890"/>
      <c r="Z382" s="1890"/>
      <c r="AA382" s="1890"/>
      <c r="AB382" s="1890"/>
      <c r="AC382" s="1890"/>
      <c r="AD382" s="1890"/>
      <c r="AE382" s="1890"/>
      <c r="AF382" s="1890"/>
      <c r="AG382" s="1890"/>
      <c r="AH382" s="1890"/>
      <c r="AI382" s="1890"/>
      <c r="AJ382" s="1890"/>
      <c r="AL382" s="1890"/>
      <c r="AN382" s="2012"/>
    </row>
    <row r="383" spans="2:44" hidden="1">
      <c r="F383" s="1836" t="e">
        <f>YEAR(F386)</f>
        <v>#VALUE!</v>
      </c>
      <c r="G383" s="1836" t="e">
        <f>MONTH(F386)</f>
        <v>#VALUE!</v>
      </c>
    </row>
    <row r="384" spans="2:44">
      <c r="B384" s="4194"/>
      <c r="C384" s="4195"/>
      <c r="D384" s="4196"/>
      <c r="E384" s="1840" t="s">
        <v>2454</v>
      </c>
      <c r="F384" s="4126" t="e">
        <f>F386</f>
        <v>#VALUE!</v>
      </c>
      <c r="G384" s="4088"/>
      <c r="H384" s="4088"/>
      <c r="I384" s="4088"/>
      <c r="J384" s="4088"/>
      <c r="K384" s="4088"/>
      <c r="L384" s="4088"/>
      <c r="M384" s="4088"/>
      <c r="N384" s="4088"/>
      <c r="O384" s="4088"/>
      <c r="P384" s="4088"/>
      <c r="Q384" s="4088"/>
      <c r="R384" s="4088"/>
      <c r="S384" s="4088"/>
      <c r="T384" s="4088"/>
      <c r="U384" s="4088"/>
      <c r="V384" s="4088"/>
      <c r="W384" s="4088"/>
      <c r="X384" s="4088"/>
      <c r="Y384" s="4088"/>
      <c r="Z384" s="4088"/>
      <c r="AA384" s="4088"/>
      <c r="AB384" s="4088"/>
      <c r="AC384" s="4088"/>
      <c r="AD384" s="4088"/>
      <c r="AE384" s="4088"/>
      <c r="AF384" s="4088"/>
      <c r="AG384" s="4088"/>
      <c r="AH384" s="4088"/>
      <c r="AI384" s="4088"/>
      <c r="AJ384" s="4088"/>
      <c r="AK384" s="4203" t="s">
        <v>2496</v>
      </c>
      <c r="AL384" s="4206" t="s">
        <v>2497</v>
      </c>
      <c r="AM384" s="4209" t="s">
        <v>2474</v>
      </c>
      <c r="AN384" s="4157" t="s">
        <v>2498</v>
      </c>
      <c r="AO384" s="4155" t="s">
        <v>2499</v>
      </c>
      <c r="AQ384" s="4181" t="s">
        <v>2500</v>
      </c>
      <c r="AR384" s="4181" t="s">
        <v>2501</v>
      </c>
    </row>
    <row r="385" spans="2:44" hidden="1">
      <c r="B385" s="4197"/>
      <c r="C385" s="4198"/>
      <c r="D385" s="4199"/>
      <c r="E385" s="1884"/>
      <c r="F385" s="1862" t="e">
        <f>DATE($F383,$G383,1)</f>
        <v>#VALUE!</v>
      </c>
      <c r="G385" s="1862" t="e">
        <f t="shared" ref="G385:AJ385" si="263">F385+1</f>
        <v>#VALUE!</v>
      </c>
      <c r="H385" s="1862" t="e">
        <f t="shared" si="263"/>
        <v>#VALUE!</v>
      </c>
      <c r="I385" s="1862" t="e">
        <f t="shared" si="263"/>
        <v>#VALUE!</v>
      </c>
      <c r="J385" s="1862" t="e">
        <f t="shared" si="263"/>
        <v>#VALUE!</v>
      </c>
      <c r="K385" s="1862" t="e">
        <f t="shared" si="263"/>
        <v>#VALUE!</v>
      </c>
      <c r="L385" s="1862" t="e">
        <f t="shared" si="263"/>
        <v>#VALUE!</v>
      </c>
      <c r="M385" s="1862" t="e">
        <f t="shared" si="263"/>
        <v>#VALUE!</v>
      </c>
      <c r="N385" s="1862" t="e">
        <f t="shared" si="263"/>
        <v>#VALUE!</v>
      </c>
      <c r="O385" s="1862" t="e">
        <f t="shared" si="263"/>
        <v>#VALUE!</v>
      </c>
      <c r="P385" s="1862" t="e">
        <f t="shared" si="263"/>
        <v>#VALUE!</v>
      </c>
      <c r="Q385" s="1862" t="e">
        <f t="shared" si="263"/>
        <v>#VALUE!</v>
      </c>
      <c r="R385" s="1862" t="e">
        <f t="shared" si="263"/>
        <v>#VALUE!</v>
      </c>
      <c r="S385" s="1862" t="e">
        <f t="shared" si="263"/>
        <v>#VALUE!</v>
      </c>
      <c r="T385" s="1862" t="e">
        <f t="shared" si="263"/>
        <v>#VALUE!</v>
      </c>
      <c r="U385" s="1862" t="e">
        <f t="shared" si="263"/>
        <v>#VALUE!</v>
      </c>
      <c r="V385" s="1862" t="e">
        <f t="shared" si="263"/>
        <v>#VALUE!</v>
      </c>
      <c r="W385" s="1862" t="e">
        <f t="shared" si="263"/>
        <v>#VALUE!</v>
      </c>
      <c r="X385" s="1862" t="e">
        <f t="shared" si="263"/>
        <v>#VALUE!</v>
      </c>
      <c r="Y385" s="1862" t="e">
        <f t="shared" si="263"/>
        <v>#VALUE!</v>
      </c>
      <c r="Z385" s="1862" t="e">
        <f t="shared" si="263"/>
        <v>#VALUE!</v>
      </c>
      <c r="AA385" s="1862" t="e">
        <f t="shared" si="263"/>
        <v>#VALUE!</v>
      </c>
      <c r="AB385" s="1862" t="e">
        <f t="shared" si="263"/>
        <v>#VALUE!</v>
      </c>
      <c r="AC385" s="1862" t="e">
        <f t="shared" si="263"/>
        <v>#VALUE!</v>
      </c>
      <c r="AD385" s="1862" t="e">
        <f t="shared" si="263"/>
        <v>#VALUE!</v>
      </c>
      <c r="AE385" s="1862" t="e">
        <f t="shared" si="263"/>
        <v>#VALUE!</v>
      </c>
      <c r="AF385" s="1862" t="e">
        <f t="shared" si="263"/>
        <v>#VALUE!</v>
      </c>
      <c r="AG385" s="1862" t="e">
        <f t="shared" si="263"/>
        <v>#VALUE!</v>
      </c>
      <c r="AH385" s="1862" t="e">
        <f t="shared" si="263"/>
        <v>#VALUE!</v>
      </c>
      <c r="AI385" s="1862" t="e">
        <f t="shared" si="263"/>
        <v>#VALUE!</v>
      </c>
      <c r="AJ385" s="1862" t="e">
        <f t="shared" si="263"/>
        <v>#VALUE!</v>
      </c>
      <c r="AK385" s="4204"/>
      <c r="AL385" s="4207"/>
      <c r="AM385" s="4210"/>
      <c r="AN385" s="4157"/>
      <c r="AO385" s="4155"/>
      <c r="AQ385" s="4181"/>
      <c r="AR385" s="4181"/>
    </row>
    <row r="386" spans="2:44">
      <c r="B386" s="4197"/>
      <c r="C386" s="4198"/>
      <c r="D386" s="4199"/>
      <c r="E386" s="1887" t="s">
        <v>2455</v>
      </c>
      <c r="F386" s="1888" t="e">
        <f>IF(EDATE(F361,1)&gt;$F$7,"",EDATE(F361,1))</f>
        <v>#VALUE!</v>
      </c>
      <c r="G386" s="1862" t="e">
        <f t="shared" ref="G386:AJ386" si="264">IF(G385&gt;$F$7,"",IF(F386=EOMONTH(DATE($F383,$G383,1),0),"",IF(F386="","",F386+1)))</f>
        <v>#VALUE!</v>
      </c>
      <c r="H386" s="1862" t="e">
        <f t="shared" si="264"/>
        <v>#VALUE!</v>
      </c>
      <c r="I386" s="1862" t="e">
        <f t="shared" si="264"/>
        <v>#VALUE!</v>
      </c>
      <c r="J386" s="1862" t="e">
        <f t="shared" si="264"/>
        <v>#VALUE!</v>
      </c>
      <c r="K386" s="1862" t="e">
        <f t="shared" si="264"/>
        <v>#VALUE!</v>
      </c>
      <c r="L386" s="1862" t="e">
        <f t="shared" si="264"/>
        <v>#VALUE!</v>
      </c>
      <c r="M386" s="1862" t="e">
        <f t="shared" si="264"/>
        <v>#VALUE!</v>
      </c>
      <c r="N386" s="1862" t="e">
        <f t="shared" si="264"/>
        <v>#VALUE!</v>
      </c>
      <c r="O386" s="1862" t="e">
        <f t="shared" si="264"/>
        <v>#VALUE!</v>
      </c>
      <c r="P386" s="1862" t="e">
        <f t="shared" si="264"/>
        <v>#VALUE!</v>
      </c>
      <c r="Q386" s="1862" t="e">
        <f t="shared" si="264"/>
        <v>#VALUE!</v>
      </c>
      <c r="R386" s="1862" t="e">
        <f t="shared" si="264"/>
        <v>#VALUE!</v>
      </c>
      <c r="S386" s="1862" t="e">
        <f t="shared" si="264"/>
        <v>#VALUE!</v>
      </c>
      <c r="T386" s="1862" t="e">
        <f t="shared" si="264"/>
        <v>#VALUE!</v>
      </c>
      <c r="U386" s="1862" t="e">
        <f t="shared" si="264"/>
        <v>#VALUE!</v>
      </c>
      <c r="V386" s="1862" t="e">
        <f t="shared" si="264"/>
        <v>#VALUE!</v>
      </c>
      <c r="W386" s="1862" t="e">
        <f t="shared" si="264"/>
        <v>#VALUE!</v>
      </c>
      <c r="X386" s="1862" t="e">
        <f t="shared" si="264"/>
        <v>#VALUE!</v>
      </c>
      <c r="Y386" s="1862" t="e">
        <f t="shared" si="264"/>
        <v>#VALUE!</v>
      </c>
      <c r="Z386" s="1862" t="e">
        <f t="shared" si="264"/>
        <v>#VALUE!</v>
      </c>
      <c r="AA386" s="1862" t="e">
        <f t="shared" si="264"/>
        <v>#VALUE!</v>
      </c>
      <c r="AB386" s="1862" t="e">
        <f t="shared" si="264"/>
        <v>#VALUE!</v>
      </c>
      <c r="AC386" s="1862" t="e">
        <f t="shared" si="264"/>
        <v>#VALUE!</v>
      </c>
      <c r="AD386" s="1862" t="e">
        <f t="shared" si="264"/>
        <v>#VALUE!</v>
      </c>
      <c r="AE386" s="1862" t="e">
        <f t="shared" si="264"/>
        <v>#VALUE!</v>
      </c>
      <c r="AF386" s="1862" t="e">
        <f t="shared" si="264"/>
        <v>#VALUE!</v>
      </c>
      <c r="AG386" s="1862" t="e">
        <f t="shared" si="264"/>
        <v>#VALUE!</v>
      </c>
      <c r="AH386" s="1862" t="e">
        <f t="shared" si="264"/>
        <v>#VALUE!</v>
      </c>
      <c r="AI386" s="1862" t="e">
        <f t="shared" si="264"/>
        <v>#VALUE!</v>
      </c>
      <c r="AJ386" s="1862" t="e">
        <f t="shared" si="264"/>
        <v>#VALUE!</v>
      </c>
      <c r="AK386" s="4204"/>
      <c r="AL386" s="4207"/>
      <c r="AM386" s="4210"/>
      <c r="AN386" s="4157"/>
      <c r="AO386" s="4155"/>
      <c r="AQ386" s="4181"/>
      <c r="AR386" s="4181"/>
    </row>
    <row r="387" spans="2:44" s="1866" customFormat="1">
      <c r="B387" s="4200"/>
      <c r="C387" s="4099"/>
      <c r="D387" s="4201"/>
      <c r="E387" s="1889" t="s">
        <v>1184</v>
      </c>
      <c r="F387" s="1865" t="str">
        <f>IFERROR(TEXT(WEEKDAY(+F386),"aaa"),"")</f>
        <v/>
      </c>
      <c r="G387" s="1865" t="str">
        <f t="shared" ref="G387:AJ387" si="265">IFERROR(TEXT(WEEKDAY(+G386),"aaa"),"")</f>
        <v/>
      </c>
      <c r="H387" s="1865" t="str">
        <f t="shared" si="265"/>
        <v/>
      </c>
      <c r="I387" s="1865" t="str">
        <f t="shared" si="265"/>
        <v/>
      </c>
      <c r="J387" s="1865" t="str">
        <f t="shared" si="265"/>
        <v/>
      </c>
      <c r="K387" s="1865" t="str">
        <f t="shared" si="265"/>
        <v/>
      </c>
      <c r="L387" s="1865" t="str">
        <f t="shared" si="265"/>
        <v/>
      </c>
      <c r="M387" s="1865" t="str">
        <f t="shared" si="265"/>
        <v/>
      </c>
      <c r="N387" s="1865" t="str">
        <f t="shared" si="265"/>
        <v/>
      </c>
      <c r="O387" s="1865" t="str">
        <f t="shared" si="265"/>
        <v/>
      </c>
      <c r="P387" s="1865" t="str">
        <f t="shared" si="265"/>
        <v/>
      </c>
      <c r="Q387" s="1865" t="str">
        <f t="shared" si="265"/>
        <v/>
      </c>
      <c r="R387" s="1865" t="str">
        <f t="shared" si="265"/>
        <v/>
      </c>
      <c r="S387" s="1865" t="str">
        <f t="shared" si="265"/>
        <v/>
      </c>
      <c r="T387" s="1865" t="str">
        <f t="shared" si="265"/>
        <v/>
      </c>
      <c r="U387" s="1865" t="str">
        <f t="shared" si="265"/>
        <v/>
      </c>
      <c r="V387" s="1865" t="str">
        <f t="shared" si="265"/>
        <v/>
      </c>
      <c r="W387" s="1865" t="str">
        <f t="shared" si="265"/>
        <v/>
      </c>
      <c r="X387" s="1865" t="str">
        <f t="shared" si="265"/>
        <v/>
      </c>
      <c r="Y387" s="1865" t="str">
        <f t="shared" si="265"/>
        <v/>
      </c>
      <c r="Z387" s="1865" t="str">
        <f t="shared" si="265"/>
        <v/>
      </c>
      <c r="AA387" s="1865" t="str">
        <f t="shared" si="265"/>
        <v/>
      </c>
      <c r="AB387" s="1865" t="str">
        <f t="shared" si="265"/>
        <v/>
      </c>
      <c r="AC387" s="1865" t="str">
        <f t="shared" si="265"/>
        <v/>
      </c>
      <c r="AD387" s="1865" t="str">
        <f t="shared" si="265"/>
        <v/>
      </c>
      <c r="AE387" s="1865" t="str">
        <f t="shared" si="265"/>
        <v/>
      </c>
      <c r="AF387" s="1865" t="str">
        <f t="shared" si="265"/>
        <v/>
      </c>
      <c r="AG387" s="1865" t="str">
        <f t="shared" si="265"/>
        <v/>
      </c>
      <c r="AH387" s="1865" t="str">
        <f t="shared" si="265"/>
        <v/>
      </c>
      <c r="AI387" s="1865" t="str">
        <f t="shared" si="265"/>
        <v/>
      </c>
      <c r="AJ387" s="1865" t="str">
        <f t="shared" si="265"/>
        <v/>
      </c>
      <c r="AK387" s="4204"/>
      <c r="AL387" s="4207"/>
      <c r="AM387" s="4210"/>
      <c r="AN387" s="4157"/>
      <c r="AO387" s="4155"/>
      <c r="AP387" s="1838"/>
      <c r="AQ387" s="4181"/>
      <c r="AR387" s="4181"/>
    </row>
    <row r="388" spans="2:44" s="1866" customFormat="1" ht="21" customHeight="1">
      <c r="B388" s="1994" t="s">
        <v>2502</v>
      </c>
      <c r="C388" s="1995" t="s">
        <v>2471</v>
      </c>
      <c r="D388" s="1939" t="s">
        <v>2472</v>
      </c>
      <c r="E388" s="1940" t="s">
        <v>2458</v>
      </c>
      <c r="F388" s="1941" t="s">
        <v>2503</v>
      </c>
      <c r="G388" s="1942" t="s">
        <v>2503</v>
      </c>
      <c r="H388" s="1942" t="s">
        <v>2503</v>
      </c>
      <c r="I388" s="1942" t="s">
        <v>2503</v>
      </c>
      <c r="J388" s="1942" t="s">
        <v>2503</v>
      </c>
      <c r="K388" s="1942" t="s">
        <v>2503</v>
      </c>
      <c r="L388" s="1942" t="s">
        <v>2503</v>
      </c>
      <c r="M388" s="1942" t="s">
        <v>2503</v>
      </c>
      <c r="N388" s="1942" t="s">
        <v>2503</v>
      </c>
      <c r="O388" s="1942" t="s">
        <v>2503</v>
      </c>
      <c r="P388" s="1942" t="s">
        <v>2503</v>
      </c>
      <c r="Q388" s="1942" t="s">
        <v>2503</v>
      </c>
      <c r="R388" s="1942" t="s">
        <v>2503</v>
      </c>
      <c r="S388" s="1942" t="s">
        <v>2503</v>
      </c>
      <c r="T388" s="1942" t="s">
        <v>2503</v>
      </c>
      <c r="U388" s="1942" t="s">
        <v>2503</v>
      </c>
      <c r="V388" s="1942" t="s">
        <v>2503</v>
      </c>
      <c r="W388" s="1942" t="s">
        <v>2503</v>
      </c>
      <c r="X388" s="1942" t="s">
        <v>2503</v>
      </c>
      <c r="Y388" s="1942" t="s">
        <v>2503</v>
      </c>
      <c r="Z388" s="1942" t="s">
        <v>2503</v>
      </c>
      <c r="AA388" s="1942" t="s">
        <v>2503</v>
      </c>
      <c r="AB388" s="1942" t="s">
        <v>2503</v>
      </c>
      <c r="AC388" s="1942" t="s">
        <v>2503</v>
      </c>
      <c r="AD388" s="1942" t="s">
        <v>2503</v>
      </c>
      <c r="AE388" s="1942" t="s">
        <v>2503</v>
      </c>
      <c r="AF388" s="1942" t="s">
        <v>2503</v>
      </c>
      <c r="AG388" s="1942" t="s">
        <v>2503</v>
      </c>
      <c r="AH388" s="1942" t="s">
        <v>2503</v>
      </c>
      <c r="AI388" s="1942" t="s">
        <v>2503</v>
      </c>
      <c r="AJ388" s="2015" t="s">
        <v>2503</v>
      </c>
      <c r="AK388" s="4205"/>
      <c r="AL388" s="4208"/>
      <c r="AM388" s="4211"/>
      <c r="AN388" s="1944" t="s">
        <v>2484</v>
      </c>
      <c r="AO388" s="1943" t="s">
        <v>2485</v>
      </c>
      <c r="AP388" s="1838"/>
      <c r="AQ388" s="4182"/>
      <c r="AR388" s="4182"/>
    </row>
    <row r="389" spans="2:44" s="1866" customFormat="1" ht="13.5" customHeight="1">
      <c r="B389" s="4185" t="s">
        <v>2486</v>
      </c>
      <c r="C389" s="4188" t="s">
        <v>2487</v>
      </c>
      <c r="D389" s="1945" t="s">
        <v>2488</v>
      </c>
      <c r="E389" s="1946"/>
      <c r="F389" s="2016"/>
      <c r="G389" s="2003"/>
      <c r="H389" s="2003"/>
      <c r="I389" s="2003"/>
      <c r="J389" s="2003"/>
      <c r="K389" s="2003"/>
      <c r="L389" s="2003"/>
      <c r="M389" s="2003"/>
      <c r="N389" s="2003"/>
      <c r="O389" s="2003"/>
      <c r="P389" s="2003"/>
      <c r="Q389" s="2003"/>
      <c r="R389" s="2003"/>
      <c r="S389" s="2003"/>
      <c r="T389" s="2003"/>
      <c r="U389" s="2003"/>
      <c r="V389" s="2003"/>
      <c r="W389" s="2003"/>
      <c r="X389" s="2003"/>
      <c r="Y389" s="2003"/>
      <c r="Z389" s="2003"/>
      <c r="AA389" s="2003"/>
      <c r="AB389" s="2003"/>
      <c r="AC389" s="2003"/>
      <c r="AD389" s="2003"/>
      <c r="AE389" s="2003"/>
      <c r="AF389" s="2003"/>
      <c r="AG389" s="2003"/>
      <c r="AH389" s="2003"/>
      <c r="AI389" s="2003"/>
      <c r="AJ389" s="2017"/>
      <c r="AK389" s="1950">
        <f>IF(D389="","",COUNT($F$386:$AJ$386)-AL389)</f>
        <v>0</v>
      </c>
      <c r="AL389" s="1951">
        <f>IF(D389="","",AQ389+AR389)</f>
        <v>0</v>
      </c>
      <c r="AM389" s="1951">
        <f>IF(D389="","",COUNTIF(F389:AJ389,"休"))</f>
        <v>0</v>
      </c>
      <c r="AN389" s="1952" t="str">
        <f>IF(D389="","",IFERROR(ROUND(AM389/AK389,3),""))</f>
        <v/>
      </c>
      <c r="AO389" s="4191" t="e">
        <f>ROUND(AVERAGE(AN389:AN404),3)</f>
        <v>#DIV/0!</v>
      </c>
      <c r="AP389" s="1838"/>
      <c r="AQ389" s="1953">
        <f>+COUNTIF(F389:AJ389,"－")</f>
        <v>0</v>
      </c>
      <c r="AR389" s="1953">
        <f>+COUNTIF(F389:AJ389,"外")</f>
        <v>0</v>
      </c>
    </row>
    <row r="390" spans="2:44" s="1866" customFormat="1" ht="13.5" customHeight="1">
      <c r="B390" s="4186"/>
      <c r="C390" s="4189"/>
      <c r="D390" s="1954" t="s">
        <v>2489</v>
      </c>
      <c r="E390" s="1946"/>
      <c r="F390" s="1955"/>
      <c r="G390" s="1956"/>
      <c r="H390" s="1956"/>
      <c r="I390" s="1956"/>
      <c r="J390" s="1956"/>
      <c r="K390" s="1956"/>
      <c r="L390" s="1956"/>
      <c r="M390" s="1956"/>
      <c r="N390" s="1956"/>
      <c r="O390" s="1956"/>
      <c r="P390" s="1956"/>
      <c r="Q390" s="1956"/>
      <c r="R390" s="1956"/>
      <c r="S390" s="1956"/>
      <c r="T390" s="1956"/>
      <c r="U390" s="1956"/>
      <c r="V390" s="1956"/>
      <c r="W390" s="1956"/>
      <c r="X390" s="1956"/>
      <c r="Y390" s="1956"/>
      <c r="Z390" s="1956"/>
      <c r="AA390" s="1956"/>
      <c r="AB390" s="1956"/>
      <c r="AC390" s="1956"/>
      <c r="AD390" s="1956"/>
      <c r="AE390" s="1956"/>
      <c r="AF390" s="1956"/>
      <c r="AG390" s="1956"/>
      <c r="AH390" s="1956"/>
      <c r="AI390" s="1956"/>
      <c r="AJ390" s="2000"/>
      <c r="AK390" s="1950">
        <f t="shared" ref="AK390:AK394" si="266">IF(D390="","",COUNT($F$386:$AJ$386)-AL390)</f>
        <v>0</v>
      </c>
      <c r="AL390" s="1951">
        <f t="shared" ref="AL390:AL394" si="267">IF(D390="","",AQ390+AR390)</f>
        <v>0</v>
      </c>
      <c r="AM390" s="1951">
        <f t="shared" ref="AM390:AM394" si="268">IF(D390="","",COUNTIF(F390:AJ390,"休"))</f>
        <v>0</v>
      </c>
      <c r="AN390" s="1952" t="str">
        <f t="shared" ref="AN390:AN394" si="269">IF(D390="","",IFERROR(ROUND(AM390/AK390,3),""))</f>
        <v/>
      </c>
      <c r="AO390" s="4192"/>
      <c r="AP390" s="1838"/>
      <c r="AQ390" s="1953">
        <f>+COUNTIF(F390:AJ390,"－")</f>
        <v>0</v>
      </c>
      <c r="AR390" s="1953">
        <f>+COUNTIF(F390:AJ390,"外")</f>
        <v>0</v>
      </c>
    </row>
    <row r="391" spans="2:44" s="1866" customFormat="1">
      <c r="B391" s="4186"/>
      <c r="C391" s="4189"/>
      <c r="D391" s="1960" t="s">
        <v>2490</v>
      </c>
      <c r="E391" s="1946"/>
      <c r="F391" s="1955"/>
      <c r="G391" s="1956"/>
      <c r="H391" s="1956"/>
      <c r="I391" s="1956"/>
      <c r="J391" s="1956"/>
      <c r="K391" s="1956"/>
      <c r="L391" s="1956"/>
      <c r="M391" s="1956"/>
      <c r="N391" s="1956"/>
      <c r="O391" s="1956"/>
      <c r="P391" s="1956"/>
      <c r="Q391" s="1956"/>
      <c r="R391" s="1956"/>
      <c r="S391" s="1956"/>
      <c r="T391" s="1956"/>
      <c r="U391" s="1956"/>
      <c r="V391" s="1956"/>
      <c r="W391" s="1956"/>
      <c r="X391" s="1956"/>
      <c r="Y391" s="1956"/>
      <c r="Z391" s="1956"/>
      <c r="AA391" s="1956"/>
      <c r="AB391" s="1956"/>
      <c r="AC391" s="1956"/>
      <c r="AD391" s="1956"/>
      <c r="AE391" s="1956"/>
      <c r="AF391" s="1956"/>
      <c r="AG391" s="1956"/>
      <c r="AH391" s="1956"/>
      <c r="AI391" s="1956"/>
      <c r="AJ391" s="2000"/>
      <c r="AK391" s="1950">
        <f t="shared" si="266"/>
        <v>0</v>
      </c>
      <c r="AL391" s="1951">
        <f t="shared" si="267"/>
        <v>0</v>
      </c>
      <c r="AM391" s="1951">
        <f t="shared" si="268"/>
        <v>0</v>
      </c>
      <c r="AN391" s="1952" t="str">
        <f t="shared" si="269"/>
        <v/>
      </c>
      <c r="AO391" s="4192"/>
      <c r="AP391" s="1838"/>
      <c r="AQ391" s="1953">
        <f>+COUNTIF(F391:AJ391,"－")</f>
        <v>0</v>
      </c>
      <c r="AR391" s="1953">
        <f t="shared" ref="AR391:AR394" si="270">+COUNTIF(F391:AJ391,"外")</f>
        <v>0</v>
      </c>
    </row>
    <row r="392" spans="2:44" s="1866" customFormat="1">
      <c r="B392" s="4186"/>
      <c r="C392" s="4189"/>
      <c r="D392" s="1960" t="s">
        <v>2491</v>
      </c>
      <c r="E392" s="1961"/>
      <c r="F392" s="1955"/>
      <c r="G392" s="1956"/>
      <c r="H392" s="1956"/>
      <c r="I392" s="1956"/>
      <c r="J392" s="1956"/>
      <c r="K392" s="1956"/>
      <c r="L392" s="1956"/>
      <c r="M392" s="1956"/>
      <c r="N392" s="1956"/>
      <c r="O392" s="1956"/>
      <c r="P392" s="1956"/>
      <c r="Q392" s="1956"/>
      <c r="R392" s="1956"/>
      <c r="S392" s="1956"/>
      <c r="T392" s="1956"/>
      <c r="U392" s="1956"/>
      <c r="V392" s="1956"/>
      <c r="W392" s="1956"/>
      <c r="X392" s="1956"/>
      <c r="Y392" s="1956"/>
      <c r="Z392" s="1956"/>
      <c r="AA392" s="1956"/>
      <c r="AB392" s="1956"/>
      <c r="AC392" s="1956"/>
      <c r="AD392" s="1956"/>
      <c r="AE392" s="1956"/>
      <c r="AF392" s="1956"/>
      <c r="AG392" s="1956"/>
      <c r="AH392" s="1956"/>
      <c r="AI392" s="1956"/>
      <c r="AJ392" s="2000"/>
      <c r="AK392" s="1950">
        <f t="shared" si="266"/>
        <v>0</v>
      </c>
      <c r="AL392" s="1951">
        <f t="shared" si="267"/>
        <v>0</v>
      </c>
      <c r="AM392" s="1951">
        <f t="shared" si="268"/>
        <v>0</v>
      </c>
      <c r="AN392" s="1952" t="str">
        <f t="shared" si="269"/>
        <v/>
      </c>
      <c r="AO392" s="4192"/>
      <c r="AP392" s="1838"/>
      <c r="AQ392" s="1953">
        <f>+COUNTIF(F392:AJ392,"－")</f>
        <v>0</v>
      </c>
      <c r="AR392" s="1953">
        <f t="shared" si="270"/>
        <v>0</v>
      </c>
    </row>
    <row r="393" spans="2:44" s="1866" customFormat="1">
      <c r="B393" s="4186"/>
      <c r="C393" s="4189"/>
      <c r="D393" s="1960" t="s">
        <v>2492</v>
      </c>
      <c r="E393" s="1946"/>
      <c r="F393" s="1955"/>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c r="AB393" s="1956"/>
      <c r="AC393" s="1956"/>
      <c r="AD393" s="1956"/>
      <c r="AE393" s="1956"/>
      <c r="AF393" s="1956"/>
      <c r="AG393" s="1956"/>
      <c r="AH393" s="1956"/>
      <c r="AI393" s="1956"/>
      <c r="AJ393" s="2000"/>
      <c r="AK393" s="1950">
        <f t="shared" si="266"/>
        <v>0</v>
      </c>
      <c r="AL393" s="1951">
        <f t="shared" si="267"/>
        <v>0</v>
      </c>
      <c r="AM393" s="1951">
        <f t="shared" si="268"/>
        <v>0</v>
      </c>
      <c r="AN393" s="1952" t="str">
        <f t="shared" si="269"/>
        <v/>
      </c>
      <c r="AO393" s="4192"/>
      <c r="AP393" s="1838"/>
      <c r="AQ393" s="1953">
        <f t="shared" ref="AQ393:AQ394" si="271">+COUNTIF(F393:AJ393,"－")</f>
        <v>0</v>
      </c>
      <c r="AR393" s="1953">
        <f t="shared" si="270"/>
        <v>0</v>
      </c>
    </row>
    <row r="394" spans="2:44" s="1866" customFormat="1">
      <c r="B394" s="4187"/>
      <c r="C394" s="4190"/>
      <c r="D394" s="1962">
        <f>E$29</f>
        <v>0</v>
      </c>
      <c r="E394" s="1963"/>
      <c r="F394" s="201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2008"/>
      <c r="AH394" s="2008"/>
      <c r="AI394" s="2008"/>
      <c r="AJ394" s="2019"/>
      <c r="AK394" s="1950">
        <f t="shared" si="266"/>
        <v>0</v>
      </c>
      <c r="AL394" s="1951">
        <f t="shared" si="267"/>
        <v>0</v>
      </c>
      <c r="AM394" s="1968">
        <f t="shared" si="268"/>
        <v>0</v>
      </c>
      <c r="AN394" s="1952" t="str">
        <f t="shared" si="269"/>
        <v/>
      </c>
      <c r="AO394" s="4192"/>
      <c r="AP394" s="1838"/>
      <c r="AQ394" s="1953">
        <f t="shared" si="271"/>
        <v>0</v>
      </c>
      <c r="AR394" s="1953">
        <f t="shared" si="270"/>
        <v>0</v>
      </c>
    </row>
    <row r="395" spans="2:44" s="1866" customFormat="1" ht="14.4">
      <c r="B395" s="4185" t="s">
        <v>2493</v>
      </c>
      <c r="C395" s="4188" t="s">
        <v>2494</v>
      </c>
      <c r="D395" s="1939" t="s">
        <v>2472</v>
      </c>
      <c r="E395" s="1969" t="s">
        <v>2458</v>
      </c>
      <c r="F395" s="1941" t="s">
        <v>2504</v>
      </c>
      <c r="G395" s="1942" t="s">
        <v>2504</v>
      </c>
      <c r="H395" s="1942" t="s">
        <v>2504</v>
      </c>
      <c r="I395" s="1942" t="s">
        <v>2504</v>
      </c>
      <c r="J395" s="1942" t="s">
        <v>2504</v>
      </c>
      <c r="K395" s="1942" t="s">
        <v>2504</v>
      </c>
      <c r="L395" s="1942" t="s">
        <v>2504</v>
      </c>
      <c r="M395" s="1942" t="s">
        <v>2504</v>
      </c>
      <c r="N395" s="1942" t="s">
        <v>2504</v>
      </c>
      <c r="O395" s="1942" t="s">
        <v>2504</v>
      </c>
      <c r="P395" s="1942" t="s">
        <v>2504</v>
      </c>
      <c r="Q395" s="1942" t="s">
        <v>2504</v>
      </c>
      <c r="R395" s="1942" t="s">
        <v>2504</v>
      </c>
      <c r="S395" s="1942" t="s">
        <v>2504</v>
      </c>
      <c r="T395" s="1942" t="s">
        <v>2504</v>
      </c>
      <c r="U395" s="1942" t="s">
        <v>2504</v>
      </c>
      <c r="V395" s="1942" t="s">
        <v>2504</v>
      </c>
      <c r="W395" s="1942" t="s">
        <v>2504</v>
      </c>
      <c r="X395" s="1942" t="s">
        <v>2504</v>
      </c>
      <c r="Y395" s="1942" t="s">
        <v>2504</v>
      </c>
      <c r="Z395" s="1942" t="s">
        <v>2504</v>
      </c>
      <c r="AA395" s="1942" t="s">
        <v>2504</v>
      </c>
      <c r="AB395" s="1942" t="s">
        <v>2504</v>
      </c>
      <c r="AC395" s="1942" t="s">
        <v>2504</v>
      </c>
      <c r="AD395" s="1942" t="s">
        <v>2504</v>
      </c>
      <c r="AE395" s="1942" t="s">
        <v>2504</v>
      </c>
      <c r="AF395" s="1942" t="s">
        <v>2504</v>
      </c>
      <c r="AG395" s="1942" t="s">
        <v>2504</v>
      </c>
      <c r="AH395" s="1942" t="s">
        <v>2504</v>
      </c>
      <c r="AI395" s="1942" t="s">
        <v>2504</v>
      </c>
      <c r="AJ395" s="2015" t="s">
        <v>2504</v>
      </c>
      <c r="AK395" s="1971"/>
      <c r="AL395" s="1953"/>
      <c r="AM395" s="1972"/>
      <c r="AN395" s="1973"/>
      <c r="AO395" s="4192"/>
      <c r="AP395" s="1838"/>
      <c r="AQ395" s="1893"/>
      <c r="AR395" s="1893"/>
    </row>
    <row r="396" spans="2:44" s="1866" customFormat="1">
      <c r="B396" s="4186"/>
      <c r="C396" s="4189"/>
      <c r="D396" s="1974" t="s">
        <v>2488</v>
      </c>
      <c r="E396" s="1946"/>
      <c r="F396" s="2007"/>
      <c r="G396" s="1966"/>
      <c r="H396" s="1966"/>
      <c r="I396" s="1966"/>
      <c r="J396" s="1966"/>
      <c r="K396" s="1966"/>
      <c r="L396" s="1966"/>
      <c r="M396" s="1966"/>
      <c r="N396" s="1966"/>
      <c r="O396" s="1966"/>
      <c r="P396" s="1966"/>
      <c r="Q396" s="1966"/>
      <c r="R396" s="1966"/>
      <c r="S396" s="1966"/>
      <c r="T396" s="1966"/>
      <c r="U396" s="1966"/>
      <c r="V396" s="1966"/>
      <c r="W396" s="1966"/>
      <c r="X396" s="1966"/>
      <c r="Y396" s="1966"/>
      <c r="Z396" s="1966"/>
      <c r="AA396" s="1966"/>
      <c r="AB396" s="1966"/>
      <c r="AC396" s="1966"/>
      <c r="AD396" s="1966"/>
      <c r="AE396" s="1966"/>
      <c r="AF396" s="1966"/>
      <c r="AG396" s="1966"/>
      <c r="AH396" s="1966"/>
      <c r="AI396" s="1966"/>
      <c r="AJ396" s="2020"/>
      <c r="AK396" s="1950">
        <f>IF(D396="","",COUNT($F$386:$AJ$386)-AL396)</f>
        <v>0</v>
      </c>
      <c r="AL396" s="1951">
        <f>IF(D396="","",AQ396+AR396)</f>
        <v>0</v>
      </c>
      <c r="AM396" s="1951">
        <f>IF(D396="","",COUNTIF(F396:AJ396,"休"))</f>
        <v>0</v>
      </c>
      <c r="AN396" s="1952" t="str">
        <f>IF(D396="","",IFERROR(ROUND(AM396/AK396,3),""))</f>
        <v/>
      </c>
      <c r="AO396" s="4192"/>
      <c r="AP396" s="1838"/>
      <c r="AQ396" s="1953">
        <f>+COUNTIF(F396:AJ396,"－")</f>
        <v>0</v>
      </c>
      <c r="AR396" s="1953">
        <f>+COUNTIF(F396:AJ396,"外")</f>
        <v>0</v>
      </c>
    </row>
    <row r="397" spans="2:44" s="1866" customFormat="1">
      <c r="B397" s="4186"/>
      <c r="C397" s="4189"/>
      <c r="D397" s="1954" t="s">
        <v>2489</v>
      </c>
      <c r="E397" s="1975"/>
      <c r="F397" s="1955"/>
      <c r="G397" s="1956"/>
      <c r="H397" s="1956"/>
      <c r="I397" s="1956"/>
      <c r="J397" s="1956"/>
      <c r="K397" s="1956"/>
      <c r="L397" s="1956"/>
      <c r="M397" s="1956"/>
      <c r="N397" s="1956"/>
      <c r="O397" s="1956"/>
      <c r="P397" s="1956"/>
      <c r="Q397" s="1956"/>
      <c r="R397" s="1956"/>
      <c r="S397" s="1956"/>
      <c r="T397" s="1956"/>
      <c r="U397" s="1956"/>
      <c r="V397" s="1956"/>
      <c r="W397" s="1956"/>
      <c r="X397" s="1956"/>
      <c r="Y397" s="1956"/>
      <c r="Z397" s="1956"/>
      <c r="AA397" s="1956"/>
      <c r="AB397" s="1956"/>
      <c r="AC397" s="1956"/>
      <c r="AD397" s="1956"/>
      <c r="AE397" s="1956"/>
      <c r="AF397" s="1956"/>
      <c r="AG397" s="1956"/>
      <c r="AH397" s="1956"/>
      <c r="AI397" s="1956"/>
      <c r="AJ397" s="2000"/>
      <c r="AK397" s="1950">
        <f t="shared" ref="AK397:AK399" si="272">IF(D397="","",COUNT($F$386:$AJ$386)-AL397)</f>
        <v>0</v>
      </c>
      <c r="AL397" s="1951">
        <f t="shared" ref="AL397:AL399" si="273">IF(D397="","",AQ397+AR397)</f>
        <v>0</v>
      </c>
      <c r="AM397" s="1951">
        <f t="shared" ref="AM397:AM399" si="274">IF(D397="","",COUNTIF(F397:AJ397,"休"))</f>
        <v>0</v>
      </c>
      <c r="AN397" s="1952" t="str">
        <f t="shared" ref="AN397:AN399" si="275">IF(D397="","",IFERROR(ROUND(AM397/AK397,3),""))</f>
        <v/>
      </c>
      <c r="AO397" s="4192"/>
      <c r="AP397" s="1838"/>
      <c r="AQ397" s="1953">
        <f>+COUNTIF(F397:AJ397,"－")</f>
        <v>0</v>
      </c>
      <c r="AR397" s="1953">
        <f>+COUNTIF(F397:AJ397,"外")</f>
        <v>0</v>
      </c>
    </row>
    <row r="398" spans="2:44" s="1866" customFormat="1">
      <c r="B398" s="4186"/>
      <c r="C398" s="4189"/>
      <c r="D398" s="1838"/>
      <c r="E398" s="1975"/>
      <c r="F398" s="1955"/>
      <c r="G398" s="1956"/>
      <c r="H398" s="1956"/>
      <c r="I398" s="1956"/>
      <c r="J398" s="1956"/>
      <c r="K398" s="1956"/>
      <c r="L398" s="1956"/>
      <c r="M398" s="1956"/>
      <c r="N398" s="1956"/>
      <c r="O398" s="1956"/>
      <c r="P398" s="1956"/>
      <c r="Q398" s="1956"/>
      <c r="R398" s="1956"/>
      <c r="S398" s="1956"/>
      <c r="T398" s="1956"/>
      <c r="U398" s="1956"/>
      <c r="V398" s="1956"/>
      <c r="W398" s="1956"/>
      <c r="X398" s="1956"/>
      <c r="Y398" s="1956"/>
      <c r="Z398" s="1956"/>
      <c r="AA398" s="1956"/>
      <c r="AB398" s="1956"/>
      <c r="AC398" s="1956"/>
      <c r="AD398" s="1956"/>
      <c r="AE398" s="1956"/>
      <c r="AF398" s="1956"/>
      <c r="AG398" s="1956"/>
      <c r="AH398" s="1956"/>
      <c r="AI398" s="1956"/>
      <c r="AJ398" s="2000"/>
      <c r="AK398" s="1950" t="str">
        <f t="shared" si="272"/>
        <v/>
      </c>
      <c r="AL398" s="1951" t="str">
        <f t="shared" si="273"/>
        <v/>
      </c>
      <c r="AM398" s="1951" t="str">
        <f t="shared" si="274"/>
        <v/>
      </c>
      <c r="AN398" s="1952" t="str">
        <f t="shared" si="275"/>
        <v/>
      </c>
      <c r="AO398" s="4192"/>
      <c r="AP398" s="1838"/>
      <c r="AQ398" s="1953">
        <f>+COUNTIF(F398:AJ398,"－")</f>
        <v>0</v>
      </c>
      <c r="AR398" s="1953">
        <f>+COUNTIF(F398:AJ398,"外")</f>
        <v>0</v>
      </c>
    </row>
    <row r="399" spans="2:44" s="1866" customFormat="1">
      <c r="B399" s="4186"/>
      <c r="C399" s="4190"/>
      <c r="D399" s="1976"/>
      <c r="E399" s="1977"/>
      <c r="F399" s="2018"/>
      <c r="G399" s="2008"/>
      <c r="H399" s="2008"/>
      <c r="I399" s="2008"/>
      <c r="J399" s="2008"/>
      <c r="K399" s="2008"/>
      <c r="L399" s="2008"/>
      <c r="M399" s="2008"/>
      <c r="N399" s="2008"/>
      <c r="O399" s="2008"/>
      <c r="P399" s="2008"/>
      <c r="Q399" s="2008"/>
      <c r="R399" s="2008"/>
      <c r="S399" s="2008"/>
      <c r="T399" s="2008"/>
      <c r="U399" s="2008"/>
      <c r="V399" s="2008"/>
      <c r="W399" s="2008"/>
      <c r="X399" s="2008"/>
      <c r="Y399" s="2008"/>
      <c r="Z399" s="2008"/>
      <c r="AA399" s="2008"/>
      <c r="AB399" s="2008"/>
      <c r="AC399" s="2008"/>
      <c r="AD399" s="2008"/>
      <c r="AE399" s="2008"/>
      <c r="AF399" s="2008"/>
      <c r="AG399" s="2008"/>
      <c r="AH399" s="2008"/>
      <c r="AI399" s="2008"/>
      <c r="AJ399" s="2019"/>
      <c r="AK399" s="1950" t="str">
        <f t="shared" si="272"/>
        <v/>
      </c>
      <c r="AL399" s="1951" t="str">
        <f t="shared" si="273"/>
        <v/>
      </c>
      <c r="AM399" s="1951" t="str">
        <f t="shared" si="274"/>
        <v/>
      </c>
      <c r="AN399" s="1952" t="str">
        <f t="shared" si="275"/>
        <v/>
      </c>
      <c r="AO399" s="4192"/>
      <c r="AP399" s="1838"/>
      <c r="AQ399" s="1953">
        <f>+COUNTIF(F399:AJ399,"－")</f>
        <v>0</v>
      </c>
      <c r="AR399" s="1953">
        <f>+COUNTIF(F399:AJ399,"外")</f>
        <v>0</v>
      </c>
    </row>
    <row r="400" spans="2:44" s="1866" customFormat="1" ht="14.4">
      <c r="B400" s="4186"/>
      <c r="C400" s="4188" t="s">
        <v>2495</v>
      </c>
      <c r="D400" s="1939" t="s">
        <v>2472</v>
      </c>
      <c r="E400" s="1979" t="s">
        <v>2458</v>
      </c>
      <c r="F400" s="1941" t="s">
        <v>2503</v>
      </c>
      <c r="G400" s="1942" t="s">
        <v>2503</v>
      </c>
      <c r="H400" s="1942" t="s">
        <v>2503</v>
      </c>
      <c r="I400" s="1942" t="s">
        <v>2503</v>
      </c>
      <c r="J400" s="1942" t="s">
        <v>2503</v>
      </c>
      <c r="K400" s="1942" t="s">
        <v>2503</v>
      </c>
      <c r="L400" s="1942" t="s">
        <v>2503</v>
      </c>
      <c r="M400" s="1942" t="s">
        <v>2503</v>
      </c>
      <c r="N400" s="1942" t="s">
        <v>2503</v>
      </c>
      <c r="O400" s="1942" t="s">
        <v>2503</v>
      </c>
      <c r="P400" s="1942" t="s">
        <v>2503</v>
      </c>
      <c r="Q400" s="1942" t="s">
        <v>2503</v>
      </c>
      <c r="R400" s="1942" t="s">
        <v>2503</v>
      </c>
      <c r="S400" s="1942" t="s">
        <v>2503</v>
      </c>
      <c r="T400" s="1942" t="s">
        <v>2503</v>
      </c>
      <c r="U400" s="1942" t="s">
        <v>2503</v>
      </c>
      <c r="V400" s="1942" t="s">
        <v>2503</v>
      </c>
      <c r="W400" s="1942" t="s">
        <v>2503</v>
      </c>
      <c r="X400" s="1942" t="s">
        <v>2503</v>
      </c>
      <c r="Y400" s="1942" t="s">
        <v>2503</v>
      </c>
      <c r="Z400" s="1942" t="s">
        <v>2503</v>
      </c>
      <c r="AA400" s="1942" t="s">
        <v>2503</v>
      </c>
      <c r="AB400" s="1942" t="s">
        <v>2503</v>
      </c>
      <c r="AC400" s="1942" t="s">
        <v>2503</v>
      </c>
      <c r="AD400" s="1942" t="s">
        <v>2503</v>
      </c>
      <c r="AE400" s="1942" t="s">
        <v>2503</v>
      </c>
      <c r="AF400" s="1942" t="s">
        <v>2503</v>
      </c>
      <c r="AG400" s="1942" t="s">
        <v>2503</v>
      </c>
      <c r="AH400" s="1942" t="s">
        <v>2503</v>
      </c>
      <c r="AI400" s="1942" t="s">
        <v>2503</v>
      </c>
      <c r="AJ400" s="2015" t="s">
        <v>2503</v>
      </c>
      <c r="AK400" s="1971"/>
      <c r="AL400" s="1953"/>
      <c r="AM400" s="1980"/>
      <c r="AN400" s="1973"/>
      <c r="AO400" s="4192"/>
      <c r="AP400" s="1838"/>
      <c r="AQ400" s="1893"/>
      <c r="AR400" s="1893"/>
    </row>
    <row r="401" spans="2:44" s="1866" customFormat="1">
      <c r="B401" s="4186"/>
      <c r="C401" s="4189"/>
      <c r="D401" s="1981" t="s">
        <v>2489</v>
      </c>
      <c r="E401" s="1946"/>
      <c r="F401" s="2007"/>
      <c r="G401" s="1966"/>
      <c r="H401" s="1966"/>
      <c r="I401" s="1966"/>
      <c r="J401" s="1966"/>
      <c r="K401" s="1966"/>
      <c r="L401" s="1966"/>
      <c r="M401" s="1966"/>
      <c r="N401" s="1966"/>
      <c r="O401" s="1966"/>
      <c r="P401" s="1966"/>
      <c r="Q401" s="1966"/>
      <c r="R401" s="1966"/>
      <c r="S401" s="1966"/>
      <c r="T401" s="1966"/>
      <c r="U401" s="1966"/>
      <c r="V401" s="1966"/>
      <c r="W401" s="1966"/>
      <c r="X401" s="1966"/>
      <c r="Y401" s="1966"/>
      <c r="Z401" s="1966"/>
      <c r="AA401" s="1966"/>
      <c r="AB401" s="1966"/>
      <c r="AC401" s="1966"/>
      <c r="AD401" s="1966"/>
      <c r="AE401" s="1966"/>
      <c r="AF401" s="1966"/>
      <c r="AG401" s="1966"/>
      <c r="AH401" s="1966"/>
      <c r="AI401" s="1966"/>
      <c r="AJ401" s="2020"/>
      <c r="AK401" s="1950">
        <f>IF(D401="","",COUNT($F$386:$AJ$386)-AL401)</f>
        <v>0</v>
      </c>
      <c r="AL401" s="1951">
        <f>IF(D401="","",AQ401+AR401)</f>
        <v>0</v>
      </c>
      <c r="AM401" s="1951">
        <f>IF(D401="","",COUNTIF(F401:AJ401,"休"))</f>
        <v>0</v>
      </c>
      <c r="AN401" s="1952" t="str">
        <f>IF(D401="","",IFERROR(ROUND(AM401/AK401,3),""))</f>
        <v/>
      </c>
      <c r="AO401" s="4192"/>
      <c r="AP401" s="1838"/>
      <c r="AQ401" s="1953">
        <f>+COUNTIF(F401:AJ401,"－")</f>
        <v>0</v>
      </c>
      <c r="AR401" s="1953">
        <f>+COUNTIF(F401:AJ401,"外")</f>
        <v>0</v>
      </c>
    </row>
    <row r="402" spans="2:44" s="1866" customFormat="1">
      <c r="B402" s="4186"/>
      <c r="C402" s="4189"/>
      <c r="D402" s="1838"/>
      <c r="E402" s="1975"/>
      <c r="F402" s="1955"/>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c r="AB402" s="1956"/>
      <c r="AC402" s="1956"/>
      <c r="AD402" s="1956"/>
      <c r="AE402" s="1956"/>
      <c r="AF402" s="1956"/>
      <c r="AG402" s="1956"/>
      <c r="AH402" s="1956"/>
      <c r="AI402" s="1956"/>
      <c r="AJ402" s="2000"/>
      <c r="AK402" s="1950" t="str">
        <f t="shared" ref="AK402:AK404" si="276">IF(D402="","",COUNT($F$386:$AJ$386)-AL402)</f>
        <v/>
      </c>
      <c r="AL402" s="1951" t="str">
        <f t="shared" ref="AL402:AL404" si="277">IF(D402="","",AQ402+AR402)</f>
        <v/>
      </c>
      <c r="AM402" s="1951" t="str">
        <f t="shared" ref="AM402:AM404" si="278">IF(D402="","",COUNTIF(F402:AJ402,"休"))</f>
        <v/>
      </c>
      <c r="AN402" s="1952" t="str">
        <f t="shared" ref="AN402:AN404" si="279">IF(D402="","",IFERROR(ROUND(AM402/AK402,3),""))</f>
        <v/>
      </c>
      <c r="AO402" s="4192"/>
      <c r="AP402" s="1838"/>
      <c r="AQ402" s="1953">
        <f>+COUNTIF(F402:AJ402,"－")</f>
        <v>0</v>
      </c>
      <c r="AR402" s="1953">
        <f>+COUNTIF(F402:AJ402,"外")</f>
        <v>0</v>
      </c>
    </row>
    <row r="403" spans="2:44" s="1866" customFormat="1">
      <c r="B403" s="4186"/>
      <c r="C403" s="4189"/>
      <c r="D403" s="1983"/>
      <c r="E403" s="1975"/>
      <c r="F403" s="1955"/>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c r="AB403" s="1956"/>
      <c r="AC403" s="1956"/>
      <c r="AD403" s="1956"/>
      <c r="AE403" s="1956"/>
      <c r="AF403" s="1956"/>
      <c r="AG403" s="1956"/>
      <c r="AH403" s="1956"/>
      <c r="AI403" s="1956"/>
      <c r="AJ403" s="2000"/>
      <c r="AK403" s="1950" t="str">
        <f t="shared" si="276"/>
        <v/>
      </c>
      <c r="AL403" s="1951" t="str">
        <f t="shared" si="277"/>
        <v/>
      </c>
      <c r="AM403" s="1951" t="str">
        <f t="shared" si="278"/>
        <v/>
      </c>
      <c r="AN403" s="1952" t="str">
        <f t="shared" si="279"/>
        <v/>
      </c>
      <c r="AO403" s="4192"/>
      <c r="AP403" s="1838"/>
      <c r="AQ403" s="1953">
        <f>+COUNTIF(F403:AJ403,"－")</f>
        <v>0</v>
      </c>
      <c r="AR403" s="1953">
        <f>+COUNTIF(F403:AJ403,"外")</f>
        <v>0</v>
      </c>
    </row>
    <row r="404" spans="2:44" s="1866" customFormat="1" ht="13.8" thickBot="1">
      <c r="B404" s="4187"/>
      <c r="C404" s="4190"/>
      <c r="D404" s="1976"/>
      <c r="E404" s="1977"/>
      <c r="F404" s="201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2008"/>
      <c r="AG404" s="2008"/>
      <c r="AH404" s="2008"/>
      <c r="AI404" s="2008"/>
      <c r="AJ404" s="2019"/>
      <c r="AK404" s="1986" t="str">
        <f t="shared" si="276"/>
        <v/>
      </c>
      <c r="AL404" s="1968" t="str">
        <f t="shared" si="277"/>
        <v/>
      </c>
      <c r="AM404" s="1968" t="str">
        <f t="shared" si="278"/>
        <v/>
      </c>
      <c r="AN404" s="1952" t="str">
        <f t="shared" si="279"/>
        <v/>
      </c>
      <c r="AO404" s="4193"/>
      <c r="AP404" s="1838"/>
      <c r="AQ404" s="1953">
        <f>+COUNTIF(F404:AJ404,"－")</f>
        <v>0</v>
      </c>
      <c r="AR404" s="1953">
        <f>+COUNTIF(F404:AJ404,"外")</f>
        <v>0</v>
      </c>
    </row>
    <row r="405" spans="2:44" s="1866" customFormat="1" ht="13.8" thickBot="1">
      <c r="B405" s="1988"/>
      <c r="C405" s="1989"/>
      <c r="D405" s="1983"/>
      <c r="E405" s="1854"/>
      <c r="F405" s="1949"/>
      <c r="G405" s="1949"/>
      <c r="H405" s="1949"/>
      <c r="I405" s="1949"/>
      <c r="J405" s="1949"/>
      <c r="K405" s="1949"/>
      <c r="L405" s="1949"/>
      <c r="M405" s="1949"/>
      <c r="N405" s="1949"/>
      <c r="O405" s="1949"/>
      <c r="P405" s="1949"/>
      <c r="Q405" s="1949"/>
      <c r="R405" s="1949"/>
      <c r="S405" s="1949"/>
      <c r="T405" s="1949"/>
      <c r="U405" s="1949"/>
      <c r="V405" s="1949"/>
      <c r="W405" s="1949"/>
      <c r="X405" s="1949"/>
      <c r="Y405" s="1949"/>
      <c r="Z405" s="1949"/>
      <c r="AA405" s="1949"/>
      <c r="AB405" s="1949"/>
      <c r="AC405" s="1949"/>
      <c r="AD405" s="1949"/>
      <c r="AE405" s="1949"/>
      <c r="AF405" s="1949"/>
      <c r="AG405" s="1949"/>
      <c r="AH405" s="1949"/>
      <c r="AI405" s="1949"/>
      <c r="AJ405" s="1949"/>
      <c r="AK405" s="1990"/>
      <c r="AL405" s="1991"/>
      <c r="AM405" s="1991"/>
      <c r="AN405" s="1992" t="s">
        <v>2459</v>
      </c>
      <c r="AO405" s="1993" t="e">
        <f>IF(AO389&gt;=0.285,"OK","NG")</f>
        <v>#DIV/0!</v>
      </c>
      <c r="AP405" s="1838"/>
      <c r="AQ405" s="1991"/>
      <c r="AR405" s="1991"/>
    </row>
    <row r="406" spans="2:44" s="1866" customFormat="1">
      <c r="E406" s="1890"/>
      <c r="F406" s="1890"/>
      <c r="G406" s="1890"/>
      <c r="H406" s="1890"/>
      <c r="I406" s="1890"/>
      <c r="J406" s="1890"/>
      <c r="K406" s="1890"/>
      <c r="L406" s="1890"/>
      <c r="M406" s="1890"/>
      <c r="N406" s="1890"/>
      <c r="O406" s="1890"/>
      <c r="P406" s="1890"/>
      <c r="Q406" s="1890"/>
      <c r="R406" s="1890"/>
      <c r="S406" s="1890"/>
      <c r="T406" s="1890"/>
      <c r="U406" s="1890"/>
      <c r="V406" s="1890"/>
      <c r="W406" s="1890"/>
      <c r="X406" s="1890"/>
      <c r="Y406" s="1890"/>
      <c r="Z406" s="1890"/>
      <c r="AA406" s="1890"/>
      <c r="AB406" s="1890"/>
      <c r="AC406" s="1890"/>
      <c r="AD406" s="1890"/>
      <c r="AE406" s="1890"/>
      <c r="AF406" s="1890"/>
      <c r="AG406" s="1890"/>
      <c r="AH406" s="1890"/>
      <c r="AI406" s="1890"/>
      <c r="AJ406" s="1890"/>
      <c r="AL406" s="1890"/>
      <c r="AN406" s="2012"/>
    </row>
    <row r="407" spans="2:44" hidden="1">
      <c r="F407" s="1836" t="e">
        <f>YEAR(F410)</f>
        <v>#VALUE!</v>
      </c>
      <c r="G407" s="1836" t="e">
        <f>MONTH(F410)</f>
        <v>#VALUE!</v>
      </c>
    </row>
    <row r="408" spans="2:44">
      <c r="B408" s="4194"/>
      <c r="C408" s="4195"/>
      <c r="D408" s="4196"/>
      <c r="E408" s="1840" t="s">
        <v>2454</v>
      </c>
      <c r="F408" s="4126" t="e">
        <f>F410</f>
        <v>#VALUE!</v>
      </c>
      <c r="G408" s="4088"/>
      <c r="H408" s="4088"/>
      <c r="I408" s="4088"/>
      <c r="J408" s="4088"/>
      <c r="K408" s="4088"/>
      <c r="L408" s="4088"/>
      <c r="M408" s="4088"/>
      <c r="N408" s="4088"/>
      <c r="O408" s="4088"/>
      <c r="P408" s="4088"/>
      <c r="Q408" s="4088"/>
      <c r="R408" s="4088"/>
      <c r="S408" s="4088"/>
      <c r="T408" s="4088"/>
      <c r="U408" s="4088"/>
      <c r="V408" s="4088"/>
      <c r="W408" s="4088"/>
      <c r="X408" s="4088"/>
      <c r="Y408" s="4088"/>
      <c r="Z408" s="4088"/>
      <c r="AA408" s="4088"/>
      <c r="AB408" s="4088"/>
      <c r="AC408" s="4088"/>
      <c r="AD408" s="4088"/>
      <c r="AE408" s="4088"/>
      <c r="AF408" s="4088"/>
      <c r="AG408" s="4088"/>
      <c r="AH408" s="4088"/>
      <c r="AI408" s="4088"/>
      <c r="AJ408" s="4088"/>
      <c r="AK408" s="4203" t="s">
        <v>2496</v>
      </c>
      <c r="AL408" s="4206" t="s">
        <v>2497</v>
      </c>
      <c r="AM408" s="4209" t="s">
        <v>2474</v>
      </c>
      <c r="AN408" s="4157" t="s">
        <v>2498</v>
      </c>
      <c r="AO408" s="4155" t="s">
        <v>2499</v>
      </c>
      <c r="AQ408" s="4181" t="s">
        <v>2500</v>
      </c>
      <c r="AR408" s="4181" t="s">
        <v>2501</v>
      </c>
    </row>
    <row r="409" spans="2:44" hidden="1">
      <c r="B409" s="4197"/>
      <c r="C409" s="4198"/>
      <c r="D409" s="4199"/>
      <c r="E409" s="1884"/>
      <c r="F409" s="1862" t="e">
        <f>DATE($F407,$G407,1)</f>
        <v>#VALUE!</v>
      </c>
      <c r="G409" s="1862" t="e">
        <f t="shared" ref="G409:AJ409" si="280">F409+1</f>
        <v>#VALUE!</v>
      </c>
      <c r="H409" s="1862" t="e">
        <f t="shared" si="280"/>
        <v>#VALUE!</v>
      </c>
      <c r="I409" s="1862" t="e">
        <f t="shared" si="280"/>
        <v>#VALUE!</v>
      </c>
      <c r="J409" s="1862" t="e">
        <f t="shared" si="280"/>
        <v>#VALUE!</v>
      </c>
      <c r="K409" s="1862" t="e">
        <f t="shared" si="280"/>
        <v>#VALUE!</v>
      </c>
      <c r="L409" s="1862" t="e">
        <f t="shared" si="280"/>
        <v>#VALUE!</v>
      </c>
      <c r="M409" s="1862" t="e">
        <f t="shared" si="280"/>
        <v>#VALUE!</v>
      </c>
      <c r="N409" s="1862" t="e">
        <f t="shared" si="280"/>
        <v>#VALUE!</v>
      </c>
      <c r="O409" s="1862" t="e">
        <f t="shared" si="280"/>
        <v>#VALUE!</v>
      </c>
      <c r="P409" s="1862" t="e">
        <f t="shared" si="280"/>
        <v>#VALUE!</v>
      </c>
      <c r="Q409" s="1862" t="e">
        <f t="shared" si="280"/>
        <v>#VALUE!</v>
      </c>
      <c r="R409" s="1862" t="e">
        <f t="shared" si="280"/>
        <v>#VALUE!</v>
      </c>
      <c r="S409" s="1862" t="e">
        <f t="shared" si="280"/>
        <v>#VALUE!</v>
      </c>
      <c r="T409" s="1862" t="e">
        <f t="shared" si="280"/>
        <v>#VALUE!</v>
      </c>
      <c r="U409" s="1862" t="e">
        <f t="shared" si="280"/>
        <v>#VALUE!</v>
      </c>
      <c r="V409" s="1862" t="e">
        <f t="shared" si="280"/>
        <v>#VALUE!</v>
      </c>
      <c r="W409" s="1862" t="e">
        <f t="shared" si="280"/>
        <v>#VALUE!</v>
      </c>
      <c r="X409" s="1862" t="e">
        <f t="shared" si="280"/>
        <v>#VALUE!</v>
      </c>
      <c r="Y409" s="1862" t="e">
        <f t="shared" si="280"/>
        <v>#VALUE!</v>
      </c>
      <c r="Z409" s="1862" t="e">
        <f t="shared" si="280"/>
        <v>#VALUE!</v>
      </c>
      <c r="AA409" s="1862" t="e">
        <f t="shared" si="280"/>
        <v>#VALUE!</v>
      </c>
      <c r="AB409" s="1862" t="e">
        <f t="shared" si="280"/>
        <v>#VALUE!</v>
      </c>
      <c r="AC409" s="1862" t="e">
        <f t="shared" si="280"/>
        <v>#VALUE!</v>
      </c>
      <c r="AD409" s="1862" t="e">
        <f t="shared" si="280"/>
        <v>#VALUE!</v>
      </c>
      <c r="AE409" s="1862" t="e">
        <f t="shared" si="280"/>
        <v>#VALUE!</v>
      </c>
      <c r="AF409" s="1862" t="e">
        <f t="shared" si="280"/>
        <v>#VALUE!</v>
      </c>
      <c r="AG409" s="1862" t="e">
        <f t="shared" si="280"/>
        <v>#VALUE!</v>
      </c>
      <c r="AH409" s="1862" t="e">
        <f t="shared" si="280"/>
        <v>#VALUE!</v>
      </c>
      <c r="AI409" s="1862" t="e">
        <f t="shared" si="280"/>
        <v>#VALUE!</v>
      </c>
      <c r="AJ409" s="1862" t="e">
        <f t="shared" si="280"/>
        <v>#VALUE!</v>
      </c>
      <c r="AK409" s="4204"/>
      <c r="AL409" s="4207"/>
      <c r="AM409" s="4210"/>
      <c r="AN409" s="4157"/>
      <c r="AO409" s="4155"/>
      <c r="AQ409" s="4181"/>
      <c r="AR409" s="4181"/>
    </row>
    <row r="410" spans="2:44">
      <c r="B410" s="4197"/>
      <c r="C410" s="4198"/>
      <c r="D410" s="4199"/>
      <c r="E410" s="1887" t="s">
        <v>2455</v>
      </c>
      <c r="F410" s="1888" t="e">
        <f>IF(EDATE(F385,1)&gt;$F$7,"",EDATE(F385,1))</f>
        <v>#VALUE!</v>
      </c>
      <c r="G410" s="1862" t="e">
        <f t="shared" ref="G410:AJ410" si="281">IF(G409&gt;$F$7,"",IF(F410=EOMONTH(DATE($F407,$G407,1),0),"",IF(F410="","",F410+1)))</f>
        <v>#VALUE!</v>
      </c>
      <c r="H410" s="1862" t="e">
        <f t="shared" si="281"/>
        <v>#VALUE!</v>
      </c>
      <c r="I410" s="1862" t="e">
        <f t="shared" si="281"/>
        <v>#VALUE!</v>
      </c>
      <c r="J410" s="1862" t="e">
        <f t="shared" si="281"/>
        <v>#VALUE!</v>
      </c>
      <c r="K410" s="1862" t="e">
        <f t="shared" si="281"/>
        <v>#VALUE!</v>
      </c>
      <c r="L410" s="1862" t="e">
        <f t="shared" si="281"/>
        <v>#VALUE!</v>
      </c>
      <c r="M410" s="1862" t="e">
        <f t="shared" si="281"/>
        <v>#VALUE!</v>
      </c>
      <c r="N410" s="1862" t="e">
        <f t="shared" si="281"/>
        <v>#VALUE!</v>
      </c>
      <c r="O410" s="1862" t="e">
        <f t="shared" si="281"/>
        <v>#VALUE!</v>
      </c>
      <c r="P410" s="1862" t="e">
        <f t="shared" si="281"/>
        <v>#VALUE!</v>
      </c>
      <c r="Q410" s="1862" t="e">
        <f t="shared" si="281"/>
        <v>#VALUE!</v>
      </c>
      <c r="R410" s="1862" t="e">
        <f t="shared" si="281"/>
        <v>#VALUE!</v>
      </c>
      <c r="S410" s="1862" t="e">
        <f t="shared" si="281"/>
        <v>#VALUE!</v>
      </c>
      <c r="T410" s="1862" t="e">
        <f t="shared" si="281"/>
        <v>#VALUE!</v>
      </c>
      <c r="U410" s="1862" t="e">
        <f t="shared" si="281"/>
        <v>#VALUE!</v>
      </c>
      <c r="V410" s="1862" t="e">
        <f t="shared" si="281"/>
        <v>#VALUE!</v>
      </c>
      <c r="W410" s="1862" t="e">
        <f t="shared" si="281"/>
        <v>#VALUE!</v>
      </c>
      <c r="X410" s="1862" t="e">
        <f t="shared" si="281"/>
        <v>#VALUE!</v>
      </c>
      <c r="Y410" s="1862" t="e">
        <f t="shared" si="281"/>
        <v>#VALUE!</v>
      </c>
      <c r="Z410" s="1862" t="e">
        <f t="shared" si="281"/>
        <v>#VALUE!</v>
      </c>
      <c r="AA410" s="1862" t="e">
        <f t="shared" si="281"/>
        <v>#VALUE!</v>
      </c>
      <c r="AB410" s="1862" t="e">
        <f t="shared" si="281"/>
        <v>#VALUE!</v>
      </c>
      <c r="AC410" s="1862" t="e">
        <f t="shared" si="281"/>
        <v>#VALUE!</v>
      </c>
      <c r="AD410" s="1862" t="e">
        <f t="shared" si="281"/>
        <v>#VALUE!</v>
      </c>
      <c r="AE410" s="1862" t="e">
        <f t="shared" si="281"/>
        <v>#VALUE!</v>
      </c>
      <c r="AF410" s="1862" t="e">
        <f t="shared" si="281"/>
        <v>#VALUE!</v>
      </c>
      <c r="AG410" s="1862" t="e">
        <f t="shared" si="281"/>
        <v>#VALUE!</v>
      </c>
      <c r="AH410" s="1862" t="e">
        <f t="shared" si="281"/>
        <v>#VALUE!</v>
      </c>
      <c r="AI410" s="1862" t="e">
        <f t="shared" si="281"/>
        <v>#VALUE!</v>
      </c>
      <c r="AJ410" s="1862" t="e">
        <f t="shared" si="281"/>
        <v>#VALUE!</v>
      </c>
      <c r="AK410" s="4204"/>
      <c r="AL410" s="4207"/>
      <c r="AM410" s="4210"/>
      <c r="AN410" s="4157"/>
      <c r="AO410" s="4155"/>
      <c r="AQ410" s="4181"/>
      <c r="AR410" s="4181"/>
    </row>
    <row r="411" spans="2:44" s="1866" customFormat="1">
      <c r="B411" s="4200"/>
      <c r="C411" s="4099"/>
      <c r="D411" s="4201"/>
      <c r="E411" s="1889" t="s">
        <v>1184</v>
      </c>
      <c r="F411" s="1865" t="str">
        <f>IFERROR(TEXT(WEEKDAY(+F410),"aaa"),"")</f>
        <v/>
      </c>
      <c r="G411" s="1865" t="str">
        <f t="shared" ref="G411:AJ411" si="282">IFERROR(TEXT(WEEKDAY(+G410),"aaa"),"")</f>
        <v/>
      </c>
      <c r="H411" s="1865" t="str">
        <f t="shared" si="282"/>
        <v/>
      </c>
      <c r="I411" s="1865" t="str">
        <f t="shared" si="282"/>
        <v/>
      </c>
      <c r="J411" s="1865" t="str">
        <f t="shared" si="282"/>
        <v/>
      </c>
      <c r="K411" s="1865" t="str">
        <f t="shared" si="282"/>
        <v/>
      </c>
      <c r="L411" s="1865" t="str">
        <f t="shared" si="282"/>
        <v/>
      </c>
      <c r="M411" s="1865" t="str">
        <f t="shared" si="282"/>
        <v/>
      </c>
      <c r="N411" s="1865" t="str">
        <f t="shared" si="282"/>
        <v/>
      </c>
      <c r="O411" s="1865" t="str">
        <f t="shared" si="282"/>
        <v/>
      </c>
      <c r="P411" s="1865" t="str">
        <f t="shared" si="282"/>
        <v/>
      </c>
      <c r="Q411" s="1865" t="str">
        <f t="shared" si="282"/>
        <v/>
      </c>
      <c r="R411" s="1865" t="str">
        <f t="shared" si="282"/>
        <v/>
      </c>
      <c r="S411" s="1865" t="str">
        <f t="shared" si="282"/>
        <v/>
      </c>
      <c r="T411" s="1865" t="str">
        <f t="shared" si="282"/>
        <v/>
      </c>
      <c r="U411" s="1865" t="str">
        <f t="shared" si="282"/>
        <v/>
      </c>
      <c r="V411" s="1865" t="str">
        <f t="shared" si="282"/>
        <v/>
      </c>
      <c r="W411" s="1865" t="str">
        <f t="shared" si="282"/>
        <v/>
      </c>
      <c r="X411" s="1865" t="str">
        <f t="shared" si="282"/>
        <v/>
      </c>
      <c r="Y411" s="1865" t="str">
        <f t="shared" si="282"/>
        <v/>
      </c>
      <c r="Z411" s="1865" t="str">
        <f t="shared" si="282"/>
        <v/>
      </c>
      <c r="AA411" s="1865" t="str">
        <f t="shared" si="282"/>
        <v/>
      </c>
      <c r="AB411" s="1865" t="str">
        <f t="shared" si="282"/>
        <v/>
      </c>
      <c r="AC411" s="1865" t="str">
        <f t="shared" si="282"/>
        <v/>
      </c>
      <c r="AD411" s="1865" t="str">
        <f t="shared" si="282"/>
        <v/>
      </c>
      <c r="AE411" s="1865" t="str">
        <f t="shared" si="282"/>
        <v/>
      </c>
      <c r="AF411" s="1865" t="str">
        <f t="shared" si="282"/>
        <v/>
      </c>
      <c r="AG411" s="1865" t="str">
        <f t="shared" si="282"/>
        <v/>
      </c>
      <c r="AH411" s="1865" t="str">
        <f t="shared" si="282"/>
        <v/>
      </c>
      <c r="AI411" s="1865" t="str">
        <f t="shared" si="282"/>
        <v/>
      </c>
      <c r="AJ411" s="1865" t="str">
        <f t="shared" si="282"/>
        <v/>
      </c>
      <c r="AK411" s="4204"/>
      <c r="AL411" s="4207"/>
      <c r="AM411" s="4210"/>
      <c r="AN411" s="4157"/>
      <c r="AO411" s="4155"/>
      <c r="AP411" s="1838"/>
      <c r="AQ411" s="4181"/>
      <c r="AR411" s="4181"/>
    </row>
    <row r="412" spans="2:44" s="1866" customFormat="1" ht="21" customHeight="1">
      <c r="B412" s="1994" t="s">
        <v>2502</v>
      </c>
      <c r="C412" s="1995" t="s">
        <v>2471</v>
      </c>
      <c r="D412" s="1939" t="s">
        <v>2472</v>
      </c>
      <c r="E412" s="1940" t="s">
        <v>2458</v>
      </c>
      <c r="F412" s="1941" t="s">
        <v>2503</v>
      </c>
      <c r="G412" s="1942" t="s">
        <v>2503</v>
      </c>
      <c r="H412" s="1942" t="s">
        <v>2503</v>
      </c>
      <c r="I412" s="1942" t="s">
        <v>2503</v>
      </c>
      <c r="J412" s="1942" t="s">
        <v>2503</v>
      </c>
      <c r="K412" s="1942" t="s">
        <v>2503</v>
      </c>
      <c r="L412" s="1942" t="s">
        <v>2503</v>
      </c>
      <c r="M412" s="1942" t="s">
        <v>2503</v>
      </c>
      <c r="N412" s="1942" t="s">
        <v>2503</v>
      </c>
      <c r="O412" s="1942" t="s">
        <v>2503</v>
      </c>
      <c r="P412" s="1942" t="s">
        <v>2503</v>
      </c>
      <c r="Q412" s="1942" t="s">
        <v>2503</v>
      </c>
      <c r="R412" s="1942" t="s">
        <v>2503</v>
      </c>
      <c r="S412" s="1942" t="s">
        <v>2503</v>
      </c>
      <c r="T412" s="1942" t="s">
        <v>2503</v>
      </c>
      <c r="U412" s="1942" t="s">
        <v>2503</v>
      </c>
      <c r="V412" s="1942" t="s">
        <v>2503</v>
      </c>
      <c r="W412" s="1942" t="s">
        <v>2503</v>
      </c>
      <c r="X412" s="1942" t="s">
        <v>2503</v>
      </c>
      <c r="Y412" s="1942" t="s">
        <v>2503</v>
      </c>
      <c r="Z412" s="1942" t="s">
        <v>2503</v>
      </c>
      <c r="AA412" s="1942" t="s">
        <v>2503</v>
      </c>
      <c r="AB412" s="1942" t="s">
        <v>2503</v>
      </c>
      <c r="AC412" s="1942" t="s">
        <v>2503</v>
      </c>
      <c r="AD412" s="1942" t="s">
        <v>2503</v>
      </c>
      <c r="AE412" s="1942" t="s">
        <v>2503</v>
      </c>
      <c r="AF412" s="1942" t="s">
        <v>2503</v>
      </c>
      <c r="AG412" s="1942" t="s">
        <v>2503</v>
      </c>
      <c r="AH412" s="1942" t="s">
        <v>2503</v>
      </c>
      <c r="AI412" s="1942" t="s">
        <v>2503</v>
      </c>
      <c r="AJ412" s="2015" t="s">
        <v>2503</v>
      </c>
      <c r="AK412" s="4205"/>
      <c r="AL412" s="4208"/>
      <c r="AM412" s="4211"/>
      <c r="AN412" s="1944" t="s">
        <v>2484</v>
      </c>
      <c r="AO412" s="1943" t="s">
        <v>2485</v>
      </c>
      <c r="AP412" s="1838"/>
      <c r="AQ412" s="4182"/>
      <c r="AR412" s="4182"/>
    </row>
    <row r="413" spans="2:44" s="1866" customFormat="1" ht="13.5" customHeight="1">
      <c r="B413" s="4185" t="s">
        <v>2486</v>
      </c>
      <c r="C413" s="4188" t="s">
        <v>2487</v>
      </c>
      <c r="D413" s="1945" t="s">
        <v>2488</v>
      </c>
      <c r="E413" s="1946"/>
      <c r="F413" s="2016"/>
      <c r="G413" s="2003"/>
      <c r="H413" s="2003"/>
      <c r="I413" s="2003"/>
      <c r="J413" s="2003"/>
      <c r="K413" s="2003"/>
      <c r="L413" s="2003"/>
      <c r="M413" s="2003"/>
      <c r="N413" s="2003"/>
      <c r="O413" s="2003"/>
      <c r="P413" s="2003"/>
      <c r="Q413" s="2003"/>
      <c r="R413" s="2003"/>
      <c r="S413" s="2003"/>
      <c r="T413" s="2003"/>
      <c r="U413" s="2003"/>
      <c r="V413" s="2003"/>
      <c r="W413" s="2003"/>
      <c r="X413" s="2003"/>
      <c r="Y413" s="2003"/>
      <c r="Z413" s="2003"/>
      <c r="AA413" s="2003"/>
      <c r="AB413" s="2003"/>
      <c r="AC413" s="2003"/>
      <c r="AD413" s="2003"/>
      <c r="AE413" s="2003"/>
      <c r="AF413" s="2003"/>
      <c r="AG413" s="2003"/>
      <c r="AH413" s="2003"/>
      <c r="AI413" s="2003"/>
      <c r="AJ413" s="2017"/>
      <c r="AK413" s="1950">
        <f>IF(D413="","",COUNT($F$410:$AJ$410)-AL413)</f>
        <v>0</v>
      </c>
      <c r="AL413" s="1951">
        <f>IF(D413="","",AQ413+AR413)</f>
        <v>0</v>
      </c>
      <c r="AM413" s="1951">
        <f>IF(D413="","",COUNTIF(F413:AJ413,"休"))</f>
        <v>0</v>
      </c>
      <c r="AN413" s="1952" t="str">
        <f>IF(D413="","",IFERROR(ROUND(AM413/AK413,3),""))</f>
        <v/>
      </c>
      <c r="AO413" s="4191" t="e">
        <f>ROUND(AVERAGE(AN413:AN428),3)</f>
        <v>#DIV/0!</v>
      </c>
      <c r="AP413" s="1838"/>
      <c r="AQ413" s="1953">
        <f>+COUNTIF(F413:AJ413,"－")</f>
        <v>0</v>
      </c>
      <c r="AR413" s="1953">
        <f>+COUNTIF(F413:AJ413,"外")</f>
        <v>0</v>
      </c>
    </row>
    <row r="414" spans="2:44" s="1866" customFormat="1" ht="13.5" customHeight="1">
      <c r="B414" s="4186"/>
      <c r="C414" s="4189"/>
      <c r="D414" s="1954" t="s">
        <v>2489</v>
      </c>
      <c r="E414" s="1946"/>
      <c r="F414" s="1955"/>
      <c r="G414" s="1956"/>
      <c r="H414" s="1956"/>
      <c r="I414" s="1956"/>
      <c r="J414" s="1956"/>
      <c r="K414" s="1956"/>
      <c r="L414" s="1956"/>
      <c r="M414" s="1956"/>
      <c r="N414" s="1956"/>
      <c r="O414" s="1956"/>
      <c r="P414" s="1956"/>
      <c r="Q414" s="1956"/>
      <c r="R414" s="1956"/>
      <c r="S414" s="1956"/>
      <c r="T414" s="1956"/>
      <c r="U414" s="1956"/>
      <c r="V414" s="1956"/>
      <c r="W414" s="1956"/>
      <c r="X414" s="1956"/>
      <c r="Y414" s="1956"/>
      <c r="Z414" s="1956"/>
      <c r="AA414" s="1956"/>
      <c r="AB414" s="1956"/>
      <c r="AC414" s="1956"/>
      <c r="AD414" s="1956"/>
      <c r="AE414" s="1956"/>
      <c r="AF414" s="1956"/>
      <c r="AG414" s="1956"/>
      <c r="AH414" s="1956"/>
      <c r="AI414" s="1956"/>
      <c r="AJ414" s="2000"/>
      <c r="AK414" s="1950">
        <f t="shared" ref="AK414:AK418" si="283">IF(D414="","",COUNT($F$410:$AJ$410)-AL414)</f>
        <v>0</v>
      </c>
      <c r="AL414" s="1951">
        <f t="shared" ref="AL414:AL418" si="284">IF(D414="","",AQ414+AR414)</f>
        <v>0</v>
      </c>
      <c r="AM414" s="1951">
        <f t="shared" ref="AM414:AM418" si="285">IF(D414="","",COUNTIF(F414:AJ414,"休"))</f>
        <v>0</v>
      </c>
      <c r="AN414" s="1952" t="str">
        <f t="shared" ref="AN414:AN418" si="286">IF(D414="","",IFERROR(ROUND(AM414/AK414,3),""))</f>
        <v/>
      </c>
      <c r="AO414" s="4192"/>
      <c r="AP414" s="1838"/>
      <c r="AQ414" s="1953">
        <f>+COUNTIF(F414:AJ414,"－")</f>
        <v>0</v>
      </c>
      <c r="AR414" s="1953">
        <f>+COUNTIF(F414:AJ414,"外")</f>
        <v>0</v>
      </c>
    </row>
    <row r="415" spans="2:44" s="1866" customFormat="1">
      <c r="B415" s="4186"/>
      <c r="C415" s="4189"/>
      <c r="D415" s="1960" t="s">
        <v>2490</v>
      </c>
      <c r="E415" s="1946"/>
      <c r="F415" s="1955"/>
      <c r="G415" s="1956"/>
      <c r="H415" s="1956"/>
      <c r="I415" s="1956"/>
      <c r="J415" s="1956"/>
      <c r="K415" s="1956"/>
      <c r="L415" s="1956"/>
      <c r="M415" s="1956"/>
      <c r="N415" s="1956"/>
      <c r="O415" s="1956"/>
      <c r="P415" s="1956"/>
      <c r="Q415" s="1956"/>
      <c r="R415" s="1956"/>
      <c r="S415" s="1956"/>
      <c r="T415" s="1956"/>
      <c r="U415" s="1956"/>
      <c r="V415" s="1956"/>
      <c r="W415" s="1956"/>
      <c r="X415" s="1956"/>
      <c r="Y415" s="1956"/>
      <c r="Z415" s="1956"/>
      <c r="AA415" s="1956"/>
      <c r="AB415" s="1956"/>
      <c r="AC415" s="1956"/>
      <c r="AD415" s="1956"/>
      <c r="AE415" s="1956"/>
      <c r="AF415" s="1956"/>
      <c r="AG415" s="1956"/>
      <c r="AH415" s="1956"/>
      <c r="AI415" s="1956"/>
      <c r="AJ415" s="2000"/>
      <c r="AK415" s="1950">
        <f t="shared" si="283"/>
        <v>0</v>
      </c>
      <c r="AL415" s="1951">
        <f t="shared" si="284"/>
        <v>0</v>
      </c>
      <c r="AM415" s="1951">
        <f t="shared" si="285"/>
        <v>0</v>
      </c>
      <c r="AN415" s="1952" t="str">
        <f t="shared" si="286"/>
        <v/>
      </c>
      <c r="AO415" s="4192"/>
      <c r="AP415" s="1838"/>
      <c r="AQ415" s="1953">
        <f>+COUNTIF(F415:AJ415,"－")</f>
        <v>0</v>
      </c>
      <c r="AR415" s="1953">
        <f t="shared" ref="AR415:AR418" si="287">+COUNTIF(F415:AJ415,"外")</f>
        <v>0</v>
      </c>
    </row>
    <row r="416" spans="2:44" s="1866" customFormat="1">
      <c r="B416" s="4186"/>
      <c r="C416" s="4189"/>
      <c r="D416" s="1960" t="s">
        <v>2491</v>
      </c>
      <c r="E416" s="1961"/>
      <c r="F416" s="1955"/>
      <c r="G416" s="1956"/>
      <c r="H416" s="1956"/>
      <c r="I416" s="1956"/>
      <c r="J416" s="1956"/>
      <c r="K416" s="1956"/>
      <c r="L416" s="1956"/>
      <c r="M416" s="1956"/>
      <c r="N416" s="1956"/>
      <c r="O416" s="1956"/>
      <c r="P416" s="1956"/>
      <c r="Q416" s="1956"/>
      <c r="R416" s="1956"/>
      <c r="S416" s="1956"/>
      <c r="T416" s="1956"/>
      <c r="U416" s="1956"/>
      <c r="V416" s="1956"/>
      <c r="W416" s="1956"/>
      <c r="X416" s="1956"/>
      <c r="Y416" s="1956"/>
      <c r="Z416" s="1956"/>
      <c r="AA416" s="1956"/>
      <c r="AB416" s="1956"/>
      <c r="AC416" s="1956"/>
      <c r="AD416" s="1956"/>
      <c r="AE416" s="1956"/>
      <c r="AF416" s="1956"/>
      <c r="AG416" s="1956"/>
      <c r="AH416" s="1956"/>
      <c r="AI416" s="1956"/>
      <c r="AJ416" s="2000"/>
      <c r="AK416" s="1950">
        <f t="shared" si="283"/>
        <v>0</v>
      </c>
      <c r="AL416" s="1951">
        <f t="shared" si="284"/>
        <v>0</v>
      </c>
      <c r="AM416" s="1951">
        <f t="shared" si="285"/>
        <v>0</v>
      </c>
      <c r="AN416" s="1952" t="str">
        <f t="shared" si="286"/>
        <v/>
      </c>
      <c r="AO416" s="4192"/>
      <c r="AP416" s="1838"/>
      <c r="AQ416" s="1953">
        <f>+COUNTIF(F416:AJ416,"－")</f>
        <v>0</v>
      </c>
      <c r="AR416" s="1953">
        <f t="shared" si="287"/>
        <v>0</v>
      </c>
    </row>
    <row r="417" spans="2:44" s="1866" customFormat="1">
      <c r="B417" s="4186"/>
      <c r="C417" s="4189"/>
      <c r="D417" s="1960" t="s">
        <v>2492</v>
      </c>
      <c r="E417" s="1946"/>
      <c r="F417" s="1955"/>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c r="AB417" s="1956"/>
      <c r="AC417" s="1956"/>
      <c r="AD417" s="1956"/>
      <c r="AE417" s="1956"/>
      <c r="AF417" s="1956"/>
      <c r="AG417" s="1956"/>
      <c r="AH417" s="1956"/>
      <c r="AI417" s="1956"/>
      <c r="AJ417" s="2000"/>
      <c r="AK417" s="1950">
        <f t="shared" si="283"/>
        <v>0</v>
      </c>
      <c r="AL417" s="1951">
        <f t="shared" si="284"/>
        <v>0</v>
      </c>
      <c r="AM417" s="1951">
        <f t="shared" si="285"/>
        <v>0</v>
      </c>
      <c r="AN417" s="1952" t="str">
        <f t="shared" si="286"/>
        <v/>
      </c>
      <c r="AO417" s="4192"/>
      <c r="AP417" s="1838"/>
      <c r="AQ417" s="1953">
        <f t="shared" ref="AQ417:AQ418" si="288">+COUNTIF(F417:AJ417,"－")</f>
        <v>0</v>
      </c>
      <c r="AR417" s="1953">
        <f t="shared" si="287"/>
        <v>0</v>
      </c>
    </row>
    <row r="418" spans="2:44" s="1866" customFormat="1">
      <c r="B418" s="4187"/>
      <c r="C418" s="4190"/>
      <c r="D418" s="1962">
        <f>E$29</f>
        <v>0</v>
      </c>
      <c r="E418" s="1963"/>
      <c r="F418" s="201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F418" s="2008"/>
      <c r="AG418" s="2008"/>
      <c r="AH418" s="2008"/>
      <c r="AI418" s="2008"/>
      <c r="AJ418" s="2019"/>
      <c r="AK418" s="1950">
        <f t="shared" si="283"/>
        <v>0</v>
      </c>
      <c r="AL418" s="1951">
        <f t="shared" si="284"/>
        <v>0</v>
      </c>
      <c r="AM418" s="1968">
        <f t="shared" si="285"/>
        <v>0</v>
      </c>
      <c r="AN418" s="1952" t="str">
        <f t="shared" si="286"/>
        <v/>
      </c>
      <c r="AO418" s="4192"/>
      <c r="AP418" s="1838"/>
      <c r="AQ418" s="1953">
        <f t="shared" si="288"/>
        <v>0</v>
      </c>
      <c r="AR418" s="1953">
        <f t="shared" si="287"/>
        <v>0</v>
      </c>
    </row>
    <row r="419" spans="2:44" s="1866" customFormat="1" ht="14.4">
      <c r="B419" s="4185" t="s">
        <v>2493</v>
      </c>
      <c r="C419" s="4188" t="s">
        <v>2494</v>
      </c>
      <c r="D419" s="1939" t="s">
        <v>2472</v>
      </c>
      <c r="E419" s="1969" t="s">
        <v>2458</v>
      </c>
      <c r="F419" s="1941" t="s">
        <v>2504</v>
      </c>
      <c r="G419" s="1942" t="s">
        <v>2504</v>
      </c>
      <c r="H419" s="1942" t="s">
        <v>2504</v>
      </c>
      <c r="I419" s="1942" t="s">
        <v>2504</v>
      </c>
      <c r="J419" s="1942" t="s">
        <v>2504</v>
      </c>
      <c r="K419" s="1942" t="s">
        <v>2504</v>
      </c>
      <c r="L419" s="1942" t="s">
        <v>2504</v>
      </c>
      <c r="M419" s="1942" t="s">
        <v>2504</v>
      </c>
      <c r="N419" s="1942" t="s">
        <v>2504</v>
      </c>
      <c r="O419" s="1942" t="s">
        <v>2504</v>
      </c>
      <c r="P419" s="1942" t="s">
        <v>2504</v>
      </c>
      <c r="Q419" s="1942" t="s">
        <v>2504</v>
      </c>
      <c r="R419" s="1942" t="s">
        <v>2504</v>
      </c>
      <c r="S419" s="1942" t="s">
        <v>2504</v>
      </c>
      <c r="T419" s="1942" t="s">
        <v>2504</v>
      </c>
      <c r="U419" s="1942" t="s">
        <v>2504</v>
      </c>
      <c r="V419" s="1942" t="s">
        <v>2504</v>
      </c>
      <c r="W419" s="1942" t="s">
        <v>2504</v>
      </c>
      <c r="X419" s="1942" t="s">
        <v>2504</v>
      </c>
      <c r="Y419" s="1942" t="s">
        <v>2504</v>
      </c>
      <c r="Z419" s="1942" t="s">
        <v>2504</v>
      </c>
      <c r="AA419" s="1942" t="s">
        <v>2504</v>
      </c>
      <c r="AB419" s="1942" t="s">
        <v>2504</v>
      </c>
      <c r="AC419" s="1942" t="s">
        <v>2504</v>
      </c>
      <c r="AD419" s="1942" t="s">
        <v>2504</v>
      </c>
      <c r="AE419" s="1942" t="s">
        <v>2504</v>
      </c>
      <c r="AF419" s="1942" t="s">
        <v>2504</v>
      </c>
      <c r="AG419" s="1942" t="s">
        <v>2504</v>
      </c>
      <c r="AH419" s="1942" t="s">
        <v>2504</v>
      </c>
      <c r="AI419" s="1942" t="s">
        <v>2504</v>
      </c>
      <c r="AJ419" s="2015" t="s">
        <v>2504</v>
      </c>
      <c r="AK419" s="1971"/>
      <c r="AL419" s="1953"/>
      <c r="AM419" s="1972"/>
      <c r="AN419" s="1973"/>
      <c r="AO419" s="4192"/>
      <c r="AP419" s="1838"/>
      <c r="AQ419" s="1893"/>
      <c r="AR419" s="1893"/>
    </row>
    <row r="420" spans="2:44" s="1866" customFormat="1">
      <c r="B420" s="4186"/>
      <c r="C420" s="4189"/>
      <c r="D420" s="1974" t="s">
        <v>2488</v>
      </c>
      <c r="E420" s="1946"/>
      <c r="F420" s="2007"/>
      <c r="G420" s="1966"/>
      <c r="H420" s="1966"/>
      <c r="I420" s="1966"/>
      <c r="J420" s="1966"/>
      <c r="K420" s="1966"/>
      <c r="L420" s="1966"/>
      <c r="M420" s="1966"/>
      <c r="N420" s="1966"/>
      <c r="O420" s="1966"/>
      <c r="P420" s="1966"/>
      <c r="Q420" s="1966"/>
      <c r="R420" s="1966"/>
      <c r="S420" s="1966"/>
      <c r="T420" s="1966"/>
      <c r="U420" s="1966"/>
      <c r="V420" s="1966"/>
      <c r="W420" s="1966"/>
      <c r="X420" s="1966"/>
      <c r="Y420" s="1966"/>
      <c r="Z420" s="1966"/>
      <c r="AA420" s="1966"/>
      <c r="AB420" s="1966"/>
      <c r="AC420" s="1966"/>
      <c r="AD420" s="1966"/>
      <c r="AE420" s="1966"/>
      <c r="AF420" s="1966"/>
      <c r="AG420" s="1966"/>
      <c r="AH420" s="1966"/>
      <c r="AI420" s="1966"/>
      <c r="AJ420" s="2020"/>
      <c r="AK420" s="1950">
        <f>IF(D420="","",COUNT($F$410:$AJ$410)-AL420)</f>
        <v>0</v>
      </c>
      <c r="AL420" s="1951">
        <f>IF(D420="","",AQ420+AR420)</f>
        <v>0</v>
      </c>
      <c r="AM420" s="1951">
        <f>IF(D420="","",COUNTIF(F420:AJ420,"休"))</f>
        <v>0</v>
      </c>
      <c r="AN420" s="1952" t="str">
        <f>IF(D420="","",IFERROR(ROUND(AM420/AK420,3),""))</f>
        <v/>
      </c>
      <c r="AO420" s="4192"/>
      <c r="AP420" s="1838"/>
      <c r="AQ420" s="1953">
        <f>+COUNTIF(F420:AJ420,"－")</f>
        <v>0</v>
      </c>
      <c r="AR420" s="1953">
        <f>+COUNTIF(F420:AJ420,"外")</f>
        <v>0</v>
      </c>
    </row>
    <row r="421" spans="2:44" s="1866" customFormat="1">
      <c r="B421" s="4186"/>
      <c r="C421" s="4189"/>
      <c r="D421" s="1954" t="s">
        <v>2489</v>
      </c>
      <c r="E421" s="1975"/>
      <c r="F421" s="1955"/>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c r="AB421" s="1956"/>
      <c r="AC421" s="1956"/>
      <c r="AD421" s="1956"/>
      <c r="AE421" s="1956"/>
      <c r="AF421" s="1956"/>
      <c r="AG421" s="1956"/>
      <c r="AH421" s="1956"/>
      <c r="AI421" s="1956"/>
      <c r="AJ421" s="2000"/>
      <c r="AK421" s="1950">
        <f t="shared" ref="AK421:AK423" si="289">IF(D421="","",COUNT($F$410:$AJ$410)-AL421)</f>
        <v>0</v>
      </c>
      <c r="AL421" s="1951">
        <f t="shared" ref="AL421:AL423" si="290">IF(D421="","",AQ421+AR421)</f>
        <v>0</v>
      </c>
      <c r="AM421" s="1951">
        <f t="shared" ref="AM421:AM423" si="291">IF(D421="","",COUNTIF(F421:AJ421,"休"))</f>
        <v>0</v>
      </c>
      <c r="AN421" s="1952" t="str">
        <f t="shared" ref="AN421:AN423" si="292">IF(D421="","",IFERROR(ROUND(AM421/AK421,3),""))</f>
        <v/>
      </c>
      <c r="AO421" s="4192"/>
      <c r="AP421" s="1838"/>
      <c r="AQ421" s="1953">
        <f>+COUNTIF(F421:AJ421,"－")</f>
        <v>0</v>
      </c>
      <c r="AR421" s="1953">
        <f>+COUNTIF(F421:AJ421,"外")</f>
        <v>0</v>
      </c>
    </row>
    <row r="422" spans="2:44" s="1866" customFormat="1">
      <c r="B422" s="4186"/>
      <c r="C422" s="4189"/>
      <c r="D422" s="1838"/>
      <c r="E422" s="1975"/>
      <c r="F422" s="1955"/>
      <c r="G422" s="1956"/>
      <c r="H422" s="1956"/>
      <c r="I422" s="1956"/>
      <c r="J422" s="1956"/>
      <c r="K422" s="1956"/>
      <c r="L422" s="1956"/>
      <c r="M422" s="1956"/>
      <c r="N422" s="1956"/>
      <c r="O422" s="1956"/>
      <c r="P422" s="1956"/>
      <c r="Q422" s="1956"/>
      <c r="R422" s="1956"/>
      <c r="S422" s="1956"/>
      <c r="T422" s="1956"/>
      <c r="U422" s="1956"/>
      <c r="V422" s="1956"/>
      <c r="W422" s="1956"/>
      <c r="X422" s="1956"/>
      <c r="Y422" s="1956"/>
      <c r="Z422" s="1956"/>
      <c r="AA422" s="1956"/>
      <c r="AB422" s="1956"/>
      <c r="AC422" s="1956"/>
      <c r="AD422" s="1956"/>
      <c r="AE422" s="1956"/>
      <c r="AF422" s="1956"/>
      <c r="AG422" s="1956"/>
      <c r="AH422" s="1956"/>
      <c r="AI422" s="1956"/>
      <c r="AJ422" s="2000"/>
      <c r="AK422" s="1950" t="str">
        <f t="shared" si="289"/>
        <v/>
      </c>
      <c r="AL422" s="1951" t="str">
        <f t="shared" si="290"/>
        <v/>
      </c>
      <c r="AM422" s="1951" t="str">
        <f t="shared" si="291"/>
        <v/>
      </c>
      <c r="AN422" s="1952" t="str">
        <f t="shared" si="292"/>
        <v/>
      </c>
      <c r="AO422" s="4192"/>
      <c r="AP422" s="1838"/>
      <c r="AQ422" s="1953">
        <f>+COUNTIF(F422:AJ422,"－")</f>
        <v>0</v>
      </c>
      <c r="AR422" s="1953">
        <f>+COUNTIF(F422:AJ422,"外")</f>
        <v>0</v>
      </c>
    </row>
    <row r="423" spans="2:44" s="1866" customFormat="1">
      <c r="B423" s="4186"/>
      <c r="C423" s="4190"/>
      <c r="D423" s="1976"/>
      <c r="E423" s="1977"/>
      <c r="F423" s="201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2008"/>
      <c r="AG423" s="2008"/>
      <c r="AH423" s="2008"/>
      <c r="AI423" s="2008"/>
      <c r="AJ423" s="2019"/>
      <c r="AK423" s="1950" t="str">
        <f t="shared" si="289"/>
        <v/>
      </c>
      <c r="AL423" s="1951" t="str">
        <f t="shared" si="290"/>
        <v/>
      </c>
      <c r="AM423" s="1951" t="str">
        <f t="shared" si="291"/>
        <v/>
      </c>
      <c r="AN423" s="1952" t="str">
        <f t="shared" si="292"/>
        <v/>
      </c>
      <c r="AO423" s="4192"/>
      <c r="AP423" s="1838"/>
      <c r="AQ423" s="1953">
        <f>+COUNTIF(F423:AJ423,"－")</f>
        <v>0</v>
      </c>
      <c r="AR423" s="1953">
        <f>+COUNTIF(F423:AJ423,"外")</f>
        <v>0</v>
      </c>
    </row>
    <row r="424" spans="2:44" s="1866" customFormat="1" ht="14.4">
      <c r="B424" s="4186"/>
      <c r="C424" s="4188" t="s">
        <v>2495</v>
      </c>
      <c r="D424" s="1939" t="s">
        <v>2472</v>
      </c>
      <c r="E424" s="1979" t="s">
        <v>2458</v>
      </c>
      <c r="F424" s="1941" t="s">
        <v>2503</v>
      </c>
      <c r="G424" s="1942" t="s">
        <v>2503</v>
      </c>
      <c r="H424" s="1942" t="s">
        <v>2503</v>
      </c>
      <c r="I424" s="1942" t="s">
        <v>2503</v>
      </c>
      <c r="J424" s="1942" t="s">
        <v>2503</v>
      </c>
      <c r="K424" s="1942" t="s">
        <v>2503</v>
      </c>
      <c r="L424" s="1942" t="s">
        <v>2503</v>
      </c>
      <c r="M424" s="1942" t="s">
        <v>2503</v>
      </c>
      <c r="N424" s="1942" t="s">
        <v>2503</v>
      </c>
      <c r="O424" s="1942" t="s">
        <v>2503</v>
      </c>
      <c r="P424" s="1942" t="s">
        <v>2503</v>
      </c>
      <c r="Q424" s="1942" t="s">
        <v>2503</v>
      </c>
      <c r="R424" s="1942" t="s">
        <v>2503</v>
      </c>
      <c r="S424" s="1942" t="s">
        <v>2503</v>
      </c>
      <c r="T424" s="1942" t="s">
        <v>2503</v>
      </c>
      <c r="U424" s="1942" t="s">
        <v>2503</v>
      </c>
      <c r="V424" s="1942" t="s">
        <v>2503</v>
      </c>
      <c r="W424" s="1942" t="s">
        <v>2503</v>
      </c>
      <c r="X424" s="1942" t="s">
        <v>2503</v>
      </c>
      <c r="Y424" s="1942" t="s">
        <v>2503</v>
      </c>
      <c r="Z424" s="1942" t="s">
        <v>2503</v>
      </c>
      <c r="AA424" s="1942" t="s">
        <v>2503</v>
      </c>
      <c r="AB424" s="1942" t="s">
        <v>2503</v>
      </c>
      <c r="AC424" s="1942" t="s">
        <v>2503</v>
      </c>
      <c r="AD424" s="1942" t="s">
        <v>2503</v>
      </c>
      <c r="AE424" s="1942" t="s">
        <v>2503</v>
      </c>
      <c r="AF424" s="1942" t="s">
        <v>2503</v>
      </c>
      <c r="AG424" s="1942" t="s">
        <v>2503</v>
      </c>
      <c r="AH424" s="1942" t="s">
        <v>2503</v>
      </c>
      <c r="AI424" s="1942" t="s">
        <v>2503</v>
      </c>
      <c r="AJ424" s="2015" t="s">
        <v>2503</v>
      </c>
      <c r="AK424" s="1971"/>
      <c r="AL424" s="1953"/>
      <c r="AM424" s="1980"/>
      <c r="AN424" s="1973"/>
      <c r="AO424" s="4192"/>
      <c r="AP424" s="1838"/>
      <c r="AQ424" s="1893"/>
      <c r="AR424" s="1893"/>
    </row>
    <row r="425" spans="2:44" s="1866" customFormat="1">
      <c r="B425" s="4186"/>
      <c r="C425" s="4189"/>
      <c r="D425" s="1981" t="s">
        <v>2489</v>
      </c>
      <c r="E425" s="1946"/>
      <c r="F425" s="2007"/>
      <c r="G425" s="1966"/>
      <c r="H425" s="1966"/>
      <c r="I425" s="1966"/>
      <c r="J425" s="1966"/>
      <c r="K425" s="1966"/>
      <c r="L425" s="1966"/>
      <c r="M425" s="1966"/>
      <c r="N425" s="1966"/>
      <c r="O425" s="1966"/>
      <c r="P425" s="1966"/>
      <c r="Q425" s="1966"/>
      <c r="R425" s="1966"/>
      <c r="S425" s="1966"/>
      <c r="T425" s="1966"/>
      <c r="U425" s="1966"/>
      <c r="V425" s="1966"/>
      <c r="W425" s="1966"/>
      <c r="X425" s="1966"/>
      <c r="Y425" s="1966"/>
      <c r="Z425" s="1966"/>
      <c r="AA425" s="1966"/>
      <c r="AB425" s="1966"/>
      <c r="AC425" s="1966"/>
      <c r="AD425" s="1966"/>
      <c r="AE425" s="1966"/>
      <c r="AF425" s="1966"/>
      <c r="AG425" s="1966"/>
      <c r="AH425" s="1966"/>
      <c r="AI425" s="1966"/>
      <c r="AJ425" s="2020"/>
      <c r="AK425" s="1950">
        <f>IF(D425="","",COUNT($F$410:$AJ$410)-AL425)</f>
        <v>0</v>
      </c>
      <c r="AL425" s="1951">
        <f>IF(D425="","",AQ425+AR425)</f>
        <v>0</v>
      </c>
      <c r="AM425" s="1951">
        <f>IF(D425="","",COUNTIF(F425:AJ425,"休"))</f>
        <v>0</v>
      </c>
      <c r="AN425" s="1952" t="str">
        <f>IF(D425="","",IFERROR(ROUND(AM425/AK425,3),""))</f>
        <v/>
      </c>
      <c r="AO425" s="4192"/>
      <c r="AP425" s="1838"/>
      <c r="AQ425" s="1953">
        <f>+COUNTIF(F425:AJ425,"－")</f>
        <v>0</v>
      </c>
      <c r="AR425" s="1953">
        <f>+COUNTIF(F425:AJ425,"外")</f>
        <v>0</v>
      </c>
    </row>
    <row r="426" spans="2:44" s="1866" customFormat="1">
      <c r="B426" s="4186"/>
      <c r="C426" s="4189"/>
      <c r="D426" s="1838"/>
      <c r="E426" s="1975"/>
      <c r="F426" s="1955"/>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1956"/>
      <c r="AG426" s="1956"/>
      <c r="AH426" s="1956"/>
      <c r="AI426" s="1956"/>
      <c r="AJ426" s="2000"/>
      <c r="AK426" s="1950" t="str">
        <f t="shared" ref="AK426:AK428" si="293">IF(D426="","",COUNT($F$410:$AJ$410)-AL426)</f>
        <v/>
      </c>
      <c r="AL426" s="1951" t="str">
        <f t="shared" ref="AL426:AL428" si="294">IF(D426="","",AQ426+AR426)</f>
        <v/>
      </c>
      <c r="AM426" s="1951" t="str">
        <f t="shared" ref="AM426:AM428" si="295">IF(D426="","",COUNTIF(F426:AJ426,"休"))</f>
        <v/>
      </c>
      <c r="AN426" s="1952" t="str">
        <f t="shared" ref="AN426:AN428" si="296">IF(D426="","",IFERROR(ROUND(AM426/AK426,3),""))</f>
        <v/>
      </c>
      <c r="AO426" s="4192"/>
      <c r="AP426" s="1838"/>
      <c r="AQ426" s="1953">
        <f>+COUNTIF(F426:AJ426,"－")</f>
        <v>0</v>
      </c>
      <c r="AR426" s="1953">
        <f>+COUNTIF(F426:AJ426,"外")</f>
        <v>0</v>
      </c>
    </row>
    <row r="427" spans="2:44" s="1866" customFormat="1">
      <c r="B427" s="4186"/>
      <c r="C427" s="4189"/>
      <c r="D427" s="1983"/>
      <c r="E427" s="1975"/>
      <c r="F427" s="1955"/>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c r="AB427" s="1956"/>
      <c r="AC427" s="1956"/>
      <c r="AD427" s="1956"/>
      <c r="AE427" s="1956"/>
      <c r="AF427" s="1956"/>
      <c r="AG427" s="1956"/>
      <c r="AH427" s="1956"/>
      <c r="AI427" s="1956"/>
      <c r="AJ427" s="2000"/>
      <c r="AK427" s="1950" t="str">
        <f t="shared" si="293"/>
        <v/>
      </c>
      <c r="AL427" s="1951" t="str">
        <f t="shared" si="294"/>
        <v/>
      </c>
      <c r="AM427" s="1951" t="str">
        <f t="shared" si="295"/>
        <v/>
      </c>
      <c r="AN427" s="1952" t="str">
        <f t="shared" si="296"/>
        <v/>
      </c>
      <c r="AO427" s="4192"/>
      <c r="AP427" s="1838"/>
      <c r="AQ427" s="1953">
        <f>+COUNTIF(F427:AJ427,"－")</f>
        <v>0</v>
      </c>
      <c r="AR427" s="1953">
        <f>+COUNTIF(F427:AJ427,"外")</f>
        <v>0</v>
      </c>
    </row>
    <row r="428" spans="2:44" s="1866" customFormat="1" ht="13.8" thickBot="1">
      <c r="B428" s="4187"/>
      <c r="C428" s="4190"/>
      <c r="D428" s="1976"/>
      <c r="E428" s="1977"/>
      <c r="F428" s="201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2008"/>
      <c r="AG428" s="2008"/>
      <c r="AH428" s="2008"/>
      <c r="AI428" s="2008"/>
      <c r="AJ428" s="2019"/>
      <c r="AK428" s="1986" t="str">
        <f t="shared" si="293"/>
        <v/>
      </c>
      <c r="AL428" s="1968" t="str">
        <f t="shared" si="294"/>
        <v/>
      </c>
      <c r="AM428" s="1968" t="str">
        <f t="shared" si="295"/>
        <v/>
      </c>
      <c r="AN428" s="1952" t="str">
        <f t="shared" si="296"/>
        <v/>
      </c>
      <c r="AO428" s="4193"/>
      <c r="AP428" s="1838"/>
      <c r="AQ428" s="1953">
        <f>+COUNTIF(F428:AJ428,"－")</f>
        <v>0</v>
      </c>
      <c r="AR428" s="1953">
        <f>+COUNTIF(F428:AJ428,"外")</f>
        <v>0</v>
      </c>
    </row>
    <row r="429" spans="2:44" s="1866" customFormat="1" ht="13.8" thickBot="1">
      <c r="B429" s="1988"/>
      <c r="C429" s="1989"/>
      <c r="D429" s="1983"/>
      <c r="E429" s="1854"/>
      <c r="F429" s="1949"/>
      <c r="G429" s="1949"/>
      <c r="H429" s="1949"/>
      <c r="I429" s="1949"/>
      <c r="J429" s="1949"/>
      <c r="K429" s="1949"/>
      <c r="L429" s="1949"/>
      <c r="M429" s="1949"/>
      <c r="N429" s="1949"/>
      <c r="O429" s="1949"/>
      <c r="P429" s="1949"/>
      <c r="Q429" s="1949"/>
      <c r="R429" s="1949"/>
      <c r="S429" s="1949"/>
      <c r="T429" s="1949"/>
      <c r="U429" s="1949"/>
      <c r="V429" s="1949"/>
      <c r="W429" s="1949"/>
      <c r="X429" s="1949"/>
      <c r="Y429" s="1949"/>
      <c r="Z429" s="1949"/>
      <c r="AA429" s="1949"/>
      <c r="AB429" s="1949"/>
      <c r="AC429" s="1949"/>
      <c r="AD429" s="1949"/>
      <c r="AE429" s="1949"/>
      <c r="AF429" s="1949"/>
      <c r="AG429" s="1949"/>
      <c r="AH429" s="1949"/>
      <c r="AI429" s="1949"/>
      <c r="AJ429" s="1949"/>
      <c r="AK429" s="1990"/>
      <c r="AL429" s="1991"/>
      <c r="AM429" s="1991"/>
      <c r="AN429" s="1992" t="s">
        <v>2459</v>
      </c>
      <c r="AO429" s="1993" t="e">
        <f>IF(AO413&gt;=0.285,"OK","NG")</f>
        <v>#DIV/0!</v>
      </c>
      <c r="AP429" s="1838"/>
      <c r="AQ429" s="1991"/>
      <c r="AR429" s="1991"/>
    </row>
    <row r="430" spans="2:44" s="1866" customFormat="1">
      <c r="E430" s="1890"/>
      <c r="F430" s="1890"/>
      <c r="G430" s="1890"/>
      <c r="H430" s="1890"/>
      <c r="I430" s="1890"/>
      <c r="J430" s="1890"/>
      <c r="K430" s="1890"/>
      <c r="L430" s="1890"/>
      <c r="M430" s="1890"/>
      <c r="N430" s="1890"/>
      <c r="O430" s="1890"/>
      <c r="P430" s="1890"/>
      <c r="Q430" s="1890"/>
      <c r="R430" s="1890"/>
      <c r="S430" s="1890"/>
      <c r="T430" s="1890"/>
      <c r="U430" s="1890"/>
      <c r="V430" s="1890"/>
      <c r="W430" s="1890"/>
      <c r="X430" s="1890"/>
      <c r="Y430" s="1890"/>
      <c r="Z430" s="1890"/>
      <c r="AA430" s="1890"/>
      <c r="AB430" s="1890"/>
      <c r="AC430" s="1890"/>
      <c r="AD430" s="1890"/>
      <c r="AE430" s="1890"/>
      <c r="AF430" s="1890"/>
      <c r="AG430" s="1890"/>
      <c r="AH430" s="1890"/>
      <c r="AI430" s="1890"/>
      <c r="AJ430" s="1890"/>
      <c r="AL430" s="1890"/>
      <c r="AN430" s="2012"/>
    </row>
    <row r="431" spans="2:44" hidden="1">
      <c r="F431" s="1836" t="e">
        <f>YEAR(F434)</f>
        <v>#VALUE!</v>
      </c>
      <c r="G431" s="1836" t="e">
        <f>MONTH(F434)</f>
        <v>#VALUE!</v>
      </c>
    </row>
    <row r="432" spans="2:44">
      <c r="B432" s="4194"/>
      <c r="C432" s="4195"/>
      <c r="D432" s="4196"/>
      <c r="E432" s="1840" t="s">
        <v>2454</v>
      </c>
      <c r="F432" s="4126" t="e">
        <f>F434</f>
        <v>#VALUE!</v>
      </c>
      <c r="G432" s="4088"/>
      <c r="H432" s="4088"/>
      <c r="I432" s="4088"/>
      <c r="J432" s="4088"/>
      <c r="K432" s="4088"/>
      <c r="L432" s="4088"/>
      <c r="M432" s="4088"/>
      <c r="N432" s="4088"/>
      <c r="O432" s="4088"/>
      <c r="P432" s="4088"/>
      <c r="Q432" s="4088"/>
      <c r="R432" s="4088"/>
      <c r="S432" s="4088"/>
      <c r="T432" s="4088"/>
      <c r="U432" s="4088"/>
      <c r="V432" s="4088"/>
      <c r="W432" s="4088"/>
      <c r="X432" s="4088"/>
      <c r="Y432" s="4088"/>
      <c r="Z432" s="4088"/>
      <c r="AA432" s="4088"/>
      <c r="AB432" s="4088"/>
      <c r="AC432" s="4088"/>
      <c r="AD432" s="4088"/>
      <c r="AE432" s="4088"/>
      <c r="AF432" s="4088"/>
      <c r="AG432" s="4088"/>
      <c r="AH432" s="4088"/>
      <c r="AI432" s="4088"/>
      <c r="AJ432" s="4088"/>
      <c r="AK432" s="4203" t="s">
        <v>2496</v>
      </c>
      <c r="AL432" s="4206" t="s">
        <v>2497</v>
      </c>
      <c r="AM432" s="4209" t="s">
        <v>2474</v>
      </c>
      <c r="AN432" s="4157" t="s">
        <v>2498</v>
      </c>
      <c r="AO432" s="4155" t="s">
        <v>2499</v>
      </c>
      <c r="AQ432" s="4181" t="s">
        <v>2500</v>
      </c>
      <c r="AR432" s="4181" t="s">
        <v>2501</v>
      </c>
    </row>
    <row r="433" spans="2:44" hidden="1">
      <c r="B433" s="4197"/>
      <c r="C433" s="4198"/>
      <c r="D433" s="4199"/>
      <c r="E433" s="1884"/>
      <c r="F433" s="1862" t="e">
        <f>DATE($F431,$G431,1)</f>
        <v>#VALUE!</v>
      </c>
      <c r="G433" s="1862" t="e">
        <f t="shared" ref="G433:AJ433" si="297">F433+1</f>
        <v>#VALUE!</v>
      </c>
      <c r="H433" s="1862" t="e">
        <f t="shared" si="297"/>
        <v>#VALUE!</v>
      </c>
      <c r="I433" s="1862" t="e">
        <f t="shared" si="297"/>
        <v>#VALUE!</v>
      </c>
      <c r="J433" s="1862" t="e">
        <f t="shared" si="297"/>
        <v>#VALUE!</v>
      </c>
      <c r="K433" s="1862" t="e">
        <f t="shared" si="297"/>
        <v>#VALUE!</v>
      </c>
      <c r="L433" s="1862" t="e">
        <f t="shared" si="297"/>
        <v>#VALUE!</v>
      </c>
      <c r="M433" s="1862" t="e">
        <f t="shared" si="297"/>
        <v>#VALUE!</v>
      </c>
      <c r="N433" s="1862" t="e">
        <f t="shared" si="297"/>
        <v>#VALUE!</v>
      </c>
      <c r="O433" s="1862" t="e">
        <f t="shared" si="297"/>
        <v>#VALUE!</v>
      </c>
      <c r="P433" s="1862" t="e">
        <f t="shared" si="297"/>
        <v>#VALUE!</v>
      </c>
      <c r="Q433" s="1862" t="e">
        <f t="shared" si="297"/>
        <v>#VALUE!</v>
      </c>
      <c r="R433" s="1862" t="e">
        <f t="shared" si="297"/>
        <v>#VALUE!</v>
      </c>
      <c r="S433" s="1862" t="e">
        <f t="shared" si="297"/>
        <v>#VALUE!</v>
      </c>
      <c r="T433" s="1862" t="e">
        <f t="shared" si="297"/>
        <v>#VALUE!</v>
      </c>
      <c r="U433" s="1862" t="e">
        <f t="shared" si="297"/>
        <v>#VALUE!</v>
      </c>
      <c r="V433" s="1862" t="e">
        <f t="shared" si="297"/>
        <v>#VALUE!</v>
      </c>
      <c r="W433" s="1862" t="e">
        <f t="shared" si="297"/>
        <v>#VALUE!</v>
      </c>
      <c r="X433" s="1862" t="e">
        <f t="shared" si="297"/>
        <v>#VALUE!</v>
      </c>
      <c r="Y433" s="1862" t="e">
        <f t="shared" si="297"/>
        <v>#VALUE!</v>
      </c>
      <c r="Z433" s="1862" t="e">
        <f t="shared" si="297"/>
        <v>#VALUE!</v>
      </c>
      <c r="AA433" s="1862" t="e">
        <f t="shared" si="297"/>
        <v>#VALUE!</v>
      </c>
      <c r="AB433" s="1862" t="e">
        <f t="shared" si="297"/>
        <v>#VALUE!</v>
      </c>
      <c r="AC433" s="1862" t="e">
        <f t="shared" si="297"/>
        <v>#VALUE!</v>
      </c>
      <c r="AD433" s="1862" t="e">
        <f t="shared" si="297"/>
        <v>#VALUE!</v>
      </c>
      <c r="AE433" s="1862" t="e">
        <f t="shared" si="297"/>
        <v>#VALUE!</v>
      </c>
      <c r="AF433" s="1862" t="e">
        <f t="shared" si="297"/>
        <v>#VALUE!</v>
      </c>
      <c r="AG433" s="1862" t="e">
        <f t="shared" si="297"/>
        <v>#VALUE!</v>
      </c>
      <c r="AH433" s="1862" t="e">
        <f t="shared" si="297"/>
        <v>#VALUE!</v>
      </c>
      <c r="AI433" s="1862" t="e">
        <f t="shared" si="297"/>
        <v>#VALUE!</v>
      </c>
      <c r="AJ433" s="1862" t="e">
        <f t="shared" si="297"/>
        <v>#VALUE!</v>
      </c>
      <c r="AK433" s="4204"/>
      <c r="AL433" s="4207"/>
      <c r="AM433" s="4210"/>
      <c r="AN433" s="4157"/>
      <c r="AO433" s="4155"/>
      <c r="AQ433" s="4181"/>
      <c r="AR433" s="4181"/>
    </row>
    <row r="434" spans="2:44">
      <c r="B434" s="4197"/>
      <c r="C434" s="4198"/>
      <c r="D434" s="4199"/>
      <c r="E434" s="1887" t="s">
        <v>2455</v>
      </c>
      <c r="F434" s="1888" t="e">
        <f>IF(EDATE(F409,1)&gt;$F$7,"",EDATE(F409,1))</f>
        <v>#VALUE!</v>
      </c>
      <c r="G434" s="1862" t="e">
        <f t="shared" ref="G434:AJ434" si="298">IF(G433&gt;$F$7,"",IF(F434=EOMONTH(DATE($F431,$G431,1),0),"",IF(F434="","",F434+1)))</f>
        <v>#VALUE!</v>
      </c>
      <c r="H434" s="1862" t="e">
        <f t="shared" si="298"/>
        <v>#VALUE!</v>
      </c>
      <c r="I434" s="1862" t="e">
        <f t="shared" si="298"/>
        <v>#VALUE!</v>
      </c>
      <c r="J434" s="1862" t="e">
        <f t="shared" si="298"/>
        <v>#VALUE!</v>
      </c>
      <c r="K434" s="1862" t="e">
        <f t="shared" si="298"/>
        <v>#VALUE!</v>
      </c>
      <c r="L434" s="1862" t="e">
        <f t="shared" si="298"/>
        <v>#VALUE!</v>
      </c>
      <c r="M434" s="1862" t="e">
        <f t="shared" si="298"/>
        <v>#VALUE!</v>
      </c>
      <c r="N434" s="1862" t="e">
        <f t="shared" si="298"/>
        <v>#VALUE!</v>
      </c>
      <c r="O434" s="1862" t="e">
        <f t="shared" si="298"/>
        <v>#VALUE!</v>
      </c>
      <c r="P434" s="1862" t="e">
        <f t="shared" si="298"/>
        <v>#VALUE!</v>
      </c>
      <c r="Q434" s="1862" t="e">
        <f t="shared" si="298"/>
        <v>#VALUE!</v>
      </c>
      <c r="R434" s="1862" t="e">
        <f t="shared" si="298"/>
        <v>#VALUE!</v>
      </c>
      <c r="S434" s="1862" t="e">
        <f t="shared" si="298"/>
        <v>#VALUE!</v>
      </c>
      <c r="T434" s="1862" t="e">
        <f t="shared" si="298"/>
        <v>#VALUE!</v>
      </c>
      <c r="U434" s="1862" t="e">
        <f t="shared" si="298"/>
        <v>#VALUE!</v>
      </c>
      <c r="V434" s="1862" t="e">
        <f t="shared" si="298"/>
        <v>#VALUE!</v>
      </c>
      <c r="W434" s="1862" t="e">
        <f t="shared" si="298"/>
        <v>#VALUE!</v>
      </c>
      <c r="X434" s="1862" t="e">
        <f t="shared" si="298"/>
        <v>#VALUE!</v>
      </c>
      <c r="Y434" s="1862" t="e">
        <f t="shared" si="298"/>
        <v>#VALUE!</v>
      </c>
      <c r="Z434" s="1862" t="e">
        <f t="shared" si="298"/>
        <v>#VALUE!</v>
      </c>
      <c r="AA434" s="1862" t="e">
        <f t="shared" si="298"/>
        <v>#VALUE!</v>
      </c>
      <c r="AB434" s="1862" t="e">
        <f t="shared" si="298"/>
        <v>#VALUE!</v>
      </c>
      <c r="AC434" s="1862" t="e">
        <f t="shared" si="298"/>
        <v>#VALUE!</v>
      </c>
      <c r="AD434" s="1862" t="e">
        <f t="shared" si="298"/>
        <v>#VALUE!</v>
      </c>
      <c r="AE434" s="1862" t="e">
        <f t="shared" si="298"/>
        <v>#VALUE!</v>
      </c>
      <c r="AF434" s="1862" t="e">
        <f t="shared" si="298"/>
        <v>#VALUE!</v>
      </c>
      <c r="AG434" s="1862" t="e">
        <f t="shared" si="298"/>
        <v>#VALUE!</v>
      </c>
      <c r="AH434" s="1862" t="e">
        <f t="shared" si="298"/>
        <v>#VALUE!</v>
      </c>
      <c r="AI434" s="1862" t="e">
        <f t="shared" si="298"/>
        <v>#VALUE!</v>
      </c>
      <c r="AJ434" s="1862" t="e">
        <f t="shared" si="298"/>
        <v>#VALUE!</v>
      </c>
      <c r="AK434" s="4204"/>
      <c r="AL434" s="4207"/>
      <c r="AM434" s="4210"/>
      <c r="AN434" s="4157"/>
      <c r="AO434" s="4155"/>
      <c r="AQ434" s="4181"/>
      <c r="AR434" s="4181"/>
    </row>
    <row r="435" spans="2:44" s="1866" customFormat="1">
      <c r="B435" s="4200"/>
      <c r="C435" s="4099"/>
      <c r="D435" s="4201"/>
      <c r="E435" s="1889" t="s">
        <v>1184</v>
      </c>
      <c r="F435" s="1865" t="str">
        <f>IFERROR(TEXT(WEEKDAY(+F434),"aaa"),"")</f>
        <v/>
      </c>
      <c r="G435" s="1865" t="str">
        <f t="shared" ref="G435:AJ435" si="299">IFERROR(TEXT(WEEKDAY(+G434),"aaa"),"")</f>
        <v/>
      </c>
      <c r="H435" s="1865" t="str">
        <f t="shared" si="299"/>
        <v/>
      </c>
      <c r="I435" s="1865" t="str">
        <f t="shared" si="299"/>
        <v/>
      </c>
      <c r="J435" s="1865" t="str">
        <f t="shared" si="299"/>
        <v/>
      </c>
      <c r="K435" s="1865" t="str">
        <f t="shared" si="299"/>
        <v/>
      </c>
      <c r="L435" s="1865" t="str">
        <f t="shared" si="299"/>
        <v/>
      </c>
      <c r="M435" s="1865" t="str">
        <f t="shared" si="299"/>
        <v/>
      </c>
      <c r="N435" s="1865" t="str">
        <f t="shared" si="299"/>
        <v/>
      </c>
      <c r="O435" s="1865" t="str">
        <f t="shared" si="299"/>
        <v/>
      </c>
      <c r="P435" s="1865" t="str">
        <f t="shared" si="299"/>
        <v/>
      </c>
      <c r="Q435" s="1865" t="str">
        <f t="shared" si="299"/>
        <v/>
      </c>
      <c r="R435" s="1865" t="str">
        <f t="shared" si="299"/>
        <v/>
      </c>
      <c r="S435" s="1865" t="str">
        <f t="shared" si="299"/>
        <v/>
      </c>
      <c r="T435" s="1865" t="str">
        <f t="shared" si="299"/>
        <v/>
      </c>
      <c r="U435" s="1865" t="str">
        <f t="shared" si="299"/>
        <v/>
      </c>
      <c r="V435" s="1865" t="str">
        <f t="shared" si="299"/>
        <v/>
      </c>
      <c r="W435" s="1865" t="str">
        <f t="shared" si="299"/>
        <v/>
      </c>
      <c r="X435" s="1865" t="str">
        <f t="shared" si="299"/>
        <v/>
      </c>
      <c r="Y435" s="1865" t="str">
        <f t="shared" si="299"/>
        <v/>
      </c>
      <c r="Z435" s="1865" t="str">
        <f t="shared" si="299"/>
        <v/>
      </c>
      <c r="AA435" s="1865" t="str">
        <f t="shared" si="299"/>
        <v/>
      </c>
      <c r="AB435" s="1865" t="str">
        <f t="shared" si="299"/>
        <v/>
      </c>
      <c r="AC435" s="1865" t="str">
        <f t="shared" si="299"/>
        <v/>
      </c>
      <c r="AD435" s="1865" t="str">
        <f t="shared" si="299"/>
        <v/>
      </c>
      <c r="AE435" s="1865" t="str">
        <f t="shared" si="299"/>
        <v/>
      </c>
      <c r="AF435" s="1865" t="str">
        <f t="shared" si="299"/>
        <v/>
      </c>
      <c r="AG435" s="1865" t="str">
        <f t="shared" si="299"/>
        <v/>
      </c>
      <c r="AH435" s="1865" t="str">
        <f t="shared" si="299"/>
        <v/>
      </c>
      <c r="AI435" s="1865" t="str">
        <f t="shared" si="299"/>
        <v/>
      </c>
      <c r="AJ435" s="1865" t="str">
        <f t="shared" si="299"/>
        <v/>
      </c>
      <c r="AK435" s="4204"/>
      <c r="AL435" s="4207"/>
      <c r="AM435" s="4210"/>
      <c r="AN435" s="4157"/>
      <c r="AO435" s="4155"/>
      <c r="AP435" s="1838"/>
      <c r="AQ435" s="4181"/>
      <c r="AR435" s="4181"/>
    </row>
    <row r="436" spans="2:44" s="1866" customFormat="1" ht="21" customHeight="1">
      <c r="B436" s="1994" t="s">
        <v>2502</v>
      </c>
      <c r="C436" s="1995" t="s">
        <v>2471</v>
      </c>
      <c r="D436" s="1939" t="s">
        <v>2472</v>
      </c>
      <c r="E436" s="1940" t="s">
        <v>2458</v>
      </c>
      <c r="F436" s="1941" t="s">
        <v>2503</v>
      </c>
      <c r="G436" s="1942" t="s">
        <v>2503</v>
      </c>
      <c r="H436" s="1942" t="s">
        <v>2503</v>
      </c>
      <c r="I436" s="1942" t="s">
        <v>2503</v>
      </c>
      <c r="J436" s="1942" t="s">
        <v>2503</v>
      </c>
      <c r="K436" s="1942" t="s">
        <v>2503</v>
      </c>
      <c r="L436" s="1942" t="s">
        <v>2503</v>
      </c>
      <c r="M436" s="1942" t="s">
        <v>2503</v>
      </c>
      <c r="N436" s="1942" t="s">
        <v>2503</v>
      </c>
      <c r="O436" s="1942" t="s">
        <v>2503</v>
      </c>
      <c r="P436" s="1942" t="s">
        <v>2503</v>
      </c>
      <c r="Q436" s="1942" t="s">
        <v>2503</v>
      </c>
      <c r="R436" s="1942" t="s">
        <v>2503</v>
      </c>
      <c r="S436" s="1942" t="s">
        <v>2503</v>
      </c>
      <c r="T436" s="1942" t="s">
        <v>2503</v>
      </c>
      <c r="U436" s="1942" t="s">
        <v>2503</v>
      </c>
      <c r="V436" s="1942" t="s">
        <v>2503</v>
      </c>
      <c r="W436" s="1942" t="s">
        <v>2503</v>
      </c>
      <c r="X436" s="1942" t="s">
        <v>2503</v>
      </c>
      <c r="Y436" s="1942" t="s">
        <v>2503</v>
      </c>
      <c r="Z436" s="1942" t="s">
        <v>2503</v>
      </c>
      <c r="AA436" s="1942" t="s">
        <v>2503</v>
      </c>
      <c r="AB436" s="1942" t="s">
        <v>2503</v>
      </c>
      <c r="AC436" s="1942" t="s">
        <v>2503</v>
      </c>
      <c r="AD436" s="1942" t="s">
        <v>2503</v>
      </c>
      <c r="AE436" s="1942" t="s">
        <v>2503</v>
      </c>
      <c r="AF436" s="1942" t="s">
        <v>2503</v>
      </c>
      <c r="AG436" s="1942" t="s">
        <v>2503</v>
      </c>
      <c r="AH436" s="1942" t="s">
        <v>2503</v>
      </c>
      <c r="AI436" s="1942" t="s">
        <v>2503</v>
      </c>
      <c r="AJ436" s="2015" t="s">
        <v>2503</v>
      </c>
      <c r="AK436" s="4205"/>
      <c r="AL436" s="4208"/>
      <c r="AM436" s="4211"/>
      <c r="AN436" s="1944" t="s">
        <v>2484</v>
      </c>
      <c r="AO436" s="1943" t="s">
        <v>2485</v>
      </c>
      <c r="AP436" s="1838"/>
      <c r="AQ436" s="4182"/>
      <c r="AR436" s="4182"/>
    </row>
    <row r="437" spans="2:44" s="1866" customFormat="1" ht="13.5" customHeight="1">
      <c r="B437" s="4185" t="s">
        <v>2486</v>
      </c>
      <c r="C437" s="4188" t="s">
        <v>2487</v>
      </c>
      <c r="D437" s="1945" t="s">
        <v>2488</v>
      </c>
      <c r="E437" s="1946"/>
      <c r="F437" s="2016"/>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F437" s="2003"/>
      <c r="AG437" s="2003"/>
      <c r="AH437" s="2003"/>
      <c r="AI437" s="2003"/>
      <c r="AJ437" s="2017"/>
      <c r="AK437" s="1950">
        <f>IF(D437="","",COUNT($F$434:$AJ$434)-AL437)</f>
        <v>0</v>
      </c>
      <c r="AL437" s="1951">
        <f>IF(D437="","",AQ437+AR437)</f>
        <v>0</v>
      </c>
      <c r="AM437" s="1951">
        <f>IF(D437="","",COUNTIF(F437:AJ437,"休"))</f>
        <v>0</v>
      </c>
      <c r="AN437" s="1952" t="str">
        <f>IF(D437="","",IFERROR(ROUND(AM437/AK437,3),""))</f>
        <v/>
      </c>
      <c r="AO437" s="4191" t="e">
        <f>ROUND(AVERAGE(AN437:AN452),3)</f>
        <v>#DIV/0!</v>
      </c>
      <c r="AP437" s="1838"/>
      <c r="AQ437" s="1953">
        <f>+COUNTIF(F437:AJ437,"－")</f>
        <v>0</v>
      </c>
      <c r="AR437" s="1953">
        <f>+COUNTIF(F437:AJ437,"外")</f>
        <v>0</v>
      </c>
    </row>
    <row r="438" spans="2:44" s="1866" customFormat="1" ht="13.5" customHeight="1">
      <c r="B438" s="4186"/>
      <c r="C438" s="4189"/>
      <c r="D438" s="1954" t="s">
        <v>2489</v>
      </c>
      <c r="E438" s="1946"/>
      <c r="F438" s="1955"/>
      <c r="G438" s="1956"/>
      <c r="H438" s="1956"/>
      <c r="I438" s="1956"/>
      <c r="J438" s="1956"/>
      <c r="K438" s="1956"/>
      <c r="L438" s="1956"/>
      <c r="M438" s="1956"/>
      <c r="N438" s="1956"/>
      <c r="O438" s="1956"/>
      <c r="P438" s="1956"/>
      <c r="Q438" s="1956"/>
      <c r="R438" s="1956"/>
      <c r="S438" s="1956"/>
      <c r="T438" s="1956"/>
      <c r="U438" s="1956"/>
      <c r="V438" s="1956"/>
      <c r="W438" s="1956"/>
      <c r="X438" s="1956"/>
      <c r="Y438" s="1956"/>
      <c r="Z438" s="1956"/>
      <c r="AA438" s="1956"/>
      <c r="AB438" s="1956"/>
      <c r="AC438" s="1956"/>
      <c r="AD438" s="1956"/>
      <c r="AE438" s="1956"/>
      <c r="AF438" s="1956"/>
      <c r="AG438" s="1956"/>
      <c r="AH438" s="1956"/>
      <c r="AI438" s="1956"/>
      <c r="AJ438" s="2000"/>
      <c r="AK438" s="1950">
        <f t="shared" ref="AK438:AK442" si="300">IF(D438="","",COUNT($F$434:$AJ$434)-AL438)</f>
        <v>0</v>
      </c>
      <c r="AL438" s="1951">
        <f t="shared" ref="AL438:AL442" si="301">IF(D438="","",AQ438+AR438)</f>
        <v>0</v>
      </c>
      <c r="AM438" s="1951">
        <f t="shared" ref="AM438:AM442" si="302">IF(D438="","",COUNTIF(F438:AJ438,"休"))</f>
        <v>0</v>
      </c>
      <c r="AN438" s="1952" t="str">
        <f t="shared" ref="AN438:AN442" si="303">IF(D438="","",IFERROR(ROUND(AM438/AK438,3),""))</f>
        <v/>
      </c>
      <c r="AO438" s="4192"/>
      <c r="AP438" s="1838"/>
      <c r="AQ438" s="1953">
        <f>+COUNTIF(F438:AJ438,"－")</f>
        <v>0</v>
      </c>
      <c r="AR438" s="1953">
        <f>+COUNTIF(F438:AJ438,"外")</f>
        <v>0</v>
      </c>
    </row>
    <row r="439" spans="2:44" s="1866" customFormat="1">
      <c r="B439" s="4186"/>
      <c r="C439" s="4189"/>
      <c r="D439" s="1960" t="s">
        <v>2490</v>
      </c>
      <c r="E439" s="1946"/>
      <c r="F439" s="1955"/>
      <c r="G439" s="1956"/>
      <c r="H439" s="1956"/>
      <c r="I439" s="1956"/>
      <c r="J439" s="1956"/>
      <c r="K439" s="1956"/>
      <c r="L439" s="1956"/>
      <c r="M439" s="1956"/>
      <c r="N439" s="1956"/>
      <c r="O439" s="1956"/>
      <c r="P439" s="1956"/>
      <c r="Q439" s="1956"/>
      <c r="R439" s="1956"/>
      <c r="S439" s="1956"/>
      <c r="T439" s="1956"/>
      <c r="U439" s="1956"/>
      <c r="V439" s="1956"/>
      <c r="W439" s="1956"/>
      <c r="X439" s="1956"/>
      <c r="Y439" s="1956"/>
      <c r="Z439" s="1956"/>
      <c r="AA439" s="1956"/>
      <c r="AB439" s="1956"/>
      <c r="AC439" s="1956"/>
      <c r="AD439" s="1956"/>
      <c r="AE439" s="1956"/>
      <c r="AF439" s="1956"/>
      <c r="AG439" s="1956"/>
      <c r="AH439" s="1956"/>
      <c r="AI439" s="1956"/>
      <c r="AJ439" s="2000"/>
      <c r="AK439" s="1950">
        <f t="shared" si="300"/>
        <v>0</v>
      </c>
      <c r="AL439" s="1951">
        <f t="shared" si="301"/>
        <v>0</v>
      </c>
      <c r="AM439" s="1951">
        <f t="shared" si="302"/>
        <v>0</v>
      </c>
      <c r="AN439" s="1952" t="str">
        <f t="shared" si="303"/>
        <v/>
      </c>
      <c r="AO439" s="4192"/>
      <c r="AP439" s="1838"/>
      <c r="AQ439" s="1953">
        <f>+COUNTIF(F439:AJ439,"－")</f>
        <v>0</v>
      </c>
      <c r="AR439" s="1953">
        <f t="shared" ref="AR439:AR442" si="304">+COUNTIF(F439:AJ439,"外")</f>
        <v>0</v>
      </c>
    </row>
    <row r="440" spans="2:44" s="1866" customFormat="1">
      <c r="B440" s="4186"/>
      <c r="C440" s="4189"/>
      <c r="D440" s="1960" t="s">
        <v>2491</v>
      </c>
      <c r="E440" s="1961"/>
      <c r="F440" s="1955"/>
      <c r="G440" s="1956"/>
      <c r="H440" s="1956"/>
      <c r="I440" s="1956"/>
      <c r="J440" s="1956"/>
      <c r="K440" s="1956"/>
      <c r="L440" s="1956"/>
      <c r="M440" s="1956"/>
      <c r="N440" s="1956"/>
      <c r="O440" s="1956"/>
      <c r="P440" s="1956"/>
      <c r="Q440" s="1956"/>
      <c r="R440" s="1956"/>
      <c r="S440" s="1956"/>
      <c r="T440" s="1956"/>
      <c r="U440" s="1956"/>
      <c r="V440" s="1956"/>
      <c r="W440" s="1956"/>
      <c r="X440" s="1956"/>
      <c r="Y440" s="1956"/>
      <c r="Z440" s="1956"/>
      <c r="AA440" s="1956"/>
      <c r="AB440" s="1956"/>
      <c r="AC440" s="1956"/>
      <c r="AD440" s="1956"/>
      <c r="AE440" s="1956"/>
      <c r="AF440" s="1956"/>
      <c r="AG440" s="1956"/>
      <c r="AH440" s="1956"/>
      <c r="AI440" s="1956"/>
      <c r="AJ440" s="2000"/>
      <c r="AK440" s="1950">
        <f t="shared" si="300"/>
        <v>0</v>
      </c>
      <c r="AL440" s="1951">
        <f t="shared" si="301"/>
        <v>0</v>
      </c>
      <c r="AM440" s="1951">
        <f t="shared" si="302"/>
        <v>0</v>
      </c>
      <c r="AN440" s="1952" t="str">
        <f t="shared" si="303"/>
        <v/>
      </c>
      <c r="AO440" s="4192"/>
      <c r="AP440" s="1838"/>
      <c r="AQ440" s="1953">
        <f>+COUNTIF(F440:AJ440,"－")</f>
        <v>0</v>
      </c>
      <c r="AR440" s="1953">
        <f t="shared" si="304"/>
        <v>0</v>
      </c>
    </row>
    <row r="441" spans="2:44" s="1866" customFormat="1">
      <c r="B441" s="4186"/>
      <c r="C441" s="4189"/>
      <c r="D441" s="1960" t="s">
        <v>2492</v>
      </c>
      <c r="E441" s="1946"/>
      <c r="F441" s="1955"/>
      <c r="G441" s="1956"/>
      <c r="H441" s="1956"/>
      <c r="I441" s="1956"/>
      <c r="J441" s="1956"/>
      <c r="K441" s="1956"/>
      <c r="L441" s="1956"/>
      <c r="M441" s="1956"/>
      <c r="N441" s="1956"/>
      <c r="O441" s="1956"/>
      <c r="P441" s="1956"/>
      <c r="Q441" s="1956"/>
      <c r="R441" s="1956"/>
      <c r="S441" s="1956"/>
      <c r="T441" s="1956"/>
      <c r="U441" s="1956"/>
      <c r="V441" s="1956"/>
      <c r="W441" s="1956"/>
      <c r="X441" s="1956"/>
      <c r="Y441" s="1956"/>
      <c r="Z441" s="1956"/>
      <c r="AA441" s="1956"/>
      <c r="AB441" s="1956"/>
      <c r="AC441" s="1956"/>
      <c r="AD441" s="1956"/>
      <c r="AE441" s="1956"/>
      <c r="AF441" s="1956"/>
      <c r="AG441" s="1956"/>
      <c r="AH441" s="1956"/>
      <c r="AI441" s="1956"/>
      <c r="AJ441" s="2000"/>
      <c r="AK441" s="1950">
        <f t="shared" si="300"/>
        <v>0</v>
      </c>
      <c r="AL441" s="1951">
        <f t="shared" si="301"/>
        <v>0</v>
      </c>
      <c r="AM441" s="1951">
        <f t="shared" si="302"/>
        <v>0</v>
      </c>
      <c r="AN441" s="1952" t="str">
        <f t="shared" si="303"/>
        <v/>
      </c>
      <c r="AO441" s="4192"/>
      <c r="AP441" s="1838"/>
      <c r="AQ441" s="1953">
        <f t="shared" ref="AQ441:AQ442" si="305">+COUNTIF(F441:AJ441,"－")</f>
        <v>0</v>
      </c>
      <c r="AR441" s="1953">
        <f t="shared" si="304"/>
        <v>0</v>
      </c>
    </row>
    <row r="442" spans="2:44" s="1866" customFormat="1">
      <c r="B442" s="4187"/>
      <c r="C442" s="4190"/>
      <c r="D442" s="1962">
        <f>E$29</f>
        <v>0</v>
      </c>
      <c r="E442" s="1963"/>
      <c r="F442" s="2018"/>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08"/>
      <c r="AG442" s="2008"/>
      <c r="AH442" s="2008"/>
      <c r="AI442" s="2008"/>
      <c r="AJ442" s="2019"/>
      <c r="AK442" s="1950">
        <f t="shared" si="300"/>
        <v>0</v>
      </c>
      <c r="AL442" s="1951">
        <f t="shared" si="301"/>
        <v>0</v>
      </c>
      <c r="AM442" s="1968">
        <f t="shared" si="302"/>
        <v>0</v>
      </c>
      <c r="AN442" s="1952" t="str">
        <f t="shared" si="303"/>
        <v/>
      </c>
      <c r="AO442" s="4192"/>
      <c r="AP442" s="1838"/>
      <c r="AQ442" s="1953">
        <f t="shared" si="305"/>
        <v>0</v>
      </c>
      <c r="AR442" s="1953">
        <f t="shared" si="304"/>
        <v>0</v>
      </c>
    </row>
    <row r="443" spans="2:44" s="1866" customFormat="1" ht="14.4">
      <c r="B443" s="4185" t="s">
        <v>2493</v>
      </c>
      <c r="C443" s="4188" t="s">
        <v>2494</v>
      </c>
      <c r="D443" s="1939" t="s">
        <v>2472</v>
      </c>
      <c r="E443" s="1969" t="s">
        <v>2458</v>
      </c>
      <c r="F443" s="1941" t="s">
        <v>2504</v>
      </c>
      <c r="G443" s="1942" t="s">
        <v>2504</v>
      </c>
      <c r="H443" s="1942" t="s">
        <v>2504</v>
      </c>
      <c r="I443" s="1942" t="s">
        <v>2504</v>
      </c>
      <c r="J443" s="1942" t="s">
        <v>2504</v>
      </c>
      <c r="K443" s="1942" t="s">
        <v>2504</v>
      </c>
      <c r="L443" s="1942" t="s">
        <v>2504</v>
      </c>
      <c r="M443" s="1942" t="s">
        <v>2504</v>
      </c>
      <c r="N443" s="1942" t="s">
        <v>2504</v>
      </c>
      <c r="O443" s="1942" t="s">
        <v>2504</v>
      </c>
      <c r="P443" s="1942" t="s">
        <v>2504</v>
      </c>
      <c r="Q443" s="1942" t="s">
        <v>2504</v>
      </c>
      <c r="R443" s="1942" t="s">
        <v>2504</v>
      </c>
      <c r="S443" s="1942" t="s">
        <v>2504</v>
      </c>
      <c r="T443" s="1942" t="s">
        <v>2504</v>
      </c>
      <c r="U443" s="1942" t="s">
        <v>2504</v>
      </c>
      <c r="V443" s="1942" t="s">
        <v>2504</v>
      </c>
      <c r="W443" s="1942" t="s">
        <v>2504</v>
      </c>
      <c r="X443" s="1942" t="s">
        <v>2504</v>
      </c>
      <c r="Y443" s="1942" t="s">
        <v>2504</v>
      </c>
      <c r="Z443" s="1942" t="s">
        <v>2504</v>
      </c>
      <c r="AA443" s="1942" t="s">
        <v>2504</v>
      </c>
      <c r="AB443" s="1942" t="s">
        <v>2504</v>
      </c>
      <c r="AC443" s="1942" t="s">
        <v>2504</v>
      </c>
      <c r="AD443" s="1942" t="s">
        <v>2504</v>
      </c>
      <c r="AE443" s="1942" t="s">
        <v>2504</v>
      </c>
      <c r="AF443" s="1942" t="s">
        <v>2504</v>
      </c>
      <c r="AG443" s="1942" t="s">
        <v>2504</v>
      </c>
      <c r="AH443" s="1942" t="s">
        <v>2504</v>
      </c>
      <c r="AI443" s="1942" t="s">
        <v>2504</v>
      </c>
      <c r="AJ443" s="2015" t="s">
        <v>2504</v>
      </c>
      <c r="AK443" s="1971"/>
      <c r="AL443" s="1953"/>
      <c r="AM443" s="1972"/>
      <c r="AN443" s="1973"/>
      <c r="AO443" s="4192"/>
      <c r="AP443" s="1838"/>
      <c r="AQ443" s="1893"/>
      <c r="AR443" s="1893"/>
    </row>
    <row r="444" spans="2:44" s="1866" customFormat="1">
      <c r="B444" s="4186"/>
      <c r="C444" s="4189"/>
      <c r="D444" s="1974" t="s">
        <v>2488</v>
      </c>
      <c r="E444" s="1946"/>
      <c r="F444" s="2007"/>
      <c r="G444" s="1966"/>
      <c r="H444" s="1966"/>
      <c r="I444" s="1966"/>
      <c r="J444" s="1966"/>
      <c r="K444" s="1966"/>
      <c r="L444" s="1966"/>
      <c r="M444" s="1966"/>
      <c r="N444" s="1966"/>
      <c r="O444" s="1966"/>
      <c r="P444" s="1966"/>
      <c r="Q444" s="1966"/>
      <c r="R444" s="1966"/>
      <c r="S444" s="1966"/>
      <c r="T444" s="1966"/>
      <c r="U444" s="1966"/>
      <c r="V444" s="1966"/>
      <c r="W444" s="1966"/>
      <c r="X444" s="1966"/>
      <c r="Y444" s="1966"/>
      <c r="Z444" s="1966"/>
      <c r="AA444" s="1966"/>
      <c r="AB444" s="1966"/>
      <c r="AC444" s="1966"/>
      <c r="AD444" s="1966"/>
      <c r="AE444" s="1966"/>
      <c r="AF444" s="1966"/>
      <c r="AG444" s="1966"/>
      <c r="AH444" s="1966"/>
      <c r="AI444" s="1966"/>
      <c r="AJ444" s="2020"/>
      <c r="AK444" s="1950">
        <f>IF(D444="","",COUNT($F$434:$AJ$434)-AL444)</f>
        <v>0</v>
      </c>
      <c r="AL444" s="1951">
        <f>IF(D444="","",AQ444+AR444)</f>
        <v>0</v>
      </c>
      <c r="AM444" s="1951">
        <f>IF(D444="","",COUNTIF(F444:AJ444,"休"))</f>
        <v>0</v>
      </c>
      <c r="AN444" s="1952" t="str">
        <f>IF(D444="","",IFERROR(ROUND(AM444/AK444,3),""))</f>
        <v/>
      </c>
      <c r="AO444" s="4192"/>
      <c r="AP444" s="1838"/>
      <c r="AQ444" s="1953">
        <f>+COUNTIF(F444:AJ444,"－")</f>
        <v>0</v>
      </c>
      <c r="AR444" s="1953">
        <f>+COUNTIF(F444:AJ444,"外")</f>
        <v>0</v>
      </c>
    </row>
    <row r="445" spans="2:44" s="1866" customFormat="1">
      <c r="B445" s="4186"/>
      <c r="C445" s="4189"/>
      <c r="D445" s="1954" t="s">
        <v>2489</v>
      </c>
      <c r="E445" s="1975"/>
      <c r="F445" s="1955"/>
      <c r="G445" s="1956"/>
      <c r="H445" s="1956"/>
      <c r="I445" s="1956"/>
      <c r="J445" s="1956"/>
      <c r="K445" s="1956"/>
      <c r="L445" s="1956"/>
      <c r="M445" s="1956"/>
      <c r="N445" s="1956"/>
      <c r="O445" s="1956"/>
      <c r="P445" s="1956"/>
      <c r="Q445" s="1956"/>
      <c r="R445" s="1956"/>
      <c r="S445" s="1956"/>
      <c r="T445" s="1956"/>
      <c r="U445" s="1956"/>
      <c r="V445" s="1956"/>
      <c r="W445" s="1956"/>
      <c r="X445" s="1956"/>
      <c r="Y445" s="1956"/>
      <c r="Z445" s="1956"/>
      <c r="AA445" s="1956"/>
      <c r="AB445" s="1956"/>
      <c r="AC445" s="1956"/>
      <c r="AD445" s="1956"/>
      <c r="AE445" s="1956"/>
      <c r="AF445" s="1956"/>
      <c r="AG445" s="1956"/>
      <c r="AH445" s="1956"/>
      <c r="AI445" s="1956"/>
      <c r="AJ445" s="2000"/>
      <c r="AK445" s="1950">
        <f t="shared" ref="AK445:AK447" si="306">IF(D445="","",COUNT($F$434:$AJ$434)-AL445)</f>
        <v>0</v>
      </c>
      <c r="AL445" s="1951">
        <f t="shared" ref="AL445:AL447" si="307">IF(D445="","",AQ445+AR445)</f>
        <v>0</v>
      </c>
      <c r="AM445" s="1951">
        <f t="shared" ref="AM445:AM447" si="308">IF(D445="","",COUNTIF(F445:AJ445,"休"))</f>
        <v>0</v>
      </c>
      <c r="AN445" s="1952" t="str">
        <f t="shared" ref="AN445:AN447" si="309">IF(D445="","",IFERROR(ROUND(AM445/AK445,3),""))</f>
        <v/>
      </c>
      <c r="AO445" s="4192"/>
      <c r="AP445" s="1838"/>
      <c r="AQ445" s="1953">
        <f>+COUNTIF(F445:AJ445,"－")</f>
        <v>0</v>
      </c>
      <c r="AR445" s="1953">
        <f>+COUNTIF(F445:AJ445,"外")</f>
        <v>0</v>
      </c>
    </row>
    <row r="446" spans="2:44" s="1866" customFormat="1">
      <c r="B446" s="4186"/>
      <c r="C446" s="4189"/>
      <c r="D446" s="1838"/>
      <c r="E446" s="1975"/>
      <c r="F446" s="1955"/>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6"/>
      <c r="AH446" s="1956"/>
      <c r="AI446" s="1956"/>
      <c r="AJ446" s="2000"/>
      <c r="AK446" s="1950" t="str">
        <f t="shared" si="306"/>
        <v/>
      </c>
      <c r="AL446" s="1951" t="str">
        <f t="shared" si="307"/>
        <v/>
      </c>
      <c r="AM446" s="1951" t="str">
        <f t="shared" si="308"/>
        <v/>
      </c>
      <c r="AN446" s="1952" t="str">
        <f t="shared" si="309"/>
        <v/>
      </c>
      <c r="AO446" s="4192"/>
      <c r="AP446" s="1838"/>
      <c r="AQ446" s="1953">
        <f>+COUNTIF(F446:AJ446,"－")</f>
        <v>0</v>
      </c>
      <c r="AR446" s="1953">
        <f>+COUNTIF(F446:AJ446,"外")</f>
        <v>0</v>
      </c>
    </row>
    <row r="447" spans="2:44" s="1866" customFormat="1">
      <c r="B447" s="4186"/>
      <c r="C447" s="4190"/>
      <c r="D447" s="1976"/>
      <c r="E447" s="1977"/>
      <c r="F447" s="201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2008"/>
      <c r="AG447" s="2008"/>
      <c r="AH447" s="2008"/>
      <c r="AI447" s="2008"/>
      <c r="AJ447" s="2019"/>
      <c r="AK447" s="1950" t="str">
        <f t="shared" si="306"/>
        <v/>
      </c>
      <c r="AL447" s="1951" t="str">
        <f t="shared" si="307"/>
        <v/>
      </c>
      <c r="AM447" s="1951" t="str">
        <f t="shared" si="308"/>
        <v/>
      </c>
      <c r="AN447" s="1952" t="str">
        <f t="shared" si="309"/>
        <v/>
      </c>
      <c r="AO447" s="4192"/>
      <c r="AP447" s="1838"/>
      <c r="AQ447" s="1953">
        <f>+COUNTIF(F447:AJ447,"－")</f>
        <v>0</v>
      </c>
      <c r="AR447" s="1953">
        <f>+COUNTIF(F447:AJ447,"外")</f>
        <v>0</v>
      </c>
    </row>
    <row r="448" spans="2:44" s="1866" customFormat="1" ht="14.4">
      <c r="B448" s="4186"/>
      <c r="C448" s="4188" t="s">
        <v>2495</v>
      </c>
      <c r="D448" s="1939" t="s">
        <v>2472</v>
      </c>
      <c r="E448" s="1979" t="s">
        <v>2458</v>
      </c>
      <c r="F448" s="1941" t="s">
        <v>2503</v>
      </c>
      <c r="G448" s="1942" t="s">
        <v>2503</v>
      </c>
      <c r="H448" s="1942" t="s">
        <v>2503</v>
      </c>
      <c r="I448" s="1942" t="s">
        <v>2503</v>
      </c>
      <c r="J448" s="1942" t="s">
        <v>2503</v>
      </c>
      <c r="K448" s="1942" t="s">
        <v>2503</v>
      </c>
      <c r="L448" s="1942" t="s">
        <v>2503</v>
      </c>
      <c r="M448" s="1942" t="s">
        <v>2503</v>
      </c>
      <c r="N448" s="1942" t="s">
        <v>2503</v>
      </c>
      <c r="O448" s="1942" t="s">
        <v>2503</v>
      </c>
      <c r="P448" s="1942" t="s">
        <v>2503</v>
      </c>
      <c r="Q448" s="1942" t="s">
        <v>2503</v>
      </c>
      <c r="R448" s="1942" t="s">
        <v>2503</v>
      </c>
      <c r="S448" s="1942" t="s">
        <v>2503</v>
      </c>
      <c r="T448" s="1942" t="s">
        <v>2503</v>
      </c>
      <c r="U448" s="1942" t="s">
        <v>2503</v>
      </c>
      <c r="V448" s="1942" t="s">
        <v>2503</v>
      </c>
      <c r="W448" s="1942" t="s">
        <v>2503</v>
      </c>
      <c r="X448" s="1942" t="s">
        <v>2503</v>
      </c>
      <c r="Y448" s="1942" t="s">
        <v>2503</v>
      </c>
      <c r="Z448" s="1942" t="s">
        <v>2503</v>
      </c>
      <c r="AA448" s="1942" t="s">
        <v>2503</v>
      </c>
      <c r="AB448" s="1942" t="s">
        <v>2503</v>
      </c>
      <c r="AC448" s="1942" t="s">
        <v>2503</v>
      </c>
      <c r="AD448" s="1942" t="s">
        <v>2503</v>
      </c>
      <c r="AE448" s="1942" t="s">
        <v>2503</v>
      </c>
      <c r="AF448" s="1942" t="s">
        <v>2503</v>
      </c>
      <c r="AG448" s="1942" t="s">
        <v>2503</v>
      </c>
      <c r="AH448" s="1942" t="s">
        <v>2503</v>
      </c>
      <c r="AI448" s="1942" t="s">
        <v>2503</v>
      </c>
      <c r="AJ448" s="2015" t="s">
        <v>2503</v>
      </c>
      <c r="AK448" s="1971"/>
      <c r="AL448" s="1953"/>
      <c r="AM448" s="1980"/>
      <c r="AN448" s="1973"/>
      <c r="AO448" s="4192"/>
      <c r="AP448" s="1838"/>
      <c r="AQ448" s="1893"/>
      <c r="AR448" s="1893"/>
    </row>
    <row r="449" spans="2:44" s="1866" customFormat="1">
      <c r="B449" s="4186"/>
      <c r="C449" s="4189"/>
      <c r="D449" s="1981" t="s">
        <v>2489</v>
      </c>
      <c r="E449" s="1946"/>
      <c r="F449" s="2007"/>
      <c r="G449" s="1966"/>
      <c r="H449" s="1966"/>
      <c r="I449" s="1966"/>
      <c r="J449" s="1966"/>
      <c r="K449" s="1966"/>
      <c r="L449" s="1966"/>
      <c r="M449" s="1966"/>
      <c r="N449" s="1966"/>
      <c r="O449" s="1966"/>
      <c r="P449" s="1966"/>
      <c r="Q449" s="1966"/>
      <c r="R449" s="1966"/>
      <c r="S449" s="1966"/>
      <c r="T449" s="1966"/>
      <c r="U449" s="1966"/>
      <c r="V449" s="1966"/>
      <c r="W449" s="1966"/>
      <c r="X449" s="1966"/>
      <c r="Y449" s="1966"/>
      <c r="Z449" s="1966"/>
      <c r="AA449" s="1966"/>
      <c r="AB449" s="1966"/>
      <c r="AC449" s="1966"/>
      <c r="AD449" s="1966"/>
      <c r="AE449" s="1966"/>
      <c r="AF449" s="1966"/>
      <c r="AG449" s="1966"/>
      <c r="AH449" s="1966"/>
      <c r="AI449" s="1966"/>
      <c r="AJ449" s="2020"/>
      <c r="AK449" s="1950">
        <f>IF(D449="","",COUNT($F$434:$AJ$434)-AL449)</f>
        <v>0</v>
      </c>
      <c r="AL449" s="1951">
        <f>IF(D449="","",AQ449+AR449)</f>
        <v>0</v>
      </c>
      <c r="AM449" s="1951">
        <f>IF(D449="","",COUNTIF(F449:AJ449,"休"))</f>
        <v>0</v>
      </c>
      <c r="AN449" s="1952" t="str">
        <f>IF(D449="","",IFERROR(ROUND(AM449/AK449,3),""))</f>
        <v/>
      </c>
      <c r="AO449" s="4192"/>
      <c r="AP449" s="1838"/>
      <c r="AQ449" s="1953">
        <f>+COUNTIF(F449:AJ449,"－")</f>
        <v>0</v>
      </c>
      <c r="AR449" s="1953">
        <f>+COUNTIF(F449:AJ449,"外")</f>
        <v>0</v>
      </c>
    </row>
    <row r="450" spans="2:44" s="1866" customFormat="1">
      <c r="B450" s="4186"/>
      <c r="C450" s="4189"/>
      <c r="D450" s="1838"/>
      <c r="E450" s="1975"/>
      <c r="F450" s="1955"/>
      <c r="G450" s="1956"/>
      <c r="H450" s="1956"/>
      <c r="I450" s="1956"/>
      <c r="J450" s="1956"/>
      <c r="K450" s="1956"/>
      <c r="L450" s="1956"/>
      <c r="M450" s="1956"/>
      <c r="N450" s="1956"/>
      <c r="O450" s="1956"/>
      <c r="P450" s="1956"/>
      <c r="Q450" s="1956"/>
      <c r="R450" s="1956"/>
      <c r="S450" s="1956"/>
      <c r="T450" s="1956"/>
      <c r="U450" s="1956"/>
      <c r="V450" s="1956"/>
      <c r="W450" s="1956"/>
      <c r="X450" s="1956"/>
      <c r="Y450" s="1956"/>
      <c r="Z450" s="1956"/>
      <c r="AA450" s="1956"/>
      <c r="AB450" s="1956"/>
      <c r="AC450" s="1956"/>
      <c r="AD450" s="1956"/>
      <c r="AE450" s="1956"/>
      <c r="AF450" s="1956"/>
      <c r="AG450" s="1956"/>
      <c r="AH450" s="1956"/>
      <c r="AI450" s="1956"/>
      <c r="AJ450" s="2000"/>
      <c r="AK450" s="1950" t="str">
        <f t="shared" ref="AK450:AK452" si="310">IF(D450="","",COUNT($F$434:$AJ$434)-AL450)</f>
        <v/>
      </c>
      <c r="AL450" s="1951" t="str">
        <f t="shared" ref="AL450:AL452" si="311">IF(D450="","",AQ450+AR450)</f>
        <v/>
      </c>
      <c r="AM450" s="1951" t="str">
        <f t="shared" ref="AM450:AM452" si="312">IF(D450="","",COUNTIF(F450:AJ450,"休"))</f>
        <v/>
      </c>
      <c r="AN450" s="1952" t="str">
        <f t="shared" ref="AN450:AN452" si="313">IF(D450="","",IFERROR(ROUND(AM450/AK450,3),""))</f>
        <v/>
      </c>
      <c r="AO450" s="4192"/>
      <c r="AP450" s="1838"/>
      <c r="AQ450" s="1953">
        <f>+COUNTIF(F450:AJ450,"－")</f>
        <v>0</v>
      </c>
      <c r="AR450" s="1953">
        <f>+COUNTIF(F450:AJ450,"外")</f>
        <v>0</v>
      </c>
    </row>
    <row r="451" spans="2:44" s="1866" customFormat="1">
      <c r="B451" s="4186"/>
      <c r="C451" s="4189"/>
      <c r="D451" s="1983"/>
      <c r="E451" s="1975"/>
      <c r="F451" s="1955"/>
      <c r="G451" s="1956"/>
      <c r="H451" s="1956"/>
      <c r="I451" s="1956"/>
      <c r="J451" s="1956"/>
      <c r="K451" s="1956"/>
      <c r="L451" s="1956"/>
      <c r="M451" s="1956"/>
      <c r="N451" s="1956"/>
      <c r="O451" s="1956"/>
      <c r="P451" s="1956"/>
      <c r="Q451" s="1956"/>
      <c r="R451" s="1956"/>
      <c r="S451" s="1956"/>
      <c r="T451" s="1956"/>
      <c r="U451" s="1956"/>
      <c r="V451" s="1956"/>
      <c r="W451" s="1956"/>
      <c r="X451" s="1956"/>
      <c r="Y451" s="1956"/>
      <c r="Z451" s="1956"/>
      <c r="AA451" s="1956"/>
      <c r="AB451" s="1956"/>
      <c r="AC451" s="1956"/>
      <c r="AD451" s="1956"/>
      <c r="AE451" s="1956"/>
      <c r="AF451" s="1956"/>
      <c r="AG451" s="1956"/>
      <c r="AH451" s="1956"/>
      <c r="AI451" s="1956"/>
      <c r="AJ451" s="2000"/>
      <c r="AK451" s="1950" t="str">
        <f t="shared" si="310"/>
        <v/>
      </c>
      <c r="AL451" s="1951" t="str">
        <f t="shared" si="311"/>
        <v/>
      </c>
      <c r="AM451" s="1951" t="str">
        <f t="shared" si="312"/>
        <v/>
      </c>
      <c r="AN451" s="1952" t="str">
        <f t="shared" si="313"/>
        <v/>
      </c>
      <c r="AO451" s="4192"/>
      <c r="AP451" s="1838"/>
      <c r="AQ451" s="1953">
        <f>+COUNTIF(F451:AJ451,"－")</f>
        <v>0</v>
      </c>
      <c r="AR451" s="1953">
        <f>+COUNTIF(F451:AJ451,"外")</f>
        <v>0</v>
      </c>
    </row>
    <row r="452" spans="2:44" s="1866" customFormat="1" ht="13.8" thickBot="1">
      <c r="B452" s="4187"/>
      <c r="C452" s="4190"/>
      <c r="D452" s="1976"/>
      <c r="E452" s="1977"/>
      <c r="F452" s="201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G452" s="2008"/>
      <c r="AH452" s="2008"/>
      <c r="AI452" s="2008"/>
      <c r="AJ452" s="2019"/>
      <c r="AK452" s="1986" t="str">
        <f t="shared" si="310"/>
        <v/>
      </c>
      <c r="AL452" s="1968" t="str">
        <f t="shared" si="311"/>
        <v/>
      </c>
      <c r="AM452" s="1968" t="str">
        <f t="shared" si="312"/>
        <v/>
      </c>
      <c r="AN452" s="1952" t="str">
        <f t="shared" si="313"/>
        <v/>
      </c>
      <c r="AO452" s="4193"/>
      <c r="AP452" s="1838"/>
      <c r="AQ452" s="1953">
        <f>+COUNTIF(F452:AJ452,"－")</f>
        <v>0</v>
      </c>
      <c r="AR452" s="1953">
        <f>+COUNTIF(F452:AJ452,"外")</f>
        <v>0</v>
      </c>
    </row>
    <row r="453" spans="2:44" s="1866" customFormat="1" ht="13.8" thickBot="1">
      <c r="B453" s="1988"/>
      <c r="C453" s="1989"/>
      <c r="D453" s="1983"/>
      <c r="E453" s="1854"/>
      <c r="F453" s="1949"/>
      <c r="G453" s="1949"/>
      <c r="H453" s="1949"/>
      <c r="I453" s="1949"/>
      <c r="J453" s="1949"/>
      <c r="K453" s="1949"/>
      <c r="L453" s="1949"/>
      <c r="M453" s="1949"/>
      <c r="N453" s="1949"/>
      <c r="O453" s="1949"/>
      <c r="P453" s="1949"/>
      <c r="Q453" s="1949"/>
      <c r="R453" s="1949"/>
      <c r="S453" s="1949"/>
      <c r="T453" s="1949"/>
      <c r="U453" s="1949"/>
      <c r="V453" s="1949"/>
      <c r="W453" s="1949"/>
      <c r="X453" s="1949"/>
      <c r="Y453" s="1949"/>
      <c r="Z453" s="1949"/>
      <c r="AA453" s="1949"/>
      <c r="AB453" s="1949"/>
      <c r="AC453" s="1949"/>
      <c r="AD453" s="1949"/>
      <c r="AE453" s="1949"/>
      <c r="AF453" s="1949"/>
      <c r="AG453" s="1949"/>
      <c r="AH453" s="1949"/>
      <c r="AI453" s="1949"/>
      <c r="AJ453" s="1949"/>
      <c r="AK453" s="1990"/>
      <c r="AL453" s="1991"/>
      <c r="AM453" s="1991"/>
      <c r="AN453" s="1992" t="s">
        <v>2459</v>
      </c>
      <c r="AO453" s="1993" t="e">
        <f>IF(AO437&gt;=0.285,"OK","NG")</f>
        <v>#DIV/0!</v>
      </c>
      <c r="AP453" s="1838"/>
      <c r="AQ453" s="1991"/>
      <c r="AR453" s="1991"/>
    </row>
    <row r="455" spans="2:44" hidden="1">
      <c r="F455" s="1836" t="e">
        <f>YEAR(F458)</f>
        <v>#VALUE!</v>
      </c>
      <c r="G455" s="1836" t="e">
        <f>MONTH(F458)</f>
        <v>#VALUE!</v>
      </c>
    </row>
    <row r="456" spans="2:44">
      <c r="B456" s="4194"/>
      <c r="C456" s="4195"/>
      <c r="D456" s="4196"/>
      <c r="E456" s="1840" t="s">
        <v>2454</v>
      </c>
      <c r="F456" s="4126" t="e">
        <f>F458</f>
        <v>#VALUE!</v>
      </c>
      <c r="G456" s="4088"/>
      <c r="H456" s="4088"/>
      <c r="I456" s="4088"/>
      <c r="J456" s="4088"/>
      <c r="K456" s="4088"/>
      <c r="L456" s="4088"/>
      <c r="M456" s="4088"/>
      <c r="N456" s="4088"/>
      <c r="O456" s="4088"/>
      <c r="P456" s="4088"/>
      <c r="Q456" s="4088"/>
      <c r="R456" s="4088"/>
      <c r="S456" s="4088"/>
      <c r="T456" s="4088"/>
      <c r="U456" s="4088"/>
      <c r="V456" s="4088"/>
      <c r="W456" s="4088"/>
      <c r="X456" s="4088"/>
      <c r="Y456" s="4088"/>
      <c r="Z456" s="4088"/>
      <c r="AA456" s="4088"/>
      <c r="AB456" s="4088"/>
      <c r="AC456" s="4088"/>
      <c r="AD456" s="4088"/>
      <c r="AE456" s="4088"/>
      <c r="AF456" s="4088"/>
      <c r="AG456" s="4088"/>
      <c r="AH456" s="4088"/>
      <c r="AI456" s="4088"/>
      <c r="AJ456" s="4088"/>
      <c r="AK456" s="4203" t="s">
        <v>2496</v>
      </c>
      <c r="AL456" s="4206" t="s">
        <v>2497</v>
      </c>
      <c r="AM456" s="4209" t="s">
        <v>2474</v>
      </c>
      <c r="AN456" s="4157" t="s">
        <v>2498</v>
      </c>
      <c r="AO456" s="4155" t="s">
        <v>2499</v>
      </c>
      <c r="AQ456" s="4181" t="s">
        <v>2500</v>
      </c>
      <c r="AR456" s="4181" t="s">
        <v>2501</v>
      </c>
    </row>
    <row r="457" spans="2:44" hidden="1">
      <c r="B457" s="4197"/>
      <c r="C457" s="4198"/>
      <c r="D457" s="4199"/>
      <c r="E457" s="1884"/>
      <c r="F457" s="1862" t="e">
        <f>DATE($F455,$G455,1)</f>
        <v>#VALUE!</v>
      </c>
      <c r="G457" s="1862" t="e">
        <f t="shared" ref="G457:AJ457" si="314">F457+1</f>
        <v>#VALUE!</v>
      </c>
      <c r="H457" s="1862" t="e">
        <f t="shared" si="314"/>
        <v>#VALUE!</v>
      </c>
      <c r="I457" s="1862" t="e">
        <f t="shared" si="314"/>
        <v>#VALUE!</v>
      </c>
      <c r="J457" s="1862" t="e">
        <f t="shared" si="314"/>
        <v>#VALUE!</v>
      </c>
      <c r="K457" s="1862" t="e">
        <f t="shared" si="314"/>
        <v>#VALUE!</v>
      </c>
      <c r="L457" s="1862" t="e">
        <f t="shared" si="314"/>
        <v>#VALUE!</v>
      </c>
      <c r="M457" s="1862" t="e">
        <f t="shared" si="314"/>
        <v>#VALUE!</v>
      </c>
      <c r="N457" s="1862" t="e">
        <f t="shared" si="314"/>
        <v>#VALUE!</v>
      </c>
      <c r="O457" s="1862" t="e">
        <f t="shared" si="314"/>
        <v>#VALUE!</v>
      </c>
      <c r="P457" s="1862" t="e">
        <f t="shared" si="314"/>
        <v>#VALUE!</v>
      </c>
      <c r="Q457" s="1862" t="e">
        <f t="shared" si="314"/>
        <v>#VALUE!</v>
      </c>
      <c r="R457" s="1862" t="e">
        <f t="shared" si="314"/>
        <v>#VALUE!</v>
      </c>
      <c r="S457" s="1862" t="e">
        <f t="shared" si="314"/>
        <v>#VALUE!</v>
      </c>
      <c r="T457" s="1862" t="e">
        <f t="shared" si="314"/>
        <v>#VALUE!</v>
      </c>
      <c r="U457" s="1862" t="e">
        <f t="shared" si="314"/>
        <v>#VALUE!</v>
      </c>
      <c r="V457" s="1862" t="e">
        <f t="shared" si="314"/>
        <v>#VALUE!</v>
      </c>
      <c r="W457" s="1862" t="e">
        <f t="shared" si="314"/>
        <v>#VALUE!</v>
      </c>
      <c r="X457" s="1862" t="e">
        <f t="shared" si="314"/>
        <v>#VALUE!</v>
      </c>
      <c r="Y457" s="1862" t="e">
        <f t="shared" si="314"/>
        <v>#VALUE!</v>
      </c>
      <c r="Z457" s="1862" t="e">
        <f t="shared" si="314"/>
        <v>#VALUE!</v>
      </c>
      <c r="AA457" s="1862" t="e">
        <f t="shared" si="314"/>
        <v>#VALUE!</v>
      </c>
      <c r="AB457" s="1862" t="e">
        <f t="shared" si="314"/>
        <v>#VALUE!</v>
      </c>
      <c r="AC457" s="1862" t="e">
        <f t="shared" si="314"/>
        <v>#VALUE!</v>
      </c>
      <c r="AD457" s="1862" t="e">
        <f t="shared" si="314"/>
        <v>#VALUE!</v>
      </c>
      <c r="AE457" s="1862" t="e">
        <f t="shared" si="314"/>
        <v>#VALUE!</v>
      </c>
      <c r="AF457" s="1862" t="e">
        <f t="shared" si="314"/>
        <v>#VALUE!</v>
      </c>
      <c r="AG457" s="1862" t="e">
        <f t="shared" si="314"/>
        <v>#VALUE!</v>
      </c>
      <c r="AH457" s="1862" t="e">
        <f t="shared" si="314"/>
        <v>#VALUE!</v>
      </c>
      <c r="AI457" s="1862" t="e">
        <f t="shared" si="314"/>
        <v>#VALUE!</v>
      </c>
      <c r="AJ457" s="1862" t="e">
        <f t="shared" si="314"/>
        <v>#VALUE!</v>
      </c>
      <c r="AK457" s="4204"/>
      <c r="AL457" s="4207"/>
      <c r="AM457" s="4210"/>
      <c r="AN457" s="4157"/>
      <c r="AO457" s="4155"/>
      <c r="AQ457" s="4181"/>
      <c r="AR457" s="4181"/>
    </row>
    <row r="458" spans="2:44">
      <c r="B458" s="4197"/>
      <c r="C458" s="4198"/>
      <c r="D458" s="4199"/>
      <c r="E458" s="1887" t="s">
        <v>2455</v>
      </c>
      <c r="F458" s="1888" t="e">
        <f>IF(EDATE(F433,1)&gt;$F$7,"",EDATE(F433,1))</f>
        <v>#VALUE!</v>
      </c>
      <c r="G458" s="1862" t="e">
        <f t="shared" ref="G458:AJ458" si="315">IF(G457&gt;$F$7,"",IF(F458=EOMONTH(DATE($F455,$G455,1),0),"",IF(F458="","",F458+1)))</f>
        <v>#VALUE!</v>
      </c>
      <c r="H458" s="1862" t="e">
        <f t="shared" si="315"/>
        <v>#VALUE!</v>
      </c>
      <c r="I458" s="1862" t="e">
        <f t="shared" si="315"/>
        <v>#VALUE!</v>
      </c>
      <c r="J458" s="1862" t="e">
        <f t="shared" si="315"/>
        <v>#VALUE!</v>
      </c>
      <c r="K458" s="1862" t="e">
        <f t="shared" si="315"/>
        <v>#VALUE!</v>
      </c>
      <c r="L458" s="1862" t="e">
        <f t="shared" si="315"/>
        <v>#VALUE!</v>
      </c>
      <c r="M458" s="1862" t="e">
        <f t="shared" si="315"/>
        <v>#VALUE!</v>
      </c>
      <c r="N458" s="1862" t="e">
        <f t="shared" si="315"/>
        <v>#VALUE!</v>
      </c>
      <c r="O458" s="1862" t="e">
        <f t="shared" si="315"/>
        <v>#VALUE!</v>
      </c>
      <c r="P458" s="1862" t="e">
        <f t="shared" si="315"/>
        <v>#VALUE!</v>
      </c>
      <c r="Q458" s="1862" t="e">
        <f t="shared" si="315"/>
        <v>#VALUE!</v>
      </c>
      <c r="R458" s="1862" t="e">
        <f t="shared" si="315"/>
        <v>#VALUE!</v>
      </c>
      <c r="S458" s="1862" t="e">
        <f t="shared" si="315"/>
        <v>#VALUE!</v>
      </c>
      <c r="T458" s="1862" t="e">
        <f t="shared" si="315"/>
        <v>#VALUE!</v>
      </c>
      <c r="U458" s="1862" t="e">
        <f t="shared" si="315"/>
        <v>#VALUE!</v>
      </c>
      <c r="V458" s="1862" t="e">
        <f t="shared" si="315"/>
        <v>#VALUE!</v>
      </c>
      <c r="W458" s="1862" t="e">
        <f t="shared" si="315"/>
        <v>#VALUE!</v>
      </c>
      <c r="X458" s="1862" t="e">
        <f t="shared" si="315"/>
        <v>#VALUE!</v>
      </c>
      <c r="Y458" s="1862" t="e">
        <f t="shared" si="315"/>
        <v>#VALUE!</v>
      </c>
      <c r="Z458" s="1862" t="e">
        <f t="shared" si="315"/>
        <v>#VALUE!</v>
      </c>
      <c r="AA458" s="1862" t="e">
        <f t="shared" si="315"/>
        <v>#VALUE!</v>
      </c>
      <c r="AB458" s="1862" t="e">
        <f t="shared" si="315"/>
        <v>#VALUE!</v>
      </c>
      <c r="AC458" s="1862" t="e">
        <f t="shared" si="315"/>
        <v>#VALUE!</v>
      </c>
      <c r="AD458" s="1862" t="e">
        <f t="shared" si="315"/>
        <v>#VALUE!</v>
      </c>
      <c r="AE458" s="1862" t="e">
        <f t="shared" si="315"/>
        <v>#VALUE!</v>
      </c>
      <c r="AF458" s="1862" t="e">
        <f t="shared" si="315"/>
        <v>#VALUE!</v>
      </c>
      <c r="AG458" s="1862" t="e">
        <f t="shared" si="315"/>
        <v>#VALUE!</v>
      </c>
      <c r="AH458" s="1862" t="e">
        <f t="shared" si="315"/>
        <v>#VALUE!</v>
      </c>
      <c r="AI458" s="1862" t="e">
        <f t="shared" si="315"/>
        <v>#VALUE!</v>
      </c>
      <c r="AJ458" s="1862" t="e">
        <f t="shared" si="315"/>
        <v>#VALUE!</v>
      </c>
      <c r="AK458" s="4204"/>
      <c r="AL458" s="4207"/>
      <c r="AM458" s="4210"/>
      <c r="AN458" s="4157"/>
      <c r="AO458" s="4155"/>
      <c r="AQ458" s="4181"/>
      <c r="AR458" s="4181"/>
    </row>
    <row r="459" spans="2:44" s="1866" customFormat="1">
      <c r="B459" s="4200"/>
      <c r="C459" s="4099"/>
      <c r="D459" s="4201"/>
      <c r="E459" s="1889" t="s">
        <v>1184</v>
      </c>
      <c r="F459" s="1865" t="str">
        <f>IFERROR(TEXT(WEEKDAY(+F458),"aaa"),"")</f>
        <v/>
      </c>
      <c r="G459" s="1865" t="str">
        <f t="shared" ref="G459:AJ459" si="316">IFERROR(TEXT(WEEKDAY(+G458),"aaa"),"")</f>
        <v/>
      </c>
      <c r="H459" s="1865" t="str">
        <f t="shared" si="316"/>
        <v/>
      </c>
      <c r="I459" s="1865" t="str">
        <f t="shared" si="316"/>
        <v/>
      </c>
      <c r="J459" s="1865" t="str">
        <f t="shared" si="316"/>
        <v/>
      </c>
      <c r="K459" s="1865" t="str">
        <f t="shared" si="316"/>
        <v/>
      </c>
      <c r="L459" s="1865" t="str">
        <f t="shared" si="316"/>
        <v/>
      </c>
      <c r="M459" s="1865" t="str">
        <f t="shared" si="316"/>
        <v/>
      </c>
      <c r="N459" s="1865" t="str">
        <f t="shared" si="316"/>
        <v/>
      </c>
      <c r="O459" s="1865" t="str">
        <f t="shared" si="316"/>
        <v/>
      </c>
      <c r="P459" s="1865" t="str">
        <f t="shared" si="316"/>
        <v/>
      </c>
      <c r="Q459" s="1865" t="str">
        <f t="shared" si="316"/>
        <v/>
      </c>
      <c r="R459" s="1865" t="str">
        <f t="shared" si="316"/>
        <v/>
      </c>
      <c r="S459" s="1865" t="str">
        <f t="shared" si="316"/>
        <v/>
      </c>
      <c r="T459" s="1865" t="str">
        <f t="shared" si="316"/>
        <v/>
      </c>
      <c r="U459" s="1865" t="str">
        <f t="shared" si="316"/>
        <v/>
      </c>
      <c r="V459" s="1865" t="str">
        <f t="shared" si="316"/>
        <v/>
      </c>
      <c r="W459" s="1865" t="str">
        <f t="shared" si="316"/>
        <v/>
      </c>
      <c r="X459" s="1865" t="str">
        <f t="shared" si="316"/>
        <v/>
      </c>
      <c r="Y459" s="1865" t="str">
        <f t="shared" si="316"/>
        <v/>
      </c>
      <c r="Z459" s="1865" t="str">
        <f t="shared" si="316"/>
        <v/>
      </c>
      <c r="AA459" s="1865" t="str">
        <f t="shared" si="316"/>
        <v/>
      </c>
      <c r="AB459" s="1865" t="str">
        <f t="shared" si="316"/>
        <v/>
      </c>
      <c r="AC459" s="1865" t="str">
        <f t="shared" si="316"/>
        <v/>
      </c>
      <c r="AD459" s="1865" t="str">
        <f t="shared" si="316"/>
        <v/>
      </c>
      <c r="AE459" s="1865" t="str">
        <f t="shared" si="316"/>
        <v/>
      </c>
      <c r="AF459" s="1865" t="str">
        <f t="shared" si="316"/>
        <v/>
      </c>
      <c r="AG459" s="1865" t="str">
        <f t="shared" si="316"/>
        <v/>
      </c>
      <c r="AH459" s="1865" t="str">
        <f t="shared" si="316"/>
        <v/>
      </c>
      <c r="AI459" s="1865" t="str">
        <f t="shared" si="316"/>
        <v/>
      </c>
      <c r="AJ459" s="1865" t="str">
        <f t="shared" si="316"/>
        <v/>
      </c>
      <c r="AK459" s="4204"/>
      <c r="AL459" s="4207"/>
      <c r="AM459" s="4210"/>
      <c r="AN459" s="4157"/>
      <c r="AO459" s="4155"/>
      <c r="AP459" s="1838"/>
      <c r="AQ459" s="4181"/>
      <c r="AR459" s="4181"/>
    </row>
    <row r="460" spans="2:44" s="1866" customFormat="1" ht="21" customHeight="1">
      <c r="B460" s="1994" t="s">
        <v>2502</v>
      </c>
      <c r="C460" s="1995" t="s">
        <v>2471</v>
      </c>
      <c r="D460" s="1939" t="s">
        <v>2472</v>
      </c>
      <c r="E460" s="1940" t="s">
        <v>2458</v>
      </c>
      <c r="F460" s="1941" t="s">
        <v>2503</v>
      </c>
      <c r="G460" s="1942" t="s">
        <v>2503</v>
      </c>
      <c r="H460" s="1942" t="s">
        <v>2503</v>
      </c>
      <c r="I460" s="1942" t="s">
        <v>2503</v>
      </c>
      <c r="J460" s="1942" t="s">
        <v>2503</v>
      </c>
      <c r="K460" s="1942" t="s">
        <v>2503</v>
      </c>
      <c r="L460" s="1942" t="s">
        <v>2503</v>
      </c>
      <c r="M460" s="1942" t="s">
        <v>2503</v>
      </c>
      <c r="N460" s="1942" t="s">
        <v>2503</v>
      </c>
      <c r="O460" s="1942" t="s">
        <v>2503</v>
      </c>
      <c r="P460" s="1942" t="s">
        <v>2503</v>
      </c>
      <c r="Q460" s="1942" t="s">
        <v>2503</v>
      </c>
      <c r="R460" s="1942" t="s">
        <v>2503</v>
      </c>
      <c r="S460" s="1942" t="s">
        <v>2503</v>
      </c>
      <c r="T460" s="1942" t="s">
        <v>2503</v>
      </c>
      <c r="U460" s="1942" t="s">
        <v>2503</v>
      </c>
      <c r="V460" s="1942" t="s">
        <v>2503</v>
      </c>
      <c r="W460" s="1942" t="s">
        <v>2503</v>
      </c>
      <c r="X460" s="1942" t="s">
        <v>2503</v>
      </c>
      <c r="Y460" s="1942" t="s">
        <v>2503</v>
      </c>
      <c r="Z460" s="1942" t="s">
        <v>2503</v>
      </c>
      <c r="AA460" s="1942" t="s">
        <v>2503</v>
      </c>
      <c r="AB460" s="1942" t="s">
        <v>2503</v>
      </c>
      <c r="AC460" s="1942" t="s">
        <v>2503</v>
      </c>
      <c r="AD460" s="1942" t="s">
        <v>2503</v>
      </c>
      <c r="AE460" s="1942" t="s">
        <v>2503</v>
      </c>
      <c r="AF460" s="1942" t="s">
        <v>2503</v>
      </c>
      <c r="AG460" s="1942" t="s">
        <v>2503</v>
      </c>
      <c r="AH460" s="1942" t="s">
        <v>2503</v>
      </c>
      <c r="AI460" s="1942" t="s">
        <v>2503</v>
      </c>
      <c r="AJ460" s="2015" t="s">
        <v>2503</v>
      </c>
      <c r="AK460" s="4205"/>
      <c r="AL460" s="4208"/>
      <c r="AM460" s="4211"/>
      <c r="AN460" s="1944" t="s">
        <v>2484</v>
      </c>
      <c r="AO460" s="1943" t="s">
        <v>2485</v>
      </c>
      <c r="AP460" s="1838"/>
      <c r="AQ460" s="4182"/>
      <c r="AR460" s="4182"/>
    </row>
    <row r="461" spans="2:44" s="1866" customFormat="1" ht="13.5" customHeight="1">
      <c r="B461" s="4185" t="s">
        <v>2486</v>
      </c>
      <c r="C461" s="4188" t="s">
        <v>2487</v>
      </c>
      <c r="D461" s="1945" t="s">
        <v>2488</v>
      </c>
      <c r="E461" s="1946"/>
      <c r="F461" s="2016"/>
      <c r="G461" s="2003"/>
      <c r="H461" s="2003"/>
      <c r="I461" s="2003"/>
      <c r="J461" s="2003"/>
      <c r="K461" s="2003"/>
      <c r="L461" s="2003"/>
      <c r="M461" s="2003"/>
      <c r="N461" s="2003"/>
      <c r="O461" s="2003"/>
      <c r="P461" s="2003"/>
      <c r="Q461" s="2003"/>
      <c r="R461" s="2003"/>
      <c r="S461" s="2003"/>
      <c r="T461" s="2003"/>
      <c r="U461" s="2003"/>
      <c r="V461" s="2003"/>
      <c r="W461" s="2003"/>
      <c r="X461" s="2003"/>
      <c r="Y461" s="2003"/>
      <c r="Z461" s="2003"/>
      <c r="AA461" s="2003"/>
      <c r="AB461" s="2003"/>
      <c r="AC461" s="2003"/>
      <c r="AD461" s="2003"/>
      <c r="AE461" s="2003"/>
      <c r="AF461" s="2003"/>
      <c r="AG461" s="2003"/>
      <c r="AH461" s="2003"/>
      <c r="AI461" s="2003"/>
      <c r="AJ461" s="2017"/>
      <c r="AK461" s="1950">
        <f>IF(D461="","",COUNT($F$458:$AJ$458)-AL461)</f>
        <v>0</v>
      </c>
      <c r="AL461" s="1951">
        <f>IF(D461="","",AQ461+AR461)</f>
        <v>0</v>
      </c>
      <c r="AM461" s="1951">
        <f>IF(D461="","",COUNTIF(F461:AJ461,"休"))</f>
        <v>0</v>
      </c>
      <c r="AN461" s="1952" t="str">
        <f>IF(D461="","",IFERROR(ROUND(AM461/AK461,3),""))</f>
        <v/>
      </c>
      <c r="AO461" s="4191" t="e">
        <f>ROUND(AVERAGE(AN461:AN476),3)</f>
        <v>#DIV/0!</v>
      </c>
      <c r="AP461" s="1838"/>
      <c r="AQ461" s="1953">
        <f>+COUNTIF(F461:AJ461,"－")</f>
        <v>0</v>
      </c>
      <c r="AR461" s="1953">
        <f>+COUNTIF(F461:AJ461,"外")</f>
        <v>0</v>
      </c>
    </row>
    <row r="462" spans="2:44" s="1866" customFormat="1" ht="13.5" customHeight="1">
      <c r="B462" s="4186"/>
      <c r="C462" s="4189"/>
      <c r="D462" s="1954" t="s">
        <v>2489</v>
      </c>
      <c r="E462" s="1946"/>
      <c r="F462" s="1955"/>
      <c r="G462" s="1956"/>
      <c r="H462" s="1956"/>
      <c r="I462" s="1956"/>
      <c r="J462" s="1956"/>
      <c r="K462" s="1956"/>
      <c r="L462" s="1956"/>
      <c r="M462" s="1956"/>
      <c r="N462" s="1956"/>
      <c r="O462" s="1956"/>
      <c r="P462" s="1956"/>
      <c r="Q462" s="1956"/>
      <c r="R462" s="1956"/>
      <c r="S462" s="1956"/>
      <c r="T462" s="1956"/>
      <c r="U462" s="1956"/>
      <c r="V462" s="1956"/>
      <c r="W462" s="1956"/>
      <c r="X462" s="1956"/>
      <c r="Y462" s="1956"/>
      <c r="Z462" s="1956"/>
      <c r="AA462" s="1956"/>
      <c r="AB462" s="1956"/>
      <c r="AC462" s="1956"/>
      <c r="AD462" s="1956"/>
      <c r="AE462" s="1956"/>
      <c r="AF462" s="1956"/>
      <c r="AG462" s="1956"/>
      <c r="AH462" s="1956"/>
      <c r="AI462" s="1956"/>
      <c r="AJ462" s="2000"/>
      <c r="AK462" s="1950">
        <f t="shared" ref="AK462:AK466" si="317">IF(D462="","",COUNT($F$458:$AJ$458)-AL462)</f>
        <v>0</v>
      </c>
      <c r="AL462" s="1951">
        <f t="shared" ref="AL462:AL466" si="318">IF(D462="","",AQ462+AR462)</f>
        <v>0</v>
      </c>
      <c r="AM462" s="1951">
        <f t="shared" ref="AM462:AM466" si="319">IF(D462="","",COUNTIF(F462:AJ462,"休"))</f>
        <v>0</v>
      </c>
      <c r="AN462" s="1952" t="str">
        <f t="shared" ref="AN462:AN466" si="320">IF(D462="","",IFERROR(ROUND(AM462/AK462,3),""))</f>
        <v/>
      </c>
      <c r="AO462" s="4192"/>
      <c r="AP462" s="1838"/>
      <c r="AQ462" s="1953">
        <f>+COUNTIF(F462:AJ462,"－")</f>
        <v>0</v>
      </c>
      <c r="AR462" s="1953">
        <f>+COUNTIF(F462:AJ462,"外")</f>
        <v>0</v>
      </c>
    </row>
    <row r="463" spans="2:44" s="1866" customFormat="1">
      <c r="B463" s="4186"/>
      <c r="C463" s="4189"/>
      <c r="D463" s="1960" t="s">
        <v>2490</v>
      </c>
      <c r="E463" s="1946"/>
      <c r="F463" s="1955"/>
      <c r="G463" s="1956"/>
      <c r="H463" s="1956"/>
      <c r="I463" s="1956"/>
      <c r="J463" s="1956"/>
      <c r="K463" s="1956"/>
      <c r="L463" s="1956"/>
      <c r="M463" s="1956"/>
      <c r="N463" s="1956"/>
      <c r="O463" s="1956"/>
      <c r="P463" s="1956"/>
      <c r="Q463" s="1956"/>
      <c r="R463" s="1956"/>
      <c r="S463" s="1956"/>
      <c r="T463" s="1956"/>
      <c r="U463" s="1956"/>
      <c r="V463" s="1956"/>
      <c r="W463" s="1956"/>
      <c r="X463" s="1956"/>
      <c r="Y463" s="1956"/>
      <c r="Z463" s="1956"/>
      <c r="AA463" s="1956"/>
      <c r="AB463" s="1956"/>
      <c r="AC463" s="1956"/>
      <c r="AD463" s="1956"/>
      <c r="AE463" s="1956"/>
      <c r="AF463" s="1956"/>
      <c r="AG463" s="1956"/>
      <c r="AH463" s="1956"/>
      <c r="AI463" s="1956"/>
      <c r="AJ463" s="2000"/>
      <c r="AK463" s="1950">
        <f t="shared" si="317"/>
        <v>0</v>
      </c>
      <c r="AL463" s="1951">
        <f t="shared" si="318"/>
        <v>0</v>
      </c>
      <c r="AM463" s="1951">
        <f t="shared" si="319"/>
        <v>0</v>
      </c>
      <c r="AN463" s="1952" t="str">
        <f t="shared" si="320"/>
        <v/>
      </c>
      <c r="AO463" s="4192"/>
      <c r="AP463" s="1838"/>
      <c r="AQ463" s="1953">
        <f>+COUNTIF(F463:AJ463,"－")</f>
        <v>0</v>
      </c>
      <c r="AR463" s="1953">
        <f t="shared" ref="AR463:AR466" si="321">+COUNTIF(F463:AJ463,"外")</f>
        <v>0</v>
      </c>
    </row>
    <row r="464" spans="2:44" s="1866" customFormat="1">
      <c r="B464" s="4186"/>
      <c r="C464" s="4189"/>
      <c r="D464" s="1960" t="s">
        <v>2491</v>
      </c>
      <c r="E464" s="1961"/>
      <c r="F464" s="1955"/>
      <c r="G464" s="1956"/>
      <c r="H464" s="1956"/>
      <c r="I464" s="1956"/>
      <c r="J464" s="1956"/>
      <c r="K464" s="1956"/>
      <c r="L464" s="1956"/>
      <c r="M464" s="1956"/>
      <c r="N464" s="1956"/>
      <c r="O464" s="1956"/>
      <c r="P464" s="1956"/>
      <c r="Q464" s="1956"/>
      <c r="R464" s="1956"/>
      <c r="S464" s="1956"/>
      <c r="T464" s="1956"/>
      <c r="U464" s="1956"/>
      <c r="V464" s="1956"/>
      <c r="W464" s="1956"/>
      <c r="X464" s="1956"/>
      <c r="Y464" s="1956"/>
      <c r="Z464" s="1956"/>
      <c r="AA464" s="1956"/>
      <c r="AB464" s="1956"/>
      <c r="AC464" s="1956"/>
      <c r="AD464" s="1956"/>
      <c r="AE464" s="1956"/>
      <c r="AF464" s="1956"/>
      <c r="AG464" s="1956"/>
      <c r="AH464" s="1956"/>
      <c r="AI464" s="1956"/>
      <c r="AJ464" s="2000"/>
      <c r="AK464" s="1950">
        <f t="shared" si="317"/>
        <v>0</v>
      </c>
      <c r="AL464" s="1951">
        <f t="shared" si="318"/>
        <v>0</v>
      </c>
      <c r="AM464" s="1951">
        <f t="shared" si="319"/>
        <v>0</v>
      </c>
      <c r="AN464" s="1952" t="str">
        <f t="shared" si="320"/>
        <v/>
      </c>
      <c r="AO464" s="4192"/>
      <c r="AP464" s="1838"/>
      <c r="AQ464" s="1953">
        <f>+COUNTIF(F464:AJ464,"－")</f>
        <v>0</v>
      </c>
      <c r="AR464" s="1953">
        <f t="shared" si="321"/>
        <v>0</v>
      </c>
    </row>
    <row r="465" spans="2:44" s="1866" customFormat="1">
      <c r="B465" s="4186"/>
      <c r="C465" s="4189"/>
      <c r="D465" s="1960" t="s">
        <v>2492</v>
      </c>
      <c r="E465" s="1946"/>
      <c r="F465" s="1955"/>
      <c r="G465" s="1956"/>
      <c r="H465" s="1956"/>
      <c r="I465" s="1956"/>
      <c r="J465" s="1956"/>
      <c r="K465" s="1956"/>
      <c r="L465" s="1956"/>
      <c r="M465" s="1956"/>
      <c r="N465" s="1956"/>
      <c r="O465" s="1956"/>
      <c r="P465" s="1956"/>
      <c r="Q465" s="1956"/>
      <c r="R465" s="1956"/>
      <c r="S465" s="1956"/>
      <c r="T465" s="1956"/>
      <c r="U465" s="1956"/>
      <c r="V465" s="1956"/>
      <c r="W465" s="1956"/>
      <c r="X465" s="1956"/>
      <c r="Y465" s="1956"/>
      <c r="Z465" s="1956"/>
      <c r="AA465" s="1956"/>
      <c r="AB465" s="1956"/>
      <c r="AC465" s="1956"/>
      <c r="AD465" s="1956"/>
      <c r="AE465" s="1956"/>
      <c r="AF465" s="1956"/>
      <c r="AG465" s="1956"/>
      <c r="AH465" s="1956"/>
      <c r="AI465" s="1956"/>
      <c r="AJ465" s="2000"/>
      <c r="AK465" s="1950">
        <f t="shared" si="317"/>
        <v>0</v>
      </c>
      <c r="AL465" s="1951">
        <f t="shared" si="318"/>
        <v>0</v>
      </c>
      <c r="AM465" s="1951">
        <f t="shared" si="319"/>
        <v>0</v>
      </c>
      <c r="AN465" s="1952" t="str">
        <f t="shared" si="320"/>
        <v/>
      </c>
      <c r="AO465" s="4192"/>
      <c r="AP465" s="1838"/>
      <c r="AQ465" s="1953">
        <f t="shared" ref="AQ465:AQ466" si="322">+COUNTIF(F465:AJ465,"－")</f>
        <v>0</v>
      </c>
      <c r="AR465" s="1953">
        <f t="shared" si="321"/>
        <v>0</v>
      </c>
    </row>
    <row r="466" spans="2:44" s="1866" customFormat="1">
      <c r="B466" s="4187"/>
      <c r="C466" s="4190"/>
      <c r="D466" s="1962">
        <f>E$29</f>
        <v>0</v>
      </c>
      <c r="E466" s="1963"/>
      <c r="F466" s="2018"/>
      <c r="G466" s="2008"/>
      <c r="H466" s="2008"/>
      <c r="I466" s="2008"/>
      <c r="J466" s="2008"/>
      <c r="K466" s="2008"/>
      <c r="L466" s="2008"/>
      <c r="M466" s="2008"/>
      <c r="N466" s="2008"/>
      <c r="O466" s="2008"/>
      <c r="P466" s="2008"/>
      <c r="Q466" s="2008"/>
      <c r="R466" s="2008"/>
      <c r="S466" s="2008"/>
      <c r="T466" s="2008"/>
      <c r="U466" s="2008"/>
      <c r="V466" s="2008"/>
      <c r="W466" s="2008"/>
      <c r="X466" s="2008"/>
      <c r="Y466" s="2008"/>
      <c r="Z466" s="2008"/>
      <c r="AA466" s="2008"/>
      <c r="AB466" s="2008"/>
      <c r="AC466" s="2008"/>
      <c r="AD466" s="2008"/>
      <c r="AE466" s="2008"/>
      <c r="AF466" s="2008"/>
      <c r="AG466" s="2008"/>
      <c r="AH466" s="2008"/>
      <c r="AI466" s="2008"/>
      <c r="AJ466" s="2019"/>
      <c r="AK466" s="1950">
        <f t="shared" si="317"/>
        <v>0</v>
      </c>
      <c r="AL466" s="1951">
        <f t="shared" si="318"/>
        <v>0</v>
      </c>
      <c r="AM466" s="1968">
        <f t="shared" si="319"/>
        <v>0</v>
      </c>
      <c r="AN466" s="1952" t="str">
        <f t="shared" si="320"/>
        <v/>
      </c>
      <c r="AO466" s="4192"/>
      <c r="AP466" s="1838"/>
      <c r="AQ466" s="1953">
        <f t="shared" si="322"/>
        <v>0</v>
      </c>
      <c r="AR466" s="1953">
        <f t="shared" si="321"/>
        <v>0</v>
      </c>
    </row>
    <row r="467" spans="2:44" s="1866" customFormat="1" ht="14.4">
      <c r="B467" s="4185" t="s">
        <v>2493</v>
      </c>
      <c r="C467" s="4188" t="s">
        <v>2494</v>
      </c>
      <c r="D467" s="1939" t="s">
        <v>2472</v>
      </c>
      <c r="E467" s="1969" t="s">
        <v>2458</v>
      </c>
      <c r="F467" s="1941" t="s">
        <v>2504</v>
      </c>
      <c r="G467" s="1942" t="s">
        <v>2504</v>
      </c>
      <c r="H467" s="1942" t="s">
        <v>2504</v>
      </c>
      <c r="I467" s="1942" t="s">
        <v>2504</v>
      </c>
      <c r="J467" s="1942" t="s">
        <v>2504</v>
      </c>
      <c r="K467" s="1942" t="s">
        <v>2504</v>
      </c>
      <c r="L467" s="1942" t="s">
        <v>2504</v>
      </c>
      <c r="M467" s="1942" t="s">
        <v>2504</v>
      </c>
      <c r="N467" s="1942" t="s">
        <v>2504</v>
      </c>
      <c r="O467" s="1942" t="s">
        <v>2504</v>
      </c>
      <c r="P467" s="1942" t="s">
        <v>2504</v>
      </c>
      <c r="Q467" s="1942" t="s">
        <v>2504</v>
      </c>
      <c r="R467" s="1942" t="s">
        <v>2504</v>
      </c>
      <c r="S467" s="1942" t="s">
        <v>2504</v>
      </c>
      <c r="T467" s="1942" t="s">
        <v>2504</v>
      </c>
      <c r="U467" s="1942" t="s">
        <v>2504</v>
      </c>
      <c r="V467" s="1942" t="s">
        <v>2504</v>
      </c>
      <c r="W467" s="1942" t="s">
        <v>2504</v>
      </c>
      <c r="X467" s="1942" t="s">
        <v>2504</v>
      </c>
      <c r="Y467" s="1942" t="s">
        <v>2504</v>
      </c>
      <c r="Z467" s="1942" t="s">
        <v>2504</v>
      </c>
      <c r="AA467" s="1942" t="s">
        <v>2504</v>
      </c>
      <c r="AB467" s="1942" t="s">
        <v>2504</v>
      </c>
      <c r="AC467" s="1942" t="s">
        <v>2504</v>
      </c>
      <c r="AD467" s="1942" t="s">
        <v>2504</v>
      </c>
      <c r="AE467" s="1942" t="s">
        <v>2504</v>
      </c>
      <c r="AF467" s="1942" t="s">
        <v>2504</v>
      </c>
      <c r="AG467" s="1942" t="s">
        <v>2504</v>
      </c>
      <c r="AH467" s="1942" t="s">
        <v>2504</v>
      </c>
      <c r="AI467" s="1942" t="s">
        <v>2504</v>
      </c>
      <c r="AJ467" s="2015" t="s">
        <v>2504</v>
      </c>
      <c r="AK467" s="1971"/>
      <c r="AL467" s="1953"/>
      <c r="AM467" s="1972"/>
      <c r="AN467" s="1973"/>
      <c r="AO467" s="4192"/>
      <c r="AP467" s="1838"/>
      <c r="AQ467" s="1893"/>
      <c r="AR467" s="1893"/>
    </row>
    <row r="468" spans="2:44" s="1866" customFormat="1">
      <c r="B468" s="4186"/>
      <c r="C468" s="4189"/>
      <c r="D468" s="1974" t="s">
        <v>2488</v>
      </c>
      <c r="E468" s="1946"/>
      <c r="F468" s="2007"/>
      <c r="G468" s="1966"/>
      <c r="H468" s="1966"/>
      <c r="I468" s="1966"/>
      <c r="J468" s="1966"/>
      <c r="K468" s="1966"/>
      <c r="L468" s="1966"/>
      <c r="M468" s="1966"/>
      <c r="N468" s="1966"/>
      <c r="O468" s="1966"/>
      <c r="P468" s="1966"/>
      <c r="Q468" s="1966"/>
      <c r="R468" s="1966"/>
      <c r="S468" s="1966"/>
      <c r="T468" s="1966"/>
      <c r="U468" s="1966"/>
      <c r="V468" s="1966"/>
      <c r="W468" s="1966"/>
      <c r="X468" s="1966"/>
      <c r="Y468" s="1966"/>
      <c r="Z468" s="1966"/>
      <c r="AA468" s="1966"/>
      <c r="AB468" s="1966"/>
      <c r="AC468" s="1966"/>
      <c r="AD468" s="1966"/>
      <c r="AE468" s="1966"/>
      <c r="AF468" s="1966"/>
      <c r="AG468" s="1966"/>
      <c r="AH468" s="1966"/>
      <c r="AI468" s="1966"/>
      <c r="AJ468" s="2020"/>
      <c r="AK468" s="1950">
        <f>IF(D468="","",COUNT($F$458:$AJ$458)-AL468)</f>
        <v>0</v>
      </c>
      <c r="AL468" s="1951">
        <f>IF(D468="","",AQ468+AR468)</f>
        <v>0</v>
      </c>
      <c r="AM468" s="1951">
        <f>IF(D468="","",COUNTIF(F468:AJ468,"休"))</f>
        <v>0</v>
      </c>
      <c r="AN468" s="1952" t="str">
        <f>IF(D468="","",IFERROR(ROUND(AM468/AK468,3),""))</f>
        <v/>
      </c>
      <c r="AO468" s="4192"/>
      <c r="AP468" s="1838"/>
      <c r="AQ468" s="1953">
        <f>+COUNTIF(F468:AJ468,"－")</f>
        <v>0</v>
      </c>
      <c r="AR468" s="1953">
        <f>+COUNTIF(F468:AJ468,"外")</f>
        <v>0</v>
      </c>
    </row>
    <row r="469" spans="2:44" s="1866" customFormat="1">
      <c r="B469" s="4186"/>
      <c r="C469" s="4189"/>
      <c r="D469" s="1954" t="s">
        <v>2489</v>
      </c>
      <c r="E469" s="1975"/>
      <c r="F469" s="1955"/>
      <c r="G469" s="1956"/>
      <c r="H469" s="1956"/>
      <c r="I469" s="1956"/>
      <c r="J469" s="1956"/>
      <c r="K469" s="1956"/>
      <c r="L469" s="1956"/>
      <c r="M469" s="1956"/>
      <c r="N469" s="1956"/>
      <c r="O469" s="1956"/>
      <c r="P469" s="1956"/>
      <c r="Q469" s="1956"/>
      <c r="R469" s="1956"/>
      <c r="S469" s="1956"/>
      <c r="T469" s="1956"/>
      <c r="U469" s="1956"/>
      <c r="V469" s="1956"/>
      <c r="W469" s="1956"/>
      <c r="X469" s="1956"/>
      <c r="Y469" s="1956"/>
      <c r="Z469" s="1956"/>
      <c r="AA469" s="1956"/>
      <c r="AB469" s="1956"/>
      <c r="AC469" s="1956"/>
      <c r="AD469" s="1956"/>
      <c r="AE469" s="1956"/>
      <c r="AF469" s="1956"/>
      <c r="AG469" s="1956"/>
      <c r="AH469" s="1956"/>
      <c r="AI469" s="1956"/>
      <c r="AJ469" s="2000"/>
      <c r="AK469" s="1950">
        <f t="shared" ref="AK469:AK471" si="323">IF(D469="","",COUNT($F$458:$AJ$458)-AL469)</f>
        <v>0</v>
      </c>
      <c r="AL469" s="1951">
        <f t="shared" ref="AL469:AL471" si="324">IF(D469="","",AQ469+AR469)</f>
        <v>0</v>
      </c>
      <c r="AM469" s="1951">
        <f t="shared" ref="AM469:AM471" si="325">IF(D469="","",COUNTIF(F469:AJ469,"休"))</f>
        <v>0</v>
      </c>
      <c r="AN469" s="1952" t="str">
        <f t="shared" ref="AN469:AN471" si="326">IF(D469="","",IFERROR(ROUND(AM469/AK469,3),""))</f>
        <v/>
      </c>
      <c r="AO469" s="4192"/>
      <c r="AP469" s="1838"/>
      <c r="AQ469" s="1953">
        <f>+COUNTIF(F469:AJ469,"－")</f>
        <v>0</v>
      </c>
      <c r="AR469" s="1953">
        <f>+COUNTIF(F469:AJ469,"外")</f>
        <v>0</v>
      </c>
    </row>
    <row r="470" spans="2:44" s="1866" customFormat="1">
      <c r="B470" s="4186"/>
      <c r="C470" s="4189"/>
      <c r="D470" s="1838"/>
      <c r="E470" s="1975"/>
      <c r="F470" s="1955"/>
      <c r="G470" s="1956"/>
      <c r="H470" s="1956"/>
      <c r="I470" s="1956"/>
      <c r="J470" s="1956"/>
      <c r="K470" s="1956"/>
      <c r="L470" s="1956"/>
      <c r="M470" s="1956"/>
      <c r="N470" s="1956"/>
      <c r="O470" s="1956"/>
      <c r="P470" s="1956"/>
      <c r="Q470" s="1956"/>
      <c r="R470" s="1956"/>
      <c r="S470" s="1956"/>
      <c r="T470" s="1956"/>
      <c r="U470" s="1956"/>
      <c r="V470" s="1956"/>
      <c r="W470" s="1956"/>
      <c r="X470" s="1956"/>
      <c r="Y470" s="1956"/>
      <c r="Z470" s="1956"/>
      <c r="AA470" s="1956"/>
      <c r="AB470" s="1956"/>
      <c r="AC470" s="1956"/>
      <c r="AD470" s="1956"/>
      <c r="AE470" s="1956"/>
      <c r="AF470" s="1956"/>
      <c r="AG470" s="1956"/>
      <c r="AH470" s="1956"/>
      <c r="AI470" s="1956"/>
      <c r="AJ470" s="2000"/>
      <c r="AK470" s="1950" t="str">
        <f t="shared" si="323"/>
        <v/>
      </c>
      <c r="AL470" s="1951" t="str">
        <f t="shared" si="324"/>
        <v/>
      </c>
      <c r="AM470" s="1951" t="str">
        <f t="shared" si="325"/>
        <v/>
      </c>
      <c r="AN470" s="1952" t="str">
        <f t="shared" si="326"/>
        <v/>
      </c>
      <c r="AO470" s="4192"/>
      <c r="AP470" s="1838"/>
      <c r="AQ470" s="1953">
        <f>+COUNTIF(F470:AJ470,"－")</f>
        <v>0</v>
      </c>
      <c r="AR470" s="1953">
        <f>+COUNTIF(F470:AJ470,"外")</f>
        <v>0</v>
      </c>
    </row>
    <row r="471" spans="2:44" s="1866" customFormat="1">
      <c r="B471" s="4186"/>
      <c r="C471" s="4190"/>
      <c r="D471" s="1976"/>
      <c r="E471" s="1977"/>
      <c r="F471" s="2018"/>
      <c r="G471" s="2008"/>
      <c r="H471" s="2008"/>
      <c r="I471" s="2008"/>
      <c r="J471" s="2008"/>
      <c r="K471" s="2008"/>
      <c r="L471" s="2008"/>
      <c r="M471" s="2008"/>
      <c r="N471" s="2008"/>
      <c r="O471" s="2008"/>
      <c r="P471" s="2008"/>
      <c r="Q471" s="2008"/>
      <c r="R471" s="2008"/>
      <c r="S471" s="2008"/>
      <c r="T471" s="2008"/>
      <c r="U471" s="2008"/>
      <c r="V471" s="2008"/>
      <c r="W471" s="2008"/>
      <c r="X471" s="2008"/>
      <c r="Y471" s="2008"/>
      <c r="Z471" s="2008"/>
      <c r="AA471" s="2008"/>
      <c r="AB471" s="2008"/>
      <c r="AC471" s="2008"/>
      <c r="AD471" s="2008"/>
      <c r="AE471" s="2008"/>
      <c r="AF471" s="2008"/>
      <c r="AG471" s="2008"/>
      <c r="AH471" s="2008"/>
      <c r="AI471" s="2008"/>
      <c r="AJ471" s="2019"/>
      <c r="AK471" s="1950" t="str">
        <f t="shared" si="323"/>
        <v/>
      </c>
      <c r="AL471" s="1951" t="str">
        <f t="shared" si="324"/>
        <v/>
      </c>
      <c r="AM471" s="1951" t="str">
        <f t="shared" si="325"/>
        <v/>
      </c>
      <c r="AN471" s="1952" t="str">
        <f t="shared" si="326"/>
        <v/>
      </c>
      <c r="AO471" s="4192"/>
      <c r="AP471" s="1838"/>
      <c r="AQ471" s="1953">
        <f>+COUNTIF(F471:AJ471,"－")</f>
        <v>0</v>
      </c>
      <c r="AR471" s="1953">
        <f>+COUNTIF(F471:AJ471,"外")</f>
        <v>0</v>
      </c>
    </row>
    <row r="472" spans="2:44" s="1866" customFormat="1" ht="14.4">
      <c r="B472" s="4186"/>
      <c r="C472" s="4188" t="s">
        <v>2495</v>
      </c>
      <c r="D472" s="1939" t="s">
        <v>2472</v>
      </c>
      <c r="E472" s="1979" t="s">
        <v>2458</v>
      </c>
      <c r="F472" s="1941" t="s">
        <v>2503</v>
      </c>
      <c r="G472" s="1942" t="s">
        <v>2503</v>
      </c>
      <c r="H472" s="1942" t="s">
        <v>2503</v>
      </c>
      <c r="I472" s="1942" t="s">
        <v>2503</v>
      </c>
      <c r="J472" s="1942" t="s">
        <v>2503</v>
      </c>
      <c r="K472" s="1942" t="s">
        <v>2503</v>
      </c>
      <c r="L472" s="1942" t="s">
        <v>2503</v>
      </c>
      <c r="M472" s="1942" t="s">
        <v>2503</v>
      </c>
      <c r="N472" s="1942" t="s">
        <v>2503</v>
      </c>
      <c r="O472" s="1942" t="s">
        <v>2503</v>
      </c>
      <c r="P472" s="1942" t="s">
        <v>2503</v>
      </c>
      <c r="Q472" s="1942" t="s">
        <v>2503</v>
      </c>
      <c r="R472" s="1942" t="s">
        <v>2503</v>
      </c>
      <c r="S472" s="1942" t="s">
        <v>2503</v>
      </c>
      <c r="T472" s="1942" t="s">
        <v>2503</v>
      </c>
      <c r="U472" s="1942" t="s">
        <v>2503</v>
      </c>
      <c r="V472" s="1942" t="s">
        <v>2503</v>
      </c>
      <c r="W472" s="1942" t="s">
        <v>2503</v>
      </c>
      <c r="X472" s="1942" t="s">
        <v>2503</v>
      </c>
      <c r="Y472" s="1942" t="s">
        <v>2503</v>
      </c>
      <c r="Z472" s="1942" t="s">
        <v>2503</v>
      </c>
      <c r="AA472" s="1942" t="s">
        <v>2503</v>
      </c>
      <c r="AB472" s="1942" t="s">
        <v>2503</v>
      </c>
      <c r="AC472" s="1942" t="s">
        <v>2503</v>
      </c>
      <c r="AD472" s="1942" t="s">
        <v>2503</v>
      </c>
      <c r="AE472" s="1942" t="s">
        <v>2503</v>
      </c>
      <c r="AF472" s="1942" t="s">
        <v>2503</v>
      </c>
      <c r="AG472" s="1942" t="s">
        <v>2503</v>
      </c>
      <c r="AH472" s="1942" t="s">
        <v>2503</v>
      </c>
      <c r="AI472" s="1942" t="s">
        <v>2503</v>
      </c>
      <c r="AJ472" s="2015" t="s">
        <v>2503</v>
      </c>
      <c r="AK472" s="1971"/>
      <c r="AL472" s="1953"/>
      <c r="AM472" s="1980"/>
      <c r="AN472" s="1973"/>
      <c r="AO472" s="4192"/>
      <c r="AP472" s="1838"/>
      <c r="AQ472" s="1893"/>
      <c r="AR472" s="1893"/>
    </row>
    <row r="473" spans="2:44" s="1866" customFormat="1">
      <c r="B473" s="4186"/>
      <c r="C473" s="4189"/>
      <c r="D473" s="1981" t="s">
        <v>2489</v>
      </c>
      <c r="E473" s="1946"/>
      <c r="F473" s="2007"/>
      <c r="G473" s="1966"/>
      <c r="H473" s="1966"/>
      <c r="I473" s="1966"/>
      <c r="J473" s="1966"/>
      <c r="K473" s="1966"/>
      <c r="L473" s="1966"/>
      <c r="M473" s="1966"/>
      <c r="N473" s="1966"/>
      <c r="O473" s="1966"/>
      <c r="P473" s="1966"/>
      <c r="Q473" s="1966"/>
      <c r="R473" s="1966"/>
      <c r="S473" s="1966"/>
      <c r="T473" s="1966"/>
      <c r="U473" s="1966"/>
      <c r="V473" s="1966"/>
      <c r="W473" s="1966"/>
      <c r="X473" s="1966"/>
      <c r="Y473" s="1966"/>
      <c r="Z473" s="1966"/>
      <c r="AA473" s="1966"/>
      <c r="AB473" s="1966"/>
      <c r="AC473" s="1966"/>
      <c r="AD473" s="1966"/>
      <c r="AE473" s="1966"/>
      <c r="AF473" s="1966"/>
      <c r="AG473" s="1966"/>
      <c r="AH473" s="1966"/>
      <c r="AI473" s="1966"/>
      <c r="AJ473" s="2020"/>
      <c r="AK473" s="1950">
        <f>IF(D473="","",COUNT($F$458:$AJ$458)-AL473)</f>
        <v>0</v>
      </c>
      <c r="AL473" s="1951">
        <f>IF(D473="","",AQ473+AR473)</f>
        <v>0</v>
      </c>
      <c r="AM473" s="1951">
        <f>IF(D473="","",COUNTIF(F473:AJ473,"休"))</f>
        <v>0</v>
      </c>
      <c r="AN473" s="1952" t="str">
        <f>IF(D473="","",IFERROR(ROUND(AM473/AK473,3),""))</f>
        <v/>
      </c>
      <c r="AO473" s="4192"/>
      <c r="AP473" s="1838"/>
      <c r="AQ473" s="1953">
        <f>+COUNTIF(F473:AJ473,"－")</f>
        <v>0</v>
      </c>
      <c r="AR473" s="1953">
        <f>+COUNTIF(F473:AJ473,"外")</f>
        <v>0</v>
      </c>
    </row>
    <row r="474" spans="2:44" s="1866" customFormat="1">
      <c r="B474" s="4186"/>
      <c r="C474" s="4189"/>
      <c r="D474" s="1838"/>
      <c r="E474" s="1975"/>
      <c r="F474" s="1955"/>
      <c r="G474" s="1956"/>
      <c r="H474" s="1956"/>
      <c r="I474" s="1956"/>
      <c r="J474" s="1956"/>
      <c r="K474" s="1956"/>
      <c r="L474" s="1956"/>
      <c r="M474" s="1956"/>
      <c r="N474" s="1956"/>
      <c r="O474" s="1956"/>
      <c r="P474" s="1956"/>
      <c r="Q474" s="1956"/>
      <c r="R474" s="1956"/>
      <c r="S474" s="1956"/>
      <c r="T474" s="1956"/>
      <c r="U474" s="1956"/>
      <c r="V474" s="1956"/>
      <c r="W474" s="1956"/>
      <c r="X474" s="1956"/>
      <c r="Y474" s="1956"/>
      <c r="Z474" s="1956"/>
      <c r="AA474" s="1956"/>
      <c r="AB474" s="1956"/>
      <c r="AC474" s="1956"/>
      <c r="AD474" s="1956"/>
      <c r="AE474" s="1956"/>
      <c r="AF474" s="1956"/>
      <c r="AG474" s="1956"/>
      <c r="AH474" s="1956"/>
      <c r="AI474" s="1956"/>
      <c r="AJ474" s="2000"/>
      <c r="AK474" s="1950" t="str">
        <f t="shared" ref="AK474:AK476" si="327">IF(D474="","",COUNT($F$458:$AJ$458)-AL474)</f>
        <v/>
      </c>
      <c r="AL474" s="1951" t="str">
        <f t="shared" ref="AL474:AL476" si="328">IF(D474="","",AQ474+AR474)</f>
        <v/>
      </c>
      <c r="AM474" s="1951" t="str">
        <f t="shared" ref="AM474:AM476" si="329">IF(D474="","",COUNTIF(F474:AJ474,"休"))</f>
        <v/>
      </c>
      <c r="AN474" s="1952" t="str">
        <f t="shared" ref="AN474:AN476" si="330">IF(D474="","",IFERROR(ROUND(AM474/AK474,3),""))</f>
        <v/>
      </c>
      <c r="AO474" s="4192"/>
      <c r="AP474" s="1838"/>
      <c r="AQ474" s="1953">
        <f>+COUNTIF(F474:AJ474,"－")</f>
        <v>0</v>
      </c>
      <c r="AR474" s="1953">
        <f>+COUNTIF(F474:AJ474,"外")</f>
        <v>0</v>
      </c>
    </row>
    <row r="475" spans="2:44" s="1866" customFormat="1">
      <c r="B475" s="4186"/>
      <c r="C475" s="4189"/>
      <c r="D475" s="1983"/>
      <c r="E475" s="1975"/>
      <c r="F475" s="1955"/>
      <c r="G475" s="1956"/>
      <c r="H475" s="1956"/>
      <c r="I475" s="1956"/>
      <c r="J475" s="1956"/>
      <c r="K475" s="1956"/>
      <c r="L475" s="1956"/>
      <c r="M475" s="1956"/>
      <c r="N475" s="1956"/>
      <c r="O475" s="1956"/>
      <c r="P475" s="1956"/>
      <c r="Q475" s="1956"/>
      <c r="R475" s="1956"/>
      <c r="S475" s="1956"/>
      <c r="T475" s="1956"/>
      <c r="U475" s="1956"/>
      <c r="V475" s="1956"/>
      <c r="W475" s="1956"/>
      <c r="X475" s="1956"/>
      <c r="Y475" s="1956"/>
      <c r="Z475" s="1956"/>
      <c r="AA475" s="1956"/>
      <c r="AB475" s="1956"/>
      <c r="AC475" s="1956"/>
      <c r="AD475" s="1956"/>
      <c r="AE475" s="1956"/>
      <c r="AF475" s="1956"/>
      <c r="AG475" s="1956"/>
      <c r="AH475" s="1956"/>
      <c r="AI475" s="1956"/>
      <c r="AJ475" s="2000"/>
      <c r="AK475" s="1950" t="str">
        <f t="shared" si="327"/>
        <v/>
      </c>
      <c r="AL475" s="1951" t="str">
        <f t="shared" si="328"/>
        <v/>
      </c>
      <c r="AM475" s="1951" t="str">
        <f t="shared" si="329"/>
        <v/>
      </c>
      <c r="AN475" s="1952" t="str">
        <f t="shared" si="330"/>
        <v/>
      </c>
      <c r="AO475" s="4192"/>
      <c r="AP475" s="1838"/>
      <c r="AQ475" s="1953">
        <f>+COUNTIF(F475:AJ475,"－")</f>
        <v>0</v>
      </c>
      <c r="AR475" s="1953">
        <f>+COUNTIF(F475:AJ475,"外")</f>
        <v>0</v>
      </c>
    </row>
    <row r="476" spans="2:44" s="1866" customFormat="1" ht="13.8" thickBot="1">
      <c r="B476" s="4187"/>
      <c r="C476" s="4190"/>
      <c r="D476" s="1976"/>
      <c r="E476" s="1977"/>
      <c r="F476" s="2018"/>
      <c r="G476" s="2008"/>
      <c r="H476" s="2008"/>
      <c r="I476" s="2008"/>
      <c r="J476" s="2008"/>
      <c r="K476" s="2008"/>
      <c r="L476" s="2008"/>
      <c r="M476" s="2008"/>
      <c r="N476" s="2008"/>
      <c r="O476" s="2008"/>
      <c r="P476" s="2008"/>
      <c r="Q476" s="2008"/>
      <c r="R476" s="2008"/>
      <c r="S476" s="2008"/>
      <c r="T476" s="2008"/>
      <c r="U476" s="2008"/>
      <c r="V476" s="2008"/>
      <c r="W476" s="2008"/>
      <c r="X476" s="2008"/>
      <c r="Y476" s="2008"/>
      <c r="Z476" s="2008"/>
      <c r="AA476" s="2008"/>
      <c r="AB476" s="2008"/>
      <c r="AC476" s="2008"/>
      <c r="AD476" s="2008"/>
      <c r="AE476" s="2008"/>
      <c r="AF476" s="2008"/>
      <c r="AG476" s="2008"/>
      <c r="AH476" s="2008"/>
      <c r="AI476" s="2008"/>
      <c r="AJ476" s="2019"/>
      <c r="AK476" s="1986" t="str">
        <f t="shared" si="327"/>
        <v/>
      </c>
      <c r="AL476" s="1968" t="str">
        <f t="shared" si="328"/>
        <v/>
      </c>
      <c r="AM476" s="1968" t="str">
        <f t="shared" si="329"/>
        <v/>
      </c>
      <c r="AN476" s="1952" t="str">
        <f t="shared" si="330"/>
        <v/>
      </c>
      <c r="AO476" s="4193"/>
      <c r="AP476" s="1838"/>
      <c r="AQ476" s="1953">
        <f>+COUNTIF(F476:AJ476,"－")</f>
        <v>0</v>
      </c>
      <c r="AR476" s="1953">
        <f>+COUNTIF(F476:AJ476,"外")</f>
        <v>0</v>
      </c>
    </row>
    <row r="477" spans="2:44" s="1866" customFormat="1" ht="13.8" thickBot="1">
      <c r="B477" s="1988"/>
      <c r="C477" s="1989"/>
      <c r="D477" s="1983"/>
      <c r="E477" s="1854"/>
      <c r="F477" s="1949"/>
      <c r="G477" s="1949"/>
      <c r="H477" s="1949"/>
      <c r="I477" s="1949"/>
      <c r="J477" s="1949"/>
      <c r="K477" s="1949"/>
      <c r="L477" s="1949"/>
      <c r="M477" s="1949"/>
      <c r="N477" s="1949"/>
      <c r="O477" s="1949"/>
      <c r="P477" s="1949"/>
      <c r="Q477" s="1949"/>
      <c r="R477" s="1949"/>
      <c r="S477" s="1949"/>
      <c r="T477" s="1949"/>
      <c r="U477" s="1949"/>
      <c r="V477" s="1949"/>
      <c r="W477" s="1949"/>
      <c r="X477" s="1949"/>
      <c r="Y477" s="1949"/>
      <c r="Z477" s="1949"/>
      <c r="AA477" s="1949"/>
      <c r="AB477" s="1949"/>
      <c r="AC477" s="1949"/>
      <c r="AD477" s="1949"/>
      <c r="AE477" s="1949"/>
      <c r="AF477" s="1949"/>
      <c r="AG477" s="1949"/>
      <c r="AH477" s="1949"/>
      <c r="AI477" s="1949"/>
      <c r="AJ477" s="1949"/>
      <c r="AK477" s="1990"/>
      <c r="AL477" s="1991"/>
      <c r="AM477" s="1991"/>
      <c r="AN477" s="1992" t="s">
        <v>2459</v>
      </c>
      <c r="AO477" s="1993" t="e">
        <f>IF(AO461&gt;=0.285,"OK","NG")</f>
        <v>#DIV/0!</v>
      </c>
      <c r="AP477" s="1838"/>
      <c r="AQ477" s="1991"/>
      <c r="AR477" s="1991"/>
    </row>
    <row r="479" spans="2:44" hidden="1">
      <c r="F479" s="1836" t="e">
        <f>YEAR(F482)</f>
        <v>#VALUE!</v>
      </c>
      <c r="G479" s="1836" t="e">
        <f>MONTH(F482)</f>
        <v>#VALUE!</v>
      </c>
    </row>
    <row r="480" spans="2:44">
      <c r="B480" s="4194"/>
      <c r="C480" s="4195"/>
      <c r="D480" s="4196"/>
      <c r="E480" s="1840" t="s">
        <v>2454</v>
      </c>
      <c r="F480" s="4126" t="e">
        <f>F482</f>
        <v>#VALUE!</v>
      </c>
      <c r="G480" s="4088"/>
      <c r="H480" s="4088"/>
      <c r="I480" s="4088"/>
      <c r="J480" s="4088"/>
      <c r="K480" s="4088"/>
      <c r="L480" s="4088"/>
      <c r="M480" s="4088"/>
      <c r="N480" s="4088"/>
      <c r="O480" s="4088"/>
      <c r="P480" s="4088"/>
      <c r="Q480" s="4088"/>
      <c r="R480" s="4088"/>
      <c r="S480" s="4088"/>
      <c r="T480" s="4088"/>
      <c r="U480" s="4088"/>
      <c r="V480" s="4088"/>
      <c r="W480" s="4088"/>
      <c r="X480" s="4088"/>
      <c r="Y480" s="4088"/>
      <c r="Z480" s="4088"/>
      <c r="AA480" s="4088"/>
      <c r="AB480" s="4088"/>
      <c r="AC480" s="4088"/>
      <c r="AD480" s="4088"/>
      <c r="AE480" s="4088"/>
      <c r="AF480" s="4088"/>
      <c r="AG480" s="4088"/>
      <c r="AH480" s="4088"/>
      <c r="AI480" s="4088"/>
      <c r="AJ480" s="4088"/>
      <c r="AK480" s="4203" t="s">
        <v>2496</v>
      </c>
      <c r="AL480" s="4206" t="s">
        <v>2497</v>
      </c>
      <c r="AM480" s="4209" t="s">
        <v>2474</v>
      </c>
      <c r="AN480" s="4157" t="s">
        <v>2498</v>
      </c>
      <c r="AO480" s="4155" t="s">
        <v>2499</v>
      </c>
      <c r="AQ480" s="4181" t="s">
        <v>2500</v>
      </c>
      <c r="AR480" s="4181" t="s">
        <v>2501</v>
      </c>
    </row>
    <row r="481" spans="2:44" hidden="1">
      <c r="B481" s="4197"/>
      <c r="C481" s="4198"/>
      <c r="D481" s="4199"/>
      <c r="E481" s="1884"/>
      <c r="F481" s="1862" t="e">
        <f>DATE($F479,$G479,1)</f>
        <v>#VALUE!</v>
      </c>
      <c r="G481" s="1862" t="e">
        <f t="shared" ref="G481:AJ481" si="331">F481+1</f>
        <v>#VALUE!</v>
      </c>
      <c r="H481" s="1862" t="e">
        <f t="shared" si="331"/>
        <v>#VALUE!</v>
      </c>
      <c r="I481" s="1862" t="e">
        <f t="shared" si="331"/>
        <v>#VALUE!</v>
      </c>
      <c r="J481" s="1862" t="e">
        <f t="shared" si="331"/>
        <v>#VALUE!</v>
      </c>
      <c r="K481" s="1862" t="e">
        <f t="shared" si="331"/>
        <v>#VALUE!</v>
      </c>
      <c r="L481" s="1862" t="e">
        <f t="shared" si="331"/>
        <v>#VALUE!</v>
      </c>
      <c r="M481" s="1862" t="e">
        <f t="shared" si="331"/>
        <v>#VALUE!</v>
      </c>
      <c r="N481" s="1862" t="e">
        <f t="shared" si="331"/>
        <v>#VALUE!</v>
      </c>
      <c r="O481" s="1862" t="e">
        <f t="shared" si="331"/>
        <v>#VALUE!</v>
      </c>
      <c r="P481" s="1862" t="e">
        <f t="shared" si="331"/>
        <v>#VALUE!</v>
      </c>
      <c r="Q481" s="1862" t="e">
        <f t="shared" si="331"/>
        <v>#VALUE!</v>
      </c>
      <c r="R481" s="1862" t="e">
        <f t="shared" si="331"/>
        <v>#VALUE!</v>
      </c>
      <c r="S481" s="1862" t="e">
        <f t="shared" si="331"/>
        <v>#VALUE!</v>
      </c>
      <c r="T481" s="1862" t="e">
        <f t="shared" si="331"/>
        <v>#VALUE!</v>
      </c>
      <c r="U481" s="1862" t="e">
        <f t="shared" si="331"/>
        <v>#VALUE!</v>
      </c>
      <c r="V481" s="1862" t="e">
        <f t="shared" si="331"/>
        <v>#VALUE!</v>
      </c>
      <c r="W481" s="1862" t="e">
        <f t="shared" si="331"/>
        <v>#VALUE!</v>
      </c>
      <c r="X481" s="1862" t="e">
        <f t="shared" si="331"/>
        <v>#VALUE!</v>
      </c>
      <c r="Y481" s="1862" t="e">
        <f t="shared" si="331"/>
        <v>#VALUE!</v>
      </c>
      <c r="Z481" s="1862" t="e">
        <f t="shared" si="331"/>
        <v>#VALUE!</v>
      </c>
      <c r="AA481" s="1862" t="e">
        <f t="shared" si="331"/>
        <v>#VALUE!</v>
      </c>
      <c r="AB481" s="1862" t="e">
        <f t="shared" si="331"/>
        <v>#VALUE!</v>
      </c>
      <c r="AC481" s="1862" t="e">
        <f t="shared" si="331"/>
        <v>#VALUE!</v>
      </c>
      <c r="AD481" s="1862" t="e">
        <f t="shared" si="331"/>
        <v>#VALUE!</v>
      </c>
      <c r="AE481" s="1862" t="e">
        <f t="shared" si="331"/>
        <v>#VALUE!</v>
      </c>
      <c r="AF481" s="1862" t="e">
        <f t="shared" si="331"/>
        <v>#VALUE!</v>
      </c>
      <c r="AG481" s="1862" t="e">
        <f t="shared" si="331"/>
        <v>#VALUE!</v>
      </c>
      <c r="AH481" s="1862" t="e">
        <f t="shared" si="331"/>
        <v>#VALUE!</v>
      </c>
      <c r="AI481" s="1862" t="e">
        <f t="shared" si="331"/>
        <v>#VALUE!</v>
      </c>
      <c r="AJ481" s="1862" t="e">
        <f t="shared" si="331"/>
        <v>#VALUE!</v>
      </c>
      <c r="AK481" s="4204"/>
      <c r="AL481" s="4207"/>
      <c r="AM481" s="4210"/>
      <c r="AN481" s="4157"/>
      <c r="AO481" s="4155"/>
      <c r="AQ481" s="4181"/>
      <c r="AR481" s="4181"/>
    </row>
    <row r="482" spans="2:44">
      <c r="B482" s="4197"/>
      <c r="C482" s="4198"/>
      <c r="D482" s="4199"/>
      <c r="E482" s="1887" t="s">
        <v>2455</v>
      </c>
      <c r="F482" s="1888" t="e">
        <f>IF(EDATE(F457,1)&gt;$F$7,"",EDATE(F457,1))</f>
        <v>#VALUE!</v>
      </c>
      <c r="G482" s="1862" t="e">
        <f t="shared" ref="G482:AJ482" si="332">IF(G481&gt;$F$7,"",IF(F482=EOMONTH(DATE($F479,$G479,1),0),"",IF(F482="","",F482+1)))</f>
        <v>#VALUE!</v>
      </c>
      <c r="H482" s="1862" t="e">
        <f t="shared" si="332"/>
        <v>#VALUE!</v>
      </c>
      <c r="I482" s="1862" t="e">
        <f t="shared" si="332"/>
        <v>#VALUE!</v>
      </c>
      <c r="J482" s="1862" t="e">
        <f t="shared" si="332"/>
        <v>#VALUE!</v>
      </c>
      <c r="K482" s="1862" t="e">
        <f t="shared" si="332"/>
        <v>#VALUE!</v>
      </c>
      <c r="L482" s="1862" t="e">
        <f t="shared" si="332"/>
        <v>#VALUE!</v>
      </c>
      <c r="M482" s="1862" t="e">
        <f t="shared" si="332"/>
        <v>#VALUE!</v>
      </c>
      <c r="N482" s="1862" t="e">
        <f t="shared" si="332"/>
        <v>#VALUE!</v>
      </c>
      <c r="O482" s="1862" t="e">
        <f t="shared" si="332"/>
        <v>#VALUE!</v>
      </c>
      <c r="P482" s="1862" t="e">
        <f t="shared" si="332"/>
        <v>#VALUE!</v>
      </c>
      <c r="Q482" s="1862" t="e">
        <f t="shared" si="332"/>
        <v>#VALUE!</v>
      </c>
      <c r="R482" s="1862" t="e">
        <f t="shared" si="332"/>
        <v>#VALUE!</v>
      </c>
      <c r="S482" s="1862" t="e">
        <f t="shared" si="332"/>
        <v>#VALUE!</v>
      </c>
      <c r="T482" s="1862" t="e">
        <f t="shared" si="332"/>
        <v>#VALUE!</v>
      </c>
      <c r="U482" s="1862" t="e">
        <f t="shared" si="332"/>
        <v>#VALUE!</v>
      </c>
      <c r="V482" s="1862" t="e">
        <f t="shared" si="332"/>
        <v>#VALUE!</v>
      </c>
      <c r="W482" s="1862" t="e">
        <f t="shared" si="332"/>
        <v>#VALUE!</v>
      </c>
      <c r="X482" s="1862" t="e">
        <f t="shared" si="332"/>
        <v>#VALUE!</v>
      </c>
      <c r="Y482" s="1862" t="e">
        <f t="shared" si="332"/>
        <v>#VALUE!</v>
      </c>
      <c r="Z482" s="1862" t="e">
        <f t="shared" si="332"/>
        <v>#VALUE!</v>
      </c>
      <c r="AA482" s="1862" t="e">
        <f t="shared" si="332"/>
        <v>#VALUE!</v>
      </c>
      <c r="AB482" s="1862" t="e">
        <f t="shared" si="332"/>
        <v>#VALUE!</v>
      </c>
      <c r="AC482" s="1862" t="e">
        <f t="shared" si="332"/>
        <v>#VALUE!</v>
      </c>
      <c r="AD482" s="1862" t="e">
        <f t="shared" si="332"/>
        <v>#VALUE!</v>
      </c>
      <c r="AE482" s="1862" t="e">
        <f t="shared" si="332"/>
        <v>#VALUE!</v>
      </c>
      <c r="AF482" s="1862" t="e">
        <f t="shared" si="332"/>
        <v>#VALUE!</v>
      </c>
      <c r="AG482" s="1862" t="e">
        <f t="shared" si="332"/>
        <v>#VALUE!</v>
      </c>
      <c r="AH482" s="1862" t="e">
        <f t="shared" si="332"/>
        <v>#VALUE!</v>
      </c>
      <c r="AI482" s="1862" t="e">
        <f t="shared" si="332"/>
        <v>#VALUE!</v>
      </c>
      <c r="AJ482" s="1862" t="e">
        <f t="shared" si="332"/>
        <v>#VALUE!</v>
      </c>
      <c r="AK482" s="4204"/>
      <c r="AL482" s="4207"/>
      <c r="AM482" s="4210"/>
      <c r="AN482" s="4157"/>
      <c r="AO482" s="4155"/>
      <c r="AQ482" s="4181"/>
      <c r="AR482" s="4181"/>
    </row>
    <row r="483" spans="2:44" s="1866" customFormat="1">
      <c r="B483" s="4200"/>
      <c r="C483" s="4099"/>
      <c r="D483" s="4201"/>
      <c r="E483" s="1889" t="s">
        <v>1184</v>
      </c>
      <c r="F483" s="1865" t="str">
        <f>IFERROR(TEXT(WEEKDAY(+F482),"aaa"),"")</f>
        <v/>
      </c>
      <c r="G483" s="1865" t="str">
        <f t="shared" ref="G483:AJ483" si="333">IFERROR(TEXT(WEEKDAY(+G482),"aaa"),"")</f>
        <v/>
      </c>
      <c r="H483" s="1865" t="str">
        <f t="shared" si="333"/>
        <v/>
      </c>
      <c r="I483" s="1865" t="str">
        <f t="shared" si="333"/>
        <v/>
      </c>
      <c r="J483" s="1865" t="str">
        <f t="shared" si="333"/>
        <v/>
      </c>
      <c r="K483" s="1865" t="str">
        <f t="shared" si="333"/>
        <v/>
      </c>
      <c r="L483" s="1865" t="str">
        <f t="shared" si="333"/>
        <v/>
      </c>
      <c r="M483" s="1865" t="str">
        <f t="shared" si="333"/>
        <v/>
      </c>
      <c r="N483" s="1865" t="str">
        <f t="shared" si="333"/>
        <v/>
      </c>
      <c r="O483" s="1865" t="str">
        <f t="shared" si="333"/>
        <v/>
      </c>
      <c r="P483" s="1865" t="str">
        <f t="shared" si="333"/>
        <v/>
      </c>
      <c r="Q483" s="1865" t="str">
        <f t="shared" si="333"/>
        <v/>
      </c>
      <c r="R483" s="1865" t="str">
        <f t="shared" si="333"/>
        <v/>
      </c>
      <c r="S483" s="1865" t="str">
        <f t="shared" si="333"/>
        <v/>
      </c>
      <c r="T483" s="1865" t="str">
        <f t="shared" si="333"/>
        <v/>
      </c>
      <c r="U483" s="1865" t="str">
        <f t="shared" si="333"/>
        <v/>
      </c>
      <c r="V483" s="1865" t="str">
        <f t="shared" si="333"/>
        <v/>
      </c>
      <c r="W483" s="1865" t="str">
        <f t="shared" si="333"/>
        <v/>
      </c>
      <c r="X483" s="1865" t="str">
        <f t="shared" si="333"/>
        <v/>
      </c>
      <c r="Y483" s="1865" t="str">
        <f t="shared" si="333"/>
        <v/>
      </c>
      <c r="Z483" s="1865" t="str">
        <f t="shared" si="333"/>
        <v/>
      </c>
      <c r="AA483" s="1865" t="str">
        <f t="shared" si="333"/>
        <v/>
      </c>
      <c r="AB483" s="1865" t="str">
        <f t="shared" si="333"/>
        <v/>
      </c>
      <c r="AC483" s="1865" t="str">
        <f t="shared" si="333"/>
        <v/>
      </c>
      <c r="AD483" s="1865" t="str">
        <f t="shared" si="333"/>
        <v/>
      </c>
      <c r="AE483" s="1865" t="str">
        <f t="shared" si="333"/>
        <v/>
      </c>
      <c r="AF483" s="1865" t="str">
        <f t="shared" si="333"/>
        <v/>
      </c>
      <c r="AG483" s="1865" t="str">
        <f t="shared" si="333"/>
        <v/>
      </c>
      <c r="AH483" s="1865" t="str">
        <f t="shared" si="333"/>
        <v/>
      </c>
      <c r="AI483" s="1865" t="str">
        <f t="shared" si="333"/>
        <v/>
      </c>
      <c r="AJ483" s="1865" t="str">
        <f t="shared" si="333"/>
        <v/>
      </c>
      <c r="AK483" s="4204"/>
      <c r="AL483" s="4207"/>
      <c r="AM483" s="4210"/>
      <c r="AN483" s="4157"/>
      <c r="AO483" s="4155"/>
      <c r="AP483" s="1838"/>
      <c r="AQ483" s="4181"/>
      <c r="AR483" s="4181"/>
    </row>
    <row r="484" spans="2:44" s="1866" customFormat="1" ht="21" customHeight="1">
      <c r="B484" s="1994" t="s">
        <v>2502</v>
      </c>
      <c r="C484" s="1995" t="s">
        <v>2471</v>
      </c>
      <c r="D484" s="1939" t="s">
        <v>2472</v>
      </c>
      <c r="E484" s="1940" t="s">
        <v>2458</v>
      </c>
      <c r="F484" s="1941" t="s">
        <v>2503</v>
      </c>
      <c r="G484" s="1942" t="s">
        <v>2503</v>
      </c>
      <c r="H484" s="1942" t="s">
        <v>2503</v>
      </c>
      <c r="I484" s="1942" t="s">
        <v>2503</v>
      </c>
      <c r="J484" s="1942" t="s">
        <v>2503</v>
      </c>
      <c r="K484" s="1942" t="s">
        <v>2503</v>
      </c>
      <c r="L484" s="1942" t="s">
        <v>2503</v>
      </c>
      <c r="M484" s="1942" t="s">
        <v>2503</v>
      </c>
      <c r="N484" s="1942" t="s">
        <v>2503</v>
      </c>
      <c r="O484" s="1942" t="s">
        <v>2503</v>
      </c>
      <c r="P484" s="1942" t="s">
        <v>2503</v>
      </c>
      <c r="Q484" s="1942" t="s">
        <v>2503</v>
      </c>
      <c r="R484" s="1942" t="s">
        <v>2503</v>
      </c>
      <c r="S484" s="1942" t="s">
        <v>2503</v>
      </c>
      <c r="T484" s="1942" t="s">
        <v>2503</v>
      </c>
      <c r="U484" s="1942" t="s">
        <v>2503</v>
      </c>
      <c r="V484" s="1942" t="s">
        <v>2503</v>
      </c>
      <c r="W484" s="1942" t="s">
        <v>2503</v>
      </c>
      <c r="X484" s="1942" t="s">
        <v>2503</v>
      </c>
      <c r="Y484" s="1942" t="s">
        <v>2503</v>
      </c>
      <c r="Z484" s="1942" t="s">
        <v>2503</v>
      </c>
      <c r="AA484" s="1942" t="s">
        <v>2503</v>
      </c>
      <c r="AB484" s="1942" t="s">
        <v>2503</v>
      </c>
      <c r="AC484" s="1942" t="s">
        <v>2503</v>
      </c>
      <c r="AD484" s="1942" t="s">
        <v>2503</v>
      </c>
      <c r="AE484" s="1942" t="s">
        <v>2503</v>
      </c>
      <c r="AF484" s="1942" t="s">
        <v>2503</v>
      </c>
      <c r="AG484" s="1942" t="s">
        <v>2503</v>
      </c>
      <c r="AH484" s="1942" t="s">
        <v>2503</v>
      </c>
      <c r="AI484" s="1942" t="s">
        <v>2503</v>
      </c>
      <c r="AJ484" s="2015" t="s">
        <v>2503</v>
      </c>
      <c r="AK484" s="4205"/>
      <c r="AL484" s="4208"/>
      <c r="AM484" s="4211"/>
      <c r="AN484" s="1944" t="s">
        <v>2484</v>
      </c>
      <c r="AO484" s="1943" t="s">
        <v>2485</v>
      </c>
      <c r="AP484" s="1838"/>
      <c r="AQ484" s="4182"/>
      <c r="AR484" s="4182"/>
    </row>
    <row r="485" spans="2:44" s="1866" customFormat="1" ht="13.5" customHeight="1">
      <c r="B485" s="4185" t="s">
        <v>2486</v>
      </c>
      <c r="C485" s="4188" t="s">
        <v>2487</v>
      </c>
      <c r="D485" s="1945" t="s">
        <v>2488</v>
      </c>
      <c r="E485" s="1946"/>
      <c r="F485" s="2016"/>
      <c r="G485" s="2003"/>
      <c r="H485" s="2003"/>
      <c r="I485" s="2003"/>
      <c r="J485" s="2003"/>
      <c r="K485" s="2003"/>
      <c r="L485" s="2003"/>
      <c r="M485" s="2003"/>
      <c r="N485" s="2003"/>
      <c r="O485" s="2003"/>
      <c r="P485" s="2003"/>
      <c r="Q485" s="2003"/>
      <c r="R485" s="2003"/>
      <c r="S485" s="2003"/>
      <c r="T485" s="2003"/>
      <c r="U485" s="2003"/>
      <c r="V485" s="2003"/>
      <c r="W485" s="2003"/>
      <c r="X485" s="2003"/>
      <c r="Y485" s="2003"/>
      <c r="Z485" s="2003"/>
      <c r="AA485" s="2003"/>
      <c r="AB485" s="2003"/>
      <c r="AC485" s="2003"/>
      <c r="AD485" s="2003"/>
      <c r="AE485" s="2003"/>
      <c r="AF485" s="2003"/>
      <c r="AG485" s="2003"/>
      <c r="AH485" s="2003"/>
      <c r="AI485" s="2003"/>
      <c r="AJ485" s="2017"/>
      <c r="AK485" s="1950">
        <f>IF(D485="","",COUNT($F$482:$AJ$482)-AL485)</f>
        <v>0</v>
      </c>
      <c r="AL485" s="1951">
        <f>IF(D485="","",AQ485+AR485)</f>
        <v>0</v>
      </c>
      <c r="AM485" s="1951">
        <f>IF(D485="","",COUNTIF(F485:AJ485,"休"))</f>
        <v>0</v>
      </c>
      <c r="AN485" s="1952" t="str">
        <f>IF(D485="","",IFERROR(ROUND(AM485/AK485,3),""))</f>
        <v/>
      </c>
      <c r="AO485" s="4191" t="e">
        <f>ROUND(AVERAGE(AN485:AN500),3)</f>
        <v>#DIV/0!</v>
      </c>
      <c r="AP485" s="1838"/>
      <c r="AQ485" s="1953">
        <f>+COUNTIF(F485:AJ485,"－")</f>
        <v>0</v>
      </c>
      <c r="AR485" s="1953">
        <f>+COUNTIF(F485:AJ485,"外")</f>
        <v>0</v>
      </c>
    </row>
    <row r="486" spans="2:44" s="1866" customFormat="1" ht="13.5" customHeight="1">
      <c r="B486" s="4186"/>
      <c r="C486" s="4189"/>
      <c r="D486" s="1954" t="s">
        <v>2489</v>
      </c>
      <c r="E486" s="1946"/>
      <c r="F486" s="1955"/>
      <c r="G486" s="1956"/>
      <c r="H486" s="1956"/>
      <c r="I486" s="1956"/>
      <c r="J486" s="1956"/>
      <c r="K486" s="1956"/>
      <c r="L486" s="1956"/>
      <c r="M486" s="1956"/>
      <c r="N486" s="1956"/>
      <c r="O486" s="1956"/>
      <c r="P486" s="1956"/>
      <c r="Q486" s="1956"/>
      <c r="R486" s="1956"/>
      <c r="S486" s="1956"/>
      <c r="T486" s="1956"/>
      <c r="U486" s="1956"/>
      <c r="V486" s="1956"/>
      <c r="W486" s="1956"/>
      <c r="X486" s="1956"/>
      <c r="Y486" s="1956"/>
      <c r="Z486" s="1956"/>
      <c r="AA486" s="1956"/>
      <c r="AB486" s="1956"/>
      <c r="AC486" s="1956"/>
      <c r="AD486" s="1956"/>
      <c r="AE486" s="1956"/>
      <c r="AF486" s="1956"/>
      <c r="AG486" s="1956"/>
      <c r="AH486" s="1956"/>
      <c r="AI486" s="1956"/>
      <c r="AJ486" s="2000"/>
      <c r="AK486" s="1950">
        <f t="shared" ref="AK486:AK490" si="334">IF(D486="","",COUNT($F$482:$AJ$482)-AL486)</f>
        <v>0</v>
      </c>
      <c r="AL486" s="1951">
        <f t="shared" ref="AL486:AL490" si="335">IF(D486="","",AQ486+AR486)</f>
        <v>0</v>
      </c>
      <c r="AM486" s="1951">
        <f t="shared" ref="AM486:AM490" si="336">IF(D486="","",COUNTIF(F486:AJ486,"休"))</f>
        <v>0</v>
      </c>
      <c r="AN486" s="1952" t="str">
        <f t="shared" ref="AN486:AN490" si="337">IF(D486="","",IFERROR(ROUND(AM486/AK486,3),""))</f>
        <v/>
      </c>
      <c r="AO486" s="4192"/>
      <c r="AP486" s="1838"/>
      <c r="AQ486" s="1953">
        <f>+COUNTIF(F486:AJ486,"－")</f>
        <v>0</v>
      </c>
      <c r="AR486" s="1953">
        <f>+COUNTIF(F486:AJ486,"外")</f>
        <v>0</v>
      </c>
    </row>
    <row r="487" spans="2:44" s="1866" customFormat="1">
      <c r="B487" s="4186"/>
      <c r="C487" s="4189"/>
      <c r="D487" s="1960" t="s">
        <v>2490</v>
      </c>
      <c r="E487" s="1946"/>
      <c r="F487" s="1955"/>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956"/>
      <c r="AB487" s="1956"/>
      <c r="AC487" s="1956"/>
      <c r="AD487" s="1956"/>
      <c r="AE487" s="1956"/>
      <c r="AF487" s="1956"/>
      <c r="AG487" s="1956"/>
      <c r="AH487" s="1956"/>
      <c r="AI487" s="1956"/>
      <c r="AJ487" s="2000"/>
      <c r="AK487" s="1950">
        <f t="shared" si="334"/>
        <v>0</v>
      </c>
      <c r="AL487" s="1951">
        <f t="shared" si="335"/>
        <v>0</v>
      </c>
      <c r="AM487" s="1951">
        <f t="shared" si="336"/>
        <v>0</v>
      </c>
      <c r="AN487" s="1952" t="str">
        <f t="shared" si="337"/>
        <v/>
      </c>
      <c r="AO487" s="4192"/>
      <c r="AP487" s="1838"/>
      <c r="AQ487" s="1953">
        <f>+COUNTIF(F487:AJ487,"－")</f>
        <v>0</v>
      </c>
      <c r="AR487" s="1953">
        <f t="shared" ref="AR487:AR490" si="338">+COUNTIF(F487:AJ487,"外")</f>
        <v>0</v>
      </c>
    </row>
    <row r="488" spans="2:44" s="1866" customFormat="1">
      <c r="B488" s="4186"/>
      <c r="C488" s="4189"/>
      <c r="D488" s="1960" t="s">
        <v>2491</v>
      </c>
      <c r="E488" s="1961"/>
      <c r="F488" s="1955"/>
      <c r="G488" s="1956"/>
      <c r="H488" s="1956"/>
      <c r="I488" s="1956"/>
      <c r="J488" s="1956"/>
      <c r="K488" s="1956"/>
      <c r="L488" s="1956"/>
      <c r="M488" s="1956"/>
      <c r="N488" s="1956"/>
      <c r="O488" s="1956"/>
      <c r="P488" s="1956"/>
      <c r="Q488" s="1956"/>
      <c r="R488" s="1956"/>
      <c r="S488" s="1956"/>
      <c r="T488" s="1956"/>
      <c r="U488" s="1956"/>
      <c r="V488" s="1956"/>
      <c r="W488" s="1956"/>
      <c r="X488" s="1956"/>
      <c r="Y488" s="1956"/>
      <c r="Z488" s="1956"/>
      <c r="AA488" s="1956"/>
      <c r="AB488" s="1956"/>
      <c r="AC488" s="1956"/>
      <c r="AD488" s="1956"/>
      <c r="AE488" s="1956"/>
      <c r="AF488" s="1956"/>
      <c r="AG488" s="1956"/>
      <c r="AH488" s="1956"/>
      <c r="AI488" s="1956"/>
      <c r="AJ488" s="2000"/>
      <c r="AK488" s="1950">
        <f t="shared" si="334"/>
        <v>0</v>
      </c>
      <c r="AL488" s="1951">
        <f t="shared" si="335"/>
        <v>0</v>
      </c>
      <c r="AM488" s="1951">
        <f t="shared" si="336"/>
        <v>0</v>
      </c>
      <c r="AN488" s="1952" t="str">
        <f t="shared" si="337"/>
        <v/>
      </c>
      <c r="AO488" s="4192"/>
      <c r="AP488" s="1838"/>
      <c r="AQ488" s="1953">
        <f>+COUNTIF(F488:AJ488,"－")</f>
        <v>0</v>
      </c>
      <c r="AR488" s="1953">
        <f t="shared" si="338"/>
        <v>0</v>
      </c>
    </row>
    <row r="489" spans="2:44" s="1866" customFormat="1">
      <c r="B489" s="4186"/>
      <c r="C489" s="4189"/>
      <c r="D489" s="1960" t="s">
        <v>2492</v>
      </c>
      <c r="E489" s="1946"/>
      <c r="F489" s="1955"/>
      <c r="G489" s="1956"/>
      <c r="H489" s="1956"/>
      <c r="I489" s="1956"/>
      <c r="J489" s="1956"/>
      <c r="K489" s="1956"/>
      <c r="L489" s="1956"/>
      <c r="M489" s="1956"/>
      <c r="N489" s="1956"/>
      <c r="O489" s="1956"/>
      <c r="P489" s="1956"/>
      <c r="Q489" s="1956"/>
      <c r="R489" s="1956"/>
      <c r="S489" s="1956"/>
      <c r="T489" s="1956"/>
      <c r="U489" s="1956"/>
      <c r="V489" s="1956"/>
      <c r="W489" s="1956"/>
      <c r="X489" s="1956"/>
      <c r="Y489" s="1956"/>
      <c r="Z489" s="1956"/>
      <c r="AA489" s="1956"/>
      <c r="AB489" s="1956"/>
      <c r="AC489" s="1956"/>
      <c r="AD489" s="1956"/>
      <c r="AE489" s="1956"/>
      <c r="AF489" s="1956"/>
      <c r="AG489" s="1956"/>
      <c r="AH489" s="1956"/>
      <c r="AI489" s="1956"/>
      <c r="AJ489" s="2000"/>
      <c r="AK489" s="1950">
        <f t="shared" si="334"/>
        <v>0</v>
      </c>
      <c r="AL489" s="1951">
        <f t="shared" si="335"/>
        <v>0</v>
      </c>
      <c r="AM489" s="1951">
        <f t="shared" si="336"/>
        <v>0</v>
      </c>
      <c r="AN489" s="1952" t="str">
        <f t="shared" si="337"/>
        <v/>
      </c>
      <c r="AO489" s="4192"/>
      <c r="AP489" s="1838"/>
      <c r="AQ489" s="1953">
        <f t="shared" ref="AQ489:AQ490" si="339">+COUNTIF(F489:AJ489,"－")</f>
        <v>0</v>
      </c>
      <c r="AR489" s="1953">
        <f t="shared" si="338"/>
        <v>0</v>
      </c>
    </row>
    <row r="490" spans="2:44" s="1866" customFormat="1">
      <c r="B490" s="4187"/>
      <c r="C490" s="4190"/>
      <c r="D490" s="1962">
        <f>E$29</f>
        <v>0</v>
      </c>
      <c r="E490" s="1963"/>
      <c r="F490" s="2018"/>
      <c r="G490" s="2008"/>
      <c r="H490" s="2008"/>
      <c r="I490" s="2008"/>
      <c r="J490" s="2008"/>
      <c r="K490" s="2008"/>
      <c r="L490" s="2008"/>
      <c r="M490" s="2008"/>
      <c r="N490" s="2008"/>
      <c r="O490" s="2008"/>
      <c r="P490" s="2008"/>
      <c r="Q490" s="2008"/>
      <c r="R490" s="2008"/>
      <c r="S490" s="2008"/>
      <c r="T490" s="2008"/>
      <c r="U490" s="2008"/>
      <c r="V490" s="2008"/>
      <c r="W490" s="2008"/>
      <c r="X490" s="2008"/>
      <c r="Y490" s="2008"/>
      <c r="Z490" s="2008"/>
      <c r="AA490" s="2008"/>
      <c r="AB490" s="2008"/>
      <c r="AC490" s="2008"/>
      <c r="AD490" s="2008"/>
      <c r="AE490" s="2008"/>
      <c r="AF490" s="2008"/>
      <c r="AG490" s="2008"/>
      <c r="AH490" s="2008"/>
      <c r="AI490" s="2008"/>
      <c r="AJ490" s="2019"/>
      <c r="AK490" s="1950">
        <f t="shared" si="334"/>
        <v>0</v>
      </c>
      <c r="AL490" s="1951">
        <f t="shared" si="335"/>
        <v>0</v>
      </c>
      <c r="AM490" s="1968">
        <f t="shared" si="336"/>
        <v>0</v>
      </c>
      <c r="AN490" s="1952" t="str">
        <f t="shared" si="337"/>
        <v/>
      </c>
      <c r="AO490" s="4192"/>
      <c r="AP490" s="1838"/>
      <c r="AQ490" s="1953">
        <f t="shared" si="339"/>
        <v>0</v>
      </c>
      <c r="AR490" s="1953">
        <f t="shared" si="338"/>
        <v>0</v>
      </c>
    </row>
    <row r="491" spans="2:44" s="1866" customFormat="1" ht="14.4">
      <c r="B491" s="4185" t="s">
        <v>2493</v>
      </c>
      <c r="C491" s="4188" t="s">
        <v>2494</v>
      </c>
      <c r="D491" s="1939" t="s">
        <v>2472</v>
      </c>
      <c r="E491" s="1969" t="s">
        <v>2458</v>
      </c>
      <c r="F491" s="1941" t="s">
        <v>2504</v>
      </c>
      <c r="G491" s="1942" t="s">
        <v>2504</v>
      </c>
      <c r="H491" s="1942" t="s">
        <v>2504</v>
      </c>
      <c r="I491" s="1942" t="s">
        <v>2504</v>
      </c>
      <c r="J491" s="1942" t="s">
        <v>2504</v>
      </c>
      <c r="K491" s="1942" t="s">
        <v>2504</v>
      </c>
      <c r="L491" s="1942" t="s">
        <v>2504</v>
      </c>
      <c r="M491" s="1942" t="s">
        <v>2504</v>
      </c>
      <c r="N491" s="1942" t="s">
        <v>2504</v>
      </c>
      <c r="O491" s="1942" t="s">
        <v>2504</v>
      </c>
      <c r="P491" s="1942" t="s">
        <v>2504</v>
      </c>
      <c r="Q491" s="1942" t="s">
        <v>2504</v>
      </c>
      <c r="R491" s="1942" t="s">
        <v>2504</v>
      </c>
      <c r="S491" s="1942" t="s">
        <v>2504</v>
      </c>
      <c r="T491" s="1942" t="s">
        <v>2504</v>
      </c>
      <c r="U491" s="1942" t="s">
        <v>2504</v>
      </c>
      <c r="V491" s="1942" t="s">
        <v>2504</v>
      </c>
      <c r="W491" s="1942" t="s">
        <v>2504</v>
      </c>
      <c r="X491" s="1942" t="s">
        <v>2504</v>
      </c>
      <c r="Y491" s="1942" t="s">
        <v>2504</v>
      </c>
      <c r="Z491" s="1942" t="s">
        <v>2504</v>
      </c>
      <c r="AA491" s="1942" t="s">
        <v>2504</v>
      </c>
      <c r="AB491" s="1942" t="s">
        <v>2504</v>
      </c>
      <c r="AC491" s="1942" t="s">
        <v>2504</v>
      </c>
      <c r="AD491" s="1942" t="s">
        <v>2504</v>
      </c>
      <c r="AE491" s="1942" t="s">
        <v>2504</v>
      </c>
      <c r="AF491" s="1942" t="s">
        <v>2504</v>
      </c>
      <c r="AG491" s="1942" t="s">
        <v>2504</v>
      </c>
      <c r="AH491" s="1942" t="s">
        <v>2504</v>
      </c>
      <c r="AI491" s="1942" t="s">
        <v>2504</v>
      </c>
      <c r="AJ491" s="2015" t="s">
        <v>2504</v>
      </c>
      <c r="AK491" s="1971"/>
      <c r="AL491" s="1953"/>
      <c r="AM491" s="1972"/>
      <c r="AN491" s="1973"/>
      <c r="AO491" s="4192"/>
      <c r="AP491" s="1838"/>
      <c r="AQ491" s="1893"/>
      <c r="AR491" s="1893"/>
    </row>
    <row r="492" spans="2:44" s="1866" customFormat="1">
      <c r="B492" s="4186"/>
      <c r="C492" s="4189"/>
      <c r="D492" s="1974" t="s">
        <v>2488</v>
      </c>
      <c r="E492" s="1946"/>
      <c r="F492" s="2007"/>
      <c r="G492" s="1966"/>
      <c r="H492" s="1966"/>
      <c r="I492" s="1966"/>
      <c r="J492" s="1966"/>
      <c r="K492" s="1966"/>
      <c r="L492" s="1966"/>
      <c r="M492" s="1966"/>
      <c r="N492" s="1966"/>
      <c r="O492" s="1966"/>
      <c r="P492" s="1966"/>
      <c r="Q492" s="1966"/>
      <c r="R492" s="1966"/>
      <c r="S492" s="1966"/>
      <c r="T492" s="1966"/>
      <c r="U492" s="1966"/>
      <c r="V492" s="1966"/>
      <c r="W492" s="1966"/>
      <c r="X492" s="1966"/>
      <c r="Y492" s="1966"/>
      <c r="Z492" s="1966"/>
      <c r="AA492" s="1966"/>
      <c r="AB492" s="1966"/>
      <c r="AC492" s="1966"/>
      <c r="AD492" s="1966"/>
      <c r="AE492" s="1966"/>
      <c r="AF492" s="1966"/>
      <c r="AG492" s="1966"/>
      <c r="AH492" s="1966"/>
      <c r="AI492" s="1966"/>
      <c r="AJ492" s="2020"/>
      <c r="AK492" s="1950">
        <f>IF(D492="","",COUNT($F$482:$AJ$482)-AL492)</f>
        <v>0</v>
      </c>
      <c r="AL492" s="1951">
        <f>IF(D492="","",AQ492+AR492)</f>
        <v>0</v>
      </c>
      <c r="AM492" s="1951">
        <f>IF(D492="","",COUNTIF(F492:AJ492,"休"))</f>
        <v>0</v>
      </c>
      <c r="AN492" s="1952" t="str">
        <f>IF(D492="","",IFERROR(ROUND(AM492/AK492,3),""))</f>
        <v/>
      </c>
      <c r="AO492" s="4192"/>
      <c r="AP492" s="1838"/>
      <c r="AQ492" s="1953">
        <f>+COUNTIF(F492:AJ492,"－")</f>
        <v>0</v>
      </c>
      <c r="AR492" s="1953">
        <f>+COUNTIF(F492:AJ492,"外")</f>
        <v>0</v>
      </c>
    </row>
    <row r="493" spans="2:44" s="1866" customFormat="1">
      <c r="B493" s="4186"/>
      <c r="C493" s="4189"/>
      <c r="D493" s="1954" t="s">
        <v>2489</v>
      </c>
      <c r="E493" s="1975"/>
      <c r="F493" s="1955"/>
      <c r="G493" s="1956"/>
      <c r="H493" s="1956"/>
      <c r="I493" s="1956"/>
      <c r="J493" s="1956"/>
      <c r="K493" s="1956"/>
      <c r="L493" s="1956"/>
      <c r="M493" s="1956"/>
      <c r="N493" s="1956"/>
      <c r="O493" s="1956"/>
      <c r="P493" s="1956"/>
      <c r="Q493" s="1956"/>
      <c r="R493" s="1956"/>
      <c r="S493" s="1956"/>
      <c r="T493" s="1956"/>
      <c r="U493" s="1956"/>
      <c r="V493" s="1956"/>
      <c r="W493" s="1956"/>
      <c r="X493" s="1956"/>
      <c r="Y493" s="1956"/>
      <c r="Z493" s="1956"/>
      <c r="AA493" s="1956"/>
      <c r="AB493" s="1956"/>
      <c r="AC493" s="1956"/>
      <c r="AD493" s="1956"/>
      <c r="AE493" s="1956"/>
      <c r="AF493" s="1956"/>
      <c r="AG493" s="1956"/>
      <c r="AH493" s="1956"/>
      <c r="AI493" s="1956"/>
      <c r="AJ493" s="2000"/>
      <c r="AK493" s="1950">
        <f t="shared" ref="AK493:AK495" si="340">IF(D493="","",COUNT($F$482:$AJ$482)-AL493)</f>
        <v>0</v>
      </c>
      <c r="AL493" s="1951">
        <f t="shared" ref="AL493:AL495" si="341">IF(D493="","",AQ493+AR493)</f>
        <v>0</v>
      </c>
      <c r="AM493" s="1951">
        <f t="shared" ref="AM493:AM495" si="342">IF(D493="","",COUNTIF(F493:AJ493,"休"))</f>
        <v>0</v>
      </c>
      <c r="AN493" s="1952" t="str">
        <f t="shared" ref="AN493:AN495" si="343">IF(D493="","",IFERROR(ROUND(AM493/AK493,3),""))</f>
        <v/>
      </c>
      <c r="AO493" s="4192"/>
      <c r="AP493" s="1838"/>
      <c r="AQ493" s="1953">
        <f>+COUNTIF(F493:AJ493,"－")</f>
        <v>0</v>
      </c>
      <c r="AR493" s="1953">
        <f>+COUNTIF(F493:AJ493,"外")</f>
        <v>0</v>
      </c>
    </row>
    <row r="494" spans="2:44" s="1866" customFormat="1">
      <c r="B494" s="4186"/>
      <c r="C494" s="4189"/>
      <c r="D494" s="1838"/>
      <c r="E494" s="1975"/>
      <c r="F494" s="1955"/>
      <c r="G494" s="1956"/>
      <c r="H494" s="1956"/>
      <c r="I494" s="1956"/>
      <c r="J494" s="1956"/>
      <c r="K494" s="1956"/>
      <c r="L494" s="1956"/>
      <c r="M494" s="1956"/>
      <c r="N494" s="1956"/>
      <c r="O494" s="1956"/>
      <c r="P494" s="1956"/>
      <c r="Q494" s="1956"/>
      <c r="R494" s="1956"/>
      <c r="S494" s="1956"/>
      <c r="T494" s="1956"/>
      <c r="U494" s="1956"/>
      <c r="V494" s="1956"/>
      <c r="W494" s="1956"/>
      <c r="X494" s="1956"/>
      <c r="Y494" s="1956"/>
      <c r="Z494" s="1956"/>
      <c r="AA494" s="1956"/>
      <c r="AB494" s="1956"/>
      <c r="AC494" s="1956"/>
      <c r="AD494" s="1956"/>
      <c r="AE494" s="1956"/>
      <c r="AF494" s="1956"/>
      <c r="AG494" s="1956"/>
      <c r="AH494" s="1956"/>
      <c r="AI494" s="1956"/>
      <c r="AJ494" s="2000"/>
      <c r="AK494" s="1950" t="str">
        <f t="shared" si="340"/>
        <v/>
      </c>
      <c r="AL494" s="1951" t="str">
        <f t="shared" si="341"/>
        <v/>
      </c>
      <c r="AM494" s="1951" t="str">
        <f t="shared" si="342"/>
        <v/>
      </c>
      <c r="AN494" s="1952" t="str">
        <f t="shared" si="343"/>
        <v/>
      </c>
      <c r="AO494" s="4192"/>
      <c r="AP494" s="1838"/>
      <c r="AQ494" s="1953">
        <f>+COUNTIF(F494:AJ494,"－")</f>
        <v>0</v>
      </c>
      <c r="AR494" s="1953">
        <f>+COUNTIF(F494:AJ494,"外")</f>
        <v>0</v>
      </c>
    </row>
    <row r="495" spans="2:44" s="1866" customFormat="1">
      <c r="B495" s="4186"/>
      <c r="C495" s="4190"/>
      <c r="D495" s="1976"/>
      <c r="E495" s="1977"/>
      <c r="F495" s="201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2008"/>
      <c r="AG495" s="2008"/>
      <c r="AH495" s="2008"/>
      <c r="AI495" s="2008"/>
      <c r="AJ495" s="2019"/>
      <c r="AK495" s="1950" t="str">
        <f t="shared" si="340"/>
        <v/>
      </c>
      <c r="AL495" s="1951" t="str">
        <f t="shared" si="341"/>
        <v/>
      </c>
      <c r="AM495" s="1951" t="str">
        <f t="shared" si="342"/>
        <v/>
      </c>
      <c r="AN495" s="1952" t="str">
        <f t="shared" si="343"/>
        <v/>
      </c>
      <c r="AO495" s="4192"/>
      <c r="AP495" s="1838"/>
      <c r="AQ495" s="1953">
        <f>+COUNTIF(F495:AJ495,"－")</f>
        <v>0</v>
      </c>
      <c r="AR495" s="1953">
        <f>+COUNTIF(F495:AJ495,"外")</f>
        <v>0</v>
      </c>
    </row>
    <row r="496" spans="2:44" s="1866" customFormat="1" ht="14.4">
      <c r="B496" s="4186"/>
      <c r="C496" s="4188" t="s">
        <v>2495</v>
      </c>
      <c r="D496" s="1939" t="s">
        <v>2472</v>
      </c>
      <c r="E496" s="1979" t="s">
        <v>2458</v>
      </c>
      <c r="F496" s="1941" t="s">
        <v>2503</v>
      </c>
      <c r="G496" s="1942" t="s">
        <v>2503</v>
      </c>
      <c r="H496" s="1942" t="s">
        <v>2503</v>
      </c>
      <c r="I496" s="1942" t="s">
        <v>2503</v>
      </c>
      <c r="J496" s="1942" t="s">
        <v>2503</v>
      </c>
      <c r="K496" s="1942" t="s">
        <v>2503</v>
      </c>
      <c r="L496" s="1942" t="s">
        <v>2503</v>
      </c>
      <c r="M496" s="1942" t="s">
        <v>2503</v>
      </c>
      <c r="N496" s="1942" t="s">
        <v>2503</v>
      </c>
      <c r="O496" s="1942" t="s">
        <v>2503</v>
      </c>
      <c r="P496" s="1942" t="s">
        <v>2503</v>
      </c>
      <c r="Q496" s="1942" t="s">
        <v>2503</v>
      </c>
      <c r="R496" s="1942" t="s">
        <v>2503</v>
      </c>
      <c r="S496" s="1942" t="s">
        <v>2503</v>
      </c>
      <c r="T496" s="1942" t="s">
        <v>2503</v>
      </c>
      <c r="U496" s="1942" t="s">
        <v>2503</v>
      </c>
      <c r="V496" s="1942" t="s">
        <v>2503</v>
      </c>
      <c r="W496" s="1942" t="s">
        <v>2503</v>
      </c>
      <c r="X496" s="1942" t="s">
        <v>2503</v>
      </c>
      <c r="Y496" s="1942" t="s">
        <v>2503</v>
      </c>
      <c r="Z496" s="1942" t="s">
        <v>2503</v>
      </c>
      <c r="AA496" s="1942" t="s">
        <v>2503</v>
      </c>
      <c r="AB496" s="1942" t="s">
        <v>2503</v>
      </c>
      <c r="AC496" s="1942" t="s">
        <v>2503</v>
      </c>
      <c r="AD496" s="1942" t="s">
        <v>2503</v>
      </c>
      <c r="AE496" s="1942" t="s">
        <v>2503</v>
      </c>
      <c r="AF496" s="1942" t="s">
        <v>2503</v>
      </c>
      <c r="AG496" s="1942" t="s">
        <v>2503</v>
      </c>
      <c r="AH496" s="1942" t="s">
        <v>2503</v>
      </c>
      <c r="AI496" s="1942" t="s">
        <v>2503</v>
      </c>
      <c r="AJ496" s="2015" t="s">
        <v>2503</v>
      </c>
      <c r="AK496" s="1971"/>
      <c r="AL496" s="1953"/>
      <c r="AM496" s="1980"/>
      <c r="AN496" s="1973"/>
      <c r="AO496" s="4192"/>
      <c r="AP496" s="1838"/>
      <c r="AQ496" s="1893"/>
      <c r="AR496" s="1893"/>
    </row>
    <row r="497" spans="2:44" s="1866" customFormat="1">
      <c r="B497" s="4186"/>
      <c r="C497" s="4189"/>
      <c r="D497" s="1981" t="s">
        <v>2489</v>
      </c>
      <c r="E497" s="1946"/>
      <c r="F497" s="2007"/>
      <c r="G497" s="1966"/>
      <c r="H497" s="1966"/>
      <c r="I497" s="1966"/>
      <c r="J497" s="1966"/>
      <c r="K497" s="1966"/>
      <c r="L497" s="1966"/>
      <c r="M497" s="1966"/>
      <c r="N497" s="1966"/>
      <c r="O497" s="1966"/>
      <c r="P497" s="1966"/>
      <c r="Q497" s="1966"/>
      <c r="R497" s="1966"/>
      <c r="S497" s="1966"/>
      <c r="T497" s="1966"/>
      <c r="U497" s="1966"/>
      <c r="V497" s="1966"/>
      <c r="W497" s="1966"/>
      <c r="X497" s="1966"/>
      <c r="Y497" s="1966"/>
      <c r="Z497" s="1966"/>
      <c r="AA497" s="1966"/>
      <c r="AB497" s="1966"/>
      <c r="AC497" s="1966"/>
      <c r="AD497" s="1966"/>
      <c r="AE497" s="1966"/>
      <c r="AF497" s="1966"/>
      <c r="AG497" s="1966"/>
      <c r="AH497" s="1966"/>
      <c r="AI497" s="1966"/>
      <c r="AJ497" s="2020"/>
      <c r="AK497" s="1950">
        <f>IF(D497="","",COUNT($F$482:$AJ$482)-AL497)</f>
        <v>0</v>
      </c>
      <c r="AL497" s="1951">
        <f>IF(D497="","",AQ497+AR497)</f>
        <v>0</v>
      </c>
      <c r="AM497" s="1951">
        <f>IF(D497="","",COUNTIF(F497:AJ497,"休"))</f>
        <v>0</v>
      </c>
      <c r="AN497" s="1952" t="str">
        <f>IF(D497="","",IFERROR(ROUND(AM497/AK497,3),""))</f>
        <v/>
      </c>
      <c r="AO497" s="4192"/>
      <c r="AP497" s="1838"/>
      <c r="AQ497" s="1953">
        <f>+COUNTIF(F497:AJ497,"－")</f>
        <v>0</v>
      </c>
      <c r="AR497" s="1953">
        <f>+COUNTIF(F497:AJ497,"外")</f>
        <v>0</v>
      </c>
    </row>
    <row r="498" spans="2:44" s="1866" customFormat="1">
      <c r="B498" s="4186"/>
      <c r="C498" s="4189"/>
      <c r="D498" s="1838"/>
      <c r="E498" s="1975"/>
      <c r="F498" s="1955"/>
      <c r="G498" s="1956"/>
      <c r="H498" s="1956"/>
      <c r="I498" s="1956"/>
      <c r="J498" s="1956"/>
      <c r="K498" s="1956"/>
      <c r="L498" s="1956"/>
      <c r="M498" s="1956"/>
      <c r="N498" s="1956"/>
      <c r="O498" s="1956"/>
      <c r="P498" s="1956"/>
      <c r="Q498" s="1956"/>
      <c r="R498" s="1956"/>
      <c r="S498" s="1956"/>
      <c r="T498" s="1956"/>
      <c r="U498" s="1956"/>
      <c r="V498" s="1956"/>
      <c r="W498" s="1956"/>
      <c r="X498" s="1956"/>
      <c r="Y498" s="1956"/>
      <c r="Z498" s="1956"/>
      <c r="AA498" s="1956"/>
      <c r="AB498" s="1956"/>
      <c r="AC498" s="1956"/>
      <c r="AD498" s="1956"/>
      <c r="AE498" s="1956"/>
      <c r="AF498" s="1956"/>
      <c r="AG498" s="1956"/>
      <c r="AH498" s="1956"/>
      <c r="AI498" s="1956"/>
      <c r="AJ498" s="2000"/>
      <c r="AK498" s="1950" t="str">
        <f t="shared" ref="AK498:AK500" si="344">IF(D498="","",COUNT($F$482:$AJ$482)-AL498)</f>
        <v/>
      </c>
      <c r="AL498" s="1951" t="str">
        <f t="shared" ref="AL498:AL500" si="345">IF(D498="","",AQ498+AR498)</f>
        <v/>
      </c>
      <c r="AM498" s="1951" t="str">
        <f t="shared" ref="AM498:AM500" si="346">IF(D498="","",COUNTIF(F498:AJ498,"休"))</f>
        <v/>
      </c>
      <c r="AN498" s="1952" t="str">
        <f t="shared" ref="AN498:AN500" si="347">IF(D498="","",IFERROR(ROUND(AM498/AK498,3),""))</f>
        <v/>
      </c>
      <c r="AO498" s="4192"/>
      <c r="AP498" s="1838"/>
      <c r="AQ498" s="1953">
        <f>+COUNTIF(F498:AJ498,"－")</f>
        <v>0</v>
      </c>
      <c r="AR498" s="1953">
        <f>+COUNTIF(F498:AJ498,"外")</f>
        <v>0</v>
      </c>
    </row>
    <row r="499" spans="2:44" s="1866" customFormat="1">
      <c r="B499" s="4186"/>
      <c r="C499" s="4189"/>
      <c r="D499" s="1983"/>
      <c r="E499" s="1975"/>
      <c r="F499" s="1955"/>
      <c r="G499" s="1956"/>
      <c r="H499" s="1956"/>
      <c r="I499" s="1956"/>
      <c r="J499" s="1956"/>
      <c r="K499" s="1956"/>
      <c r="L499" s="1956"/>
      <c r="M499" s="1956"/>
      <c r="N499" s="1956"/>
      <c r="O499" s="1956"/>
      <c r="P499" s="1956"/>
      <c r="Q499" s="1956"/>
      <c r="R499" s="1956"/>
      <c r="S499" s="1956"/>
      <c r="T499" s="1956"/>
      <c r="U499" s="1956"/>
      <c r="V499" s="1956"/>
      <c r="W499" s="1956"/>
      <c r="X499" s="1956"/>
      <c r="Y499" s="1956"/>
      <c r="Z499" s="1956"/>
      <c r="AA499" s="1956"/>
      <c r="AB499" s="1956"/>
      <c r="AC499" s="1956"/>
      <c r="AD499" s="1956"/>
      <c r="AE499" s="1956"/>
      <c r="AF499" s="1956"/>
      <c r="AG499" s="1956"/>
      <c r="AH499" s="1956"/>
      <c r="AI499" s="1956"/>
      <c r="AJ499" s="2000"/>
      <c r="AK499" s="1950" t="str">
        <f t="shared" si="344"/>
        <v/>
      </c>
      <c r="AL499" s="1951" t="str">
        <f t="shared" si="345"/>
        <v/>
      </c>
      <c r="AM499" s="1951" t="str">
        <f t="shared" si="346"/>
        <v/>
      </c>
      <c r="AN499" s="1952" t="str">
        <f t="shared" si="347"/>
        <v/>
      </c>
      <c r="AO499" s="4192"/>
      <c r="AP499" s="1838"/>
      <c r="AQ499" s="1953">
        <f>+COUNTIF(F499:AJ499,"－")</f>
        <v>0</v>
      </c>
      <c r="AR499" s="1953">
        <f>+COUNTIF(F499:AJ499,"外")</f>
        <v>0</v>
      </c>
    </row>
    <row r="500" spans="2:44" s="1866" customFormat="1" ht="13.8" thickBot="1">
      <c r="B500" s="4187"/>
      <c r="C500" s="4190"/>
      <c r="D500" s="1976"/>
      <c r="E500" s="1977"/>
      <c r="F500" s="2018"/>
      <c r="G500" s="2008"/>
      <c r="H500" s="2008"/>
      <c r="I500" s="2008"/>
      <c r="J500" s="2008"/>
      <c r="K500" s="2008"/>
      <c r="L500" s="2008"/>
      <c r="M500" s="2008"/>
      <c r="N500" s="2008"/>
      <c r="O500" s="2008"/>
      <c r="P500" s="2008"/>
      <c r="Q500" s="2008"/>
      <c r="R500" s="2008"/>
      <c r="S500" s="2008"/>
      <c r="T500" s="2008"/>
      <c r="U500" s="2008"/>
      <c r="V500" s="2008"/>
      <c r="W500" s="2008"/>
      <c r="X500" s="2008"/>
      <c r="Y500" s="2008"/>
      <c r="Z500" s="2008"/>
      <c r="AA500" s="2008"/>
      <c r="AB500" s="2008"/>
      <c r="AC500" s="2008"/>
      <c r="AD500" s="2008"/>
      <c r="AE500" s="2008"/>
      <c r="AF500" s="2008"/>
      <c r="AG500" s="2008"/>
      <c r="AH500" s="2008"/>
      <c r="AI500" s="2008"/>
      <c r="AJ500" s="2019"/>
      <c r="AK500" s="1986" t="str">
        <f t="shared" si="344"/>
        <v/>
      </c>
      <c r="AL500" s="1968" t="str">
        <f t="shared" si="345"/>
        <v/>
      </c>
      <c r="AM500" s="1968" t="str">
        <f t="shared" si="346"/>
        <v/>
      </c>
      <c r="AN500" s="1952" t="str">
        <f t="shared" si="347"/>
        <v/>
      </c>
      <c r="AO500" s="4193"/>
      <c r="AP500" s="1838"/>
      <c r="AQ500" s="1953">
        <f>+COUNTIF(F500:AJ500,"－")</f>
        <v>0</v>
      </c>
      <c r="AR500" s="1953">
        <f>+COUNTIF(F500:AJ500,"外")</f>
        <v>0</v>
      </c>
    </row>
    <row r="501" spans="2:44" s="1866" customFormat="1" ht="13.8" thickBot="1">
      <c r="B501" s="1988"/>
      <c r="C501" s="1989"/>
      <c r="D501" s="1983"/>
      <c r="E501" s="1854"/>
      <c r="F501" s="1949"/>
      <c r="G501" s="1949"/>
      <c r="H501" s="1949"/>
      <c r="I501" s="1949"/>
      <c r="J501" s="1949"/>
      <c r="K501" s="1949"/>
      <c r="L501" s="1949"/>
      <c r="M501" s="1949"/>
      <c r="N501" s="1949"/>
      <c r="O501" s="1949"/>
      <c r="P501" s="1949"/>
      <c r="Q501" s="1949"/>
      <c r="R501" s="1949"/>
      <c r="S501" s="1949"/>
      <c r="T501" s="1949"/>
      <c r="U501" s="1949"/>
      <c r="V501" s="1949"/>
      <c r="W501" s="1949"/>
      <c r="X501" s="1949"/>
      <c r="Y501" s="1949"/>
      <c r="Z501" s="1949"/>
      <c r="AA501" s="1949"/>
      <c r="AB501" s="1949"/>
      <c r="AC501" s="1949"/>
      <c r="AD501" s="1949"/>
      <c r="AE501" s="1949"/>
      <c r="AF501" s="1949"/>
      <c r="AG501" s="1949"/>
      <c r="AH501" s="1949"/>
      <c r="AI501" s="1949"/>
      <c r="AJ501" s="1949"/>
      <c r="AK501" s="1990"/>
      <c r="AL501" s="1991"/>
      <c r="AM501" s="1991"/>
      <c r="AN501" s="1992" t="s">
        <v>2459</v>
      </c>
      <c r="AO501" s="1993" t="e">
        <f>IF(AO485&gt;=0.285,"OK","NG")</f>
        <v>#DIV/0!</v>
      </c>
      <c r="AP501" s="1838"/>
      <c r="AQ501" s="1991"/>
      <c r="AR501" s="1991"/>
    </row>
    <row r="503" spans="2:44" hidden="1">
      <c r="F503" s="1836" t="e">
        <f>YEAR(F506)</f>
        <v>#VALUE!</v>
      </c>
      <c r="G503" s="1836" t="e">
        <f>MONTH(F506)</f>
        <v>#VALUE!</v>
      </c>
    </row>
    <row r="504" spans="2:44">
      <c r="B504" s="4194"/>
      <c r="C504" s="4195"/>
      <c r="D504" s="4196"/>
      <c r="E504" s="1840" t="s">
        <v>2454</v>
      </c>
      <c r="F504" s="4126" t="e">
        <f>F506</f>
        <v>#VALUE!</v>
      </c>
      <c r="G504" s="4088"/>
      <c r="H504" s="4088"/>
      <c r="I504" s="4088"/>
      <c r="J504" s="4088"/>
      <c r="K504" s="4088"/>
      <c r="L504" s="4088"/>
      <c r="M504" s="4088"/>
      <c r="N504" s="4088"/>
      <c r="O504" s="4088"/>
      <c r="P504" s="4088"/>
      <c r="Q504" s="4088"/>
      <c r="R504" s="4088"/>
      <c r="S504" s="4088"/>
      <c r="T504" s="4088"/>
      <c r="U504" s="4088"/>
      <c r="V504" s="4088"/>
      <c r="W504" s="4088"/>
      <c r="X504" s="4088"/>
      <c r="Y504" s="4088"/>
      <c r="Z504" s="4088"/>
      <c r="AA504" s="4088"/>
      <c r="AB504" s="4088"/>
      <c r="AC504" s="4088"/>
      <c r="AD504" s="4088"/>
      <c r="AE504" s="4088"/>
      <c r="AF504" s="4088"/>
      <c r="AG504" s="4088"/>
      <c r="AH504" s="4088"/>
      <c r="AI504" s="4088"/>
      <c r="AJ504" s="4088"/>
      <c r="AK504" s="4203" t="s">
        <v>2496</v>
      </c>
      <c r="AL504" s="4206" t="s">
        <v>2497</v>
      </c>
      <c r="AM504" s="4209" t="s">
        <v>2474</v>
      </c>
      <c r="AN504" s="4157" t="s">
        <v>2498</v>
      </c>
      <c r="AO504" s="4155" t="s">
        <v>2499</v>
      </c>
      <c r="AQ504" s="4181" t="s">
        <v>2500</v>
      </c>
      <c r="AR504" s="4181" t="s">
        <v>2501</v>
      </c>
    </row>
    <row r="505" spans="2:44" hidden="1">
      <c r="B505" s="4197"/>
      <c r="C505" s="4198"/>
      <c r="D505" s="4199"/>
      <c r="E505" s="1884"/>
      <c r="F505" s="1862" t="e">
        <f>DATE($F503,$G503,1)</f>
        <v>#VALUE!</v>
      </c>
      <c r="G505" s="1862" t="e">
        <f t="shared" ref="G505:AJ505" si="348">F505+1</f>
        <v>#VALUE!</v>
      </c>
      <c r="H505" s="1862" t="e">
        <f t="shared" si="348"/>
        <v>#VALUE!</v>
      </c>
      <c r="I505" s="1862" t="e">
        <f t="shared" si="348"/>
        <v>#VALUE!</v>
      </c>
      <c r="J505" s="1862" t="e">
        <f t="shared" si="348"/>
        <v>#VALUE!</v>
      </c>
      <c r="K505" s="1862" t="e">
        <f t="shared" si="348"/>
        <v>#VALUE!</v>
      </c>
      <c r="L505" s="1862" t="e">
        <f t="shared" si="348"/>
        <v>#VALUE!</v>
      </c>
      <c r="M505" s="1862" t="e">
        <f t="shared" si="348"/>
        <v>#VALUE!</v>
      </c>
      <c r="N505" s="1862" t="e">
        <f t="shared" si="348"/>
        <v>#VALUE!</v>
      </c>
      <c r="O505" s="1862" t="e">
        <f t="shared" si="348"/>
        <v>#VALUE!</v>
      </c>
      <c r="P505" s="1862" t="e">
        <f t="shared" si="348"/>
        <v>#VALUE!</v>
      </c>
      <c r="Q505" s="1862" t="e">
        <f t="shared" si="348"/>
        <v>#VALUE!</v>
      </c>
      <c r="R505" s="1862" t="e">
        <f t="shared" si="348"/>
        <v>#VALUE!</v>
      </c>
      <c r="S505" s="1862" t="e">
        <f t="shared" si="348"/>
        <v>#VALUE!</v>
      </c>
      <c r="T505" s="1862" t="e">
        <f t="shared" si="348"/>
        <v>#VALUE!</v>
      </c>
      <c r="U505" s="1862" t="e">
        <f t="shared" si="348"/>
        <v>#VALUE!</v>
      </c>
      <c r="V505" s="1862" t="e">
        <f t="shared" si="348"/>
        <v>#VALUE!</v>
      </c>
      <c r="W505" s="1862" t="e">
        <f t="shared" si="348"/>
        <v>#VALUE!</v>
      </c>
      <c r="X505" s="1862" t="e">
        <f t="shared" si="348"/>
        <v>#VALUE!</v>
      </c>
      <c r="Y505" s="1862" t="e">
        <f t="shared" si="348"/>
        <v>#VALUE!</v>
      </c>
      <c r="Z505" s="1862" t="e">
        <f t="shared" si="348"/>
        <v>#VALUE!</v>
      </c>
      <c r="AA505" s="1862" t="e">
        <f t="shared" si="348"/>
        <v>#VALUE!</v>
      </c>
      <c r="AB505" s="1862" t="e">
        <f t="shared" si="348"/>
        <v>#VALUE!</v>
      </c>
      <c r="AC505" s="1862" t="e">
        <f t="shared" si="348"/>
        <v>#VALUE!</v>
      </c>
      <c r="AD505" s="1862" t="e">
        <f t="shared" si="348"/>
        <v>#VALUE!</v>
      </c>
      <c r="AE505" s="1862" t="e">
        <f t="shared" si="348"/>
        <v>#VALUE!</v>
      </c>
      <c r="AF505" s="1862" t="e">
        <f t="shared" si="348"/>
        <v>#VALUE!</v>
      </c>
      <c r="AG505" s="1862" t="e">
        <f t="shared" si="348"/>
        <v>#VALUE!</v>
      </c>
      <c r="AH505" s="1862" t="e">
        <f t="shared" si="348"/>
        <v>#VALUE!</v>
      </c>
      <c r="AI505" s="1862" t="e">
        <f t="shared" si="348"/>
        <v>#VALUE!</v>
      </c>
      <c r="AJ505" s="1862" t="e">
        <f t="shared" si="348"/>
        <v>#VALUE!</v>
      </c>
      <c r="AK505" s="4204"/>
      <c r="AL505" s="4207"/>
      <c r="AM505" s="4210"/>
      <c r="AN505" s="4157"/>
      <c r="AO505" s="4155"/>
      <c r="AQ505" s="4181"/>
      <c r="AR505" s="4181"/>
    </row>
    <row r="506" spans="2:44">
      <c r="B506" s="4197"/>
      <c r="C506" s="4198"/>
      <c r="D506" s="4199"/>
      <c r="E506" s="1887" t="s">
        <v>2455</v>
      </c>
      <c r="F506" s="1888" t="e">
        <f>IF(EDATE(F481,1)&gt;$F$7,"",EDATE(F481,1))</f>
        <v>#VALUE!</v>
      </c>
      <c r="G506" s="1862" t="e">
        <f t="shared" ref="G506:AJ506" si="349">IF(G505&gt;$F$7,"",IF(F506=EOMONTH(DATE($F503,$G503,1),0),"",IF(F506="","",F506+1)))</f>
        <v>#VALUE!</v>
      </c>
      <c r="H506" s="1862" t="e">
        <f t="shared" si="349"/>
        <v>#VALUE!</v>
      </c>
      <c r="I506" s="1862" t="e">
        <f t="shared" si="349"/>
        <v>#VALUE!</v>
      </c>
      <c r="J506" s="1862" t="e">
        <f t="shared" si="349"/>
        <v>#VALUE!</v>
      </c>
      <c r="K506" s="1862" t="e">
        <f t="shared" si="349"/>
        <v>#VALUE!</v>
      </c>
      <c r="L506" s="1862" t="e">
        <f t="shared" si="349"/>
        <v>#VALUE!</v>
      </c>
      <c r="M506" s="1862" t="e">
        <f t="shared" si="349"/>
        <v>#VALUE!</v>
      </c>
      <c r="N506" s="1862" t="e">
        <f t="shared" si="349"/>
        <v>#VALUE!</v>
      </c>
      <c r="O506" s="1862" t="e">
        <f t="shared" si="349"/>
        <v>#VALUE!</v>
      </c>
      <c r="P506" s="1862" t="e">
        <f t="shared" si="349"/>
        <v>#VALUE!</v>
      </c>
      <c r="Q506" s="1862" t="e">
        <f t="shared" si="349"/>
        <v>#VALUE!</v>
      </c>
      <c r="R506" s="1862" t="e">
        <f t="shared" si="349"/>
        <v>#VALUE!</v>
      </c>
      <c r="S506" s="1862" t="e">
        <f t="shared" si="349"/>
        <v>#VALUE!</v>
      </c>
      <c r="T506" s="1862" t="e">
        <f t="shared" si="349"/>
        <v>#VALUE!</v>
      </c>
      <c r="U506" s="1862" t="e">
        <f t="shared" si="349"/>
        <v>#VALUE!</v>
      </c>
      <c r="V506" s="1862" t="e">
        <f t="shared" si="349"/>
        <v>#VALUE!</v>
      </c>
      <c r="W506" s="1862" t="e">
        <f t="shared" si="349"/>
        <v>#VALUE!</v>
      </c>
      <c r="X506" s="1862" t="e">
        <f t="shared" si="349"/>
        <v>#VALUE!</v>
      </c>
      <c r="Y506" s="1862" t="e">
        <f t="shared" si="349"/>
        <v>#VALUE!</v>
      </c>
      <c r="Z506" s="1862" t="e">
        <f t="shared" si="349"/>
        <v>#VALUE!</v>
      </c>
      <c r="AA506" s="1862" t="e">
        <f t="shared" si="349"/>
        <v>#VALUE!</v>
      </c>
      <c r="AB506" s="1862" t="e">
        <f t="shared" si="349"/>
        <v>#VALUE!</v>
      </c>
      <c r="AC506" s="1862" t="e">
        <f t="shared" si="349"/>
        <v>#VALUE!</v>
      </c>
      <c r="AD506" s="1862" t="e">
        <f t="shared" si="349"/>
        <v>#VALUE!</v>
      </c>
      <c r="AE506" s="1862" t="e">
        <f t="shared" si="349"/>
        <v>#VALUE!</v>
      </c>
      <c r="AF506" s="1862" t="e">
        <f t="shared" si="349"/>
        <v>#VALUE!</v>
      </c>
      <c r="AG506" s="1862" t="e">
        <f t="shared" si="349"/>
        <v>#VALUE!</v>
      </c>
      <c r="AH506" s="1862" t="e">
        <f t="shared" si="349"/>
        <v>#VALUE!</v>
      </c>
      <c r="AI506" s="1862" t="e">
        <f t="shared" si="349"/>
        <v>#VALUE!</v>
      </c>
      <c r="AJ506" s="1862" t="e">
        <f t="shared" si="349"/>
        <v>#VALUE!</v>
      </c>
      <c r="AK506" s="4204"/>
      <c r="AL506" s="4207"/>
      <c r="AM506" s="4210"/>
      <c r="AN506" s="4157"/>
      <c r="AO506" s="4155"/>
      <c r="AQ506" s="4181"/>
      <c r="AR506" s="4181"/>
    </row>
    <row r="507" spans="2:44" s="1866" customFormat="1">
      <c r="B507" s="4200"/>
      <c r="C507" s="4099"/>
      <c r="D507" s="4201"/>
      <c r="E507" s="1889" t="s">
        <v>1184</v>
      </c>
      <c r="F507" s="1865" t="str">
        <f>IFERROR(TEXT(WEEKDAY(+F506),"aaa"),"")</f>
        <v/>
      </c>
      <c r="G507" s="1865" t="str">
        <f t="shared" ref="G507:AJ507" si="350">IFERROR(TEXT(WEEKDAY(+G506),"aaa"),"")</f>
        <v/>
      </c>
      <c r="H507" s="1865" t="str">
        <f t="shared" si="350"/>
        <v/>
      </c>
      <c r="I507" s="1865" t="str">
        <f t="shared" si="350"/>
        <v/>
      </c>
      <c r="J507" s="1865" t="str">
        <f t="shared" si="350"/>
        <v/>
      </c>
      <c r="K507" s="1865" t="str">
        <f t="shared" si="350"/>
        <v/>
      </c>
      <c r="L507" s="1865" t="str">
        <f t="shared" si="350"/>
        <v/>
      </c>
      <c r="M507" s="1865" t="str">
        <f t="shared" si="350"/>
        <v/>
      </c>
      <c r="N507" s="1865" t="str">
        <f t="shared" si="350"/>
        <v/>
      </c>
      <c r="O507" s="1865" t="str">
        <f t="shared" si="350"/>
        <v/>
      </c>
      <c r="P507" s="1865" t="str">
        <f t="shared" si="350"/>
        <v/>
      </c>
      <c r="Q507" s="1865" t="str">
        <f t="shared" si="350"/>
        <v/>
      </c>
      <c r="R507" s="1865" t="str">
        <f t="shared" si="350"/>
        <v/>
      </c>
      <c r="S507" s="1865" t="str">
        <f t="shared" si="350"/>
        <v/>
      </c>
      <c r="T507" s="1865" t="str">
        <f t="shared" si="350"/>
        <v/>
      </c>
      <c r="U507" s="1865" t="str">
        <f t="shared" si="350"/>
        <v/>
      </c>
      <c r="V507" s="1865" t="str">
        <f t="shared" si="350"/>
        <v/>
      </c>
      <c r="W507" s="1865" t="str">
        <f t="shared" si="350"/>
        <v/>
      </c>
      <c r="X507" s="1865" t="str">
        <f t="shared" si="350"/>
        <v/>
      </c>
      <c r="Y507" s="1865" t="str">
        <f t="shared" si="350"/>
        <v/>
      </c>
      <c r="Z507" s="1865" t="str">
        <f t="shared" si="350"/>
        <v/>
      </c>
      <c r="AA507" s="1865" t="str">
        <f t="shared" si="350"/>
        <v/>
      </c>
      <c r="AB507" s="1865" t="str">
        <f t="shared" si="350"/>
        <v/>
      </c>
      <c r="AC507" s="1865" t="str">
        <f t="shared" si="350"/>
        <v/>
      </c>
      <c r="AD507" s="1865" t="str">
        <f t="shared" si="350"/>
        <v/>
      </c>
      <c r="AE507" s="1865" t="str">
        <f t="shared" si="350"/>
        <v/>
      </c>
      <c r="AF507" s="1865" t="str">
        <f t="shared" si="350"/>
        <v/>
      </c>
      <c r="AG507" s="1865" t="str">
        <f t="shared" si="350"/>
        <v/>
      </c>
      <c r="AH507" s="1865" t="str">
        <f t="shared" si="350"/>
        <v/>
      </c>
      <c r="AI507" s="1865" t="str">
        <f t="shared" si="350"/>
        <v/>
      </c>
      <c r="AJ507" s="1865" t="str">
        <f t="shared" si="350"/>
        <v/>
      </c>
      <c r="AK507" s="4204"/>
      <c r="AL507" s="4207"/>
      <c r="AM507" s="4210"/>
      <c r="AN507" s="4157"/>
      <c r="AO507" s="4155"/>
      <c r="AP507" s="1838"/>
      <c r="AQ507" s="4181"/>
      <c r="AR507" s="4181"/>
    </row>
    <row r="508" spans="2:44" s="1866" customFormat="1" ht="21" customHeight="1">
      <c r="B508" s="1994" t="s">
        <v>2502</v>
      </c>
      <c r="C508" s="1995" t="s">
        <v>2471</v>
      </c>
      <c r="D508" s="1939" t="s">
        <v>2472</v>
      </c>
      <c r="E508" s="1940" t="s">
        <v>2458</v>
      </c>
      <c r="F508" s="1941" t="s">
        <v>2503</v>
      </c>
      <c r="G508" s="1942" t="s">
        <v>2503</v>
      </c>
      <c r="H508" s="1942" t="s">
        <v>2503</v>
      </c>
      <c r="I508" s="1942" t="s">
        <v>2503</v>
      </c>
      <c r="J508" s="1942" t="s">
        <v>2503</v>
      </c>
      <c r="K508" s="1942" t="s">
        <v>2503</v>
      </c>
      <c r="L508" s="1942" t="s">
        <v>2503</v>
      </c>
      <c r="M508" s="1942" t="s">
        <v>2503</v>
      </c>
      <c r="N508" s="1942" t="s">
        <v>2503</v>
      </c>
      <c r="O508" s="1942" t="s">
        <v>2503</v>
      </c>
      <c r="P508" s="1942" t="s">
        <v>2503</v>
      </c>
      <c r="Q508" s="1942" t="s">
        <v>2503</v>
      </c>
      <c r="R508" s="1942" t="s">
        <v>2503</v>
      </c>
      <c r="S508" s="1942" t="s">
        <v>2503</v>
      </c>
      <c r="T508" s="1942" t="s">
        <v>2503</v>
      </c>
      <c r="U508" s="1942" t="s">
        <v>2503</v>
      </c>
      <c r="V508" s="1942" t="s">
        <v>2503</v>
      </c>
      <c r="W508" s="1942" t="s">
        <v>2503</v>
      </c>
      <c r="X508" s="1942" t="s">
        <v>2503</v>
      </c>
      <c r="Y508" s="1942" t="s">
        <v>2503</v>
      </c>
      <c r="Z508" s="1942" t="s">
        <v>2503</v>
      </c>
      <c r="AA508" s="1942" t="s">
        <v>2503</v>
      </c>
      <c r="AB508" s="1942" t="s">
        <v>2503</v>
      </c>
      <c r="AC508" s="1942" t="s">
        <v>2503</v>
      </c>
      <c r="AD508" s="1942" t="s">
        <v>2503</v>
      </c>
      <c r="AE508" s="1942" t="s">
        <v>2503</v>
      </c>
      <c r="AF508" s="1942" t="s">
        <v>2503</v>
      </c>
      <c r="AG508" s="1942" t="s">
        <v>2503</v>
      </c>
      <c r="AH508" s="1942" t="s">
        <v>2503</v>
      </c>
      <c r="AI508" s="1942" t="s">
        <v>2503</v>
      </c>
      <c r="AJ508" s="2015" t="s">
        <v>2503</v>
      </c>
      <c r="AK508" s="4205"/>
      <c r="AL508" s="4208"/>
      <c r="AM508" s="4211"/>
      <c r="AN508" s="1944" t="s">
        <v>2484</v>
      </c>
      <c r="AO508" s="1943" t="s">
        <v>2485</v>
      </c>
      <c r="AP508" s="1838"/>
      <c r="AQ508" s="4182"/>
      <c r="AR508" s="4182"/>
    </row>
    <row r="509" spans="2:44" s="1866" customFormat="1" ht="13.5" customHeight="1">
      <c r="B509" s="4185" t="s">
        <v>2486</v>
      </c>
      <c r="C509" s="4188" t="s">
        <v>2487</v>
      </c>
      <c r="D509" s="1945" t="s">
        <v>2488</v>
      </c>
      <c r="E509" s="1946"/>
      <c r="F509" s="2016"/>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2003"/>
      <c r="AH509" s="2003"/>
      <c r="AI509" s="2003"/>
      <c r="AJ509" s="2017"/>
      <c r="AK509" s="1950">
        <f>IF(D509="","",COUNT($F$506:$AJ$506)-AL509)</f>
        <v>0</v>
      </c>
      <c r="AL509" s="1951">
        <f>IF(D509="","",AQ509+AR509)</f>
        <v>0</v>
      </c>
      <c r="AM509" s="1951">
        <f>IF(D509="","",COUNTIF(F509:AJ509,"休"))</f>
        <v>0</v>
      </c>
      <c r="AN509" s="1952" t="str">
        <f>IF(D509="","",IFERROR(ROUND(AM509/AK509,3),""))</f>
        <v/>
      </c>
      <c r="AO509" s="4191" t="e">
        <f>ROUND(AVERAGE(AN509:AN524),3)</f>
        <v>#DIV/0!</v>
      </c>
      <c r="AP509" s="1838"/>
      <c r="AQ509" s="1953">
        <f>+COUNTIF(F509:AJ509,"－")</f>
        <v>0</v>
      </c>
      <c r="AR509" s="1953">
        <f>+COUNTIF(F509:AJ509,"外")</f>
        <v>0</v>
      </c>
    </row>
    <row r="510" spans="2:44" s="1866" customFormat="1" ht="13.5" customHeight="1">
      <c r="B510" s="4186"/>
      <c r="C510" s="4189"/>
      <c r="D510" s="1954" t="s">
        <v>2489</v>
      </c>
      <c r="E510" s="1946"/>
      <c r="F510" s="1955"/>
      <c r="G510" s="1956"/>
      <c r="H510" s="1956"/>
      <c r="I510" s="1956"/>
      <c r="J510" s="1956"/>
      <c r="K510" s="1956"/>
      <c r="L510" s="1956"/>
      <c r="M510" s="1956"/>
      <c r="N510" s="1956"/>
      <c r="O510" s="1956"/>
      <c r="P510" s="1956"/>
      <c r="Q510" s="1956"/>
      <c r="R510" s="1956"/>
      <c r="S510" s="1956"/>
      <c r="T510" s="1956"/>
      <c r="U510" s="1956"/>
      <c r="V510" s="1956"/>
      <c r="W510" s="1956"/>
      <c r="X510" s="1956"/>
      <c r="Y510" s="1956"/>
      <c r="Z510" s="1956"/>
      <c r="AA510" s="1956"/>
      <c r="AB510" s="1956"/>
      <c r="AC510" s="1956"/>
      <c r="AD510" s="1956"/>
      <c r="AE510" s="1956"/>
      <c r="AF510" s="1956"/>
      <c r="AG510" s="1956"/>
      <c r="AH510" s="1956"/>
      <c r="AI510" s="1956"/>
      <c r="AJ510" s="2000"/>
      <c r="AK510" s="1950">
        <f t="shared" ref="AK510:AK514" si="351">IF(D510="","",COUNT($F$506:$AJ$506)-AL510)</f>
        <v>0</v>
      </c>
      <c r="AL510" s="1951">
        <f t="shared" ref="AL510:AL514" si="352">IF(D510="","",AQ510+AR510)</f>
        <v>0</v>
      </c>
      <c r="AM510" s="1951">
        <f t="shared" ref="AM510:AM514" si="353">IF(D510="","",COUNTIF(F510:AJ510,"休"))</f>
        <v>0</v>
      </c>
      <c r="AN510" s="1952" t="str">
        <f t="shared" ref="AN510:AN514" si="354">IF(D510="","",IFERROR(ROUND(AM510/AK510,3),""))</f>
        <v/>
      </c>
      <c r="AO510" s="4192"/>
      <c r="AP510" s="1838"/>
      <c r="AQ510" s="1953">
        <f>+COUNTIF(F510:AJ510,"－")</f>
        <v>0</v>
      </c>
      <c r="AR510" s="1953">
        <f>+COUNTIF(F510:AJ510,"外")</f>
        <v>0</v>
      </c>
    </row>
    <row r="511" spans="2:44" s="1866" customFormat="1">
      <c r="B511" s="4186"/>
      <c r="C511" s="4189"/>
      <c r="D511" s="1960" t="s">
        <v>2490</v>
      </c>
      <c r="E511" s="1946"/>
      <c r="F511" s="1955"/>
      <c r="G511" s="1956"/>
      <c r="H511" s="1956"/>
      <c r="I511" s="1956"/>
      <c r="J511" s="1956"/>
      <c r="K511" s="1956"/>
      <c r="L511" s="1956"/>
      <c r="M511" s="1956"/>
      <c r="N511" s="1956"/>
      <c r="O511" s="1956"/>
      <c r="P511" s="1956"/>
      <c r="Q511" s="1956"/>
      <c r="R511" s="1956"/>
      <c r="S511" s="1956"/>
      <c r="T511" s="1956"/>
      <c r="U511" s="1956"/>
      <c r="V511" s="1956"/>
      <c r="W511" s="1956"/>
      <c r="X511" s="1956"/>
      <c r="Y511" s="1956"/>
      <c r="Z511" s="1956"/>
      <c r="AA511" s="1956"/>
      <c r="AB511" s="1956"/>
      <c r="AC511" s="1956"/>
      <c r="AD511" s="1956"/>
      <c r="AE511" s="1956"/>
      <c r="AF511" s="1956"/>
      <c r="AG511" s="1956"/>
      <c r="AH511" s="1956"/>
      <c r="AI511" s="1956"/>
      <c r="AJ511" s="2000"/>
      <c r="AK511" s="1950">
        <f t="shared" si="351"/>
        <v>0</v>
      </c>
      <c r="AL511" s="1951">
        <f t="shared" si="352"/>
        <v>0</v>
      </c>
      <c r="AM511" s="1951">
        <f t="shared" si="353"/>
        <v>0</v>
      </c>
      <c r="AN511" s="1952" t="str">
        <f t="shared" si="354"/>
        <v/>
      </c>
      <c r="AO511" s="4192"/>
      <c r="AP511" s="1838"/>
      <c r="AQ511" s="1953">
        <f>+COUNTIF(F511:AJ511,"－")</f>
        <v>0</v>
      </c>
      <c r="AR511" s="1953">
        <f t="shared" ref="AR511:AR514" si="355">+COUNTIF(F511:AJ511,"外")</f>
        <v>0</v>
      </c>
    </row>
    <row r="512" spans="2:44" s="1866" customFormat="1">
      <c r="B512" s="4186"/>
      <c r="C512" s="4189"/>
      <c r="D512" s="1960" t="s">
        <v>2491</v>
      </c>
      <c r="E512" s="1961"/>
      <c r="F512" s="1955"/>
      <c r="G512" s="1956"/>
      <c r="H512" s="1956"/>
      <c r="I512" s="1956"/>
      <c r="J512" s="1956"/>
      <c r="K512" s="1956"/>
      <c r="L512" s="1956"/>
      <c r="M512" s="1956"/>
      <c r="N512" s="1956"/>
      <c r="O512" s="1956"/>
      <c r="P512" s="1956"/>
      <c r="Q512" s="1956"/>
      <c r="R512" s="1956"/>
      <c r="S512" s="1956"/>
      <c r="T512" s="1956"/>
      <c r="U512" s="1956"/>
      <c r="V512" s="1956"/>
      <c r="W512" s="1956"/>
      <c r="X512" s="1956"/>
      <c r="Y512" s="1956"/>
      <c r="Z512" s="1956"/>
      <c r="AA512" s="1956"/>
      <c r="AB512" s="1956"/>
      <c r="AC512" s="1956"/>
      <c r="AD512" s="1956"/>
      <c r="AE512" s="1956"/>
      <c r="AF512" s="1956"/>
      <c r="AG512" s="1956"/>
      <c r="AH512" s="1956"/>
      <c r="AI512" s="1956"/>
      <c r="AJ512" s="2000"/>
      <c r="AK512" s="1950">
        <f t="shared" si="351"/>
        <v>0</v>
      </c>
      <c r="AL512" s="1951">
        <f t="shared" si="352"/>
        <v>0</v>
      </c>
      <c r="AM512" s="1951">
        <f t="shared" si="353"/>
        <v>0</v>
      </c>
      <c r="AN512" s="1952" t="str">
        <f t="shared" si="354"/>
        <v/>
      </c>
      <c r="AO512" s="4192"/>
      <c r="AP512" s="1838"/>
      <c r="AQ512" s="1953">
        <f>+COUNTIF(F512:AJ512,"－")</f>
        <v>0</v>
      </c>
      <c r="AR512" s="1953">
        <f t="shared" si="355"/>
        <v>0</v>
      </c>
    </row>
    <row r="513" spans="2:44" s="1866" customFormat="1">
      <c r="B513" s="4186"/>
      <c r="C513" s="4189"/>
      <c r="D513" s="1960" t="s">
        <v>2492</v>
      </c>
      <c r="E513" s="1946"/>
      <c r="F513" s="1955"/>
      <c r="G513" s="1956"/>
      <c r="H513" s="1956"/>
      <c r="I513" s="1956"/>
      <c r="J513" s="1956"/>
      <c r="K513" s="1956"/>
      <c r="L513" s="1956"/>
      <c r="M513" s="1956"/>
      <c r="N513" s="1956"/>
      <c r="O513" s="1956"/>
      <c r="P513" s="1956"/>
      <c r="Q513" s="1956"/>
      <c r="R513" s="1956"/>
      <c r="S513" s="1956"/>
      <c r="T513" s="1956"/>
      <c r="U513" s="1956"/>
      <c r="V513" s="1956"/>
      <c r="W513" s="1956"/>
      <c r="X513" s="1956"/>
      <c r="Y513" s="1956"/>
      <c r="Z513" s="1956"/>
      <c r="AA513" s="1956"/>
      <c r="AB513" s="1956"/>
      <c r="AC513" s="1956"/>
      <c r="AD513" s="1956"/>
      <c r="AE513" s="1956"/>
      <c r="AF513" s="1956"/>
      <c r="AG513" s="1956"/>
      <c r="AH513" s="1956"/>
      <c r="AI513" s="1956"/>
      <c r="AJ513" s="2000"/>
      <c r="AK513" s="1950">
        <f t="shared" si="351"/>
        <v>0</v>
      </c>
      <c r="AL513" s="1951">
        <f t="shared" si="352"/>
        <v>0</v>
      </c>
      <c r="AM513" s="1951">
        <f t="shared" si="353"/>
        <v>0</v>
      </c>
      <c r="AN513" s="1952" t="str">
        <f t="shared" si="354"/>
        <v/>
      </c>
      <c r="AO513" s="4192"/>
      <c r="AP513" s="1838"/>
      <c r="AQ513" s="1953">
        <f t="shared" ref="AQ513:AQ514" si="356">+COUNTIF(F513:AJ513,"－")</f>
        <v>0</v>
      </c>
      <c r="AR513" s="1953">
        <f t="shared" si="355"/>
        <v>0</v>
      </c>
    </row>
    <row r="514" spans="2:44" s="1866" customFormat="1">
      <c r="B514" s="4187"/>
      <c r="C514" s="4190"/>
      <c r="D514" s="1962">
        <f>E$29</f>
        <v>0</v>
      </c>
      <c r="E514" s="1963"/>
      <c r="F514" s="2018"/>
      <c r="G514" s="2008"/>
      <c r="H514" s="2008"/>
      <c r="I514" s="2008"/>
      <c r="J514" s="2008"/>
      <c r="K514" s="2008"/>
      <c r="L514" s="2008"/>
      <c r="M514" s="2008"/>
      <c r="N514" s="2008"/>
      <c r="O514" s="2008"/>
      <c r="P514" s="2008"/>
      <c r="Q514" s="2008"/>
      <c r="R514" s="2008"/>
      <c r="S514" s="2008"/>
      <c r="T514" s="2008"/>
      <c r="U514" s="2008"/>
      <c r="V514" s="2008"/>
      <c r="W514" s="2008"/>
      <c r="X514" s="2008"/>
      <c r="Y514" s="2008"/>
      <c r="Z514" s="2008"/>
      <c r="AA514" s="2008"/>
      <c r="AB514" s="2008"/>
      <c r="AC514" s="2008"/>
      <c r="AD514" s="2008"/>
      <c r="AE514" s="2008"/>
      <c r="AF514" s="2008"/>
      <c r="AG514" s="2008"/>
      <c r="AH514" s="2008"/>
      <c r="AI514" s="2008"/>
      <c r="AJ514" s="2019"/>
      <c r="AK514" s="1950">
        <f t="shared" si="351"/>
        <v>0</v>
      </c>
      <c r="AL514" s="1951">
        <f t="shared" si="352"/>
        <v>0</v>
      </c>
      <c r="AM514" s="1968">
        <f t="shared" si="353"/>
        <v>0</v>
      </c>
      <c r="AN514" s="1952" t="str">
        <f t="shared" si="354"/>
        <v/>
      </c>
      <c r="AO514" s="4192"/>
      <c r="AP514" s="1838"/>
      <c r="AQ514" s="1953">
        <f t="shared" si="356"/>
        <v>0</v>
      </c>
      <c r="AR514" s="1953">
        <f t="shared" si="355"/>
        <v>0</v>
      </c>
    </row>
    <row r="515" spans="2:44" s="1866" customFormat="1" ht="14.4">
      <c r="B515" s="4185" t="s">
        <v>2493</v>
      </c>
      <c r="C515" s="4188" t="s">
        <v>2494</v>
      </c>
      <c r="D515" s="1939" t="s">
        <v>2472</v>
      </c>
      <c r="E515" s="1969" t="s">
        <v>2458</v>
      </c>
      <c r="F515" s="1941" t="s">
        <v>2504</v>
      </c>
      <c r="G515" s="1942" t="s">
        <v>2504</v>
      </c>
      <c r="H515" s="1942" t="s">
        <v>2504</v>
      </c>
      <c r="I515" s="1942" t="s">
        <v>2504</v>
      </c>
      <c r="J515" s="1942" t="s">
        <v>2504</v>
      </c>
      <c r="K515" s="1942" t="s">
        <v>2504</v>
      </c>
      <c r="L515" s="1942" t="s">
        <v>2504</v>
      </c>
      <c r="M515" s="1942" t="s">
        <v>2504</v>
      </c>
      <c r="N515" s="1942" t="s">
        <v>2504</v>
      </c>
      <c r="O515" s="1942" t="s">
        <v>2504</v>
      </c>
      <c r="P515" s="1942" t="s">
        <v>2504</v>
      </c>
      <c r="Q515" s="1942" t="s">
        <v>2504</v>
      </c>
      <c r="R515" s="1942" t="s">
        <v>2504</v>
      </c>
      <c r="S515" s="1942" t="s">
        <v>2504</v>
      </c>
      <c r="T515" s="1942" t="s">
        <v>2504</v>
      </c>
      <c r="U515" s="1942" t="s">
        <v>2504</v>
      </c>
      <c r="V515" s="1942" t="s">
        <v>2504</v>
      </c>
      <c r="W515" s="1942" t="s">
        <v>2504</v>
      </c>
      <c r="X515" s="1942" t="s">
        <v>2504</v>
      </c>
      <c r="Y515" s="1942" t="s">
        <v>2504</v>
      </c>
      <c r="Z515" s="1942" t="s">
        <v>2504</v>
      </c>
      <c r="AA515" s="1942" t="s">
        <v>2504</v>
      </c>
      <c r="AB515" s="1942" t="s">
        <v>2504</v>
      </c>
      <c r="AC515" s="1942" t="s">
        <v>2504</v>
      </c>
      <c r="AD515" s="1942" t="s">
        <v>2504</v>
      </c>
      <c r="AE515" s="1942" t="s">
        <v>2504</v>
      </c>
      <c r="AF515" s="1942" t="s">
        <v>2504</v>
      </c>
      <c r="AG515" s="1942" t="s">
        <v>2504</v>
      </c>
      <c r="AH515" s="1942" t="s">
        <v>2504</v>
      </c>
      <c r="AI515" s="1942" t="s">
        <v>2504</v>
      </c>
      <c r="AJ515" s="2015" t="s">
        <v>2504</v>
      </c>
      <c r="AK515" s="1971"/>
      <c r="AL515" s="1953"/>
      <c r="AM515" s="1972"/>
      <c r="AN515" s="1973"/>
      <c r="AO515" s="4192"/>
      <c r="AP515" s="1838"/>
      <c r="AQ515" s="1893"/>
      <c r="AR515" s="1893"/>
    </row>
    <row r="516" spans="2:44" s="1866" customFormat="1">
      <c r="B516" s="4186"/>
      <c r="C516" s="4189"/>
      <c r="D516" s="1974" t="s">
        <v>2488</v>
      </c>
      <c r="E516" s="1946"/>
      <c r="F516" s="2007"/>
      <c r="G516" s="1966"/>
      <c r="H516" s="1966"/>
      <c r="I516" s="1966"/>
      <c r="J516" s="1966"/>
      <c r="K516" s="1966"/>
      <c r="L516" s="1966"/>
      <c r="M516" s="1966"/>
      <c r="N516" s="1966"/>
      <c r="O516" s="1966"/>
      <c r="P516" s="1966"/>
      <c r="Q516" s="1966"/>
      <c r="R516" s="1966"/>
      <c r="S516" s="1966"/>
      <c r="T516" s="1966"/>
      <c r="U516" s="1966"/>
      <c r="V516" s="1966"/>
      <c r="W516" s="1966"/>
      <c r="X516" s="1966"/>
      <c r="Y516" s="1966"/>
      <c r="Z516" s="1966"/>
      <c r="AA516" s="1966"/>
      <c r="AB516" s="1966"/>
      <c r="AC516" s="1966"/>
      <c r="AD516" s="1966"/>
      <c r="AE516" s="1966"/>
      <c r="AF516" s="1966"/>
      <c r="AG516" s="1966"/>
      <c r="AH516" s="1966"/>
      <c r="AI516" s="1966"/>
      <c r="AJ516" s="2020"/>
      <c r="AK516" s="1950">
        <f>IF(D516="","",COUNT($F$506:$AJ$506)-AL516)</f>
        <v>0</v>
      </c>
      <c r="AL516" s="1951">
        <f>IF(D516="","",AQ516+AR516)</f>
        <v>0</v>
      </c>
      <c r="AM516" s="1951">
        <f>IF(D516="","",COUNTIF(F516:AJ516,"休"))</f>
        <v>0</v>
      </c>
      <c r="AN516" s="1952" t="str">
        <f>IF(D516="","",IFERROR(ROUND(AM516/AK516,3),""))</f>
        <v/>
      </c>
      <c r="AO516" s="4192"/>
      <c r="AP516" s="1838"/>
      <c r="AQ516" s="1953">
        <f>+COUNTIF(F516:AJ516,"－")</f>
        <v>0</v>
      </c>
      <c r="AR516" s="1953">
        <f>+COUNTIF(F516:AJ516,"外")</f>
        <v>0</v>
      </c>
    </row>
    <row r="517" spans="2:44" s="1866" customFormat="1">
      <c r="B517" s="4186"/>
      <c r="C517" s="4189"/>
      <c r="D517" s="1954" t="s">
        <v>2489</v>
      </c>
      <c r="E517" s="1975"/>
      <c r="F517" s="1955"/>
      <c r="G517" s="1956"/>
      <c r="H517" s="1956"/>
      <c r="I517" s="1956"/>
      <c r="J517" s="1956"/>
      <c r="K517" s="1956"/>
      <c r="L517" s="1956"/>
      <c r="M517" s="1956"/>
      <c r="N517" s="1956"/>
      <c r="O517" s="1956"/>
      <c r="P517" s="1956"/>
      <c r="Q517" s="1956"/>
      <c r="R517" s="1956"/>
      <c r="S517" s="1956"/>
      <c r="T517" s="1956"/>
      <c r="U517" s="1956"/>
      <c r="V517" s="1956"/>
      <c r="W517" s="1956"/>
      <c r="X517" s="1956"/>
      <c r="Y517" s="1956"/>
      <c r="Z517" s="1956"/>
      <c r="AA517" s="1956"/>
      <c r="AB517" s="1956"/>
      <c r="AC517" s="1956"/>
      <c r="AD517" s="1956"/>
      <c r="AE517" s="1956"/>
      <c r="AF517" s="1956"/>
      <c r="AG517" s="1956"/>
      <c r="AH517" s="1956"/>
      <c r="AI517" s="1956"/>
      <c r="AJ517" s="2000"/>
      <c r="AK517" s="1950">
        <f t="shared" ref="AK517:AK519" si="357">IF(D517="","",COUNT($F$506:$AJ$506)-AL517)</f>
        <v>0</v>
      </c>
      <c r="AL517" s="1951">
        <f t="shared" ref="AL517:AL519" si="358">IF(D517="","",AQ517+AR517)</f>
        <v>0</v>
      </c>
      <c r="AM517" s="1951">
        <f t="shared" ref="AM517:AM519" si="359">IF(D517="","",COUNTIF(F517:AJ517,"休"))</f>
        <v>0</v>
      </c>
      <c r="AN517" s="1952" t="str">
        <f t="shared" ref="AN517:AN519" si="360">IF(D517="","",IFERROR(ROUND(AM517/AK517,3),""))</f>
        <v/>
      </c>
      <c r="AO517" s="4192"/>
      <c r="AP517" s="1838"/>
      <c r="AQ517" s="1953">
        <f>+COUNTIF(F517:AJ517,"－")</f>
        <v>0</v>
      </c>
      <c r="AR517" s="1953">
        <f>+COUNTIF(F517:AJ517,"外")</f>
        <v>0</v>
      </c>
    </row>
    <row r="518" spans="2:44" s="1866" customFormat="1">
      <c r="B518" s="4186"/>
      <c r="C518" s="4189"/>
      <c r="D518" s="1838"/>
      <c r="E518" s="1975"/>
      <c r="F518" s="1955"/>
      <c r="G518" s="1956"/>
      <c r="H518" s="1956"/>
      <c r="I518" s="1956"/>
      <c r="J518" s="1956"/>
      <c r="K518" s="1956"/>
      <c r="L518" s="1956"/>
      <c r="M518" s="1956"/>
      <c r="N518" s="1956"/>
      <c r="O518" s="1956"/>
      <c r="P518" s="1956"/>
      <c r="Q518" s="1956"/>
      <c r="R518" s="1956"/>
      <c r="S518" s="1956"/>
      <c r="T518" s="1956"/>
      <c r="U518" s="1956"/>
      <c r="V518" s="1956"/>
      <c r="W518" s="1956"/>
      <c r="X518" s="1956"/>
      <c r="Y518" s="1956"/>
      <c r="Z518" s="1956"/>
      <c r="AA518" s="1956"/>
      <c r="AB518" s="1956"/>
      <c r="AC518" s="1956"/>
      <c r="AD518" s="1956"/>
      <c r="AE518" s="1956"/>
      <c r="AF518" s="1956"/>
      <c r="AG518" s="1956"/>
      <c r="AH518" s="1956"/>
      <c r="AI518" s="1956"/>
      <c r="AJ518" s="2000"/>
      <c r="AK518" s="1950" t="str">
        <f t="shared" si="357"/>
        <v/>
      </c>
      <c r="AL518" s="1951" t="str">
        <f t="shared" si="358"/>
        <v/>
      </c>
      <c r="AM518" s="1951" t="str">
        <f t="shared" si="359"/>
        <v/>
      </c>
      <c r="AN518" s="1952" t="str">
        <f t="shared" si="360"/>
        <v/>
      </c>
      <c r="AO518" s="4192"/>
      <c r="AP518" s="1838"/>
      <c r="AQ518" s="1953">
        <f>+COUNTIF(F518:AJ518,"－")</f>
        <v>0</v>
      </c>
      <c r="AR518" s="1953">
        <f>+COUNTIF(F518:AJ518,"外")</f>
        <v>0</v>
      </c>
    </row>
    <row r="519" spans="2:44" s="1866" customFormat="1">
      <c r="B519" s="4186"/>
      <c r="C519" s="4190"/>
      <c r="D519" s="1976"/>
      <c r="E519" s="1977"/>
      <c r="F519" s="2018"/>
      <c r="G519" s="2008"/>
      <c r="H519" s="2008"/>
      <c r="I519" s="2008"/>
      <c r="J519" s="2008"/>
      <c r="K519" s="2008"/>
      <c r="L519" s="2008"/>
      <c r="M519" s="2008"/>
      <c r="N519" s="2008"/>
      <c r="O519" s="2008"/>
      <c r="P519" s="2008"/>
      <c r="Q519" s="2008"/>
      <c r="R519" s="2008"/>
      <c r="S519" s="2008"/>
      <c r="T519" s="2008"/>
      <c r="U519" s="2008"/>
      <c r="V519" s="2008"/>
      <c r="W519" s="2008"/>
      <c r="X519" s="2008"/>
      <c r="Y519" s="2008"/>
      <c r="Z519" s="2008"/>
      <c r="AA519" s="2008"/>
      <c r="AB519" s="2008"/>
      <c r="AC519" s="2008"/>
      <c r="AD519" s="2008"/>
      <c r="AE519" s="2008"/>
      <c r="AF519" s="2008"/>
      <c r="AG519" s="2008"/>
      <c r="AH519" s="2008"/>
      <c r="AI519" s="2008"/>
      <c r="AJ519" s="2019"/>
      <c r="AK519" s="1950" t="str">
        <f t="shared" si="357"/>
        <v/>
      </c>
      <c r="AL519" s="1951" t="str">
        <f t="shared" si="358"/>
        <v/>
      </c>
      <c r="AM519" s="1951" t="str">
        <f t="shared" si="359"/>
        <v/>
      </c>
      <c r="AN519" s="1952" t="str">
        <f t="shared" si="360"/>
        <v/>
      </c>
      <c r="AO519" s="4192"/>
      <c r="AP519" s="1838"/>
      <c r="AQ519" s="1953">
        <f>+COUNTIF(F519:AJ519,"－")</f>
        <v>0</v>
      </c>
      <c r="AR519" s="1953">
        <f>+COUNTIF(F519:AJ519,"外")</f>
        <v>0</v>
      </c>
    </row>
    <row r="520" spans="2:44" s="1866" customFormat="1" ht="14.4">
      <c r="B520" s="4186"/>
      <c r="C520" s="4188" t="s">
        <v>2495</v>
      </c>
      <c r="D520" s="1939" t="s">
        <v>2472</v>
      </c>
      <c r="E520" s="1979" t="s">
        <v>2458</v>
      </c>
      <c r="F520" s="1941" t="s">
        <v>2503</v>
      </c>
      <c r="G520" s="1942" t="s">
        <v>2503</v>
      </c>
      <c r="H520" s="1942" t="s">
        <v>2503</v>
      </c>
      <c r="I520" s="1942" t="s">
        <v>2503</v>
      </c>
      <c r="J520" s="1942" t="s">
        <v>2503</v>
      </c>
      <c r="K520" s="1942" t="s">
        <v>2503</v>
      </c>
      <c r="L520" s="1942" t="s">
        <v>2503</v>
      </c>
      <c r="M520" s="1942" t="s">
        <v>2503</v>
      </c>
      <c r="N520" s="1942" t="s">
        <v>2503</v>
      </c>
      <c r="O520" s="1942" t="s">
        <v>2503</v>
      </c>
      <c r="P520" s="1942" t="s">
        <v>2503</v>
      </c>
      <c r="Q520" s="1942" t="s">
        <v>2503</v>
      </c>
      <c r="R520" s="1942" t="s">
        <v>2503</v>
      </c>
      <c r="S520" s="1942" t="s">
        <v>2503</v>
      </c>
      <c r="T520" s="1942" t="s">
        <v>2503</v>
      </c>
      <c r="U520" s="1942" t="s">
        <v>2503</v>
      </c>
      <c r="V520" s="1942" t="s">
        <v>2503</v>
      </c>
      <c r="W520" s="1942" t="s">
        <v>2503</v>
      </c>
      <c r="X520" s="1942" t="s">
        <v>2503</v>
      </c>
      <c r="Y520" s="1942" t="s">
        <v>2503</v>
      </c>
      <c r="Z520" s="1942" t="s">
        <v>2503</v>
      </c>
      <c r="AA520" s="1942" t="s">
        <v>2503</v>
      </c>
      <c r="AB520" s="1942" t="s">
        <v>2503</v>
      </c>
      <c r="AC520" s="1942" t="s">
        <v>2503</v>
      </c>
      <c r="AD520" s="1942" t="s">
        <v>2503</v>
      </c>
      <c r="AE520" s="1942" t="s">
        <v>2503</v>
      </c>
      <c r="AF520" s="1942" t="s">
        <v>2503</v>
      </c>
      <c r="AG520" s="1942" t="s">
        <v>2503</v>
      </c>
      <c r="AH520" s="1942" t="s">
        <v>2503</v>
      </c>
      <c r="AI520" s="1942" t="s">
        <v>2503</v>
      </c>
      <c r="AJ520" s="2015" t="s">
        <v>2503</v>
      </c>
      <c r="AK520" s="1971"/>
      <c r="AL520" s="1953"/>
      <c r="AM520" s="1980"/>
      <c r="AN520" s="1973"/>
      <c r="AO520" s="4192"/>
      <c r="AP520" s="1838"/>
      <c r="AQ520" s="1893"/>
      <c r="AR520" s="1893"/>
    </row>
    <row r="521" spans="2:44" s="1866" customFormat="1">
      <c r="B521" s="4186"/>
      <c r="C521" s="4189"/>
      <c r="D521" s="1981" t="s">
        <v>2489</v>
      </c>
      <c r="E521" s="1946"/>
      <c r="F521" s="2007"/>
      <c r="G521" s="1966"/>
      <c r="H521" s="1966"/>
      <c r="I521" s="1966"/>
      <c r="J521" s="1966"/>
      <c r="K521" s="1966"/>
      <c r="L521" s="1966"/>
      <c r="M521" s="1966"/>
      <c r="N521" s="1966"/>
      <c r="O521" s="1966"/>
      <c r="P521" s="1966"/>
      <c r="Q521" s="1966"/>
      <c r="R521" s="1966"/>
      <c r="S521" s="1966"/>
      <c r="T521" s="1966"/>
      <c r="U521" s="1966"/>
      <c r="V521" s="1966"/>
      <c r="W521" s="1966"/>
      <c r="X521" s="1966"/>
      <c r="Y521" s="1966"/>
      <c r="Z521" s="1966"/>
      <c r="AA521" s="1966"/>
      <c r="AB521" s="1966"/>
      <c r="AC521" s="1966"/>
      <c r="AD521" s="1966"/>
      <c r="AE521" s="1966"/>
      <c r="AF521" s="1966"/>
      <c r="AG521" s="1966"/>
      <c r="AH521" s="1966"/>
      <c r="AI521" s="1966"/>
      <c r="AJ521" s="2020"/>
      <c r="AK521" s="1950">
        <f>IF(D521="","",COUNT($F$506:$AJ$506)-AL521)</f>
        <v>0</v>
      </c>
      <c r="AL521" s="1951">
        <f>IF(D521="","",AQ521+AR521)</f>
        <v>0</v>
      </c>
      <c r="AM521" s="1951">
        <f>IF(D521="","",COUNTIF(F521:AJ521,"休"))</f>
        <v>0</v>
      </c>
      <c r="AN521" s="1952" t="str">
        <f>IF(D521="","",IFERROR(ROUND(AM521/AK521,3),""))</f>
        <v/>
      </c>
      <c r="AO521" s="4192"/>
      <c r="AP521" s="1838"/>
      <c r="AQ521" s="1953">
        <f>+COUNTIF(F521:AJ521,"－")</f>
        <v>0</v>
      </c>
      <c r="AR521" s="1953">
        <f>+COUNTIF(F521:AJ521,"外")</f>
        <v>0</v>
      </c>
    </row>
    <row r="522" spans="2:44" s="1866" customFormat="1">
      <c r="B522" s="4186"/>
      <c r="C522" s="4189"/>
      <c r="D522" s="1838"/>
      <c r="E522" s="1975"/>
      <c r="F522" s="1955"/>
      <c r="G522" s="1956"/>
      <c r="H522" s="1956"/>
      <c r="I522" s="1956"/>
      <c r="J522" s="1956"/>
      <c r="K522" s="1956"/>
      <c r="L522" s="1956"/>
      <c r="M522" s="1956"/>
      <c r="N522" s="1956"/>
      <c r="O522" s="1956"/>
      <c r="P522" s="1956"/>
      <c r="Q522" s="1956"/>
      <c r="R522" s="1956"/>
      <c r="S522" s="1956"/>
      <c r="T522" s="1956"/>
      <c r="U522" s="1956"/>
      <c r="V522" s="1956"/>
      <c r="W522" s="1956"/>
      <c r="X522" s="1956"/>
      <c r="Y522" s="1956"/>
      <c r="Z522" s="1956"/>
      <c r="AA522" s="1956"/>
      <c r="AB522" s="1956"/>
      <c r="AC522" s="1956"/>
      <c r="AD522" s="1956"/>
      <c r="AE522" s="1956"/>
      <c r="AF522" s="1956"/>
      <c r="AG522" s="1956"/>
      <c r="AH522" s="1956"/>
      <c r="AI522" s="1956"/>
      <c r="AJ522" s="2000"/>
      <c r="AK522" s="1950" t="str">
        <f t="shared" ref="AK522:AK524" si="361">IF(D522="","",COUNT($F$506:$AJ$506)-AL522)</f>
        <v/>
      </c>
      <c r="AL522" s="1951" t="str">
        <f t="shared" ref="AL522:AL524" si="362">IF(D522="","",AQ522+AR522)</f>
        <v/>
      </c>
      <c r="AM522" s="1951" t="str">
        <f t="shared" ref="AM522:AM524" si="363">IF(D522="","",COUNTIF(F522:AJ522,"休"))</f>
        <v/>
      </c>
      <c r="AN522" s="1952" t="str">
        <f t="shared" ref="AN522:AN524" si="364">IF(D522="","",IFERROR(ROUND(AM522/AK522,3),""))</f>
        <v/>
      </c>
      <c r="AO522" s="4192"/>
      <c r="AP522" s="1838"/>
      <c r="AQ522" s="1953">
        <f>+COUNTIF(F522:AJ522,"－")</f>
        <v>0</v>
      </c>
      <c r="AR522" s="1953">
        <f>+COUNTIF(F522:AJ522,"外")</f>
        <v>0</v>
      </c>
    </row>
    <row r="523" spans="2:44" s="1866" customFormat="1">
      <c r="B523" s="4186"/>
      <c r="C523" s="4189"/>
      <c r="D523" s="1983"/>
      <c r="E523" s="1975"/>
      <c r="F523" s="1955"/>
      <c r="G523" s="1956"/>
      <c r="H523" s="1956"/>
      <c r="I523" s="1956"/>
      <c r="J523" s="1956"/>
      <c r="K523" s="1956"/>
      <c r="L523" s="1956"/>
      <c r="M523" s="1956"/>
      <c r="N523" s="1956"/>
      <c r="O523" s="1956"/>
      <c r="P523" s="1956"/>
      <c r="Q523" s="1956"/>
      <c r="R523" s="1956"/>
      <c r="S523" s="1956"/>
      <c r="T523" s="1956"/>
      <c r="U523" s="1956"/>
      <c r="V523" s="1956"/>
      <c r="W523" s="1956"/>
      <c r="X523" s="1956"/>
      <c r="Y523" s="1956"/>
      <c r="Z523" s="1956"/>
      <c r="AA523" s="1956"/>
      <c r="AB523" s="1956"/>
      <c r="AC523" s="1956"/>
      <c r="AD523" s="1956"/>
      <c r="AE523" s="1956"/>
      <c r="AF523" s="1956"/>
      <c r="AG523" s="1956"/>
      <c r="AH523" s="1956"/>
      <c r="AI523" s="1956"/>
      <c r="AJ523" s="2000"/>
      <c r="AK523" s="1950" t="str">
        <f t="shared" si="361"/>
        <v/>
      </c>
      <c r="AL523" s="1951" t="str">
        <f t="shared" si="362"/>
        <v/>
      </c>
      <c r="AM523" s="1951" t="str">
        <f t="shared" si="363"/>
        <v/>
      </c>
      <c r="AN523" s="1952" t="str">
        <f t="shared" si="364"/>
        <v/>
      </c>
      <c r="AO523" s="4192"/>
      <c r="AP523" s="1838"/>
      <c r="AQ523" s="1953">
        <f>+COUNTIF(F523:AJ523,"－")</f>
        <v>0</v>
      </c>
      <c r="AR523" s="1953">
        <f>+COUNTIF(F523:AJ523,"外")</f>
        <v>0</v>
      </c>
    </row>
    <row r="524" spans="2:44" s="1866" customFormat="1" ht="13.8" thickBot="1">
      <c r="B524" s="4187"/>
      <c r="C524" s="4190"/>
      <c r="D524" s="1976"/>
      <c r="E524" s="1977"/>
      <c r="F524" s="2018"/>
      <c r="G524" s="2008"/>
      <c r="H524" s="2008"/>
      <c r="I524" s="2008"/>
      <c r="J524" s="2008"/>
      <c r="K524" s="2008"/>
      <c r="L524" s="2008"/>
      <c r="M524" s="2008"/>
      <c r="N524" s="2008"/>
      <c r="O524" s="2008"/>
      <c r="P524" s="2008"/>
      <c r="Q524" s="2008"/>
      <c r="R524" s="2008"/>
      <c r="S524" s="2008"/>
      <c r="T524" s="2008"/>
      <c r="U524" s="2008"/>
      <c r="V524" s="2008"/>
      <c r="W524" s="2008"/>
      <c r="X524" s="2008"/>
      <c r="Y524" s="2008"/>
      <c r="Z524" s="2008"/>
      <c r="AA524" s="2008"/>
      <c r="AB524" s="2008"/>
      <c r="AC524" s="2008"/>
      <c r="AD524" s="2008"/>
      <c r="AE524" s="2008"/>
      <c r="AF524" s="2008"/>
      <c r="AG524" s="2008"/>
      <c r="AH524" s="2008"/>
      <c r="AI524" s="2008"/>
      <c r="AJ524" s="2019"/>
      <c r="AK524" s="1986" t="str">
        <f t="shared" si="361"/>
        <v/>
      </c>
      <c r="AL524" s="1968" t="str">
        <f t="shared" si="362"/>
        <v/>
      </c>
      <c r="AM524" s="1968" t="str">
        <f t="shared" si="363"/>
        <v/>
      </c>
      <c r="AN524" s="1952" t="str">
        <f t="shared" si="364"/>
        <v/>
      </c>
      <c r="AO524" s="4193"/>
      <c r="AP524" s="1838"/>
      <c r="AQ524" s="1953">
        <f>+COUNTIF(F524:AJ524,"－")</f>
        <v>0</v>
      </c>
      <c r="AR524" s="1953">
        <f>+COUNTIF(F524:AJ524,"外")</f>
        <v>0</v>
      </c>
    </row>
    <row r="525" spans="2:44" ht="13.8" thickBot="1">
      <c r="AN525" s="1992" t="s">
        <v>2459</v>
      </c>
      <c r="AO525" s="1993" t="e">
        <f>IF(AO509&gt;=0.285,"OK","NG")</f>
        <v>#DIV/0!</v>
      </c>
    </row>
    <row r="526" spans="2:44" s="1893" customFormat="1" ht="6" customHeight="1">
      <c r="B526" s="2021"/>
      <c r="C526" s="2022"/>
      <c r="D526" s="2022"/>
      <c r="E526" s="2023"/>
      <c r="F526" s="2024"/>
      <c r="G526" s="2024"/>
      <c r="H526" s="2024"/>
      <c r="I526" s="2024"/>
      <c r="J526" s="2024"/>
      <c r="K526" s="2024"/>
      <c r="L526" s="2024"/>
      <c r="M526" s="2024"/>
      <c r="N526" s="2024"/>
      <c r="O526" s="2024"/>
      <c r="P526" s="2024"/>
      <c r="Q526" s="2024"/>
      <c r="R526" s="2024"/>
      <c r="S526" s="2024"/>
      <c r="T526" s="2024"/>
      <c r="U526" s="2024"/>
      <c r="V526" s="2024"/>
      <c r="W526" s="2024"/>
      <c r="X526" s="2024"/>
      <c r="Y526" s="2024"/>
      <c r="Z526" s="2024"/>
      <c r="AA526" s="2024"/>
      <c r="AB526" s="2024"/>
      <c r="AC526" s="2024"/>
      <c r="AD526" s="2024"/>
      <c r="AE526" s="2024"/>
      <c r="AF526" s="2024"/>
      <c r="AG526" s="2024"/>
      <c r="AH526" s="2022"/>
      <c r="AI526" s="2022"/>
      <c r="AJ526" s="2025"/>
      <c r="AN526" s="1894"/>
    </row>
    <row r="527" spans="2:44" s="1893" customFormat="1">
      <c r="B527" s="2026"/>
      <c r="C527" s="2027" t="s">
        <v>2505</v>
      </c>
      <c r="D527" s="2027"/>
      <c r="E527" s="2028" t="s">
        <v>2506</v>
      </c>
      <c r="F527" s="1991"/>
      <c r="G527" s="1991"/>
      <c r="H527" s="2029"/>
      <c r="I527" s="2029"/>
      <c r="J527" s="2029"/>
      <c r="K527" s="2029"/>
      <c r="L527" s="2029"/>
      <c r="M527" s="2029"/>
      <c r="N527" s="2029"/>
      <c r="O527" s="2029"/>
      <c r="P527" s="2029"/>
      <c r="Q527" s="2029"/>
      <c r="R527" s="2029"/>
      <c r="S527" s="2029"/>
      <c r="T527" s="2029"/>
      <c r="U527" s="2029"/>
      <c r="V527" s="2029"/>
      <c r="W527" s="2029"/>
      <c r="X527" s="2029"/>
      <c r="Y527" s="2029"/>
      <c r="Z527" s="2029"/>
      <c r="AA527" s="2029"/>
      <c r="AB527" s="2029"/>
      <c r="AC527" s="2029"/>
      <c r="AD527" s="2029"/>
      <c r="AE527" s="2029"/>
      <c r="AF527" s="2029"/>
      <c r="AG527" s="2029"/>
      <c r="AH527" s="2027"/>
      <c r="AI527" s="2027"/>
      <c r="AJ527" s="2030"/>
      <c r="AN527" s="1894"/>
    </row>
    <row r="528" spans="2:44" s="1896" customFormat="1" ht="24" customHeight="1">
      <c r="B528" s="2031"/>
      <c r="C528" s="1879"/>
      <c r="D528" s="1879"/>
      <c r="E528" s="2032"/>
      <c r="F528" s="2033" t="s">
        <v>2507</v>
      </c>
      <c r="G528" s="4215" t="s">
        <v>2508</v>
      </c>
      <c r="H528" s="4216"/>
      <c r="I528" s="4216"/>
      <c r="J528" s="4216"/>
      <c r="K528" s="2033" t="s">
        <v>2509</v>
      </c>
      <c r="L528" s="4215" t="s">
        <v>2510</v>
      </c>
      <c r="M528" s="4216"/>
      <c r="N528" s="4216"/>
      <c r="O528" s="4216"/>
      <c r="P528" s="2033" t="s">
        <v>1198</v>
      </c>
      <c r="Q528" s="4215" t="s">
        <v>2511</v>
      </c>
      <c r="R528" s="4216"/>
      <c r="S528" s="4216"/>
      <c r="T528" s="4216"/>
      <c r="U528" s="2033" t="s">
        <v>1201</v>
      </c>
      <c r="V528" s="4215" t="s">
        <v>2512</v>
      </c>
      <c r="W528" s="4216"/>
      <c r="X528" s="4216"/>
      <c r="Y528" s="4216"/>
      <c r="Z528" s="2033" t="s">
        <v>1028</v>
      </c>
      <c r="AA528" s="4215" t="s">
        <v>2513</v>
      </c>
      <c r="AB528" s="4216"/>
      <c r="AC528" s="4216"/>
      <c r="AD528" s="4216"/>
      <c r="AE528" s="1949"/>
      <c r="AF528" s="1949"/>
      <c r="AG528" s="1949"/>
      <c r="AH528" s="1879"/>
      <c r="AI528" s="1879"/>
      <c r="AJ528" s="2034"/>
      <c r="AN528" s="2035"/>
    </row>
    <row r="529" spans="2:40" s="1893" customFormat="1">
      <c r="B529" s="2026"/>
      <c r="C529" s="2027"/>
      <c r="D529" s="2027"/>
      <c r="E529" s="1991" t="s">
        <v>2514</v>
      </c>
      <c r="F529" s="1991"/>
      <c r="G529" s="2029"/>
      <c r="H529" s="2029"/>
      <c r="I529" s="2029"/>
      <c r="J529" s="2029"/>
      <c r="K529" s="2029"/>
      <c r="L529" s="2029"/>
      <c r="M529" s="2029"/>
      <c r="N529" s="2029"/>
      <c r="O529" s="2029"/>
      <c r="P529" s="2029"/>
      <c r="Q529" s="2029"/>
      <c r="R529" s="2029"/>
      <c r="S529" s="2029"/>
      <c r="T529" s="2029"/>
      <c r="U529" s="2029"/>
      <c r="V529" s="2029"/>
      <c r="W529" s="2029"/>
      <c r="X529" s="2029"/>
      <c r="Y529" s="2029"/>
      <c r="Z529" s="2029"/>
      <c r="AA529" s="2029"/>
      <c r="AB529" s="2029"/>
      <c r="AC529" s="2029"/>
      <c r="AD529" s="2029"/>
      <c r="AE529" s="2029"/>
      <c r="AF529" s="2029"/>
      <c r="AG529" s="2029"/>
      <c r="AH529" s="2027"/>
      <c r="AI529" s="2027"/>
      <c r="AJ529" s="2030"/>
      <c r="AN529" s="1894"/>
    </row>
    <row r="530" spans="2:40" s="1893" customFormat="1" ht="13.5" customHeight="1">
      <c r="B530" s="2026"/>
      <c r="C530" s="2027"/>
      <c r="D530" s="2027"/>
      <c r="E530" s="1991"/>
      <c r="F530" s="2036" t="s">
        <v>1199</v>
      </c>
      <c r="G530" s="4215" t="s">
        <v>2515</v>
      </c>
      <c r="H530" s="4216"/>
      <c r="I530" s="4216"/>
      <c r="J530" s="4216"/>
      <c r="K530" s="2036" t="s">
        <v>2516</v>
      </c>
      <c r="L530" s="4215" t="s">
        <v>2517</v>
      </c>
      <c r="M530" s="4216"/>
      <c r="N530" s="4216"/>
      <c r="O530" s="4216"/>
      <c r="P530" s="2036" t="s">
        <v>2518</v>
      </c>
      <c r="Q530" s="4215" t="s">
        <v>2519</v>
      </c>
      <c r="R530" s="4216"/>
      <c r="S530" s="4216"/>
      <c r="T530" s="4216"/>
      <c r="U530" s="2036" t="s">
        <v>2520</v>
      </c>
      <c r="V530" s="4215" t="s">
        <v>2521</v>
      </c>
      <c r="W530" s="4216"/>
      <c r="X530" s="4216"/>
      <c r="Y530" s="4216"/>
      <c r="Z530" s="2036" t="s">
        <v>2522</v>
      </c>
      <c r="AA530" s="4215" t="s">
        <v>2523</v>
      </c>
      <c r="AB530" s="4216"/>
      <c r="AC530" s="4216"/>
      <c r="AD530" s="4216"/>
      <c r="AE530" s="2036"/>
      <c r="AF530" s="4212" t="s">
        <v>2524</v>
      </c>
      <c r="AG530" s="4213"/>
      <c r="AH530" s="4213"/>
      <c r="AI530" s="4213"/>
      <c r="AJ530" s="4214"/>
      <c r="AN530" s="1894"/>
    </row>
    <row r="531" spans="2:40" s="1893" customFormat="1" ht="6" customHeight="1">
      <c r="B531" s="2037"/>
      <c r="C531" s="2038"/>
      <c r="D531" s="2038"/>
      <c r="E531" s="2039"/>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38"/>
      <c r="AI531" s="2038"/>
      <c r="AJ531" s="2041"/>
      <c r="AN531" s="1894"/>
    </row>
  </sheetData>
  <mergeCells count="368">
    <mergeCell ref="AF530:AJ530"/>
    <mergeCell ref="G528:J528"/>
    <mergeCell ref="L528:O528"/>
    <mergeCell ref="Q528:T528"/>
    <mergeCell ref="V528:Y528"/>
    <mergeCell ref="AA528:AD528"/>
    <mergeCell ref="G530:J530"/>
    <mergeCell ref="L530:O530"/>
    <mergeCell ref="Q530:T530"/>
    <mergeCell ref="V530:Y530"/>
    <mergeCell ref="AA530:AD530"/>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s>
  <phoneticPr fontId="14"/>
  <conditionalFormatting sqref="F26:AJ27">
    <cfRule type="expression" dxfId="8077" priority="1651">
      <formula>WEEKDAY(F$26)=7</formula>
    </cfRule>
    <cfRule type="expression" dxfId="8076" priority="1652">
      <formula>WEEKDAY(F$26)=1</formula>
    </cfRule>
  </conditionalFormatting>
  <conditionalFormatting sqref="F50:AJ51">
    <cfRule type="expression" dxfId="8075" priority="1649">
      <formula>WEEKDAY(F$50)=7</formula>
    </cfRule>
    <cfRule type="expression" dxfId="8074" priority="1650">
      <formula>WEEKDAY(F$50)=1</formula>
    </cfRule>
  </conditionalFormatting>
  <conditionalFormatting sqref="F74:AJ75">
    <cfRule type="expression" dxfId="8073" priority="1647">
      <formula>WEEKDAY(F$74)=7</formula>
    </cfRule>
    <cfRule type="expression" dxfId="8072" priority="1648">
      <formula>WEEKDAY(F$74)=1</formula>
    </cfRule>
  </conditionalFormatting>
  <conditionalFormatting sqref="F98:AJ99">
    <cfRule type="expression" dxfId="8071" priority="1645">
      <formula>WEEKDAY(F$98)=7</formula>
    </cfRule>
    <cfRule type="expression" dxfId="8070" priority="1646">
      <formula>WEEKDAY(F$98)=1</formula>
    </cfRule>
  </conditionalFormatting>
  <conditionalFormatting sqref="F122:AJ123">
    <cfRule type="expression" dxfId="8069" priority="1643">
      <formula>WEEKDAY(F$122)=7</formula>
    </cfRule>
    <cfRule type="expression" dxfId="8068" priority="1644">
      <formula>WEEKDAY(F$122)=1</formula>
    </cfRule>
  </conditionalFormatting>
  <conditionalFormatting sqref="F146:AJ147">
    <cfRule type="expression" dxfId="8067" priority="1641">
      <formula>WEEKDAY(F$146)=7</formula>
    </cfRule>
    <cfRule type="expression" dxfId="8066" priority="1642">
      <formula>WEEKDAY(F$146)=1</formula>
    </cfRule>
  </conditionalFormatting>
  <conditionalFormatting sqref="F170:AJ171">
    <cfRule type="expression" dxfId="8065" priority="1639">
      <formula>WEEKDAY(F$170)=7</formula>
    </cfRule>
    <cfRule type="expression" dxfId="8064" priority="1640">
      <formula>WEEKDAY(F$170)=1</formula>
    </cfRule>
  </conditionalFormatting>
  <conditionalFormatting sqref="F194:AJ195">
    <cfRule type="expression" dxfId="8063" priority="1637">
      <formula>WEEKDAY(F$194)=7</formula>
    </cfRule>
    <cfRule type="expression" dxfId="8062" priority="1638">
      <formula>WEEKDAY(F$194)=1</formula>
    </cfRule>
  </conditionalFormatting>
  <conditionalFormatting sqref="F218:AJ219">
    <cfRule type="expression" dxfId="8061" priority="1635">
      <formula>WEEKDAY(F$218)=7</formula>
    </cfRule>
    <cfRule type="expression" dxfId="8060" priority="1636">
      <formula>WEEKDAY(F$218)=1</formula>
    </cfRule>
  </conditionalFormatting>
  <conditionalFormatting sqref="F242:AJ243">
    <cfRule type="expression" dxfId="8059" priority="1633">
      <formula>WEEKDAY(F$242)=7</formula>
    </cfRule>
    <cfRule type="expression" dxfId="8058" priority="1634">
      <formula>WEEKDAY(F$242)=1</formula>
    </cfRule>
  </conditionalFormatting>
  <conditionalFormatting sqref="F266:AJ267">
    <cfRule type="expression" dxfId="8057" priority="1631">
      <formula>WEEKDAY(F$266)=7</formula>
    </cfRule>
    <cfRule type="expression" dxfId="8056" priority="1632">
      <formula>WEEKDAY(F$266)=1</formula>
    </cfRule>
  </conditionalFormatting>
  <conditionalFormatting sqref="F290:AJ291">
    <cfRule type="expression" dxfId="8055" priority="1629">
      <formula>WEEKDAY(F$290)=7</formula>
    </cfRule>
    <cfRule type="expression" dxfId="8054" priority="1630">
      <formula>WEEKDAY(F$290)=1</formula>
    </cfRule>
  </conditionalFormatting>
  <conditionalFormatting sqref="F314:AJ315">
    <cfRule type="expression" dxfId="8053" priority="1627">
      <formula>WEEKDAY(F$314)=7</formula>
    </cfRule>
    <cfRule type="expression" dxfId="8052" priority="1628">
      <formula>WEEKDAY(F$314)=1</formula>
    </cfRule>
  </conditionalFormatting>
  <conditionalFormatting sqref="F338:AJ339">
    <cfRule type="expression" dxfId="8051" priority="1625">
      <formula>WEEKDAY(F$338)=7</formula>
    </cfRule>
    <cfRule type="expression" dxfId="8050" priority="1626">
      <formula>WEEKDAY(F$338)=1</formula>
    </cfRule>
  </conditionalFormatting>
  <conditionalFormatting sqref="F362:AJ363">
    <cfRule type="expression" dxfId="8049" priority="1623">
      <formula>WEEKDAY(F$362)=7</formula>
    </cfRule>
    <cfRule type="expression" dxfId="8048" priority="1624">
      <formula>WEEKDAY(F$362)=1</formula>
    </cfRule>
  </conditionalFormatting>
  <conditionalFormatting sqref="F386:AJ387">
    <cfRule type="expression" dxfId="8047" priority="1621">
      <formula>WEEKDAY(F$386)=7</formula>
    </cfRule>
    <cfRule type="expression" dxfId="8046" priority="1622">
      <formula>WEEKDAY(F$386)=1</formula>
    </cfRule>
  </conditionalFormatting>
  <conditionalFormatting sqref="F410:AJ411">
    <cfRule type="expression" dxfId="8045" priority="1619">
      <formula>WEEKDAY(F$410)=7</formula>
    </cfRule>
    <cfRule type="expression" dxfId="8044" priority="1620">
      <formula>WEEKDAY(F$410)=1</formula>
    </cfRule>
  </conditionalFormatting>
  <conditionalFormatting sqref="F434:AJ435">
    <cfRule type="expression" dxfId="8043" priority="1617">
      <formula>WEEKDAY(F$434)=7</formula>
    </cfRule>
    <cfRule type="expression" dxfId="8042" priority="1618">
      <formula>WEEKDAY(F$434)=1</formula>
    </cfRule>
  </conditionalFormatting>
  <conditionalFormatting sqref="F458:AJ459">
    <cfRule type="expression" dxfId="8041" priority="1615">
      <formula>WEEKDAY(F$458)=7</formula>
    </cfRule>
    <cfRule type="expression" dxfId="8040" priority="1616">
      <formula>WEEKDAY(F$458)=1</formula>
    </cfRule>
  </conditionalFormatting>
  <conditionalFormatting sqref="F482:AJ483">
    <cfRule type="expression" dxfId="8039" priority="1613">
      <formula>WEEKDAY(F$482)=7</formula>
    </cfRule>
    <cfRule type="expression" dxfId="8038" priority="1614">
      <formula>WEEKDAY(F$482)=1</formula>
    </cfRule>
  </conditionalFormatting>
  <conditionalFormatting sqref="F506:AJ507">
    <cfRule type="expression" dxfId="8037" priority="1611">
      <formula>WEEKDAY(F$506)=7</formula>
    </cfRule>
    <cfRule type="expression" dxfId="8036" priority="1612">
      <formula>WEEKDAY(F$506)=1</formula>
    </cfRule>
  </conditionalFormatting>
  <conditionalFormatting sqref="P5">
    <cfRule type="expression" dxfId="8035" priority="1610">
      <formula>#REF!="未達成"</formula>
    </cfRule>
  </conditionalFormatting>
  <conditionalFormatting sqref="F45:AJ45 G29:H30 K29:AI30 G31:AG32 F36:AI37 F41:AG41 G60:G61 J60:AH61">
    <cfRule type="containsText" dxfId="8034" priority="1609" operator="containsText" text="－">
      <formula>NOT(ISERROR(SEARCH("－",F29)))</formula>
    </cfRule>
  </conditionalFormatting>
  <conditionalFormatting sqref="D34">
    <cfRule type="cellIs" dxfId="8033" priority="1608" operator="equal">
      <formula>0</formula>
    </cfRule>
  </conditionalFormatting>
  <conditionalFormatting sqref="D29:D34">
    <cfRule type="cellIs" dxfId="8032" priority="1607" operator="equal">
      <formula>0</formula>
    </cfRule>
  </conditionalFormatting>
  <conditionalFormatting sqref="D36:D37">
    <cfRule type="cellIs" dxfId="8031" priority="1606" operator="equal">
      <formula>0</formula>
    </cfRule>
  </conditionalFormatting>
  <conditionalFormatting sqref="D58">
    <cfRule type="cellIs" dxfId="8030" priority="1605" operator="equal">
      <formula>0</formula>
    </cfRule>
  </conditionalFormatting>
  <conditionalFormatting sqref="D53:D58">
    <cfRule type="cellIs" dxfId="8029" priority="1604" operator="equal">
      <formula>0</formula>
    </cfRule>
  </conditionalFormatting>
  <conditionalFormatting sqref="D60:D61">
    <cfRule type="cellIs" dxfId="8028" priority="1603" operator="equal">
      <formula>0</formula>
    </cfRule>
  </conditionalFormatting>
  <conditionalFormatting sqref="F348:AJ351">
    <cfRule type="containsText" dxfId="8027" priority="1529" operator="containsText" text="－">
      <formula>NOT(ISERROR(SEARCH("－",F348)))</formula>
    </cfRule>
  </conditionalFormatting>
  <conditionalFormatting sqref="D82">
    <cfRule type="cellIs" dxfId="8026" priority="1602" operator="equal">
      <formula>0</formula>
    </cfRule>
  </conditionalFormatting>
  <conditionalFormatting sqref="D77:D82">
    <cfRule type="cellIs" dxfId="8025" priority="1601" operator="equal">
      <formula>0</formula>
    </cfRule>
  </conditionalFormatting>
  <conditionalFormatting sqref="D84:D85">
    <cfRule type="cellIs" dxfId="8024" priority="1600" operator="equal">
      <formula>0</formula>
    </cfRule>
  </conditionalFormatting>
  <conditionalFormatting sqref="D106">
    <cfRule type="cellIs" dxfId="8023" priority="1599" operator="equal">
      <formula>0</formula>
    </cfRule>
  </conditionalFormatting>
  <conditionalFormatting sqref="D101:D106">
    <cfRule type="cellIs" dxfId="8022" priority="1598" operator="equal">
      <formula>0</formula>
    </cfRule>
  </conditionalFormatting>
  <conditionalFormatting sqref="D108:D109">
    <cfRule type="cellIs" dxfId="8021" priority="1597" operator="equal">
      <formula>0</formula>
    </cfRule>
  </conditionalFormatting>
  <conditionalFormatting sqref="D130">
    <cfRule type="cellIs" dxfId="8020" priority="1596" operator="equal">
      <formula>0</formula>
    </cfRule>
  </conditionalFormatting>
  <conditionalFormatting sqref="D125:D130">
    <cfRule type="cellIs" dxfId="8019" priority="1595" operator="equal">
      <formula>0</formula>
    </cfRule>
  </conditionalFormatting>
  <conditionalFormatting sqref="D132:D133">
    <cfRule type="cellIs" dxfId="8018" priority="1594" operator="equal">
      <formula>0</formula>
    </cfRule>
  </conditionalFormatting>
  <conditionalFormatting sqref="D154">
    <cfRule type="cellIs" dxfId="8017" priority="1593" operator="equal">
      <formula>0</formula>
    </cfRule>
  </conditionalFormatting>
  <conditionalFormatting sqref="D149:D154">
    <cfRule type="cellIs" dxfId="8016" priority="1592" operator="equal">
      <formula>0</formula>
    </cfRule>
  </conditionalFormatting>
  <conditionalFormatting sqref="D156:D157">
    <cfRule type="cellIs" dxfId="8015" priority="1591" operator="equal">
      <formula>0</formula>
    </cfRule>
  </conditionalFormatting>
  <conditionalFormatting sqref="D178">
    <cfRule type="cellIs" dxfId="8014" priority="1590" operator="equal">
      <formula>0</formula>
    </cfRule>
  </conditionalFormatting>
  <conditionalFormatting sqref="D173:D178">
    <cfRule type="cellIs" dxfId="8013" priority="1589" operator="equal">
      <formula>0</formula>
    </cfRule>
  </conditionalFormatting>
  <conditionalFormatting sqref="D180:D181">
    <cfRule type="cellIs" dxfId="8012" priority="1588" operator="equal">
      <formula>0</formula>
    </cfRule>
  </conditionalFormatting>
  <conditionalFormatting sqref="D202">
    <cfRule type="cellIs" dxfId="8011" priority="1587" operator="equal">
      <formula>0</formula>
    </cfRule>
  </conditionalFormatting>
  <conditionalFormatting sqref="D197:D202">
    <cfRule type="cellIs" dxfId="8010" priority="1586" operator="equal">
      <formula>0</formula>
    </cfRule>
  </conditionalFormatting>
  <conditionalFormatting sqref="D204:D205">
    <cfRule type="cellIs" dxfId="8009" priority="1585" operator="equal">
      <formula>0</formula>
    </cfRule>
  </conditionalFormatting>
  <conditionalFormatting sqref="D226">
    <cfRule type="cellIs" dxfId="8008" priority="1584" operator="equal">
      <formula>0</formula>
    </cfRule>
  </conditionalFormatting>
  <conditionalFormatting sqref="D221:D226">
    <cfRule type="cellIs" dxfId="8007" priority="1583" operator="equal">
      <formula>0</formula>
    </cfRule>
  </conditionalFormatting>
  <conditionalFormatting sqref="D228:D229">
    <cfRule type="cellIs" dxfId="8006" priority="1582" operator="equal">
      <formula>0</formula>
    </cfRule>
  </conditionalFormatting>
  <conditionalFormatting sqref="D250">
    <cfRule type="cellIs" dxfId="8005" priority="1581" operator="equal">
      <formula>0</formula>
    </cfRule>
  </conditionalFormatting>
  <conditionalFormatting sqref="D245:D250">
    <cfRule type="cellIs" dxfId="8004" priority="1580" operator="equal">
      <formula>0</formula>
    </cfRule>
  </conditionalFormatting>
  <conditionalFormatting sqref="D252:D253">
    <cfRule type="cellIs" dxfId="8003" priority="1579" operator="equal">
      <formula>0</formula>
    </cfRule>
  </conditionalFormatting>
  <conditionalFormatting sqref="D274">
    <cfRule type="cellIs" dxfId="8002" priority="1578" operator="equal">
      <formula>0</formula>
    </cfRule>
  </conditionalFormatting>
  <conditionalFormatting sqref="D269:D274">
    <cfRule type="cellIs" dxfId="8001" priority="1577" operator="equal">
      <formula>0</formula>
    </cfRule>
  </conditionalFormatting>
  <conditionalFormatting sqref="D276:D277">
    <cfRule type="cellIs" dxfId="8000" priority="1576" operator="equal">
      <formula>0</formula>
    </cfRule>
  </conditionalFormatting>
  <conditionalFormatting sqref="D298">
    <cfRule type="cellIs" dxfId="7999" priority="1575" operator="equal">
      <formula>0</formula>
    </cfRule>
  </conditionalFormatting>
  <conditionalFormatting sqref="D293:D298">
    <cfRule type="cellIs" dxfId="7998" priority="1574" operator="equal">
      <formula>0</formula>
    </cfRule>
  </conditionalFormatting>
  <conditionalFormatting sqref="D300:D301">
    <cfRule type="cellIs" dxfId="7997" priority="1573" operator="equal">
      <formula>0</formula>
    </cfRule>
  </conditionalFormatting>
  <conditionalFormatting sqref="D322">
    <cfRule type="cellIs" dxfId="7996" priority="1572" operator="equal">
      <formula>0</formula>
    </cfRule>
  </conditionalFormatting>
  <conditionalFormatting sqref="D317:D322">
    <cfRule type="cellIs" dxfId="7995" priority="1571" operator="equal">
      <formula>0</formula>
    </cfRule>
  </conditionalFormatting>
  <conditionalFormatting sqref="D324:D325">
    <cfRule type="cellIs" dxfId="7994" priority="1570" operator="equal">
      <formula>0</formula>
    </cfRule>
  </conditionalFormatting>
  <conditionalFormatting sqref="D346">
    <cfRule type="cellIs" dxfId="7993" priority="1569" operator="equal">
      <formula>0</formula>
    </cfRule>
  </conditionalFormatting>
  <conditionalFormatting sqref="D341:D346">
    <cfRule type="cellIs" dxfId="7992" priority="1568" operator="equal">
      <formula>0</formula>
    </cfRule>
  </conditionalFormatting>
  <conditionalFormatting sqref="D348:D349">
    <cfRule type="cellIs" dxfId="7991" priority="1567" operator="equal">
      <formula>0</formula>
    </cfRule>
  </conditionalFormatting>
  <conditionalFormatting sqref="D370">
    <cfRule type="cellIs" dxfId="7990" priority="1566" operator="equal">
      <formula>0</formula>
    </cfRule>
  </conditionalFormatting>
  <conditionalFormatting sqref="D365:D370">
    <cfRule type="cellIs" dxfId="7989" priority="1565" operator="equal">
      <formula>0</formula>
    </cfRule>
  </conditionalFormatting>
  <conditionalFormatting sqref="D372:D373">
    <cfRule type="cellIs" dxfId="7988" priority="1564" operator="equal">
      <formula>0</formula>
    </cfRule>
  </conditionalFormatting>
  <conditionalFormatting sqref="D394">
    <cfRule type="cellIs" dxfId="7987" priority="1563" operator="equal">
      <formula>0</formula>
    </cfRule>
  </conditionalFormatting>
  <conditionalFormatting sqref="D389:D394">
    <cfRule type="cellIs" dxfId="7986" priority="1562" operator="equal">
      <formula>0</formula>
    </cfRule>
  </conditionalFormatting>
  <conditionalFormatting sqref="D396:D397">
    <cfRule type="cellIs" dxfId="7985" priority="1561" operator="equal">
      <formula>0</formula>
    </cfRule>
  </conditionalFormatting>
  <conditionalFormatting sqref="D418">
    <cfRule type="cellIs" dxfId="7984" priority="1560" operator="equal">
      <formula>0</formula>
    </cfRule>
  </conditionalFormatting>
  <conditionalFormatting sqref="D413:D418">
    <cfRule type="cellIs" dxfId="7983" priority="1559" operator="equal">
      <formula>0</formula>
    </cfRule>
  </conditionalFormatting>
  <conditionalFormatting sqref="D420:D421">
    <cfRule type="cellIs" dxfId="7982" priority="1558" operator="equal">
      <formula>0</formula>
    </cfRule>
  </conditionalFormatting>
  <conditionalFormatting sqref="D442">
    <cfRule type="cellIs" dxfId="7981" priority="1557" operator="equal">
      <formula>0</formula>
    </cfRule>
  </conditionalFormatting>
  <conditionalFormatting sqref="D437:D442">
    <cfRule type="cellIs" dxfId="7980" priority="1556" operator="equal">
      <formula>0</formula>
    </cfRule>
  </conditionalFormatting>
  <conditionalFormatting sqref="D444:D445">
    <cfRule type="cellIs" dxfId="7979" priority="1555" operator="equal">
      <formula>0</formula>
    </cfRule>
  </conditionalFormatting>
  <conditionalFormatting sqref="D466">
    <cfRule type="cellIs" dxfId="7978" priority="1554" operator="equal">
      <formula>0</formula>
    </cfRule>
  </conditionalFormatting>
  <conditionalFormatting sqref="D461:D466">
    <cfRule type="cellIs" dxfId="7977" priority="1553" operator="equal">
      <formula>0</formula>
    </cfRule>
  </conditionalFormatting>
  <conditionalFormatting sqref="D468:D469">
    <cfRule type="cellIs" dxfId="7976" priority="1552" operator="equal">
      <formula>0</formula>
    </cfRule>
  </conditionalFormatting>
  <conditionalFormatting sqref="D490">
    <cfRule type="cellIs" dxfId="7975" priority="1551" operator="equal">
      <formula>0</formula>
    </cfRule>
  </conditionalFormatting>
  <conditionalFormatting sqref="D485:D490">
    <cfRule type="cellIs" dxfId="7974" priority="1550" operator="equal">
      <formula>0</formula>
    </cfRule>
  </conditionalFormatting>
  <conditionalFormatting sqref="D492:D493">
    <cfRule type="cellIs" dxfId="7973" priority="1549" operator="equal">
      <formula>0</formula>
    </cfRule>
  </conditionalFormatting>
  <conditionalFormatting sqref="D514">
    <cfRule type="cellIs" dxfId="7972" priority="1548" operator="equal">
      <formula>0</formula>
    </cfRule>
  </conditionalFormatting>
  <conditionalFormatting sqref="D509:D514">
    <cfRule type="cellIs" dxfId="7971" priority="1547" operator="equal">
      <formula>0</formula>
    </cfRule>
  </conditionalFormatting>
  <conditionalFormatting sqref="D516:D517">
    <cfRule type="cellIs" dxfId="7970" priority="1546" operator="equal">
      <formula>0</formula>
    </cfRule>
  </conditionalFormatting>
  <conditionalFormatting sqref="F221:AJ226">
    <cfRule type="containsText" dxfId="7969" priority="1545" operator="containsText" text="－">
      <formula>NOT(ISERROR(SEARCH("－",F221)))</formula>
    </cfRule>
  </conditionalFormatting>
  <conditionalFormatting sqref="F228:AJ231">
    <cfRule type="containsText" dxfId="7968" priority="1544" operator="containsText" text="－">
      <formula>NOT(ISERROR(SEARCH("－",F228)))</formula>
    </cfRule>
  </conditionalFormatting>
  <conditionalFormatting sqref="F233:AJ236">
    <cfRule type="containsText" dxfId="7967" priority="1543" operator="containsText" text="－">
      <formula>NOT(ISERROR(SEARCH("－",F233)))</formula>
    </cfRule>
  </conditionalFormatting>
  <conditionalFormatting sqref="F245:AJ250">
    <cfRule type="containsText" dxfId="7966" priority="1542" operator="containsText" text="－">
      <formula>NOT(ISERROR(SEARCH("－",F245)))</formula>
    </cfRule>
  </conditionalFormatting>
  <conditionalFormatting sqref="F252:AJ255">
    <cfRule type="containsText" dxfId="7965" priority="1541" operator="containsText" text="－">
      <formula>NOT(ISERROR(SEARCH("－",F252)))</formula>
    </cfRule>
  </conditionalFormatting>
  <conditionalFormatting sqref="F257:AJ260">
    <cfRule type="containsText" dxfId="7964" priority="1540" operator="containsText" text="－">
      <formula>NOT(ISERROR(SEARCH("－",F257)))</formula>
    </cfRule>
  </conditionalFormatting>
  <conditionalFormatting sqref="F269:AJ274">
    <cfRule type="containsText" dxfId="7963" priority="1539" operator="containsText" text="－">
      <formula>NOT(ISERROR(SEARCH("－",F269)))</formula>
    </cfRule>
  </conditionalFormatting>
  <conditionalFormatting sqref="F276:AJ279">
    <cfRule type="containsText" dxfId="7962" priority="1538" operator="containsText" text="－">
      <formula>NOT(ISERROR(SEARCH("－",F276)))</formula>
    </cfRule>
  </conditionalFormatting>
  <conditionalFormatting sqref="F281:AJ284">
    <cfRule type="containsText" dxfId="7961" priority="1537" operator="containsText" text="－">
      <formula>NOT(ISERROR(SEARCH("－",F281)))</formula>
    </cfRule>
  </conditionalFormatting>
  <conditionalFormatting sqref="F293:AJ298">
    <cfRule type="containsText" dxfId="7960" priority="1536" operator="containsText" text="－">
      <formula>NOT(ISERROR(SEARCH("－",F293)))</formula>
    </cfRule>
  </conditionalFormatting>
  <conditionalFormatting sqref="F300:AJ303">
    <cfRule type="containsText" dxfId="7959" priority="1535" operator="containsText" text="－">
      <formula>NOT(ISERROR(SEARCH("－",F300)))</formula>
    </cfRule>
  </conditionalFormatting>
  <conditionalFormatting sqref="F305:AJ308">
    <cfRule type="containsText" dxfId="7958" priority="1534" operator="containsText" text="－">
      <formula>NOT(ISERROR(SEARCH("－",F305)))</formula>
    </cfRule>
  </conditionalFormatting>
  <conditionalFormatting sqref="F317:AJ322">
    <cfRule type="containsText" dxfId="7957" priority="1533" operator="containsText" text="－">
      <formula>NOT(ISERROR(SEARCH("－",F317)))</formula>
    </cfRule>
  </conditionalFormatting>
  <conditionalFormatting sqref="F324:AJ327">
    <cfRule type="containsText" dxfId="7956" priority="1532" operator="containsText" text="－">
      <formula>NOT(ISERROR(SEARCH("－",F324)))</formula>
    </cfRule>
  </conditionalFormatting>
  <conditionalFormatting sqref="F329:AJ332">
    <cfRule type="containsText" dxfId="7955" priority="1531" operator="containsText" text="－">
      <formula>NOT(ISERROR(SEARCH("－",F329)))</formula>
    </cfRule>
  </conditionalFormatting>
  <conditionalFormatting sqref="F341:AJ346">
    <cfRule type="containsText" dxfId="7954" priority="1530" operator="containsText" text="－">
      <formula>NOT(ISERROR(SEARCH("－",F341)))</formula>
    </cfRule>
  </conditionalFormatting>
  <conditionalFormatting sqref="F413:AJ418">
    <cfRule type="containsText" dxfId="7953" priority="1521" operator="containsText" text="－">
      <formula>NOT(ISERROR(SEARCH("－",F413)))</formula>
    </cfRule>
  </conditionalFormatting>
  <conditionalFormatting sqref="F353:AJ356">
    <cfRule type="containsText" dxfId="7952" priority="1528" operator="containsText" text="－">
      <formula>NOT(ISERROR(SEARCH("－",F353)))</formula>
    </cfRule>
  </conditionalFormatting>
  <conditionalFormatting sqref="F365:AJ370">
    <cfRule type="containsText" dxfId="7951" priority="1527" operator="containsText" text="－">
      <formula>NOT(ISERROR(SEARCH("－",F365)))</formula>
    </cfRule>
  </conditionalFormatting>
  <conditionalFormatting sqref="F372:AJ375">
    <cfRule type="containsText" dxfId="7950" priority="1526" operator="containsText" text="－">
      <formula>NOT(ISERROR(SEARCH("－",F372)))</formula>
    </cfRule>
  </conditionalFormatting>
  <conditionalFormatting sqref="F377:AJ380">
    <cfRule type="containsText" dxfId="7949" priority="1525" operator="containsText" text="－">
      <formula>NOT(ISERROR(SEARCH("－",F377)))</formula>
    </cfRule>
  </conditionalFormatting>
  <conditionalFormatting sqref="F521:AJ524">
    <cfRule type="containsText" dxfId="7948" priority="1507" operator="containsText" text="－">
      <formula>NOT(ISERROR(SEARCH("－",F521)))</formula>
    </cfRule>
  </conditionalFormatting>
  <conditionalFormatting sqref="F389:AJ394">
    <cfRule type="containsText" dxfId="7947" priority="1524" operator="containsText" text="－">
      <formula>NOT(ISERROR(SEARCH("－",F389)))</formula>
    </cfRule>
  </conditionalFormatting>
  <conditionalFormatting sqref="F396:AJ399">
    <cfRule type="containsText" dxfId="7946" priority="1523" operator="containsText" text="－">
      <formula>NOT(ISERROR(SEARCH("－",F396)))</formula>
    </cfRule>
  </conditionalFormatting>
  <conditionalFormatting sqref="F401:AJ405">
    <cfRule type="containsText" dxfId="7945" priority="1522" operator="containsText" text="－">
      <formula>NOT(ISERROR(SEARCH("－",F401)))</formula>
    </cfRule>
  </conditionalFormatting>
  <conditionalFormatting sqref="F420:AJ423">
    <cfRule type="containsText" dxfId="7944" priority="1520" operator="containsText" text="－">
      <formula>NOT(ISERROR(SEARCH("－",F420)))</formula>
    </cfRule>
  </conditionalFormatting>
  <conditionalFormatting sqref="F425:AJ429">
    <cfRule type="containsText" dxfId="7943" priority="1519" operator="containsText" text="－">
      <formula>NOT(ISERROR(SEARCH("－",F425)))</formula>
    </cfRule>
  </conditionalFormatting>
  <conditionalFormatting sqref="F437:AJ442">
    <cfRule type="containsText" dxfId="7942" priority="1518" operator="containsText" text="－">
      <formula>NOT(ISERROR(SEARCH("－",F437)))</formula>
    </cfRule>
  </conditionalFormatting>
  <conditionalFormatting sqref="F444:AJ447">
    <cfRule type="containsText" dxfId="7941" priority="1517" operator="containsText" text="－">
      <formula>NOT(ISERROR(SEARCH("－",F444)))</formula>
    </cfRule>
  </conditionalFormatting>
  <conditionalFormatting sqref="F449:AJ453">
    <cfRule type="containsText" dxfId="7940" priority="1516" operator="containsText" text="－">
      <formula>NOT(ISERROR(SEARCH("－",F449)))</formula>
    </cfRule>
  </conditionalFormatting>
  <conditionalFormatting sqref="F461:AJ466">
    <cfRule type="containsText" dxfId="7939" priority="1515" operator="containsText" text="－">
      <formula>NOT(ISERROR(SEARCH("－",F461)))</formula>
    </cfRule>
  </conditionalFormatting>
  <conditionalFormatting sqref="F468:AJ471">
    <cfRule type="containsText" dxfId="7938" priority="1514" operator="containsText" text="－">
      <formula>NOT(ISERROR(SEARCH("－",F468)))</formula>
    </cfRule>
  </conditionalFormatting>
  <conditionalFormatting sqref="F473:AJ477">
    <cfRule type="containsText" dxfId="7937" priority="1513" operator="containsText" text="－">
      <formula>NOT(ISERROR(SEARCH("－",F473)))</formula>
    </cfRule>
  </conditionalFormatting>
  <conditionalFormatting sqref="F485:AJ490">
    <cfRule type="containsText" dxfId="7936" priority="1512" operator="containsText" text="－">
      <formula>NOT(ISERROR(SEARCH("－",F485)))</formula>
    </cfRule>
  </conditionalFormatting>
  <conditionalFormatting sqref="F492:AJ495">
    <cfRule type="containsText" dxfId="7935" priority="1511" operator="containsText" text="－">
      <formula>NOT(ISERROR(SEARCH("－",F492)))</formula>
    </cfRule>
  </conditionalFormatting>
  <conditionalFormatting sqref="F497:AJ501">
    <cfRule type="containsText" dxfId="7934" priority="1510" operator="containsText" text="－">
      <formula>NOT(ISERROR(SEARCH("－",F497)))</formula>
    </cfRule>
  </conditionalFormatting>
  <conditionalFormatting sqref="F509:AJ514">
    <cfRule type="containsText" dxfId="7933" priority="1509" operator="containsText" text="－">
      <formula>NOT(ISERROR(SEARCH("－",F509)))</formula>
    </cfRule>
  </conditionalFormatting>
  <conditionalFormatting sqref="F516:AJ519">
    <cfRule type="containsText" dxfId="7932" priority="1508" operator="containsText" text="－">
      <formula>NOT(ISERROR(SEARCH("－",F516)))</formula>
    </cfRule>
  </conditionalFormatting>
  <conditionalFormatting sqref="T10:V21 AO8">
    <cfRule type="cellIs" dxfId="7931" priority="1506" operator="greaterThanOrEqual">
      <formula>0.285</formula>
    </cfRule>
  </conditionalFormatting>
  <conditionalFormatting sqref="W20">
    <cfRule type="containsText" dxfId="7930" priority="1505" operator="containsText" text="対象外">
      <formula>NOT(ISERROR(SEARCH("対象外",W20)))</formula>
    </cfRule>
  </conditionalFormatting>
  <conditionalFormatting sqref="W20">
    <cfRule type="containsText" dxfId="7929" priority="1504" operator="containsText" text="補正無し">
      <formula>NOT(ISERROR(SEARCH("補正無し",W20)))</formula>
    </cfRule>
  </conditionalFormatting>
  <conditionalFormatting sqref="F69:AJ69">
    <cfRule type="containsText" dxfId="7928" priority="1503" operator="containsText" text="－">
      <formula>NOT(ISERROR(SEARCH("－",F69)))</formula>
    </cfRule>
  </conditionalFormatting>
  <conditionalFormatting sqref="F93:AJ93">
    <cfRule type="containsText" dxfId="7927" priority="1502" operator="containsText" text="－">
      <formula>NOT(ISERROR(SEARCH("－",F93)))</formula>
    </cfRule>
  </conditionalFormatting>
  <conditionalFormatting sqref="F117:AJ117">
    <cfRule type="containsText" dxfId="7926" priority="1501" operator="containsText" text="－">
      <formula>NOT(ISERROR(SEARCH("－",F117)))</formula>
    </cfRule>
  </conditionalFormatting>
  <conditionalFormatting sqref="F141:AJ142">
    <cfRule type="containsText" dxfId="7925" priority="1500" operator="containsText" text="－">
      <formula>NOT(ISERROR(SEARCH("－",F141)))</formula>
    </cfRule>
  </conditionalFormatting>
  <conditionalFormatting sqref="F165:AJ166">
    <cfRule type="containsText" dxfId="7924" priority="1499" operator="containsText" text="－">
      <formula>NOT(ISERROR(SEARCH("－",F165)))</formula>
    </cfRule>
  </conditionalFormatting>
  <conditionalFormatting sqref="F189:AJ190">
    <cfRule type="containsText" dxfId="7923" priority="1498" operator="containsText" text="－">
      <formula>NOT(ISERROR(SEARCH("－",F189)))</formula>
    </cfRule>
  </conditionalFormatting>
  <conditionalFormatting sqref="F213:AJ214">
    <cfRule type="containsText" dxfId="7922" priority="1497" operator="containsText" text="－">
      <formula>NOT(ISERROR(SEARCH("－",F213)))</formula>
    </cfRule>
  </conditionalFormatting>
  <conditionalFormatting sqref="F261:AJ262">
    <cfRule type="containsText" dxfId="7921" priority="1495" operator="containsText" text="－">
      <formula>NOT(ISERROR(SEARCH("－",F261)))</formula>
    </cfRule>
  </conditionalFormatting>
  <conditionalFormatting sqref="F237:AJ237">
    <cfRule type="containsText" dxfId="7920" priority="1496" operator="containsText" text="－">
      <formula>NOT(ISERROR(SEARCH("－",F237)))</formula>
    </cfRule>
  </conditionalFormatting>
  <conditionalFormatting sqref="F357:AJ358">
    <cfRule type="containsText" dxfId="7919" priority="1491" operator="containsText" text="－">
      <formula>NOT(ISERROR(SEARCH("－",F357)))</formula>
    </cfRule>
  </conditionalFormatting>
  <conditionalFormatting sqref="F285:AJ285">
    <cfRule type="containsText" dxfId="7918" priority="1494" operator="containsText" text="－">
      <formula>NOT(ISERROR(SEARCH("－",F285)))</formula>
    </cfRule>
  </conditionalFormatting>
  <conditionalFormatting sqref="F309:AJ310">
    <cfRule type="containsText" dxfId="7917" priority="1493" operator="containsText" text="－">
      <formula>NOT(ISERROR(SEARCH("－",F309)))</formula>
    </cfRule>
  </conditionalFormatting>
  <conditionalFormatting sqref="F333:AJ334">
    <cfRule type="containsText" dxfId="7916" priority="1492" operator="containsText" text="－">
      <formula>NOT(ISERROR(SEARCH("－",F333)))</formula>
    </cfRule>
  </conditionalFormatting>
  <conditionalFormatting sqref="F381:AJ381">
    <cfRule type="containsText" dxfId="7915" priority="1490" operator="containsText" text="－">
      <formula>NOT(ISERROR(SEARCH("－",F381)))</formula>
    </cfRule>
  </conditionalFormatting>
  <conditionalFormatting sqref="F29:H30 K29:AJ30 F31:AJ34 F36:AI37 F41:AG41 G60:G61 J60:AH61">
    <cfRule type="containsText" dxfId="7914" priority="1485" operator="containsText" text="退">
      <formula>NOT(ISERROR(SEARCH("退",F29)))</formula>
    </cfRule>
    <cfRule type="containsText" dxfId="7913" priority="1486" operator="containsText" text="入">
      <formula>NOT(ISERROR(SEARCH("入",F29)))</formula>
    </cfRule>
    <cfRule type="containsText" dxfId="7912" priority="1487" operator="containsText" text="入,退">
      <formula>NOT(ISERROR(SEARCH("入,退",F29)))</formula>
    </cfRule>
    <cfRule type="containsText" dxfId="7911" priority="1488" operator="containsText" text="入,退">
      <formula>NOT(ISERROR(SEARCH("入,退",F29)))</formula>
    </cfRule>
    <cfRule type="cellIs" dxfId="7910" priority="1489" operator="equal">
      <formula>"休"</formula>
    </cfRule>
  </conditionalFormatting>
  <conditionalFormatting sqref="F29:H30 K29:AJ30 F31:AJ34 F36:AI37 F41:AG41 G60:G61 J60:AH61">
    <cfRule type="containsText" dxfId="7909" priority="1484" operator="containsText" text="外">
      <formula>NOT(ISERROR(SEARCH("外",F29)))</formula>
    </cfRule>
  </conditionalFormatting>
  <conditionalFormatting sqref="F29:F34">
    <cfRule type="containsText" dxfId="7908" priority="1483" operator="containsText" text="－">
      <formula>NOT(ISERROR(SEARCH("－",F29)))</formula>
    </cfRule>
  </conditionalFormatting>
  <conditionalFormatting sqref="G29:G34 H31:U33 V33:AJ33 V31:W32">
    <cfRule type="containsText" dxfId="7907" priority="1482" operator="containsText" text="－">
      <formula>NOT(ISERROR(SEARCH("－",G29)))</formula>
    </cfRule>
  </conditionalFormatting>
  <conditionalFormatting sqref="G33:AJ34 AJ29:AJ30 AH31:AJ32">
    <cfRule type="containsText" dxfId="7906" priority="1481" operator="containsText" text="－">
      <formula>NOT(ISERROR(SEARCH("－",G29)))</formula>
    </cfRule>
  </conditionalFormatting>
  <conditionalFormatting sqref="F28:AJ28">
    <cfRule type="containsText" dxfId="7905" priority="1479" operator="containsText" text="日">
      <formula>NOT(ISERROR(SEARCH("日",F28)))</formula>
    </cfRule>
    <cfRule type="containsText" dxfId="7904" priority="1480" operator="containsText" text="土">
      <formula>NOT(ISERROR(SEARCH("土",F28)))</formula>
    </cfRule>
  </conditionalFormatting>
  <conditionalFormatting sqref="F28:AJ28">
    <cfRule type="containsText" dxfId="7903" priority="1472" operator="containsText" text="その他">
      <formula>NOT(ISERROR(SEARCH("その他",F28)))</formula>
    </cfRule>
    <cfRule type="containsText" dxfId="7902" priority="1473" operator="containsText" text="冬休">
      <formula>NOT(ISERROR(SEARCH("冬休",F28)))</formula>
    </cfRule>
    <cfRule type="containsText" dxfId="7901" priority="1474" operator="containsText" text="夏休">
      <formula>NOT(ISERROR(SEARCH("夏休",F28)))</formula>
    </cfRule>
    <cfRule type="containsText" dxfId="7900" priority="1475" operator="containsText" text="製作">
      <formula>NOT(ISERROR(SEARCH("製作",F28)))</formula>
    </cfRule>
    <cfRule type="cellIs" dxfId="7899" priority="1476" operator="equal">
      <formula>"中止,製作"</formula>
    </cfRule>
    <cfRule type="containsText" dxfId="7898" priority="1477" operator="containsText" text="中止,製作,夏休,冬休,その他">
      <formula>NOT(ISERROR(SEARCH("中止,製作,夏休,冬休,その他",F28)))</formula>
    </cfRule>
    <cfRule type="containsText" dxfId="7897" priority="1478" operator="containsText" text="中止">
      <formula>NOT(ISERROR(SEARCH("中止",F28)))</formula>
    </cfRule>
  </conditionalFormatting>
  <conditionalFormatting sqref="F528 K528 P528 U528 Z528">
    <cfRule type="containsText" dxfId="7896" priority="1470" operator="containsText" text="日">
      <formula>NOT(ISERROR(SEARCH("日",F528)))</formula>
    </cfRule>
    <cfRule type="containsText" dxfId="7895" priority="1471" operator="containsText" text="土">
      <formula>NOT(ISERROR(SEARCH("土",F528)))</formula>
    </cfRule>
  </conditionalFormatting>
  <conditionalFormatting sqref="F528">
    <cfRule type="containsText" dxfId="7894" priority="1461" operator="containsText" text="その他">
      <formula>NOT(ISERROR(SEARCH("その他",F528)))</formula>
    </cfRule>
    <cfRule type="containsText" dxfId="7893" priority="1462" operator="containsText" text="冬休">
      <formula>NOT(ISERROR(SEARCH("冬休",F528)))</formula>
    </cfRule>
    <cfRule type="containsText" dxfId="7892" priority="1463" operator="containsText" text="夏休">
      <formula>NOT(ISERROR(SEARCH("夏休",F528)))</formula>
    </cfRule>
    <cfRule type="containsText" dxfId="7891" priority="1464" operator="containsText" text="製作">
      <formula>NOT(ISERROR(SEARCH("製作",F528)))</formula>
    </cfRule>
    <cfRule type="cellIs" dxfId="7890" priority="1465" operator="equal">
      <formula>"中止,製作"</formula>
    </cfRule>
    <cfRule type="containsText" dxfId="7889" priority="1468" operator="containsText" text="中止,製作,夏休,冬休,その他">
      <formula>NOT(ISERROR(SEARCH("中止,製作,夏休,冬休,その他",F528)))</formula>
    </cfRule>
    <cfRule type="containsText" dxfId="7888" priority="1469" operator="containsText" text="中止">
      <formula>NOT(ISERROR(SEARCH("中止",F528)))</formula>
    </cfRule>
  </conditionalFormatting>
  <conditionalFormatting sqref="K528">
    <cfRule type="containsText" dxfId="7887" priority="1466" operator="containsText" text="中止,製作,夏休,冬休,その他">
      <formula>NOT(ISERROR(SEARCH("中止,製作,夏休,冬休,その他",K528)))</formula>
    </cfRule>
    <cfRule type="containsText" dxfId="7886" priority="1467" operator="containsText" text="中止">
      <formula>NOT(ISERROR(SEARCH("中止",K528)))</formula>
    </cfRule>
  </conditionalFormatting>
  <conditionalFormatting sqref="K528">
    <cfRule type="containsText" dxfId="7885" priority="1454" operator="containsText" text="その他">
      <formula>NOT(ISERROR(SEARCH("その他",K528)))</formula>
    </cfRule>
    <cfRule type="containsText" dxfId="7884" priority="1455" operator="containsText" text="冬休">
      <formula>NOT(ISERROR(SEARCH("冬休",K528)))</formula>
    </cfRule>
    <cfRule type="containsText" dxfId="7883" priority="1456" operator="containsText" text="夏休">
      <formula>NOT(ISERROR(SEARCH("夏休",K528)))</formula>
    </cfRule>
    <cfRule type="containsText" dxfId="7882" priority="1457" operator="containsText" text="製作">
      <formula>NOT(ISERROR(SEARCH("製作",K528)))</formula>
    </cfRule>
    <cfRule type="cellIs" dxfId="7881" priority="1458" operator="equal">
      <formula>"中止,製作"</formula>
    </cfRule>
    <cfRule type="containsText" dxfId="7880" priority="1459" operator="containsText" text="中止,製作,夏休,冬休,その他">
      <formula>NOT(ISERROR(SEARCH("中止,製作,夏休,冬休,その他",K528)))</formula>
    </cfRule>
    <cfRule type="containsText" dxfId="7879" priority="1460" operator="containsText" text="中止">
      <formula>NOT(ISERROR(SEARCH("中止",K528)))</formula>
    </cfRule>
  </conditionalFormatting>
  <conditionalFormatting sqref="P528">
    <cfRule type="containsText" dxfId="7878" priority="1447" operator="containsText" text="その他">
      <formula>NOT(ISERROR(SEARCH("その他",P528)))</formula>
    </cfRule>
    <cfRule type="containsText" dxfId="7877" priority="1448" operator="containsText" text="冬休">
      <formula>NOT(ISERROR(SEARCH("冬休",P528)))</formula>
    </cfRule>
    <cfRule type="containsText" dxfId="7876" priority="1449" operator="containsText" text="夏休">
      <formula>NOT(ISERROR(SEARCH("夏休",P528)))</formula>
    </cfRule>
    <cfRule type="containsText" dxfId="7875" priority="1450" operator="containsText" text="製作">
      <formula>NOT(ISERROR(SEARCH("製作",P528)))</formula>
    </cfRule>
    <cfRule type="cellIs" dxfId="7874" priority="1451" operator="equal">
      <formula>"中止,製作"</formula>
    </cfRule>
    <cfRule type="containsText" dxfId="7873" priority="1452" operator="containsText" text="中止,製作,夏休,冬休,その他">
      <formula>NOT(ISERROR(SEARCH("中止,製作,夏休,冬休,その他",P528)))</formula>
    </cfRule>
    <cfRule type="containsText" dxfId="7872" priority="1453" operator="containsText" text="中止">
      <formula>NOT(ISERROR(SEARCH("中止",P528)))</formula>
    </cfRule>
  </conditionalFormatting>
  <conditionalFormatting sqref="U528">
    <cfRule type="containsText" dxfId="7871" priority="1440" operator="containsText" text="その他">
      <formula>NOT(ISERROR(SEARCH("その他",U528)))</formula>
    </cfRule>
    <cfRule type="containsText" dxfId="7870" priority="1441" operator="containsText" text="冬休">
      <formula>NOT(ISERROR(SEARCH("冬休",U528)))</formula>
    </cfRule>
    <cfRule type="containsText" dxfId="7869" priority="1442" operator="containsText" text="夏休">
      <formula>NOT(ISERROR(SEARCH("夏休",U528)))</formula>
    </cfRule>
    <cfRule type="containsText" dxfId="7868" priority="1443" operator="containsText" text="製作">
      <formula>NOT(ISERROR(SEARCH("製作",U528)))</formula>
    </cfRule>
    <cfRule type="cellIs" dxfId="7867" priority="1444" operator="equal">
      <formula>"中止,製作"</formula>
    </cfRule>
    <cfRule type="containsText" dxfId="7866" priority="1445" operator="containsText" text="中止,製作,夏休,冬休,その他">
      <formula>NOT(ISERROR(SEARCH("中止,製作,夏休,冬休,その他",U528)))</formula>
    </cfRule>
    <cfRule type="containsText" dxfId="7865" priority="1446" operator="containsText" text="中止">
      <formula>NOT(ISERROR(SEARCH("中止",U528)))</formula>
    </cfRule>
  </conditionalFormatting>
  <conditionalFormatting sqref="Z528">
    <cfRule type="containsText" dxfId="7864" priority="1433" operator="containsText" text="その他">
      <formula>NOT(ISERROR(SEARCH("その他",Z528)))</formula>
    </cfRule>
    <cfRule type="containsText" dxfId="7863" priority="1434" operator="containsText" text="冬休">
      <formula>NOT(ISERROR(SEARCH("冬休",Z528)))</formula>
    </cfRule>
    <cfRule type="containsText" dxfId="7862" priority="1435" operator="containsText" text="夏休">
      <formula>NOT(ISERROR(SEARCH("夏休",Z528)))</formula>
    </cfRule>
    <cfRule type="containsText" dxfId="7861" priority="1436" operator="containsText" text="製作">
      <formula>NOT(ISERROR(SEARCH("製作",Z528)))</formula>
    </cfRule>
    <cfRule type="cellIs" dxfId="7860" priority="1437" operator="equal">
      <formula>"中止,製作"</formula>
    </cfRule>
    <cfRule type="containsText" dxfId="7859" priority="1438" operator="containsText" text="中止,製作,夏休,冬休,その他">
      <formula>NOT(ISERROR(SEARCH("中止,製作,夏休,冬休,その他",Z528)))</formula>
    </cfRule>
    <cfRule type="containsText" dxfId="7858" priority="1439" operator="containsText" text="中止">
      <formula>NOT(ISERROR(SEARCH("中止",Z528)))</formula>
    </cfRule>
  </conditionalFormatting>
  <conditionalFormatting sqref="Z530">
    <cfRule type="containsText" dxfId="7857" priority="1427" operator="containsText" text="退">
      <formula>NOT(ISERROR(SEARCH("退",Z530)))</formula>
    </cfRule>
    <cfRule type="containsText" dxfId="7856" priority="1428" operator="containsText" text="入">
      <formula>NOT(ISERROR(SEARCH("入",Z530)))</formula>
    </cfRule>
    <cfRule type="containsText" dxfId="7855" priority="1429" operator="containsText" text="入,退">
      <formula>NOT(ISERROR(SEARCH("入,退",Z530)))</formula>
    </cfRule>
    <cfRule type="containsText" dxfId="7854" priority="1430" operator="containsText" text="入,退">
      <formula>NOT(ISERROR(SEARCH("入,退",Z530)))</formula>
    </cfRule>
    <cfRule type="cellIs" dxfId="7853" priority="1432" operator="equal">
      <formula>"休"</formula>
    </cfRule>
  </conditionalFormatting>
  <conditionalFormatting sqref="Z530">
    <cfRule type="containsText" dxfId="7852" priority="1431" operator="containsText" text="休">
      <formula>NOT(ISERROR(SEARCH("休",Z530)))</formula>
    </cfRule>
  </conditionalFormatting>
  <conditionalFormatting sqref="Z530">
    <cfRule type="containsText" dxfId="7851" priority="1426" operator="containsText" text="外">
      <formula>NOT(ISERROR(SEARCH("外",Z530)))</formula>
    </cfRule>
  </conditionalFormatting>
  <conditionalFormatting sqref="Z530">
    <cfRule type="containsText" dxfId="7850" priority="1425" operator="containsText" text="－">
      <formula>NOT(ISERROR(SEARCH("－",Z530)))</formula>
    </cfRule>
  </conditionalFormatting>
  <conditionalFormatting sqref="AE530 U530 P530 K530">
    <cfRule type="containsText" dxfId="7849" priority="1419" operator="containsText" text="退">
      <formula>NOT(ISERROR(SEARCH("退",K530)))</formula>
    </cfRule>
    <cfRule type="containsText" dxfId="7848" priority="1420" operator="containsText" text="入">
      <formula>NOT(ISERROR(SEARCH("入",K530)))</formula>
    </cfRule>
    <cfRule type="containsText" dxfId="7847" priority="1421" operator="containsText" text="入,退">
      <formula>NOT(ISERROR(SEARCH("入,退",K530)))</formula>
    </cfRule>
    <cfRule type="containsText" dxfId="7846" priority="1422" operator="containsText" text="入,退">
      <formula>NOT(ISERROR(SEARCH("入,退",K530)))</formula>
    </cfRule>
    <cfRule type="cellIs" dxfId="7845" priority="1424" operator="equal">
      <formula>"休"</formula>
    </cfRule>
  </conditionalFormatting>
  <conditionalFormatting sqref="AE530 U530 P530 K530">
    <cfRule type="containsText" dxfId="7844" priority="1423" operator="containsText" text="休">
      <formula>NOT(ISERROR(SEARCH("休",K530)))</formula>
    </cfRule>
  </conditionalFormatting>
  <conditionalFormatting sqref="AE530 U530 P530 K530">
    <cfRule type="containsText" dxfId="7843" priority="1418" operator="containsText" text="外">
      <formula>NOT(ISERROR(SEARCH("外",K530)))</formula>
    </cfRule>
  </conditionalFormatting>
  <conditionalFormatting sqref="AE530 U530 P530 K530">
    <cfRule type="containsText" dxfId="7842" priority="1417" operator="containsText" text="－">
      <formula>NOT(ISERROR(SEARCH("－",K530)))</formula>
    </cfRule>
  </conditionalFormatting>
  <conditionalFormatting sqref="F530">
    <cfRule type="containsText" dxfId="7841" priority="1412" operator="containsText" text="退">
      <formula>NOT(ISERROR(SEARCH("退",F530)))</formula>
    </cfRule>
    <cfRule type="containsText" dxfId="7840" priority="1413" operator="containsText" text="入">
      <formula>NOT(ISERROR(SEARCH("入",F530)))</formula>
    </cfRule>
    <cfRule type="containsText" dxfId="7839" priority="1414" operator="containsText" text="入,退">
      <formula>NOT(ISERROR(SEARCH("入,退",F530)))</formula>
    </cfRule>
    <cfRule type="containsText" dxfId="7838" priority="1415" operator="containsText" text="入,退">
      <formula>NOT(ISERROR(SEARCH("入,退",F530)))</formula>
    </cfRule>
    <cfRule type="cellIs" dxfId="7837" priority="1416" operator="equal">
      <formula>"休"</formula>
    </cfRule>
  </conditionalFormatting>
  <conditionalFormatting sqref="F530">
    <cfRule type="containsText" dxfId="7836" priority="1411" operator="containsText" text="外">
      <formula>NOT(ISERROR(SEARCH("外",F530)))</formula>
    </cfRule>
  </conditionalFormatting>
  <conditionalFormatting sqref="F530">
    <cfRule type="containsText" dxfId="7835" priority="1410" operator="containsText" text="－">
      <formula>NOT(ISERROR(SEARCH("－",F530)))</formula>
    </cfRule>
  </conditionalFormatting>
  <conditionalFormatting sqref="F35:AJ35">
    <cfRule type="containsText" dxfId="7834" priority="1408" operator="containsText" text="日">
      <formula>NOT(ISERROR(SEARCH("日",F35)))</formula>
    </cfRule>
    <cfRule type="containsText" dxfId="7833" priority="1409" operator="containsText" text="土">
      <formula>NOT(ISERROR(SEARCH("土",F35)))</formula>
    </cfRule>
  </conditionalFormatting>
  <conditionalFormatting sqref="F35:AJ35">
    <cfRule type="containsText" dxfId="7832" priority="1401" operator="containsText" text="その他">
      <formula>NOT(ISERROR(SEARCH("その他",F35)))</formula>
    </cfRule>
    <cfRule type="containsText" dxfId="7831" priority="1402" operator="containsText" text="冬休">
      <formula>NOT(ISERROR(SEARCH("冬休",F35)))</formula>
    </cfRule>
    <cfRule type="containsText" dxfId="7830" priority="1403" operator="containsText" text="夏休">
      <formula>NOT(ISERROR(SEARCH("夏休",F35)))</formula>
    </cfRule>
    <cfRule type="containsText" dxfId="7829" priority="1404" operator="containsText" text="製作">
      <formula>NOT(ISERROR(SEARCH("製作",F35)))</formula>
    </cfRule>
    <cfRule type="cellIs" dxfId="7828" priority="1405" operator="equal">
      <formula>"中止,製作"</formula>
    </cfRule>
    <cfRule type="containsText" dxfId="7827" priority="1406" operator="containsText" text="中止,製作,夏休,冬休,その他">
      <formula>NOT(ISERROR(SEARCH("中止,製作,夏休,冬休,その他",F35)))</formula>
    </cfRule>
    <cfRule type="containsText" dxfId="7826" priority="1407" operator="containsText" text="中止">
      <formula>NOT(ISERROR(SEARCH("中止",F35)))</formula>
    </cfRule>
  </conditionalFormatting>
  <conditionalFormatting sqref="F40:AJ40">
    <cfRule type="containsText" dxfId="7825" priority="1399" operator="containsText" text="日">
      <formula>NOT(ISERROR(SEARCH("日",F40)))</formula>
    </cfRule>
    <cfRule type="containsText" dxfId="7824" priority="1400" operator="containsText" text="土">
      <formula>NOT(ISERROR(SEARCH("土",F40)))</formula>
    </cfRule>
  </conditionalFormatting>
  <conditionalFormatting sqref="F40:AJ40">
    <cfRule type="containsText" dxfId="7823" priority="1392" operator="containsText" text="その他">
      <formula>NOT(ISERROR(SEARCH("その他",F40)))</formula>
    </cfRule>
    <cfRule type="containsText" dxfId="7822" priority="1393" operator="containsText" text="冬休">
      <formula>NOT(ISERROR(SEARCH("冬休",F40)))</formula>
    </cfRule>
    <cfRule type="containsText" dxfId="7821" priority="1394" operator="containsText" text="夏休">
      <formula>NOT(ISERROR(SEARCH("夏休",F40)))</formula>
    </cfRule>
    <cfRule type="containsText" dxfId="7820" priority="1395" operator="containsText" text="製作">
      <formula>NOT(ISERROR(SEARCH("製作",F40)))</formula>
    </cfRule>
    <cfRule type="cellIs" dxfId="7819" priority="1396" operator="equal">
      <formula>"中止,製作"</formula>
    </cfRule>
    <cfRule type="containsText" dxfId="7818" priority="1397" operator="containsText" text="中止,製作,夏休,冬休,その他">
      <formula>NOT(ISERROR(SEARCH("中止,製作,夏休,冬休,その他",F40)))</formula>
    </cfRule>
    <cfRule type="containsText" dxfId="7817" priority="1398" operator="containsText" text="中止">
      <formula>NOT(ISERROR(SEARCH("中止",F40)))</formula>
    </cfRule>
  </conditionalFormatting>
  <conditionalFormatting sqref="F38:AI39">
    <cfRule type="containsText" dxfId="7816" priority="1387" operator="containsText" text="退">
      <formula>NOT(ISERROR(SEARCH("退",F38)))</formula>
    </cfRule>
    <cfRule type="containsText" dxfId="7815" priority="1388" operator="containsText" text="入">
      <formula>NOT(ISERROR(SEARCH("入",F38)))</formula>
    </cfRule>
    <cfRule type="containsText" dxfId="7814" priority="1389" operator="containsText" text="入,退">
      <formula>NOT(ISERROR(SEARCH("入,退",F38)))</formula>
    </cfRule>
    <cfRule type="containsText" dxfId="7813" priority="1390" operator="containsText" text="入,退">
      <formula>NOT(ISERROR(SEARCH("入,退",F38)))</formula>
    </cfRule>
    <cfRule type="cellIs" dxfId="7812" priority="1391" operator="equal">
      <formula>"休"</formula>
    </cfRule>
  </conditionalFormatting>
  <conditionalFormatting sqref="F38:AI39">
    <cfRule type="containsText" dxfId="7811" priority="1386" operator="containsText" text="外">
      <formula>NOT(ISERROR(SEARCH("外",F38)))</formula>
    </cfRule>
  </conditionalFormatting>
  <conditionalFormatting sqref="F38:AI39">
    <cfRule type="containsText" dxfId="7810" priority="1385" operator="containsText" text="－">
      <formula>NOT(ISERROR(SEARCH("－",F38)))</formula>
    </cfRule>
  </conditionalFormatting>
  <conditionalFormatting sqref="AH41:AJ41 F42:AJ44">
    <cfRule type="containsText" dxfId="7809" priority="1380" operator="containsText" text="退">
      <formula>NOT(ISERROR(SEARCH("退",F41)))</formula>
    </cfRule>
    <cfRule type="containsText" dxfId="7808" priority="1381" operator="containsText" text="入">
      <formula>NOT(ISERROR(SEARCH("入",F41)))</formula>
    </cfRule>
    <cfRule type="containsText" dxfId="7807" priority="1382" operator="containsText" text="入,退">
      <formula>NOT(ISERROR(SEARCH("入,退",F41)))</formula>
    </cfRule>
    <cfRule type="containsText" dxfId="7806" priority="1383" operator="containsText" text="入,退">
      <formula>NOT(ISERROR(SEARCH("入,退",F41)))</formula>
    </cfRule>
    <cfRule type="cellIs" dxfId="7805" priority="1384" operator="equal">
      <formula>"休"</formula>
    </cfRule>
  </conditionalFormatting>
  <conditionalFormatting sqref="AH41:AJ41 F42:AJ44">
    <cfRule type="containsText" dxfId="7804" priority="1379" operator="containsText" text="外">
      <formula>NOT(ISERROR(SEARCH("外",F41)))</formula>
    </cfRule>
  </conditionalFormatting>
  <conditionalFormatting sqref="AH41:AJ41 F42:AJ44">
    <cfRule type="containsText" dxfId="7803" priority="1378" operator="containsText" text="－">
      <formula>NOT(ISERROR(SEARCH("－",F41)))</formula>
    </cfRule>
  </conditionalFormatting>
  <conditionalFormatting sqref="F52:T52 Y52:AJ52">
    <cfRule type="containsText" dxfId="7802" priority="1376" operator="containsText" text="日">
      <formula>NOT(ISERROR(SEARCH("日",F52)))</formula>
    </cfRule>
    <cfRule type="containsText" dxfId="7801" priority="1377" operator="containsText" text="土">
      <formula>NOT(ISERROR(SEARCH("土",F52)))</formula>
    </cfRule>
  </conditionalFormatting>
  <conditionalFormatting sqref="F52:T52 Y52:AJ52">
    <cfRule type="containsText" dxfId="7800" priority="1369" operator="containsText" text="その他">
      <formula>NOT(ISERROR(SEARCH("その他",F52)))</formula>
    </cfRule>
    <cfRule type="containsText" dxfId="7799" priority="1370" operator="containsText" text="冬休">
      <formula>NOT(ISERROR(SEARCH("冬休",F52)))</formula>
    </cfRule>
    <cfRule type="containsText" dxfId="7798" priority="1371" operator="containsText" text="夏休">
      <formula>NOT(ISERROR(SEARCH("夏休",F52)))</formula>
    </cfRule>
    <cfRule type="containsText" dxfId="7797" priority="1372" operator="containsText" text="製作">
      <formula>NOT(ISERROR(SEARCH("製作",F52)))</formula>
    </cfRule>
    <cfRule type="cellIs" dxfId="7796" priority="1373" operator="equal">
      <formula>"中止,製作"</formula>
    </cfRule>
    <cfRule type="containsText" dxfId="7795" priority="1374" operator="containsText" text="中止,製作,夏休,冬休,その他">
      <formula>NOT(ISERROR(SEARCH("中止,製作,夏休,冬休,その他",F52)))</formula>
    </cfRule>
    <cfRule type="containsText" dxfId="7794" priority="1375" operator="containsText" text="中止">
      <formula>NOT(ISERROR(SEARCH("中止",F52)))</formula>
    </cfRule>
  </conditionalFormatting>
  <conditionalFormatting sqref="H59:T59 Y59:AJ59">
    <cfRule type="containsText" dxfId="7793" priority="1367" operator="containsText" text="日">
      <formula>NOT(ISERROR(SEARCH("日",H59)))</formula>
    </cfRule>
    <cfRule type="containsText" dxfId="7792" priority="1368" operator="containsText" text="土">
      <formula>NOT(ISERROR(SEARCH("土",H59)))</formula>
    </cfRule>
  </conditionalFormatting>
  <conditionalFormatting sqref="H59:T59 Y59:AJ59">
    <cfRule type="containsText" dxfId="7791" priority="1360" operator="containsText" text="その他">
      <formula>NOT(ISERROR(SEARCH("その他",H59)))</formula>
    </cfRule>
    <cfRule type="containsText" dxfId="7790" priority="1361" operator="containsText" text="冬休">
      <formula>NOT(ISERROR(SEARCH("冬休",H59)))</formula>
    </cfRule>
    <cfRule type="containsText" dxfId="7789" priority="1362" operator="containsText" text="夏休">
      <formula>NOT(ISERROR(SEARCH("夏休",H59)))</formula>
    </cfRule>
    <cfRule type="containsText" dxfId="7788" priority="1363" operator="containsText" text="製作">
      <formula>NOT(ISERROR(SEARCH("製作",H59)))</formula>
    </cfRule>
    <cfRule type="cellIs" dxfId="7787" priority="1364" operator="equal">
      <formula>"中止,製作"</formula>
    </cfRule>
    <cfRule type="containsText" dxfId="7786" priority="1365" operator="containsText" text="中止,製作,夏休,冬休,その他">
      <formula>NOT(ISERROR(SEARCH("中止,製作,夏休,冬休,その他",H59)))</formula>
    </cfRule>
    <cfRule type="containsText" dxfId="7785" priority="1366" operator="containsText" text="中止">
      <formula>NOT(ISERROR(SEARCH("中止",H59)))</formula>
    </cfRule>
  </conditionalFormatting>
  <conditionalFormatting sqref="H64:T64 Y64:AJ64">
    <cfRule type="containsText" dxfId="7784" priority="1358" operator="containsText" text="日">
      <formula>NOT(ISERROR(SEARCH("日",H64)))</formula>
    </cfRule>
    <cfRule type="containsText" dxfId="7783" priority="1359" operator="containsText" text="土">
      <formula>NOT(ISERROR(SEARCH("土",H64)))</formula>
    </cfRule>
  </conditionalFormatting>
  <conditionalFormatting sqref="H64:T64 Y64:AJ64">
    <cfRule type="containsText" dxfId="7782" priority="1351" operator="containsText" text="その他">
      <formula>NOT(ISERROR(SEARCH("その他",H64)))</formula>
    </cfRule>
    <cfRule type="containsText" dxfId="7781" priority="1352" operator="containsText" text="冬休">
      <formula>NOT(ISERROR(SEARCH("冬休",H64)))</formula>
    </cfRule>
    <cfRule type="containsText" dxfId="7780" priority="1353" operator="containsText" text="夏休">
      <formula>NOT(ISERROR(SEARCH("夏休",H64)))</formula>
    </cfRule>
    <cfRule type="containsText" dxfId="7779" priority="1354" operator="containsText" text="製作">
      <formula>NOT(ISERROR(SEARCH("製作",H64)))</formula>
    </cfRule>
    <cfRule type="cellIs" dxfId="7778" priority="1355" operator="equal">
      <formula>"中止,製作"</formula>
    </cfRule>
    <cfRule type="containsText" dxfId="7777" priority="1356" operator="containsText" text="中止,製作,夏休,冬休,その他">
      <formula>NOT(ISERROR(SEARCH("中止,製作,夏休,冬休,その他",H64)))</formula>
    </cfRule>
    <cfRule type="containsText" dxfId="7776" priority="1357" operator="containsText" text="中止">
      <formula>NOT(ISERROR(SEARCH("中止",H64)))</formula>
    </cfRule>
  </conditionalFormatting>
  <conditionalFormatting sqref="U52:X52">
    <cfRule type="containsText" dxfId="7775" priority="1349" operator="containsText" text="日">
      <formula>NOT(ISERROR(SEARCH("日",U52)))</formula>
    </cfRule>
    <cfRule type="containsText" dxfId="7774" priority="1350" operator="containsText" text="土">
      <formula>NOT(ISERROR(SEARCH("土",U52)))</formula>
    </cfRule>
  </conditionalFormatting>
  <conditionalFormatting sqref="U52:X52">
    <cfRule type="containsText" dxfId="7773" priority="1342" operator="containsText" text="その他">
      <formula>NOT(ISERROR(SEARCH("その他",U52)))</formula>
    </cfRule>
    <cfRule type="containsText" dxfId="7772" priority="1343" operator="containsText" text="冬休">
      <formula>NOT(ISERROR(SEARCH("冬休",U52)))</formula>
    </cfRule>
    <cfRule type="containsText" dxfId="7771" priority="1344" operator="containsText" text="夏休">
      <formula>NOT(ISERROR(SEARCH("夏休",U52)))</formula>
    </cfRule>
    <cfRule type="containsText" dxfId="7770" priority="1345" operator="containsText" text="製作">
      <formula>NOT(ISERROR(SEARCH("製作",U52)))</formula>
    </cfRule>
    <cfRule type="cellIs" dxfId="7769" priority="1346" operator="equal">
      <formula>"中止,製作"</formula>
    </cfRule>
    <cfRule type="containsText" dxfId="7768" priority="1347" operator="containsText" text="中止,製作,夏休,冬休,その他">
      <formula>NOT(ISERROR(SEARCH("中止,製作,夏休,冬休,その他",U52)))</formula>
    </cfRule>
    <cfRule type="containsText" dxfId="7767" priority="1348" operator="containsText" text="中止">
      <formula>NOT(ISERROR(SEARCH("中止",U52)))</formula>
    </cfRule>
  </conditionalFormatting>
  <conditionalFormatting sqref="U59:X59">
    <cfRule type="containsText" dxfId="7766" priority="1340" operator="containsText" text="日">
      <formula>NOT(ISERROR(SEARCH("日",U59)))</formula>
    </cfRule>
    <cfRule type="containsText" dxfId="7765" priority="1341" operator="containsText" text="土">
      <formula>NOT(ISERROR(SEARCH("土",U59)))</formula>
    </cfRule>
  </conditionalFormatting>
  <conditionalFormatting sqref="U59:X59">
    <cfRule type="containsText" dxfId="7764" priority="1333" operator="containsText" text="その他">
      <formula>NOT(ISERROR(SEARCH("その他",U59)))</formula>
    </cfRule>
    <cfRule type="containsText" dxfId="7763" priority="1334" operator="containsText" text="冬休">
      <formula>NOT(ISERROR(SEARCH("冬休",U59)))</formula>
    </cfRule>
    <cfRule type="containsText" dxfId="7762" priority="1335" operator="containsText" text="夏休">
      <formula>NOT(ISERROR(SEARCH("夏休",U59)))</formula>
    </cfRule>
    <cfRule type="containsText" dxfId="7761" priority="1336" operator="containsText" text="製作">
      <formula>NOT(ISERROR(SEARCH("製作",U59)))</formula>
    </cfRule>
    <cfRule type="cellIs" dxfId="7760" priority="1337" operator="equal">
      <formula>"中止,製作"</formula>
    </cfRule>
    <cfRule type="containsText" dxfId="7759" priority="1338" operator="containsText" text="中止,製作,夏休,冬休,その他">
      <formula>NOT(ISERROR(SEARCH("中止,製作,夏休,冬休,その他",U59)))</formula>
    </cfRule>
    <cfRule type="containsText" dxfId="7758" priority="1339" operator="containsText" text="中止">
      <formula>NOT(ISERROR(SEARCH("中止",U59)))</formula>
    </cfRule>
  </conditionalFormatting>
  <conditionalFormatting sqref="U64:X64">
    <cfRule type="containsText" dxfId="7757" priority="1331" operator="containsText" text="日">
      <formula>NOT(ISERROR(SEARCH("日",U64)))</formula>
    </cfRule>
    <cfRule type="containsText" dxfId="7756" priority="1332" operator="containsText" text="土">
      <formula>NOT(ISERROR(SEARCH("土",U64)))</formula>
    </cfRule>
  </conditionalFormatting>
  <conditionalFormatting sqref="U64:X64">
    <cfRule type="containsText" dxfId="7755" priority="1324" operator="containsText" text="その他">
      <formula>NOT(ISERROR(SEARCH("その他",U64)))</formula>
    </cfRule>
    <cfRule type="containsText" dxfId="7754" priority="1325" operator="containsText" text="冬休">
      <formula>NOT(ISERROR(SEARCH("冬休",U64)))</formula>
    </cfRule>
    <cfRule type="containsText" dxfId="7753" priority="1326" operator="containsText" text="夏休">
      <formula>NOT(ISERROR(SEARCH("夏休",U64)))</formula>
    </cfRule>
    <cfRule type="containsText" dxfId="7752" priority="1327" operator="containsText" text="製作">
      <formula>NOT(ISERROR(SEARCH("製作",U64)))</formula>
    </cfRule>
    <cfRule type="cellIs" dxfId="7751" priority="1328" operator="equal">
      <formula>"中止,製作"</formula>
    </cfRule>
    <cfRule type="containsText" dxfId="7750" priority="1329" operator="containsText" text="中止,製作,夏休,冬休,その他">
      <formula>NOT(ISERROR(SEARCH("中止,製作,夏休,冬休,その他",U64)))</formula>
    </cfRule>
    <cfRule type="containsText" dxfId="7749"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7748" priority="1319" operator="containsText" text="退">
      <formula>NOT(ISERROR(SEARCH("退",H53)))</formula>
    </cfRule>
    <cfRule type="containsText" dxfId="7747" priority="1320" operator="containsText" text="入">
      <formula>NOT(ISERROR(SEARCH("入",H53)))</formula>
    </cfRule>
    <cfRule type="containsText" dxfId="7746" priority="1321" operator="containsText" text="入,退">
      <formula>NOT(ISERROR(SEARCH("入,退",H53)))</formula>
    </cfRule>
    <cfRule type="containsText" dxfId="7745" priority="1322" operator="containsText" text="入,退">
      <formula>NOT(ISERROR(SEARCH("入,退",H53)))</formula>
    </cfRule>
    <cfRule type="cellIs" dxfId="7744" priority="1323" operator="equal">
      <formula>"休"</formula>
    </cfRule>
  </conditionalFormatting>
  <conditionalFormatting sqref="H53:J53 M53:Q53 T53:X53 AA53:AE53 AH53:AJ53 H54 K54:O54 R54:V54 Y54:AC54 AF54:AJ54 H55:L55 O55:S55 V55:Z55 AC55:AG55 AJ55 H56:AJ58">
    <cfRule type="containsText" dxfId="7743"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7742" priority="1317" operator="containsText" text="－">
      <formula>NOT(ISERROR(SEARCH("－",H53)))</formula>
    </cfRule>
  </conditionalFormatting>
  <conditionalFormatting sqref="H62:AJ63 AI60:AJ61">
    <cfRule type="containsText" dxfId="7741" priority="1312" operator="containsText" text="退">
      <formula>NOT(ISERROR(SEARCH("退",H60)))</formula>
    </cfRule>
    <cfRule type="containsText" dxfId="7740" priority="1313" operator="containsText" text="入">
      <formula>NOT(ISERROR(SEARCH("入",H60)))</formula>
    </cfRule>
    <cfRule type="containsText" dxfId="7739" priority="1314" operator="containsText" text="入,退">
      <formula>NOT(ISERROR(SEARCH("入,退",H60)))</formula>
    </cfRule>
    <cfRule type="containsText" dxfId="7738" priority="1315" operator="containsText" text="入,退">
      <formula>NOT(ISERROR(SEARCH("入,退",H60)))</formula>
    </cfRule>
    <cfRule type="cellIs" dxfId="7737" priority="1316" operator="equal">
      <formula>"休"</formula>
    </cfRule>
  </conditionalFormatting>
  <conditionalFormatting sqref="H62:AJ63 AI60:AJ61">
    <cfRule type="containsText" dxfId="7736" priority="1311" operator="containsText" text="外">
      <formula>NOT(ISERROR(SEARCH("外",H60)))</formula>
    </cfRule>
  </conditionalFormatting>
  <conditionalFormatting sqref="H62:AJ63 AI60:AJ61">
    <cfRule type="containsText" dxfId="7735" priority="1310" operator="containsText" text="－">
      <formula>NOT(ISERROR(SEARCH("－",H60)))</formula>
    </cfRule>
  </conditionalFormatting>
  <conditionalFormatting sqref="J65 L65:O65 R65:U65 Y65:AA65 H66:AJ68 AF65:AH65">
    <cfRule type="containsText" dxfId="7734" priority="1305" operator="containsText" text="退">
      <formula>NOT(ISERROR(SEARCH("退",H65)))</formula>
    </cfRule>
    <cfRule type="containsText" dxfId="7733" priority="1306" operator="containsText" text="入">
      <formula>NOT(ISERROR(SEARCH("入",H65)))</formula>
    </cfRule>
    <cfRule type="containsText" dxfId="7732" priority="1307" operator="containsText" text="入,退">
      <formula>NOT(ISERROR(SEARCH("入,退",H65)))</formula>
    </cfRule>
    <cfRule type="containsText" dxfId="7731" priority="1308" operator="containsText" text="入,退">
      <formula>NOT(ISERROR(SEARCH("入,退",H65)))</formula>
    </cfRule>
    <cfRule type="cellIs" dxfId="7730" priority="1309" operator="equal">
      <formula>"休"</formula>
    </cfRule>
  </conditionalFormatting>
  <conditionalFormatting sqref="J65 L65:O65 R65:U65 Y65:AA65 H66:AJ68 AF65:AH65">
    <cfRule type="containsText" dxfId="7729" priority="1304" operator="containsText" text="外">
      <formula>NOT(ISERROR(SEARCH("外",H65)))</formula>
    </cfRule>
  </conditionalFormatting>
  <conditionalFormatting sqref="J65 L65:O65 R65:U65 Y65:AA65 H66:AJ68 AF65:AH65">
    <cfRule type="containsText" dxfId="7728" priority="1303" operator="containsText" text="－">
      <formula>NOT(ISERROR(SEARCH("－",H65)))</formula>
    </cfRule>
  </conditionalFormatting>
  <conditionalFormatting sqref="I65">
    <cfRule type="containsText" dxfId="7727" priority="1298" operator="containsText" text="退">
      <formula>NOT(ISERROR(SEARCH("退",I65)))</formula>
    </cfRule>
    <cfRule type="containsText" dxfId="7726" priority="1299" operator="containsText" text="入">
      <formula>NOT(ISERROR(SEARCH("入",I65)))</formula>
    </cfRule>
    <cfRule type="containsText" dxfId="7725" priority="1300" operator="containsText" text="入,退">
      <formula>NOT(ISERROR(SEARCH("入,退",I65)))</formula>
    </cfRule>
    <cfRule type="containsText" dxfId="7724" priority="1301" operator="containsText" text="入,退">
      <formula>NOT(ISERROR(SEARCH("入,退",I65)))</formula>
    </cfRule>
    <cfRule type="cellIs" dxfId="7723" priority="1302" operator="equal">
      <formula>"休"</formula>
    </cfRule>
  </conditionalFormatting>
  <conditionalFormatting sqref="I65">
    <cfRule type="containsText" dxfId="7722" priority="1297" operator="containsText" text="外">
      <formula>NOT(ISERROR(SEARCH("外",I65)))</formula>
    </cfRule>
  </conditionalFormatting>
  <conditionalFormatting sqref="I65">
    <cfRule type="containsText" dxfId="7721" priority="1296" operator="containsText" text="－">
      <formula>NOT(ISERROR(SEARCH("－",I65)))</formula>
    </cfRule>
  </conditionalFormatting>
  <conditionalFormatting sqref="K65">
    <cfRule type="containsText" dxfId="7720" priority="1291" operator="containsText" text="退">
      <formula>NOT(ISERROR(SEARCH("退",K65)))</formula>
    </cfRule>
    <cfRule type="containsText" dxfId="7719" priority="1292" operator="containsText" text="入">
      <formula>NOT(ISERROR(SEARCH("入",K65)))</formula>
    </cfRule>
    <cfRule type="containsText" dxfId="7718" priority="1293" operator="containsText" text="入,退">
      <formula>NOT(ISERROR(SEARCH("入,退",K65)))</formula>
    </cfRule>
    <cfRule type="containsText" dxfId="7717" priority="1294" operator="containsText" text="入,退">
      <formula>NOT(ISERROR(SEARCH("入,退",K65)))</formula>
    </cfRule>
    <cfRule type="cellIs" dxfId="7716" priority="1295" operator="equal">
      <formula>"休"</formula>
    </cfRule>
  </conditionalFormatting>
  <conditionalFormatting sqref="K65">
    <cfRule type="containsText" dxfId="7715" priority="1290" operator="containsText" text="外">
      <formula>NOT(ISERROR(SEARCH("外",K65)))</formula>
    </cfRule>
  </conditionalFormatting>
  <conditionalFormatting sqref="K65">
    <cfRule type="containsText" dxfId="7714" priority="1289" operator="containsText" text="－">
      <formula>NOT(ISERROR(SEARCH("－",K65)))</formula>
    </cfRule>
  </conditionalFormatting>
  <conditionalFormatting sqref="V65">
    <cfRule type="containsText" dxfId="7713" priority="1284" operator="containsText" text="退">
      <formula>NOT(ISERROR(SEARCH("退",V65)))</formula>
    </cfRule>
    <cfRule type="containsText" dxfId="7712" priority="1285" operator="containsText" text="入">
      <formula>NOT(ISERROR(SEARCH("入",V65)))</formula>
    </cfRule>
    <cfRule type="containsText" dxfId="7711" priority="1286" operator="containsText" text="入,退">
      <formula>NOT(ISERROR(SEARCH("入,退",V65)))</formula>
    </cfRule>
    <cfRule type="containsText" dxfId="7710" priority="1287" operator="containsText" text="入,退">
      <formula>NOT(ISERROR(SEARCH("入,退",V65)))</formula>
    </cfRule>
    <cfRule type="cellIs" dxfId="7709" priority="1288" operator="equal">
      <formula>"休"</formula>
    </cfRule>
  </conditionalFormatting>
  <conditionalFormatting sqref="V65">
    <cfRule type="containsText" dxfId="7708" priority="1283" operator="containsText" text="外">
      <formula>NOT(ISERROR(SEARCH("外",V65)))</formula>
    </cfRule>
  </conditionalFormatting>
  <conditionalFormatting sqref="V65">
    <cfRule type="containsText" dxfId="7707" priority="1282" operator="containsText" text="－">
      <formula>NOT(ISERROR(SEARCH("－",V65)))</formula>
    </cfRule>
  </conditionalFormatting>
  <conditionalFormatting sqref="AB65:AC65">
    <cfRule type="containsText" dxfId="7706" priority="1277" operator="containsText" text="退">
      <formula>NOT(ISERROR(SEARCH("退",AB65)))</formula>
    </cfRule>
    <cfRule type="containsText" dxfId="7705" priority="1278" operator="containsText" text="入">
      <formula>NOT(ISERROR(SEARCH("入",AB65)))</formula>
    </cfRule>
    <cfRule type="containsText" dxfId="7704" priority="1279" operator="containsText" text="入,退">
      <formula>NOT(ISERROR(SEARCH("入,退",AB65)))</formula>
    </cfRule>
    <cfRule type="containsText" dxfId="7703" priority="1280" operator="containsText" text="入,退">
      <formula>NOT(ISERROR(SEARCH("入,退",AB65)))</formula>
    </cfRule>
    <cfRule type="cellIs" dxfId="7702" priority="1281" operator="equal">
      <formula>"休"</formula>
    </cfRule>
  </conditionalFormatting>
  <conditionalFormatting sqref="AB65:AC65">
    <cfRule type="containsText" dxfId="7701" priority="1276" operator="containsText" text="外">
      <formula>NOT(ISERROR(SEARCH("外",AB65)))</formula>
    </cfRule>
  </conditionalFormatting>
  <conditionalFormatting sqref="AB65:AC65">
    <cfRule type="containsText" dxfId="7700" priority="1275" operator="containsText" text="－">
      <formula>NOT(ISERROR(SEARCH("－",AB65)))</formula>
    </cfRule>
  </conditionalFormatting>
  <conditionalFormatting sqref="F76:AJ76">
    <cfRule type="containsText" dxfId="7699" priority="1273" operator="containsText" text="日">
      <formula>NOT(ISERROR(SEARCH("日",F76)))</formula>
    </cfRule>
    <cfRule type="containsText" dxfId="7698" priority="1274" operator="containsText" text="土">
      <formula>NOT(ISERROR(SEARCH("土",F76)))</formula>
    </cfRule>
  </conditionalFormatting>
  <conditionalFormatting sqref="F76:AJ76">
    <cfRule type="containsText" dxfId="7697" priority="1266" operator="containsText" text="その他">
      <formula>NOT(ISERROR(SEARCH("その他",F76)))</formula>
    </cfRule>
    <cfRule type="containsText" dxfId="7696" priority="1267" operator="containsText" text="冬休">
      <formula>NOT(ISERROR(SEARCH("冬休",F76)))</formula>
    </cfRule>
    <cfRule type="containsText" dxfId="7695" priority="1268" operator="containsText" text="夏休">
      <formula>NOT(ISERROR(SEARCH("夏休",F76)))</formula>
    </cfRule>
    <cfRule type="containsText" dxfId="7694" priority="1269" operator="containsText" text="製作">
      <formula>NOT(ISERROR(SEARCH("製作",F76)))</formula>
    </cfRule>
    <cfRule type="cellIs" dxfId="7693" priority="1270" operator="equal">
      <formula>"中止,製作"</formula>
    </cfRule>
    <cfRule type="containsText" dxfId="7692" priority="1271" operator="containsText" text="中止,製作,夏休,冬休,その他">
      <formula>NOT(ISERROR(SEARCH("中止,製作,夏休,冬休,その他",F76)))</formula>
    </cfRule>
    <cfRule type="containsText" dxfId="7691" priority="1272" operator="containsText" text="中止">
      <formula>NOT(ISERROR(SEARCH("中止",F76)))</formula>
    </cfRule>
  </conditionalFormatting>
  <conditionalFormatting sqref="F83:AJ83">
    <cfRule type="containsText" dxfId="7690" priority="1264" operator="containsText" text="日">
      <formula>NOT(ISERROR(SEARCH("日",F83)))</formula>
    </cfRule>
    <cfRule type="containsText" dxfId="7689" priority="1265" operator="containsText" text="土">
      <formula>NOT(ISERROR(SEARCH("土",F83)))</formula>
    </cfRule>
  </conditionalFormatting>
  <conditionalFormatting sqref="F83:AJ83">
    <cfRule type="containsText" dxfId="7688" priority="1257" operator="containsText" text="その他">
      <formula>NOT(ISERROR(SEARCH("その他",F83)))</formula>
    </cfRule>
    <cfRule type="containsText" dxfId="7687" priority="1258" operator="containsText" text="冬休">
      <formula>NOT(ISERROR(SEARCH("冬休",F83)))</formula>
    </cfRule>
    <cfRule type="containsText" dxfId="7686" priority="1259" operator="containsText" text="夏休">
      <formula>NOT(ISERROR(SEARCH("夏休",F83)))</formula>
    </cfRule>
    <cfRule type="containsText" dxfId="7685" priority="1260" operator="containsText" text="製作">
      <formula>NOT(ISERROR(SEARCH("製作",F83)))</formula>
    </cfRule>
    <cfRule type="cellIs" dxfId="7684" priority="1261" operator="equal">
      <formula>"中止,製作"</formula>
    </cfRule>
    <cfRule type="containsText" dxfId="7683" priority="1262" operator="containsText" text="中止,製作,夏休,冬休,その他">
      <formula>NOT(ISERROR(SEARCH("中止,製作,夏休,冬休,その他",F83)))</formula>
    </cfRule>
    <cfRule type="containsText" dxfId="7682" priority="1263" operator="containsText" text="中止">
      <formula>NOT(ISERROR(SEARCH("中止",F83)))</formula>
    </cfRule>
  </conditionalFormatting>
  <conditionalFormatting sqref="F77:AJ77 H78:AJ78 F79:I79 L79:P79 S79:W79 Z79:AD79 AG79:AJ79 F80:AJ80 F82:AJ82 G81:L81 N81:S81 U81:AJ81">
    <cfRule type="containsText" dxfId="7681" priority="1252" operator="containsText" text="退">
      <formula>NOT(ISERROR(SEARCH("退",F77)))</formula>
    </cfRule>
    <cfRule type="containsText" dxfId="7680" priority="1253" operator="containsText" text="入">
      <formula>NOT(ISERROR(SEARCH("入",F77)))</formula>
    </cfRule>
    <cfRule type="containsText" dxfId="7679" priority="1254" operator="containsText" text="入,退">
      <formula>NOT(ISERROR(SEARCH("入,退",F77)))</formula>
    </cfRule>
    <cfRule type="containsText" dxfId="7678" priority="1255" operator="containsText" text="入,退">
      <formula>NOT(ISERROR(SEARCH("入,退",F77)))</formula>
    </cfRule>
    <cfRule type="cellIs" dxfId="7677" priority="1256" operator="equal">
      <formula>"休"</formula>
    </cfRule>
  </conditionalFormatting>
  <conditionalFormatting sqref="F77:AJ77 H78:AJ78 F79:I79 L79:P79 S79:W79 Z79:AD79 AG79:AJ79 F80:AJ80 F82:AJ82 G81:L81 N81:S81 U81:AJ81">
    <cfRule type="containsText" dxfId="7676" priority="1251" operator="containsText" text="外">
      <formula>NOT(ISERROR(SEARCH("外",F77)))</formula>
    </cfRule>
  </conditionalFormatting>
  <conditionalFormatting sqref="F77:AJ77 H78:AJ78 F79:I79 L79:P79 S79:W79 Z79:AD79 AG79:AJ79 F80:AJ80 F82:AJ82 G81:L81 N81:S81 U81:AJ81">
    <cfRule type="containsText" dxfId="7675" priority="1250" operator="containsText" text="－">
      <formula>NOT(ISERROR(SEARCH("－",F77)))</formula>
    </cfRule>
  </conditionalFormatting>
  <conditionalFormatting sqref="F84:AJ87">
    <cfRule type="containsText" dxfId="7674" priority="1245" operator="containsText" text="退">
      <formula>NOT(ISERROR(SEARCH("退",F84)))</formula>
    </cfRule>
    <cfRule type="containsText" dxfId="7673" priority="1246" operator="containsText" text="入">
      <formula>NOT(ISERROR(SEARCH("入",F84)))</formula>
    </cfRule>
    <cfRule type="containsText" dxfId="7672" priority="1247" operator="containsText" text="入,退">
      <formula>NOT(ISERROR(SEARCH("入,退",F84)))</formula>
    </cfRule>
    <cfRule type="containsText" dxfId="7671" priority="1248" operator="containsText" text="入,退">
      <formula>NOT(ISERROR(SEARCH("入,退",F84)))</formula>
    </cfRule>
    <cfRule type="cellIs" dxfId="7670" priority="1249" operator="equal">
      <formula>"休"</formula>
    </cfRule>
  </conditionalFormatting>
  <conditionalFormatting sqref="F84:AJ87">
    <cfRule type="containsText" dxfId="7669" priority="1244" operator="containsText" text="外">
      <formula>NOT(ISERROR(SEARCH("外",F84)))</formula>
    </cfRule>
  </conditionalFormatting>
  <conditionalFormatting sqref="F84:AJ87">
    <cfRule type="containsText" dxfId="7668" priority="1243" operator="containsText" text="－">
      <formula>NOT(ISERROR(SEARCH("－",F84)))</formula>
    </cfRule>
  </conditionalFormatting>
  <conditionalFormatting sqref="F89:AJ92">
    <cfRule type="containsText" dxfId="7667" priority="1238" operator="containsText" text="退">
      <formula>NOT(ISERROR(SEARCH("退",F89)))</formula>
    </cfRule>
    <cfRule type="containsText" dxfId="7666" priority="1239" operator="containsText" text="入">
      <formula>NOT(ISERROR(SEARCH("入",F89)))</formula>
    </cfRule>
    <cfRule type="containsText" dxfId="7665" priority="1240" operator="containsText" text="入,退">
      <formula>NOT(ISERROR(SEARCH("入,退",F89)))</formula>
    </cfRule>
    <cfRule type="containsText" dxfId="7664" priority="1241" operator="containsText" text="入,退">
      <formula>NOT(ISERROR(SEARCH("入,退",F89)))</formula>
    </cfRule>
    <cfRule type="cellIs" dxfId="7663" priority="1242" operator="equal">
      <formula>"休"</formula>
    </cfRule>
  </conditionalFormatting>
  <conditionalFormatting sqref="F89:AJ92">
    <cfRule type="containsText" dxfId="7662" priority="1237" operator="containsText" text="外">
      <formula>NOT(ISERROR(SEARCH("外",F89)))</formula>
    </cfRule>
  </conditionalFormatting>
  <conditionalFormatting sqref="F89:AJ92">
    <cfRule type="containsText" dxfId="7661" priority="1236" operator="containsText" text="－">
      <formula>NOT(ISERROR(SEARCH("－",F89)))</formula>
    </cfRule>
  </conditionalFormatting>
  <conditionalFormatting sqref="K53:L53">
    <cfRule type="containsText" dxfId="7660" priority="1231" operator="containsText" text="退">
      <formula>NOT(ISERROR(SEARCH("退",K53)))</formula>
    </cfRule>
    <cfRule type="containsText" dxfId="7659" priority="1232" operator="containsText" text="入">
      <formula>NOT(ISERROR(SEARCH("入",K53)))</formula>
    </cfRule>
    <cfRule type="containsText" dxfId="7658" priority="1233" operator="containsText" text="入,退">
      <formula>NOT(ISERROR(SEARCH("入,退",K53)))</formula>
    </cfRule>
    <cfRule type="containsText" dxfId="7657" priority="1234" operator="containsText" text="入,退">
      <formula>NOT(ISERROR(SEARCH("入,退",K53)))</formula>
    </cfRule>
    <cfRule type="cellIs" dxfId="7656" priority="1235" operator="equal">
      <formula>"休"</formula>
    </cfRule>
  </conditionalFormatting>
  <conditionalFormatting sqref="K53:L53">
    <cfRule type="containsText" dxfId="7655" priority="1230" operator="containsText" text="外">
      <formula>NOT(ISERROR(SEARCH("外",K53)))</formula>
    </cfRule>
  </conditionalFormatting>
  <conditionalFormatting sqref="K53:L53">
    <cfRule type="containsText" dxfId="7654" priority="1229" operator="containsText" text="－">
      <formula>NOT(ISERROR(SEARCH("－",K53)))</formula>
    </cfRule>
  </conditionalFormatting>
  <conditionalFormatting sqref="R53:S53">
    <cfRule type="containsText" dxfId="7653" priority="1224" operator="containsText" text="退">
      <formula>NOT(ISERROR(SEARCH("退",R53)))</formula>
    </cfRule>
    <cfRule type="containsText" dxfId="7652" priority="1225" operator="containsText" text="入">
      <formula>NOT(ISERROR(SEARCH("入",R53)))</formula>
    </cfRule>
    <cfRule type="containsText" dxfId="7651" priority="1226" operator="containsText" text="入,退">
      <formula>NOT(ISERROR(SEARCH("入,退",R53)))</formula>
    </cfRule>
    <cfRule type="containsText" dxfId="7650" priority="1227" operator="containsText" text="入,退">
      <formula>NOT(ISERROR(SEARCH("入,退",R53)))</formula>
    </cfRule>
    <cfRule type="cellIs" dxfId="7649" priority="1228" operator="equal">
      <formula>"休"</formula>
    </cfRule>
  </conditionalFormatting>
  <conditionalFormatting sqref="R53:S53">
    <cfRule type="containsText" dxfId="7648" priority="1223" operator="containsText" text="外">
      <formula>NOT(ISERROR(SEARCH("外",R53)))</formula>
    </cfRule>
  </conditionalFormatting>
  <conditionalFormatting sqref="R53:S53">
    <cfRule type="containsText" dxfId="7647" priority="1222" operator="containsText" text="－">
      <formula>NOT(ISERROR(SEARCH("－",R53)))</formula>
    </cfRule>
  </conditionalFormatting>
  <conditionalFormatting sqref="Y53:Z53">
    <cfRule type="containsText" dxfId="7646" priority="1217" operator="containsText" text="退">
      <formula>NOT(ISERROR(SEARCH("退",Y53)))</formula>
    </cfRule>
    <cfRule type="containsText" dxfId="7645" priority="1218" operator="containsText" text="入">
      <formula>NOT(ISERROR(SEARCH("入",Y53)))</formula>
    </cfRule>
    <cfRule type="containsText" dxfId="7644" priority="1219" operator="containsText" text="入,退">
      <formula>NOT(ISERROR(SEARCH("入,退",Y53)))</formula>
    </cfRule>
    <cfRule type="containsText" dxfId="7643" priority="1220" operator="containsText" text="入,退">
      <formula>NOT(ISERROR(SEARCH("入,退",Y53)))</formula>
    </cfRule>
    <cfRule type="cellIs" dxfId="7642" priority="1221" operator="equal">
      <formula>"休"</formula>
    </cfRule>
  </conditionalFormatting>
  <conditionalFormatting sqref="Y53:Z53">
    <cfRule type="containsText" dxfId="7641" priority="1216" operator="containsText" text="外">
      <formula>NOT(ISERROR(SEARCH("外",Y53)))</formula>
    </cfRule>
  </conditionalFormatting>
  <conditionalFormatting sqref="Y53:Z53">
    <cfRule type="containsText" dxfId="7640" priority="1215" operator="containsText" text="－">
      <formula>NOT(ISERROR(SEARCH("－",Y53)))</formula>
    </cfRule>
  </conditionalFormatting>
  <conditionalFormatting sqref="AF53:AG53">
    <cfRule type="containsText" dxfId="7639" priority="1210" operator="containsText" text="退">
      <formula>NOT(ISERROR(SEARCH("退",AF53)))</formula>
    </cfRule>
    <cfRule type="containsText" dxfId="7638" priority="1211" operator="containsText" text="入">
      <formula>NOT(ISERROR(SEARCH("入",AF53)))</formula>
    </cfRule>
    <cfRule type="containsText" dxfId="7637" priority="1212" operator="containsText" text="入,退">
      <formula>NOT(ISERROR(SEARCH("入,退",AF53)))</formula>
    </cfRule>
    <cfRule type="containsText" dxfId="7636" priority="1213" operator="containsText" text="入,退">
      <formula>NOT(ISERROR(SEARCH("入,退",AF53)))</formula>
    </cfRule>
    <cfRule type="cellIs" dxfId="7635" priority="1214" operator="equal">
      <formula>"休"</formula>
    </cfRule>
  </conditionalFormatting>
  <conditionalFormatting sqref="AF53:AG53">
    <cfRule type="containsText" dxfId="7634" priority="1209" operator="containsText" text="外">
      <formula>NOT(ISERROR(SEARCH("外",AF53)))</formula>
    </cfRule>
  </conditionalFormatting>
  <conditionalFormatting sqref="AF53:AG53">
    <cfRule type="containsText" dxfId="7633" priority="1208" operator="containsText" text="－">
      <formula>NOT(ISERROR(SEARCH("－",AF53)))</formula>
    </cfRule>
  </conditionalFormatting>
  <conditionalFormatting sqref="I54:J54">
    <cfRule type="containsText" dxfId="7632" priority="1203" operator="containsText" text="退">
      <formula>NOT(ISERROR(SEARCH("退",I54)))</formula>
    </cfRule>
    <cfRule type="containsText" dxfId="7631" priority="1204" operator="containsText" text="入">
      <formula>NOT(ISERROR(SEARCH("入",I54)))</formula>
    </cfRule>
    <cfRule type="containsText" dxfId="7630" priority="1205" operator="containsText" text="入,退">
      <formula>NOT(ISERROR(SEARCH("入,退",I54)))</formula>
    </cfRule>
    <cfRule type="containsText" dxfId="7629" priority="1206" operator="containsText" text="入,退">
      <formula>NOT(ISERROR(SEARCH("入,退",I54)))</formula>
    </cfRule>
    <cfRule type="cellIs" dxfId="7628" priority="1207" operator="equal">
      <formula>"休"</formula>
    </cfRule>
  </conditionalFormatting>
  <conditionalFormatting sqref="I54:J54">
    <cfRule type="containsText" dxfId="7627" priority="1202" operator="containsText" text="外">
      <formula>NOT(ISERROR(SEARCH("外",I54)))</formula>
    </cfRule>
  </conditionalFormatting>
  <conditionalFormatting sqref="I54:J54">
    <cfRule type="containsText" dxfId="7626" priority="1201" operator="containsText" text="－">
      <formula>NOT(ISERROR(SEARCH("－",I54)))</formula>
    </cfRule>
  </conditionalFormatting>
  <conditionalFormatting sqref="P54:Q54">
    <cfRule type="containsText" dxfId="7625" priority="1196" operator="containsText" text="退">
      <formula>NOT(ISERROR(SEARCH("退",P54)))</formula>
    </cfRule>
    <cfRule type="containsText" dxfId="7624" priority="1197" operator="containsText" text="入">
      <formula>NOT(ISERROR(SEARCH("入",P54)))</formula>
    </cfRule>
    <cfRule type="containsText" dxfId="7623" priority="1198" operator="containsText" text="入,退">
      <formula>NOT(ISERROR(SEARCH("入,退",P54)))</formula>
    </cfRule>
    <cfRule type="containsText" dxfId="7622" priority="1199" operator="containsText" text="入,退">
      <formula>NOT(ISERROR(SEARCH("入,退",P54)))</formula>
    </cfRule>
    <cfRule type="cellIs" dxfId="7621" priority="1200" operator="equal">
      <formula>"休"</formula>
    </cfRule>
  </conditionalFormatting>
  <conditionalFormatting sqref="P54:Q54">
    <cfRule type="containsText" dxfId="7620" priority="1195" operator="containsText" text="外">
      <formula>NOT(ISERROR(SEARCH("外",P54)))</formula>
    </cfRule>
  </conditionalFormatting>
  <conditionalFormatting sqref="P54:Q54">
    <cfRule type="containsText" dxfId="7619" priority="1194" operator="containsText" text="－">
      <formula>NOT(ISERROR(SEARCH("－",P54)))</formula>
    </cfRule>
  </conditionalFormatting>
  <conditionalFormatting sqref="W54:X54">
    <cfRule type="containsText" dxfId="7618" priority="1189" operator="containsText" text="退">
      <formula>NOT(ISERROR(SEARCH("退",W54)))</formula>
    </cfRule>
    <cfRule type="containsText" dxfId="7617" priority="1190" operator="containsText" text="入">
      <formula>NOT(ISERROR(SEARCH("入",W54)))</formula>
    </cfRule>
    <cfRule type="containsText" dxfId="7616" priority="1191" operator="containsText" text="入,退">
      <formula>NOT(ISERROR(SEARCH("入,退",W54)))</formula>
    </cfRule>
    <cfRule type="containsText" dxfId="7615" priority="1192" operator="containsText" text="入,退">
      <formula>NOT(ISERROR(SEARCH("入,退",W54)))</formula>
    </cfRule>
    <cfRule type="cellIs" dxfId="7614" priority="1193" operator="equal">
      <formula>"休"</formula>
    </cfRule>
  </conditionalFormatting>
  <conditionalFormatting sqref="W54:X54">
    <cfRule type="containsText" dxfId="7613" priority="1188" operator="containsText" text="外">
      <formula>NOT(ISERROR(SEARCH("外",W54)))</formula>
    </cfRule>
  </conditionalFormatting>
  <conditionalFormatting sqref="W54:X54">
    <cfRule type="containsText" dxfId="7612" priority="1187" operator="containsText" text="－">
      <formula>NOT(ISERROR(SEARCH("－",W54)))</formula>
    </cfRule>
  </conditionalFormatting>
  <conditionalFormatting sqref="AD54:AE54">
    <cfRule type="containsText" dxfId="7611" priority="1182" operator="containsText" text="退">
      <formula>NOT(ISERROR(SEARCH("退",AD54)))</formula>
    </cfRule>
    <cfRule type="containsText" dxfId="7610" priority="1183" operator="containsText" text="入">
      <formula>NOT(ISERROR(SEARCH("入",AD54)))</formula>
    </cfRule>
    <cfRule type="containsText" dxfId="7609" priority="1184" operator="containsText" text="入,退">
      <formula>NOT(ISERROR(SEARCH("入,退",AD54)))</formula>
    </cfRule>
    <cfRule type="containsText" dxfId="7608" priority="1185" operator="containsText" text="入,退">
      <formula>NOT(ISERROR(SEARCH("入,退",AD54)))</formula>
    </cfRule>
    <cfRule type="cellIs" dxfId="7607" priority="1186" operator="equal">
      <formula>"休"</formula>
    </cfRule>
  </conditionalFormatting>
  <conditionalFormatting sqref="AD54:AE54">
    <cfRule type="containsText" dxfId="7606" priority="1181" operator="containsText" text="外">
      <formula>NOT(ISERROR(SEARCH("外",AD54)))</formula>
    </cfRule>
  </conditionalFormatting>
  <conditionalFormatting sqref="AD54:AE54">
    <cfRule type="containsText" dxfId="7605" priority="1180" operator="containsText" text="－">
      <formula>NOT(ISERROR(SEARCH("－",AD54)))</formula>
    </cfRule>
  </conditionalFormatting>
  <conditionalFormatting sqref="M55:N55">
    <cfRule type="containsText" dxfId="7604" priority="1175" operator="containsText" text="退">
      <formula>NOT(ISERROR(SEARCH("退",M55)))</formula>
    </cfRule>
    <cfRule type="containsText" dxfId="7603" priority="1176" operator="containsText" text="入">
      <formula>NOT(ISERROR(SEARCH("入",M55)))</formula>
    </cfRule>
    <cfRule type="containsText" dxfId="7602" priority="1177" operator="containsText" text="入,退">
      <formula>NOT(ISERROR(SEARCH("入,退",M55)))</formula>
    </cfRule>
    <cfRule type="containsText" dxfId="7601" priority="1178" operator="containsText" text="入,退">
      <formula>NOT(ISERROR(SEARCH("入,退",M55)))</formula>
    </cfRule>
    <cfRule type="cellIs" dxfId="7600" priority="1179" operator="equal">
      <formula>"休"</formula>
    </cfRule>
  </conditionalFormatting>
  <conditionalFormatting sqref="M55:N55">
    <cfRule type="containsText" dxfId="7599" priority="1174" operator="containsText" text="外">
      <formula>NOT(ISERROR(SEARCH("外",M55)))</formula>
    </cfRule>
  </conditionalFormatting>
  <conditionalFormatting sqref="M55:N55">
    <cfRule type="containsText" dxfId="7598" priority="1173" operator="containsText" text="－">
      <formula>NOT(ISERROR(SEARCH("－",M55)))</formula>
    </cfRule>
  </conditionalFormatting>
  <conditionalFormatting sqref="T55:U55">
    <cfRule type="containsText" dxfId="7597" priority="1168" operator="containsText" text="退">
      <formula>NOT(ISERROR(SEARCH("退",T55)))</formula>
    </cfRule>
    <cfRule type="containsText" dxfId="7596" priority="1169" operator="containsText" text="入">
      <formula>NOT(ISERROR(SEARCH("入",T55)))</formula>
    </cfRule>
    <cfRule type="containsText" dxfId="7595" priority="1170" operator="containsText" text="入,退">
      <formula>NOT(ISERROR(SEARCH("入,退",T55)))</formula>
    </cfRule>
    <cfRule type="containsText" dxfId="7594" priority="1171" operator="containsText" text="入,退">
      <formula>NOT(ISERROR(SEARCH("入,退",T55)))</formula>
    </cfRule>
    <cfRule type="cellIs" dxfId="7593" priority="1172" operator="equal">
      <formula>"休"</formula>
    </cfRule>
  </conditionalFormatting>
  <conditionalFormatting sqref="T55:U55">
    <cfRule type="containsText" dxfId="7592" priority="1167" operator="containsText" text="外">
      <formula>NOT(ISERROR(SEARCH("外",T55)))</formula>
    </cfRule>
  </conditionalFormatting>
  <conditionalFormatting sqref="T55:U55">
    <cfRule type="containsText" dxfId="7591" priority="1166" operator="containsText" text="－">
      <formula>NOT(ISERROR(SEARCH("－",T55)))</formula>
    </cfRule>
  </conditionalFormatting>
  <conditionalFormatting sqref="AA55:AB55">
    <cfRule type="containsText" dxfId="7590" priority="1161" operator="containsText" text="退">
      <formula>NOT(ISERROR(SEARCH("退",AA55)))</formula>
    </cfRule>
    <cfRule type="containsText" dxfId="7589" priority="1162" operator="containsText" text="入">
      <formula>NOT(ISERROR(SEARCH("入",AA55)))</formula>
    </cfRule>
    <cfRule type="containsText" dxfId="7588" priority="1163" operator="containsText" text="入,退">
      <formula>NOT(ISERROR(SEARCH("入,退",AA55)))</formula>
    </cfRule>
    <cfRule type="containsText" dxfId="7587" priority="1164" operator="containsText" text="入,退">
      <formula>NOT(ISERROR(SEARCH("入,退",AA55)))</formula>
    </cfRule>
    <cfRule type="cellIs" dxfId="7586" priority="1165" operator="equal">
      <formula>"休"</formula>
    </cfRule>
  </conditionalFormatting>
  <conditionalFormatting sqref="AA55:AB55">
    <cfRule type="containsText" dxfId="7585" priority="1160" operator="containsText" text="外">
      <formula>NOT(ISERROR(SEARCH("外",AA55)))</formula>
    </cfRule>
  </conditionalFormatting>
  <conditionalFormatting sqref="AA55:AB55">
    <cfRule type="containsText" dxfId="7584" priority="1159" operator="containsText" text="－">
      <formula>NOT(ISERROR(SEARCH("－",AA55)))</formula>
    </cfRule>
  </conditionalFormatting>
  <conditionalFormatting sqref="AH55:AI55">
    <cfRule type="containsText" dxfId="7583" priority="1154" operator="containsText" text="退">
      <formula>NOT(ISERROR(SEARCH("退",AH55)))</formula>
    </cfRule>
    <cfRule type="containsText" dxfId="7582" priority="1155" operator="containsText" text="入">
      <formula>NOT(ISERROR(SEARCH("入",AH55)))</formula>
    </cfRule>
    <cfRule type="containsText" dxfId="7581" priority="1156" operator="containsText" text="入,退">
      <formula>NOT(ISERROR(SEARCH("入,退",AH55)))</formula>
    </cfRule>
    <cfRule type="containsText" dxfId="7580" priority="1157" operator="containsText" text="入,退">
      <formula>NOT(ISERROR(SEARCH("入,退",AH55)))</formula>
    </cfRule>
    <cfRule type="cellIs" dxfId="7579" priority="1158" operator="equal">
      <formula>"休"</formula>
    </cfRule>
  </conditionalFormatting>
  <conditionalFormatting sqref="AH55:AI55">
    <cfRule type="containsText" dxfId="7578" priority="1153" operator="containsText" text="外">
      <formula>NOT(ISERROR(SEARCH("外",AH55)))</formula>
    </cfRule>
  </conditionalFormatting>
  <conditionalFormatting sqref="AH55:AI55">
    <cfRule type="containsText" dxfId="7577" priority="1152" operator="containsText" text="－">
      <formula>NOT(ISERROR(SEARCH("－",AH55)))</formula>
    </cfRule>
  </conditionalFormatting>
  <conditionalFormatting sqref="Q65">
    <cfRule type="containsText" dxfId="7576" priority="1147" operator="containsText" text="退">
      <formula>NOT(ISERROR(SEARCH("退",Q65)))</formula>
    </cfRule>
    <cfRule type="containsText" dxfId="7575" priority="1148" operator="containsText" text="入">
      <formula>NOT(ISERROR(SEARCH("入",Q65)))</formula>
    </cfRule>
    <cfRule type="containsText" dxfId="7574" priority="1149" operator="containsText" text="入,退">
      <formula>NOT(ISERROR(SEARCH("入,退",Q65)))</formula>
    </cfRule>
    <cfRule type="containsText" dxfId="7573" priority="1150" operator="containsText" text="入,退">
      <formula>NOT(ISERROR(SEARCH("入,退",Q65)))</formula>
    </cfRule>
    <cfRule type="cellIs" dxfId="7572" priority="1151" operator="equal">
      <formula>"休"</formula>
    </cfRule>
  </conditionalFormatting>
  <conditionalFormatting sqref="Q65">
    <cfRule type="containsText" dxfId="7571" priority="1146" operator="containsText" text="外">
      <formula>NOT(ISERROR(SEARCH("外",Q65)))</formula>
    </cfRule>
  </conditionalFormatting>
  <conditionalFormatting sqref="Q65">
    <cfRule type="containsText" dxfId="7570" priority="1145" operator="containsText" text="－">
      <formula>NOT(ISERROR(SEARCH("－",Q65)))</formula>
    </cfRule>
  </conditionalFormatting>
  <conditionalFormatting sqref="P65">
    <cfRule type="containsText" dxfId="7569" priority="1140" operator="containsText" text="退">
      <formula>NOT(ISERROR(SEARCH("退",P65)))</formula>
    </cfRule>
    <cfRule type="containsText" dxfId="7568" priority="1141" operator="containsText" text="入">
      <formula>NOT(ISERROR(SEARCH("入",P65)))</formula>
    </cfRule>
    <cfRule type="containsText" dxfId="7567" priority="1142" operator="containsText" text="入,退">
      <formula>NOT(ISERROR(SEARCH("入,退",P65)))</formula>
    </cfRule>
    <cfRule type="containsText" dxfId="7566" priority="1143" operator="containsText" text="入,退">
      <formula>NOT(ISERROR(SEARCH("入,退",P65)))</formula>
    </cfRule>
    <cfRule type="cellIs" dxfId="7565" priority="1144" operator="equal">
      <formula>"休"</formula>
    </cfRule>
  </conditionalFormatting>
  <conditionalFormatting sqref="P65">
    <cfRule type="containsText" dxfId="7564" priority="1139" operator="containsText" text="外">
      <formula>NOT(ISERROR(SEARCH("外",P65)))</formula>
    </cfRule>
  </conditionalFormatting>
  <conditionalFormatting sqref="P65">
    <cfRule type="containsText" dxfId="7563" priority="1138" operator="containsText" text="－">
      <formula>NOT(ISERROR(SEARCH("－",P65)))</formula>
    </cfRule>
  </conditionalFormatting>
  <conditionalFormatting sqref="X65">
    <cfRule type="containsText" dxfId="7562" priority="1133" operator="containsText" text="退">
      <formula>NOT(ISERROR(SEARCH("退",X65)))</formula>
    </cfRule>
    <cfRule type="containsText" dxfId="7561" priority="1134" operator="containsText" text="入">
      <formula>NOT(ISERROR(SEARCH("入",X65)))</formula>
    </cfRule>
    <cfRule type="containsText" dxfId="7560" priority="1135" operator="containsText" text="入,退">
      <formula>NOT(ISERROR(SEARCH("入,退",X65)))</formula>
    </cfRule>
    <cfRule type="containsText" dxfId="7559" priority="1136" operator="containsText" text="入,退">
      <formula>NOT(ISERROR(SEARCH("入,退",X65)))</formula>
    </cfRule>
    <cfRule type="cellIs" dxfId="7558" priority="1137" operator="equal">
      <formula>"休"</formula>
    </cfRule>
  </conditionalFormatting>
  <conditionalFormatting sqref="X65">
    <cfRule type="containsText" dxfId="7557" priority="1132" operator="containsText" text="外">
      <formula>NOT(ISERROR(SEARCH("外",X65)))</formula>
    </cfRule>
  </conditionalFormatting>
  <conditionalFormatting sqref="X65">
    <cfRule type="containsText" dxfId="7556" priority="1131" operator="containsText" text="－">
      <formula>NOT(ISERROR(SEARCH("－",X65)))</formula>
    </cfRule>
  </conditionalFormatting>
  <conditionalFormatting sqref="W65">
    <cfRule type="containsText" dxfId="7555" priority="1126" operator="containsText" text="退">
      <formula>NOT(ISERROR(SEARCH("退",W65)))</formula>
    </cfRule>
    <cfRule type="containsText" dxfId="7554" priority="1127" operator="containsText" text="入">
      <formula>NOT(ISERROR(SEARCH("入",W65)))</formula>
    </cfRule>
    <cfRule type="containsText" dxfId="7553" priority="1128" operator="containsText" text="入,退">
      <formula>NOT(ISERROR(SEARCH("入,退",W65)))</formula>
    </cfRule>
    <cfRule type="containsText" dxfId="7552" priority="1129" operator="containsText" text="入,退">
      <formula>NOT(ISERROR(SEARCH("入,退",W65)))</formula>
    </cfRule>
    <cfRule type="cellIs" dxfId="7551" priority="1130" operator="equal">
      <formula>"休"</formula>
    </cfRule>
  </conditionalFormatting>
  <conditionalFormatting sqref="W65">
    <cfRule type="containsText" dxfId="7550" priority="1125" operator="containsText" text="外">
      <formula>NOT(ISERROR(SEARCH("外",W65)))</formula>
    </cfRule>
  </conditionalFormatting>
  <conditionalFormatting sqref="W65">
    <cfRule type="containsText" dxfId="7549" priority="1124" operator="containsText" text="－">
      <formula>NOT(ISERROR(SEARCH("－",W65)))</formula>
    </cfRule>
  </conditionalFormatting>
  <conditionalFormatting sqref="AE65">
    <cfRule type="containsText" dxfId="7548" priority="1119" operator="containsText" text="退">
      <formula>NOT(ISERROR(SEARCH("退",AE65)))</formula>
    </cfRule>
    <cfRule type="containsText" dxfId="7547" priority="1120" operator="containsText" text="入">
      <formula>NOT(ISERROR(SEARCH("入",AE65)))</formula>
    </cfRule>
    <cfRule type="containsText" dxfId="7546" priority="1121" operator="containsText" text="入,退">
      <formula>NOT(ISERROR(SEARCH("入,退",AE65)))</formula>
    </cfRule>
    <cfRule type="containsText" dxfId="7545" priority="1122" operator="containsText" text="入,退">
      <formula>NOT(ISERROR(SEARCH("入,退",AE65)))</formula>
    </cfRule>
    <cfRule type="cellIs" dxfId="7544" priority="1123" operator="equal">
      <formula>"休"</formula>
    </cfRule>
  </conditionalFormatting>
  <conditionalFormatting sqref="AE65">
    <cfRule type="containsText" dxfId="7543" priority="1118" operator="containsText" text="外">
      <formula>NOT(ISERROR(SEARCH("外",AE65)))</formula>
    </cfRule>
  </conditionalFormatting>
  <conditionalFormatting sqref="AE65">
    <cfRule type="containsText" dxfId="7542" priority="1117" operator="containsText" text="－">
      <formula>NOT(ISERROR(SEARCH("－",AE65)))</formula>
    </cfRule>
  </conditionalFormatting>
  <conditionalFormatting sqref="AD65">
    <cfRule type="containsText" dxfId="7541" priority="1112" operator="containsText" text="退">
      <formula>NOT(ISERROR(SEARCH("退",AD65)))</formula>
    </cfRule>
    <cfRule type="containsText" dxfId="7540" priority="1113" operator="containsText" text="入">
      <formula>NOT(ISERROR(SEARCH("入",AD65)))</formula>
    </cfRule>
    <cfRule type="containsText" dxfId="7539" priority="1114" operator="containsText" text="入,退">
      <formula>NOT(ISERROR(SEARCH("入,退",AD65)))</formula>
    </cfRule>
    <cfRule type="containsText" dxfId="7538" priority="1115" operator="containsText" text="入,退">
      <formula>NOT(ISERROR(SEARCH("入,退",AD65)))</formula>
    </cfRule>
    <cfRule type="cellIs" dxfId="7537" priority="1116" operator="equal">
      <formula>"休"</formula>
    </cfRule>
  </conditionalFormatting>
  <conditionalFormatting sqref="AD65">
    <cfRule type="containsText" dxfId="7536" priority="1111" operator="containsText" text="外">
      <formula>NOT(ISERROR(SEARCH("外",AD65)))</formula>
    </cfRule>
  </conditionalFormatting>
  <conditionalFormatting sqref="AD65">
    <cfRule type="containsText" dxfId="7535" priority="1110" operator="containsText" text="－">
      <formula>NOT(ISERROR(SEARCH("－",AD65)))</formula>
    </cfRule>
  </conditionalFormatting>
  <conditionalFormatting sqref="AJ65">
    <cfRule type="containsText" dxfId="7534" priority="1105" operator="containsText" text="退">
      <formula>NOT(ISERROR(SEARCH("退",AJ65)))</formula>
    </cfRule>
    <cfRule type="containsText" dxfId="7533" priority="1106" operator="containsText" text="入">
      <formula>NOT(ISERROR(SEARCH("入",AJ65)))</formula>
    </cfRule>
    <cfRule type="containsText" dxfId="7532" priority="1107" operator="containsText" text="入,退">
      <formula>NOT(ISERROR(SEARCH("入,退",AJ65)))</formula>
    </cfRule>
    <cfRule type="containsText" dxfId="7531" priority="1108" operator="containsText" text="入,退">
      <formula>NOT(ISERROR(SEARCH("入,退",AJ65)))</formula>
    </cfRule>
    <cfRule type="cellIs" dxfId="7530" priority="1109" operator="equal">
      <formula>"休"</formula>
    </cfRule>
  </conditionalFormatting>
  <conditionalFormatting sqref="AJ65">
    <cfRule type="containsText" dxfId="7529" priority="1104" operator="containsText" text="外">
      <formula>NOT(ISERROR(SEARCH("外",AJ65)))</formula>
    </cfRule>
  </conditionalFormatting>
  <conditionalFormatting sqref="AJ65">
    <cfRule type="containsText" dxfId="7528" priority="1103" operator="containsText" text="－">
      <formula>NOT(ISERROR(SEARCH("－",AJ65)))</formula>
    </cfRule>
  </conditionalFormatting>
  <conditionalFormatting sqref="AI65">
    <cfRule type="containsText" dxfId="7527" priority="1098" operator="containsText" text="退">
      <formula>NOT(ISERROR(SEARCH("退",AI65)))</formula>
    </cfRule>
    <cfRule type="containsText" dxfId="7526" priority="1099" operator="containsText" text="入">
      <formula>NOT(ISERROR(SEARCH("入",AI65)))</formula>
    </cfRule>
    <cfRule type="containsText" dxfId="7525" priority="1100" operator="containsText" text="入,退">
      <formula>NOT(ISERROR(SEARCH("入,退",AI65)))</formula>
    </cfRule>
    <cfRule type="containsText" dxfId="7524" priority="1101" operator="containsText" text="入,退">
      <formula>NOT(ISERROR(SEARCH("入,退",AI65)))</formula>
    </cfRule>
    <cfRule type="cellIs" dxfId="7523" priority="1102" operator="equal">
      <formula>"休"</formula>
    </cfRule>
  </conditionalFormatting>
  <conditionalFormatting sqref="AI65">
    <cfRule type="containsText" dxfId="7522" priority="1097" operator="containsText" text="外">
      <formula>NOT(ISERROR(SEARCH("外",AI65)))</formula>
    </cfRule>
  </conditionalFormatting>
  <conditionalFormatting sqref="AI65">
    <cfRule type="containsText" dxfId="7521" priority="1096" operator="containsText" text="－">
      <formula>NOT(ISERROR(SEARCH("－",AI65)))</formula>
    </cfRule>
  </conditionalFormatting>
  <conditionalFormatting sqref="AJ36:AJ39">
    <cfRule type="containsText" dxfId="7520" priority="1091" operator="containsText" text="退">
      <formula>NOT(ISERROR(SEARCH("退",AJ36)))</formula>
    </cfRule>
    <cfRule type="containsText" dxfId="7519" priority="1092" operator="containsText" text="入">
      <formula>NOT(ISERROR(SEARCH("入",AJ36)))</formula>
    </cfRule>
    <cfRule type="containsText" dxfId="7518" priority="1093" operator="containsText" text="入,退">
      <formula>NOT(ISERROR(SEARCH("入,退",AJ36)))</formula>
    </cfRule>
    <cfRule type="containsText" dxfId="7517" priority="1094" operator="containsText" text="入,退">
      <formula>NOT(ISERROR(SEARCH("入,退",AJ36)))</formula>
    </cfRule>
    <cfRule type="cellIs" dxfId="7516" priority="1095" operator="equal">
      <formula>"休"</formula>
    </cfRule>
  </conditionalFormatting>
  <conditionalFormatting sqref="AJ36:AJ39">
    <cfRule type="containsText" dxfId="7515" priority="1090" operator="containsText" text="外">
      <formula>NOT(ISERROR(SEARCH("外",AJ36)))</formula>
    </cfRule>
  </conditionalFormatting>
  <conditionalFormatting sqref="AJ38">
    <cfRule type="containsText" dxfId="7514" priority="1089" operator="containsText" text="－">
      <formula>NOT(ISERROR(SEARCH("－",AJ38)))</formula>
    </cfRule>
  </conditionalFormatting>
  <conditionalFormatting sqref="AJ36:AJ39">
    <cfRule type="containsText" dxfId="7513" priority="1088" operator="containsText" text="－">
      <formula>NOT(ISERROR(SEARCH("－",AJ36)))</formula>
    </cfRule>
  </conditionalFormatting>
  <conditionalFormatting sqref="F53:F54 F56:F58">
    <cfRule type="containsText" dxfId="7512" priority="1083" operator="containsText" text="退">
      <formula>NOT(ISERROR(SEARCH("退",F53)))</formula>
    </cfRule>
    <cfRule type="containsText" dxfId="7511" priority="1084" operator="containsText" text="入">
      <formula>NOT(ISERROR(SEARCH("入",F53)))</formula>
    </cfRule>
    <cfRule type="containsText" dxfId="7510" priority="1085" operator="containsText" text="入,退">
      <formula>NOT(ISERROR(SEARCH("入,退",F53)))</formula>
    </cfRule>
    <cfRule type="containsText" dxfId="7509" priority="1086" operator="containsText" text="入,退">
      <formula>NOT(ISERROR(SEARCH("入,退",F53)))</formula>
    </cfRule>
    <cfRule type="cellIs" dxfId="7508" priority="1087" operator="equal">
      <formula>"休"</formula>
    </cfRule>
  </conditionalFormatting>
  <conditionalFormatting sqref="F53:F54 F56:F58">
    <cfRule type="containsText" dxfId="7507" priority="1082" operator="containsText" text="外">
      <formula>NOT(ISERROR(SEARCH("外",F53)))</formula>
    </cfRule>
  </conditionalFormatting>
  <conditionalFormatting sqref="F57">
    <cfRule type="containsText" dxfId="7506" priority="1081" operator="containsText" text="－">
      <formula>NOT(ISERROR(SEARCH("－",F57)))</formula>
    </cfRule>
  </conditionalFormatting>
  <conditionalFormatting sqref="F53:F54 F56:F58">
    <cfRule type="containsText" dxfId="7505" priority="1080" operator="containsText" text="－">
      <formula>NOT(ISERROR(SEARCH("－",F53)))</formula>
    </cfRule>
  </conditionalFormatting>
  <conditionalFormatting sqref="F59">
    <cfRule type="containsText" dxfId="7504" priority="1078" operator="containsText" text="日">
      <formula>NOT(ISERROR(SEARCH("日",F59)))</formula>
    </cfRule>
    <cfRule type="containsText" dxfId="7503" priority="1079" operator="containsText" text="土">
      <formula>NOT(ISERROR(SEARCH("土",F59)))</formula>
    </cfRule>
  </conditionalFormatting>
  <conditionalFormatting sqref="F59">
    <cfRule type="containsText" dxfId="7502" priority="1071" operator="containsText" text="その他">
      <formula>NOT(ISERROR(SEARCH("その他",F59)))</formula>
    </cfRule>
    <cfRule type="containsText" dxfId="7501" priority="1072" operator="containsText" text="冬休">
      <formula>NOT(ISERROR(SEARCH("冬休",F59)))</formula>
    </cfRule>
    <cfRule type="containsText" dxfId="7500" priority="1073" operator="containsText" text="夏休">
      <formula>NOT(ISERROR(SEARCH("夏休",F59)))</formula>
    </cfRule>
    <cfRule type="containsText" dxfId="7499" priority="1074" operator="containsText" text="製作">
      <formula>NOT(ISERROR(SEARCH("製作",F59)))</formula>
    </cfRule>
    <cfRule type="cellIs" dxfId="7498" priority="1075" operator="equal">
      <formula>"中止,製作"</formula>
    </cfRule>
    <cfRule type="containsText" dxfId="7497" priority="1076" operator="containsText" text="中止,製作,夏休,冬休,その他">
      <formula>NOT(ISERROR(SEARCH("中止,製作,夏休,冬休,その他",F59)))</formula>
    </cfRule>
    <cfRule type="containsText" dxfId="7496" priority="1077" operator="containsText" text="中止">
      <formula>NOT(ISERROR(SEARCH("中止",F59)))</formula>
    </cfRule>
  </conditionalFormatting>
  <conditionalFormatting sqref="F64">
    <cfRule type="containsText" dxfId="7495" priority="1069" operator="containsText" text="日">
      <formula>NOT(ISERROR(SEARCH("日",F64)))</formula>
    </cfRule>
    <cfRule type="containsText" dxfId="7494" priority="1070" operator="containsText" text="土">
      <formula>NOT(ISERROR(SEARCH("土",F64)))</formula>
    </cfRule>
  </conditionalFormatting>
  <conditionalFormatting sqref="F64">
    <cfRule type="containsText" dxfId="7493" priority="1062" operator="containsText" text="その他">
      <formula>NOT(ISERROR(SEARCH("その他",F64)))</formula>
    </cfRule>
    <cfRule type="containsText" dxfId="7492" priority="1063" operator="containsText" text="冬休">
      <formula>NOT(ISERROR(SEARCH("冬休",F64)))</formula>
    </cfRule>
    <cfRule type="containsText" dxfId="7491" priority="1064" operator="containsText" text="夏休">
      <formula>NOT(ISERROR(SEARCH("夏休",F64)))</formula>
    </cfRule>
    <cfRule type="containsText" dxfId="7490" priority="1065" operator="containsText" text="製作">
      <formula>NOT(ISERROR(SEARCH("製作",F64)))</formula>
    </cfRule>
    <cfRule type="cellIs" dxfId="7489" priority="1066" operator="equal">
      <formula>"中止,製作"</formula>
    </cfRule>
    <cfRule type="containsText" dxfId="7488" priority="1067" operator="containsText" text="中止,製作,夏休,冬休,その他">
      <formula>NOT(ISERROR(SEARCH("中止,製作,夏休,冬休,その他",F64)))</formula>
    </cfRule>
    <cfRule type="containsText" dxfId="7487" priority="1068" operator="containsText" text="中止">
      <formula>NOT(ISERROR(SEARCH("中止",F64)))</formula>
    </cfRule>
  </conditionalFormatting>
  <conditionalFormatting sqref="F65:F68">
    <cfRule type="containsText" dxfId="7486" priority="1057" operator="containsText" text="退">
      <formula>NOT(ISERROR(SEARCH("退",F65)))</formula>
    </cfRule>
    <cfRule type="containsText" dxfId="7485" priority="1058" operator="containsText" text="入">
      <formula>NOT(ISERROR(SEARCH("入",F65)))</formula>
    </cfRule>
    <cfRule type="containsText" dxfId="7484" priority="1059" operator="containsText" text="入,退">
      <formula>NOT(ISERROR(SEARCH("入,退",F65)))</formula>
    </cfRule>
    <cfRule type="containsText" dxfId="7483" priority="1060" operator="containsText" text="入,退">
      <formula>NOT(ISERROR(SEARCH("入,退",F65)))</formula>
    </cfRule>
    <cfRule type="cellIs" dxfId="7482" priority="1061" operator="equal">
      <formula>"休"</formula>
    </cfRule>
  </conditionalFormatting>
  <conditionalFormatting sqref="F65:F68">
    <cfRule type="containsText" dxfId="7481" priority="1056" operator="containsText" text="外">
      <formula>NOT(ISERROR(SEARCH("外",F65)))</formula>
    </cfRule>
  </conditionalFormatting>
  <conditionalFormatting sqref="F65:F68">
    <cfRule type="containsText" dxfId="7480" priority="1055" operator="containsText" text="－">
      <formula>NOT(ISERROR(SEARCH("－",F65)))</formula>
    </cfRule>
  </conditionalFormatting>
  <conditionalFormatting sqref="F62:F63">
    <cfRule type="containsText" dxfId="7479" priority="1050" operator="containsText" text="退">
      <formula>NOT(ISERROR(SEARCH("退",F62)))</formula>
    </cfRule>
    <cfRule type="containsText" dxfId="7478" priority="1051" operator="containsText" text="入">
      <formula>NOT(ISERROR(SEARCH("入",F62)))</formula>
    </cfRule>
    <cfRule type="containsText" dxfId="7477" priority="1052" operator="containsText" text="入,退">
      <formula>NOT(ISERROR(SEARCH("入,退",F62)))</formula>
    </cfRule>
    <cfRule type="containsText" dxfId="7476" priority="1053" operator="containsText" text="入,退">
      <formula>NOT(ISERROR(SEARCH("入,退",F62)))</formula>
    </cfRule>
    <cfRule type="cellIs" dxfId="7475" priority="1054" operator="equal">
      <formula>"休"</formula>
    </cfRule>
  </conditionalFormatting>
  <conditionalFormatting sqref="F62:F63">
    <cfRule type="containsText" dxfId="7474" priority="1049" operator="containsText" text="外">
      <formula>NOT(ISERROR(SEARCH("外",F62)))</formula>
    </cfRule>
  </conditionalFormatting>
  <conditionalFormatting sqref="F62">
    <cfRule type="containsText" dxfId="7473" priority="1048" operator="containsText" text="－">
      <formula>NOT(ISERROR(SEARCH("－",F62)))</formula>
    </cfRule>
  </conditionalFormatting>
  <conditionalFormatting sqref="F62:F63">
    <cfRule type="containsText" dxfId="7472" priority="1047" operator="containsText" text="－">
      <formula>NOT(ISERROR(SEARCH("－",F62)))</formula>
    </cfRule>
  </conditionalFormatting>
  <conditionalFormatting sqref="G53:G54 G56:G58">
    <cfRule type="containsText" dxfId="7471" priority="1042" operator="containsText" text="退">
      <formula>NOT(ISERROR(SEARCH("退",G53)))</formula>
    </cfRule>
    <cfRule type="containsText" dxfId="7470" priority="1043" operator="containsText" text="入">
      <formula>NOT(ISERROR(SEARCH("入",G53)))</formula>
    </cfRule>
    <cfRule type="containsText" dxfId="7469" priority="1044" operator="containsText" text="入,退">
      <formula>NOT(ISERROR(SEARCH("入,退",G53)))</formula>
    </cfRule>
    <cfRule type="containsText" dxfId="7468" priority="1045" operator="containsText" text="入,退">
      <formula>NOT(ISERROR(SEARCH("入,退",G53)))</formula>
    </cfRule>
    <cfRule type="cellIs" dxfId="7467" priority="1046" operator="equal">
      <formula>"休"</formula>
    </cfRule>
  </conditionalFormatting>
  <conditionalFormatting sqref="G53:G54 G56:G58">
    <cfRule type="containsText" dxfId="7466" priority="1041" operator="containsText" text="外">
      <formula>NOT(ISERROR(SEARCH("外",G53)))</formula>
    </cfRule>
  </conditionalFormatting>
  <conditionalFormatting sqref="G57">
    <cfRule type="containsText" dxfId="7465" priority="1040" operator="containsText" text="－">
      <formula>NOT(ISERROR(SEARCH("－",G57)))</formula>
    </cfRule>
  </conditionalFormatting>
  <conditionalFormatting sqref="G53:G54 G56:G58">
    <cfRule type="containsText" dxfId="7464" priority="1039" operator="containsText" text="－">
      <formula>NOT(ISERROR(SEARCH("－",G53)))</formula>
    </cfRule>
  </conditionalFormatting>
  <conditionalFormatting sqref="G59">
    <cfRule type="containsText" dxfId="7463" priority="1037" operator="containsText" text="日">
      <formula>NOT(ISERROR(SEARCH("日",G59)))</formula>
    </cfRule>
    <cfRule type="containsText" dxfId="7462" priority="1038" operator="containsText" text="土">
      <formula>NOT(ISERROR(SEARCH("土",G59)))</formula>
    </cfRule>
  </conditionalFormatting>
  <conditionalFormatting sqref="G59">
    <cfRule type="containsText" dxfId="7461" priority="1030" operator="containsText" text="その他">
      <formula>NOT(ISERROR(SEARCH("その他",G59)))</formula>
    </cfRule>
    <cfRule type="containsText" dxfId="7460" priority="1031" operator="containsText" text="冬休">
      <formula>NOT(ISERROR(SEARCH("冬休",G59)))</formula>
    </cfRule>
    <cfRule type="containsText" dxfId="7459" priority="1032" operator="containsText" text="夏休">
      <formula>NOT(ISERROR(SEARCH("夏休",G59)))</formula>
    </cfRule>
    <cfRule type="containsText" dxfId="7458" priority="1033" operator="containsText" text="製作">
      <formula>NOT(ISERROR(SEARCH("製作",G59)))</formula>
    </cfRule>
    <cfRule type="cellIs" dxfId="7457" priority="1034" operator="equal">
      <formula>"中止,製作"</formula>
    </cfRule>
    <cfRule type="containsText" dxfId="7456" priority="1035" operator="containsText" text="中止,製作,夏休,冬休,その他">
      <formula>NOT(ISERROR(SEARCH("中止,製作,夏休,冬休,その他",G59)))</formula>
    </cfRule>
    <cfRule type="containsText" dxfId="7455" priority="1036" operator="containsText" text="中止">
      <formula>NOT(ISERROR(SEARCH("中止",G59)))</formula>
    </cfRule>
  </conditionalFormatting>
  <conditionalFormatting sqref="G64">
    <cfRule type="containsText" dxfId="7454" priority="1028" operator="containsText" text="日">
      <formula>NOT(ISERROR(SEARCH("日",G64)))</formula>
    </cfRule>
    <cfRule type="containsText" dxfId="7453" priority="1029" operator="containsText" text="土">
      <formula>NOT(ISERROR(SEARCH("土",G64)))</formula>
    </cfRule>
  </conditionalFormatting>
  <conditionalFormatting sqref="G64">
    <cfRule type="containsText" dxfId="7452" priority="1021" operator="containsText" text="その他">
      <formula>NOT(ISERROR(SEARCH("その他",G64)))</formula>
    </cfRule>
    <cfRule type="containsText" dxfId="7451" priority="1022" operator="containsText" text="冬休">
      <formula>NOT(ISERROR(SEARCH("冬休",G64)))</formula>
    </cfRule>
    <cfRule type="containsText" dxfId="7450" priority="1023" operator="containsText" text="夏休">
      <formula>NOT(ISERROR(SEARCH("夏休",G64)))</formula>
    </cfRule>
    <cfRule type="containsText" dxfId="7449" priority="1024" operator="containsText" text="製作">
      <formula>NOT(ISERROR(SEARCH("製作",G64)))</formula>
    </cfRule>
    <cfRule type="cellIs" dxfId="7448" priority="1025" operator="equal">
      <formula>"中止,製作"</formula>
    </cfRule>
    <cfRule type="containsText" dxfId="7447" priority="1026" operator="containsText" text="中止,製作,夏休,冬休,その他">
      <formula>NOT(ISERROR(SEARCH("中止,製作,夏休,冬休,その他",G64)))</formula>
    </cfRule>
    <cfRule type="containsText" dxfId="7446" priority="1027" operator="containsText" text="中止">
      <formula>NOT(ISERROR(SEARCH("中止",G64)))</formula>
    </cfRule>
  </conditionalFormatting>
  <conditionalFormatting sqref="G65:G68">
    <cfRule type="containsText" dxfId="7445" priority="1016" operator="containsText" text="退">
      <formula>NOT(ISERROR(SEARCH("退",G65)))</formula>
    </cfRule>
    <cfRule type="containsText" dxfId="7444" priority="1017" operator="containsText" text="入">
      <formula>NOT(ISERROR(SEARCH("入",G65)))</formula>
    </cfRule>
    <cfRule type="containsText" dxfId="7443" priority="1018" operator="containsText" text="入,退">
      <formula>NOT(ISERROR(SEARCH("入,退",G65)))</formula>
    </cfRule>
    <cfRule type="containsText" dxfId="7442" priority="1019" operator="containsText" text="入,退">
      <formula>NOT(ISERROR(SEARCH("入,退",G65)))</formula>
    </cfRule>
    <cfRule type="cellIs" dxfId="7441" priority="1020" operator="equal">
      <formula>"休"</formula>
    </cfRule>
  </conditionalFormatting>
  <conditionalFormatting sqref="G65:G68">
    <cfRule type="containsText" dxfId="7440" priority="1015" operator="containsText" text="外">
      <formula>NOT(ISERROR(SEARCH("外",G65)))</formula>
    </cfRule>
  </conditionalFormatting>
  <conditionalFormatting sqref="G65:G68">
    <cfRule type="containsText" dxfId="7439" priority="1014" operator="containsText" text="－">
      <formula>NOT(ISERROR(SEARCH("－",G65)))</formula>
    </cfRule>
  </conditionalFormatting>
  <conditionalFormatting sqref="G62:G63">
    <cfRule type="containsText" dxfId="7438" priority="1009" operator="containsText" text="退">
      <formula>NOT(ISERROR(SEARCH("退",G62)))</formula>
    </cfRule>
    <cfRule type="containsText" dxfId="7437" priority="1010" operator="containsText" text="入">
      <formula>NOT(ISERROR(SEARCH("入",G62)))</formula>
    </cfRule>
    <cfRule type="containsText" dxfId="7436" priority="1011" operator="containsText" text="入,退">
      <formula>NOT(ISERROR(SEARCH("入,退",G62)))</formula>
    </cfRule>
    <cfRule type="containsText" dxfId="7435" priority="1012" operator="containsText" text="入,退">
      <formula>NOT(ISERROR(SEARCH("入,退",G62)))</formula>
    </cfRule>
    <cfRule type="cellIs" dxfId="7434" priority="1013" operator="equal">
      <formula>"休"</formula>
    </cfRule>
  </conditionalFormatting>
  <conditionalFormatting sqref="G62:G63">
    <cfRule type="containsText" dxfId="7433" priority="1008" operator="containsText" text="外">
      <formula>NOT(ISERROR(SEARCH("外",G62)))</formula>
    </cfRule>
  </conditionalFormatting>
  <conditionalFormatting sqref="G62">
    <cfRule type="containsText" dxfId="7432" priority="1007" operator="containsText" text="－">
      <formula>NOT(ISERROR(SEARCH("－",G62)))</formula>
    </cfRule>
  </conditionalFormatting>
  <conditionalFormatting sqref="G62:G63">
    <cfRule type="containsText" dxfId="7431"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7430" priority="1005" operator="equal">
      <formula>0</formula>
    </cfRule>
  </conditionalFormatting>
  <conditionalFormatting sqref="AN36:AN39">
    <cfRule type="cellIs" dxfId="7429" priority="1004" operator="equal">
      <formula>0</formula>
    </cfRule>
  </conditionalFormatting>
  <conditionalFormatting sqref="AN41:AN44">
    <cfRule type="cellIs" dxfId="7428" priority="1003" operator="equal">
      <formula>0</formula>
    </cfRule>
  </conditionalFormatting>
  <conditionalFormatting sqref="AN64 AN53:AN59">
    <cfRule type="cellIs" dxfId="7427" priority="1002" operator="equal">
      <formula>0</formula>
    </cfRule>
  </conditionalFormatting>
  <conditionalFormatting sqref="AN60:AN63">
    <cfRule type="cellIs" dxfId="7426" priority="1001" operator="equal">
      <formula>0</formula>
    </cfRule>
  </conditionalFormatting>
  <conditionalFormatting sqref="AN65:AN68">
    <cfRule type="cellIs" dxfId="7425" priority="1000" operator="equal">
      <formula>0</formula>
    </cfRule>
  </conditionalFormatting>
  <conditionalFormatting sqref="AN88 AN77:AN83">
    <cfRule type="cellIs" dxfId="7424" priority="999" operator="equal">
      <formula>0</formula>
    </cfRule>
  </conditionalFormatting>
  <conditionalFormatting sqref="AN84:AN87">
    <cfRule type="cellIs" dxfId="7423" priority="998" operator="equal">
      <formula>0</formula>
    </cfRule>
  </conditionalFormatting>
  <conditionalFormatting sqref="AN89:AN92">
    <cfRule type="cellIs" dxfId="7422" priority="997" operator="equal">
      <formula>0</formula>
    </cfRule>
  </conditionalFormatting>
  <conditionalFormatting sqref="AN112 AN101:AN107">
    <cfRule type="cellIs" dxfId="7421" priority="996" operator="equal">
      <formula>0</formula>
    </cfRule>
  </conditionalFormatting>
  <conditionalFormatting sqref="AN108:AN111">
    <cfRule type="cellIs" dxfId="7420" priority="995" operator="equal">
      <formula>0</formula>
    </cfRule>
  </conditionalFormatting>
  <conditionalFormatting sqref="AN113:AN116">
    <cfRule type="cellIs" dxfId="7419" priority="994" operator="equal">
      <formula>0</formula>
    </cfRule>
  </conditionalFormatting>
  <conditionalFormatting sqref="AN136 AN125:AN131">
    <cfRule type="cellIs" dxfId="7418" priority="993" operator="equal">
      <formula>0</formula>
    </cfRule>
  </conditionalFormatting>
  <conditionalFormatting sqref="AN132:AN135">
    <cfRule type="cellIs" dxfId="7417" priority="992" operator="equal">
      <formula>0</formula>
    </cfRule>
  </conditionalFormatting>
  <conditionalFormatting sqref="AN137:AN140">
    <cfRule type="cellIs" dxfId="7416" priority="991" operator="equal">
      <formula>0</formula>
    </cfRule>
  </conditionalFormatting>
  <conditionalFormatting sqref="AN160 AN149:AN155">
    <cfRule type="cellIs" dxfId="7415" priority="990" operator="equal">
      <formula>0</formula>
    </cfRule>
  </conditionalFormatting>
  <conditionalFormatting sqref="AN156:AN159">
    <cfRule type="cellIs" dxfId="7414" priority="989" operator="equal">
      <formula>0</formula>
    </cfRule>
  </conditionalFormatting>
  <conditionalFormatting sqref="AN161:AN164">
    <cfRule type="cellIs" dxfId="7413" priority="988" operator="equal">
      <formula>0</formula>
    </cfRule>
  </conditionalFormatting>
  <conditionalFormatting sqref="AN184 AN173:AN179">
    <cfRule type="cellIs" dxfId="7412" priority="987" operator="equal">
      <formula>0</formula>
    </cfRule>
  </conditionalFormatting>
  <conditionalFormatting sqref="AN180:AN183">
    <cfRule type="cellIs" dxfId="7411" priority="986" operator="equal">
      <formula>0</formula>
    </cfRule>
  </conditionalFormatting>
  <conditionalFormatting sqref="AN185:AN188">
    <cfRule type="cellIs" dxfId="7410" priority="985" operator="equal">
      <formula>0</formula>
    </cfRule>
  </conditionalFormatting>
  <conditionalFormatting sqref="AN208 AN197:AN203">
    <cfRule type="cellIs" dxfId="7409" priority="984" operator="equal">
      <formula>0</formula>
    </cfRule>
  </conditionalFormatting>
  <conditionalFormatting sqref="AN204:AN207">
    <cfRule type="cellIs" dxfId="7408" priority="983" operator="equal">
      <formula>0</formula>
    </cfRule>
  </conditionalFormatting>
  <conditionalFormatting sqref="AN209:AN212">
    <cfRule type="cellIs" dxfId="7407" priority="982" operator="equal">
      <formula>0</formula>
    </cfRule>
  </conditionalFormatting>
  <conditionalFormatting sqref="AN232 AN221:AN227">
    <cfRule type="cellIs" dxfId="7406" priority="981" operator="equal">
      <formula>0</formula>
    </cfRule>
  </conditionalFormatting>
  <conditionalFormatting sqref="AN228:AN231">
    <cfRule type="cellIs" dxfId="7405" priority="980" operator="equal">
      <formula>0</formula>
    </cfRule>
  </conditionalFormatting>
  <conditionalFormatting sqref="AN233:AN236">
    <cfRule type="cellIs" dxfId="7404" priority="979" operator="equal">
      <formula>0</formula>
    </cfRule>
  </conditionalFormatting>
  <conditionalFormatting sqref="AN256 AN245:AN251">
    <cfRule type="cellIs" dxfId="7403" priority="978" operator="equal">
      <formula>0</formula>
    </cfRule>
  </conditionalFormatting>
  <conditionalFormatting sqref="AN252:AN255">
    <cfRule type="cellIs" dxfId="7402" priority="977" operator="equal">
      <formula>0</formula>
    </cfRule>
  </conditionalFormatting>
  <conditionalFormatting sqref="AN257:AN260">
    <cfRule type="cellIs" dxfId="7401" priority="976" operator="equal">
      <formula>0</formula>
    </cfRule>
  </conditionalFormatting>
  <conditionalFormatting sqref="AN280 AN269:AN275">
    <cfRule type="cellIs" dxfId="7400" priority="975" operator="equal">
      <formula>0</formula>
    </cfRule>
  </conditionalFormatting>
  <conditionalFormatting sqref="AN276:AN279">
    <cfRule type="cellIs" dxfId="7399" priority="974" operator="equal">
      <formula>0</formula>
    </cfRule>
  </conditionalFormatting>
  <conditionalFormatting sqref="AN281:AN284">
    <cfRule type="cellIs" dxfId="7398" priority="973" operator="equal">
      <formula>0</formula>
    </cfRule>
  </conditionalFormatting>
  <conditionalFormatting sqref="AN304 AN293:AN299">
    <cfRule type="cellIs" dxfId="7397" priority="972" operator="equal">
      <formula>0</formula>
    </cfRule>
  </conditionalFormatting>
  <conditionalFormatting sqref="AN300:AN303">
    <cfRule type="cellIs" dxfId="7396" priority="971" operator="equal">
      <formula>0</formula>
    </cfRule>
  </conditionalFormatting>
  <conditionalFormatting sqref="AN305:AN308">
    <cfRule type="cellIs" dxfId="7395" priority="970" operator="equal">
      <formula>0</formula>
    </cfRule>
  </conditionalFormatting>
  <conditionalFormatting sqref="AN328 AN317:AN323">
    <cfRule type="cellIs" dxfId="7394" priority="969" operator="equal">
      <formula>0</formula>
    </cfRule>
  </conditionalFormatting>
  <conditionalFormatting sqref="AN324:AN327">
    <cfRule type="cellIs" dxfId="7393" priority="968" operator="equal">
      <formula>0</formula>
    </cfRule>
  </conditionalFormatting>
  <conditionalFormatting sqref="AN329:AN332">
    <cfRule type="cellIs" dxfId="7392" priority="967" operator="equal">
      <formula>0</formula>
    </cfRule>
  </conditionalFormatting>
  <conditionalFormatting sqref="AN352 AN341:AN347">
    <cfRule type="cellIs" dxfId="7391" priority="966" operator="equal">
      <formula>0</formula>
    </cfRule>
  </conditionalFormatting>
  <conditionalFormatting sqref="AN348:AN351">
    <cfRule type="cellIs" dxfId="7390" priority="965" operator="equal">
      <formula>0</formula>
    </cfRule>
  </conditionalFormatting>
  <conditionalFormatting sqref="AN353:AN356">
    <cfRule type="cellIs" dxfId="7389" priority="964" operator="equal">
      <formula>0</formula>
    </cfRule>
  </conditionalFormatting>
  <conditionalFormatting sqref="AN376 AN365:AN371">
    <cfRule type="cellIs" dxfId="7388" priority="963" operator="equal">
      <formula>0</formula>
    </cfRule>
  </conditionalFormatting>
  <conditionalFormatting sqref="AN372:AN375">
    <cfRule type="cellIs" dxfId="7387" priority="962" operator="equal">
      <formula>0</formula>
    </cfRule>
  </conditionalFormatting>
  <conditionalFormatting sqref="AN377:AN380">
    <cfRule type="cellIs" dxfId="7386" priority="961" operator="equal">
      <formula>0</formula>
    </cfRule>
  </conditionalFormatting>
  <conditionalFormatting sqref="AN400 AN389:AN395">
    <cfRule type="cellIs" dxfId="7385" priority="960" operator="equal">
      <formula>0</formula>
    </cfRule>
  </conditionalFormatting>
  <conditionalFormatting sqref="AN396:AN399">
    <cfRule type="cellIs" dxfId="7384" priority="959" operator="equal">
      <formula>0</formula>
    </cfRule>
  </conditionalFormatting>
  <conditionalFormatting sqref="AN401:AN404">
    <cfRule type="cellIs" dxfId="7383" priority="958" operator="equal">
      <formula>0</formula>
    </cfRule>
  </conditionalFormatting>
  <conditionalFormatting sqref="AN424 AN413:AN419">
    <cfRule type="cellIs" dxfId="7382" priority="957" operator="equal">
      <formula>0</formula>
    </cfRule>
  </conditionalFormatting>
  <conditionalFormatting sqref="AN420:AN423">
    <cfRule type="cellIs" dxfId="7381" priority="956" operator="equal">
      <formula>0</formula>
    </cfRule>
  </conditionalFormatting>
  <conditionalFormatting sqref="AN425:AN428">
    <cfRule type="cellIs" dxfId="7380" priority="955" operator="equal">
      <formula>0</formula>
    </cfRule>
  </conditionalFormatting>
  <conditionalFormatting sqref="AN448 AN437:AN443">
    <cfRule type="cellIs" dxfId="7379" priority="954" operator="equal">
      <formula>0</formula>
    </cfRule>
  </conditionalFormatting>
  <conditionalFormatting sqref="AN444:AN447">
    <cfRule type="cellIs" dxfId="7378" priority="953" operator="equal">
      <formula>0</formula>
    </cfRule>
  </conditionalFormatting>
  <conditionalFormatting sqref="AN449:AN452">
    <cfRule type="cellIs" dxfId="7377" priority="952" operator="equal">
      <formula>0</formula>
    </cfRule>
  </conditionalFormatting>
  <conditionalFormatting sqref="AN472 AN461:AN467">
    <cfRule type="cellIs" dxfId="7376" priority="951" operator="equal">
      <formula>0</formula>
    </cfRule>
  </conditionalFormatting>
  <conditionalFormatting sqref="AN468:AN471">
    <cfRule type="cellIs" dxfId="7375" priority="950" operator="equal">
      <formula>0</formula>
    </cfRule>
  </conditionalFormatting>
  <conditionalFormatting sqref="AN473:AN476">
    <cfRule type="cellIs" dxfId="7374" priority="949" operator="equal">
      <formula>0</formula>
    </cfRule>
  </conditionalFormatting>
  <conditionalFormatting sqref="AN496 AN485:AN491">
    <cfRule type="cellIs" dxfId="7373" priority="948" operator="equal">
      <formula>0</formula>
    </cfRule>
  </conditionalFormatting>
  <conditionalFormatting sqref="AN492:AN495">
    <cfRule type="cellIs" dxfId="7372" priority="947" operator="equal">
      <formula>0</formula>
    </cfRule>
  </conditionalFormatting>
  <conditionalFormatting sqref="AN497:AN500">
    <cfRule type="cellIs" dxfId="7371" priority="946" operator="equal">
      <formula>0</formula>
    </cfRule>
  </conditionalFormatting>
  <conditionalFormatting sqref="AN520 AN509:AN515">
    <cfRule type="cellIs" dxfId="7370" priority="945" operator="equal">
      <formula>0</formula>
    </cfRule>
  </conditionalFormatting>
  <conditionalFormatting sqref="AN516:AN519">
    <cfRule type="cellIs" dxfId="7369" priority="944" operator="equal">
      <formula>0</formula>
    </cfRule>
  </conditionalFormatting>
  <conditionalFormatting sqref="AN521:AN524">
    <cfRule type="cellIs" dxfId="7368" priority="943" operator="equal">
      <formula>0</formula>
    </cfRule>
  </conditionalFormatting>
  <conditionalFormatting sqref="F55:G55">
    <cfRule type="containsText" dxfId="7367" priority="938" operator="containsText" text="退">
      <formula>NOT(ISERROR(SEARCH("退",F55)))</formula>
    </cfRule>
    <cfRule type="containsText" dxfId="7366" priority="939" operator="containsText" text="入">
      <formula>NOT(ISERROR(SEARCH("入",F55)))</formula>
    </cfRule>
    <cfRule type="containsText" dxfId="7365" priority="940" operator="containsText" text="入,退">
      <formula>NOT(ISERROR(SEARCH("入,退",F55)))</formula>
    </cfRule>
    <cfRule type="containsText" dxfId="7364" priority="941" operator="containsText" text="入,退">
      <formula>NOT(ISERROR(SEARCH("入,退",F55)))</formula>
    </cfRule>
    <cfRule type="cellIs" dxfId="7363" priority="942" operator="equal">
      <formula>"休"</formula>
    </cfRule>
  </conditionalFormatting>
  <conditionalFormatting sqref="F55:G55">
    <cfRule type="containsText" dxfId="7362" priority="937" operator="containsText" text="外">
      <formula>NOT(ISERROR(SEARCH("外",F55)))</formula>
    </cfRule>
  </conditionalFormatting>
  <conditionalFormatting sqref="F55:G55">
    <cfRule type="containsText" dxfId="7361" priority="936" operator="containsText" text="－">
      <formula>NOT(ISERROR(SEARCH("－",F55)))</formula>
    </cfRule>
  </conditionalFormatting>
  <conditionalFormatting sqref="F78:G78">
    <cfRule type="containsText" dxfId="7360" priority="931" operator="containsText" text="退">
      <formula>NOT(ISERROR(SEARCH("退",F78)))</formula>
    </cfRule>
    <cfRule type="containsText" dxfId="7359" priority="932" operator="containsText" text="入">
      <formula>NOT(ISERROR(SEARCH("入",F78)))</formula>
    </cfRule>
    <cfRule type="containsText" dxfId="7358" priority="933" operator="containsText" text="入,退">
      <formula>NOT(ISERROR(SEARCH("入,退",F78)))</formula>
    </cfRule>
    <cfRule type="containsText" dxfId="7357" priority="934" operator="containsText" text="入,退">
      <formula>NOT(ISERROR(SEARCH("入,退",F78)))</formula>
    </cfRule>
    <cfRule type="cellIs" dxfId="7356" priority="935" operator="equal">
      <formula>"休"</formula>
    </cfRule>
  </conditionalFormatting>
  <conditionalFormatting sqref="F78:G78">
    <cfRule type="containsText" dxfId="7355" priority="930" operator="containsText" text="外">
      <formula>NOT(ISERROR(SEARCH("外",F78)))</formula>
    </cfRule>
  </conditionalFormatting>
  <conditionalFormatting sqref="F78:G78">
    <cfRule type="containsText" dxfId="7354" priority="929" operator="containsText" text="－">
      <formula>NOT(ISERROR(SEARCH("－",F78)))</formula>
    </cfRule>
  </conditionalFormatting>
  <conditionalFormatting sqref="J79:K79">
    <cfRule type="containsText" dxfId="7353" priority="924" operator="containsText" text="退">
      <formula>NOT(ISERROR(SEARCH("退",J79)))</formula>
    </cfRule>
    <cfRule type="containsText" dxfId="7352" priority="925" operator="containsText" text="入">
      <formula>NOT(ISERROR(SEARCH("入",J79)))</formula>
    </cfRule>
    <cfRule type="containsText" dxfId="7351" priority="926" operator="containsText" text="入,退">
      <formula>NOT(ISERROR(SEARCH("入,退",J79)))</formula>
    </cfRule>
    <cfRule type="containsText" dxfId="7350" priority="927" operator="containsText" text="入,退">
      <formula>NOT(ISERROR(SEARCH("入,退",J79)))</formula>
    </cfRule>
    <cfRule type="cellIs" dxfId="7349" priority="928" operator="equal">
      <formula>"休"</formula>
    </cfRule>
  </conditionalFormatting>
  <conditionalFormatting sqref="J79:K79">
    <cfRule type="containsText" dxfId="7348" priority="923" operator="containsText" text="外">
      <formula>NOT(ISERROR(SEARCH("外",J79)))</formula>
    </cfRule>
  </conditionalFormatting>
  <conditionalFormatting sqref="J79:K79">
    <cfRule type="containsText" dxfId="7347" priority="922" operator="containsText" text="－">
      <formula>NOT(ISERROR(SEARCH("－",J79)))</formula>
    </cfRule>
  </conditionalFormatting>
  <conditionalFormatting sqref="Q79:R79">
    <cfRule type="containsText" dxfId="7346" priority="917" operator="containsText" text="退">
      <formula>NOT(ISERROR(SEARCH("退",Q79)))</formula>
    </cfRule>
    <cfRule type="containsText" dxfId="7345" priority="918" operator="containsText" text="入">
      <formula>NOT(ISERROR(SEARCH("入",Q79)))</formula>
    </cfRule>
    <cfRule type="containsText" dxfId="7344" priority="919" operator="containsText" text="入,退">
      <formula>NOT(ISERROR(SEARCH("入,退",Q79)))</formula>
    </cfRule>
    <cfRule type="containsText" dxfId="7343" priority="920" operator="containsText" text="入,退">
      <formula>NOT(ISERROR(SEARCH("入,退",Q79)))</formula>
    </cfRule>
    <cfRule type="cellIs" dxfId="7342" priority="921" operator="equal">
      <formula>"休"</formula>
    </cfRule>
  </conditionalFormatting>
  <conditionalFormatting sqref="Q79:R79">
    <cfRule type="containsText" dxfId="7341" priority="916" operator="containsText" text="外">
      <formula>NOT(ISERROR(SEARCH("外",Q79)))</formula>
    </cfRule>
  </conditionalFormatting>
  <conditionalFormatting sqref="Q79:R79">
    <cfRule type="containsText" dxfId="7340" priority="915" operator="containsText" text="－">
      <formula>NOT(ISERROR(SEARCH("－",Q79)))</formula>
    </cfRule>
  </conditionalFormatting>
  <conditionalFormatting sqref="X79:Y79">
    <cfRule type="containsText" dxfId="7339" priority="910" operator="containsText" text="退">
      <formula>NOT(ISERROR(SEARCH("退",X79)))</formula>
    </cfRule>
    <cfRule type="containsText" dxfId="7338" priority="911" operator="containsText" text="入">
      <formula>NOT(ISERROR(SEARCH("入",X79)))</formula>
    </cfRule>
    <cfRule type="containsText" dxfId="7337" priority="912" operator="containsText" text="入,退">
      <formula>NOT(ISERROR(SEARCH("入,退",X79)))</formula>
    </cfRule>
    <cfRule type="containsText" dxfId="7336" priority="913" operator="containsText" text="入,退">
      <formula>NOT(ISERROR(SEARCH("入,退",X79)))</formula>
    </cfRule>
    <cfRule type="cellIs" dxfId="7335" priority="914" operator="equal">
      <formula>"休"</formula>
    </cfRule>
  </conditionalFormatting>
  <conditionalFormatting sqref="X79:Y79">
    <cfRule type="containsText" dxfId="7334" priority="909" operator="containsText" text="外">
      <formula>NOT(ISERROR(SEARCH("外",X79)))</formula>
    </cfRule>
  </conditionalFormatting>
  <conditionalFormatting sqref="X79:Y79">
    <cfRule type="containsText" dxfId="7333" priority="908" operator="containsText" text="－">
      <formula>NOT(ISERROR(SEARCH("－",X79)))</formula>
    </cfRule>
  </conditionalFormatting>
  <conditionalFormatting sqref="AE79:AF79">
    <cfRule type="containsText" dxfId="7332" priority="903" operator="containsText" text="退">
      <formula>NOT(ISERROR(SEARCH("退",AE79)))</formula>
    </cfRule>
    <cfRule type="containsText" dxfId="7331" priority="904" operator="containsText" text="入">
      <formula>NOT(ISERROR(SEARCH("入",AE79)))</formula>
    </cfRule>
    <cfRule type="containsText" dxfId="7330" priority="905" operator="containsText" text="入,退">
      <formula>NOT(ISERROR(SEARCH("入,退",AE79)))</formula>
    </cfRule>
    <cfRule type="containsText" dxfId="7329" priority="906" operator="containsText" text="入,退">
      <formula>NOT(ISERROR(SEARCH("入,退",AE79)))</formula>
    </cfRule>
    <cfRule type="cellIs" dxfId="7328" priority="907" operator="equal">
      <formula>"休"</formula>
    </cfRule>
  </conditionalFormatting>
  <conditionalFormatting sqref="AE79:AF79">
    <cfRule type="containsText" dxfId="7327" priority="902" operator="containsText" text="外">
      <formula>NOT(ISERROR(SEARCH("外",AE79)))</formula>
    </cfRule>
  </conditionalFormatting>
  <conditionalFormatting sqref="AE79:AF79">
    <cfRule type="containsText" dxfId="7326" priority="901" operator="containsText" text="－">
      <formula>NOT(ISERROR(SEARCH("－",AE79)))</formula>
    </cfRule>
  </conditionalFormatting>
  <conditionalFormatting sqref="F81">
    <cfRule type="containsText" dxfId="7325" priority="896" operator="containsText" text="退">
      <formula>NOT(ISERROR(SEARCH("退",F81)))</formula>
    </cfRule>
    <cfRule type="containsText" dxfId="7324" priority="897" operator="containsText" text="入">
      <formula>NOT(ISERROR(SEARCH("入",F81)))</formula>
    </cfRule>
    <cfRule type="containsText" dxfId="7323" priority="898" operator="containsText" text="入,退">
      <formula>NOT(ISERROR(SEARCH("入,退",F81)))</formula>
    </cfRule>
    <cfRule type="containsText" dxfId="7322" priority="899" operator="containsText" text="入,退">
      <formula>NOT(ISERROR(SEARCH("入,退",F81)))</formula>
    </cfRule>
    <cfRule type="cellIs" dxfId="7321" priority="900" operator="equal">
      <formula>"休"</formula>
    </cfRule>
  </conditionalFormatting>
  <conditionalFormatting sqref="F81">
    <cfRule type="containsText" dxfId="7320" priority="895" operator="containsText" text="外">
      <formula>NOT(ISERROR(SEARCH("外",F81)))</formula>
    </cfRule>
  </conditionalFormatting>
  <conditionalFormatting sqref="F81">
    <cfRule type="containsText" dxfId="7319" priority="894" operator="containsText" text="－">
      <formula>NOT(ISERROR(SEARCH("－",F81)))</formula>
    </cfRule>
  </conditionalFormatting>
  <conditionalFormatting sqref="M81">
    <cfRule type="containsText" dxfId="7318" priority="889" operator="containsText" text="退">
      <formula>NOT(ISERROR(SEARCH("退",M81)))</formula>
    </cfRule>
    <cfRule type="containsText" dxfId="7317" priority="890" operator="containsText" text="入">
      <formula>NOT(ISERROR(SEARCH("入",M81)))</formula>
    </cfRule>
    <cfRule type="containsText" dxfId="7316" priority="891" operator="containsText" text="入,退">
      <formula>NOT(ISERROR(SEARCH("入,退",M81)))</formula>
    </cfRule>
    <cfRule type="containsText" dxfId="7315" priority="892" operator="containsText" text="入,退">
      <formula>NOT(ISERROR(SEARCH("入,退",M81)))</formula>
    </cfRule>
    <cfRule type="cellIs" dxfId="7314" priority="893" operator="equal">
      <formula>"休"</formula>
    </cfRule>
  </conditionalFormatting>
  <conditionalFormatting sqref="M81">
    <cfRule type="containsText" dxfId="7313" priority="888" operator="containsText" text="外">
      <formula>NOT(ISERROR(SEARCH("外",M81)))</formula>
    </cfRule>
  </conditionalFormatting>
  <conditionalFormatting sqref="M81">
    <cfRule type="containsText" dxfId="7312" priority="887" operator="containsText" text="－">
      <formula>NOT(ISERROR(SEARCH("－",M81)))</formula>
    </cfRule>
  </conditionalFormatting>
  <conditionalFormatting sqref="T81">
    <cfRule type="containsText" dxfId="7311" priority="882" operator="containsText" text="退">
      <formula>NOT(ISERROR(SEARCH("退",T81)))</formula>
    </cfRule>
    <cfRule type="containsText" dxfId="7310" priority="883" operator="containsText" text="入">
      <formula>NOT(ISERROR(SEARCH("入",T81)))</formula>
    </cfRule>
    <cfRule type="containsText" dxfId="7309" priority="884" operator="containsText" text="入,退">
      <formula>NOT(ISERROR(SEARCH("入,退",T81)))</formula>
    </cfRule>
    <cfRule type="containsText" dxfId="7308" priority="885" operator="containsText" text="入,退">
      <formula>NOT(ISERROR(SEARCH("入,退",T81)))</formula>
    </cfRule>
    <cfRule type="cellIs" dxfId="7307" priority="886" operator="equal">
      <formula>"休"</formula>
    </cfRule>
  </conditionalFormatting>
  <conditionalFormatting sqref="T81">
    <cfRule type="containsText" dxfId="7306" priority="881" operator="containsText" text="外">
      <formula>NOT(ISERROR(SEARCH("外",T81)))</formula>
    </cfRule>
  </conditionalFormatting>
  <conditionalFormatting sqref="T81">
    <cfRule type="containsText" dxfId="7305" priority="880" operator="containsText" text="－">
      <formula>NOT(ISERROR(SEARCH("－",T81)))</formula>
    </cfRule>
  </conditionalFormatting>
  <conditionalFormatting sqref="F60 H60:I60">
    <cfRule type="containsText" dxfId="7304" priority="879" operator="containsText" text="－">
      <formula>NOT(ISERROR(SEARCH("－",F60)))</formula>
    </cfRule>
  </conditionalFormatting>
  <conditionalFormatting sqref="F60 H60:I60">
    <cfRule type="containsText" dxfId="7303" priority="874" operator="containsText" text="退">
      <formula>NOT(ISERROR(SEARCH("退",F60)))</formula>
    </cfRule>
    <cfRule type="containsText" dxfId="7302" priority="875" operator="containsText" text="入">
      <formula>NOT(ISERROR(SEARCH("入",F60)))</formula>
    </cfRule>
    <cfRule type="containsText" dxfId="7301" priority="876" operator="containsText" text="入,退">
      <formula>NOT(ISERROR(SEARCH("入,退",F60)))</formula>
    </cfRule>
    <cfRule type="containsText" dxfId="7300" priority="877" operator="containsText" text="入,退">
      <formula>NOT(ISERROR(SEARCH("入,退",F60)))</formula>
    </cfRule>
    <cfRule type="cellIs" dxfId="7299" priority="878" operator="equal">
      <formula>"休"</formula>
    </cfRule>
  </conditionalFormatting>
  <conditionalFormatting sqref="F60 H60:I60">
    <cfRule type="containsText" dxfId="7298" priority="873" operator="containsText" text="外">
      <formula>NOT(ISERROR(SEARCH("外",F60)))</formula>
    </cfRule>
  </conditionalFormatting>
  <conditionalFormatting sqref="F61 H61:I61">
    <cfRule type="containsText" dxfId="7297" priority="872" operator="containsText" text="－">
      <formula>NOT(ISERROR(SEARCH("－",F61)))</formula>
    </cfRule>
  </conditionalFormatting>
  <conditionalFormatting sqref="F61 H61:I61">
    <cfRule type="containsText" dxfId="7296" priority="867" operator="containsText" text="退">
      <formula>NOT(ISERROR(SEARCH("退",F61)))</formula>
    </cfRule>
    <cfRule type="containsText" dxfId="7295" priority="868" operator="containsText" text="入">
      <formula>NOT(ISERROR(SEARCH("入",F61)))</formula>
    </cfRule>
    <cfRule type="containsText" dxfId="7294" priority="869" operator="containsText" text="入,退">
      <formula>NOT(ISERROR(SEARCH("入,退",F61)))</formula>
    </cfRule>
    <cfRule type="containsText" dxfId="7293" priority="870" operator="containsText" text="入,退">
      <formula>NOT(ISERROR(SEARCH("入,退",F61)))</formula>
    </cfRule>
    <cfRule type="cellIs" dxfId="7292" priority="871" operator="equal">
      <formula>"休"</formula>
    </cfRule>
  </conditionalFormatting>
  <conditionalFormatting sqref="F61 H61:I61">
    <cfRule type="containsText" dxfId="7291" priority="866" operator="containsText" text="外">
      <formula>NOT(ISERROR(SEARCH("外",F61)))</formula>
    </cfRule>
  </conditionalFormatting>
  <conditionalFormatting sqref="F100:AJ100">
    <cfRule type="containsText" dxfId="7290" priority="864" operator="containsText" text="日">
      <formula>NOT(ISERROR(SEARCH("日",F100)))</formula>
    </cfRule>
    <cfRule type="containsText" dxfId="7289" priority="865" operator="containsText" text="土">
      <formula>NOT(ISERROR(SEARCH("土",F100)))</formula>
    </cfRule>
  </conditionalFormatting>
  <conditionalFormatting sqref="F100:AJ100">
    <cfRule type="containsText" dxfId="7288" priority="857" operator="containsText" text="その他">
      <formula>NOT(ISERROR(SEARCH("その他",F100)))</formula>
    </cfRule>
    <cfRule type="containsText" dxfId="7287" priority="858" operator="containsText" text="冬休">
      <formula>NOT(ISERROR(SEARCH("冬休",F100)))</formula>
    </cfRule>
    <cfRule type="containsText" dxfId="7286" priority="859" operator="containsText" text="夏休">
      <formula>NOT(ISERROR(SEARCH("夏休",F100)))</formula>
    </cfRule>
    <cfRule type="containsText" dxfId="7285" priority="860" operator="containsText" text="製作">
      <formula>NOT(ISERROR(SEARCH("製作",F100)))</formula>
    </cfRule>
    <cfRule type="cellIs" dxfId="7284" priority="861" operator="equal">
      <formula>"中止,製作"</formula>
    </cfRule>
    <cfRule type="containsText" dxfId="7283" priority="862" operator="containsText" text="中止,製作,夏休,冬休,その他">
      <formula>NOT(ISERROR(SEARCH("中止,製作,夏休,冬休,その他",F100)))</formula>
    </cfRule>
    <cfRule type="containsText" dxfId="7282" priority="863" operator="containsText" text="中止">
      <formula>NOT(ISERROR(SEARCH("中止",F100)))</formula>
    </cfRule>
  </conditionalFormatting>
  <conditionalFormatting sqref="F107:AJ107">
    <cfRule type="containsText" dxfId="7281" priority="855" operator="containsText" text="日">
      <formula>NOT(ISERROR(SEARCH("日",F107)))</formula>
    </cfRule>
    <cfRule type="containsText" dxfId="7280" priority="856" operator="containsText" text="土">
      <formula>NOT(ISERROR(SEARCH("土",F107)))</formula>
    </cfRule>
  </conditionalFormatting>
  <conditionalFormatting sqref="F107:AJ107">
    <cfRule type="containsText" dxfId="7279" priority="848" operator="containsText" text="その他">
      <formula>NOT(ISERROR(SEARCH("その他",F107)))</formula>
    </cfRule>
    <cfRule type="containsText" dxfId="7278" priority="849" operator="containsText" text="冬休">
      <formula>NOT(ISERROR(SEARCH("冬休",F107)))</formula>
    </cfRule>
    <cfRule type="containsText" dxfId="7277" priority="850" operator="containsText" text="夏休">
      <formula>NOT(ISERROR(SEARCH("夏休",F107)))</formula>
    </cfRule>
    <cfRule type="containsText" dxfId="7276" priority="851" operator="containsText" text="製作">
      <formula>NOT(ISERROR(SEARCH("製作",F107)))</formula>
    </cfRule>
    <cfRule type="cellIs" dxfId="7275" priority="852" operator="equal">
      <formula>"中止,製作"</formula>
    </cfRule>
    <cfRule type="containsText" dxfId="7274" priority="853" operator="containsText" text="中止,製作,夏休,冬休,その他">
      <formula>NOT(ISERROR(SEARCH("中止,製作,夏休,冬休,その他",F107)))</formula>
    </cfRule>
    <cfRule type="containsText" dxfId="7273" priority="854" operator="containsText" text="中止">
      <formula>NOT(ISERROR(SEARCH("中止",F107)))</formula>
    </cfRule>
  </conditionalFormatting>
  <conditionalFormatting sqref="F112:AJ112">
    <cfRule type="containsText" dxfId="7272" priority="846" operator="containsText" text="日">
      <formula>NOT(ISERROR(SEARCH("日",F112)))</formula>
    </cfRule>
    <cfRule type="containsText" dxfId="7271" priority="847" operator="containsText" text="土">
      <formula>NOT(ISERROR(SEARCH("土",F112)))</formula>
    </cfRule>
  </conditionalFormatting>
  <conditionalFormatting sqref="F112:AJ112">
    <cfRule type="containsText" dxfId="7270" priority="839" operator="containsText" text="その他">
      <formula>NOT(ISERROR(SEARCH("その他",F112)))</formula>
    </cfRule>
    <cfRule type="containsText" dxfId="7269" priority="840" operator="containsText" text="冬休">
      <formula>NOT(ISERROR(SEARCH("冬休",F112)))</formula>
    </cfRule>
    <cfRule type="containsText" dxfId="7268" priority="841" operator="containsText" text="夏休">
      <formula>NOT(ISERROR(SEARCH("夏休",F112)))</formula>
    </cfRule>
    <cfRule type="containsText" dxfId="7267" priority="842" operator="containsText" text="製作">
      <formula>NOT(ISERROR(SEARCH("製作",F112)))</formula>
    </cfRule>
    <cfRule type="cellIs" dxfId="7266" priority="843" operator="equal">
      <formula>"中止,製作"</formula>
    </cfRule>
    <cfRule type="containsText" dxfId="7265" priority="844" operator="containsText" text="中止,製作,夏休,冬休,その他">
      <formula>NOT(ISERROR(SEARCH("中止,製作,夏休,冬休,その他",F112)))</formula>
    </cfRule>
    <cfRule type="containsText" dxfId="7264"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7263" priority="834" operator="containsText" text="退">
      <formula>NOT(ISERROR(SEARCH("退",F101)))</formula>
    </cfRule>
    <cfRule type="containsText" dxfId="7262" priority="835" operator="containsText" text="入">
      <formula>NOT(ISERROR(SEARCH("入",F101)))</formula>
    </cfRule>
    <cfRule type="containsText" dxfId="7261" priority="836" operator="containsText" text="入,退">
      <formula>NOT(ISERROR(SEARCH("入,退",F101)))</formula>
    </cfRule>
    <cfRule type="containsText" dxfId="7260" priority="837" operator="containsText" text="入,退">
      <formula>NOT(ISERROR(SEARCH("入,退",F101)))</formula>
    </cfRule>
    <cfRule type="cellIs" dxfId="7259" priority="838" operator="equal">
      <formula>"休"</formula>
    </cfRule>
  </conditionalFormatting>
  <conditionalFormatting sqref="F103:I103 L103:M103 S103:T103 Z103:AA103 AG103:AJ103 F106:AJ106 G105:L105 N105:S105 F101:AJ101 H102:AJ102 F104:AJ104 U105:AJ105">
    <cfRule type="containsText" dxfId="7258"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7257" priority="832" operator="containsText" text="－">
      <formula>NOT(ISERROR(SEARCH("－",F101)))</formula>
    </cfRule>
  </conditionalFormatting>
  <conditionalFormatting sqref="F108:AJ111">
    <cfRule type="containsText" dxfId="7256" priority="827" operator="containsText" text="退">
      <formula>NOT(ISERROR(SEARCH("退",F108)))</formula>
    </cfRule>
    <cfRule type="containsText" dxfId="7255" priority="828" operator="containsText" text="入">
      <formula>NOT(ISERROR(SEARCH("入",F108)))</formula>
    </cfRule>
    <cfRule type="containsText" dxfId="7254" priority="829" operator="containsText" text="入,退">
      <formula>NOT(ISERROR(SEARCH("入,退",F108)))</formula>
    </cfRule>
    <cfRule type="containsText" dxfId="7253" priority="830" operator="containsText" text="入,退">
      <formula>NOT(ISERROR(SEARCH("入,退",F108)))</formula>
    </cfRule>
    <cfRule type="cellIs" dxfId="7252" priority="831" operator="equal">
      <formula>"休"</formula>
    </cfRule>
  </conditionalFormatting>
  <conditionalFormatting sqref="F108:AJ111">
    <cfRule type="containsText" dxfId="7251" priority="826" operator="containsText" text="外">
      <formula>NOT(ISERROR(SEARCH("外",F108)))</formula>
    </cfRule>
  </conditionalFormatting>
  <conditionalFormatting sqref="F108:AJ111">
    <cfRule type="containsText" dxfId="7250" priority="825" operator="containsText" text="－">
      <formula>NOT(ISERROR(SEARCH("－",F108)))</formula>
    </cfRule>
  </conditionalFormatting>
  <conditionalFormatting sqref="F113:AJ116">
    <cfRule type="containsText" dxfId="7249" priority="820" operator="containsText" text="退">
      <formula>NOT(ISERROR(SEARCH("退",F113)))</formula>
    </cfRule>
    <cfRule type="containsText" dxfId="7248" priority="821" operator="containsText" text="入">
      <formula>NOT(ISERROR(SEARCH("入",F113)))</formula>
    </cfRule>
    <cfRule type="containsText" dxfId="7247" priority="822" operator="containsText" text="入,退">
      <formula>NOT(ISERROR(SEARCH("入,退",F113)))</formula>
    </cfRule>
    <cfRule type="containsText" dxfId="7246" priority="823" operator="containsText" text="入,退">
      <formula>NOT(ISERROR(SEARCH("入,退",F113)))</formula>
    </cfRule>
    <cfRule type="cellIs" dxfId="7245" priority="824" operator="equal">
      <formula>"休"</formula>
    </cfRule>
  </conditionalFormatting>
  <conditionalFormatting sqref="F113:AJ116">
    <cfRule type="containsText" dxfId="7244" priority="819" operator="containsText" text="外">
      <formula>NOT(ISERROR(SEARCH("外",F113)))</formula>
    </cfRule>
  </conditionalFormatting>
  <conditionalFormatting sqref="F113:AJ116">
    <cfRule type="containsText" dxfId="7243" priority="818" operator="containsText" text="－">
      <formula>NOT(ISERROR(SEARCH("－",F113)))</formula>
    </cfRule>
  </conditionalFormatting>
  <conditionalFormatting sqref="F102:G102">
    <cfRule type="containsText" dxfId="7242" priority="813" operator="containsText" text="退">
      <formula>NOT(ISERROR(SEARCH("退",F102)))</formula>
    </cfRule>
    <cfRule type="containsText" dxfId="7241" priority="814" operator="containsText" text="入">
      <formula>NOT(ISERROR(SEARCH("入",F102)))</formula>
    </cfRule>
    <cfRule type="containsText" dxfId="7240" priority="815" operator="containsText" text="入,退">
      <formula>NOT(ISERROR(SEARCH("入,退",F102)))</formula>
    </cfRule>
    <cfRule type="containsText" dxfId="7239" priority="816" operator="containsText" text="入,退">
      <formula>NOT(ISERROR(SEARCH("入,退",F102)))</formula>
    </cfRule>
    <cfRule type="cellIs" dxfId="7238" priority="817" operator="equal">
      <formula>"休"</formula>
    </cfRule>
  </conditionalFormatting>
  <conditionalFormatting sqref="F102:G102">
    <cfRule type="containsText" dxfId="7237" priority="812" operator="containsText" text="外">
      <formula>NOT(ISERROR(SEARCH("外",F102)))</formula>
    </cfRule>
  </conditionalFormatting>
  <conditionalFormatting sqref="F102:G102">
    <cfRule type="containsText" dxfId="7236" priority="811" operator="containsText" text="－">
      <formula>NOT(ISERROR(SEARCH("－",F102)))</formula>
    </cfRule>
  </conditionalFormatting>
  <conditionalFormatting sqref="J103:K103">
    <cfRule type="containsText" dxfId="7235" priority="806" operator="containsText" text="退">
      <formula>NOT(ISERROR(SEARCH("退",J103)))</formula>
    </cfRule>
    <cfRule type="containsText" dxfId="7234" priority="807" operator="containsText" text="入">
      <formula>NOT(ISERROR(SEARCH("入",J103)))</formula>
    </cfRule>
    <cfRule type="containsText" dxfId="7233" priority="808" operator="containsText" text="入,退">
      <formula>NOT(ISERROR(SEARCH("入,退",J103)))</formula>
    </cfRule>
    <cfRule type="containsText" dxfId="7232" priority="809" operator="containsText" text="入,退">
      <formula>NOT(ISERROR(SEARCH("入,退",J103)))</formula>
    </cfRule>
    <cfRule type="cellIs" dxfId="7231" priority="810" operator="equal">
      <formula>"休"</formula>
    </cfRule>
  </conditionalFormatting>
  <conditionalFormatting sqref="J103:K103">
    <cfRule type="containsText" dxfId="7230" priority="805" operator="containsText" text="外">
      <formula>NOT(ISERROR(SEARCH("外",J103)))</formula>
    </cfRule>
  </conditionalFormatting>
  <conditionalFormatting sqref="J103:K103">
    <cfRule type="containsText" dxfId="7229" priority="804" operator="containsText" text="－">
      <formula>NOT(ISERROR(SEARCH("－",J103)))</formula>
    </cfRule>
  </conditionalFormatting>
  <conditionalFormatting sqref="F105">
    <cfRule type="containsText" dxfId="7228" priority="799" operator="containsText" text="退">
      <formula>NOT(ISERROR(SEARCH("退",F105)))</formula>
    </cfRule>
    <cfRule type="containsText" dxfId="7227" priority="800" operator="containsText" text="入">
      <formula>NOT(ISERROR(SEARCH("入",F105)))</formula>
    </cfRule>
    <cfRule type="containsText" dxfId="7226" priority="801" operator="containsText" text="入,退">
      <formula>NOT(ISERROR(SEARCH("入,退",F105)))</formula>
    </cfRule>
    <cfRule type="containsText" dxfId="7225" priority="802" operator="containsText" text="入,退">
      <formula>NOT(ISERROR(SEARCH("入,退",F105)))</formula>
    </cfRule>
    <cfRule type="cellIs" dxfId="7224" priority="803" operator="equal">
      <formula>"休"</formula>
    </cfRule>
  </conditionalFormatting>
  <conditionalFormatting sqref="F105">
    <cfRule type="containsText" dxfId="7223" priority="798" operator="containsText" text="外">
      <formula>NOT(ISERROR(SEARCH("外",F105)))</formula>
    </cfRule>
  </conditionalFormatting>
  <conditionalFormatting sqref="F105">
    <cfRule type="containsText" dxfId="7222" priority="797" operator="containsText" text="－">
      <formula>NOT(ISERROR(SEARCH("－",F105)))</formula>
    </cfRule>
  </conditionalFormatting>
  <conditionalFormatting sqref="M105">
    <cfRule type="containsText" dxfId="7221" priority="792" operator="containsText" text="退">
      <formula>NOT(ISERROR(SEARCH("退",M105)))</formula>
    </cfRule>
    <cfRule type="containsText" dxfId="7220" priority="793" operator="containsText" text="入">
      <formula>NOT(ISERROR(SEARCH("入",M105)))</formula>
    </cfRule>
    <cfRule type="containsText" dxfId="7219" priority="794" operator="containsText" text="入,退">
      <formula>NOT(ISERROR(SEARCH("入,退",M105)))</formula>
    </cfRule>
    <cfRule type="containsText" dxfId="7218" priority="795" operator="containsText" text="入,退">
      <formula>NOT(ISERROR(SEARCH("入,退",M105)))</formula>
    </cfRule>
    <cfRule type="cellIs" dxfId="7217" priority="796" operator="equal">
      <formula>"休"</formula>
    </cfRule>
  </conditionalFormatting>
  <conditionalFormatting sqref="M105">
    <cfRule type="containsText" dxfId="7216" priority="791" operator="containsText" text="外">
      <formula>NOT(ISERROR(SEARCH("外",M105)))</formula>
    </cfRule>
  </conditionalFormatting>
  <conditionalFormatting sqref="M105">
    <cfRule type="containsText" dxfId="7215" priority="790" operator="containsText" text="－">
      <formula>NOT(ISERROR(SEARCH("－",M105)))</formula>
    </cfRule>
  </conditionalFormatting>
  <conditionalFormatting sqref="T105">
    <cfRule type="containsText" dxfId="7214" priority="785" operator="containsText" text="退">
      <formula>NOT(ISERROR(SEARCH("退",T105)))</formula>
    </cfRule>
    <cfRule type="containsText" dxfId="7213" priority="786" operator="containsText" text="入">
      <formula>NOT(ISERROR(SEARCH("入",T105)))</formula>
    </cfRule>
    <cfRule type="containsText" dxfId="7212" priority="787" operator="containsText" text="入,退">
      <formula>NOT(ISERROR(SEARCH("入,退",T105)))</formula>
    </cfRule>
    <cfRule type="containsText" dxfId="7211" priority="788" operator="containsText" text="入,退">
      <formula>NOT(ISERROR(SEARCH("入,退",T105)))</formula>
    </cfRule>
    <cfRule type="cellIs" dxfId="7210" priority="789" operator="equal">
      <formula>"休"</formula>
    </cfRule>
  </conditionalFormatting>
  <conditionalFormatting sqref="T105">
    <cfRule type="containsText" dxfId="7209" priority="784" operator="containsText" text="外">
      <formula>NOT(ISERROR(SEARCH("外",T105)))</formula>
    </cfRule>
  </conditionalFormatting>
  <conditionalFormatting sqref="T105">
    <cfRule type="containsText" dxfId="7208" priority="783" operator="containsText" text="－">
      <formula>NOT(ISERROR(SEARCH("－",T105)))</formula>
    </cfRule>
  </conditionalFormatting>
  <conditionalFormatting sqref="H65">
    <cfRule type="containsText" dxfId="7207" priority="778" operator="containsText" text="退">
      <formula>NOT(ISERROR(SEARCH("退",H65)))</formula>
    </cfRule>
    <cfRule type="containsText" dxfId="7206" priority="779" operator="containsText" text="入">
      <formula>NOT(ISERROR(SEARCH("入",H65)))</formula>
    </cfRule>
    <cfRule type="containsText" dxfId="7205" priority="780" operator="containsText" text="入,退">
      <formula>NOT(ISERROR(SEARCH("入,退",H65)))</formula>
    </cfRule>
    <cfRule type="containsText" dxfId="7204" priority="781" operator="containsText" text="入,退">
      <formula>NOT(ISERROR(SEARCH("入,退",H65)))</formula>
    </cfRule>
    <cfRule type="cellIs" dxfId="7203" priority="782" operator="equal">
      <formula>"休"</formula>
    </cfRule>
  </conditionalFormatting>
  <conditionalFormatting sqref="H65">
    <cfRule type="containsText" dxfId="7202" priority="777" operator="containsText" text="外">
      <formula>NOT(ISERROR(SEARCH("外",H65)))</formula>
    </cfRule>
  </conditionalFormatting>
  <conditionalFormatting sqref="H65">
    <cfRule type="containsText" dxfId="7201" priority="776" operator="containsText" text="－">
      <formula>NOT(ISERROR(SEARCH("－",H65)))</formula>
    </cfRule>
  </conditionalFormatting>
  <conditionalFormatting sqref="F88:AJ88">
    <cfRule type="containsText" dxfId="7200" priority="774" operator="containsText" text="日">
      <formula>NOT(ISERROR(SEARCH("日",F88)))</formula>
    </cfRule>
    <cfRule type="containsText" dxfId="7199" priority="775" operator="containsText" text="土">
      <formula>NOT(ISERROR(SEARCH("土",F88)))</formula>
    </cfRule>
  </conditionalFormatting>
  <conditionalFormatting sqref="F88:AJ88">
    <cfRule type="containsText" dxfId="7198" priority="767" operator="containsText" text="その他">
      <formula>NOT(ISERROR(SEARCH("その他",F88)))</formula>
    </cfRule>
    <cfRule type="containsText" dxfId="7197" priority="768" operator="containsText" text="冬休">
      <formula>NOT(ISERROR(SEARCH("冬休",F88)))</formula>
    </cfRule>
    <cfRule type="containsText" dxfId="7196" priority="769" operator="containsText" text="夏休">
      <formula>NOT(ISERROR(SEARCH("夏休",F88)))</formula>
    </cfRule>
    <cfRule type="containsText" dxfId="7195" priority="770" operator="containsText" text="製作">
      <formula>NOT(ISERROR(SEARCH("製作",F88)))</formula>
    </cfRule>
    <cfRule type="cellIs" dxfId="7194" priority="771" operator="equal">
      <formula>"中止,製作"</formula>
    </cfRule>
    <cfRule type="containsText" dxfId="7193" priority="772" operator="containsText" text="中止,製作,夏休,冬休,その他">
      <formula>NOT(ISERROR(SEARCH("中止,製作,夏休,冬休,その他",F88)))</formula>
    </cfRule>
    <cfRule type="containsText" dxfId="7192" priority="773" operator="containsText" text="中止">
      <formula>NOT(ISERROR(SEARCH("中止",F88)))</formula>
    </cfRule>
  </conditionalFormatting>
  <conditionalFormatting sqref="N103:P103">
    <cfRule type="containsText" dxfId="7191" priority="762" operator="containsText" text="退">
      <formula>NOT(ISERROR(SEARCH("退",N103)))</formula>
    </cfRule>
    <cfRule type="containsText" dxfId="7190" priority="763" operator="containsText" text="入">
      <formula>NOT(ISERROR(SEARCH("入",N103)))</formula>
    </cfRule>
    <cfRule type="containsText" dxfId="7189" priority="764" operator="containsText" text="入,退">
      <formula>NOT(ISERROR(SEARCH("入,退",N103)))</formula>
    </cfRule>
    <cfRule type="containsText" dxfId="7188" priority="765" operator="containsText" text="入,退">
      <formula>NOT(ISERROR(SEARCH("入,退",N103)))</formula>
    </cfRule>
    <cfRule type="cellIs" dxfId="7187" priority="766" operator="equal">
      <formula>"休"</formula>
    </cfRule>
  </conditionalFormatting>
  <conditionalFormatting sqref="N103:P103">
    <cfRule type="containsText" dxfId="7186" priority="761" operator="containsText" text="外">
      <formula>NOT(ISERROR(SEARCH("外",N103)))</formula>
    </cfRule>
  </conditionalFormatting>
  <conditionalFormatting sqref="N103:P103">
    <cfRule type="containsText" dxfId="7185" priority="760" operator="containsText" text="－">
      <formula>NOT(ISERROR(SEARCH("－",N103)))</formula>
    </cfRule>
  </conditionalFormatting>
  <conditionalFormatting sqref="Q103:R103">
    <cfRule type="containsText" dxfId="7184" priority="755" operator="containsText" text="退">
      <formula>NOT(ISERROR(SEARCH("退",Q103)))</formula>
    </cfRule>
    <cfRule type="containsText" dxfId="7183" priority="756" operator="containsText" text="入">
      <formula>NOT(ISERROR(SEARCH("入",Q103)))</formula>
    </cfRule>
    <cfRule type="containsText" dxfId="7182" priority="757" operator="containsText" text="入,退">
      <formula>NOT(ISERROR(SEARCH("入,退",Q103)))</formula>
    </cfRule>
    <cfRule type="containsText" dxfId="7181" priority="758" operator="containsText" text="入,退">
      <formula>NOT(ISERROR(SEARCH("入,退",Q103)))</formula>
    </cfRule>
    <cfRule type="cellIs" dxfId="7180" priority="759" operator="equal">
      <formula>"休"</formula>
    </cfRule>
  </conditionalFormatting>
  <conditionalFormatting sqref="Q103:R103">
    <cfRule type="containsText" dxfId="7179" priority="754" operator="containsText" text="外">
      <formula>NOT(ISERROR(SEARCH("外",Q103)))</formula>
    </cfRule>
  </conditionalFormatting>
  <conditionalFormatting sqref="Q103:R103">
    <cfRule type="containsText" dxfId="7178" priority="753" operator="containsText" text="－">
      <formula>NOT(ISERROR(SEARCH("－",Q103)))</formula>
    </cfRule>
  </conditionalFormatting>
  <conditionalFormatting sqref="U103:W103">
    <cfRule type="containsText" dxfId="7177" priority="748" operator="containsText" text="退">
      <formula>NOT(ISERROR(SEARCH("退",U103)))</formula>
    </cfRule>
    <cfRule type="containsText" dxfId="7176" priority="749" operator="containsText" text="入">
      <formula>NOT(ISERROR(SEARCH("入",U103)))</formula>
    </cfRule>
    <cfRule type="containsText" dxfId="7175" priority="750" operator="containsText" text="入,退">
      <formula>NOT(ISERROR(SEARCH("入,退",U103)))</formula>
    </cfRule>
    <cfRule type="containsText" dxfId="7174" priority="751" operator="containsText" text="入,退">
      <formula>NOT(ISERROR(SEARCH("入,退",U103)))</formula>
    </cfRule>
    <cfRule type="cellIs" dxfId="7173" priority="752" operator="equal">
      <formula>"休"</formula>
    </cfRule>
  </conditionalFormatting>
  <conditionalFormatting sqref="U103:W103">
    <cfRule type="containsText" dxfId="7172" priority="747" operator="containsText" text="外">
      <formula>NOT(ISERROR(SEARCH("外",U103)))</formula>
    </cfRule>
  </conditionalFormatting>
  <conditionalFormatting sqref="U103:W103">
    <cfRule type="containsText" dxfId="7171" priority="746" operator="containsText" text="－">
      <formula>NOT(ISERROR(SEARCH("－",U103)))</formula>
    </cfRule>
  </conditionalFormatting>
  <conditionalFormatting sqref="X103:Y103">
    <cfRule type="containsText" dxfId="7170" priority="741" operator="containsText" text="退">
      <formula>NOT(ISERROR(SEARCH("退",X103)))</formula>
    </cfRule>
    <cfRule type="containsText" dxfId="7169" priority="742" operator="containsText" text="入">
      <formula>NOT(ISERROR(SEARCH("入",X103)))</formula>
    </cfRule>
    <cfRule type="containsText" dxfId="7168" priority="743" operator="containsText" text="入,退">
      <formula>NOT(ISERROR(SEARCH("入,退",X103)))</formula>
    </cfRule>
    <cfRule type="containsText" dxfId="7167" priority="744" operator="containsText" text="入,退">
      <formula>NOT(ISERROR(SEARCH("入,退",X103)))</formula>
    </cfRule>
    <cfRule type="cellIs" dxfId="7166" priority="745" operator="equal">
      <formula>"休"</formula>
    </cfRule>
  </conditionalFormatting>
  <conditionalFormatting sqref="X103:Y103">
    <cfRule type="containsText" dxfId="7165" priority="740" operator="containsText" text="外">
      <formula>NOT(ISERROR(SEARCH("外",X103)))</formula>
    </cfRule>
  </conditionalFormatting>
  <conditionalFormatting sqref="X103:Y103">
    <cfRule type="containsText" dxfId="7164" priority="739" operator="containsText" text="－">
      <formula>NOT(ISERROR(SEARCH("－",X103)))</formula>
    </cfRule>
  </conditionalFormatting>
  <conditionalFormatting sqref="AB103:AD103">
    <cfRule type="containsText" dxfId="7163" priority="734" operator="containsText" text="退">
      <formula>NOT(ISERROR(SEARCH("退",AB103)))</formula>
    </cfRule>
    <cfRule type="containsText" dxfId="7162" priority="735" operator="containsText" text="入">
      <formula>NOT(ISERROR(SEARCH("入",AB103)))</formula>
    </cfRule>
    <cfRule type="containsText" dxfId="7161" priority="736" operator="containsText" text="入,退">
      <formula>NOT(ISERROR(SEARCH("入,退",AB103)))</formula>
    </cfRule>
    <cfRule type="containsText" dxfId="7160" priority="737" operator="containsText" text="入,退">
      <formula>NOT(ISERROR(SEARCH("入,退",AB103)))</formula>
    </cfRule>
    <cfRule type="cellIs" dxfId="7159" priority="738" operator="equal">
      <formula>"休"</formula>
    </cfRule>
  </conditionalFormatting>
  <conditionalFormatting sqref="AB103:AD103">
    <cfRule type="containsText" dxfId="7158" priority="733" operator="containsText" text="外">
      <formula>NOT(ISERROR(SEARCH("外",AB103)))</formula>
    </cfRule>
  </conditionalFormatting>
  <conditionalFormatting sqref="AB103:AD103">
    <cfRule type="containsText" dxfId="7157" priority="732" operator="containsText" text="－">
      <formula>NOT(ISERROR(SEARCH("－",AB103)))</formula>
    </cfRule>
  </conditionalFormatting>
  <conditionalFormatting sqref="AE103:AF103">
    <cfRule type="containsText" dxfId="7156" priority="727" operator="containsText" text="退">
      <formula>NOT(ISERROR(SEARCH("退",AE103)))</formula>
    </cfRule>
    <cfRule type="containsText" dxfId="7155" priority="728" operator="containsText" text="入">
      <formula>NOT(ISERROR(SEARCH("入",AE103)))</formula>
    </cfRule>
    <cfRule type="containsText" dxfId="7154" priority="729" operator="containsText" text="入,退">
      <formula>NOT(ISERROR(SEARCH("入,退",AE103)))</formula>
    </cfRule>
    <cfRule type="containsText" dxfId="7153" priority="730" operator="containsText" text="入,退">
      <formula>NOT(ISERROR(SEARCH("入,退",AE103)))</formula>
    </cfRule>
    <cfRule type="cellIs" dxfId="7152" priority="731" operator="equal">
      <formula>"休"</formula>
    </cfRule>
  </conditionalFormatting>
  <conditionalFormatting sqref="AE103:AF103">
    <cfRule type="containsText" dxfId="7151" priority="726" operator="containsText" text="外">
      <formula>NOT(ISERROR(SEARCH("外",AE103)))</formula>
    </cfRule>
  </conditionalFormatting>
  <conditionalFormatting sqref="AE103:AF103">
    <cfRule type="containsText" dxfId="7150" priority="725" operator="containsText" text="－">
      <formula>NOT(ISERROR(SEARCH("－",AE103)))</formula>
    </cfRule>
  </conditionalFormatting>
  <conditionalFormatting sqref="F124:AJ124">
    <cfRule type="containsText" dxfId="7149" priority="723" operator="containsText" text="日">
      <formula>NOT(ISERROR(SEARCH("日",F124)))</formula>
    </cfRule>
    <cfRule type="containsText" dxfId="7148" priority="724" operator="containsText" text="土">
      <formula>NOT(ISERROR(SEARCH("土",F124)))</formula>
    </cfRule>
  </conditionalFormatting>
  <conditionalFormatting sqref="F124:AJ124">
    <cfRule type="containsText" dxfId="7147" priority="716" operator="containsText" text="その他">
      <formula>NOT(ISERROR(SEARCH("その他",F124)))</formula>
    </cfRule>
    <cfRule type="containsText" dxfId="7146" priority="717" operator="containsText" text="冬休">
      <formula>NOT(ISERROR(SEARCH("冬休",F124)))</formula>
    </cfRule>
    <cfRule type="containsText" dxfId="7145" priority="718" operator="containsText" text="夏休">
      <formula>NOT(ISERROR(SEARCH("夏休",F124)))</formula>
    </cfRule>
    <cfRule type="containsText" dxfId="7144" priority="719" operator="containsText" text="製作">
      <formula>NOT(ISERROR(SEARCH("製作",F124)))</formula>
    </cfRule>
    <cfRule type="cellIs" dxfId="7143" priority="720" operator="equal">
      <formula>"中止,製作"</formula>
    </cfRule>
    <cfRule type="containsText" dxfId="7142" priority="721" operator="containsText" text="中止,製作,夏休,冬休,その他">
      <formula>NOT(ISERROR(SEARCH("中止,製作,夏休,冬休,その他",F124)))</formula>
    </cfRule>
    <cfRule type="containsText" dxfId="7141" priority="722" operator="containsText" text="中止">
      <formula>NOT(ISERROR(SEARCH("中止",F124)))</formula>
    </cfRule>
  </conditionalFormatting>
  <conditionalFormatting sqref="F131:AJ131">
    <cfRule type="containsText" dxfId="7140" priority="714" operator="containsText" text="日">
      <formula>NOT(ISERROR(SEARCH("日",F131)))</formula>
    </cfRule>
    <cfRule type="containsText" dxfId="7139" priority="715" operator="containsText" text="土">
      <formula>NOT(ISERROR(SEARCH("土",F131)))</formula>
    </cfRule>
  </conditionalFormatting>
  <conditionalFormatting sqref="F131:AJ131">
    <cfRule type="containsText" dxfId="7138" priority="707" operator="containsText" text="その他">
      <formula>NOT(ISERROR(SEARCH("その他",F131)))</formula>
    </cfRule>
    <cfRule type="containsText" dxfId="7137" priority="708" operator="containsText" text="冬休">
      <formula>NOT(ISERROR(SEARCH("冬休",F131)))</formula>
    </cfRule>
    <cfRule type="containsText" dxfId="7136" priority="709" operator="containsText" text="夏休">
      <formula>NOT(ISERROR(SEARCH("夏休",F131)))</formula>
    </cfRule>
    <cfRule type="containsText" dxfId="7135" priority="710" operator="containsText" text="製作">
      <formula>NOT(ISERROR(SEARCH("製作",F131)))</formula>
    </cfRule>
    <cfRule type="cellIs" dxfId="7134" priority="711" operator="equal">
      <formula>"中止,製作"</formula>
    </cfRule>
    <cfRule type="containsText" dxfId="7133" priority="712" operator="containsText" text="中止,製作,夏休,冬休,その他">
      <formula>NOT(ISERROR(SEARCH("中止,製作,夏休,冬休,その他",F131)))</formula>
    </cfRule>
    <cfRule type="containsText" dxfId="7132" priority="713" operator="containsText" text="中止">
      <formula>NOT(ISERROR(SEARCH("中止",F131)))</formula>
    </cfRule>
  </conditionalFormatting>
  <conditionalFormatting sqref="F136:AJ136">
    <cfRule type="containsText" dxfId="7131" priority="705" operator="containsText" text="日">
      <formula>NOT(ISERROR(SEARCH("日",F136)))</formula>
    </cfRule>
    <cfRule type="containsText" dxfId="7130" priority="706" operator="containsText" text="土">
      <formula>NOT(ISERROR(SEARCH("土",F136)))</formula>
    </cfRule>
  </conditionalFormatting>
  <conditionalFormatting sqref="F136:AJ136">
    <cfRule type="containsText" dxfId="7129" priority="698" operator="containsText" text="その他">
      <formula>NOT(ISERROR(SEARCH("その他",F136)))</formula>
    </cfRule>
    <cfRule type="containsText" dxfId="7128" priority="699" operator="containsText" text="冬休">
      <formula>NOT(ISERROR(SEARCH("冬休",F136)))</formula>
    </cfRule>
    <cfRule type="containsText" dxfId="7127" priority="700" operator="containsText" text="夏休">
      <formula>NOT(ISERROR(SEARCH("夏休",F136)))</formula>
    </cfRule>
    <cfRule type="containsText" dxfId="7126" priority="701" operator="containsText" text="製作">
      <formula>NOT(ISERROR(SEARCH("製作",F136)))</formula>
    </cfRule>
    <cfRule type="cellIs" dxfId="7125" priority="702" operator="equal">
      <formula>"中止,製作"</formula>
    </cfRule>
    <cfRule type="containsText" dxfId="7124" priority="703" operator="containsText" text="中止,製作,夏休,冬休,その他">
      <formula>NOT(ISERROR(SEARCH("中止,製作,夏休,冬休,その他",F136)))</formula>
    </cfRule>
    <cfRule type="containsText" dxfId="7123"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7122" priority="693" operator="containsText" text="退">
      <formula>NOT(ISERROR(SEARCH("退",F125)))</formula>
    </cfRule>
    <cfRule type="containsText" dxfId="7121" priority="694" operator="containsText" text="入">
      <formula>NOT(ISERROR(SEARCH("入",F125)))</formula>
    </cfRule>
    <cfRule type="containsText" dxfId="7120" priority="695" operator="containsText" text="入,退">
      <formula>NOT(ISERROR(SEARCH("入,退",F125)))</formula>
    </cfRule>
    <cfRule type="containsText" dxfId="7119" priority="696" operator="containsText" text="入,退">
      <formula>NOT(ISERROR(SEARCH("入,退",F125)))</formula>
    </cfRule>
    <cfRule type="cellIs" dxfId="7118" priority="697" operator="equal">
      <formula>"休"</formula>
    </cfRule>
  </conditionalFormatting>
  <conditionalFormatting sqref="F127:I127 L127:M127 S127:T127 AG127:AJ127 F130:AJ130 G129:L129 J126:N126 F125:AJ125 Q126:U126 X126:AB126 AE126:AJ126 F128:AJ128 N129:S129 U129:AJ129">
    <cfRule type="containsText" dxfId="7117"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7116" priority="691" operator="containsText" text="－">
      <formula>NOT(ISERROR(SEARCH("－",F125)))</formula>
    </cfRule>
  </conditionalFormatting>
  <conditionalFormatting sqref="F132:AJ135">
    <cfRule type="containsText" dxfId="7115" priority="686" operator="containsText" text="退">
      <formula>NOT(ISERROR(SEARCH("退",F132)))</formula>
    </cfRule>
    <cfRule type="containsText" dxfId="7114" priority="687" operator="containsText" text="入">
      <formula>NOT(ISERROR(SEARCH("入",F132)))</formula>
    </cfRule>
    <cfRule type="containsText" dxfId="7113" priority="688" operator="containsText" text="入,退">
      <formula>NOT(ISERROR(SEARCH("入,退",F132)))</formula>
    </cfRule>
    <cfRule type="containsText" dxfId="7112" priority="689" operator="containsText" text="入,退">
      <formula>NOT(ISERROR(SEARCH("入,退",F132)))</formula>
    </cfRule>
    <cfRule type="cellIs" dxfId="7111" priority="690" operator="equal">
      <formula>"休"</formula>
    </cfRule>
  </conditionalFormatting>
  <conditionalFormatting sqref="F132:AJ135">
    <cfRule type="containsText" dxfId="7110" priority="685" operator="containsText" text="外">
      <formula>NOT(ISERROR(SEARCH("外",F132)))</formula>
    </cfRule>
  </conditionalFormatting>
  <conditionalFormatting sqref="F132:AJ135">
    <cfRule type="containsText" dxfId="7109" priority="684" operator="containsText" text="－">
      <formula>NOT(ISERROR(SEARCH("－",F132)))</formula>
    </cfRule>
  </conditionalFormatting>
  <conditionalFormatting sqref="F137:AJ140">
    <cfRule type="containsText" dxfId="7108" priority="679" operator="containsText" text="退">
      <formula>NOT(ISERROR(SEARCH("退",F137)))</formula>
    </cfRule>
    <cfRule type="containsText" dxfId="7107" priority="680" operator="containsText" text="入">
      <formula>NOT(ISERROR(SEARCH("入",F137)))</formula>
    </cfRule>
    <cfRule type="containsText" dxfId="7106" priority="681" operator="containsText" text="入,退">
      <formula>NOT(ISERROR(SEARCH("入,退",F137)))</formula>
    </cfRule>
    <cfRule type="containsText" dxfId="7105" priority="682" operator="containsText" text="入,退">
      <formula>NOT(ISERROR(SEARCH("入,退",F137)))</formula>
    </cfRule>
    <cfRule type="cellIs" dxfId="7104" priority="683" operator="equal">
      <formula>"休"</formula>
    </cfRule>
  </conditionalFormatting>
  <conditionalFormatting sqref="F137:AJ140">
    <cfRule type="containsText" dxfId="7103" priority="678" operator="containsText" text="外">
      <formula>NOT(ISERROR(SEARCH("外",F137)))</formula>
    </cfRule>
  </conditionalFormatting>
  <conditionalFormatting sqref="F137:AJ140">
    <cfRule type="containsText" dxfId="7102" priority="677" operator="containsText" text="－">
      <formula>NOT(ISERROR(SEARCH("－",F137)))</formula>
    </cfRule>
  </conditionalFormatting>
  <conditionalFormatting sqref="F126:G126">
    <cfRule type="containsText" dxfId="7101" priority="672" operator="containsText" text="退">
      <formula>NOT(ISERROR(SEARCH("退",F126)))</formula>
    </cfRule>
    <cfRule type="containsText" dxfId="7100" priority="673" operator="containsText" text="入">
      <formula>NOT(ISERROR(SEARCH("入",F126)))</formula>
    </cfRule>
    <cfRule type="containsText" dxfId="7099" priority="674" operator="containsText" text="入,退">
      <formula>NOT(ISERROR(SEARCH("入,退",F126)))</formula>
    </cfRule>
    <cfRule type="containsText" dxfId="7098" priority="675" operator="containsText" text="入,退">
      <formula>NOT(ISERROR(SEARCH("入,退",F126)))</formula>
    </cfRule>
    <cfRule type="cellIs" dxfId="7097" priority="676" operator="equal">
      <formula>"休"</formula>
    </cfRule>
  </conditionalFormatting>
  <conditionalFormatting sqref="F126:G126">
    <cfRule type="containsText" dxfId="7096" priority="671" operator="containsText" text="外">
      <formula>NOT(ISERROR(SEARCH("外",F126)))</formula>
    </cfRule>
  </conditionalFormatting>
  <conditionalFormatting sqref="F126:G126">
    <cfRule type="containsText" dxfId="7095" priority="670" operator="containsText" text="－">
      <formula>NOT(ISERROR(SEARCH("－",F126)))</formula>
    </cfRule>
  </conditionalFormatting>
  <conditionalFormatting sqref="J127:K127">
    <cfRule type="containsText" dxfId="7094" priority="665" operator="containsText" text="退">
      <formula>NOT(ISERROR(SEARCH("退",J127)))</formula>
    </cfRule>
    <cfRule type="containsText" dxfId="7093" priority="666" operator="containsText" text="入">
      <formula>NOT(ISERROR(SEARCH("入",J127)))</formula>
    </cfRule>
    <cfRule type="containsText" dxfId="7092" priority="667" operator="containsText" text="入,退">
      <formula>NOT(ISERROR(SEARCH("入,退",J127)))</formula>
    </cfRule>
    <cfRule type="containsText" dxfId="7091" priority="668" operator="containsText" text="入,退">
      <formula>NOT(ISERROR(SEARCH("入,退",J127)))</formula>
    </cfRule>
    <cfRule type="cellIs" dxfId="7090" priority="669" operator="equal">
      <formula>"休"</formula>
    </cfRule>
  </conditionalFormatting>
  <conditionalFormatting sqref="J127:K127">
    <cfRule type="containsText" dxfId="7089" priority="664" operator="containsText" text="外">
      <formula>NOT(ISERROR(SEARCH("外",J127)))</formula>
    </cfRule>
  </conditionalFormatting>
  <conditionalFormatting sqref="J127:K127">
    <cfRule type="containsText" dxfId="7088" priority="663" operator="containsText" text="－">
      <formula>NOT(ISERROR(SEARCH("－",J127)))</formula>
    </cfRule>
  </conditionalFormatting>
  <conditionalFormatting sqref="F129">
    <cfRule type="containsText" dxfId="7087" priority="658" operator="containsText" text="退">
      <formula>NOT(ISERROR(SEARCH("退",F129)))</formula>
    </cfRule>
    <cfRule type="containsText" dxfId="7086" priority="659" operator="containsText" text="入">
      <formula>NOT(ISERROR(SEARCH("入",F129)))</formula>
    </cfRule>
    <cfRule type="containsText" dxfId="7085" priority="660" operator="containsText" text="入,退">
      <formula>NOT(ISERROR(SEARCH("入,退",F129)))</formula>
    </cfRule>
    <cfRule type="containsText" dxfId="7084" priority="661" operator="containsText" text="入,退">
      <formula>NOT(ISERROR(SEARCH("入,退",F129)))</formula>
    </cfRule>
    <cfRule type="cellIs" dxfId="7083" priority="662" operator="equal">
      <formula>"休"</formula>
    </cfRule>
  </conditionalFormatting>
  <conditionalFormatting sqref="F129">
    <cfRule type="containsText" dxfId="7082" priority="657" operator="containsText" text="外">
      <formula>NOT(ISERROR(SEARCH("外",F129)))</formula>
    </cfRule>
  </conditionalFormatting>
  <conditionalFormatting sqref="F129">
    <cfRule type="containsText" dxfId="7081" priority="656" operator="containsText" text="－">
      <formula>NOT(ISERROR(SEARCH("－",F129)))</formula>
    </cfRule>
  </conditionalFormatting>
  <conditionalFormatting sqref="M129">
    <cfRule type="containsText" dxfId="7080" priority="651" operator="containsText" text="退">
      <formula>NOT(ISERROR(SEARCH("退",M129)))</formula>
    </cfRule>
    <cfRule type="containsText" dxfId="7079" priority="652" operator="containsText" text="入">
      <formula>NOT(ISERROR(SEARCH("入",M129)))</formula>
    </cfRule>
    <cfRule type="containsText" dxfId="7078" priority="653" operator="containsText" text="入,退">
      <formula>NOT(ISERROR(SEARCH("入,退",M129)))</formula>
    </cfRule>
    <cfRule type="containsText" dxfId="7077" priority="654" operator="containsText" text="入,退">
      <formula>NOT(ISERROR(SEARCH("入,退",M129)))</formula>
    </cfRule>
    <cfRule type="cellIs" dxfId="7076" priority="655" operator="equal">
      <formula>"休"</formula>
    </cfRule>
  </conditionalFormatting>
  <conditionalFormatting sqref="M129">
    <cfRule type="containsText" dxfId="7075" priority="650" operator="containsText" text="外">
      <formula>NOT(ISERROR(SEARCH("外",M129)))</formula>
    </cfRule>
  </conditionalFormatting>
  <conditionalFormatting sqref="M129">
    <cfRule type="containsText" dxfId="7074" priority="649" operator="containsText" text="－">
      <formula>NOT(ISERROR(SEARCH("－",M129)))</formula>
    </cfRule>
  </conditionalFormatting>
  <conditionalFormatting sqref="T129">
    <cfRule type="containsText" dxfId="7073" priority="644" operator="containsText" text="退">
      <formula>NOT(ISERROR(SEARCH("退",T129)))</formula>
    </cfRule>
    <cfRule type="containsText" dxfId="7072" priority="645" operator="containsText" text="入">
      <formula>NOT(ISERROR(SEARCH("入",T129)))</formula>
    </cfRule>
    <cfRule type="containsText" dxfId="7071" priority="646" operator="containsText" text="入,退">
      <formula>NOT(ISERROR(SEARCH("入,退",T129)))</formula>
    </cfRule>
    <cfRule type="containsText" dxfId="7070" priority="647" operator="containsText" text="入,退">
      <formula>NOT(ISERROR(SEARCH("入,退",T129)))</formula>
    </cfRule>
    <cfRule type="cellIs" dxfId="7069" priority="648" operator="equal">
      <formula>"休"</formula>
    </cfRule>
  </conditionalFormatting>
  <conditionalFormatting sqref="T129">
    <cfRule type="containsText" dxfId="7068" priority="643" operator="containsText" text="外">
      <formula>NOT(ISERROR(SEARCH("外",T129)))</formula>
    </cfRule>
  </conditionalFormatting>
  <conditionalFormatting sqref="T129">
    <cfRule type="containsText" dxfId="7067" priority="642" operator="containsText" text="－">
      <formula>NOT(ISERROR(SEARCH("－",T129)))</formula>
    </cfRule>
  </conditionalFormatting>
  <conditionalFormatting sqref="N127:P127">
    <cfRule type="containsText" dxfId="7066" priority="637" operator="containsText" text="退">
      <formula>NOT(ISERROR(SEARCH("退",N127)))</formula>
    </cfRule>
    <cfRule type="containsText" dxfId="7065" priority="638" operator="containsText" text="入">
      <formula>NOT(ISERROR(SEARCH("入",N127)))</formula>
    </cfRule>
    <cfRule type="containsText" dxfId="7064" priority="639" operator="containsText" text="入,退">
      <formula>NOT(ISERROR(SEARCH("入,退",N127)))</formula>
    </cfRule>
    <cfRule type="containsText" dxfId="7063" priority="640" operator="containsText" text="入,退">
      <formula>NOT(ISERROR(SEARCH("入,退",N127)))</formula>
    </cfRule>
    <cfRule type="cellIs" dxfId="7062" priority="641" operator="equal">
      <formula>"休"</formula>
    </cfRule>
  </conditionalFormatting>
  <conditionalFormatting sqref="N127:P127">
    <cfRule type="containsText" dxfId="7061" priority="636" operator="containsText" text="外">
      <formula>NOT(ISERROR(SEARCH("外",N127)))</formula>
    </cfRule>
  </conditionalFormatting>
  <conditionalFormatting sqref="N127:P127">
    <cfRule type="containsText" dxfId="7060" priority="635" operator="containsText" text="－">
      <formula>NOT(ISERROR(SEARCH("－",N127)))</formula>
    </cfRule>
  </conditionalFormatting>
  <conditionalFormatting sqref="Q127:R127">
    <cfRule type="containsText" dxfId="7059" priority="630" operator="containsText" text="退">
      <formula>NOT(ISERROR(SEARCH("退",Q127)))</formula>
    </cfRule>
    <cfRule type="containsText" dxfId="7058" priority="631" operator="containsText" text="入">
      <formula>NOT(ISERROR(SEARCH("入",Q127)))</formula>
    </cfRule>
    <cfRule type="containsText" dxfId="7057" priority="632" operator="containsText" text="入,退">
      <formula>NOT(ISERROR(SEARCH("入,退",Q127)))</formula>
    </cfRule>
    <cfRule type="containsText" dxfId="7056" priority="633" operator="containsText" text="入,退">
      <formula>NOT(ISERROR(SEARCH("入,退",Q127)))</formula>
    </cfRule>
    <cfRule type="cellIs" dxfId="7055" priority="634" operator="equal">
      <formula>"休"</formula>
    </cfRule>
  </conditionalFormatting>
  <conditionalFormatting sqref="Q127:R127">
    <cfRule type="containsText" dxfId="7054" priority="629" operator="containsText" text="外">
      <formula>NOT(ISERROR(SEARCH("外",Q127)))</formula>
    </cfRule>
  </conditionalFormatting>
  <conditionalFormatting sqref="Q127:R127">
    <cfRule type="containsText" dxfId="7053" priority="628" operator="containsText" text="－">
      <formula>NOT(ISERROR(SEARCH("－",Q127)))</formula>
    </cfRule>
  </conditionalFormatting>
  <conditionalFormatting sqref="U127:W127">
    <cfRule type="containsText" dxfId="7052" priority="623" operator="containsText" text="退">
      <formula>NOT(ISERROR(SEARCH("退",U127)))</formula>
    </cfRule>
    <cfRule type="containsText" dxfId="7051" priority="624" operator="containsText" text="入">
      <formula>NOT(ISERROR(SEARCH("入",U127)))</formula>
    </cfRule>
    <cfRule type="containsText" dxfId="7050" priority="625" operator="containsText" text="入,退">
      <formula>NOT(ISERROR(SEARCH("入,退",U127)))</formula>
    </cfRule>
    <cfRule type="containsText" dxfId="7049" priority="626" operator="containsText" text="入,退">
      <formula>NOT(ISERROR(SEARCH("入,退",U127)))</formula>
    </cfRule>
    <cfRule type="cellIs" dxfId="7048" priority="627" operator="equal">
      <formula>"休"</formula>
    </cfRule>
  </conditionalFormatting>
  <conditionalFormatting sqref="U127:W127">
    <cfRule type="containsText" dxfId="7047" priority="622" operator="containsText" text="外">
      <formula>NOT(ISERROR(SEARCH("外",U127)))</formula>
    </cfRule>
  </conditionalFormatting>
  <conditionalFormatting sqref="U127:W127">
    <cfRule type="containsText" dxfId="7046" priority="621" operator="containsText" text="－">
      <formula>NOT(ISERROR(SEARCH("－",U127)))</formula>
    </cfRule>
  </conditionalFormatting>
  <conditionalFormatting sqref="X127:Y127">
    <cfRule type="containsText" dxfId="7045" priority="616" operator="containsText" text="退">
      <formula>NOT(ISERROR(SEARCH("退",X127)))</formula>
    </cfRule>
    <cfRule type="containsText" dxfId="7044" priority="617" operator="containsText" text="入">
      <formula>NOT(ISERROR(SEARCH("入",X127)))</formula>
    </cfRule>
    <cfRule type="containsText" dxfId="7043" priority="618" operator="containsText" text="入,退">
      <formula>NOT(ISERROR(SEARCH("入,退",X127)))</formula>
    </cfRule>
    <cfRule type="containsText" dxfId="7042" priority="619" operator="containsText" text="入,退">
      <formula>NOT(ISERROR(SEARCH("入,退",X127)))</formula>
    </cfRule>
    <cfRule type="cellIs" dxfId="7041" priority="620" operator="equal">
      <formula>"休"</formula>
    </cfRule>
  </conditionalFormatting>
  <conditionalFormatting sqref="X127:Y127">
    <cfRule type="containsText" dxfId="7040" priority="615" operator="containsText" text="外">
      <formula>NOT(ISERROR(SEARCH("外",X127)))</formula>
    </cfRule>
  </conditionalFormatting>
  <conditionalFormatting sqref="X127:Y127">
    <cfRule type="containsText" dxfId="7039" priority="614" operator="containsText" text="－">
      <formula>NOT(ISERROR(SEARCH("－",X127)))</formula>
    </cfRule>
  </conditionalFormatting>
  <conditionalFormatting sqref="AE127:AF127">
    <cfRule type="containsText" dxfId="7038" priority="609" operator="containsText" text="退">
      <formula>NOT(ISERROR(SEARCH("退",AE127)))</formula>
    </cfRule>
    <cfRule type="containsText" dxfId="7037" priority="610" operator="containsText" text="入">
      <formula>NOT(ISERROR(SEARCH("入",AE127)))</formula>
    </cfRule>
    <cfRule type="containsText" dxfId="7036" priority="611" operator="containsText" text="入,退">
      <formula>NOT(ISERROR(SEARCH("入,退",AE127)))</formula>
    </cfRule>
    <cfRule type="containsText" dxfId="7035" priority="612" operator="containsText" text="入,退">
      <formula>NOT(ISERROR(SEARCH("入,退",AE127)))</formula>
    </cfRule>
    <cfRule type="cellIs" dxfId="7034" priority="613" operator="equal">
      <formula>"休"</formula>
    </cfRule>
  </conditionalFormatting>
  <conditionalFormatting sqref="AE127:AF127">
    <cfRule type="containsText" dxfId="7033" priority="608" operator="containsText" text="外">
      <formula>NOT(ISERROR(SEARCH("外",AE127)))</formula>
    </cfRule>
  </conditionalFormatting>
  <conditionalFormatting sqref="AE127:AF127">
    <cfRule type="containsText" dxfId="7032" priority="607" operator="containsText" text="－">
      <formula>NOT(ISERROR(SEARCH("－",AE127)))</formula>
    </cfRule>
  </conditionalFormatting>
  <conditionalFormatting sqref="H126:I126">
    <cfRule type="containsText" dxfId="7031" priority="602" operator="containsText" text="退">
      <formula>NOT(ISERROR(SEARCH("退",H126)))</formula>
    </cfRule>
    <cfRule type="containsText" dxfId="7030" priority="603" operator="containsText" text="入">
      <formula>NOT(ISERROR(SEARCH("入",H126)))</formula>
    </cfRule>
    <cfRule type="containsText" dxfId="7029" priority="604" operator="containsText" text="入,退">
      <formula>NOT(ISERROR(SEARCH("入,退",H126)))</formula>
    </cfRule>
    <cfRule type="containsText" dxfId="7028" priority="605" operator="containsText" text="入,退">
      <formula>NOT(ISERROR(SEARCH("入,退",H126)))</formula>
    </cfRule>
    <cfRule type="cellIs" dxfId="7027" priority="606" operator="equal">
      <formula>"休"</formula>
    </cfRule>
  </conditionalFormatting>
  <conditionalFormatting sqref="H126:I126">
    <cfRule type="containsText" dxfId="7026" priority="601" operator="containsText" text="外">
      <formula>NOT(ISERROR(SEARCH("外",H126)))</formula>
    </cfRule>
  </conditionalFormatting>
  <conditionalFormatting sqref="H126:I126">
    <cfRule type="containsText" dxfId="7025" priority="600" operator="containsText" text="－">
      <formula>NOT(ISERROR(SEARCH("－",H126)))</formula>
    </cfRule>
  </conditionalFormatting>
  <conditionalFormatting sqref="O126:P126">
    <cfRule type="containsText" dxfId="7024" priority="595" operator="containsText" text="退">
      <formula>NOT(ISERROR(SEARCH("退",O126)))</formula>
    </cfRule>
    <cfRule type="containsText" dxfId="7023" priority="596" operator="containsText" text="入">
      <formula>NOT(ISERROR(SEARCH("入",O126)))</formula>
    </cfRule>
    <cfRule type="containsText" dxfId="7022" priority="597" operator="containsText" text="入,退">
      <formula>NOT(ISERROR(SEARCH("入,退",O126)))</formula>
    </cfRule>
    <cfRule type="containsText" dxfId="7021" priority="598" operator="containsText" text="入,退">
      <formula>NOT(ISERROR(SEARCH("入,退",O126)))</formula>
    </cfRule>
    <cfRule type="cellIs" dxfId="7020" priority="599" operator="equal">
      <formula>"休"</formula>
    </cfRule>
  </conditionalFormatting>
  <conditionalFormatting sqref="O126:P126">
    <cfRule type="containsText" dxfId="7019" priority="594" operator="containsText" text="外">
      <formula>NOT(ISERROR(SEARCH("外",O126)))</formula>
    </cfRule>
  </conditionalFormatting>
  <conditionalFormatting sqref="O126:P126">
    <cfRule type="containsText" dxfId="7018" priority="593" operator="containsText" text="－">
      <formula>NOT(ISERROR(SEARCH("－",O126)))</formula>
    </cfRule>
  </conditionalFormatting>
  <conditionalFormatting sqref="V126:W126">
    <cfRule type="containsText" dxfId="7017" priority="588" operator="containsText" text="退">
      <formula>NOT(ISERROR(SEARCH("退",V126)))</formula>
    </cfRule>
    <cfRule type="containsText" dxfId="7016" priority="589" operator="containsText" text="入">
      <formula>NOT(ISERROR(SEARCH("入",V126)))</formula>
    </cfRule>
    <cfRule type="containsText" dxfId="7015" priority="590" operator="containsText" text="入,退">
      <formula>NOT(ISERROR(SEARCH("入,退",V126)))</formula>
    </cfRule>
    <cfRule type="containsText" dxfId="7014" priority="591" operator="containsText" text="入,退">
      <formula>NOT(ISERROR(SEARCH("入,退",V126)))</formula>
    </cfRule>
    <cfRule type="cellIs" dxfId="7013" priority="592" operator="equal">
      <formula>"休"</formula>
    </cfRule>
  </conditionalFormatting>
  <conditionalFormatting sqref="V126:W126">
    <cfRule type="containsText" dxfId="7012" priority="587" operator="containsText" text="外">
      <formula>NOT(ISERROR(SEARCH("外",V126)))</formula>
    </cfRule>
  </conditionalFormatting>
  <conditionalFormatting sqref="V126:W126">
    <cfRule type="containsText" dxfId="7011" priority="586" operator="containsText" text="－">
      <formula>NOT(ISERROR(SEARCH("－",V126)))</formula>
    </cfRule>
  </conditionalFormatting>
  <conditionalFormatting sqref="AC126:AD126">
    <cfRule type="containsText" dxfId="7010" priority="581" operator="containsText" text="退">
      <formula>NOT(ISERROR(SEARCH("退",AC126)))</formula>
    </cfRule>
    <cfRule type="containsText" dxfId="7009" priority="582" operator="containsText" text="入">
      <formula>NOT(ISERROR(SEARCH("入",AC126)))</formula>
    </cfRule>
    <cfRule type="containsText" dxfId="7008" priority="583" operator="containsText" text="入,退">
      <formula>NOT(ISERROR(SEARCH("入,退",AC126)))</formula>
    </cfRule>
    <cfRule type="containsText" dxfId="7007" priority="584" operator="containsText" text="入,退">
      <formula>NOT(ISERROR(SEARCH("入,退",AC126)))</formula>
    </cfRule>
    <cfRule type="cellIs" dxfId="7006" priority="585" operator="equal">
      <formula>"休"</formula>
    </cfRule>
  </conditionalFormatting>
  <conditionalFormatting sqref="AC126:AD126">
    <cfRule type="containsText" dxfId="7005" priority="580" operator="containsText" text="外">
      <formula>NOT(ISERROR(SEARCH("外",AC126)))</formula>
    </cfRule>
  </conditionalFormatting>
  <conditionalFormatting sqref="AC126:AD126">
    <cfRule type="containsText" dxfId="7004" priority="579" operator="containsText" text="－">
      <formula>NOT(ISERROR(SEARCH("－",AC126)))</formula>
    </cfRule>
  </conditionalFormatting>
  <conditionalFormatting sqref="Z127:AA127">
    <cfRule type="containsText" dxfId="7003" priority="574" operator="containsText" text="退">
      <formula>NOT(ISERROR(SEARCH("退",Z127)))</formula>
    </cfRule>
    <cfRule type="containsText" dxfId="7002" priority="575" operator="containsText" text="入">
      <formula>NOT(ISERROR(SEARCH("入",Z127)))</formula>
    </cfRule>
    <cfRule type="containsText" dxfId="7001" priority="576" operator="containsText" text="入,退">
      <formula>NOT(ISERROR(SEARCH("入,退",Z127)))</formula>
    </cfRule>
    <cfRule type="containsText" dxfId="7000" priority="577" operator="containsText" text="入,退">
      <formula>NOT(ISERROR(SEARCH("入,退",Z127)))</formula>
    </cfRule>
    <cfRule type="cellIs" dxfId="6999" priority="578" operator="equal">
      <formula>"休"</formula>
    </cfRule>
  </conditionalFormatting>
  <conditionalFormatting sqref="Z127:AA127">
    <cfRule type="containsText" dxfId="6998" priority="573" operator="containsText" text="外">
      <formula>NOT(ISERROR(SEARCH("外",Z127)))</formula>
    </cfRule>
  </conditionalFormatting>
  <conditionalFormatting sqref="Z127:AA127">
    <cfRule type="containsText" dxfId="6997" priority="572" operator="containsText" text="－">
      <formula>NOT(ISERROR(SEARCH("－",Z127)))</formula>
    </cfRule>
  </conditionalFormatting>
  <conditionalFormatting sqref="AB127:AD127">
    <cfRule type="containsText" dxfId="6996" priority="567" operator="containsText" text="退">
      <formula>NOT(ISERROR(SEARCH("退",AB127)))</formula>
    </cfRule>
    <cfRule type="containsText" dxfId="6995" priority="568" operator="containsText" text="入">
      <formula>NOT(ISERROR(SEARCH("入",AB127)))</formula>
    </cfRule>
    <cfRule type="containsText" dxfId="6994" priority="569" operator="containsText" text="入,退">
      <formula>NOT(ISERROR(SEARCH("入,退",AB127)))</formula>
    </cfRule>
    <cfRule type="containsText" dxfId="6993" priority="570" operator="containsText" text="入,退">
      <formula>NOT(ISERROR(SEARCH("入,退",AB127)))</formula>
    </cfRule>
    <cfRule type="cellIs" dxfId="6992" priority="571" operator="equal">
      <formula>"休"</formula>
    </cfRule>
  </conditionalFormatting>
  <conditionalFormatting sqref="AB127:AD127">
    <cfRule type="containsText" dxfId="6991" priority="566" operator="containsText" text="外">
      <formula>NOT(ISERROR(SEARCH("外",AB127)))</formula>
    </cfRule>
  </conditionalFormatting>
  <conditionalFormatting sqref="AB127:AD127">
    <cfRule type="containsText" dxfId="6990" priority="565" operator="containsText" text="－">
      <formula>NOT(ISERROR(SEARCH("－",AB127)))</formula>
    </cfRule>
  </conditionalFormatting>
  <conditionalFormatting sqref="F148:AJ148">
    <cfRule type="containsText" dxfId="6989" priority="563" operator="containsText" text="日">
      <formula>NOT(ISERROR(SEARCH("日",F148)))</formula>
    </cfRule>
    <cfRule type="containsText" dxfId="6988" priority="564" operator="containsText" text="土">
      <formula>NOT(ISERROR(SEARCH("土",F148)))</formula>
    </cfRule>
  </conditionalFormatting>
  <conditionalFormatting sqref="F148:AJ148">
    <cfRule type="containsText" dxfId="6987" priority="556" operator="containsText" text="その他">
      <formula>NOT(ISERROR(SEARCH("その他",F148)))</formula>
    </cfRule>
    <cfRule type="containsText" dxfId="6986" priority="557" operator="containsText" text="冬休">
      <formula>NOT(ISERROR(SEARCH("冬休",F148)))</formula>
    </cfRule>
    <cfRule type="containsText" dxfId="6985" priority="558" operator="containsText" text="夏休">
      <formula>NOT(ISERROR(SEARCH("夏休",F148)))</formula>
    </cfRule>
    <cfRule type="containsText" dxfId="6984" priority="559" operator="containsText" text="製作">
      <formula>NOT(ISERROR(SEARCH("製作",F148)))</formula>
    </cfRule>
    <cfRule type="cellIs" dxfId="6983" priority="560" operator="equal">
      <formula>"中止,製作"</formula>
    </cfRule>
    <cfRule type="containsText" dxfId="6982" priority="561" operator="containsText" text="中止,製作,夏休,冬休,その他">
      <formula>NOT(ISERROR(SEARCH("中止,製作,夏休,冬休,その他",F148)))</formula>
    </cfRule>
    <cfRule type="containsText" dxfId="6981" priority="562" operator="containsText" text="中止">
      <formula>NOT(ISERROR(SEARCH("中止",F148)))</formula>
    </cfRule>
  </conditionalFormatting>
  <conditionalFormatting sqref="F155:AJ155">
    <cfRule type="containsText" dxfId="6980" priority="554" operator="containsText" text="日">
      <formula>NOT(ISERROR(SEARCH("日",F155)))</formula>
    </cfRule>
    <cfRule type="containsText" dxfId="6979" priority="555" operator="containsText" text="土">
      <formula>NOT(ISERROR(SEARCH("土",F155)))</formula>
    </cfRule>
  </conditionalFormatting>
  <conditionalFormatting sqref="F155:AJ155">
    <cfRule type="containsText" dxfId="6978" priority="547" operator="containsText" text="その他">
      <formula>NOT(ISERROR(SEARCH("その他",F155)))</formula>
    </cfRule>
    <cfRule type="containsText" dxfId="6977" priority="548" operator="containsText" text="冬休">
      <formula>NOT(ISERROR(SEARCH("冬休",F155)))</formula>
    </cfRule>
    <cfRule type="containsText" dxfId="6976" priority="549" operator="containsText" text="夏休">
      <formula>NOT(ISERROR(SEARCH("夏休",F155)))</formula>
    </cfRule>
    <cfRule type="containsText" dxfId="6975" priority="550" operator="containsText" text="製作">
      <formula>NOT(ISERROR(SEARCH("製作",F155)))</formula>
    </cfRule>
    <cfRule type="cellIs" dxfId="6974" priority="551" operator="equal">
      <formula>"中止,製作"</formula>
    </cfRule>
    <cfRule type="containsText" dxfId="6973" priority="552" operator="containsText" text="中止,製作,夏休,冬休,その他">
      <formula>NOT(ISERROR(SEARCH("中止,製作,夏休,冬休,その他",F155)))</formula>
    </cfRule>
    <cfRule type="containsText" dxfId="6972" priority="553" operator="containsText" text="中止">
      <formula>NOT(ISERROR(SEARCH("中止",F155)))</formula>
    </cfRule>
  </conditionalFormatting>
  <conditionalFormatting sqref="F160:AJ160">
    <cfRule type="containsText" dxfId="6971" priority="545" operator="containsText" text="日">
      <formula>NOT(ISERROR(SEARCH("日",F160)))</formula>
    </cfRule>
    <cfRule type="containsText" dxfId="6970" priority="546" operator="containsText" text="土">
      <formula>NOT(ISERROR(SEARCH("土",F160)))</formula>
    </cfRule>
  </conditionalFormatting>
  <conditionalFormatting sqref="F160:AJ160">
    <cfRule type="containsText" dxfId="6969" priority="538" operator="containsText" text="その他">
      <formula>NOT(ISERROR(SEARCH("その他",F160)))</formula>
    </cfRule>
    <cfRule type="containsText" dxfId="6968" priority="539" operator="containsText" text="冬休">
      <formula>NOT(ISERROR(SEARCH("冬休",F160)))</formula>
    </cfRule>
    <cfRule type="containsText" dxfId="6967" priority="540" operator="containsText" text="夏休">
      <formula>NOT(ISERROR(SEARCH("夏休",F160)))</formula>
    </cfRule>
    <cfRule type="containsText" dxfId="6966" priority="541" operator="containsText" text="製作">
      <formula>NOT(ISERROR(SEARCH("製作",F160)))</formula>
    </cfRule>
    <cfRule type="cellIs" dxfId="6965" priority="542" operator="equal">
      <formula>"中止,製作"</formula>
    </cfRule>
    <cfRule type="containsText" dxfId="6964" priority="543" operator="containsText" text="中止,製作,夏休,冬休,その他">
      <formula>NOT(ISERROR(SEARCH("中止,製作,夏休,冬休,その他",F160)))</formula>
    </cfRule>
    <cfRule type="containsText" dxfId="6963"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6962" priority="533" operator="containsText" text="退">
      <formula>NOT(ISERROR(SEARCH("退",F149)))</formula>
    </cfRule>
    <cfRule type="containsText" dxfId="6961" priority="534" operator="containsText" text="入">
      <formula>NOT(ISERROR(SEARCH("入",F149)))</formula>
    </cfRule>
    <cfRule type="containsText" dxfId="6960" priority="535" operator="containsText" text="入,退">
      <formula>NOT(ISERROR(SEARCH("入,退",F149)))</formula>
    </cfRule>
    <cfRule type="containsText" dxfId="6959" priority="536" operator="containsText" text="入,退">
      <formula>NOT(ISERROR(SEARCH("入,退",F149)))</formula>
    </cfRule>
    <cfRule type="cellIs" dxfId="6958" priority="537" operator="equal">
      <formula>"休"</formula>
    </cfRule>
  </conditionalFormatting>
  <conditionalFormatting sqref="F151:I151 L151:M151 AG151:AJ151 F154:AJ154 G153:L153 J150:N150 F152:AJ152 N153:S153 U153:AJ153 F149:AJ149 Q150:U150 X150:AB150 AE150:AJ150">
    <cfRule type="containsText" dxfId="6957"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6956" priority="531" operator="containsText" text="－">
      <formula>NOT(ISERROR(SEARCH("－",F149)))</formula>
    </cfRule>
  </conditionalFormatting>
  <conditionalFormatting sqref="F156:AJ159">
    <cfRule type="containsText" dxfId="6955" priority="526" operator="containsText" text="退">
      <formula>NOT(ISERROR(SEARCH("退",F156)))</formula>
    </cfRule>
    <cfRule type="containsText" dxfId="6954" priority="527" operator="containsText" text="入">
      <formula>NOT(ISERROR(SEARCH("入",F156)))</formula>
    </cfRule>
    <cfRule type="containsText" dxfId="6953" priority="528" operator="containsText" text="入,退">
      <formula>NOT(ISERROR(SEARCH("入,退",F156)))</formula>
    </cfRule>
    <cfRule type="containsText" dxfId="6952" priority="529" operator="containsText" text="入,退">
      <formula>NOT(ISERROR(SEARCH("入,退",F156)))</formula>
    </cfRule>
    <cfRule type="cellIs" dxfId="6951" priority="530" operator="equal">
      <formula>"休"</formula>
    </cfRule>
  </conditionalFormatting>
  <conditionalFormatting sqref="F156:AJ159">
    <cfRule type="containsText" dxfId="6950" priority="525" operator="containsText" text="外">
      <formula>NOT(ISERROR(SEARCH("外",F156)))</formula>
    </cfRule>
  </conditionalFormatting>
  <conditionalFormatting sqref="F156:AJ159">
    <cfRule type="containsText" dxfId="6949" priority="524" operator="containsText" text="－">
      <formula>NOT(ISERROR(SEARCH("－",F156)))</formula>
    </cfRule>
  </conditionalFormatting>
  <conditionalFormatting sqref="F161:AJ164">
    <cfRule type="containsText" dxfId="6948" priority="519" operator="containsText" text="退">
      <formula>NOT(ISERROR(SEARCH("退",F161)))</formula>
    </cfRule>
    <cfRule type="containsText" dxfId="6947" priority="520" operator="containsText" text="入">
      <formula>NOT(ISERROR(SEARCH("入",F161)))</formula>
    </cfRule>
    <cfRule type="containsText" dxfId="6946" priority="521" operator="containsText" text="入,退">
      <formula>NOT(ISERROR(SEARCH("入,退",F161)))</formula>
    </cfRule>
    <cfRule type="containsText" dxfId="6945" priority="522" operator="containsText" text="入,退">
      <formula>NOT(ISERROR(SEARCH("入,退",F161)))</formula>
    </cfRule>
    <cfRule type="cellIs" dxfId="6944" priority="523" operator="equal">
      <formula>"休"</formula>
    </cfRule>
  </conditionalFormatting>
  <conditionalFormatting sqref="F161:AJ164">
    <cfRule type="containsText" dxfId="6943" priority="518" operator="containsText" text="外">
      <formula>NOT(ISERROR(SEARCH("外",F161)))</formula>
    </cfRule>
  </conditionalFormatting>
  <conditionalFormatting sqref="F161:AJ164">
    <cfRule type="containsText" dxfId="6942" priority="517" operator="containsText" text="－">
      <formula>NOT(ISERROR(SEARCH("－",F161)))</formula>
    </cfRule>
  </conditionalFormatting>
  <conditionalFormatting sqref="F150:G150">
    <cfRule type="containsText" dxfId="6941" priority="512" operator="containsText" text="退">
      <formula>NOT(ISERROR(SEARCH("退",F150)))</formula>
    </cfRule>
    <cfRule type="containsText" dxfId="6940" priority="513" operator="containsText" text="入">
      <formula>NOT(ISERROR(SEARCH("入",F150)))</formula>
    </cfRule>
    <cfRule type="containsText" dxfId="6939" priority="514" operator="containsText" text="入,退">
      <formula>NOT(ISERROR(SEARCH("入,退",F150)))</formula>
    </cfRule>
    <cfRule type="containsText" dxfId="6938" priority="515" operator="containsText" text="入,退">
      <formula>NOT(ISERROR(SEARCH("入,退",F150)))</formula>
    </cfRule>
    <cfRule type="cellIs" dxfId="6937" priority="516" operator="equal">
      <formula>"休"</formula>
    </cfRule>
  </conditionalFormatting>
  <conditionalFormatting sqref="F150:G150">
    <cfRule type="containsText" dxfId="6936" priority="511" operator="containsText" text="外">
      <formula>NOT(ISERROR(SEARCH("外",F150)))</formula>
    </cfRule>
  </conditionalFormatting>
  <conditionalFormatting sqref="F150:G150">
    <cfRule type="containsText" dxfId="6935" priority="510" operator="containsText" text="－">
      <formula>NOT(ISERROR(SEARCH("－",F150)))</formula>
    </cfRule>
  </conditionalFormatting>
  <conditionalFormatting sqref="J151:K151">
    <cfRule type="containsText" dxfId="6934" priority="505" operator="containsText" text="退">
      <formula>NOT(ISERROR(SEARCH("退",J151)))</formula>
    </cfRule>
    <cfRule type="containsText" dxfId="6933" priority="506" operator="containsText" text="入">
      <formula>NOT(ISERROR(SEARCH("入",J151)))</formula>
    </cfRule>
    <cfRule type="containsText" dxfId="6932" priority="507" operator="containsText" text="入,退">
      <formula>NOT(ISERROR(SEARCH("入,退",J151)))</formula>
    </cfRule>
    <cfRule type="containsText" dxfId="6931" priority="508" operator="containsText" text="入,退">
      <formula>NOT(ISERROR(SEARCH("入,退",J151)))</formula>
    </cfRule>
    <cfRule type="cellIs" dxfId="6930" priority="509" operator="equal">
      <formula>"休"</formula>
    </cfRule>
  </conditionalFormatting>
  <conditionalFormatting sqref="J151:K151">
    <cfRule type="containsText" dxfId="6929" priority="504" operator="containsText" text="外">
      <formula>NOT(ISERROR(SEARCH("外",J151)))</formula>
    </cfRule>
  </conditionalFormatting>
  <conditionalFormatting sqref="J151:K151">
    <cfRule type="containsText" dxfId="6928" priority="503" operator="containsText" text="－">
      <formula>NOT(ISERROR(SEARCH("－",J151)))</formula>
    </cfRule>
  </conditionalFormatting>
  <conditionalFormatting sqref="F153">
    <cfRule type="containsText" dxfId="6927" priority="498" operator="containsText" text="退">
      <formula>NOT(ISERROR(SEARCH("退",F153)))</formula>
    </cfRule>
    <cfRule type="containsText" dxfId="6926" priority="499" operator="containsText" text="入">
      <formula>NOT(ISERROR(SEARCH("入",F153)))</formula>
    </cfRule>
    <cfRule type="containsText" dxfId="6925" priority="500" operator="containsText" text="入,退">
      <formula>NOT(ISERROR(SEARCH("入,退",F153)))</formula>
    </cfRule>
    <cfRule type="containsText" dxfId="6924" priority="501" operator="containsText" text="入,退">
      <formula>NOT(ISERROR(SEARCH("入,退",F153)))</formula>
    </cfRule>
    <cfRule type="cellIs" dxfId="6923" priority="502" operator="equal">
      <formula>"休"</formula>
    </cfRule>
  </conditionalFormatting>
  <conditionalFormatting sqref="F153">
    <cfRule type="containsText" dxfId="6922" priority="497" operator="containsText" text="外">
      <formula>NOT(ISERROR(SEARCH("外",F153)))</formula>
    </cfRule>
  </conditionalFormatting>
  <conditionalFormatting sqref="F153">
    <cfRule type="containsText" dxfId="6921" priority="496" operator="containsText" text="－">
      <formula>NOT(ISERROR(SEARCH("－",F153)))</formula>
    </cfRule>
  </conditionalFormatting>
  <conditionalFormatting sqref="M153">
    <cfRule type="containsText" dxfId="6920" priority="491" operator="containsText" text="退">
      <formula>NOT(ISERROR(SEARCH("退",M153)))</formula>
    </cfRule>
    <cfRule type="containsText" dxfId="6919" priority="492" operator="containsText" text="入">
      <formula>NOT(ISERROR(SEARCH("入",M153)))</formula>
    </cfRule>
    <cfRule type="containsText" dxfId="6918" priority="493" operator="containsText" text="入,退">
      <formula>NOT(ISERROR(SEARCH("入,退",M153)))</formula>
    </cfRule>
    <cfRule type="containsText" dxfId="6917" priority="494" operator="containsText" text="入,退">
      <formula>NOT(ISERROR(SEARCH("入,退",M153)))</formula>
    </cfRule>
    <cfRule type="cellIs" dxfId="6916" priority="495" operator="equal">
      <formula>"休"</formula>
    </cfRule>
  </conditionalFormatting>
  <conditionalFormatting sqref="M153">
    <cfRule type="containsText" dxfId="6915" priority="490" operator="containsText" text="外">
      <formula>NOT(ISERROR(SEARCH("外",M153)))</formula>
    </cfRule>
  </conditionalFormatting>
  <conditionalFormatting sqref="M153">
    <cfRule type="containsText" dxfId="6914" priority="489" operator="containsText" text="－">
      <formula>NOT(ISERROR(SEARCH("－",M153)))</formula>
    </cfRule>
  </conditionalFormatting>
  <conditionalFormatting sqref="T153">
    <cfRule type="containsText" dxfId="6913" priority="484" operator="containsText" text="退">
      <formula>NOT(ISERROR(SEARCH("退",T153)))</formula>
    </cfRule>
    <cfRule type="containsText" dxfId="6912" priority="485" operator="containsText" text="入">
      <formula>NOT(ISERROR(SEARCH("入",T153)))</formula>
    </cfRule>
    <cfRule type="containsText" dxfId="6911" priority="486" operator="containsText" text="入,退">
      <formula>NOT(ISERROR(SEARCH("入,退",T153)))</formula>
    </cfRule>
    <cfRule type="containsText" dxfId="6910" priority="487" operator="containsText" text="入,退">
      <formula>NOT(ISERROR(SEARCH("入,退",T153)))</formula>
    </cfRule>
    <cfRule type="cellIs" dxfId="6909" priority="488" operator="equal">
      <formula>"休"</formula>
    </cfRule>
  </conditionalFormatting>
  <conditionalFormatting sqref="T153">
    <cfRule type="containsText" dxfId="6908" priority="483" operator="containsText" text="外">
      <formula>NOT(ISERROR(SEARCH("外",T153)))</formula>
    </cfRule>
  </conditionalFormatting>
  <conditionalFormatting sqref="T153">
    <cfRule type="containsText" dxfId="6907" priority="482" operator="containsText" text="－">
      <formula>NOT(ISERROR(SEARCH("－",T153)))</formula>
    </cfRule>
  </conditionalFormatting>
  <conditionalFormatting sqref="N151:O151">
    <cfRule type="containsText" dxfId="6906" priority="477" operator="containsText" text="退">
      <formula>NOT(ISERROR(SEARCH("退",N151)))</formula>
    </cfRule>
    <cfRule type="containsText" dxfId="6905" priority="478" operator="containsText" text="入">
      <formula>NOT(ISERROR(SEARCH("入",N151)))</formula>
    </cfRule>
    <cfRule type="containsText" dxfId="6904" priority="479" operator="containsText" text="入,退">
      <formula>NOT(ISERROR(SEARCH("入,退",N151)))</formula>
    </cfRule>
    <cfRule type="containsText" dxfId="6903" priority="480" operator="containsText" text="入,退">
      <formula>NOT(ISERROR(SEARCH("入,退",N151)))</formula>
    </cfRule>
    <cfRule type="cellIs" dxfId="6902" priority="481" operator="equal">
      <formula>"休"</formula>
    </cfRule>
  </conditionalFormatting>
  <conditionalFormatting sqref="N151:O151">
    <cfRule type="containsText" dxfId="6901" priority="476" operator="containsText" text="外">
      <formula>NOT(ISERROR(SEARCH("外",N151)))</formula>
    </cfRule>
  </conditionalFormatting>
  <conditionalFormatting sqref="N151:O151">
    <cfRule type="containsText" dxfId="6900" priority="475" operator="containsText" text="－">
      <formula>NOT(ISERROR(SEARCH("－",N151)))</formula>
    </cfRule>
  </conditionalFormatting>
  <conditionalFormatting sqref="U151:V151">
    <cfRule type="containsText" dxfId="6899" priority="470" operator="containsText" text="退">
      <formula>NOT(ISERROR(SEARCH("退",U151)))</formula>
    </cfRule>
    <cfRule type="containsText" dxfId="6898" priority="471" operator="containsText" text="入">
      <formula>NOT(ISERROR(SEARCH("入",U151)))</formula>
    </cfRule>
    <cfRule type="containsText" dxfId="6897" priority="472" operator="containsText" text="入,退">
      <formula>NOT(ISERROR(SEARCH("入,退",U151)))</formula>
    </cfRule>
    <cfRule type="containsText" dxfId="6896" priority="473" operator="containsText" text="入,退">
      <formula>NOT(ISERROR(SEARCH("入,退",U151)))</formula>
    </cfRule>
    <cfRule type="cellIs" dxfId="6895" priority="474" operator="equal">
      <formula>"休"</formula>
    </cfRule>
  </conditionalFormatting>
  <conditionalFormatting sqref="U151:V151">
    <cfRule type="containsText" dxfId="6894" priority="469" operator="containsText" text="外">
      <formula>NOT(ISERROR(SEARCH("外",U151)))</formula>
    </cfRule>
  </conditionalFormatting>
  <conditionalFormatting sqref="U151:V151">
    <cfRule type="containsText" dxfId="6893" priority="468" operator="containsText" text="－">
      <formula>NOT(ISERROR(SEARCH("－",U151)))</formula>
    </cfRule>
  </conditionalFormatting>
  <conditionalFormatting sqref="AE151:AF151">
    <cfRule type="containsText" dxfId="6892" priority="463" operator="containsText" text="退">
      <formula>NOT(ISERROR(SEARCH("退",AE151)))</formula>
    </cfRule>
    <cfRule type="containsText" dxfId="6891" priority="464" operator="containsText" text="入">
      <formula>NOT(ISERROR(SEARCH("入",AE151)))</formula>
    </cfRule>
    <cfRule type="containsText" dxfId="6890" priority="465" operator="containsText" text="入,退">
      <formula>NOT(ISERROR(SEARCH("入,退",AE151)))</formula>
    </cfRule>
    <cfRule type="containsText" dxfId="6889" priority="466" operator="containsText" text="入,退">
      <formula>NOT(ISERROR(SEARCH("入,退",AE151)))</formula>
    </cfRule>
    <cfRule type="cellIs" dxfId="6888" priority="467" operator="equal">
      <formula>"休"</formula>
    </cfRule>
  </conditionalFormatting>
  <conditionalFormatting sqref="AE151:AF151">
    <cfRule type="containsText" dxfId="6887" priority="462" operator="containsText" text="外">
      <formula>NOT(ISERROR(SEARCH("外",AE151)))</formula>
    </cfRule>
  </conditionalFormatting>
  <conditionalFormatting sqref="AE151:AF151">
    <cfRule type="containsText" dxfId="6886" priority="461" operator="containsText" text="－">
      <formula>NOT(ISERROR(SEARCH("－",AE151)))</formula>
    </cfRule>
  </conditionalFormatting>
  <conditionalFormatting sqref="H150:I150">
    <cfRule type="containsText" dxfId="6885" priority="456" operator="containsText" text="退">
      <formula>NOT(ISERROR(SEARCH("退",H150)))</formula>
    </cfRule>
    <cfRule type="containsText" dxfId="6884" priority="457" operator="containsText" text="入">
      <formula>NOT(ISERROR(SEARCH("入",H150)))</formula>
    </cfRule>
    <cfRule type="containsText" dxfId="6883" priority="458" operator="containsText" text="入,退">
      <formula>NOT(ISERROR(SEARCH("入,退",H150)))</formula>
    </cfRule>
    <cfRule type="containsText" dxfId="6882" priority="459" operator="containsText" text="入,退">
      <formula>NOT(ISERROR(SEARCH("入,退",H150)))</formula>
    </cfRule>
    <cfRule type="cellIs" dxfId="6881" priority="460" operator="equal">
      <formula>"休"</formula>
    </cfRule>
  </conditionalFormatting>
  <conditionalFormatting sqref="H150:I150">
    <cfRule type="containsText" dxfId="6880" priority="455" operator="containsText" text="外">
      <formula>NOT(ISERROR(SEARCH("外",H150)))</formula>
    </cfRule>
  </conditionalFormatting>
  <conditionalFormatting sqref="H150:I150">
    <cfRule type="containsText" dxfId="6879" priority="454" operator="containsText" text="－">
      <formula>NOT(ISERROR(SEARCH("－",H150)))</formula>
    </cfRule>
  </conditionalFormatting>
  <conditionalFormatting sqref="O150:P150">
    <cfRule type="containsText" dxfId="6878" priority="449" operator="containsText" text="退">
      <formula>NOT(ISERROR(SEARCH("退",O150)))</formula>
    </cfRule>
    <cfRule type="containsText" dxfId="6877" priority="450" operator="containsText" text="入">
      <formula>NOT(ISERROR(SEARCH("入",O150)))</formula>
    </cfRule>
    <cfRule type="containsText" dxfId="6876" priority="451" operator="containsText" text="入,退">
      <formula>NOT(ISERROR(SEARCH("入,退",O150)))</formula>
    </cfRule>
    <cfRule type="containsText" dxfId="6875" priority="452" operator="containsText" text="入,退">
      <formula>NOT(ISERROR(SEARCH("入,退",O150)))</formula>
    </cfRule>
    <cfRule type="cellIs" dxfId="6874" priority="453" operator="equal">
      <formula>"休"</formula>
    </cfRule>
  </conditionalFormatting>
  <conditionalFormatting sqref="O150:P150">
    <cfRule type="containsText" dxfId="6873" priority="448" operator="containsText" text="外">
      <formula>NOT(ISERROR(SEARCH("外",O150)))</formula>
    </cfRule>
  </conditionalFormatting>
  <conditionalFormatting sqref="O150:P150">
    <cfRule type="containsText" dxfId="6872" priority="447" operator="containsText" text="－">
      <formula>NOT(ISERROR(SEARCH("－",O150)))</formula>
    </cfRule>
  </conditionalFormatting>
  <conditionalFormatting sqref="V150:W150">
    <cfRule type="containsText" dxfId="6871" priority="442" operator="containsText" text="退">
      <formula>NOT(ISERROR(SEARCH("退",V150)))</formula>
    </cfRule>
    <cfRule type="containsText" dxfId="6870" priority="443" operator="containsText" text="入">
      <formula>NOT(ISERROR(SEARCH("入",V150)))</formula>
    </cfRule>
    <cfRule type="containsText" dxfId="6869" priority="444" operator="containsText" text="入,退">
      <formula>NOT(ISERROR(SEARCH("入,退",V150)))</formula>
    </cfRule>
    <cfRule type="containsText" dxfId="6868" priority="445" operator="containsText" text="入,退">
      <formula>NOT(ISERROR(SEARCH("入,退",V150)))</formula>
    </cfRule>
    <cfRule type="cellIs" dxfId="6867" priority="446" operator="equal">
      <formula>"休"</formula>
    </cfRule>
  </conditionalFormatting>
  <conditionalFormatting sqref="V150:W150">
    <cfRule type="containsText" dxfId="6866" priority="441" operator="containsText" text="外">
      <formula>NOT(ISERROR(SEARCH("外",V150)))</formula>
    </cfRule>
  </conditionalFormatting>
  <conditionalFormatting sqref="V150:W150">
    <cfRule type="containsText" dxfId="6865" priority="440" operator="containsText" text="－">
      <formula>NOT(ISERROR(SEARCH("－",V150)))</formula>
    </cfRule>
  </conditionalFormatting>
  <conditionalFormatting sqref="AC150:AD150">
    <cfRule type="containsText" dxfId="6864" priority="435" operator="containsText" text="退">
      <formula>NOT(ISERROR(SEARCH("退",AC150)))</formula>
    </cfRule>
    <cfRule type="containsText" dxfId="6863" priority="436" operator="containsText" text="入">
      <formula>NOT(ISERROR(SEARCH("入",AC150)))</formula>
    </cfRule>
    <cfRule type="containsText" dxfId="6862" priority="437" operator="containsText" text="入,退">
      <formula>NOT(ISERROR(SEARCH("入,退",AC150)))</formula>
    </cfRule>
    <cfRule type="containsText" dxfId="6861" priority="438" operator="containsText" text="入,退">
      <formula>NOT(ISERROR(SEARCH("入,退",AC150)))</formula>
    </cfRule>
    <cfRule type="cellIs" dxfId="6860" priority="439" operator="equal">
      <formula>"休"</formula>
    </cfRule>
  </conditionalFormatting>
  <conditionalFormatting sqref="AC150:AD150">
    <cfRule type="containsText" dxfId="6859" priority="434" operator="containsText" text="外">
      <formula>NOT(ISERROR(SEARCH("外",AC150)))</formula>
    </cfRule>
  </conditionalFormatting>
  <conditionalFormatting sqref="AC150:AD150">
    <cfRule type="containsText" dxfId="6858" priority="433" operator="containsText" text="－">
      <formula>NOT(ISERROR(SEARCH("－",AC150)))</formula>
    </cfRule>
  </conditionalFormatting>
  <conditionalFormatting sqref="AB151:AD151">
    <cfRule type="containsText" dxfId="6857" priority="428" operator="containsText" text="退">
      <formula>NOT(ISERROR(SEARCH("退",AB151)))</formula>
    </cfRule>
    <cfRule type="containsText" dxfId="6856" priority="429" operator="containsText" text="入">
      <formula>NOT(ISERROR(SEARCH("入",AB151)))</formula>
    </cfRule>
    <cfRule type="containsText" dxfId="6855" priority="430" operator="containsText" text="入,退">
      <formula>NOT(ISERROR(SEARCH("入,退",AB151)))</formula>
    </cfRule>
    <cfRule type="containsText" dxfId="6854" priority="431" operator="containsText" text="入,退">
      <formula>NOT(ISERROR(SEARCH("入,退",AB151)))</formula>
    </cfRule>
    <cfRule type="cellIs" dxfId="6853" priority="432" operator="equal">
      <formula>"休"</formula>
    </cfRule>
  </conditionalFormatting>
  <conditionalFormatting sqref="AB151:AD151">
    <cfRule type="containsText" dxfId="6852" priority="427" operator="containsText" text="外">
      <formula>NOT(ISERROR(SEARCH("外",AB151)))</formula>
    </cfRule>
  </conditionalFormatting>
  <conditionalFormatting sqref="AB151:AD151">
    <cfRule type="containsText" dxfId="6851" priority="426" operator="containsText" text="－">
      <formula>NOT(ISERROR(SEARCH("－",AB151)))</formula>
    </cfRule>
  </conditionalFormatting>
  <conditionalFormatting sqref="P151 S151:T151">
    <cfRule type="containsText" dxfId="6850" priority="421" operator="containsText" text="退">
      <formula>NOT(ISERROR(SEARCH("退",P151)))</formula>
    </cfRule>
    <cfRule type="containsText" dxfId="6849" priority="422" operator="containsText" text="入">
      <formula>NOT(ISERROR(SEARCH("入",P151)))</formula>
    </cfRule>
    <cfRule type="containsText" dxfId="6848" priority="423" operator="containsText" text="入,退">
      <formula>NOT(ISERROR(SEARCH("入,退",P151)))</formula>
    </cfRule>
    <cfRule type="containsText" dxfId="6847" priority="424" operator="containsText" text="入,退">
      <formula>NOT(ISERROR(SEARCH("入,退",P151)))</formula>
    </cfRule>
    <cfRule type="cellIs" dxfId="6846" priority="425" operator="equal">
      <formula>"休"</formula>
    </cfRule>
  </conditionalFormatting>
  <conditionalFormatting sqref="P151 S151:T151">
    <cfRule type="containsText" dxfId="6845" priority="420" operator="containsText" text="外">
      <formula>NOT(ISERROR(SEARCH("外",P151)))</formula>
    </cfRule>
  </conditionalFormatting>
  <conditionalFormatting sqref="P151 S151:T151">
    <cfRule type="containsText" dxfId="6844" priority="419" operator="containsText" text="－">
      <formula>NOT(ISERROR(SEARCH("－",P151)))</formula>
    </cfRule>
  </conditionalFormatting>
  <conditionalFormatting sqref="Q151:R151">
    <cfRule type="containsText" dxfId="6843" priority="414" operator="containsText" text="退">
      <formula>NOT(ISERROR(SEARCH("退",Q151)))</formula>
    </cfRule>
    <cfRule type="containsText" dxfId="6842" priority="415" operator="containsText" text="入">
      <formula>NOT(ISERROR(SEARCH("入",Q151)))</formula>
    </cfRule>
    <cfRule type="containsText" dxfId="6841" priority="416" operator="containsText" text="入,退">
      <formula>NOT(ISERROR(SEARCH("入,退",Q151)))</formula>
    </cfRule>
    <cfRule type="containsText" dxfId="6840" priority="417" operator="containsText" text="入,退">
      <formula>NOT(ISERROR(SEARCH("入,退",Q151)))</formula>
    </cfRule>
    <cfRule type="cellIs" dxfId="6839" priority="418" operator="equal">
      <formula>"休"</formula>
    </cfRule>
  </conditionalFormatting>
  <conditionalFormatting sqref="Q151:R151">
    <cfRule type="containsText" dxfId="6838" priority="413" operator="containsText" text="外">
      <formula>NOT(ISERROR(SEARCH("外",Q151)))</formula>
    </cfRule>
  </conditionalFormatting>
  <conditionalFormatting sqref="Q151:R151">
    <cfRule type="containsText" dxfId="6837" priority="412" operator="containsText" text="－">
      <formula>NOT(ISERROR(SEARCH("－",Q151)))</formula>
    </cfRule>
  </conditionalFormatting>
  <conditionalFormatting sqref="W151 Z151:AA151">
    <cfRule type="containsText" dxfId="6836" priority="407" operator="containsText" text="退">
      <formula>NOT(ISERROR(SEARCH("退",W151)))</formula>
    </cfRule>
    <cfRule type="containsText" dxfId="6835" priority="408" operator="containsText" text="入">
      <formula>NOT(ISERROR(SEARCH("入",W151)))</formula>
    </cfRule>
    <cfRule type="containsText" dxfId="6834" priority="409" operator="containsText" text="入,退">
      <formula>NOT(ISERROR(SEARCH("入,退",W151)))</formula>
    </cfRule>
    <cfRule type="containsText" dxfId="6833" priority="410" operator="containsText" text="入,退">
      <formula>NOT(ISERROR(SEARCH("入,退",W151)))</formula>
    </cfRule>
    <cfRule type="cellIs" dxfId="6832" priority="411" operator="equal">
      <formula>"休"</formula>
    </cfRule>
  </conditionalFormatting>
  <conditionalFormatting sqref="W151 Z151:AA151">
    <cfRule type="containsText" dxfId="6831" priority="406" operator="containsText" text="外">
      <formula>NOT(ISERROR(SEARCH("外",W151)))</formula>
    </cfRule>
  </conditionalFormatting>
  <conditionalFormatting sqref="W151 Z151:AA151">
    <cfRule type="containsText" dxfId="6830" priority="405" operator="containsText" text="－">
      <formula>NOT(ISERROR(SEARCH("－",W151)))</formula>
    </cfRule>
  </conditionalFormatting>
  <conditionalFormatting sqref="X151:Y151">
    <cfRule type="containsText" dxfId="6829" priority="400" operator="containsText" text="退">
      <formula>NOT(ISERROR(SEARCH("退",X151)))</formula>
    </cfRule>
    <cfRule type="containsText" dxfId="6828" priority="401" operator="containsText" text="入">
      <formula>NOT(ISERROR(SEARCH("入",X151)))</formula>
    </cfRule>
    <cfRule type="containsText" dxfId="6827" priority="402" operator="containsText" text="入,退">
      <formula>NOT(ISERROR(SEARCH("入,退",X151)))</formula>
    </cfRule>
    <cfRule type="containsText" dxfId="6826" priority="403" operator="containsText" text="入,退">
      <formula>NOT(ISERROR(SEARCH("入,退",X151)))</formula>
    </cfRule>
    <cfRule type="cellIs" dxfId="6825" priority="404" operator="equal">
      <formula>"休"</formula>
    </cfRule>
  </conditionalFormatting>
  <conditionalFormatting sqref="X151:Y151">
    <cfRule type="containsText" dxfId="6824" priority="399" operator="containsText" text="外">
      <formula>NOT(ISERROR(SEARCH("外",X151)))</formula>
    </cfRule>
  </conditionalFormatting>
  <conditionalFormatting sqref="X151:Y151">
    <cfRule type="containsText" dxfId="6823" priority="398" operator="containsText" text="－">
      <formula>NOT(ISERROR(SEARCH("－",X151)))</formula>
    </cfRule>
  </conditionalFormatting>
  <conditionalFormatting sqref="F172:AJ172">
    <cfRule type="containsText" dxfId="6822" priority="396" operator="containsText" text="日">
      <formula>NOT(ISERROR(SEARCH("日",F172)))</formula>
    </cfRule>
    <cfRule type="containsText" dxfId="6821" priority="397" operator="containsText" text="土">
      <formula>NOT(ISERROR(SEARCH("土",F172)))</formula>
    </cfRule>
  </conditionalFormatting>
  <conditionalFormatting sqref="F172:AJ172">
    <cfRule type="containsText" dxfId="6820" priority="389" operator="containsText" text="その他">
      <formula>NOT(ISERROR(SEARCH("その他",F172)))</formula>
    </cfRule>
    <cfRule type="containsText" dxfId="6819" priority="390" operator="containsText" text="冬休">
      <formula>NOT(ISERROR(SEARCH("冬休",F172)))</formula>
    </cfRule>
    <cfRule type="containsText" dxfId="6818" priority="391" operator="containsText" text="夏休">
      <formula>NOT(ISERROR(SEARCH("夏休",F172)))</formula>
    </cfRule>
    <cfRule type="containsText" dxfId="6817" priority="392" operator="containsText" text="製作">
      <formula>NOT(ISERROR(SEARCH("製作",F172)))</formula>
    </cfRule>
    <cfRule type="cellIs" dxfId="6816" priority="393" operator="equal">
      <formula>"中止,製作"</formula>
    </cfRule>
    <cfRule type="containsText" dxfId="6815" priority="394" operator="containsText" text="中止,製作,夏休,冬休,その他">
      <formula>NOT(ISERROR(SEARCH("中止,製作,夏休,冬休,その他",F172)))</formula>
    </cfRule>
    <cfRule type="containsText" dxfId="6814" priority="395" operator="containsText" text="中止">
      <formula>NOT(ISERROR(SEARCH("中止",F172)))</formula>
    </cfRule>
  </conditionalFormatting>
  <conditionalFormatting sqref="F179:AJ179">
    <cfRule type="containsText" dxfId="6813" priority="387" operator="containsText" text="日">
      <formula>NOT(ISERROR(SEARCH("日",F179)))</formula>
    </cfRule>
    <cfRule type="containsText" dxfId="6812" priority="388" operator="containsText" text="土">
      <formula>NOT(ISERROR(SEARCH("土",F179)))</formula>
    </cfRule>
  </conditionalFormatting>
  <conditionalFormatting sqref="F179:AJ179">
    <cfRule type="containsText" dxfId="6811" priority="380" operator="containsText" text="その他">
      <formula>NOT(ISERROR(SEARCH("その他",F179)))</formula>
    </cfRule>
    <cfRule type="containsText" dxfId="6810" priority="381" operator="containsText" text="冬休">
      <formula>NOT(ISERROR(SEARCH("冬休",F179)))</formula>
    </cfRule>
    <cfRule type="containsText" dxfId="6809" priority="382" operator="containsText" text="夏休">
      <formula>NOT(ISERROR(SEARCH("夏休",F179)))</formula>
    </cfRule>
    <cfRule type="containsText" dxfId="6808" priority="383" operator="containsText" text="製作">
      <formula>NOT(ISERROR(SEARCH("製作",F179)))</formula>
    </cfRule>
    <cfRule type="cellIs" dxfId="6807" priority="384" operator="equal">
      <formula>"中止,製作"</formula>
    </cfRule>
    <cfRule type="containsText" dxfId="6806" priority="385" operator="containsText" text="中止,製作,夏休,冬休,その他">
      <formula>NOT(ISERROR(SEARCH("中止,製作,夏休,冬休,その他",F179)))</formula>
    </cfRule>
    <cfRule type="containsText" dxfId="6805" priority="386" operator="containsText" text="中止">
      <formula>NOT(ISERROR(SEARCH("中止",F179)))</formula>
    </cfRule>
  </conditionalFormatting>
  <conditionalFormatting sqref="F184:AJ184">
    <cfRule type="containsText" dxfId="6804" priority="378" operator="containsText" text="日">
      <formula>NOT(ISERROR(SEARCH("日",F184)))</formula>
    </cfRule>
    <cfRule type="containsText" dxfId="6803" priority="379" operator="containsText" text="土">
      <formula>NOT(ISERROR(SEARCH("土",F184)))</formula>
    </cfRule>
  </conditionalFormatting>
  <conditionalFormatting sqref="F184:AJ184">
    <cfRule type="containsText" dxfId="6802" priority="371" operator="containsText" text="その他">
      <formula>NOT(ISERROR(SEARCH("その他",F184)))</formula>
    </cfRule>
    <cfRule type="containsText" dxfId="6801" priority="372" operator="containsText" text="冬休">
      <formula>NOT(ISERROR(SEARCH("冬休",F184)))</formula>
    </cfRule>
    <cfRule type="containsText" dxfId="6800" priority="373" operator="containsText" text="夏休">
      <formula>NOT(ISERROR(SEARCH("夏休",F184)))</formula>
    </cfRule>
    <cfRule type="containsText" dxfId="6799" priority="374" operator="containsText" text="製作">
      <formula>NOT(ISERROR(SEARCH("製作",F184)))</formula>
    </cfRule>
    <cfRule type="cellIs" dxfId="6798" priority="375" operator="equal">
      <formula>"中止,製作"</formula>
    </cfRule>
    <cfRule type="containsText" dxfId="6797" priority="376" operator="containsText" text="中止,製作,夏休,冬休,その他">
      <formula>NOT(ISERROR(SEARCH("中止,製作,夏休,冬休,その他",F184)))</formula>
    </cfRule>
    <cfRule type="containsText" dxfId="6796"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6795" priority="366" operator="containsText" text="退">
      <formula>NOT(ISERROR(SEARCH("退",F173)))</formula>
    </cfRule>
    <cfRule type="containsText" dxfId="6794" priority="367" operator="containsText" text="入">
      <formula>NOT(ISERROR(SEARCH("入",F173)))</formula>
    </cfRule>
    <cfRule type="containsText" dxfId="6793" priority="368" operator="containsText" text="入,退">
      <formula>NOT(ISERROR(SEARCH("入,退",F173)))</formula>
    </cfRule>
    <cfRule type="containsText" dxfId="6792" priority="369" operator="containsText" text="入,退">
      <formula>NOT(ISERROR(SEARCH("入,退",F173)))</formula>
    </cfRule>
    <cfRule type="cellIs" dxfId="6791" priority="370" operator="equal">
      <formula>"休"</formula>
    </cfRule>
  </conditionalFormatting>
  <conditionalFormatting sqref="F175:I175 L175:M175 AG175:AH175 F178:AJ178 G177:L177 J174:N174 F176:AH176 F173:AH173 Q174:U174 X174:AB174 AE174:AH174 N177:S177 U177:AH177 AJ173:AJ177">
    <cfRule type="containsText" dxfId="6790"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6789" priority="364" operator="containsText" text="－">
      <formula>NOT(ISERROR(SEARCH("－",F173)))</formula>
    </cfRule>
  </conditionalFormatting>
  <conditionalFormatting sqref="F180:AJ183">
    <cfRule type="containsText" dxfId="6788" priority="359" operator="containsText" text="退">
      <formula>NOT(ISERROR(SEARCH("退",F180)))</formula>
    </cfRule>
    <cfRule type="containsText" dxfId="6787" priority="360" operator="containsText" text="入">
      <formula>NOT(ISERROR(SEARCH("入",F180)))</formula>
    </cfRule>
    <cfRule type="containsText" dxfId="6786" priority="361" operator="containsText" text="入,退">
      <formula>NOT(ISERROR(SEARCH("入,退",F180)))</formula>
    </cfRule>
    <cfRule type="containsText" dxfId="6785" priority="362" operator="containsText" text="入,退">
      <formula>NOT(ISERROR(SEARCH("入,退",F180)))</formula>
    </cfRule>
    <cfRule type="cellIs" dxfId="6784" priority="363" operator="equal">
      <formula>"休"</formula>
    </cfRule>
  </conditionalFormatting>
  <conditionalFormatting sqref="F180:AJ183">
    <cfRule type="containsText" dxfId="6783" priority="358" operator="containsText" text="外">
      <formula>NOT(ISERROR(SEARCH("外",F180)))</formula>
    </cfRule>
  </conditionalFormatting>
  <conditionalFormatting sqref="F180:AJ183">
    <cfRule type="containsText" dxfId="6782" priority="357" operator="containsText" text="－">
      <formula>NOT(ISERROR(SEARCH("－",F180)))</formula>
    </cfRule>
  </conditionalFormatting>
  <conditionalFormatting sqref="F185:AJ188">
    <cfRule type="containsText" dxfId="6781" priority="352" operator="containsText" text="退">
      <formula>NOT(ISERROR(SEARCH("退",F185)))</formula>
    </cfRule>
    <cfRule type="containsText" dxfId="6780" priority="353" operator="containsText" text="入">
      <formula>NOT(ISERROR(SEARCH("入",F185)))</formula>
    </cfRule>
    <cfRule type="containsText" dxfId="6779" priority="354" operator="containsText" text="入,退">
      <formula>NOT(ISERROR(SEARCH("入,退",F185)))</formula>
    </cfRule>
    <cfRule type="containsText" dxfId="6778" priority="355" operator="containsText" text="入,退">
      <formula>NOT(ISERROR(SEARCH("入,退",F185)))</formula>
    </cfRule>
    <cfRule type="cellIs" dxfId="6777" priority="356" operator="equal">
      <formula>"休"</formula>
    </cfRule>
  </conditionalFormatting>
  <conditionalFormatting sqref="F185:AJ188">
    <cfRule type="containsText" dxfId="6776" priority="351" operator="containsText" text="外">
      <formula>NOT(ISERROR(SEARCH("外",F185)))</formula>
    </cfRule>
  </conditionalFormatting>
  <conditionalFormatting sqref="F185:AJ188">
    <cfRule type="containsText" dxfId="6775" priority="350" operator="containsText" text="－">
      <formula>NOT(ISERROR(SEARCH("－",F185)))</formula>
    </cfRule>
  </conditionalFormatting>
  <conditionalFormatting sqref="F174:G174">
    <cfRule type="containsText" dxfId="6774" priority="345" operator="containsText" text="退">
      <formula>NOT(ISERROR(SEARCH("退",F174)))</formula>
    </cfRule>
    <cfRule type="containsText" dxfId="6773" priority="346" operator="containsText" text="入">
      <formula>NOT(ISERROR(SEARCH("入",F174)))</formula>
    </cfRule>
    <cfRule type="containsText" dxfId="6772" priority="347" operator="containsText" text="入,退">
      <formula>NOT(ISERROR(SEARCH("入,退",F174)))</formula>
    </cfRule>
    <cfRule type="containsText" dxfId="6771" priority="348" operator="containsText" text="入,退">
      <formula>NOT(ISERROR(SEARCH("入,退",F174)))</formula>
    </cfRule>
    <cfRule type="cellIs" dxfId="6770" priority="349" operator="equal">
      <formula>"休"</formula>
    </cfRule>
  </conditionalFormatting>
  <conditionalFormatting sqref="F174:G174">
    <cfRule type="containsText" dxfId="6769" priority="344" operator="containsText" text="外">
      <formula>NOT(ISERROR(SEARCH("外",F174)))</formula>
    </cfRule>
  </conditionalFormatting>
  <conditionalFormatting sqref="F174:G174">
    <cfRule type="containsText" dxfId="6768" priority="343" operator="containsText" text="－">
      <formula>NOT(ISERROR(SEARCH("－",F174)))</formula>
    </cfRule>
  </conditionalFormatting>
  <conditionalFormatting sqref="J175:K175">
    <cfRule type="containsText" dxfId="6767" priority="338" operator="containsText" text="退">
      <formula>NOT(ISERROR(SEARCH("退",J175)))</formula>
    </cfRule>
    <cfRule type="containsText" dxfId="6766" priority="339" operator="containsText" text="入">
      <formula>NOT(ISERROR(SEARCH("入",J175)))</formula>
    </cfRule>
    <cfRule type="containsText" dxfId="6765" priority="340" operator="containsText" text="入,退">
      <formula>NOT(ISERROR(SEARCH("入,退",J175)))</formula>
    </cfRule>
    <cfRule type="containsText" dxfId="6764" priority="341" operator="containsText" text="入,退">
      <formula>NOT(ISERROR(SEARCH("入,退",J175)))</formula>
    </cfRule>
    <cfRule type="cellIs" dxfId="6763" priority="342" operator="equal">
      <formula>"休"</formula>
    </cfRule>
  </conditionalFormatting>
  <conditionalFormatting sqref="J175:K175">
    <cfRule type="containsText" dxfId="6762" priority="337" operator="containsText" text="外">
      <formula>NOT(ISERROR(SEARCH("外",J175)))</formula>
    </cfRule>
  </conditionalFormatting>
  <conditionalFormatting sqref="J175:K175">
    <cfRule type="containsText" dxfId="6761" priority="336" operator="containsText" text="－">
      <formula>NOT(ISERROR(SEARCH("－",J175)))</formula>
    </cfRule>
  </conditionalFormatting>
  <conditionalFormatting sqref="F177">
    <cfRule type="containsText" dxfId="6760" priority="331" operator="containsText" text="退">
      <formula>NOT(ISERROR(SEARCH("退",F177)))</formula>
    </cfRule>
    <cfRule type="containsText" dxfId="6759" priority="332" operator="containsText" text="入">
      <formula>NOT(ISERROR(SEARCH("入",F177)))</formula>
    </cfRule>
    <cfRule type="containsText" dxfId="6758" priority="333" operator="containsText" text="入,退">
      <formula>NOT(ISERROR(SEARCH("入,退",F177)))</formula>
    </cfRule>
    <cfRule type="containsText" dxfId="6757" priority="334" operator="containsText" text="入,退">
      <formula>NOT(ISERROR(SEARCH("入,退",F177)))</formula>
    </cfRule>
    <cfRule type="cellIs" dxfId="6756" priority="335" operator="equal">
      <formula>"休"</formula>
    </cfRule>
  </conditionalFormatting>
  <conditionalFormatting sqref="F177">
    <cfRule type="containsText" dxfId="6755" priority="330" operator="containsText" text="外">
      <formula>NOT(ISERROR(SEARCH("外",F177)))</formula>
    </cfRule>
  </conditionalFormatting>
  <conditionalFormatting sqref="F177">
    <cfRule type="containsText" dxfId="6754" priority="329" operator="containsText" text="－">
      <formula>NOT(ISERROR(SEARCH("－",F177)))</formula>
    </cfRule>
  </conditionalFormatting>
  <conditionalFormatting sqref="M177">
    <cfRule type="containsText" dxfId="6753" priority="324" operator="containsText" text="退">
      <formula>NOT(ISERROR(SEARCH("退",M177)))</formula>
    </cfRule>
    <cfRule type="containsText" dxfId="6752" priority="325" operator="containsText" text="入">
      <formula>NOT(ISERROR(SEARCH("入",M177)))</formula>
    </cfRule>
    <cfRule type="containsText" dxfId="6751" priority="326" operator="containsText" text="入,退">
      <formula>NOT(ISERROR(SEARCH("入,退",M177)))</formula>
    </cfRule>
    <cfRule type="containsText" dxfId="6750" priority="327" operator="containsText" text="入,退">
      <formula>NOT(ISERROR(SEARCH("入,退",M177)))</formula>
    </cfRule>
    <cfRule type="cellIs" dxfId="6749" priority="328" operator="equal">
      <formula>"休"</formula>
    </cfRule>
  </conditionalFormatting>
  <conditionalFormatting sqref="M177">
    <cfRule type="containsText" dxfId="6748" priority="323" operator="containsText" text="外">
      <formula>NOT(ISERROR(SEARCH("外",M177)))</formula>
    </cfRule>
  </conditionalFormatting>
  <conditionalFormatting sqref="M177">
    <cfRule type="containsText" dxfId="6747" priority="322" operator="containsText" text="－">
      <formula>NOT(ISERROR(SEARCH("－",M177)))</formula>
    </cfRule>
  </conditionalFormatting>
  <conditionalFormatting sqref="T177">
    <cfRule type="containsText" dxfId="6746" priority="317" operator="containsText" text="退">
      <formula>NOT(ISERROR(SEARCH("退",T177)))</formula>
    </cfRule>
    <cfRule type="containsText" dxfId="6745" priority="318" operator="containsText" text="入">
      <formula>NOT(ISERROR(SEARCH("入",T177)))</formula>
    </cfRule>
    <cfRule type="containsText" dxfId="6744" priority="319" operator="containsText" text="入,退">
      <formula>NOT(ISERROR(SEARCH("入,退",T177)))</formula>
    </cfRule>
    <cfRule type="containsText" dxfId="6743" priority="320" operator="containsText" text="入,退">
      <formula>NOT(ISERROR(SEARCH("入,退",T177)))</formula>
    </cfRule>
    <cfRule type="cellIs" dxfId="6742" priority="321" operator="equal">
      <formula>"休"</formula>
    </cfRule>
  </conditionalFormatting>
  <conditionalFormatting sqref="T177">
    <cfRule type="containsText" dxfId="6741" priority="316" operator="containsText" text="外">
      <formula>NOT(ISERROR(SEARCH("外",T177)))</formula>
    </cfRule>
  </conditionalFormatting>
  <conditionalFormatting sqref="T177">
    <cfRule type="containsText" dxfId="6740" priority="315" operator="containsText" text="－">
      <formula>NOT(ISERROR(SEARCH("－",T177)))</formula>
    </cfRule>
  </conditionalFormatting>
  <conditionalFormatting sqref="N175:O175">
    <cfRule type="containsText" dxfId="6739" priority="310" operator="containsText" text="退">
      <formula>NOT(ISERROR(SEARCH("退",N175)))</formula>
    </cfRule>
    <cfRule type="containsText" dxfId="6738" priority="311" operator="containsText" text="入">
      <formula>NOT(ISERROR(SEARCH("入",N175)))</formula>
    </cfRule>
    <cfRule type="containsText" dxfId="6737" priority="312" operator="containsText" text="入,退">
      <formula>NOT(ISERROR(SEARCH("入,退",N175)))</formula>
    </cfRule>
    <cfRule type="containsText" dxfId="6736" priority="313" operator="containsText" text="入,退">
      <formula>NOT(ISERROR(SEARCH("入,退",N175)))</formula>
    </cfRule>
    <cfRule type="cellIs" dxfId="6735" priority="314" operator="equal">
      <formula>"休"</formula>
    </cfRule>
  </conditionalFormatting>
  <conditionalFormatting sqref="N175:O175">
    <cfRule type="containsText" dxfId="6734" priority="309" operator="containsText" text="外">
      <formula>NOT(ISERROR(SEARCH("外",N175)))</formula>
    </cfRule>
  </conditionalFormatting>
  <conditionalFormatting sqref="N175:O175">
    <cfRule type="containsText" dxfId="6733" priority="308" operator="containsText" text="－">
      <formula>NOT(ISERROR(SEARCH("－",N175)))</formula>
    </cfRule>
  </conditionalFormatting>
  <conditionalFormatting sqref="U175:V175">
    <cfRule type="containsText" dxfId="6732" priority="303" operator="containsText" text="退">
      <formula>NOT(ISERROR(SEARCH("退",U175)))</formula>
    </cfRule>
    <cfRule type="containsText" dxfId="6731" priority="304" operator="containsText" text="入">
      <formula>NOT(ISERROR(SEARCH("入",U175)))</formula>
    </cfRule>
    <cfRule type="containsText" dxfId="6730" priority="305" operator="containsText" text="入,退">
      <formula>NOT(ISERROR(SEARCH("入,退",U175)))</formula>
    </cfRule>
    <cfRule type="containsText" dxfId="6729" priority="306" operator="containsText" text="入,退">
      <formula>NOT(ISERROR(SEARCH("入,退",U175)))</formula>
    </cfRule>
    <cfRule type="cellIs" dxfId="6728" priority="307" operator="equal">
      <formula>"休"</formula>
    </cfRule>
  </conditionalFormatting>
  <conditionalFormatting sqref="U175:V175">
    <cfRule type="containsText" dxfId="6727" priority="302" operator="containsText" text="外">
      <formula>NOT(ISERROR(SEARCH("外",U175)))</formula>
    </cfRule>
  </conditionalFormatting>
  <conditionalFormatting sqref="U175:V175">
    <cfRule type="containsText" dxfId="6726" priority="301" operator="containsText" text="－">
      <formula>NOT(ISERROR(SEARCH("－",U175)))</formula>
    </cfRule>
  </conditionalFormatting>
  <conditionalFormatting sqref="AE175:AF175">
    <cfRule type="containsText" dxfId="6725" priority="296" operator="containsText" text="退">
      <formula>NOT(ISERROR(SEARCH("退",AE175)))</formula>
    </cfRule>
    <cfRule type="containsText" dxfId="6724" priority="297" operator="containsText" text="入">
      <formula>NOT(ISERROR(SEARCH("入",AE175)))</formula>
    </cfRule>
    <cfRule type="containsText" dxfId="6723" priority="298" operator="containsText" text="入,退">
      <formula>NOT(ISERROR(SEARCH("入,退",AE175)))</formula>
    </cfRule>
    <cfRule type="containsText" dxfId="6722" priority="299" operator="containsText" text="入,退">
      <formula>NOT(ISERROR(SEARCH("入,退",AE175)))</formula>
    </cfRule>
    <cfRule type="cellIs" dxfId="6721" priority="300" operator="equal">
      <formula>"休"</formula>
    </cfRule>
  </conditionalFormatting>
  <conditionalFormatting sqref="AE175:AF175">
    <cfRule type="containsText" dxfId="6720" priority="295" operator="containsText" text="外">
      <formula>NOT(ISERROR(SEARCH("外",AE175)))</formula>
    </cfRule>
  </conditionalFormatting>
  <conditionalFormatting sqref="AE175:AF175">
    <cfRule type="containsText" dxfId="6719" priority="294" operator="containsText" text="－">
      <formula>NOT(ISERROR(SEARCH("－",AE175)))</formula>
    </cfRule>
  </conditionalFormatting>
  <conditionalFormatting sqref="H174:I174">
    <cfRule type="containsText" dxfId="6718" priority="289" operator="containsText" text="退">
      <formula>NOT(ISERROR(SEARCH("退",H174)))</formula>
    </cfRule>
    <cfRule type="containsText" dxfId="6717" priority="290" operator="containsText" text="入">
      <formula>NOT(ISERROR(SEARCH("入",H174)))</formula>
    </cfRule>
    <cfRule type="containsText" dxfId="6716" priority="291" operator="containsText" text="入,退">
      <formula>NOT(ISERROR(SEARCH("入,退",H174)))</formula>
    </cfRule>
    <cfRule type="containsText" dxfId="6715" priority="292" operator="containsText" text="入,退">
      <formula>NOT(ISERROR(SEARCH("入,退",H174)))</formula>
    </cfRule>
    <cfRule type="cellIs" dxfId="6714" priority="293" operator="equal">
      <formula>"休"</formula>
    </cfRule>
  </conditionalFormatting>
  <conditionalFormatting sqref="H174:I174">
    <cfRule type="containsText" dxfId="6713" priority="288" operator="containsText" text="外">
      <formula>NOT(ISERROR(SEARCH("外",H174)))</formula>
    </cfRule>
  </conditionalFormatting>
  <conditionalFormatting sqref="H174:I174">
    <cfRule type="containsText" dxfId="6712" priority="287" operator="containsText" text="－">
      <formula>NOT(ISERROR(SEARCH("－",H174)))</formula>
    </cfRule>
  </conditionalFormatting>
  <conditionalFormatting sqref="O174:P174">
    <cfRule type="containsText" dxfId="6711" priority="282" operator="containsText" text="退">
      <formula>NOT(ISERROR(SEARCH("退",O174)))</formula>
    </cfRule>
    <cfRule type="containsText" dxfId="6710" priority="283" operator="containsText" text="入">
      <formula>NOT(ISERROR(SEARCH("入",O174)))</formula>
    </cfRule>
    <cfRule type="containsText" dxfId="6709" priority="284" operator="containsText" text="入,退">
      <formula>NOT(ISERROR(SEARCH("入,退",O174)))</formula>
    </cfRule>
    <cfRule type="containsText" dxfId="6708" priority="285" operator="containsText" text="入,退">
      <formula>NOT(ISERROR(SEARCH("入,退",O174)))</formula>
    </cfRule>
    <cfRule type="cellIs" dxfId="6707" priority="286" operator="equal">
      <formula>"休"</formula>
    </cfRule>
  </conditionalFormatting>
  <conditionalFormatting sqref="O174:P174">
    <cfRule type="containsText" dxfId="6706" priority="281" operator="containsText" text="外">
      <formula>NOT(ISERROR(SEARCH("外",O174)))</formula>
    </cfRule>
  </conditionalFormatting>
  <conditionalFormatting sqref="O174:P174">
    <cfRule type="containsText" dxfId="6705" priority="280" operator="containsText" text="－">
      <formula>NOT(ISERROR(SEARCH("－",O174)))</formula>
    </cfRule>
  </conditionalFormatting>
  <conditionalFormatting sqref="V174:W174">
    <cfRule type="containsText" dxfId="6704" priority="275" operator="containsText" text="退">
      <formula>NOT(ISERROR(SEARCH("退",V174)))</formula>
    </cfRule>
    <cfRule type="containsText" dxfId="6703" priority="276" operator="containsText" text="入">
      <formula>NOT(ISERROR(SEARCH("入",V174)))</formula>
    </cfRule>
    <cfRule type="containsText" dxfId="6702" priority="277" operator="containsText" text="入,退">
      <formula>NOT(ISERROR(SEARCH("入,退",V174)))</formula>
    </cfRule>
    <cfRule type="containsText" dxfId="6701" priority="278" operator="containsText" text="入,退">
      <formula>NOT(ISERROR(SEARCH("入,退",V174)))</formula>
    </cfRule>
    <cfRule type="cellIs" dxfId="6700" priority="279" operator="equal">
      <formula>"休"</formula>
    </cfRule>
  </conditionalFormatting>
  <conditionalFormatting sqref="V174:W174">
    <cfRule type="containsText" dxfId="6699" priority="274" operator="containsText" text="外">
      <formula>NOT(ISERROR(SEARCH("外",V174)))</formula>
    </cfRule>
  </conditionalFormatting>
  <conditionalFormatting sqref="V174:W174">
    <cfRule type="containsText" dxfId="6698" priority="273" operator="containsText" text="－">
      <formula>NOT(ISERROR(SEARCH("－",V174)))</formula>
    </cfRule>
  </conditionalFormatting>
  <conditionalFormatting sqref="AC174:AD174">
    <cfRule type="containsText" dxfId="6697" priority="268" operator="containsText" text="退">
      <formula>NOT(ISERROR(SEARCH("退",AC174)))</formula>
    </cfRule>
    <cfRule type="containsText" dxfId="6696" priority="269" operator="containsText" text="入">
      <formula>NOT(ISERROR(SEARCH("入",AC174)))</formula>
    </cfRule>
    <cfRule type="containsText" dxfId="6695" priority="270" operator="containsText" text="入,退">
      <formula>NOT(ISERROR(SEARCH("入,退",AC174)))</formula>
    </cfRule>
    <cfRule type="containsText" dxfId="6694" priority="271" operator="containsText" text="入,退">
      <formula>NOT(ISERROR(SEARCH("入,退",AC174)))</formula>
    </cfRule>
    <cfRule type="cellIs" dxfId="6693" priority="272" operator="equal">
      <formula>"休"</formula>
    </cfRule>
  </conditionalFormatting>
  <conditionalFormatting sqref="AC174:AD174">
    <cfRule type="containsText" dxfId="6692" priority="267" operator="containsText" text="外">
      <formula>NOT(ISERROR(SEARCH("外",AC174)))</formula>
    </cfRule>
  </conditionalFormatting>
  <conditionalFormatting sqref="AC174:AD174">
    <cfRule type="containsText" dxfId="6691" priority="266" operator="containsText" text="－">
      <formula>NOT(ISERROR(SEARCH("－",AC174)))</formula>
    </cfRule>
  </conditionalFormatting>
  <conditionalFormatting sqref="AB175:AD175">
    <cfRule type="containsText" dxfId="6690" priority="261" operator="containsText" text="退">
      <formula>NOT(ISERROR(SEARCH("退",AB175)))</formula>
    </cfRule>
    <cfRule type="containsText" dxfId="6689" priority="262" operator="containsText" text="入">
      <formula>NOT(ISERROR(SEARCH("入",AB175)))</formula>
    </cfRule>
    <cfRule type="containsText" dxfId="6688" priority="263" operator="containsText" text="入,退">
      <formula>NOT(ISERROR(SEARCH("入,退",AB175)))</formula>
    </cfRule>
    <cfRule type="containsText" dxfId="6687" priority="264" operator="containsText" text="入,退">
      <formula>NOT(ISERROR(SEARCH("入,退",AB175)))</formula>
    </cfRule>
    <cfRule type="cellIs" dxfId="6686" priority="265" operator="equal">
      <formula>"休"</formula>
    </cfRule>
  </conditionalFormatting>
  <conditionalFormatting sqref="AB175:AD175">
    <cfRule type="containsText" dxfId="6685" priority="260" operator="containsText" text="外">
      <formula>NOT(ISERROR(SEARCH("外",AB175)))</formula>
    </cfRule>
  </conditionalFormatting>
  <conditionalFormatting sqref="AB175:AD175">
    <cfRule type="containsText" dxfId="6684" priority="259" operator="containsText" text="－">
      <formula>NOT(ISERROR(SEARCH("－",AB175)))</formula>
    </cfRule>
  </conditionalFormatting>
  <conditionalFormatting sqref="P175 S175:T175">
    <cfRule type="containsText" dxfId="6683" priority="254" operator="containsText" text="退">
      <formula>NOT(ISERROR(SEARCH("退",P175)))</formula>
    </cfRule>
    <cfRule type="containsText" dxfId="6682" priority="255" operator="containsText" text="入">
      <formula>NOT(ISERROR(SEARCH("入",P175)))</formula>
    </cfRule>
    <cfRule type="containsText" dxfId="6681" priority="256" operator="containsText" text="入,退">
      <formula>NOT(ISERROR(SEARCH("入,退",P175)))</formula>
    </cfRule>
    <cfRule type="containsText" dxfId="6680" priority="257" operator="containsText" text="入,退">
      <formula>NOT(ISERROR(SEARCH("入,退",P175)))</formula>
    </cfRule>
    <cfRule type="cellIs" dxfId="6679" priority="258" operator="equal">
      <formula>"休"</formula>
    </cfRule>
  </conditionalFormatting>
  <conditionalFormatting sqref="P175 S175:T175">
    <cfRule type="containsText" dxfId="6678" priority="253" operator="containsText" text="外">
      <formula>NOT(ISERROR(SEARCH("外",P175)))</formula>
    </cfRule>
  </conditionalFormatting>
  <conditionalFormatting sqref="P175 S175:T175">
    <cfRule type="containsText" dxfId="6677" priority="252" operator="containsText" text="－">
      <formula>NOT(ISERROR(SEARCH("－",P175)))</formula>
    </cfRule>
  </conditionalFormatting>
  <conditionalFormatting sqref="Q175:R175">
    <cfRule type="containsText" dxfId="6676" priority="247" operator="containsText" text="退">
      <formula>NOT(ISERROR(SEARCH("退",Q175)))</formula>
    </cfRule>
    <cfRule type="containsText" dxfId="6675" priority="248" operator="containsText" text="入">
      <formula>NOT(ISERROR(SEARCH("入",Q175)))</formula>
    </cfRule>
    <cfRule type="containsText" dxfId="6674" priority="249" operator="containsText" text="入,退">
      <formula>NOT(ISERROR(SEARCH("入,退",Q175)))</formula>
    </cfRule>
    <cfRule type="containsText" dxfId="6673" priority="250" operator="containsText" text="入,退">
      <formula>NOT(ISERROR(SEARCH("入,退",Q175)))</formula>
    </cfRule>
    <cfRule type="cellIs" dxfId="6672" priority="251" operator="equal">
      <formula>"休"</formula>
    </cfRule>
  </conditionalFormatting>
  <conditionalFormatting sqref="Q175:R175">
    <cfRule type="containsText" dxfId="6671" priority="246" operator="containsText" text="外">
      <formula>NOT(ISERROR(SEARCH("外",Q175)))</formula>
    </cfRule>
  </conditionalFormatting>
  <conditionalFormatting sqref="Q175:R175">
    <cfRule type="containsText" dxfId="6670" priority="245" operator="containsText" text="－">
      <formula>NOT(ISERROR(SEARCH("－",Q175)))</formula>
    </cfRule>
  </conditionalFormatting>
  <conditionalFormatting sqref="W175 Z175:AA175">
    <cfRule type="containsText" dxfId="6669" priority="240" operator="containsText" text="退">
      <formula>NOT(ISERROR(SEARCH("退",W175)))</formula>
    </cfRule>
    <cfRule type="containsText" dxfId="6668" priority="241" operator="containsText" text="入">
      <formula>NOT(ISERROR(SEARCH("入",W175)))</formula>
    </cfRule>
    <cfRule type="containsText" dxfId="6667" priority="242" operator="containsText" text="入,退">
      <formula>NOT(ISERROR(SEARCH("入,退",W175)))</formula>
    </cfRule>
    <cfRule type="containsText" dxfId="6666" priority="243" operator="containsText" text="入,退">
      <formula>NOT(ISERROR(SEARCH("入,退",W175)))</formula>
    </cfRule>
    <cfRule type="cellIs" dxfId="6665" priority="244" operator="equal">
      <formula>"休"</formula>
    </cfRule>
  </conditionalFormatting>
  <conditionalFormatting sqref="W175 Z175:AA175">
    <cfRule type="containsText" dxfId="6664" priority="239" operator="containsText" text="外">
      <formula>NOT(ISERROR(SEARCH("外",W175)))</formula>
    </cfRule>
  </conditionalFormatting>
  <conditionalFormatting sqref="W175 Z175:AA175">
    <cfRule type="containsText" dxfId="6663" priority="238" operator="containsText" text="－">
      <formula>NOT(ISERROR(SEARCH("－",W175)))</formula>
    </cfRule>
  </conditionalFormatting>
  <conditionalFormatting sqref="X175:Y175">
    <cfRule type="containsText" dxfId="6662" priority="233" operator="containsText" text="退">
      <formula>NOT(ISERROR(SEARCH("退",X175)))</formula>
    </cfRule>
    <cfRule type="containsText" dxfId="6661" priority="234" operator="containsText" text="入">
      <formula>NOT(ISERROR(SEARCH("入",X175)))</formula>
    </cfRule>
    <cfRule type="containsText" dxfId="6660" priority="235" operator="containsText" text="入,退">
      <formula>NOT(ISERROR(SEARCH("入,退",X175)))</formula>
    </cfRule>
    <cfRule type="containsText" dxfId="6659" priority="236" operator="containsText" text="入,退">
      <formula>NOT(ISERROR(SEARCH("入,退",X175)))</formula>
    </cfRule>
    <cfRule type="cellIs" dxfId="6658" priority="237" operator="equal">
      <formula>"休"</formula>
    </cfRule>
  </conditionalFormatting>
  <conditionalFormatting sqref="X175:Y175">
    <cfRule type="containsText" dxfId="6657" priority="232" operator="containsText" text="外">
      <formula>NOT(ISERROR(SEARCH("外",X175)))</formula>
    </cfRule>
  </conditionalFormatting>
  <conditionalFormatting sqref="X175:Y175">
    <cfRule type="containsText" dxfId="6656" priority="231" operator="containsText" text="－">
      <formula>NOT(ISERROR(SEARCH("－",X175)))</formula>
    </cfRule>
  </conditionalFormatting>
  <conditionalFormatting sqref="AI173:AI177">
    <cfRule type="containsText" dxfId="6655" priority="226" operator="containsText" text="退">
      <formula>NOT(ISERROR(SEARCH("退",AI173)))</formula>
    </cfRule>
    <cfRule type="containsText" dxfId="6654" priority="227" operator="containsText" text="入">
      <formula>NOT(ISERROR(SEARCH("入",AI173)))</formula>
    </cfRule>
    <cfRule type="containsText" dxfId="6653" priority="228" operator="containsText" text="入,退">
      <formula>NOT(ISERROR(SEARCH("入,退",AI173)))</formula>
    </cfRule>
    <cfRule type="containsText" dxfId="6652" priority="229" operator="containsText" text="入,退">
      <formula>NOT(ISERROR(SEARCH("入,退",AI173)))</formula>
    </cfRule>
    <cfRule type="cellIs" dxfId="6651" priority="230" operator="equal">
      <formula>"休"</formula>
    </cfRule>
  </conditionalFormatting>
  <conditionalFormatting sqref="AI173:AI177">
    <cfRule type="containsText" dxfId="6650" priority="225" operator="containsText" text="外">
      <formula>NOT(ISERROR(SEARCH("外",AI173)))</formula>
    </cfRule>
  </conditionalFormatting>
  <conditionalFormatting sqref="AI173:AI177">
    <cfRule type="containsText" dxfId="6649" priority="224" operator="containsText" text="－">
      <formula>NOT(ISERROR(SEARCH("－",AI173)))</formula>
    </cfRule>
  </conditionalFormatting>
  <conditionalFormatting sqref="F196:AJ196">
    <cfRule type="containsText" dxfId="6648" priority="222" operator="containsText" text="日">
      <formula>NOT(ISERROR(SEARCH("日",F196)))</formula>
    </cfRule>
    <cfRule type="containsText" dxfId="6647" priority="223" operator="containsText" text="土">
      <formula>NOT(ISERROR(SEARCH("土",F196)))</formula>
    </cfRule>
  </conditionalFormatting>
  <conditionalFormatting sqref="F196:AJ196">
    <cfRule type="containsText" dxfId="6646" priority="215" operator="containsText" text="その他">
      <formula>NOT(ISERROR(SEARCH("その他",F196)))</formula>
    </cfRule>
    <cfRule type="containsText" dxfId="6645" priority="216" operator="containsText" text="冬休">
      <formula>NOT(ISERROR(SEARCH("冬休",F196)))</formula>
    </cfRule>
    <cfRule type="containsText" dxfId="6644" priority="217" operator="containsText" text="夏休">
      <formula>NOT(ISERROR(SEARCH("夏休",F196)))</formula>
    </cfRule>
    <cfRule type="containsText" dxfId="6643" priority="218" operator="containsText" text="製作">
      <formula>NOT(ISERROR(SEARCH("製作",F196)))</formula>
    </cfRule>
    <cfRule type="cellIs" dxfId="6642" priority="219" operator="equal">
      <formula>"中止,製作"</formula>
    </cfRule>
    <cfRule type="containsText" dxfId="6641" priority="220" operator="containsText" text="中止,製作,夏休,冬休,その他">
      <formula>NOT(ISERROR(SEARCH("中止,製作,夏休,冬休,その他",F196)))</formula>
    </cfRule>
    <cfRule type="containsText" dxfId="6640" priority="221" operator="containsText" text="中止">
      <formula>NOT(ISERROR(SEARCH("中止",F196)))</formula>
    </cfRule>
  </conditionalFormatting>
  <conditionalFormatting sqref="F203:AJ203">
    <cfRule type="containsText" dxfId="6639" priority="213" operator="containsText" text="日">
      <formula>NOT(ISERROR(SEARCH("日",F203)))</formula>
    </cfRule>
    <cfRule type="containsText" dxfId="6638" priority="214" operator="containsText" text="土">
      <formula>NOT(ISERROR(SEARCH("土",F203)))</formula>
    </cfRule>
  </conditionalFormatting>
  <conditionalFormatting sqref="F203:AJ203">
    <cfRule type="containsText" dxfId="6637" priority="206" operator="containsText" text="その他">
      <formula>NOT(ISERROR(SEARCH("その他",F203)))</formula>
    </cfRule>
    <cfRule type="containsText" dxfId="6636" priority="207" operator="containsText" text="冬休">
      <formula>NOT(ISERROR(SEARCH("冬休",F203)))</formula>
    </cfRule>
    <cfRule type="containsText" dxfId="6635" priority="208" operator="containsText" text="夏休">
      <formula>NOT(ISERROR(SEARCH("夏休",F203)))</formula>
    </cfRule>
    <cfRule type="containsText" dxfId="6634" priority="209" operator="containsText" text="製作">
      <formula>NOT(ISERROR(SEARCH("製作",F203)))</formula>
    </cfRule>
    <cfRule type="cellIs" dxfId="6633" priority="210" operator="equal">
      <formula>"中止,製作"</formula>
    </cfRule>
    <cfRule type="containsText" dxfId="6632" priority="211" operator="containsText" text="中止,製作,夏休,冬休,その他">
      <formula>NOT(ISERROR(SEARCH("中止,製作,夏休,冬休,その他",F203)))</formula>
    </cfRule>
    <cfRule type="containsText" dxfId="6631" priority="212" operator="containsText" text="中止">
      <formula>NOT(ISERROR(SEARCH("中止",F203)))</formula>
    </cfRule>
  </conditionalFormatting>
  <conditionalFormatting sqref="F208:AJ208">
    <cfRule type="containsText" dxfId="6630" priority="204" operator="containsText" text="日">
      <formula>NOT(ISERROR(SEARCH("日",F208)))</formula>
    </cfRule>
    <cfRule type="containsText" dxfId="6629" priority="205" operator="containsText" text="土">
      <formula>NOT(ISERROR(SEARCH("土",F208)))</formula>
    </cfRule>
  </conditionalFormatting>
  <conditionalFormatting sqref="F208:AJ208">
    <cfRule type="containsText" dxfId="6628" priority="197" operator="containsText" text="その他">
      <formula>NOT(ISERROR(SEARCH("その他",F208)))</formula>
    </cfRule>
    <cfRule type="containsText" dxfId="6627" priority="198" operator="containsText" text="冬休">
      <formula>NOT(ISERROR(SEARCH("冬休",F208)))</formula>
    </cfRule>
    <cfRule type="containsText" dxfId="6626" priority="199" operator="containsText" text="夏休">
      <formula>NOT(ISERROR(SEARCH("夏休",F208)))</formula>
    </cfRule>
    <cfRule type="containsText" dxfId="6625" priority="200" operator="containsText" text="製作">
      <formula>NOT(ISERROR(SEARCH("製作",F208)))</formula>
    </cfRule>
    <cfRule type="cellIs" dxfId="6624" priority="201" operator="equal">
      <formula>"中止,製作"</formula>
    </cfRule>
    <cfRule type="containsText" dxfId="6623" priority="202" operator="containsText" text="中止,製作,夏休,冬休,その他">
      <formula>NOT(ISERROR(SEARCH("中止,製作,夏休,冬休,その他",F208)))</formula>
    </cfRule>
    <cfRule type="containsText" dxfId="6622"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6621" priority="192" operator="containsText" text="退">
      <formula>NOT(ISERROR(SEARCH("退",F197)))</formula>
    </cfRule>
    <cfRule type="containsText" dxfId="6620" priority="193" operator="containsText" text="入">
      <formula>NOT(ISERROR(SEARCH("入",F197)))</formula>
    </cfRule>
    <cfRule type="containsText" dxfId="6619" priority="194" operator="containsText" text="入,退">
      <formula>NOT(ISERROR(SEARCH("入,退",F197)))</formula>
    </cfRule>
    <cfRule type="containsText" dxfId="6618" priority="195" operator="containsText" text="入,退">
      <formula>NOT(ISERROR(SEARCH("入,退",F197)))</formula>
    </cfRule>
    <cfRule type="cellIs" dxfId="6617"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6616"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6615" priority="190" operator="containsText" text="－">
      <formula>NOT(ISERROR(SEARCH("－",F197)))</formula>
    </cfRule>
  </conditionalFormatting>
  <conditionalFormatting sqref="F204:AJ207">
    <cfRule type="containsText" dxfId="6614" priority="185" operator="containsText" text="退">
      <formula>NOT(ISERROR(SEARCH("退",F204)))</formula>
    </cfRule>
    <cfRule type="containsText" dxfId="6613" priority="186" operator="containsText" text="入">
      <formula>NOT(ISERROR(SEARCH("入",F204)))</formula>
    </cfRule>
    <cfRule type="containsText" dxfId="6612" priority="187" operator="containsText" text="入,退">
      <formula>NOT(ISERROR(SEARCH("入,退",F204)))</formula>
    </cfRule>
    <cfRule type="containsText" dxfId="6611" priority="188" operator="containsText" text="入,退">
      <formula>NOT(ISERROR(SEARCH("入,退",F204)))</formula>
    </cfRule>
    <cfRule type="cellIs" dxfId="6610" priority="189" operator="equal">
      <formula>"休"</formula>
    </cfRule>
  </conditionalFormatting>
  <conditionalFormatting sqref="F204:AJ207">
    <cfRule type="containsText" dxfId="6609" priority="184" operator="containsText" text="外">
      <formula>NOT(ISERROR(SEARCH("外",F204)))</formula>
    </cfRule>
  </conditionalFormatting>
  <conditionalFormatting sqref="F204:AJ207">
    <cfRule type="containsText" dxfId="6608" priority="183" operator="containsText" text="－">
      <formula>NOT(ISERROR(SEARCH("－",F204)))</formula>
    </cfRule>
  </conditionalFormatting>
  <conditionalFormatting sqref="F209:AJ212">
    <cfRule type="containsText" dxfId="6607" priority="178" operator="containsText" text="退">
      <formula>NOT(ISERROR(SEARCH("退",F209)))</formula>
    </cfRule>
    <cfRule type="containsText" dxfId="6606" priority="179" operator="containsText" text="入">
      <formula>NOT(ISERROR(SEARCH("入",F209)))</formula>
    </cfRule>
    <cfRule type="containsText" dxfId="6605" priority="180" operator="containsText" text="入,退">
      <formula>NOT(ISERROR(SEARCH("入,退",F209)))</formula>
    </cfRule>
    <cfRule type="containsText" dxfId="6604" priority="181" operator="containsText" text="入,退">
      <formula>NOT(ISERROR(SEARCH("入,退",F209)))</formula>
    </cfRule>
    <cfRule type="cellIs" dxfId="6603" priority="182" operator="equal">
      <formula>"休"</formula>
    </cfRule>
  </conditionalFormatting>
  <conditionalFormatting sqref="F209:AJ212">
    <cfRule type="containsText" dxfId="6602" priority="177" operator="containsText" text="外">
      <formula>NOT(ISERROR(SEARCH("外",F209)))</formula>
    </cfRule>
  </conditionalFormatting>
  <conditionalFormatting sqref="F209:AJ212">
    <cfRule type="containsText" dxfId="6601" priority="176" operator="containsText" text="－">
      <formula>NOT(ISERROR(SEARCH("－",F209)))</formula>
    </cfRule>
  </conditionalFormatting>
  <conditionalFormatting sqref="F198:G198">
    <cfRule type="containsText" dxfId="6600" priority="171" operator="containsText" text="退">
      <formula>NOT(ISERROR(SEARCH("退",F198)))</formula>
    </cfRule>
    <cfRule type="containsText" dxfId="6599" priority="172" operator="containsText" text="入">
      <formula>NOT(ISERROR(SEARCH("入",F198)))</formula>
    </cfRule>
    <cfRule type="containsText" dxfId="6598" priority="173" operator="containsText" text="入,退">
      <formula>NOT(ISERROR(SEARCH("入,退",F198)))</formula>
    </cfRule>
    <cfRule type="containsText" dxfId="6597" priority="174" operator="containsText" text="入,退">
      <formula>NOT(ISERROR(SEARCH("入,退",F198)))</formula>
    </cfRule>
    <cfRule type="cellIs" dxfId="6596" priority="175" operator="equal">
      <formula>"休"</formula>
    </cfRule>
  </conditionalFormatting>
  <conditionalFormatting sqref="F198:G198">
    <cfRule type="containsText" dxfId="6595" priority="170" operator="containsText" text="外">
      <formula>NOT(ISERROR(SEARCH("外",F198)))</formula>
    </cfRule>
  </conditionalFormatting>
  <conditionalFormatting sqref="F198:G198">
    <cfRule type="containsText" dxfId="6594" priority="169" operator="containsText" text="－">
      <formula>NOT(ISERROR(SEARCH("－",F198)))</formula>
    </cfRule>
  </conditionalFormatting>
  <conditionalFormatting sqref="J199:K199">
    <cfRule type="containsText" dxfId="6593" priority="164" operator="containsText" text="退">
      <formula>NOT(ISERROR(SEARCH("退",J199)))</formula>
    </cfRule>
    <cfRule type="containsText" dxfId="6592" priority="165" operator="containsText" text="入">
      <formula>NOT(ISERROR(SEARCH("入",J199)))</formula>
    </cfRule>
    <cfRule type="containsText" dxfId="6591" priority="166" operator="containsText" text="入,退">
      <formula>NOT(ISERROR(SEARCH("入,退",J199)))</formula>
    </cfRule>
    <cfRule type="containsText" dxfId="6590" priority="167" operator="containsText" text="入,退">
      <formula>NOT(ISERROR(SEARCH("入,退",J199)))</formula>
    </cfRule>
    <cfRule type="cellIs" dxfId="6589" priority="168" operator="equal">
      <formula>"休"</formula>
    </cfRule>
  </conditionalFormatting>
  <conditionalFormatting sqref="J199:K199">
    <cfRule type="containsText" dxfId="6588" priority="163" operator="containsText" text="外">
      <formula>NOT(ISERROR(SEARCH("外",J199)))</formula>
    </cfRule>
  </conditionalFormatting>
  <conditionalFormatting sqref="J199:K199">
    <cfRule type="containsText" dxfId="6587" priority="162" operator="containsText" text="－">
      <formula>NOT(ISERROR(SEARCH("－",J199)))</formula>
    </cfRule>
  </conditionalFormatting>
  <conditionalFormatting sqref="F201">
    <cfRule type="containsText" dxfId="6586" priority="157" operator="containsText" text="退">
      <formula>NOT(ISERROR(SEARCH("退",F201)))</formula>
    </cfRule>
    <cfRule type="containsText" dxfId="6585" priority="158" operator="containsText" text="入">
      <formula>NOT(ISERROR(SEARCH("入",F201)))</formula>
    </cfRule>
    <cfRule type="containsText" dxfId="6584" priority="159" operator="containsText" text="入,退">
      <formula>NOT(ISERROR(SEARCH("入,退",F201)))</formula>
    </cfRule>
    <cfRule type="containsText" dxfId="6583" priority="160" operator="containsText" text="入,退">
      <formula>NOT(ISERROR(SEARCH("入,退",F201)))</formula>
    </cfRule>
    <cfRule type="cellIs" dxfId="6582" priority="161" operator="equal">
      <formula>"休"</formula>
    </cfRule>
  </conditionalFormatting>
  <conditionalFormatting sqref="F201">
    <cfRule type="containsText" dxfId="6581" priority="156" operator="containsText" text="外">
      <formula>NOT(ISERROR(SEARCH("外",F201)))</formula>
    </cfRule>
  </conditionalFormatting>
  <conditionalFormatting sqref="F201">
    <cfRule type="containsText" dxfId="6580" priority="155" operator="containsText" text="－">
      <formula>NOT(ISERROR(SEARCH("－",F201)))</formula>
    </cfRule>
  </conditionalFormatting>
  <conditionalFormatting sqref="M201">
    <cfRule type="containsText" dxfId="6579" priority="150" operator="containsText" text="退">
      <formula>NOT(ISERROR(SEARCH("退",M201)))</formula>
    </cfRule>
    <cfRule type="containsText" dxfId="6578" priority="151" operator="containsText" text="入">
      <formula>NOT(ISERROR(SEARCH("入",M201)))</formula>
    </cfRule>
    <cfRule type="containsText" dxfId="6577" priority="152" operator="containsText" text="入,退">
      <formula>NOT(ISERROR(SEARCH("入,退",M201)))</formula>
    </cfRule>
    <cfRule type="containsText" dxfId="6576" priority="153" operator="containsText" text="入,退">
      <formula>NOT(ISERROR(SEARCH("入,退",M201)))</formula>
    </cfRule>
    <cfRule type="cellIs" dxfId="6575" priority="154" operator="equal">
      <formula>"休"</formula>
    </cfRule>
  </conditionalFormatting>
  <conditionalFormatting sqref="M201">
    <cfRule type="containsText" dxfId="6574" priority="149" operator="containsText" text="外">
      <formula>NOT(ISERROR(SEARCH("外",M201)))</formula>
    </cfRule>
  </conditionalFormatting>
  <conditionalFormatting sqref="M201">
    <cfRule type="containsText" dxfId="6573" priority="148" operator="containsText" text="－">
      <formula>NOT(ISERROR(SEARCH("－",M201)))</formula>
    </cfRule>
  </conditionalFormatting>
  <conditionalFormatting sqref="N199:O199">
    <cfRule type="containsText" dxfId="6572" priority="143" operator="containsText" text="退">
      <formula>NOT(ISERROR(SEARCH("退",N199)))</formula>
    </cfRule>
    <cfRule type="containsText" dxfId="6571" priority="144" operator="containsText" text="入">
      <formula>NOT(ISERROR(SEARCH("入",N199)))</formula>
    </cfRule>
    <cfRule type="containsText" dxfId="6570" priority="145" operator="containsText" text="入,退">
      <formula>NOT(ISERROR(SEARCH("入,退",N199)))</formula>
    </cfRule>
    <cfRule type="containsText" dxfId="6569" priority="146" operator="containsText" text="入,退">
      <formula>NOT(ISERROR(SEARCH("入,退",N199)))</formula>
    </cfRule>
    <cfRule type="cellIs" dxfId="6568" priority="147" operator="equal">
      <formula>"休"</formula>
    </cfRule>
  </conditionalFormatting>
  <conditionalFormatting sqref="N199:O199">
    <cfRule type="containsText" dxfId="6567" priority="142" operator="containsText" text="外">
      <formula>NOT(ISERROR(SEARCH("外",N199)))</formula>
    </cfRule>
  </conditionalFormatting>
  <conditionalFormatting sqref="N199:O199">
    <cfRule type="containsText" dxfId="6566" priority="141" operator="containsText" text="－">
      <formula>NOT(ISERROR(SEARCH("－",N199)))</formula>
    </cfRule>
  </conditionalFormatting>
  <conditionalFormatting sqref="U199:V199">
    <cfRule type="containsText" dxfId="6565" priority="136" operator="containsText" text="退">
      <formula>NOT(ISERROR(SEARCH("退",U199)))</formula>
    </cfRule>
    <cfRule type="containsText" dxfId="6564" priority="137" operator="containsText" text="入">
      <formula>NOT(ISERROR(SEARCH("入",U199)))</formula>
    </cfRule>
    <cfRule type="containsText" dxfId="6563" priority="138" operator="containsText" text="入,退">
      <formula>NOT(ISERROR(SEARCH("入,退",U199)))</formula>
    </cfRule>
    <cfRule type="containsText" dxfId="6562" priority="139" operator="containsText" text="入,退">
      <formula>NOT(ISERROR(SEARCH("入,退",U199)))</formula>
    </cfRule>
    <cfRule type="cellIs" dxfId="6561" priority="140" operator="equal">
      <formula>"休"</formula>
    </cfRule>
  </conditionalFormatting>
  <conditionalFormatting sqref="U199:V199">
    <cfRule type="containsText" dxfId="6560" priority="135" operator="containsText" text="外">
      <formula>NOT(ISERROR(SEARCH("外",U199)))</formula>
    </cfRule>
  </conditionalFormatting>
  <conditionalFormatting sqref="U199:V199">
    <cfRule type="containsText" dxfId="6559" priority="134" operator="containsText" text="－">
      <formula>NOT(ISERROR(SEARCH("－",U199)))</formula>
    </cfRule>
  </conditionalFormatting>
  <conditionalFormatting sqref="AE199:AF199">
    <cfRule type="containsText" dxfId="6558" priority="129" operator="containsText" text="退">
      <formula>NOT(ISERROR(SEARCH("退",AE199)))</formula>
    </cfRule>
    <cfRule type="containsText" dxfId="6557" priority="130" operator="containsText" text="入">
      <formula>NOT(ISERROR(SEARCH("入",AE199)))</formula>
    </cfRule>
    <cfRule type="containsText" dxfId="6556" priority="131" operator="containsText" text="入,退">
      <formula>NOT(ISERROR(SEARCH("入,退",AE199)))</formula>
    </cfRule>
    <cfRule type="containsText" dxfId="6555" priority="132" operator="containsText" text="入,退">
      <formula>NOT(ISERROR(SEARCH("入,退",AE199)))</formula>
    </cfRule>
    <cfRule type="cellIs" dxfId="6554" priority="133" operator="equal">
      <formula>"休"</formula>
    </cfRule>
  </conditionalFormatting>
  <conditionalFormatting sqref="AE199:AF199">
    <cfRule type="containsText" dxfId="6553" priority="128" operator="containsText" text="外">
      <formula>NOT(ISERROR(SEARCH("外",AE199)))</formula>
    </cfRule>
  </conditionalFormatting>
  <conditionalFormatting sqref="AE199:AF199">
    <cfRule type="containsText" dxfId="6552" priority="127" operator="containsText" text="－">
      <formula>NOT(ISERROR(SEARCH("－",AE199)))</formula>
    </cfRule>
  </conditionalFormatting>
  <conditionalFormatting sqref="I198">
    <cfRule type="containsText" dxfId="6551" priority="122" operator="containsText" text="退">
      <formula>NOT(ISERROR(SEARCH("退",I198)))</formula>
    </cfRule>
    <cfRule type="containsText" dxfId="6550" priority="123" operator="containsText" text="入">
      <formula>NOT(ISERROR(SEARCH("入",I198)))</formula>
    </cfRule>
    <cfRule type="containsText" dxfId="6549" priority="124" operator="containsText" text="入,退">
      <formula>NOT(ISERROR(SEARCH("入,退",I198)))</formula>
    </cfRule>
    <cfRule type="containsText" dxfId="6548" priority="125" operator="containsText" text="入,退">
      <formula>NOT(ISERROR(SEARCH("入,退",I198)))</formula>
    </cfRule>
    <cfRule type="cellIs" dxfId="6547" priority="126" operator="equal">
      <formula>"休"</formula>
    </cfRule>
  </conditionalFormatting>
  <conditionalFormatting sqref="I198">
    <cfRule type="containsText" dxfId="6546" priority="121" operator="containsText" text="外">
      <formula>NOT(ISERROR(SEARCH("外",I198)))</formula>
    </cfRule>
  </conditionalFormatting>
  <conditionalFormatting sqref="I198">
    <cfRule type="containsText" dxfId="6545" priority="120" operator="containsText" text="－">
      <formula>NOT(ISERROR(SEARCH("－",I198)))</formula>
    </cfRule>
  </conditionalFormatting>
  <conditionalFormatting sqref="O198:P198">
    <cfRule type="containsText" dxfId="6544" priority="115" operator="containsText" text="退">
      <formula>NOT(ISERROR(SEARCH("退",O198)))</formula>
    </cfRule>
    <cfRule type="containsText" dxfId="6543" priority="116" operator="containsText" text="入">
      <formula>NOT(ISERROR(SEARCH("入",O198)))</formula>
    </cfRule>
    <cfRule type="containsText" dxfId="6542" priority="117" operator="containsText" text="入,退">
      <formula>NOT(ISERROR(SEARCH("入,退",O198)))</formula>
    </cfRule>
    <cfRule type="containsText" dxfId="6541" priority="118" operator="containsText" text="入,退">
      <formula>NOT(ISERROR(SEARCH("入,退",O198)))</formula>
    </cfRule>
    <cfRule type="cellIs" dxfId="6540" priority="119" operator="equal">
      <formula>"休"</formula>
    </cfRule>
  </conditionalFormatting>
  <conditionalFormatting sqref="O198:P198">
    <cfRule type="containsText" dxfId="6539" priority="114" operator="containsText" text="外">
      <formula>NOT(ISERROR(SEARCH("外",O198)))</formula>
    </cfRule>
  </conditionalFormatting>
  <conditionalFormatting sqref="O198:P198">
    <cfRule type="containsText" dxfId="6538" priority="113" operator="containsText" text="－">
      <formula>NOT(ISERROR(SEARCH("－",O198)))</formula>
    </cfRule>
  </conditionalFormatting>
  <conditionalFormatting sqref="V198:W198">
    <cfRule type="containsText" dxfId="6537" priority="108" operator="containsText" text="退">
      <formula>NOT(ISERROR(SEARCH("退",V198)))</formula>
    </cfRule>
    <cfRule type="containsText" dxfId="6536" priority="109" operator="containsText" text="入">
      <formula>NOT(ISERROR(SEARCH("入",V198)))</formula>
    </cfRule>
    <cfRule type="containsText" dxfId="6535" priority="110" operator="containsText" text="入,退">
      <formula>NOT(ISERROR(SEARCH("入,退",V198)))</formula>
    </cfRule>
    <cfRule type="containsText" dxfId="6534" priority="111" operator="containsText" text="入,退">
      <formula>NOT(ISERROR(SEARCH("入,退",V198)))</formula>
    </cfRule>
    <cfRule type="cellIs" dxfId="6533" priority="112" operator="equal">
      <formula>"休"</formula>
    </cfRule>
  </conditionalFormatting>
  <conditionalFormatting sqref="V198:W198">
    <cfRule type="containsText" dxfId="6532" priority="107" operator="containsText" text="外">
      <formula>NOT(ISERROR(SEARCH("外",V198)))</formula>
    </cfRule>
  </conditionalFormatting>
  <conditionalFormatting sqref="V198:W198">
    <cfRule type="containsText" dxfId="6531" priority="106" operator="containsText" text="－">
      <formula>NOT(ISERROR(SEARCH("－",V198)))</formula>
    </cfRule>
  </conditionalFormatting>
  <conditionalFormatting sqref="AC198:AD198">
    <cfRule type="containsText" dxfId="6530" priority="101" operator="containsText" text="退">
      <formula>NOT(ISERROR(SEARCH("退",AC198)))</formula>
    </cfRule>
    <cfRule type="containsText" dxfId="6529" priority="102" operator="containsText" text="入">
      <formula>NOT(ISERROR(SEARCH("入",AC198)))</formula>
    </cfRule>
    <cfRule type="containsText" dxfId="6528" priority="103" operator="containsText" text="入,退">
      <formula>NOT(ISERROR(SEARCH("入,退",AC198)))</formula>
    </cfRule>
    <cfRule type="containsText" dxfId="6527" priority="104" operator="containsText" text="入,退">
      <formula>NOT(ISERROR(SEARCH("入,退",AC198)))</formula>
    </cfRule>
    <cfRule type="cellIs" dxfId="6526" priority="105" operator="equal">
      <formula>"休"</formula>
    </cfRule>
  </conditionalFormatting>
  <conditionalFormatting sqref="AC198:AD198">
    <cfRule type="containsText" dxfId="6525" priority="100" operator="containsText" text="外">
      <formula>NOT(ISERROR(SEARCH("外",AC198)))</formula>
    </cfRule>
  </conditionalFormatting>
  <conditionalFormatting sqref="AC198:AD198">
    <cfRule type="containsText" dxfId="6524" priority="99" operator="containsText" text="－">
      <formula>NOT(ISERROR(SEARCH("－",AC198)))</formula>
    </cfRule>
  </conditionalFormatting>
  <conditionalFormatting sqref="AB199:AD199">
    <cfRule type="containsText" dxfId="6523" priority="94" operator="containsText" text="退">
      <formula>NOT(ISERROR(SEARCH("退",AB199)))</formula>
    </cfRule>
    <cfRule type="containsText" dxfId="6522" priority="95" operator="containsText" text="入">
      <formula>NOT(ISERROR(SEARCH("入",AB199)))</formula>
    </cfRule>
    <cfRule type="containsText" dxfId="6521" priority="96" operator="containsText" text="入,退">
      <formula>NOT(ISERROR(SEARCH("入,退",AB199)))</formula>
    </cfRule>
    <cfRule type="containsText" dxfId="6520" priority="97" operator="containsText" text="入,退">
      <formula>NOT(ISERROR(SEARCH("入,退",AB199)))</formula>
    </cfRule>
    <cfRule type="cellIs" dxfId="6519" priority="98" operator="equal">
      <formula>"休"</formula>
    </cfRule>
  </conditionalFormatting>
  <conditionalFormatting sqref="AB199:AD199">
    <cfRule type="containsText" dxfId="6518" priority="93" operator="containsText" text="外">
      <formula>NOT(ISERROR(SEARCH("外",AB199)))</formula>
    </cfRule>
  </conditionalFormatting>
  <conditionalFormatting sqref="AB199:AD199">
    <cfRule type="containsText" dxfId="6517" priority="92" operator="containsText" text="－">
      <formula>NOT(ISERROR(SEARCH("－",AB199)))</formula>
    </cfRule>
  </conditionalFormatting>
  <conditionalFormatting sqref="P199 S199:T199">
    <cfRule type="containsText" dxfId="6516" priority="87" operator="containsText" text="退">
      <formula>NOT(ISERROR(SEARCH("退",P199)))</formula>
    </cfRule>
    <cfRule type="containsText" dxfId="6515" priority="88" operator="containsText" text="入">
      <formula>NOT(ISERROR(SEARCH("入",P199)))</formula>
    </cfRule>
    <cfRule type="containsText" dxfId="6514" priority="89" operator="containsText" text="入,退">
      <formula>NOT(ISERROR(SEARCH("入,退",P199)))</formula>
    </cfRule>
    <cfRule type="containsText" dxfId="6513" priority="90" operator="containsText" text="入,退">
      <formula>NOT(ISERROR(SEARCH("入,退",P199)))</formula>
    </cfRule>
    <cfRule type="cellIs" dxfId="6512" priority="91" operator="equal">
      <formula>"休"</formula>
    </cfRule>
  </conditionalFormatting>
  <conditionalFormatting sqref="P199 S199:T199">
    <cfRule type="containsText" dxfId="6511" priority="86" operator="containsText" text="外">
      <formula>NOT(ISERROR(SEARCH("外",P199)))</formula>
    </cfRule>
  </conditionalFormatting>
  <conditionalFormatting sqref="P199 S199:T199">
    <cfRule type="containsText" dxfId="6510" priority="85" operator="containsText" text="－">
      <formula>NOT(ISERROR(SEARCH("－",P199)))</formula>
    </cfRule>
  </conditionalFormatting>
  <conditionalFormatting sqref="Q199:R199">
    <cfRule type="containsText" dxfId="6509" priority="80" operator="containsText" text="退">
      <formula>NOT(ISERROR(SEARCH("退",Q199)))</formula>
    </cfRule>
    <cfRule type="containsText" dxfId="6508" priority="81" operator="containsText" text="入">
      <formula>NOT(ISERROR(SEARCH("入",Q199)))</formula>
    </cfRule>
    <cfRule type="containsText" dxfId="6507" priority="82" operator="containsText" text="入,退">
      <formula>NOT(ISERROR(SEARCH("入,退",Q199)))</formula>
    </cfRule>
    <cfRule type="containsText" dxfId="6506" priority="83" operator="containsText" text="入,退">
      <formula>NOT(ISERROR(SEARCH("入,退",Q199)))</formula>
    </cfRule>
    <cfRule type="cellIs" dxfId="6505" priority="84" operator="equal">
      <formula>"休"</formula>
    </cfRule>
  </conditionalFormatting>
  <conditionalFormatting sqref="Q199:R199">
    <cfRule type="containsText" dxfId="6504" priority="79" operator="containsText" text="外">
      <formula>NOT(ISERROR(SEARCH("外",Q199)))</formula>
    </cfRule>
  </conditionalFormatting>
  <conditionalFormatting sqref="Q199:R199">
    <cfRule type="containsText" dxfId="6503" priority="78" operator="containsText" text="－">
      <formula>NOT(ISERROR(SEARCH("－",Q199)))</formula>
    </cfRule>
  </conditionalFormatting>
  <conditionalFormatting sqref="W199 Z199:AA199">
    <cfRule type="containsText" dxfId="6502" priority="73" operator="containsText" text="退">
      <formula>NOT(ISERROR(SEARCH("退",W199)))</formula>
    </cfRule>
    <cfRule type="containsText" dxfId="6501" priority="74" operator="containsText" text="入">
      <formula>NOT(ISERROR(SEARCH("入",W199)))</formula>
    </cfRule>
    <cfRule type="containsText" dxfId="6500" priority="75" operator="containsText" text="入,退">
      <formula>NOT(ISERROR(SEARCH("入,退",W199)))</formula>
    </cfRule>
    <cfRule type="containsText" dxfId="6499" priority="76" operator="containsText" text="入,退">
      <formula>NOT(ISERROR(SEARCH("入,退",W199)))</formula>
    </cfRule>
    <cfRule type="cellIs" dxfId="6498" priority="77" operator="equal">
      <formula>"休"</formula>
    </cfRule>
  </conditionalFormatting>
  <conditionalFormatting sqref="W199 Z199:AA199">
    <cfRule type="containsText" dxfId="6497" priority="72" operator="containsText" text="外">
      <formula>NOT(ISERROR(SEARCH("外",W199)))</formula>
    </cfRule>
  </conditionalFormatting>
  <conditionalFormatting sqref="W199 Z199:AA199">
    <cfRule type="containsText" dxfId="6496" priority="71" operator="containsText" text="－">
      <formula>NOT(ISERROR(SEARCH("－",W199)))</formula>
    </cfRule>
  </conditionalFormatting>
  <conditionalFormatting sqref="X199:Y199">
    <cfRule type="containsText" dxfId="6495" priority="66" operator="containsText" text="退">
      <formula>NOT(ISERROR(SEARCH("退",X199)))</formula>
    </cfRule>
    <cfRule type="containsText" dxfId="6494" priority="67" operator="containsText" text="入">
      <formula>NOT(ISERROR(SEARCH("入",X199)))</formula>
    </cfRule>
    <cfRule type="containsText" dxfId="6493" priority="68" operator="containsText" text="入,退">
      <formula>NOT(ISERROR(SEARCH("入,退",X199)))</formula>
    </cfRule>
    <cfRule type="containsText" dxfId="6492" priority="69" operator="containsText" text="入,退">
      <formula>NOT(ISERROR(SEARCH("入,退",X199)))</formula>
    </cfRule>
    <cfRule type="cellIs" dxfId="6491" priority="70" operator="equal">
      <formula>"休"</formula>
    </cfRule>
  </conditionalFormatting>
  <conditionalFormatting sqref="X199:Y199">
    <cfRule type="containsText" dxfId="6490" priority="65" operator="containsText" text="外">
      <formula>NOT(ISERROR(SEARCH("外",X199)))</formula>
    </cfRule>
  </conditionalFormatting>
  <conditionalFormatting sqref="X199:Y199">
    <cfRule type="containsText" dxfId="6489" priority="64" operator="containsText" text="－">
      <formula>NOT(ISERROR(SEARCH("－",X199)))</formula>
    </cfRule>
  </conditionalFormatting>
  <conditionalFormatting sqref="AI197:AI201">
    <cfRule type="containsText" dxfId="6488" priority="59" operator="containsText" text="退">
      <formula>NOT(ISERROR(SEARCH("退",AI197)))</formula>
    </cfRule>
    <cfRule type="containsText" dxfId="6487" priority="60" operator="containsText" text="入">
      <formula>NOT(ISERROR(SEARCH("入",AI197)))</formula>
    </cfRule>
    <cfRule type="containsText" dxfId="6486" priority="61" operator="containsText" text="入,退">
      <formula>NOT(ISERROR(SEARCH("入,退",AI197)))</formula>
    </cfRule>
    <cfRule type="containsText" dxfId="6485" priority="62" operator="containsText" text="入,退">
      <formula>NOT(ISERROR(SEARCH("入,退",AI197)))</formula>
    </cfRule>
    <cfRule type="cellIs" dxfId="6484" priority="63" operator="equal">
      <formula>"休"</formula>
    </cfRule>
  </conditionalFormatting>
  <conditionalFormatting sqref="AI197:AI201">
    <cfRule type="containsText" dxfId="6483" priority="58" operator="containsText" text="外">
      <formula>NOT(ISERROR(SEARCH("外",AI197)))</formula>
    </cfRule>
  </conditionalFormatting>
  <conditionalFormatting sqref="AI197:AI201">
    <cfRule type="containsText" dxfId="6482" priority="57" operator="containsText" text="－">
      <formula>NOT(ISERROR(SEARCH("－",AI197)))</formula>
    </cfRule>
  </conditionalFormatting>
  <conditionalFormatting sqref="R201:S201 U201">
    <cfRule type="containsText" dxfId="6481" priority="52" operator="containsText" text="退">
      <formula>NOT(ISERROR(SEARCH("退",R201)))</formula>
    </cfRule>
    <cfRule type="containsText" dxfId="6480" priority="53" operator="containsText" text="入">
      <formula>NOT(ISERROR(SEARCH("入",R201)))</formula>
    </cfRule>
    <cfRule type="containsText" dxfId="6479" priority="54" operator="containsText" text="入,退">
      <formula>NOT(ISERROR(SEARCH("入,退",R201)))</formula>
    </cfRule>
    <cfRule type="containsText" dxfId="6478" priority="55" operator="containsText" text="入,退">
      <formula>NOT(ISERROR(SEARCH("入,退",R201)))</formula>
    </cfRule>
    <cfRule type="cellIs" dxfId="6477" priority="56" operator="equal">
      <formula>"休"</formula>
    </cfRule>
  </conditionalFormatting>
  <conditionalFormatting sqref="R201:S201 U201">
    <cfRule type="containsText" dxfId="6476" priority="51" operator="containsText" text="外">
      <formula>NOT(ISERROR(SEARCH("外",R201)))</formula>
    </cfRule>
  </conditionalFormatting>
  <conditionalFormatting sqref="R201:S201 U201">
    <cfRule type="containsText" dxfId="6475" priority="50" operator="containsText" text="－">
      <formula>NOT(ISERROR(SEARCH("－",R201)))</formula>
    </cfRule>
  </conditionalFormatting>
  <conditionalFormatting sqref="T201">
    <cfRule type="containsText" dxfId="6474" priority="45" operator="containsText" text="退">
      <formula>NOT(ISERROR(SEARCH("退",T201)))</formula>
    </cfRule>
    <cfRule type="containsText" dxfId="6473" priority="46" operator="containsText" text="入">
      <formula>NOT(ISERROR(SEARCH("入",T201)))</formula>
    </cfRule>
    <cfRule type="containsText" dxfId="6472" priority="47" operator="containsText" text="入,退">
      <formula>NOT(ISERROR(SEARCH("入,退",T201)))</formula>
    </cfRule>
    <cfRule type="containsText" dxfId="6471" priority="48" operator="containsText" text="入,退">
      <formula>NOT(ISERROR(SEARCH("入,退",T201)))</formula>
    </cfRule>
    <cfRule type="cellIs" dxfId="6470" priority="49" operator="equal">
      <formula>"休"</formula>
    </cfRule>
  </conditionalFormatting>
  <conditionalFormatting sqref="T201">
    <cfRule type="containsText" dxfId="6469" priority="44" operator="containsText" text="外">
      <formula>NOT(ISERROR(SEARCH("外",T201)))</formula>
    </cfRule>
  </conditionalFormatting>
  <conditionalFormatting sqref="T201">
    <cfRule type="containsText" dxfId="6468" priority="43" operator="containsText" text="－">
      <formula>NOT(ISERROR(SEARCH("－",T201)))</formula>
    </cfRule>
  </conditionalFormatting>
  <conditionalFormatting sqref="Y201:Z201 AB201">
    <cfRule type="containsText" dxfId="6467" priority="38" operator="containsText" text="退">
      <formula>NOT(ISERROR(SEARCH("退",Y201)))</formula>
    </cfRule>
    <cfRule type="containsText" dxfId="6466" priority="39" operator="containsText" text="入">
      <formula>NOT(ISERROR(SEARCH("入",Y201)))</formula>
    </cfRule>
    <cfRule type="containsText" dxfId="6465" priority="40" operator="containsText" text="入,退">
      <formula>NOT(ISERROR(SEARCH("入,退",Y201)))</formula>
    </cfRule>
    <cfRule type="containsText" dxfId="6464" priority="41" operator="containsText" text="入,退">
      <formula>NOT(ISERROR(SEARCH("入,退",Y201)))</formula>
    </cfRule>
    <cfRule type="cellIs" dxfId="6463" priority="42" operator="equal">
      <formula>"休"</formula>
    </cfRule>
  </conditionalFormatting>
  <conditionalFormatting sqref="Y201:Z201 AB201">
    <cfRule type="containsText" dxfId="6462" priority="37" operator="containsText" text="外">
      <formula>NOT(ISERROR(SEARCH("外",Y201)))</formula>
    </cfRule>
  </conditionalFormatting>
  <conditionalFormatting sqref="Y201:Z201 AB201">
    <cfRule type="containsText" dxfId="6461" priority="36" operator="containsText" text="－">
      <formula>NOT(ISERROR(SEARCH("－",Y201)))</formula>
    </cfRule>
  </conditionalFormatting>
  <conditionalFormatting sqref="AA201">
    <cfRule type="containsText" dxfId="6460" priority="31" operator="containsText" text="退">
      <formula>NOT(ISERROR(SEARCH("退",AA201)))</formula>
    </cfRule>
    <cfRule type="containsText" dxfId="6459" priority="32" operator="containsText" text="入">
      <formula>NOT(ISERROR(SEARCH("入",AA201)))</formula>
    </cfRule>
    <cfRule type="containsText" dxfId="6458" priority="33" operator="containsText" text="入,退">
      <formula>NOT(ISERROR(SEARCH("入,退",AA201)))</formula>
    </cfRule>
    <cfRule type="containsText" dxfId="6457" priority="34" operator="containsText" text="入,退">
      <formula>NOT(ISERROR(SEARCH("入,退",AA201)))</formula>
    </cfRule>
    <cfRule type="cellIs" dxfId="6456" priority="35" operator="equal">
      <formula>"休"</formula>
    </cfRule>
  </conditionalFormatting>
  <conditionalFormatting sqref="AA201">
    <cfRule type="containsText" dxfId="6455" priority="30" operator="containsText" text="外">
      <formula>NOT(ISERROR(SEARCH("外",AA201)))</formula>
    </cfRule>
  </conditionalFormatting>
  <conditionalFormatting sqref="AA201">
    <cfRule type="containsText" dxfId="6454" priority="29" operator="containsText" text="－">
      <formula>NOT(ISERROR(SEARCH("－",AA201)))</formula>
    </cfRule>
  </conditionalFormatting>
  <conditionalFormatting sqref="F199:G199">
    <cfRule type="containsText" dxfId="6453" priority="24" operator="containsText" text="退">
      <formula>NOT(ISERROR(SEARCH("退",F199)))</formula>
    </cfRule>
    <cfRule type="containsText" dxfId="6452" priority="25" operator="containsText" text="入">
      <formula>NOT(ISERROR(SEARCH("入",F199)))</formula>
    </cfRule>
    <cfRule type="containsText" dxfId="6451" priority="26" operator="containsText" text="入,退">
      <formula>NOT(ISERROR(SEARCH("入,退",F199)))</formula>
    </cfRule>
    <cfRule type="containsText" dxfId="6450" priority="27" operator="containsText" text="入,退">
      <formula>NOT(ISERROR(SEARCH("入,退",F199)))</formula>
    </cfRule>
    <cfRule type="cellIs" dxfId="6449" priority="28" operator="equal">
      <formula>"休"</formula>
    </cfRule>
  </conditionalFormatting>
  <conditionalFormatting sqref="F199:G199">
    <cfRule type="containsText" dxfId="6448" priority="23" operator="containsText" text="外">
      <formula>NOT(ISERROR(SEARCH("外",F199)))</formula>
    </cfRule>
  </conditionalFormatting>
  <conditionalFormatting sqref="F199:G199">
    <cfRule type="containsText" dxfId="6447" priority="22" operator="containsText" text="－">
      <formula>NOT(ISERROR(SEARCH("－",F199)))</formula>
    </cfRule>
  </conditionalFormatting>
  <conditionalFormatting sqref="H197 H200:H201">
    <cfRule type="containsText" dxfId="6446" priority="17" operator="containsText" text="退">
      <formula>NOT(ISERROR(SEARCH("退",H197)))</formula>
    </cfRule>
    <cfRule type="containsText" dxfId="6445" priority="18" operator="containsText" text="入">
      <formula>NOT(ISERROR(SEARCH("入",H197)))</formula>
    </cfRule>
    <cfRule type="containsText" dxfId="6444" priority="19" operator="containsText" text="入,退">
      <formula>NOT(ISERROR(SEARCH("入,退",H197)))</formula>
    </cfRule>
    <cfRule type="containsText" dxfId="6443" priority="20" operator="containsText" text="入,退">
      <formula>NOT(ISERROR(SEARCH("入,退",H197)))</formula>
    </cfRule>
    <cfRule type="cellIs" dxfId="6442" priority="21" operator="equal">
      <formula>"休"</formula>
    </cfRule>
  </conditionalFormatting>
  <conditionalFormatting sqref="H197 H200:H201">
    <cfRule type="containsText" dxfId="6441" priority="16" operator="containsText" text="外">
      <formula>NOT(ISERROR(SEARCH("外",H197)))</formula>
    </cfRule>
  </conditionalFormatting>
  <conditionalFormatting sqref="H197 H200:H201">
    <cfRule type="containsText" dxfId="6440" priority="15" operator="containsText" text="－">
      <formula>NOT(ISERROR(SEARCH("－",H197)))</formula>
    </cfRule>
  </conditionalFormatting>
  <conditionalFormatting sqref="H198">
    <cfRule type="containsText" dxfId="6439" priority="10" operator="containsText" text="退">
      <formula>NOT(ISERROR(SEARCH("退",H198)))</formula>
    </cfRule>
    <cfRule type="containsText" dxfId="6438" priority="11" operator="containsText" text="入">
      <formula>NOT(ISERROR(SEARCH("入",H198)))</formula>
    </cfRule>
    <cfRule type="containsText" dxfId="6437" priority="12" operator="containsText" text="入,退">
      <formula>NOT(ISERROR(SEARCH("入,退",H198)))</formula>
    </cfRule>
    <cfRule type="containsText" dxfId="6436" priority="13" operator="containsText" text="入,退">
      <formula>NOT(ISERROR(SEARCH("入,退",H198)))</formula>
    </cfRule>
    <cfRule type="cellIs" dxfId="6435" priority="14" operator="equal">
      <formula>"休"</formula>
    </cfRule>
  </conditionalFormatting>
  <conditionalFormatting sqref="H198">
    <cfRule type="containsText" dxfId="6434" priority="9" operator="containsText" text="外">
      <formula>NOT(ISERROR(SEARCH("外",H198)))</formula>
    </cfRule>
  </conditionalFormatting>
  <conditionalFormatting sqref="H198">
    <cfRule type="containsText" dxfId="6433" priority="8" operator="containsText" text="－">
      <formula>NOT(ISERROR(SEARCH("－",H198)))</formula>
    </cfRule>
  </conditionalFormatting>
  <conditionalFormatting sqref="H199">
    <cfRule type="containsText" dxfId="6432" priority="3" operator="containsText" text="退">
      <formula>NOT(ISERROR(SEARCH("退",H199)))</formula>
    </cfRule>
    <cfRule type="containsText" dxfId="6431" priority="4" operator="containsText" text="入">
      <formula>NOT(ISERROR(SEARCH("入",H199)))</formula>
    </cfRule>
    <cfRule type="containsText" dxfId="6430" priority="5" operator="containsText" text="入,退">
      <formula>NOT(ISERROR(SEARCH("入,退",H199)))</formula>
    </cfRule>
    <cfRule type="containsText" dxfId="6429" priority="6" operator="containsText" text="入,退">
      <formula>NOT(ISERROR(SEARCH("入,退",H199)))</formula>
    </cfRule>
    <cfRule type="cellIs" dxfId="6428" priority="7" operator="equal">
      <formula>"休"</formula>
    </cfRule>
  </conditionalFormatting>
  <conditionalFormatting sqref="H199">
    <cfRule type="containsText" dxfId="6427" priority="2" operator="containsText" text="外">
      <formula>NOT(ISERROR(SEARCH("外",H199)))</formula>
    </cfRule>
  </conditionalFormatting>
  <conditionalFormatting sqref="H199">
    <cfRule type="containsText" dxfId="6426"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7" right="0.7" top="0.75" bottom="0.75" header="0.3" footer="0.3"/>
  <pageSetup paperSize="9" scale="46" orientation="portrait" r:id="rId1"/>
  <rowBreaks count="4" manualBreakCount="4">
    <brk id="117" max="40" man="1"/>
    <brk id="238" max="40" man="1"/>
    <brk id="357" max="40" man="1"/>
    <brk id="477" max="40" man="1"/>
  </rowBreaks>
  <colBreaks count="1" manualBreakCount="1">
    <brk id="41"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60" zoomScaleNormal="100" workbookViewId="0">
      <selection activeCell="H12" sqref="H12:H13"/>
    </sheetView>
  </sheetViews>
  <sheetFormatPr defaultColWidth="9" defaultRowHeight="13.2"/>
  <cols>
    <col min="1" max="1" width="2.21875" style="1893" customWidth="1"/>
    <col min="2" max="2" width="9.44140625" style="1892" customWidth="1"/>
    <col min="3" max="30" width="3.77734375" style="1892" customWidth="1"/>
    <col min="31" max="31" width="2" style="1892" customWidth="1"/>
    <col min="32" max="32" width="11.109375" style="1893" customWidth="1"/>
    <col min="33" max="33" width="6.44140625" style="1892" bestFit="1" customWidth="1"/>
    <col min="34" max="16384" width="9" style="1893"/>
  </cols>
  <sheetData>
    <row r="1" spans="1:35" ht="19.2">
      <c r="A1" s="2042" t="s">
        <v>1166</v>
      </c>
      <c r="B1" s="2042"/>
      <c r="M1" s="2043"/>
      <c r="AG1" s="1895" t="s">
        <v>1196</v>
      </c>
    </row>
    <row r="2" spans="1:35" ht="13.5" customHeight="1">
      <c r="Q2" s="1893"/>
      <c r="S2" s="2044"/>
      <c r="T2" s="2045"/>
      <c r="U2" s="4218" t="s">
        <v>1168</v>
      </c>
      <c r="V2" s="4219"/>
      <c r="W2" s="4218" t="s">
        <v>1169</v>
      </c>
      <c r="X2" s="4219"/>
      <c r="Y2" s="4220" t="s">
        <v>1170</v>
      </c>
      <c r="Z2" s="4221"/>
      <c r="AB2" s="4222" t="s">
        <v>1171</v>
      </c>
      <c r="AC2" s="4220"/>
      <c r="AD2" s="4220"/>
      <c r="AE2" s="4220"/>
      <c r="AF2" s="4220"/>
      <c r="AG2" s="2046" t="s">
        <v>1172</v>
      </c>
    </row>
    <row r="3" spans="1:35" ht="13.5" customHeight="1" thickBot="1">
      <c r="B3" s="4223" t="s">
        <v>1173</v>
      </c>
      <c r="C3" s="4223"/>
      <c r="D3" s="4223"/>
      <c r="E3" s="4223"/>
      <c r="F3" s="1892" t="s">
        <v>1174</v>
      </c>
      <c r="G3" s="1843" t="str">
        <f>入力シート!C10</f>
        <v>○○校区道路改良工事</v>
      </c>
      <c r="H3" s="1843"/>
      <c r="I3" s="1843"/>
      <c r="J3" s="1843"/>
      <c r="K3" s="1843"/>
      <c r="L3" s="1843"/>
      <c r="M3" s="1843"/>
      <c r="N3" s="1843"/>
      <c r="O3" s="1843"/>
      <c r="P3" s="1843"/>
      <c r="R3" s="1893"/>
      <c r="S3" s="4224" t="s">
        <v>1175</v>
      </c>
      <c r="T3" s="4225"/>
      <c r="U3" s="4226">
        <f>+AG10+AG19+AG28+AG37+AG46+AG55+AG64+AG73+AG82</f>
        <v>252</v>
      </c>
      <c r="V3" s="4227"/>
      <c r="W3" s="4228">
        <f>+AG11+AG20+AG29+AG38+AG47+AG56+AG65+AG74+AG83</f>
        <v>0</v>
      </c>
      <c r="X3" s="4225"/>
      <c r="Y3" s="4229">
        <f>+ROUNDDOWN(W3/U3,3)</f>
        <v>0</v>
      </c>
      <c r="Z3" s="4230"/>
      <c r="AB3" s="4231" t="s">
        <v>1176</v>
      </c>
      <c r="AC3" s="4232"/>
      <c r="AD3" s="4232"/>
      <c r="AE3" s="4232"/>
      <c r="AF3" s="4232"/>
      <c r="AG3" s="2048">
        <f>+AI3-W4</f>
        <v>72</v>
      </c>
      <c r="AI3" s="2049">
        <f>ROUNDUP(+U4*0.285,0)</f>
        <v>72</v>
      </c>
    </row>
    <row r="4" spans="1:35" ht="13.5" customHeight="1" thickBot="1">
      <c r="B4" s="4223" t="s">
        <v>1177</v>
      </c>
      <c r="C4" s="4223"/>
      <c r="D4" s="4223"/>
      <c r="E4" s="4223"/>
      <c r="F4" s="1892" t="s">
        <v>1174</v>
      </c>
      <c r="G4" s="4241" t="s">
        <v>2478</v>
      </c>
      <c r="H4" s="4242"/>
      <c r="I4" s="4242"/>
      <c r="J4" s="4242"/>
      <c r="K4" s="4243"/>
      <c r="R4" s="1893"/>
      <c r="S4" s="4244" t="s">
        <v>1178</v>
      </c>
      <c r="T4" s="4245"/>
      <c r="U4" s="4246">
        <f>+U3</f>
        <v>252</v>
      </c>
      <c r="V4" s="4247"/>
      <c r="W4" s="4248">
        <f>+AG13+AG22+AG31+AG40+AG49+AG58+AG67+AG76+AG85</f>
        <v>0</v>
      </c>
      <c r="X4" s="4245"/>
      <c r="Y4" s="4249">
        <f>+ROUNDDOWN(W4/U4,3)</f>
        <v>0</v>
      </c>
      <c r="Z4" s="4250"/>
      <c r="AB4" s="4233" t="s">
        <v>1179</v>
      </c>
      <c r="AC4" s="4234"/>
      <c r="AD4" s="4234"/>
      <c r="AE4" s="4234"/>
      <c r="AF4" s="4234"/>
      <c r="AG4" s="2048">
        <f>+AI4-W4</f>
        <v>63</v>
      </c>
      <c r="AI4" s="2049">
        <f>ROUNDUP(+U4*0.25,0)</f>
        <v>63</v>
      </c>
    </row>
    <row r="5" spans="1:35" ht="13.5" customHeight="1">
      <c r="B5" s="4235" t="s">
        <v>1180</v>
      </c>
      <c r="C5" s="4235"/>
      <c r="D5" s="4235"/>
      <c r="E5" s="4235"/>
      <c r="F5" s="1892" t="s">
        <v>1174</v>
      </c>
      <c r="G5" s="4236">
        <f>入力シート!C15</f>
        <v>45838</v>
      </c>
      <c r="H5" s="4236"/>
      <c r="I5" s="4236"/>
      <c r="J5" s="4236"/>
      <c r="K5" s="4236"/>
      <c r="L5" s="4237" t="s">
        <v>1181</v>
      </c>
      <c r="M5" s="4237"/>
      <c r="N5" s="4237"/>
      <c r="O5" s="1892" t="s">
        <v>1174</v>
      </c>
      <c r="P5" s="4238" t="e">
        <f>+G5-G4+1</f>
        <v>#VALUE!</v>
      </c>
      <c r="Q5" s="4238"/>
      <c r="R5" s="4238"/>
      <c r="Y5" s="2050"/>
      <c r="AA5" s="2051"/>
      <c r="AB5" s="4239" t="s">
        <v>1182</v>
      </c>
      <c r="AC5" s="4240"/>
      <c r="AD5" s="4240"/>
      <c r="AE5" s="4240"/>
      <c r="AF5" s="4240"/>
      <c r="AG5" s="2052">
        <f>+AI5-W4</f>
        <v>54</v>
      </c>
      <c r="AI5" s="2049">
        <f>ROUNDUP(+U4*0.214,0)</f>
        <v>54</v>
      </c>
    </row>
    <row r="6" spans="1:35" ht="13.5" customHeight="1">
      <c r="C6" s="1893"/>
      <c r="D6" s="1893"/>
      <c r="E6" s="1893"/>
      <c r="F6" s="1893"/>
      <c r="W6" s="1991"/>
      <c r="X6" s="1991"/>
      <c r="Y6" s="1991"/>
      <c r="Z6" s="1991"/>
      <c r="AA6" s="1991"/>
      <c r="AB6" s="1991"/>
      <c r="AC6" s="1991"/>
      <c r="AD6" s="1991"/>
      <c r="AE6" s="1991"/>
    </row>
    <row r="7" spans="1:35" ht="13.5" customHeight="1"/>
    <row r="8" spans="1:35">
      <c r="B8" s="2053" t="s">
        <v>1183</v>
      </c>
      <c r="C8" s="2054" t="str">
        <f>+G4</f>
        <v>※西暦入力</v>
      </c>
      <c r="D8" s="2055" t="e">
        <f>+C8+1</f>
        <v>#VALUE!</v>
      </c>
      <c r="E8" s="2055" t="e">
        <f t="shared" ref="E8:AD8" si="0">+D8+1</f>
        <v>#VALUE!</v>
      </c>
      <c r="F8" s="2055" t="e">
        <f t="shared" si="0"/>
        <v>#VALUE!</v>
      </c>
      <c r="G8" s="2055" t="e">
        <f t="shared" si="0"/>
        <v>#VALUE!</v>
      </c>
      <c r="H8" s="2055" t="e">
        <f t="shared" si="0"/>
        <v>#VALUE!</v>
      </c>
      <c r="I8" s="2055" t="e">
        <f t="shared" si="0"/>
        <v>#VALUE!</v>
      </c>
      <c r="J8" s="2055" t="e">
        <f t="shared" si="0"/>
        <v>#VALUE!</v>
      </c>
      <c r="K8" s="2055" t="e">
        <f t="shared" si="0"/>
        <v>#VALUE!</v>
      </c>
      <c r="L8" s="2055" t="e">
        <f t="shared" si="0"/>
        <v>#VALUE!</v>
      </c>
      <c r="M8" s="2055" t="e">
        <f t="shared" si="0"/>
        <v>#VALUE!</v>
      </c>
      <c r="N8" s="2055" t="e">
        <f t="shared" si="0"/>
        <v>#VALUE!</v>
      </c>
      <c r="O8" s="2055" t="e">
        <f t="shared" si="0"/>
        <v>#VALUE!</v>
      </c>
      <c r="P8" s="2055" t="e">
        <f t="shared" si="0"/>
        <v>#VALUE!</v>
      </c>
      <c r="Q8" s="2055" t="e">
        <f t="shared" si="0"/>
        <v>#VALUE!</v>
      </c>
      <c r="R8" s="2055" t="e">
        <f t="shared" si="0"/>
        <v>#VALUE!</v>
      </c>
      <c r="S8" s="2055" t="e">
        <f t="shared" si="0"/>
        <v>#VALUE!</v>
      </c>
      <c r="T8" s="2055" t="e">
        <f t="shared" si="0"/>
        <v>#VALUE!</v>
      </c>
      <c r="U8" s="2055" t="e">
        <f t="shared" si="0"/>
        <v>#VALUE!</v>
      </c>
      <c r="V8" s="2055" t="e">
        <f t="shared" si="0"/>
        <v>#VALUE!</v>
      </c>
      <c r="W8" s="2055" t="e">
        <f>+V8+1</f>
        <v>#VALUE!</v>
      </c>
      <c r="X8" s="2055" t="e">
        <f t="shared" si="0"/>
        <v>#VALUE!</v>
      </c>
      <c r="Y8" s="2055" t="e">
        <f t="shared" si="0"/>
        <v>#VALUE!</v>
      </c>
      <c r="Z8" s="2055" t="e">
        <f t="shared" si="0"/>
        <v>#VALUE!</v>
      </c>
      <c r="AA8" s="2055" t="e">
        <f>+Z8+1</f>
        <v>#VALUE!</v>
      </c>
      <c r="AB8" s="2055" t="e">
        <f t="shared" si="0"/>
        <v>#VALUE!</v>
      </c>
      <c r="AC8" s="2055" t="e">
        <f>+AB8+1</f>
        <v>#VALUE!</v>
      </c>
      <c r="AD8" s="2056" t="e">
        <f t="shared" si="0"/>
        <v>#VALUE!</v>
      </c>
      <c r="AE8" s="2057"/>
      <c r="AF8" s="4251">
        <v>1</v>
      </c>
      <c r="AG8" s="4252"/>
    </row>
    <row r="9" spans="1:35">
      <c r="B9" s="1958" t="s">
        <v>1184</v>
      </c>
      <c r="C9" s="2059" t="e">
        <f>TEXT(WEEKDAY(+C8),"aaa")</f>
        <v>#VALUE!</v>
      </c>
      <c r="D9" s="2060" t="e">
        <f t="shared" ref="D9:AD9" si="1">TEXT(WEEKDAY(+D8),"aaa")</f>
        <v>#VALUE!</v>
      </c>
      <c r="E9" s="2060" t="e">
        <f t="shared" si="1"/>
        <v>#VALUE!</v>
      </c>
      <c r="F9" s="2060" t="e">
        <f t="shared" si="1"/>
        <v>#VALUE!</v>
      </c>
      <c r="G9" s="2060" t="e">
        <f t="shared" si="1"/>
        <v>#VALUE!</v>
      </c>
      <c r="H9" s="2060" t="e">
        <f t="shared" si="1"/>
        <v>#VALUE!</v>
      </c>
      <c r="I9" s="2060" t="e">
        <f t="shared" si="1"/>
        <v>#VALUE!</v>
      </c>
      <c r="J9" s="2060" t="e">
        <f t="shared" si="1"/>
        <v>#VALUE!</v>
      </c>
      <c r="K9" s="2060" t="e">
        <f t="shared" si="1"/>
        <v>#VALUE!</v>
      </c>
      <c r="L9" s="2060" t="e">
        <f t="shared" si="1"/>
        <v>#VALUE!</v>
      </c>
      <c r="M9" s="2060" t="e">
        <f t="shared" si="1"/>
        <v>#VALUE!</v>
      </c>
      <c r="N9" s="2060" t="e">
        <f t="shared" si="1"/>
        <v>#VALUE!</v>
      </c>
      <c r="O9" s="2060" t="e">
        <f t="shared" si="1"/>
        <v>#VALUE!</v>
      </c>
      <c r="P9" s="2060" t="e">
        <f t="shared" si="1"/>
        <v>#VALUE!</v>
      </c>
      <c r="Q9" s="2060" t="e">
        <f t="shared" si="1"/>
        <v>#VALUE!</v>
      </c>
      <c r="R9" s="2060" t="e">
        <f t="shared" si="1"/>
        <v>#VALUE!</v>
      </c>
      <c r="S9" s="2060" t="e">
        <f t="shared" si="1"/>
        <v>#VALUE!</v>
      </c>
      <c r="T9" s="2060" t="e">
        <f t="shared" si="1"/>
        <v>#VALUE!</v>
      </c>
      <c r="U9" s="2060" t="e">
        <f t="shared" si="1"/>
        <v>#VALUE!</v>
      </c>
      <c r="V9" s="2060" t="e">
        <f t="shared" si="1"/>
        <v>#VALUE!</v>
      </c>
      <c r="W9" s="2060" t="e">
        <f t="shared" si="1"/>
        <v>#VALUE!</v>
      </c>
      <c r="X9" s="2060" t="e">
        <f t="shared" si="1"/>
        <v>#VALUE!</v>
      </c>
      <c r="Y9" s="2060" t="e">
        <f t="shared" si="1"/>
        <v>#VALUE!</v>
      </c>
      <c r="Z9" s="2060" t="e">
        <f t="shared" si="1"/>
        <v>#VALUE!</v>
      </c>
      <c r="AA9" s="2060" t="e">
        <f t="shared" si="1"/>
        <v>#VALUE!</v>
      </c>
      <c r="AB9" s="2060" t="e">
        <f t="shared" si="1"/>
        <v>#VALUE!</v>
      </c>
      <c r="AC9" s="2060" t="e">
        <f t="shared" si="1"/>
        <v>#VALUE!</v>
      </c>
      <c r="AD9" s="2061" t="e">
        <f t="shared" si="1"/>
        <v>#VALUE!</v>
      </c>
      <c r="AE9" s="1991"/>
      <c r="AF9" s="2062" t="s">
        <v>1185</v>
      </c>
      <c r="AG9" s="2046">
        <f>+COUNTA(C10:AD11)</f>
        <v>0</v>
      </c>
    </row>
    <row r="10" spans="1:35" ht="13.5" customHeight="1">
      <c r="B10" s="4253" t="s">
        <v>1186</v>
      </c>
      <c r="C10" s="4255"/>
      <c r="D10" s="4256"/>
      <c r="E10" s="4256"/>
      <c r="F10" s="4256"/>
      <c r="G10" s="4256"/>
      <c r="H10" s="4256"/>
      <c r="I10" s="4256"/>
      <c r="J10" s="4256"/>
      <c r="K10" s="4256"/>
      <c r="L10" s="4256"/>
      <c r="M10" s="4256"/>
      <c r="N10" s="4256"/>
      <c r="O10" s="4256"/>
      <c r="P10" s="4256"/>
      <c r="Q10" s="4256"/>
      <c r="R10" s="4256"/>
      <c r="S10" s="4256"/>
      <c r="T10" s="4256"/>
      <c r="U10" s="4256"/>
      <c r="V10" s="4256"/>
      <c r="W10" s="4256"/>
      <c r="X10" s="4256"/>
      <c r="Y10" s="4256"/>
      <c r="Z10" s="4256"/>
      <c r="AA10" s="4256"/>
      <c r="AB10" s="4256"/>
      <c r="AC10" s="4256"/>
      <c r="AD10" s="4258"/>
      <c r="AE10" s="1991"/>
      <c r="AF10" s="2063" t="s">
        <v>1187</v>
      </c>
      <c r="AG10" s="2064">
        <f>COUNTA(C8:AD8)-AG9</f>
        <v>28</v>
      </c>
    </row>
    <row r="11" spans="1:35" ht="13.5" customHeight="1">
      <c r="B11" s="4254"/>
      <c r="C11" s="4255"/>
      <c r="D11" s="4257"/>
      <c r="E11" s="4257"/>
      <c r="F11" s="4257"/>
      <c r="G11" s="4257"/>
      <c r="H11" s="4257"/>
      <c r="I11" s="4257"/>
      <c r="J11" s="4257"/>
      <c r="K11" s="4257"/>
      <c r="L11" s="4257"/>
      <c r="M11" s="4257"/>
      <c r="N11" s="4257"/>
      <c r="O11" s="4257"/>
      <c r="P11" s="4257"/>
      <c r="Q11" s="4257"/>
      <c r="R11" s="4257"/>
      <c r="S11" s="4257"/>
      <c r="T11" s="4257"/>
      <c r="U11" s="4257"/>
      <c r="V11" s="4257"/>
      <c r="W11" s="4257"/>
      <c r="X11" s="4257"/>
      <c r="Y11" s="4257"/>
      <c r="Z11" s="4257"/>
      <c r="AA11" s="4257"/>
      <c r="AB11" s="4257"/>
      <c r="AC11" s="4257"/>
      <c r="AD11" s="4259"/>
      <c r="AE11" s="1991"/>
      <c r="AF11" s="2063" t="s">
        <v>1188</v>
      </c>
      <c r="AG11" s="2065">
        <f>+COUNTA(C12:AD13)</f>
        <v>0</v>
      </c>
    </row>
    <row r="12" spans="1:35" ht="13.5" customHeight="1">
      <c r="B12" s="4264" t="s">
        <v>1175</v>
      </c>
      <c r="C12" s="4266"/>
      <c r="D12" s="4131"/>
      <c r="E12" s="4131"/>
      <c r="F12" s="4131"/>
      <c r="G12" s="4131"/>
      <c r="H12" s="4131"/>
      <c r="I12" s="4131"/>
      <c r="J12" s="4131"/>
      <c r="K12" s="4131"/>
      <c r="L12" s="4131"/>
      <c r="M12" s="4131"/>
      <c r="N12" s="4131"/>
      <c r="O12" s="4131"/>
      <c r="P12" s="4131"/>
      <c r="Q12" s="4131"/>
      <c r="R12" s="4131"/>
      <c r="S12" s="4131"/>
      <c r="T12" s="4131"/>
      <c r="U12" s="4131"/>
      <c r="V12" s="4131"/>
      <c r="W12" s="4131"/>
      <c r="X12" s="4131"/>
      <c r="Y12" s="4131"/>
      <c r="Z12" s="4131"/>
      <c r="AA12" s="4131"/>
      <c r="AB12" s="4131"/>
      <c r="AC12" s="4131"/>
      <c r="AD12" s="4138"/>
      <c r="AE12" s="1991"/>
      <c r="AF12" s="2063" t="s">
        <v>1189</v>
      </c>
      <c r="AG12" s="2067">
        <f>+AG11/AG10</f>
        <v>0</v>
      </c>
    </row>
    <row r="13" spans="1:35">
      <c r="B13" s="4265"/>
      <c r="C13" s="4266"/>
      <c r="D13" s="4132"/>
      <c r="E13" s="4132"/>
      <c r="F13" s="4132"/>
      <c r="G13" s="4132"/>
      <c r="H13" s="4132"/>
      <c r="I13" s="4132"/>
      <c r="J13" s="4132"/>
      <c r="K13" s="4132"/>
      <c r="L13" s="4132"/>
      <c r="M13" s="4132"/>
      <c r="N13" s="4132"/>
      <c r="O13" s="4132"/>
      <c r="P13" s="4132"/>
      <c r="Q13" s="4132"/>
      <c r="R13" s="4132"/>
      <c r="S13" s="4132"/>
      <c r="T13" s="4132"/>
      <c r="U13" s="4132"/>
      <c r="V13" s="4132"/>
      <c r="W13" s="4132"/>
      <c r="X13" s="4132"/>
      <c r="Y13" s="4132"/>
      <c r="Z13" s="4132"/>
      <c r="AA13" s="4132"/>
      <c r="AB13" s="4132"/>
      <c r="AC13" s="4132"/>
      <c r="AD13" s="4139"/>
      <c r="AE13" s="1991"/>
      <c r="AF13" s="2063" t="s">
        <v>1169</v>
      </c>
      <c r="AG13" s="2065">
        <f>+COUNTA(C14:AD15)</f>
        <v>0</v>
      </c>
    </row>
    <row r="14" spans="1:35">
      <c r="B14" s="4260" t="s">
        <v>1178</v>
      </c>
      <c r="C14" s="4262"/>
      <c r="D14" s="4127"/>
      <c r="E14" s="4127"/>
      <c r="F14" s="4127"/>
      <c r="G14" s="4127"/>
      <c r="H14" s="4127"/>
      <c r="I14" s="4127"/>
      <c r="J14" s="4127"/>
      <c r="K14" s="4127"/>
      <c r="L14" s="4127"/>
      <c r="M14" s="4127"/>
      <c r="N14" s="4127"/>
      <c r="O14" s="4127"/>
      <c r="P14" s="4127"/>
      <c r="Q14" s="4127"/>
      <c r="R14" s="4127"/>
      <c r="S14" s="4127"/>
      <c r="T14" s="4127"/>
      <c r="U14" s="4127"/>
      <c r="V14" s="4127"/>
      <c r="W14" s="4127"/>
      <c r="X14" s="4127"/>
      <c r="Y14" s="4127"/>
      <c r="Z14" s="4127"/>
      <c r="AA14" s="4127"/>
      <c r="AB14" s="4127"/>
      <c r="AC14" s="4127"/>
      <c r="AD14" s="4140"/>
      <c r="AE14" s="1991"/>
      <c r="AF14" s="2069" t="s">
        <v>1190</v>
      </c>
      <c r="AG14" s="2070">
        <f>+AG13/AG10</f>
        <v>0</v>
      </c>
    </row>
    <row r="15" spans="1:35">
      <c r="B15" s="4261"/>
      <c r="C15" s="4263"/>
      <c r="D15" s="4133"/>
      <c r="E15" s="4133"/>
      <c r="F15" s="4133"/>
      <c r="G15" s="4133"/>
      <c r="H15" s="4133"/>
      <c r="I15" s="4133"/>
      <c r="J15" s="4133"/>
      <c r="K15" s="4133"/>
      <c r="L15" s="4133"/>
      <c r="M15" s="4133"/>
      <c r="N15" s="4133"/>
      <c r="O15" s="4133"/>
      <c r="P15" s="4133"/>
      <c r="Q15" s="4133"/>
      <c r="R15" s="4133"/>
      <c r="S15" s="4133"/>
      <c r="T15" s="4133"/>
      <c r="U15" s="4133"/>
      <c r="V15" s="4133"/>
      <c r="W15" s="4133"/>
      <c r="X15" s="4133"/>
      <c r="Y15" s="4133"/>
      <c r="Z15" s="4133"/>
      <c r="AA15" s="4133"/>
      <c r="AB15" s="4133"/>
      <c r="AC15" s="4133"/>
      <c r="AD15" s="4141"/>
      <c r="AE15" s="1991"/>
      <c r="AF15" s="2027"/>
      <c r="AG15" s="2072"/>
    </row>
    <row r="16" spans="1:35">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row>
    <row r="17" spans="2:33">
      <c r="B17" s="2074" t="s">
        <v>1183</v>
      </c>
      <c r="C17" s="2075" t="e">
        <f>+AD8+1</f>
        <v>#VALUE!</v>
      </c>
      <c r="D17" s="2076" t="e">
        <f>+C17+1</f>
        <v>#VALUE!</v>
      </c>
      <c r="E17" s="2076" t="e">
        <f t="shared" ref="E17:AD17" si="2">+D17+1</f>
        <v>#VALUE!</v>
      </c>
      <c r="F17" s="2076" t="e">
        <f t="shared" si="2"/>
        <v>#VALUE!</v>
      </c>
      <c r="G17" s="2076" t="e">
        <f t="shared" si="2"/>
        <v>#VALUE!</v>
      </c>
      <c r="H17" s="2076" t="e">
        <f t="shared" si="2"/>
        <v>#VALUE!</v>
      </c>
      <c r="I17" s="2076" t="e">
        <f t="shared" si="2"/>
        <v>#VALUE!</v>
      </c>
      <c r="J17" s="2076" t="e">
        <f t="shared" si="2"/>
        <v>#VALUE!</v>
      </c>
      <c r="K17" s="2076" t="e">
        <f t="shared" si="2"/>
        <v>#VALUE!</v>
      </c>
      <c r="L17" s="2076" t="e">
        <f t="shared" si="2"/>
        <v>#VALUE!</v>
      </c>
      <c r="M17" s="2076" t="e">
        <f t="shared" si="2"/>
        <v>#VALUE!</v>
      </c>
      <c r="N17" s="2076" t="e">
        <f t="shared" si="2"/>
        <v>#VALUE!</v>
      </c>
      <c r="O17" s="2076" t="e">
        <f t="shared" si="2"/>
        <v>#VALUE!</v>
      </c>
      <c r="P17" s="2076" t="e">
        <f t="shared" si="2"/>
        <v>#VALUE!</v>
      </c>
      <c r="Q17" s="2076" t="e">
        <f t="shared" si="2"/>
        <v>#VALUE!</v>
      </c>
      <c r="R17" s="2076" t="e">
        <f t="shared" si="2"/>
        <v>#VALUE!</v>
      </c>
      <c r="S17" s="2076" t="e">
        <f t="shared" si="2"/>
        <v>#VALUE!</v>
      </c>
      <c r="T17" s="2076" t="e">
        <f t="shared" si="2"/>
        <v>#VALUE!</v>
      </c>
      <c r="U17" s="2076" t="e">
        <f t="shared" si="2"/>
        <v>#VALUE!</v>
      </c>
      <c r="V17" s="2076" t="e">
        <f t="shared" si="2"/>
        <v>#VALUE!</v>
      </c>
      <c r="W17" s="2076" t="e">
        <f>+V17+1</f>
        <v>#VALUE!</v>
      </c>
      <c r="X17" s="2076" t="e">
        <f t="shared" si="2"/>
        <v>#VALUE!</v>
      </c>
      <c r="Y17" s="2076" t="e">
        <f t="shared" si="2"/>
        <v>#VALUE!</v>
      </c>
      <c r="Z17" s="2076" t="e">
        <f t="shared" si="2"/>
        <v>#VALUE!</v>
      </c>
      <c r="AA17" s="2076" t="e">
        <f>+Z17+1</f>
        <v>#VALUE!</v>
      </c>
      <c r="AB17" s="2076" t="e">
        <f t="shared" si="2"/>
        <v>#VALUE!</v>
      </c>
      <c r="AC17" s="2076" t="e">
        <f>+AB17+1</f>
        <v>#VALUE!</v>
      </c>
      <c r="AD17" s="2077" t="e">
        <f t="shared" si="2"/>
        <v>#VALUE!</v>
      </c>
      <c r="AE17" s="2057"/>
      <c r="AF17" s="4251">
        <f>+AF8+1</f>
        <v>2</v>
      </c>
      <c r="AG17" s="4252"/>
    </row>
    <row r="18" spans="2:33">
      <c r="B18" s="2078" t="s">
        <v>1184</v>
      </c>
      <c r="C18" s="2079" t="e">
        <f>TEXT(WEEKDAY(+C17),"aaa")</f>
        <v>#VALUE!</v>
      </c>
      <c r="D18" s="2080" t="e">
        <f t="shared" ref="D18:AD18" si="3">TEXT(WEEKDAY(+D17),"aaa")</f>
        <v>#VALUE!</v>
      </c>
      <c r="E18" s="2080" t="e">
        <f t="shared" si="3"/>
        <v>#VALUE!</v>
      </c>
      <c r="F18" s="2080" t="e">
        <f t="shared" si="3"/>
        <v>#VALUE!</v>
      </c>
      <c r="G18" s="2080" t="e">
        <f t="shared" si="3"/>
        <v>#VALUE!</v>
      </c>
      <c r="H18" s="2080" t="e">
        <f t="shared" si="3"/>
        <v>#VALUE!</v>
      </c>
      <c r="I18" s="2080" t="e">
        <f t="shared" si="3"/>
        <v>#VALUE!</v>
      </c>
      <c r="J18" s="2080" t="e">
        <f t="shared" si="3"/>
        <v>#VALUE!</v>
      </c>
      <c r="K18" s="2080" t="e">
        <f t="shared" si="3"/>
        <v>#VALUE!</v>
      </c>
      <c r="L18" s="2080" t="e">
        <f t="shared" si="3"/>
        <v>#VALUE!</v>
      </c>
      <c r="M18" s="2080" t="e">
        <f t="shared" si="3"/>
        <v>#VALUE!</v>
      </c>
      <c r="N18" s="2080" t="e">
        <f t="shared" si="3"/>
        <v>#VALUE!</v>
      </c>
      <c r="O18" s="2080" t="e">
        <f t="shared" si="3"/>
        <v>#VALUE!</v>
      </c>
      <c r="P18" s="2080" t="e">
        <f t="shared" si="3"/>
        <v>#VALUE!</v>
      </c>
      <c r="Q18" s="2080" t="e">
        <f t="shared" si="3"/>
        <v>#VALUE!</v>
      </c>
      <c r="R18" s="2080" t="e">
        <f t="shared" si="3"/>
        <v>#VALUE!</v>
      </c>
      <c r="S18" s="2080" t="e">
        <f t="shared" si="3"/>
        <v>#VALUE!</v>
      </c>
      <c r="T18" s="2080" t="e">
        <f t="shared" si="3"/>
        <v>#VALUE!</v>
      </c>
      <c r="U18" s="2080" t="e">
        <f t="shared" si="3"/>
        <v>#VALUE!</v>
      </c>
      <c r="V18" s="2080" t="e">
        <f t="shared" si="3"/>
        <v>#VALUE!</v>
      </c>
      <c r="W18" s="2080" t="e">
        <f t="shared" si="3"/>
        <v>#VALUE!</v>
      </c>
      <c r="X18" s="2080" t="e">
        <f t="shared" si="3"/>
        <v>#VALUE!</v>
      </c>
      <c r="Y18" s="2080" t="e">
        <f t="shared" si="3"/>
        <v>#VALUE!</v>
      </c>
      <c r="Z18" s="2080" t="e">
        <f t="shared" si="3"/>
        <v>#VALUE!</v>
      </c>
      <c r="AA18" s="2080" t="e">
        <f t="shared" si="3"/>
        <v>#VALUE!</v>
      </c>
      <c r="AB18" s="2080" t="e">
        <f t="shared" si="3"/>
        <v>#VALUE!</v>
      </c>
      <c r="AC18" s="2080" t="e">
        <f t="shared" si="3"/>
        <v>#VALUE!</v>
      </c>
      <c r="AD18" s="2081" t="e">
        <f t="shared" si="3"/>
        <v>#VALUE!</v>
      </c>
      <c r="AE18" s="1991"/>
      <c r="AF18" s="2062" t="s">
        <v>1185</v>
      </c>
      <c r="AG18" s="2046">
        <f>+COUNTA(C19:AD20)</f>
        <v>0</v>
      </c>
    </row>
    <row r="19" spans="2:33" ht="13.5" customHeight="1">
      <c r="B19" s="4253" t="s">
        <v>1186</v>
      </c>
      <c r="C19" s="4255"/>
      <c r="D19" s="4256"/>
      <c r="E19" s="4256"/>
      <c r="F19" s="4256"/>
      <c r="G19" s="4256"/>
      <c r="H19" s="4256"/>
      <c r="I19" s="4256"/>
      <c r="J19" s="4256"/>
      <c r="K19" s="4256"/>
      <c r="L19" s="4256"/>
      <c r="M19" s="4256"/>
      <c r="N19" s="4256"/>
      <c r="O19" s="4256"/>
      <c r="P19" s="4256"/>
      <c r="Q19" s="4256"/>
      <c r="R19" s="4256"/>
      <c r="S19" s="4256"/>
      <c r="T19" s="4256"/>
      <c r="U19" s="4256"/>
      <c r="V19" s="4256"/>
      <c r="W19" s="4256"/>
      <c r="X19" s="4256"/>
      <c r="Y19" s="4256"/>
      <c r="Z19" s="4256"/>
      <c r="AA19" s="4256"/>
      <c r="AB19" s="4256"/>
      <c r="AC19" s="4256"/>
      <c r="AD19" s="4258"/>
      <c r="AE19" s="1991"/>
      <c r="AF19" s="2063" t="s">
        <v>1187</v>
      </c>
      <c r="AG19" s="2064">
        <f>COUNTA(C17:AD17)-AG18</f>
        <v>28</v>
      </c>
    </row>
    <row r="20" spans="2:33" ht="13.5" customHeight="1">
      <c r="B20" s="4254"/>
      <c r="C20" s="4255"/>
      <c r="D20" s="4257"/>
      <c r="E20" s="4257"/>
      <c r="F20" s="4257"/>
      <c r="G20" s="4257"/>
      <c r="H20" s="4257"/>
      <c r="I20" s="4257"/>
      <c r="J20" s="4257"/>
      <c r="K20" s="4257"/>
      <c r="L20" s="4257"/>
      <c r="M20" s="4257"/>
      <c r="N20" s="4257"/>
      <c r="O20" s="4257"/>
      <c r="P20" s="4257"/>
      <c r="Q20" s="4257"/>
      <c r="R20" s="4257"/>
      <c r="S20" s="4257"/>
      <c r="T20" s="4257"/>
      <c r="U20" s="4257"/>
      <c r="V20" s="4257"/>
      <c r="W20" s="4257"/>
      <c r="X20" s="4257"/>
      <c r="Y20" s="4257"/>
      <c r="Z20" s="4257"/>
      <c r="AA20" s="4257"/>
      <c r="AB20" s="4257"/>
      <c r="AC20" s="4257"/>
      <c r="AD20" s="4259"/>
      <c r="AE20" s="1991"/>
      <c r="AF20" s="2063" t="s">
        <v>1188</v>
      </c>
      <c r="AG20" s="2065">
        <f>+COUNTA(C21:AD22)</f>
        <v>0</v>
      </c>
    </row>
    <row r="21" spans="2:33" ht="13.5" customHeight="1">
      <c r="B21" s="4267" t="s">
        <v>1175</v>
      </c>
      <c r="C21" s="4266"/>
      <c r="D21" s="4131"/>
      <c r="E21" s="4131"/>
      <c r="F21" s="4131"/>
      <c r="G21" s="4131"/>
      <c r="H21" s="4131"/>
      <c r="I21" s="4131"/>
      <c r="J21" s="4131"/>
      <c r="K21" s="4131"/>
      <c r="L21" s="4131"/>
      <c r="M21" s="4131"/>
      <c r="N21" s="4131"/>
      <c r="O21" s="4131"/>
      <c r="P21" s="4131"/>
      <c r="Q21" s="4131"/>
      <c r="R21" s="4131"/>
      <c r="S21" s="4131"/>
      <c r="T21" s="4131"/>
      <c r="U21" s="4131"/>
      <c r="V21" s="4131"/>
      <c r="W21" s="4131"/>
      <c r="X21" s="4131"/>
      <c r="Y21" s="4131"/>
      <c r="Z21" s="4131"/>
      <c r="AA21" s="4131"/>
      <c r="AB21" s="4131"/>
      <c r="AC21" s="4131"/>
      <c r="AD21" s="4138"/>
      <c r="AE21" s="1991"/>
      <c r="AF21" s="2063" t="s">
        <v>1189</v>
      </c>
      <c r="AG21" s="2067">
        <f>+AG20/AG19</f>
        <v>0</v>
      </c>
    </row>
    <row r="22" spans="2:33">
      <c r="B22" s="4268"/>
      <c r="C22" s="4266"/>
      <c r="D22" s="4132"/>
      <c r="E22" s="4132"/>
      <c r="F22" s="4132"/>
      <c r="G22" s="4132"/>
      <c r="H22" s="4132"/>
      <c r="I22" s="4132"/>
      <c r="J22" s="4132"/>
      <c r="K22" s="4132"/>
      <c r="L22" s="4132"/>
      <c r="M22" s="4132"/>
      <c r="N22" s="4132"/>
      <c r="O22" s="4132"/>
      <c r="P22" s="4132"/>
      <c r="Q22" s="4132"/>
      <c r="R22" s="4132"/>
      <c r="S22" s="4132"/>
      <c r="T22" s="4132"/>
      <c r="U22" s="4132"/>
      <c r="V22" s="4132"/>
      <c r="W22" s="4132"/>
      <c r="X22" s="4132"/>
      <c r="Y22" s="4132"/>
      <c r="Z22" s="4132"/>
      <c r="AA22" s="4132"/>
      <c r="AB22" s="4132"/>
      <c r="AC22" s="4132"/>
      <c r="AD22" s="4139"/>
      <c r="AE22" s="1991"/>
      <c r="AF22" s="2063" t="s">
        <v>1169</v>
      </c>
      <c r="AG22" s="2065">
        <f>+COUNTA(C23:AD24)</f>
        <v>0</v>
      </c>
    </row>
    <row r="23" spans="2:33">
      <c r="B23" s="4269" t="s">
        <v>1178</v>
      </c>
      <c r="C23" s="4262"/>
      <c r="D23" s="4127"/>
      <c r="E23" s="4127"/>
      <c r="F23" s="4127"/>
      <c r="G23" s="4127"/>
      <c r="H23" s="4127"/>
      <c r="I23" s="4127"/>
      <c r="J23" s="4127"/>
      <c r="K23" s="4127"/>
      <c r="L23" s="4127"/>
      <c r="M23" s="4127"/>
      <c r="N23" s="4127"/>
      <c r="O23" s="4127"/>
      <c r="P23" s="4127"/>
      <c r="Q23" s="4127"/>
      <c r="R23" s="4127"/>
      <c r="S23" s="4127"/>
      <c r="T23" s="4127"/>
      <c r="U23" s="4127"/>
      <c r="V23" s="4127"/>
      <c r="W23" s="4127"/>
      <c r="X23" s="4127"/>
      <c r="Y23" s="4127"/>
      <c r="Z23" s="4127"/>
      <c r="AA23" s="4127"/>
      <c r="AB23" s="4127"/>
      <c r="AC23" s="4127"/>
      <c r="AD23" s="4140"/>
      <c r="AE23" s="1991"/>
      <c r="AF23" s="2069" t="s">
        <v>1190</v>
      </c>
      <c r="AG23" s="2070">
        <f>+AG22/AG19</f>
        <v>0</v>
      </c>
    </row>
    <row r="24" spans="2:33">
      <c r="B24" s="4270"/>
      <c r="C24" s="4263"/>
      <c r="D24" s="4133"/>
      <c r="E24" s="4133"/>
      <c r="F24" s="4133"/>
      <c r="G24" s="4133"/>
      <c r="H24" s="4133"/>
      <c r="I24" s="4133"/>
      <c r="J24" s="4133"/>
      <c r="K24" s="4133"/>
      <c r="L24" s="4133"/>
      <c r="M24" s="4133"/>
      <c r="N24" s="4133"/>
      <c r="O24" s="4133"/>
      <c r="P24" s="4133"/>
      <c r="Q24" s="4133"/>
      <c r="R24" s="4133"/>
      <c r="S24" s="4133"/>
      <c r="T24" s="4133"/>
      <c r="U24" s="4133"/>
      <c r="V24" s="4133"/>
      <c r="W24" s="4133"/>
      <c r="X24" s="4133"/>
      <c r="Y24" s="4133"/>
      <c r="Z24" s="4133"/>
      <c r="AA24" s="4133"/>
      <c r="AB24" s="4133"/>
      <c r="AC24" s="4133"/>
      <c r="AD24" s="4141"/>
      <c r="AE24" s="1991"/>
      <c r="AF24" s="2027"/>
      <c r="AG24" s="2072"/>
    </row>
    <row r="25" spans="2:3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row>
    <row r="26" spans="2:33">
      <c r="B26" s="2053" t="s">
        <v>1183</v>
      </c>
      <c r="C26" s="2054" t="e">
        <f>+AD17+1</f>
        <v>#VALUE!</v>
      </c>
      <c r="D26" s="2055" t="e">
        <f>+C26+1</f>
        <v>#VALUE!</v>
      </c>
      <c r="E26" s="2055" t="e">
        <f t="shared" ref="E26:AD26" si="4">+D26+1</f>
        <v>#VALUE!</v>
      </c>
      <c r="F26" s="2055" t="e">
        <f t="shared" si="4"/>
        <v>#VALUE!</v>
      </c>
      <c r="G26" s="2055" t="e">
        <f t="shared" si="4"/>
        <v>#VALUE!</v>
      </c>
      <c r="H26" s="2055" t="e">
        <f t="shared" si="4"/>
        <v>#VALUE!</v>
      </c>
      <c r="I26" s="2055" t="e">
        <f t="shared" si="4"/>
        <v>#VALUE!</v>
      </c>
      <c r="J26" s="2055" t="e">
        <f t="shared" si="4"/>
        <v>#VALUE!</v>
      </c>
      <c r="K26" s="2055" t="e">
        <f t="shared" si="4"/>
        <v>#VALUE!</v>
      </c>
      <c r="L26" s="2055" t="e">
        <f t="shared" si="4"/>
        <v>#VALUE!</v>
      </c>
      <c r="M26" s="2055" t="e">
        <f t="shared" si="4"/>
        <v>#VALUE!</v>
      </c>
      <c r="N26" s="2055" t="e">
        <f t="shared" si="4"/>
        <v>#VALUE!</v>
      </c>
      <c r="O26" s="2055" t="e">
        <f t="shared" si="4"/>
        <v>#VALUE!</v>
      </c>
      <c r="P26" s="2055" t="e">
        <f t="shared" si="4"/>
        <v>#VALUE!</v>
      </c>
      <c r="Q26" s="2055" t="e">
        <f t="shared" si="4"/>
        <v>#VALUE!</v>
      </c>
      <c r="R26" s="2055" t="e">
        <f t="shared" si="4"/>
        <v>#VALUE!</v>
      </c>
      <c r="S26" s="2055" t="e">
        <f t="shared" si="4"/>
        <v>#VALUE!</v>
      </c>
      <c r="T26" s="2055" t="e">
        <f t="shared" si="4"/>
        <v>#VALUE!</v>
      </c>
      <c r="U26" s="2055" t="e">
        <f t="shared" si="4"/>
        <v>#VALUE!</v>
      </c>
      <c r="V26" s="2055" t="e">
        <f t="shared" si="4"/>
        <v>#VALUE!</v>
      </c>
      <c r="W26" s="2055" t="e">
        <f>+V26+1</f>
        <v>#VALUE!</v>
      </c>
      <c r="X26" s="2055" t="e">
        <f t="shared" si="4"/>
        <v>#VALUE!</v>
      </c>
      <c r="Y26" s="2055" t="e">
        <f t="shared" si="4"/>
        <v>#VALUE!</v>
      </c>
      <c r="Z26" s="2055" t="e">
        <f t="shared" si="4"/>
        <v>#VALUE!</v>
      </c>
      <c r="AA26" s="2055" t="e">
        <f>+Z26+1</f>
        <v>#VALUE!</v>
      </c>
      <c r="AB26" s="2055" t="e">
        <f t="shared" si="4"/>
        <v>#VALUE!</v>
      </c>
      <c r="AC26" s="2055" t="e">
        <f>+AB26+1</f>
        <v>#VALUE!</v>
      </c>
      <c r="AD26" s="2056" t="e">
        <f t="shared" si="4"/>
        <v>#VALUE!</v>
      </c>
      <c r="AE26" s="2057"/>
      <c r="AF26" s="4251">
        <f>+AF17+1</f>
        <v>3</v>
      </c>
      <c r="AG26" s="4252"/>
    </row>
    <row r="27" spans="2:33">
      <c r="B27" s="1958" t="s">
        <v>1184</v>
      </c>
      <c r="C27" s="2059" t="e">
        <f>TEXT(WEEKDAY(+C26),"aaa")</f>
        <v>#VALUE!</v>
      </c>
      <c r="D27" s="2060" t="e">
        <f t="shared" ref="D27:AD27" si="5">TEXT(WEEKDAY(+D26),"aaa")</f>
        <v>#VALUE!</v>
      </c>
      <c r="E27" s="2060" t="e">
        <f t="shared" si="5"/>
        <v>#VALUE!</v>
      </c>
      <c r="F27" s="2060" t="e">
        <f t="shared" si="5"/>
        <v>#VALUE!</v>
      </c>
      <c r="G27" s="2060" t="e">
        <f t="shared" si="5"/>
        <v>#VALUE!</v>
      </c>
      <c r="H27" s="2060" t="e">
        <f t="shared" si="5"/>
        <v>#VALUE!</v>
      </c>
      <c r="I27" s="2060" t="e">
        <f t="shared" si="5"/>
        <v>#VALUE!</v>
      </c>
      <c r="J27" s="2060" t="e">
        <f t="shared" si="5"/>
        <v>#VALUE!</v>
      </c>
      <c r="K27" s="2060" t="e">
        <f t="shared" si="5"/>
        <v>#VALUE!</v>
      </c>
      <c r="L27" s="2060" t="e">
        <f t="shared" si="5"/>
        <v>#VALUE!</v>
      </c>
      <c r="M27" s="2060" t="e">
        <f t="shared" si="5"/>
        <v>#VALUE!</v>
      </c>
      <c r="N27" s="2060" t="e">
        <f t="shared" si="5"/>
        <v>#VALUE!</v>
      </c>
      <c r="O27" s="2060" t="e">
        <f t="shared" si="5"/>
        <v>#VALUE!</v>
      </c>
      <c r="P27" s="2060" t="e">
        <f t="shared" si="5"/>
        <v>#VALUE!</v>
      </c>
      <c r="Q27" s="2060" t="e">
        <f t="shared" si="5"/>
        <v>#VALUE!</v>
      </c>
      <c r="R27" s="2060" t="e">
        <f t="shared" si="5"/>
        <v>#VALUE!</v>
      </c>
      <c r="S27" s="2060" t="e">
        <f t="shared" si="5"/>
        <v>#VALUE!</v>
      </c>
      <c r="T27" s="2060" t="e">
        <f t="shared" si="5"/>
        <v>#VALUE!</v>
      </c>
      <c r="U27" s="2060" t="e">
        <f t="shared" si="5"/>
        <v>#VALUE!</v>
      </c>
      <c r="V27" s="2060" t="e">
        <f t="shared" si="5"/>
        <v>#VALUE!</v>
      </c>
      <c r="W27" s="2060" t="e">
        <f t="shared" si="5"/>
        <v>#VALUE!</v>
      </c>
      <c r="X27" s="2060" t="e">
        <f t="shared" si="5"/>
        <v>#VALUE!</v>
      </c>
      <c r="Y27" s="2060" t="e">
        <f t="shared" si="5"/>
        <v>#VALUE!</v>
      </c>
      <c r="Z27" s="2060" t="e">
        <f t="shared" si="5"/>
        <v>#VALUE!</v>
      </c>
      <c r="AA27" s="2060" t="e">
        <f t="shared" si="5"/>
        <v>#VALUE!</v>
      </c>
      <c r="AB27" s="2060" t="e">
        <f t="shared" si="5"/>
        <v>#VALUE!</v>
      </c>
      <c r="AC27" s="2060" t="e">
        <f t="shared" si="5"/>
        <v>#VALUE!</v>
      </c>
      <c r="AD27" s="2061" t="e">
        <f t="shared" si="5"/>
        <v>#VALUE!</v>
      </c>
      <c r="AE27" s="1991"/>
      <c r="AF27" s="2062" t="s">
        <v>1185</v>
      </c>
      <c r="AG27" s="2046">
        <f>+COUNTA(C28:AD29)</f>
        <v>0</v>
      </c>
    </row>
    <row r="28" spans="2:33" ht="13.5" customHeight="1">
      <c r="B28" s="4253" t="s">
        <v>1186</v>
      </c>
      <c r="C28" s="4255"/>
      <c r="D28" s="4256"/>
      <c r="E28" s="4256"/>
      <c r="F28" s="4256"/>
      <c r="G28" s="4256"/>
      <c r="H28" s="4256"/>
      <c r="I28" s="4256"/>
      <c r="J28" s="4256"/>
      <c r="K28" s="4256"/>
      <c r="L28" s="4256"/>
      <c r="M28" s="4256"/>
      <c r="N28" s="4256"/>
      <c r="O28" s="4256"/>
      <c r="P28" s="4256"/>
      <c r="Q28" s="4256"/>
      <c r="R28" s="4256"/>
      <c r="S28" s="4256"/>
      <c r="T28" s="4256"/>
      <c r="U28" s="4256"/>
      <c r="V28" s="4256"/>
      <c r="W28" s="4256"/>
      <c r="X28" s="4256"/>
      <c r="Y28" s="4256"/>
      <c r="Z28" s="4256"/>
      <c r="AA28" s="4256"/>
      <c r="AB28" s="4256"/>
      <c r="AC28" s="4256"/>
      <c r="AD28" s="4258"/>
      <c r="AE28" s="1991"/>
      <c r="AF28" s="2063" t="s">
        <v>1187</v>
      </c>
      <c r="AG28" s="2064">
        <f>COUNTA(C26:AD26)-AG27</f>
        <v>28</v>
      </c>
    </row>
    <row r="29" spans="2:33" ht="13.5" customHeight="1">
      <c r="B29" s="4254"/>
      <c r="C29" s="4255"/>
      <c r="D29" s="4257"/>
      <c r="E29" s="4257"/>
      <c r="F29" s="4257"/>
      <c r="G29" s="4257"/>
      <c r="H29" s="4257"/>
      <c r="I29" s="4257"/>
      <c r="J29" s="4257"/>
      <c r="K29" s="4257"/>
      <c r="L29" s="4257"/>
      <c r="M29" s="4257"/>
      <c r="N29" s="4257"/>
      <c r="O29" s="4257"/>
      <c r="P29" s="4257"/>
      <c r="Q29" s="4257"/>
      <c r="R29" s="4257"/>
      <c r="S29" s="4257"/>
      <c r="T29" s="4257"/>
      <c r="U29" s="4257"/>
      <c r="V29" s="4257"/>
      <c r="W29" s="4257"/>
      <c r="X29" s="4257"/>
      <c r="Y29" s="4257"/>
      <c r="Z29" s="4257"/>
      <c r="AA29" s="4257"/>
      <c r="AB29" s="4257"/>
      <c r="AC29" s="4257"/>
      <c r="AD29" s="4259"/>
      <c r="AE29" s="1991"/>
      <c r="AF29" s="2063" t="s">
        <v>1188</v>
      </c>
      <c r="AG29" s="2065">
        <f>+COUNTA(C30:AD31)</f>
        <v>0</v>
      </c>
    </row>
    <row r="30" spans="2:33" ht="13.5" customHeight="1">
      <c r="B30" s="4264" t="s">
        <v>1175</v>
      </c>
      <c r="C30" s="4266"/>
      <c r="D30" s="4131"/>
      <c r="E30" s="4131"/>
      <c r="F30" s="4131"/>
      <c r="G30" s="4131"/>
      <c r="H30" s="4131"/>
      <c r="I30" s="4131"/>
      <c r="J30" s="4131"/>
      <c r="K30" s="4131"/>
      <c r="L30" s="4131"/>
      <c r="M30" s="4131"/>
      <c r="N30" s="4131"/>
      <c r="O30" s="4131"/>
      <c r="P30" s="4131"/>
      <c r="Q30" s="4131"/>
      <c r="R30" s="4131"/>
      <c r="S30" s="4131"/>
      <c r="T30" s="4131"/>
      <c r="U30" s="4131"/>
      <c r="V30" s="4131"/>
      <c r="W30" s="4131"/>
      <c r="X30" s="4131"/>
      <c r="Y30" s="4131"/>
      <c r="Z30" s="4131"/>
      <c r="AA30" s="4131"/>
      <c r="AB30" s="4131"/>
      <c r="AC30" s="4131"/>
      <c r="AD30" s="4138"/>
      <c r="AE30" s="1991"/>
      <c r="AF30" s="2063" t="s">
        <v>1189</v>
      </c>
      <c r="AG30" s="2067">
        <f>+AG29/AG28</f>
        <v>0</v>
      </c>
    </row>
    <row r="31" spans="2:33">
      <c r="B31" s="4265"/>
      <c r="C31" s="4266"/>
      <c r="D31" s="4132"/>
      <c r="E31" s="4132"/>
      <c r="F31" s="4132"/>
      <c r="G31" s="4132"/>
      <c r="H31" s="4132"/>
      <c r="I31" s="4132"/>
      <c r="J31" s="4132"/>
      <c r="K31" s="4132"/>
      <c r="L31" s="4132"/>
      <c r="M31" s="4132"/>
      <c r="N31" s="4132"/>
      <c r="O31" s="4132"/>
      <c r="P31" s="4132"/>
      <c r="Q31" s="4132"/>
      <c r="R31" s="4132"/>
      <c r="S31" s="4132"/>
      <c r="T31" s="4132"/>
      <c r="U31" s="4132"/>
      <c r="V31" s="4132"/>
      <c r="W31" s="4132"/>
      <c r="X31" s="4132"/>
      <c r="Y31" s="4132"/>
      <c r="Z31" s="4132"/>
      <c r="AA31" s="4132"/>
      <c r="AB31" s="4132"/>
      <c r="AC31" s="4132"/>
      <c r="AD31" s="4139"/>
      <c r="AE31" s="1991"/>
      <c r="AF31" s="2063" t="s">
        <v>1169</v>
      </c>
      <c r="AG31" s="2065">
        <f>+COUNTA(C32:AD33)</f>
        <v>0</v>
      </c>
    </row>
    <row r="32" spans="2:33">
      <c r="B32" s="4260" t="s">
        <v>1178</v>
      </c>
      <c r="C32" s="4262"/>
      <c r="D32" s="4127"/>
      <c r="E32" s="4127"/>
      <c r="F32" s="4127"/>
      <c r="G32" s="4127"/>
      <c r="H32" s="4127"/>
      <c r="I32" s="4127"/>
      <c r="J32" s="4127"/>
      <c r="K32" s="4127"/>
      <c r="L32" s="4127"/>
      <c r="M32" s="4127"/>
      <c r="N32" s="4127"/>
      <c r="O32" s="4127"/>
      <c r="P32" s="4127"/>
      <c r="Q32" s="4127"/>
      <c r="R32" s="4127"/>
      <c r="S32" s="4127"/>
      <c r="T32" s="4127"/>
      <c r="U32" s="4127"/>
      <c r="V32" s="4127"/>
      <c r="W32" s="4127"/>
      <c r="X32" s="4127"/>
      <c r="Y32" s="4127"/>
      <c r="Z32" s="4127"/>
      <c r="AA32" s="4127"/>
      <c r="AB32" s="4127"/>
      <c r="AC32" s="4127"/>
      <c r="AD32" s="4140"/>
      <c r="AE32" s="1991"/>
      <c r="AF32" s="2069" t="s">
        <v>1190</v>
      </c>
      <c r="AG32" s="2070">
        <f>+AG31/AG28</f>
        <v>0</v>
      </c>
    </row>
    <row r="33" spans="2:33">
      <c r="B33" s="4261"/>
      <c r="C33" s="4263"/>
      <c r="D33" s="4133"/>
      <c r="E33" s="4133"/>
      <c r="F33" s="4133"/>
      <c r="G33" s="4133"/>
      <c r="H33" s="4133"/>
      <c r="I33" s="4133"/>
      <c r="J33" s="4133"/>
      <c r="K33" s="4133"/>
      <c r="L33" s="4133"/>
      <c r="M33" s="4133"/>
      <c r="N33" s="4133"/>
      <c r="O33" s="4133"/>
      <c r="P33" s="4133"/>
      <c r="Q33" s="4133"/>
      <c r="R33" s="4133"/>
      <c r="S33" s="4133"/>
      <c r="T33" s="4133"/>
      <c r="U33" s="4133"/>
      <c r="V33" s="4133"/>
      <c r="W33" s="4133"/>
      <c r="X33" s="4133"/>
      <c r="Y33" s="4133"/>
      <c r="Z33" s="4133"/>
      <c r="AA33" s="4133"/>
      <c r="AB33" s="4133"/>
      <c r="AC33" s="4133"/>
      <c r="AD33" s="4141"/>
      <c r="AE33" s="1991"/>
      <c r="AF33" s="2027"/>
      <c r="AG33" s="2072"/>
    </row>
    <row r="34" spans="2:33">
      <c r="C34" s="2073"/>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row>
    <row r="35" spans="2:33">
      <c r="B35" s="2074" t="s">
        <v>1183</v>
      </c>
      <c r="C35" s="2075" t="e">
        <f>+AD26+1</f>
        <v>#VALUE!</v>
      </c>
      <c r="D35" s="2076" t="e">
        <f>+C35+1</f>
        <v>#VALUE!</v>
      </c>
      <c r="E35" s="2076" t="e">
        <f t="shared" ref="E35:AD35" si="6">+D35+1</f>
        <v>#VALUE!</v>
      </c>
      <c r="F35" s="2076" t="e">
        <f t="shared" si="6"/>
        <v>#VALUE!</v>
      </c>
      <c r="G35" s="2076" t="e">
        <f t="shared" si="6"/>
        <v>#VALUE!</v>
      </c>
      <c r="H35" s="2076" t="e">
        <f t="shared" si="6"/>
        <v>#VALUE!</v>
      </c>
      <c r="I35" s="2076" t="e">
        <f t="shared" si="6"/>
        <v>#VALUE!</v>
      </c>
      <c r="J35" s="2076" t="e">
        <f t="shared" si="6"/>
        <v>#VALUE!</v>
      </c>
      <c r="K35" s="2076" t="e">
        <f t="shared" si="6"/>
        <v>#VALUE!</v>
      </c>
      <c r="L35" s="2076" t="e">
        <f t="shared" si="6"/>
        <v>#VALUE!</v>
      </c>
      <c r="M35" s="2076" t="e">
        <f t="shared" si="6"/>
        <v>#VALUE!</v>
      </c>
      <c r="N35" s="2076" t="e">
        <f t="shared" si="6"/>
        <v>#VALUE!</v>
      </c>
      <c r="O35" s="2076" t="e">
        <f t="shared" si="6"/>
        <v>#VALUE!</v>
      </c>
      <c r="P35" s="2076" t="e">
        <f t="shared" si="6"/>
        <v>#VALUE!</v>
      </c>
      <c r="Q35" s="2076" t="e">
        <f t="shared" si="6"/>
        <v>#VALUE!</v>
      </c>
      <c r="R35" s="2076" t="e">
        <f t="shared" si="6"/>
        <v>#VALUE!</v>
      </c>
      <c r="S35" s="2076" t="e">
        <f t="shared" si="6"/>
        <v>#VALUE!</v>
      </c>
      <c r="T35" s="2076" t="e">
        <f t="shared" si="6"/>
        <v>#VALUE!</v>
      </c>
      <c r="U35" s="2076" t="e">
        <f t="shared" si="6"/>
        <v>#VALUE!</v>
      </c>
      <c r="V35" s="2076" t="e">
        <f t="shared" si="6"/>
        <v>#VALUE!</v>
      </c>
      <c r="W35" s="2076" t="e">
        <f>+V35+1</f>
        <v>#VALUE!</v>
      </c>
      <c r="X35" s="2076" t="e">
        <f t="shared" si="6"/>
        <v>#VALUE!</v>
      </c>
      <c r="Y35" s="2076" t="e">
        <f t="shared" si="6"/>
        <v>#VALUE!</v>
      </c>
      <c r="Z35" s="2076" t="e">
        <f t="shared" si="6"/>
        <v>#VALUE!</v>
      </c>
      <c r="AA35" s="2076" t="e">
        <f>+Z35+1</f>
        <v>#VALUE!</v>
      </c>
      <c r="AB35" s="2076" t="e">
        <f t="shared" si="6"/>
        <v>#VALUE!</v>
      </c>
      <c r="AC35" s="2076" t="e">
        <f>+AB35+1</f>
        <v>#VALUE!</v>
      </c>
      <c r="AD35" s="2077" t="e">
        <f t="shared" si="6"/>
        <v>#VALUE!</v>
      </c>
      <c r="AE35" s="2057"/>
      <c r="AF35" s="4251">
        <f>+AF26+1</f>
        <v>4</v>
      </c>
      <c r="AG35" s="4252"/>
    </row>
    <row r="36" spans="2:33">
      <c r="B36" s="2078" t="s">
        <v>1184</v>
      </c>
      <c r="C36" s="2079" t="e">
        <f>TEXT(WEEKDAY(+C35),"aaa")</f>
        <v>#VALUE!</v>
      </c>
      <c r="D36" s="2080" t="e">
        <f t="shared" ref="D36:AD36" si="7">TEXT(WEEKDAY(+D35),"aaa")</f>
        <v>#VALUE!</v>
      </c>
      <c r="E36" s="2080" t="e">
        <f t="shared" si="7"/>
        <v>#VALUE!</v>
      </c>
      <c r="F36" s="2080" t="e">
        <f t="shared" si="7"/>
        <v>#VALUE!</v>
      </c>
      <c r="G36" s="2080" t="e">
        <f t="shared" si="7"/>
        <v>#VALUE!</v>
      </c>
      <c r="H36" s="2080" t="e">
        <f t="shared" si="7"/>
        <v>#VALUE!</v>
      </c>
      <c r="I36" s="2080" t="e">
        <f t="shared" si="7"/>
        <v>#VALUE!</v>
      </c>
      <c r="J36" s="2080" t="e">
        <f t="shared" si="7"/>
        <v>#VALUE!</v>
      </c>
      <c r="K36" s="2080" t="e">
        <f t="shared" si="7"/>
        <v>#VALUE!</v>
      </c>
      <c r="L36" s="2080" t="e">
        <f t="shared" si="7"/>
        <v>#VALUE!</v>
      </c>
      <c r="M36" s="2080" t="e">
        <f t="shared" si="7"/>
        <v>#VALUE!</v>
      </c>
      <c r="N36" s="2080" t="e">
        <f t="shared" si="7"/>
        <v>#VALUE!</v>
      </c>
      <c r="O36" s="2080" t="e">
        <f t="shared" si="7"/>
        <v>#VALUE!</v>
      </c>
      <c r="P36" s="2080" t="e">
        <f t="shared" si="7"/>
        <v>#VALUE!</v>
      </c>
      <c r="Q36" s="2080" t="e">
        <f t="shared" si="7"/>
        <v>#VALUE!</v>
      </c>
      <c r="R36" s="2080" t="e">
        <f t="shared" si="7"/>
        <v>#VALUE!</v>
      </c>
      <c r="S36" s="2080" t="e">
        <f t="shared" si="7"/>
        <v>#VALUE!</v>
      </c>
      <c r="T36" s="2080" t="e">
        <f t="shared" si="7"/>
        <v>#VALUE!</v>
      </c>
      <c r="U36" s="2080" t="e">
        <f t="shared" si="7"/>
        <v>#VALUE!</v>
      </c>
      <c r="V36" s="2080" t="e">
        <f t="shared" si="7"/>
        <v>#VALUE!</v>
      </c>
      <c r="W36" s="2080" t="e">
        <f t="shared" si="7"/>
        <v>#VALUE!</v>
      </c>
      <c r="X36" s="2080" t="e">
        <f t="shared" si="7"/>
        <v>#VALUE!</v>
      </c>
      <c r="Y36" s="2080" t="e">
        <f t="shared" si="7"/>
        <v>#VALUE!</v>
      </c>
      <c r="Z36" s="2080" t="e">
        <f t="shared" si="7"/>
        <v>#VALUE!</v>
      </c>
      <c r="AA36" s="2080" t="e">
        <f t="shared" si="7"/>
        <v>#VALUE!</v>
      </c>
      <c r="AB36" s="2080" t="e">
        <f t="shared" si="7"/>
        <v>#VALUE!</v>
      </c>
      <c r="AC36" s="2080" t="e">
        <f t="shared" si="7"/>
        <v>#VALUE!</v>
      </c>
      <c r="AD36" s="2081" t="e">
        <f t="shared" si="7"/>
        <v>#VALUE!</v>
      </c>
      <c r="AE36" s="1991"/>
      <c r="AF36" s="2062" t="s">
        <v>1185</v>
      </c>
      <c r="AG36" s="2046">
        <f>+COUNTA(C37:AD38)</f>
        <v>0</v>
      </c>
    </row>
    <row r="37" spans="2:33" ht="13.5" customHeight="1">
      <c r="B37" s="4253" t="s">
        <v>1186</v>
      </c>
      <c r="C37" s="4255"/>
      <c r="D37" s="4256"/>
      <c r="E37" s="4256"/>
      <c r="F37" s="4256"/>
      <c r="G37" s="4256"/>
      <c r="H37" s="4256"/>
      <c r="I37" s="4256"/>
      <c r="J37" s="4256"/>
      <c r="K37" s="4256"/>
      <c r="L37" s="4256"/>
      <c r="M37" s="4256"/>
      <c r="N37" s="4256"/>
      <c r="O37" s="4256"/>
      <c r="P37" s="4256"/>
      <c r="Q37" s="4256"/>
      <c r="R37" s="4256"/>
      <c r="S37" s="4256"/>
      <c r="T37" s="4256"/>
      <c r="U37" s="4256"/>
      <c r="V37" s="4256"/>
      <c r="W37" s="4256"/>
      <c r="X37" s="4256"/>
      <c r="Y37" s="4256"/>
      <c r="Z37" s="4256"/>
      <c r="AA37" s="4256"/>
      <c r="AB37" s="4256"/>
      <c r="AC37" s="4256"/>
      <c r="AD37" s="4258"/>
      <c r="AE37" s="1991"/>
      <c r="AF37" s="2063" t="s">
        <v>1187</v>
      </c>
      <c r="AG37" s="2064">
        <f>COUNTA(C35:AD35)-AG36</f>
        <v>28</v>
      </c>
    </row>
    <row r="38" spans="2:33" ht="13.5" customHeight="1">
      <c r="B38" s="4254"/>
      <c r="C38" s="4255"/>
      <c r="D38" s="4257"/>
      <c r="E38" s="4257"/>
      <c r="F38" s="4257"/>
      <c r="G38" s="4257"/>
      <c r="H38" s="4257"/>
      <c r="I38" s="4257"/>
      <c r="J38" s="4257"/>
      <c r="K38" s="4257"/>
      <c r="L38" s="4257"/>
      <c r="M38" s="4257"/>
      <c r="N38" s="4257"/>
      <c r="O38" s="4257"/>
      <c r="P38" s="4257"/>
      <c r="Q38" s="4257"/>
      <c r="R38" s="4257"/>
      <c r="S38" s="4257"/>
      <c r="T38" s="4257"/>
      <c r="U38" s="4257"/>
      <c r="V38" s="4257"/>
      <c r="W38" s="4257"/>
      <c r="X38" s="4257"/>
      <c r="Y38" s="4257"/>
      <c r="Z38" s="4257"/>
      <c r="AA38" s="4257"/>
      <c r="AB38" s="4257"/>
      <c r="AC38" s="4257"/>
      <c r="AD38" s="4259"/>
      <c r="AE38" s="1991"/>
      <c r="AF38" s="2063" t="s">
        <v>1188</v>
      </c>
      <c r="AG38" s="2065">
        <f>+COUNTA(C39:AD40)</f>
        <v>0</v>
      </c>
    </row>
    <row r="39" spans="2:33" ht="13.5" customHeight="1">
      <c r="B39" s="4267" t="s">
        <v>1175</v>
      </c>
      <c r="C39" s="4266"/>
      <c r="D39" s="4131"/>
      <c r="E39" s="4131"/>
      <c r="F39" s="4131"/>
      <c r="G39" s="4131"/>
      <c r="H39" s="4131"/>
      <c r="I39" s="4131"/>
      <c r="J39" s="4131"/>
      <c r="K39" s="4131"/>
      <c r="L39" s="4131"/>
      <c r="M39" s="4131"/>
      <c r="N39" s="4131"/>
      <c r="O39" s="4131"/>
      <c r="P39" s="4131"/>
      <c r="Q39" s="4131"/>
      <c r="R39" s="4131"/>
      <c r="S39" s="4131"/>
      <c r="T39" s="4131"/>
      <c r="U39" s="4131"/>
      <c r="V39" s="4131"/>
      <c r="W39" s="4131"/>
      <c r="X39" s="4131"/>
      <c r="Y39" s="4131"/>
      <c r="Z39" s="4131"/>
      <c r="AA39" s="4131"/>
      <c r="AB39" s="4131"/>
      <c r="AC39" s="4131"/>
      <c r="AD39" s="4138"/>
      <c r="AE39" s="1991"/>
      <c r="AF39" s="2063" t="s">
        <v>1189</v>
      </c>
      <c r="AG39" s="2067">
        <f>+AG38/AG37</f>
        <v>0</v>
      </c>
    </row>
    <row r="40" spans="2:33">
      <c r="B40" s="4268"/>
      <c r="C40" s="4266"/>
      <c r="D40" s="4132"/>
      <c r="E40" s="4132"/>
      <c r="F40" s="4132"/>
      <c r="G40" s="4132"/>
      <c r="H40" s="4132"/>
      <c r="I40" s="4132"/>
      <c r="J40" s="4132"/>
      <c r="K40" s="4132"/>
      <c r="L40" s="4132"/>
      <c r="M40" s="4132"/>
      <c r="N40" s="4132"/>
      <c r="O40" s="4132"/>
      <c r="P40" s="4132"/>
      <c r="Q40" s="4132"/>
      <c r="R40" s="4132"/>
      <c r="S40" s="4132"/>
      <c r="T40" s="4132"/>
      <c r="U40" s="4132"/>
      <c r="V40" s="4132"/>
      <c r="W40" s="4132"/>
      <c r="X40" s="4132"/>
      <c r="Y40" s="4132"/>
      <c r="Z40" s="4132"/>
      <c r="AA40" s="4132"/>
      <c r="AB40" s="4132"/>
      <c r="AC40" s="4132"/>
      <c r="AD40" s="4139"/>
      <c r="AE40" s="1991"/>
      <c r="AF40" s="2063" t="s">
        <v>1169</v>
      </c>
      <c r="AG40" s="2065">
        <f>+COUNTA(C41:AD42)</f>
        <v>0</v>
      </c>
    </row>
    <row r="41" spans="2:33">
      <c r="B41" s="4269" t="s">
        <v>1178</v>
      </c>
      <c r="C41" s="4262"/>
      <c r="D41" s="4127"/>
      <c r="E41" s="4127"/>
      <c r="F41" s="4127"/>
      <c r="G41" s="4127"/>
      <c r="H41" s="4127"/>
      <c r="I41" s="4127"/>
      <c r="J41" s="4127"/>
      <c r="K41" s="4127"/>
      <c r="L41" s="4127"/>
      <c r="M41" s="4127"/>
      <c r="N41" s="4127"/>
      <c r="O41" s="4127"/>
      <c r="P41" s="4127"/>
      <c r="Q41" s="4127"/>
      <c r="R41" s="4127"/>
      <c r="S41" s="4127"/>
      <c r="T41" s="4127"/>
      <c r="U41" s="4127"/>
      <c r="V41" s="4127"/>
      <c r="W41" s="4127"/>
      <c r="X41" s="4127"/>
      <c r="Y41" s="4127"/>
      <c r="Z41" s="4127"/>
      <c r="AA41" s="4127"/>
      <c r="AB41" s="4127"/>
      <c r="AC41" s="4127"/>
      <c r="AD41" s="4140"/>
      <c r="AE41" s="1991"/>
      <c r="AF41" s="2069" t="s">
        <v>1190</v>
      </c>
      <c r="AG41" s="2070">
        <f>+AG40/AG37</f>
        <v>0</v>
      </c>
    </row>
    <row r="42" spans="2:33">
      <c r="B42" s="4270"/>
      <c r="C42" s="4263"/>
      <c r="D42" s="4133"/>
      <c r="E42" s="4133"/>
      <c r="F42" s="4133"/>
      <c r="G42" s="4133"/>
      <c r="H42" s="4133"/>
      <c r="I42" s="4133"/>
      <c r="J42" s="4133"/>
      <c r="K42" s="4133"/>
      <c r="L42" s="4133"/>
      <c r="M42" s="4133"/>
      <c r="N42" s="4133"/>
      <c r="O42" s="4133"/>
      <c r="P42" s="4133"/>
      <c r="Q42" s="4133"/>
      <c r="R42" s="4133"/>
      <c r="S42" s="4133"/>
      <c r="T42" s="4133"/>
      <c r="U42" s="4133"/>
      <c r="V42" s="4133"/>
      <c r="W42" s="4133"/>
      <c r="X42" s="4133"/>
      <c r="Y42" s="4133"/>
      <c r="Z42" s="4133"/>
      <c r="AA42" s="4133"/>
      <c r="AB42" s="4133"/>
      <c r="AC42" s="4133"/>
      <c r="AD42" s="4141"/>
      <c r="AE42" s="1991"/>
      <c r="AF42" s="2027"/>
      <c r="AG42" s="2072"/>
    </row>
    <row r="43" spans="2:33">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row>
    <row r="44" spans="2:33">
      <c r="B44" s="2053" t="s">
        <v>1183</v>
      </c>
      <c r="C44" s="2054" t="e">
        <f>+AD35+1</f>
        <v>#VALUE!</v>
      </c>
      <c r="D44" s="2055" t="e">
        <f>+C44+1</f>
        <v>#VALUE!</v>
      </c>
      <c r="E44" s="2055" t="e">
        <f t="shared" ref="E44:AD44" si="8">+D44+1</f>
        <v>#VALUE!</v>
      </c>
      <c r="F44" s="2055" t="e">
        <f t="shared" si="8"/>
        <v>#VALUE!</v>
      </c>
      <c r="G44" s="2055" t="e">
        <f t="shared" si="8"/>
        <v>#VALUE!</v>
      </c>
      <c r="H44" s="2055" t="e">
        <f t="shared" si="8"/>
        <v>#VALUE!</v>
      </c>
      <c r="I44" s="2055" t="e">
        <f t="shared" si="8"/>
        <v>#VALUE!</v>
      </c>
      <c r="J44" s="2055" t="e">
        <f t="shared" si="8"/>
        <v>#VALUE!</v>
      </c>
      <c r="K44" s="2055" t="e">
        <f t="shared" si="8"/>
        <v>#VALUE!</v>
      </c>
      <c r="L44" s="2055" t="e">
        <f t="shared" si="8"/>
        <v>#VALUE!</v>
      </c>
      <c r="M44" s="2055" t="e">
        <f t="shared" si="8"/>
        <v>#VALUE!</v>
      </c>
      <c r="N44" s="2055" t="e">
        <f t="shared" si="8"/>
        <v>#VALUE!</v>
      </c>
      <c r="O44" s="2055" t="e">
        <f t="shared" si="8"/>
        <v>#VALUE!</v>
      </c>
      <c r="P44" s="2055" t="e">
        <f t="shared" si="8"/>
        <v>#VALUE!</v>
      </c>
      <c r="Q44" s="2055" t="e">
        <f t="shared" si="8"/>
        <v>#VALUE!</v>
      </c>
      <c r="R44" s="2055" t="e">
        <f t="shared" si="8"/>
        <v>#VALUE!</v>
      </c>
      <c r="S44" s="2055" t="e">
        <f t="shared" si="8"/>
        <v>#VALUE!</v>
      </c>
      <c r="T44" s="2055" t="e">
        <f t="shared" si="8"/>
        <v>#VALUE!</v>
      </c>
      <c r="U44" s="2055" t="e">
        <f t="shared" si="8"/>
        <v>#VALUE!</v>
      </c>
      <c r="V44" s="2055" t="e">
        <f t="shared" si="8"/>
        <v>#VALUE!</v>
      </c>
      <c r="W44" s="2055" t="e">
        <f>+V44+1</f>
        <v>#VALUE!</v>
      </c>
      <c r="X44" s="2055" t="e">
        <f t="shared" si="8"/>
        <v>#VALUE!</v>
      </c>
      <c r="Y44" s="2055" t="e">
        <f t="shared" si="8"/>
        <v>#VALUE!</v>
      </c>
      <c r="Z44" s="2055" t="e">
        <f t="shared" si="8"/>
        <v>#VALUE!</v>
      </c>
      <c r="AA44" s="2055" t="e">
        <f>+Z44+1</f>
        <v>#VALUE!</v>
      </c>
      <c r="AB44" s="2055" t="e">
        <f t="shared" si="8"/>
        <v>#VALUE!</v>
      </c>
      <c r="AC44" s="2055" t="e">
        <f>+AB44+1</f>
        <v>#VALUE!</v>
      </c>
      <c r="AD44" s="2056" t="e">
        <f t="shared" si="8"/>
        <v>#VALUE!</v>
      </c>
      <c r="AE44" s="2057"/>
      <c r="AF44" s="4251">
        <f>+AF35+1</f>
        <v>5</v>
      </c>
      <c r="AG44" s="4252"/>
    </row>
    <row r="45" spans="2:33">
      <c r="B45" s="1958" t="s">
        <v>1184</v>
      </c>
      <c r="C45" s="2059" t="e">
        <f>TEXT(WEEKDAY(+C44),"aaa")</f>
        <v>#VALUE!</v>
      </c>
      <c r="D45" s="2060" t="e">
        <f t="shared" ref="D45:AD45" si="9">TEXT(WEEKDAY(+D44),"aaa")</f>
        <v>#VALUE!</v>
      </c>
      <c r="E45" s="2060" t="e">
        <f t="shared" si="9"/>
        <v>#VALUE!</v>
      </c>
      <c r="F45" s="2060" t="e">
        <f t="shared" si="9"/>
        <v>#VALUE!</v>
      </c>
      <c r="G45" s="2060" t="e">
        <f t="shared" si="9"/>
        <v>#VALUE!</v>
      </c>
      <c r="H45" s="2060" t="e">
        <f t="shared" si="9"/>
        <v>#VALUE!</v>
      </c>
      <c r="I45" s="2060" t="e">
        <f t="shared" si="9"/>
        <v>#VALUE!</v>
      </c>
      <c r="J45" s="2060" t="e">
        <f t="shared" si="9"/>
        <v>#VALUE!</v>
      </c>
      <c r="K45" s="2060" t="e">
        <f t="shared" si="9"/>
        <v>#VALUE!</v>
      </c>
      <c r="L45" s="2060" t="e">
        <f t="shared" si="9"/>
        <v>#VALUE!</v>
      </c>
      <c r="M45" s="2060" t="e">
        <f t="shared" si="9"/>
        <v>#VALUE!</v>
      </c>
      <c r="N45" s="2060" t="e">
        <f t="shared" si="9"/>
        <v>#VALUE!</v>
      </c>
      <c r="O45" s="2060" t="e">
        <f t="shared" si="9"/>
        <v>#VALUE!</v>
      </c>
      <c r="P45" s="2060" t="e">
        <f t="shared" si="9"/>
        <v>#VALUE!</v>
      </c>
      <c r="Q45" s="2060" t="e">
        <f t="shared" si="9"/>
        <v>#VALUE!</v>
      </c>
      <c r="R45" s="2060" t="e">
        <f t="shared" si="9"/>
        <v>#VALUE!</v>
      </c>
      <c r="S45" s="2060" t="e">
        <f t="shared" si="9"/>
        <v>#VALUE!</v>
      </c>
      <c r="T45" s="2060" t="e">
        <f t="shared" si="9"/>
        <v>#VALUE!</v>
      </c>
      <c r="U45" s="2060" t="e">
        <f t="shared" si="9"/>
        <v>#VALUE!</v>
      </c>
      <c r="V45" s="2060" t="e">
        <f t="shared" si="9"/>
        <v>#VALUE!</v>
      </c>
      <c r="W45" s="2060" t="e">
        <f t="shared" si="9"/>
        <v>#VALUE!</v>
      </c>
      <c r="X45" s="2060" t="e">
        <f t="shared" si="9"/>
        <v>#VALUE!</v>
      </c>
      <c r="Y45" s="2060" t="e">
        <f t="shared" si="9"/>
        <v>#VALUE!</v>
      </c>
      <c r="Z45" s="2060" t="e">
        <f t="shared" si="9"/>
        <v>#VALUE!</v>
      </c>
      <c r="AA45" s="2060" t="e">
        <f t="shared" si="9"/>
        <v>#VALUE!</v>
      </c>
      <c r="AB45" s="2060" t="e">
        <f t="shared" si="9"/>
        <v>#VALUE!</v>
      </c>
      <c r="AC45" s="2060" t="e">
        <f t="shared" si="9"/>
        <v>#VALUE!</v>
      </c>
      <c r="AD45" s="2061" t="e">
        <f t="shared" si="9"/>
        <v>#VALUE!</v>
      </c>
      <c r="AE45" s="1991"/>
      <c r="AF45" s="2062" t="s">
        <v>1185</v>
      </c>
      <c r="AG45" s="2046">
        <f>+COUNTA(C46:AD47)</f>
        <v>0</v>
      </c>
    </row>
    <row r="46" spans="2:33" ht="13.5" customHeight="1">
      <c r="B46" s="4253" t="s">
        <v>1186</v>
      </c>
      <c r="C46" s="4255"/>
      <c r="D46" s="4256"/>
      <c r="E46" s="4256"/>
      <c r="F46" s="4256"/>
      <c r="G46" s="4256"/>
      <c r="H46" s="4256"/>
      <c r="I46" s="4256"/>
      <c r="J46" s="4256"/>
      <c r="K46" s="4256"/>
      <c r="L46" s="4256"/>
      <c r="M46" s="4256"/>
      <c r="N46" s="4256"/>
      <c r="O46" s="4256"/>
      <c r="P46" s="4256"/>
      <c r="Q46" s="4256"/>
      <c r="R46" s="4256"/>
      <c r="S46" s="4256"/>
      <c r="T46" s="4256"/>
      <c r="U46" s="4256"/>
      <c r="V46" s="4256"/>
      <c r="W46" s="4256"/>
      <c r="X46" s="4256"/>
      <c r="Y46" s="4256"/>
      <c r="Z46" s="4256"/>
      <c r="AA46" s="4256"/>
      <c r="AB46" s="4256"/>
      <c r="AC46" s="4256"/>
      <c r="AD46" s="4258"/>
      <c r="AE46" s="1991"/>
      <c r="AF46" s="2063" t="s">
        <v>1187</v>
      </c>
      <c r="AG46" s="2064">
        <f>COUNTA(C44:AD44)-AG45</f>
        <v>28</v>
      </c>
    </row>
    <row r="47" spans="2:33" ht="13.5" customHeight="1">
      <c r="B47" s="4254"/>
      <c r="C47" s="4255"/>
      <c r="D47" s="4257"/>
      <c r="E47" s="4257"/>
      <c r="F47" s="4257"/>
      <c r="G47" s="4257"/>
      <c r="H47" s="4257"/>
      <c r="I47" s="4257"/>
      <c r="J47" s="4257"/>
      <c r="K47" s="4257"/>
      <c r="L47" s="4257"/>
      <c r="M47" s="4257"/>
      <c r="N47" s="4257"/>
      <c r="O47" s="4257"/>
      <c r="P47" s="4257"/>
      <c r="Q47" s="4257"/>
      <c r="R47" s="4257"/>
      <c r="S47" s="4257"/>
      <c r="T47" s="4257"/>
      <c r="U47" s="4257"/>
      <c r="V47" s="4257"/>
      <c r="W47" s="4257"/>
      <c r="X47" s="4257"/>
      <c r="Y47" s="4257"/>
      <c r="Z47" s="4257"/>
      <c r="AA47" s="4257"/>
      <c r="AB47" s="4257"/>
      <c r="AC47" s="4257"/>
      <c r="AD47" s="4259"/>
      <c r="AE47" s="1991"/>
      <c r="AF47" s="2063" t="s">
        <v>1188</v>
      </c>
      <c r="AG47" s="2065">
        <f>+COUNTA(C48:AD49)</f>
        <v>0</v>
      </c>
    </row>
    <row r="48" spans="2:33" ht="13.5" customHeight="1">
      <c r="B48" s="4264" t="s">
        <v>1175</v>
      </c>
      <c r="C48" s="4266"/>
      <c r="D48" s="4131"/>
      <c r="E48" s="4131"/>
      <c r="F48" s="4131"/>
      <c r="G48" s="4131"/>
      <c r="H48" s="4131"/>
      <c r="I48" s="4131"/>
      <c r="J48" s="4131"/>
      <c r="K48" s="4131"/>
      <c r="L48" s="4131"/>
      <c r="M48" s="4131"/>
      <c r="N48" s="4131"/>
      <c r="O48" s="4131"/>
      <c r="P48" s="4131"/>
      <c r="Q48" s="4131"/>
      <c r="R48" s="4131"/>
      <c r="S48" s="4131"/>
      <c r="T48" s="4131"/>
      <c r="U48" s="4131"/>
      <c r="V48" s="4131"/>
      <c r="W48" s="4131"/>
      <c r="X48" s="4131"/>
      <c r="Y48" s="4131"/>
      <c r="Z48" s="4131"/>
      <c r="AA48" s="4131"/>
      <c r="AB48" s="4131"/>
      <c r="AC48" s="4131"/>
      <c r="AD48" s="4138"/>
      <c r="AE48" s="1991"/>
      <c r="AF48" s="2063" t="s">
        <v>1189</v>
      </c>
      <c r="AG48" s="2067">
        <f>+AG47/AG46</f>
        <v>0</v>
      </c>
    </row>
    <row r="49" spans="2:33">
      <c r="B49" s="4265"/>
      <c r="C49" s="4266"/>
      <c r="D49" s="4132"/>
      <c r="E49" s="4132"/>
      <c r="F49" s="4132"/>
      <c r="G49" s="4132"/>
      <c r="H49" s="4132"/>
      <c r="I49" s="4132"/>
      <c r="J49" s="4132"/>
      <c r="K49" s="4132"/>
      <c r="L49" s="4132"/>
      <c r="M49" s="4132"/>
      <c r="N49" s="4132"/>
      <c r="O49" s="4132"/>
      <c r="P49" s="4132"/>
      <c r="Q49" s="4132"/>
      <c r="R49" s="4132"/>
      <c r="S49" s="4132"/>
      <c r="T49" s="4132"/>
      <c r="U49" s="4132"/>
      <c r="V49" s="4132"/>
      <c r="W49" s="4132"/>
      <c r="X49" s="4132"/>
      <c r="Y49" s="4132"/>
      <c r="Z49" s="4132"/>
      <c r="AA49" s="4132"/>
      <c r="AB49" s="4132"/>
      <c r="AC49" s="4132"/>
      <c r="AD49" s="4139"/>
      <c r="AE49" s="1991"/>
      <c r="AF49" s="2063" t="s">
        <v>1169</v>
      </c>
      <c r="AG49" s="2065">
        <f>+COUNTA(C50:AD51)</f>
        <v>0</v>
      </c>
    </row>
    <row r="50" spans="2:33">
      <c r="B50" s="4260" t="s">
        <v>1178</v>
      </c>
      <c r="C50" s="4262"/>
      <c r="D50" s="4127"/>
      <c r="E50" s="4127"/>
      <c r="F50" s="4127"/>
      <c r="G50" s="4127"/>
      <c r="H50" s="4127"/>
      <c r="I50" s="4127"/>
      <c r="J50" s="4127"/>
      <c r="K50" s="4127"/>
      <c r="L50" s="4127"/>
      <c r="M50" s="4127"/>
      <c r="N50" s="4127"/>
      <c r="O50" s="4127"/>
      <c r="P50" s="4127"/>
      <c r="Q50" s="4127"/>
      <c r="R50" s="4127"/>
      <c r="S50" s="4127"/>
      <c r="T50" s="4127"/>
      <c r="U50" s="4127"/>
      <c r="V50" s="4127"/>
      <c r="W50" s="4127"/>
      <c r="X50" s="4127"/>
      <c r="Y50" s="4127"/>
      <c r="Z50" s="4127"/>
      <c r="AA50" s="4127"/>
      <c r="AB50" s="4127"/>
      <c r="AC50" s="4127"/>
      <c r="AD50" s="4140"/>
      <c r="AE50" s="1991"/>
      <c r="AF50" s="2069" t="s">
        <v>1190</v>
      </c>
      <c r="AG50" s="2070">
        <f>+AG49/AG46</f>
        <v>0</v>
      </c>
    </row>
    <row r="51" spans="2:33">
      <c r="B51" s="4261"/>
      <c r="C51" s="4263"/>
      <c r="D51" s="4133"/>
      <c r="E51" s="4133"/>
      <c r="F51" s="4133"/>
      <c r="G51" s="4133"/>
      <c r="H51" s="4133"/>
      <c r="I51" s="4133"/>
      <c r="J51" s="4133"/>
      <c r="K51" s="4133"/>
      <c r="L51" s="4133"/>
      <c r="M51" s="4133"/>
      <c r="N51" s="4133"/>
      <c r="O51" s="4133"/>
      <c r="P51" s="4133"/>
      <c r="Q51" s="4133"/>
      <c r="R51" s="4133"/>
      <c r="S51" s="4133"/>
      <c r="T51" s="4133"/>
      <c r="U51" s="4133"/>
      <c r="V51" s="4133"/>
      <c r="W51" s="4133"/>
      <c r="X51" s="4133"/>
      <c r="Y51" s="4133"/>
      <c r="Z51" s="4133"/>
      <c r="AA51" s="4133"/>
      <c r="AB51" s="4133"/>
      <c r="AC51" s="4133"/>
      <c r="AD51" s="4141"/>
      <c r="AE51" s="1991"/>
      <c r="AF51" s="2027"/>
      <c r="AG51" s="2072"/>
    </row>
    <row r="52" spans="2:33">
      <c r="C52" s="2073"/>
      <c r="D52" s="2073"/>
      <c r="E52" s="2073"/>
      <c r="F52" s="2073"/>
      <c r="G52" s="2073"/>
      <c r="H52" s="2073"/>
      <c r="I52" s="2073"/>
      <c r="J52" s="2073"/>
      <c r="K52" s="2073"/>
      <c r="L52" s="2073"/>
      <c r="M52" s="2073"/>
      <c r="N52" s="2073"/>
      <c r="O52" s="2073"/>
      <c r="P52" s="2073"/>
      <c r="Q52" s="2073"/>
      <c r="R52" s="2073"/>
      <c r="S52" s="2073"/>
      <c r="T52" s="2073"/>
      <c r="U52" s="2073"/>
      <c r="V52" s="2073"/>
      <c r="W52" s="2073"/>
      <c r="X52" s="2073"/>
      <c r="Y52" s="2073"/>
      <c r="Z52" s="2073"/>
      <c r="AA52" s="2073"/>
      <c r="AB52" s="2073"/>
      <c r="AC52" s="2073"/>
      <c r="AD52" s="2073"/>
    </row>
    <row r="53" spans="2:33">
      <c r="B53" s="2074" t="s">
        <v>1183</v>
      </c>
      <c r="C53" s="2075" t="e">
        <f>+AD44+1</f>
        <v>#VALUE!</v>
      </c>
      <c r="D53" s="2076" t="e">
        <f>+C53+1</f>
        <v>#VALUE!</v>
      </c>
      <c r="E53" s="2076" t="e">
        <f t="shared" ref="E53:AD53" si="10">+D53+1</f>
        <v>#VALUE!</v>
      </c>
      <c r="F53" s="2076" t="e">
        <f t="shared" si="10"/>
        <v>#VALUE!</v>
      </c>
      <c r="G53" s="2076" t="e">
        <f t="shared" si="10"/>
        <v>#VALUE!</v>
      </c>
      <c r="H53" s="2076" t="e">
        <f t="shared" si="10"/>
        <v>#VALUE!</v>
      </c>
      <c r="I53" s="2076" t="e">
        <f t="shared" si="10"/>
        <v>#VALUE!</v>
      </c>
      <c r="J53" s="2076" t="e">
        <f t="shared" si="10"/>
        <v>#VALUE!</v>
      </c>
      <c r="K53" s="2076" t="e">
        <f t="shared" si="10"/>
        <v>#VALUE!</v>
      </c>
      <c r="L53" s="2076" t="e">
        <f t="shared" si="10"/>
        <v>#VALUE!</v>
      </c>
      <c r="M53" s="2076" t="e">
        <f t="shared" si="10"/>
        <v>#VALUE!</v>
      </c>
      <c r="N53" s="2076" t="e">
        <f t="shared" si="10"/>
        <v>#VALUE!</v>
      </c>
      <c r="O53" s="2076" t="e">
        <f t="shared" si="10"/>
        <v>#VALUE!</v>
      </c>
      <c r="P53" s="2076" t="e">
        <f t="shared" si="10"/>
        <v>#VALUE!</v>
      </c>
      <c r="Q53" s="2076" t="e">
        <f t="shared" si="10"/>
        <v>#VALUE!</v>
      </c>
      <c r="R53" s="2076" t="e">
        <f t="shared" si="10"/>
        <v>#VALUE!</v>
      </c>
      <c r="S53" s="2076" t="e">
        <f t="shared" si="10"/>
        <v>#VALUE!</v>
      </c>
      <c r="T53" s="2076" t="e">
        <f t="shared" si="10"/>
        <v>#VALUE!</v>
      </c>
      <c r="U53" s="2076" t="e">
        <f t="shared" si="10"/>
        <v>#VALUE!</v>
      </c>
      <c r="V53" s="2076" t="e">
        <f t="shared" si="10"/>
        <v>#VALUE!</v>
      </c>
      <c r="W53" s="2076" t="e">
        <f>+V53+1</f>
        <v>#VALUE!</v>
      </c>
      <c r="X53" s="2076" t="e">
        <f t="shared" si="10"/>
        <v>#VALUE!</v>
      </c>
      <c r="Y53" s="2076" t="e">
        <f t="shared" si="10"/>
        <v>#VALUE!</v>
      </c>
      <c r="Z53" s="2076" t="e">
        <f t="shared" si="10"/>
        <v>#VALUE!</v>
      </c>
      <c r="AA53" s="2076" t="e">
        <f>+Z53+1</f>
        <v>#VALUE!</v>
      </c>
      <c r="AB53" s="2076" t="e">
        <f t="shared" si="10"/>
        <v>#VALUE!</v>
      </c>
      <c r="AC53" s="2076" t="e">
        <f>+AB53+1</f>
        <v>#VALUE!</v>
      </c>
      <c r="AD53" s="2077" t="e">
        <f t="shared" si="10"/>
        <v>#VALUE!</v>
      </c>
      <c r="AE53" s="2057"/>
      <c r="AF53" s="4251">
        <f>+AF44+1</f>
        <v>6</v>
      </c>
      <c r="AG53" s="4252"/>
    </row>
    <row r="54" spans="2:33">
      <c r="B54" s="2078" t="s">
        <v>1184</v>
      </c>
      <c r="C54" s="2079" t="e">
        <f>TEXT(WEEKDAY(+C53),"aaa")</f>
        <v>#VALUE!</v>
      </c>
      <c r="D54" s="2080" t="e">
        <f t="shared" ref="D54:AD54" si="11">TEXT(WEEKDAY(+D53),"aaa")</f>
        <v>#VALUE!</v>
      </c>
      <c r="E54" s="2080" t="e">
        <f t="shared" si="11"/>
        <v>#VALUE!</v>
      </c>
      <c r="F54" s="2080" t="e">
        <f t="shared" si="11"/>
        <v>#VALUE!</v>
      </c>
      <c r="G54" s="2080" t="e">
        <f t="shared" si="11"/>
        <v>#VALUE!</v>
      </c>
      <c r="H54" s="2080" t="e">
        <f t="shared" si="11"/>
        <v>#VALUE!</v>
      </c>
      <c r="I54" s="2080" t="e">
        <f t="shared" si="11"/>
        <v>#VALUE!</v>
      </c>
      <c r="J54" s="2080" t="e">
        <f t="shared" si="11"/>
        <v>#VALUE!</v>
      </c>
      <c r="K54" s="2080" t="e">
        <f t="shared" si="11"/>
        <v>#VALUE!</v>
      </c>
      <c r="L54" s="2080" t="e">
        <f t="shared" si="11"/>
        <v>#VALUE!</v>
      </c>
      <c r="M54" s="2080" t="e">
        <f t="shared" si="11"/>
        <v>#VALUE!</v>
      </c>
      <c r="N54" s="2080" t="e">
        <f t="shared" si="11"/>
        <v>#VALUE!</v>
      </c>
      <c r="O54" s="2080" t="e">
        <f t="shared" si="11"/>
        <v>#VALUE!</v>
      </c>
      <c r="P54" s="2080" t="e">
        <f t="shared" si="11"/>
        <v>#VALUE!</v>
      </c>
      <c r="Q54" s="2080" t="e">
        <f t="shared" si="11"/>
        <v>#VALUE!</v>
      </c>
      <c r="R54" s="2080" t="e">
        <f t="shared" si="11"/>
        <v>#VALUE!</v>
      </c>
      <c r="S54" s="2080" t="e">
        <f t="shared" si="11"/>
        <v>#VALUE!</v>
      </c>
      <c r="T54" s="2080" t="e">
        <f t="shared" si="11"/>
        <v>#VALUE!</v>
      </c>
      <c r="U54" s="2080" t="e">
        <f t="shared" si="11"/>
        <v>#VALUE!</v>
      </c>
      <c r="V54" s="2080" t="e">
        <f t="shared" si="11"/>
        <v>#VALUE!</v>
      </c>
      <c r="W54" s="2080" t="e">
        <f t="shared" si="11"/>
        <v>#VALUE!</v>
      </c>
      <c r="X54" s="2080" t="e">
        <f t="shared" si="11"/>
        <v>#VALUE!</v>
      </c>
      <c r="Y54" s="2080" t="e">
        <f t="shared" si="11"/>
        <v>#VALUE!</v>
      </c>
      <c r="Z54" s="2080" t="e">
        <f t="shared" si="11"/>
        <v>#VALUE!</v>
      </c>
      <c r="AA54" s="2080" t="e">
        <f t="shared" si="11"/>
        <v>#VALUE!</v>
      </c>
      <c r="AB54" s="2080" t="e">
        <f t="shared" si="11"/>
        <v>#VALUE!</v>
      </c>
      <c r="AC54" s="2080" t="e">
        <f t="shared" si="11"/>
        <v>#VALUE!</v>
      </c>
      <c r="AD54" s="2081" t="e">
        <f t="shared" si="11"/>
        <v>#VALUE!</v>
      </c>
      <c r="AE54" s="1991"/>
      <c r="AF54" s="2062" t="s">
        <v>1185</v>
      </c>
      <c r="AG54" s="2046">
        <f>+COUNTA(C55:AD56)</f>
        <v>0</v>
      </c>
    </row>
    <row r="55" spans="2:33" ht="13.5" customHeight="1">
      <c r="B55" s="4253" t="s">
        <v>1186</v>
      </c>
      <c r="C55" s="4255"/>
      <c r="D55" s="4256"/>
      <c r="E55" s="4256"/>
      <c r="F55" s="4256"/>
      <c r="G55" s="4256"/>
      <c r="H55" s="4256"/>
      <c r="I55" s="4256"/>
      <c r="J55" s="4256"/>
      <c r="K55" s="4256"/>
      <c r="L55" s="4256"/>
      <c r="M55" s="4256"/>
      <c r="N55" s="4256"/>
      <c r="O55" s="4256"/>
      <c r="P55" s="4256"/>
      <c r="Q55" s="4256"/>
      <c r="R55" s="4256"/>
      <c r="S55" s="4256"/>
      <c r="T55" s="4256"/>
      <c r="U55" s="4256"/>
      <c r="V55" s="4256"/>
      <c r="W55" s="4256"/>
      <c r="X55" s="4256"/>
      <c r="Y55" s="4256"/>
      <c r="Z55" s="4256"/>
      <c r="AA55" s="4256"/>
      <c r="AB55" s="4256"/>
      <c r="AC55" s="4256"/>
      <c r="AD55" s="4258"/>
      <c r="AE55" s="1991"/>
      <c r="AF55" s="2063" t="s">
        <v>1187</v>
      </c>
      <c r="AG55" s="2064">
        <f>COUNTA(C53:AD53)-AG54</f>
        <v>28</v>
      </c>
    </row>
    <row r="56" spans="2:33" ht="13.5" customHeight="1">
      <c r="B56" s="4254"/>
      <c r="C56" s="4255"/>
      <c r="D56" s="4257"/>
      <c r="E56" s="4257"/>
      <c r="F56" s="4257"/>
      <c r="G56" s="4257"/>
      <c r="H56" s="4257"/>
      <c r="I56" s="4257"/>
      <c r="J56" s="4257"/>
      <c r="K56" s="4257"/>
      <c r="L56" s="4257"/>
      <c r="M56" s="4257"/>
      <c r="N56" s="4257"/>
      <c r="O56" s="4257"/>
      <c r="P56" s="4257"/>
      <c r="Q56" s="4257"/>
      <c r="R56" s="4257"/>
      <c r="S56" s="4257"/>
      <c r="T56" s="4257"/>
      <c r="U56" s="4257"/>
      <c r="V56" s="4257"/>
      <c r="W56" s="4257"/>
      <c r="X56" s="4257"/>
      <c r="Y56" s="4257"/>
      <c r="Z56" s="4257"/>
      <c r="AA56" s="4257"/>
      <c r="AB56" s="4257"/>
      <c r="AC56" s="4257"/>
      <c r="AD56" s="4259"/>
      <c r="AE56" s="1991"/>
      <c r="AF56" s="2063" t="s">
        <v>1188</v>
      </c>
      <c r="AG56" s="2065">
        <f>+COUNTA(C57:AD58)</f>
        <v>0</v>
      </c>
    </row>
    <row r="57" spans="2:33" ht="13.5" customHeight="1">
      <c r="B57" s="4267" t="s">
        <v>1175</v>
      </c>
      <c r="C57" s="4266"/>
      <c r="D57" s="4131"/>
      <c r="E57" s="4131"/>
      <c r="F57" s="4131"/>
      <c r="G57" s="4131"/>
      <c r="H57" s="4131"/>
      <c r="I57" s="4131"/>
      <c r="J57" s="4131"/>
      <c r="K57" s="4131"/>
      <c r="L57" s="4131"/>
      <c r="M57" s="4131"/>
      <c r="N57" s="4131"/>
      <c r="O57" s="4131"/>
      <c r="P57" s="4131"/>
      <c r="Q57" s="4131"/>
      <c r="R57" s="4131"/>
      <c r="S57" s="4131"/>
      <c r="T57" s="4131"/>
      <c r="U57" s="4131"/>
      <c r="V57" s="4131"/>
      <c r="W57" s="4131"/>
      <c r="X57" s="4131"/>
      <c r="Y57" s="4131"/>
      <c r="Z57" s="4131"/>
      <c r="AA57" s="4131"/>
      <c r="AB57" s="4131"/>
      <c r="AC57" s="4131"/>
      <c r="AD57" s="4138"/>
      <c r="AE57" s="1991"/>
      <c r="AF57" s="2063" t="s">
        <v>1189</v>
      </c>
      <c r="AG57" s="2067">
        <f>+AG56/AG55</f>
        <v>0</v>
      </c>
    </row>
    <row r="58" spans="2:33">
      <c r="B58" s="4268"/>
      <c r="C58" s="4266"/>
      <c r="D58" s="4132"/>
      <c r="E58" s="4132"/>
      <c r="F58" s="4132"/>
      <c r="G58" s="4132"/>
      <c r="H58" s="4132"/>
      <c r="I58" s="4132"/>
      <c r="J58" s="4132"/>
      <c r="K58" s="4132"/>
      <c r="L58" s="4132"/>
      <c r="M58" s="4132"/>
      <c r="N58" s="4132"/>
      <c r="O58" s="4132"/>
      <c r="P58" s="4132"/>
      <c r="Q58" s="4132"/>
      <c r="R58" s="4132"/>
      <c r="S58" s="4132"/>
      <c r="T58" s="4132"/>
      <c r="U58" s="4132"/>
      <c r="V58" s="4132"/>
      <c r="W58" s="4132"/>
      <c r="X58" s="4132"/>
      <c r="Y58" s="4132"/>
      <c r="Z58" s="4132"/>
      <c r="AA58" s="4132"/>
      <c r="AB58" s="4132"/>
      <c r="AC58" s="4132"/>
      <c r="AD58" s="4139"/>
      <c r="AE58" s="1991"/>
      <c r="AF58" s="2063" t="s">
        <v>1169</v>
      </c>
      <c r="AG58" s="2065">
        <f>+COUNTA(C59:AD60)</f>
        <v>0</v>
      </c>
    </row>
    <row r="59" spans="2:33">
      <c r="B59" s="4269" t="s">
        <v>1178</v>
      </c>
      <c r="C59" s="4262"/>
      <c r="D59" s="4127"/>
      <c r="E59" s="4127"/>
      <c r="F59" s="4127"/>
      <c r="G59" s="4127"/>
      <c r="H59" s="4127"/>
      <c r="I59" s="4127"/>
      <c r="J59" s="4127"/>
      <c r="K59" s="4127"/>
      <c r="L59" s="4127"/>
      <c r="M59" s="4127"/>
      <c r="N59" s="4127"/>
      <c r="O59" s="4127"/>
      <c r="P59" s="4127"/>
      <c r="Q59" s="4127"/>
      <c r="R59" s="4127"/>
      <c r="S59" s="4127"/>
      <c r="T59" s="4127"/>
      <c r="U59" s="4127"/>
      <c r="V59" s="4127"/>
      <c r="W59" s="4127"/>
      <c r="X59" s="4127"/>
      <c r="Y59" s="4127"/>
      <c r="Z59" s="4127"/>
      <c r="AA59" s="4127"/>
      <c r="AB59" s="4127"/>
      <c r="AC59" s="4127"/>
      <c r="AD59" s="4140"/>
      <c r="AE59" s="1991"/>
      <c r="AF59" s="2069" t="s">
        <v>1190</v>
      </c>
      <c r="AG59" s="2070">
        <f>+AG58/AG55</f>
        <v>0</v>
      </c>
    </row>
    <row r="60" spans="2:33">
      <c r="B60" s="4270"/>
      <c r="C60" s="4263"/>
      <c r="D60" s="4133"/>
      <c r="E60" s="4133"/>
      <c r="F60" s="4133"/>
      <c r="G60" s="4133"/>
      <c r="H60" s="4133"/>
      <c r="I60" s="4133"/>
      <c r="J60" s="4133"/>
      <c r="K60" s="4133"/>
      <c r="L60" s="4133"/>
      <c r="M60" s="4133"/>
      <c r="N60" s="4133"/>
      <c r="O60" s="4133"/>
      <c r="P60" s="4133"/>
      <c r="Q60" s="4133"/>
      <c r="R60" s="4133"/>
      <c r="S60" s="4133"/>
      <c r="T60" s="4133"/>
      <c r="U60" s="4133"/>
      <c r="V60" s="4133"/>
      <c r="W60" s="4133"/>
      <c r="X60" s="4133"/>
      <c r="Y60" s="4133"/>
      <c r="Z60" s="4133"/>
      <c r="AA60" s="4133"/>
      <c r="AB60" s="4133"/>
      <c r="AC60" s="4133"/>
      <c r="AD60" s="4141"/>
      <c r="AE60" s="1991"/>
      <c r="AF60" s="2027"/>
      <c r="AG60" s="2072"/>
    </row>
    <row r="61" spans="2:33">
      <c r="C61" s="2073"/>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row r="62" spans="2:33">
      <c r="B62" s="2053" t="s">
        <v>1183</v>
      </c>
      <c r="C62" s="2054" t="e">
        <f>+AD53+1</f>
        <v>#VALUE!</v>
      </c>
      <c r="D62" s="2055" t="e">
        <f>+C62+1</f>
        <v>#VALUE!</v>
      </c>
      <c r="E62" s="2055" t="e">
        <f t="shared" ref="E62:AD62" si="12">+D62+1</f>
        <v>#VALUE!</v>
      </c>
      <c r="F62" s="2055" t="e">
        <f t="shared" si="12"/>
        <v>#VALUE!</v>
      </c>
      <c r="G62" s="2055" t="e">
        <f t="shared" si="12"/>
        <v>#VALUE!</v>
      </c>
      <c r="H62" s="2055" t="e">
        <f t="shared" si="12"/>
        <v>#VALUE!</v>
      </c>
      <c r="I62" s="2055" t="e">
        <f t="shared" si="12"/>
        <v>#VALUE!</v>
      </c>
      <c r="J62" s="2055" t="e">
        <f t="shared" si="12"/>
        <v>#VALUE!</v>
      </c>
      <c r="K62" s="2055" t="e">
        <f t="shared" si="12"/>
        <v>#VALUE!</v>
      </c>
      <c r="L62" s="2055" t="e">
        <f t="shared" si="12"/>
        <v>#VALUE!</v>
      </c>
      <c r="M62" s="2055" t="e">
        <f t="shared" si="12"/>
        <v>#VALUE!</v>
      </c>
      <c r="N62" s="2055" t="e">
        <f t="shared" si="12"/>
        <v>#VALUE!</v>
      </c>
      <c r="O62" s="2055" t="e">
        <f t="shared" si="12"/>
        <v>#VALUE!</v>
      </c>
      <c r="P62" s="2055" t="e">
        <f t="shared" si="12"/>
        <v>#VALUE!</v>
      </c>
      <c r="Q62" s="2055" t="e">
        <f t="shared" si="12"/>
        <v>#VALUE!</v>
      </c>
      <c r="R62" s="2055" t="e">
        <f t="shared" si="12"/>
        <v>#VALUE!</v>
      </c>
      <c r="S62" s="2055" t="e">
        <f t="shared" si="12"/>
        <v>#VALUE!</v>
      </c>
      <c r="T62" s="2055" t="e">
        <f t="shared" si="12"/>
        <v>#VALUE!</v>
      </c>
      <c r="U62" s="2055" t="e">
        <f t="shared" si="12"/>
        <v>#VALUE!</v>
      </c>
      <c r="V62" s="2055" t="e">
        <f t="shared" si="12"/>
        <v>#VALUE!</v>
      </c>
      <c r="W62" s="2055" t="e">
        <f>+V62+1</f>
        <v>#VALUE!</v>
      </c>
      <c r="X62" s="2055" t="e">
        <f t="shared" si="12"/>
        <v>#VALUE!</v>
      </c>
      <c r="Y62" s="2055" t="e">
        <f t="shared" si="12"/>
        <v>#VALUE!</v>
      </c>
      <c r="Z62" s="2055" t="e">
        <f t="shared" si="12"/>
        <v>#VALUE!</v>
      </c>
      <c r="AA62" s="2055" t="e">
        <f>+Z62+1</f>
        <v>#VALUE!</v>
      </c>
      <c r="AB62" s="2055" t="e">
        <f t="shared" si="12"/>
        <v>#VALUE!</v>
      </c>
      <c r="AC62" s="2055" t="e">
        <f>+AB62+1</f>
        <v>#VALUE!</v>
      </c>
      <c r="AD62" s="2056" t="e">
        <f t="shared" si="12"/>
        <v>#VALUE!</v>
      </c>
      <c r="AE62" s="2057"/>
      <c r="AF62" s="4251">
        <f>+AF53+1</f>
        <v>7</v>
      </c>
      <c r="AG62" s="4252"/>
    </row>
    <row r="63" spans="2:33">
      <c r="B63" s="1958" t="s">
        <v>1184</v>
      </c>
      <c r="C63" s="2059" t="e">
        <f>TEXT(WEEKDAY(+C62),"aaa")</f>
        <v>#VALUE!</v>
      </c>
      <c r="D63" s="2060" t="e">
        <f t="shared" ref="D63:AD63" si="13">TEXT(WEEKDAY(+D62),"aaa")</f>
        <v>#VALUE!</v>
      </c>
      <c r="E63" s="2060" t="e">
        <f t="shared" si="13"/>
        <v>#VALUE!</v>
      </c>
      <c r="F63" s="2060" t="e">
        <f t="shared" si="13"/>
        <v>#VALUE!</v>
      </c>
      <c r="G63" s="2060" t="e">
        <f t="shared" si="13"/>
        <v>#VALUE!</v>
      </c>
      <c r="H63" s="2060" t="e">
        <f t="shared" si="13"/>
        <v>#VALUE!</v>
      </c>
      <c r="I63" s="2060" t="e">
        <f t="shared" si="13"/>
        <v>#VALUE!</v>
      </c>
      <c r="J63" s="2060" t="e">
        <f t="shared" si="13"/>
        <v>#VALUE!</v>
      </c>
      <c r="K63" s="2060" t="e">
        <f t="shared" si="13"/>
        <v>#VALUE!</v>
      </c>
      <c r="L63" s="2060" t="e">
        <f t="shared" si="13"/>
        <v>#VALUE!</v>
      </c>
      <c r="M63" s="2060" t="e">
        <f t="shared" si="13"/>
        <v>#VALUE!</v>
      </c>
      <c r="N63" s="2060" t="e">
        <f t="shared" si="13"/>
        <v>#VALUE!</v>
      </c>
      <c r="O63" s="2060" t="e">
        <f t="shared" si="13"/>
        <v>#VALUE!</v>
      </c>
      <c r="P63" s="2060" t="e">
        <f t="shared" si="13"/>
        <v>#VALUE!</v>
      </c>
      <c r="Q63" s="2060" t="e">
        <f t="shared" si="13"/>
        <v>#VALUE!</v>
      </c>
      <c r="R63" s="2060" t="e">
        <f t="shared" si="13"/>
        <v>#VALUE!</v>
      </c>
      <c r="S63" s="2060" t="e">
        <f t="shared" si="13"/>
        <v>#VALUE!</v>
      </c>
      <c r="T63" s="2060" t="e">
        <f t="shared" si="13"/>
        <v>#VALUE!</v>
      </c>
      <c r="U63" s="2060" t="e">
        <f t="shared" si="13"/>
        <v>#VALUE!</v>
      </c>
      <c r="V63" s="2060" t="e">
        <f t="shared" si="13"/>
        <v>#VALUE!</v>
      </c>
      <c r="W63" s="2060" t="e">
        <f t="shared" si="13"/>
        <v>#VALUE!</v>
      </c>
      <c r="X63" s="2060" t="e">
        <f t="shared" si="13"/>
        <v>#VALUE!</v>
      </c>
      <c r="Y63" s="2060" t="e">
        <f t="shared" si="13"/>
        <v>#VALUE!</v>
      </c>
      <c r="Z63" s="2060" t="e">
        <f t="shared" si="13"/>
        <v>#VALUE!</v>
      </c>
      <c r="AA63" s="2060" t="e">
        <f t="shared" si="13"/>
        <v>#VALUE!</v>
      </c>
      <c r="AB63" s="2060" t="e">
        <f t="shared" si="13"/>
        <v>#VALUE!</v>
      </c>
      <c r="AC63" s="2060" t="e">
        <f t="shared" si="13"/>
        <v>#VALUE!</v>
      </c>
      <c r="AD63" s="2061" t="e">
        <f t="shared" si="13"/>
        <v>#VALUE!</v>
      </c>
      <c r="AE63" s="1991"/>
      <c r="AF63" s="2062" t="s">
        <v>1185</v>
      </c>
      <c r="AG63" s="2046">
        <f>+COUNTA(C64:AD65)</f>
        <v>0</v>
      </c>
    </row>
    <row r="64" spans="2:33" ht="13.5" customHeight="1">
      <c r="B64" s="4253" t="s">
        <v>1186</v>
      </c>
      <c r="C64" s="4255"/>
      <c r="D64" s="4256"/>
      <c r="E64" s="4256"/>
      <c r="F64" s="4256"/>
      <c r="G64" s="4256"/>
      <c r="H64" s="4256"/>
      <c r="I64" s="4256"/>
      <c r="J64" s="4256"/>
      <c r="K64" s="4256"/>
      <c r="L64" s="4256"/>
      <c r="M64" s="4256"/>
      <c r="N64" s="4256"/>
      <c r="O64" s="4256"/>
      <c r="P64" s="4256"/>
      <c r="Q64" s="4256"/>
      <c r="R64" s="4256"/>
      <c r="S64" s="4256"/>
      <c r="T64" s="4256"/>
      <c r="U64" s="4256"/>
      <c r="V64" s="4256"/>
      <c r="W64" s="4256"/>
      <c r="X64" s="4256"/>
      <c r="Y64" s="4256"/>
      <c r="Z64" s="4256"/>
      <c r="AA64" s="4256"/>
      <c r="AB64" s="4256"/>
      <c r="AC64" s="4256"/>
      <c r="AD64" s="4258"/>
      <c r="AE64" s="1991"/>
      <c r="AF64" s="2063" t="s">
        <v>1187</v>
      </c>
      <c r="AG64" s="2064">
        <f>COUNTA(C62:AD62)-AG63</f>
        <v>28</v>
      </c>
    </row>
    <row r="65" spans="2:33" ht="13.5" customHeight="1">
      <c r="B65" s="4254"/>
      <c r="C65" s="4255"/>
      <c r="D65" s="4257"/>
      <c r="E65" s="4257"/>
      <c r="F65" s="4257"/>
      <c r="G65" s="4257"/>
      <c r="H65" s="4257"/>
      <c r="I65" s="4257"/>
      <c r="J65" s="4257"/>
      <c r="K65" s="4257"/>
      <c r="L65" s="4257"/>
      <c r="M65" s="4257"/>
      <c r="N65" s="4257"/>
      <c r="O65" s="4257"/>
      <c r="P65" s="4257"/>
      <c r="Q65" s="4257"/>
      <c r="R65" s="4257"/>
      <c r="S65" s="4257"/>
      <c r="T65" s="4257"/>
      <c r="U65" s="4257"/>
      <c r="V65" s="4257"/>
      <c r="W65" s="4257"/>
      <c r="X65" s="4257"/>
      <c r="Y65" s="4257"/>
      <c r="Z65" s="4257"/>
      <c r="AA65" s="4257"/>
      <c r="AB65" s="4257"/>
      <c r="AC65" s="4257"/>
      <c r="AD65" s="4259"/>
      <c r="AE65" s="1991"/>
      <c r="AF65" s="2063" t="s">
        <v>1188</v>
      </c>
      <c r="AG65" s="2065">
        <f>+COUNTA(C66:AD67)</f>
        <v>0</v>
      </c>
    </row>
    <row r="66" spans="2:33" ht="13.5" customHeight="1">
      <c r="B66" s="4264" t="s">
        <v>1175</v>
      </c>
      <c r="C66" s="4266"/>
      <c r="D66" s="4131"/>
      <c r="E66" s="4131"/>
      <c r="F66" s="4131"/>
      <c r="G66" s="4131"/>
      <c r="H66" s="4131"/>
      <c r="I66" s="4131"/>
      <c r="J66" s="4131"/>
      <c r="K66" s="4131"/>
      <c r="L66" s="4131"/>
      <c r="M66" s="4131"/>
      <c r="N66" s="4131"/>
      <c r="O66" s="4131"/>
      <c r="P66" s="4131"/>
      <c r="Q66" s="4131"/>
      <c r="R66" s="4131"/>
      <c r="S66" s="4131"/>
      <c r="T66" s="4131"/>
      <c r="U66" s="4131"/>
      <c r="V66" s="4131"/>
      <c r="W66" s="4131"/>
      <c r="X66" s="4131"/>
      <c r="Y66" s="4131"/>
      <c r="Z66" s="4131"/>
      <c r="AA66" s="4131"/>
      <c r="AB66" s="4131"/>
      <c r="AC66" s="4131"/>
      <c r="AD66" s="4138"/>
      <c r="AE66" s="1991"/>
      <c r="AF66" s="2063" t="s">
        <v>1189</v>
      </c>
      <c r="AG66" s="2067">
        <f>+AG65/AG64</f>
        <v>0</v>
      </c>
    </row>
    <row r="67" spans="2:33">
      <c r="B67" s="4265"/>
      <c r="C67" s="4266"/>
      <c r="D67" s="4132"/>
      <c r="E67" s="4132"/>
      <c r="F67" s="4132"/>
      <c r="G67" s="4132"/>
      <c r="H67" s="4132"/>
      <c r="I67" s="4132"/>
      <c r="J67" s="4132"/>
      <c r="K67" s="4132"/>
      <c r="L67" s="4132"/>
      <c r="M67" s="4132"/>
      <c r="N67" s="4132"/>
      <c r="O67" s="4132"/>
      <c r="P67" s="4132"/>
      <c r="Q67" s="4132"/>
      <c r="R67" s="4132"/>
      <c r="S67" s="4132"/>
      <c r="T67" s="4132"/>
      <c r="U67" s="4132"/>
      <c r="V67" s="4132"/>
      <c r="W67" s="4132"/>
      <c r="X67" s="4132"/>
      <c r="Y67" s="4132"/>
      <c r="Z67" s="4132"/>
      <c r="AA67" s="4132"/>
      <c r="AB67" s="4132"/>
      <c r="AC67" s="4132"/>
      <c r="AD67" s="4139"/>
      <c r="AE67" s="1991"/>
      <c r="AF67" s="2063" t="s">
        <v>1169</v>
      </c>
      <c r="AG67" s="2065">
        <f>+COUNTA(C68:AD69)</f>
        <v>0</v>
      </c>
    </row>
    <row r="68" spans="2:33">
      <c r="B68" s="4260" t="s">
        <v>1178</v>
      </c>
      <c r="C68" s="4262"/>
      <c r="D68" s="4127"/>
      <c r="E68" s="4127"/>
      <c r="F68" s="4127"/>
      <c r="G68" s="4127"/>
      <c r="H68" s="4127"/>
      <c r="I68" s="4127"/>
      <c r="J68" s="4127"/>
      <c r="K68" s="4127"/>
      <c r="L68" s="4127"/>
      <c r="M68" s="4127"/>
      <c r="N68" s="4127"/>
      <c r="O68" s="4127"/>
      <c r="P68" s="4127"/>
      <c r="Q68" s="4127"/>
      <c r="R68" s="4127"/>
      <c r="S68" s="4127"/>
      <c r="T68" s="4127"/>
      <c r="U68" s="4127"/>
      <c r="V68" s="4127"/>
      <c r="W68" s="4127"/>
      <c r="X68" s="4127"/>
      <c r="Y68" s="4127"/>
      <c r="Z68" s="4127"/>
      <c r="AA68" s="4127"/>
      <c r="AB68" s="4127"/>
      <c r="AC68" s="4127"/>
      <c r="AD68" s="4140"/>
      <c r="AE68" s="1991"/>
      <c r="AF68" s="2069" t="s">
        <v>1190</v>
      </c>
      <c r="AG68" s="2070">
        <f>+AG67/AG64</f>
        <v>0</v>
      </c>
    </row>
    <row r="69" spans="2:33">
      <c r="B69" s="4261"/>
      <c r="C69" s="4263"/>
      <c r="D69" s="4133"/>
      <c r="E69" s="4133"/>
      <c r="F69" s="4133"/>
      <c r="G69" s="4133"/>
      <c r="H69" s="4133"/>
      <c r="I69" s="4133"/>
      <c r="J69" s="4133"/>
      <c r="K69" s="4133"/>
      <c r="L69" s="4133"/>
      <c r="M69" s="4133"/>
      <c r="N69" s="4133"/>
      <c r="O69" s="4133"/>
      <c r="P69" s="4133"/>
      <c r="Q69" s="4133"/>
      <c r="R69" s="4133"/>
      <c r="S69" s="4133"/>
      <c r="T69" s="4133"/>
      <c r="U69" s="4133"/>
      <c r="V69" s="4133"/>
      <c r="W69" s="4133"/>
      <c r="X69" s="4133"/>
      <c r="Y69" s="4133"/>
      <c r="Z69" s="4133"/>
      <c r="AA69" s="4133"/>
      <c r="AB69" s="4133"/>
      <c r="AC69" s="4133"/>
      <c r="AD69" s="4141"/>
      <c r="AE69" s="1991"/>
      <c r="AF69" s="2027"/>
      <c r="AG69" s="2072"/>
    </row>
    <row r="70" spans="2:3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row>
    <row r="71" spans="2:33">
      <c r="B71" s="2074" t="s">
        <v>1183</v>
      </c>
      <c r="C71" s="2075" t="e">
        <f>+AD62+1</f>
        <v>#VALUE!</v>
      </c>
      <c r="D71" s="2076" t="e">
        <f>+C71+1</f>
        <v>#VALUE!</v>
      </c>
      <c r="E71" s="2076" t="e">
        <f t="shared" ref="E71:AD71" si="14">+D71+1</f>
        <v>#VALUE!</v>
      </c>
      <c r="F71" s="2076" t="e">
        <f t="shared" si="14"/>
        <v>#VALUE!</v>
      </c>
      <c r="G71" s="2076" t="e">
        <f t="shared" si="14"/>
        <v>#VALUE!</v>
      </c>
      <c r="H71" s="2076" t="e">
        <f t="shared" si="14"/>
        <v>#VALUE!</v>
      </c>
      <c r="I71" s="2076" t="e">
        <f t="shared" si="14"/>
        <v>#VALUE!</v>
      </c>
      <c r="J71" s="2076" t="e">
        <f t="shared" si="14"/>
        <v>#VALUE!</v>
      </c>
      <c r="K71" s="2076" t="e">
        <f t="shared" si="14"/>
        <v>#VALUE!</v>
      </c>
      <c r="L71" s="2076" t="e">
        <f t="shared" si="14"/>
        <v>#VALUE!</v>
      </c>
      <c r="M71" s="2076" t="e">
        <f t="shared" si="14"/>
        <v>#VALUE!</v>
      </c>
      <c r="N71" s="2076" t="e">
        <f t="shared" si="14"/>
        <v>#VALUE!</v>
      </c>
      <c r="O71" s="2076" t="e">
        <f t="shared" si="14"/>
        <v>#VALUE!</v>
      </c>
      <c r="P71" s="2076" t="e">
        <f t="shared" si="14"/>
        <v>#VALUE!</v>
      </c>
      <c r="Q71" s="2076" t="e">
        <f t="shared" si="14"/>
        <v>#VALUE!</v>
      </c>
      <c r="R71" s="2076" t="e">
        <f t="shared" si="14"/>
        <v>#VALUE!</v>
      </c>
      <c r="S71" s="2076" t="e">
        <f t="shared" si="14"/>
        <v>#VALUE!</v>
      </c>
      <c r="T71" s="2076" t="e">
        <f t="shared" si="14"/>
        <v>#VALUE!</v>
      </c>
      <c r="U71" s="2076" t="e">
        <f t="shared" si="14"/>
        <v>#VALUE!</v>
      </c>
      <c r="V71" s="2076" t="e">
        <f t="shared" si="14"/>
        <v>#VALUE!</v>
      </c>
      <c r="W71" s="2076" t="e">
        <f>+V71+1</f>
        <v>#VALUE!</v>
      </c>
      <c r="X71" s="2076" t="e">
        <f t="shared" si="14"/>
        <v>#VALUE!</v>
      </c>
      <c r="Y71" s="2076" t="e">
        <f t="shared" si="14"/>
        <v>#VALUE!</v>
      </c>
      <c r="Z71" s="2076" t="e">
        <f t="shared" si="14"/>
        <v>#VALUE!</v>
      </c>
      <c r="AA71" s="2076" t="e">
        <f>+Z71+1</f>
        <v>#VALUE!</v>
      </c>
      <c r="AB71" s="2076" t="e">
        <f t="shared" si="14"/>
        <v>#VALUE!</v>
      </c>
      <c r="AC71" s="2076" t="e">
        <f>+AB71+1</f>
        <v>#VALUE!</v>
      </c>
      <c r="AD71" s="2077" t="e">
        <f t="shared" si="14"/>
        <v>#VALUE!</v>
      </c>
      <c r="AE71" s="2057"/>
      <c r="AF71" s="4251">
        <f>+AF62+1</f>
        <v>8</v>
      </c>
      <c r="AG71" s="4252"/>
    </row>
    <row r="72" spans="2:33">
      <c r="B72" s="2078" t="s">
        <v>1184</v>
      </c>
      <c r="C72" s="2079" t="e">
        <f>TEXT(WEEKDAY(+C71),"aaa")</f>
        <v>#VALUE!</v>
      </c>
      <c r="D72" s="2080" t="e">
        <f t="shared" ref="D72:AD72" si="15">TEXT(WEEKDAY(+D71),"aaa")</f>
        <v>#VALUE!</v>
      </c>
      <c r="E72" s="2080" t="e">
        <f t="shared" si="15"/>
        <v>#VALUE!</v>
      </c>
      <c r="F72" s="2080" t="e">
        <f t="shared" si="15"/>
        <v>#VALUE!</v>
      </c>
      <c r="G72" s="2080" t="e">
        <f t="shared" si="15"/>
        <v>#VALUE!</v>
      </c>
      <c r="H72" s="2080" t="e">
        <f t="shared" si="15"/>
        <v>#VALUE!</v>
      </c>
      <c r="I72" s="2080" t="e">
        <f t="shared" si="15"/>
        <v>#VALUE!</v>
      </c>
      <c r="J72" s="2080" t="e">
        <f t="shared" si="15"/>
        <v>#VALUE!</v>
      </c>
      <c r="K72" s="2080" t="e">
        <f t="shared" si="15"/>
        <v>#VALUE!</v>
      </c>
      <c r="L72" s="2080" t="e">
        <f t="shared" si="15"/>
        <v>#VALUE!</v>
      </c>
      <c r="M72" s="2080" t="e">
        <f t="shared" si="15"/>
        <v>#VALUE!</v>
      </c>
      <c r="N72" s="2080" t="e">
        <f t="shared" si="15"/>
        <v>#VALUE!</v>
      </c>
      <c r="O72" s="2080" t="e">
        <f t="shared" si="15"/>
        <v>#VALUE!</v>
      </c>
      <c r="P72" s="2080" t="e">
        <f t="shared" si="15"/>
        <v>#VALUE!</v>
      </c>
      <c r="Q72" s="2080" t="e">
        <f t="shared" si="15"/>
        <v>#VALUE!</v>
      </c>
      <c r="R72" s="2080" t="e">
        <f t="shared" si="15"/>
        <v>#VALUE!</v>
      </c>
      <c r="S72" s="2080" t="e">
        <f t="shared" si="15"/>
        <v>#VALUE!</v>
      </c>
      <c r="T72" s="2080" t="e">
        <f t="shared" si="15"/>
        <v>#VALUE!</v>
      </c>
      <c r="U72" s="2080" t="e">
        <f t="shared" si="15"/>
        <v>#VALUE!</v>
      </c>
      <c r="V72" s="2080" t="e">
        <f t="shared" si="15"/>
        <v>#VALUE!</v>
      </c>
      <c r="W72" s="2080" t="e">
        <f t="shared" si="15"/>
        <v>#VALUE!</v>
      </c>
      <c r="X72" s="2080" t="e">
        <f t="shared" si="15"/>
        <v>#VALUE!</v>
      </c>
      <c r="Y72" s="2080" t="e">
        <f t="shared" si="15"/>
        <v>#VALUE!</v>
      </c>
      <c r="Z72" s="2080" t="e">
        <f t="shared" si="15"/>
        <v>#VALUE!</v>
      </c>
      <c r="AA72" s="2080" t="e">
        <f t="shared" si="15"/>
        <v>#VALUE!</v>
      </c>
      <c r="AB72" s="2080" t="e">
        <f t="shared" si="15"/>
        <v>#VALUE!</v>
      </c>
      <c r="AC72" s="2080" t="e">
        <f t="shared" si="15"/>
        <v>#VALUE!</v>
      </c>
      <c r="AD72" s="2081" t="e">
        <f t="shared" si="15"/>
        <v>#VALUE!</v>
      </c>
      <c r="AE72" s="1991"/>
      <c r="AF72" s="2062" t="s">
        <v>1185</v>
      </c>
      <c r="AG72" s="2046">
        <f>+COUNTA(C73:AD74)</f>
        <v>0</v>
      </c>
    </row>
    <row r="73" spans="2:33" ht="13.5" customHeight="1">
      <c r="B73" s="4253" t="s">
        <v>1186</v>
      </c>
      <c r="C73" s="4255"/>
      <c r="D73" s="4256"/>
      <c r="E73" s="4256"/>
      <c r="F73" s="4256"/>
      <c r="G73" s="4256"/>
      <c r="H73" s="4256"/>
      <c r="I73" s="4256"/>
      <c r="J73" s="4256"/>
      <c r="K73" s="4256"/>
      <c r="L73" s="4256"/>
      <c r="M73" s="4256"/>
      <c r="N73" s="4256"/>
      <c r="O73" s="4256"/>
      <c r="P73" s="4256"/>
      <c r="Q73" s="4256"/>
      <c r="R73" s="4256"/>
      <c r="S73" s="4256"/>
      <c r="T73" s="4256"/>
      <c r="U73" s="4256"/>
      <c r="V73" s="4256"/>
      <c r="W73" s="4256"/>
      <c r="X73" s="4256"/>
      <c r="Y73" s="4256"/>
      <c r="Z73" s="4256"/>
      <c r="AA73" s="4256"/>
      <c r="AB73" s="4256"/>
      <c r="AC73" s="4256"/>
      <c r="AD73" s="4258"/>
      <c r="AE73" s="1991"/>
      <c r="AF73" s="2063" t="s">
        <v>1187</v>
      </c>
      <c r="AG73" s="2064">
        <f>COUNTA(C71:AD71)-AG72</f>
        <v>28</v>
      </c>
    </row>
    <row r="74" spans="2:33" ht="13.5" customHeight="1">
      <c r="B74" s="4254"/>
      <c r="C74" s="4255"/>
      <c r="D74" s="4257"/>
      <c r="E74" s="4257"/>
      <c r="F74" s="4257"/>
      <c r="G74" s="4257"/>
      <c r="H74" s="4257"/>
      <c r="I74" s="4257"/>
      <c r="J74" s="4257"/>
      <c r="K74" s="4257"/>
      <c r="L74" s="4257"/>
      <c r="M74" s="4257"/>
      <c r="N74" s="4257"/>
      <c r="O74" s="4257"/>
      <c r="P74" s="4257"/>
      <c r="Q74" s="4257"/>
      <c r="R74" s="4257"/>
      <c r="S74" s="4257"/>
      <c r="T74" s="4257"/>
      <c r="U74" s="4257"/>
      <c r="V74" s="4257"/>
      <c r="W74" s="4257"/>
      <c r="X74" s="4257"/>
      <c r="Y74" s="4257"/>
      <c r="Z74" s="4257"/>
      <c r="AA74" s="4257"/>
      <c r="AB74" s="4257"/>
      <c r="AC74" s="4257"/>
      <c r="AD74" s="4259"/>
      <c r="AE74" s="1991"/>
      <c r="AF74" s="2063" t="s">
        <v>1188</v>
      </c>
      <c r="AG74" s="2065">
        <f>+COUNTA(C75:AD76)</f>
        <v>0</v>
      </c>
    </row>
    <row r="75" spans="2:33" ht="13.5" customHeight="1">
      <c r="B75" s="4267" t="s">
        <v>1175</v>
      </c>
      <c r="C75" s="4266"/>
      <c r="D75" s="4131"/>
      <c r="E75" s="4131"/>
      <c r="F75" s="4131"/>
      <c r="G75" s="4131"/>
      <c r="H75" s="4131"/>
      <c r="I75" s="4131"/>
      <c r="J75" s="4131"/>
      <c r="K75" s="4131"/>
      <c r="L75" s="4131"/>
      <c r="M75" s="4131"/>
      <c r="N75" s="4131"/>
      <c r="O75" s="4131"/>
      <c r="P75" s="4131"/>
      <c r="Q75" s="4131"/>
      <c r="R75" s="4131"/>
      <c r="S75" s="4131"/>
      <c r="T75" s="4131"/>
      <c r="U75" s="4131"/>
      <c r="V75" s="4131"/>
      <c r="W75" s="4131"/>
      <c r="X75" s="4131"/>
      <c r="Y75" s="4131"/>
      <c r="Z75" s="4131"/>
      <c r="AA75" s="4131"/>
      <c r="AB75" s="4131"/>
      <c r="AC75" s="4131"/>
      <c r="AD75" s="4138"/>
      <c r="AE75" s="1991"/>
      <c r="AF75" s="2063" t="s">
        <v>1189</v>
      </c>
      <c r="AG75" s="2067">
        <f>+AG74/AG73</f>
        <v>0</v>
      </c>
    </row>
    <row r="76" spans="2:33">
      <c r="B76" s="4268"/>
      <c r="C76" s="4266"/>
      <c r="D76" s="4132"/>
      <c r="E76" s="4132"/>
      <c r="F76" s="4132"/>
      <c r="G76" s="4132"/>
      <c r="H76" s="4132"/>
      <c r="I76" s="4132"/>
      <c r="J76" s="4132"/>
      <c r="K76" s="4132"/>
      <c r="L76" s="4132"/>
      <c r="M76" s="4132"/>
      <c r="N76" s="4132"/>
      <c r="O76" s="4132"/>
      <c r="P76" s="4132"/>
      <c r="Q76" s="4132"/>
      <c r="R76" s="4132"/>
      <c r="S76" s="4132"/>
      <c r="T76" s="4132"/>
      <c r="U76" s="4132"/>
      <c r="V76" s="4132"/>
      <c r="W76" s="4132"/>
      <c r="X76" s="4132"/>
      <c r="Y76" s="4132"/>
      <c r="Z76" s="4132"/>
      <c r="AA76" s="4132"/>
      <c r="AB76" s="4132"/>
      <c r="AC76" s="4132"/>
      <c r="AD76" s="4139"/>
      <c r="AE76" s="1991"/>
      <c r="AF76" s="2063" t="s">
        <v>1169</v>
      </c>
      <c r="AG76" s="2065">
        <f>+COUNTA(C77:AD78)</f>
        <v>0</v>
      </c>
    </row>
    <row r="77" spans="2:33">
      <c r="B77" s="4269" t="s">
        <v>1178</v>
      </c>
      <c r="C77" s="4262"/>
      <c r="D77" s="4127"/>
      <c r="E77" s="4127"/>
      <c r="F77" s="4127"/>
      <c r="G77" s="4127"/>
      <c r="H77" s="4127"/>
      <c r="I77" s="4127"/>
      <c r="J77" s="4127"/>
      <c r="K77" s="4127"/>
      <c r="L77" s="4127"/>
      <c r="M77" s="4127"/>
      <c r="N77" s="4127"/>
      <c r="O77" s="4127"/>
      <c r="P77" s="4127"/>
      <c r="Q77" s="4127"/>
      <c r="R77" s="4127"/>
      <c r="S77" s="4127"/>
      <c r="T77" s="4127"/>
      <c r="U77" s="4127"/>
      <c r="V77" s="4127"/>
      <c r="W77" s="4127"/>
      <c r="X77" s="4127"/>
      <c r="Y77" s="4127"/>
      <c r="Z77" s="4127"/>
      <c r="AA77" s="4127"/>
      <c r="AB77" s="4127"/>
      <c r="AC77" s="4127"/>
      <c r="AD77" s="4140"/>
      <c r="AE77" s="1991"/>
      <c r="AF77" s="2069" t="s">
        <v>1190</v>
      </c>
      <c r="AG77" s="2070">
        <f>+AG76/AG73</f>
        <v>0</v>
      </c>
    </row>
    <row r="78" spans="2:33">
      <c r="B78" s="4270"/>
      <c r="C78" s="4263"/>
      <c r="D78" s="4133"/>
      <c r="E78" s="4133"/>
      <c r="F78" s="4133"/>
      <c r="G78" s="4133"/>
      <c r="H78" s="4133"/>
      <c r="I78" s="4133"/>
      <c r="J78" s="4133"/>
      <c r="K78" s="4133"/>
      <c r="L78" s="4133"/>
      <c r="M78" s="4133"/>
      <c r="N78" s="4133"/>
      <c r="O78" s="4133"/>
      <c r="P78" s="4133"/>
      <c r="Q78" s="4133"/>
      <c r="R78" s="4133"/>
      <c r="S78" s="4133"/>
      <c r="T78" s="4133"/>
      <c r="U78" s="4133"/>
      <c r="V78" s="4133"/>
      <c r="W78" s="4133"/>
      <c r="X78" s="4133"/>
      <c r="Y78" s="4133"/>
      <c r="Z78" s="4133"/>
      <c r="AA78" s="4133"/>
      <c r="AB78" s="4133"/>
      <c r="AC78" s="4133"/>
      <c r="AD78" s="4141"/>
      <c r="AE78" s="1991"/>
      <c r="AF78" s="2027"/>
      <c r="AG78" s="2072"/>
    </row>
    <row r="79" spans="2:33">
      <c r="C79" s="2073"/>
      <c r="D79" s="2073"/>
      <c r="E79" s="2073"/>
      <c r="F79" s="2073"/>
      <c r="G79" s="2073"/>
      <c r="H79" s="2073"/>
      <c r="I79" s="2073"/>
      <c r="J79" s="2073"/>
      <c r="K79" s="2073"/>
      <c r="L79" s="2073"/>
      <c r="M79" s="2073"/>
      <c r="N79" s="2073"/>
      <c r="O79" s="2073"/>
      <c r="P79" s="2073"/>
      <c r="Q79" s="2073"/>
      <c r="R79" s="2073"/>
      <c r="S79" s="2073"/>
      <c r="T79" s="2073"/>
      <c r="U79" s="2073"/>
      <c r="V79" s="2073"/>
      <c r="W79" s="2073"/>
      <c r="X79" s="2073"/>
      <c r="Y79" s="2073"/>
      <c r="Z79" s="2073"/>
      <c r="AA79" s="2073"/>
      <c r="AB79" s="2073"/>
      <c r="AC79" s="2073"/>
      <c r="AD79" s="2073"/>
    </row>
    <row r="80" spans="2:33">
      <c r="B80" s="2053" t="s">
        <v>1183</v>
      </c>
      <c r="C80" s="2083" t="e">
        <f>+AD71+1</f>
        <v>#VALUE!</v>
      </c>
      <c r="D80" s="2055" t="e">
        <f>+C80+1</f>
        <v>#VALUE!</v>
      </c>
      <c r="E80" s="2055" t="e">
        <f t="shared" ref="E80:AD80" si="16">+D80+1</f>
        <v>#VALUE!</v>
      </c>
      <c r="F80" s="2055" t="e">
        <f t="shared" si="16"/>
        <v>#VALUE!</v>
      </c>
      <c r="G80" s="2055" t="e">
        <f t="shared" si="16"/>
        <v>#VALUE!</v>
      </c>
      <c r="H80" s="2055" t="e">
        <f t="shared" si="16"/>
        <v>#VALUE!</v>
      </c>
      <c r="I80" s="2055" t="e">
        <f t="shared" si="16"/>
        <v>#VALUE!</v>
      </c>
      <c r="J80" s="2055" t="e">
        <f t="shared" si="16"/>
        <v>#VALUE!</v>
      </c>
      <c r="K80" s="2055" t="e">
        <f t="shared" si="16"/>
        <v>#VALUE!</v>
      </c>
      <c r="L80" s="2055" t="e">
        <f t="shared" si="16"/>
        <v>#VALUE!</v>
      </c>
      <c r="M80" s="2055" t="e">
        <f t="shared" si="16"/>
        <v>#VALUE!</v>
      </c>
      <c r="N80" s="2055" t="e">
        <f t="shared" si="16"/>
        <v>#VALUE!</v>
      </c>
      <c r="O80" s="2055" t="e">
        <f t="shared" si="16"/>
        <v>#VALUE!</v>
      </c>
      <c r="P80" s="2055" t="e">
        <f t="shared" si="16"/>
        <v>#VALUE!</v>
      </c>
      <c r="Q80" s="2055" t="e">
        <f t="shared" si="16"/>
        <v>#VALUE!</v>
      </c>
      <c r="R80" s="2055" t="e">
        <f t="shared" si="16"/>
        <v>#VALUE!</v>
      </c>
      <c r="S80" s="2055" t="e">
        <f t="shared" si="16"/>
        <v>#VALUE!</v>
      </c>
      <c r="T80" s="2055" t="e">
        <f t="shared" si="16"/>
        <v>#VALUE!</v>
      </c>
      <c r="U80" s="2055" t="e">
        <f t="shared" si="16"/>
        <v>#VALUE!</v>
      </c>
      <c r="V80" s="2055" t="e">
        <f t="shared" si="16"/>
        <v>#VALUE!</v>
      </c>
      <c r="W80" s="2055" t="e">
        <f>+V80+1</f>
        <v>#VALUE!</v>
      </c>
      <c r="X80" s="2055" t="e">
        <f t="shared" si="16"/>
        <v>#VALUE!</v>
      </c>
      <c r="Y80" s="2055" t="e">
        <f t="shared" si="16"/>
        <v>#VALUE!</v>
      </c>
      <c r="Z80" s="2055" t="e">
        <f t="shared" si="16"/>
        <v>#VALUE!</v>
      </c>
      <c r="AA80" s="2055" t="e">
        <f>+Z80+1</f>
        <v>#VALUE!</v>
      </c>
      <c r="AB80" s="2055" t="e">
        <f t="shared" si="16"/>
        <v>#VALUE!</v>
      </c>
      <c r="AC80" s="2055" t="e">
        <f t="shared" si="16"/>
        <v>#VALUE!</v>
      </c>
      <c r="AD80" s="2084" t="e">
        <f t="shared" si="16"/>
        <v>#VALUE!</v>
      </c>
      <c r="AE80" s="2057"/>
      <c r="AF80" s="4251">
        <f>+AF71+1</f>
        <v>9</v>
      </c>
      <c r="AG80" s="4252"/>
    </row>
    <row r="81" spans="2:33">
      <c r="B81" s="1958" t="s">
        <v>1184</v>
      </c>
      <c r="C81" s="2085" t="e">
        <f>TEXT(WEEKDAY(+C80),"aaa")</f>
        <v>#VALUE!</v>
      </c>
      <c r="D81" s="2060" t="e">
        <f t="shared" ref="D81:AD81" si="17">TEXT(WEEKDAY(+D80),"aaa")</f>
        <v>#VALUE!</v>
      </c>
      <c r="E81" s="2060" t="e">
        <f t="shared" si="17"/>
        <v>#VALUE!</v>
      </c>
      <c r="F81" s="2060" t="e">
        <f t="shared" si="17"/>
        <v>#VALUE!</v>
      </c>
      <c r="G81" s="2060" t="e">
        <f t="shared" si="17"/>
        <v>#VALUE!</v>
      </c>
      <c r="H81" s="2060" t="e">
        <f t="shared" si="17"/>
        <v>#VALUE!</v>
      </c>
      <c r="I81" s="2060" t="e">
        <f t="shared" si="17"/>
        <v>#VALUE!</v>
      </c>
      <c r="J81" s="2060" t="e">
        <f t="shared" si="17"/>
        <v>#VALUE!</v>
      </c>
      <c r="K81" s="2060" t="e">
        <f t="shared" si="17"/>
        <v>#VALUE!</v>
      </c>
      <c r="L81" s="2060" t="e">
        <f t="shared" si="17"/>
        <v>#VALUE!</v>
      </c>
      <c r="M81" s="2060" t="e">
        <f t="shared" si="17"/>
        <v>#VALUE!</v>
      </c>
      <c r="N81" s="2060" t="e">
        <f t="shared" si="17"/>
        <v>#VALUE!</v>
      </c>
      <c r="O81" s="2060" t="e">
        <f t="shared" si="17"/>
        <v>#VALUE!</v>
      </c>
      <c r="P81" s="2060" t="e">
        <f t="shared" si="17"/>
        <v>#VALUE!</v>
      </c>
      <c r="Q81" s="2060" t="e">
        <f t="shared" si="17"/>
        <v>#VALUE!</v>
      </c>
      <c r="R81" s="2060" t="e">
        <f t="shared" si="17"/>
        <v>#VALUE!</v>
      </c>
      <c r="S81" s="2060" t="e">
        <f t="shared" si="17"/>
        <v>#VALUE!</v>
      </c>
      <c r="T81" s="2060" t="e">
        <f t="shared" si="17"/>
        <v>#VALUE!</v>
      </c>
      <c r="U81" s="2060" t="e">
        <f t="shared" si="17"/>
        <v>#VALUE!</v>
      </c>
      <c r="V81" s="2060" t="e">
        <f t="shared" si="17"/>
        <v>#VALUE!</v>
      </c>
      <c r="W81" s="2060" t="e">
        <f t="shared" si="17"/>
        <v>#VALUE!</v>
      </c>
      <c r="X81" s="2060" t="e">
        <f t="shared" si="17"/>
        <v>#VALUE!</v>
      </c>
      <c r="Y81" s="2060" t="e">
        <f t="shared" si="17"/>
        <v>#VALUE!</v>
      </c>
      <c r="Z81" s="2060" t="e">
        <f t="shared" si="17"/>
        <v>#VALUE!</v>
      </c>
      <c r="AA81" s="2060" t="e">
        <f t="shared" si="17"/>
        <v>#VALUE!</v>
      </c>
      <c r="AB81" s="2060" t="e">
        <f t="shared" si="17"/>
        <v>#VALUE!</v>
      </c>
      <c r="AC81" s="2060" t="e">
        <f t="shared" si="17"/>
        <v>#VALUE!</v>
      </c>
      <c r="AD81" s="2061" t="e">
        <f t="shared" si="17"/>
        <v>#VALUE!</v>
      </c>
      <c r="AE81" s="1991"/>
      <c r="AF81" s="2062" t="s">
        <v>1185</v>
      </c>
      <c r="AG81" s="2046">
        <f>+COUNTA(C82:AD83)</f>
        <v>0</v>
      </c>
    </row>
    <row r="82" spans="2:33" ht="13.5" customHeight="1">
      <c r="B82" s="4253" t="s">
        <v>1186</v>
      </c>
      <c r="C82" s="4255"/>
      <c r="D82" s="4256"/>
      <c r="E82" s="4256"/>
      <c r="F82" s="4256"/>
      <c r="G82" s="4256"/>
      <c r="H82" s="4256"/>
      <c r="I82" s="4256"/>
      <c r="J82" s="4256"/>
      <c r="K82" s="4256"/>
      <c r="L82" s="4256"/>
      <c r="M82" s="4256"/>
      <c r="N82" s="4256"/>
      <c r="O82" s="4256"/>
      <c r="P82" s="4256"/>
      <c r="Q82" s="4256"/>
      <c r="R82" s="4256"/>
      <c r="S82" s="4256"/>
      <c r="T82" s="4256"/>
      <c r="U82" s="4256"/>
      <c r="V82" s="4256"/>
      <c r="W82" s="4256"/>
      <c r="X82" s="4256"/>
      <c r="Y82" s="4256"/>
      <c r="Z82" s="4256"/>
      <c r="AA82" s="4256"/>
      <c r="AB82" s="4256"/>
      <c r="AC82" s="4256"/>
      <c r="AD82" s="4258"/>
      <c r="AE82" s="1991"/>
      <c r="AF82" s="2063" t="s">
        <v>1187</v>
      </c>
      <c r="AG82" s="2064">
        <f>COUNTA(C80:AD80)-AG81</f>
        <v>28</v>
      </c>
    </row>
    <row r="83" spans="2:33" ht="13.5" customHeight="1">
      <c r="B83" s="4254"/>
      <c r="C83" s="4255"/>
      <c r="D83" s="4257"/>
      <c r="E83" s="4257"/>
      <c r="F83" s="4257"/>
      <c r="G83" s="4257"/>
      <c r="H83" s="4257"/>
      <c r="I83" s="4257"/>
      <c r="J83" s="4257"/>
      <c r="K83" s="4257"/>
      <c r="L83" s="4257"/>
      <c r="M83" s="4257"/>
      <c r="N83" s="4257"/>
      <c r="O83" s="4257"/>
      <c r="P83" s="4257"/>
      <c r="Q83" s="4257"/>
      <c r="R83" s="4257"/>
      <c r="S83" s="4257"/>
      <c r="T83" s="4257"/>
      <c r="U83" s="4257"/>
      <c r="V83" s="4257"/>
      <c r="W83" s="4257"/>
      <c r="X83" s="4257"/>
      <c r="Y83" s="4257"/>
      <c r="Z83" s="4257"/>
      <c r="AA83" s="4257"/>
      <c r="AB83" s="4257"/>
      <c r="AC83" s="4257"/>
      <c r="AD83" s="4259"/>
      <c r="AE83" s="1991"/>
      <c r="AF83" s="2063" t="s">
        <v>1188</v>
      </c>
      <c r="AG83" s="2065">
        <f>+COUNTA(C84:AD85)</f>
        <v>0</v>
      </c>
    </row>
    <row r="84" spans="2:33" ht="13.5" customHeight="1">
      <c r="B84" s="4264" t="s">
        <v>1175</v>
      </c>
      <c r="C84" s="4266"/>
      <c r="D84" s="4131"/>
      <c r="E84" s="4131"/>
      <c r="F84" s="4131"/>
      <c r="G84" s="4131"/>
      <c r="H84" s="4131"/>
      <c r="I84" s="4131"/>
      <c r="J84" s="4131"/>
      <c r="K84" s="4131"/>
      <c r="L84" s="4131"/>
      <c r="M84" s="4131"/>
      <c r="N84" s="4131"/>
      <c r="O84" s="4131"/>
      <c r="P84" s="4131"/>
      <c r="Q84" s="4131"/>
      <c r="R84" s="4131"/>
      <c r="S84" s="4131"/>
      <c r="T84" s="4131"/>
      <c r="U84" s="4131"/>
      <c r="V84" s="4131"/>
      <c r="W84" s="4131"/>
      <c r="X84" s="4131"/>
      <c r="Y84" s="4131"/>
      <c r="Z84" s="4131"/>
      <c r="AA84" s="4131"/>
      <c r="AB84" s="4131"/>
      <c r="AC84" s="4131"/>
      <c r="AD84" s="4138"/>
      <c r="AE84" s="1991"/>
      <c r="AF84" s="2063" t="s">
        <v>1189</v>
      </c>
      <c r="AG84" s="2067">
        <f>+AG83/AG82</f>
        <v>0</v>
      </c>
    </row>
    <row r="85" spans="2:33">
      <c r="B85" s="4265"/>
      <c r="C85" s="4266"/>
      <c r="D85" s="4132"/>
      <c r="E85" s="4132"/>
      <c r="F85" s="4132"/>
      <c r="G85" s="4132"/>
      <c r="H85" s="4132"/>
      <c r="I85" s="4132"/>
      <c r="J85" s="4132"/>
      <c r="K85" s="4132"/>
      <c r="L85" s="4132"/>
      <c r="M85" s="4132"/>
      <c r="N85" s="4132"/>
      <c r="O85" s="4132"/>
      <c r="P85" s="4132"/>
      <c r="Q85" s="4132"/>
      <c r="R85" s="4132"/>
      <c r="S85" s="4132"/>
      <c r="T85" s="4132"/>
      <c r="U85" s="4132"/>
      <c r="V85" s="4132"/>
      <c r="W85" s="4132"/>
      <c r="X85" s="4132"/>
      <c r="Y85" s="4132"/>
      <c r="Z85" s="4132"/>
      <c r="AA85" s="4132"/>
      <c r="AB85" s="4132"/>
      <c r="AC85" s="4132"/>
      <c r="AD85" s="4139"/>
      <c r="AE85" s="1991"/>
      <c r="AF85" s="2063" t="s">
        <v>1169</v>
      </c>
      <c r="AG85" s="2065">
        <f>+COUNTA(C86:AD87)</f>
        <v>0</v>
      </c>
    </row>
    <row r="86" spans="2:33">
      <c r="B86" s="4260" t="s">
        <v>1178</v>
      </c>
      <c r="C86" s="4262"/>
      <c r="D86" s="4127"/>
      <c r="E86" s="4127"/>
      <c r="F86" s="4127"/>
      <c r="G86" s="4127"/>
      <c r="H86" s="4127"/>
      <c r="I86" s="4127"/>
      <c r="J86" s="4127"/>
      <c r="K86" s="4127"/>
      <c r="L86" s="4127"/>
      <c r="M86" s="4127"/>
      <c r="N86" s="4127"/>
      <c r="O86" s="4127"/>
      <c r="P86" s="4127"/>
      <c r="Q86" s="4127"/>
      <c r="R86" s="4127"/>
      <c r="S86" s="4127"/>
      <c r="T86" s="4127"/>
      <c r="U86" s="4127"/>
      <c r="V86" s="4127"/>
      <c r="W86" s="4127"/>
      <c r="X86" s="4127"/>
      <c r="Y86" s="4127"/>
      <c r="Z86" s="4127"/>
      <c r="AA86" s="4127"/>
      <c r="AB86" s="4127"/>
      <c r="AC86" s="4127"/>
      <c r="AD86" s="4140"/>
      <c r="AE86" s="1991"/>
      <c r="AF86" s="2069" t="s">
        <v>1190</v>
      </c>
      <c r="AG86" s="2070">
        <f>+AG85/AG82</f>
        <v>0</v>
      </c>
    </row>
    <row r="87" spans="2:33">
      <c r="B87" s="4261"/>
      <c r="C87" s="4263"/>
      <c r="D87" s="4133"/>
      <c r="E87" s="4133"/>
      <c r="F87" s="4133"/>
      <c r="G87" s="4133"/>
      <c r="H87" s="4133"/>
      <c r="I87" s="4133"/>
      <c r="J87" s="4133"/>
      <c r="K87" s="4133"/>
      <c r="L87" s="4133"/>
      <c r="M87" s="4133"/>
      <c r="N87" s="4133"/>
      <c r="O87" s="4133"/>
      <c r="P87" s="4133"/>
      <c r="Q87" s="4133"/>
      <c r="R87" s="4133"/>
      <c r="S87" s="4133"/>
      <c r="T87" s="4133"/>
      <c r="U87" s="4133"/>
      <c r="V87" s="4133"/>
      <c r="W87" s="4133"/>
      <c r="X87" s="4133"/>
      <c r="Y87" s="4133"/>
      <c r="Z87" s="4133"/>
      <c r="AA87" s="4133"/>
      <c r="AB87" s="4133"/>
      <c r="AC87" s="4133"/>
      <c r="AD87" s="4141"/>
      <c r="AE87" s="1991"/>
      <c r="AF87" s="2027"/>
      <c r="AG87" s="2072"/>
    </row>
    <row r="88" spans="2:33">
      <c r="C88" s="2073"/>
      <c r="D88" s="2073"/>
      <c r="E88" s="2073"/>
      <c r="F88" s="2073"/>
      <c r="G88" s="2073"/>
      <c r="H88" s="2073"/>
      <c r="I88" s="2073"/>
      <c r="J88" s="2073"/>
      <c r="K88" s="2073"/>
      <c r="L88" s="2073"/>
      <c r="M88" s="2073"/>
      <c r="N88" s="2073"/>
      <c r="O88" s="2073"/>
      <c r="P88" s="2073"/>
      <c r="Q88" s="2073"/>
      <c r="R88" s="2073"/>
      <c r="S88" s="2073"/>
      <c r="T88" s="2073"/>
      <c r="U88" s="2073"/>
      <c r="V88" s="2073"/>
      <c r="W88" s="2073"/>
      <c r="X88" s="2073"/>
      <c r="Y88" s="2073"/>
      <c r="Z88" s="2073"/>
      <c r="AA88" s="2073"/>
      <c r="AB88" s="2073"/>
      <c r="AC88" s="2073"/>
      <c r="AD88" s="2073"/>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K5"/>
    <mergeCell ref="L5:N5"/>
    <mergeCell ref="P5:R5"/>
    <mergeCell ref="AB5:AF5"/>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4"/>
  <conditionalFormatting sqref="C9:AE9 C18:AE18 C72:AD72 C63:AD63 C54:AD54 C45:AD45 C36:AD36 C27:AD27 C82:D82 AE19 AE10 C81:AD81">
    <cfRule type="containsText" dxfId="6425" priority="76" operator="containsText" text="日">
      <formula>NOT(ISERROR(SEARCH("日",C9)))</formula>
    </cfRule>
    <cfRule type="containsText" dxfId="6424" priority="77" operator="containsText" text="土">
      <formula>NOT(ISERROR(SEARCH("土",C9)))</formula>
    </cfRule>
  </conditionalFormatting>
  <conditionalFormatting sqref="AE27:AE28 AE36:AE37 AE45:AE46 AE54:AE55 AE63:AE64 AE72:AE73 AE81:AE82">
    <cfRule type="containsText" dxfId="6423" priority="74" operator="containsText" text="日">
      <formula>NOT(ISERROR(SEARCH("日",AE27)))</formula>
    </cfRule>
    <cfRule type="containsText" dxfId="6422" priority="75" operator="containsText" text="土">
      <formula>NOT(ISERROR(SEARCH("土",AE27)))</formula>
    </cfRule>
  </conditionalFormatting>
  <conditionalFormatting sqref="Y3:Z4">
    <cfRule type="cellIs" dxfId="6421" priority="71" operator="greaterThanOrEqual">
      <formula>0.285</formula>
    </cfRule>
    <cfRule type="cellIs" dxfId="6420" priority="72" operator="greaterThanOrEqual">
      <formula>0.25</formula>
    </cfRule>
    <cfRule type="cellIs" dxfId="6419" priority="73" operator="greaterThanOrEqual">
      <formula>0.214</formula>
    </cfRule>
  </conditionalFormatting>
  <conditionalFormatting sqref="E82:AD82">
    <cfRule type="containsText" dxfId="6418" priority="69" operator="containsText" text="日">
      <formula>NOT(ISERROR(SEARCH("日",E82)))</formula>
    </cfRule>
    <cfRule type="containsText" dxfId="6417" priority="70" operator="containsText" text="土">
      <formula>NOT(ISERROR(SEARCH("土",E82)))</formula>
    </cfRule>
  </conditionalFormatting>
  <conditionalFormatting sqref="C73:D73">
    <cfRule type="containsText" dxfId="6416" priority="67" operator="containsText" text="日">
      <formula>NOT(ISERROR(SEARCH("日",C73)))</formula>
    </cfRule>
    <cfRule type="containsText" dxfId="6415" priority="68" operator="containsText" text="土">
      <formula>NOT(ISERROR(SEARCH("土",C73)))</formula>
    </cfRule>
  </conditionalFormatting>
  <conditionalFormatting sqref="E73:AD73">
    <cfRule type="containsText" dxfId="6414" priority="65" operator="containsText" text="日">
      <formula>NOT(ISERROR(SEARCH("日",E73)))</formula>
    </cfRule>
    <cfRule type="containsText" dxfId="6413" priority="66" operator="containsText" text="土">
      <formula>NOT(ISERROR(SEARCH("土",E73)))</formula>
    </cfRule>
  </conditionalFormatting>
  <conditionalFormatting sqref="C64:D64">
    <cfRule type="containsText" dxfId="6412" priority="63" operator="containsText" text="日">
      <formula>NOT(ISERROR(SEARCH("日",C64)))</formula>
    </cfRule>
    <cfRule type="containsText" dxfId="6411" priority="64" operator="containsText" text="土">
      <formula>NOT(ISERROR(SEARCH("土",C64)))</formula>
    </cfRule>
  </conditionalFormatting>
  <conditionalFormatting sqref="E64:AD64">
    <cfRule type="containsText" dxfId="6410" priority="61" operator="containsText" text="日">
      <formula>NOT(ISERROR(SEARCH("日",E64)))</formula>
    </cfRule>
    <cfRule type="containsText" dxfId="6409" priority="62" operator="containsText" text="土">
      <formula>NOT(ISERROR(SEARCH("土",E64)))</formula>
    </cfRule>
  </conditionalFormatting>
  <conditionalFormatting sqref="C55:D55">
    <cfRule type="containsText" dxfId="6408" priority="59" operator="containsText" text="日">
      <formula>NOT(ISERROR(SEARCH("日",C55)))</formula>
    </cfRule>
    <cfRule type="containsText" dxfId="6407" priority="60" operator="containsText" text="土">
      <formula>NOT(ISERROR(SEARCH("土",C55)))</formula>
    </cfRule>
  </conditionalFormatting>
  <conditionalFormatting sqref="E55:AD55">
    <cfRule type="containsText" dxfId="6406" priority="57" operator="containsText" text="日">
      <formula>NOT(ISERROR(SEARCH("日",E55)))</formula>
    </cfRule>
    <cfRule type="containsText" dxfId="6405" priority="58" operator="containsText" text="土">
      <formula>NOT(ISERROR(SEARCH("土",E55)))</formula>
    </cfRule>
  </conditionalFormatting>
  <conditionalFormatting sqref="C46:D46">
    <cfRule type="containsText" dxfId="6404" priority="55" operator="containsText" text="日">
      <formula>NOT(ISERROR(SEARCH("日",C46)))</formula>
    </cfRule>
    <cfRule type="containsText" dxfId="6403" priority="56" operator="containsText" text="土">
      <formula>NOT(ISERROR(SEARCH("土",C46)))</formula>
    </cfRule>
  </conditionalFormatting>
  <conditionalFormatting sqref="E46:AD46">
    <cfRule type="containsText" dxfId="6402" priority="53" operator="containsText" text="日">
      <formula>NOT(ISERROR(SEARCH("日",E46)))</formula>
    </cfRule>
    <cfRule type="containsText" dxfId="6401" priority="54" operator="containsText" text="土">
      <formula>NOT(ISERROR(SEARCH("土",E46)))</formula>
    </cfRule>
  </conditionalFormatting>
  <conditionalFormatting sqref="C37:D37">
    <cfRule type="containsText" dxfId="6400" priority="51" operator="containsText" text="日">
      <formula>NOT(ISERROR(SEARCH("日",C37)))</formula>
    </cfRule>
    <cfRule type="containsText" dxfId="6399" priority="52" operator="containsText" text="土">
      <formula>NOT(ISERROR(SEARCH("土",C37)))</formula>
    </cfRule>
  </conditionalFormatting>
  <conditionalFormatting sqref="E37:AD37">
    <cfRule type="containsText" dxfId="6398" priority="49" operator="containsText" text="日">
      <formula>NOT(ISERROR(SEARCH("日",E37)))</formula>
    </cfRule>
    <cfRule type="containsText" dxfId="6397" priority="50" operator="containsText" text="土">
      <formula>NOT(ISERROR(SEARCH("土",E37)))</formula>
    </cfRule>
  </conditionalFormatting>
  <conditionalFormatting sqref="C28:D28">
    <cfRule type="containsText" dxfId="6396" priority="47" operator="containsText" text="日">
      <formula>NOT(ISERROR(SEARCH("日",C28)))</formula>
    </cfRule>
    <cfRule type="containsText" dxfId="6395" priority="48" operator="containsText" text="土">
      <formula>NOT(ISERROR(SEARCH("土",C28)))</formula>
    </cfRule>
  </conditionalFormatting>
  <conditionalFormatting sqref="E28:AD28">
    <cfRule type="containsText" dxfId="6394" priority="45" operator="containsText" text="日">
      <formula>NOT(ISERROR(SEARCH("日",E28)))</formula>
    </cfRule>
    <cfRule type="containsText" dxfId="6393" priority="46" operator="containsText" text="土">
      <formula>NOT(ISERROR(SEARCH("土",E28)))</formula>
    </cfRule>
  </conditionalFormatting>
  <conditionalFormatting sqref="C19:D19">
    <cfRule type="containsText" dxfId="6392" priority="43" operator="containsText" text="日">
      <formula>NOT(ISERROR(SEARCH("日",C19)))</formula>
    </cfRule>
    <cfRule type="containsText" dxfId="6391" priority="44" operator="containsText" text="土">
      <formula>NOT(ISERROR(SEARCH("土",C19)))</formula>
    </cfRule>
  </conditionalFormatting>
  <conditionalFormatting sqref="E19:AD19">
    <cfRule type="containsText" dxfId="6390" priority="41" operator="containsText" text="日">
      <formula>NOT(ISERROR(SEARCH("日",E19)))</formula>
    </cfRule>
    <cfRule type="containsText" dxfId="6389" priority="42" operator="containsText" text="土">
      <formula>NOT(ISERROR(SEARCH("土",E19)))</formula>
    </cfRule>
  </conditionalFormatting>
  <conditionalFormatting sqref="C10:AD10">
    <cfRule type="containsText" dxfId="6388" priority="39" operator="containsText" text="日">
      <formula>NOT(ISERROR(SEARCH("日",C10)))</formula>
    </cfRule>
    <cfRule type="containsText" dxfId="6387" priority="40" operator="containsText" text="土">
      <formula>NOT(ISERROR(SEARCH("土",C10)))</formula>
    </cfRule>
  </conditionalFormatting>
  <conditionalFormatting sqref="E10:AD10">
    <cfRule type="containsText" dxfId="6386" priority="37" operator="containsText" text="日">
      <formula>NOT(ISERROR(SEARCH("日",E10)))</formula>
    </cfRule>
    <cfRule type="containsText" dxfId="6385" priority="38" operator="containsText" text="土">
      <formula>NOT(ISERROR(SEARCH("土",E10)))</formula>
    </cfRule>
  </conditionalFormatting>
  <conditionalFormatting sqref="C1:AD1 C3:AD1048576 C2:T2 W2:AD2">
    <cfRule type="cellIs" dxfId="6384" priority="35" operator="equal">
      <formula>"雨"</formula>
    </cfRule>
    <cfRule type="cellIs" dxfId="6383" priority="36" operator="equal">
      <formula>"休"</formula>
    </cfRule>
  </conditionalFormatting>
  <conditionalFormatting sqref="C19:AD19">
    <cfRule type="containsText" dxfId="6382" priority="33" operator="containsText" text="日">
      <formula>NOT(ISERROR(SEARCH("日",C19)))</formula>
    </cfRule>
    <cfRule type="containsText" dxfId="6381" priority="34" operator="containsText" text="土">
      <formula>NOT(ISERROR(SEARCH("土",C19)))</formula>
    </cfRule>
  </conditionalFormatting>
  <conditionalFormatting sqref="E19:AD19">
    <cfRule type="containsText" dxfId="6380" priority="31" operator="containsText" text="日">
      <formula>NOT(ISERROR(SEARCH("日",E19)))</formula>
    </cfRule>
    <cfRule type="containsText" dxfId="6379" priority="32" operator="containsText" text="土">
      <formula>NOT(ISERROR(SEARCH("土",E19)))</formula>
    </cfRule>
  </conditionalFormatting>
  <conditionalFormatting sqref="C28:AD28">
    <cfRule type="containsText" dxfId="6378" priority="29" operator="containsText" text="日">
      <formula>NOT(ISERROR(SEARCH("日",C28)))</formula>
    </cfRule>
    <cfRule type="containsText" dxfId="6377" priority="30" operator="containsText" text="土">
      <formula>NOT(ISERROR(SEARCH("土",C28)))</formula>
    </cfRule>
  </conditionalFormatting>
  <conditionalFormatting sqref="E28:AD28">
    <cfRule type="containsText" dxfId="6376" priority="27" operator="containsText" text="日">
      <formula>NOT(ISERROR(SEARCH("日",E28)))</formula>
    </cfRule>
    <cfRule type="containsText" dxfId="6375" priority="28" operator="containsText" text="土">
      <formula>NOT(ISERROR(SEARCH("土",E28)))</formula>
    </cfRule>
  </conditionalFormatting>
  <conditionalFormatting sqref="C37:AD37">
    <cfRule type="containsText" dxfId="6374" priority="25" operator="containsText" text="日">
      <formula>NOT(ISERROR(SEARCH("日",C37)))</formula>
    </cfRule>
    <cfRule type="containsText" dxfId="6373" priority="26" operator="containsText" text="土">
      <formula>NOT(ISERROR(SEARCH("土",C37)))</formula>
    </cfRule>
  </conditionalFormatting>
  <conditionalFormatting sqref="E37:AD37">
    <cfRule type="containsText" dxfId="6372" priority="23" operator="containsText" text="日">
      <formula>NOT(ISERROR(SEARCH("日",E37)))</formula>
    </cfRule>
    <cfRule type="containsText" dxfId="6371" priority="24" operator="containsText" text="土">
      <formula>NOT(ISERROR(SEARCH("土",E37)))</formula>
    </cfRule>
  </conditionalFormatting>
  <conditionalFormatting sqref="C46:AD46">
    <cfRule type="containsText" dxfId="6370" priority="21" operator="containsText" text="日">
      <formula>NOT(ISERROR(SEARCH("日",C46)))</formula>
    </cfRule>
    <cfRule type="containsText" dxfId="6369" priority="22" operator="containsText" text="土">
      <formula>NOT(ISERROR(SEARCH("土",C46)))</formula>
    </cfRule>
  </conditionalFormatting>
  <conditionalFormatting sqref="E46:AD46">
    <cfRule type="containsText" dxfId="6368" priority="19" operator="containsText" text="日">
      <formula>NOT(ISERROR(SEARCH("日",E46)))</formula>
    </cfRule>
    <cfRule type="containsText" dxfId="6367" priority="20" operator="containsText" text="土">
      <formula>NOT(ISERROR(SEARCH("土",E46)))</formula>
    </cfRule>
  </conditionalFormatting>
  <conditionalFormatting sqref="C55:AD55">
    <cfRule type="containsText" dxfId="6366" priority="17" operator="containsText" text="日">
      <formula>NOT(ISERROR(SEARCH("日",C55)))</formula>
    </cfRule>
    <cfRule type="containsText" dxfId="6365" priority="18" operator="containsText" text="土">
      <formula>NOT(ISERROR(SEARCH("土",C55)))</formula>
    </cfRule>
  </conditionalFormatting>
  <conditionalFormatting sqref="E55:AD55">
    <cfRule type="containsText" dxfId="6364" priority="15" operator="containsText" text="日">
      <formula>NOT(ISERROR(SEARCH("日",E55)))</formula>
    </cfRule>
    <cfRule type="containsText" dxfId="6363" priority="16" operator="containsText" text="土">
      <formula>NOT(ISERROR(SEARCH("土",E55)))</formula>
    </cfRule>
  </conditionalFormatting>
  <conditionalFormatting sqref="C64:AD64">
    <cfRule type="containsText" dxfId="6362" priority="13" operator="containsText" text="日">
      <formula>NOT(ISERROR(SEARCH("日",C64)))</formula>
    </cfRule>
    <cfRule type="containsText" dxfId="6361" priority="14" operator="containsText" text="土">
      <formula>NOT(ISERROR(SEARCH("土",C64)))</formula>
    </cfRule>
  </conditionalFormatting>
  <conditionalFormatting sqref="E64:AD64">
    <cfRule type="containsText" dxfId="6360" priority="11" operator="containsText" text="日">
      <formula>NOT(ISERROR(SEARCH("日",E64)))</formula>
    </cfRule>
    <cfRule type="containsText" dxfId="6359" priority="12" operator="containsText" text="土">
      <formula>NOT(ISERROR(SEARCH("土",E64)))</formula>
    </cfRule>
  </conditionalFormatting>
  <conditionalFormatting sqref="C73:AD73">
    <cfRule type="containsText" dxfId="6358" priority="9" operator="containsText" text="日">
      <formula>NOT(ISERROR(SEARCH("日",C73)))</formula>
    </cfRule>
    <cfRule type="containsText" dxfId="6357" priority="10" operator="containsText" text="土">
      <formula>NOT(ISERROR(SEARCH("土",C73)))</formula>
    </cfRule>
  </conditionalFormatting>
  <conditionalFormatting sqref="E73:AD73">
    <cfRule type="containsText" dxfId="6356" priority="7" operator="containsText" text="日">
      <formula>NOT(ISERROR(SEARCH("日",E73)))</formula>
    </cfRule>
    <cfRule type="containsText" dxfId="6355" priority="8" operator="containsText" text="土">
      <formula>NOT(ISERROR(SEARCH("土",E73)))</formula>
    </cfRule>
  </conditionalFormatting>
  <conditionalFormatting sqref="C82:AD82">
    <cfRule type="containsText" dxfId="6354" priority="5" operator="containsText" text="日">
      <formula>NOT(ISERROR(SEARCH("日",C82)))</formula>
    </cfRule>
    <cfRule type="containsText" dxfId="6353" priority="6" operator="containsText" text="土">
      <formula>NOT(ISERROR(SEARCH("土",C82)))</formula>
    </cfRule>
  </conditionalFormatting>
  <conditionalFormatting sqref="E82:AD82">
    <cfRule type="containsText" dxfId="6352" priority="3" operator="containsText" text="日">
      <formula>NOT(ISERROR(SEARCH("日",E82)))</formula>
    </cfRule>
    <cfRule type="containsText" dxfId="6351" priority="4" operator="containsText" text="土">
      <formula>NOT(ISERROR(SEARCH("土",E82)))</formula>
    </cfRule>
  </conditionalFormatting>
  <conditionalFormatting sqref="U2:V2">
    <cfRule type="cellIs" dxfId="6350" priority="1" operator="equal">
      <formula>"雨"</formula>
    </cfRule>
    <cfRule type="cellIs" dxfId="6349"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 right="0.7" top="0.75" bottom="0.75" header="0.3" footer="0.3"/>
  <pageSetup paperSize="9" scale="6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75" zoomScaleNormal="100" zoomScaleSheetLayoutView="75" workbookViewId="0">
      <selection activeCell="G6" sqref="G6"/>
    </sheetView>
  </sheetViews>
  <sheetFormatPr defaultColWidth="9" defaultRowHeight="13.2"/>
  <cols>
    <col min="1" max="1" width="2.109375" style="1893" customWidth="1"/>
    <col min="2" max="2" width="9.6640625" style="1892" customWidth="1"/>
    <col min="3" max="30" width="3.77734375" style="1892" customWidth="1"/>
    <col min="31" max="31" width="2" style="1892" customWidth="1"/>
    <col min="32" max="32" width="11.109375" style="1893" customWidth="1"/>
    <col min="33" max="33" width="6.44140625" style="1892" bestFit="1" customWidth="1"/>
    <col min="34" max="16384" width="9" style="1893"/>
  </cols>
  <sheetData>
    <row r="1" spans="1:35" ht="19.2">
      <c r="A1" s="2042" t="s">
        <v>1166</v>
      </c>
      <c r="B1" s="2042"/>
      <c r="M1" s="2043"/>
      <c r="AG1" s="1895" t="s">
        <v>1167</v>
      </c>
    </row>
    <row r="2" spans="1:35" ht="13.5" customHeight="1">
      <c r="Q2" s="1893"/>
      <c r="S2" s="2044"/>
      <c r="T2" s="2045"/>
      <c r="U2" s="4218" t="s">
        <v>1168</v>
      </c>
      <c r="V2" s="4219"/>
      <c r="W2" s="4218" t="s">
        <v>1169</v>
      </c>
      <c r="X2" s="4219"/>
      <c r="Y2" s="4220" t="s">
        <v>1170</v>
      </c>
      <c r="Z2" s="4221"/>
      <c r="AB2" s="4222" t="s">
        <v>1171</v>
      </c>
      <c r="AC2" s="4220"/>
      <c r="AD2" s="4220"/>
      <c r="AE2" s="4220"/>
      <c r="AF2" s="4220"/>
      <c r="AG2" s="2046" t="s">
        <v>1172</v>
      </c>
    </row>
    <row r="3" spans="1:35" ht="13.5" customHeight="1" thickBot="1">
      <c r="B3" s="4223" t="s">
        <v>1173</v>
      </c>
      <c r="C3" s="4223"/>
      <c r="D3" s="4223"/>
      <c r="E3" s="4223"/>
      <c r="F3" s="1892" t="s">
        <v>1174</v>
      </c>
      <c r="G3" s="1843" t="str">
        <f>入力シート!C10</f>
        <v>○○校区道路改良工事</v>
      </c>
      <c r="H3" s="1843"/>
      <c r="I3" s="1843"/>
      <c r="J3" s="1843"/>
      <c r="K3" s="1843"/>
      <c r="L3" s="1843"/>
      <c r="M3" s="1843"/>
      <c r="N3" s="1843"/>
      <c r="O3" s="1843"/>
      <c r="P3" s="1843"/>
      <c r="R3" s="1893"/>
      <c r="S3" s="4224" t="s">
        <v>1175</v>
      </c>
      <c r="T3" s="4225"/>
      <c r="U3" s="4226">
        <f>+AG10+AG19+AG28+AG37+AG46+AG55+AG64+AG73+AG82+AG99+AG108+AG117+AG126+AG135+AG144+AG153+AG162+AG171</f>
        <v>504</v>
      </c>
      <c r="V3" s="4227"/>
      <c r="W3" s="4228">
        <f>+AG11+AG20+AG29+AG38+AG47+AG56+AG65+AG74+AG83+AG100+AG109+AG118+AG127+AG136+AG145+AG154+AG163+AG172</f>
        <v>0</v>
      </c>
      <c r="X3" s="4225"/>
      <c r="Y3" s="4229">
        <f>+ROUNDDOWN(W3/U3,3)</f>
        <v>0</v>
      </c>
      <c r="Z3" s="4230"/>
      <c r="AB3" s="4231" t="s">
        <v>1176</v>
      </c>
      <c r="AC3" s="4232"/>
      <c r="AD3" s="4232"/>
      <c r="AE3" s="4232"/>
      <c r="AF3" s="4232"/>
      <c r="AG3" s="2048">
        <f>+AI3-W4</f>
        <v>144</v>
      </c>
      <c r="AI3" s="2049">
        <f>ROUNDUP(+U4*0.285,0)</f>
        <v>144</v>
      </c>
    </row>
    <row r="4" spans="1:35" ht="13.5" customHeight="1" thickBot="1">
      <c r="B4" s="4223" t="s">
        <v>1177</v>
      </c>
      <c r="C4" s="4223"/>
      <c r="D4" s="4223"/>
      <c r="E4" s="4223"/>
      <c r="F4" s="1892" t="s">
        <v>1174</v>
      </c>
      <c r="G4" s="4241" t="s">
        <v>2527</v>
      </c>
      <c r="H4" s="4242"/>
      <c r="I4" s="4242"/>
      <c r="J4" s="4242"/>
      <c r="K4" s="4243"/>
      <c r="R4" s="1893"/>
      <c r="S4" s="4244" t="s">
        <v>1178</v>
      </c>
      <c r="T4" s="4245"/>
      <c r="U4" s="4246">
        <f>+U3</f>
        <v>504</v>
      </c>
      <c r="V4" s="4247"/>
      <c r="W4" s="4248">
        <f>+AG13+AG22+AG31+AG40+AG49+AG58+AG67+AG76+AG85+AG102+AG111+AG120+AG129+AG138+AG147+AG156+AG165+AG174</f>
        <v>0</v>
      </c>
      <c r="X4" s="4245"/>
      <c r="Y4" s="4249">
        <f>+ROUNDDOWN(W4/U4,3)</f>
        <v>0</v>
      </c>
      <c r="Z4" s="4250"/>
      <c r="AB4" s="4233" t="s">
        <v>1179</v>
      </c>
      <c r="AC4" s="4234"/>
      <c r="AD4" s="4234"/>
      <c r="AE4" s="4234"/>
      <c r="AF4" s="4234"/>
      <c r="AG4" s="2048">
        <f>+AI4-W4</f>
        <v>126</v>
      </c>
      <c r="AI4" s="2049">
        <f>ROUNDUP(+U4*0.25,0)</f>
        <v>126</v>
      </c>
    </row>
    <row r="5" spans="1:35" ht="13.5" customHeight="1">
      <c r="B5" s="4235" t="s">
        <v>1180</v>
      </c>
      <c r="C5" s="4235"/>
      <c r="D5" s="4235"/>
      <c r="E5" s="4235"/>
      <c r="F5" s="1892" t="s">
        <v>1174</v>
      </c>
      <c r="G5" s="4236">
        <f>入力シート!C15</f>
        <v>45838</v>
      </c>
      <c r="H5" s="4236"/>
      <c r="I5" s="4236"/>
      <c r="J5" s="4236"/>
      <c r="K5" s="4236"/>
      <c r="L5" s="4237" t="s">
        <v>1181</v>
      </c>
      <c r="M5" s="4237"/>
      <c r="N5" s="4237"/>
      <c r="O5" s="1892" t="s">
        <v>1174</v>
      </c>
      <c r="P5" s="4238" t="e">
        <f>+G5-G4+1</f>
        <v>#VALUE!</v>
      </c>
      <c r="Q5" s="4238"/>
      <c r="R5" s="4238"/>
      <c r="AA5" s="2051"/>
      <c r="AB5" s="4239" t="s">
        <v>1182</v>
      </c>
      <c r="AC5" s="4240"/>
      <c r="AD5" s="4240"/>
      <c r="AE5" s="4240"/>
      <c r="AF5" s="4240"/>
      <c r="AG5" s="2052">
        <f>+AI5-W4</f>
        <v>108</v>
      </c>
      <c r="AI5" s="2049">
        <f>ROUNDUP(+U4*0.214,0)</f>
        <v>108</v>
      </c>
    </row>
    <row r="6" spans="1:35" ht="13.5" customHeight="1">
      <c r="C6" s="1893"/>
      <c r="D6" s="1893"/>
      <c r="E6" s="1893"/>
      <c r="F6" s="1893"/>
      <c r="W6" s="1991"/>
      <c r="X6" s="1991"/>
      <c r="Y6" s="1991"/>
      <c r="Z6" s="1991"/>
      <c r="AA6" s="1991"/>
      <c r="AB6" s="1991"/>
      <c r="AC6" s="1991"/>
      <c r="AD6" s="1991"/>
      <c r="AE6" s="1991"/>
    </row>
    <row r="7" spans="1:35" ht="13.5" customHeight="1"/>
    <row r="8" spans="1:35">
      <c r="B8" s="2053" t="s">
        <v>1183</v>
      </c>
      <c r="C8" s="2054" t="str">
        <f>+G4</f>
        <v>※西暦入力</v>
      </c>
      <c r="D8" s="2055" t="e">
        <f>+C8+1</f>
        <v>#VALUE!</v>
      </c>
      <c r="E8" s="2055" t="e">
        <f t="shared" ref="E8:AD8" si="0">+D8+1</f>
        <v>#VALUE!</v>
      </c>
      <c r="F8" s="2055" t="e">
        <f t="shared" si="0"/>
        <v>#VALUE!</v>
      </c>
      <c r="G8" s="2055" t="e">
        <f t="shared" si="0"/>
        <v>#VALUE!</v>
      </c>
      <c r="H8" s="2055" t="e">
        <f t="shared" si="0"/>
        <v>#VALUE!</v>
      </c>
      <c r="I8" s="2055" t="e">
        <f t="shared" si="0"/>
        <v>#VALUE!</v>
      </c>
      <c r="J8" s="2055" t="e">
        <f t="shared" si="0"/>
        <v>#VALUE!</v>
      </c>
      <c r="K8" s="2055" t="e">
        <f t="shared" si="0"/>
        <v>#VALUE!</v>
      </c>
      <c r="L8" s="2055" t="e">
        <f t="shared" si="0"/>
        <v>#VALUE!</v>
      </c>
      <c r="M8" s="2055" t="e">
        <f t="shared" si="0"/>
        <v>#VALUE!</v>
      </c>
      <c r="N8" s="2055" t="e">
        <f t="shared" si="0"/>
        <v>#VALUE!</v>
      </c>
      <c r="O8" s="2055" t="e">
        <f t="shared" si="0"/>
        <v>#VALUE!</v>
      </c>
      <c r="P8" s="2055" t="e">
        <f t="shared" si="0"/>
        <v>#VALUE!</v>
      </c>
      <c r="Q8" s="2055" t="e">
        <f t="shared" si="0"/>
        <v>#VALUE!</v>
      </c>
      <c r="R8" s="2055" t="e">
        <f t="shared" si="0"/>
        <v>#VALUE!</v>
      </c>
      <c r="S8" s="2055" t="e">
        <f t="shared" si="0"/>
        <v>#VALUE!</v>
      </c>
      <c r="T8" s="2055" t="e">
        <f t="shared" si="0"/>
        <v>#VALUE!</v>
      </c>
      <c r="U8" s="2055" t="e">
        <f t="shared" si="0"/>
        <v>#VALUE!</v>
      </c>
      <c r="V8" s="2055" t="e">
        <f t="shared" si="0"/>
        <v>#VALUE!</v>
      </c>
      <c r="W8" s="2055" t="e">
        <f>+V8+1</f>
        <v>#VALUE!</v>
      </c>
      <c r="X8" s="2055" t="e">
        <f t="shared" si="0"/>
        <v>#VALUE!</v>
      </c>
      <c r="Y8" s="2055" t="e">
        <f t="shared" si="0"/>
        <v>#VALUE!</v>
      </c>
      <c r="Z8" s="2055" t="e">
        <f t="shared" si="0"/>
        <v>#VALUE!</v>
      </c>
      <c r="AA8" s="2055" t="e">
        <f>+Z8+1</f>
        <v>#VALUE!</v>
      </c>
      <c r="AB8" s="2055" t="e">
        <f t="shared" si="0"/>
        <v>#VALUE!</v>
      </c>
      <c r="AC8" s="2055" t="e">
        <f>+AB8+1</f>
        <v>#VALUE!</v>
      </c>
      <c r="AD8" s="2056" t="e">
        <f t="shared" si="0"/>
        <v>#VALUE!</v>
      </c>
      <c r="AE8" s="2057"/>
      <c r="AF8" s="4251">
        <v>1</v>
      </c>
      <c r="AG8" s="4252"/>
    </row>
    <row r="9" spans="1:35">
      <c r="B9" s="1958" t="s">
        <v>1184</v>
      </c>
      <c r="C9" s="2059" t="e">
        <f>TEXT(WEEKDAY(+C8),"aaa")</f>
        <v>#VALUE!</v>
      </c>
      <c r="D9" s="2060" t="e">
        <f t="shared" ref="D9:AD9" si="1">TEXT(WEEKDAY(+D8),"aaa")</f>
        <v>#VALUE!</v>
      </c>
      <c r="E9" s="2060" t="e">
        <f t="shared" si="1"/>
        <v>#VALUE!</v>
      </c>
      <c r="F9" s="2060" t="e">
        <f t="shared" si="1"/>
        <v>#VALUE!</v>
      </c>
      <c r="G9" s="2060" t="e">
        <f t="shared" si="1"/>
        <v>#VALUE!</v>
      </c>
      <c r="H9" s="2060" t="e">
        <f t="shared" si="1"/>
        <v>#VALUE!</v>
      </c>
      <c r="I9" s="2060" t="e">
        <f t="shared" si="1"/>
        <v>#VALUE!</v>
      </c>
      <c r="J9" s="2060" t="e">
        <f t="shared" si="1"/>
        <v>#VALUE!</v>
      </c>
      <c r="K9" s="2060" t="e">
        <f t="shared" si="1"/>
        <v>#VALUE!</v>
      </c>
      <c r="L9" s="2060" t="e">
        <f t="shared" si="1"/>
        <v>#VALUE!</v>
      </c>
      <c r="M9" s="2060" t="e">
        <f t="shared" si="1"/>
        <v>#VALUE!</v>
      </c>
      <c r="N9" s="2060" t="e">
        <f t="shared" si="1"/>
        <v>#VALUE!</v>
      </c>
      <c r="O9" s="2060" t="e">
        <f t="shared" si="1"/>
        <v>#VALUE!</v>
      </c>
      <c r="P9" s="2060" t="e">
        <f t="shared" si="1"/>
        <v>#VALUE!</v>
      </c>
      <c r="Q9" s="2060" t="e">
        <f t="shared" si="1"/>
        <v>#VALUE!</v>
      </c>
      <c r="R9" s="2060" t="e">
        <f t="shared" si="1"/>
        <v>#VALUE!</v>
      </c>
      <c r="S9" s="2060" t="e">
        <f t="shared" si="1"/>
        <v>#VALUE!</v>
      </c>
      <c r="T9" s="2060" t="e">
        <f t="shared" si="1"/>
        <v>#VALUE!</v>
      </c>
      <c r="U9" s="2060" t="e">
        <f t="shared" si="1"/>
        <v>#VALUE!</v>
      </c>
      <c r="V9" s="2060" t="e">
        <f t="shared" si="1"/>
        <v>#VALUE!</v>
      </c>
      <c r="W9" s="2060" t="e">
        <f t="shared" si="1"/>
        <v>#VALUE!</v>
      </c>
      <c r="X9" s="2060" t="e">
        <f t="shared" si="1"/>
        <v>#VALUE!</v>
      </c>
      <c r="Y9" s="2060" t="e">
        <f t="shared" si="1"/>
        <v>#VALUE!</v>
      </c>
      <c r="Z9" s="2060" t="e">
        <f t="shared" si="1"/>
        <v>#VALUE!</v>
      </c>
      <c r="AA9" s="2060" t="e">
        <f t="shared" si="1"/>
        <v>#VALUE!</v>
      </c>
      <c r="AB9" s="2060" t="e">
        <f t="shared" si="1"/>
        <v>#VALUE!</v>
      </c>
      <c r="AC9" s="2060" t="e">
        <f t="shared" si="1"/>
        <v>#VALUE!</v>
      </c>
      <c r="AD9" s="2061" t="e">
        <f t="shared" si="1"/>
        <v>#VALUE!</v>
      </c>
      <c r="AE9" s="1991"/>
      <c r="AF9" s="2062" t="s">
        <v>1185</v>
      </c>
      <c r="AG9" s="2046">
        <f>+COUNTA(C10:AD11)</f>
        <v>0</v>
      </c>
    </row>
    <row r="10" spans="1:35" ht="13.5" customHeight="1">
      <c r="B10" s="4253" t="s">
        <v>1186</v>
      </c>
      <c r="C10" s="4255"/>
      <c r="D10" s="4256"/>
      <c r="E10" s="4256"/>
      <c r="F10" s="4256"/>
      <c r="G10" s="4256"/>
      <c r="H10" s="4256"/>
      <c r="I10" s="4256"/>
      <c r="J10" s="4256"/>
      <c r="K10" s="4256"/>
      <c r="L10" s="4256"/>
      <c r="M10" s="4256"/>
      <c r="N10" s="4256"/>
      <c r="O10" s="4256"/>
      <c r="P10" s="4256"/>
      <c r="Q10" s="4256"/>
      <c r="R10" s="4256"/>
      <c r="S10" s="4256"/>
      <c r="T10" s="4256"/>
      <c r="U10" s="4256"/>
      <c r="V10" s="4256"/>
      <c r="W10" s="4256"/>
      <c r="X10" s="4256"/>
      <c r="Y10" s="4256"/>
      <c r="Z10" s="4256"/>
      <c r="AA10" s="4256"/>
      <c r="AB10" s="4256"/>
      <c r="AC10" s="4256"/>
      <c r="AD10" s="4258"/>
      <c r="AE10" s="1991"/>
      <c r="AF10" s="2063" t="s">
        <v>1187</v>
      </c>
      <c r="AG10" s="2064">
        <f>COUNTA(C8:AD8)-AG9</f>
        <v>28</v>
      </c>
    </row>
    <row r="11" spans="1:35" ht="13.5" customHeight="1">
      <c r="B11" s="4254"/>
      <c r="C11" s="4255"/>
      <c r="D11" s="4257"/>
      <c r="E11" s="4257"/>
      <c r="F11" s="4257"/>
      <c r="G11" s="4257"/>
      <c r="H11" s="4257"/>
      <c r="I11" s="4257"/>
      <c r="J11" s="4257"/>
      <c r="K11" s="4257"/>
      <c r="L11" s="4257"/>
      <c r="M11" s="4257"/>
      <c r="N11" s="4257"/>
      <c r="O11" s="4257"/>
      <c r="P11" s="4257"/>
      <c r="Q11" s="4257"/>
      <c r="R11" s="4257"/>
      <c r="S11" s="4257"/>
      <c r="T11" s="4257"/>
      <c r="U11" s="4257"/>
      <c r="V11" s="4257"/>
      <c r="W11" s="4257"/>
      <c r="X11" s="4257"/>
      <c r="Y11" s="4257"/>
      <c r="Z11" s="4257"/>
      <c r="AA11" s="4257"/>
      <c r="AB11" s="4257"/>
      <c r="AC11" s="4257"/>
      <c r="AD11" s="4259"/>
      <c r="AE11" s="1991"/>
      <c r="AF11" s="2063" t="s">
        <v>1188</v>
      </c>
      <c r="AG11" s="2065">
        <f>+COUNTA(C12:AD13)</f>
        <v>0</v>
      </c>
    </row>
    <row r="12" spans="1:35" ht="13.5" customHeight="1">
      <c r="B12" s="4264" t="s">
        <v>1175</v>
      </c>
      <c r="C12" s="4266"/>
      <c r="D12" s="4131"/>
      <c r="E12" s="4131"/>
      <c r="F12" s="4131"/>
      <c r="G12" s="4131"/>
      <c r="H12" s="4131"/>
      <c r="I12" s="4131"/>
      <c r="J12" s="4131"/>
      <c r="K12" s="4131"/>
      <c r="L12" s="4131"/>
      <c r="M12" s="4131"/>
      <c r="N12" s="4131"/>
      <c r="O12" s="4131"/>
      <c r="P12" s="4131"/>
      <c r="Q12" s="4131"/>
      <c r="R12" s="4131"/>
      <c r="S12" s="4131"/>
      <c r="T12" s="4131"/>
      <c r="U12" s="4131"/>
      <c r="V12" s="4131"/>
      <c r="W12" s="4131"/>
      <c r="X12" s="4131"/>
      <c r="Y12" s="4131"/>
      <c r="Z12" s="4131"/>
      <c r="AA12" s="4131"/>
      <c r="AB12" s="4131"/>
      <c r="AC12" s="4131"/>
      <c r="AD12" s="4138"/>
      <c r="AE12" s="1991"/>
      <c r="AF12" s="2063" t="s">
        <v>1189</v>
      </c>
      <c r="AG12" s="2067">
        <f>+AG11/AG10</f>
        <v>0</v>
      </c>
    </row>
    <row r="13" spans="1:35">
      <c r="B13" s="4265"/>
      <c r="C13" s="4266"/>
      <c r="D13" s="4132"/>
      <c r="E13" s="4132"/>
      <c r="F13" s="4132"/>
      <c r="G13" s="4132"/>
      <c r="H13" s="4132"/>
      <c r="I13" s="4132"/>
      <c r="J13" s="4132"/>
      <c r="K13" s="4132"/>
      <c r="L13" s="4132"/>
      <c r="M13" s="4132"/>
      <c r="N13" s="4132"/>
      <c r="O13" s="4132"/>
      <c r="P13" s="4132"/>
      <c r="Q13" s="4132"/>
      <c r="R13" s="4132"/>
      <c r="S13" s="4132"/>
      <c r="T13" s="4132"/>
      <c r="U13" s="4132"/>
      <c r="V13" s="4132"/>
      <c r="W13" s="4132"/>
      <c r="X13" s="4132"/>
      <c r="Y13" s="4132"/>
      <c r="Z13" s="4132"/>
      <c r="AA13" s="4132"/>
      <c r="AB13" s="4132"/>
      <c r="AC13" s="4132"/>
      <c r="AD13" s="4139"/>
      <c r="AE13" s="1991"/>
      <c r="AF13" s="2063" t="s">
        <v>1169</v>
      </c>
      <c r="AG13" s="2065">
        <f>+COUNTA(C14:AD15)</f>
        <v>0</v>
      </c>
    </row>
    <row r="14" spans="1:35">
      <c r="B14" s="4260" t="s">
        <v>1178</v>
      </c>
      <c r="C14" s="4262"/>
      <c r="D14" s="4127"/>
      <c r="E14" s="4127"/>
      <c r="F14" s="4127"/>
      <c r="G14" s="4127"/>
      <c r="H14" s="4127"/>
      <c r="I14" s="4127"/>
      <c r="J14" s="4127"/>
      <c r="K14" s="4127"/>
      <c r="L14" s="4127"/>
      <c r="M14" s="4127"/>
      <c r="N14" s="4127"/>
      <c r="O14" s="4127"/>
      <c r="P14" s="4127"/>
      <c r="Q14" s="4127"/>
      <c r="R14" s="4127"/>
      <c r="S14" s="4127"/>
      <c r="T14" s="4127"/>
      <c r="U14" s="4127"/>
      <c r="V14" s="4127"/>
      <c r="W14" s="4127"/>
      <c r="X14" s="4127"/>
      <c r="Y14" s="4127"/>
      <c r="Z14" s="4127"/>
      <c r="AA14" s="4127"/>
      <c r="AB14" s="4127"/>
      <c r="AC14" s="4127"/>
      <c r="AD14" s="4140"/>
      <c r="AE14" s="1991"/>
      <c r="AF14" s="2069" t="s">
        <v>1190</v>
      </c>
      <c r="AG14" s="2070">
        <f>+AG13/AG10</f>
        <v>0</v>
      </c>
    </row>
    <row r="15" spans="1:35">
      <c r="B15" s="4261"/>
      <c r="C15" s="4263"/>
      <c r="D15" s="4133"/>
      <c r="E15" s="4133"/>
      <c r="F15" s="4133"/>
      <c r="G15" s="4133"/>
      <c r="H15" s="4133"/>
      <c r="I15" s="4133"/>
      <c r="J15" s="4133"/>
      <c r="K15" s="4133"/>
      <c r="L15" s="4133"/>
      <c r="M15" s="4133"/>
      <c r="N15" s="4133"/>
      <c r="O15" s="4133"/>
      <c r="P15" s="4133"/>
      <c r="Q15" s="4133"/>
      <c r="R15" s="4133"/>
      <c r="S15" s="4133"/>
      <c r="T15" s="4133"/>
      <c r="U15" s="4133"/>
      <c r="V15" s="4133"/>
      <c r="W15" s="4133"/>
      <c r="X15" s="4133"/>
      <c r="Y15" s="4133"/>
      <c r="Z15" s="4133"/>
      <c r="AA15" s="4133"/>
      <c r="AB15" s="4133"/>
      <c r="AC15" s="4133"/>
      <c r="AD15" s="4141"/>
      <c r="AE15" s="1991"/>
      <c r="AF15" s="2027"/>
      <c r="AG15" s="2072"/>
    </row>
    <row r="16" spans="1:35">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row>
    <row r="17" spans="2:33">
      <c r="B17" s="2074" t="s">
        <v>1183</v>
      </c>
      <c r="C17" s="2075" t="e">
        <f>+AD8+1</f>
        <v>#VALUE!</v>
      </c>
      <c r="D17" s="2076" t="e">
        <f>+C17+1</f>
        <v>#VALUE!</v>
      </c>
      <c r="E17" s="2076" t="e">
        <f t="shared" ref="E17:AD17" si="2">+D17+1</f>
        <v>#VALUE!</v>
      </c>
      <c r="F17" s="2076" t="e">
        <f t="shared" si="2"/>
        <v>#VALUE!</v>
      </c>
      <c r="G17" s="2076" t="e">
        <f t="shared" si="2"/>
        <v>#VALUE!</v>
      </c>
      <c r="H17" s="2076" t="e">
        <f t="shared" si="2"/>
        <v>#VALUE!</v>
      </c>
      <c r="I17" s="2076" t="e">
        <f t="shared" si="2"/>
        <v>#VALUE!</v>
      </c>
      <c r="J17" s="2076" t="e">
        <f t="shared" si="2"/>
        <v>#VALUE!</v>
      </c>
      <c r="K17" s="2076" t="e">
        <f t="shared" si="2"/>
        <v>#VALUE!</v>
      </c>
      <c r="L17" s="2076" t="e">
        <f t="shared" si="2"/>
        <v>#VALUE!</v>
      </c>
      <c r="M17" s="2076" t="e">
        <f t="shared" si="2"/>
        <v>#VALUE!</v>
      </c>
      <c r="N17" s="2076" t="e">
        <f t="shared" si="2"/>
        <v>#VALUE!</v>
      </c>
      <c r="O17" s="2076" t="e">
        <f t="shared" si="2"/>
        <v>#VALUE!</v>
      </c>
      <c r="P17" s="2076" t="e">
        <f t="shared" si="2"/>
        <v>#VALUE!</v>
      </c>
      <c r="Q17" s="2076" t="e">
        <f t="shared" si="2"/>
        <v>#VALUE!</v>
      </c>
      <c r="R17" s="2076" t="e">
        <f t="shared" si="2"/>
        <v>#VALUE!</v>
      </c>
      <c r="S17" s="2076" t="e">
        <f t="shared" si="2"/>
        <v>#VALUE!</v>
      </c>
      <c r="T17" s="2076" t="e">
        <f t="shared" si="2"/>
        <v>#VALUE!</v>
      </c>
      <c r="U17" s="2076" t="e">
        <f t="shared" si="2"/>
        <v>#VALUE!</v>
      </c>
      <c r="V17" s="2076" t="e">
        <f t="shared" si="2"/>
        <v>#VALUE!</v>
      </c>
      <c r="W17" s="2076" t="e">
        <f>+V17+1</f>
        <v>#VALUE!</v>
      </c>
      <c r="X17" s="2076" t="e">
        <f t="shared" si="2"/>
        <v>#VALUE!</v>
      </c>
      <c r="Y17" s="2076" t="e">
        <f t="shared" si="2"/>
        <v>#VALUE!</v>
      </c>
      <c r="Z17" s="2076" t="e">
        <f t="shared" si="2"/>
        <v>#VALUE!</v>
      </c>
      <c r="AA17" s="2076" t="e">
        <f>+Z17+1</f>
        <v>#VALUE!</v>
      </c>
      <c r="AB17" s="2076" t="e">
        <f t="shared" si="2"/>
        <v>#VALUE!</v>
      </c>
      <c r="AC17" s="2076" t="e">
        <f>+AB17+1</f>
        <v>#VALUE!</v>
      </c>
      <c r="AD17" s="2077" t="e">
        <f t="shared" si="2"/>
        <v>#VALUE!</v>
      </c>
      <c r="AE17" s="2057"/>
      <c r="AF17" s="4251">
        <f>+AF8+1</f>
        <v>2</v>
      </c>
      <c r="AG17" s="4252"/>
    </row>
    <row r="18" spans="2:33">
      <c r="B18" s="2078" t="s">
        <v>1184</v>
      </c>
      <c r="C18" s="2079" t="e">
        <f>TEXT(WEEKDAY(+C17),"aaa")</f>
        <v>#VALUE!</v>
      </c>
      <c r="D18" s="2080" t="e">
        <f t="shared" ref="D18:AD18" si="3">TEXT(WEEKDAY(+D17),"aaa")</f>
        <v>#VALUE!</v>
      </c>
      <c r="E18" s="2080" t="e">
        <f t="shared" si="3"/>
        <v>#VALUE!</v>
      </c>
      <c r="F18" s="2080" t="e">
        <f t="shared" si="3"/>
        <v>#VALUE!</v>
      </c>
      <c r="G18" s="2080" t="e">
        <f t="shared" si="3"/>
        <v>#VALUE!</v>
      </c>
      <c r="H18" s="2080" t="e">
        <f t="shared" si="3"/>
        <v>#VALUE!</v>
      </c>
      <c r="I18" s="2080" t="e">
        <f t="shared" si="3"/>
        <v>#VALUE!</v>
      </c>
      <c r="J18" s="2080" t="e">
        <f t="shared" si="3"/>
        <v>#VALUE!</v>
      </c>
      <c r="K18" s="2080" t="e">
        <f t="shared" si="3"/>
        <v>#VALUE!</v>
      </c>
      <c r="L18" s="2080" t="e">
        <f t="shared" si="3"/>
        <v>#VALUE!</v>
      </c>
      <c r="M18" s="2080" t="e">
        <f t="shared" si="3"/>
        <v>#VALUE!</v>
      </c>
      <c r="N18" s="2080" t="e">
        <f t="shared" si="3"/>
        <v>#VALUE!</v>
      </c>
      <c r="O18" s="2080" t="e">
        <f t="shared" si="3"/>
        <v>#VALUE!</v>
      </c>
      <c r="P18" s="2080" t="e">
        <f t="shared" si="3"/>
        <v>#VALUE!</v>
      </c>
      <c r="Q18" s="2080" t="e">
        <f t="shared" si="3"/>
        <v>#VALUE!</v>
      </c>
      <c r="R18" s="2080" t="e">
        <f t="shared" si="3"/>
        <v>#VALUE!</v>
      </c>
      <c r="S18" s="2080" t="e">
        <f t="shared" si="3"/>
        <v>#VALUE!</v>
      </c>
      <c r="T18" s="2080" t="e">
        <f t="shared" si="3"/>
        <v>#VALUE!</v>
      </c>
      <c r="U18" s="2080" t="e">
        <f t="shared" si="3"/>
        <v>#VALUE!</v>
      </c>
      <c r="V18" s="2080" t="e">
        <f t="shared" si="3"/>
        <v>#VALUE!</v>
      </c>
      <c r="W18" s="2080" t="e">
        <f t="shared" si="3"/>
        <v>#VALUE!</v>
      </c>
      <c r="X18" s="2080" t="e">
        <f t="shared" si="3"/>
        <v>#VALUE!</v>
      </c>
      <c r="Y18" s="2080" t="e">
        <f t="shared" si="3"/>
        <v>#VALUE!</v>
      </c>
      <c r="Z18" s="2080" t="e">
        <f t="shared" si="3"/>
        <v>#VALUE!</v>
      </c>
      <c r="AA18" s="2080" t="e">
        <f t="shared" si="3"/>
        <v>#VALUE!</v>
      </c>
      <c r="AB18" s="2080" t="e">
        <f t="shared" si="3"/>
        <v>#VALUE!</v>
      </c>
      <c r="AC18" s="2080" t="e">
        <f t="shared" si="3"/>
        <v>#VALUE!</v>
      </c>
      <c r="AD18" s="2081" t="e">
        <f t="shared" si="3"/>
        <v>#VALUE!</v>
      </c>
      <c r="AE18" s="1991"/>
      <c r="AF18" s="2062" t="s">
        <v>1185</v>
      </c>
      <c r="AG18" s="2046">
        <f>+COUNTA(C19:AD20)</f>
        <v>0</v>
      </c>
    </row>
    <row r="19" spans="2:33" ht="13.5" customHeight="1">
      <c r="B19" s="4253" t="s">
        <v>1186</v>
      </c>
      <c r="C19" s="4255"/>
      <c r="D19" s="4256"/>
      <c r="E19" s="4256"/>
      <c r="F19" s="4256"/>
      <c r="G19" s="4256"/>
      <c r="H19" s="4256"/>
      <c r="I19" s="4256"/>
      <c r="J19" s="4256"/>
      <c r="K19" s="4256"/>
      <c r="L19" s="4256"/>
      <c r="M19" s="4256"/>
      <c r="N19" s="4256"/>
      <c r="O19" s="4256"/>
      <c r="P19" s="4256"/>
      <c r="Q19" s="4256"/>
      <c r="R19" s="4256"/>
      <c r="S19" s="4256"/>
      <c r="T19" s="4256"/>
      <c r="U19" s="4256"/>
      <c r="V19" s="4256"/>
      <c r="W19" s="4256"/>
      <c r="X19" s="4256"/>
      <c r="Y19" s="4256"/>
      <c r="Z19" s="4256"/>
      <c r="AA19" s="4256"/>
      <c r="AB19" s="4256"/>
      <c r="AC19" s="4256"/>
      <c r="AD19" s="4258"/>
      <c r="AE19" s="1991"/>
      <c r="AF19" s="2063" t="s">
        <v>1187</v>
      </c>
      <c r="AG19" s="2064">
        <f>COUNTA(C17:AD17)-AG18</f>
        <v>28</v>
      </c>
    </row>
    <row r="20" spans="2:33" ht="13.5" customHeight="1">
      <c r="B20" s="4254"/>
      <c r="C20" s="4255"/>
      <c r="D20" s="4257"/>
      <c r="E20" s="4257"/>
      <c r="F20" s="4257"/>
      <c r="G20" s="4257"/>
      <c r="H20" s="4257"/>
      <c r="I20" s="4257"/>
      <c r="J20" s="4257"/>
      <c r="K20" s="4257"/>
      <c r="L20" s="4257"/>
      <c r="M20" s="4257"/>
      <c r="N20" s="4257"/>
      <c r="O20" s="4257"/>
      <c r="P20" s="4257"/>
      <c r="Q20" s="4257"/>
      <c r="R20" s="4257"/>
      <c r="S20" s="4257"/>
      <c r="T20" s="4257"/>
      <c r="U20" s="4257"/>
      <c r="V20" s="4257"/>
      <c r="W20" s="4257"/>
      <c r="X20" s="4257"/>
      <c r="Y20" s="4257"/>
      <c r="Z20" s="4257"/>
      <c r="AA20" s="4257"/>
      <c r="AB20" s="4257"/>
      <c r="AC20" s="4257"/>
      <c r="AD20" s="4259"/>
      <c r="AE20" s="1991"/>
      <c r="AF20" s="2063" t="s">
        <v>1188</v>
      </c>
      <c r="AG20" s="2065">
        <f>+COUNTA(C21:AD22)</f>
        <v>0</v>
      </c>
    </row>
    <row r="21" spans="2:33" ht="13.5" customHeight="1">
      <c r="B21" s="4267" t="s">
        <v>1175</v>
      </c>
      <c r="C21" s="4266"/>
      <c r="D21" s="4131"/>
      <c r="E21" s="4131"/>
      <c r="F21" s="4131"/>
      <c r="G21" s="4131"/>
      <c r="H21" s="4131"/>
      <c r="I21" s="4131"/>
      <c r="J21" s="4131"/>
      <c r="K21" s="4131"/>
      <c r="L21" s="4131"/>
      <c r="M21" s="4131"/>
      <c r="N21" s="4131"/>
      <c r="O21" s="4131"/>
      <c r="P21" s="4131"/>
      <c r="Q21" s="4131"/>
      <c r="R21" s="4131"/>
      <c r="S21" s="4131"/>
      <c r="T21" s="4131"/>
      <c r="U21" s="4131"/>
      <c r="V21" s="4131"/>
      <c r="W21" s="4131"/>
      <c r="X21" s="4131"/>
      <c r="Y21" s="4131"/>
      <c r="Z21" s="4131"/>
      <c r="AA21" s="4131"/>
      <c r="AB21" s="4131"/>
      <c r="AC21" s="4131"/>
      <c r="AD21" s="4138"/>
      <c r="AE21" s="1991"/>
      <c r="AF21" s="2063" t="s">
        <v>1189</v>
      </c>
      <c r="AG21" s="2067">
        <f>+AG20/AG19</f>
        <v>0</v>
      </c>
    </row>
    <row r="22" spans="2:33">
      <c r="B22" s="4268"/>
      <c r="C22" s="4266"/>
      <c r="D22" s="4132"/>
      <c r="E22" s="4132"/>
      <c r="F22" s="4132"/>
      <c r="G22" s="4132"/>
      <c r="H22" s="4132"/>
      <c r="I22" s="4132"/>
      <c r="J22" s="4132"/>
      <c r="K22" s="4132"/>
      <c r="L22" s="4132"/>
      <c r="M22" s="4132"/>
      <c r="N22" s="4132"/>
      <c r="O22" s="4132"/>
      <c r="P22" s="4132"/>
      <c r="Q22" s="4132"/>
      <c r="R22" s="4132"/>
      <c r="S22" s="4132"/>
      <c r="T22" s="4132"/>
      <c r="U22" s="4132"/>
      <c r="V22" s="4132"/>
      <c r="W22" s="4132"/>
      <c r="X22" s="4132"/>
      <c r="Y22" s="4132"/>
      <c r="Z22" s="4132"/>
      <c r="AA22" s="4132"/>
      <c r="AB22" s="4132"/>
      <c r="AC22" s="4132"/>
      <c r="AD22" s="4139"/>
      <c r="AE22" s="1991"/>
      <c r="AF22" s="2063" t="s">
        <v>1169</v>
      </c>
      <c r="AG22" s="2065">
        <f>+COUNTA(C23:AD24)</f>
        <v>0</v>
      </c>
    </row>
    <row r="23" spans="2:33">
      <c r="B23" s="4269" t="s">
        <v>1178</v>
      </c>
      <c r="C23" s="4262"/>
      <c r="D23" s="4127"/>
      <c r="E23" s="4127"/>
      <c r="F23" s="4127"/>
      <c r="G23" s="4127"/>
      <c r="H23" s="4127"/>
      <c r="I23" s="4127"/>
      <c r="J23" s="4127"/>
      <c r="K23" s="4127"/>
      <c r="L23" s="4127"/>
      <c r="M23" s="4127"/>
      <c r="N23" s="4127"/>
      <c r="O23" s="4127"/>
      <c r="P23" s="4127"/>
      <c r="Q23" s="4127"/>
      <c r="R23" s="4127"/>
      <c r="S23" s="4127"/>
      <c r="T23" s="4127"/>
      <c r="U23" s="4127"/>
      <c r="V23" s="4127"/>
      <c r="W23" s="4127"/>
      <c r="X23" s="4127"/>
      <c r="Y23" s="4127"/>
      <c r="Z23" s="4127"/>
      <c r="AA23" s="4127"/>
      <c r="AB23" s="4127"/>
      <c r="AC23" s="4127"/>
      <c r="AD23" s="4140"/>
      <c r="AE23" s="1991"/>
      <c r="AF23" s="2069" t="s">
        <v>1190</v>
      </c>
      <c r="AG23" s="2070">
        <f>+AG22/AG19</f>
        <v>0</v>
      </c>
    </row>
    <row r="24" spans="2:33">
      <c r="B24" s="4270"/>
      <c r="C24" s="4263"/>
      <c r="D24" s="4133"/>
      <c r="E24" s="4133"/>
      <c r="F24" s="4133"/>
      <c r="G24" s="4133"/>
      <c r="H24" s="4133"/>
      <c r="I24" s="4133"/>
      <c r="J24" s="4133"/>
      <c r="K24" s="4133"/>
      <c r="L24" s="4133"/>
      <c r="M24" s="4133"/>
      <c r="N24" s="4133"/>
      <c r="O24" s="4133"/>
      <c r="P24" s="4133"/>
      <c r="Q24" s="4133"/>
      <c r="R24" s="4133"/>
      <c r="S24" s="4133"/>
      <c r="T24" s="4133"/>
      <c r="U24" s="4133"/>
      <c r="V24" s="4133"/>
      <c r="W24" s="4133"/>
      <c r="X24" s="4133"/>
      <c r="Y24" s="4133"/>
      <c r="Z24" s="4133"/>
      <c r="AA24" s="4133"/>
      <c r="AB24" s="4133"/>
      <c r="AC24" s="4133"/>
      <c r="AD24" s="4141"/>
      <c r="AE24" s="1991"/>
      <c r="AF24" s="2027"/>
      <c r="AG24" s="2072"/>
    </row>
    <row r="25" spans="2:3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row>
    <row r="26" spans="2:33">
      <c r="B26" s="2053" t="s">
        <v>1183</v>
      </c>
      <c r="C26" s="2054" t="e">
        <f>+AD17+1</f>
        <v>#VALUE!</v>
      </c>
      <c r="D26" s="2055" t="e">
        <f>+C26+1</f>
        <v>#VALUE!</v>
      </c>
      <c r="E26" s="2055" t="e">
        <f t="shared" ref="E26:AD26" si="4">+D26+1</f>
        <v>#VALUE!</v>
      </c>
      <c r="F26" s="2055" t="e">
        <f t="shared" si="4"/>
        <v>#VALUE!</v>
      </c>
      <c r="G26" s="2055" t="e">
        <f t="shared" si="4"/>
        <v>#VALUE!</v>
      </c>
      <c r="H26" s="2055" t="e">
        <f t="shared" si="4"/>
        <v>#VALUE!</v>
      </c>
      <c r="I26" s="2055" t="e">
        <f t="shared" si="4"/>
        <v>#VALUE!</v>
      </c>
      <c r="J26" s="2055" t="e">
        <f t="shared" si="4"/>
        <v>#VALUE!</v>
      </c>
      <c r="K26" s="2055" t="e">
        <f t="shared" si="4"/>
        <v>#VALUE!</v>
      </c>
      <c r="L26" s="2055" t="e">
        <f t="shared" si="4"/>
        <v>#VALUE!</v>
      </c>
      <c r="M26" s="2055" t="e">
        <f t="shared" si="4"/>
        <v>#VALUE!</v>
      </c>
      <c r="N26" s="2055" t="e">
        <f t="shared" si="4"/>
        <v>#VALUE!</v>
      </c>
      <c r="O26" s="2055" t="e">
        <f t="shared" si="4"/>
        <v>#VALUE!</v>
      </c>
      <c r="P26" s="2055" t="e">
        <f t="shared" si="4"/>
        <v>#VALUE!</v>
      </c>
      <c r="Q26" s="2055" t="e">
        <f t="shared" si="4"/>
        <v>#VALUE!</v>
      </c>
      <c r="R26" s="2055" t="e">
        <f t="shared" si="4"/>
        <v>#VALUE!</v>
      </c>
      <c r="S26" s="2055" t="e">
        <f t="shared" si="4"/>
        <v>#VALUE!</v>
      </c>
      <c r="T26" s="2055" t="e">
        <f t="shared" si="4"/>
        <v>#VALUE!</v>
      </c>
      <c r="U26" s="2055" t="e">
        <f t="shared" si="4"/>
        <v>#VALUE!</v>
      </c>
      <c r="V26" s="2055" t="e">
        <f t="shared" si="4"/>
        <v>#VALUE!</v>
      </c>
      <c r="W26" s="2055" t="e">
        <f>+V26+1</f>
        <v>#VALUE!</v>
      </c>
      <c r="X26" s="2055" t="e">
        <f t="shared" si="4"/>
        <v>#VALUE!</v>
      </c>
      <c r="Y26" s="2055" t="e">
        <f t="shared" si="4"/>
        <v>#VALUE!</v>
      </c>
      <c r="Z26" s="2055" t="e">
        <f t="shared" si="4"/>
        <v>#VALUE!</v>
      </c>
      <c r="AA26" s="2055" t="e">
        <f>+Z26+1</f>
        <v>#VALUE!</v>
      </c>
      <c r="AB26" s="2055" t="e">
        <f t="shared" si="4"/>
        <v>#VALUE!</v>
      </c>
      <c r="AC26" s="2055" t="e">
        <f>+AB26+1</f>
        <v>#VALUE!</v>
      </c>
      <c r="AD26" s="2056" t="e">
        <f t="shared" si="4"/>
        <v>#VALUE!</v>
      </c>
      <c r="AE26" s="2057"/>
      <c r="AF26" s="4251">
        <f>+AF17+1</f>
        <v>3</v>
      </c>
      <c r="AG26" s="4252"/>
    </row>
    <row r="27" spans="2:33">
      <c r="B27" s="1958" t="s">
        <v>1184</v>
      </c>
      <c r="C27" s="2059" t="e">
        <f>TEXT(WEEKDAY(+C26),"aaa")</f>
        <v>#VALUE!</v>
      </c>
      <c r="D27" s="2060" t="e">
        <f t="shared" ref="D27:AD27" si="5">TEXT(WEEKDAY(+D26),"aaa")</f>
        <v>#VALUE!</v>
      </c>
      <c r="E27" s="2060" t="e">
        <f t="shared" si="5"/>
        <v>#VALUE!</v>
      </c>
      <c r="F27" s="2060" t="e">
        <f t="shared" si="5"/>
        <v>#VALUE!</v>
      </c>
      <c r="G27" s="2060" t="e">
        <f t="shared" si="5"/>
        <v>#VALUE!</v>
      </c>
      <c r="H27" s="2060" t="e">
        <f t="shared" si="5"/>
        <v>#VALUE!</v>
      </c>
      <c r="I27" s="2060" t="e">
        <f t="shared" si="5"/>
        <v>#VALUE!</v>
      </c>
      <c r="J27" s="2060" t="e">
        <f t="shared" si="5"/>
        <v>#VALUE!</v>
      </c>
      <c r="K27" s="2060" t="e">
        <f t="shared" si="5"/>
        <v>#VALUE!</v>
      </c>
      <c r="L27" s="2060" t="e">
        <f t="shared" si="5"/>
        <v>#VALUE!</v>
      </c>
      <c r="M27" s="2060" t="e">
        <f t="shared" si="5"/>
        <v>#VALUE!</v>
      </c>
      <c r="N27" s="2060" t="e">
        <f t="shared" si="5"/>
        <v>#VALUE!</v>
      </c>
      <c r="O27" s="2060" t="e">
        <f t="shared" si="5"/>
        <v>#VALUE!</v>
      </c>
      <c r="P27" s="2060" t="e">
        <f t="shared" si="5"/>
        <v>#VALUE!</v>
      </c>
      <c r="Q27" s="2060" t="e">
        <f t="shared" si="5"/>
        <v>#VALUE!</v>
      </c>
      <c r="R27" s="2060" t="e">
        <f t="shared" si="5"/>
        <v>#VALUE!</v>
      </c>
      <c r="S27" s="2060" t="e">
        <f t="shared" si="5"/>
        <v>#VALUE!</v>
      </c>
      <c r="T27" s="2060" t="e">
        <f t="shared" si="5"/>
        <v>#VALUE!</v>
      </c>
      <c r="U27" s="2060" t="e">
        <f t="shared" si="5"/>
        <v>#VALUE!</v>
      </c>
      <c r="V27" s="2060" t="e">
        <f t="shared" si="5"/>
        <v>#VALUE!</v>
      </c>
      <c r="W27" s="2060" t="e">
        <f t="shared" si="5"/>
        <v>#VALUE!</v>
      </c>
      <c r="X27" s="2060" t="e">
        <f t="shared" si="5"/>
        <v>#VALUE!</v>
      </c>
      <c r="Y27" s="2060" t="e">
        <f t="shared" si="5"/>
        <v>#VALUE!</v>
      </c>
      <c r="Z27" s="2060" t="e">
        <f t="shared" si="5"/>
        <v>#VALUE!</v>
      </c>
      <c r="AA27" s="2060" t="e">
        <f t="shared" si="5"/>
        <v>#VALUE!</v>
      </c>
      <c r="AB27" s="2060" t="e">
        <f t="shared" si="5"/>
        <v>#VALUE!</v>
      </c>
      <c r="AC27" s="2060" t="e">
        <f t="shared" si="5"/>
        <v>#VALUE!</v>
      </c>
      <c r="AD27" s="2061" t="e">
        <f t="shared" si="5"/>
        <v>#VALUE!</v>
      </c>
      <c r="AE27" s="1991"/>
      <c r="AF27" s="2062" t="s">
        <v>1185</v>
      </c>
      <c r="AG27" s="2046">
        <f>+COUNTA(C28:AD29)</f>
        <v>0</v>
      </c>
    </row>
    <row r="28" spans="2:33" ht="13.5" customHeight="1">
      <c r="B28" s="4253" t="s">
        <v>1186</v>
      </c>
      <c r="C28" s="4255"/>
      <c r="D28" s="4256"/>
      <c r="E28" s="4256"/>
      <c r="F28" s="4256"/>
      <c r="G28" s="4256"/>
      <c r="H28" s="4256"/>
      <c r="I28" s="4256"/>
      <c r="J28" s="4256"/>
      <c r="K28" s="4256"/>
      <c r="L28" s="4256"/>
      <c r="M28" s="4256"/>
      <c r="N28" s="4256"/>
      <c r="O28" s="4256"/>
      <c r="P28" s="4256"/>
      <c r="Q28" s="4256"/>
      <c r="R28" s="4256"/>
      <c r="S28" s="4256"/>
      <c r="T28" s="4256"/>
      <c r="U28" s="4256"/>
      <c r="V28" s="4256"/>
      <c r="W28" s="4256"/>
      <c r="X28" s="4256"/>
      <c r="Y28" s="4256"/>
      <c r="Z28" s="4256"/>
      <c r="AA28" s="4256"/>
      <c r="AB28" s="4256"/>
      <c r="AC28" s="4256"/>
      <c r="AD28" s="4258"/>
      <c r="AE28" s="1991"/>
      <c r="AF28" s="2063" t="s">
        <v>1187</v>
      </c>
      <c r="AG28" s="2064">
        <f>COUNTA(C26:AD26)-AG27</f>
        <v>28</v>
      </c>
    </row>
    <row r="29" spans="2:33" ht="13.5" customHeight="1">
      <c r="B29" s="4254"/>
      <c r="C29" s="4255"/>
      <c r="D29" s="4257"/>
      <c r="E29" s="4257"/>
      <c r="F29" s="4257"/>
      <c r="G29" s="4257"/>
      <c r="H29" s="4257"/>
      <c r="I29" s="4257"/>
      <c r="J29" s="4257"/>
      <c r="K29" s="4257"/>
      <c r="L29" s="4257"/>
      <c r="M29" s="4257"/>
      <c r="N29" s="4257"/>
      <c r="O29" s="4257"/>
      <c r="P29" s="4257"/>
      <c r="Q29" s="4257"/>
      <c r="R29" s="4257"/>
      <c r="S29" s="4257"/>
      <c r="T29" s="4257"/>
      <c r="U29" s="4257"/>
      <c r="V29" s="4257"/>
      <c r="W29" s="4257"/>
      <c r="X29" s="4257"/>
      <c r="Y29" s="4257"/>
      <c r="Z29" s="4257"/>
      <c r="AA29" s="4257"/>
      <c r="AB29" s="4257"/>
      <c r="AC29" s="4257"/>
      <c r="AD29" s="4259"/>
      <c r="AE29" s="1991"/>
      <c r="AF29" s="2063" t="s">
        <v>1188</v>
      </c>
      <c r="AG29" s="2065">
        <f>+COUNTA(C30:AD31)</f>
        <v>0</v>
      </c>
    </row>
    <row r="30" spans="2:33" ht="13.5" customHeight="1">
      <c r="B30" s="4264" t="s">
        <v>1175</v>
      </c>
      <c r="C30" s="4266"/>
      <c r="D30" s="4131"/>
      <c r="E30" s="4131"/>
      <c r="F30" s="4131"/>
      <c r="G30" s="4131"/>
      <c r="H30" s="4131"/>
      <c r="I30" s="4131"/>
      <c r="J30" s="4131"/>
      <c r="K30" s="4131"/>
      <c r="L30" s="4131"/>
      <c r="M30" s="4131"/>
      <c r="N30" s="4131"/>
      <c r="O30" s="4131"/>
      <c r="P30" s="4131"/>
      <c r="Q30" s="4131"/>
      <c r="R30" s="4131"/>
      <c r="S30" s="4131"/>
      <c r="T30" s="4131"/>
      <c r="U30" s="4131"/>
      <c r="V30" s="4131"/>
      <c r="W30" s="4131"/>
      <c r="X30" s="4131"/>
      <c r="Y30" s="4131"/>
      <c r="Z30" s="4131"/>
      <c r="AA30" s="4131"/>
      <c r="AB30" s="4131"/>
      <c r="AC30" s="4131"/>
      <c r="AD30" s="4138"/>
      <c r="AE30" s="1991"/>
      <c r="AF30" s="2063" t="s">
        <v>1189</v>
      </c>
      <c r="AG30" s="2067">
        <f>+AG29/AG28</f>
        <v>0</v>
      </c>
    </row>
    <row r="31" spans="2:33">
      <c r="B31" s="4265"/>
      <c r="C31" s="4266"/>
      <c r="D31" s="4132"/>
      <c r="E31" s="4132"/>
      <c r="F31" s="4132"/>
      <c r="G31" s="4132"/>
      <c r="H31" s="4132"/>
      <c r="I31" s="4132"/>
      <c r="J31" s="4132"/>
      <c r="K31" s="4132"/>
      <c r="L31" s="4132"/>
      <c r="M31" s="4132"/>
      <c r="N31" s="4132"/>
      <c r="O31" s="4132"/>
      <c r="P31" s="4132"/>
      <c r="Q31" s="4132"/>
      <c r="R31" s="4132"/>
      <c r="S31" s="4132"/>
      <c r="T31" s="4132"/>
      <c r="U31" s="4132"/>
      <c r="V31" s="4132"/>
      <c r="W31" s="4132"/>
      <c r="X31" s="4132"/>
      <c r="Y31" s="4132"/>
      <c r="Z31" s="4132"/>
      <c r="AA31" s="4132"/>
      <c r="AB31" s="4132"/>
      <c r="AC31" s="4132"/>
      <c r="AD31" s="4139"/>
      <c r="AE31" s="1991"/>
      <c r="AF31" s="2063" t="s">
        <v>1169</v>
      </c>
      <c r="AG31" s="2065">
        <f>+COUNTA(C32:AD33)</f>
        <v>0</v>
      </c>
    </row>
    <row r="32" spans="2:33">
      <c r="B32" s="4260" t="s">
        <v>1178</v>
      </c>
      <c r="C32" s="4262"/>
      <c r="D32" s="4127"/>
      <c r="E32" s="4127"/>
      <c r="F32" s="4127"/>
      <c r="G32" s="4127"/>
      <c r="H32" s="4127"/>
      <c r="I32" s="4127"/>
      <c r="J32" s="4127"/>
      <c r="K32" s="4127"/>
      <c r="L32" s="4127"/>
      <c r="M32" s="4127"/>
      <c r="N32" s="4127"/>
      <c r="O32" s="4127"/>
      <c r="P32" s="4127"/>
      <c r="Q32" s="4127"/>
      <c r="R32" s="4127"/>
      <c r="S32" s="4127"/>
      <c r="T32" s="4127"/>
      <c r="U32" s="4127"/>
      <c r="V32" s="4127"/>
      <c r="W32" s="4127"/>
      <c r="X32" s="4127"/>
      <c r="Y32" s="4127"/>
      <c r="Z32" s="4127"/>
      <c r="AA32" s="4127"/>
      <c r="AB32" s="4127"/>
      <c r="AC32" s="4127"/>
      <c r="AD32" s="4140"/>
      <c r="AE32" s="1991"/>
      <c r="AF32" s="2069" t="s">
        <v>1190</v>
      </c>
      <c r="AG32" s="2070">
        <f>+AG31/AG28</f>
        <v>0</v>
      </c>
    </row>
    <row r="33" spans="2:33">
      <c r="B33" s="4261"/>
      <c r="C33" s="4263"/>
      <c r="D33" s="4133"/>
      <c r="E33" s="4133"/>
      <c r="F33" s="4133"/>
      <c r="G33" s="4133"/>
      <c r="H33" s="4133"/>
      <c r="I33" s="4133"/>
      <c r="J33" s="4133"/>
      <c r="K33" s="4133"/>
      <c r="L33" s="4133"/>
      <c r="M33" s="4133"/>
      <c r="N33" s="4133"/>
      <c r="O33" s="4133"/>
      <c r="P33" s="4133"/>
      <c r="Q33" s="4133"/>
      <c r="R33" s="4133"/>
      <c r="S33" s="4133"/>
      <c r="T33" s="4133"/>
      <c r="U33" s="4133"/>
      <c r="V33" s="4133"/>
      <c r="W33" s="4133"/>
      <c r="X33" s="4133"/>
      <c r="Y33" s="4133"/>
      <c r="Z33" s="4133"/>
      <c r="AA33" s="4133"/>
      <c r="AB33" s="4133"/>
      <c r="AC33" s="4133"/>
      <c r="AD33" s="4141"/>
      <c r="AE33" s="1991"/>
      <c r="AF33" s="2027"/>
      <c r="AG33" s="2072"/>
    </row>
    <row r="34" spans="2:33">
      <c r="C34" s="2073"/>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row>
    <row r="35" spans="2:33">
      <c r="B35" s="2074" t="s">
        <v>1183</v>
      </c>
      <c r="C35" s="2075" t="e">
        <f>+AD26+1</f>
        <v>#VALUE!</v>
      </c>
      <c r="D35" s="2076" t="e">
        <f>+C35+1</f>
        <v>#VALUE!</v>
      </c>
      <c r="E35" s="2076" t="e">
        <f t="shared" ref="E35:AD35" si="6">+D35+1</f>
        <v>#VALUE!</v>
      </c>
      <c r="F35" s="2076" t="e">
        <f t="shared" si="6"/>
        <v>#VALUE!</v>
      </c>
      <c r="G35" s="2076" t="e">
        <f t="shared" si="6"/>
        <v>#VALUE!</v>
      </c>
      <c r="H35" s="2076" t="e">
        <f t="shared" si="6"/>
        <v>#VALUE!</v>
      </c>
      <c r="I35" s="2076" t="e">
        <f t="shared" si="6"/>
        <v>#VALUE!</v>
      </c>
      <c r="J35" s="2076" t="e">
        <f t="shared" si="6"/>
        <v>#VALUE!</v>
      </c>
      <c r="K35" s="2076" t="e">
        <f t="shared" si="6"/>
        <v>#VALUE!</v>
      </c>
      <c r="L35" s="2076" t="e">
        <f t="shared" si="6"/>
        <v>#VALUE!</v>
      </c>
      <c r="M35" s="2076" t="e">
        <f t="shared" si="6"/>
        <v>#VALUE!</v>
      </c>
      <c r="N35" s="2076" t="e">
        <f t="shared" si="6"/>
        <v>#VALUE!</v>
      </c>
      <c r="O35" s="2076" t="e">
        <f t="shared" si="6"/>
        <v>#VALUE!</v>
      </c>
      <c r="P35" s="2076" t="e">
        <f t="shared" si="6"/>
        <v>#VALUE!</v>
      </c>
      <c r="Q35" s="2076" t="e">
        <f t="shared" si="6"/>
        <v>#VALUE!</v>
      </c>
      <c r="R35" s="2076" t="e">
        <f t="shared" si="6"/>
        <v>#VALUE!</v>
      </c>
      <c r="S35" s="2076" t="e">
        <f t="shared" si="6"/>
        <v>#VALUE!</v>
      </c>
      <c r="T35" s="2076" t="e">
        <f t="shared" si="6"/>
        <v>#VALUE!</v>
      </c>
      <c r="U35" s="2076" t="e">
        <f t="shared" si="6"/>
        <v>#VALUE!</v>
      </c>
      <c r="V35" s="2076" t="e">
        <f t="shared" si="6"/>
        <v>#VALUE!</v>
      </c>
      <c r="W35" s="2076" t="e">
        <f>+V35+1</f>
        <v>#VALUE!</v>
      </c>
      <c r="X35" s="2076" t="e">
        <f t="shared" si="6"/>
        <v>#VALUE!</v>
      </c>
      <c r="Y35" s="2076" t="e">
        <f t="shared" si="6"/>
        <v>#VALUE!</v>
      </c>
      <c r="Z35" s="2076" t="e">
        <f t="shared" si="6"/>
        <v>#VALUE!</v>
      </c>
      <c r="AA35" s="2076" t="e">
        <f>+Z35+1</f>
        <v>#VALUE!</v>
      </c>
      <c r="AB35" s="2076" t="e">
        <f t="shared" si="6"/>
        <v>#VALUE!</v>
      </c>
      <c r="AC35" s="2076" t="e">
        <f>+AB35+1</f>
        <v>#VALUE!</v>
      </c>
      <c r="AD35" s="2077" t="e">
        <f t="shared" si="6"/>
        <v>#VALUE!</v>
      </c>
      <c r="AE35" s="2057"/>
      <c r="AF35" s="4251">
        <f>+AF26+1</f>
        <v>4</v>
      </c>
      <c r="AG35" s="4252"/>
    </row>
    <row r="36" spans="2:33">
      <c r="B36" s="2078" t="s">
        <v>1184</v>
      </c>
      <c r="C36" s="2079" t="e">
        <f>TEXT(WEEKDAY(+C35),"aaa")</f>
        <v>#VALUE!</v>
      </c>
      <c r="D36" s="2080" t="e">
        <f t="shared" ref="D36:AD36" si="7">TEXT(WEEKDAY(+D35),"aaa")</f>
        <v>#VALUE!</v>
      </c>
      <c r="E36" s="2080" t="e">
        <f t="shared" si="7"/>
        <v>#VALUE!</v>
      </c>
      <c r="F36" s="2080" t="e">
        <f t="shared" si="7"/>
        <v>#VALUE!</v>
      </c>
      <c r="G36" s="2080" t="e">
        <f t="shared" si="7"/>
        <v>#VALUE!</v>
      </c>
      <c r="H36" s="2080" t="e">
        <f t="shared" si="7"/>
        <v>#VALUE!</v>
      </c>
      <c r="I36" s="2080" t="e">
        <f t="shared" si="7"/>
        <v>#VALUE!</v>
      </c>
      <c r="J36" s="2080" t="e">
        <f t="shared" si="7"/>
        <v>#VALUE!</v>
      </c>
      <c r="K36" s="2080" t="e">
        <f t="shared" si="7"/>
        <v>#VALUE!</v>
      </c>
      <c r="L36" s="2080" t="e">
        <f t="shared" si="7"/>
        <v>#VALUE!</v>
      </c>
      <c r="M36" s="2080" t="e">
        <f t="shared" si="7"/>
        <v>#VALUE!</v>
      </c>
      <c r="N36" s="2080" t="e">
        <f t="shared" si="7"/>
        <v>#VALUE!</v>
      </c>
      <c r="O36" s="2080" t="e">
        <f t="shared" si="7"/>
        <v>#VALUE!</v>
      </c>
      <c r="P36" s="2080" t="e">
        <f t="shared" si="7"/>
        <v>#VALUE!</v>
      </c>
      <c r="Q36" s="2080" t="e">
        <f t="shared" si="7"/>
        <v>#VALUE!</v>
      </c>
      <c r="R36" s="2080" t="e">
        <f t="shared" si="7"/>
        <v>#VALUE!</v>
      </c>
      <c r="S36" s="2080" t="e">
        <f t="shared" si="7"/>
        <v>#VALUE!</v>
      </c>
      <c r="T36" s="2080" t="e">
        <f t="shared" si="7"/>
        <v>#VALUE!</v>
      </c>
      <c r="U36" s="2080" t="e">
        <f t="shared" si="7"/>
        <v>#VALUE!</v>
      </c>
      <c r="V36" s="2080" t="e">
        <f t="shared" si="7"/>
        <v>#VALUE!</v>
      </c>
      <c r="W36" s="2080" t="e">
        <f t="shared" si="7"/>
        <v>#VALUE!</v>
      </c>
      <c r="X36" s="2080" t="e">
        <f t="shared" si="7"/>
        <v>#VALUE!</v>
      </c>
      <c r="Y36" s="2080" t="e">
        <f t="shared" si="7"/>
        <v>#VALUE!</v>
      </c>
      <c r="Z36" s="2080" t="e">
        <f t="shared" si="7"/>
        <v>#VALUE!</v>
      </c>
      <c r="AA36" s="2080" t="e">
        <f t="shared" si="7"/>
        <v>#VALUE!</v>
      </c>
      <c r="AB36" s="2080" t="e">
        <f t="shared" si="7"/>
        <v>#VALUE!</v>
      </c>
      <c r="AC36" s="2080" t="e">
        <f t="shared" si="7"/>
        <v>#VALUE!</v>
      </c>
      <c r="AD36" s="2081" t="e">
        <f t="shared" si="7"/>
        <v>#VALUE!</v>
      </c>
      <c r="AE36" s="1991"/>
      <c r="AF36" s="2062" t="s">
        <v>1185</v>
      </c>
      <c r="AG36" s="2046">
        <f>+COUNTA(C37:AD38)</f>
        <v>0</v>
      </c>
    </row>
    <row r="37" spans="2:33" ht="13.5" customHeight="1">
      <c r="B37" s="4253" t="s">
        <v>1186</v>
      </c>
      <c r="C37" s="4255"/>
      <c r="D37" s="4256"/>
      <c r="E37" s="4256"/>
      <c r="F37" s="4256"/>
      <c r="G37" s="4256"/>
      <c r="H37" s="4256"/>
      <c r="I37" s="4256"/>
      <c r="J37" s="4256"/>
      <c r="K37" s="4256"/>
      <c r="L37" s="4256"/>
      <c r="M37" s="4256"/>
      <c r="N37" s="4256"/>
      <c r="O37" s="4256"/>
      <c r="P37" s="4256"/>
      <c r="Q37" s="4256"/>
      <c r="R37" s="4256"/>
      <c r="S37" s="4256"/>
      <c r="T37" s="4256"/>
      <c r="U37" s="4256"/>
      <c r="V37" s="4256"/>
      <c r="W37" s="4256"/>
      <c r="X37" s="4256"/>
      <c r="Y37" s="4256"/>
      <c r="Z37" s="4256"/>
      <c r="AA37" s="4256"/>
      <c r="AB37" s="4256"/>
      <c r="AC37" s="4256"/>
      <c r="AD37" s="4258"/>
      <c r="AE37" s="1991"/>
      <c r="AF37" s="2063" t="s">
        <v>1187</v>
      </c>
      <c r="AG37" s="2064">
        <f>COUNTA(C35:AD35)-AG36</f>
        <v>28</v>
      </c>
    </row>
    <row r="38" spans="2:33" ht="13.5" customHeight="1">
      <c r="B38" s="4254"/>
      <c r="C38" s="4255"/>
      <c r="D38" s="4257"/>
      <c r="E38" s="4257"/>
      <c r="F38" s="4257"/>
      <c r="G38" s="4257"/>
      <c r="H38" s="4257"/>
      <c r="I38" s="4257"/>
      <c r="J38" s="4257"/>
      <c r="K38" s="4257"/>
      <c r="L38" s="4257"/>
      <c r="M38" s="4257"/>
      <c r="N38" s="4257"/>
      <c r="O38" s="4257"/>
      <c r="P38" s="4257"/>
      <c r="Q38" s="4257"/>
      <c r="R38" s="4257"/>
      <c r="S38" s="4257"/>
      <c r="T38" s="4257"/>
      <c r="U38" s="4257"/>
      <c r="V38" s="4257"/>
      <c r="W38" s="4257"/>
      <c r="X38" s="4257"/>
      <c r="Y38" s="4257"/>
      <c r="Z38" s="4257"/>
      <c r="AA38" s="4257"/>
      <c r="AB38" s="4257"/>
      <c r="AC38" s="4257"/>
      <c r="AD38" s="4259"/>
      <c r="AE38" s="1991"/>
      <c r="AF38" s="2063" t="s">
        <v>1188</v>
      </c>
      <c r="AG38" s="2065">
        <f>+COUNTA(C39:AD40)</f>
        <v>0</v>
      </c>
    </row>
    <row r="39" spans="2:33" ht="13.5" customHeight="1">
      <c r="B39" s="4267" t="s">
        <v>1175</v>
      </c>
      <c r="C39" s="4266"/>
      <c r="D39" s="4131"/>
      <c r="E39" s="4131"/>
      <c r="F39" s="4131"/>
      <c r="G39" s="4131"/>
      <c r="H39" s="4131"/>
      <c r="I39" s="4131"/>
      <c r="J39" s="4131"/>
      <c r="K39" s="4131"/>
      <c r="L39" s="4131"/>
      <c r="M39" s="4131"/>
      <c r="N39" s="4131"/>
      <c r="O39" s="4131"/>
      <c r="P39" s="4131"/>
      <c r="Q39" s="4131"/>
      <c r="R39" s="4131"/>
      <c r="S39" s="4131"/>
      <c r="T39" s="4131"/>
      <c r="U39" s="4131"/>
      <c r="V39" s="4131"/>
      <c r="W39" s="4131"/>
      <c r="X39" s="4131"/>
      <c r="Y39" s="4131"/>
      <c r="Z39" s="4131"/>
      <c r="AA39" s="4131"/>
      <c r="AB39" s="4131"/>
      <c r="AC39" s="4131"/>
      <c r="AD39" s="4138"/>
      <c r="AE39" s="1991"/>
      <c r="AF39" s="2063" t="s">
        <v>1189</v>
      </c>
      <c r="AG39" s="2067">
        <f>+AG38/AG37</f>
        <v>0</v>
      </c>
    </row>
    <row r="40" spans="2:33">
      <c r="B40" s="4268"/>
      <c r="C40" s="4266"/>
      <c r="D40" s="4132"/>
      <c r="E40" s="4132"/>
      <c r="F40" s="4132"/>
      <c r="G40" s="4132"/>
      <c r="H40" s="4132"/>
      <c r="I40" s="4132"/>
      <c r="J40" s="4132"/>
      <c r="K40" s="4132"/>
      <c r="L40" s="4132"/>
      <c r="M40" s="4132"/>
      <c r="N40" s="4132"/>
      <c r="O40" s="4132"/>
      <c r="P40" s="4132"/>
      <c r="Q40" s="4132"/>
      <c r="R40" s="4132"/>
      <c r="S40" s="4132"/>
      <c r="T40" s="4132"/>
      <c r="U40" s="4132"/>
      <c r="V40" s="4132"/>
      <c r="W40" s="4132"/>
      <c r="X40" s="4132"/>
      <c r="Y40" s="4132"/>
      <c r="Z40" s="4132"/>
      <c r="AA40" s="4132"/>
      <c r="AB40" s="4132"/>
      <c r="AC40" s="4132"/>
      <c r="AD40" s="4139"/>
      <c r="AE40" s="1991"/>
      <c r="AF40" s="2063" t="s">
        <v>1169</v>
      </c>
      <c r="AG40" s="2065">
        <f>+COUNTA(C41:AD42)</f>
        <v>0</v>
      </c>
    </row>
    <row r="41" spans="2:33">
      <c r="B41" s="4269" t="s">
        <v>1178</v>
      </c>
      <c r="C41" s="4262"/>
      <c r="D41" s="4127"/>
      <c r="E41" s="4127"/>
      <c r="F41" s="4127"/>
      <c r="G41" s="4127"/>
      <c r="H41" s="4127"/>
      <c r="I41" s="4127"/>
      <c r="J41" s="4127"/>
      <c r="K41" s="4127"/>
      <c r="L41" s="4127"/>
      <c r="M41" s="4127"/>
      <c r="N41" s="4127"/>
      <c r="O41" s="4127"/>
      <c r="P41" s="4127"/>
      <c r="Q41" s="4127"/>
      <c r="R41" s="4127"/>
      <c r="S41" s="4127"/>
      <c r="T41" s="4127"/>
      <c r="U41" s="4127"/>
      <c r="V41" s="4127"/>
      <c r="W41" s="4127"/>
      <c r="X41" s="4127"/>
      <c r="Y41" s="4127"/>
      <c r="Z41" s="4127"/>
      <c r="AA41" s="4127"/>
      <c r="AB41" s="4127"/>
      <c r="AC41" s="4127"/>
      <c r="AD41" s="4140"/>
      <c r="AE41" s="1991"/>
      <c r="AF41" s="2069" t="s">
        <v>1190</v>
      </c>
      <c r="AG41" s="2070">
        <f>+AG40/AG37</f>
        <v>0</v>
      </c>
    </row>
    <row r="42" spans="2:33">
      <c r="B42" s="4270"/>
      <c r="C42" s="4263"/>
      <c r="D42" s="4133"/>
      <c r="E42" s="4133"/>
      <c r="F42" s="4133"/>
      <c r="G42" s="4133"/>
      <c r="H42" s="4133"/>
      <c r="I42" s="4133"/>
      <c r="J42" s="4133"/>
      <c r="K42" s="4133"/>
      <c r="L42" s="4133"/>
      <c r="M42" s="4133"/>
      <c r="N42" s="4133"/>
      <c r="O42" s="4133"/>
      <c r="P42" s="4133"/>
      <c r="Q42" s="4133"/>
      <c r="R42" s="4133"/>
      <c r="S42" s="4133"/>
      <c r="T42" s="4133"/>
      <c r="U42" s="4133"/>
      <c r="V42" s="4133"/>
      <c r="W42" s="4133"/>
      <c r="X42" s="4133"/>
      <c r="Y42" s="4133"/>
      <c r="Z42" s="4133"/>
      <c r="AA42" s="4133"/>
      <c r="AB42" s="4133"/>
      <c r="AC42" s="4133"/>
      <c r="AD42" s="4141"/>
      <c r="AE42" s="1991"/>
      <c r="AF42" s="2027"/>
      <c r="AG42" s="2072"/>
    </row>
    <row r="43" spans="2:33">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row>
    <row r="44" spans="2:33">
      <c r="B44" s="2053" t="s">
        <v>1183</v>
      </c>
      <c r="C44" s="2054" t="e">
        <f>+AD35+1</f>
        <v>#VALUE!</v>
      </c>
      <c r="D44" s="2055" t="e">
        <f>+C44+1</f>
        <v>#VALUE!</v>
      </c>
      <c r="E44" s="2055" t="e">
        <f t="shared" ref="E44:AD44" si="8">+D44+1</f>
        <v>#VALUE!</v>
      </c>
      <c r="F44" s="2055" t="e">
        <f t="shared" si="8"/>
        <v>#VALUE!</v>
      </c>
      <c r="G44" s="2055" t="e">
        <f t="shared" si="8"/>
        <v>#VALUE!</v>
      </c>
      <c r="H44" s="2055" t="e">
        <f t="shared" si="8"/>
        <v>#VALUE!</v>
      </c>
      <c r="I44" s="2055" t="e">
        <f t="shared" si="8"/>
        <v>#VALUE!</v>
      </c>
      <c r="J44" s="2055" t="e">
        <f t="shared" si="8"/>
        <v>#VALUE!</v>
      </c>
      <c r="K44" s="2055" t="e">
        <f t="shared" si="8"/>
        <v>#VALUE!</v>
      </c>
      <c r="L44" s="2055" t="e">
        <f t="shared" si="8"/>
        <v>#VALUE!</v>
      </c>
      <c r="M44" s="2055" t="e">
        <f t="shared" si="8"/>
        <v>#VALUE!</v>
      </c>
      <c r="N44" s="2055" t="e">
        <f t="shared" si="8"/>
        <v>#VALUE!</v>
      </c>
      <c r="O44" s="2055" t="e">
        <f t="shared" si="8"/>
        <v>#VALUE!</v>
      </c>
      <c r="P44" s="2055" t="e">
        <f t="shared" si="8"/>
        <v>#VALUE!</v>
      </c>
      <c r="Q44" s="2055" t="e">
        <f t="shared" si="8"/>
        <v>#VALUE!</v>
      </c>
      <c r="R44" s="2055" t="e">
        <f t="shared" si="8"/>
        <v>#VALUE!</v>
      </c>
      <c r="S44" s="2055" t="e">
        <f t="shared" si="8"/>
        <v>#VALUE!</v>
      </c>
      <c r="T44" s="2055" t="e">
        <f t="shared" si="8"/>
        <v>#VALUE!</v>
      </c>
      <c r="U44" s="2055" t="e">
        <f t="shared" si="8"/>
        <v>#VALUE!</v>
      </c>
      <c r="V44" s="2055" t="e">
        <f t="shared" si="8"/>
        <v>#VALUE!</v>
      </c>
      <c r="W44" s="2055" t="e">
        <f>+V44+1</f>
        <v>#VALUE!</v>
      </c>
      <c r="X44" s="2055" t="e">
        <f t="shared" si="8"/>
        <v>#VALUE!</v>
      </c>
      <c r="Y44" s="2055" t="e">
        <f t="shared" si="8"/>
        <v>#VALUE!</v>
      </c>
      <c r="Z44" s="2055" t="e">
        <f t="shared" si="8"/>
        <v>#VALUE!</v>
      </c>
      <c r="AA44" s="2055" t="e">
        <f>+Z44+1</f>
        <v>#VALUE!</v>
      </c>
      <c r="AB44" s="2055" t="e">
        <f t="shared" si="8"/>
        <v>#VALUE!</v>
      </c>
      <c r="AC44" s="2055" t="e">
        <f>+AB44+1</f>
        <v>#VALUE!</v>
      </c>
      <c r="AD44" s="2056" t="e">
        <f t="shared" si="8"/>
        <v>#VALUE!</v>
      </c>
      <c r="AE44" s="2057"/>
      <c r="AF44" s="4251">
        <f>+AF35+1</f>
        <v>5</v>
      </c>
      <c r="AG44" s="4252"/>
    </row>
    <row r="45" spans="2:33">
      <c r="B45" s="1958" t="s">
        <v>1184</v>
      </c>
      <c r="C45" s="2059" t="e">
        <f>TEXT(WEEKDAY(+C44),"aaa")</f>
        <v>#VALUE!</v>
      </c>
      <c r="D45" s="2060" t="e">
        <f t="shared" ref="D45:AD45" si="9">TEXT(WEEKDAY(+D44),"aaa")</f>
        <v>#VALUE!</v>
      </c>
      <c r="E45" s="2060" t="e">
        <f t="shared" si="9"/>
        <v>#VALUE!</v>
      </c>
      <c r="F45" s="2060" t="e">
        <f t="shared" si="9"/>
        <v>#VALUE!</v>
      </c>
      <c r="G45" s="2060" t="e">
        <f t="shared" si="9"/>
        <v>#VALUE!</v>
      </c>
      <c r="H45" s="2060" t="e">
        <f t="shared" si="9"/>
        <v>#VALUE!</v>
      </c>
      <c r="I45" s="2060" t="e">
        <f t="shared" si="9"/>
        <v>#VALUE!</v>
      </c>
      <c r="J45" s="2060" t="e">
        <f t="shared" si="9"/>
        <v>#VALUE!</v>
      </c>
      <c r="K45" s="2060" t="e">
        <f t="shared" si="9"/>
        <v>#VALUE!</v>
      </c>
      <c r="L45" s="2060" t="e">
        <f t="shared" si="9"/>
        <v>#VALUE!</v>
      </c>
      <c r="M45" s="2060" t="e">
        <f t="shared" si="9"/>
        <v>#VALUE!</v>
      </c>
      <c r="N45" s="2060" t="e">
        <f t="shared" si="9"/>
        <v>#VALUE!</v>
      </c>
      <c r="O45" s="2060" t="e">
        <f t="shared" si="9"/>
        <v>#VALUE!</v>
      </c>
      <c r="P45" s="2060" t="e">
        <f t="shared" si="9"/>
        <v>#VALUE!</v>
      </c>
      <c r="Q45" s="2060" t="e">
        <f t="shared" si="9"/>
        <v>#VALUE!</v>
      </c>
      <c r="R45" s="2060" t="e">
        <f t="shared" si="9"/>
        <v>#VALUE!</v>
      </c>
      <c r="S45" s="2060" t="e">
        <f t="shared" si="9"/>
        <v>#VALUE!</v>
      </c>
      <c r="T45" s="2060" t="e">
        <f t="shared" si="9"/>
        <v>#VALUE!</v>
      </c>
      <c r="U45" s="2060" t="e">
        <f t="shared" si="9"/>
        <v>#VALUE!</v>
      </c>
      <c r="V45" s="2060" t="e">
        <f t="shared" si="9"/>
        <v>#VALUE!</v>
      </c>
      <c r="W45" s="2060" t="e">
        <f t="shared" si="9"/>
        <v>#VALUE!</v>
      </c>
      <c r="X45" s="2060" t="e">
        <f t="shared" si="9"/>
        <v>#VALUE!</v>
      </c>
      <c r="Y45" s="2060" t="e">
        <f t="shared" si="9"/>
        <v>#VALUE!</v>
      </c>
      <c r="Z45" s="2060" t="e">
        <f t="shared" si="9"/>
        <v>#VALUE!</v>
      </c>
      <c r="AA45" s="2060" t="e">
        <f t="shared" si="9"/>
        <v>#VALUE!</v>
      </c>
      <c r="AB45" s="2060" t="e">
        <f t="shared" si="9"/>
        <v>#VALUE!</v>
      </c>
      <c r="AC45" s="2060" t="e">
        <f t="shared" si="9"/>
        <v>#VALUE!</v>
      </c>
      <c r="AD45" s="2061" t="e">
        <f t="shared" si="9"/>
        <v>#VALUE!</v>
      </c>
      <c r="AE45" s="1991"/>
      <c r="AF45" s="2062" t="s">
        <v>1185</v>
      </c>
      <c r="AG45" s="2046">
        <f>+COUNTA(C46:AD47)</f>
        <v>0</v>
      </c>
    </row>
    <row r="46" spans="2:33" ht="13.5" customHeight="1">
      <c r="B46" s="4253" t="s">
        <v>1186</v>
      </c>
      <c r="C46" s="4255"/>
      <c r="D46" s="4256"/>
      <c r="E46" s="4256"/>
      <c r="F46" s="4256"/>
      <c r="G46" s="4256"/>
      <c r="H46" s="4256"/>
      <c r="I46" s="4256"/>
      <c r="J46" s="4256"/>
      <c r="K46" s="4256"/>
      <c r="L46" s="4256"/>
      <c r="M46" s="4256"/>
      <c r="N46" s="4256"/>
      <c r="O46" s="4256"/>
      <c r="P46" s="4256"/>
      <c r="Q46" s="4256"/>
      <c r="R46" s="4256"/>
      <c r="S46" s="4256"/>
      <c r="T46" s="4256"/>
      <c r="U46" s="4256"/>
      <c r="V46" s="4256"/>
      <c r="W46" s="4256"/>
      <c r="X46" s="4256"/>
      <c r="Y46" s="4256"/>
      <c r="Z46" s="4256"/>
      <c r="AA46" s="4256"/>
      <c r="AB46" s="4256"/>
      <c r="AC46" s="4256"/>
      <c r="AD46" s="4258"/>
      <c r="AE46" s="1991"/>
      <c r="AF46" s="2063" t="s">
        <v>1187</v>
      </c>
      <c r="AG46" s="2064">
        <f>COUNTA(C44:AD44)-AG45</f>
        <v>28</v>
      </c>
    </row>
    <row r="47" spans="2:33" ht="13.5" customHeight="1">
      <c r="B47" s="4254"/>
      <c r="C47" s="4255"/>
      <c r="D47" s="4257"/>
      <c r="E47" s="4257"/>
      <c r="F47" s="4257"/>
      <c r="G47" s="4257"/>
      <c r="H47" s="4257"/>
      <c r="I47" s="4257"/>
      <c r="J47" s="4257"/>
      <c r="K47" s="4257"/>
      <c r="L47" s="4257"/>
      <c r="M47" s="4257"/>
      <c r="N47" s="4257"/>
      <c r="O47" s="4257"/>
      <c r="P47" s="4257"/>
      <c r="Q47" s="4257"/>
      <c r="R47" s="4257"/>
      <c r="S47" s="4257"/>
      <c r="T47" s="4257"/>
      <c r="U47" s="4257"/>
      <c r="V47" s="4257"/>
      <c r="W47" s="4257"/>
      <c r="X47" s="4257"/>
      <c r="Y47" s="4257"/>
      <c r="Z47" s="4257"/>
      <c r="AA47" s="4257"/>
      <c r="AB47" s="4257"/>
      <c r="AC47" s="4257"/>
      <c r="AD47" s="4259"/>
      <c r="AE47" s="1991"/>
      <c r="AF47" s="2063" t="s">
        <v>1188</v>
      </c>
      <c r="AG47" s="2065">
        <f>+COUNTA(C48:AD49)</f>
        <v>0</v>
      </c>
    </row>
    <row r="48" spans="2:33" ht="13.5" customHeight="1">
      <c r="B48" s="4264" t="s">
        <v>1175</v>
      </c>
      <c r="C48" s="4266"/>
      <c r="D48" s="4131"/>
      <c r="E48" s="4131"/>
      <c r="F48" s="4131"/>
      <c r="G48" s="4131"/>
      <c r="H48" s="4131"/>
      <c r="I48" s="4131"/>
      <c r="J48" s="4131"/>
      <c r="K48" s="4131"/>
      <c r="L48" s="4131"/>
      <c r="M48" s="4131"/>
      <c r="N48" s="4131"/>
      <c r="O48" s="4131"/>
      <c r="P48" s="4131"/>
      <c r="Q48" s="4131"/>
      <c r="R48" s="4131"/>
      <c r="S48" s="4131"/>
      <c r="T48" s="4131"/>
      <c r="U48" s="4131"/>
      <c r="V48" s="4131"/>
      <c r="W48" s="4131"/>
      <c r="X48" s="4131"/>
      <c r="Y48" s="4131"/>
      <c r="Z48" s="4131"/>
      <c r="AA48" s="4131"/>
      <c r="AB48" s="4131"/>
      <c r="AC48" s="4131"/>
      <c r="AD48" s="4138"/>
      <c r="AE48" s="1991"/>
      <c r="AF48" s="2063" t="s">
        <v>1189</v>
      </c>
      <c r="AG48" s="2067">
        <f>+AG47/AG46</f>
        <v>0</v>
      </c>
    </row>
    <row r="49" spans="2:33">
      <c r="B49" s="4265"/>
      <c r="C49" s="4266"/>
      <c r="D49" s="4132"/>
      <c r="E49" s="4132"/>
      <c r="F49" s="4132"/>
      <c r="G49" s="4132"/>
      <c r="H49" s="4132"/>
      <c r="I49" s="4132"/>
      <c r="J49" s="4132"/>
      <c r="K49" s="4132"/>
      <c r="L49" s="4132"/>
      <c r="M49" s="4132"/>
      <c r="N49" s="4132"/>
      <c r="O49" s="4132"/>
      <c r="P49" s="4132"/>
      <c r="Q49" s="4132"/>
      <c r="R49" s="4132"/>
      <c r="S49" s="4132"/>
      <c r="T49" s="4132"/>
      <c r="U49" s="4132"/>
      <c r="V49" s="4132"/>
      <c r="W49" s="4132"/>
      <c r="X49" s="4132"/>
      <c r="Y49" s="4132"/>
      <c r="Z49" s="4132"/>
      <c r="AA49" s="4132"/>
      <c r="AB49" s="4132"/>
      <c r="AC49" s="4132"/>
      <c r="AD49" s="4139"/>
      <c r="AE49" s="1991"/>
      <c r="AF49" s="2063" t="s">
        <v>1169</v>
      </c>
      <c r="AG49" s="2065">
        <f>+COUNTA(C50:AD51)</f>
        <v>0</v>
      </c>
    </row>
    <row r="50" spans="2:33">
      <c r="B50" s="4260" t="s">
        <v>1178</v>
      </c>
      <c r="C50" s="4262"/>
      <c r="D50" s="4127"/>
      <c r="E50" s="4127"/>
      <c r="F50" s="4127"/>
      <c r="G50" s="4127"/>
      <c r="H50" s="4127"/>
      <c r="I50" s="4127"/>
      <c r="J50" s="4127"/>
      <c r="K50" s="4127"/>
      <c r="L50" s="4127"/>
      <c r="M50" s="4127"/>
      <c r="N50" s="4127"/>
      <c r="O50" s="4127"/>
      <c r="P50" s="4127"/>
      <c r="Q50" s="4127"/>
      <c r="R50" s="4127"/>
      <c r="S50" s="4127"/>
      <c r="T50" s="4127"/>
      <c r="U50" s="4127"/>
      <c r="V50" s="4127"/>
      <c r="W50" s="4127"/>
      <c r="X50" s="4127"/>
      <c r="Y50" s="4127"/>
      <c r="Z50" s="4127"/>
      <c r="AA50" s="4127"/>
      <c r="AB50" s="4127"/>
      <c r="AC50" s="4127"/>
      <c r="AD50" s="4140"/>
      <c r="AE50" s="1991"/>
      <c r="AF50" s="2069" t="s">
        <v>1190</v>
      </c>
      <c r="AG50" s="2070">
        <f>+AG49/AG46</f>
        <v>0</v>
      </c>
    </row>
    <row r="51" spans="2:33">
      <c r="B51" s="4261"/>
      <c r="C51" s="4263"/>
      <c r="D51" s="4133"/>
      <c r="E51" s="4133"/>
      <c r="F51" s="4133"/>
      <c r="G51" s="4133"/>
      <c r="H51" s="4133"/>
      <c r="I51" s="4133"/>
      <c r="J51" s="4133"/>
      <c r="K51" s="4133"/>
      <c r="L51" s="4133"/>
      <c r="M51" s="4133"/>
      <c r="N51" s="4133"/>
      <c r="O51" s="4133"/>
      <c r="P51" s="4133"/>
      <c r="Q51" s="4133"/>
      <c r="R51" s="4133"/>
      <c r="S51" s="4133"/>
      <c r="T51" s="4133"/>
      <c r="U51" s="4133"/>
      <c r="V51" s="4133"/>
      <c r="W51" s="4133"/>
      <c r="X51" s="4133"/>
      <c r="Y51" s="4133"/>
      <c r="Z51" s="4133"/>
      <c r="AA51" s="4133"/>
      <c r="AB51" s="4133"/>
      <c r="AC51" s="4133"/>
      <c r="AD51" s="4141"/>
      <c r="AE51" s="1991"/>
      <c r="AF51" s="2027"/>
      <c r="AG51" s="2072"/>
    </row>
    <row r="52" spans="2:33">
      <c r="C52" s="2073"/>
      <c r="D52" s="2073"/>
      <c r="E52" s="2073"/>
      <c r="F52" s="2073"/>
      <c r="G52" s="2073"/>
      <c r="H52" s="2073"/>
      <c r="I52" s="2073"/>
      <c r="J52" s="2073"/>
      <c r="K52" s="2073"/>
      <c r="L52" s="2073"/>
      <c r="M52" s="2073"/>
      <c r="N52" s="2073"/>
      <c r="O52" s="2073"/>
      <c r="P52" s="2073"/>
      <c r="Q52" s="2073"/>
      <c r="R52" s="2073"/>
      <c r="S52" s="2073"/>
      <c r="T52" s="2073"/>
      <c r="U52" s="2073"/>
      <c r="V52" s="2073"/>
      <c r="W52" s="2073"/>
      <c r="X52" s="2073"/>
      <c r="Y52" s="2073"/>
      <c r="Z52" s="2073"/>
      <c r="AA52" s="2073"/>
      <c r="AB52" s="2073"/>
      <c r="AC52" s="2073"/>
      <c r="AD52" s="2073"/>
    </row>
    <row r="53" spans="2:33">
      <c r="B53" s="2074" t="s">
        <v>1183</v>
      </c>
      <c r="C53" s="2075" t="e">
        <f>+AD44+1</f>
        <v>#VALUE!</v>
      </c>
      <c r="D53" s="2076" t="e">
        <f>+C53+1</f>
        <v>#VALUE!</v>
      </c>
      <c r="E53" s="2076" t="e">
        <f t="shared" ref="E53:AD53" si="10">+D53+1</f>
        <v>#VALUE!</v>
      </c>
      <c r="F53" s="2076" t="e">
        <f t="shared" si="10"/>
        <v>#VALUE!</v>
      </c>
      <c r="G53" s="2076" t="e">
        <f t="shared" si="10"/>
        <v>#VALUE!</v>
      </c>
      <c r="H53" s="2076" t="e">
        <f t="shared" si="10"/>
        <v>#VALUE!</v>
      </c>
      <c r="I53" s="2076" t="e">
        <f t="shared" si="10"/>
        <v>#VALUE!</v>
      </c>
      <c r="J53" s="2076" t="e">
        <f t="shared" si="10"/>
        <v>#VALUE!</v>
      </c>
      <c r="K53" s="2076" t="e">
        <f t="shared" si="10"/>
        <v>#VALUE!</v>
      </c>
      <c r="L53" s="2076" t="e">
        <f t="shared" si="10"/>
        <v>#VALUE!</v>
      </c>
      <c r="M53" s="2076" t="e">
        <f t="shared" si="10"/>
        <v>#VALUE!</v>
      </c>
      <c r="N53" s="2076" t="e">
        <f t="shared" si="10"/>
        <v>#VALUE!</v>
      </c>
      <c r="O53" s="2076" t="e">
        <f t="shared" si="10"/>
        <v>#VALUE!</v>
      </c>
      <c r="P53" s="2076" t="e">
        <f t="shared" si="10"/>
        <v>#VALUE!</v>
      </c>
      <c r="Q53" s="2076" t="e">
        <f t="shared" si="10"/>
        <v>#VALUE!</v>
      </c>
      <c r="R53" s="2076" t="e">
        <f t="shared" si="10"/>
        <v>#VALUE!</v>
      </c>
      <c r="S53" s="2076" t="e">
        <f t="shared" si="10"/>
        <v>#VALUE!</v>
      </c>
      <c r="T53" s="2076" t="e">
        <f t="shared" si="10"/>
        <v>#VALUE!</v>
      </c>
      <c r="U53" s="2076" t="e">
        <f t="shared" si="10"/>
        <v>#VALUE!</v>
      </c>
      <c r="V53" s="2076" t="e">
        <f t="shared" si="10"/>
        <v>#VALUE!</v>
      </c>
      <c r="W53" s="2076" t="e">
        <f>+V53+1</f>
        <v>#VALUE!</v>
      </c>
      <c r="X53" s="2076" t="e">
        <f t="shared" si="10"/>
        <v>#VALUE!</v>
      </c>
      <c r="Y53" s="2076" t="e">
        <f t="shared" si="10"/>
        <v>#VALUE!</v>
      </c>
      <c r="Z53" s="2076" t="e">
        <f t="shared" si="10"/>
        <v>#VALUE!</v>
      </c>
      <c r="AA53" s="2076" t="e">
        <f>+Z53+1</f>
        <v>#VALUE!</v>
      </c>
      <c r="AB53" s="2076" t="e">
        <f t="shared" si="10"/>
        <v>#VALUE!</v>
      </c>
      <c r="AC53" s="2076" t="e">
        <f>+AB53+1</f>
        <v>#VALUE!</v>
      </c>
      <c r="AD53" s="2077" t="e">
        <f t="shared" si="10"/>
        <v>#VALUE!</v>
      </c>
      <c r="AE53" s="2057"/>
      <c r="AF53" s="4251">
        <f>+AF44+1</f>
        <v>6</v>
      </c>
      <c r="AG53" s="4252"/>
    </row>
    <row r="54" spans="2:33">
      <c r="B54" s="2078" t="s">
        <v>1184</v>
      </c>
      <c r="C54" s="2079" t="e">
        <f>TEXT(WEEKDAY(+C53),"aaa")</f>
        <v>#VALUE!</v>
      </c>
      <c r="D54" s="2080" t="e">
        <f t="shared" ref="D54:AD54" si="11">TEXT(WEEKDAY(+D53),"aaa")</f>
        <v>#VALUE!</v>
      </c>
      <c r="E54" s="2080" t="e">
        <f t="shared" si="11"/>
        <v>#VALUE!</v>
      </c>
      <c r="F54" s="2080" t="e">
        <f t="shared" si="11"/>
        <v>#VALUE!</v>
      </c>
      <c r="G54" s="2080" t="e">
        <f t="shared" si="11"/>
        <v>#VALUE!</v>
      </c>
      <c r="H54" s="2080" t="e">
        <f t="shared" si="11"/>
        <v>#VALUE!</v>
      </c>
      <c r="I54" s="2080" t="e">
        <f t="shared" si="11"/>
        <v>#VALUE!</v>
      </c>
      <c r="J54" s="2080" t="e">
        <f t="shared" si="11"/>
        <v>#VALUE!</v>
      </c>
      <c r="K54" s="2080" t="e">
        <f t="shared" si="11"/>
        <v>#VALUE!</v>
      </c>
      <c r="L54" s="2080" t="e">
        <f t="shared" si="11"/>
        <v>#VALUE!</v>
      </c>
      <c r="M54" s="2080" t="e">
        <f t="shared" si="11"/>
        <v>#VALUE!</v>
      </c>
      <c r="N54" s="2080" t="e">
        <f t="shared" si="11"/>
        <v>#VALUE!</v>
      </c>
      <c r="O54" s="2080" t="e">
        <f t="shared" si="11"/>
        <v>#VALUE!</v>
      </c>
      <c r="P54" s="2080" t="e">
        <f t="shared" si="11"/>
        <v>#VALUE!</v>
      </c>
      <c r="Q54" s="2080" t="e">
        <f t="shared" si="11"/>
        <v>#VALUE!</v>
      </c>
      <c r="R54" s="2080" t="e">
        <f t="shared" si="11"/>
        <v>#VALUE!</v>
      </c>
      <c r="S54" s="2080" t="e">
        <f t="shared" si="11"/>
        <v>#VALUE!</v>
      </c>
      <c r="T54" s="2080" t="e">
        <f t="shared" si="11"/>
        <v>#VALUE!</v>
      </c>
      <c r="U54" s="2080" t="e">
        <f t="shared" si="11"/>
        <v>#VALUE!</v>
      </c>
      <c r="V54" s="2080" t="e">
        <f t="shared" si="11"/>
        <v>#VALUE!</v>
      </c>
      <c r="W54" s="2080" t="e">
        <f t="shared" si="11"/>
        <v>#VALUE!</v>
      </c>
      <c r="X54" s="2080" t="e">
        <f t="shared" si="11"/>
        <v>#VALUE!</v>
      </c>
      <c r="Y54" s="2080" t="e">
        <f t="shared" si="11"/>
        <v>#VALUE!</v>
      </c>
      <c r="Z54" s="2080" t="e">
        <f t="shared" si="11"/>
        <v>#VALUE!</v>
      </c>
      <c r="AA54" s="2080" t="e">
        <f t="shared" si="11"/>
        <v>#VALUE!</v>
      </c>
      <c r="AB54" s="2080" t="e">
        <f t="shared" si="11"/>
        <v>#VALUE!</v>
      </c>
      <c r="AC54" s="2080" t="e">
        <f t="shared" si="11"/>
        <v>#VALUE!</v>
      </c>
      <c r="AD54" s="2081" t="e">
        <f t="shared" si="11"/>
        <v>#VALUE!</v>
      </c>
      <c r="AE54" s="1991"/>
      <c r="AF54" s="2062" t="s">
        <v>1185</v>
      </c>
      <c r="AG54" s="2046">
        <f>+COUNTA(C55:AD56)</f>
        <v>0</v>
      </c>
    </row>
    <row r="55" spans="2:33" ht="13.5" customHeight="1">
      <c r="B55" s="4253" t="s">
        <v>1186</v>
      </c>
      <c r="C55" s="4255"/>
      <c r="D55" s="4256"/>
      <c r="E55" s="4256"/>
      <c r="F55" s="4256"/>
      <c r="G55" s="4256"/>
      <c r="H55" s="4256"/>
      <c r="I55" s="4256"/>
      <c r="J55" s="4256"/>
      <c r="K55" s="4256"/>
      <c r="L55" s="4256"/>
      <c r="M55" s="4256"/>
      <c r="N55" s="4256"/>
      <c r="O55" s="4256"/>
      <c r="P55" s="4256"/>
      <c r="Q55" s="4256"/>
      <c r="R55" s="4256"/>
      <c r="S55" s="4256"/>
      <c r="T55" s="4256"/>
      <c r="U55" s="4256"/>
      <c r="V55" s="4256"/>
      <c r="W55" s="4256"/>
      <c r="X55" s="4256"/>
      <c r="Y55" s="4256"/>
      <c r="Z55" s="4256"/>
      <c r="AA55" s="4256"/>
      <c r="AB55" s="4256"/>
      <c r="AC55" s="4256"/>
      <c r="AD55" s="4258"/>
      <c r="AE55" s="1991"/>
      <c r="AF55" s="2063" t="s">
        <v>1187</v>
      </c>
      <c r="AG55" s="2064">
        <f>COUNTA(C53:AD53)-AG54</f>
        <v>28</v>
      </c>
    </row>
    <row r="56" spans="2:33" ht="13.5" customHeight="1">
      <c r="B56" s="4254"/>
      <c r="C56" s="4255"/>
      <c r="D56" s="4257"/>
      <c r="E56" s="4257"/>
      <c r="F56" s="4257"/>
      <c r="G56" s="4257"/>
      <c r="H56" s="4257"/>
      <c r="I56" s="4257"/>
      <c r="J56" s="4257"/>
      <c r="K56" s="4257"/>
      <c r="L56" s="4257"/>
      <c r="M56" s="4257"/>
      <c r="N56" s="4257"/>
      <c r="O56" s="4257"/>
      <c r="P56" s="4257"/>
      <c r="Q56" s="4257"/>
      <c r="R56" s="4257"/>
      <c r="S56" s="4257"/>
      <c r="T56" s="4257"/>
      <c r="U56" s="4257"/>
      <c r="V56" s="4257"/>
      <c r="W56" s="4257"/>
      <c r="X56" s="4257"/>
      <c r="Y56" s="4257"/>
      <c r="Z56" s="4257"/>
      <c r="AA56" s="4257"/>
      <c r="AB56" s="4257"/>
      <c r="AC56" s="4257"/>
      <c r="AD56" s="4259"/>
      <c r="AE56" s="1991"/>
      <c r="AF56" s="2063" t="s">
        <v>1188</v>
      </c>
      <c r="AG56" s="2065">
        <f>+COUNTA(C57:AD58)</f>
        <v>0</v>
      </c>
    </row>
    <row r="57" spans="2:33" ht="13.5" customHeight="1">
      <c r="B57" s="4267" t="s">
        <v>1175</v>
      </c>
      <c r="C57" s="4266"/>
      <c r="D57" s="4131"/>
      <c r="E57" s="4131"/>
      <c r="F57" s="4131"/>
      <c r="G57" s="4131"/>
      <c r="H57" s="4131"/>
      <c r="I57" s="4131"/>
      <c r="J57" s="4131"/>
      <c r="K57" s="4131"/>
      <c r="L57" s="4131"/>
      <c r="M57" s="4131"/>
      <c r="N57" s="4131"/>
      <c r="O57" s="4131"/>
      <c r="P57" s="4131"/>
      <c r="Q57" s="4131"/>
      <c r="R57" s="4131"/>
      <c r="S57" s="4131"/>
      <c r="T57" s="4131"/>
      <c r="U57" s="4131"/>
      <c r="V57" s="4131"/>
      <c r="W57" s="4131"/>
      <c r="X57" s="4131"/>
      <c r="Y57" s="4131"/>
      <c r="Z57" s="4131"/>
      <c r="AA57" s="4131"/>
      <c r="AB57" s="4131"/>
      <c r="AC57" s="4131"/>
      <c r="AD57" s="4138"/>
      <c r="AE57" s="1991"/>
      <c r="AF57" s="2063" t="s">
        <v>1189</v>
      </c>
      <c r="AG57" s="2067">
        <f>+AG56/AG55</f>
        <v>0</v>
      </c>
    </row>
    <row r="58" spans="2:33">
      <c r="B58" s="4268"/>
      <c r="C58" s="4266"/>
      <c r="D58" s="4132"/>
      <c r="E58" s="4132"/>
      <c r="F58" s="4132"/>
      <c r="G58" s="4132"/>
      <c r="H58" s="4132"/>
      <c r="I58" s="4132"/>
      <c r="J58" s="4132"/>
      <c r="K58" s="4132"/>
      <c r="L58" s="4132"/>
      <c r="M58" s="4132"/>
      <c r="N58" s="4132"/>
      <c r="O58" s="4132"/>
      <c r="P58" s="4132"/>
      <c r="Q58" s="4132"/>
      <c r="R58" s="4132"/>
      <c r="S58" s="4132"/>
      <c r="T58" s="4132"/>
      <c r="U58" s="4132"/>
      <c r="V58" s="4132"/>
      <c r="W58" s="4132"/>
      <c r="X58" s="4132"/>
      <c r="Y58" s="4132"/>
      <c r="Z58" s="4132"/>
      <c r="AA58" s="4132"/>
      <c r="AB58" s="4132"/>
      <c r="AC58" s="4132"/>
      <c r="AD58" s="4139"/>
      <c r="AE58" s="1991"/>
      <c r="AF58" s="2063" t="s">
        <v>1169</v>
      </c>
      <c r="AG58" s="2065">
        <f>+COUNTA(C59:AD60)</f>
        <v>0</v>
      </c>
    </row>
    <row r="59" spans="2:33">
      <c r="B59" s="4269" t="s">
        <v>1178</v>
      </c>
      <c r="C59" s="4262"/>
      <c r="D59" s="4127"/>
      <c r="E59" s="4127"/>
      <c r="F59" s="4127"/>
      <c r="G59" s="4127"/>
      <c r="H59" s="4127"/>
      <c r="I59" s="4127"/>
      <c r="J59" s="4127"/>
      <c r="K59" s="4127"/>
      <c r="L59" s="4127"/>
      <c r="M59" s="4127"/>
      <c r="N59" s="4127"/>
      <c r="O59" s="4127"/>
      <c r="P59" s="4127"/>
      <c r="Q59" s="4127"/>
      <c r="R59" s="4127"/>
      <c r="S59" s="4127"/>
      <c r="T59" s="4127"/>
      <c r="U59" s="4127"/>
      <c r="V59" s="4127"/>
      <c r="W59" s="4127"/>
      <c r="X59" s="4127"/>
      <c r="Y59" s="4127"/>
      <c r="Z59" s="4127"/>
      <c r="AA59" s="4127"/>
      <c r="AB59" s="4127"/>
      <c r="AC59" s="4127"/>
      <c r="AD59" s="4140"/>
      <c r="AE59" s="1991"/>
      <c r="AF59" s="2069" t="s">
        <v>1190</v>
      </c>
      <c r="AG59" s="2070">
        <f>+AG58/AG55</f>
        <v>0</v>
      </c>
    </row>
    <row r="60" spans="2:33">
      <c r="B60" s="4270"/>
      <c r="C60" s="4263"/>
      <c r="D60" s="4133"/>
      <c r="E60" s="4133"/>
      <c r="F60" s="4133"/>
      <c r="G60" s="4133"/>
      <c r="H60" s="4133"/>
      <c r="I60" s="4133"/>
      <c r="J60" s="4133"/>
      <c r="K60" s="4133"/>
      <c r="L60" s="4133"/>
      <c r="M60" s="4133"/>
      <c r="N60" s="4133"/>
      <c r="O60" s="4133"/>
      <c r="P60" s="4133"/>
      <c r="Q60" s="4133"/>
      <c r="R60" s="4133"/>
      <c r="S60" s="4133"/>
      <c r="T60" s="4133"/>
      <c r="U60" s="4133"/>
      <c r="V60" s="4133"/>
      <c r="W60" s="4133"/>
      <c r="X60" s="4133"/>
      <c r="Y60" s="4133"/>
      <c r="Z60" s="4133"/>
      <c r="AA60" s="4133"/>
      <c r="AB60" s="4133"/>
      <c r="AC60" s="4133"/>
      <c r="AD60" s="4141"/>
      <c r="AE60" s="1991"/>
      <c r="AF60" s="2027"/>
      <c r="AG60" s="2072"/>
    </row>
    <row r="61" spans="2:33">
      <c r="C61" s="2073"/>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row r="62" spans="2:33">
      <c r="B62" s="2053" t="s">
        <v>1183</v>
      </c>
      <c r="C62" s="2054" t="e">
        <f>+AD53+1</f>
        <v>#VALUE!</v>
      </c>
      <c r="D62" s="2055" t="e">
        <f>+C62+1</f>
        <v>#VALUE!</v>
      </c>
      <c r="E62" s="2055" t="e">
        <f t="shared" ref="E62:AD62" si="12">+D62+1</f>
        <v>#VALUE!</v>
      </c>
      <c r="F62" s="2055" t="e">
        <f t="shared" si="12"/>
        <v>#VALUE!</v>
      </c>
      <c r="G62" s="2055" t="e">
        <f t="shared" si="12"/>
        <v>#VALUE!</v>
      </c>
      <c r="H62" s="2055" t="e">
        <f t="shared" si="12"/>
        <v>#VALUE!</v>
      </c>
      <c r="I62" s="2055" t="e">
        <f t="shared" si="12"/>
        <v>#VALUE!</v>
      </c>
      <c r="J62" s="2055" t="e">
        <f t="shared" si="12"/>
        <v>#VALUE!</v>
      </c>
      <c r="K62" s="2055" t="e">
        <f t="shared" si="12"/>
        <v>#VALUE!</v>
      </c>
      <c r="L62" s="2055" t="e">
        <f t="shared" si="12"/>
        <v>#VALUE!</v>
      </c>
      <c r="M62" s="2055" t="e">
        <f t="shared" si="12"/>
        <v>#VALUE!</v>
      </c>
      <c r="N62" s="2055" t="e">
        <f t="shared" si="12"/>
        <v>#VALUE!</v>
      </c>
      <c r="O62" s="2055" t="e">
        <f t="shared" si="12"/>
        <v>#VALUE!</v>
      </c>
      <c r="P62" s="2055" t="e">
        <f t="shared" si="12"/>
        <v>#VALUE!</v>
      </c>
      <c r="Q62" s="2055" t="e">
        <f t="shared" si="12"/>
        <v>#VALUE!</v>
      </c>
      <c r="R62" s="2055" t="e">
        <f t="shared" si="12"/>
        <v>#VALUE!</v>
      </c>
      <c r="S62" s="2055" t="e">
        <f t="shared" si="12"/>
        <v>#VALUE!</v>
      </c>
      <c r="T62" s="2055" t="e">
        <f t="shared" si="12"/>
        <v>#VALUE!</v>
      </c>
      <c r="U62" s="2055" t="e">
        <f t="shared" si="12"/>
        <v>#VALUE!</v>
      </c>
      <c r="V62" s="2055" t="e">
        <f t="shared" si="12"/>
        <v>#VALUE!</v>
      </c>
      <c r="W62" s="2055" t="e">
        <f>+V62+1</f>
        <v>#VALUE!</v>
      </c>
      <c r="X62" s="2055" t="e">
        <f t="shared" si="12"/>
        <v>#VALUE!</v>
      </c>
      <c r="Y62" s="2055" t="e">
        <f t="shared" si="12"/>
        <v>#VALUE!</v>
      </c>
      <c r="Z62" s="2055" t="e">
        <f t="shared" si="12"/>
        <v>#VALUE!</v>
      </c>
      <c r="AA62" s="2055" t="e">
        <f>+Z62+1</f>
        <v>#VALUE!</v>
      </c>
      <c r="AB62" s="2055" t="e">
        <f t="shared" si="12"/>
        <v>#VALUE!</v>
      </c>
      <c r="AC62" s="2055" t="e">
        <f>+AB62+1</f>
        <v>#VALUE!</v>
      </c>
      <c r="AD62" s="2056" t="e">
        <f t="shared" si="12"/>
        <v>#VALUE!</v>
      </c>
      <c r="AE62" s="2057"/>
      <c r="AF62" s="4251">
        <f>+AF53+1</f>
        <v>7</v>
      </c>
      <c r="AG62" s="4252"/>
    </row>
    <row r="63" spans="2:33">
      <c r="B63" s="1958" t="s">
        <v>1184</v>
      </c>
      <c r="C63" s="2059" t="e">
        <f>TEXT(WEEKDAY(+C62),"aaa")</f>
        <v>#VALUE!</v>
      </c>
      <c r="D63" s="2060" t="e">
        <f t="shared" ref="D63:AD63" si="13">TEXT(WEEKDAY(+D62),"aaa")</f>
        <v>#VALUE!</v>
      </c>
      <c r="E63" s="2060" t="e">
        <f t="shared" si="13"/>
        <v>#VALUE!</v>
      </c>
      <c r="F63" s="2060" t="e">
        <f t="shared" si="13"/>
        <v>#VALUE!</v>
      </c>
      <c r="G63" s="2060" t="e">
        <f t="shared" si="13"/>
        <v>#VALUE!</v>
      </c>
      <c r="H63" s="2060" t="e">
        <f t="shared" si="13"/>
        <v>#VALUE!</v>
      </c>
      <c r="I63" s="2060" t="e">
        <f t="shared" si="13"/>
        <v>#VALUE!</v>
      </c>
      <c r="J63" s="2060" t="e">
        <f t="shared" si="13"/>
        <v>#VALUE!</v>
      </c>
      <c r="K63" s="2060" t="e">
        <f t="shared" si="13"/>
        <v>#VALUE!</v>
      </c>
      <c r="L63" s="2060" t="e">
        <f t="shared" si="13"/>
        <v>#VALUE!</v>
      </c>
      <c r="M63" s="2060" t="e">
        <f t="shared" si="13"/>
        <v>#VALUE!</v>
      </c>
      <c r="N63" s="2060" t="e">
        <f t="shared" si="13"/>
        <v>#VALUE!</v>
      </c>
      <c r="O63" s="2060" t="e">
        <f t="shared" si="13"/>
        <v>#VALUE!</v>
      </c>
      <c r="P63" s="2060" t="e">
        <f t="shared" si="13"/>
        <v>#VALUE!</v>
      </c>
      <c r="Q63" s="2060" t="e">
        <f t="shared" si="13"/>
        <v>#VALUE!</v>
      </c>
      <c r="R63" s="2060" t="e">
        <f t="shared" si="13"/>
        <v>#VALUE!</v>
      </c>
      <c r="S63" s="2060" t="e">
        <f t="shared" si="13"/>
        <v>#VALUE!</v>
      </c>
      <c r="T63" s="2060" t="e">
        <f t="shared" si="13"/>
        <v>#VALUE!</v>
      </c>
      <c r="U63" s="2060" t="e">
        <f t="shared" si="13"/>
        <v>#VALUE!</v>
      </c>
      <c r="V63" s="2060" t="e">
        <f t="shared" si="13"/>
        <v>#VALUE!</v>
      </c>
      <c r="W63" s="2060" t="e">
        <f t="shared" si="13"/>
        <v>#VALUE!</v>
      </c>
      <c r="X63" s="2060" t="e">
        <f t="shared" si="13"/>
        <v>#VALUE!</v>
      </c>
      <c r="Y63" s="2060" t="e">
        <f t="shared" si="13"/>
        <v>#VALUE!</v>
      </c>
      <c r="Z63" s="2060" t="e">
        <f t="shared" si="13"/>
        <v>#VALUE!</v>
      </c>
      <c r="AA63" s="2060" t="e">
        <f t="shared" si="13"/>
        <v>#VALUE!</v>
      </c>
      <c r="AB63" s="2060" t="e">
        <f t="shared" si="13"/>
        <v>#VALUE!</v>
      </c>
      <c r="AC63" s="2060" t="e">
        <f t="shared" si="13"/>
        <v>#VALUE!</v>
      </c>
      <c r="AD63" s="2061" t="e">
        <f t="shared" si="13"/>
        <v>#VALUE!</v>
      </c>
      <c r="AE63" s="1991"/>
      <c r="AF63" s="2062" t="s">
        <v>1185</v>
      </c>
      <c r="AG63" s="2046">
        <f>+COUNTA(C64:AD65)</f>
        <v>0</v>
      </c>
    </row>
    <row r="64" spans="2:33" ht="13.5" customHeight="1">
      <c r="B64" s="4253" t="s">
        <v>1186</v>
      </c>
      <c r="C64" s="4255"/>
      <c r="D64" s="4256"/>
      <c r="E64" s="4256"/>
      <c r="F64" s="4256"/>
      <c r="G64" s="4256"/>
      <c r="H64" s="4256"/>
      <c r="I64" s="4256"/>
      <c r="J64" s="4256"/>
      <c r="K64" s="4256"/>
      <c r="L64" s="4256"/>
      <c r="M64" s="4256"/>
      <c r="N64" s="4256"/>
      <c r="O64" s="4256"/>
      <c r="P64" s="4256"/>
      <c r="Q64" s="4256"/>
      <c r="R64" s="4256"/>
      <c r="S64" s="4256"/>
      <c r="T64" s="4256"/>
      <c r="U64" s="4256"/>
      <c r="V64" s="4256"/>
      <c r="W64" s="4256"/>
      <c r="X64" s="4256"/>
      <c r="Y64" s="4256"/>
      <c r="Z64" s="4256"/>
      <c r="AA64" s="4256"/>
      <c r="AB64" s="4256"/>
      <c r="AC64" s="4256"/>
      <c r="AD64" s="4258"/>
      <c r="AE64" s="1991"/>
      <c r="AF64" s="2063" t="s">
        <v>1187</v>
      </c>
      <c r="AG64" s="2064">
        <f>COUNTA(C62:AD62)-AG63</f>
        <v>28</v>
      </c>
    </row>
    <row r="65" spans="2:33" ht="13.5" customHeight="1">
      <c r="B65" s="4254"/>
      <c r="C65" s="4255"/>
      <c r="D65" s="4257"/>
      <c r="E65" s="4257"/>
      <c r="F65" s="4257"/>
      <c r="G65" s="4257"/>
      <c r="H65" s="4257"/>
      <c r="I65" s="4257"/>
      <c r="J65" s="4257"/>
      <c r="K65" s="4257"/>
      <c r="L65" s="4257"/>
      <c r="M65" s="4257"/>
      <c r="N65" s="4257"/>
      <c r="O65" s="4257"/>
      <c r="P65" s="4257"/>
      <c r="Q65" s="4257"/>
      <c r="R65" s="4257"/>
      <c r="S65" s="4257"/>
      <c r="T65" s="4257"/>
      <c r="U65" s="4257"/>
      <c r="V65" s="4257"/>
      <c r="W65" s="4257"/>
      <c r="X65" s="4257"/>
      <c r="Y65" s="4257"/>
      <c r="Z65" s="4257"/>
      <c r="AA65" s="4257"/>
      <c r="AB65" s="4257"/>
      <c r="AC65" s="4257"/>
      <c r="AD65" s="4259"/>
      <c r="AE65" s="1991"/>
      <c r="AF65" s="2063" t="s">
        <v>1188</v>
      </c>
      <c r="AG65" s="2065">
        <f>+COUNTA(C66:AD67)</f>
        <v>0</v>
      </c>
    </row>
    <row r="66" spans="2:33" ht="13.5" customHeight="1">
      <c r="B66" s="4264" t="s">
        <v>1175</v>
      </c>
      <c r="C66" s="4266"/>
      <c r="D66" s="4131"/>
      <c r="E66" s="4131"/>
      <c r="F66" s="4131"/>
      <c r="G66" s="4131"/>
      <c r="H66" s="4131"/>
      <c r="I66" s="4131"/>
      <c r="J66" s="4131"/>
      <c r="K66" s="4131"/>
      <c r="L66" s="4131"/>
      <c r="M66" s="4131"/>
      <c r="N66" s="4131"/>
      <c r="O66" s="4131"/>
      <c r="P66" s="4131"/>
      <c r="Q66" s="4131"/>
      <c r="R66" s="4131"/>
      <c r="S66" s="4131"/>
      <c r="T66" s="4131"/>
      <c r="U66" s="4131"/>
      <c r="V66" s="4131"/>
      <c r="W66" s="4131"/>
      <c r="X66" s="4131"/>
      <c r="Y66" s="4131"/>
      <c r="Z66" s="4131"/>
      <c r="AA66" s="4131"/>
      <c r="AB66" s="4131"/>
      <c r="AC66" s="4131"/>
      <c r="AD66" s="4138"/>
      <c r="AE66" s="1991"/>
      <c r="AF66" s="2063" t="s">
        <v>1189</v>
      </c>
      <c r="AG66" s="2067">
        <f>+AG65/AG64</f>
        <v>0</v>
      </c>
    </row>
    <row r="67" spans="2:33">
      <c r="B67" s="4265"/>
      <c r="C67" s="4266"/>
      <c r="D67" s="4132"/>
      <c r="E67" s="4132"/>
      <c r="F67" s="4132"/>
      <c r="G67" s="4132"/>
      <c r="H67" s="4132"/>
      <c r="I67" s="4132"/>
      <c r="J67" s="4132"/>
      <c r="K67" s="4132"/>
      <c r="L67" s="4132"/>
      <c r="M67" s="4132"/>
      <c r="N67" s="4132"/>
      <c r="O67" s="4132"/>
      <c r="P67" s="4132"/>
      <c r="Q67" s="4132"/>
      <c r="R67" s="4132"/>
      <c r="S67" s="4132"/>
      <c r="T67" s="4132"/>
      <c r="U67" s="4132"/>
      <c r="V67" s="4132"/>
      <c r="W67" s="4132"/>
      <c r="X67" s="4132"/>
      <c r="Y67" s="4132"/>
      <c r="Z67" s="4132"/>
      <c r="AA67" s="4132"/>
      <c r="AB67" s="4132"/>
      <c r="AC67" s="4132"/>
      <c r="AD67" s="4139"/>
      <c r="AE67" s="1991"/>
      <c r="AF67" s="2063" t="s">
        <v>1169</v>
      </c>
      <c r="AG67" s="2065">
        <f>+COUNTA(C68:AD69)</f>
        <v>0</v>
      </c>
    </row>
    <row r="68" spans="2:33">
      <c r="B68" s="4260" t="s">
        <v>1178</v>
      </c>
      <c r="C68" s="4262"/>
      <c r="D68" s="4127"/>
      <c r="E68" s="4127"/>
      <c r="F68" s="4127"/>
      <c r="G68" s="4127"/>
      <c r="H68" s="4127"/>
      <c r="I68" s="4127"/>
      <c r="J68" s="4127"/>
      <c r="K68" s="4127"/>
      <c r="L68" s="4127"/>
      <c r="M68" s="4127"/>
      <c r="N68" s="4127"/>
      <c r="O68" s="4127"/>
      <c r="P68" s="4127"/>
      <c r="Q68" s="4127"/>
      <c r="R68" s="4127"/>
      <c r="S68" s="4127"/>
      <c r="T68" s="4127"/>
      <c r="U68" s="4127"/>
      <c r="V68" s="4127"/>
      <c r="W68" s="4127"/>
      <c r="X68" s="4127"/>
      <c r="Y68" s="4127"/>
      <c r="Z68" s="4127"/>
      <c r="AA68" s="4127"/>
      <c r="AB68" s="4127"/>
      <c r="AC68" s="4127"/>
      <c r="AD68" s="4140"/>
      <c r="AE68" s="1991"/>
      <c r="AF68" s="2069" t="s">
        <v>1190</v>
      </c>
      <c r="AG68" s="2070">
        <f>+AG67/AG64</f>
        <v>0</v>
      </c>
    </row>
    <row r="69" spans="2:33">
      <c r="B69" s="4261"/>
      <c r="C69" s="4263"/>
      <c r="D69" s="4133"/>
      <c r="E69" s="4133"/>
      <c r="F69" s="4133"/>
      <c r="G69" s="4133"/>
      <c r="H69" s="4133"/>
      <c r="I69" s="4133"/>
      <c r="J69" s="4133"/>
      <c r="K69" s="4133"/>
      <c r="L69" s="4133"/>
      <c r="M69" s="4133"/>
      <c r="N69" s="4133"/>
      <c r="O69" s="4133"/>
      <c r="P69" s="4133"/>
      <c r="Q69" s="4133"/>
      <c r="R69" s="4133"/>
      <c r="S69" s="4133"/>
      <c r="T69" s="4133"/>
      <c r="U69" s="4133"/>
      <c r="V69" s="4133"/>
      <c r="W69" s="4133"/>
      <c r="X69" s="4133"/>
      <c r="Y69" s="4133"/>
      <c r="Z69" s="4133"/>
      <c r="AA69" s="4133"/>
      <c r="AB69" s="4133"/>
      <c r="AC69" s="4133"/>
      <c r="AD69" s="4141"/>
      <c r="AE69" s="1991"/>
      <c r="AF69" s="2027"/>
      <c r="AG69" s="2072"/>
    </row>
    <row r="70" spans="2:3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row>
    <row r="71" spans="2:33">
      <c r="B71" s="2074" t="s">
        <v>1183</v>
      </c>
      <c r="C71" s="2075" t="e">
        <f>+AD62+1</f>
        <v>#VALUE!</v>
      </c>
      <c r="D71" s="2076" t="e">
        <f>+C71+1</f>
        <v>#VALUE!</v>
      </c>
      <c r="E71" s="2076" t="e">
        <f t="shared" ref="E71:AD71" si="14">+D71+1</f>
        <v>#VALUE!</v>
      </c>
      <c r="F71" s="2076" t="e">
        <f t="shared" si="14"/>
        <v>#VALUE!</v>
      </c>
      <c r="G71" s="2076" t="e">
        <f t="shared" si="14"/>
        <v>#VALUE!</v>
      </c>
      <c r="H71" s="2076" t="e">
        <f t="shared" si="14"/>
        <v>#VALUE!</v>
      </c>
      <c r="I71" s="2076" t="e">
        <f t="shared" si="14"/>
        <v>#VALUE!</v>
      </c>
      <c r="J71" s="2076" t="e">
        <f t="shared" si="14"/>
        <v>#VALUE!</v>
      </c>
      <c r="K71" s="2076" t="e">
        <f t="shared" si="14"/>
        <v>#VALUE!</v>
      </c>
      <c r="L71" s="2076" t="e">
        <f t="shared" si="14"/>
        <v>#VALUE!</v>
      </c>
      <c r="M71" s="2076" t="e">
        <f t="shared" si="14"/>
        <v>#VALUE!</v>
      </c>
      <c r="N71" s="2076" t="e">
        <f t="shared" si="14"/>
        <v>#VALUE!</v>
      </c>
      <c r="O71" s="2076" t="e">
        <f t="shared" si="14"/>
        <v>#VALUE!</v>
      </c>
      <c r="P71" s="2076" t="e">
        <f t="shared" si="14"/>
        <v>#VALUE!</v>
      </c>
      <c r="Q71" s="2076" t="e">
        <f t="shared" si="14"/>
        <v>#VALUE!</v>
      </c>
      <c r="R71" s="2076" t="e">
        <f t="shared" si="14"/>
        <v>#VALUE!</v>
      </c>
      <c r="S71" s="2076" t="e">
        <f t="shared" si="14"/>
        <v>#VALUE!</v>
      </c>
      <c r="T71" s="2076" t="e">
        <f t="shared" si="14"/>
        <v>#VALUE!</v>
      </c>
      <c r="U71" s="2076" t="e">
        <f t="shared" si="14"/>
        <v>#VALUE!</v>
      </c>
      <c r="V71" s="2076" t="e">
        <f t="shared" si="14"/>
        <v>#VALUE!</v>
      </c>
      <c r="W71" s="2076" t="e">
        <f>+V71+1</f>
        <v>#VALUE!</v>
      </c>
      <c r="X71" s="2076" t="e">
        <f t="shared" si="14"/>
        <v>#VALUE!</v>
      </c>
      <c r="Y71" s="2076" t="e">
        <f t="shared" si="14"/>
        <v>#VALUE!</v>
      </c>
      <c r="Z71" s="2076" t="e">
        <f t="shared" si="14"/>
        <v>#VALUE!</v>
      </c>
      <c r="AA71" s="2076" t="e">
        <f>+Z71+1</f>
        <v>#VALUE!</v>
      </c>
      <c r="AB71" s="2076" t="e">
        <f t="shared" si="14"/>
        <v>#VALUE!</v>
      </c>
      <c r="AC71" s="2076" t="e">
        <f>+AB71+1</f>
        <v>#VALUE!</v>
      </c>
      <c r="AD71" s="2077" t="e">
        <f t="shared" si="14"/>
        <v>#VALUE!</v>
      </c>
      <c r="AE71" s="2057"/>
      <c r="AF71" s="4251">
        <f>+AF62+1</f>
        <v>8</v>
      </c>
      <c r="AG71" s="4252"/>
    </row>
    <row r="72" spans="2:33">
      <c r="B72" s="2078" t="s">
        <v>1184</v>
      </c>
      <c r="C72" s="2079" t="e">
        <f>TEXT(WEEKDAY(+C71),"aaa")</f>
        <v>#VALUE!</v>
      </c>
      <c r="D72" s="2080" t="e">
        <f t="shared" ref="D72:AD72" si="15">TEXT(WEEKDAY(+D71),"aaa")</f>
        <v>#VALUE!</v>
      </c>
      <c r="E72" s="2080" t="e">
        <f t="shared" si="15"/>
        <v>#VALUE!</v>
      </c>
      <c r="F72" s="2080" t="e">
        <f t="shared" si="15"/>
        <v>#VALUE!</v>
      </c>
      <c r="G72" s="2080" t="e">
        <f t="shared" si="15"/>
        <v>#VALUE!</v>
      </c>
      <c r="H72" s="2080" t="e">
        <f t="shared" si="15"/>
        <v>#VALUE!</v>
      </c>
      <c r="I72" s="2080" t="e">
        <f t="shared" si="15"/>
        <v>#VALUE!</v>
      </c>
      <c r="J72" s="2080" t="e">
        <f t="shared" si="15"/>
        <v>#VALUE!</v>
      </c>
      <c r="K72" s="2080" t="e">
        <f t="shared" si="15"/>
        <v>#VALUE!</v>
      </c>
      <c r="L72" s="2080" t="e">
        <f t="shared" si="15"/>
        <v>#VALUE!</v>
      </c>
      <c r="M72" s="2080" t="e">
        <f t="shared" si="15"/>
        <v>#VALUE!</v>
      </c>
      <c r="N72" s="2080" t="e">
        <f t="shared" si="15"/>
        <v>#VALUE!</v>
      </c>
      <c r="O72" s="2080" t="e">
        <f t="shared" si="15"/>
        <v>#VALUE!</v>
      </c>
      <c r="P72" s="2080" t="e">
        <f t="shared" si="15"/>
        <v>#VALUE!</v>
      </c>
      <c r="Q72" s="2080" t="e">
        <f t="shared" si="15"/>
        <v>#VALUE!</v>
      </c>
      <c r="R72" s="2080" t="e">
        <f t="shared" si="15"/>
        <v>#VALUE!</v>
      </c>
      <c r="S72" s="2080" t="e">
        <f t="shared" si="15"/>
        <v>#VALUE!</v>
      </c>
      <c r="T72" s="2080" t="e">
        <f t="shared" si="15"/>
        <v>#VALUE!</v>
      </c>
      <c r="U72" s="2080" t="e">
        <f t="shared" si="15"/>
        <v>#VALUE!</v>
      </c>
      <c r="V72" s="2080" t="e">
        <f t="shared" si="15"/>
        <v>#VALUE!</v>
      </c>
      <c r="W72" s="2080" t="e">
        <f t="shared" si="15"/>
        <v>#VALUE!</v>
      </c>
      <c r="X72" s="2080" t="e">
        <f t="shared" si="15"/>
        <v>#VALUE!</v>
      </c>
      <c r="Y72" s="2080" t="e">
        <f t="shared" si="15"/>
        <v>#VALUE!</v>
      </c>
      <c r="Z72" s="2080" t="e">
        <f t="shared" si="15"/>
        <v>#VALUE!</v>
      </c>
      <c r="AA72" s="2080" t="e">
        <f t="shared" si="15"/>
        <v>#VALUE!</v>
      </c>
      <c r="AB72" s="2080" t="e">
        <f t="shared" si="15"/>
        <v>#VALUE!</v>
      </c>
      <c r="AC72" s="2080" t="e">
        <f t="shared" si="15"/>
        <v>#VALUE!</v>
      </c>
      <c r="AD72" s="2081" t="e">
        <f t="shared" si="15"/>
        <v>#VALUE!</v>
      </c>
      <c r="AE72" s="1991"/>
      <c r="AF72" s="2062" t="s">
        <v>1185</v>
      </c>
      <c r="AG72" s="2046">
        <f>+COUNTA(C73:AD74)</f>
        <v>0</v>
      </c>
    </row>
    <row r="73" spans="2:33" ht="13.5" customHeight="1">
      <c r="B73" s="4253" t="s">
        <v>1186</v>
      </c>
      <c r="C73" s="4255"/>
      <c r="D73" s="4256"/>
      <c r="E73" s="4256"/>
      <c r="F73" s="4256"/>
      <c r="G73" s="4256"/>
      <c r="H73" s="4256"/>
      <c r="I73" s="4256"/>
      <c r="J73" s="4256"/>
      <c r="K73" s="4256"/>
      <c r="L73" s="4256"/>
      <c r="M73" s="4256"/>
      <c r="N73" s="4256"/>
      <c r="O73" s="4256"/>
      <c r="P73" s="4256"/>
      <c r="Q73" s="4256"/>
      <c r="R73" s="4256"/>
      <c r="S73" s="4256"/>
      <c r="T73" s="4256"/>
      <c r="U73" s="4256"/>
      <c r="V73" s="4256"/>
      <c r="W73" s="4256"/>
      <c r="X73" s="4256"/>
      <c r="Y73" s="4256"/>
      <c r="Z73" s="4256"/>
      <c r="AA73" s="4256"/>
      <c r="AB73" s="4256"/>
      <c r="AC73" s="4256"/>
      <c r="AD73" s="4258"/>
      <c r="AE73" s="1991"/>
      <c r="AF73" s="2063" t="s">
        <v>1187</v>
      </c>
      <c r="AG73" s="2064">
        <f>COUNTA(C71:AD71)-AG72</f>
        <v>28</v>
      </c>
    </row>
    <row r="74" spans="2:33" ht="13.5" customHeight="1">
      <c r="B74" s="4254"/>
      <c r="C74" s="4255"/>
      <c r="D74" s="4257"/>
      <c r="E74" s="4257"/>
      <c r="F74" s="4257"/>
      <c r="G74" s="4257"/>
      <c r="H74" s="4257"/>
      <c r="I74" s="4257"/>
      <c r="J74" s="4257"/>
      <c r="K74" s="4257"/>
      <c r="L74" s="4257"/>
      <c r="M74" s="4257"/>
      <c r="N74" s="4257"/>
      <c r="O74" s="4257"/>
      <c r="P74" s="4257"/>
      <c r="Q74" s="4257"/>
      <c r="R74" s="4257"/>
      <c r="S74" s="4257"/>
      <c r="T74" s="4257"/>
      <c r="U74" s="4257"/>
      <c r="V74" s="4257"/>
      <c r="W74" s="4257"/>
      <c r="X74" s="4257"/>
      <c r="Y74" s="4257"/>
      <c r="Z74" s="4257"/>
      <c r="AA74" s="4257"/>
      <c r="AB74" s="4257"/>
      <c r="AC74" s="4257"/>
      <c r="AD74" s="4259"/>
      <c r="AE74" s="1991"/>
      <c r="AF74" s="2063" t="s">
        <v>1188</v>
      </c>
      <c r="AG74" s="2065">
        <f>+COUNTA(C75:AD76)</f>
        <v>0</v>
      </c>
    </row>
    <row r="75" spans="2:33" ht="13.5" customHeight="1">
      <c r="B75" s="4267" t="s">
        <v>1175</v>
      </c>
      <c r="C75" s="4266"/>
      <c r="D75" s="4131"/>
      <c r="E75" s="4131"/>
      <c r="F75" s="4131"/>
      <c r="G75" s="4131"/>
      <c r="H75" s="4131"/>
      <c r="I75" s="4131"/>
      <c r="J75" s="4131"/>
      <c r="K75" s="4131"/>
      <c r="L75" s="4131"/>
      <c r="M75" s="4131"/>
      <c r="N75" s="4131"/>
      <c r="O75" s="4131"/>
      <c r="P75" s="4131"/>
      <c r="Q75" s="4131"/>
      <c r="R75" s="4131"/>
      <c r="S75" s="4131"/>
      <c r="T75" s="4131"/>
      <c r="U75" s="4131"/>
      <c r="V75" s="4131"/>
      <c r="W75" s="4131"/>
      <c r="X75" s="4131"/>
      <c r="Y75" s="4131"/>
      <c r="Z75" s="4131"/>
      <c r="AA75" s="4131"/>
      <c r="AB75" s="4131"/>
      <c r="AC75" s="4131"/>
      <c r="AD75" s="4138"/>
      <c r="AE75" s="1991"/>
      <c r="AF75" s="2063" t="s">
        <v>1189</v>
      </c>
      <c r="AG75" s="2067">
        <f>+AG74/AG73</f>
        <v>0</v>
      </c>
    </row>
    <row r="76" spans="2:33">
      <c r="B76" s="4268"/>
      <c r="C76" s="4266"/>
      <c r="D76" s="4132"/>
      <c r="E76" s="4132"/>
      <c r="F76" s="4132"/>
      <c r="G76" s="4132"/>
      <c r="H76" s="4132"/>
      <c r="I76" s="4132"/>
      <c r="J76" s="4132"/>
      <c r="K76" s="4132"/>
      <c r="L76" s="4132"/>
      <c r="M76" s="4132"/>
      <c r="N76" s="4132"/>
      <c r="O76" s="4132"/>
      <c r="P76" s="4132"/>
      <c r="Q76" s="4132"/>
      <c r="R76" s="4132"/>
      <c r="S76" s="4132"/>
      <c r="T76" s="4132"/>
      <c r="U76" s="4132"/>
      <c r="V76" s="4132"/>
      <c r="W76" s="4132"/>
      <c r="X76" s="4132"/>
      <c r="Y76" s="4132"/>
      <c r="Z76" s="4132"/>
      <c r="AA76" s="4132"/>
      <c r="AB76" s="4132"/>
      <c r="AC76" s="4132"/>
      <c r="AD76" s="4139"/>
      <c r="AE76" s="1991"/>
      <c r="AF76" s="2063" t="s">
        <v>1169</v>
      </c>
      <c r="AG76" s="2065">
        <f>+COUNTA(C77:AD78)</f>
        <v>0</v>
      </c>
    </row>
    <row r="77" spans="2:33">
      <c r="B77" s="4269" t="s">
        <v>1178</v>
      </c>
      <c r="C77" s="4262"/>
      <c r="D77" s="4127"/>
      <c r="E77" s="4127"/>
      <c r="F77" s="4127"/>
      <c r="G77" s="4127"/>
      <c r="H77" s="4127"/>
      <c r="I77" s="4127"/>
      <c r="J77" s="4127"/>
      <c r="K77" s="4127"/>
      <c r="L77" s="4127"/>
      <c r="M77" s="4127"/>
      <c r="N77" s="4127"/>
      <c r="O77" s="4127"/>
      <c r="P77" s="4127"/>
      <c r="Q77" s="4127"/>
      <c r="R77" s="4127"/>
      <c r="S77" s="4127"/>
      <c r="T77" s="4127"/>
      <c r="U77" s="4127"/>
      <c r="V77" s="4127"/>
      <c r="W77" s="4127"/>
      <c r="X77" s="4127"/>
      <c r="Y77" s="4127"/>
      <c r="Z77" s="4127"/>
      <c r="AA77" s="4127"/>
      <c r="AB77" s="4127"/>
      <c r="AC77" s="4127"/>
      <c r="AD77" s="4140"/>
      <c r="AE77" s="1991"/>
      <c r="AF77" s="2069" t="s">
        <v>1190</v>
      </c>
      <c r="AG77" s="2070">
        <f>+AG76/AG73</f>
        <v>0</v>
      </c>
    </row>
    <row r="78" spans="2:33">
      <c r="B78" s="4270"/>
      <c r="C78" s="4263"/>
      <c r="D78" s="4133"/>
      <c r="E78" s="4133"/>
      <c r="F78" s="4133"/>
      <c r="G78" s="4133"/>
      <c r="H78" s="4133"/>
      <c r="I78" s="4133"/>
      <c r="J78" s="4133"/>
      <c r="K78" s="4133"/>
      <c r="L78" s="4133"/>
      <c r="M78" s="4133"/>
      <c r="N78" s="4133"/>
      <c r="O78" s="4133"/>
      <c r="P78" s="4133"/>
      <c r="Q78" s="4133"/>
      <c r="R78" s="4133"/>
      <c r="S78" s="4133"/>
      <c r="T78" s="4133"/>
      <c r="U78" s="4133"/>
      <c r="V78" s="4133"/>
      <c r="W78" s="4133"/>
      <c r="X78" s="4133"/>
      <c r="Y78" s="4133"/>
      <c r="Z78" s="4133"/>
      <c r="AA78" s="4133"/>
      <c r="AB78" s="4133"/>
      <c r="AC78" s="4133"/>
      <c r="AD78" s="4141"/>
      <c r="AE78" s="1991"/>
      <c r="AF78" s="2027"/>
      <c r="AG78" s="2072"/>
    </row>
    <row r="79" spans="2:33">
      <c r="C79" s="2073"/>
      <c r="D79" s="2073"/>
      <c r="E79" s="2073"/>
      <c r="F79" s="2073"/>
      <c r="G79" s="2073"/>
      <c r="H79" s="2073"/>
      <c r="I79" s="2073"/>
      <c r="J79" s="2073"/>
      <c r="K79" s="2073"/>
      <c r="L79" s="2073"/>
      <c r="M79" s="2073"/>
      <c r="N79" s="2073"/>
      <c r="O79" s="2073"/>
      <c r="P79" s="2073"/>
      <c r="Q79" s="2073"/>
      <c r="R79" s="2073"/>
      <c r="S79" s="2073"/>
      <c r="T79" s="2073"/>
      <c r="U79" s="2073"/>
      <c r="V79" s="2073"/>
      <c r="W79" s="2073"/>
      <c r="X79" s="2073"/>
      <c r="Y79" s="2073"/>
      <c r="Z79" s="2073"/>
      <c r="AA79" s="2073"/>
      <c r="AB79" s="2073"/>
      <c r="AC79" s="2073"/>
      <c r="AD79" s="2073"/>
    </row>
    <row r="80" spans="2:33">
      <c r="B80" s="2053" t="s">
        <v>1183</v>
      </c>
      <c r="C80" s="2083" t="e">
        <f>+AD71+1</f>
        <v>#VALUE!</v>
      </c>
      <c r="D80" s="2055" t="e">
        <f>+C80+1</f>
        <v>#VALUE!</v>
      </c>
      <c r="E80" s="2055" t="e">
        <f t="shared" ref="E80:AD80" si="16">+D80+1</f>
        <v>#VALUE!</v>
      </c>
      <c r="F80" s="2055" t="e">
        <f t="shared" si="16"/>
        <v>#VALUE!</v>
      </c>
      <c r="G80" s="2055" t="e">
        <f t="shared" si="16"/>
        <v>#VALUE!</v>
      </c>
      <c r="H80" s="2055" t="e">
        <f t="shared" si="16"/>
        <v>#VALUE!</v>
      </c>
      <c r="I80" s="2055" t="e">
        <f t="shared" si="16"/>
        <v>#VALUE!</v>
      </c>
      <c r="J80" s="2055" t="e">
        <f t="shared" si="16"/>
        <v>#VALUE!</v>
      </c>
      <c r="K80" s="2055" t="e">
        <f t="shared" si="16"/>
        <v>#VALUE!</v>
      </c>
      <c r="L80" s="2055" t="e">
        <f t="shared" si="16"/>
        <v>#VALUE!</v>
      </c>
      <c r="M80" s="2055" t="e">
        <f t="shared" si="16"/>
        <v>#VALUE!</v>
      </c>
      <c r="N80" s="2055" t="e">
        <f t="shared" si="16"/>
        <v>#VALUE!</v>
      </c>
      <c r="O80" s="2055" t="e">
        <f t="shared" si="16"/>
        <v>#VALUE!</v>
      </c>
      <c r="P80" s="2055" t="e">
        <f t="shared" si="16"/>
        <v>#VALUE!</v>
      </c>
      <c r="Q80" s="2055" t="e">
        <f t="shared" si="16"/>
        <v>#VALUE!</v>
      </c>
      <c r="R80" s="2055" t="e">
        <f t="shared" si="16"/>
        <v>#VALUE!</v>
      </c>
      <c r="S80" s="2055" t="e">
        <f t="shared" si="16"/>
        <v>#VALUE!</v>
      </c>
      <c r="T80" s="2055" t="e">
        <f t="shared" si="16"/>
        <v>#VALUE!</v>
      </c>
      <c r="U80" s="2055" t="e">
        <f t="shared" si="16"/>
        <v>#VALUE!</v>
      </c>
      <c r="V80" s="2055" t="e">
        <f t="shared" si="16"/>
        <v>#VALUE!</v>
      </c>
      <c r="W80" s="2055" t="e">
        <f>+V80+1</f>
        <v>#VALUE!</v>
      </c>
      <c r="X80" s="2055" t="e">
        <f t="shared" si="16"/>
        <v>#VALUE!</v>
      </c>
      <c r="Y80" s="2055" t="e">
        <f t="shared" si="16"/>
        <v>#VALUE!</v>
      </c>
      <c r="Z80" s="2055" t="e">
        <f t="shared" si="16"/>
        <v>#VALUE!</v>
      </c>
      <c r="AA80" s="2055" t="e">
        <f>+Z80+1</f>
        <v>#VALUE!</v>
      </c>
      <c r="AB80" s="2055" t="e">
        <f t="shared" si="16"/>
        <v>#VALUE!</v>
      </c>
      <c r="AC80" s="2055" t="e">
        <f t="shared" si="16"/>
        <v>#VALUE!</v>
      </c>
      <c r="AD80" s="2084" t="e">
        <f t="shared" si="16"/>
        <v>#VALUE!</v>
      </c>
      <c r="AE80" s="2057"/>
      <c r="AF80" s="4251">
        <f>+AF71+1</f>
        <v>9</v>
      </c>
      <c r="AG80" s="4252"/>
    </row>
    <row r="81" spans="1:33">
      <c r="B81" s="1958" t="s">
        <v>1184</v>
      </c>
      <c r="C81" s="2085" t="e">
        <f>TEXT(WEEKDAY(+C80),"aaa")</f>
        <v>#VALUE!</v>
      </c>
      <c r="D81" s="2060" t="e">
        <f t="shared" ref="D81:AD81" si="17">TEXT(WEEKDAY(+D80),"aaa")</f>
        <v>#VALUE!</v>
      </c>
      <c r="E81" s="2060" t="e">
        <f t="shared" si="17"/>
        <v>#VALUE!</v>
      </c>
      <c r="F81" s="2060" t="e">
        <f t="shared" si="17"/>
        <v>#VALUE!</v>
      </c>
      <c r="G81" s="2060" t="e">
        <f t="shared" si="17"/>
        <v>#VALUE!</v>
      </c>
      <c r="H81" s="2060" t="e">
        <f t="shared" si="17"/>
        <v>#VALUE!</v>
      </c>
      <c r="I81" s="2060" t="e">
        <f t="shared" si="17"/>
        <v>#VALUE!</v>
      </c>
      <c r="J81" s="2060" t="e">
        <f t="shared" si="17"/>
        <v>#VALUE!</v>
      </c>
      <c r="K81" s="2060" t="e">
        <f t="shared" si="17"/>
        <v>#VALUE!</v>
      </c>
      <c r="L81" s="2060" t="e">
        <f t="shared" si="17"/>
        <v>#VALUE!</v>
      </c>
      <c r="M81" s="2060" t="e">
        <f t="shared" si="17"/>
        <v>#VALUE!</v>
      </c>
      <c r="N81" s="2060" t="e">
        <f t="shared" si="17"/>
        <v>#VALUE!</v>
      </c>
      <c r="O81" s="2060" t="e">
        <f t="shared" si="17"/>
        <v>#VALUE!</v>
      </c>
      <c r="P81" s="2060" t="e">
        <f t="shared" si="17"/>
        <v>#VALUE!</v>
      </c>
      <c r="Q81" s="2060" t="e">
        <f t="shared" si="17"/>
        <v>#VALUE!</v>
      </c>
      <c r="R81" s="2060" t="e">
        <f t="shared" si="17"/>
        <v>#VALUE!</v>
      </c>
      <c r="S81" s="2060" t="e">
        <f t="shared" si="17"/>
        <v>#VALUE!</v>
      </c>
      <c r="T81" s="2060" t="e">
        <f t="shared" si="17"/>
        <v>#VALUE!</v>
      </c>
      <c r="U81" s="2060" t="e">
        <f t="shared" si="17"/>
        <v>#VALUE!</v>
      </c>
      <c r="V81" s="2060" t="e">
        <f t="shared" si="17"/>
        <v>#VALUE!</v>
      </c>
      <c r="W81" s="2060" t="e">
        <f t="shared" si="17"/>
        <v>#VALUE!</v>
      </c>
      <c r="X81" s="2060" t="e">
        <f t="shared" si="17"/>
        <v>#VALUE!</v>
      </c>
      <c r="Y81" s="2060" t="e">
        <f t="shared" si="17"/>
        <v>#VALUE!</v>
      </c>
      <c r="Z81" s="2060" t="e">
        <f t="shared" si="17"/>
        <v>#VALUE!</v>
      </c>
      <c r="AA81" s="2060" t="e">
        <f t="shared" si="17"/>
        <v>#VALUE!</v>
      </c>
      <c r="AB81" s="2060" t="e">
        <f t="shared" si="17"/>
        <v>#VALUE!</v>
      </c>
      <c r="AC81" s="2060" t="e">
        <f t="shared" si="17"/>
        <v>#VALUE!</v>
      </c>
      <c r="AD81" s="2061" t="e">
        <f t="shared" si="17"/>
        <v>#VALUE!</v>
      </c>
      <c r="AE81" s="1991"/>
      <c r="AF81" s="2062" t="s">
        <v>1185</v>
      </c>
      <c r="AG81" s="2046">
        <f>+COUNTA(C82:AD83)</f>
        <v>0</v>
      </c>
    </row>
    <row r="82" spans="1:33" ht="13.5" customHeight="1">
      <c r="B82" s="4253" t="s">
        <v>1186</v>
      </c>
      <c r="C82" s="4255"/>
      <c r="D82" s="4256"/>
      <c r="E82" s="4256"/>
      <c r="F82" s="4256"/>
      <c r="G82" s="4256"/>
      <c r="H82" s="4256"/>
      <c r="I82" s="4256"/>
      <c r="J82" s="4256"/>
      <c r="K82" s="4256"/>
      <c r="L82" s="4256"/>
      <c r="M82" s="4256"/>
      <c r="N82" s="4256"/>
      <c r="O82" s="4256"/>
      <c r="P82" s="4256"/>
      <c r="Q82" s="4256"/>
      <c r="R82" s="4256"/>
      <c r="S82" s="4256"/>
      <c r="T82" s="4256"/>
      <c r="U82" s="4256"/>
      <c r="V82" s="4256"/>
      <c r="W82" s="4256"/>
      <c r="X82" s="4256"/>
      <c r="Y82" s="4256"/>
      <c r="Z82" s="4256"/>
      <c r="AA82" s="4256"/>
      <c r="AB82" s="4256"/>
      <c r="AC82" s="4256"/>
      <c r="AD82" s="4258"/>
      <c r="AE82" s="1991"/>
      <c r="AF82" s="2063" t="s">
        <v>1187</v>
      </c>
      <c r="AG82" s="2064">
        <f>COUNTA(C80:AD80)-AG81</f>
        <v>28</v>
      </c>
    </row>
    <row r="83" spans="1:33" ht="13.5" customHeight="1">
      <c r="B83" s="4254"/>
      <c r="C83" s="4255"/>
      <c r="D83" s="4257"/>
      <c r="E83" s="4257"/>
      <c r="F83" s="4257"/>
      <c r="G83" s="4257"/>
      <c r="H83" s="4257"/>
      <c r="I83" s="4257"/>
      <c r="J83" s="4257"/>
      <c r="K83" s="4257"/>
      <c r="L83" s="4257"/>
      <c r="M83" s="4257"/>
      <c r="N83" s="4257"/>
      <c r="O83" s="4257"/>
      <c r="P83" s="4257"/>
      <c r="Q83" s="4257"/>
      <c r="R83" s="4257"/>
      <c r="S83" s="4257"/>
      <c r="T83" s="4257"/>
      <c r="U83" s="4257"/>
      <c r="V83" s="4257"/>
      <c r="W83" s="4257"/>
      <c r="X83" s="4257"/>
      <c r="Y83" s="4257"/>
      <c r="Z83" s="4257"/>
      <c r="AA83" s="4257"/>
      <c r="AB83" s="4257"/>
      <c r="AC83" s="4257"/>
      <c r="AD83" s="4259"/>
      <c r="AE83" s="1991"/>
      <c r="AF83" s="2063" t="s">
        <v>1188</v>
      </c>
      <c r="AG83" s="2065">
        <f>+COUNTA(C84:AD85)</f>
        <v>0</v>
      </c>
    </row>
    <row r="84" spans="1:33" ht="13.5" customHeight="1">
      <c r="B84" s="4264" t="s">
        <v>1175</v>
      </c>
      <c r="C84" s="4266"/>
      <c r="D84" s="4131"/>
      <c r="E84" s="4131"/>
      <c r="F84" s="4131"/>
      <c r="G84" s="4131"/>
      <c r="H84" s="4131"/>
      <c r="I84" s="4131"/>
      <c r="J84" s="4131"/>
      <c r="K84" s="4131"/>
      <c r="L84" s="4131"/>
      <c r="M84" s="4131"/>
      <c r="N84" s="4131"/>
      <c r="O84" s="4131"/>
      <c r="P84" s="4131"/>
      <c r="Q84" s="4131"/>
      <c r="R84" s="4131"/>
      <c r="S84" s="4131"/>
      <c r="T84" s="4131"/>
      <c r="U84" s="4131"/>
      <c r="V84" s="4131"/>
      <c r="W84" s="4131"/>
      <c r="X84" s="4131"/>
      <c r="Y84" s="4131"/>
      <c r="Z84" s="4131"/>
      <c r="AA84" s="4131"/>
      <c r="AB84" s="4131"/>
      <c r="AC84" s="4131"/>
      <c r="AD84" s="4138"/>
      <c r="AE84" s="1991"/>
      <c r="AF84" s="2063" t="s">
        <v>1189</v>
      </c>
      <c r="AG84" s="2067">
        <f>+AG83/AG82</f>
        <v>0</v>
      </c>
    </row>
    <row r="85" spans="1:33">
      <c r="B85" s="4265"/>
      <c r="C85" s="4266"/>
      <c r="D85" s="4132"/>
      <c r="E85" s="4132"/>
      <c r="F85" s="4132"/>
      <c r="G85" s="4132"/>
      <c r="H85" s="4132"/>
      <c r="I85" s="4132"/>
      <c r="J85" s="4132"/>
      <c r="K85" s="4132"/>
      <c r="L85" s="4132"/>
      <c r="M85" s="4132"/>
      <c r="N85" s="4132"/>
      <c r="O85" s="4132"/>
      <c r="P85" s="4132"/>
      <c r="Q85" s="4132"/>
      <c r="R85" s="4132"/>
      <c r="S85" s="4132"/>
      <c r="T85" s="4132"/>
      <c r="U85" s="4132"/>
      <c r="V85" s="4132"/>
      <c r="W85" s="4132"/>
      <c r="X85" s="4132"/>
      <c r="Y85" s="4132"/>
      <c r="Z85" s="4132"/>
      <c r="AA85" s="4132"/>
      <c r="AB85" s="4132"/>
      <c r="AC85" s="4132"/>
      <c r="AD85" s="4139"/>
      <c r="AE85" s="1991"/>
      <c r="AF85" s="2063" t="s">
        <v>1169</v>
      </c>
      <c r="AG85" s="2065">
        <f>+COUNTA(C86:AD87)</f>
        <v>0</v>
      </c>
    </row>
    <row r="86" spans="1:33">
      <c r="B86" s="4260" t="s">
        <v>1178</v>
      </c>
      <c r="C86" s="4262"/>
      <c r="D86" s="4127"/>
      <c r="E86" s="4127"/>
      <c r="F86" s="4127"/>
      <c r="G86" s="4127"/>
      <c r="H86" s="4127"/>
      <c r="I86" s="4127"/>
      <c r="J86" s="4127"/>
      <c r="K86" s="4127"/>
      <c r="L86" s="4127"/>
      <c r="M86" s="4127"/>
      <c r="N86" s="4127"/>
      <c r="O86" s="4127"/>
      <c r="P86" s="4127"/>
      <c r="Q86" s="4127"/>
      <c r="R86" s="4127"/>
      <c r="S86" s="4127"/>
      <c r="T86" s="4127"/>
      <c r="U86" s="4127"/>
      <c r="V86" s="4127"/>
      <c r="W86" s="4127"/>
      <c r="X86" s="4127"/>
      <c r="Y86" s="4127"/>
      <c r="Z86" s="4127"/>
      <c r="AA86" s="4127"/>
      <c r="AB86" s="4127"/>
      <c r="AC86" s="4127"/>
      <c r="AD86" s="4140"/>
      <c r="AE86" s="1991"/>
      <c r="AF86" s="2069" t="s">
        <v>1190</v>
      </c>
      <c r="AG86" s="2070">
        <f>+AG85/AG82</f>
        <v>0</v>
      </c>
    </row>
    <row r="87" spans="1:33">
      <c r="B87" s="4261"/>
      <c r="C87" s="4263"/>
      <c r="D87" s="4133"/>
      <c r="E87" s="4133"/>
      <c r="F87" s="4133"/>
      <c r="G87" s="4133"/>
      <c r="H87" s="4133"/>
      <c r="I87" s="4133"/>
      <c r="J87" s="4133"/>
      <c r="K87" s="4133"/>
      <c r="L87" s="4133"/>
      <c r="M87" s="4133"/>
      <c r="N87" s="4133"/>
      <c r="O87" s="4133"/>
      <c r="P87" s="4133"/>
      <c r="Q87" s="4133"/>
      <c r="R87" s="4133"/>
      <c r="S87" s="4133"/>
      <c r="T87" s="4133"/>
      <c r="U87" s="4133"/>
      <c r="V87" s="4133"/>
      <c r="W87" s="4133"/>
      <c r="X87" s="4133"/>
      <c r="Y87" s="4133"/>
      <c r="Z87" s="4133"/>
      <c r="AA87" s="4133"/>
      <c r="AB87" s="4133"/>
      <c r="AC87" s="4133"/>
      <c r="AD87" s="4141"/>
      <c r="AE87" s="1991"/>
      <c r="AF87" s="2027"/>
      <c r="AG87" s="2072"/>
    </row>
    <row r="88" spans="1:33">
      <c r="C88" s="2073"/>
      <c r="D88" s="2073"/>
      <c r="E88" s="2073"/>
      <c r="F88" s="2073"/>
      <c r="G88" s="2073"/>
      <c r="H88" s="2073"/>
      <c r="I88" s="2073"/>
      <c r="J88" s="2073"/>
      <c r="K88" s="2073"/>
      <c r="L88" s="2073"/>
      <c r="M88" s="2073"/>
      <c r="N88" s="2073"/>
      <c r="O88" s="2073"/>
      <c r="P88" s="2073"/>
      <c r="Q88" s="2073"/>
      <c r="R88" s="2073"/>
      <c r="S88" s="2073"/>
      <c r="T88" s="2073"/>
      <c r="U88" s="2073"/>
      <c r="V88" s="2073"/>
      <c r="W88" s="2073"/>
      <c r="X88" s="2073"/>
      <c r="Y88" s="2073"/>
      <c r="Z88" s="2073"/>
      <c r="AA88" s="2073"/>
      <c r="AB88" s="2073"/>
      <c r="AC88" s="2073"/>
      <c r="AD88" s="2073"/>
    </row>
    <row r="90" spans="1:33" ht="19.2">
      <c r="A90" s="2042" t="s">
        <v>1191</v>
      </c>
      <c r="AG90" s="1895" t="s">
        <v>1192</v>
      </c>
    </row>
    <row r="92" spans="1:33">
      <c r="B92" s="4223" t="s">
        <v>1173</v>
      </c>
      <c r="C92" s="4223"/>
      <c r="D92" s="4223"/>
      <c r="E92" s="4223"/>
      <c r="F92" s="1892" t="s">
        <v>1174</v>
      </c>
      <c r="G92" s="2047" t="str">
        <f>G3</f>
        <v>○○校区道路改良工事</v>
      </c>
    </row>
    <row r="93" spans="1:33">
      <c r="B93" s="4223" t="s">
        <v>1193</v>
      </c>
      <c r="C93" s="4223"/>
      <c r="D93" s="4223"/>
      <c r="E93" s="4223"/>
      <c r="F93" s="1892" t="s">
        <v>1174</v>
      </c>
      <c r="G93" s="4271" t="str">
        <f>G4</f>
        <v>※西暦入力</v>
      </c>
      <c r="H93" s="4271"/>
      <c r="I93" s="4271"/>
      <c r="J93" s="4271"/>
      <c r="K93" s="4271"/>
    </row>
    <row r="94" spans="1:33">
      <c r="B94" s="4235" t="s">
        <v>1180</v>
      </c>
      <c r="C94" s="4235"/>
      <c r="D94" s="4235"/>
      <c r="E94" s="4235"/>
      <c r="F94" s="1892" t="s">
        <v>1174</v>
      </c>
      <c r="G94" s="4271">
        <f>G5</f>
        <v>45838</v>
      </c>
      <c r="H94" s="4271"/>
      <c r="I94" s="4271"/>
      <c r="J94" s="4271"/>
      <c r="K94" s="4271"/>
      <c r="L94" s="4237" t="s">
        <v>1181</v>
      </c>
      <c r="M94" s="4237"/>
      <c r="N94" s="4237"/>
      <c r="O94" s="1892" t="s">
        <v>1194</v>
      </c>
      <c r="P94" s="4272" t="e">
        <f>P5</f>
        <v>#VALUE!</v>
      </c>
      <c r="Q94" s="4272"/>
      <c r="R94" s="4272"/>
    </row>
    <row r="97" spans="2:33">
      <c r="B97" s="2053" t="s">
        <v>1183</v>
      </c>
      <c r="C97" s="2054" t="e">
        <f>+AD80+1</f>
        <v>#VALUE!</v>
      </c>
      <c r="D97" s="2055" t="e">
        <f>+C97+1</f>
        <v>#VALUE!</v>
      </c>
      <c r="E97" s="2055" t="e">
        <f t="shared" ref="E97:V97" si="18">+D97+1</f>
        <v>#VALUE!</v>
      </c>
      <c r="F97" s="2055" t="e">
        <f t="shared" si="18"/>
        <v>#VALUE!</v>
      </c>
      <c r="G97" s="2055" t="e">
        <f t="shared" si="18"/>
        <v>#VALUE!</v>
      </c>
      <c r="H97" s="2055" t="e">
        <f t="shared" si="18"/>
        <v>#VALUE!</v>
      </c>
      <c r="I97" s="2055" t="e">
        <f t="shared" si="18"/>
        <v>#VALUE!</v>
      </c>
      <c r="J97" s="2055" t="e">
        <f t="shared" si="18"/>
        <v>#VALUE!</v>
      </c>
      <c r="K97" s="2055" t="e">
        <f t="shared" si="18"/>
        <v>#VALUE!</v>
      </c>
      <c r="L97" s="2055" t="e">
        <f t="shared" si="18"/>
        <v>#VALUE!</v>
      </c>
      <c r="M97" s="2055" t="e">
        <f t="shared" si="18"/>
        <v>#VALUE!</v>
      </c>
      <c r="N97" s="2055" t="e">
        <f t="shared" si="18"/>
        <v>#VALUE!</v>
      </c>
      <c r="O97" s="2055" t="e">
        <f t="shared" si="18"/>
        <v>#VALUE!</v>
      </c>
      <c r="P97" s="2055" t="e">
        <f t="shared" si="18"/>
        <v>#VALUE!</v>
      </c>
      <c r="Q97" s="2055" t="e">
        <f t="shared" si="18"/>
        <v>#VALUE!</v>
      </c>
      <c r="R97" s="2055" t="e">
        <f t="shared" si="18"/>
        <v>#VALUE!</v>
      </c>
      <c r="S97" s="2055" t="e">
        <f t="shared" si="18"/>
        <v>#VALUE!</v>
      </c>
      <c r="T97" s="2055" t="e">
        <f t="shared" si="18"/>
        <v>#VALUE!</v>
      </c>
      <c r="U97" s="2055" t="e">
        <f t="shared" si="18"/>
        <v>#VALUE!</v>
      </c>
      <c r="V97" s="2055" t="e">
        <f t="shared" si="18"/>
        <v>#VALUE!</v>
      </c>
      <c r="W97" s="2055" t="e">
        <f>+V97+1</f>
        <v>#VALUE!</v>
      </c>
      <c r="X97" s="2055" t="e">
        <f t="shared" ref="X97:Z97" si="19">+W97+1</f>
        <v>#VALUE!</v>
      </c>
      <c r="Y97" s="2055" t="e">
        <f t="shared" si="19"/>
        <v>#VALUE!</v>
      </c>
      <c r="Z97" s="2055" t="e">
        <f t="shared" si="19"/>
        <v>#VALUE!</v>
      </c>
      <c r="AA97" s="2055" t="e">
        <f>+Z97+1</f>
        <v>#VALUE!</v>
      </c>
      <c r="AB97" s="2055" t="e">
        <f t="shared" ref="AB97" si="20">+AA97+1</f>
        <v>#VALUE!</v>
      </c>
      <c r="AC97" s="2055" t="e">
        <f>+AB97+1</f>
        <v>#VALUE!</v>
      </c>
      <c r="AD97" s="2056" t="e">
        <f t="shared" ref="AD97" si="21">+AC97+1</f>
        <v>#VALUE!</v>
      </c>
      <c r="AE97" s="2057"/>
      <c r="AF97" s="4251">
        <f>AF80+1</f>
        <v>10</v>
      </c>
      <c r="AG97" s="4252"/>
    </row>
    <row r="98" spans="2:33">
      <c r="B98" s="1958" t="s">
        <v>1184</v>
      </c>
      <c r="C98" s="2059" t="e">
        <f>TEXT(WEEKDAY(+C97),"aaa")</f>
        <v>#VALUE!</v>
      </c>
      <c r="D98" s="2060" t="e">
        <f t="shared" ref="D98:AD98" si="22">TEXT(WEEKDAY(+D97),"aaa")</f>
        <v>#VALUE!</v>
      </c>
      <c r="E98" s="2060" t="e">
        <f t="shared" si="22"/>
        <v>#VALUE!</v>
      </c>
      <c r="F98" s="2060" t="e">
        <f t="shared" si="22"/>
        <v>#VALUE!</v>
      </c>
      <c r="G98" s="2060" t="e">
        <f t="shared" si="22"/>
        <v>#VALUE!</v>
      </c>
      <c r="H98" s="2060" t="e">
        <f t="shared" si="22"/>
        <v>#VALUE!</v>
      </c>
      <c r="I98" s="2060" t="e">
        <f t="shared" si="22"/>
        <v>#VALUE!</v>
      </c>
      <c r="J98" s="2060" t="e">
        <f t="shared" si="22"/>
        <v>#VALUE!</v>
      </c>
      <c r="K98" s="2060" t="e">
        <f t="shared" si="22"/>
        <v>#VALUE!</v>
      </c>
      <c r="L98" s="2060" t="e">
        <f t="shared" si="22"/>
        <v>#VALUE!</v>
      </c>
      <c r="M98" s="2060" t="e">
        <f t="shared" si="22"/>
        <v>#VALUE!</v>
      </c>
      <c r="N98" s="2060" t="e">
        <f t="shared" si="22"/>
        <v>#VALUE!</v>
      </c>
      <c r="O98" s="2060" t="e">
        <f t="shared" si="22"/>
        <v>#VALUE!</v>
      </c>
      <c r="P98" s="2060" t="e">
        <f t="shared" si="22"/>
        <v>#VALUE!</v>
      </c>
      <c r="Q98" s="2060" t="e">
        <f t="shared" si="22"/>
        <v>#VALUE!</v>
      </c>
      <c r="R98" s="2060" t="e">
        <f t="shared" si="22"/>
        <v>#VALUE!</v>
      </c>
      <c r="S98" s="2060" t="e">
        <f t="shared" si="22"/>
        <v>#VALUE!</v>
      </c>
      <c r="T98" s="2060" t="e">
        <f t="shared" si="22"/>
        <v>#VALUE!</v>
      </c>
      <c r="U98" s="2060" t="e">
        <f t="shared" si="22"/>
        <v>#VALUE!</v>
      </c>
      <c r="V98" s="2060" t="e">
        <f t="shared" si="22"/>
        <v>#VALUE!</v>
      </c>
      <c r="W98" s="2060" t="e">
        <f t="shared" si="22"/>
        <v>#VALUE!</v>
      </c>
      <c r="X98" s="2060" t="e">
        <f t="shared" si="22"/>
        <v>#VALUE!</v>
      </c>
      <c r="Y98" s="2060" t="e">
        <f t="shared" si="22"/>
        <v>#VALUE!</v>
      </c>
      <c r="Z98" s="2060" t="e">
        <f t="shared" si="22"/>
        <v>#VALUE!</v>
      </c>
      <c r="AA98" s="2060" t="e">
        <f t="shared" si="22"/>
        <v>#VALUE!</v>
      </c>
      <c r="AB98" s="2060" t="e">
        <f t="shared" si="22"/>
        <v>#VALUE!</v>
      </c>
      <c r="AC98" s="2060" t="e">
        <f t="shared" si="22"/>
        <v>#VALUE!</v>
      </c>
      <c r="AD98" s="2061" t="e">
        <f t="shared" si="22"/>
        <v>#VALUE!</v>
      </c>
      <c r="AE98" s="1991"/>
      <c r="AF98" s="2062" t="s">
        <v>1185</v>
      </c>
      <c r="AG98" s="2046">
        <f>+COUNTA(C99:AD100)</f>
        <v>0</v>
      </c>
    </row>
    <row r="99" spans="2:33" ht="13.5" customHeight="1">
      <c r="B99" s="4253" t="s">
        <v>1186</v>
      </c>
      <c r="C99" s="4255"/>
      <c r="D99" s="4256"/>
      <c r="E99" s="4256"/>
      <c r="F99" s="4256"/>
      <c r="G99" s="4256"/>
      <c r="H99" s="4256"/>
      <c r="I99" s="4256"/>
      <c r="J99" s="4256"/>
      <c r="K99" s="4256"/>
      <c r="L99" s="4256"/>
      <c r="M99" s="4256"/>
      <c r="N99" s="4256"/>
      <c r="O99" s="4256"/>
      <c r="P99" s="4256"/>
      <c r="Q99" s="4256"/>
      <c r="R99" s="4256"/>
      <c r="S99" s="4256"/>
      <c r="T99" s="4256"/>
      <c r="U99" s="4256"/>
      <c r="V99" s="4256"/>
      <c r="W99" s="4256"/>
      <c r="X99" s="4256"/>
      <c r="Y99" s="4256"/>
      <c r="Z99" s="4256"/>
      <c r="AA99" s="4256"/>
      <c r="AB99" s="4256"/>
      <c r="AC99" s="4256"/>
      <c r="AD99" s="4258"/>
      <c r="AE99" s="1991"/>
      <c r="AF99" s="2063" t="s">
        <v>1187</v>
      </c>
      <c r="AG99" s="2064">
        <f>COUNTA(C97:AD97)-AG98</f>
        <v>28</v>
      </c>
    </row>
    <row r="100" spans="2:33" ht="13.5" customHeight="1">
      <c r="B100" s="4254"/>
      <c r="C100" s="4255"/>
      <c r="D100" s="4257"/>
      <c r="E100" s="4257"/>
      <c r="F100" s="4257"/>
      <c r="G100" s="4257"/>
      <c r="H100" s="4257"/>
      <c r="I100" s="4257"/>
      <c r="J100" s="4257"/>
      <c r="K100" s="4257"/>
      <c r="L100" s="4257"/>
      <c r="M100" s="4257"/>
      <c r="N100" s="4257"/>
      <c r="O100" s="4257"/>
      <c r="P100" s="4257"/>
      <c r="Q100" s="4257"/>
      <c r="R100" s="4257"/>
      <c r="S100" s="4257"/>
      <c r="T100" s="4257"/>
      <c r="U100" s="4257"/>
      <c r="V100" s="4257"/>
      <c r="W100" s="4257"/>
      <c r="X100" s="4257"/>
      <c r="Y100" s="4257"/>
      <c r="Z100" s="4257"/>
      <c r="AA100" s="4257"/>
      <c r="AB100" s="4257"/>
      <c r="AC100" s="4257"/>
      <c r="AD100" s="4259"/>
      <c r="AE100" s="1991"/>
      <c r="AF100" s="2063" t="s">
        <v>1188</v>
      </c>
      <c r="AG100" s="2065">
        <f>+COUNTA(C101:AD102)</f>
        <v>0</v>
      </c>
    </row>
    <row r="101" spans="2:33" ht="13.5" customHeight="1">
      <c r="B101" s="4264" t="s">
        <v>1175</v>
      </c>
      <c r="C101" s="4266"/>
      <c r="D101" s="4131"/>
      <c r="E101" s="4131"/>
      <c r="F101" s="4131"/>
      <c r="G101" s="4131"/>
      <c r="H101" s="4131"/>
      <c r="I101" s="4131"/>
      <c r="J101" s="4131"/>
      <c r="K101" s="4131"/>
      <c r="L101" s="4131"/>
      <c r="M101" s="4131"/>
      <c r="N101" s="4131"/>
      <c r="O101" s="4131"/>
      <c r="P101" s="4131"/>
      <c r="Q101" s="4131"/>
      <c r="R101" s="4131"/>
      <c r="S101" s="4131"/>
      <c r="T101" s="4131"/>
      <c r="U101" s="4131"/>
      <c r="V101" s="4131"/>
      <c r="W101" s="4131"/>
      <c r="X101" s="4131"/>
      <c r="Y101" s="4131"/>
      <c r="Z101" s="4131"/>
      <c r="AA101" s="4131"/>
      <c r="AB101" s="4131"/>
      <c r="AC101" s="4131"/>
      <c r="AD101" s="4138"/>
      <c r="AE101" s="1991"/>
      <c r="AF101" s="2063" t="s">
        <v>1189</v>
      </c>
      <c r="AG101" s="2067">
        <f>+AG100/AG99</f>
        <v>0</v>
      </c>
    </row>
    <row r="102" spans="2:33">
      <c r="B102" s="4265"/>
      <c r="C102" s="4266"/>
      <c r="D102" s="4132"/>
      <c r="E102" s="4132"/>
      <c r="F102" s="4132"/>
      <c r="G102" s="4132"/>
      <c r="H102" s="4132"/>
      <c r="I102" s="4132"/>
      <c r="J102" s="4132"/>
      <c r="K102" s="4132"/>
      <c r="L102" s="4132"/>
      <c r="M102" s="4132"/>
      <c r="N102" s="4132"/>
      <c r="O102" s="4132"/>
      <c r="P102" s="4132"/>
      <c r="Q102" s="4132"/>
      <c r="R102" s="4132"/>
      <c r="S102" s="4132"/>
      <c r="T102" s="4132"/>
      <c r="U102" s="4132"/>
      <c r="V102" s="4132"/>
      <c r="W102" s="4132"/>
      <c r="X102" s="4132"/>
      <c r="Y102" s="4132"/>
      <c r="Z102" s="4132"/>
      <c r="AA102" s="4132"/>
      <c r="AB102" s="4132"/>
      <c r="AC102" s="4132"/>
      <c r="AD102" s="4139"/>
      <c r="AE102" s="1991"/>
      <c r="AF102" s="2063" t="s">
        <v>1169</v>
      </c>
      <c r="AG102" s="2065">
        <f>+COUNTA(C103:AD104)</f>
        <v>0</v>
      </c>
    </row>
    <row r="103" spans="2:33">
      <c r="B103" s="4260" t="s">
        <v>1178</v>
      </c>
      <c r="C103" s="4262"/>
      <c r="D103" s="4127"/>
      <c r="E103" s="4127"/>
      <c r="F103" s="4127"/>
      <c r="G103" s="4127"/>
      <c r="H103" s="4127"/>
      <c r="I103" s="4127"/>
      <c r="J103" s="4127"/>
      <c r="K103" s="4127"/>
      <c r="L103" s="4127"/>
      <c r="M103" s="4127"/>
      <c r="N103" s="4127"/>
      <c r="O103" s="4127"/>
      <c r="P103" s="4127"/>
      <c r="Q103" s="4127"/>
      <c r="R103" s="4127"/>
      <c r="S103" s="4127"/>
      <c r="T103" s="4127"/>
      <c r="U103" s="4127"/>
      <c r="V103" s="4127"/>
      <c r="W103" s="4127"/>
      <c r="X103" s="4127"/>
      <c r="Y103" s="4127"/>
      <c r="Z103" s="4127"/>
      <c r="AA103" s="4127"/>
      <c r="AB103" s="4127"/>
      <c r="AC103" s="4127"/>
      <c r="AD103" s="4140"/>
      <c r="AE103" s="1991"/>
      <c r="AF103" s="2069" t="s">
        <v>1190</v>
      </c>
      <c r="AG103" s="2070">
        <f>+AG102/AG99</f>
        <v>0</v>
      </c>
    </row>
    <row r="104" spans="2:33">
      <c r="B104" s="4261"/>
      <c r="C104" s="4263"/>
      <c r="D104" s="4133"/>
      <c r="E104" s="4133"/>
      <c r="F104" s="4133"/>
      <c r="G104" s="4133"/>
      <c r="H104" s="4133"/>
      <c r="I104" s="4133"/>
      <c r="J104" s="4133"/>
      <c r="K104" s="4133"/>
      <c r="L104" s="4133"/>
      <c r="M104" s="4133"/>
      <c r="N104" s="4133"/>
      <c r="O104" s="4133"/>
      <c r="P104" s="4133"/>
      <c r="Q104" s="4133"/>
      <c r="R104" s="4133"/>
      <c r="S104" s="4133"/>
      <c r="T104" s="4133"/>
      <c r="U104" s="4133"/>
      <c r="V104" s="4133"/>
      <c r="W104" s="4133"/>
      <c r="X104" s="4133"/>
      <c r="Y104" s="4133"/>
      <c r="Z104" s="4133"/>
      <c r="AA104" s="4133"/>
      <c r="AB104" s="4133"/>
      <c r="AC104" s="4133"/>
      <c r="AD104" s="4141"/>
      <c r="AE104" s="1991"/>
      <c r="AF104" s="2027"/>
      <c r="AG104" s="2072"/>
    </row>
    <row r="105" spans="2:33">
      <c r="C105" s="2073"/>
      <c r="D105" s="2073"/>
      <c r="E105" s="2073"/>
      <c r="F105" s="2073"/>
      <c r="G105" s="2073"/>
      <c r="H105" s="2073"/>
      <c r="I105" s="2073"/>
      <c r="J105" s="2073"/>
      <c r="K105" s="2073"/>
      <c r="L105" s="2073"/>
      <c r="M105" s="2073"/>
      <c r="N105" s="2073"/>
      <c r="O105" s="2073"/>
      <c r="P105" s="2073"/>
      <c r="Q105" s="2073"/>
      <c r="R105" s="2073"/>
      <c r="S105" s="2073"/>
      <c r="T105" s="2073"/>
      <c r="U105" s="2073"/>
      <c r="V105" s="2073"/>
      <c r="W105" s="2073"/>
      <c r="X105" s="2073"/>
      <c r="Y105" s="2073"/>
      <c r="Z105" s="2073"/>
      <c r="AA105" s="2073"/>
      <c r="AB105" s="2073"/>
      <c r="AC105" s="2073"/>
      <c r="AD105" s="2073"/>
    </row>
    <row r="106" spans="2:33">
      <c r="B106" s="2074" t="s">
        <v>1183</v>
      </c>
      <c r="C106" s="2075" t="e">
        <f>+AD97+1</f>
        <v>#VALUE!</v>
      </c>
      <c r="D106" s="2076" t="e">
        <f>+C106+1</f>
        <v>#VALUE!</v>
      </c>
      <c r="E106" s="2076" t="e">
        <f t="shared" ref="E106:V106" si="23">+D106+1</f>
        <v>#VALUE!</v>
      </c>
      <c r="F106" s="2076" t="e">
        <f t="shared" si="23"/>
        <v>#VALUE!</v>
      </c>
      <c r="G106" s="2076" t="e">
        <f t="shared" si="23"/>
        <v>#VALUE!</v>
      </c>
      <c r="H106" s="2076" t="e">
        <f t="shared" si="23"/>
        <v>#VALUE!</v>
      </c>
      <c r="I106" s="2076" t="e">
        <f t="shared" si="23"/>
        <v>#VALUE!</v>
      </c>
      <c r="J106" s="2076" t="e">
        <f t="shared" si="23"/>
        <v>#VALUE!</v>
      </c>
      <c r="K106" s="2076" t="e">
        <f t="shared" si="23"/>
        <v>#VALUE!</v>
      </c>
      <c r="L106" s="2076" t="e">
        <f t="shared" si="23"/>
        <v>#VALUE!</v>
      </c>
      <c r="M106" s="2076" t="e">
        <f t="shared" si="23"/>
        <v>#VALUE!</v>
      </c>
      <c r="N106" s="2076" t="e">
        <f t="shared" si="23"/>
        <v>#VALUE!</v>
      </c>
      <c r="O106" s="2076" t="e">
        <f t="shared" si="23"/>
        <v>#VALUE!</v>
      </c>
      <c r="P106" s="2076" t="e">
        <f t="shared" si="23"/>
        <v>#VALUE!</v>
      </c>
      <c r="Q106" s="2076" t="e">
        <f t="shared" si="23"/>
        <v>#VALUE!</v>
      </c>
      <c r="R106" s="2076" t="e">
        <f t="shared" si="23"/>
        <v>#VALUE!</v>
      </c>
      <c r="S106" s="2076" t="e">
        <f t="shared" si="23"/>
        <v>#VALUE!</v>
      </c>
      <c r="T106" s="2076" t="e">
        <f t="shared" si="23"/>
        <v>#VALUE!</v>
      </c>
      <c r="U106" s="2076" t="e">
        <f t="shared" si="23"/>
        <v>#VALUE!</v>
      </c>
      <c r="V106" s="2076" t="e">
        <f t="shared" si="23"/>
        <v>#VALUE!</v>
      </c>
      <c r="W106" s="2076" t="e">
        <f>+V106+1</f>
        <v>#VALUE!</v>
      </c>
      <c r="X106" s="2076" t="e">
        <f t="shared" ref="X106:Z106" si="24">+W106+1</f>
        <v>#VALUE!</v>
      </c>
      <c r="Y106" s="2076" t="e">
        <f t="shared" si="24"/>
        <v>#VALUE!</v>
      </c>
      <c r="Z106" s="2076" t="e">
        <f t="shared" si="24"/>
        <v>#VALUE!</v>
      </c>
      <c r="AA106" s="2076" t="e">
        <f>+Z106+1</f>
        <v>#VALUE!</v>
      </c>
      <c r="AB106" s="2076" t="e">
        <f t="shared" ref="AB106" si="25">+AA106+1</f>
        <v>#VALUE!</v>
      </c>
      <c r="AC106" s="2076" t="e">
        <f>+AB106+1</f>
        <v>#VALUE!</v>
      </c>
      <c r="AD106" s="2077" t="e">
        <f t="shared" ref="AD106" si="26">+AC106+1</f>
        <v>#VALUE!</v>
      </c>
      <c r="AE106" s="2057"/>
      <c r="AF106" s="4251">
        <f>+AF97+1</f>
        <v>11</v>
      </c>
      <c r="AG106" s="4252"/>
    </row>
    <row r="107" spans="2:33">
      <c r="B107" s="2078" t="s">
        <v>1184</v>
      </c>
      <c r="C107" s="2079" t="e">
        <f>TEXT(WEEKDAY(+C106),"aaa")</f>
        <v>#VALUE!</v>
      </c>
      <c r="D107" s="2080" t="e">
        <f t="shared" ref="D107:AD107" si="27">TEXT(WEEKDAY(+D106),"aaa")</f>
        <v>#VALUE!</v>
      </c>
      <c r="E107" s="2080" t="e">
        <f t="shared" si="27"/>
        <v>#VALUE!</v>
      </c>
      <c r="F107" s="2080" t="e">
        <f t="shared" si="27"/>
        <v>#VALUE!</v>
      </c>
      <c r="G107" s="2080" t="e">
        <f t="shared" si="27"/>
        <v>#VALUE!</v>
      </c>
      <c r="H107" s="2080" t="e">
        <f t="shared" si="27"/>
        <v>#VALUE!</v>
      </c>
      <c r="I107" s="2080" t="e">
        <f t="shared" si="27"/>
        <v>#VALUE!</v>
      </c>
      <c r="J107" s="2080" t="e">
        <f t="shared" si="27"/>
        <v>#VALUE!</v>
      </c>
      <c r="K107" s="2080" t="e">
        <f t="shared" si="27"/>
        <v>#VALUE!</v>
      </c>
      <c r="L107" s="2080" t="e">
        <f t="shared" si="27"/>
        <v>#VALUE!</v>
      </c>
      <c r="M107" s="2080" t="e">
        <f t="shared" si="27"/>
        <v>#VALUE!</v>
      </c>
      <c r="N107" s="2080" t="e">
        <f t="shared" si="27"/>
        <v>#VALUE!</v>
      </c>
      <c r="O107" s="2080" t="e">
        <f t="shared" si="27"/>
        <v>#VALUE!</v>
      </c>
      <c r="P107" s="2080" t="e">
        <f t="shared" si="27"/>
        <v>#VALUE!</v>
      </c>
      <c r="Q107" s="2080" t="e">
        <f t="shared" si="27"/>
        <v>#VALUE!</v>
      </c>
      <c r="R107" s="2080" t="e">
        <f t="shared" si="27"/>
        <v>#VALUE!</v>
      </c>
      <c r="S107" s="2080" t="e">
        <f t="shared" si="27"/>
        <v>#VALUE!</v>
      </c>
      <c r="T107" s="2080" t="e">
        <f t="shared" si="27"/>
        <v>#VALUE!</v>
      </c>
      <c r="U107" s="2080" t="e">
        <f t="shared" si="27"/>
        <v>#VALUE!</v>
      </c>
      <c r="V107" s="2080" t="e">
        <f t="shared" si="27"/>
        <v>#VALUE!</v>
      </c>
      <c r="W107" s="2080" t="e">
        <f t="shared" si="27"/>
        <v>#VALUE!</v>
      </c>
      <c r="X107" s="2080" t="e">
        <f t="shared" si="27"/>
        <v>#VALUE!</v>
      </c>
      <c r="Y107" s="2080" t="e">
        <f t="shared" si="27"/>
        <v>#VALUE!</v>
      </c>
      <c r="Z107" s="2080" t="e">
        <f t="shared" si="27"/>
        <v>#VALUE!</v>
      </c>
      <c r="AA107" s="2080" t="e">
        <f t="shared" si="27"/>
        <v>#VALUE!</v>
      </c>
      <c r="AB107" s="2080" t="e">
        <f t="shared" si="27"/>
        <v>#VALUE!</v>
      </c>
      <c r="AC107" s="2080" t="e">
        <f t="shared" si="27"/>
        <v>#VALUE!</v>
      </c>
      <c r="AD107" s="2081" t="e">
        <f t="shared" si="27"/>
        <v>#VALUE!</v>
      </c>
      <c r="AE107" s="1991"/>
      <c r="AF107" s="2062" t="s">
        <v>1185</v>
      </c>
      <c r="AG107" s="2046">
        <f>+COUNTA(C108:AD109)</f>
        <v>0</v>
      </c>
    </row>
    <row r="108" spans="2:33" ht="13.5" customHeight="1">
      <c r="B108" s="4253" t="s">
        <v>1186</v>
      </c>
      <c r="C108" s="4255"/>
      <c r="D108" s="4256"/>
      <c r="E108" s="4256"/>
      <c r="F108" s="4256"/>
      <c r="G108" s="4256"/>
      <c r="H108" s="4256"/>
      <c r="I108" s="4256"/>
      <c r="J108" s="4256"/>
      <c r="K108" s="4256"/>
      <c r="L108" s="4256"/>
      <c r="M108" s="4256"/>
      <c r="N108" s="4256"/>
      <c r="O108" s="4256"/>
      <c r="P108" s="4256"/>
      <c r="Q108" s="4256"/>
      <c r="R108" s="4256"/>
      <c r="S108" s="4256"/>
      <c r="T108" s="4256"/>
      <c r="U108" s="4256"/>
      <c r="V108" s="4256"/>
      <c r="W108" s="4256"/>
      <c r="X108" s="4256"/>
      <c r="Y108" s="4256"/>
      <c r="Z108" s="4256"/>
      <c r="AA108" s="4256"/>
      <c r="AB108" s="4256"/>
      <c r="AC108" s="4256"/>
      <c r="AD108" s="4258"/>
      <c r="AE108" s="1991"/>
      <c r="AF108" s="2063" t="s">
        <v>1187</v>
      </c>
      <c r="AG108" s="2064">
        <f>COUNTA(C106:AD106)-AG107</f>
        <v>28</v>
      </c>
    </row>
    <row r="109" spans="2:33" ht="13.5" customHeight="1">
      <c r="B109" s="4254"/>
      <c r="C109" s="4255"/>
      <c r="D109" s="4257"/>
      <c r="E109" s="4257"/>
      <c r="F109" s="4257"/>
      <c r="G109" s="4257"/>
      <c r="H109" s="4257"/>
      <c r="I109" s="4257"/>
      <c r="J109" s="4257"/>
      <c r="K109" s="4257"/>
      <c r="L109" s="4257"/>
      <c r="M109" s="4257"/>
      <c r="N109" s="4257"/>
      <c r="O109" s="4257"/>
      <c r="P109" s="4257"/>
      <c r="Q109" s="4257"/>
      <c r="R109" s="4257"/>
      <c r="S109" s="4257"/>
      <c r="T109" s="4257"/>
      <c r="U109" s="4257"/>
      <c r="V109" s="4257"/>
      <c r="W109" s="4257"/>
      <c r="X109" s="4257"/>
      <c r="Y109" s="4257"/>
      <c r="Z109" s="4257"/>
      <c r="AA109" s="4257"/>
      <c r="AB109" s="4257"/>
      <c r="AC109" s="4257"/>
      <c r="AD109" s="4259"/>
      <c r="AE109" s="1991"/>
      <c r="AF109" s="2063" t="s">
        <v>1188</v>
      </c>
      <c r="AG109" s="2065">
        <f>+COUNTA(C110:AD111)</f>
        <v>0</v>
      </c>
    </row>
    <row r="110" spans="2:33" ht="13.5" customHeight="1">
      <c r="B110" s="4267" t="s">
        <v>1175</v>
      </c>
      <c r="C110" s="4266"/>
      <c r="D110" s="4131"/>
      <c r="E110" s="4131"/>
      <c r="F110" s="4131"/>
      <c r="G110" s="4131"/>
      <c r="H110" s="4131"/>
      <c r="I110" s="4131"/>
      <c r="J110" s="4131"/>
      <c r="K110" s="4131"/>
      <c r="L110" s="4131"/>
      <c r="M110" s="4131"/>
      <c r="N110" s="4131"/>
      <c r="O110" s="4131"/>
      <c r="P110" s="4131"/>
      <c r="Q110" s="4131"/>
      <c r="R110" s="4131"/>
      <c r="S110" s="4131"/>
      <c r="T110" s="4131"/>
      <c r="U110" s="4131"/>
      <c r="V110" s="4131"/>
      <c r="W110" s="4131"/>
      <c r="X110" s="4131"/>
      <c r="Y110" s="4131"/>
      <c r="Z110" s="4131"/>
      <c r="AA110" s="4131"/>
      <c r="AB110" s="4131"/>
      <c r="AC110" s="4131"/>
      <c r="AD110" s="4138"/>
      <c r="AE110" s="1991"/>
      <c r="AF110" s="2063" t="s">
        <v>1189</v>
      </c>
      <c r="AG110" s="2067">
        <f>+AG109/AG108</f>
        <v>0</v>
      </c>
    </row>
    <row r="111" spans="2:33">
      <c r="B111" s="4268"/>
      <c r="C111" s="4266"/>
      <c r="D111" s="4132"/>
      <c r="E111" s="4132"/>
      <c r="F111" s="4132"/>
      <c r="G111" s="4132"/>
      <c r="H111" s="4132"/>
      <c r="I111" s="4132"/>
      <c r="J111" s="4132"/>
      <c r="K111" s="4132"/>
      <c r="L111" s="4132"/>
      <c r="M111" s="4132"/>
      <c r="N111" s="4132"/>
      <c r="O111" s="4132"/>
      <c r="P111" s="4132"/>
      <c r="Q111" s="4132"/>
      <c r="R111" s="4132"/>
      <c r="S111" s="4132"/>
      <c r="T111" s="4132"/>
      <c r="U111" s="4132"/>
      <c r="V111" s="4132"/>
      <c r="W111" s="4132"/>
      <c r="X111" s="4132"/>
      <c r="Y111" s="4132"/>
      <c r="Z111" s="4132"/>
      <c r="AA111" s="4132"/>
      <c r="AB111" s="4132"/>
      <c r="AC111" s="4132"/>
      <c r="AD111" s="4139"/>
      <c r="AE111" s="1991"/>
      <c r="AF111" s="2063" t="s">
        <v>1169</v>
      </c>
      <c r="AG111" s="2065">
        <f>+COUNTA(C112:AD113)</f>
        <v>0</v>
      </c>
    </row>
    <row r="112" spans="2:33">
      <c r="B112" s="4269" t="s">
        <v>1178</v>
      </c>
      <c r="C112" s="4262"/>
      <c r="D112" s="4127"/>
      <c r="E112" s="4127"/>
      <c r="F112" s="4127"/>
      <c r="G112" s="4127"/>
      <c r="H112" s="4127"/>
      <c r="I112" s="4127"/>
      <c r="J112" s="4127"/>
      <c r="K112" s="4127"/>
      <c r="L112" s="4127"/>
      <c r="M112" s="4127"/>
      <c r="N112" s="4127"/>
      <c r="O112" s="4127"/>
      <c r="P112" s="4127"/>
      <c r="Q112" s="4127"/>
      <c r="R112" s="4127"/>
      <c r="S112" s="4127"/>
      <c r="T112" s="4127"/>
      <c r="U112" s="4127"/>
      <c r="V112" s="4127"/>
      <c r="W112" s="4127"/>
      <c r="X112" s="4127"/>
      <c r="Y112" s="4127"/>
      <c r="Z112" s="4127"/>
      <c r="AA112" s="4127"/>
      <c r="AB112" s="4127"/>
      <c r="AC112" s="4127"/>
      <c r="AD112" s="4140"/>
      <c r="AE112" s="1991"/>
      <c r="AF112" s="2069" t="s">
        <v>1190</v>
      </c>
      <c r="AG112" s="2070">
        <f>+AG111/AG108</f>
        <v>0</v>
      </c>
    </row>
    <row r="113" spans="2:33">
      <c r="B113" s="4270"/>
      <c r="C113" s="4263"/>
      <c r="D113" s="4133"/>
      <c r="E113" s="4133"/>
      <c r="F113" s="4133"/>
      <c r="G113" s="4133"/>
      <c r="H113" s="4133"/>
      <c r="I113" s="4133"/>
      <c r="J113" s="4133"/>
      <c r="K113" s="4133"/>
      <c r="L113" s="4133"/>
      <c r="M113" s="4133"/>
      <c r="N113" s="4133"/>
      <c r="O113" s="4133"/>
      <c r="P113" s="4133"/>
      <c r="Q113" s="4133"/>
      <c r="R113" s="4133"/>
      <c r="S113" s="4133"/>
      <c r="T113" s="4133"/>
      <c r="U113" s="4133"/>
      <c r="V113" s="4133"/>
      <c r="W113" s="4133"/>
      <c r="X113" s="4133"/>
      <c r="Y113" s="4133"/>
      <c r="Z113" s="4133"/>
      <c r="AA113" s="4133"/>
      <c r="AB113" s="4133"/>
      <c r="AC113" s="4133"/>
      <c r="AD113" s="4141"/>
      <c r="AE113" s="1991"/>
      <c r="AF113" s="2027"/>
      <c r="AG113" s="2072"/>
    </row>
    <row r="114" spans="2:33">
      <c r="C114" s="2073"/>
      <c r="D114" s="2073"/>
      <c r="E114" s="2073"/>
      <c r="F114" s="2073"/>
      <c r="G114" s="2073"/>
      <c r="H114" s="2073"/>
      <c r="I114" s="2073"/>
      <c r="J114" s="2073"/>
      <c r="K114" s="2073"/>
      <c r="L114" s="2073"/>
      <c r="M114" s="2073"/>
      <c r="N114" s="2073"/>
      <c r="O114" s="2073"/>
      <c r="P114" s="2073"/>
      <c r="Q114" s="2073"/>
      <c r="R114" s="2073"/>
      <c r="S114" s="2073"/>
      <c r="T114" s="2073"/>
      <c r="U114" s="2073"/>
      <c r="V114" s="2073"/>
      <c r="W114" s="2073"/>
      <c r="X114" s="2073"/>
      <c r="Y114" s="2073"/>
      <c r="Z114" s="2073"/>
      <c r="AA114" s="2073"/>
      <c r="AB114" s="2073"/>
      <c r="AC114" s="2073"/>
      <c r="AD114" s="2073"/>
    </row>
    <row r="115" spans="2:33">
      <c r="B115" s="2053" t="s">
        <v>1183</v>
      </c>
      <c r="C115" s="2054" t="e">
        <f>+AD106+1</f>
        <v>#VALUE!</v>
      </c>
      <c r="D115" s="2055" t="e">
        <f>+C115+1</f>
        <v>#VALUE!</v>
      </c>
      <c r="E115" s="2055" t="e">
        <f t="shared" ref="E115:V115" si="28">+D115+1</f>
        <v>#VALUE!</v>
      </c>
      <c r="F115" s="2055" t="e">
        <f t="shared" si="28"/>
        <v>#VALUE!</v>
      </c>
      <c r="G115" s="2055" t="e">
        <f t="shared" si="28"/>
        <v>#VALUE!</v>
      </c>
      <c r="H115" s="2055" t="e">
        <f t="shared" si="28"/>
        <v>#VALUE!</v>
      </c>
      <c r="I115" s="2055" t="e">
        <f t="shared" si="28"/>
        <v>#VALUE!</v>
      </c>
      <c r="J115" s="2055" t="e">
        <f t="shared" si="28"/>
        <v>#VALUE!</v>
      </c>
      <c r="K115" s="2055" t="e">
        <f t="shared" si="28"/>
        <v>#VALUE!</v>
      </c>
      <c r="L115" s="2055" t="e">
        <f t="shared" si="28"/>
        <v>#VALUE!</v>
      </c>
      <c r="M115" s="2055" t="e">
        <f t="shared" si="28"/>
        <v>#VALUE!</v>
      </c>
      <c r="N115" s="2055" t="e">
        <f t="shared" si="28"/>
        <v>#VALUE!</v>
      </c>
      <c r="O115" s="2055" t="e">
        <f t="shared" si="28"/>
        <v>#VALUE!</v>
      </c>
      <c r="P115" s="2055" t="e">
        <f t="shared" si="28"/>
        <v>#VALUE!</v>
      </c>
      <c r="Q115" s="2055" t="e">
        <f t="shared" si="28"/>
        <v>#VALUE!</v>
      </c>
      <c r="R115" s="2055" t="e">
        <f t="shared" si="28"/>
        <v>#VALUE!</v>
      </c>
      <c r="S115" s="2055" t="e">
        <f t="shared" si="28"/>
        <v>#VALUE!</v>
      </c>
      <c r="T115" s="2055" t="e">
        <f t="shared" si="28"/>
        <v>#VALUE!</v>
      </c>
      <c r="U115" s="2055" t="e">
        <f t="shared" si="28"/>
        <v>#VALUE!</v>
      </c>
      <c r="V115" s="2055" t="e">
        <f t="shared" si="28"/>
        <v>#VALUE!</v>
      </c>
      <c r="W115" s="2055" t="e">
        <f>+V115+1</f>
        <v>#VALUE!</v>
      </c>
      <c r="X115" s="2055" t="e">
        <f t="shared" ref="X115:Z115" si="29">+W115+1</f>
        <v>#VALUE!</v>
      </c>
      <c r="Y115" s="2055" t="e">
        <f t="shared" si="29"/>
        <v>#VALUE!</v>
      </c>
      <c r="Z115" s="2055" t="e">
        <f t="shared" si="29"/>
        <v>#VALUE!</v>
      </c>
      <c r="AA115" s="2055" t="e">
        <f>+Z115+1</f>
        <v>#VALUE!</v>
      </c>
      <c r="AB115" s="2055" t="e">
        <f t="shared" ref="AB115" si="30">+AA115+1</f>
        <v>#VALUE!</v>
      </c>
      <c r="AC115" s="2055" t="e">
        <f>+AB115+1</f>
        <v>#VALUE!</v>
      </c>
      <c r="AD115" s="2056" t="e">
        <f t="shared" ref="AD115" si="31">+AC115+1</f>
        <v>#VALUE!</v>
      </c>
      <c r="AE115" s="2057"/>
      <c r="AF115" s="4251">
        <f>+AF106+1</f>
        <v>12</v>
      </c>
      <c r="AG115" s="4252"/>
    </row>
    <row r="116" spans="2:33">
      <c r="B116" s="1958" t="s">
        <v>1184</v>
      </c>
      <c r="C116" s="2059" t="e">
        <f>TEXT(WEEKDAY(+C115),"aaa")</f>
        <v>#VALUE!</v>
      </c>
      <c r="D116" s="2060" t="e">
        <f t="shared" ref="D116:AD116" si="32">TEXT(WEEKDAY(+D115),"aaa")</f>
        <v>#VALUE!</v>
      </c>
      <c r="E116" s="2060" t="e">
        <f t="shared" si="32"/>
        <v>#VALUE!</v>
      </c>
      <c r="F116" s="2060" t="e">
        <f t="shared" si="32"/>
        <v>#VALUE!</v>
      </c>
      <c r="G116" s="2060" t="e">
        <f t="shared" si="32"/>
        <v>#VALUE!</v>
      </c>
      <c r="H116" s="2060" t="e">
        <f t="shared" si="32"/>
        <v>#VALUE!</v>
      </c>
      <c r="I116" s="2060" t="e">
        <f t="shared" si="32"/>
        <v>#VALUE!</v>
      </c>
      <c r="J116" s="2060" t="e">
        <f t="shared" si="32"/>
        <v>#VALUE!</v>
      </c>
      <c r="K116" s="2060" t="e">
        <f t="shared" si="32"/>
        <v>#VALUE!</v>
      </c>
      <c r="L116" s="2060" t="e">
        <f t="shared" si="32"/>
        <v>#VALUE!</v>
      </c>
      <c r="M116" s="2060" t="e">
        <f t="shared" si="32"/>
        <v>#VALUE!</v>
      </c>
      <c r="N116" s="2060" t="e">
        <f t="shared" si="32"/>
        <v>#VALUE!</v>
      </c>
      <c r="O116" s="2060" t="e">
        <f t="shared" si="32"/>
        <v>#VALUE!</v>
      </c>
      <c r="P116" s="2060" t="e">
        <f t="shared" si="32"/>
        <v>#VALUE!</v>
      </c>
      <c r="Q116" s="2060" t="e">
        <f t="shared" si="32"/>
        <v>#VALUE!</v>
      </c>
      <c r="R116" s="2060" t="e">
        <f t="shared" si="32"/>
        <v>#VALUE!</v>
      </c>
      <c r="S116" s="2060" t="e">
        <f t="shared" si="32"/>
        <v>#VALUE!</v>
      </c>
      <c r="T116" s="2060" t="e">
        <f t="shared" si="32"/>
        <v>#VALUE!</v>
      </c>
      <c r="U116" s="2060" t="e">
        <f t="shared" si="32"/>
        <v>#VALUE!</v>
      </c>
      <c r="V116" s="2060" t="e">
        <f t="shared" si="32"/>
        <v>#VALUE!</v>
      </c>
      <c r="W116" s="2060" t="e">
        <f t="shared" si="32"/>
        <v>#VALUE!</v>
      </c>
      <c r="X116" s="2060" t="e">
        <f t="shared" si="32"/>
        <v>#VALUE!</v>
      </c>
      <c r="Y116" s="2060" t="e">
        <f t="shared" si="32"/>
        <v>#VALUE!</v>
      </c>
      <c r="Z116" s="2060" t="e">
        <f t="shared" si="32"/>
        <v>#VALUE!</v>
      </c>
      <c r="AA116" s="2060" t="e">
        <f t="shared" si="32"/>
        <v>#VALUE!</v>
      </c>
      <c r="AB116" s="2060" t="e">
        <f t="shared" si="32"/>
        <v>#VALUE!</v>
      </c>
      <c r="AC116" s="2060" t="e">
        <f t="shared" si="32"/>
        <v>#VALUE!</v>
      </c>
      <c r="AD116" s="2061" t="e">
        <f t="shared" si="32"/>
        <v>#VALUE!</v>
      </c>
      <c r="AE116" s="1991"/>
      <c r="AF116" s="2062" t="s">
        <v>1185</v>
      </c>
      <c r="AG116" s="2046">
        <f>+COUNTA(C117:AD118)</f>
        <v>0</v>
      </c>
    </row>
    <row r="117" spans="2:33" ht="13.5" customHeight="1">
      <c r="B117" s="4253" t="s">
        <v>1186</v>
      </c>
      <c r="C117" s="4255"/>
      <c r="D117" s="4256"/>
      <c r="E117" s="4256"/>
      <c r="F117" s="4256"/>
      <c r="G117" s="4256"/>
      <c r="H117" s="4256"/>
      <c r="I117" s="4256"/>
      <c r="J117" s="4256"/>
      <c r="K117" s="4256"/>
      <c r="L117" s="4256"/>
      <c r="M117" s="4256"/>
      <c r="N117" s="4256"/>
      <c r="O117" s="4256"/>
      <c r="P117" s="4256"/>
      <c r="Q117" s="4256"/>
      <c r="R117" s="4256"/>
      <c r="S117" s="4256"/>
      <c r="T117" s="4256"/>
      <c r="U117" s="4256"/>
      <c r="V117" s="4256"/>
      <c r="W117" s="4256"/>
      <c r="X117" s="4256"/>
      <c r="Y117" s="4256"/>
      <c r="Z117" s="4256"/>
      <c r="AA117" s="4256"/>
      <c r="AB117" s="4256"/>
      <c r="AC117" s="4256"/>
      <c r="AD117" s="4258"/>
      <c r="AE117" s="1991"/>
      <c r="AF117" s="2063" t="s">
        <v>1187</v>
      </c>
      <c r="AG117" s="2064">
        <f>COUNTA(C115:AD115)-AG116</f>
        <v>28</v>
      </c>
    </row>
    <row r="118" spans="2:33" ht="13.5" customHeight="1">
      <c r="B118" s="4254"/>
      <c r="C118" s="4255"/>
      <c r="D118" s="4257"/>
      <c r="E118" s="4257"/>
      <c r="F118" s="4257"/>
      <c r="G118" s="4257"/>
      <c r="H118" s="4257"/>
      <c r="I118" s="4257"/>
      <c r="J118" s="4257"/>
      <c r="K118" s="4257"/>
      <c r="L118" s="4257"/>
      <c r="M118" s="4257"/>
      <c r="N118" s="4257"/>
      <c r="O118" s="4257"/>
      <c r="P118" s="4257"/>
      <c r="Q118" s="4257"/>
      <c r="R118" s="4257"/>
      <c r="S118" s="4257"/>
      <c r="T118" s="4257"/>
      <c r="U118" s="4257"/>
      <c r="V118" s="4257"/>
      <c r="W118" s="4257"/>
      <c r="X118" s="4257"/>
      <c r="Y118" s="4257"/>
      <c r="Z118" s="4257"/>
      <c r="AA118" s="4257"/>
      <c r="AB118" s="4257"/>
      <c r="AC118" s="4257"/>
      <c r="AD118" s="4259"/>
      <c r="AE118" s="1991"/>
      <c r="AF118" s="2063" t="s">
        <v>1188</v>
      </c>
      <c r="AG118" s="2065">
        <f>+COUNTA(C119:AD120)</f>
        <v>0</v>
      </c>
    </row>
    <row r="119" spans="2:33" ht="13.5" customHeight="1">
      <c r="B119" s="4264" t="s">
        <v>1175</v>
      </c>
      <c r="C119" s="4266"/>
      <c r="D119" s="4131"/>
      <c r="E119" s="4131"/>
      <c r="F119" s="4131"/>
      <c r="G119" s="4131"/>
      <c r="H119" s="4131"/>
      <c r="I119" s="4131"/>
      <c r="J119" s="4131"/>
      <c r="K119" s="4131"/>
      <c r="L119" s="4131"/>
      <c r="M119" s="4131"/>
      <c r="N119" s="4131"/>
      <c r="O119" s="4131"/>
      <c r="P119" s="4131"/>
      <c r="Q119" s="4131"/>
      <c r="R119" s="4131"/>
      <c r="S119" s="4131"/>
      <c r="T119" s="4131"/>
      <c r="U119" s="4131"/>
      <c r="V119" s="4131"/>
      <c r="W119" s="4131"/>
      <c r="X119" s="4131"/>
      <c r="Y119" s="4131"/>
      <c r="Z119" s="4131"/>
      <c r="AA119" s="4131"/>
      <c r="AB119" s="4131"/>
      <c r="AC119" s="4131"/>
      <c r="AD119" s="4138"/>
      <c r="AE119" s="1991"/>
      <c r="AF119" s="2063" t="s">
        <v>1189</v>
      </c>
      <c r="AG119" s="2067">
        <f>+AG118/AG117</f>
        <v>0</v>
      </c>
    </row>
    <row r="120" spans="2:33">
      <c r="B120" s="4265"/>
      <c r="C120" s="4266"/>
      <c r="D120" s="4132"/>
      <c r="E120" s="4132"/>
      <c r="F120" s="4132"/>
      <c r="G120" s="4132"/>
      <c r="H120" s="4132"/>
      <c r="I120" s="4132"/>
      <c r="J120" s="4132"/>
      <c r="K120" s="4132"/>
      <c r="L120" s="4132"/>
      <c r="M120" s="4132"/>
      <c r="N120" s="4132"/>
      <c r="O120" s="4132"/>
      <c r="P120" s="4132"/>
      <c r="Q120" s="4132"/>
      <c r="R120" s="4132"/>
      <c r="S120" s="4132"/>
      <c r="T120" s="4132"/>
      <c r="U120" s="4132"/>
      <c r="V120" s="4132"/>
      <c r="W120" s="4132"/>
      <c r="X120" s="4132"/>
      <c r="Y120" s="4132"/>
      <c r="Z120" s="4132"/>
      <c r="AA120" s="4132"/>
      <c r="AB120" s="4132"/>
      <c r="AC120" s="4132"/>
      <c r="AD120" s="4139"/>
      <c r="AE120" s="1991"/>
      <c r="AF120" s="2063" t="s">
        <v>1169</v>
      </c>
      <c r="AG120" s="2065">
        <f>+COUNTA(C121:AD122)</f>
        <v>0</v>
      </c>
    </row>
    <row r="121" spans="2:33">
      <c r="B121" s="4260" t="s">
        <v>1178</v>
      </c>
      <c r="C121" s="4262"/>
      <c r="D121" s="4127"/>
      <c r="E121" s="4127"/>
      <c r="F121" s="4127"/>
      <c r="G121" s="4127"/>
      <c r="H121" s="4127"/>
      <c r="I121" s="4127"/>
      <c r="J121" s="4127"/>
      <c r="K121" s="4127"/>
      <c r="L121" s="4127"/>
      <c r="M121" s="4127"/>
      <c r="N121" s="4127"/>
      <c r="O121" s="4127"/>
      <c r="P121" s="4127"/>
      <c r="Q121" s="4127"/>
      <c r="R121" s="4127"/>
      <c r="S121" s="4127"/>
      <c r="T121" s="4127"/>
      <c r="U121" s="4127"/>
      <c r="V121" s="4127"/>
      <c r="W121" s="4127"/>
      <c r="X121" s="4127"/>
      <c r="Y121" s="4127"/>
      <c r="Z121" s="4127"/>
      <c r="AA121" s="4127"/>
      <c r="AB121" s="4127"/>
      <c r="AC121" s="4127"/>
      <c r="AD121" s="4140"/>
      <c r="AE121" s="1991"/>
      <c r="AF121" s="2069" t="s">
        <v>1190</v>
      </c>
      <c r="AG121" s="2070">
        <f>+AG120/AG117</f>
        <v>0</v>
      </c>
    </row>
    <row r="122" spans="2:33">
      <c r="B122" s="4261"/>
      <c r="C122" s="4263"/>
      <c r="D122" s="4133"/>
      <c r="E122" s="4133"/>
      <c r="F122" s="4133"/>
      <c r="G122" s="4133"/>
      <c r="H122" s="4133"/>
      <c r="I122" s="4133"/>
      <c r="J122" s="4133"/>
      <c r="K122" s="4133"/>
      <c r="L122" s="4133"/>
      <c r="M122" s="4133"/>
      <c r="N122" s="4133"/>
      <c r="O122" s="4133"/>
      <c r="P122" s="4133"/>
      <c r="Q122" s="4133"/>
      <c r="R122" s="4133"/>
      <c r="S122" s="4133"/>
      <c r="T122" s="4133"/>
      <c r="U122" s="4133"/>
      <c r="V122" s="4133"/>
      <c r="W122" s="4133"/>
      <c r="X122" s="4133"/>
      <c r="Y122" s="4133"/>
      <c r="Z122" s="4133"/>
      <c r="AA122" s="4133"/>
      <c r="AB122" s="4133"/>
      <c r="AC122" s="4133"/>
      <c r="AD122" s="4141"/>
      <c r="AE122" s="1991"/>
      <c r="AF122" s="2027"/>
      <c r="AG122" s="2072"/>
    </row>
    <row r="123" spans="2:33">
      <c r="C123" s="2073"/>
      <c r="D123" s="2073"/>
      <c r="E123" s="2073"/>
      <c r="F123" s="2073"/>
      <c r="G123" s="2073"/>
      <c r="H123" s="2073"/>
      <c r="I123" s="2073"/>
      <c r="J123" s="2073"/>
      <c r="K123" s="2073"/>
      <c r="L123" s="2073"/>
      <c r="M123" s="2073"/>
      <c r="N123" s="2073"/>
      <c r="O123" s="2073"/>
      <c r="P123" s="2073"/>
      <c r="Q123" s="2073"/>
      <c r="R123" s="2073"/>
      <c r="S123" s="2073"/>
      <c r="T123" s="2073"/>
      <c r="U123" s="2073"/>
      <c r="V123" s="2073"/>
      <c r="W123" s="2073"/>
      <c r="X123" s="2073"/>
      <c r="Y123" s="2073"/>
      <c r="Z123" s="2073"/>
      <c r="AA123" s="2073"/>
      <c r="AB123" s="2073"/>
      <c r="AC123" s="2073"/>
      <c r="AD123" s="2073"/>
    </row>
    <row r="124" spans="2:33">
      <c r="B124" s="2074" t="s">
        <v>1183</v>
      </c>
      <c r="C124" s="2075" t="e">
        <f>+AD115+1</f>
        <v>#VALUE!</v>
      </c>
      <c r="D124" s="2076" t="e">
        <f>+C124+1</f>
        <v>#VALUE!</v>
      </c>
      <c r="E124" s="2076" t="e">
        <f t="shared" ref="E124:V124" si="33">+D124+1</f>
        <v>#VALUE!</v>
      </c>
      <c r="F124" s="2076" t="e">
        <f t="shared" si="33"/>
        <v>#VALUE!</v>
      </c>
      <c r="G124" s="2076" t="e">
        <f t="shared" si="33"/>
        <v>#VALUE!</v>
      </c>
      <c r="H124" s="2076" t="e">
        <f t="shared" si="33"/>
        <v>#VALUE!</v>
      </c>
      <c r="I124" s="2076" t="e">
        <f t="shared" si="33"/>
        <v>#VALUE!</v>
      </c>
      <c r="J124" s="2076" t="e">
        <f t="shared" si="33"/>
        <v>#VALUE!</v>
      </c>
      <c r="K124" s="2076" t="e">
        <f t="shared" si="33"/>
        <v>#VALUE!</v>
      </c>
      <c r="L124" s="2076" t="e">
        <f t="shared" si="33"/>
        <v>#VALUE!</v>
      </c>
      <c r="M124" s="2076" t="e">
        <f t="shared" si="33"/>
        <v>#VALUE!</v>
      </c>
      <c r="N124" s="2076" t="e">
        <f t="shared" si="33"/>
        <v>#VALUE!</v>
      </c>
      <c r="O124" s="2076" t="e">
        <f t="shared" si="33"/>
        <v>#VALUE!</v>
      </c>
      <c r="P124" s="2076" t="e">
        <f t="shared" si="33"/>
        <v>#VALUE!</v>
      </c>
      <c r="Q124" s="2076" t="e">
        <f t="shared" si="33"/>
        <v>#VALUE!</v>
      </c>
      <c r="R124" s="2076" t="e">
        <f t="shared" si="33"/>
        <v>#VALUE!</v>
      </c>
      <c r="S124" s="2076" t="e">
        <f t="shared" si="33"/>
        <v>#VALUE!</v>
      </c>
      <c r="T124" s="2076" t="e">
        <f t="shared" si="33"/>
        <v>#VALUE!</v>
      </c>
      <c r="U124" s="2076" t="e">
        <f t="shared" si="33"/>
        <v>#VALUE!</v>
      </c>
      <c r="V124" s="2076" t="e">
        <f t="shared" si="33"/>
        <v>#VALUE!</v>
      </c>
      <c r="W124" s="2076" t="e">
        <f>+V124+1</f>
        <v>#VALUE!</v>
      </c>
      <c r="X124" s="2076" t="e">
        <f t="shared" ref="X124:Z124" si="34">+W124+1</f>
        <v>#VALUE!</v>
      </c>
      <c r="Y124" s="2076" t="e">
        <f t="shared" si="34"/>
        <v>#VALUE!</v>
      </c>
      <c r="Z124" s="2076" t="e">
        <f t="shared" si="34"/>
        <v>#VALUE!</v>
      </c>
      <c r="AA124" s="2076" t="e">
        <f>+Z124+1</f>
        <v>#VALUE!</v>
      </c>
      <c r="AB124" s="2076" t="e">
        <f t="shared" ref="AB124" si="35">+AA124+1</f>
        <v>#VALUE!</v>
      </c>
      <c r="AC124" s="2076" t="e">
        <f>+AB124+1</f>
        <v>#VALUE!</v>
      </c>
      <c r="AD124" s="2077" t="e">
        <f t="shared" ref="AD124" si="36">+AC124+1</f>
        <v>#VALUE!</v>
      </c>
      <c r="AE124" s="2057"/>
      <c r="AF124" s="4251">
        <f>+AF115+1</f>
        <v>13</v>
      </c>
      <c r="AG124" s="4252"/>
    </row>
    <row r="125" spans="2:33">
      <c r="B125" s="2078" t="s">
        <v>1184</v>
      </c>
      <c r="C125" s="2079" t="e">
        <f>TEXT(WEEKDAY(+C124),"aaa")</f>
        <v>#VALUE!</v>
      </c>
      <c r="D125" s="2080" t="e">
        <f t="shared" ref="D125:AD125" si="37">TEXT(WEEKDAY(+D124),"aaa")</f>
        <v>#VALUE!</v>
      </c>
      <c r="E125" s="2080" t="e">
        <f t="shared" si="37"/>
        <v>#VALUE!</v>
      </c>
      <c r="F125" s="2080" t="e">
        <f t="shared" si="37"/>
        <v>#VALUE!</v>
      </c>
      <c r="G125" s="2080" t="e">
        <f t="shared" si="37"/>
        <v>#VALUE!</v>
      </c>
      <c r="H125" s="2080" t="e">
        <f t="shared" si="37"/>
        <v>#VALUE!</v>
      </c>
      <c r="I125" s="2080" t="e">
        <f t="shared" si="37"/>
        <v>#VALUE!</v>
      </c>
      <c r="J125" s="2080" t="e">
        <f t="shared" si="37"/>
        <v>#VALUE!</v>
      </c>
      <c r="K125" s="2080" t="e">
        <f t="shared" si="37"/>
        <v>#VALUE!</v>
      </c>
      <c r="L125" s="2080" t="e">
        <f t="shared" si="37"/>
        <v>#VALUE!</v>
      </c>
      <c r="M125" s="2080" t="e">
        <f t="shared" si="37"/>
        <v>#VALUE!</v>
      </c>
      <c r="N125" s="2080" t="e">
        <f t="shared" si="37"/>
        <v>#VALUE!</v>
      </c>
      <c r="O125" s="2080" t="e">
        <f t="shared" si="37"/>
        <v>#VALUE!</v>
      </c>
      <c r="P125" s="2080" t="e">
        <f t="shared" si="37"/>
        <v>#VALUE!</v>
      </c>
      <c r="Q125" s="2080" t="e">
        <f t="shared" si="37"/>
        <v>#VALUE!</v>
      </c>
      <c r="R125" s="2080" t="e">
        <f t="shared" si="37"/>
        <v>#VALUE!</v>
      </c>
      <c r="S125" s="2080" t="e">
        <f t="shared" si="37"/>
        <v>#VALUE!</v>
      </c>
      <c r="T125" s="2080" t="e">
        <f t="shared" si="37"/>
        <v>#VALUE!</v>
      </c>
      <c r="U125" s="2080" t="e">
        <f t="shared" si="37"/>
        <v>#VALUE!</v>
      </c>
      <c r="V125" s="2080" t="e">
        <f t="shared" si="37"/>
        <v>#VALUE!</v>
      </c>
      <c r="W125" s="2080" t="e">
        <f t="shared" si="37"/>
        <v>#VALUE!</v>
      </c>
      <c r="X125" s="2080" t="e">
        <f t="shared" si="37"/>
        <v>#VALUE!</v>
      </c>
      <c r="Y125" s="2080" t="e">
        <f t="shared" si="37"/>
        <v>#VALUE!</v>
      </c>
      <c r="Z125" s="2080" t="e">
        <f t="shared" si="37"/>
        <v>#VALUE!</v>
      </c>
      <c r="AA125" s="2080" t="e">
        <f t="shared" si="37"/>
        <v>#VALUE!</v>
      </c>
      <c r="AB125" s="2080" t="e">
        <f t="shared" si="37"/>
        <v>#VALUE!</v>
      </c>
      <c r="AC125" s="2080" t="e">
        <f t="shared" si="37"/>
        <v>#VALUE!</v>
      </c>
      <c r="AD125" s="2081" t="e">
        <f t="shared" si="37"/>
        <v>#VALUE!</v>
      </c>
      <c r="AE125" s="1991"/>
      <c r="AF125" s="2062" t="s">
        <v>1185</v>
      </c>
      <c r="AG125" s="2046">
        <f>+COUNTA(C126:AD127)</f>
        <v>0</v>
      </c>
    </row>
    <row r="126" spans="2:33" ht="13.5" customHeight="1">
      <c r="B126" s="4253" t="s">
        <v>1186</v>
      </c>
      <c r="C126" s="4255"/>
      <c r="D126" s="4256"/>
      <c r="E126" s="4256"/>
      <c r="F126" s="4256"/>
      <c r="G126" s="4256"/>
      <c r="H126" s="4256"/>
      <c r="I126" s="4256"/>
      <c r="J126" s="4256"/>
      <c r="K126" s="4256"/>
      <c r="L126" s="4256"/>
      <c r="M126" s="4256"/>
      <c r="N126" s="4256"/>
      <c r="O126" s="4256"/>
      <c r="P126" s="4256"/>
      <c r="Q126" s="4256"/>
      <c r="R126" s="4256"/>
      <c r="S126" s="4256"/>
      <c r="T126" s="4256"/>
      <c r="U126" s="4256"/>
      <c r="V126" s="4256"/>
      <c r="W126" s="4256"/>
      <c r="X126" s="4256"/>
      <c r="Y126" s="4256"/>
      <c r="Z126" s="4256"/>
      <c r="AA126" s="4256"/>
      <c r="AB126" s="4256"/>
      <c r="AC126" s="4256"/>
      <c r="AD126" s="4258"/>
      <c r="AE126" s="1991"/>
      <c r="AF126" s="2063" t="s">
        <v>1187</v>
      </c>
      <c r="AG126" s="2064">
        <f>COUNTA(C124:AD124)-AG125</f>
        <v>28</v>
      </c>
    </row>
    <row r="127" spans="2:33" ht="13.5" customHeight="1">
      <c r="B127" s="4254"/>
      <c r="C127" s="4255"/>
      <c r="D127" s="4257"/>
      <c r="E127" s="4257"/>
      <c r="F127" s="4257"/>
      <c r="G127" s="4257"/>
      <c r="H127" s="4257"/>
      <c r="I127" s="4257"/>
      <c r="J127" s="4257"/>
      <c r="K127" s="4257"/>
      <c r="L127" s="4257"/>
      <c r="M127" s="4257"/>
      <c r="N127" s="4257"/>
      <c r="O127" s="4257"/>
      <c r="P127" s="4257"/>
      <c r="Q127" s="4257"/>
      <c r="R127" s="4257"/>
      <c r="S127" s="4257"/>
      <c r="T127" s="4257"/>
      <c r="U127" s="4257"/>
      <c r="V127" s="4257"/>
      <c r="W127" s="4257"/>
      <c r="X127" s="4257"/>
      <c r="Y127" s="4257"/>
      <c r="Z127" s="4257"/>
      <c r="AA127" s="4257"/>
      <c r="AB127" s="4257"/>
      <c r="AC127" s="4257"/>
      <c r="AD127" s="4259"/>
      <c r="AE127" s="1991"/>
      <c r="AF127" s="2063" t="s">
        <v>1188</v>
      </c>
      <c r="AG127" s="2065">
        <f>+COUNTA(C128:AD129)</f>
        <v>0</v>
      </c>
    </row>
    <row r="128" spans="2:33" ht="13.5" customHeight="1">
      <c r="B128" s="4267" t="s">
        <v>1175</v>
      </c>
      <c r="C128" s="4266"/>
      <c r="D128" s="4131"/>
      <c r="E128" s="4131"/>
      <c r="F128" s="4131"/>
      <c r="G128" s="4131"/>
      <c r="H128" s="4131"/>
      <c r="I128" s="4131"/>
      <c r="J128" s="4131"/>
      <c r="K128" s="4131"/>
      <c r="L128" s="4131"/>
      <c r="M128" s="4131"/>
      <c r="N128" s="4131"/>
      <c r="O128" s="4131"/>
      <c r="P128" s="4131"/>
      <c r="Q128" s="4131"/>
      <c r="R128" s="4131"/>
      <c r="S128" s="4131"/>
      <c r="T128" s="4131"/>
      <c r="U128" s="4131"/>
      <c r="V128" s="4131"/>
      <c r="W128" s="4131"/>
      <c r="X128" s="4131"/>
      <c r="Y128" s="4131"/>
      <c r="Z128" s="4131"/>
      <c r="AA128" s="4131"/>
      <c r="AB128" s="4131"/>
      <c r="AC128" s="4131"/>
      <c r="AD128" s="4138"/>
      <c r="AE128" s="1991"/>
      <c r="AF128" s="2063" t="s">
        <v>1189</v>
      </c>
      <c r="AG128" s="2067">
        <f>+AG127/AG126</f>
        <v>0</v>
      </c>
    </row>
    <row r="129" spans="2:33">
      <c r="B129" s="4268"/>
      <c r="C129" s="4266"/>
      <c r="D129" s="4132"/>
      <c r="E129" s="4132"/>
      <c r="F129" s="4132"/>
      <c r="G129" s="4132"/>
      <c r="H129" s="4132"/>
      <c r="I129" s="4132"/>
      <c r="J129" s="4132"/>
      <c r="K129" s="4132"/>
      <c r="L129" s="4132"/>
      <c r="M129" s="4132"/>
      <c r="N129" s="4132"/>
      <c r="O129" s="4132"/>
      <c r="P129" s="4132"/>
      <c r="Q129" s="4132"/>
      <c r="R129" s="4132"/>
      <c r="S129" s="4132"/>
      <c r="T129" s="4132"/>
      <c r="U129" s="4132"/>
      <c r="V129" s="4132"/>
      <c r="W129" s="4132"/>
      <c r="X129" s="4132"/>
      <c r="Y129" s="4132"/>
      <c r="Z129" s="4132"/>
      <c r="AA129" s="4132"/>
      <c r="AB129" s="4132"/>
      <c r="AC129" s="4132"/>
      <c r="AD129" s="4139"/>
      <c r="AE129" s="1991"/>
      <c r="AF129" s="2063" t="s">
        <v>1169</v>
      </c>
      <c r="AG129" s="2065">
        <f>+COUNTA(C130:AD131)</f>
        <v>0</v>
      </c>
    </row>
    <row r="130" spans="2:33">
      <c r="B130" s="4269" t="s">
        <v>1178</v>
      </c>
      <c r="C130" s="4262"/>
      <c r="D130" s="4127"/>
      <c r="E130" s="4127"/>
      <c r="F130" s="4127"/>
      <c r="G130" s="4127"/>
      <c r="H130" s="4127"/>
      <c r="I130" s="4127"/>
      <c r="J130" s="4127"/>
      <c r="K130" s="4127"/>
      <c r="L130" s="4127"/>
      <c r="M130" s="4127"/>
      <c r="N130" s="4127"/>
      <c r="O130" s="4127"/>
      <c r="P130" s="4127"/>
      <c r="Q130" s="4127"/>
      <c r="R130" s="4127"/>
      <c r="S130" s="4127"/>
      <c r="T130" s="4127"/>
      <c r="U130" s="4127"/>
      <c r="V130" s="4127"/>
      <c r="W130" s="4127"/>
      <c r="X130" s="4127"/>
      <c r="Y130" s="4127"/>
      <c r="Z130" s="4127"/>
      <c r="AA130" s="4127"/>
      <c r="AB130" s="4127"/>
      <c r="AC130" s="4127"/>
      <c r="AD130" s="4140"/>
      <c r="AE130" s="1991"/>
      <c r="AF130" s="2069" t="s">
        <v>1190</v>
      </c>
      <c r="AG130" s="2070">
        <f>+AG129/AG126</f>
        <v>0</v>
      </c>
    </row>
    <row r="131" spans="2:33">
      <c r="B131" s="4270"/>
      <c r="C131" s="4263"/>
      <c r="D131" s="4133"/>
      <c r="E131" s="4133"/>
      <c r="F131" s="4133"/>
      <c r="G131" s="4133"/>
      <c r="H131" s="4133"/>
      <c r="I131" s="4133"/>
      <c r="J131" s="4133"/>
      <c r="K131" s="4133"/>
      <c r="L131" s="4133"/>
      <c r="M131" s="4133"/>
      <c r="N131" s="4133"/>
      <c r="O131" s="4133"/>
      <c r="P131" s="4133"/>
      <c r="Q131" s="4133"/>
      <c r="R131" s="4133"/>
      <c r="S131" s="4133"/>
      <c r="T131" s="4133"/>
      <c r="U131" s="4133"/>
      <c r="V131" s="4133"/>
      <c r="W131" s="4133"/>
      <c r="X131" s="4133"/>
      <c r="Y131" s="4133"/>
      <c r="Z131" s="4133"/>
      <c r="AA131" s="4133"/>
      <c r="AB131" s="4133"/>
      <c r="AC131" s="4133"/>
      <c r="AD131" s="4141"/>
      <c r="AE131" s="1991"/>
      <c r="AF131" s="2027"/>
      <c r="AG131" s="2072"/>
    </row>
    <row r="132" spans="2:33">
      <c r="C132" s="2073"/>
      <c r="D132" s="2073"/>
      <c r="E132" s="2073"/>
      <c r="F132" s="2073"/>
      <c r="G132" s="2073"/>
      <c r="H132" s="2073"/>
      <c r="I132" s="2073"/>
      <c r="J132" s="2073"/>
      <c r="K132" s="2073"/>
      <c r="L132" s="2073"/>
      <c r="M132" s="2073"/>
      <c r="N132" s="2073"/>
      <c r="O132" s="2073"/>
      <c r="P132" s="2073"/>
      <c r="Q132" s="2073"/>
      <c r="R132" s="2073"/>
      <c r="S132" s="2073"/>
      <c r="T132" s="2073"/>
      <c r="U132" s="2073"/>
      <c r="V132" s="2073"/>
      <c r="W132" s="2073"/>
      <c r="X132" s="2073"/>
      <c r="Y132" s="2073"/>
      <c r="Z132" s="2073"/>
      <c r="AA132" s="2073"/>
      <c r="AB132" s="2073"/>
      <c r="AC132" s="2073"/>
      <c r="AD132" s="2073"/>
    </row>
    <row r="133" spans="2:33">
      <c r="B133" s="2053" t="s">
        <v>1183</v>
      </c>
      <c r="C133" s="2054" t="e">
        <f>+AD124+1</f>
        <v>#VALUE!</v>
      </c>
      <c r="D133" s="2055" t="e">
        <f>+C133+1</f>
        <v>#VALUE!</v>
      </c>
      <c r="E133" s="2055" t="e">
        <f t="shared" ref="E133:V133" si="38">+D133+1</f>
        <v>#VALUE!</v>
      </c>
      <c r="F133" s="2055" t="e">
        <f t="shared" si="38"/>
        <v>#VALUE!</v>
      </c>
      <c r="G133" s="2055" t="e">
        <f t="shared" si="38"/>
        <v>#VALUE!</v>
      </c>
      <c r="H133" s="2055" t="e">
        <f t="shared" si="38"/>
        <v>#VALUE!</v>
      </c>
      <c r="I133" s="2055" t="e">
        <f t="shared" si="38"/>
        <v>#VALUE!</v>
      </c>
      <c r="J133" s="2055" t="e">
        <f t="shared" si="38"/>
        <v>#VALUE!</v>
      </c>
      <c r="K133" s="2055" t="e">
        <f t="shared" si="38"/>
        <v>#VALUE!</v>
      </c>
      <c r="L133" s="2055" t="e">
        <f t="shared" si="38"/>
        <v>#VALUE!</v>
      </c>
      <c r="M133" s="2055" t="e">
        <f t="shared" si="38"/>
        <v>#VALUE!</v>
      </c>
      <c r="N133" s="2055" t="e">
        <f t="shared" si="38"/>
        <v>#VALUE!</v>
      </c>
      <c r="O133" s="2055" t="e">
        <f t="shared" si="38"/>
        <v>#VALUE!</v>
      </c>
      <c r="P133" s="2055" t="e">
        <f t="shared" si="38"/>
        <v>#VALUE!</v>
      </c>
      <c r="Q133" s="2055" t="e">
        <f t="shared" si="38"/>
        <v>#VALUE!</v>
      </c>
      <c r="R133" s="2055" t="e">
        <f t="shared" si="38"/>
        <v>#VALUE!</v>
      </c>
      <c r="S133" s="2055" t="e">
        <f t="shared" si="38"/>
        <v>#VALUE!</v>
      </c>
      <c r="T133" s="2055" t="e">
        <f t="shared" si="38"/>
        <v>#VALUE!</v>
      </c>
      <c r="U133" s="2055" t="e">
        <f t="shared" si="38"/>
        <v>#VALUE!</v>
      </c>
      <c r="V133" s="2055" t="e">
        <f t="shared" si="38"/>
        <v>#VALUE!</v>
      </c>
      <c r="W133" s="2055" t="e">
        <f>+V133+1</f>
        <v>#VALUE!</v>
      </c>
      <c r="X133" s="2055" t="e">
        <f t="shared" ref="X133:Z133" si="39">+W133+1</f>
        <v>#VALUE!</v>
      </c>
      <c r="Y133" s="2055" t="e">
        <f t="shared" si="39"/>
        <v>#VALUE!</v>
      </c>
      <c r="Z133" s="2055" t="e">
        <f t="shared" si="39"/>
        <v>#VALUE!</v>
      </c>
      <c r="AA133" s="2055" t="e">
        <f>+Z133+1</f>
        <v>#VALUE!</v>
      </c>
      <c r="AB133" s="2055" t="e">
        <f t="shared" ref="AB133" si="40">+AA133+1</f>
        <v>#VALUE!</v>
      </c>
      <c r="AC133" s="2055" t="e">
        <f>+AB133+1</f>
        <v>#VALUE!</v>
      </c>
      <c r="AD133" s="2056" t="e">
        <f t="shared" ref="AD133" si="41">+AC133+1</f>
        <v>#VALUE!</v>
      </c>
      <c r="AE133" s="2057"/>
      <c r="AF133" s="4251">
        <f>+AF124+1</f>
        <v>14</v>
      </c>
      <c r="AG133" s="4252"/>
    </row>
    <row r="134" spans="2:33">
      <c r="B134" s="1958" t="s">
        <v>1184</v>
      </c>
      <c r="C134" s="2059" t="e">
        <f>TEXT(WEEKDAY(+C133),"aaa")</f>
        <v>#VALUE!</v>
      </c>
      <c r="D134" s="2060" t="e">
        <f t="shared" ref="D134:AD134" si="42">TEXT(WEEKDAY(+D133),"aaa")</f>
        <v>#VALUE!</v>
      </c>
      <c r="E134" s="2060" t="e">
        <f t="shared" si="42"/>
        <v>#VALUE!</v>
      </c>
      <c r="F134" s="2060" t="e">
        <f t="shared" si="42"/>
        <v>#VALUE!</v>
      </c>
      <c r="G134" s="2060" t="e">
        <f t="shared" si="42"/>
        <v>#VALUE!</v>
      </c>
      <c r="H134" s="2060" t="e">
        <f t="shared" si="42"/>
        <v>#VALUE!</v>
      </c>
      <c r="I134" s="2060" t="e">
        <f t="shared" si="42"/>
        <v>#VALUE!</v>
      </c>
      <c r="J134" s="2060" t="e">
        <f t="shared" si="42"/>
        <v>#VALUE!</v>
      </c>
      <c r="K134" s="2060" t="e">
        <f t="shared" si="42"/>
        <v>#VALUE!</v>
      </c>
      <c r="L134" s="2060" t="e">
        <f t="shared" si="42"/>
        <v>#VALUE!</v>
      </c>
      <c r="M134" s="2060" t="e">
        <f t="shared" si="42"/>
        <v>#VALUE!</v>
      </c>
      <c r="N134" s="2060" t="e">
        <f t="shared" si="42"/>
        <v>#VALUE!</v>
      </c>
      <c r="O134" s="2060" t="e">
        <f t="shared" si="42"/>
        <v>#VALUE!</v>
      </c>
      <c r="P134" s="2060" t="e">
        <f t="shared" si="42"/>
        <v>#VALUE!</v>
      </c>
      <c r="Q134" s="2060" t="e">
        <f t="shared" si="42"/>
        <v>#VALUE!</v>
      </c>
      <c r="R134" s="2060" t="e">
        <f t="shared" si="42"/>
        <v>#VALUE!</v>
      </c>
      <c r="S134" s="2060" t="e">
        <f t="shared" si="42"/>
        <v>#VALUE!</v>
      </c>
      <c r="T134" s="2060" t="e">
        <f t="shared" si="42"/>
        <v>#VALUE!</v>
      </c>
      <c r="U134" s="2060" t="e">
        <f t="shared" si="42"/>
        <v>#VALUE!</v>
      </c>
      <c r="V134" s="2060" t="e">
        <f t="shared" si="42"/>
        <v>#VALUE!</v>
      </c>
      <c r="W134" s="2060" t="e">
        <f t="shared" si="42"/>
        <v>#VALUE!</v>
      </c>
      <c r="X134" s="2060" t="e">
        <f t="shared" si="42"/>
        <v>#VALUE!</v>
      </c>
      <c r="Y134" s="2060" t="e">
        <f t="shared" si="42"/>
        <v>#VALUE!</v>
      </c>
      <c r="Z134" s="2060" t="e">
        <f t="shared" si="42"/>
        <v>#VALUE!</v>
      </c>
      <c r="AA134" s="2060" t="e">
        <f t="shared" si="42"/>
        <v>#VALUE!</v>
      </c>
      <c r="AB134" s="2060" t="e">
        <f t="shared" si="42"/>
        <v>#VALUE!</v>
      </c>
      <c r="AC134" s="2060" t="e">
        <f t="shared" si="42"/>
        <v>#VALUE!</v>
      </c>
      <c r="AD134" s="2061" t="e">
        <f t="shared" si="42"/>
        <v>#VALUE!</v>
      </c>
      <c r="AE134" s="1991"/>
      <c r="AF134" s="2062" t="s">
        <v>1185</v>
      </c>
      <c r="AG134" s="2046">
        <f>+COUNTA(C135:AD136)</f>
        <v>0</v>
      </c>
    </row>
    <row r="135" spans="2:33" ht="13.5" customHeight="1">
      <c r="B135" s="4253" t="s">
        <v>1186</v>
      </c>
      <c r="C135" s="4255"/>
      <c r="D135" s="4256"/>
      <c r="E135" s="4256"/>
      <c r="F135" s="4256"/>
      <c r="G135" s="4256"/>
      <c r="H135" s="4256"/>
      <c r="I135" s="4256"/>
      <c r="J135" s="4256"/>
      <c r="K135" s="4256"/>
      <c r="L135" s="4256"/>
      <c r="M135" s="4256"/>
      <c r="N135" s="4256"/>
      <c r="O135" s="4256"/>
      <c r="P135" s="4256"/>
      <c r="Q135" s="4256"/>
      <c r="R135" s="4256"/>
      <c r="S135" s="4256"/>
      <c r="T135" s="4256"/>
      <c r="U135" s="4256"/>
      <c r="V135" s="4256"/>
      <c r="W135" s="4256"/>
      <c r="X135" s="4256"/>
      <c r="Y135" s="4256"/>
      <c r="Z135" s="4256"/>
      <c r="AA135" s="4256"/>
      <c r="AB135" s="4256"/>
      <c r="AC135" s="4256"/>
      <c r="AD135" s="4258"/>
      <c r="AE135" s="1991"/>
      <c r="AF135" s="2063" t="s">
        <v>1187</v>
      </c>
      <c r="AG135" s="2064">
        <f>COUNTA(C133:AD133)-AG134</f>
        <v>28</v>
      </c>
    </row>
    <row r="136" spans="2:33" ht="13.5" customHeight="1">
      <c r="B136" s="4254"/>
      <c r="C136" s="4255"/>
      <c r="D136" s="4257"/>
      <c r="E136" s="4257"/>
      <c r="F136" s="4257"/>
      <c r="G136" s="4257"/>
      <c r="H136" s="4257"/>
      <c r="I136" s="4257"/>
      <c r="J136" s="4257"/>
      <c r="K136" s="4257"/>
      <c r="L136" s="4257"/>
      <c r="M136" s="4257"/>
      <c r="N136" s="4257"/>
      <c r="O136" s="4257"/>
      <c r="P136" s="4257"/>
      <c r="Q136" s="4257"/>
      <c r="R136" s="4257"/>
      <c r="S136" s="4257"/>
      <c r="T136" s="4257"/>
      <c r="U136" s="4257"/>
      <c r="V136" s="4257"/>
      <c r="W136" s="4257"/>
      <c r="X136" s="4257"/>
      <c r="Y136" s="4257"/>
      <c r="Z136" s="4257"/>
      <c r="AA136" s="4257"/>
      <c r="AB136" s="4257"/>
      <c r="AC136" s="4257"/>
      <c r="AD136" s="4259"/>
      <c r="AE136" s="1991"/>
      <c r="AF136" s="2063" t="s">
        <v>1188</v>
      </c>
      <c r="AG136" s="2065">
        <f>+COUNTA(C137:AD138)</f>
        <v>0</v>
      </c>
    </row>
    <row r="137" spans="2:33" ht="13.5" customHeight="1">
      <c r="B137" s="4264" t="s">
        <v>1175</v>
      </c>
      <c r="C137" s="4266"/>
      <c r="D137" s="4131"/>
      <c r="E137" s="4131"/>
      <c r="F137" s="4131"/>
      <c r="G137" s="4131"/>
      <c r="H137" s="4131"/>
      <c r="I137" s="4131"/>
      <c r="J137" s="4131"/>
      <c r="K137" s="4131"/>
      <c r="L137" s="4131"/>
      <c r="M137" s="4131"/>
      <c r="N137" s="4131"/>
      <c r="O137" s="4131"/>
      <c r="P137" s="4131"/>
      <c r="Q137" s="4131"/>
      <c r="R137" s="4131"/>
      <c r="S137" s="4131"/>
      <c r="T137" s="4131"/>
      <c r="U137" s="4131"/>
      <c r="V137" s="4131"/>
      <c r="W137" s="4131"/>
      <c r="X137" s="4131"/>
      <c r="Y137" s="4131"/>
      <c r="Z137" s="4131"/>
      <c r="AA137" s="4131"/>
      <c r="AB137" s="4131"/>
      <c r="AC137" s="4131"/>
      <c r="AD137" s="4138"/>
      <c r="AE137" s="1991"/>
      <c r="AF137" s="2063" t="s">
        <v>1189</v>
      </c>
      <c r="AG137" s="2067">
        <f>+AG136/AG135</f>
        <v>0</v>
      </c>
    </row>
    <row r="138" spans="2:33">
      <c r="B138" s="4265"/>
      <c r="C138" s="4266"/>
      <c r="D138" s="4132"/>
      <c r="E138" s="4132"/>
      <c r="F138" s="4132"/>
      <c r="G138" s="4132"/>
      <c r="H138" s="4132"/>
      <c r="I138" s="4132"/>
      <c r="J138" s="4132"/>
      <c r="K138" s="4132"/>
      <c r="L138" s="4132"/>
      <c r="M138" s="4132"/>
      <c r="N138" s="4132"/>
      <c r="O138" s="4132"/>
      <c r="P138" s="4132"/>
      <c r="Q138" s="4132"/>
      <c r="R138" s="4132"/>
      <c r="S138" s="4132"/>
      <c r="T138" s="4132"/>
      <c r="U138" s="4132"/>
      <c r="V138" s="4132"/>
      <c r="W138" s="4132"/>
      <c r="X138" s="4132"/>
      <c r="Y138" s="4132"/>
      <c r="Z138" s="4132"/>
      <c r="AA138" s="4132"/>
      <c r="AB138" s="4132"/>
      <c r="AC138" s="4132"/>
      <c r="AD138" s="4139"/>
      <c r="AE138" s="1991"/>
      <c r="AF138" s="2063" t="s">
        <v>1169</v>
      </c>
      <c r="AG138" s="2065">
        <f>+COUNTA(C139:AD140)</f>
        <v>0</v>
      </c>
    </row>
    <row r="139" spans="2:33">
      <c r="B139" s="4260" t="s">
        <v>1178</v>
      </c>
      <c r="C139" s="4262"/>
      <c r="D139" s="4127"/>
      <c r="E139" s="4127"/>
      <c r="F139" s="4127"/>
      <c r="G139" s="4127"/>
      <c r="H139" s="4127"/>
      <c r="I139" s="4127"/>
      <c r="J139" s="4127"/>
      <c r="K139" s="4127"/>
      <c r="L139" s="4127"/>
      <c r="M139" s="4127"/>
      <c r="N139" s="4127"/>
      <c r="O139" s="4127"/>
      <c r="P139" s="4127"/>
      <c r="Q139" s="4127"/>
      <c r="R139" s="4127"/>
      <c r="S139" s="4127"/>
      <c r="T139" s="4127"/>
      <c r="U139" s="4127"/>
      <c r="V139" s="4127"/>
      <c r="W139" s="4127"/>
      <c r="X139" s="4127"/>
      <c r="Y139" s="4127"/>
      <c r="Z139" s="4127"/>
      <c r="AA139" s="4127"/>
      <c r="AB139" s="4127"/>
      <c r="AC139" s="4127"/>
      <c r="AD139" s="4140"/>
      <c r="AE139" s="1991"/>
      <c r="AF139" s="2069" t="s">
        <v>1190</v>
      </c>
      <c r="AG139" s="2070">
        <f>+AG138/AG135</f>
        <v>0</v>
      </c>
    </row>
    <row r="140" spans="2:33">
      <c r="B140" s="4261"/>
      <c r="C140" s="4263"/>
      <c r="D140" s="4133"/>
      <c r="E140" s="4133"/>
      <c r="F140" s="4133"/>
      <c r="G140" s="4133"/>
      <c r="H140" s="4133"/>
      <c r="I140" s="4133"/>
      <c r="J140" s="4133"/>
      <c r="K140" s="4133"/>
      <c r="L140" s="4133"/>
      <c r="M140" s="4133"/>
      <c r="N140" s="4133"/>
      <c r="O140" s="4133"/>
      <c r="P140" s="4133"/>
      <c r="Q140" s="4133"/>
      <c r="R140" s="4133"/>
      <c r="S140" s="4133"/>
      <c r="T140" s="4133"/>
      <c r="U140" s="4133"/>
      <c r="V140" s="4133"/>
      <c r="W140" s="4133"/>
      <c r="X140" s="4133"/>
      <c r="Y140" s="4133"/>
      <c r="Z140" s="4133"/>
      <c r="AA140" s="4133"/>
      <c r="AB140" s="4133"/>
      <c r="AC140" s="4133"/>
      <c r="AD140" s="4141"/>
      <c r="AE140" s="1991"/>
      <c r="AF140" s="2027"/>
      <c r="AG140" s="2072"/>
    </row>
    <row r="141" spans="2:33">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row>
    <row r="142" spans="2:33">
      <c r="B142" s="2074" t="s">
        <v>1183</v>
      </c>
      <c r="C142" s="2075" t="e">
        <f>+AD133+1</f>
        <v>#VALUE!</v>
      </c>
      <c r="D142" s="2076" t="e">
        <f>+C142+1</f>
        <v>#VALUE!</v>
      </c>
      <c r="E142" s="2076" t="e">
        <f t="shared" ref="E142:V142" si="43">+D142+1</f>
        <v>#VALUE!</v>
      </c>
      <c r="F142" s="2076" t="e">
        <f t="shared" si="43"/>
        <v>#VALUE!</v>
      </c>
      <c r="G142" s="2076" t="e">
        <f t="shared" si="43"/>
        <v>#VALUE!</v>
      </c>
      <c r="H142" s="2076" t="e">
        <f t="shared" si="43"/>
        <v>#VALUE!</v>
      </c>
      <c r="I142" s="2076" t="e">
        <f t="shared" si="43"/>
        <v>#VALUE!</v>
      </c>
      <c r="J142" s="2076" t="e">
        <f t="shared" si="43"/>
        <v>#VALUE!</v>
      </c>
      <c r="K142" s="2076" t="e">
        <f t="shared" si="43"/>
        <v>#VALUE!</v>
      </c>
      <c r="L142" s="2076" t="e">
        <f t="shared" si="43"/>
        <v>#VALUE!</v>
      </c>
      <c r="M142" s="2076" t="e">
        <f t="shared" si="43"/>
        <v>#VALUE!</v>
      </c>
      <c r="N142" s="2076" t="e">
        <f t="shared" si="43"/>
        <v>#VALUE!</v>
      </c>
      <c r="O142" s="2076" t="e">
        <f t="shared" si="43"/>
        <v>#VALUE!</v>
      </c>
      <c r="P142" s="2076" t="e">
        <f t="shared" si="43"/>
        <v>#VALUE!</v>
      </c>
      <c r="Q142" s="2076" t="e">
        <f t="shared" si="43"/>
        <v>#VALUE!</v>
      </c>
      <c r="R142" s="2076" t="e">
        <f t="shared" si="43"/>
        <v>#VALUE!</v>
      </c>
      <c r="S142" s="2076" t="e">
        <f t="shared" si="43"/>
        <v>#VALUE!</v>
      </c>
      <c r="T142" s="2076" t="e">
        <f t="shared" si="43"/>
        <v>#VALUE!</v>
      </c>
      <c r="U142" s="2076" t="e">
        <f t="shared" si="43"/>
        <v>#VALUE!</v>
      </c>
      <c r="V142" s="2076" t="e">
        <f t="shared" si="43"/>
        <v>#VALUE!</v>
      </c>
      <c r="W142" s="2076" t="e">
        <f>+V142+1</f>
        <v>#VALUE!</v>
      </c>
      <c r="X142" s="2076" t="e">
        <f t="shared" ref="X142:Z142" si="44">+W142+1</f>
        <v>#VALUE!</v>
      </c>
      <c r="Y142" s="2076" t="e">
        <f t="shared" si="44"/>
        <v>#VALUE!</v>
      </c>
      <c r="Z142" s="2076" t="e">
        <f t="shared" si="44"/>
        <v>#VALUE!</v>
      </c>
      <c r="AA142" s="2076" t="e">
        <f>+Z142+1</f>
        <v>#VALUE!</v>
      </c>
      <c r="AB142" s="2076" t="e">
        <f t="shared" ref="AB142" si="45">+AA142+1</f>
        <v>#VALUE!</v>
      </c>
      <c r="AC142" s="2076" t="e">
        <f>+AB142+1</f>
        <v>#VALUE!</v>
      </c>
      <c r="AD142" s="2077" t="e">
        <f t="shared" ref="AD142" si="46">+AC142+1</f>
        <v>#VALUE!</v>
      </c>
      <c r="AE142" s="2057"/>
      <c r="AF142" s="4251">
        <f>+AF133+1</f>
        <v>15</v>
      </c>
      <c r="AG142" s="4252"/>
    </row>
    <row r="143" spans="2:33">
      <c r="B143" s="2078" t="s">
        <v>1184</v>
      </c>
      <c r="C143" s="2079" t="e">
        <f>TEXT(WEEKDAY(+C142),"aaa")</f>
        <v>#VALUE!</v>
      </c>
      <c r="D143" s="2080" t="e">
        <f t="shared" ref="D143:AD143" si="47">TEXT(WEEKDAY(+D142),"aaa")</f>
        <v>#VALUE!</v>
      </c>
      <c r="E143" s="2080" t="e">
        <f t="shared" si="47"/>
        <v>#VALUE!</v>
      </c>
      <c r="F143" s="2080" t="e">
        <f t="shared" si="47"/>
        <v>#VALUE!</v>
      </c>
      <c r="G143" s="2080" t="e">
        <f t="shared" si="47"/>
        <v>#VALUE!</v>
      </c>
      <c r="H143" s="2080" t="e">
        <f t="shared" si="47"/>
        <v>#VALUE!</v>
      </c>
      <c r="I143" s="2080" t="e">
        <f t="shared" si="47"/>
        <v>#VALUE!</v>
      </c>
      <c r="J143" s="2080" t="e">
        <f t="shared" si="47"/>
        <v>#VALUE!</v>
      </c>
      <c r="K143" s="2080" t="e">
        <f t="shared" si="47"/>
        <v>#VALUE!</v>
      </c>
      <c r="L143" s="2080" t="e">
        <f t="shared" si="47"/>
        <v>#VALUE!</v>
      </c>
      <c r="M143" s="2080" t="e">
        <f t="shared" si="47"/>
        <v>#VALUE!</v>
      </c>
      <c r="N143" s="2080" t="e">
        <f t="shared" si="47"/>
        <v>#VALUE!</v>
      </c>
      <c r="O143" s="2080" t="e">
        <f t="shared" si="47"/>
        <v>#VALUE!</v>
      </c>
      <c r="P143" s="2080" t="e">
        <f t="shared" si="47"/>
        <v>#VALUE!</v>
      </c>
      <c r="Q143" s="2080" t="e">
        <f t="shared" si="47"/>
        <v>#VALUE!</v>
      </c>
      <c r="R143" s="2080" t="e">
        <f t="shared" si="47"/>
        <v>#VALUE!</v>
      </c>
      <c r="S143" s="2080" t="e">
        <f t="shared" si="47"/>
        <v>#VALUE!</v>
      </c>
      <c r="T143" s="2080" t="e">
        <f t="shared" si="47"/>
        <v>#VALUE!</v>
      </c>
      <c r="U143" s="2080" t="e">
        <f t="shared" si="47"/>
        <v>#VALUE!</v>
      </c>
      <c r="V143" s="2080" t="e">
        <f t="shared" si="47"/>
        <v>#VALUE!</v>
      </c>
      <c r="W143" s="2080" t="e">
        <f t="shared" si="47"/>
        <v>#VALUE!</v>
      </c>
      <c r="X143" s="2080" t="e">
        <f t="shared" si="47"/>
        <v>#VALUE!</v>
      </c>
      <c r="Y143" s="2080" t="e">
        <f t="shared" si="47"/>
        <v>#VALUE!</v>
      </c>
      <c r="Z143" s="2080" t="e">
        <f t="shared" si="47"/>
        <v>#VALUE!</v>
      </c>
      <c r="AA143" s="2080" t="e">
        <f t="shared" si="47"/>
        <v>#VALUE!</v>
      </c>
      <c r="AB143" s="2080" t="e">
        <f t="shared" si="47"/>
        <v>#VALUE!</v>
      </c>
      <c r="AC143" s="2080" t="e">
        <f t="shared" si="47"/>
        <v>#VALUE!</v>
      </c>
      <c r="AD143" s="2081" t="e">
        <f t="shared" si="47"/>
        <v>#VALUE!</v>
      </c>
      <c r="AE143" s="1991"/>
      <c r="AF143" s="2062" t="s">
        <v>1185</v>
      </c>
      <c r="AG143" s="2046">
        <f>+COUNTA(C144:AD145)</f>
        <v>0</v>
      </c>
    </row>
    <row r="144" spans="2:33" ht="13.5" customHeight="1">
      <c r="B144" s="4253" t="s">
        <v>1186</v>
      </c>
      <c r="C144" s="4255"/>
      <c r="D144" s="4256"/>
      <c r="E144" s="4256"/>
      <c r="F144" s="4256"/>
      <c r="G144" s="4256"/>
      <c r="H144" s="4256"/>
      <c r="I144" s="4256"/>
      <c r="J144" s="4256"/>
      <c r="K144" s="4256"/>
      <c r="L144" s="4256"/>
      <c r="M144" s="4256"/>
      <c r="N144" s="4256"/>
      <c r="O144" s="4256"/>
      <c r="P144" s="4256"/>
      <c r="Q144" s="4256"/>
      <c r="R144" s="4256"/>
      <c r="S144" s="4256"/>
      <c r="T144" s="4256"/>
      <c r="U144" s="4256"/>
      <c r="V144" s="4256"/>
      <c r="W144" s="4256"/>
      <c r="X144" s="4256"/>
      <c r="Y144" s="4256"/>
      <c r="Z144" s="4256"/>
      <c r="AA144" s="4256"/>
      <c r="AB144" s="4256"/>
      <c r="AC144" s="4256"/>
      <c r="AD144" s="4258"/>
      <c r="AE144" s="1991"/>
      <c r="AF144" s="2063" t="s">
        <v>1187</v>
      </c>
      <c r="AG144" s="2064">
        <f>COUNTA(C142:AD142)-AG143</f>
        <v>28</v>
      </c>
    </row>
    <row r="145" spans="2:33" ht="13.5" customHeight="1">
      <c r="B145" s="4254"/>
      <c r="C145" s="4255"/>
      <c r="D145" s="4257"/>
      <c r="E145" s="4257"/>
      <c r="F145" s="4257"/>
      <c r="G145" s="4257"/>
      <c r="H145" s="4257"/>
      <c r="I145" s="4257"/>
      <c r="J145" s="4257"/>
      <c r="K145" s="4257"/>
      <c r="L145" s="4257"/>
      <c r="M145" s="4257"/>
      <c r="N145" s="4257"/>
      <c r="O145" s="4257"/>
      <c r="P145" s="4257"/>
      <c r="Q145" s="4257"/>
      <c r="R145" s="4257"/>
      <c r="S145" s="4257"/>
      <c r="T145" s="4257"/>
      <c r="U145" s="4257"/>
      <c r="V145" s="4257"/>
      <c r="W145" s="4257"/>
      <c r="X145" s="4257"/>
      <c r="Y145" s="4257"/>
      <c r="Z145" s="4257"/>
      <c r="AA145" s="4257"/>
      <c r="AB145" s="4257"/>
      <c r="AC145" s="4257"/>
      <c r="AD145" s="4259"/>
      <c r="AE145" s="1991"/>
      <c r="AF145" s="2063" t="s">
        <v>1188</v>
      </c>
      <c r="AG145" s="2065">
        <f>+COUNTA(C146:AD147)</f>
        <v>0</v>
      </c>
    </row>
    <row r="146" spans="2:33" ht="13.5" customHeight="1">
      <c r="B146" s="4267" t="s">
        <v>1175</v>
      </c>
      <c r="C146" s="4266"/>
      <c r="D146" s="4131"/>
      <c r="E146" s="4131"/>
      <c r="F146" s="4131"/>
      <c r="G146" s="4131"/>
      <c r="H146" s="4131"/>
      <c r="I146" s="4131"/>
      <c r="J146" s="4131"/>
      <c r="K146" s="4131"/>
      <c r="L146" s="4131"/>
      <c r="M146" s="4131"/>
      <c r="N146" s="4131"/>
      <c r="O146" s="4131"/>
      <c r="P146" s="4131"/>
      <c r="Q146" s="4131"/>
      <c r="R146" s="4131"/>
      <c r="S146" s="4131"/>
      <c r="T146" s="4131"/>
      <c r="U146" s="4131"/>
      <c r="V146" s="4131"/>
      <c r="W146" s="4131"/>
      <c r="X146" s="4131"/>
      <c r="Y146" s="4131"/>
      <c r="Z146" s="4131"/>
      <c r="AA146" s="4131"/>
      <c r="AB146" s="4131"/>
      <c r="AC146" s="4131"/>
      <c r="AD146" s="4138"/>
      <c r="AE146" s="1991"/>
      <c r="AF146" s="2063" t="s">
        <v>1189</v>
      </c>
      <c r="AG146" s="2067">
        <f>+AG145/AG144</f>
        <v>0</v>
      </c>
    </row>
    <row r="147" spans="2:33">
      <c r="B147" s="4268"/>
      <c r="C147" s="4266"/>
      <c r="D147" s="4132"/>
      <c r="E147" s="4132"/>
      <c r="F147" s="4132"/>
      <c r="G147" s="4132"/>
      <c r="H147" s="4132"/>
      <c r="I147" s="4132"/>
      <c r="J147" s="4132"/>
      <c r="K147" s="4132"/>
      <c r="L147" s="4132"/>
      <c r="M147" s="4132"/>
      <c r="N147" s="4132"/>
      <c r="O147" s="4132"/>
      <c r="P147" s="4132"/>
      <c r="Q147" s="4132"/>
      <c r="R147" s="4132"/>
      <c r="S147" s="4132"/>
      <c r="T147" s="4132"/>
      <c r="U147" s="4132"/>
      <c r="V147" s="4132"/>
      <c r="W147" s="4132"/>
      <c r="X147" s="4132"/>
      <c r="Y147" s="4132"/>
      <c r="Z147" s="4132"/>
      <c r="AA147" s="4132"/>
      <c r="AB147" s="4132"/>
      <c r="AC147" s="4132"/>
      <c r="AD147" s="4139"/>
      <c r="AE147" s="1991"/>
      <c r="AF147" s="2063" t="s">
        <v>1169</v>
      </c>
      <c r="AG147" s="2065">
        <f>+COUNTA(C148:AD149)</f>
        <v>0</v>
      </c>
    </row>
    <row r="148" spans="2:33">
      <c r="B148" s="4269" t="s">
        <v>1178</v>
      </c>
      <c r="C148" s="4262"/>
      <c r="D148" s="4127"/>
      <c r="E148" s="4127"/>
      <c r="F148" s="4127"/>
      <c r="G148" s="4127"/>
      <c r="H148" s="4127"/>
      <c r="I148" s="4127"/>
      <c r="J148" s="4127"/>
      <c r="K148" s="4127"/>
      <c r="L148" s="4127"/>
      <c r="M148" s="4127"/>
      <c r="N148" s="4127"/>
      <c r="O148" s="4127"/>
      <c r="P148" s="4127"/>
      <c r="Q148" s="4127"/>
      <c r="R148" s="4127"/>
      <c r="S148" s="4127"/>
      <c r="T148" s="4127"/>
      <c r="U148" s="4127"/>
      <c r="V148" s="4127"/>
      <c r="W148" s="4127"/>
      <c r="X148" s="4127"/>
      <c r="Y148" s="4127"/>
      <c r="Z148" s="4127"/>
      <c r="AA148" s="4127"/>
      <c r="AB148" s="4127"/>
      <c r="AC148" s="4127"/>
      <c r="AD148" s="4140"/>
      <c r="AE148" s="1991"/>
      <c r="AF148" s="2069" t="s">
        <v>1190</v>
      </c>
      <c r="AG148" s="2070">
        <f>+AG147/AG144</f>
        <v>0</v>
      </c>
    </row>
    <row r="149" spans="2:33">
      <c r="B149" s="4270"/>
      <c r="C149" s="4263"/>
      <c r="D149" s="4133"/>
      <c r="E149" s="4133"/>
      <c r="F149" s="4133"/>
      <c r="G149" s="4133"/>
      <c r="H149" s="4133"/>
      <c r="I149" s="4133"/>
      <c r="J149" s="4133"/>
      <c r="K149" s="4133"/>
      <c r="L149" s="4133"/>
      <c r="M149" s="4133"/>
      <c r="N149" s="4133"/>
      <c r="O149" s="4133"/>
      <c r="P149" s="4133"/>
      <c r="Q149" s="4133"/>
      <c r="R149" s="4133"/>
      <c r="S149" s="4133"/>
      <c r="T149" s="4133"/>
      <c r="U149" s="4133"/>
      <c r="V149" s="4133"/>
      <c r="W149" s="4133"/>
      <c r="X149" s="4133"/>
      <c r="Y149" s="4133"/>
      <c r="Z149" s="4133"/>
      <c r="AA149" s="4133"/>
      <c r="AB149" s="4133"/>
      <c r="AC149" s="4133"/>
      <c r="AD149" s="4141"/>
      <c r="AE149" s="1991"/>
      <c r="AF149" s="2027"/>
      <c r="AG149" s="2072"/>
    </row>
    <row r="150" spans="2:33">
      <c r="C150" s="2073"/>
      <c r="D150" s="2073"/>
      <c r="E150" s="2073"/>
      <c r="F150" s="2073"/>
      <c r="G150" s="2073"/>
      <c r="H150" s="2073"/>
      <c r="I150" s="2073"/>
      <c r="J150" s="2073"/>
      <c r="K150" s="2073"/>
      <c r="L150" s="2073"/>
      <c r="M150" s="2073"/>
      <c r="N150" s="2073"/>
      <c r="O150" s="2073"/>
      <c r="P150" s="2073"/>
      <c r="Q150" s="2073"/>
      <c r="R150" s="2073"/>
      <c r="S150" s="2073"/>
      <c r="T150" s="2073"/>
      <c r="U150" s="2073"/>
      <c r="V150" s="2073"/>
      <c r="W150" s="2073"/>
      <c r="X150" s="2073"/>
      <c r="Y150" s="2073"/>
      <c r="Z150" s="2073"/>
      <c r="AA150" s="2073"/>
      <c r="AB150" s="2073"/>
      <c r="AC150" s="2073"/>
      <c r="AD150" s="2073"/>
    </row>
    <row r="151" spans="2:33">
      <c r="B151" s="2053" t="s">
        <v>1183</v>
      </c>
      <c r="C151" s="2054" t="e">
        <f>+AD142+1</f>
        <v>#VALUE!</v>
      </c>
      <c r="D151" s="2055" t="e">
        <f>+C151+1</f>
        <v>#VALUE!</v>
      </c>
      <c r="E151" s="2055" t="e">
        <f t="shared" ref="E151:V151" si="48">+D151+1</f>
        <v>#VALUE!</v>
      </c>
      <c r="F151" s="2055" t="e">
        <f t="shared" si="48"/>
        <v>#VALUE!</v>
      </c>
      <c r="G151" s="2055" t="e">
        <f t="shared" si="48"/>
        <v>#VALUE!</v>
      </c>
      <c r="H151" s="2055" t="e">
        <f t="shared" si="48"/>
        <v>#VALUE!</v>
      </c>
      <c r="I151" s="2055" t="e">
        <f t="shared" si="48"/>
        <v>#VALUE!</v>
      </c>
      <c r="J151" s="2055" t="e">
        <f t="shared" si="48"/>
        <v>#VALUE!</v>
      </c>
      <c r="K151" s="2055" t="e">
        <f t="shared" si="48"/>
        <v>#VALUE!</v>
      </c>
      <c r="L151" s="2055" t="e">
        <f t="shared" si="48"/>
        <v>#VALUE!</v>
      </c>
      <c r="M151" s="2055" t="e">
        <f t="shared" si="48"/>
        <v>#VALUE!</v>
      </c>
      <c r="N151" s="2055" t="e">
        <f t="shared" si="48"/>
        <v>#VALUE!</v>
      </c>
      <c r="O151" s="2055" t="e">
        <f t="shared" si="48"/>
        <v>#VALUE!</v>
      </c>
      <c r="P151" s="2055" t="e">
        <f t="shared" si="48"/>
        <v>#VALUE!</v>
      </c>
      <c r="Q151" s="2055" t="e">
        <f t="shared" si="48"/>
        <v>#VALUE!</v>
      </c>
      <c r="R151" s="2055" t="e">
        <f t="shared" si="48"/>
        <v>#VALUE!</v>
      </c>
      <c r="S151" s="2055" t="e">
        <f t="shared" si="48"/>
        <v>#VALUE!</v>
      </c>
      <c r="T151" s="2055" t="e">
        <f t="shared" si="48"/>
        <v>#VALUE!</v>
      </c>
      <c r="U151" s="2055" t="e">
        <f t="shared" si="48"/>
        <v>#VALUE!</v>
      </c>
      <c r="V151" s="2055" t="e">
        <f t="shared" si="48"/>
        <v>#VALUE!</v>
      </c>
      <c r="W151" s="2055" t="e">
        <f>+V151+1</f>
        <v>#VALUE!</v>
      </c>
      <c r="X151" s="2055" t="e">
        <f t="shared" ref="X151:Z151" si="49">+W151+1</f>
        <v>#VALUE!</v>
      </c>
      <c r="Y151" s="2055" t="e">
        <f t="shared" si="49"/>
        <v>#VALUE!</v>
      </c>
      <c r="Z151" s="2055" t="e">
        <f t="shared" si="49"/>
        <v>#VALUE!</v>
      </c>
      <c r="AA151" s="2055" t="e">
        <f>+Z151+1</f>
        <v>#VALUE!</v>
      </c>
      <c r="AB151" s="2055" t="e">
        <f t="shared" ref="AB151" si="50">+AA151+1</f>
        <v>#VALUE!</v>
      </c>
      <c r="AC151" s="2055" t="e">
        <f>+AB151+1</f>
        <v>#VALUE!</v>
      </c>
      <c r="AD151" s="2056" t="e">
        <f t="shared" ref="AD151" si="51">+AC151+1</f>
        <v>#VALUE!</v>
      </c>
      <c r="AE151" s="2057"/>
      <c r="AF151" s="4251">
        <f>+AF142+1</f>
        <v>16</v>
      </c>
      <c r="AG151" s="4252"/>
    </row>
    <row r="152" spans="2:33">
      <c r="B152" s="1958" t="s">
        <v>1184</v>
      </c>
      <c r="C152" s="2059" t="e">
        <f>TEXT(WEEKDAY(+C151),"aaa")</f>
        <v>#VALUE!</v>
      </c>
      <c r="D152" s="2060" t="e">
        <f t="shared" ref="D152:AD152" si="52">TEXT(WEEKDAY(+D151),"aaa")</f>
        <v>#VALUE!</v>
      </c>
      <c r="E152" s="2060" t="e">
        <f t="shared" si="52"/>
        <v>#VALUE!</v>
      </c>
      <c r="F152" s="2060" t="e">
        <f t="shared" si="52"/>
        <v>#VALUE!</v>
      </c>
      <c r="G152" s="2060" t="e">
        <f t="shared" si="52"/>
        <v>#VALUE!</v>
      </c>
      <c r="H152" s="2060" t="e">
        <f t="shared" si="52"/>
        <v>#VALUE!</v>
      </c>
      <c r="I152" s="2060" t="e">
        <f t="shared" si="52"/>
        <v>#VALUE!</v>
      </c>
      <c r="J152" s="2060" t="e">
        <f t="shared" si="52"/>
        <v>#VALUE!</v>
      </c>
      <c r="K152" s="2060" t="e">
        <f t="shared" si="52"/>
        <v>#VALUE!</v>
      </c>
      <c r="L152" s="2060" t="e">
        <f t="shared" si="52"/>
        <v>#VALUE!</v>
      </c>
      <c r="M152" s="2060" t="e">
        <f t="shared" si="52"/>
        <v>#VALUE!</v>
      </c>
      <c r="N152" s="2060" t="e">
        <f t="shared" si="52"/>
        <v>#VALUE!</v>
      </c>
      <c r="O152" s="2060" t="e">
        <f t="shared" si="52"/>
        <v>#VALUE!</v>
      </c>
      <c r="P152" s="2060" t="e">
        <f t="shared" si="52"/>
        <v>#VALUE!</v>
      </c>
      <c r="Q152" s="2060" t="e">
        <f t="shared" si="52"/>
        <v>#VALUE!</v>
      </c>
      <c r="R152" s="2060" t="e">
        <f t="shared" si="52"/>
        <v>#VALUE!</v>
      </c>
      <c r="S152" s="2060" t="e">
        <f t="shared" si="52"/>
        <v>#VALUE!</v>
      </c>
      <c r="T152" s="2060" t="e">
        <f t="shared" si="52"/>
        <v>#VALUE!</v>
      </c>
      <c r="U152" s="2060" t="e">
        <f t="shared" si="52"/>
        <v>#VALUE!</v>
      </c>
      <c r="V152" s="2060" t="e">
        <f t="shared" si="52"/>
        <v>#VALUE!</v>
      </c>
      <c r="W152" s="2060" t="e">
        <f t="shared" si="52"/>
        <v>#VALUE!</v>
      </c>
      <c r="X152" s="2060" t="e">
        <f t="shared" si="52"/>
        <v>#VALUE!</v>
      </c>
      <c r="Y152" s="2060" t="e">
        <f t="shared" si="52"/>
        <v>#VALUE!</v>
      </c>
      <c r="Z152" s="2060" t="e">
        <f t="shared" si="52"/>
        <v>#VALUE!</v>
      </c>
      <c r="AA152" s="2060" t="e">
        <f t="shared" si="52"/>
        <v>#VALUE!</v>
      </c>
      <c r="AB152" s="2060" t="e">
        <f t="shared" si="52"/>
        <v>#VALUE!</v>
      </c>
      <c r="AC152" s="2060" t="e">
        <f t="shared" si="52"/>
        <v>#VALUE!</v>
      </c>
      <c r="AD152" s="2061" t="e">
        <f t="shared" si="52"/>
        <v>#VALUE!</v>
      </c>
      <c r="AE152" s="1991"/>
      <c r="AF152" s="2062" t="s">
        <v>1185</v>
      </c>
      <c r="AG152" s="2046">
        <f>+COUNTA(C153:AD154)</f>
        <v>0</v>
      </c>
    </row>
    <row r="153" spans="2:33" ht="13.5" customHeight="1">
      <c r="B153" s="4253" t="s">
        <v>1186</v>
      </c>
      <c r="C153" s="4255"/>
      <c r="D153" s="4256"/>
      <c r="E153" s="4256"/>
      <c r="F153" s="4256"/>
      <c r="G153" s="4256"/>
      <c r="H153" s="4256"/>
      <c r="I153" s="4256"/>
      <c r="J153" s="4256"/>
      <c r="K153" s="4256"/>
      <c r="L153" s="4256"/>
      <c r="M153" s="4256"/>
      <c r="N153" s="4256"/>
      <c r="O153" s="4256"/>
      <c r="P153" s="4256"/>
      <c r="Q153" s="4256"/>
      <c r="R153" s="4256"/>
      <c r="S153" s="4256"/>
      <c r="T153" s="4256"/>
      <c r="U153" s="4256"/>
      <c r="V153" s="4256"/>
      <c r="W153" s="4256"/>
      <c r="X153" s="4256"/>
      <c r="Y153" s="4256"/>
      <c r="Z153" s="4256"/>
      <c r="AA153" s="4256"/>
      <c r="AB153" s="4256"/>
      <c r="AC153" s="4256"/>
      <c r="AD153" s="4258"/>
      <c r="AE153" s="1991"/>
      <c r="AF153" s="2063" t="s">
        <v>1187</v>
      </c>
      <c r="AG153" s="2064">
        <f>COUNTA(C151:AD151)-AG152</f>
        <v>28</v>
      </c>
    </row>
    <row r="154" spans="2:33" ht="13.5" customHeight="1">
      <c r="B154" s="4254"/>
      <c r="C154" s="4255"/>
      <c r="D154" s="4257"/>
      <c r="E154" s="4257"/>
      <c r="F154" s="4257"/>
      <c r="G154" s="4257"/>
      <c r="H154" s="4257"/>
      <c r="I154" s="4257"/>
      <c r="J154" s="4257"/>
      <c r="K154" s="4257"/>
      <c r="L154" s="4257"/>
      <c r="M154" s="4257"/>
      <c r="N154" s="4257"/>
      <c r="O154" s="4257"/>
      <c r="P154" s="4257"/>
      <c r="Q154" s="4257"/>
      <c r="R154" s="4257"/>
      <c r="S154" s="4257"/>
      <c r="T154" s="4257"/>
      <c r="U154" s="4257"/>
      <c r="V154" s="4257"/>
      <c r="W154" s="4257"/>
      <c r="X154" s="4257"/>
      <c r="Y154" s="4257"/>
      <c r="Z154" s="4257"/>
      <c r="AA154" s="4257"/>
      <c r="AB154" s="4257"/>
      <c r="AC154" s="4257"/>
      <c r="AD154" s="4259"/>
      <c r="AE154" s="1991"/>
      <c r="AF154" s="2063" t="s">
        <v>1188</v>
      </c>
      <c r="AG154" s="2065">
        <f>+COUNTA(C155:AD156)</f>
        <v>0</v>
      </c>
    </row>
    <row r="155" spans="2:33" ht="13.5" customHeight="1">
      <c r="B155" s="4264" t="s">
        <v>1175</v>
      </c>
      <c r="C155" s="4266"/>
      <c r="D155" s="4131"/>
      <c r="E155" s="4131"/>
      <c r="F155" s="4131"/>
      <c r="G155" s="4131"/>
      <c r="H155" s="4131"/>
      <c r="I155" s="4131"/>
      <c r="J155" s="4131"/>
      <c r="K155" s="4131"/>
      <c r="L155" s="4131"/>
      <c r="M155" s="4131"/>
      <c r="N155" s="4131"/>
      <c r="O155" s="4131"/>
      <c r="P155" s="4131"/>
      <c r="Q155" s="4131"/>
      <c r="R155" s="4131"/>
      <c r="S155" s="4131"/>
      <c r="T155" s="4131"/>
      <c r="U155" s="4131"/>
      <c r="V155" s="4131"/>
      <c r="W155" s="4131"/>
      <c r="X155" s="4131"/>
      <c r="Y155" s="4131"/>
      <c r="Z155" s="4131"/>
      <c r="AA155" s="4131"/>
      <c r="AB155" s="4131"/>
      <c r="AC155" s="4131"/>
      <c r="AD155" s="4138"/>
      <c r="AE155" s="1991"/>
      <c r="AF155" s="2063" t="s">
        <v>1189</v>
      </c>
      <c r="AG155" s="2067">
        <f>+AG154/AG153</f>
        <v>0</v>
      </c>
    </row>
    <row r="156" spans="2:33">
      <c r="B156" s="4265"/>
      <c r="C156" s="4266"/>
      <c r="D156" s="4132"/>
      <c r="E156" s="4132"/>
      <c r="F156" s="4132"/>
      <c r="G156" s="4132"/>
      <c r="H156" s="4132"/>
      <c r="I156" s="4132"/>
      <c r="J156" s="4132"/>
      <c r="K156" s="4132"/>
      <c r="L156" s="4132"/>
      <c r="M156" s="4132"/>
      <c r="N156" s="4132"/>
      <c r="O156" s="4132"/>
      <c r="P156" s="4132"/>
      <c r="Q156" s="4132"/>
      <c r="R156" s="4132"/>
      <c r="S156" s="4132"/>
      <c r="T156" s="4132"/>
      <c r="U156" s="4132"/>
      <c r="V156" s="4132"/>
      <c r="W156" s="4132"/>
      <c r="X156" s="4132"/>
      <c r="Y156" s="4132"/>
      <c r="Z156" s="4132"/>
      <c r="AA156" s="4132"/>
      <c r="AB156" s="4132"/>
      <c r="AC156" s="4132"/>
      <c r="AD156" s="4139"/>
      <c r="AE156" s="1991"/>
      <c r="AF156" s="2063" t="s">
        <v>1169</v>
      </c>
      <c r="AG156" s="2065">
        <f>+COUNTA(C157:AD158)</f>
        <v>0</v>
      </c>
    </row>
    <row r="157" spans="2:33">
      <c r="B157" s="4260" t="s">
        <v>1178</v>
      </c>
      <c r="C157" s="4262"/>
      <c r="D157" s="4127"/>
      <c r="E157" s="4127"/>
      <c r="F157" s="4127"/>
      <c r="G157" s="4127"/>
      <c r="H157" s="4127"/>
      <c r="I157" s="4127"/>
      <c r="J157" s="4127"/>
      <c r="K157" s="4127"/>
      <c r="L157" s="4127"/>
      <c r="M157" s="4127"/>
      <c r="N157" s="4127"/>
      <c r="O157" s="4127"/>
      <c r="P157" s="4127"/>
      <c r="Q157" s="4127"/>
      <c r="R157" s="4127"/>
      <c r="S157" s="4127"/>
      <c r="T157" s="4127"/>
      <c r="U157" s="4127"/>
      <c r="V157" s="4127"/>
      <c r="W157" s="4127"/>
      <c r="X157" s="4127"/>
      <c r="Y157" s="4127"/>
      <c r="Z157" s="4127"/>
      <c r="AA157" s="4127"/>
      <c r="AB157" s="4127"/>
      <c r="AC157" s="4127"/>
      <c r="AD157" s="4140"/>
      <c r="AE157" s="1991"/>
      <c r="AF157" s="2069" t="s">
        <v>1190</v>
      </c>
      <c r="AG157" s="2070">
        <f>+AG156/AG153</f>
        <v>0</v>
      </c>
    </row>
    <row r="158" spans="2:33">
      <c r="B158" s="4261"/>
      <c r="C158" s="4263"/>
      <c r="D158" s="4133"/>
      <c r="E158" s="4133"/>
      <c r="F158" s="4133"/>
      <c r="G158" s="4133"/>
      <c r="H158" s="4133"/>
      <c r="I158" s="4133"/>
      <c r="J158" s="4133"/>
      <c r="K158" s="4133"/>
      <c r="L158" s="4133"/>
      <c r="M158" s="4133"/>
      <c r="N158" s="4133"/>
      <c r="O158" s="4133"/>
      <c r="P158" s="4133"/>
      <c r="Q158" s="4133"/>
      <c r="R158" s="4133"/>
      <c r="S158" s="4133"/>
      <c r="T158" s="4133"/>
      <c r="U158" s="4133"/>
      <c r="V158" s="4133"/>
      <c r="W158" s="4133"/>
      <c r="X158" s="4133"/>
      <c r="Y158" s="4133"/>
      <c r="Z158" s="4133"/>
      <c r="AA158" s="4133"/>
      <c r="AB158" s="4133"/>
      <c r="AC158" s="4133"/>
      <c r="AD158" s="4141"/>
      <c r="AE158" s="1991"/>
      <c r="AF158" s="2027"/>
      <c r="AG158" s="2072"/>
    </row>
    <row r="159" spans="2:33">
      <c r="C159" s="2073"/>
      <c r="D159" s="2073"/>
      <c r="E159" s="2073"/>
      <c r="F159" s="2073"/>
      <c r="G159" s="2073"/>
      <c r="H159" s="2073"/>
      <c r="I159" s="2073"/>
      <c r="J159" s="2073"/>
      <c r="K159" s="2073"/>
      <c r="L159" s="2073"/>
      <c r="M159" s="2073"/>
      <c r="N159" s="2073"/>
      <c r="O159" s="2073"/>
      <c r="P159" s="2073"/>
      <c r="Q159" s="2073"/>
      <c r="R159" s="2073"/>
      <c r="S159" s="2073"/>
      <c r="T159" s="2073"/>
      <c r="U159" s="2073"/>
      <c r="V159" s="2073"/>
      <c r="W159" s="2073"/>
      <c r="X159" s="2073"/>
      <c r="Y159" s="2073"/>
      <c r="Z159" s="2073"/>
      <c r="AA159" s="2073"/>
      <c r="AB159" s="2073"/>
      <c r="AC159" s="2073"/>
      <c r="AD159" s="2073"/>
    </row>
    <row r="160" spans="2:33">
      <c r="B160" s="2074" t="s">
        <v>1183</v>
      </c>
      <c r="C160" s="2075" t="e">
        <f>+AD151+1</f>
        <v>#VALUE!</v>
      </c>
      <c r="D160" s="2076" t="e">
        <f>+C160+1</f>
        <v>#VALUE!</v>
      </c>
      <c r="E160" s="2076" t="e">
        <f t="shared" ref="E160:V160" si="53">+D160+1</f>
        <v>#VALUE!</v>
      </c>
      <c r="F160" s="2076" t="e">
        <f t="shared" si="53"/>
        <v>#VALUE!</v>
      </c>
      <c r="G160" s="2076" t="e">
        <f t="shared" si="53"/>
        <v>#VALUE!</v>
      </c>
      <c r="H160" s="2076" t="e">
        <f t="shared" si="53"/>
        <v>#VALUE!</v>
      </c>
      <c r="I160" s="2076" t="e">
        <f t="shared" si="53"/>
        <v>#VALUE!</v>
      </c>
      <c r="J160" s="2076" t="e">
        <f t="shared" si="53"/>
        <v>#VALUE!</v>
      </c>
      <c r="K160" s="2076" t="e">
        <f t="shared" si="53"/>
        <v>#VALUE!</v>
      </c>
      <c r="L160" s="2076" t="e">
        <f t="shared" si="53"/>
        <v>#VALUE!</v>
      </c>
      <c r="M160" s="2076" t="e">
        <f t="shared" si="53"/>
        <v>#VALUE!</v>
      </c>
      <c r="N160" s="2076" t="e">
        <f t="shared" si="53"/>
        <v>#VALUE!</v>
      </c>
      <c r="O160" s="2076" t="e">
        <f t="shared" si="53"/>
        <v>#VALUE!</v>
      </c>
      <c r="P160" s="2076" t="e">
        <f t="shared" si="53"/>
        <v>#VALUE!</v>
      </c>
      <c r="Q160" s="2076" t="e">
        <f t="shared" si="53"/>
        <v>#VALUE!</v>
      </c>
      <c r="R160" s="2076" t="e">
        <f t="shared" si="53"/>
        <v>#VALUE!</v>
      </c>
      <c r="S160" s="2076" t="e">
        <f t="shared" si="53"/>
        <v>#VALUE!</v>
      </c>
      <c r="T160" s="2076" t="e">
        <f t="shared" si="53"/>
        <v>#VALUE!</v>
      </c>
      <c r="U160" s="2076" t="e">
        <f t="shared" si="53"/>
        <v>#VALUE!</v>
      </c>
      <c r="V160" s="2076" t="e">
        <f t="shared" si="53"/>
        <v>#VALUE!</v>
      </c>
      <c r="W160" s="2076" t="e">
        <f>+V160+1</f>
        <v>#VALUE!</v>
      </c>
      <c r="X160" s="2076" t="e">
        <f t="shared" ref="X160:Z160" si="54">+W160+1</f>
        <v>#VALUE!</v>
      </c>
      <c r="Y160" s="2076" t="e">
        <f t="shared" si="54"/>
        <v>#VALUE!</v>
      </c>
      <c r="Z160" s="2076" t="e">
        <f t="shared" si="54"/>
        <v>#VALUE!</v>
      </c>
      <c r="AA160" s="2076" t="e">
        <f>+Z160+1</f>
        <v>#VALUE!</v>
      </c>
      <c r="AB160" s="2076" t="e">
        <f t="shared" ref="AB160" si="55">+AA160+1</f>
        <v>#VALUE!</v>
      </c>
      <c r="AC160" s="2076" t="e">
        <f>+AB160+1</f>
        <v>#VALUE!</v>
      </c>
      <c r="AD160" s="2077" t="e">
        <f t="shared" ref="AD160" si="56">+AC160+1</f>
        <v>#VALUE!</v>
      </c>
      <c r="AE160" s="2057"/>
      <c r="AF160" s="4251">
        <f>+AF151+1</f>
        <v>17</v>
      </c>
      <c r="AG160" s="4252"/>
    </row>
    <row r="161" spans="2:33">
      <c r="B161" s="2078" t="s">
        <v>1184</v>
      </c>
      <c r="C161" s="2079" t="e">
        <f>TEXT(WEEKDAY(+C160),"aaa")</f>
        <v>#VALUE!</v>
      </c>
      <c r="D161" s="2080" t="e">
        <f t="shared" ref="D161:AD161" si="57">TEXT(WEEKDAY(+D160),"aaa")</f>
        <v>#VALUE!</v>
      </c>
      <c r="E161" s="2080" t="e">
        <f t="shared" si="57"/>
        <v>#VALUE!</v>
      </c>
      <c r="F161" s="2080" t="e">
        <f t="shared" si="57"/>
        <v>#VALUE!</v>
      </c>
      <c r="G161" s="2080" t="e">
        <f t="shared" si="57"/>
        <v>#VALUE!</v>
      </c>
      <c r="H161" s="2080" t="e">
        <f t="shared" si="57"/>
        <v>#VALUE!</v>
      </c>
      <c r="I161" s="2080" t="e">
        <f t="shared" si="57"/>
        <v>#VALUE!</v>
      </c>
      <c r="J161" s="2080" t="e">
        <f t="shared" si="57"/>
        <v>#VALUE!</v>
      </c>
      <c r="K161" s="2080" t="e">
        <f t="shared" si="57"/>
        <v>#VALUE!</v>
      </c>
      <c r="L161" s="2080" t="e">
        <f t="shared" si="57"/>
        <v>#VALUE!</v>
      </c>
      <c r="M161" s="2080" t="e">
        <f t="shared" si="57"/>
        <v>#VALUE!</v>
      </c>
      <c r="N161" s="2080" t="e">
        <f t="shared" si="57"/>
        <v>#VALUE!</v>
      </c>
      <c r="O161" s="2080" t="e">
        <f t="shared" si="57"/>
        <v>#VALUE!</v>
      </c>
      <c r="P161" s="2080" t="e">
        <f t="shared" si="57"/>
        <v>#VALUE!</v>
      </c>
      <c r="Q161" s="2080" t="e">
        <f t="shared" si="57"/>
        <v>#VALUE!</v>
      </c>
      <c r="R161" s="2080" t="e">
        <f t="shared" si="57"/>
        <v>#VALUE!</v>
      </c>
      <c r="S161" s="2080" t="e">
        <f t="shared" si="57"/>
        <v>#VALUE!</v>
      </c>
      <c r="T161" s="2080" t="e">
        <f t="shared" si="57"/>
        <v>#VALUE!</v>
      </c>
      <c r="U161" s="2080" t="e">
        <f t="shared" si="57"/>
        <v>#VALUE!</v>
      </c>
      <c r="V161" s="2080" t="e">
        <f t="shared" si="57"/>
        <v>#VALUE!</v>
      </c>
      <c r="W161" s="2080" t="e">
        <f t="shared" si="57"/>
        <v>#VALUE!</v>
      </c>
      <c r="X161" s="2080" t="e">
        <f t="shared" si="57"/>
        <v>#VALUE!</v>
      </c>
      <c r="Y161" s="2080" t="e">
        <f t="shared" si="57"/>
        <v>#VALUE!</v>
      </c>
      <c r="Z161" s="2080" t="e">
        <f t="shared" si="57"/>
        <v>#VALUE!</v>
      </c>
      <c r="AA161" s="2080" t="e">
        <f t="shared" si="57"/>
        <v>#VALUE!</v>
      </c>
      <c r="AB161" s="2080" t="e">
        <f t="shared" si="57"/>
        <v>#VALUE!</v>
      </c>
      <c r="AC161" s="2080" t="e">
        <f t="shared" si="57"/>
        <v>#VALUE!</v>
      </c>
      <c r="AD161" s="2081" t="e">
        <f t="shared" si="57"/>
        <v>#VALUE!</v>
      </c>
      <c r="AE161" s="1991"/>
      <c r="AF161" s="2062" t="s">
        <v>1185</v>
      </c>
      <c r="AG161" s="2046">
        <f>+COUNTA(C162:AD163)</f>
        <v>0</v>
      </c>
    </row>
    <row r="162" spans="2:33" ht="13.5" customHeight="1">
      <c r="B162" s="4253" t="s">
        <v>1186</v>
      </c>
      <c r="C162" s="4255"/>
      <c r="D162" s="4256"/>
      <c r="E162" s="4256"/>
      <c r="F162" s="4256"/>
      <c r="G162" s="4256"/>
      <c r="H162" s="4256"/>
      <c r="I162" s="4256"/>
      <c r="J162" s="4256"/>
      <c r="K162" s="4256"/>
      <c r="L162" s="4256"/>
      <c r="M162" s="4256"/>
      <c r="N162" s="4256"/>
      <c r="O162" s="4256"/>
      <c r="P162" s="4256"/>
      <c r="Q162" s="4256"/>
      <c r="R162" s="4256"/>
      <c r="S162" s="4256"/>
      <c r="T162" s="4256"/>
      <c r="U162" s="4256"/>
      <c r="V162" s="4256"/>
      <c r="W162" s="4256"/>
      <c r="X162" s="4256"/>
      <c r="Y162" s="4256"/>
      <c r="Z162" s="4256"/>
      <c r="AA162" s="4256"/>
      <c r="AB162" s="4256"/>
      <c r="AC162" s="4256"/>
      <c r="AD162" s="4258"/>
      <c r="AE162" s="1991"/>
      <c r="AF162" s="2063" t="s">
        <v>1187</v>
      </c>
      <c r="AG162" s="2064">
        <f>COUNTA(C160:AD160)-AG161</f>
        <v>28</v>
      </c>
    </row>
    <row r="163" spans="2:33" ht="13.5" customHeight="1">
      <c r="B163" s="4254"/>
      <c r="C163" s="4255"/>
      <c r="D163" s="4257"/>
      <c r="E163" s="4257"/>
      <c r="F163" s="4257"/>
      <c r="G163" s="4257"/>
      <c r="H163" s="4257"/>
      <c r="I163" s="4257"/>
      <c r="J163" s="4257"/>
      <c r="K163" s="4257"/>
      <c r="L163" s="4257"/>
      <c r="M163" s="4257"/>
      <c r="N163" s="4257"/>
      <c r="O163" s="4257"/>
      <c r="P163" s="4257"/>
      <c r="Q163" s="4257"/>
      <c r="R163" s="4257"/>
      <c r="S163" s="4257"/>
      <c r="T163" s="4257"/>
      <c r="U163" s="4257"/>
      <c r="V163" s="4257"/>
      <c r="W163" s="4257"/>
      <c r="X163" s="4257"/>
      <c r="Y163" s="4257"/>
      <c r="Z163" s="4257"/>
      <c r="AA163" s="4257"/>
      <c r="AB163" s="4257"/>
      <c r="AC163" s="4257"/>
      <c r="AD163" s="4259"/>
      <c r="AE163" s="1991"/>
      <c r="AF163" s="2063" t="s">
        <v>1188</v>
      </c>
      <c r="AG163" s="2065">
        <f>+COUNTA(C164:AD165)</f>
        <v>0</v>
      </c>
    </row>
    <row r="164" spans="2:33" ht="13.5" customHeight="1">
      <c r="B164" s="4267" t="s">
        <v>1175</v>
      </c>
      <c r="C164" s="4266"/>
      <c r="D164" s="4131"/>
      <c r="E164" s="4131"/>
      <c r="F164" s="4131"/>
      <c r="G164" s="4131"/>
      <c r="H164" s="4131"/>
      <c r="I164" s="4131"/>
      <c r="J164" s="4131"/>
      <c r="K164" s="4131"/>
      <c r="L164" s="4131"/>
      <c r="M164" s="4131"/>
      <c r="N164" s="4131"/>
      <c r="O164" s="4131"/>
      <c r="P164" s="4131"/>
      <c r="Q164" s="4131"/>
      <c r="R164" s="4131"/>
      <c r="S164" s="4131"/>
      <c r="T164" s="4131"/>
      <c r="U164" s="4131"/>
      <c r="V164" s="4131"/>
      <c r="W164" s="4131"/>
      <c r="X164" s="4131"/>
      <c r="Y164" s="4131"/>
      <c r="Z164" s="4131"/>
      <c r="AA164" s="4131"/>
      <c r="AB164" s="4131"/>
      <c r="AC164" s="4131"/>
      <c r="AD164" s="4138"/>
      <c r="AE164" s="1991"/>
      <c r="AF164" s="2063" t="s">
        <v>1189</v>
      </c>
      <c r="AG164" s="2067">
        <f>+AG163/AG162</f>
        <v>0</v>
      </c>
    </row>
    <row r="165" spans="2:33">
      <c r="B165" s="4268"/>
      <c r="C165" s="4266"/>
      <c r="D165" s="4132"/>
      <c r="E165" s="4132"/>
      <c r="F165" s="4132"/>
      <c r="G165" s="4132"/>
      <c r="H165" s="4132"/>
      <c r="I165" s="4132"/>
      <c r="J165" s="4132"/>
      <c r="K165" s="4132"/>
      <c r="L165" s="4132"/>
      <c r="M165" s="4132"/>
      <c r="N165" s="4132"/>
      <c r="O165" s="4132"/>
      <c r="P165" s="4132"/>
      <c r="Q165" s="4132"/>
      <c r="R165" s="4132"/>
      <c r="S165" s="4132"/>
      <c r="T165" s="4132"/>
      <c r="U165" s="4132"/>
      <c r="V165" s="4132"/>
      <c r="W165" s="4132"/>
      <c r="X165" s="4132"/>
      <c r="Y165" s="4132"/>
      <c r="Z165" s="4132"/>
      <c r="AA165" s="4132"/>
      <c r="AB165" s="4132"/>
      <c r="AC165" s="4132"/>
      <c r="AD165" s="4139"/>
      <c r="AE165" s="1991"/>
      <c r="AF165" s="2063" t="s">
        <v>1169</v>
      </c>
      <c r="AG165" s="2065">
        <f>+COUNTA(C166:AD167)</f>
        <v>0</v>
      </c>
    </row>
    <row r="166" spans="2:33">
      <c r="B166" s="4269" t="s">
        <v>1178</v>
      </c>
      <c r="C166" s="4262"/>
      <c r="D166" s="4127"/>
      <c r="E166" s="4127"/>
      <c r="F166" s="4127"/>
      <c r="G166" s="4127"/>
      <c r="H166" s="4127"/>
      <c r="I166" s="4127"/>
      <c r="J166" s="4127"/>
      <c r="K166" s="4127"/>
      <c r="L166" s="4127"/>
      <c r="M166" s="4127"/>
      <c r="N166" s="4127"/>
      <c r="O166" s="4127"/>
      <c r="P166" s="4127"/>
      <c r="Q166" s="4127"/>
      <c r="R166" s="4127"/>
      <c r="S166" s="4127"/>
      <c r="T166" s="4127"/>
      <c r="U166" s="4127"/>
      <c r="V166" s="4127"/>
      <c r="W166" s="4127"/>
      <c r="X166" s="4127"/>
      <c r="Y166" s="4127"/>
      <c r="Z166" s="4127"/>
      <c r="AA166" s="4127"/>
      <c r="AB166" s="4127"/>
      <c r="AC166" s="4127"/>
      <c r="AD166" s="4140"/>
      <c r="AE166" s="1991"/>
      <c r="AF166" s="2069" t="s">
        <v>1190</v>
      </c>
      <c r="AG166" s="2070">
        <f>+AG165/AG162</f>
        <v>0</v>
      </c>
    </row>
    <row r="167" spans="2:33">
      <c r="B167" s="4270"/>
      <c r="C167" s="4263"/>
      <c r="D167" s="4133"/>
      <c r="E167" s="4133"/>
      <c r="F167" s="4133"/>
      <c r="G167" s="4133"/>
      <c r="H167" s="4133"/>
      <c r="I167" s="4133"/>
      <c r="J167" s="4133"/>
      <c r="K167" s="4133"/>
      <c r="L167" s="4133"/>
      <c r="M167" s="4133"/>
      <c r="N167" s="4133"/>
      <c r="O167" s="4133"/>
      <c r="P167" s="4133"/>
      <c r="Q167" s="4133"/>
      <c r="R167" s="4133"/>
      <c r="S167" s="4133"/>
      <c r="T167" s="4133"/>
      <c r="U167" s="4133"/>
      <c r="V167" s="4133"/>
      <c r="W167" s="4133"/>
      <c r="X167" s="4133"/>
      <c r="Y167" s="4133"/>
      <c r="Z167" s="4133"/>
      <c r="AA167" s="4133"/>
      <c r="AB167" s="4133"/>
      <c r="AC167" s="4133"/>
      <c r="AD167" s="4141"/>
      <c r="AE167" s="1991"/>
      <c r="AF167" s="2027"/>
      <c r="AG167" s="2072"/>
    </row>
    <row r="168" spans="2:33">
      <c r="C168" s="2073"/>
      <c r="D168" s="2073"/>
      <c r="E168" s="2073"/>
      <c r="F168" s="2073"/>
      <c r="G168" s="2073"/>
      <c r="H168" s="2073"/>
      <c r="I168" s="2073"/>
      <c r="J168" s="2073"/>
      <c r="K168" s="2073"/>
      <c r="L168" s="2073"/>
      <c r="M168" s="2073"/>
      <c r="N168" s="2073"/>
      <c r="O168" s="2073"/>
      <c r="P168" s="2073"/>
      <c r="Q168" s="2073"/>
      <c r="R168" s="2073"/>
      <c r="S168" s="2073"/>
      <c r="T168" s="2073"/>
      <c r="U168" s="2073"/>
      <c r="V168" s="2073"/>
      <c r="W168" s="2073"/>
      <c r="X168" s="2073"/>
      <c r="Y168" s="2073"/>
      <c r="Z168" s="2073"/>
      <c r="AA168" s="2073"/>
      <c r="AB168" s="2073"/>
      <c r="AC168" s="2073"/>
      <c r="AD168" s="2073"/>
    </row>
    <row r="169" spans="2:33">
      <c r="B169" s="2053" t="s">
        <v>1183</v>
      </c>
      <c r="C169" s="2083" t="e">
        <f>+AD160+1</f>
        <v>#VALUE!</v>
      </c>
      <c r="D169" s="2055" t="e">
        <f>+C169+1</f>
        <v>#VALUE!</v>
      </c>
      <c r="E169" s="2055" t="e">
        <f t="shared" ref="E169:V169" si="58">+D169+1</f>
        <v>#VALUE!</v>
      </c>
      <c r="F169" s="2055" t="e">
        <f t="shared" si="58"/>
        <v>#VALUE!</v>
      </c>
      <c r="G169" s="2055" t="e">
        <f t="shared" si="58"/>
        <v>#VALUE!</v>
      </c>
      <c r="H169" s="2055" t="e">
        <f t="shared" si="58"/>
        <v>#VALUE!</v>
      </c>
      <c r="I169" s="2055" t="e">
        <f t="shared" si="58"/>
        <v>#VALUE!</v>
      </c>
      <c r="J169" s="2055" t="e">
        <f t="shared" si="58"/>
        <v>#VALUE!</v>
      </c>
      <c r="K169" s="2055" t="e">
        <f t="shared" si="58"/>
        <v>#VALUE!</v>
      </c>
      <c r="L169" s="2055" t="e">
        <f t="shared" si="58"/>
        <v>#VALUE!</v>
      </c>
      <c r="M169" s="2055" t="e">
        <f t="shared" si="58"/>
        <v>#VALUE!</v>
      </c>
      <c r="N169" s="2055" t="e">
        <f t="shared" si="58"/>
        <v>#VALUE!</v>
      </c>
      <c r="O169" s="2055" t="e">
        <f t="shared" si="58"/>
        <v>#VALUE!</v>
      </c>
      <c r="P169" s="2055" t="e">
        <f t="shared" si="58"/>
        <v>#VALUE!</v>
      </c>
      <c r="Q169" s="2055" t="e">
        <f t="shared" si="58"/>
        <v>#VALUE!</v>
      </c>
      <c r="R169" s="2055" t="e">
        <f t="shared" si="58"/>
        <v>#VALUE!</v>
      </c>
      <c r="S169" s="2055" t="e">
        <f t="shared" si="58"/>
        <v>#VALUE!</v>
      </c>
      <c r="T169" s="2055" t="e">
        <f t="shared" si="58"/>
        <v>#VALUE!</v>
      </c>
      <c r="U169" s="2055" t="e">
        <f t="shared" si="58"/>
        <v>#VALUE!</v>
      </c>
      <c r="V169" s="2055" t="e">
        <f t="shared" si="58"/>
        <v>#VALUE!</v>
      </c>
      <c r="W169" s="2055" t="e">
        <f>+V169+1</f>
        <v>#VALUE!</v>
      </c>
      <c r="X169" s="2055" t="e">
        <f t="shared" ref="X169:Z169" si="59">+W169+1</f>
        <v>#VALUE!</v>
      </c>
      <c r="Y169" s="2055" t="e">
        <f t="shared" si="59"/>
        <v>#VALUE!</v>
      </c>
      <c r="Z169" s="2055" t="e">
        <f t="shared" si="59"/>
        <v>#VALUE!</v>
      </c>
      <c r="AA169" s="2055" t="e">
        <f>+Z169+1</f>
        <v>#VALUE!</v>
      </c>
      <c r="AB169" s="2055" t="e">
        <f t="shared" ref="AB169:AD169" si="60">+AA169+1</f>
        <v>#VALUE!</v>
      </c>
      <c r="AC169" s="2055" t="e">
        <f t="shared" si="60"/>
        <v>#VALUE!</v>
      </c>
      <c r="AD169" s="2084" t="e">
        <f t="shared" si="60"/>
        <v>#VALUE!</v>
      </c>
      <c r="AE169" s="2057"/>
      <c r="AF169" s="4251">
        <f>+AF160+1</f>
        <v>18</v>
      </c>
      <c r="AG169" s="4252"/>
    </row>
    <row r="170" spans="2:33">
      <c r="B170" s="1958" t="s">
        <v>1184</v>
      </c>
      <c r="C170" s="2085" t="e">
        <f>TEXT(WEEKDAY(+C169),"aaa")</f>
        <v>#VALUE!</v>
      </c>
      <c r="D170" s="2060" t="e">
        <f t="shared" ref="D170:AD170" si="61">TEXT(WEEKDAY(+D169),"aaa")</f>
        <v>#VALUE!</v>
      </c>
      <c r="E170" s="2060" t="e">
        <f t="shared" si="61"/>
        <v>#VALUE!</v>
      </c>
      <c r="F170" s="2060" t="e">
        <f t="shared" si="61"/>
        <v>#VALUE!</v>
      </c>
      <c r="G170" s="2060" t="e">
        <f t="shared" si="61"/>
        <v>#VALUE!</v>
      </c>
      <c r="H170" s="2060" t="e">
        <f t="shared" si="61"/>
        <v>#VALUE!</v>
      </c>
      <c r="I170" s="2060" t="e">
        <f t="shared" si="61"/>
        <v>#VALUE!</v>
      </c>
      <c r="J170" s="2060" t="e">
        <f t="shared" si="61"/>
        <v>#VALUE!</v>
      </c>
      <c r="K170" s="2060" t="e">
        <f t="shared" si="61"/>
        <v>#VALUE!</v>
      </c>
      <c r="L170" s="2060" t="e">
        <f t="shared" si="61"/>
        <v>#VALUE!</v>
      </c>
      <c r="M170" s="2060" t="e">
        <f t="shared" si="61"/>
        <v>#VALUE!</v>
      </c>
      <c r="N170" s="2060" t="e">
        <f t="shared" si="61"/>
        <v>#VALUE!</v>
      </c>
      <c r="O170" s="2060" t="e">
        <f t="shared" si="61"/>
        <v>#VALUE!</v>
      </c>
      <c r="P170" s="2060" t="e">
        <f t="shared" si="61"/>
        <v>#VALUE!</v>
      </c>
      <c r="Q170" s="2060" t="e">
        <f t="shared" si="61"/>
        <v>#VALUE!</v>
      </c>
      <c r="R170" s="2060" t="e">
        <f t="shared" si="61"/>
        <v>#VALUE!</v>
      </c>
      <c r="S170" s="2060" t="e">
        <f t="shared" si="61"/>
        <v>#VALUE!</v>
      </c>
      <c r="T170" s="2060" t="e">
        <f t="shared" si="61"/>
        <v>#VALUE!</v>
      </c>
      <c r="U170" s="2060" t="e">
        <f t="shared" si="61"/>
        <v>#VALUE!</v>
      </c>
      <c r="V170" s="2060" t="e">
        <f t="shared" si="61"/>
        <v>#VALUE!</v>
      </c>
      <c r="W170" s="2060" t="e">
        <f t="shared" si="61"/>
        <v>#VALUE!</v>
      </c>
      <c r="X170" s="2060" t="e">
        <f t="shared" si="61"/>
        <v>#VALUE!</v>
      </c>
      <c r="Y170" s="2060" t="e">
        <f t="shared" si="61"/>
        <v>#VALUE!</v>
      </c>
      <c r="Z170" s="2060" t="e">
        <f t="shared" si="61"/>
        <v>#VALUE!</v>
      </c>
      <c r="AA170" s="2060" t="e">
        <f t="shared" si="61"/>
        <v>#VALUE!</v>
      </c>
      <c r="AB170" s="2060" t="e">
        <f t="shared" si="61"/>
        <v>#VALUE!</v>
      </c>
      <c r="AC170" s="2060" t="e">
        <f t="shared" si="61"/>
        <v>#VALUE!</v>
      </c>
      <c r="AD170" s="2061" t="e">
        <f t="shared" si="61"/>
        <v>#VALUE!</v>
      </c>
      <c r="AE170" s="1991"/>
      <c r="AF170" s="2062" t="s">
        <v>1185</v>
      </c>
      <c r="AG170" s="2046">
        <f>+COUNTA(C171:AD172)</f>
        <v>0</v>
      </c>
    </row>
    <row r="171" spans="2:33" ht="13.5" customHeight="1">
      <c r="B171" s="4253" t="s">
        <v>1186</v>
      </c>
      <c r="C171" s="4255"/>
      <c r="D171" s="4256"/>
      <c r="E171" s="4256"/>
      <c r="F171" s="4256"/>
      <c r="G171" s="4256"/>
      <c r="H171" s="4256"/>
      <c r="I171" s="4256"/>
      <c r="J171" s="4256"/>
      <c r="K171" s="4256"/>
      <c r="L171" s="4256"/>
      <c r="M171" s="4256"/>
      <c r="N171" s="4256"/>
      <c r="O171" s="4256"/>
      <c r="P171" s="4256"/>
      <c r="Q171" s="4256"/>
      <c r="R171" s="4256"/>
      <c r="S171" s="4256"/>
      <c r="T171" s="4256"/>
      <c r="U171" s="4256"/>
      <c r="V171" s="4256"/>
      <c r="W171" s="4256"/>
      <c r="X171" s="4256"/>
      <c r="Y171" s="4256"/>
      <c r="Z171" s="4256"/>
      <c r="AA171" s="4256"/>
      <c r="AB171" s="4256"/>
      <c r="AC171" s="4256"/>
      <c r="AD171" s="4258"/>
      <c r="AE171" s="1991"/>
      <c r="AF171" s="2063" t="s">
        <v>1187</v>
      </c>
      <c r="AG171" s="2064">
        <f>COUNTA(C169:AD169)-AG170</f>
        <v>28</v>
      </c>
    </row>
    <row r="172" spans="2:33" ht="13.5" customHeight="1">
      <c r="B172" s="4254"/>
      <c r="C172" s="4255"/>
      <c r="D172" s="4257"/>
      <c r="E172" s="4257"/>
      <c r="F172" s="4257"/>
      <c r="G172" s="4257"/>
      <c r="H172" s="4257"/>
      <c r="I172" s="4257"/>
      <c r="J172" s="4257"/>
      <c r="K172" s="4257"/>
      <c r="L172" s="4257"/>
      <c r="M172" s="4257"/>
      <c r="N172" s="4257"/>
      <c r="O172" s="4257"/>
      <c r="P172" s="4257"/>
      <c r="Q172" s="4257"/>
      <c r="R172" s="4257"/>
      <c r="S172" s="4257"/>
      <c r="T172" s="4257"/>
      <c r="U172" s="4257"/>
      <c r="V172" s="4257"/>
      <c r="W172" s="4257"/>
      <c r="X172" s="4257"/>
      <c r="Y172" s="4257"/>
      <c r="Z172" s="4257"/>
      <c r="AA172" s="4257"/>
      <c r="AB172" s="4257"/>
      <c r="AC172" s="4257"/>
      <c r="AD172" s="4259"/>
      <c r="AE172" s="1991"/>
      <c r="AF172" s="2063" t="s">
        <v>1188</v>
      </c>
      <c r="AG172" s="2065">
        <f>+COUNTA(C173:AD174)</f>
        <v>0</v>
      </c>
    </row>
    <row r="173" spans="2:33" ht="13.5" customHeight="1">
      <c r="B173" s="4264" t="s">
        <v>1175</v>
      </c>
      <c r="C173" s="4266"/>
      <c r="D173" s="4131"/>
      <c r="E173" s="4131"/>
      <c r="F173" s="4131"/>
      <c r="G173" s="4131"/>
      <c r="H173" s="4131"/>
      <c r="I173" s="4131"/>
      <c r="J173" s="4131"/>
      <c r="K173" s="4131"/>
      <c r="L173" s="4131"/>
      <c r="M173" s="4131"/>
      <c r="N173" s="4131"/>
      <c r="O173" s="4131"/>
      <c r="P173" s="4131"/>
      <c r="Q173" s="4131"/>
      <c r="R173" s="4131"/>
      <c r="S173" s="4131"/>
      <c r="T173" s="4131"/>
      <c r="U173" s="4131"/>
      <c r="V173" s="4131"/>
      <c r="W173" s="4131"/>
      <c r="X173" s="4131"/>
      <c r="Y173" s="4131"/>
      <c r="Z173" s="4131"/>
      <c r="AA173" s="4131"/>
      <c r="AB173" s="4131"/>
      <c r="AC173" s="4131"/>
      <c r="AD173" s="4138"/>
      <c r="AE173" s="1991"/>
      <c r="AF173" s="2063" t="s">
        <v>1189</v>
      </c>
      <c r="AG173" s="2067">
        <f>+AG172/AG171</f>
        <v>0</v>
      </c>
    </row>
    <row r="174" spans="2:33">
      <c r="B174" s="4265"/>
      <c r="C174" s="4266"/>
      <c r="D174" s="4132"/>
      <c r="E174" s="4132"/>
      <c r="F174" s="4132"/>
      <c r="G174" s="4132"/>
      <c r="H174" s="4132"/>
      <c r="I174" s="4132"/>
      <c r="J174" s="4132"/>
      <c r="K174" s="4132"/>
      <c r="L174" s="4132"/>
      <c r="M174" s="4132"/>
      <c r="N174" s="4132"/>
      <c r="O174" s="4132"/>
      <c r="P174" s="4132"/>
      <c r="Q174" s="4132"/>
      <c r="R174" s="4132"/>
      <c r="S174" s="4132"/>
      <c r="T174" s="4132"/>
      <c r="U174" s="4132"/>
      <c r="V174" s="4132"/>
      <c r="W174" s="4132"/>
      <c r="X174" s="4132"/>
      <c r="Y174" s="4132"/>
      <c r="Z174" s="4132"/>
      <c r="AA174" s="4132"/>
      <c r="AB174" s="4132"/>
      <c r="AC174" s="4132"/>
      <c r="AD174" s="4139"/>
      <c r="AE174" s="1991"/>
      <c r="AF174" s="2063" t="s">
        <v>1169</v>
      </c>
      <c r="AG174" s="2065">
        <f>+COUNTA(C175:AD176)</f>
        <v>0</v>
      </c>
    </row>
    <row r="175" spans="2:33">
      <c r="B175" s="4260" t="s">
        <v>1178</v>
      </c>
      <c r="C175" s="4262"/>
      <c r="D175" s="4127"/>
      <c r="E175" s="4127"/>
      <c r="F175" s="4127"/>
      <c r="G175" s="4127"/>
      <c r="H175" s="4127"/>
      <c r="I175" s="4127"/>
      <c r="J175" s="4127"/>
      <c r="K175" s="4127"/>
      <c r="L175" s="4127"/>
      <c r="M175" s="4127"/>
      <c r="N175" s="4127"/>
      <c r="O175" s="4127"/>
      <c r="P175" s="4127"/>
      <c r="Q175" s="4127"/>
      <c r="R175" s="4127"/>
      <c r="S175" s="4127"/>
      <c r="T175" s="4127"/>
      <c r="U175" s="4127"/>
      <c r="V175" s="4127"/>
      <c r="W175" s="4127"/>
      <c r="X175" s="4127"/>
      <c r="Y175" s="4127"/>
      <c r="Z175" s="4127"/>
      <c r="AA175" s="4127"/>
      <c r="AB175" s="4127"/>
      <c r="AC175" s="4127"/>
      <c r="AD175" s="4140"/>
      <c r="AE175" s="1991"/>
      <c r="AF175" s="2069" t="s">
        <v>1190</v>
      </c>
      <c r="AG175" s="2070">
        <f>+AG174/AG171</f>
        <v>0</v>
      </c>
    </row>
    <row r="176" spans="2:33">
      <c r="B176" s="4261"/>
      <c r="C176" s="4263"/>
      <c r="D176" s="4133"/>
      <c r="E176" s="4133"/>
      <c r="F176" s="4133"/>
      <c r="G176" s="4133"/>
      <c r="H176" s="4133"/>
      <c r="I176" s="4133"/>
      <c r="J176" s="4133"/>
      <c r="K176" s="4133"/>
      <c r="L176" s="4133"/>
      <c r="M176" s="4133"/>
      <c r="N176" s="4133"/>
      <c r="O176" s="4133"/>
      <c r="P176" s="4133"/>
      <c r="Q176" s="4133"/>
      <c r="R176" s="4133"/>
      <c r="S176" s="4133"/>
      <c r="T176" s="4133"/>
      <c r="U176" s="4133"/>
      <c r="V176" s="4133"/>
      <c r="W176" s="4133"/>
      <c r="X176" s="4133"/>
      <c r="Y176" s="4133"/>
      <c r="Z176" s="4133"/>
      <c r="AA176" s="4133"/>
      <c r="AB176" s="4133"/>
      <c r="AC176" s="4133"/>
      <c r="AD176" s="4141"/>
      <c r="AE176" s="1991"/>
      <c r="AF176" s="2027"/>
      <c r="AG176" s="2072"/>
    </row>
  </sheetData>
  <mergeCells count="16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B166:B167"/>
    <mergeCell ref="C166:C167"/>
    <mergeCell ref="D166:D167"/>
    <mergeCell ref="E166:E167"/>
    <mergeCell ref="F166:F167"/>
    <mergeCell ref="L173:L174"/>
    <mergeCell ref="M173:M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G175:G176"/>
    <mergeCell ref="H175:H176"/>
    <mergeCell ref="I175:I176"/>
    <mergeCell ref="J175:J176"/>
    <mergeCell ref="K175:K176"/>
    <mergeCell ref="L175:L176"/>
    <mergeCell ref="Z173:Z174"/>
    <mergeCell ref="AA173:AA174"/>
    <mergeCell ref="AB173:AB174"/>
    <mergeCell ref="AC173:AC174"/>
    <mergeCell ref="AD173:AD174"/>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s>
  <phoneticPr fontId="14"/>
  <conditionalFormatting sqref="C9:AE9 C18:AE18 C72:AD72 C63:AD63 C54:AD54 C45:AD45 C36:AD36 C27:AD27 AE19 AE10 C81:AD81">
    <cfRule type="containsText" dxfId="6348" priority="228" operator="containsText" text="日">
      <formula>NOT(ISERROR(SEARCH("日",C9)))</formula>
    </cfRule>
    <cfRule type="containsText" dxfId="6347" priority="229" operator="containsText" text="土">
      <formula>NOT(ISERROR(SEARCH("土",C9)))</formula>
    </cfRule>
  </conditionalFormatting>
  <conditionalFormatting sqref="AE27:AE28 AE36:AE37 AE45:AE46 AE54:AE55 AE63:AE64 AE72:AE73 AE81:AE82 AE90:AE91">
    <cfRule type="containsText" dxfId="6346" priority="226" operator="containsText" text="日">
      <formula>NOT(ISERROR(SEARCH("日",AE27)))</formula>
    </cfRule>
    <cfRule type="containsText" dxfId="6345" priority="227" operator="containsText" text="土">
      <formula>NOT(ISERROR(SEARCH("土",AE27)))</formula>
    </cfRule>
  </conditionalFormatting>
  <conditionalFormatting sqref="Y3:Z4">
    <cfRule type="cellIs" dxfId="6344" priority="223" operator="greaterThanOrEqual">
      <formula>0.285</formula>
    </cfRule>
    <cfRule type="cellIs" dxfId="6343" priority="224" operator="greaterThanOrEqual">
      <formula>0.25</formula>
    </cfRule>
    <cfRule type="cellIs" dxfId="6342" priority="225" operator="greaterThanOrEqual">
      <formula>0.214</formula>
    </cfRule>
  </conditionalFormatting>
  <conditionalFormatting sqref="C98:AE98 C107:AE107 C161:AD161 C152:AD152 C143:AD143 C134:AD134 C125:AD125 C116:AD116 AE108 AE99 C170:AD170">
    <cfRule type="containsText" dxfId="6341" priority="221" operator="containsText" text="日">
      <formula>NOT(ISERROR(SEARCH("日",C98)))</formula>
    </cfRule>
    <cfRule type="containsText" dxfId="6340" priority="222" operator="containsText" text="土">
      <formula>NOT(ISERROR(SEARCH("土",C98)))</formula>
    </cfRule>
  </conditionalFormatting>
  <conditionalFormatting sqref="AE116:AE117 AE125:AE126 AE134:AE135 AE143:AE144 AE152:AE153 AE161:AE162 AE170:AE171">
    <cfRule type="containsText" dxfId="6339" priority="219" operator="containsText" text="日">
      <formula>NOT(ISERROR(SEARCH("日",AE116)))</formula>
    </cfRule>
    <cfRule type="containsText" dxfId="6338"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6337" priority="217" operator="equal">
      <formula>"雨"</formula>
    </cfRule>
    <cfRule type="cellIs" dxfId="6336" priority="218" operator="equal">
      <formula>"休"</formula>
    </cfRule>
  </conditionalFormatting>
  <conditionalFormatting sqref="C10:D10">
    <cfRule type="containsText" dxfId="6335" priority="215" operator="containsText" text="日">
      <formula>NOT(ISERROR(SEARCH("日",C10)))</formula>
    </cfRule>
    <cfRule type="containsText" dxfId="6334" priority="216" operator="containsText" text="土">
      <formula>NOT(ISERROR(SEARCH("土",C10)))</formula>
    </cfRule>
  </conditionalFormatting>
  <conditionalFormatting sqref="E10:AD10">
    <cfRule type="containsText" dxfId="6333" priority="213" operator="containsText" text="日">
      <formula>NOT(ISERROR(SEARCH("日",E10)))</formula>
    </cfRule>
    <cfRule type="containsText" dxfId="6332" priority="214" operator="containsText" text="土">
      <formula>NOT(ISERROR(SEARCH("土",E10)))</formula>
    </cfRule>
  </conditionalFormatting>
  <conditionalFormatting sqref="C10:AD11">
    <cfRule type="cellIs" dxfId="6331" priority="211" operator="equal">
      <formula>"雨"</formula>
    </cfRule>
    <cfRule type="cellIs" dxfId="6330" priority="212" operator="equal">
      <formula>"休"</formula>
    </cfRule>
  </conditionalFormatting>
  <conditionalFormatting sqref="C10:AD10">
    <cfRule type="containsText" dxfId="6329" priority="209" operator="containsText" text="日">
      <formula>NOT(ISERROR(SEARCH("日",C10)))</formula>
    </cfRule>
    <cfRule type="containsText" dxfId="6328" priority="210" operator="containsText" text="土">
      <formula>NOT(ISERROR(SEARCH("土",C10)))</formula>
    </cfRule>
  </conditionalFormatting>
  <conditionalFormatting sqref="E10:AD10">
    <cfRule type="containsText" dxfId="6327" priority="207" operator="containsText" text="日">
      <formula>NOT(ISERROR(SEARCH("日",E10)))</formula>
    </cfRule>
    <cfRule type="containsText" dxfId="6326" priority="208" operator="containsText" text="土">
      <formula>NOT(ISERROR(SEARCH("土",E10)))</formula>
    </cfRule>
  </conditionalFormatting>
  <conditionalFormatting sqref="C19:D19">
    <cfRule type="containsText" dxfId="6325" priority="205" operator="containsText" text="日">
      <formula>NOT(ISERROR(SEARCH("日",C19)))</formula>
    </cfRule>
    <cfRule type="containsText" dxfId="6324" priority="206" operator="containsText" text="土">
      <formula>NOT(ISERROR(SEARCH("土",C19)))</formula>
    </cfRule>
  </conditionalFormatting>
  <conditionalFormatting sqref="E19:AD19">
    <cfRule type="containsText" dxfId="6323" priority="203" operator="containsText" text="日">
      <formula>NOT(ISERROR(SEARCH("日",E19)))</formula>
    </cfRule>
    <cfRule type="containsText" dxfId="6322" priority="204" operator="containsText" text="土">
      <formula>NOT(ISERROR(SEARCH("土",E19)))</formula>
    </cfRule>
  </conditionalFormatting>
  <conditionalFormatting sqref="C19:AD20">
    <cfRule type="cellIs" dxfId="6321" priority="201" operator="equal">
      <formula>"雨"</formula>
    </cfRule>
    <cfRule type="cellIs" dxfId="6320" priority="202" operator="equal">
      <formula>"休"</formula>
    </cfRule>
  </conditionalFormatting>
  <conditionalFormatting sqref="C19:AD19">
    <cfRule type="containsText" dxfId="6319" priority="199" operator="containsText" text="日">
      <formula>NOT(ISERROR(SEARCH("日",C19)))</formula>
    </cfRule>
    <cfRule type="containsText" dxfId="6318" priority="200" operator="containsText" text="土">
      <formula>NOT(ISERROR(SEARCH("土",C19)))</formula>
    </cfRule>
  </conditionalFormatting>
  <conditionalFormatting sqref="E19:AD19">
    <cfRule type="containsText" dxfId="6317" priority="197" operator="containsText" text="日">
      <formula>NOT(ISERROR(SEARCH("日",E19)))</formula>
    </cfRule>
    <cfRule type="containsText" dxfId="6316" priority="198" operator="containsText" text="土">
      <formula>NOT(ISERROR(SEARCH("土",E19)))</formula>
    </cfRule>
  </conditionalFormatting>
  <conditionalFormatting sqref="C28:D28">
    <cfRule type="containsText" dxfId="6315" priority="195" operator="containsText" text="日">
      <formula>NOT(ISERROR(SEARCH("日",C28)))</formula>
    </cfRule>
    <cfRule type="containsText" dxfId="6314" priority="196" operator="containsText" text="土">
      <formula>NOT(ISERROR(SEARCH("土",C28)))</formula>
    </cfRule>
  </conditionalFormatting>
  <conditionalFormatting sqref="E28:AD28">
    <cfRule type="containsText" dxfId="6313" priority="193" operator="containsText" text="日">
      <formula>NOT(ISERROR(SEARCH("日",E28)))</formula>
    </cfRule>
    <cfRule type="containsText" dxfId="6312" priority="194" operator="containsText" text="土">
      <formula>NOT(ISERROR(SEARCH("土",E28)))</formula>
    </cfRule>
  </conditionalFormatting>
  <conditionalFormatting sqref="C28:AD29">
    <cfRule type="cellIs" dxfId="6311" priority="191" operator="equal">
      <formula>"雨"</formula>
    </cfRule>
    <cfRule type="cellIs" dxfId="6310" priority="192" operator="equal">
      <formula>"休"</formula>
    </cfRule>
  </conditionalFormatting>
  <conditionalFormatting sqref="C28:AD28">
    <cfRule type="containsText" dxfId="6309" priority="189" operator="containsText" text="日">
      <formula>NOT(ISERROR(SEARCH("日",C28)))</formula>
    </cfRule>
    <cfRule type="containsText" dxfId="6308" priority="190" operator="containsText" text="土">
      <formula>NOT(ISERROR(SEARCH("土",C28)))</formula>
    </cfRule>
  </conditionalFormatting>
  <conditionalFormatting sqref="E28:AD28">
    <cfRule type="containsText" dxfId="6307" priority="187" operator="containsText" text="日">
      <formula>NOT(ISERROR(SEARCH("日",E28)))</formula>
    </cfRule>
    <cfRule type="containsText" dxfId="6306" priority="188" operator="containsText" text="土">
      <formula>NOT(ISERROR(SEARCH("土",E28)))</formula>
    </cfRule>
  </conditionalFormatting>
  <conditionalFormatting sqref="C37:D37">
    <cfRule type="containsText" dxfId="6305" priority="185" operator="containsText" text="日">
      <formula>NOT(ISERROR(SEARCH("日",C37)))</formula>
    </cfRule>
    <cfRule type="containsText" dxfId="6304" priority="186" operator="containsText" text="土">
      <formula>NOT(ISERROR(SEARCH("土",C37)))</formula>
    </cfRule>
  </conditionalFormatting>
  <conditionalFormatting sqref="E37:AD37">
    <cfRule type="containsText" dxfId="6303" priority="183" operator="containsText" text="日">
      <formula>NOT(ISERROR(SEARCH("日",E37)))</formula>
    </cfRule>
    <cfRule type="containsText" dxfId="6302" priority="184" operator="containsText" text="土">
      <formula>NOT(ISERROR(SEARCH("土",E37)))</formula>
    </cfRule>
  </conditionalFormatting>
  <conditionalFormatting sqref="C37:AD38">
    <cfRule type="cellIs" dxfId="6301" priority="181" operator="equal">
      <formula>"雨"</formula>
    </cfRule>
    <cfRule type="cellIs" dxfId="6300" priority="182" operator="equal">
      <formula>"休"</formula>
    </cfRule>
  </conditionalFormatting>
  <conditionalFormatting sqref="C37:AD37">
    <cfRule type="containsText" dxfId="6299" priority="179" operator="containsText" text="日">
      <formula>NOT(ISERROR(SEARCH("日",C37)))</formula>
    </cfRule>
    <cfRule type="containsText" dxfId="6298" priority="180" operator="containsText" text="土">
      <formula>NOT(ISERROR(SEARCH("土",C37)))</formula>
    </cfRule>
  </conditionalFormatting>
  <conditionalFormatting sqref="E37:AD37">
    <cfRule type="containsText" dxfId="6297" priority="177" operator="containsText" text="日">
      <formula>NOT(ISERROR(SEARCH("日",E37)))</formula>
    </cfRule>
    <cfRule type="containsText" dxfId="6296" priority="178" operator="containsText" text="土">
      <formula>NOT(ISERROR(SEARCH("土",E37)))</formula>
    </cfRule>
  </conditionalFormatting>
  <conditionalFormatting sqref="C46:D46">
    <cfRule type="containsText" dxfId="6295" priority="175" operator="containsText" text="日">
      <formula>NOT(ISERROR(SEARCH("日",C46)))</formula>
    </cfRule>
    <cfRule type="containsText" dxfId="6294" priority="176" operator="containsText" text="土">
      <formula>NOT(ISERROR(SEARCH("土",C46)))</formula>
    </cfRule>
  </conditionalFormatting>
  <conditionalFormatting sqref="E46:AD46">
    <cfRule type="containsText" dxfId="6293" priority="173" operator="containsText" text="日">
      <formula>NOT(ISERROR(SEARCH("日",E46)))</formula>
    </cfRule>
    <cfRule type="containsText" dxfId="6292" priority="174" operator="containsText" text="土">
      <formula>NOT(ISERROR(SEARCH("土",E46)))</formula>
    </cfRule>
  </conditionalFormatting>
  <conditionalFormatting sqref="C46:AD47">
    <cfRule type="cellIs" dxfId="6291" priority="171" operator="equal">
      <formula>"雨"</formula>
    </cfRule>
    <cfRule type="cellIs" dxfId="6290" priority="172" operator="equal">
      <formula>"休"</formula>
    </cfRule>
  </conditionalFormatting>
  <conditionalFormatting sqref="C46:AD46">
    <cfRule type="containsText" dxfId="6289" priority="169" operator="containsText" text="日">
      <formula>NOT(ISERROR(SEARCH("日",C46)))</formula>
    </cfRule>
    <cfRule type="containsText" dxfId="6288" priority="170" operator="containsText" text="土">
      <formula>NOT(ISERROR(SEARCH("土",C46)))</formula>
    </cfRule>
  </conditionalFormatting>
  <conditionalFormatting sqref="E46:AD46">
    <cfRule type="containsText" dxfId="6287" priority="167" operator="containsText" text="日">
      <formula>NOT(ISERROR(SEARCH("日",E46)))</formula>
    </cfRule>
    <cfRule type="containsText" dxfId="6286" priority="168" operator="containsText" text="土">
      <formula>NOT(ISERROR(SEARCH("土",E46)))</formula>
    </cfRule>
  </conditionalFormatting>
  <conditionalFormatting sqref="C55:D55">
    <cfRule type="containsText" dxfId="6285" priority="165" operator="containsText" text="日">
      <formula>NOT(ISERROR(SEARCH("日",C55)))</formula>
    </cfRule>
    <cfRule type="containsText" dxfId="6284" priority="166" operator="containsText" text="土">
      <formula>NOT(ISERROR(SEARCH("土",C55)))</formula>
    </cfRule>
  </conditionalFormatting>
  <conditionalFormatting sqref="E55:AD55">
    <cfRule type="containsText" dxfId="6283" priority="163" operator="containsText" text="日">
      <formula>NOT(ISERROR(SEARCH("日",E55)))</formula>
    </cfRule>
    <cfRule type="containsText" dxfId="6282" priority="164" operator="containsText" text="土">
      <formula>NOT(ISERROR(SEARCH("土",E55)))</formula>
    </cfRule>
  </conditionalFormatting>
  <conditionalFormatting sqref="C55:AD56">
    <cfRule type="cellIs" dxfId="6281" priority="161" operator="equal">
      <formula>"雨"</formula>
    </cfRule>
    <cfRule type="cellIs" dxfId="6280" priority="162" operator="equal">
      <formula>"休"</formula>
    </cfRule>
  </conditionalFormatting>
  <conditionalFormatting sqref="C55:AD55">
    <cfRule type="containsText" dxfId="6279" priority="159" operator="containsText" text="日">
      <formula>NOT(ISERROR(SEARCH("日",C55)))</formula>
    </cfRule>
    <cfRule type="containsText" dxfId="6278" priority="160" operator="containsText" text="土">
      <formula>NOT(ISERROR(SEARCH("土",C55)))</formula>
    </cfRule>
  </conditionalFormatting>
  <conditionalFormatting sqref="E55:AD55">
    <cfRule type="containsText" dxfId="6277" priority="157" operator="containsText" text="日">
      <formula>NOT(ISERROR(SEARCH("日",E55)))</formula>
    </cfRule>
    <cfRule type="containsText" dxfId="6276" priority="158" operator="containsText" text="土">
      <formula>NOT(ISERROR(SEARCH("土",E55)))</formula>
    </cfRule>
  </conditionalFormatting>
  <conditionalFormatting sqref="C64:D64">
    <cfRule type="containsText" dxfId="6275" priority="155" operator="containsText" text="日">
      <formula>NOT(ISERROR(SEARCH("日",C64)))</formula>
    </cfRule>
    <cfRule type="containsText" dxfId="6274" priority="156" operator="containsText" text="土">
      <formula>NOT(ISERROR(SEARCH("土",C64)))</formula>
    </cfRule>
  </conditionalFormatting>
  <conditionalFormatting sqref="E64:AD64">
    <cfRule type="containsText" dxfId="6273" priority="153" operator="containsText" text="日">
      <formula>NOT(ISERROR(SEARCH("日",E64)))</formula>
    </cfRule>
    <cfRule type="containsText" dxfId="6272" priority="154" operator="containsText" text="土">
      <formula>NOT(ISERROR(SEARCH("土",E64)))</formula>
    </cfRule>
  </conditionalFormatting>
  <conditionalFormatting sqref="C64:AD65">
    <cfRule type="cellIs" dxfId="6271" priority="151" operator="equal">
      <formula>"雨"</formula>
    </cfRule>
    <cfRule type="cellIs" dxfId="6270" priority="152" operator="equal">
      <formula>"休"</formula>
    </cfRule>
  </conditionalFormatting>
  <conditionalFormatting sqref="C64:AD64">
    <cfRule type="containsText" dxfId="6269" priority="149" operator="containsText" text="日">
      <formula>NOT(ISERROR(SEARCH("日",C64)))</formula>
    </cfRule>
    <cfRule type="containsText" dxfId="6268" priority="150" operator="containsText" text="土">
      <formula>NOT(ISERROR(SEARCH("土",C64)))</formula>
    </cfRule>
  </conditionalFormatting>
  <conditionalFormatting sqref="E64:AD64">
    <cfRule type="containsText" dxfId="6267" priority="147" operator="containsText" text="日">
      <formula>NOT(ISERROR(SEARCH("日",E64)))</formula>
    </cfRule>
    <cfRule type="containsText" dxfId="6266" priority="148" operator="containsText" text="土">
      <formula>NOT(ISERROR(SEARCH("土",E64)))</formula>
    </cfRule>
  </conditionalFormatting>
  <conditionalFormatting sqref="C73:D73">
    <cfRule type="containsText" dxfId="6265" priority="145" operator="containsText" text="日">
      <formula>NOT(ISERROR(SEARCH("日",C73)))</formula>
    </cfRule>
    <cfRule type="containsText" dxfId="6264" priority="146" operator="containsText" text="土">
      <formula>NOT(ISERROR(SEARCH("土",C73)))</formula>
    </cfRule>
  </conditionalFormatting>
  <conditionalFormatting sqref="E73:AD73">
    <cfRule type="containsText" dxfId="6263" priority="143" operator="containsText" text="日">
      <formula>NOT(ISERROR(SEARCH("日",E73)))</formula>
    </cfRule>
    <cfRule type="containsText" dxfId="6262" priority="144" operator="containsText" text="土">
      <formula>NOT(ISERROR(SEARCH("土",E73)))</formula>
    </cfRule>
  </conditionalFormatting>
  <conditionalFormatting sqref="C73:AD74">
    <cfRule type="cellIs" dxfId="6261" priority="141" operator="equal">
      <formula>"雨"</formula>
    </cfRule>
    <cfRule type="cellIs" dxfId="6260" priority="142" operator="equal">
      <formula>"休"</formula>
    </cfRule>
  </conditionalFormatting>
  <conditionalFormatting sqref="C73:AD73">
    <cfRule type="containsText" dxfId="6259" priority="139" operator="containsText" text="日">
      <formula>NOT(ISERROR(SEARCH("日",C73)))</formula>
    </cfRule>
    <cfRule type="containsText" dxfId="6258" priority="140" operator="containsText" text="土">
      <formula>NOT(ISERROR(SEARCH("土",C73)))</formula>
    </cfRule>
  </conditionalFormatting>
  <conditionalFormatting sqref="E73:AD73">
    <cfRule type="containsText" dxfId="6257" priority="137" operator="containsText" text="日">
      <formula>NOT(ISERROR(SEARCH("日",E73)))</formula>
    </cfRule>
    <cfRule type="containsText" dxfId="6256" priority="138" operator="containsText" text="土">
      <formula>NOT(ISERROR(SEARCH("土",E73)))</formula>
    </cfRule>
  </conditionalFormatting>
  <conditionalFormatting sqref="C82:D82">
    <cfRule type="containsText" dxfId="6255" priority="135" operator="containsText" text="日">
      <formula>NOT(ISERROR(SEARCH("日",C82)))</formula>
    </cfRule>
    <cfRule type="containsText" dxfId="6254" priority="136" operator="containsText" text="土">
      <formula>NOT(ISERROR(SEARCH("土",C82)))</formula>
    </cfRule>
  </conditionalFormatting>
  <conditionalFormatting sqref="E82:AD82">
    <cfRule type="containsText" dxfId="6253" priority="133" operator="containsText" text="日">
      <formula>NOT(ISERROR(SEARCH("日",E82)))</formula>
    </cfRule>
    <cfRule type="containsText" dxfId="6252" priority="134" operator="containsText" text="土">
      <formula>NOT(ISERROR(SEARCH("土",E82)))</formula>
    </cfRule>
  </conditionalFormatting>
  <conditionalFormatting sqref="C82:AD83">
    <cfRule type="cellIs" dxfId="6251" priority="131" operator="equal">
      <formula>"雨"</formula>
    </cfRule>
    <cfRule type="cellIs" dxfId="6250" priority="132" operator="equal">
      <formula>"休"</formula>
    </cfRule>
  </conditionalFormatting>
  <conditionalFormatting sqref="C82:AD82">
    <cfRule type="containsText" dxfId="6249" priority="129" operator="containsText" text="日">
      <formula>NOT(ISERROR(SEARCH("日",C82)))</formula>
    </cfRule>
    <cfRule type="containsText" dxfId="6248" priority="130" operator="containsText" text="土">
      <formula>NOT(ISERROR(SEARCH("土",C82)))</formula>
    </cfRule>
  </conditionalFormatting>
  <conditionalFormatting sqref="E82:AD82">
    <cfRule type="containsText" dxfId="6247" priority="127" operator="containsText" text="日">
      <formula>NOT(ISERROR(SEARCH("日",E82)))</formula>
    </cfRule>
    <cfRule type="containsText" dxfId="6246" priority="128" operator="containsText" text="土">
      <formula>NOT(ISERROR(SEARCH("土",E82)))</formula>
    </cfRule>
  </conditionalFormatting>
  <conditionalFormatting sqref="C99:D99">
    <cfRule type="containsText" dxfId="6245" priority="125" operator="containsText" text="日">
      <formula>NOT(ISERROR(SEARCH("日",C99)))</formula>
    </cfRule>
    <cfRule type="containsText" dxfId="6244" priority="126" operator="containsText" text="土">
      <formula>NOT(ISERROR(SEARCH("土",C99)))</formula>
    </cfRule>
  </conditionalFormatting>
  <conditionalFormatting sqref="E99:AD99">
    <cfRule type="containsText" dxfId="6243" priority="123" operator="containsText" text="日">
      <formula>NOT(ISERROR(SEARCH("日",E99)))</formula>
    </cfRule>
    <cfRule type="containsText" dxfId="6242" priority="124" operator="containsText" text="土">
      <formula>NOT(ISERROR(SEARCH("土",E99)))</formula>
    </cfRule>
  </conditionalFormatting>
  <conditionalFormatting sqref="C99:AD100">
    <cfRule type="cellIs" dxfId="6241" priority="121" operator="equal">
      <formula>"雨"</formula>
    </cfRule>
    <cfRule type="cellIs" dxfId="6240" priority="122" operator="equal">
      <formula>"休"</formula>
    </cfRule>
  </conditionalFormatting>
  <conditionalFormatting sqref="C99:AD99">
    <cfRule type="containsText" dxfId="6239" priority="119" operator="containsText" text="日">
      <formula>NOT(ISERROR(SEARCH("日",C99)))</formula>
    </cfRule>
    <cfRule type="containsText" dxfId="6238" priority="120" operator="containsText" text="土">
      <formula>NOT(ISERROR(SEARCH("土",C99)))</formula>
    </cfRule>
  </conditionalFormatting>
  <conditionalFormatting sqref="E99:AD99">
    <cfRule type="containsText" dxfId="6237" priority="117" operator="containsText" text="日">
      <formula>NOT(ISERROR(SEARCH("日",E99)))</formula>
    </cfRule>
    <cfRule type="containsText" dxfId="6236" priority="118" operator="containsText" text="土">
      <formula>NOT(ISERROR(SEARCH("土",E99)))</formula>
    </cfRule>
  </conditionalFormatting>
  <conditionalFormatting sqref="C108:D108">
    <cfRule type="containsText" dxfId="6235" priority="115" operator="containsText" text="日">
      <formula>NOT(ISERROR(SEARCH("日",C108)))</formula>
    </cfRule>
    <cfRule type="containsText" dxfId="6234" priority="116" operator="containsText" text="土">
      <formula>NOT(ISERROR(SEARCH("土",C108)))</formula>
    </cfRule>
  </conditionalFormatting>
  <conditionalFormatting sqref="E108:AD108">
    <cfRule type="containsText" dxfId="6233" priority="113" operator="containsText" text="日">
      <formula>NOT(ISERROR(SEARCH("日",E108)))</formula>
    </cfRule>
    <cfRule type="containsText" dxfId="6232" priority="114" operator="containsText" text="土">
      <formula>NOT(ISERROR(SEARCH("土",E108)))</formula>
    </cfRule>
  </conditionalFormatting>
  <conditionalFormatting sqref="C108:AD109">
    <cfRule type="cellIs" dxfId="6231" priority="111" operator="equal">
      <formula>"雨"</formula>
    </cfRule>
    <cfRule type="cellIs" dxfId="6230" priority="112" operator="equal">
      <formula>"休"</formula>
    </cfRule>
  </conditionalFormatting>
  <conditionalFormatting sqref="C108:AD108">
    <cfRule type="containsText" dxfId="6229" priority="109" operator="containsText" text="日">
      <formula>NOT(ISERROR(SEARCH("日",C108)))</formula>
    </cfRule>
    <cfRule type="containsText" dxfId="6228" priority="110" operator="containsText" text="土">
      <formula>NOT(ISERROR(SEARCH("土",C108)))</formula>
    </cfRule>
  </conditionalFormatting>
  <conditionalFormatting sqref="E108:AD108">
    <cfRule type="containsText" dxfId="6227" priority="107" operator="containsText" text="日">
      <formula>NOT(ISERROR(SEARCH("日",E108)))</formula>
    </cfRule>
    <cfRule type="containsText" dxfId="6226" priority="108" operator="containsText" text="土">
      <formula>NOT(ISERROR(SEARCH("土",E108)))</formula>
    </cfRule>
  </conditionalFormatting>
  <conditionalFormatting sqref="C117:D117">
    <cfRule type="containsText" dxfId="6225" priority="105" operator="containsText" text="日">
      <formula>NOT(ISERROR(SEARCH("日",C117)))</formula>
    </cfRule>
    <cfRule type="containsText" dxfId="6224" priority="106" operator="containsText" text="土">
      <formula>NOT(ISERROR(SEARCH("土",C117)))</formula>
    </cfRule>
  </conditionalFormatting>
  <conditionalFormatting sqref="E117:AD117">
    <cfRule type="containsText" dxfId="6223" priority="103" operator="containsText" text="日">
      <formula>NOT(ISERROR(SEARCH("日",E117)))</formula>
    </cfRule>
    <cfRule type="containsText" dxfId="6222" priority="104" operator="containsText" text="土">
      <formula>NOT(ISERROR(SEARCH("土",E117)))</formula>
    </cfRule>
  </conditionalFormatting>
  <conditionalFormatting sqref="C117:AD118">
    <cfRule type="cellIs" dxfId="6221" priority="101" operator="equal">
      <formula>"雨"</formula>
    </cfRule>
    <cfRule type="cellIs" dxfId="6220" priority="102" operator="equal">
      <formula>"休"</formula>
    </cfRule>
  </conditionalFormatting>
  <conditionalFormatting sqref="C117:AD117">
    <cfRule type="containsText" dxfId="6219" priority="99" operator="containsText" text="日">
      <formula>NOT(ISERROR(SEARCH("日",C117)))</formula>
    </cfRule>
    <cfRule type="containsText" dxfId="6218" priority="100" operator="containsText" text="土">
      <formula>NOT(ISERROR(SEARCH("土",C117)))</formula>
    </cfRule>
  </conditionalFormatting>
  <conditionalFormatting sqref="E117:AD117">
    <cfRule type="containsText" dxfId="6217" priority="97" operator="containsText" text="日">
      <formula>NOT(ISERROR(SEARCH("日",E117)))</formula>
    </cfRule>
    <cfRule type="containsText" dxfId="6216" priority="98" operator="containsText" text="土">
      <formula>NOT(ISERROR(SEARCH("土",E117)))</formula>
    </cfRule>
  </conditionalFormatting>
  <conditionalFormatting sqref="C126:D126">
    <cfRule type="containsText" dxfId="6215" priority="95" operator="containsText" text="日">
      <formula>NOT(ISERROR(SEARCH("日",C126)))</formula>
    </cfRule>
    <cfRule type="containsText" dxfId="6214" priority="96" operator="containsText" text="土">
      <formula>NOT(ISERROR(SEARCH("土",C126)))</formula>
    </cfRule>
  </conditionalFormatting>
  <conditionalFormatting sqref="E126:AD126">
    <cfRule type="containsText" dxfId="6213" priority="93" operator="containsText" text="日">
      <formula>NOT(ISERROR(SEARCH("日",E126)))</formula>
    </cfRule>
    <cfRule type="containsText" dxfId="6212" priority="94" operator="containsText" text="土">
      <formula>NOT(ISERROR(SEARCH("土",E126)))</formula>
    </cfRule>
  </conditionalFormatting>
  <conditionalFormatting sqref="C126:AD127">
    <cfRule type="cellIs" dxfId="6211" priority="91" operator="equal">
      <formula>"雨"</formula>
    </cfRule>
    <cfRule type="cellIs" dxfId="6210" priority="92" operator="equal">
      <formula>"休"</formula>
    </cfRule>
  </conditionalFormatting>
  <conditionalFormatting sqref="C126:AD126">
    <cfRule type="containsText" dxfId="6209" priority="89" operator="containsText" text="日">
      <formula>NOT(ISERROR(SEARCH("日",C126)))</formula>
    </cfRule>
    <cfRule type="containsText" dxfId="6208" priority="90" operator="containsText" text="土">
      <formula>NOT(ISERROR(SEARCH("土",C126)))</formula>
    </cfRule>
  </conditionalFormatting>
  <conditionalFormatting sqref="E126:AD126">
    <cfRule type="containsText" dxfId="6207" priority="87" operator="containsText" text="日">
      <formula>NOT(ISERROR(SEARCH("日",E126)))</formula>
    </cfRule>
    <cfRule type="containsText" dxfId="6206" priority="88" operator="containsText" text="土">
      <formula>NOT(ISERROR(SEARCH("土",E126)))</formula>
    </cfRule>
  </conditionalFormatting>
  <conditionalFormatting sqref="C135:D135">
    <cfRule type="containsText" dxfId="6205" priority="85" operator="containsText" text="日">
      <formula>NOT(ISERROR(SEARCH("日",C135)))</formula>
    </cfRule>
    <cfRule type="containsText" dxfId="6204" priority="86" operator="containsText" text="土">
      <formula>NOT(ISERROR(SEARCH("土",C135)))</formula>
    </cfRule>
  </conditionalFormatting>
  <conditionalFormatting sqref="E135:AD135">
    <cfRule type="containsText" dxfId="6203" priority="83" operator="containsText" text="日">
      <formula>NOT(ISERROR(SEARCH("日",E135)))</formula>
    </cfRule>
    <cfRule type="containsText" dxfId="6202" priority="84" operator="containsText" text="土">
      <formula>NOT(ISERROR(SEARCH("土",E135)))</formula>
    </cfRule>
  </conditionalFormatting>
  <conditionalFormatting sqref="C135:AD136">
    <cfRule type="cellIs" dxfId="6201" priority="81" operator="equal">
      <formula>"雨"</formula>
    </cfRule>
    <cfRule type="cellIs" dxfId="6200" priority="82" operator="equal">
      <formula>"休"</formula>
    </cfRule>
  </conditionalFormatting>
  <conditionalFormatting sqref="C135:AD135">
    <cfRule type="containsText" dxfId="6199" priority="79" operator="containsText" text="日">
      <formula>NOT(ISERROR(SEARCH("日",C135)))</formula>
    </cfRule>
    <cfRule type="containsText" dxfId="6198" priority="80" operator="containsText" text="土">
      <formula>NOT(ISERROR(SEARCH("土",C135)))</formula>
    </cfRule>
  </conditionalFormatting>
  <conditionalFormatting sqref="E135:AD135">
    <cfRule type="containsText" dxfId="6197" priority="77" operator="containsText" text="日">
      <formula>NOT(ISERROR(SEARCH("日",E135)))</formula>
    </cfRule>
    <cfRule type="containsText" dxfId="6196" priority="78" operator="containsText" text="土">
      <formula>NOT(ISERROR(SEARCH("土",E135)))</formula>
    </cfRule>
  </conditionalFormatting>
  <conditionalFormatting sqref="C144:D144">
    <cfRule type="containsText" dxfId="6195" priority="75" operator="containsText" text="日">
      <formula>NOT(ISERROR(SEARCH("日",C144)))</formula>
    </cfRule>
    <cfRule type="containsText" dxfId="6194" priority="76" operator="containsText" text="土">
      <formula>NOT(ISERROR(SEARCH("土",C144)))</formula>
    </cfRule>
  </conditionalFormatting>
  <conditionalFormatting sqref="E144:AD144">
    <cfRule type="containsText" dxfId="6193" priority="73" operator="containsText" text="日">
      <formula>NOT(ISERROR(SEARCH("日",E144)))</formula>
    </cfRule>
    <cfRule type="containsText" dxfId="6192" priority="74" operator="containsText" text="土">
      <formula>NOT(ISERROR(SEARCH("土",E144)))</formula>
    </cfRule>
  </conditionalFormatting>
  <conditionalFormatting sqref="C144:AD145">
    <cfRule type="cellIs" dxfId="6191" priority="71" operator="equal">
      <formula>"雨"</formula>
    </cfRule>
    <cfRule type="cellIs" dxfId="6190" priority="72" operator="equal">
      <formula>"休"</formula>
    </cfRule>
  </conditionalFormatting>
  <conditionalFormatting sqref="C144:AD144">
    <cfRule type="containsText" dxfId="6189" priority="69" operator="containsText" text="日">
      <formula>NOT(ISERROR(SEARCH("日",C144)))</formula>
    </cfRule>
    <cfRule type="containsText" dxfId="6188" priority="70" operator="containsText" text="土">
      <formula>NOT(ISERROR(SEARCH("土",C144)))</formula>
    </cfRule>
  </conditionalFormatting>
  <conditionalFormatting sqref="E144:AD144">
    <cfRule type="containsText" dxfId="6187" priority="67" operator="containsText" text="日">
      <formula>NOT(ISERROR(SEARCH("日",E144)))</formula>
    </cfRule>
    <cfRule type="containsText" dxfId="6186" priority="68" operator="containsText" text="土">
      <formula>NOT(ISERROR(SEARCH("土",E144)))</formula>
    </cfRule>
  </conditionalFormatting>
  <conditionalFormatting sqref="C153:D153">
    <cfRule type="containsText" dxfId="6185" priority="65" operator="containsText" text="日">
      <formula>NOT(ISERROR(SEARCH("日",C153)))</formula>
    </cfRule>
    <cfRule type="containsText" dxfId="6184" priority="66" operator="containsText" text="土">
      <formula>NOT(ISERROR(SEARCH("土",C153)))</formula>
    </cfRule>
  </conditionalFormatting>
  <conditionalFormatting sqref="E153:AD153">
    <cfRule type="containsText" dxfId="6183" priority="63" operator="containsText" text="日">
      <formula>NOT(ISERROR(SEARCH("日",E153)))</formula>
    </cfRule>
    <cfRule type="containsText" dxfId="6182" priority="64" operator="containsText" text="土">
      <formula>NOT(ISERROR(SEARCH("土",E153)))</formula>
    </cfRule>
  </conditionalFormatting>
  <conditionalFormatting sqref="C153:AD154">
    <cfRule type="cellIs" dxfId="6181" priority="61" operator="equal">
      <formula>"雨"</formula>
    </cfRule>
    <cfRule type="cellIs" dxfId="6180" priority="62" operator="equal">
      <formula>"休"</formula>
    </cfRule>
  </conditionalFormatting>
  <conditionalFormatting sqref="C153:AD153">
    <cfRule type="containsText" dxfId="6179" priority="59" operator="containsText" text="日">
      <formula>NOT(ISERROR(SEARCH("日",C153)))</formula>
    </cfRule>
    <cfRule type="containsText" dxfId="6178" priority="60" operator="containsText" text="土">
      <formula>NOT(ISERROR(SEARCH("土",C153)))</formula>
    </cfRule>
  </conditionalFormatting>
  <conditionalFormatting sqref="E153:AD153">
    <cfRule type="containsText" dxfId="6177" priority="57" operator="containsText" text="日">
      <formula>NOT(ISERROR(SEARCH("日",E153)))</formula>
    </cfRule>
    <cfRule type="containsText" dxfId="6176" priority="58" operator="containsText" text="土">
      <formula>NOT(ISERROR(SEARCH("土",E153)))</formula>
    </cfRule>
  </conditionalFormatting>
  <conditionalFormatting sqref="C162:D162">
    <cfRule type="containsText" dxfId="6175" priority="55" operator="containsText" text="日">
      <formula>NOT(ISERROR(SEARCH("日",C162)))</formula>
    </cfRule>
    <cfRule type="containsText" dxfId="6174" priority="56" operator="containsText" text="土">
      <formula>NOT(ISERROR(SEARCH("土",C162)))</formula>
    </cfRule>
  </conditionalFormatting>
  <conditionalFormatting sqref="E162:AD162">
    <cfRule type="containsText" dxfId="6173" priority="53" operator="containsText" text="日">
      <formula>NOT(ISERROR(SEARCH("日",E162)))</formula>
    </cfRule>
    <cfRule type="containsText" dxfId="6172" priority="54" operator="containsText" text="土">
      <formula>NOT(ISERROR(SEARCH("土",E162)))</formula>
    </cfRule>
  </conditionalFormatting>
  <conditionalFormatting sqref="C162:AD163">
    <cfRule type="cellIs" dxfId="6171" priority="51" operator="equal">
      <formula>"雨"</formula>
    </cfRule>
    <cfRule type="cellIs" dxfId="6170" priority="52" operator="equal">
      <formula>"休"</formula>
    </cfRule>
  </conditionalFormatting>
  <conditionalFormatting sqref="C162:AD162">
    <cfRule type="containsText" dxfId="6169" priority="49" operator="containsText" text="日">
      <formula>NOT(ISERROR(SEARCH("日",C162)))</formula>
    </cfRule>
    <cfRule type="containsText" dxfId="6168" priority="50" operator="containsText" text="土">
      <formula>NOT(ISERROR(SEARCH("土",C162)))</formula>
    </cfRule>
  </conditionalFormatting>
  <conditionalFormatting sqref="E162:AD162">
    <cfRule type="containsText" dxfId="6167" priority="47" operator="containsText" text="日">
      <formula>NOT(ISERROR(SEARCH("日",E162)))</formula>
    </cfRule>
    <cfRule type="containsText" dxfId="6166" priority="48" operator="containsText" text="土">
      <formula>NOT(ISERROR(SEARCH("土",E162)))</formula>
    </cfRule>
  </conditionalFormatting>
  <conditionalFormatting sqref="C171:D171">
    <cfRule type="containsText" dxfId="6165" priority="45" operator="containsText" text="日">
      <formula>NOT(ISERROR(SEARCH("日",C171)))</formula>
    </cfRule>
    <cfRule type="containsText" dxfId="6164" priority="46" operator="containsText" text="土">
      <formula>NOT(ISERROR(SEARCH("土",C171)))</formula>
    </cfRule>
  </conditionalFormatting>
  <conditionalFormatting sqref="E171:AD171">
    <cfRule type="containsText" dxfId="6163" priority="43" operator="containsText" text="日">
      <formula>NOT(ISERROR(SEARCH("日",E171)))</formula>
    </cfRule>
    <cfRule type="containsText" dxfId="6162" priority="44" operator="containsText" text="土">
      <formula>NOT(ISERROR(SEARCH("土",E171)))</formula>
    </cfRule>
  </conditionalFormatting>
  <conditionalFormatting sqref="C171:AD172">
    <cfRule type="cellIs" dxfId="6161" priority="41" operator="equal">
      <formula>"雨"</formula>
    </cfRule>
    <cfRule type="cellIs" dxfId="6160" priority="42" operator="equal">
      <formula>"休"</formula>
    </cfRule>
  </conditionalFormatting>
  <conditionalFormatting sqref="C171:AD171">
    <cfRule type="containsText" dxfId="6159" priority="39" operator="containsText" text="日">
      <formula>NOT(ISERROR(SEARCH("日",C171)))</formula>
    </cfRule>
    <cfRule type="containsText" dxfId="6158" priority="40" operator="containsText" text="土">
      <formula>NOT(ISERROR(SEARCH("土",C171)))</formula>
    </cfRule>
  </conditionalFormatting>
  <conditionalFormatting sqref="E171:AD171">
    <cfRule type="containsText" dxfId="6157" priority="37" operator="containsText" text="日">
      <formula>NOT(ISERROR(SEARCH("日",E171)))</formula>
    </cfRule>
    <cfRule type="containsText" dxfId="6156" priority="38" operator="containsText" text="土">
      <formula>NOT(ISERROR(SEARCH("土",E171)))</formula>
    </cfRule>
  </conditionalFormatting>
  <conditionalFormatting sqref="C173:AD176">
    <cfRule type="cellIs" dxfId="6155" priority="35" operator="equal">
      <formula>"雨"</formula>
    </cfRule>
    <cfRule type="cellIs" dxfId="6154" priority="36" operator="equal">
      <formula>"休"</formula>
    </cfRule>
  </conditionalFormatting>
  <conditionalFormatting sqref="C164:AD167">
    <cfRule type="cellIs" dxfId="6153" priority="33" operator="equal">
      <formula>"雨"</formula>
    </cfRule>
    <cfRule type="cellIs" dxfId="6152" priority="34" operator="equal">
      <formula>"休"</formula>
    </cfRule>
  </conditionalFormatting>
  <conditionalFormatting sqref="C155:AD158">
    <cfRule type="cellIs" dxfId="6151" priority="31" operator="equal">
      <formula>"雨"</formula>
    </cfRule>
    <cfRule type="cellIs" dxfId="6150" priority="32" operator="equal">
      <formula>"休"</formula>
    </cfRule>
  </conditionalFormatting>
  <conditionalFormatting sqref="C146:AD149">
    <cfRule type="cellIs" dxfId="6149" priority="29" operator="equal">
      <formula>"雨"</formula>
    </cfRule>
    <cfRule type="cellIs" dxfId="6148" priority="30" operator="equal">
      <formula>"休"</formula>
    </cfRule>
  </conditionalFormatting>
  <conditionalFormatting sqref="C137:AD140">
    <cfRule type="cellIs" dxfId="6147" priority="27" operator="equal">
      <formula>"雨"</formula>
    </cfRule>
    <cfRule type="cellIs" dxfId="6146" priority="28" operator="equal">
      <formula>"休"</formula>
    </cfRule>
  </conditionalFormatting>
  <conditionalFormatting sqref="C128:AD131">
    <cfRule type="cellIs" dxfId="6145" priority="25" operator="equal">
      <formula>"雨"</formula>
    </cfRule>
    <cfRule type="cellIs" dxfId="6144" priority="26" operator="equal">
      <formula>"休"</formula>
    </cfRule>
  </conditionalFormatting>
  <conditionalFormatting sqref="C119:AD122">
    <cfRule type="cellIs" dxfId="6143" priority="23" operator="equal">
      <formula>"雨"</formula>
    </cfRule>
    <cfRule type="cellIs" dxfId="6142" priority="24" operator="equal">
      <formula>"休"</formula>
    </cfRule>
  </conditionalFormatting>
  <conditionalFormatting sqref="C110:AD113">
    <cfRule type="cellIs" dxfId="6141" priority="21" operator="equal">
      <formula>"雨"</formula>
    </cfRule>
    <cfRule type="cellIs" dxfId="6140" priority="22" operator="equal">
      <formula>"休"</formula>
    </cfRule>
  </conditionalFormatting>
  <conditionalFormatting sqref="C101:AD104">
    <cfRule type="cellIs" dxfId="6139" priority="19" operator="equal">
      <formula>"雨"</formula>
    </cfRule>
    <cfRule type="cellIs" dxfId="6138" priority="20" operator="equal">
      <formula>"休"</formula>
    </cfRule>
  </conditionalFormatting>
  <conditionalFormatting sqref="C84:AD87">
    <cfRule type="cellIs" dxfId="6137" priority="17" operator="equal">
      <formula>"雨"</formula>
    </cfRule>
    <cfRule type="cellIs" dxfId="6136" priority="18" operator="equal">
      <formula>"休"</formula>
    </cfRule>
  </conditionalFormatting>
  <conditionalFormatting sqref="C75:AD78">
    <cfRule type="cellIs" dxfId="6135" priority="15" operator="equal">
      <formula>"雨"</formula>
    </cfRule>
    <cfRule type="cellIs" dxfId="6134" priority="16" operator="equal">
      <formula>"休"</formula>
    </cfRule>
  </conditionalFormatting>
  <conditionalFormatting sqref="C66:AD69">
    <cfRule type="cellIs" dxfId="6133" priority="13" operator="equal">
      <formula>"雨"</formula>
    </cfRule>
    <cfRule type="cellIs" dxfId="6132" priority="14" operator="equal">
      <formula>"休"</formula>
    </cfRule>
  </conditionalFormatting>
  <conditionalFormatting sqref="C57:AD60">
    <cfRule type="cellIs" dxfId="6131" priority="11" operator="equal">
      <formula>"雨"</formula>
    </cfRule>
    <cfRule type="cellIs" dxfId="6130" priority="12" operator="equal">
      <formula>"休"</formula>
    </cfRule>
  </conditionalFormatting>
  <conditionalFormatting sqref="C48:AD51">
    <cfRule type="cellIs" dxfId="6129" priority="9" operator="equal">
      <formula>"雨"</formula>
    </cfRule>
    <cfRule type="cellIs" dxfId="6128" priority="10" operator="equal">
      <formula>"休"</formula>
    </cfRule>
  </conditionalFormatting>
  <conditionalFormatting sqref="C39:AD42">
    <cfRule type="cellIs" dxfId="6127" priority="7" operator="equal">
      <formula>"雨"</formula>
    </cfRule>
    <cfRule type="cellIs" dxfId="6126" priority="8" operator="equal">
      <formula>"休"</formula>
    </cfRule>
  </conditionalFormatting>
  <conditionalFormatting sqref="C30:AD33">
    <cfRule type="cellIs" dxfId="6125" priority="5" operator="equal">
      <formula>"雨"</formula>
    </cfRule>
    <cfRule type="cellIs" dxfId="6124" priority="6" operator="equal">
      <formula>"休"</formula>
    </cfRule>
  </conditionalFormatting>
  <conditionalFormatting sqref="C21:AD24">
    <cfRule type="cellIs" dxfId="6123" priority="3" operator="equal">
      <formula>"雨"</formula>
    </cfRule>
    <cfRule type="cellIs" dxfId="6122" priority="4" operator="equal">
      <formula>"休"</formula>
    </cfRule>
  </conditionalFormatting>
  <conditionalFormatting sqref="C12:AD15">
    <cfRule type="cellIs" dxfId="6121" priority="1" operator="equal">
      <formula>"雨"</formula>
    </cfRule>
    <cfRule type="cellIs" dxfId="6120"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 right="0.7" top="0.75" bottom="0.75" header="0.3" footer="0.3"/>
  <pageSetup paperSize="9" scale="65" orientation="portrait" r:id="rId1"/>
  <rowBreaks count="1" manualBreakCount="1">
    <brk id="89" max="32"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75" zoomScaleNormal="100" zoomScaleSheetLayoutView="75" workbookViewId="0">
      <selection activeCell="AK4" sqref="AK4"/>
    </sheetView>
  </sheetViews>
  <sheetFormatPr defaultColWidth="9" defaultRowHeight="13.2"/>
  <cols>
    <col min="1" max="1" width="2.109375" style="1893" customWidth="1"/>
    <col min="2" max="2" width="9.6640625" style="1892" customWidth="1"/>
    <col min="3" max="30" width="3.77734375" style="1892" customWidth="1"/>
    <col min="31" max="31" width="2" style="1892" customWidth="1"/>
    <col min="32" max="32" width="11.109375" style="1893" customWidth="1"/>
    <col min="33" max="33" width="6.44140625" style="1892" bestFit="1" customWidth="1"/>
    <col min="34" max="16384" width="9" style="1893"/>
  </cols>
  <sheetData>
    <row r="1" spans="1:35" ht="19.2">
      <c r="A1" s="2042" t="s">
        <v>1195</v>
      </c>
      <c r="B1" s="2042"/>
      <c r="AE1" s="2043"/>
      <c r="AG1" s="1895" t="s">
        <v>1196</v>
      </c>
    </row>
    <row r="2" spans="1:35" ht="13.5" customHeight="1">
      <c r="Q2" s="1893"/>
      <c r="S2" s="2044"/>
      <c r="T2" s="2045"/>
      <c r="U2" s="4218" t="s">
        <v>1168</v>
      </c>
      <c r="V2" s="4219"/>
      <c r="W2" s="4218" t="s">
        <v>1169</v>
      </c>
      <c r="X2" s="4219"/>
      <c r="Y2" s="4220" t="s">
        <v>1170</v>
      </c>
      <c r="Z2" s="4221"/>
      <c r="AB2" s="4222" t="s">
        <v>1171</v>
      </c>
      <c r="AC2" s="4220"/>
      <c r="AD2" s="4220"/>
      <c r="AE2" s="4220"/>
      <c r="AF2" s="4220"/>
      <c r="AG2" s="2046" t="s">
        <v>1172</v>
      </c>
    </row>
    <row r="3" spans="1:35" ht="13.5" customHeight="1" thickBot="1">
      <c r="B3" s="4223" t="s">
        <v>1173</v>
      </c>
      <c r="C3" s="4223"/>
      <c r="D3" s="4223"/>
      <c r="E3" s="4223"/>
      <c r="F3" s="1892" t="s">
        <v>1174</v>
      </c>
      <c r="G3" s="1843" t="s">
        <v>1197</v>
      </c>
      <c r="H3" s="1843"/>
      <c r="I3" s="1843"/>
      <c r="J3" s="1843"/>
      <c r="K3" s="1843"/>
      <c r="L3" s="1843"/>
      <c r="M3" s="1843"/>
      <c r="N3" s="1843"/>
      <c r="O3" s="1843"/>
      <c r="P3" s="1843"/>
      <c r="R3" s="1893"/>
      <c r="S3" s="4224" t="s">
        <v>1175</v>
      </c>
      <c r="T3" s="4225"/>
      <c r="U3" s="4226">
        <f>+AG10+AG19+AG28+AG37+AG46+AG55+AG64+AG73+AG82</f>
        <v>241</v>
      </c>
      <c r="V3" s="4227"/>
      <c r="W3" s="4228">
        <f>+AG11+AG20+AG29+AG38+AG47+AG56+AG65+AG74+AG83</f>
        <v>70</v>
      </c>
      <c r="X3" s="4225"/>
      <c r="Y3" s="4311">
        <f>+ROUNDDOWN(W3/U3,3)</f>
        <v>0.28999999999999998</v>
      </c>
      <c r="Z3" s="4312"/>
      <c r="AB3" s="4231" t="s">
        <v>1176</v>
      </c>
      <c r="AC3" s="4232"/>
      <c r="AD3" s="4232"/>
      <c r="AE3" s="4232"/>
      <c r="AF3" s="4232"/>
      <c r="AG3" s="2048">
        <f>+AI3-W4</f>
        <v>10</v>
      </c>
      <c r="AI3" s="2049">
        <f>ROUNDUP(+U4*0.285,0)</f>
        <v>69</v>
      </c>
    </row>
    <row r="4" spans="1:35" ht="13.5" customHeight="1" thickBot="1">
      <c r="B4" s="4223" t="s">
        <v>1177</v>
      </c>
      <c r="C4" s="4223"/>
      <c r="D4" s="4223"/>
      <c r="E4" s="4223"/>
      <c r="F4" s="1892" t="s">
        <v>1174</v>
      </c>
      <c r="G4" s="4308">
        <v>45495</v>
      </c>
      <c r="H4" s="4309"/>
      <c r="I4" s="4309"/>
      <c r="J4" s="4310"/>
      <c r="R4" s="1893"/>
      <c r="S4" s="4244" t="s">
        <v>1178</v>
      </c>
      <c r="T4" s="4245"/>
      <c r="U4" s="4246">
        <f>+U3</f>
        <v>241</v>
      </c>
      <c r="V4" s="4247"/>
      <c r="W4" s="4248">
        <f>+AG13+AG22+AG31+AG40+AG49+AG58+AG67+AG76+AG85</f>
        <v>59</v>
      </c>
      <c r="X4" s="4245"/>
      <c r="Y4" s="4249">
        <f>+ROUNDDOWN(W4/U4,3)</f>
        <v>0.24399999999999999</v>
      </c>
      <c r="Z4" s="4250"/>
      <c r="AB4" s="4306" t="s">
        <v>1179</v>
      </c>
      <c r="AC4" s="4307"/>
      <c r="AD4" s="4307"/>
      <c r="AE4" s="4307"/>
      <c r="AF4" s="4307"/>
      <c r="AG4" s="2048">
        <f>+AI4-W4</f>
        <v>2</v>
      </c>
      <c r="AI4" s="2049">
        <f>ROUNDUP(+U4*0.25,0)</f>
        <v>61</v>
      </c>
    </row>
    <row r="5" spans="1:35" ht="13.5" customHeight="1">
      <c r="B5" s="4235" t="s">
        <v>1180</v>
      </c>
      <c r="C5" s="4235"/>
      <c r="D5" s="4235"/>
      <c r="E5" s="4235"/>
      <c r="F5" s="1892" t="s">
        <v>1174</v>
      </c>
      <c r="G5" s="4236">
        <v>45743</v>
      </c>
      <c r="H5" s="4236"/>
      <c r="I5" s="4236"/>
      <c r="J5" s="4236"/>
      <c r="L5" s="4237" t="s">
        <v>1181</v>
      </c>
      <c r="M5" s="4237"/>
      <c r="N5" s="4237"/>
      <c r="O5" s="1892" t="s">
        <v>1174</v>
      </c>
      <c r="P5" s="4238">
        <f>+G5-G4+1</f>
        <v>249</v>
      </c>
      <c r="Q5" s="4238"/>
      <c r="R5" s="4238"/>
      <c r="AA5" s="2051"/>
      <c r="AB5" s="4239" t="s">
        <v>1182</v>
      </c>
      <c r="AC5" s="4240"/>
      <c r="AD5" s="4240"/>
      <c r="AE5" s="4240"/>
      <c r="AF5" s="4240"/>
      <c r="AG5" s="2052">
        <f>+AI5-W4</f>
        <v>-7</v>
      </c>
      <c r="AI5" s="2049">
        <f>ROUNDUP(+U4*0.214,0)</f>
        <v>52</v>
      </c>
    </row>
    <row r="6" spans="1:35" ht="13.5" customHeight="1">
      <c r="C6" s="1893"/>
      <c r="D6" s="1893"/>
      <c r="E6" s="1893"/>
      <c r="F6" s="1893"/>
      <c r="W6" s="1991"/>
      <c r="X6" s="1991"/>
      <c r="Y6" s="1991"/>
      <c r="Z6" s="1991"/>
      <c r="AA6" s="1991"/>
      <c r="AB6" s="1991"/>
      <c r="AC6" s="1991"/>
      <c r="AD6" s="1991"/>
      <c r="AE6" s="1991"/>
    </row>
    <row r="7" spans="1:35" ht="13.5" customHeight="1"/>
    <row r="8" spans="1:35">
      <c r="B8" s="2053" t="s">
        <v>1183</v>
      </c>
      <c r="C8" s="2054">
        <f>+G4</f>
        <v>45495</v>
      </c>
      <c r="D8" s="2055">
        <f>+C8+1</f>
        <v>45496</v>
      </c>
      <c r="E8" s="2055">
        <f t="shared" ref="E8:AD8" si="0">+D8+1</f>
        <v>45497</v>
      </c>
      <c r="F8" s="2055">
        <f t="shared" si="0"/>
        <v>45498</v>
      </c>
      <c r="G8" s="2055">
        <f t="shared" si="0"/>
        <v>45499</v>
      </c>
      <c r="H8" s="2055">
        <f t="shared" si="0"/>
        <v>45500</v>
      </c>
      <c r="I8" s="2055">
        <f t="shared" si="0"/>
        <v>45501</v>
      </c>
      <c r="J8" s="2055">
        <f t="shared" si="0"/>
        <v>45502</v>
      </c>
      <c r="K8" s="2055">
        <f t="shared" si="0"/>
        <v>45503</v>
      </c>
      <c r="L8" s="2055">
        <f t="shared" si="0"/>
        <v>45504</v>
      </c>
      <c r="M8" s="2055">
        <f t="shared" si="0"/>
        <v>45505</v>
      </c>
      <c r="N8" s="2055">
        <f t="shared" si="0"/>
        <v>45506</v>
      </c>
      <c r="O8" s="2055">
        <f t="shared" si="0"/>
        <v>45507</v>
      </c>
      <c r="P8" s="2055">
        <f t="shared" si="0"/>
        <v>45508</v>
      </c>
      <c r="Q8" s="2055">
        <f t="shared" si="0"/>
        <v>45509</v>
      </c>
      <c r="R8" s="2055">
        <f t="shared" si="0"/>
        <v>45510</v>
      </c>
      <c r="S8" s="2055">
        <f t="shared" si="0"/>
        <v>45511</v>
      </c>
      <c r="T8" s="2055">
        <f t="shared" si="0"/>
        <v>45512</v>
      </c>
      <c r="U8" s="2055">
        <f t="shared" si="0"/>
        <v>45513</v>
      </c>
      <c r="V8" s="2055">
        <f t="shared" si="0"/>
        <v>45514</v>
      </c>
      <c r="W8" s="2055">
        <f>+V8+1</f>
        <v>45515</v>
      </c>
      <c r="X8" s="2055">
        <f t="shared" si="0"/>
        <v>45516</v>
      </c>
      <c r="Y8" s="2055">
        <f t="shared" si="0"/>
        <v>45517</v>
      </c>
      <c r="Z8" s="2055">
        <f t="shared" si="0"/>
        <v>45518</v>
      </c>
      <c r="AA8" s="2055">
        <f>+Z8+1</f>
        <v>45519</v>
      </c>
      <c r="AB8" s="2055">
        <f t="shared" si="0"/>
        <v>45520</v>
      </c>
      <c r="AC8" s="2055">
        <f>+AB8+1</f>
        <v>45521</v>
      </c>
      <c r="AD8" s="2056">
        <f t="shared" si="0"/>
        <v>45522</v>
      </c>
      <c r="AE8" s="2057"/>
      <c r="AF8" s="4251">
        <v>1</v>
      </c>
      <c r="AG8" s="4252"/>
    </row>
    <row r="9" spans="1:35">
      <c r="B9" s="1958" t="s">
        <v>1184</v>
      </c>
      <c r="C9" s="2059" t="str">
        <f>TEXT(WEEKDAY(+C8),"aaa")</f>
        <v>月</v>
      </c>
      <c r="D9" s="2060" t="str">
        <f t="shared" ref="D9:AD9" si="1">TEXT(WEEKDAY(+D8),"aaa")</f>
        <v>火</v>
      </c>
      <c r="E9" s="2060" t="str">
        <f t="shared" si="1"/>
        <v>水</v>
      </c>
      <c r="F9" s="2060" t="str">
        <f t="shared" si="1"/>
        <v>木</v>
      </c>
      <c r="G9" s="2060" t="str">
        <f t="shared" si="1"/>
        <v>金</v>
      </c>
      <c r="H9" s="2060" t="str">
        <f t="shared" si="1"/>
        <v>土</v>
      </c>
      <c r="I9" s="2060" t="str">
        <f t="shared" si="1"/>
        <v>日</v>
      </c>
      <c r="J9" s="2060" t="str">
        <f t="shared" si="1"/>
        <v>月</v>
      </c>
      <c r="K9" s="2060" t="str">
        <f t="shared" si="1"/>
        <v>火</v>
      </c>
      <c r="L9" s="2060" t="str">
        <f t="shared" si="1"/>
        <v>水</v>
      </c>
      <c r="M9" s="2060" t="str">
        <f t="shared" si="1"/>
        <v>木</v>
      </c>
      <c r="N9" s="2060" t="str">
        <f t="shared" si="1"/>
        <v>金</v>
      </c>
      <c r="O9" s="2060" t="str">
        <f t="shared" si="1"/>
        <v>土</v>
      </c>
      <c r="P9" s="2060" t="str">
        <f t="shared" si="1"/>
        <v>日</v>
      </c>
      <c r="Q9" s="2060" t="str">
        <f t="shared" si="1"/>
        <v>月</v>
      </c>
      <c r="R9" s="2060" t="str">
        <f t="shared" si="1"/>
        <v>火</v>
      </c>
      <c r="S9" s="2060" t="str">
        <f t="shared" si="1"/>
        <v>水</v>
      </c>
      <c r="T9" s="2060" t="str">
        <f t="shared" si="1"/>
        <v>木</v>
      </c>
      <c r="U9" s="2060" t="str">
        <f t="shared" si="1"/>
        <v>金</v>
      </c>
      <c r="V9" s="2060" t="str">
        <f t="shared" si="1"/>
        <v>土</v>
      </c>
      <c r="W9" s="2060" t="str">
        <f t="shared" si="1"/>
        <v>日</v>
      </c>
      <c r="X9" s="2060" t="str">
        <f t="shared" si="1"/>
        <v>月</v>
      </c>
      <c r="Y9" s="2060" t="str">
        <f t="shared" si="1"/>
        <v>火</v>
      </c>
      <c r="Z9" s="2060" t="str">
        <f t="shared" si="1"/>
        <v>水</v>
      </c>
      <c r="AA9" s="2060" t="str">
        <f t="shared" si="1"/>
        <v>木</v>
      </c>
      <c r="AB9" s="2060" t="str">
        <f t="shared" si="1"/>
        <v>金</v>
      </c>
      <c r="AC9" s="2060" t="str">
        <f t="shared" si="1"/>
        <v>土</v>
      </c>
      <c r="AD9" s="2061" t="str">
        <f t="shared" si="1"/>
        <v>日</v>
      </c>
      <c r="AE9" s="1991"/>
      <c r="AF9" s="2062" t="s">
        <v>1185</v>
      </c>
      <c r="AG9" s="2046">
        <f>+COUNTA(C10:AD11)</f>
        <v>3</v>
      </c>
    </row>
    <row r="10" spans="1:35" ht="13.5" customHeight="1">
      <c r="B10" s="4253" t="s">
        <v>1186</v>
      </c>
      <c r="C10" s="4276"/>
      <c r="D10" s="4087"/>
      <c r="E10" s="4087"/>
      <c r="F10" s="4087"/>
      <c r="G10" s="4087"/>
      <c r="H10" s="4087"/>
      <c r="I10" s="4087"/>
      <c r="J10" s="4087"/>
      <c r="K10" s="4087"/>
      <c r="L10" s="4087"/>
      <c r="M10" s="4087"/>
      <c r="N10" s="4087"/>
      <c r="O10" s="4087"/>
      <c r="P10" s="4087"/>
      <c r="Q10" s="4087"/>
      <c r="R10" s="4087"/>
      <c r="S10" s="4087"/>
      <c r="T10" s="4087"/>
      <c r="U10" s="4087"/>
      <c r="V10" s="4087"/>
      <c r="W10" s="4087"/>
      <c r="X10" s="4087"/>
      <c r="Y10" s="4087" t="s">
        <v>1198</v>
      </c>
      <c r="Z10" s="4087" t="s">
        <v>1198</v>
      </c>
      <c r="AA10" s="4087" t="s">
        <v>1198</v>
      </c>
      <c r="AB10" s="4087"/>
      <c r="AC10" s="4087"/>
      <c r="AD10" s="4275"/>
      <c r="AE10" s="1991"/>
      <c r="AF10" s="2063" t="s">
        <v>1187</v>
      </c>
      <c r="AG10" s="2064">
        <f>COUNTA(C8:AD8)-AG9</f>
        <v>25</v>
      </c>
    </row>
    <row r="11" spans="1:35" ht="13.5" customHeight="1">
      <c r="B11" s="4254"/>
      <c r="C11" s="4276"/>
      <c r="D11" s="4087"/>
      <c r="E11" s="4087"/>
      <c r="F11" s="4087"/>
      <c r="G11" s="4087"/>
      <c r="H11" s="4087"/>
      <c r="I11" s="4087"/>
      <c r="J11" s="4087"/>
      <c r="K11" s="4087"/>
      <c r="L11" s="4087"/>
      <c r="M11" s="4087"/>
      <c r="N11" s="4087"/>
      <c r="O11" s="4087"/>
      <c r="P11" s="4087"/>
      <c r="Q11" s="4087"/>
      <c r="R11" s="4087"/>
      <c r="S11" s="4087"/>
      <c r="T11" s="4087"/>
      <c r="U11" s="4087"/>
      <c r="V11" s="4087"/>
      <c r="W11" s="4087"/>
      <c r="X11" s="4087"/>
      <c r="Y11" s="4087"/>
      <c r="Z11" s="4087"/>
      <c r="AA11" s="4087"/>
      <c r="AB11" s="4087"/>
      <c r="AC11" s="4087"/>
      <c r="AD11" s="4275"/>
      <c r="AE11" s="1991"/>
      <c r="AF11" s="2063" t="s">
        <v>1188</v>
      </c>
      <c r="AG11" s="2065">
        <f>+COUNTA(C12:AD13)</f>
        <v>9</v>
      </c>
    </row>
    <row r="12" spans="1:35" ht="13.5" customHeight="1">
      <c r="B12" s="4264" t="s">
        <v>1175</v>
      </c>
      <c r="C12" s="4266"/>
      <c r="D12" s="4087"/>
      <c r="E12" s="4087"/>
      <c r="F12" s="4087"/>
      <c r="G12" s="4087"/>
      <c r="H12" s="4087" t="s">
        <v>1199</v>
      </c>
      <c r="I12" s="4087" t="s">
        <v>1199</v>
      </c>
      <c r="J12" s="4087"/>
      <c r="K12" s="4087"/>
      <c r="L12" s="4087"/>
      <c r="M12" s="4087"/>
      <c r="N12" s="4087"/>
      <c r="O12" s="4087" t="s">
        <v>1199</v>
      </c>
      <c r="P12" s="4087" t="s">
        <v>1199</v>
      </c>
      <c r="Q12" s="4087"/>
      <c r="R12" s="4087"/>
      <c r="S12" s="4087"/>
      <c r="T12" s="4087"/>
      <c r="U12" s="4087"/>
      <c r="V12" s="4087" t="s">
        <v>1199</v>
      </c>
      <c r="W12" s="4087" t="s">
        <v>1199</v>
      </c>
      <c r="X12" s="4087" t="s">
        <v>1199</v>
      </c>
      <c r="Y12" s="4087"/>
      <c r="Z12" s="4087"/>
      <c r="AA12" s="4087"/>
      <c r="AB12" s="4087"/>
      <c r="AC12" s="4087" t="s">
        <v>1199</v>
      </c>
      <c r="AD12" s="4275" t="s">
        <v>1199</v>
      </c>
      <c r="AE12" s="1991"/>
      <c r="AF12" s="2063" t="s">
        <v>1189</v>
      </c>
      <c r="AG12" s="2067">
        <f>+AG11/AG10</f>
        <v>0.36</v>
      </c>
    </row>
    <row r="13" spans="1:35" ht="13.8" thickBot="1">
      <c r="B13" s="4265"/>
      <c r="C13" s="4266"/>
      <c r="D13" s="4087"/>
      <c r="E13" s="4087"/>
      <c r="F13" s="4087"/>
      <c r="G13" s="4087"/>
      <c r="H13" s="4087"/>
      <c r="I13" s="4087"/>
      <c r="J13" s="4087"/>
      <c r="K13" s="4087"/>
      <c r="L13" s="4087"/>
      <c r="M13" s="4087"/>
      <c r="N13" s="4087"/>
      <c r="O13" s="4087"/>
      <c r="P13" s="4087"/>
      <c r="Q13" s="4087"/>
      <c r="R13" s="4087"/>
      <c r="S13" s="4087"/>
      <c r="T13" s="4087"/>
      <c r="U13" s="4087"/>
      <c r="V13" s="4087"/>
      <c r="W13" s="4087"/>
      <c r="X13" s="4087"/>
      <c r="Y13" s="4136"/>
      <c r="Z13" s="4136"/>
      <c r="AA13" s="4136"/>
      <c r="AB13" s="4087"/>
      <c r="AC13" s="4087"/>
      <c r="AD13" s="4275"/>
      <c r="AE13" s="1991"/>
      <c r="AF13" s="2063" t="s">
        <v>1169</v>
      </c>
      <c r="AG13" s="2065">
        <f>+COUNTA(C14:AD15)</f>
        <v>9</v>
      </c>
    </row>
    <row r="14" spans="1:35">
      <c r="B14" s="4260" t="s">
        <v>1178</v>
      </c>
      <c r="C14" s="4262"/>
      <c r="D14" s="4117"/>
      <c r="E14" s="4117"/>
      <c r="F14" s="4117"/>
      <c r="G14" s="4117" t="s">
        <v>1199</v>
      </c>
      <c r="H14" s="4117"/>
      <c r="I14" s="4117" t="s">
        <v>1199</v>
      </c>
      <c r="J14" s="4117"/>
      <c r="K14" s="4117"/>
      <c r="L14" s="4117"/>
      <c r="M14" s="4117"/>
      <c r="N14" s="4117"/>
      <c r="O14" s="4117" t="s">
        <v>1199</v>
      </c>
      <c r="P14" s="4117" t="s">
        <v>1199</v>
      </c>
      <c r="Q14" s="4117"/>
      <c r="R14" s="4117"/>
      <c r="S14" s="4117"/>
      <c r="T14" s="4117"/>
      <c r="U14" s="4117"/>
      <c r="V14" s="4117" t="s">
        <v>1199</v>
      </c>
      <c r="W14" s="4117" t="s">
        <v>1199</v>
      </c>
      <c r="X14" s="4300" t="s">
        <v>1199</v>
      </c>
      <c r="Y14" s="4302"/>
      <c r="Z14" s="4304"/>
      <c r="AA14" s="4298"/>
      <c r="AB14" s="4124" t="s">
        <v>1199</v>
      </c>
      <c r="AC14" s="4117" t="s">
        <v>1199</v>
      </c>
      <c r="AD14" s="4273"/>
      <c r="AE14" s="1991"/>
      <c r="AF14" s="2069" t="s">
        <v>1190</v>
      </c>
      <c r="AG14" s="2070">
        <f>+AG13/AG10</f>
        <v>0.36</v>
      </c>
    </row>
    <row r="15" spans="1:35" ht="13.8" thickBot="1">
      <c r="B15" s="4261"/>
      <c r="C15" s="4263"/>
      <c r="D15" s="4118"/>
      <c r="E15" s="4118"/>
      <c r="F15" s="4118"/>
      <c r="G15" s="4118"/>
      <c r="H15" s="4118"/>
      <c r="I15" s="4118"/>
      <c r="J15" s="4118"/>
      <c r="K15" s="4118"/>
      <c r="L15" s="4118"/>
      <c r="M15" s="4118"/>
      <c r="N15" s="4118"/>
      <c r="O15" s="4118"/>
      <c r="P15" s="4118"/>
      <c r="Q15" s="4118"/>
      <c r="R15" s="4118"/>
      <c r="S15" s="4118"/>
      <c r="T15" s="4118"/>
      <c r="U15" s="4118"/>
      <c r="V15" s="4118"/>
      <c r="W15" s="4118"/>
      <c r="X15" s="4301"/>
      <c r="Y15" s="4303"/>
      <c r="Z15" s="4305"/>
      <c r="AA15" s="4299"/>
      <c r="AB15" s="4125"/>
      <c r="AC15" s="4118"/>
      <c r="AD15" s="4274"/>
      <c r="AE15" s="1991"/>
      <c r="AF15" s="2027"/>
      <c r="AG15" s="2072"/>
    </row>
    <row r="16" spans="1:35">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row>
    <row r="17" spans="2:33">
      <c r="B17" s="2074" t="s">
        <v>1183</v>
      </c>
      <c r="C17" s="2075">
        <f>+AD8+1</f>
        <v>45523</v>
      </c>
      <c r="D17" s="2076">
        <f>+C17+1</f>
        <v>45524</v>
      </c>
      <c r="E17" s="2076">
        <f t="shared" ref="E17:AD17" si="2">+D17+1</f>
        <v>45525</v>
      </c>
      <c r="F17" s="2076">
        <f t="shared" si="2"/>
        <v>45526</v>
      </c>
      <c r="G17" s="2076">
        <f t="shared" si="2"/>
        <v>45527</v>
      </c>
      <c r="H17" s="2076">
        <f t="shared" si="2"/>
        <v>45528</v>
      </c>
      <c r="I17" s="2076">
        <f t="shared" si="2"/>
        <v>45529</v>
      </c>
      <c r="J17" s="2076">
        <f t="shared" si="2"/>
        <v>45530</v>
      </c>
      <c r="K17" s="2076">
        <f t="shared" si="2"/>
        <v>45531</v>
      </c>
      <c r="L17" s="2076">
        <f t="shared" si="2"/>
        <v>45532</v>
      </c>
      <c r="M17" s="2076">
        <f t="shared" si="2"/>
        <v>45533</v>
      </c>
      <c r="N17" s="2076">
        <f t="shared" si="2"/>
        <v>45534</v>
      </c>
      <c r="O17" s="2076">
        <f t="shared" si="2"/>
        <v>45535</v>
      </c>
      <c r="P17" s="2076">
        <f t="shared" si="2"/>
        <v>45536</v>
      </c>
      <c r="Q17" s="2076">
        <f t="shared" si="2"/>
        <v>45537</v>
      </c>
      <c r="R17" s="2076">
        <f t="shared" si="2"/>
        <v>45538</v>
      </c>
      <c r="S17" s="2076">
        <f t="shared" si="2"/>
        <v>45539</v>
      </c>
      <c r="T17" s="2076">
        <f t="shared" si="2"/>
        <v>45540</v>
      </c>
      <c r="U17" s="2076">
        <f t="shared" si="2"/>
        <v>45541</v>
      </c>
      <c r="V17" s="2076">
        <f t="shared" si="2"/>
        <v>45542</v>
      </c>
      <c r="W17" s="2076">
        <f>+V17+1</f>
        <v>45543</v>
      </c>
      <c r="X17" s="2076">
        <f t="shared" si="2"/>
        <v>45544</v>
      </c>
      <c r="Y17" s="2076">
        <f t="shared" si="2"/>
        <v>45545</v>
      </c>
      <c r="Z17" s="2076">
        <f t="shared" si="2"/>
        <v>45546</v>
      </c>
      <c r="AA17" s="2076">
        <f>+Z17+1</f>
        <v>45547</v>
      </c>
      <c r="AB17" s="2076">
        <f t="shared" si="2"/>
        <v>45548</v>
      </c>
      <c r="AC17" s="2076">
        <f>+AB17+1</f>
        <v>45549</v>
      </c>
      <c r="AD17" s="2077">
        <f t="shared" si="2"/>
        <v>45550</v>
      </c>
      <c r="AE17" s="2057"/>
      <c r="AF17" s="4251">
        <f>+AF8+1</f>
        <v>2</v>
      </c>
      <c r="AG17" s="4252"/>
    </row>
    <row r="18" spans="2:33">
      <c r="B18" s="2078" t="s">
        <v>1184</v>
      </c>
      <c r="C18" s="2079" t="str">
        <f>TEXT(WEEKDAY(+C17),"aaa")</f>
        <v>月</v>
      </c>
      <c r="D18" s="2080" t="str">
        <f t="shared" ref="D18:AD18" si="3">TEXT(WEEKDAY(+D17),"aaa")</f>
        <v>火</v>
      </c>
      <c r="E18" s="2080" t="str">
        <f t="shared" si="3"/>
        <v>水</v>
      </c>
      <c r="F18" s="2080" t="str">
        <f t="shared" si="3"/>
        <v>木</v>
      </c>
      <c r="G18" s="2080" t="str">
        <f t="shared" si="3"/>
        <v>金</v>
      </c>
      <c r="H18" s="2080" t="str">
        <f t="shared" si="3"/>
        <v>土</v>
      </c>
      <c r="I18" s="2080" t="str">
        <f t="shared" si="3"/>
        <v>日</v>
      </c>
      <c r="J18" s="2080" t="str">
        <f t="shared" si="3"/>
        <v>月</v>
      </c>
      <c r="K18" s="2080" t="str">
        <f t="shared" si="3"/>
        <v>火</v>
      </c>
      <c r="L18" s="2080" t="str">
        <f t="shared" si="3"/>
        <v>水</v>
      </c>
      <c r="M18" s="2080" t="str">
        <f t="shared" si="3"/>
        <v>木</v>
      </c>
      <c r="N18" s="2080" t="str">
        <f t="shared" si="3"/>
        <v>金</v>
      </c>
      <c r="O18" s="2080" t="str">
        <f t="shared" si="3"/>
        <v>土</v>
      </c>
      <c r="P18" s="2080" t="str">
        <f t="shared" si="3"/>
        <v>日</v>
      </c>
      <c r="Q18" s="2080" t="str">
        <f t="shared" si="3"/>
        <v>月</v>
      </c>
      <c r="R18" s="2080" t="str">
        <f t="shared" si="3"/>
        <v>火</v>
      </c>
      <c r="S18" s="2080" t="str">
        <f t="shared" si="3"/>
        <v>水</v>
      </c>
      <c r="T18" s="2080" t="str">
        <f t="shared" si="3"/>
        <v>木</v>
      </c>
      <c r="U18" s="2080" t="str">
        <f t="shared" si="3"/>
        <v>金</v>
      </c>
      <c r="V18" s="2080" t="str">
        <f t="shared" si="3"/>
        <v>土</v>
      </c>
      <c r="W18" s="2080" t="str">
        <f t="shared" si="3"/>
        <v>日</v>
      </c>
      <c r="X18" s="2080" t="str">
        <f t="shared" si="3"/>
        <v>月</v>
      </c>
      <c r="Y18" s="2080" t="str">
        <f t="shared" si="3"/>
        <v>火</v>
      </c>
      <c r="Z18" s="2080" t="str">
        <f t="shared" si="3"/>
        <v>水</v>
      </c>
      <c r="AA18" s="2080" t="str">
        <f t="shared" si="3"/>
        <v>木</v>
      </c>
      <c r="AB18" s="2080" t="str">
        <f t="shared" si="3"/>
        <v>金</v>
      </c>
      <c r="AC18" s="2080" t="str">
        <f t="shared" si="3"/>
        <v>土</v>
      </c>
      <c r="AD18" s="2081" t="str">
        <f t="shared" si="3"/>
        <v>日</v>
      </c>
      <c r="AE18" s="1991"/>
      <c r="AF18" s="2062" t="s">
        <v>1185</v>
      </c>
      <c r="AG18" s="2046">
        <f>+COUNTA(C19:AD20)</f>
        <v>0</v>
      </c>
    </row>
    <row r="19" spans="2:33" ht="13.5" customHeight="1">
      <c r="B19" s="4253" t="s">
        <v>1186</v>
      </c>
      <c r="C19" s="4286"/>
      <c r="D19" s="4281"/>
      <c r="E19" s="4281"/>
      <c r="F19" s="4281"/>
      <c r="G19" s="4281"/>
      <c r="H19" s="4281"/>
      <c r="I19" s="4281"/>
      <c r="J19" s="4281"/>
      <c r="K19" s="4281"/>
      <c r="L19" s="4281"/>
      <c r="M19" s="4281"/>
      <c r="N19" s="4281"/>
      <c r="O19" s="4281"/>
      <c r="P19" s="4281"/>
      <c r="Q19" s="4281"/>
      <c r="R19" s="4281"/>
      <c r="S19" s="4281"/>
      <c r="T19" s="4281"/>
      <c r="U19" s="4281"/>
      <c r="V19" s="4281"/>
      <c r="W19" s="4281"/>
      <c r="X19" s="4281"/>
      <c r="Y19" s="4281"/>
      <c r="Z19" s="4281"/>
      <c r="AA19" s="4281"/>
      <c r="AB19" s="4281"/>
      <c r="AC19" s="4281"/>
      <c r="AD19" s="4282"/>
      <c r="AE19" s="1991"/>
      <c r="AF19" s="2063" t="s">
        <v>1187</v>
      </c>
      <c r="AG19" s="2064">
        <f>COUNTA(C17:AD17)-AG18</f>
        <v>28</v>
      </c>
    </row>
    <row r="20" spans="2:33" ht="13.5" customHeight="1">
      <c r="B20" s="4254"/>
      <c r="C20" s="4286"/>
      <c r="D20" s="4281"/>
      <c r="E20" s="4281"/>
      <c r="F20" s="4281"/>
      <c r="G20" s="4281"/>
      <c r="H20" s="4281"/>
      <c r="I20" s="4281"/>
      <c r="J20" s="4281"/>
      <c r="K20" s="4281"/>
      <c r="L20" s="4281"/>
      <c r="M20" s="4281"/>
      <c r="N20" s="4281"/>
      <c r="O20" s="4281"/>
      <c r="P20" s="4281"/>
      <c r="Q20" s="4281"/>
      <c r="R20" s="4281"/>
      <c r="S20" s="4281"/>
      <c r="T20" s="4281"/>
      <c r="U20" s="4281"/>
      <c r="V20" s="4281"/>
      <c r="W20" s="4281"/>
      <c r="X20" s="4281"/>
      <c r="Y20" s="4281"/>
      <c r="Z20" s="4281"/>
      <c r="AA20" s="4281"/>
      <c r="AB20" s="4281"/>
      <c r="AC20" s="4281"/>
      <c r="AD20" s="4282"/>
      <c r="AE20" s="1991"/>
      <c r="AF20" s="2063" t="s">
        <v>1188</v>
      </c>
      <c r="AG20" s="2065">
        <f>+COUNTA(C21:AD22)</f>
        <v>8</v>
      </c>
    </row>
    <row r="21" spans="2:33" ht="13.5" customHeight="1">
      <c r="B21" s="4267" t="s">
        <v>1175</v>
      </c>
      <c r="C21" s="4285"/>
      <c r="D21" s="4281"/>
      <c r="E21" s="4281"/>
      <c r="F21" s="4281"/>
      <c r="G21" s="4281"/>
      <c r="H21" s="4281" t="s">
        <v>1199</v>
      </c>
      <c r="I21" s="4281" t="s">
        <v>1199</v>
      </c>
      <c r="J21" s="4281"/>
      <c r="K21" s="4281"/>
      <c r="L21" s="4281"/>
      <c r="M21" s="4281"/>
      <c r="N21" s="4281"/>
      <c r="O21" s="4281" t="s">
        <v>1199</v>
      </c>
      <c r="P21" s="4281" t="s">
        <v>1199</v>
      </c>
      <c r="Q21" s="4281"/>
      <c r="R21" s="4281"/>
      <c r="S21" s="4281"/>
      <c r="T21" s="4281"/>
      <c r="U21" s="4281"/>
      <c r="V21" s="4281" t="s">
        <v>1199</v>
      </c>
      <c r="W21" s="4281" t="s">
        <v>1199</v>
      </c>
      <c r="X21" s="4281"/>
      <c r="Y21" s="4281"/>
      <c r="Z21" s="4281"/>
      <c r="AA21" s="4281"/>
      <c r="AB21" s="4281"/>
      <c r="AC21" s="4281" t="s">
        <v>1199</v>
      </c>
      <c r="AD21" s="4282" t="s">
        <v>1199</v>
      </c>
      <c r="AE21" s="1991"/>
      <c r="AF21" s="2063" t="s">
        <v>1189</v>
      </c>
      <c r="AG21" s="2067">
        <f>+AG20/AG19</f>
        <v>0.2857142857142857</v>
      </c>
    </row>
    <row r="22" spans="2:33">
      <c r="B22" s="4268"/>
      <c r="C22" s="4285"/>
      <c r="D22" s="4281"/>
      <c r="E22" s="4281"/>
      <c r="F22" s="4281"/>
      <c r="G22" s="4281"/>
      <c r="H22" s="4281"/>
      <c r="I22" s="4281"/>
      <c r="J22" s="4281"/>
      <c r="K22" s="4281"/>
      <c r="L22" s="4281"/>
      <c r="M22" s="4281"/>
      <c r="N22" s="4281"/>
      <c r="O22" s="4281"/>
      <c r="P22" s="4281"/>
      <c r="Q22" s="4281"/>
      <c r="R22" s="4281"/>
      <c r="S22" s="4281"/>
      <c r="T22" s="4281"/>
      <c r="U22" s="4281"/>
      <c r="V22" s="4281"/>
      <c r="W22" s="4281"/>
      <c r="X22" s="4281"/>
      <c r="Y22" s="4281"/>
      <c r="Z22" s="4281"/>
      <c r="AA22" s="4281"/>
      <c r="AB22" s="4281"/>
      <c r="AC22" s="4281"/>
      <c r="AD22" s="4282"/>
      <c r="AE22" s="1991"/>
      <c r="AF22" s="2063" t="s">
        <v>1169</v>
      </c>
      <c r="AG22" s="2065">
        <f>+COUNTA(C23:AD24)</f>
        <v>8</v>
      </c>
    </row>
    <row r="23" spans="2:33">
      <c r="B23" s="4269" t="s">
        <v>1178</v>
      </c>
      <c r="C23" s="4283"/>
      <c r="D23" s="4277"/>
      <c r="E23" s="4277"/>
      <c r="F23" s="4277"/>
      <c r="G23" s="4277"/>
      <c r="H23" s="4277" t="s">
        <v>1199</v>
      </c>
      <c r="I23" s="4277" t="s">
        <v>1199</v>
      </c>
      <c r="J23" s="4277"/>
      <c r="K23" s="4277"/>
      <c r="L23" s="4277"/>
      <c r="M23" s="4277"/>
      <c r="N23" s="4277"/>
      <c r="O23" s="4277" t="s">
        <v>1199</v>
      </c>
      <c r="P23" s="4277" t="s">
        <v>1199</v>
      </c>
      <c r="Q23" s="4277"/>
      <c r="R23" s="4277"/>
      <c r="S23" s="4277"/>
      <c r="T23" s="4277"/>
      <c r="U23" s="4277"/>
      <c r="V23" s="4277" t="s">
        <v>1199</v>
      </c>
      <c r="W23" s="4277" t="s">
        <v>1199</v>
      </c>
      <c r="X23" s="4277"/>
      <c r="Y23" s="4277"/>
      <c r="Z23" s="4277"/>
      <c r="AA23" s="4277"/>
      <c r="AB23" s="4277"/>
      <c r="AC23" s="4277" t="s">
        <v>1199</v>
      </c>
      <c r="AD23" s="4279" t="s">
        <v>1199</v>
      </c>
      <c r="AE23" s="1991"/>
      <c r="AF23" s="2069" t="s">
        <v>1190</v>
      </c>
      <c r="AG23" s="2070">
        <f>+AG22/AG19</f>
        <v>0.2857142857142857</v>
      </c>
    </row>
    <row r="24" spans="2:33">
      <c r="B24" s="4270"/>
      <c r="C24" s="4284"/>
      <c r="D24" s="4278"/>
      <c r="E24" s="4278"/>
      <c r="F24" s="4278"/>
      <c r="G24" s="4278"/>
      <c r="H24" s="4278"/>
      <c r="I24" s="4278"/>
      <c r="J24" s="4278"/>
      <c r="K24" s="4278"/>
      <c r="L24" s="4278"/>
      <c r="M24" s="4278"/>
      <c r="N24" s="4278"/>
      <c r="O24" s="4278"/>
      <c r="P24" s="4278"/>
      <c r="Q24" s="4278"/>
      <c r="R24" s="4278"/>
      <c r="S24" s="4278"/>
      <c r="T24" s="4278"/>
      <c r="U24" s="4278"/>
      <c r="V24" s="4278"/>
      <c r="W24" s="4278"/>
      <c r="X24" s="4278"/>
      <c r="Y24" s="4278"/>
      <c r="Z24" s="4278"/>
      <c r="AA24" s="4278"/>
      <c r="AB24" s="4278"/>
      <c r="AC24" s="4278"/>
      <c r="AD24" s="4280"/>
      <c r="AE24" s="1991"/>
      <c r="AF24" s="2027"/>
      <c r="AG24" s="2072"/>
    </row>
    <row r="25" spans="2:3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row>
    <row r="26" spans="2:33">
      <c r="B26" s="2053" t="s">
        <v>1183</v>
      </c>
      <c r="C26" s="2054">
        <f>+AD17+1</f>
        <v>45551</v>
      </c>
      <c r="D26" s="2055">
        <f>+C26+1</f>
        <v>45552</v>
      </c>
      <c r="E26" s="2055">
        <f t="shared" ref="E26:AD26" si="4">+D26+1</f>
        <v>45553</v>
      </c>
      <c r="F26" s="2055">
        <f t="shared" si="4"/>
        <v>45554</v>
      </c>
      <c r="G26" s="2055">
        <f t="shared" si="4"/>
        <v>45555</v>
      </c>
      <c r="H26" s="2055">
        <f t="shared" si="4"/>
        <v>45556</v>
      </c>
      <c r="I26" s="2055">
        <f t="shared" si="4"/>
        <v>45557</v>
      </c>
      <c r="J26" s="2055">
        <f t="shared" si="4"/>
        <v>45558</v>
      </c>
      <c r="K26" s="2055">
        <f t="shared" si="4"/>
        <v>45559</v>
      </c>
      <c r="L26" s="2055">
        <f t="shared" si="4"/>
        <v>45560</v>
      </c>
      <c r="M26" s="2055">
        <f t="shared" si="4"/>
        <v>45561</v>
      </c>
      <c r="N26" s="2055">
        <f t="shared" si="4"/>
        <v>45562</v>
      </c>
      <c r="O26" s="2055">
        <f t="shared" si="4"/>
        <v>45563</v>
      </c>
      <c r="P26" s="2055">
        <f t="shared" si="4"/>
        <v>45564</v>
      </c>
      <c r="Q26" s="2055">
        <f t="shared" si="4"/>
        <v>45565</v>
      </c>
      <c r="R26" s="2055">
        <f t="shared" si="4"/>
        <v>45566</v>
      </c>
      <c r="S26" s="2055">
        <f t="shared" si="4"/>
        <v>45567</v>
      </c>
      <c r="T26" s="2055">
        <f t="shared" si="4"/>
        <v>45568</v>
      </c>
      <c r="U26" s="2055">
        <f t="shared" si="4"/>
        <v>45569</v>
      </c>
      <c r="V26" s="2055">
        <f t="shared" si="4"/>
        <v>45570</v>
      </c>
      <c r="W26" s="2055">
        <f>+V26+1</f>
        <v>45571</v>
      </c>
      <c r="X26" s="2055">
        <f t="shared" si="4"/>
        <v>45572</v>
      </c>
      <c r="Y26" s="2055">
        <f t="shared" si="4"/>
        <v>45573</v>
      </c>
      <c r="Z26" s="2055">
        <f t="shared" si="4"/>
        <v>45574</v>
      </c>
      <c r="AA26" s="2055">
        <f>+Z26+1</f>
        <v>45575</v>
      </c>
      <c r="AB26" s="2055">
        <f t="shared" si="4"/>
        <v>45576</v>
      </c>
      <c r="AC26" s="2055">
        <f>+AB26+1</f>
        <v>45577</v>
      </c>
      <c r="AD26" s="2056">
        <f t="shared" si="4"/>
        <v>45578</v>
      </c>
      <c r="AE26" s="2057"/>
      <c r="AF26" s="4251">
        <f>+AF17+1</f>
        <v>3</v>
      </c>
      <c r="AG26" s="4252"/>
    </row>
    <row r="27" spans="2:33">
      <c r="B27" s="1958" t="s">
        <v>1184</v>
      </c>
      <c r="C27" s="2059" t="str">
        <f>TEXT(WEEKDAY(+C26),"aaa")</f>
        <v>月</v>
      </c>
      <c r="D27" s="2060" t="str">
        <f t="shared" ref="D27:AD27" si="5">TEXT(WEEKDAY(+D26),"aaa")</f>
        <v>火</v>
      </c>
      <c r="E27" s="2060" t="str">
        <f t="shared" si="5"/>
        <v>水</v>
      </c>
      <c r="F27" s="2060" t="str">
        <f t="shared" si="5"/>
        <v>木</v>
      </c>
      <c r="G27" s="2060" t="str">
        <f t="shared" si="5"/>
        <v>金</v>
      </c>
      <c r="H27" s="2060" t="str">
        <f t="shared" si="5"/>
        <v>土</v>
      </c>
      <c r="I27" s="2060" t="str">
        <f t="shared" si="5"/>
        <v>日</v>
      </c>
      <c r="J27" s="2060" t="str">
        <f t="shared" si="5"/>
        <v>月</v>
      </c>
      <c r="K27" s="2060" t="str">
        <f t="shared" si="5"/>
        <v>火</v>
      </c>
      <c r="L27" s="2060" t="str">
        <f t="shared" si="5"/>
        <v>水</v>
      </c>
      <c r="M27" s="2060" t="str">
        <f t="shared" si="5"/>
        <v>木</v>
      </c>
      <c r="N27" s="2060" t="str">
        <f t="shared" si="5"/>
        <v>金</v>
      </c>
      <c r="O27" s="2060" t="str">
        <f t="shared" si="5"/>
        <v>土</v>
      </c>
      <c r="P27" s="2060" t="str">
        <f t="shared" si="5"/>
        <v>日</v>
      </c>
      <c r="Q27" s="2060" t="str">
        <f t="shared" si="5"/>
        <v>月</v>
      </c>
      <c r="R27" s="2060" t="str">
        <f t="shared" si="5"/>
        <v>火</v>
      </c>
      <c r="S27" s="2060" t="str">
        <f t="shared" si="5"/>
        <v>水</v>
      </c>
      <c r="T27" s="2060" t="str">
        <f t="shared" si="5"/>
        <v>木</v>
      </c>
      <c r="U27" s="2060" t="str">
        <f t="shared" si="5"/>
        <v>金</v>
      </c>
      <c r="V27" s="2060" t="str">
        <f t="shared" si="5"/>
        <v>土</v>
      </c>
      <c r="W27" s="2060" t="str">
        <f t="shared" si="5"/>
        <v>日</v>
      </c>
      <c r="X27" s="2060" t="str">
        <f t="shared" si="5"/>
        <v>月</v>
      </c>
      <c r="Y27" s="2060" t="str">
        <f t="shared" si="5"/>
        <v>火</v>
      </c>
      <c r="Z27" s="2060" t="str">
        <f t="shared" si="5"/>
        <v>水</v>
      </c>
      <c r="AA27" s="2060" t="str">
        <f t="shared" si="5"/>
        <v>木</v>
      </c>
      <c r="AB27" s="2060" t="str">
        <f t="shared" si="5"/>
        <v>金</v>
      </c>
      <c r="AC27" s="2060" t="str">
        <f t="shared" si="5"/>
        <v>土</v>
      </c>
      <c r="AD27" s="2061" t="str">
        <f t="shared" si="5"/>
        <v>日</v>
      </c>
      <c r="AE27" s="1991"/>
      <c r="AF27" s="2062" t="s">
        <v>1185</v>
      </c>
      <c r="AG27" s="2046">
        <f>+COUNTA(C28:AD29)</f>
        <v>0</v>
      </c>
    </row>
    <row r="28" spans="2:33" ht="13.5" customHeight="1">
      <c r="B28" s="4253" t="s">
        <v>1186</v>
      </c>
      <c r="C28" s="4276"/>
      <c r="D28" s="4087"/>
      <c r="E28" s="4087"/>
      <c r="F28" s="4087"/>
      <c r="G28" s="4087"/>
      <c r="H28" s="4087"/>
      <c r="I28" s="4087"/>
      <c r="J28" s="4087"/>
      <c r="K28" s="4087"/>
      <c r="L28" s="4087"/>
      <c r="M28" s="4087"/>
      <c r="N28" s="4087"/>
      <c r="O28" s="4087"/>
      <c r="P28" s="4087"/>
      <c r="Q28" s="4087"/>
      <c r="R28" s="4087"/>
      <c r="S28" s="4087"/>
      <c r="T28" s="4087"/>
      <c r="U28" s="4087"/>
      <c r="V28" s="4087"/>
      <c r="W28" s="4087"/>
      <c r="X28" s="4087"/>
      <c r="Y28" s="4087"/>
      <c r="Z28" s="4087"/>
      <c r="AA28" s="4087"/>
      <c r="AB28" s="4087"/>
      <c r="AC28" s="4087"/>
      <c r="AD28" s="4275"/>
      <c r="AE28" s="1991"/>
      <c r="AF28" s="2063" t="s">
        <v>1187</v>
      </c>
      <c r="AG28" s="2064">
        <f>COUNTA(C26:AD26)-AG27</f>
        <v>28</v>
      </c>
    </row>
    <row r="29" spans="2:33" ht="13.5" customHeight="1">
      <c r="B29" s="4254"/>
      <c r="C29" s="4276"/>
      <c r="D29" s="4087"/>
      <c r="E29" s="4087"/>
      <c r="F29" s="4087"/>
      <c r="G29" s="4087"/>
      <c r="H29" s="4087"/>
      <c r="I29" s="4087"/>
      <c r="J29" s="4087"/>
      <c r="K29" s="4087"/>
      <c r="L29" s="4087"/>
      <c r="M29" s="4087"/>
      <c r="N29" s="4087"/>
      <c r="O29" s="4087"/>
      <c r="P29" s="4087"/>
      <c r="Q29" s="4087"/>
      <c r="R29" s="4087"/>
      <c r="S29" s="4087"/>
      <c r="T29" s="4087"/>
      <c r="U29" s="4087"/>
      <c r="V29" s="4087"/>
      <c r="W29" s="4087"/>
      <c r="X29" s="4087"/>
      <c r="Y29" s="4087"/>
      <c r="Z29" s="4087"/>
      <c r="AA29" s="4087"/>
      <c r="AB29" s="4087"/>
      <c r="AC29" s="4087"/>
      <c r="AD29" s="4275"/>
      <c r="AE29" s="1991"/>
      <c r="AF29" s="2063" t="s">
        <v>1188</v>
      </c>
      <c r="AG29" s="2065">
        <f>+COUNTA(C30:AD31)</f>
        <v>8</v>
      </c>
    </row>
    <row r="30" spans="2:33" ht="13.5" customHeight="1">
      <c r="B30" s="4264" t="s">
        <v>1175</v>
      </c>
      <c r="C30" s="4266"/>
      <c r="D30" s="4087"/>
      <c r="E30" s="4087"/>
      <c r="F30" s="4087"/>
      <c r="G30" s="4087"/>
      <c r="H30" s="4087" t="s">
        <v>1199</v>
      </c>
      <c r="I30" s="4087" t="s">
        <v>1199</v>
      </c>
      <c r="J30" s="4087"/>
      <c r="K30" s="4087"/>
      <c r="L30" s="4087"/>
      <c r="M30" s="4087"/>
      <c r="N30" s="4087"/>
      <c r="O30" s="4087" t="s">
        <v>1199</v>
      </c>
      <c r="P30" s="4087" t="s">
        <v>1199</v>
      </c>
      <c r="Q30" s="4087"/>
      <c r="R30" s="4087"/>
      <c r="S30" s="4087"/>
      <c r="T30" s="4087"/>
      <c r="U30" s="4087"/>
      <c r="V30" s="4087" t="s">
        <v>1199</v>
      </c>
      <c r="W30" s="4087" t="s">
        <v>1199</v>
      </c>
      <c r="X30" s="4087"/>
      <c r="Y30" s="4087"/>
      <c r="Z30" s="4087"/>
      <c r="AA30" s="4087"/>
      <c r="AB30" s="4087"/>
      <c r="AC30" s="4087" t="s">
        <v>1199</v>
      </c>
      <c r="AD30" s="4275" t="s">
        <v>1199</v>
      </c>
      <c r="AE30" s="1991"/>
      <c r="AF30" s="2063" t="s">
        <v>1189</v>
      </c>
      <c r="AG30" s="2067">
        <f>+AG29/AG28</f>
        <v>0.2857142857142857</v>
      </c>
    </row>
    <row r="31" spans="2:33">
      <c r="B31" s="4265"/>
      <c r="C31" s="4266"/>
      <c r="D31" s="4087"/>
      <c r="E31" s="4087"/>
      <c r="F31" s="4087"/>
      <c r="G31" s="4087"/>
      <c r="H31" s="4087"/>
      <c r="I31" s="4087"/>
      <c r="J31" s="4087"/>
      <c r="K31" s="4087"/>
      <c r="L31" s="4087"/>
      <c r="M31" s="4087"/>
      <c r="N31" s="4087"/>
      <c r="O31" s="4087"/>
      <c r="P31" s="4087"/>
      <c r="Q31" s="4087"/>
      <c r="R31" s="4087"/>
      <c r="S31" s="4087"/>
      <c r="T31" s="4087"/>
      <c r="U31" s="4087"/>
      <c r="V31" s="4087"/>
      <c r="W31" s="4087"/>
      <c r="X31" s="4087"/>
      <c r="Y31" s="4087"/>
      <c r="Z31" s="4087"/>
      <c r="AA31" s="4087"/>
      <c r="AB31" s="4087"/>
      <c r="AC31" s="4087"/>
      <c r="AD31" s="4275"/>
      <c r="AE31" s="1991"/>
      <c r="AF31" s="2063" t="s">
        <v>1169</v>
      </c>
      <c r="AG31" s="2065">
        <f>+COUNTA(C32:AD33)</f>
        <v>7</v>
      </c>
    </row>
    <row r="32" spans="2:33">
      <c r="B32" s="4260" t="s">
        <v>1178</v>
      </c>
      <c r="C32" s="4262"/>
      <c r="D32" s="4117"/>
      <c r="E32" s="4117"/>
      <c r="F32" s="4117"/>
      <c r="G32" s="4117"/>
      <c r="H32" s="4117"/>
      <c r="I32" s="4117" t="s">
        <v>1199</v>
      </c>
      <c r="J32" s="4117"/>
      <c r="K32" s="4117"/>
      <c r="L32" s="4117"/>
      <c r="M32" s="4117"/>
      <c r="N32" s="4117"/>
      <c r="O32" s="4117"/>
      <c r="P32" s="4117" t="s">
        <v>1199</v>
      </c>
      <c r="Q32" s="4117" t="s">
        <v>1200</v>
      </c>
      <c r="R32" s="4117"/>
      <c r="S32" s="4117"/>
      <c r="T32" s="4117"/>
      <c r="U32" s="4117"/>
      <c r="V32" s="4117" t="s">
        <v>1199</v>
      </c>
      <c r="W32" s="4117" t="s">
        <v>1199</v>
      </c>
      <c r="X32" s="4117"/>
      <c r="Y32" s="4117"/>
      <c r="Z32" s="4117"/>
      <c r="AA32" s="4117"/>
      <c r="AB32" s="4117"/>
      <c r="AC32" s="4117" t="s">
        <v>1199</v>
      </c>
      <c r="AD32" s="4273" t="s">
        <v>1199</v>
      </c>
      <c r="AE32" s="1991"/>
      <c r="AF32" s="2069" t="s">
        <v>1190</v>
      </c>
      <c r="AG32" s="2070">
        <f>+AG31/AG28</f>
        <v>0.25</v>
      </c>
    </row>
    <row r="33" spans="2:33">
      <c r="B33" s="4261"/>
      <c r="C33" s="4263"/>
      <c r="D33" s="4118"/>
      <c r="E33" s="4118"/>
      <c r="F33" s="4118"/>
      <c r="G33" s="4118"/>
      <c r="H33" s="4118"/>
      <c r="I33" s="4118"/>
      <c r="J33" s="4118"/>
      <c r="K33" s="4118"/>
      <c r="L33" s="4118"/>
      <c r="M33" s="4118"/>
      <c r="N33" s="4118"/>
      <c r="O33" s="4118"/>
      <c r="P33" s="4118"/>
      <c r="Q33" s="4118"/>
      <c r="R33" s="4118"/>
      <c r="S33" s="4118"/>
      <c r="T33" s="4118"/>
      <c r="U33" s="4118"/>
      <c r="V33" s="4118"/>
      <c r="W33" s="4118"/>
      <c r="X33" s="4118"/>
      <c r="Y33" s="4118"/>
      <c r="Z33" s="4118"/>
      <c r="AA33" s="4118"/>
      <c r="AB33" s="4118"/>
      <c r="AC33" s="4118"/>
      <c r="AD33" s="4274"/>
      <c r="AE33" s="1991"/>
      <c r="AF33" s="2027"/>
      <c r="AG33" s="2072"/>
    </row>
    <row r="34" spans="2:33">
      <c r="C34" s="2073"/>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row>
    <row r="35" spans="2:33">
      <c r="B35" s="2074" t="s">
        <v>1183</v>
      </c>
      <c r="C35" s="2075">
        <f>+AD26+1</f>
        <v>45579</v>
      </c>
      <c r="D35" s="2076">
        <f>+C35+1</f>
        <v>45580</v>
      </c>
      <c r="E35" s="2076">
        <f t="shared" ref="E35:AD35" si="6">+D35+1</f>
        <v>45581</v>
      </c>
      <c r="F35" s="2076">
        <f t="shared" si="6"/>
        <v>45582</v>
      </c>
      <c r="G35" s="2076">
        <f t="shared" si="6"/>
        <v>45583</v>
      </c>
      <c r="H35" s="2076">
        <f t="shared" si="6"/>
        <v>45584</v>
      </c>
      <c r="I35" s="2076">
        <f t="shared" si="6"/>
        <v>45585</v>
      </c>
      <c r="J35" s="2076">
        <f t="shared" si="6"/>
        <v>45586</v>
      </c>
      <c r="K35" s="2076">
        <f t="shared" si="6"/>
        <v>45587</v>
      </c>
      <c r="L35" s="2076">
        <f t="shared" si="6"/>
        <v>45588</v>
      </c>
      <c r="M35" s="2076">
        <f t="shared" si="6"/>
        <v>45589</v>
      </c>
      <c r="N35" s="2076">
        <f t="shared" si="6"/>
        <v>45590</v>
      </c>
      <c r="O35" s="2076">
        <f t="shared" si="6"/>
        <v>45591</v>
      </c>
      <c r="P35" s="2076">
        <f t="shared" si="6"/>
        <v>45592</v>
      </c>
      <c r="Q35" s="2076">
        <f t="shared" si="6"/>
        <v>45593</v>
      </c>
      <c r="R35" s="2076">
        <f t="shared" si="6"/>
        <v>45594</v>
      </c>
      <c r="S35" s="2076">
        <f t="shared" si="6"/>
        <v>45595</v>
      </c>
      <c r="T35" s="2076">
        <f t="shared" si="6"/>
        <v>45596</v>
      </c>
      <c r="U35" s="2076">
        <f t="shared" si="6"/>
        <v>45597</v>
      </c>
      <c r="V35" s="2076">
        <f t="shared" si="6"/>
        <v>45598</v>
      </c>
      <c r="W35" s="2076">
        <f>+V35+1</f>
        <v>45599</v>
      </c>
      <c r="X35" s="2076">
        <f t="shared" si="6"/>
        <v>45600</v>
      </c>
      <c r="Y35" s="2076">
        <f t="shared" si="6"/>
        <v>45601</v>
      </c>
      <c r="Z35" s="2076">
        <f t="shared" si="6"/>
        <v>45602</v>
      </c>
      <c r="AA35" s="2076">
        <f>+Z35+1</f>
        <v>45603</v>
      </c>
      <c r="AB35" s="2076">
        <f t="shared" si="6"/>
        <v>45604</v>
      </c>
      <c r="AC35" s="2076">
        <f>+AB35+1</f>
        <v>45605</v>
      </c>
      <c r="AD35" s="2077">
        <f t="shared" si="6"/>
        <v>45606</v>
      </c>
      <c r="AE35" s="2057"/>
      <c r="AF35" s="4251">
        <f>+AF26+1</f>
        <v>4</v>
      </c>
      <c r="AG35" s="4252"/>
    </row>
    <row r="36" spans="2:33">
      <c r="B36" s="2078" t="s">
        <v>1184</v>
      </c>
      <c r="C36" s="2079" t="str">
        <f>TEXT(WEEKDAY(+C35),"aaa")</f>
        <v>月</v>
      </c>
      <c r="D36" s="2080" t="str">
        <f t="shared" ref="D36:AD36" si="7">TEXT(WEEKDAY(+D35),"aaa")</f>
        <v>火</v>
      </c>
      <c r="E36" s="2080" t="str">
        <f t="shared" si="7"/>
        <v>水</v>
      </c>
      <c r="F36" s="2080" t="str">
        <f t="shared" si="7"/>
        <v>木</v>
      </c>
      <c r="G36" s="2080" t="str">
        <f t="shared" si="7"/>
        <v>金</v>
      </c>
      <c r="H36" s="2080" t="str">
        <f t="shared" si="7"/>
        <v>土</v>
      </c>
      <c r="I36" s="2080" t="str">
        <f t="shared" si="7"/>
        <v>日</v>
      </c>
      <c r="J36" s="2080" t="str">
        <f t="shared" si="7"/>
        <v>月</v>
      </c>
      <c r="K36" s="2080" t="str">
        <f t="shared" si="7"/>
        <v>火</v>
      </c>
      <c r="L36" s="2080" t="str">
        <f t="shared" si="7"/>
        <v>水</v>
      </c>
      <c r="M36" s="2080" t="str">
        <f t="shared" si="7"/>
        <v>木</v>
      </c>
      <c r="N36" s="2080" t="str">
        <f t="shared" si="7"/>
        <v>金</v>
      </c>
      <c r="O36" s="2080" t="str">
        <f t="shared" si="7"/>
        <v>土</v>
      </c>
      <c r="P36" s="2080" t="str">
        <f t="shared" si="7"/>
        <v>日</v>
      </c>
      <c r="Q36" s="2080" t="str">
        <f t="shared" si="7"/>
        <v>月</v>
      </c>
      <c r="R36" s="2080" t="str">
        <f t="shared" si="7"/>
        <v>火</v>
      </c>
      <c r="S36" s="2080" t="str">
        <f t="shared" si="7"/>
        <v>水</v>
      </c>
      <c r="T36" s="2080" t="str">
        <f t="shared" si="7"/>
        <v>木</v>
      </c>
      <c r="U36" s="2080" t="str">
        <f t="shared" si="7"/>
        <v>金</v>
      </c>
      <c r="V36" s="2080" t="str">
        <f t="shared" si="7"/>
        <v>土</v>
      </c>
      <c r="W36" s="2080" t="str">
        <f t="shared" si="7"/>
        <v>日</v>
      </c>
      <c r="X36" s="2080" t="str">
        <f t="shared" si="7"/>
        <v>月</v>
      </c>
      <c r="Y36" s="2080" t="str">
        <f t="shared" si="7"/>
        <v>火</v>
      </c>
      <c r="Z36" s="2080" t="str">
        <f t="shared" si="7"/>
        <v>水</v>
      </c>
      <c r="AA36" s="2080" t="str">
        <f t="shared" si="7"/>
        <v>木</v>
      </c>
      <c r="AB36" s="2080" t="str">
        <f t="shared" si="7"/>
        <v>金</v>
      </c>
      <c r="AC36" s="2080" t="str">
        <f t="shared" si="7"/>
        <v>土</v>
      </c>
      <c r="AD36" s="2081" t="str">
        <f t="shared" si="7"/>
        <v>日</v>
      </c>
      <c r="AE36" s="1991"/>
      <c r="AF36" s="2062" t="s">
        <v>1185</v>
      </c>
      <c r="AG36" s="2046">
        <f>+COUNTA(C37:AD38)</f>
        <v>0</v>
      </c>
    </row>
    <row r="37" spans="2:33" ht="13.5" customHeight="1">
      <c r="B37" s="4253" t="s">
        <v>1186</v>
      </c>
      <c r="C37" s="4286"/>
      <c r="D37" s="4281"/>
      <c r="E37" s="4281"/>
      <c r="F37" s="4281"/>
      <c r="G37" s="4281"/>
      <c r="H37" s="4281"/>
      <c r="I37" s="4281"/>
      <c r="J37" s="4281"/>
      <c r="K37" s="4281"/>
      <c r="L37" s="4281"/>
      <c r="M37" s="4281"/>
      <c r="N37" s="4281"/>
      <c r="O37" s="4281"/>
      <c r="P37" s="4281"/>
      <c r="Q37" s="4281"/>
      <c r="R37" s="4281"/>
      <c r="S37" s="4281"/>
      <c r="T37" s="4281"/>
      <c r="U37" s="4281"/>
      <c r="V37" s="4281"/>
      <c r="W37" s="4281"/>
      <c r="X37" s="4281"/>
      <c r="Y37" s="4281"/>
      <c r="Z37" s="4281"/>
      <c r="AA37" s="4281"/>
      <c r="AB37" s="4281"/>
      <c r="AC37" s="4281"/>
      <c r="AD37" s="4282"/>
      <c r="AE37" s="1991"/>
      <c r="AF37" s="2063" t="s">
        <v>1187</v>
      </c>
      <c r="AG37" s="2064">
        <f>COUNTA(C35:AD35)-AG36</f>
        <v>28</v>
      </c>
    </row>
    <row r="38" spans="2:33" ht="13.5" customHeight="1">
      <c r="B38" s="4254"/>
      <c r="C38" s="4286"/>
      <c r="D38" s="4281"/>
      <c r="E38" s="4281"/>
      <c r="F38" s="4281"/>
      <c r="G38" s="4281"/>
      <c r="H38" s="4281"/>
      <c r="I38" s="4281"/>
      <c r="J38" s="4281"/>
      <c r="K38" s="4281"/>
      <c r="L38" s="4281"/>
      <c r="M38" s="4281"/>
      <c r="N38" s="4281"/>
      <c r="O38" s="4281"/>
      <c r="P38" s="4281"/>
      <c r="Q38" s="4281"/>
      <c r="R38" s="4281"/>
      <c r="S38" s="4281"/>
      <c r="T38" s="4281"/>
      <c r="U38" s="4281"/>
      <c r="V38" s="4281"/>
      <c r="W38" s="4281"/>
      <c r="X38" s="4281"/>
      <c r="Y38" s="4281"/>
      <c r="Z38" s="4281"/>
      <c r="AA38" s="4281"/>
      <c r="AB38" s="4281"/>
      <c r="AC38" s="4281"/>
      <c r="AD38" s="4282"/>
      <c r="AE38" s="1991"/>
      <c r="AF38" s="2063" t="s">
        <v>1188</v>
      </c>
      <c r="AG38" s="2065">
        <f>+COUNTA(C39:AD40)</f>
        <v>8</v>
      </c>
    </row>
    <row r="39" spans="2:33" ht="13.5" customHeight="1">
      <c r="B39" s="4267" t="s">
        <v>1175</v>
      </c>
      <c r="C39" s="4285"/>
      <c r="D39" s="4281"/>
      <c r="E39" s="4281"/>
      <c r="F39" s="4281"/>
      <c r="G39" s="4281"/>
      <c r="H39" s="4281" t="s">
        <v>1199</v>
      </c>
      <c r="I39" s="4281" t="s">
        <v>1199</v>
      </c>
      <c r="J39" s="4281"/>
      <c r="K39" s="4281"/>
      <c r="L39" s="4281"/>
      <c r="M39" s="4281"/>
      <c r="N39" s="4281"/>
      <c r="O39" s="4281" t="s">
        <v>1199</v>
      </c>
      <c r="P39" s="4281" t="s">
        <v>1199</v>
      </c>
      <c r="Q39" s="4281"/>
      <c r="R39" s="4281"/>
      <c r="S39" s="4281"/>
      <c r="T39" s="4281"/>
      <c r="U39" s="4281"/>
      <c r="V39" s="4281" t="s">
        <v>1199</v>
      </c>
      <c r="W39" s="4281" t="s">
        <v>1199</v>
      </c>
      <c r="X39" s="4281"/>
      <c r="Y39" s="4281"/>
      <c r="Z39" s="4281"/>
      <c r="AA39" s="4281"/>
      <c r="AB39" s="4281"/>
      <c r="AC39" s="4281" t="s">
        <v>1199</v>
      </c>
      <c r="AD39" s="4282" t="s">
        <v>1199</v>
      </c>
      <c r="AE39" s="1991"/>
      <c r="AF39" s="2063" t="s">
        <v>1189</v>
      </c>
      <c r="AG39" s="2067">
        <f>+AG38/AG37</f>
        <v>0.2857142857142857</v>
      </c>
    </row>
    <row r="40" spans="2:33">
      <c r="B40" s="4268"/>
      <c r="C40" s="4285"/>
      <c r="D40" s="4281"/>
      <c r="E40" s="4281"/>
      <c r="F40" s="4281"/>
      <c r="G40" s="4281"/>
      <c r="H40" s="4281"/>
      <c r="I40" s="4281"/>
      <c r="J40" s="4281"/>
      <c r="K40" s="4281"/>
      <c r="L40" s="4281"/>
      <c r="M40" s="4281"/>
      <c r="N40" s="4281"/>
      <c r="O40" s="4281"/>
      <c r="P40" s="4281"/>
      <c r="Q40" s="4281"/>
      <c r="R40" s="4281"/>
      <c r="S40" s="4281"/>
      <c r="T40" s="4281"/>
      <c r="U40" s="4281"/>
      <c r="V40" s="4281"/>
      <c r="W40" s="4281"/>
      <c r="X40" s="4281"/>
      <c r="Y40" s="4281"/>
      <c r="Z40" s="4281"/>
      <c r="AA40" s="4281"/>
      <c r="AB40" s="4281"/>
      <c r="AC40" s="4281"/>
      <c r="AD40" s="4282"/>
      <c r="AE40" s="1991"/>
      <c r="AF40" s="2063" t="s">
        <v>1169</v>
      </c>
      <c r="AG40" s="2065">
        <f>+COUNTA(C41:AD42)</f>
        <v>5</v>
      </c>
    </row>
    <row r="41" spans="2:33">
      <c r="B41" s="4269" t="s">
        <v>1178</v>
      </c>
      <c r="C41" s="4283"/>
      <c r="D41" s="4277"/>
      <c r="E41" s="4277"/>
      <c r="F41" s="4277"/>
      <c r="G41" s="4277"/>
      <c r="H41" s="4277"/>
      <c r="I41" s="4277" t="s">
        <v>1199</v>
      </c>
      <c r="J41" s="4277"/>
      <c r="K41" s="4277"/>
      <c r="L41" s="4277"/>
      <c r="M41" s="4277"/>
      <c r="N41" s="4277"/>
      <c r="O41" s="4277"/>
      <c r="P41" s="4277" t="s">
        <v>1199</v>
      </c>
      <c r="Q41" s="4277"/>
      <c r="R41" s="4277"/>
      <c r="S41" s="4277"/>
      <c r="T41" s="4277"/>
      <c r="U41" s="4277"/>
      <c r="V41" s="4277"/>
      <c r="W41" s="4277" t="s">
        <v>1199</v>
      </c>
      <c r="X41" s="4277"/>
      <c r="Y41" s="4277"/>
      <c r="Z41" s="4277"/>
      <c r="AA41" s="4277"/>
      <c r="AB41" s="4277"/>
      <c r="AC41" s="4277" t="s">
        <v>1199</v>
      </c>
      <c r="AD41" s="4279" t="s">
        <v>1199</v>
      </c>
      <c r="AE41" s="1991"/>
      <c r="AF41" s="2069" t="s">
        <v>1190</v>
      </c>
      <c r="AG41" s="2070">
        <f>+AG40/AG37</f>
        <v>0.17857142857142858</v>
      </c>
    </row>
    <row r="42" spans="2:33">
      <c r="B42" s="4270"/>
      <c r="C42" s="4284"/>
      <c r="D42" s="4278"/>
      <c r="E42" s="4278"/>
      <c r="F42" s="4278"/>
      <c r="G42" s="4278"/>
      <c r="H42" s="4278"/>
      <c r="I42" s="4278"/>
      <c r="J42" s="4278"/>
      <c r="K42" s="4278"/>
      <c r="L42" s="4278"/>
      <c r="M42" s="4278"/>
      <c r="N42" s="4278"/>
      <c r="O42" s="4278"/>
      <c r="P42" s="4278"/>
      <c r="Q42" s="4278"/>
      <c r="R42" s="4278"/>
      <c r="S42" s="4278"/>
      <c r="T42" s="4278"/>
      <c r="U42" s="4278"/>
      <c r="V42" s="4278"/>
      <c r="W42" s="4278"/>
      <c r="X42" s="4278"/>
      <c r="Y42" s="4278"/>
      <c r="Z42" s="4278"/>
      <c r="AA42" s="4278"/>
      <c r="AB42" s="4278"/>
      <c r="AC42" s="4278"/>
      <c r="AD42" s="4280"/>
      <c r="AE42" s="1991"/>
      <c r="AF42" s="2027"/>
      <c r="AG42" s="2072"/>
    </row>
    <row r="43" spans="2:33">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row>
    <row r="44" spans="2:33">
      <c r="B44" s="2053" t="s">
        <v>1183</v>
      </c>
      <c r="C44" s="2054">
        <f>+AD35+1</f>
        <v>45607</v>
      </c>
      <c r="D44" s="2055">
        <f>+C44+1</f>
        <v>45608</v>
      </c>
      <c r="E44" s="2055">
        <f t="shared" ref="E44:AD44" si="8">+D44+1</f>
        <v>45609</v>
      </c>
      <c r="F44" s="2055">
        <f t="shared" si="8"/>
        <v>45610</v>
      </c>
      <c r="G44" s="2055">
        <f t="shared" si="8"/>
        <v>45611</v>
      </c>
      <c r="H44" s="2055">
        <f t="shared" si="8"/>
        <v>45612</v>
      </c>
      <c r="I44" s="2055">
        <f t="shared" si="8"/>
        <v>45613</v>
      </c>
      <c r="J44" s="2055">
        <f t="shared" si="8"/>
        <v>45614</v>
      </c>
      <c r="K44" s="2055">
        <f t="shared" si="8"/>
        <v>45615</v>
      </c>
      <c r="L44" s="2055">
        <f t="shared" si="8"/>
        <v>45616</v>
      </c>
      <c r="M44" s="2055">
        <f t="shared" si="8"/>
        <v>45617</v>
      </c>
      <c r="N44" s="2055">
        <f t="shared" si="8"/>
        <v>45618</v>
      </c>
      <c r="O44" s="2055">
        <f t="shared" si="8"/>
        <v>45619</v>
      </c>
      <c r="P44" s="2055">
        <f t="shared" si="8"/>
        <v>45620</v>
      </c>
      <c r="Q44" s="2055">
        <f t="shared" si="8"/>
        <v>45621</v>
      </c>
      <c r="R44" s="2055">
        <f t="shared" si="8"/>
        <v>45622</v>
      </c>
      <c r="S44" s="2055">
        <f t="shared" si="8"/>
        <v>45623</v>
      </c>
      <c r="T44" s="2055">
        <f t="shared" si="8"/>
        <v>45624</v>
      </c>
      <c r="U44" s="2055">
        <f t="shared" si="8"/>
        <v>45625</v>
      </c>
      <c r="V44" s="2055">
        <f t="shared" si="8"/>
        <v>45626</v>
      </c>
      <c r="W44" s="2055">
        <f>+V44+1</f>
        <v>45627</v>
      </c>
      <c r="X44" s="2055">
        <f t="shared" si="8"/>
        <v>45628</v>
      </c>
      <c r="Y44" s="2055">
        <f t="shared" si="8"/>
        <v>45629</v>
      </c>
      <c r="Z44" s="2055">
        <f t="shared" si="8"/>
        <v>45630</v>
      </c>
      <c r="AA44" s="2055">
        <f>+Z44+1</f>
        <v>45631</v>
      </c>
      <c r="AB44" s="2055">
        <f t="shared" si="8"/>
        <v>45632</v>
      </c>
      <c r="AC44" s="2055">
        <f>+AB44+1</f>
        <v>45633</v>
      </c>
      <c r="AD44" s="2056">
        <f t="shared" si="8"/>
        <v>45634</v>
      </c>
      <c r="AE44" s="2057"/>
      <c r="AF44" s="4251">
        <f>+AF35+1</f>
        <v>5</v>
      </c>
      <c r="AG44" s="4252"/>
    </row>
    <row r="45" spans="2:33">
      <c r="B45" s="1958" t="s">
        <v>1184</v>
      </c>
      <c r="C45" s="2059" t="str">
        <f>TEXT(WEEKDAY(+C44),"aaa")</f>
        <v>月</v>
      </c>
      <c r="D45" s="2060" t="str">
        <f t="shared" ref="D45:AD45" si="9">TEXT(WEEKDAY(+D44),"aaa")</f>
        <v>火</v>
      </c>
      <c r="E45" s="2060" t="str">
        <f t="shared" si="9"/>
        <v>水</v>
      </c>
      <c r="F45" s="2060" t="str">
        <f t="shared" si="9"/>
        <v>木</v>
      </c>
      <c r="G45" s="2060" t="str">
        <f t="shared" si="9"/>
        <v>金</v>
      </c>
      <c r="H45" s="2060" t="str">
        <f t="shared" si="9"/>
        <v>土</v>
      </c>
      <c r="I45" s="2060" t="str">
        <f t="shared" si="9"/>
        <v>日</v>
      </c>
      <c r="J45" s="2060" t="str">
        <f t="shared" si="9"/>
        <v>月</v>
      </c>
      <c r="K45" s="2060" t="str">
        <f t="shared" si="9"/>
        <v>火</v>
      </c>
      <c r="L45" s="2060" t="str">
        <f t="shared" si="9"/>
        <v>水</v>
      </c>
      <c r="M45" s="2060" t="str">
        <f t="shared" si="9"/>
        <v>木</v>
      </c>
      <c r="N45" s="2060" t="str">
        <f t="shared" si="9"/>
        <v>金</v>
      </c>
      <c r="O45" s="2060" t="str">
        <f t="shared" si="9"/>
        <v>土</v>
      </c>
      <c r="P45" s="2060" t="str">
        <f t="shared" si="9"/>
        <v>日</v>
      </c>
      <c r="Q45" s="2060" t="str">
        <f t="shared" si="9"/>
        <v>月</v>
      </c>
      <c r="R45" s="2060" t="str">
        <f t="shared" si="9"/>
        <v>火</v>
      </c>
      <c r="S45" s="2060" t="str">
        <f t="shared" si="9"/>
        <v>水</v>
      </c>
      <c r="T45" s="2060" t="str">
        <f t="shared" si="9"/>
        <v>木</v>
      </c>
      <c r="U45" s="2060" t="str">
        <f t="shared" si="9"/>
        <v>金</v>
      </c>
      <c r="V45" s="2060" t="str">
        <f t="shared" si="9"/>
        <v>土</v>
      </c>
      <c r="W45" s="2060" t="str">
        <f t="shared" si="9"/>
        <v>日</v>
      </c>
      <c r="X45" s="2060" t="str">
        <f t="shared" si="9"/>
        <v>月</v>
      </c>
      <c r="Y45" s="2060" t="str">
        <f t="shared" si="9"/>
        <v>火</v>
      </c>
      <c r="Z45" s="2060" t="str">
        <f t="shared" si="9"/>
        <v>水</v>
      </c>
      <c r="AA45" s="2060" t="str">
        <f t="shared" si="9"/>
        <v>木</v>
      </c>
      <c r="AB45" s="2060" t="str">
        <f t="shared" si="9"/>
        <v>金</v>
      </c>
      <c r="AC45" s="2060" t="str">
        <f t="shared" si="9"/>
        <v>土</v>
      </c>
      <c r="AD45" s="2061" t="str">
        <f t="shared" si="9"/>
        <v>日</v>
      </c>
      <c r="AE45" s="1991"/>
      <c r="AF45" s="2062" t="s">
        <v>1185</v>
      </c>
      <c r="AG45" s="2046">
        <f>+COUNTA(C46:AD47)</f>
        <v>0</v>
      </c>
    </row>
    <row r="46" spans="2:33" ht="13.5" customHeight="1">
      <c r="B46" s="4253" t="s">
        <v>1186</v>
      </c>
      <c r="C46" s="4276"/>
      <c r="D46" s="4087"/>
      <c r="E46" s="4087"/>
      <c r="F46" s="4087"/>
      <c r="G46" s="4087"/>
      <c r="H46" s="4087"/>
      <c r="I46" s="4087"/>
      <c r="J46" s="4087"/>
      <c r="K46" s="4087"/>
      <c r="L46" s="4087"/>
      <c r="M46" s="4087"/>
      <c r="N46" s="4087"/>
      <c r="O46" s="4087"/>
      <c r="P46" s="4087"/>
      <c r="Q46" s="4087"/>
      <c r="R46" s="4087"/>
      <c r="S46" s="4087"/>
      <c r="T46" s="4087"/>
      <c r="U46" s="4087"/>
      <c r="V46" s="4087"/>
      <c r="W46" s="4087"/>
      <c r="X46" s="4087"/>
      <c r="Y46" s="4087"/>
      <c r="Z46" s="4087"/>
      <c r="AA46" s="4087"/>
      <c r="AB46" s="4087"/>
      <c r="AC46" s="4087"/>
      <c r="AD46" s="4275"/>
      <c r="AE46" s="1991"/>
      <c r="AF46" s="2063" t="s">
        <v>1187</v>
      </c>
      <c r="AG46" s="2064">
        <f>COUNTA(C44:AD44)-AG45</f>
        <v>28</v>
      </c>
    </row>
    <row r="47" spans="2:33" ht="13.5" customHeight="1">
      <c r="B47" s="4254"/>
      <c r="C47" s="4276"/>
      <c r="D47" s="4087"/>
      <c r="E47" s="4087"/>
      <c r="F47" s="4087"/>
      <c r="G47" s="4087"/>
      <c r="H47" s="4087"/>
      <c r="I47" s="4087"/>
      <c r="J47" s="4087"/>
      <c r="K47" s="4087"/>
      <c r="L47" s="4087"/>
      <c r="M47" s="4087"/>
      <c r="N47" s="4087"/>
      <c r="O47" s="4087"/>
      <c r="P47" s="4087"/>
      <c r="Q47" s="4087"/>
      <c r="R47" s="4087"/>
      <c r="S47" s="4087"/>
      <c r="T47" s="4087"/>
      <c r="U47" s="4087"/>
      <c r="V47" s="4087"/>
      <c r="W47" s="4087"/>
      <c r="X47" s="4087"/>
      <c r="Y47" s="4087"/>
      <c r="Z47" s="4087"/>
      <c r="AA47" s="4087"/>
      <c r="AB47" s="4087"/>
      <c r="AC47" s="4087"/>
      <c r="AD47" s="4275"/>
      <c r="AE47" s="1991"/>
      <c r="AF47" s="2063" t="s">
        <v>1188</v>
      </c>
      <c r="AG47" s="2065">
        <f>+COUNTA(C48:AD49)</f>
        <v>8</v>
      </c>
    </row>
    <row r="48" spans="2:33" ht="13.5" customHeight="1">
      <c r="B48" s="4264" t="s">
        <v>1175</v>
      </c>
      <c r="C48" s="4266"/>
      <c r="D48" s="4087"/>
      <c r="E48" s="4087"/>
      <c r="F48" s="4087"/>
      <c r="G48" s="4087"/>
      <c r="H48" s="4087" t="s">
        <v>1199</v>
      </c>
      <c r="I48" s="4087" t="s">
        <v>1199</v>
      </c>
      <c r="J48" s="4087"/>
      <c r="K48" s="4087"/>
      <c r="L48" s="4087"/>
      <c r="M48" s="4087"/>
      <c r="N48" s="4087"/>
      <c r="O48" s="4087" t="s">
        <v>1199</v>
      </c>
      <c r="P48" s="4087" t="s">
        <v>1199</v>
      </c>
      <c r="Q48" s="4087"/>
      <c r="R48" s="4087"/>
      <c r="S48" s="4087"/>
      <c r="T48" s="4087"/>
      <c r="U48" s="4087"/>
      <c r="V48" s="4087" t="s">
        <v>1199</v>
      </c>
      <c r="W48" s="4087" t="s">
        <v>1199</v>
      </c>
      <c r="X48" s="4087"/>
      <c r="Y48" s="4087"/>
      <c r="Z48" s="4087"/>
      <c r="AA48" s="4087"/>
      <c r="AB48" s="4087"/>
      <c r="AC48" s="4087" t="s">
        <v>1199</v>
      </c>
      <c r="AD48" s="4275" t="s">
        <v>1199</v>
      </c>
      <c r="AE48" s="1991"/>
      <c r="AF48" s="2063" t="s">
        <v>1189</v>
      </c>
      <c r="AG48" s="2067">
        <f>+AG47/AG46</f>
        <v>0.2857142857142857</v>
      </c>
    </row>
    <row r="49" spans="2:33">
      <c r="B49" s="4265"/>
      <c r="C49" s="4266"/>
      <c r="D49" s="4087"/>
      <c r="E49" s="4087"/>
      <c r="F49" s="4087"/>
      <c r="G49" s="4087"/>
      <c r="H49" s="4087"/>
      <c r="I49" s="4087"/>
      <c r="J49" s="4087"/>
      <c r="K49" s="4087"/>
      <c r="L49" s="4087"/>
      <c r="M49" s="4087"/>
      <c r="N49" s="4087"/>
      <c r="O49" s="4087"/>
      <c r="P49" s="4087"/>
      <c r="Q49" s="4087"/>
      <c r="R49" s="4087"/>
      <c r="S49" s="4087"/>
      <c r="T49" s="4087"/>
      <c r="U49" s="4087"/>
      <c r="V49" s="4087"/>
      <c r="W49" s="4087"/>
      <c r="X49" s="4087"/>
      <c r="Y49" s="4087"/>
      <c r="Z49" s="4087"/>
      <c r="AA49" s="4087"/>
      <c r="AB49" s="4087"/>
      <c r="AC49" s="4087"/>
      <c r="AD49" s="4275"/>
      <c r="AE49" s="1991"/>
      <c r="AF49" s="2063" t="s">
        <v>1169</v>
      </c>
      <c r="AG49" s="2065">
        <f>+COUNTA(C50:AD51)</f>
        <v>6</v>
      </c>
    </row>
    <row r="50" spans="2:33">
      <c r="B50" s="4260" t="s">
        <v>1178</v>
      </c>
      <c r="C50" s="4262"/>
      <c r="D50" s="4117"/>
      <c r="E50" s="4117"/>
      <c r="F50" s="4117"/>
      <c r="G50" s="4117"/>
      <c r="H50" s="4117"/>
      <c r="I50" s="4117" t="s">
        <v>1199</v>
      </c>
      <c r="J50" s="4117"/>
      <c r="K50" s="4117"/>
      <c r="L50" s="4117"/>
      <c r="M50" s="4117"/>
      <c r="N50" s="4117"/>
      <c r="O50" s="4117"/>
      <c r="P50" s="4117" t="s">
        <v>1199</v>
      </c>
      <c r="Q50" s="4117"/>
      <c r="R50" s="4117"/>
      <c r="S50" s="4117" t="s">
        <v>1200</v>
      </c>
      <c r="T50" s="4117"/>
      <c r="U50" s="4117"/>
      <c r="V50" s="4117"/>
      <c r="W50" s="4117" t="s">
        <v>1199</v>
      </c>
      <c r="X50" s="4117"/>
      <c r="Y50" s="4117"/>
      <c r="Z50" s="4117"/>
      <c r="AA50" s="4117"/>
      <c r="AB50" s="4117"/>
      <c r="AC50" s="4117" t="s">
        <v>1199</v>
      </c>
      <c r="AD50" s="4273" t="s">
        <v>1199</v>
      </c>
      <c r="AE50" s="1991"/>
      <c r="AF50" s="2069" t="s">
        <v>1190</v>
      </c>
      <c r="AG50" s="2070">
        <f>+AG49/AG46</f>
        <v>0.21428571428571427</v>
      </c>
    </row>
    <row r="51" spans="2:33">
      <c r="B51" s="4261"/>
      <c r="C51" s="4263"/>
      <c r="D51" s="4118"/>
      <c r="E51" s="4118"/>
      <c r="F51" s="4118"/>
      <c r="G51" s="4118"/>
      <c r="H51" s="4118"/>
      <c r="I51" s="4118"/>
      <c r="J51" s="4118"/>
      <c r="K51" s="4118"/>
      <c r="L51" s="4118"/>
      <c r="M51" s="4118"/>
      <c r="N51" s="4118"/>
      <c r="O51" s="4118"/>
      <c r="P51" s="4118"/>
      <c r="Q51" s="4118"/>
      <c r="R51" s="4118"/>
      <c r="S51" s="4118"/>
      <c r="T51" s="4118"/>
      <c r="U51" s="4118"/>
      <c r="V51" s="4118"/>
      <c r="W51" s="4118"/>
      <c r="X51" s="4118"/>
      <c r="Y51" s="4118"/>
      <c r="Z51" s="4118"/>
      <c r="AA51" s="4118"/>
      <c r="AB51" s="4118"/>
      <c r="AC51" s="4118"/>
      <c r="AD51" s="4274"/>
      <c r="AE51" s="1991"/>
      <c r="AF51" s="2027"/>
      <c r="AG51" s="2072"/>
    </row>
    <row r="52" spans="2:33">
      <c r="C52" s="2073"/>
      <c r="D52" s="2073"/>
      <c r="E52" s="2073"/>
      <c r="F52" s="2073"/>
      <c r="G52" s="2073"/>
      <c r="H52" s="2073"/>
      <c r="I52" s="2073"/>
      <c r="J52" s="2073"/>
      <c r="K52" s="2073"/>
      <c r="L52" s="2073"/>
      <c r="M52" s="2073"/>
      <c r="N52" s="2073"/>
      <c r="O52" s="2073"/>
      <c r="P52" s="2073"/>
      <c r="Q52" s="2073"/>
      <c r="R52" s="2073"/>
      <c r="S52" s="2073"/>
      <c r="T52" s="2073"/>
      <c r="U52" s="2073"/>
      <c r="V52" s="2073"/>
      <c r="W52" s="2073"/>
      <c r="X52" s="2073"/>
      <c r="Y52" s="2073"/>
      <c r="Z52" s="2073"/>
      <c r="AA52" s="2073"/>
      <c r="AB52" s="2073"/>
      <c r="AC52" s="2073"/>
      <c r="AD52" s="2073"/>
    </row>
    <row r="53" spans="2:33">
      <c r="B53" s="2074" t="s">
        <v>1183</v>
      </c>
      <c r="C53" s="2075">
        <f>+AD44+1</f>
        <v>45635</v>
      </c>
      <c r="D53" s="2076">
        <f>+C53+1</f>
        <v>45636</v>
      </c>
      <c r="E53" s="2076">
        <f t="shared" ref="E53:AD53" si="10">+D53+1</f>
        <v>45637</v>
      </c>
      <c r="F53" s="2076">
        <f t="shared" si="10"/>
        <v>45638</v>
      </c>
      <c r="G53" s="2076">
        <f t="shared" si="10"/>
        <v>45639</v>
      </c>
      <c r="H53" s="2076">
        <f t="shared" si="10"/>
        <v>45640</v>
      </c>
      <c r="I53" s="2076">
        <f t="shared" si="10"/>
        <v>45641</v>
      </c>
      <c r="J53" s="2076">
        <f t="shared" si="10"/>
        <v>45642</v>
      </c>
      <c r="K53" s="2076">
        <f t="shared" si="10"/>
        <v>45643</v>
      </c>
      <c r="L53" s="2076">
        <f t="shared" si="10"/>
        <v>45644</v>
      </c>
      <c r="M53" s="2076">
        <f t="shared" si="10"/>
        <v>45645</v>
      </c>
      <c r="N53" s="2076">
        <f t="shared" si="10"/>
        <v>45646</v>
      </c>
      <c r="O53" s="2076">
        <f t="shared" si="10"/>
        <v>45647</v>
      </c>
      <c r="P53" s="2076">
        <f t="shared" si="10"/>
        <v>45648</v>
      </c>
      <c r="Q53" s="2076">
        <f t="shared" si="10"/>
        <v>45649</v>
      </c>
      <c r="R53" s="2076">
        <f t="shared" si="10"/>
        <v>45650</v>
      </c>
      <c r="S53" s="2076">
        <f t="shared" si="10"/>
        <v>45651</v>
      </c>
      <c r="T53" s="2076">
        <f t="shared" si="10"/>
        <v>45652</v>
      </c>
      <c r="U53" s="2076">
        <f t="shared" si="10"/>
        <v>45653</v>
      </c>
      <c r="V53" s="2076">
        <f t="shared" si="10"/>
        <v>45654</v>
      </c>
      <c r="W53" s="2076">
        <f>+V53+1</f>
        <v>45655</v>
      </c>
      <c r="X53" s="2076">
        <f t="shared" si="10"/>
        <v>45656</v>
      </c>
      <c r="Y53" s="2076">
        <f t="shared" si="10"/>
        <v>45657</v>
      </c>
      <c r="Z53" s="2076">
        <f t="shared" si="10"/>
        <v>45658</v>
      </c>
      <c r="AA53" s="2076">
        <f>+Z53+1</f>
        <v>45659</v>
      </c>
      <c r="AB53" s="2076">
        <f t="shared" si="10"/>
        <v>45660</v>
      </c>
      <c r="AC53" s="2076">
        <f>+AB53+1</f>
        <v>45661</v>
      </c>
      <c r="AD53" s="2077">
        <f t="shared" si="10"/>
        <v>45662</v>
      </c>
      <c r="AE53" s="2057"/>
      <c r="AF53" s="4251">
        <f>+AF44+1</f>
        <v>6</v>
      </c>
      <c r="AG53" s="4252"/>
    </row>
    <row r="54" spans="2:33">
      <c r="B54" s="2078" t="s">
        <v>1184</v>
      </c>
      <c r="C54" s="2079" t="str">
        <f>TEXT(WEEKDAY(+C53),"aaa")</f>
        <v>月</v>
      </c>
      <c r="D54" s="2080" t="str">
        <f t="shared" ref="D54:AD54" si="11">TEXT(WEEKDAY(+D53),"aaa")</f>
        <v>火</v>
      </c>
      <c r="E54" s="2080" t="str">
        <f t="shared" si="11"/>
        <v>水</v>
      </c>
      <c r="F54" s="2080" t="str">
        <f t="shared" si="11"/>
        <v>木</v>
      </c>
      <c r="G54" s="2080" t="str">
        <f t="shared" si="11"/>
        <v>金</v>
      </c>
      <c r="H54" s="2080" t="str">
        <f t="shared" si="11"/>
        <v>土</v>
      </c>
      <c r="I54" s="2080" t="str">
        <f t="shared" si="11"/>
        <v>日</v>
      </c>
      <c r="J54" s="2080" t="str">
        <f t="shared" si="11"/>
        <v>月</v>
      </c>
      <c r="K54" s="2080" t="str">
        <f t="shared" si="11"/>
        <v>火</v>
      </c>
      <c r="L54" s="2080" t="str">
        <f t="shared" si="11"/>
        <v>水</v>
      </c>
      <c r="M54" s="2080" t="str">
        <f t="shared" si="11"/>
        <v>木</v>
      </c>
      <c r="N54" s="2080" t="str">
        <f t="shared" si="11"/>
        <v>金</v>
      </c>
      <c r="O54" s="2080" t="str">
        <f t="shared" si="11"/>
        <v>土</v>
      </c>
      <c r="P54" s="2080" t="str">
        <f t="shared" si="11"/>
        <v>日</v>
      </c>
      <c r="Q54" s="2080" t="str">
        <f t="shared" si="11"/>
        <v>月</v>
      </c>
      <c r="R54" s="2080" t="str">
        <f t="shared" si="11"/>
        <v>火</v>
      </c>
      <c r="S54" s="2080" t="str">
        <f t="shared" si="11"/>
        <v>水</v>
      </c>
      <c r="T54" s="2080" t="str">
        <f t="shared" si="11"/>
        <v>木</v>
      </c>
      <c r="U54" s="2080" t="str">
        <f t="shared" si="11"/>
        <v>金</v>
      </c>
      <c r="V54" s="2080" t="str">
        <f t="shared" si="11"/>
        <v>土</v>
      </c>
      <c r="W54" s="2080" t="str">
        <f t="shared" si="11"/>
        <v>日</v>
      </c>
      <c r="X54" s="2080" t="str">
        <f t="shared" si="11"/>
        <v>月</v>
      </c>
      <c r="Y54" s="2080" t="str">
        <f t="shared" si="11"/>
        <v>火</v>
      </c>
      <c r="Z54" s="2080" t="str">
        <f t="shared" si="11"/>
        <v>水</v>
      </c>
      <c r="AA54" s="2080" t="str">
        <f t="shared" si="11"/>
        <v>木</v>
      </c>
      <c r="AB54" s="2080" t="str">
        <f t="shared" si="11"/>
        <v>金</v>
      </c>
      <c r="AC54" s="2080" t="str">
        <f t="shared" si="11"/>
        <v>土</v>
      </c>
      <c r="AD54" s="2081" t="str">
        <f t="shared" si="11"/>
        <v>日</v>
      </c>
      <c r="AE54" s="1991"/>
      <c r="AF54" s="2062" t="s">
        <v>1185</v>
      </c>
      <c r="AG54" s="2046">
        <f>+COUNTA(C55:AD56)</f>
        <v>6</v>
      </c>
    </row>
    <row r="55" spans="2:33" ht="13.5" customHeight="1">
      <c r="B55" s="4253" t="s">
        <v>1186</v>
      </c>
      <c r="C55" s="4286"/>
      <c r="D55" s="4281"/>
      <c r="E55" s="4281"/>
      <c r="F55" s="4281"/>
      <c r="G55" s="4281"/>
      <c r="H55" s="4281"/>
      <c r="I55" s="4281"/>
      <c r="J55" s="4281"/>
      <c r="K55" s="4281"/>
      <c r="L55" s="4281"/>
      <c r="M55" s="4281"/>
      <c r="N55" s="4281"/>
      <c r="O55" s="4281"/>
      <c r="P55" s="4281"/>
      <c r="Q55" s="4281"/>
      <c r="R55" s="4281"/>
      <c r="S55" s="4281"/>
      <c r="T55" s="4281"/>
      <c r="U55" s="4281"/>
      <c r="V55" s="4281"/>
      <c r="W55" s="4281" t="s">
        <v>1201</v>
      </c>
      <c r="X55" s="4281" t="s">
        <v>1201</v>
      </c>
      <c r="Y55" s="4281" t="s">
        <v>1201</v>
      </c>
      <c r="Z55" s="4281" t="s">
        <v>1201</v>
      </c>
      <c r="AA55" s="4281" t="s">
        <v>1201</v>
      </c>
      <c r="AB55" s="4281" t="s">
        <v>1201</v>
      </c>
      <c r="AC55" s="4281"/>
      <c r="AD55" s="4282"/>
      <c r="AE55" s="1991"/>
      <c r="AF55" s="2063" t="s">
        <v>1187</v>
      </c>
      <c r="AG55" s="2064">
        <f>COUNTA(C53:AD53)-AG54</f>
        <v>22</v>
      </c>
    </row>
    <row r="56" spans="2:33" ht="13.5" customHeight="1">
      <c r="B56" s="4254"/>
      <c r="C56" s="4286"/>
      <c r="D56" s="4281"/>
      <c r="E56" s="4281"/>
      <c r="F56" s="4281"/>
      <c r="G56" s="4281"/>
      <c r="H56" s="4281"/>
      <c r="I56" s="4281"/>
      <c r="J56" s="4281"/>
      <c r="K56" s="4281"/>
      <c r="L56" s="4281"/>
      <c r="M56" s="4281"/>
      <c r="N56" s="4281"/>
      <c r="O56" s="4281"/>
      <c r="P56" s="4281"/>
      <c r="Q56" s="4281"/>
      <c r="R56" s="4281"/>
      <c r="S56" s="4281"/>
      <c r="T56" s="4281"/>
      <c r="U56" s="4281"/>
      <c r="V56" s="4281"/>
      <c r="W56" s="4281"/>
      <c r="X56" s="4281"/>
      <c r="Y56" s="4281"/>
      <c r="Z56" s="4281"/>
      <c r="AA56" s="4281"/>
      <c r="AB56" s="4281"/>
      <c r="AC56" s="4281"/>
      <c r="AD56" s="4282"/>
      <c r="AE56" s="1991"/>
      <c r="AF56" s="2063" t="s">
        <v>1188</v>
      </c>
      <c r="AG56" s="2065">
        <f>+COUNTA(C57:AD58)</f>
        <v>7</v>
      </c>
    </row>
    <row r="57" spans="2:33" ht="13.5" customHeight="1">
      <c r="B57" s="4267" t="s">
        <v>1175</v>
      </c>
      <c r="C57" s="4285"/>
      <c r="D57" s="4281"/>
      <c r="E57" s="4281"/>
      <c r="F57" s="4281"/>
      <c r="G57" s="4281"/>
      <c r="H57" s="4281" t="s">
        <v>1199</v>
      </c>
      <c r="I57" s="4281" t="s">
        <v>1199</v>
      </c>
      <c r="J57" s="4281"/>
      <c r="K57" s="4281"/>
      <c r="L57" s="4281"/>
      <c r="M57" s="4281"/>
      <c r="N57" s="4281"/>
      <c r="O57" s="4281" t="s">
        <v>1199</v>
      </c>
      <c r="P57" s="4281" t="s">
        <v>1199</v>
      </c>
      <c r="Q57" s="4281"/>
      <c r="R57" s="4281"/>
      <c r="S57" s="4281"/>
      <c r="T57" s="4281"/>
      <c r="U57" s="4281"/>
      <c r="V57" s="4281" t="s">
        <v>1199</v>
      </c>
      <c r="W57" s="4281"/>
      <c r="X57" s="4281"/>
      <c r="Y57" s="4281"/>
      <c r="Z57" s="4281"/>
      <c r="AA57" s="4281"/>
      <c r="AB57" s="4281"/>
      <c r="AC57" s="4281" t="s">
        <v>1199</v>
      </c>
      <c r="AD57" s="4282" t="s">
        <v>1199</v>
      </c>
      <c r="AE57" s="1991"/>
      <c r="AF57" s="2063" t="s">
        <v>1189</v>
      </c>
      <c r="AG57" s="2067">
        <f>+AG56/AG55</f>
        <v>0.31818181818181818</v>
      </c>
    </row>
    <row r="58" spans="2:33" ht="13.8" thickBot="1">
      <c r="B58" s="4268"/>
      <c r="C58" s="4285"/>
      <c r="D58" s="4281"/>
      <c r="E58" s="4281"/>
      <c r="F58" s="4281"/>
      <c r="G58" s="4281"/>
      <c r="H58" s="4281"/>
      <c r="I58" s="4281"/>
      <c r="J58" s="4281"/>
      <c r="K58" s="4281"/>
      <c r="L58" s="4281"/>
      <c r="M58" s="4281"/>
      <c r="N58" s="4281"/>
      <c r="O58" s="4281"/>
      <c r="P58" s="4281"/>
      <c r="Q58" s="4281"/>
      <c r="R58" s="4281"/>
      <c r="S58" s="4281"/>
      <c r="T58" s="4281"/>
      <c r="U58" s="4281"/>
      <c r="V58" s="4281"/>
      <c r="W58" s="4297"/>
      <c r="X58" s="4297"/>
      <c r="Y58" s="4297"/>
      <c r="Z58" s="4297"/>
      <c r="AA58" s="4297"/>
      <c r="AB58" s="4297"/>
      <c r="AC58" s="4281"/>
      <c r="AD58" s="4282"/>
      <c r="AE58" s="1991"/>
      <c r="AF58" s="2063" t="s">
        <v>1169</v>
      </c>
      <c r="AG58" s="2065">
        <f>+COUNTA(C59:AD60)</f>
        <v>4</v>
      </c>
    </row>
    <row r="59" spans="2:33">
      <c r="B59" s="4269" t="s">
        <v>1178</v>
      </c>
      <c r="C59" s="4283"/>
      <c r="D59" s="4277"/>
      <c r="E59" s="4277"/>
      <c r="F59" s="4277"/>
      <c r="G59" s="4277"/>
      <c r="H59" s="4277"/>
      <c r="I59" s="4277" t="s">
        <v>1199</v>
      </c>
      <c r="J59" s="4277"/>
      <c r="K59" s="4277"/>
      <c r="L59" s="4277"/>
      <c r="M59" s="4277"/>
      <c r="N59" s="4277"/>
      <c r="O59" s="4277"/>
      <c r="P59" s="4277" t="s">
        <v>1199</v>
      </c>
      <c r="Q59" s="4277"/>
      <c r="R59" s="4277"/>
      <c r="S59" s="4277"/>
      <c r="T59" s="4277"/>
      <c r="U59" s="4277"/>
      <c r="V59" s="4293"/>
      <c r="W59" s="4295"/>
      <c r="X59" s="4287"/>
      <c r="Y59" s="4287"/>
      <c r="Z59" s="4287"/>
      <c r="AA59" s="4287"/>
      <c r="AB59" s="4289"/>
      <c r="AC59" s="4291" t="s">
        <v>1199</v>
      </c>
      <c r="AD59" s="4279" t="s">
        <v>1199</v>
      </c>
      <c r="AE59" s="1991"/>
      <c r="AF59" s="2069" t="s">
        <v>1190</v>
      </c>
      <c r="AG59" s="2070">
        <f>+AG58/AG55</f>
        <v>0.18181818181818182</v>
      </c>
    </row>
    <row r="60" spans="2:33" ht="13.8" thickBot="1">
      <c r="B60" s="4270"/>
      <c r="C60" s="4284"/>
      <c r="D60" s="4278"/>
      <c r="E60" s="4278"/>
      <c r="F60" s="4278"/>
      <c r="G60" s="4278"/>
      <c r="H60" s="4278"/>
      <c r="I60" s="4278"/>
      <c r="J60" s="4278"/>
      <c r="K60" s="4278"/>
      <c r="L60" s="4278"/>
      <c r="M60" s="4278"/>
      <c r="N60" s="4278"/>
      <c r="O60" s="4278"/>
      <c r="P60" s="4278"/>
      <c r="Q60" s="4278"/>
      <c r="R60" s="4278"/>
      <c r="S60" s="4278"/>
      <c r="T60" s="4278"/>
      <c r="U60" s="4278"/>
      <c r="V60" s="4294"/>
      <c r="W60" s="4296"/>
      <c r="X60" s="4288"/>
      <c r="Y60" s="4288"/>
      <c r="Z60" s="4288"/>
      <c r="AA60" s="4288"/>
      <c r="AB60" s="4290"/>
      <c r="AC60" s="4292"/>
      <c r="AD60" s="4280"/>
      <c r="AE60" s="1991"/>
      <c r="AF60" s="2027"/>
      <c r="AG60" s="2072"/>
    </row>
    <row r="61" spans="2:33">
      <c r="C61" s="2073"/>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row r="62" spans="2:33">
      <c r="B62" s="2053" t="s">
        <v>1183</v>
      </c>
      <c r="C62" s="2054">
        <f>+AD53+1</f>
        <v>45663</v>
      </c>
      <c r="D62" s="2055">
        <f>+C62+1</f>
        <v>45664</v>
      </c>
      <c r="E62" s="2055">
        <f t="shared" ref="E62:AD62" si="12">+D62+1</f>
        <v>45665</v>
      </c>
      <c r="F62" s="2055">
        <f t="shared" si="12"/>
        <v>45666</v>
      </c>
      <c r="G62" s="2055">
        <f t="shared" si="12"/>
        <v>45667</v>
      </c>
      <c r="H62" s="2055">
        <f t="shared" si="12"/>
        <v>45668</v>
      </c>
      <c r="I62" s="2055">
        <f t="shared" si="12"/>
        <v>45669</v>
      </c>
      <c r="J62" s="2055">
        <f t="shared" si="12"/>
        <v>45670</v>
      </c>
      <c r="K62" s="2055">
        <f t="shared" si="12"/>
        <v>45671</v>
      </c>
      <c r="L62" s="2055">
        <f t="shared" si="12"/>
        <v>45672</v>
      </c>
      <c r="M62" s="2055">
        <f t="shared" si="12"/>
        <v>45673</v>
      </c>
      <c r="N62" s="2055">
        <f t="shared" si="12"/>
        <v>45674</v>
      </c>
      <c r="O62" s="2055">
        <f t="shared" si="12"/>
        <v>45675</v>
      </c>
      <c r="P62" s="2055">
        <f t="shared" si="12"/>
        <v>45676</v>
      </c>
      <c r="Q62" s="2055">
        <f t="shared" si="12"/>
        <v>45677</v>
      </c>
      <c r="R62" s="2055">
        <f t="shared" si="12"/>
        <v>45678</v>
      </c>
      <c r="S62" s="2055">
        <f t="shared" si="12"/>
        <v>45679</v>
      </c>
      <c r="T62" s="2055">
        <f t="shared" si="12"/>
        <v>45680</v>
      </c>
      <c r="U62" s="2055">
        <f t="shared" si="12"/>
        <v>45681</v>
      </c>
      <c r="V62" s="2055">
        <f t="shared" si="12"/>
        <v>45682</v>
      </c>
      <c r="W62" s="2055">
        <f>+V62+1</f>
        <v>45683</v>
      </c>
      <c r="X62" s="2055">
        <f t="shared" si="12"/>
        <v>45684</v>
      </c>
      <c r="Y62" s="2055">
        <f t="shared" si="12"/>
        <v>45685</v>
      </c>
      <c r="Z62" s="2055">
        <f t="shared" si="12"/>
        <v>45686</v>
      </c>
      <c r="AA62" s="2055">
        <f>+Z62+1</f>
        <v>45687</v>
      </c>
      <c r="AB62" s="2055">
        <f t="shared" si="12"/>
        <v>45688</v>
      </c>
      <c r="AC62" s="2055">
        <f>+AB62+1</f>
        <v>45689</v>
      </c>
      <c r="AD62" s="2056">
        <f t="shared" si="12"/>
        <v>45690</v>
      </c>
      <c r="AE62" s="2057"/>
      <c r="AF62" s="4251">
        <f>+AF53+1</f>
        <v>7</v>
      </c>
      <c r="AG62" s="4252"/>
    </row>
    <row r="63" spans="2:33">
      <c r="B63" s="1958" t="s">
        <v>1184</v>
      </c>
      <c r="C63" s="2059" t="str">
        <f>TEXT(WEEKDAY(+C62),"aaa")</f>
        <v>月</v>
      </c>
      <c r="D63" s="2060" t="str">
        <f t="shared" ref="D63:AD63" si="13">TEXT(WEEKDAY(+D62),"aaa")</f>
        <v>火</v>
      </c>
      <c r="E63" s="2060" t="str">
        <f t="shared" si="13"/>
        <v>水</v>
      </c>
      <c r="F63" s="2060" t="str">
        <f t="shared" si="13"/>
        <v>木</v>
      </c>
      <c r="G63" s="2060" t="str">
        <f t="shared" si="13"/>
        <v>金</v>
      </c>
      <c r="H63" s="2060" t="str">
        <f t="shared" si="13"/>
        <v>土</v>
      </c>
      <c r="I63" s="2060" t="str">
        <f t="shared" si="13"/>
        <v>日</v>
      </c>
      <c r="J63" s="2060" t="str">
        <f t="shared" si="13"/>
        <v>月</v>
      </c>
      <c r="K63" s="2060" t="str">
        <f t="shared" si="13"/>
        <v>火</v>
      </c>
      <c r="L63" s="2060" t="str">
        <f t="shared" si="13"/>
        <v>水</v>
      </c>
      <c r="M63" s="2060" t="str">
        <f t="shared" si="13"/>
        <v>木</v>
      </c>
      <c r="N63" s="2060" t="str">
        <f t="shared" si="13"/>
        <v>金</v>
      </c>
      <c r="O63" s="2060" t="str">
        <f t="shared" si="13"/>
        <v>土</v>
      </c>
      <c r="P63" s="2060" t="str">
        <f t="shared" si="13"/>
        <v>日</v>
      </c>
      <c r="Q63" s="2060" t="str">
        <f t="shared" si="13"/>
        <v>月</v>
      </c>
      <c r="R63" s="2060" t="str">
        <f t="shared" si="13"/>
        <v>火</v>
      </c>
      <c r="S63" s="2060" t="str">
        <f t="shared" si="13"/>
        <v>水</v>
      </c>
      <c r="T63" s="2060" t="str">
        <f t="shared" si="13"/>
        <v>木</v>
      </c>
      <c r="U63" s="2060" t="str">
        <f t="shared" si="13"/>
        <v>金</v>
      </c>
      <c r="V63" s="2060" t="str">
        <f t="shared" si="13"/>
        <v>土</v>
      </c>
      <c r="W63" s="2060" t="str">
        <f t="shared" si="13"/>
        <v>日</v>
      </c>
      <c r="X63" s="2060" t="str">
        <f t="shared" si="13"/>
        <v>月</v>
      </c>
      <c r="Y63" s="2060" t="str">
        <f t="shared" si="13"/>
        <v>火</v>
      </c>
      <c r="Z63" s="2060" t="str">
        <f t="shared" si="13"/>
        <v>水</v>
      </c>
      <c r="AA63" s="2060" t="str">
        <f t="shared" si="13"/>
        <v>木</v>
      </c>
      <c r="AB63" s="2060" t="str">
        <f t="shared" si="13"/>
        <v>金</v>
      </c>
      <c r="AC63" s="2060" t="str">
        <f t="shared" si="13"/>
        <v>土</v>
      </c>
      <c r="AD63" s="2061" t="str">
        <f t="shared" si="13"/>
        <v>日</v>
      </c>
      <c r="AE63" s="1991"/>
      <c r="AF63" s="2062" t="s">
        <v>1185</v>
      </c>
      <c r="AG63" s="2046">
        <f>+COUNTA(C64:AD65)</f>
        <v>0</v>
      </c>
    </row>
    <row r="64" spans="2:33" ht="13.5" customHeight="1">
      <c r="B64" s="4253" t="s">
        <v>1186</v>
      </c>
      <c r="C64" s="4276"/>
      <c r="D64" s="4087"/>
      <c r="E64" s="4087"/>
      <c r="F64" s="4087"/>
      <c r="G64" s="4087"/>
      <c r="H64" s="4087"/>
      <c r="I64" s="4087"/>
      <c r="J64" s="4087"/>
      <c r="K64" s="4087"/>
      <c r="L64" s="4087"/>
      <c r="M64" s="4087"/>
      <c r="N64" s="4087"/>
      <c r="O64" s="4087"/>
      <c r="P64" s="4087"/>
      <c r="Q64" s="4087"/>
      <c r="R64" s="4087"/>
      <c r="S64" s="4087"/>
      <c r="T64" s="4087"/>
      <c r="U64" s="4087"/>
      <c r="V64" s="4087"/>
      <c r="W64" s="4087"/>
      <c r="X64" s="4087"/>
      <c r="Y64" s="4087"/>
      <c r="Z64" s="4087"/>
      <c r="AA64" s="4087"/>
      <c r="AB64" s="4087"/>
      <c r="AC64" s="4087"/>
      <c r="AD64" s="4275"/>
      <c r="AE64" s="1991"/>
      <c r="AF64" s="2063" t="s">
        <v>1187</v>
      </c>
      <c r="AG64" s="2064">
        <f>COUNTA(C62:AD62)-AG63</f>
        <v>28</v>
      </c>
    </row>
    <row r="65" spans="2:33" ht="13.5" customHeight="1">
      <c r="B65" s="4254"/>
      <c r="C65" s="4276"/>
      <c r="D65" s="4087"/>
      <c r="E65" s="4087"/>
      <c r="F65" s="4087"/>
      <c r="G65" s="4087"/>
      <c r="H65" s="4087"/>
      <c r="I65" s="4087"/>
      <c r="J65" s="4087"/>
      <c r="K65" s="4087"/>
      <c r="L65" s="4087"/>
      <c r="M65" s="4087"/>
      <c r="N65" s="4087"/>
      <c r="O65" s="4087"/>
      <c r="P65" s="4087"/>
      <c r="Q65" s="4087"/>
      <c r="R65" s="4087"/>
      <c r="S65" s="4087"/>
      <c r="T65" s="4087"/>
      <c r="U65" s="4087"/>
      <c r="V65" s="4087"/>
      <c r="W65" s="4087"/>
      <c r="X65" s="4087"/>
      <c r="Y65" s="4087"/>
      <c r="Z65" s="4087"/>
      <c r="AA65" s="4087"/>
      <c r="AB65" s="4087"/>
      <c r="AC65" s="4087"/>
      <c r="AD65" s="4275"/>
      <c r="AE65" s="1991"/>
      <c r="AF65" s="2063" t="s">
        <v>1188</v>
      </c>
      <c r="AG65" s="2065">
        <f>+COUNTA(C66:AD67)</f>
        <v>8</v>
      </c>
    </row>
    <row r="66" spans="2:33" ht="13.5" customHeight="1">
      <c r="B66" s="4264" t="s">
        <v>1175</v>
      </c>
      <c r="C66" s="4266"/>
      <c r="D66" s="4087"/>
      <c r="E66" s="4087"/>
      <c r="F66" s="4087"/>
      <c r="G66" s="4087"/>
      <c r="H66" s="4087" t="s">
        <v>1199</v>
      </c>
      <c r="I66" s="4087" t="s">
        <v>1199</v>
      </c>
      <c r="J66" s="4087"/>
      <c r="K66" s="4087"/>
      <c r="L66" s="4087"/>
      <c r="M66" s="4087"/>
      <c r="N66" s="4087"/>
      <c r="O66" s="4087" t="s">
        <v>1199</v>
      </c>
      <c r="P66" s="4087" t="s">
        <v>1199</v>
      </c>
      <c r="Q66" s="4087"/>
      <c r="R66" s="4087"/>
      <c r="S66" s="4087"/>
      <c r="T66" s="4087"/>
      <c r="U66" s="4087"/>
      <c r="V66" s="4087" t="s">
        <v>1199</v>
      </c>
      <c r="W66" s="4087" t="s">
        <v>1199</v>
      </c>
      <c r="X66" s="4087"/>
      <c r="Y66" s="4087"/>
      <c r="Z66" s="4087"/>
      <c r="AA66" s="4087"/>
      <c r="AB66" s="4087"/>
      <c r="AC66" s="4087" t="s">
        <v>1199</v>
      </c>
      <c r="AD66" s="4275" t="s">
        <v>1199</v>
      </c>
      <c r="AE66" s="1991"/>
      <c r="AF66" s="2063" t="s">
        <v>1189</v>
      </c>
      <c r="AG66" s="2067">
        <f>+AG65/AG64</f>
        <v>0.2857142857142857</v>
      </c>
    </row>
    <row r="67" spans="2:33">
      <c r="B67" s="4265"/>
      <c r="C67" s="4266"/>
      <c r="D67" s="4087"/>
      <c r="E67" s="4087"/>
      <c r="F67" s="4087"/>
      <c r="G67" s="4087"/>
      <c r="H67" s="4087"/>
      <c r="I67" s="4087"/>
      <c r="J67" s="4087"/>
      <c r="K67" s="4087"/>
      <c r="L67" s="4087"/>
      <c r="M67" s="4087"/>
      <c r="N67" s="4087"/>
      <c r="O67" s="4087"/>
      <c r="P67" s="4087"/>
      <c r="Q67" s="4087"/>
      <c r="R67" s="4087"/>
      <c r="S67" s="4087"/>
      <c r="T67" s="4087"/>
      <c r="U67" s="4087"/>
      <c r="V67" s="4087"/>
      <c r="W67" s="4087"/>
      <c r="X67" s="4087"/>
      <c r="Y67" s="4087"/>
      <c r="Z67" s="4087"/>
      <c r="AA67" s="4087"/>
      <c r="AB67" s="4087"/>
      <c r="AC67" s="4087"/>
      <c r="AD67" s="4275"/>
      <c r="AE67" s="1991"/>
      <c r="AF67" s="2063" t="s">
        <v>1169</v>
      </c>
      <c r="AG67" s="2065">
        <f>+COUNTA(C68:AD69)</f>
        <v>5</v>
      </c>
    </row>
    <row r="68" spans="2:33">
      <c r="B68" s="4260" t="s">
        <v>1178</v>
      </c>
      <c r="C68" s="4262"/>
      <c r="D68" s="4117"/>
      <c r="E68" s="4117"/>
      <c r="F68" s="4117"/>
      <c r="G68" s="4117"/>
      <c r="H68" s="4117"/>
      <c r="I68" s="4117" t="s">
        <v>1199</v>
      </c>
      <c r="J68" s="4117"/>
      <c r="K68" s="4117"/>
      <c r="L68" s="4117"/>
      <c r="M68" s="4117"/>
      <c r="N68" s="4117"/>
      <c r="O68" s="4117"/>
      <c r="P68" s="4117" t="s">
        <v>1199</v>
      </c>
      <c r="Q68" s="4117"/>
      <c r="R68" s="4117"/>
      <c r="S68" s="4117"/>
      <c r="T68" s="4117"/>
      <c r="U68" s="4117"/>
      <c r="V68" s="4117"/>
      <c r="W68" s="4117" t="s">
        <v>1199</v>
      </c>
      <c r="X68" s="4117"/>
      <c r="Y68" s="4117"/>
      <c r="Z68" s="4117"/>
      <c r="AA68" s="4117"/>
      <c r="AB68" s="4117"/>
      <c r="AC68" s="4117" t="s">
        <v>1199</v>
      </c>
      <c r="AD68" s="4273" t="s">
        <v>1199</v>
      </c>
      <c r="AE68" s="1991"/>
      <c r="AF68" s="2069" t="s">
        <v>1190</v>
      </c>
      <c r="AG68" s="2070">
        <f>+AG67/AG64</f>
        <v>0.17857142857142858</v>
      </c>
    </row>
    <row r="69" spans="2:33">
      <c r="B69" s="4261"/>
      <c r="C69" s="4263"/>
      <c r="D69" s="4118"/>
      <c r="E69" s="4118"/>
      <c r="F69" s="4118"/>
      <c r="G69" s="4118"/>
      <c r="H69" s="4118"/>
      <c r="I69" s="4118"/>
      <c r="J69" s="4118"/>
      <c r="K69" s="4118"/>
      <c r="L69" s="4118"/>
      <c r="M69" s="4118"/>
      <c r="N69" s="4118"/>
      <c r="O69" s="4118"/>
      <c r="P69" s="4118"/>
      <c r="Q69" s="4118"/>
      <c r="R69" s="4118"/>
      <c r="S69" s="4118"/>
      <c r="T69" s="4118"/>
      <c r="U69" s="4118"/>
      <c r="V69" s="4118"/>
      <c r="W69" s="4118"/>
      <c r="X69" s="4118"/>
      <c r="Y69" s="4118"/>
      <c r="Z69" s="4118"/>
      <c r="AA69" s="4118"/>
      <c r="AB69" s="4118"/>
      <c r="AC69" s="4118"/>
      <c r="AD69" s="4274"/>
      <c r="AE69" s="1991"/>
      <c r="AF69" s="2027"/>
      <c r="AG69" s="2072"/>
    </row>
    <row r="70" spans="2:3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row>
    <row r="71" spans="2:33">
      <c r="B71" s="2074" t="s">
        <v>1183</v>
      </c>
      <c r="C71" s="2075">
        <f>+AD62+1</f>
        <v>45691</v>
      </c>
      <c r="D71" s="2076">
        <f>+C71+1</f>
        <v>45692</v>
      </c>
      <c r="E71" s="2076">
        <f t="shared" ref="E71:AD71" si="14">+D71+1</f>
        <v>45693</v>
      </c>
      <c r="F71" s="2076">
        <f t="shared" si="14"/>
        <v>45694</v>
      </c>
      <c r="G71" s="2076">
        <f t="shared" si="14"/>
        <v>45695</v>
      </c>
      <c r="H71" s="2076">
        <f t="shared" si="14"/>
        <v>45696</v>
      </c>
      <c r="I71" s="2076">
        <f t="shared" si="14"/>
        <v>45697</v>
      </c>
      <c r="J71" s="2076">
        <f t="shared" si="14"/>
        <v>45698</v>
      </c>
      <c r="K71" s="2076">
        <f t="shared" si="14"/>
        <v>45699</v>
      </c>
      <c r="L71" s="2076">
        <f t="shared" si="14"/>
        <v>45700</v>
      </c>
      <c r="M71" s="2076">
        <f t="shared" si="14"/>
        <v>45701</v>
      </c>
      <c r="N71" s="2076">
        <f t="shared" si="14"/>
        <v>45702</v>
      </c>
      <c r="O71" s="2076">
        <f t="shared" si="14"/>
        <v>45703</v>
      </c>
      <c r="P71" s="2076">
        <f t="shared" si="14"/>
        <v>45704</v>
      </c>
      <c r="Q71" s="2076">
        <f t="shared" si="14"/>
        <v>45705</v>
      </c>
      <c r="R71" s="2076">
        <f t="shared" si="14"/>
        <v>45706</v>
      </c>
      <c r="S71" s="2076">
        <f t="shared" si="14"/>
        <v>45707</v>
      </c>
      <c r="T71" s="2076">
        <f t="shared" si="14"/>
        <v>45708</v>
      </c>
      <c r="U71" s="2076">
        <f t="shared" si="14"/>
        <v>45709</v>
      </c>
      <c r="V71" s="2076">
        <f t="shared" si="14"/>
        <v>45710</v>
      </c>
      <c r="W71" s="2076">
        <f>+V71+1</f>
        <v>45711</v>
      </c>
      <c r="X71" s="2076">
        <f t="shared" si="14"/>
        <v>45712</v>
      </c>
      <c r="Y71" s="2076">
        <f t="shared" si="14"/>
        <v>45713</v>
      </c>
      <c r="Z71" s="2076">
        <f t="shared" si="14"/>
        <v>45714</v>
      </c>
      <c r="AA71" s="2076">
        <f>+Z71+1</f>
        <v>45715</v>
      </c>
      <c r="AB71" s="2076">
        <f t="shared" si="14"/>
        <v>45716</v>
      </c>
      <c r="AC71" s="2076">
        <f>+AB71+1</f>
        <v>45717</v>
      </c>
      <c r="AD71" s="2077">
        <f t="shared" si="14"/>
        <v>45718</v>
      </c>
      <c r="AE71" s="2057"/>
      <c r="AF71" s="4251">
        <f>+AF62+1</f>
        <v>8</v>
      </c>
      <c r="AG71" s="4252"/>
    </row>
    <row r="72" spans="2:33">
      <c r="B72" s="2078" t="s">
        <v>1184</v>
      </c>
      <c r="C72" s="2079" t="str">
        <f>TEXT(WEEKDAY(+C71),"aaa")</f>
        <v>月</v>
      </c>
      <c r="D72" s="2080" t="str">
        <f t="shared" ref="D72:AD72" si="15">TEXT(WEEKDAY(+D71),"aaa")</f>
        <v>火</v>
      </c>
      <c r="E72" s="2080" t="str">
        <f t="shared" si="15"/>
        <v>水</v>
      </c>
      <c r="F72" s="2080" t="str">
        <f t="shared" si="15"/>
        <v>木</v>
      </c>
      <c r="G72" s="2080" t="str">
        <f t="shared" si="15"/>
        <v>金</v>
      </c>
      <c r="H72" s="2080" t="str">
        <f t="shared" si="15"/>
        <v>土</v>
      </c>
      <c r="I72" s="2080" t="str">
        <f t="shared" si="15"/>
        <v>日</v>
      </c>
      <c r="J72" s="2080" t="str">
        <f t="shared" si="15"/>
        <v>月</v>
      </c>
      <c r="K72" s="2080" t="str">
        <f t="shared" si="15"/>
        <v>火</v>
      </c>
      <c r="L72" s="2080" t="str">
        <f t="shared" si="15"/>
        <v>水</v>
      </c>
      <c r="M72" s="2080" t="str">
        <f t="shared" si="15"/>
        <v>木</v>
      </c>
      <c r="N72" s="2080" t="str">
        <f t="shared" si="15"/>
        <v>金</v>
      </c>
      <c r="O72" s="2080" t="str">
        <f t="shared" si="15"/>
        <v>土</v>
      </c>
      <c r="P72" s="2080" t="str">
        <f t="shared" si="15"/>
        <v>日</v>
      </c>
      <c r="Q72" s="2080" t="str">
        <f t="shared" si="15"/>
        <v>月</v>
      </c>
      <c r="R72" s="2080" t="str">
        <f t="shared" si="15"/>
        <v>火</v>
      </c>
      <c r="S72" s="2080" t="str">
        <f t="shared" si="15"/>
        <v>水</v>
      </c>
      <c r="T72" s="2080" t="str">
        <f t="shared" si="15"/>
        <v>木</v>
      </c>
      <c r="U72" s="2080" t="str">
        <f t="shared" si="15"/>
        <v>金</v>
      </c>
      <c r="V72" s="2080" t="str">
        <f t="shared" si="15"/>
        <v>土</v>
      </c>
      <c r="W72" s="2080" t="str">
        <f t="shared" si="15"/>
        <v>日</v>
      </c>
      <c r="X72" s="2080" t="str">
        <f t="shared" si="15"/>
        <v>月</v>
      </c>
      <c r="Y72" s="2080" t="str">
        <f t="shared" si="15"/>
        <v>火</v>
      </c>
      <c r="Z72" s="2080" t="str">
        <f t="shared" si="15"/>
        <v>水</v>
      </c>
      <c r="AA72" s="2080" t="str">
        <f t="shared" si="15"/>
        <v>木</v>
      </c>
      <c r="AB72" s="2080" t="str">
        <f t="shared" si="15"/>
        <v>金</v>
      </c>
      <c r="AC72" s="2080" t="str">
        <f t="shared" si="15"/>
        <v>土</v>
      </c>
      <c r="AD72" s="2081" t="str">
        <f t="shared" si="15"/>
        <v>日</v>
      </c>
      <c r="AE72" s="1991"/>
      <c r="AF72" s="2062" t="s">
        <v>1185</v>
      </c>
      <c r="AG72" s="2046">
        <f>+COUNTA(C73:AD74)</f>
        <v>0</v>
      </c>
    </row>
    <row r="73" spans="2:33" ht="13.5" customHeight="1">
      <c r="B73" s="4253" t="s">
        <v>1186</v>
      </c>
      <c r="C73" s="4286"/>
      <c r="D73" s="4281"/>
      <c r="E73" s="4281"/>
      <c r="F73" s="4281"/>
      <c r="G73" s="4281"/>
      <c r="H73" s="4281"/>
      <c r="I73" s="4281"/>
      <c r="J73" s="4281"/>
      <c r="K73" s="4281"/>
      <c r="L73" s="4281"/>
      <c r="M73" s="4281"/>
      <c r="N73" s="4281"/>
      <c r="O73" s="4281"/>
      <c r="P73" s="4281"/>
      <c r="Q73" s="4281"/>
      <c r="R73" s="4281"/>
      <c r="S73" s="4281"/>
      <c r="T73" s="4281"/>
      <c r="U73" s="4281"/>
      <c r="V73" s="4281"/>
      <c r="W73" s="4281"/>
      <c r="X73" s="4281"/>
      <c r="Y73" s="4281"/>
      <c r="Z73" s="4281"/>
      <c r="AA73" s="4281"/>
      <c r="AB73" s="4281"/>
      <c r="AC73" s="4281"/>
      <c r="AD73" s="4282"/>
      <c r="AE73" s="1991"/>
      <c r="AF73" s="2063" t="s">
        <v>1187</v>
      </c>
      <c r="AG73" s="2064">
        <f>COUNTA(C71:AD71)-AG72</f>
        <v>28</v>
      </c>
    </row>
    <row r="74" spans="2:33" ht="13.5" customHeight="1">
      <c r="B74" s="4254"/>
      <c r="C74" s="4286"/>
      <c r="D74" s="4281"/>
      <c r="E74" s="4281"/>
      <c r="F74" s="4281"/>
      <c r="G74" s="4281"/>
      <c r="H74" s="4281"/>
      <c r="I74" s="4281"/>
      <c r="J74" s="4281"/>
      <c r="K74" s="4281"/>
      <c r="L74" s="4281"/>
      <c r="M74" s="4281"/>
      <c r="N74" s="4281"/>
      <c r="O74" s="4281"/>
      <c r="P74" s="4281"/>
      <c r="Q74" s="4281"/>
      <c r="R74" s="4281"/>
      <c r="S74" s="4281"/>
      <c r="T74" s="4281"/>
      <c r="U74" s="4281"/>
      <c r="V74" s="4281"/>
      <c r="W74" s="4281"/>
      <c r="X74" s="4281"/>
      <c r="Y74" s="4281"/>
      <c r="Z74" s="4281"/>
      <c r="AA74" s="4281"/>
      <c r="AB74" s="4281"/>
      <c r="AC74" s="4281"/>
      <c r="AD74" s="4282"/>
      <c r="AE74" s="1991"/>
      <c r="AF74" s="2063" t="s">
        <v>1188</v>
      </c>
      <c r="AG74" s="2065">
        <f>+COUNTA(C75:AD76)</f>
        <v>8</v>
      </c>
    </row>
    <row r="75" spans="2:33" ht="13.5" customHeight="1">
      <c r="B75" s="4267" t="s">
        <v>1175</v>
      </c>
      <c r="C75" s="4285"/>
      <c r="D75" s="4281"/>
      <c r="E75" s="4281"/>
      <c r="F75" s="4281"/>
      <c r="G75" s="4281"/>
      <c r="H75" s="4281" t="s">
        <v>1199</v>
      </c>
      <c r="I75" s="4281" t="s">
        <v>1199</v>
      </c>
      <c r="J75" s="4281"/>
      <c r="K75" s="4281"/>
      <c r="L75" s="4281"/>
      <c r="M75" s="4281"/>
      <c r="N75" s="4281"/>
      <c r="O75" s="4281" t="s">
        <v>1199</v>
      </c>
      <c r="P75" s="4281" t="s">
        <v>1199</v>
      </c>
      <c r="Q75" s="4281"/>
      <c r="R75" s="4281"/>
      <c r="S75" s="4281"/>
      <c r="T75" s="4281"/>
      <c r="U75" s="4281"/>
      <c r="V75" s="4281" t="s">
        <v>1199</v>
      </c>
      <c r="W75" s="4281" t="s">
        <v>1199</v>
      </c>
      <c r="X75" s="4281"/>
      <c r="Y75" s="4281"/>
      <c r="Z75" s="4281"/>
      <c r="AA75" s="4281"/>
      <c r="AB75" s="4281"/>
      <c r="AC75" s="4281" t="s">
        <v>1199</v>
      </c>
      <c r="AD75" s="4282" t="s">
        <v>1199</v>
      </c>
      <c r="AE75" s="1991"/>
      <c r="AF75" s="2063" t="s">
        <v>1189</v>
      </c>
      <c r="AG75" s="2067">
        <f>+AG74/AG73</f>
        <v>0.2857142857142857</v>
      </c>
    </row>
    <row r="76" spans="2:33">
      <c r="B76" s="4268"/>
      <c r="C76" s="4285"/>
      <c r="D76" s="4281"/>
      <c r="E76" s="4281"/>
      <c r="F76" s="4281"/>
      <c r="G76" s="4281"/>
      <c r="H76" s="4281"/>
      <c r="I76" s="4281"/>
      <c r="J76" s="4281"/>
      <c r="K76" s="4281"/>
      <c r="L76" s="4281"/>
      <c r="M76" s="4281"/>
      <c r="N76" s="4281"/>
      <c r="O76" s="4281"/>
      <c r="P76" s="4281"/>
      <c r="Q76" s="4281"/>
      <c r="R76" s="4281"/>
      <c r="S76" s="4281"/>
      <c r="T76" s="4281"/>
      <c r="U76" s="4281"/>
      <c r="V76" s="4281"/>
      <c r="W76" s="4281"/>
      <c r="X76" s="4281"/>
      <c r="Y76" s="4281"/>
      <c r="Z76" s="4281"/>
      <c r="AA76" s="4281"/>
      <c r="AB76" s="4281"/>
      <c r="AC76" s="4281"/>
      <c r="AD76" s="4282"/>
      <c r="AE76" s="1991"/>
      <c r="AF76" s="2063" t="s">
        <v>1169</v>
      </c>
      <c r="AG76" s="2065">
        <f>+COUNTA(C77:AD78)</f>
        <v>7</v>
      </c>
    </row>
    <row r="77" spans="2:33">
      <c r="B77" s="4269" t="s">
        <v>1178</v>
      </c>
      <c r="C77" s="4283"/>
      <c r="D77" s="4277"/>
      <c r="E77" s="4277"/>
      <c r="F77" s="4277"/>
      <c r="G77" s="4277"/>
      <c r="H77" s="4277"/>
      <c r="I77" s="4277" t="s">
        <v>1199</v>
      </c>
      <c r="J77" s="4277"/>
      <c r="K77" s="4277"/>
      <c r="L77" s="4277"/>
      <c r="M77" s="4277"/>
      <c r="N77" s="4277"/>
      <c r="O77" s="4277"/>
      <c r="P77" s="4277" t="s">
        <v>1199</v>
      </c>
      <c r="Q77" s="4277"/>
      <c r="R77" s="4277"/>
      <c r="S77" s="4277"/>
      <c r="T77" s="4277"/>
      <c r="U77" s="4277"/>
      <c r="V77" s="4277"/>
      <c r="W77" s="4277" t="s">
        <v>1199</v>
      </c>
      <c r="X77" s="4277"/>
      <c r="Y77" s="4277" t="s">
        <v>1200</v>
      </c>
      <c r="Z77" s="4277" t="s">
        <v>1200</v>
      </c>
      <c r="AA77" s="4277" t="s">
        <v>1200</v>
      </c>
      <c r="AB77" s="4277" t="s">
        <v>1200</v>
      </c>
      <c r="AC77" s="4277"/>
      <c r="AD77" s="4279"/>
      <c r="AE77" s="1991"/>
      <c r="AF77" s="2069" t="s">
        <v>1190</v>
      </c>
      <c r="AG77" s="2070">
        <f>+AG76/AG73</f>
        <v>0.25</v>
      </c>
    </row>
    <row r="78" spans="2:33">
      <c r="B78" s="4270"/>
      <c r="C78" s="4284"/>
      <c r="D78" s="4278"/>
      <c r="E78" s="4278"/>
      <c r="F78" s="4278"/>
      <c r="G78" s="4278"/>
      <c r="H78" s="4278"/>
      <c r="I78" s="4278"/>
      <c r="J78" s="4278"/>
      <c r="K78" s="4278"/>
      <c r="L78" s="4278"/>
      <c r="M78" s="4278"/>
      <c r="N78" s="4278"/>
      <c r="O78" s="4278"/>
      <c r="P78" s="4278"/>
      <c r="Q78" s="4278"/>
      <c r="R78" s="4278"/>
      <c r="S78" s="4278"/>
      <c r="T78" s="4278"/>
      <c r="U78" s="4278"/>
      <c r="V78" s="4278"/>
      <c r="W78" s="4278"/>
      <c r="X78" s="4278"/>
      <c r="Y78" s="4278"/>
      <c r="Z78" s="4278"/>
      <c r="AA78" s="4278"/>
      <c r="AB78" s="4278"/>
      <c r="AC78" s="4278"/>
      <c r="AD78" s="4280"/>
      <c r="AE78" s="1991"/>
      <c r="AF78" s="2027"/>
      <c r="AG78" s="2072"/>
    </row>
    <row r="79" spans="2:33">
      <c r="C79" s="2073"/>
      <c r="D79" s="2073"/>
      <c r="E79" s="2073"/>
      <c r="F79" s="2073"/>
      <c r="G79" s="2073"/>
      <c r="H79" s="2073"/>
      <c r="I79" s="2073"/>
      <c r="J79" s="2073"/>
      <c r="K79" s="2073"/>
      <c r="L79" s="2073"/>
      <c r="M79" s="2073"/>
      <c r="N79" s="2073"/>
      <c r="O79" s="2073"/>
      <c r="P79" s="2073"/>
      <c r="Q79" s="2073"/>
      <c r="R79" s="2073"/>
      <c r="S79" s="2073"/>
      <c r="T79" s="2073"/>
      <c r="U79" s="2073"/>
      <c r="V79" s="2073"/>
      <c r="W79" s="2073"/>
      <c r="X79" s="2073"/>
      <c r="Y79" s="2073"/>
      <c r="Z79" s="2073"/>
      <c r="AA79" s="2073"/>
      <c r="AB79" s="2073"/>
      <c r="AC79" s="2073"/>
      <c r="AD79" s="2073"/>
    </row>
    <row r="80" spans="2:33">
      <c r="B80" s="2053" t="s">
        <v>1183</v>
      </c>
      <c r="C80" s="2083">
        <f>+AD71+1</f>
        <v>45719</v>
      </c>
      <c r="D80" s="2055">
        <f>+C80+1</f>
        <v>45720</v>
      </c>
      <c r="E80" s="2055">
        <f t="shared" ref="E80:AB80" si="16">+D80+1</f>
        <v>45721</v>
      </c>
      <c r="F80" s="2055">
        <f t="shared" si="16"/>
        <v>45722</v>
      </c>
      <c r="G80" s="2055">
        <f t="shared" si="16"/>
        <v>45723</v>
      </c>
      <c r="H80" s="2055">
        <f t="shared" si="16"/>
        <v>45724</v>
      </c>
      <c r="I80" s="2055">
        <f t="shared" si="16"/>
        <v>45725</v>
      </c>
      <c r="J80" s="2055">
        <f t="shared" si="16"/>
        <v>45726</v>
      </c>
      <c r="K80" s="2055">
        <f t="shared" si="16"/>
        <v>45727</v>
      </c>
      <c r="L80" s="2055">
        <f t="shared" si="16"/>
        <v>45728</v>
      </c>
      <c r="M80" s="2055">
        <f t="shared" si="16"/>
        <v>45729</v>
      </c>
      <c r="N80" s="2055">
        <f t="shared" si="16"/>
        <v>45730</v>
      </c>
      <c r="O80" s="2055">
        <f t="shared" si="16"/>
        <v>45731</v>
      </c>
      <c r="P80" s="2055">
        <f t="shared" si="16"/>
        <v>45732</v>
      </c>
      <c r="Q80" s="2055">
        <f t="shared" si="16"/>
        <v>45733</v>
      </c>
      <c r="R80" s="2055">
        <f t="shared" si="16"/>
        <v>45734</v>
      </c>
      <c r="S80" s="2055">
        <f t="shared" si="16"/>
        <v>45735</v>
      </c>
      <c r="T80" s="2055">
        <f t="shared" si="16"/>
        <v>45736</v>
      </c>
      <c r="U80" s="2055">
        <f t="shared" si="16"/>
        <v>45737</v>
      </c>
      <c r="V80" s="2055">
        <f t="shared" si="16"/>
        <v>45738</v>
      </c>
      <c r="W80" s="2055">
        <f>+V80+1</f>
        <v>45739</v>
      </c>
      <c r="X80" s="2055">
        <f t="shared" si="16"/>
        <v>45740</v>
      </c>
      <c r="Y80" s="2055">
        <f t="shared" si="16"/>
        <v>45741</v>
      </c>
      <c r="Z80" s="2055">
        <f t="shared" si="16"/>
        <v>45742</v>
      </c>
      <c r="AA80" s="2055">
        <f>+Z80+1</f>
        <v>45743</v>
      </c>
      <c r="AB80" s="2055">
        <f t="shared" si="16"/>
        <v>45744</v>
      </c>
      <c r="AC80" s="2055"/>
      <c r="AD80" s="2056"/>
      <c r="AE80" s="2057"/>
      <c r="AF80" s="4251">
        <f>+AF71+1</f>
        <v>9</v>
      </c>
      <c r="AG80" s="4252"/>
    </row>
    <row r="81" spans="2:33">
      <c r="B81" s="1958" t="s">
        <v>1184</v>
      </c>
      <c r="C81" s="2085" t="str">
        <f>TEXT(WEEKDAY(+C80),"aaa")</f>
        <v>月</v>
      </c>
      <c r="D81" s="2060" t="str">
        <f t="shared" ref="D81:AB81" si="17">TEXT(WEEKDAY(+D80),"aaa")</f>
        <v>火</v>
      </c>
      <c r="E81" s="2060" t="str">
        <f t="shared" si="17"/>
        <v>水</v>
      </c>
      <c r="F81" s="2060" t="str">
        <f t="shared" si="17"/>
        <v>木</v>
      </c>
      <c r="G81" s="2060" t="str">
        <f t="shared" si="17"/>
        <v>金</v>
      </c>
      <c r="H81" s="2060" t="str">
        <f t="shared" si="17"/>
        <v>土</v>
      </c>
      <c r="I81" s="2060" t="str">
        <f t="shared" si="17"/>
        <v>日</v>
      </c>
      <c r="J81" s="2060" t="str">
        <f t="shared" si="17"/>
        <v>月</v>
      </c>
      <c r="K81" s="2060" t="str">
        <f t="shared" si="17"/>
        <v>火</v>
      </c>
      <c r="L81" s="2060" t="str">
        <f t="shared" si="17"/>
        <v>水</v>
      </c>
      <c r="M81" s="2060" t="str">
        <f t="shared" si="17"/>
        <v>木</v>
      </c>
      <c r="N81" s="2060" t="str">
        <f t="shared" si="17"/>
        <v>金</v>
      </c>
      <c r="O81" s="2060" t="str">
        <f t="shared" si="17"/>
        <v>土</v>
      </c>
      <c r="P81" s="2060" t="str">
        <f t="shared" si="17"/>
        <v>日</v>
      </c>
      <c r="Q81" s="2060" t="str">
        <f t="shared" si="17"/>
        <v>月</v>
      </c>
      <c r="R81" s="2060" t="str">
        <f t="shared" si="17"/>
        <v>火</v>
      </c>
      <c r="S81" s="2060" t="str">
        <f t="shared" si="17"/>
        <v>水</v>
      </c>
      <c r="T81" s="2060" t="str">
        <f t="shared" si="17"/>
        <v>木</v>
      </c>
      <c r="U81" s="2060" t="str">
        <f t="shared" si="17"/>
        <v>金</v>
      </c>
      <c r="V81" s="2060" t="str">
        <f t="shared" si="17"/>
        <v>土</v>
      </c>
      <c r="W81" s="2060" t="str">
        <f t="shared" si="17"/>
        <v>日</v>
      </c>
      <c r="X81" s="2060" t="str">
        <f t="shared" si="17"/>
        <v>月</v>
      </c>
      <c r="Y81" s="2060" t="str">
        <f t="shared" si="17"/>
        <v>火</v>
      </c>
      <c r="Z81" s="2060" t="str">
        <f t="shared" si="17"/>
        <v>水</v>
      </c>
      <c r="AA81" s="2060" t="str">
        <f t="shared" si="17"/>
        <v>木</v>
      </c>
      <c r="AB81" s="2060" t="str">
        <f t="shared" si="17"/>
        <v>金</v>
      </c>
      <c r="AC81" s="2060"/>
      <c r="AD81" s="2061"/>
      <c r="AE81" s="1991"/>
      <c r="AF81" s="2062" t="s">
        <v>1185</v>
      </c>
      <c r="AG81" s="2046">
        <f>+COUNTA(C82:AD83)</f>
        <v>0</v>
      </c>
    </row>
    <row r="82" spans="2:33" ht="13.5" customHeight="1">
      <c r="B82" s="4253" t="s">
        <v>1186</v>
      </c>
      <c r="C82" s="4276"/>
      <c r="D82" s="4087"/>
      <c r="E82" s="4087"/>
      <c r="F82" s="4087"/>
      <c r="G82" s="4087"/>
      <c r="H82" s="4087"/>
      <c r="I82" s="4087"/>
      <c r="J82" s="4087"/>
      <c r="K82" s="4087"/>
      <c r="L82" s="4087"/>
      <c r="M82" s="4087"/>
      <c r="N82" s="4087"/>
      <c r="O82" s="4087"/>
      <c r="P82" s="4087"/>
      <c r="Q82" s="4087"/>
      <c r="R82" s="4087"/>
      <c r="S82" s="4087"/>
      <c r="T82" s="4087"/>
      <c r="U82" s="4087"/>
      <c r="V82" s="4087"/>
      <c r="W82" s="4087"/>
      <c r="X82" s="4087"/>
      <c r="Y82" s="4087"/>
      <c r="Z82" s="4087"/>
      <c r="AA82" s="4087"/>
      <c r="AB82" s="4087"/>
      <c r="AC82" s="4087"/>
      <c r="AD82" s="4275"/>
      <c r="AE82" s="1991"/>
      <c r="AF82" s="2063" t="s">
        <v>1187</v>
      </c>
      <c r="AG82" s="2064">
        <f>COUNTA(C80:AD80)-AG81</f>
        <v>26</v>
      </c>
    </row>
    <row r="83" spans="2:33" ht="13.5" customHeight="1">
      <c r="B83" s="4254"/>
      <c r="C83" s="4276"/>
      <c r="D83" s="4087"/>
      <c r="E83" s="4087"/>
      <c r="F83" s="4087"/>
      <c r="G83" s="4087"/>
      <c r="H83" s="4087"/>
      <c r="I83" s="4087"/>
      <c r="J83" s="4087"/>
      <c r="K83" s="4087"/>
      <c r="L83" s="4087"/>
      <c r="M83" s="4087"/>
      <c r="N83" s="4087"/>
      <c r="O83" s="4087"/>
      <c r="P83" s="4087"/>
      <c r="Q83" s="4087"/>
      <c r="R83" s="4087"/>
      <c r="S83" s="4087"/>
      <c r="T83" s="4087"/>
      <c r="U83" s="4087"/>
      <c r="V83" s="4087"/>
      <c r="W83" s="4087"/>
      <c r="X83" s="4087"/>
      <c r="Y83" s="4087"/>
      <c r="Z83" s="4087"/>
      <c r="AA83" s="4087"/>
      <c r="AB83" s="4087"/>
      <c r="AC83" s="4087"/>
      <c r="AD83" s="4275"/>
      <c r="AE83" s="1991"/>
      <c r="AF83" s="2063" t="s">
        <v>1188</v>
      </c>
      <c r="AG83" s="2065">
        <f>+COUNTA(C84:AD85)</f>
        <v>6</v>
      </c>
    </row>
    <row r="84" spans="2:33" ht="13.5" customHeight="1">
      <c r="B84" s="4264" t="s">
        <v>1175</v>
      </c>
      <c r="C84" s="4266"/>
      <c r="D84" s="4087"/>
      <c r="E84" s="4087"/>
      <c r="F84" s="4087"/>
      <c r="G84" s="4087"/>
      <c r="H84" s="4087" t="s">
        <v>1199</v>
      </c>
      <c r="I84" s="4087" t="s">
        <v>1199</v>
      </c>
      <c r="J84" s="4087"/>
      <c r="K84" s="4087"/>
      <c r="L84" s="4087"/>
      <c r="M84" s="4087"/>
      <c r="N84" s="4087"/>
      <c r="O84" s="4087" t="s">
        <v>1199</v>
      </c>
      <c r="P84" s="4087" t="s">
        <v>1199</v>
      </c>
      <c r="Q84" s="4087"/>
      <c r="R84" s="4087"/>
      <c r="S84" s="4087"/>
      <c r="T84" s="4087"/>
      <c r="U84" s="4087"/>
      <c r="V84" s="4087" t="s">
        <v>1199</v>
      </c>
      <c r="W84" s="4087" t="s">
        <v>1199</v>
      </c>
      <c r="X84" s="4087"/>
      <c r="Y84" s="4087"/>
      <c r="Z84" s="4087"/>
      <c r="AA84" s="4087"/>
      <c r="AB84" s="4087"/>
      <c r="AC84" s="4087"/>
      <c r="AD84" s="4275"/>
      <c r="AE84" s="1991"/>
      <c r="AF84" s="2063" t="s">
        <v>1189</v>
      </c>
      <c r="AG84" s="2067">
        <f>+AG83/AG82</f>
        <v>0.23076923076923078</v>
      </c>
    </row>
    <row r="85" spans="2:33">
      <c r="B85" s="4265"/>
      <c r="C85" s="4266"/>
      <c r="D85" s="4087"/>
      <c r="E85" s="4087"/>
      <c r="F85" s="4087"/>
      <c r="G85" s="4087"/>
      <c r="H85" s="4087"/>
      <c r="I85" s="4087"/>
      <c r="J85" s="4087"/>
      <c r="K85" s="4087"/>
      <c r="L85" s="4087"/>
      <c r="M85" s="4087"/>
      <c r="N85" s="4087"/>
      <c r="O85" s="4087"/>
      <c r="P85" s="4087"/>
      <c r="Q85" s="4087"/>
      <c r="R85" s="4087"/>
      <c r="S85" s="4087"/>
      <c r="T85" s="4087"/>
      <c r="U85" s="4087"/>
      <c r="V85" s="4087"/>
      <c r="W85" s="4087"/>
      <c r="X85" s="4087"/>
      <c r="Y85" s="4087"/>
      <c r="Z85" s="4087"/>
      <c r="AA85" s="4087"/>
      <c r="AB85" s="4087"/>
      <c r="AC85" s="4087"/>
      <c r="AD85" s="4275"/>
      <c r="AE85" s="1991"/>
      <c r="AF85" s="2063" t="s">
        <v>1169</v>
      </c>
      <c r="AG85" s="2065">
        <f>+COUNTA(C86:AD87)</f>
        <v>8</v>
      </c>
    </row>
    <row r="86" spans="2:33">
      <c r="B86" s="4260" t="s">
        <v>1178</v>
      </c>
      <c r="C86" s="4262" t="s">
        <v>1200</v>
      </c>
      <c r="D86" s="4117" t="s">
        <v>1200</v>
      </c>
      <c r="E86" s="4117" t="s">
        <v>1200</v>
      </c>
      <c r="F86" s="4117" t="s">
        <v>1200</v>
      </c>
      <c r="G86" s="4117" t="s">
        <v>1200</v>
      </c>
      <c r="H86" s="4117"/>
      <c r="I86" s="4117"/>
      <c r="J86" s="4117"/>
      <c r="K86" s="4117"/>
      <c r="L86" s="4117"/>
      <c r="M86" s="4117"/>
      <c r="N86" s="4117"/>
      <c r="O86" s="4117"/>
      <c r="P86" s="4117" t="s">
        <v>1199</v>
      </c>
      <c r="Q86" s="4117"/>
      <c r="R86" s="4117"/>
      <c r="S86" s="4117"/>
      <c r="T86" s="4117"/>
      <c r="U86" s="4117"/>
      <c r="V86" s="4117" t="s">
        <v>1199</v>
      </c>
      <c r="W86" s="4117" t="s">
        <v>1199</v>
      </c>
      <c r="X86" s="4117"/>
      <c r="Y86" s="4117"/>
      <c r="Z86" s="4117"/>
      <c r="AA86" s="4117"/>
      <c r="AB86" s="4117"/>
      <c r="AC86" s="4117"/>
      <c r="AD86" s="4273"/>
      <c r="AE86" s="1991"/>
      <c r="AF86" s="2069" t="s">
        <v>1190</v>
      </c>
      <c r="AG86" s="2070">
        <f>+AG85/AG82</f>
        <v>0.30769230769230771</v>
      </c>
    </row>
    <row r="87" spans="2:33">
      <c r="B87" s="4261"/>
      <c r="C87" s="4263"/>
      <c r="D87" s="4118"/>
      <c r="E87" s="4118"/>
      <c r="F87" s="4118"/>
      <c r="G87" s="4118"/>
      <c r="H87" s="4118"/>
      <c r="I87" s="4118"/>
      <c r="J87" s="4118"/>
      <c r="K87" s="4118"/>
      <c r="L87" s="4118"/>
      <c r="M87" s="4118"/>
      <c r="N87" s="4118"/>
      <c r="O87" s="4118"/>
      <c r="P87" s="4118"/>
      <c r="Q87" s="4118"/>
      <c r="R87" s="4118"/>
      <c r="S87" s="4118"/>
      <c r="T87" s="4118"/>
      <c r="U87" s="4118"/>
      <c r="V87" s="4118"/>
      <c r="W87" s="4118"/>
      <c r="X87" s="4118"/>
      <c r="Y87" s="4118"/>
      <c r="Z87" s="4118"/>
      <c r="AA87" s="4118"/>
      <c r="AB87" s="4118"/>
      <c r="AC87" s="4118"/>
      <c r="AD87" s="4274"/>
      <c r="AE87" s="1991"/>
      <c r="AF87" s="2027"/>
      <c r="AG87" s="2072"/>
    </row>
    <row r="88" spans="2:33">
      <c r="C88" s="2073"/>
      <c r="D88" s="2073"/>
      <c r="E88" s="2073"/>
      <c r="F88" s="2073"/>
      <c r="G88" s="2073"/>
      <c r="H88" s="2073"/>
      <c r="I88" s="2073"/>
      <c r="J88" s="2073"/>
      <c r="K88" s="2073"/>
      <c r="L88" s="2073"/>
      <c r="M88" s="2073"/>
      <c r="N88" s="2073"/>
      <c r="O88" s="2073"/>
      <c r="P88" s="2073"/>
      <c r="Q88" s="2073"/>
      <c r="R88" s="2073"/>
      <c r="S88" s="2073"/>
      <c r="T88" s="2073"/>
      <c r="U88" s="2073"/>
      <c r="V88" s="2073"/>
      <c r="W88" s="2073"/>
      <c r="X88" s="2073"/>
      <c r="Y88" s="2073"/>
      <c r="Z88" s="2073"/>
      <c r="AA88" s="2073"/>
      <c r="AB88" s="2073"/>
      <c r="AC88" s="2073"/>
      <c r="AD88" s="2073"/>
    </row>
  </sheetData>
  <mergeCells count="814">
    <mergeCell ref="U2:V2"/>
    <mergeCell ref="W2:X2"/>
    <mergeCell ref="Y2:Z2"/>
    <mergeCell ref="AB2:AF2"/>
    <mergeCell ref="B3:E3"/>
    <mergeCell ref="S3:T3"/>
    <mergeCell ref="U3:V3"/>
    <mergeCell ref="W3:X3"/>
    <mergeCell ref="Y3:Z3"/>
    <mergeCell ref="AB3:AF3"/>
    <mergeCell ref="AB4:AF4"/>
    <mergeCell ref="B5:E5"/>
    <mergeCell ref="G5:J5"/>
    <mergeCell ref="L5:N5"/>
    <mergeCell ref="P5:R5"/>
    <mergeCell ref="AB5:AF5"/>
    <mergeCell ref="B4:E4"/>
    <mergeCell ref="G4:J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14"/>
  <conditionalFormatting sqref="C9:AE9 C18:AE18 C81:AD81 C72:AD72 C63:AD63 C54:AD54 C45:AD45 C36:AD36 C27:AD27 C82:D82 AE19 AE10">
    <cfRule type="containsText" dxfId="6119" priority="42" operator="containsText" text="日">
      <formula>NOT(ISERROR(SEARCH("日",C9)))</formula>
    </cfRule>
    <cfRule type="containsText" dxfId="6118" priority="43" operator="containsText" text="土">
      <formula>NOT(ISERROR(SEARCH("土",C9)))</formula>
    </cfRule>
  </conditionalFormatting>
  <conditionalFormatting sqref="AE27:AE28 AE36:AE37 AE45:AE46 AE54:AE55 AE63:AE64 AE72:AE73 AE81:AE82">
    <cfRule type="containsText" dxfId="6117" priority="40" operator="containsText" text="日">
      <formula>NOT(ISERROR(SEARCH("日",AE27)))</formula>
    </cfRule>
    <cfRule type="containsText" dxfId="6116" priority="41" operator="containsText" text="土">
      <formula>NOT(ISERROR(SEARCH("土",AE27)))</formula>
    </cfRule>
  </conditionalFormatting>
  <conditionalFormatting sqref="Y3:Z4">
    <cfRule type="cellIs" dxfId="6115" priority="37" operator="greaterThanOrEqual">
      <formula>0.285</formula>
    </cfRule>
    <cfRule type="cellIs" dxfId="6114" priority="38" operator="greaterThanOrEqual">
      <formula>0.25</formula>
    </cfRule>
    <cfRule type="cellIs" dxfId="6113" priority="39" operator="greaterThanOrEqual">
      <formula>0.214</formula>
    </cfRule>
  </conditionalFormatting>
  <conditionalFormatting sqref="E82:AD82">
    <cfRule type="containsText" dxfId="6112" priority="35" operator="containsText" text="日">
      <formula>NOT(ISERROR(SEARCH("日",E82)))</formula>
    </cfRule>
    <cfRule type="containsText" dxfId="6111" priority="36" operator="containsText" text="土">
      <formula>NOT(ISERROR(SEARCH("土",E82)))</formula>
    </cfRule>
  </conditionalFormatting>
  <conditionalFormatting sqref="C73:D73">
    <cfRule type="containsText" dxfId="6110" priority="33" operator="containsText" text="日">
      <formula>NOT(ISERROR(SEARCH("日",C73)))</formula>
    </cfRule>
    <cfRule type="containsText" dxfId="6109" priority="34" operator="containsText" text="土">
      <formula>NOT(ISERROR(SEARCH("土",C73)))</formula>
    </cfRule>
  </conditionalFormatting>
  <conditionalFormatting sqref="E73:AD73">
    <cfRule type="containsText" dxfId="6108" priority="31" operator="containsText" text="日">
      <formula>NOT(ISERROR(SEARCH("日",E73)))</formula>
    </cfRule>
    <cfRule type="containsText" dxfId="6107" priority="32" operator="containsText" text="土">
      <formula>NOT(ISERROR(SEARCH("土",E73)))</formula>
    </cfRule>
  </conditionalFormatting>
  <conditionalFormatting sqref="C64:D64">
    <cfRule type="containsText" dxfId="6106" priority="29" operator="containsText" text="日">
      <formula>NOT(ISERROR(SEARCH("日",C64)))</formula>
    </cfRule>
    <cfRule type="containsText" dxfId="6105" priority="30" operator="containsText" text="土">
      <formula>NOT(ISERROR(SEARCH("土",C64)))</formula>
    </cfRule>
  </conditionalFormatting>
  <conditionalFormatting sqref="E64:AD64">
    <cfRule type="containsText" dxfId="6104" priority="27" operator="containsText" text="日">
      <formula>NOT(ISERROR(SEARCH("日",E64)))</formula>
    </cfRule>
    <cfRule type="containsText" dxfId="6103" priority="28" operator="containsText" text="土">
      <formula>NOT(ISERROR(SEARCH("土",E64)))</formula>
    </cfRule>
  </conditionalFormatting>
  <conditionalFormatting sqref="C55:D55">
    <cfRule type="containsText" dxfId="6102" priority="25" operator="containsText" text="日">
      <formula>NOT(ISERROR(SEARCH("日",C55)))</formula>
    </cfRule>
    <cfRule type="containsText" dxfId="6101" priority="26" operator="containsText" text="土">
      <formula>NOT(ISERROR(SEARCH("土",C55)))</formula>
    </cfRule>
  </conditionalFormatting>
  <conditionalFormatting sqref="E55:AD55">
    <cfRule type="containsText" dxfId="6100" priority="23" operator="containsText" text="日">
      <formula>NOT(ISERROR(SEARCH("日",E55)))</formula>
    </cfRule>
    <cfRule type="containsText" dxfId="6099" priority="24" operator="containsText" text="土">
      <formula>NOT(ISERROR(SEARCH("土",E55)))</formula>
    </cfRule>
  </conditionalFormatting>
  <conditionalFormatting sqref="C46:D46">
    <cfRule type="containsText" dxfId="6098" priority="21" operator="containsText" text="日">
      <formula>NOT(ISERROR(SEARCH("日",C46)))</formula>
    </cfRule>
    <cfRule type="containsText" dxfId="6097" priority="22" operator="containsText" text="土">
      <formula>NOT(ISERROR(SEARCH("土",C46)))</formula>
    </cfRule>
  </conditionalFormatting>
  <conditionalFormatting sqref="E46:AD46">
    <cfRule type="containsText" dxfId="6096" priority="19" operator="containsText" text="日">
      <formula>NOT(ISERROR(SEARCH("日",E46)))</formula>
    </cfRule>
    <cfRule type="containsText" dxfId="6095" priority="20" operator="containsText" text="土">
      <formula>NOT(ISERROR(SEARCH("土",E46)))</formula>
    </cfRule>
  </conditionalFormatting>
  <conditionalFormatting sqref="C37:D37">
    <cfRule type="containsText" dxfId="6094" priority="17" operator="containsText" text="日">
      <formula>NOT(ISERROR(SEARCH("日",C37)))</formula>
    </cfRule>
    <cfRule type="containsText" dxfId="6093" priority="18" operator="containsText" text="土">
      <formula>NOT(ISERROR(SEARCH("土",C37)))</formula>
    </cfRule>
  </conditionalFormatting>
  <conditionalFormatting sqref="E37:AD37">
    <cfRule type="containsText" dxfId="6092" priority="15" operator="containsText" text="日">
      <formula>NOT(ISERROR(SEARCH("日",E37)))</formula>
    </cfRule>
    <cfRule type="containsText" dxfId="6091" priority="16" operator="containsText" text="土">
      <formula>NOT(ISERROR(SEARCH("土",E37)))</formula>
    </cfRule>
  </conditionalFormatting>
  <conditionalFormatting sqref="C28:D28">
    <cfRule type="containsText" dxfId="6090" priority="13" operator="containsText" text="日">
      <formula>NOT(ISERROR(SEARCH("日",C28)))</formula>
    </cfRule>
    <cfRule type="containsText" dxfId="6089" priority="14" operator="containsText" text="土">
      <formula>NOT(ISERROR(SEARCH("土",C28)))</formula>
    </cfRule>
  </conditionalFormatting>
  <conditionalFormatting sqref="E28:AD28">
    <cfRule type="containsText" dxfId="6088" priority="11" operator="containsText" text="日">
      <formula>NOT(ISERROR(SEARCH("日",E28)))</formula>
    </cfRule>
    <cfRule type="containsText" dxfId="6087" priority="12" operator="containsText" text="土">
      <formula>NOT(ISERROR(SEARCH("土",E28)))</formula>
    </cfRule>
  </conditionalFormatting>
  <conditionalFormatting sqref="C19:D19">
    <cfRule type="containsText" dxfId="6086" priority="9" operator="containsText" text="日">
      <formula>NOT(ISERROR(SEARCH("日",C19)))</formula>
    </cfRule>
    <cfRule type="containsText" dxfId="6085" priority="10" operator="containsText" text="土">
      <formula>NOT(ISERROR(SEARCH("土",C19)))</formula>
    </cfRule>
  </conditionalFormatting>
  <conditionalFormatting sqref="E19:AD19">
    <cfRule type="containsText" dxfId="6084" priority="7" operator="containsText" text="日">
      <formula>NOT(ISERROR(SEARCH("日",E19)))</formula>
    </cfRule>
    <cfRule type="containsText" dxfId="6083" priority="8" operator="containsText" text="土">
      <formula>NOT(ISERROR(SEARCH("土",E19)))</formula>
    </cfRule>
  </conditionalFormatting>
  <conditionalFormatting sqref="C10:D10">
    <cfRule type="containsText" dxfId="6082" priority="5" operator="containsText" text="日">
      <formula>NOT(ISERROR(SEARCH("日",C10)))</formula>
    </cfRule>
    <cfRule type="containsText" dxfId="6081" priority="6" operator="containsText" text="土">
      <formula>NOT(ISERROR(SEARCH("土",C10)))</formula>
    </cfRule>
  </conditionalFormatting>
  <conditionalFormatting sqref="E10:AD10">
    <cfRule type="containsText" dxfId="6080" priority="3" operator="containsText" text="日">
      <formula>NOT(ISERROR(SEARCH("日",E10)))</formula>
    </cfRule>
    <cfRule type="containsText" dxfId="6079" priority="4" operator="containsText" text="土">
      <formula>NOT(ISERROR(SEARCH("土",E10)))</formula>
    </cfRule>
  </conditionalFormatting>
  <conditionalFormatting sqref="C1:AD1048576">
    <cfRule type="cellIs" dxfId="6078" priority="1" operator="equal">
      <formula>"雨"</formula>
    </cfRule>
    <cfRule type="cellIs" dxfId="6077"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 right="0.7" top="0.75" bottom="0.75" header="0.3" footer="0.3"/>
  <pageSetup paperSize="9" scale="6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76"/>
  <sheetViews>
    <sheetView view="pageBreakPreview" zoomScale="60" zoomScaleNormal="100" workbookViewId="0">
      <selection activeCell="E4" sqref="E4:G4"/>
    </sheetView>
  </sheetViews>
  <sheetFormatPr defaultColWidth="9" defaultRowHeight="13.2"/>
  <cols>
    <col min="1" max="1" width="1.33203125" style="1893" customWidth="1"/>
    <col min="2" max="2" width="4.44140625" style="1893" customWidth="1"/>
    <col min="3" max="3" width="7.44140625" style="1893" customWidth="1"/>
    <col min="4" max="4" width="10.21875" style="1893" customWidth="1"/>
    <col min="5" max="5" width="7.21875" style="1892" customWidth="1"/>
    <col min="6" max="33" width="3.77734375" style="1892" customWidth="1"/>
    <col min="34" max="37" width="3.77734375" style="1893" customWidth="1"/>
    <col min="38" max="38" width="3.6640625" style="1893" customWidth="1"/>
    <col min="39" max="40" width="7.44140625" style="1893" customWidth="1"/>
    <col min="41" max="42" width="3.77734375" style="1893" customWidth="1"/>
    <col min="43" max="16384" width="9" style="1893"/>
  </cols>
  <sheetData>
    <row r="1" spans="1:43" ht="19.2">
      <c r="A1" s="2042" t="s">
        <v>2528</v>
      </c>
      <c r="B1" s="2042"/>
      <c r="C1" s="2042"/>
      <c r="D1" s="2042"/>
      <c r="E1" s="2042"/>
      <c r="P1" s="2043"/>
      <c r="AJ1" s="1895" t="s">
        <v>2529</v>
      </c>
    </row>
    <row r="2" spans="1:43" ht="13.5" customHeight="1">
      <c r="AD2" s="4321" t="s">
        <v>2465</v>
      </c>
      <c r="AE2" s="4321"/>
      <c r="AF2" s="4321"/>
      <c r="AG2" s="4142" t="s">
        <v>2466</v>
      </c>
      <c r="AH2" s="4142"/>
      <c r="AI2" s="4142"/>
      <c r="AJ2" s="4142"/>
    </row>
    <row r="3" spans="1:43" s="1916" customFormat="1" ht="18" customHeight="1">
      <c r="B3" s="4397" t="s">
        <v>1173</v>
      </c>
      <c r="C3" s="4397"/>
      <c r="D3" s="2087" t="s">
        <v>1174</v>
      </c>
      <c r="E3" s="2088" t="str">
        <f>入力シート!C10</f>
        <v>○○校区道路改良工事</v>
      </c>
      <c r="F3" s="2088"/>
      <c r="G3" s="2088"/>
      <c r="H3" s="2088"/>
      <c r="I3" s="2088"/>
      <c r="J3" s="2088"/>
      <c r="K3" s="2088"/>
      <c r="L3" s="2088"/>
      <c r="M3" s="2088"/>
      <c r="N3" s="2088"/>
      <c r="O3" s="2087"/>
      <c r="P3" s="2087"/>
      <c r="Q3" s="2087"/>
      <c r="R3" s="1916" t="s">
        <v>2530</v>
      </c>
      <c r="U3" s="2089"/>
      <c r="V3" s="2089"/>
      <c r="W3" s="2087" t="s">
        <v>1174</v>
      </c>
      <c r="X3" s="4398">
        <v>44659</v>
      </c>
      <c r="Y3" s="4398"/>
      <c r="Z3" s="4398"/>
      <c r="AA3" s="4398"/>
      <c r="AB3" s="4398"/>
      <c r="AC3" s="2087"/>
      <c r="AD3" s="2087"/>
      <c r="AE3" s="2087"/>
      <c r="AF3" s="2087"/>
      <c r="AG3" s="2087"/>
    </row>
    <row r="4" spans="1:43" s="1916" customFormat="1" ht="18" customHeight="1">
      <c r="B4" s="4399" t="s">
        <v>1181</v>
      </c>
      <c r="C4" s="4399"/>
      <c r="D4" s="2087" t="s">
        <v>1174</v>
      </c>
      <c r="E4" s="4400">
        <f>+X4-X3+1</f>
        <v>193</v>
      </c>
      <c r="F4" s="4400"/>
      <c r="G4" s="4400"/>
      <c r="H4" s="2087"/>
      <c r="I4" s="2087"/>
      <c r="J4" s="2087"/>
      <c r="K4" s="2087"/>
      <c r="L4" s="2087"/>
      <c r="M4" s="2087"/>
      <c r="N4" s="2087"/>
      <c r="O4" s="2087"/>
      <c r="P4" s="2087"/>
      <c r="Q4" s="2087"/>
      <c r="R4" s="1916" t="s">
        <v>1180</v>
      </c>
      <c r="S4" s="2090"/>
      <c r="T4" s="2090"/>
      <c r="U4" s="2091"/>
      <c r="V4" s="2091"/>
      <c r="W4" s="2087" t="s">
        <v>1174</v>
      </c>
      <c r="X4" s="4401">
        <v>44851</v>
      </c>
      <c r="Y4" s="4401"/>
      <c r="Z4" s="4401"/>
      <c r="AA4" s="4401"/>
      <c r="AB4" s="4401"/>
      <c r="AC4" s="2087"/>
      <c r="AD4" s="2087"/>
      <c r="AE4" s="2087"/>
      <c r="AF4" s="2087"/>
      <c r="AG4" s="2087"/>
    </row>
    <row r="5" spans="1:43" s="1898" customFormat="1">
      <c r="B5" s="2092"/>
      <c r="C5" s="2092"/>
      <c r="D5" s="2093"/>
      <c r="E5" s="2094"/>
      <c r="F5" s="2094"/>
      <c r="G5" s="2094"/>
      <c r="H5" s="2093"/>
      <c r="I5" s="2093"/>
      <c r="J5" s="2093"/>
      <c r="K5" s="2093"/>
      <c r="L5" s="2093"/>
      <c r="M5" s="2093"/>
      <c r="N5" s="4402" t="s">
        <v>2467</v>
      </c>
      <c r="O5" s="4403"/>
      <c r="P5" s="4403"/>
      <c r="Q5" s="4403"/>
      <c r="R5" s="4403"/>
      <c r="S5" s="4403"/>
      <c r="T5" s="4403"/>
      <c r="U5" s="4403"/>
      <c r="V5" s="4404"/>
      <c r="W5" s="2093"/>
      <c r="AG5" s="1893"/>
      <c r="AM5" s="1894">
        <f>T8</f>
        <v>0.28299999999999997</v>
      </c>
      <c r="AN5" s="1893"/>
      <c r="AO5" s="1893"/>
      <c r="AP5" s="1893"/>
      <c r="AQ5" s="1893"/>
    </row>
    <row r="6" spans="1:43" ht="13.5" customHeight="1">
      <c r="B6" s="4405" t="s">
        <v>2531</v>
      </c>
      <c r="C6" s="4407" t="s">
        <v>2532</v>
      </c>
      <c r="D6" s="4358"/>
      <c r="E6" s="4407" t="s">
        <v>1313</v>
      </c>
      <c r="F6" s="4358"/>
      <c r="G6" s="4408"/>
      <c r="H6" s="4409" t="s">
        <v>1168</v>
      </c>
      <c r="I6" s="4410"/>
      <c r="J6" s="4410"/>
      <c r="K6" s="4411" t="s">
        <v>2533</v>
      </c>
      <c r="L6" s="4412"/>
      <c r="M6" s="4413"/>
      <c r="N6" s="4410" t="s">
        <v>2474</v>
      </c>
      <c r="O6" s="4410"/>
      <c r="P6" s="4410"/>
      <c r="Q6" s="4407" t="s">
        <v>2475</v>
      </c>
      <c r="R6" s="4358"/>
      <c r="S6" s="4408"/>
      <c r="T6" s="4358" t="s">
        <v>2534</v>
      </c>
      <c r="U6" s="4358"/>
      <c r="V6" s="4408"/>
      <c r="AA6" s="2073"/>
      <c r="AC6" s="1893"/>
      <c r="AD6" s="1893"/>
      <c r="AE6" s="1893"/>
      <c r="AF6" s="1893"/>
      <c r="AG6" s="2028"/>
      <c r="AH6" s="1991"/>
      <c r="AM6" s="1893">
        <v>0.28499999999999998</v>
      </c>
      <c r="AO6" s="1893" t="s">
        <v>2535</v>
      </c>
    </row>
    <row r="7" spans="1:43" ht="13.5" customHeight="1">
      <c r="B7" s="4406"/>
      <c r="C7" s="4335"/>
      <c r="D7" s="4336"/>
      <c r="E7" s="4335"/>
      <c r="F7" s="4336"/>
      <c r="G7" s="4337"/>
      <c r="H7" s="4414" t="s">
        <v>2481</v>
      </c>
      <c r="I7" s="4415"/>
      <c r="J7" s="4415"/>
      <c r="K7" s="4416" t="s">
        <v>2482</v>
      </c>
      <c r="L7" s="4417"/>
      <c r="M7" s="4418"/>
      <c r="N7" s="4419" t="s">
        <v>2536</v>
      </c>
      <c r="O7" s="4419"/>
      <c r="P7" s="4419"/>
      <c r="Q7" s="4414" t="s">
        <v>2537</v>
      </c>
      <c r="R7" s="4415"/>
      <c r="S7" s="4420"/>
      <c r="T7" s="4415" t="s">
        <v>2538</v>
      </c>
      <c r="U7" s="4415"/>
      <c r="V7" s="4420"/>
      <c r="X7" s="4421" t="s">
        <v>2539</v>
      </c>
      <c r="Y7" s="4422"/>
      <c r="Z7" s="4422"/>
      <c r="AA7" s="4422"/>
      <c r="AB7" s="4422"/>
      <c r="AC7" s="4422"/>
      <c r="AD7" s="4423"/>
      <c r="AE7" s="1893"/>
      <c r="AF7" s="1893"/>
      <c r="AG7" s="2095"/>
      <c r="AH7" s="2027"/>
      <c r="AI7" s="2073"/>
      <c r="AM7" s="1893">
        <v>0.25</v>
      </c>
      <c r="AO7" s="1893" t="s">
        <v>2540</v>
      </c>
    </row>
    <row r="8" spans="1:43" ht="13.5" customHeight="1">
      <c r="B8" s="4185" t="s">
        <v>2486</v>
      </c>
      <c r="C8" s="4348" t="s">
        <v>2487</v>
      </c>
      <c r="D8" s="4349"/>
      <c r="E8" s="4383" t="s">
        <v>2541</v>
      </c>
      <c r="F8" s="4384"/>
      <c r="G8" s="4385"/>
      <c r="H8" s="4357">
        <f>AH26+AH46+AH66+AH99+AH119+AH139+AH159</f>
        <v>190</v>
      </c>
      <c r="I8" s="4358"/>
      <c r="J8" s="4358"/>
      <c r="K8" s="4357">
        <f>AI26+AI46+AI66+AI99+AI119+AI139+AI159</f>
        <v>3</v>
      </c>
      <c r="L8" s="4358"/>
      <c r="M8" s="4358"/>
      <c r="N8" s="4357">
        <f>AJ26+AJ46+AJ66+AJ99+AJ119+AJ139+AJ159</f>
        <v>50</v>
      </c>
      <c r="O8" s="4358"/>
      <c r="P8" s="4358"/>
      <c r="Q8" s="4359">
        <f>ROUND(N8/H8,3)</f>
        <v>0.26300000000000001</v>
      </c>
      <c r="R8" s="4360"/>
      <c r="S8" s="4361"/>
      <c r="T8" s="4386">
        <f>ROUND(AVERAGE(Q8:S21),3)</f>
        <v>0.28299999999999997</v>
      </c>
      <c r="U8" s="4387"/>
      <c r="V8" s="4388"/>
      <c r="X8" s="4394" t="s">
        <v>2542</v>
      </c>
      <c r="Y8" s="4395"/>
      <c r="Z8" s="4395"/>
      <c r="AA8" s="4395"/>
      <c r="AB8" s="4396"/>
      <c r="AC8" s="4371" t="s">
        <v>2543</v>
      </c>
      <c r="AD8" s="4372"/>
      <c r="AF8" s="1893"/>
      <c r="AG8" s="2095"/>
      <c r="AH8" s="2027"/>
      <c r="AM8" s="1893">
        <v>0.214</v>
      </c>
      <c r="AO8" s="1893" t="s">
        <v>2544</v>
      </c>
    </row>
    <row r="9" spans="1:43" ht="13.5" customHeight="1">
      <c r="B9" s="4186"/>
      <c r="C9" s="4350"/>
      <c r="D9" s="4351"/>
      <c r="E9" s="4343" t="s">
        <v>2545</v>
      </c>
      <c r="F9" s="4344"/>
      <c r="G9" s="4345"/>
      <c r="H9" s="4367">
        <f>AH27+AH47+AH67+AH100+AH120+AH140+AH160</f>
        <v>190</v>
      </c>
      <c r="I9" s="4346"/>
      <c r="J9" s="4347"/>
      <c r="K9" s="4367">
        <f>AI27+AI47+AI67+AI100+AI120+AI140+AI160</f>
        <v>3</v>
      </c>
      <c r="L9" s="4346"/>
      <c r="M9" s="4346"/>
      <c r="N9" s="4367">
        <f>AJ27+AJ47+AJ67+AJ100+AJ120+AJ140+AJ160</f>
        <v>50</v>
      </c>
      <c r="O9" s="4346"/>
      <c r="P9" s="4346"/>
      <c r="Q9" s="4341">
        <f>ROUND(N9/H9,3)</f>
        <v>0.26300000000000001</v>
      </c>
      <c r="R9" s="4342"/>
      <c r="S9" s="4230"/>
      <c r="T9" s="4389"/>
      <c r="U9" s="4390"/>
      <c r="V9" s="4391"/>
      <c r="X9" s="4373" t="s">
        <v>2546</v>
      </c>
      <c r="Y9" s="4374"/>
      <c r="Z9" s="4374"/>
      <c r="AA9" s="4374"/>
      <c r="AB9" s="4375"/>
      <c r="AC9" s="4376" t="s">
        <v>2547</v>
      </c>
      <c r="AD9" s="4377"/>
      <c r="AF9" s="1893"/>
      <c r="AG9" s="2095"/>
      <c r="AH9" s="2027"/>
      <c r="AI9" s="1892"/>
    </row>
    <row r="10" spans="1:43" ht="13.5" customHeight="1">
      <c r="B10" s="4186"/>
      <c r="C10" s="4350"/>
      <c r="D10" s="4351"/>
      <c r="E10" s="4343" t="s">
        <v>2548</v>
      </c>
      <c r="F10" s="4344"/>
      <c r="G10" s="4345"/>
      <c r="H10" s="4367">
        <f>AH28+AH48+AH68+AH101+AH121+AH141+AH161</f>
        <v>174</v>
      </c>
      <c r="I10" s="4346"/>
      <c r="J10" s="4347"/>
      <c r="K10" s="4367">
        <f>AI28+AI48+AI68+AI101+AI121+AI141+AI161</f>
        <v>19</v>
      </c>
      <c r="L10" s="4346"/>
      <c r="M10" s="4346"/>
      <c r="N10" s="4367">
        <f>AJ28+AJ48+AJ68+AJ101+AJ121+AJ141+AJ161</f>
        <v>49</v>
      </c>
      <c r="O10" s="4346"/>
      <c r="P10" s="4346"/>
      <c r="Q10" s="4341">
        <f t="shared" ref="Q10:Q18" si="0">ROUND(N10/H10,3)</f>
        <v>0.28199999999999997</v>
      </c>
      <c r="R10" s="4342"/>
      <c r="S10" s="4230"/>
      <c r="T10" s="4389"/>
      <c r="U10" s="4390"/>
      <c r="V10" s="4391"/>
      <c r="X10" s="4378" t="s">
        <v>2549</v>
      </c>
      <c r="Y10" s="4379"/>
      <c r="Z10" s="4379"/>
      <c r="AA10" s="4379"/>
      <c r="AB10" s="4380"/>
      <c r="AC10" s="4381" t="s">
        <v>2550</v>
      </c>
      <c r="AD10" s="4382"/>
      <c r="AF10" s="1893"/>
      <c r="AG10" s="2095"/>
      <c r="AH10" s="2027"/>
      <c r="AI10" s="1892"/>
    </row>
    <row r="11" spans="1:43" ht="13.5" customHeight="1">
      <c r="B11" s="4186"/>
      <c r="C11" s="4350"/>
      <c r="D11" s="4351"/>
      <c r="E11" s="4343" t="s">
        <v>2551</v>
      </c>
      <c r="F11" s="4344"/>
      <c r="G11" s="4345"/>
      <c r="H11" s="4367">
        <f>AH29+AH49+AH69+AH102+AH122+AH142+AH162</f>
        <v>174</v>
      </c>
      <c r="I11" s="4346"/>
      <c r="J11" s="4347"/>
      <c r="K11" s="4367">
        <f>AI29+AI49+AI69+AI102+AI122+AI142+AI162</f>
        <v>19</v>
      </c>
      <c r="L11" s="4346"/>
      <c r="M11" s="4346"/>
      <c r="N11" s="4367">
        <f>AJ29+AJ49+AJ69+AJ102+AJ122+AJ142+AJ162</f>
        <v>49</v>
      </c>
      <c r="O11" s="4346"/>
      <c r="P11" s="4346"/>
      <c r="Q11" s="4341">
        <f t="shared" si="0"/>
        <v>0.28199999999999997</v>
      </c>
      <c r="R11" s="4342"/>
      <c r="S11" s="4230"/>
      <c r="T11" s="4389"/>
      <c r="U11" s="4390"/>
      <c r="V11" s="4391"/>
      <c r="X11" s="4368" t="s">
        <v>2552</v>
      </c>
      <c r="Y11" s="4369"/>
      <c r="Z11" s="4369"/>
      <c r="AA11" s="4369"/>
      <c r="AB11" s="4370"/>
      <c r="AC11" s="4365" t="s">
        <v>2553</v>
      </c>
      <c r="AD11" s="4366"/>
      <c r="AE11" s="1893"/>
      <c r="AF11" s="1893"/>
      <c r="AG11" s="2095"/>
      <c r="AH11" s="2027"/>
      <c r="AI11" s="1892"/>
    </row>
    <row r="12" spans="1:43" ht="13.5" customHeight="1">
      <c r="B12" s="4186"/>
      <c r="C12" s="4350"/>
      <c r="D12" s="4351"/>
      <c r="E12" s="4343" t="s">
        <v>2554</v>
      </c>
      <c r="F12" s="4344"/>
      <c r="G12" s="4345"/>
      <c r="H12" s="4367">
        <f>AH30+AH50+AH70+AH103+AH123+AH143+AH163</f>
        <v>139</v>
      </c>
      <c r="I12" s="4346"/>
      <c r="J12" s="4347"/>
      <c r="K12" s="4367">
        <f>AI30+AI50+AI70+AI103+AI123+AI143+AI163</f>
        <v>54</v>
      </c>
      <c r="L12" s="4346"/>
      <c r="M12" s="4346"/>
      <c r="N12" s="4367">
        <f>AJ30+AJ50+AJ70+AJ103+AJ123+AJ143+AJ163</f>
        <v>39</v>
      </c>
      <c r="O12" s="4346"/>
      <c r="P12" s="4346"/>
      <c r="Q12" s="4341">
        <f t="shared" si="0"/>
        <v>0.28100000000000003</v>
      </c>
      <c r="R12" s="4342"/>
      <c r="S12" s="4230"/>
      <c r="T12" s="4389"/>
      <c r="U12" s="4390"/>
      <c r="V12" s="4391"/>
      <c r="AA12" s="1893"/>
      <c r="AC12" s="1893"/>
      <c r="AD12" s="1893"/>
      <c r="AE12" s="1893"/>
      <c r="AF12" s="1893"/>
      <c r="AG12" s="2095"/>
      <c r="AH12" s="2027"/>
      <c r="AI12" s="1892"/>
    </row>
    <row r="13" spans="1:43" ht="13.5" customHeight="1">
      <c r="B13" s="4187"/>
      <c r="C13" s="4352"/>
      <c r="D13" s="4353"/>
      <c r="E13" s="4332"/>
      <c r="F13" s="4333"/>
      <c r="G13" s="4334"/>
      <c r="H13" s="4335"/>
      <c r="I13" s="4336"/>
      <c r="J13" s="4336"/>
      <c r="K13" s="4335"/>
      <c r="L13" s="4336"/>
      <c r="M13" s="4337"/>
      <c r="N13" s="4338"/>
      <c r="O13" s="4339"/>
      <c r="P13" s="4340"/>
      <c r="Q13" s="4362"/>
      <c r="R13" s="4363"/>
      <c r="S13" s="4364"/>
      <c r="T13" s="4389"/>
      <c r="U13" s="4390"/>
      <c r="V13" s="4391"/>
      <c r="AA13" s="1893"/>
      <c r="AC13" s="1893"/>
      <c r="AD13" s="1893"/>
      <c r="AE13" s="1893"/>
      <c r="AF13" s="1893"/>
      <c r="AG13" s="2095"/>
      <c r="AH13" s="2027"/>
      <c r="AI13" s="1892"/>
    </row>
    <row r="14" spans="1:43" ht="13.5" customHeight="1">
      <c r="B14" s="4185" t="s">
        <v>2493</v>
      </c>
      <c r="C14" s="4348" t="s">
        <v>2494</v>
      </c>
      <c r="D14" s="4349"/>
      <c r="E14" s="4383" t="s">
        <v>2541</v>
      </c>
      <c r="F14" s="4384"/>
      <c r="G14" s="4385"/>
      <c r="H14" s="4357">
        <f>AH33+AH53+AH73+AH106+AH126+AH146+AH166</f>
        <v>169</v>
      </c>
      <c r="I14" s="4358"/>
      <c r="J14" s="4358"/>
      <c r="K14" s="4357">
        <f>AI33+AI53+AI73+AI106+AI126+AI146+AI166</f>
        <v>24</v>
      </c>
      <c r="L14" s="4358"/>
      <c r="M14" s="4358"/>
      <c r="N14" s="4357">
        <f>AJ33+AJ53+AJ73+AJ106+AJ126+AJ146+AJ166</f>
        <v>50</v>
      </c>
      <c r="O14" s="4358"/>
      <c r="P14" s="4358"/>
      <c r="Q14" s="4359">
        <f t="shared" si="0"/>
        <v>0.29599999999999999</v>
      </c>
      <c r="R14" s="4360"/>
      <c r="S14" s="4361"/>
      <c r="T14" s="4389"/>
      <c r="U14" s="4390"/>
      <c r="V14" s="4391"/>
      <c r="AA14" s="1893"/>
      <c r="AC14" s="1893"/>
      <c r="AD14" s="1893"/>
      <c r="AE14" s="1893"/>
      <c r="AF14" s="1893"/>
      <c r="AG14" s="2095"/>
      <c r="AH14" s="2027"/>
      <c r="AI14" s="1892"/>
    </row>
    <row r="15" spans="1:43" ht="13.5" customHeight="1">
      <c r="B15" s="4186"/>
      <c r="C15" s="4350"/>
      <c r="D15" s="4351"/>
      <c r="E15" s="4343" t="s">
        <v>2545</v>
      </c>
      <c r="F15" s="4344"/>
      <c r="G15" s="4345"/>
      <c r="H15" s="4367">
        <f>AH34+AH54+AH74+AH107+AH127+AH147+AH167</f>
        <v>169</v>
      </c>
      <c r="I15" s="4346"/>
      <c r="J15" s="4347"/>
      <c r="K15" s="4367">
        <f>AI34+AI54+AI74+AI107+AI127+AI147+AI167</f>
        <v>24</v>
      </c>
      <c r="L15" s="4346"/>
      <c r="M15" s="4346"/>
      <c r="N15" s="4367">
        <f>AJ34+AJ54+AJ74+AJ107+AJ127+AJ147+AJ167</f>
        <v>48</v>
      </c>
      <c r="O15" s="4346"/>
      <c r="P15" s="4346"/>
      <c r="Q15" s="4341">
        <f t="shared" si="0"/>
        <v>0.28399999999999997</v>
      </c>
      <c r="R15" s="4342"/>
      <c r="S15" s="4230"/>
      <c r="T15" s="4389"/>
      <c r="U15" s="4390"/>
      <c r="V15" s="4391"/>
      <c r="AA15" s="1893"/>
      <c r="AC15" s="1893"/>
      <c r="AD15" s="1893"/>
      <c r="AE15" s="1893"/>
      <c r="AF15" s="1893"/>
      <c r="AG15" s="2095"/>
      <c r="AH15" s="2027"/>
      <c r="AI15" s="1892"/>
    </row>
    <row r="16" spans="1:43" ht="13.5" customHeight="1">
      <c r="B16" s="4186"/>
      <c r="C16" s="4350"/>
      <c r="D16" s="4351"/>
      <c r="E16" s="4343"/>
      <c r="F16" s="4344"/>
      <c r="G16" s="4345"/>
      <c r="H16" s="4224"/>
      <c r="I16" s="4346"/>
      <c r="J16" s="4346"/>
      <c r="K16" s="4224"/>
      <c r="L16" s="4346"/>
      <c r="M16" s="4347"/>
      <c r="N16" s="4341"/>
      <c r="O16" s="4342"/>
      <c r="P16" s="4230"/>
      <c r="Q16" s="4341"/>
      <c r="R16" s="4342"/>
      <c r="S16" s="4230"/>
      <c r="T16" s="4389"/>
      <c r="U16" s="4390"/>
      <c r="V16" s="4391"/>
      <c r="AA16" s="1893"/>
      <c r="AC16" s="1893"/>
      <c r="AD16" s="1893"/>
      <c r="AE16" s="1893"/>
      <c r="AF16" s="1893"/>
      <c r="AG16" s="2095"/>
      <c r="AH16" s="2027"/>
      <c r="AI16" s="1892"/>
    </row>
    <row r="17" spans="2:40" ht="13.5" customHeight="1">
      <c r="B17" s="4186"/>
      <c r="C17" s="4352"/>
      <c r="D17" s="4353"/>
      <c r="E17" s="4332"/>
      <c r="F17" s="4333"/>
      <c r="G17" s="4334"/>
      <c r="H17" s="4335"/>
      <c r="I17" s="4336"/>
      <c r="J17" s="4336"/>
      <c r="K17" s="4335"/>
      <c r="L17" s="4336"/>
      <c r="M17" s="4337"/>
      <c r="N17" s="4338"/>
      <c r="O17" s="4339"/>
      <c r="P17" s="4340"/>
      <c r="Q17" s="4362"/>
      <c r="R17" s="4363"/>
      <c r="S17" s="4364"/>
      <c r="T17" s="4389"/>
      <c r="U17" s="4390"/>
      <c r="V17" s="4391"/>
      <c r="AA17" s="1893"/>
      <c r="AC17" s="1893"/>
      <c r="AD17" s="1893"/>
      <c r="AE17" s="1893"/>
      <c r="AF17" s="1893"/>
      <c r="AG17" s="1893"/>
    </row>
    <row r="18" spans="2:40" ht="13.5" customHeight="1">
      <c r="B18" s="4186"/>
      <c r="C18" s="4348" t="s">
        <v>2495</v>
      </c>
      <c r="D18" s="4349"/>
      <c r="E18" s="4354" t="s">
        <v>2545</v>
      </c>
      <c r="F18" s="4355"/>
      <c r="G18" s="4356"/>
      <c r="H18" s="4357">
        <f>AH38+AH58+AH78+AH111+AH131+AH151+AH171</f>
        <v>135</v>
      </c>
      <c r="I18" s="4358"/>
      <c r="J18" s="4358"/>
      <c r="K18" s="4357">
        <f>AI38+AI58+AI78+AI111+AI131+AI151+AI171</f>
        <v>58</v>
      </c>
      <c r="L18" s="4358"/>
      <c r="M18" s="4358"/>
      <c r="N18" s="4357">
        <f>AJ38+AJ58+AJ78+AJ111+AJ131+AJ151+AJ171</f>
        <v>42</v>
      </c>
      <c r="O18" s="4358"/>
      <c r="P18" s="4358"/>
      <c r="Q18" s="4359">
        <f t="shared" si="0"/>
        <v>0.311</v>
      </c>
      <c r="R18" s="4360"/>
      <c r="S18" s="4361"/>
      <c r="T18" s="4389"/>
      <c r="U18" s="4390"/>
      <c r="V18" s="4391"/>
      <c r="AA18" s="1893"/>
      <c r="AC18" s="1893"/>
      <c r="AD18" s="1893"/>
      <c r="AE18" s="1893"/>
      <c r="AF18" s="1893"/>
      <c r="AG18" s="1893"/>
    </row>
    <row r="19" spans="2:40" ht="13.5" customHeight="1" thickBot="1">
      <c r="B19" s="4186"/>
      <c r="C19" s="4350"/>
      <c r="D19" s="4351"/>
      <c r="E19" s="4343"/>
      <c r="F19" s="4344"/>
      <c r="G19" s="4345"/>
      <c r="H19" s="4224"/>
      <c r="I19" s="4346"/>
      <c r="J19" s="4346"/>
      <c r="K19" s="4224"/>
      <c r="L19" s="4346"/>
      <c r="M19" s="4347"/>
      <c r="N19" s="4341"/>
      <c r="O19" s="4342"/>
      <c r="P19" s="4230"/>
      <c r="Q19" s="4341"/>
      <c r="R19" s="4342"/>
      <c r="S19" s="4230"/>
      <c r="T19" s="4389"/>
      <c r="U19" s="4390"/>
      <c r="V19" s="4391"/>
      <c r="AA19" s="1893"/>
      <c r="AC19" s="1893"/>
      <c r="AD19" s="1893"/>
      <c r="AE19" s="1893"/>
      <c r="AF19" s="1893"/>
      <c r="AG19" s="1893"/>
    </row>
    <row r="20" spans="2:40" ht="13.5" customHeight="1">
      <c r="B20" s="4186"/>
      <c r="C20" s="4350"/>
      <c r="D20" s="4351"/>
      <c r="E20" s="4343"/>
      <c r="F20" s="4344"/>
      <c r="G20" s="4345"/>
      <c r="H20" s="4224"/>
      <c r="I20" s="4346"/>
      <c r="J20" s="4346"/>
      <c r="K20" s="4224"/>
      <c r="L20" s="4346"/>
      <c r="M20" s="4347"/>
      <c r="N20" s="4341"/>
      <c r="O20" s="4342"/>
      <c r="P20" s="4230"/>
      <c r="Q20" s="4341"/>
      <c r="R20" s="4342"/>
      <c r="S20" s="4230"/>
      <c r="T20" s="4389"/>
      <c r="U20" s="4390"/>
      <c r="V20" s="4390"/>
      <c r="W20" s="4328" t="str">
        <f>IF(T8&gt;=AM6,AO6,IF(T8&gt;=AM7,AO7,IF(T8&gt;=AM8,AO8,"補正無し")))</f>
        <v>4週7休</v>
      </c>
      <c r="X20" s="4329"/>
      <c r="Y20" s="4329"/>
      <c r="Z20" s="4329"/>
      <c r="AA20" s="2096"/>
      <c r="AB20" s="1929"/>
      <c r="AC20" s="1929"/>
      <c r="AD20" s="1903"/>
      <c r="AE20" s="1893"/>
      <c r="AF20" s="1893"/>
      <c r="AG20" s="1893"/>
    </row>
    <row r="21" spans="2:40" ht="13.5" customHeight="1" thickBot="1">
      <c r="B21" s="4187"/>
      <c r="C21" s="4352"/>
      <c r="D21" s="4353"/>
      <c r="E21" s="4332"/>
      <c r="F21" s="4333"/>
      <c r="G21" s="4334"/>
      <c r="H21" s="4335"/>
      <c r="I21" s="4336"/>
      <c r="J21" s="4336"/>
      <c r="K21" s="4335"/>
      <c r="L21" s="4336"/>
      <c r="M21" s="4337"/>
      <c r="N21" s="4338"/>
      <c r="O21" s="4339"/>
      <c r="P21" s="4340"/>
      <c r="Q21" s="4338"/>
      <c r="R21" s="4339"/>
      <c r="S21" s="4340"/>
      <c r="T21" s="4392"/>
      <c r="U21" s="4393"/>
      <c r="V21" s="4393"/>
      <c r="W21" s="4330"/>
      <c r="X21" s="4331"/>
      <c r="Y21" s="4331"/>
      <c r="Z21" s="4331"/>
      <c r="AA21" s="2096"/>
      <c r="AB21" s="1929"/>
      <c r="AC21" s="1929"/>
      <c r="AD21" s="1903"/>
      <c r="AE21" s="1893"/>
      <c r="AF21" s="1893"/>
      <c r="AG21" s="1893"/>
    </row>
    <row r="22" spans="2:40" s="2027" customFormat="1" ht="13.5" customHeight="1">
      <c r="C22" s="1989"/>
      <c r="D22" s="1989"/>
      <c r="E22" s="1989"/>
      <c r="F22" s="2032"/>
      <c r="G22" s="2032"/>
      <c r="H22" s="2032"/>
      <c r="I22" s="1991"/>
      <c r="J22" s="1991"/>
      <c r="K22" s="1991"/>
      <c r="L22" s="1991"/>
      <c r="M22" s="1991"/>
      <c r="N22" s="1991"/>
      <c r="O22" s="1991"/>
      <c r="P22" s="1991"/>
      <c r="Q22" s="1991"/>
      <c r="R22" s="1991"/>
      <c r="S22" s="2097"/>
      <c r="T22" s="1991"/>
      <c r="U22" s="1991"/>
      <c r="V22" s="2098" t="s">
        <v>2555</v>
      </c>
      <c r="W22" s="1991"/>
      <c r="X22" s="1991"/>
      <c r="Y22" s="1991"/>
      <c r="Z22" s="1991"/>
      <c r="AA22" s="1991"/>
      <c r="AB22" s="1991"/>
      <c r="AC22" s="1991"/>
      <c r="AD22" s="1991"/>
      <c r="AE22" s="2098"/>
      <c r="AF22" s="1991"/>
      <c r="AG22" s="1991"/>
    </row>
    <row r="23" spans="2:40" ht="13.5" customHeight="1">
      <c r="B23" s="2021"/>
      <c r="C23" s="2022"/>
      <c r="D23" s="2025"/>
      <c r="E23" s="2053" t="s">
        <v>1183</v>
      </c>
      <c r="F23" s="2054">
        <f>+X3</f>
        <v>44659</v>
      </c>
      <c r="G23" s="2055">
        <f>+F23+1</f>
        <v>44660</v>
      </c>
      <c r="H23" s="2055">
        <f t="shared" ref="H23:AG23" si="1">+G23+1</f>
        <v>44661</v>
      </c>
      <c r="I23" s="2055">
        <f t="shared" si="1"/>
        <v>44662</v>
      </c>
      <c r="J23" s="2055">
        <f t="shared" si="1"/>
        <v>44663</v>
      </c>
      <c r="K23" s="2055">
        <f t="shared" si="1"/>
        <v>44664</v>
      </c>
      <c r="L23" s="2055">
        <f t="shared" si="1"/>
        <v>44665</v>
      </c>
      <c r="M23" s="2055">
        <f t="shared" si="1"/>
        <v>44666</v>
      </c>
      <c r="N23" s="2055">
        <f t="shared" si="1"/>
        <v>44667</v>
      </c>
      <c r="O23" s="2055">
        <f t="shared" si="1"/>
        <v>44668</v>
      </c>
      <c r="P23" s="2055">
        <f t="shared" si="1"/>
        <v>44669</v>
      </c>
      <c r="Q23" s="2055">
        <f t="shared" si="1"/>
        <v>44670</v>
      </c>
      <c r="R23" s="2055">
        <f t="shared" si="1"/>
        <v>44671</v>
      </c>
      <c r="S23" s="2055">
        <f t="shared" si="1"/>
        <v>44672</v>
      </c>
      <c r="T23" s="2055">
        <f t="shared" si="1"/>
        <v>44673</v>
      </c>
      <c r="U23" s="2055">
        <f t="shared" si="1"/>
        <v>44674</v>
      </c>
      <c r="V23" s="2055">
        <f t="shared" si="1"/>
        <v>44675</v>
      </c>
      <c r="W23" s="2055">
        <f t="shared" si="1"/>
        <v>44676</v>
      </c>
      <c r="X23" s="2055">
        <f t="shared" si="1"/>
        <v>44677</v>
      </c>
      <c r="Y23" s="2055">
        <f t="shared" si="1"/>
        <v>44678</v>
      </c>
      <c r="Z23" s="2055">
        <f>+Y23+1</f>
        <v>44679</v>
      </c>
      <c r="AA23" s="2055">
        <f t="shared" si="1"/>
        <v>44680</v>
      </c>
      <c r="AB23" s="2055">
        <f t="shared" si="1"/>
        <v>44681</v>
      </c>
      <c r="AC23" s="2055">
        <f t="shared" si="1"/>
        <v>44682</v>
      </c>
      <c r="AD23" s="2055">
        <f>+AC23+1</f>
        <v>44683</v>
      </c>
      <c r="AE23" s="2055">
        <f t="shared" si="1"/>
        <v>44684</v>
      </c>
      <c r="AF23" s="2055">
        <f>+AE23+1</f>
        <v>44685</v>
      </c>
      <c r="AG23" s="2099">
        <f t="shared" si="1"/>
        <v>44686</v>
      </c>
      <c r="AH23" s="4209" t="s">
        <v>2496</v>
      </c>
      <c r="AI23" s="4313" t="s">
        <v>2497</v>
      </c>
      <c r="AJ23" s="4316" t="s">
        <v>2474</v>
      </c>
      <c r="AK23" s="4319"/>
      <c r="AM23" s="4320" t="s">
        <v>2556</v>
      </c>
      <c r="AN23" s="4320" t="s">
        <v>2557</v>
      </c>
    </row>
    <row r="24" spans="2:40">
      <c r="B24" s="2037"/>
      <c r="C24" s="2038"/>
      <c r="D24" s="2041"/>
      <c r="E24" s="1987" t="s">
        <v>1184</v>
      </c>
      <c r="F24" s="1875" t="str">
        <f>TEXT(WEEKDAY(+F23),"aaa")</f>
        <v>金</v>
      </c>
      <c r="G24" s="1874" t="str">
        <f t="shared" ref="G24:AG24" si="2">TEXT(WEEKDAY(+G23),"aaa")</f>
        <v>土</v>
      </c>
      <c r="H24" s="1874" t="str">
        <f t="shared" si="2"/>
        <v>日</v>
      </c>
      <c r="I24" s="1874" t="str">
        <f t="shared" si="2"/>
        <v>月</v>
      </c>
      <c r="J24" s="1874" t="str">
        <f t="shared" si="2"/>
        <v>火</v>
      </c>
      <c r="K24" s="1874" t="str">
        <f t="shared" si="2"/>
        <v>水</v>
      </c>
      <c r="L24" s="1874" t="str">
        <f t="shared" si="2"/>
        <v>木</v>
      </c>
      <c r="M24" s="1874" t="str">
        <f t="shared" si="2"/>
        <v>金</v>
      </c>
      <c r="N24" s="1874" t="str">
        <f t="shared" si="2"/>
        <v>土</v>
      </c>
      <c r="O24" s="1874" t="str">
        <f t="shared" si="2"/>
        <v>日</v>
      </c>
      <c r="P24" s="1874" t="str">
        <f t="shared" si="2"/>
        <v>月</v>
      </c>
      <c r="Q24" s="1874" t="str">
        <f t="shared" si="2"/>
        <v>火</v>
      </c>
      <c r="R24" s="1874" t="str">
        <f t="shared" si="2"/>
        <v>水</v>
      </c>
      <c r="S24" s="1874" t="str">
        <f t="shared" si="2"/>
        <v>木</v>
      </c>
      <c r="T24" s="1874" t="str">
        <f t="shared" si="2"/>
        <v>金</v>
      </c>
      <c r="U24" s="1874" t="str">
        <f t="shared" si="2"/>
        <v>土</v>
      </c>
      <c r="V24" s="1874" t="str">
        <f t="shared" si="2"/>
        <v>日</v>
      </c>
      <c r="W24" s="1874" t="str">
        <f t="shared" si="2"/>
        <v>月</v>
      </c>
      <c r="X24" s="1874" t="str">
        <f t="shared" si="2"/>
        <v>火</v>
      </c>
      <c r="Y24" s="1874" t="str">
        <f t="shared" si="2"/>
        <v>水</v>
      </c>
      <c r="Z24" s="1874" t="str">
        <f t="shared" si="2"/>
        <v>木</v>
      </c>
      <c r="AA24" s="1874" t="str">
        <f t="shared" si="2"/>
        <v>金</v>
      </c>
      <c r="AB24" s="1874" t="str">
        <f t="shared" si="2"/>
        <v>土</v>
      </c>
      <c r="AC24" s="1874" t="str">
        <f t="shared" si="2"/>
        <v>日</v>
      </c>
      <c r="AD24" s="1874" t="str">
        <f t="shared" si="2"/>
        <v>月</v>
      </c>
      <c r="AE24" s="1874" t="str">
        <f t="shared" si="2"/>
        <v>火</v>
      </c>
      <c r="AF24" s="1874" t="str">
        <f t="shared" si="2"/>
        <v>水</v>
      </c>
      <c r="AG24" s="2100" t="str">
        <f t="shared" si="2"/>
        <v>木</v>
      </c>
      <c r="AH24" s="4210"/>
      <c r="AI24" s="4314"/>
      <c r="AJ24" s="4317"/>
      <c r="AK24" s="4319"/>
      <c r="AM24" s="4320"/>
      <c r="AN24" s="4320"/>
    </row>
    <row r="25" spans="2:40" ht="24.75" customHeight="1">
      <c r="B25" s="2101" t="s">
        <v>2531</v>
      </c>
      <c r="C25" s="2102" t="s">
        <v>2532</v>
      </c>
      <c r="D25" s="1953" t="s">
        <v>1313</v>
      </c>
      <c r="E25" s="2103" t="s">
        <v>2558</v>
      </c>
      <c r="F25" s="1941" t="s">
        <v>2503</v>
      </c>
      <c r="G25" s="1942" t="s">
        <v>2503</v>
      </c>
      <c r="H25" s="1942" t="s">
        <v>2503</v>
      </c>
      <c r="I25" s="1942" t="s">
        <v>2503</v>
      </c>
      <c r="J25" s="1942" t="s">
        <v>2503</v>
      </c>
      <c r="K25" s="1942" t="s">
        <v>2503</v>
      </c>
      <c r="L25" s="1942" t="s">
        <v>2503</v>
      </c>
      <c r="M25" s="1942" t="s">
        <v>2503</v>
      </c>
      <c r="N25" s="1942" t="s">
        <v>2503</v>
      </c>
      <c r="O25" s="1942" t="s">
        <v>2503</v>
      </c>
      <c r="P25" s="1942" t="s">
        <v>2503</v>
      </c>
      <c r="Q25" s="1942" t="s">
        <v>2503</v>
      </c>
      <c r="R25" s="1942" t="s">
        <v>2503</v>
      </c>
      <c r="S25" s="1942" t="s">
        <v>2503</v>
      </c>
      <c r="T25" s="1942" t="s">
        <v>2503</v>
      </c>
      <c r="U25" s="1942" t="s">
        <v>2503</v>
      </c>
      <c r="V25" s="1942" t="s">
        <v>2503</v>
      </c>
      <c r="W25" s="1942" t="s">
        <v>2503</v>
      </c>
      <c r="X25" s="1942" t="s">
        <v>2503</v>
      </c>
      <c r="Y25" s="1942" t="s">
        <v>2503</v>
      </c>
      <c r="Z25" s="1942" t="s">
        <v>2503</v>
      </c>
      <c r="AA25" s="1942" t="s">
        <v>2503</v>
      </c>
      <c r="AB25" s="1942" t="s">
        <v>2503</v>
      </c>
      <c r="AC25" s="1942" t="s">
        <v>2503</v>
      </c>
      <c r="AD25" s="1942" t="s">
        <v>2503</v>
      </c>
      <c r="AE25" s="1942" t="s">
        <v>2503</v>
      </c>
      <c r="AF25" s="1942" t="s">
        <v>2503</v>
      </c>
      <c r="AG25" s="1970" t="s">
        <v>2503</v>
      </c>
      <c r="AH25" s="4211"/>
      <c r="AI25" s="4315"/>
      <c r="AJ25" s="4318"/>
      <c r="AK25" s="4319"/>
    </row>
    <row r="26" spans="2:40" ht="13.5" customHeight="1">
      <c r="B26" s="4185" t="s">
        <v>2486</v>
      </c>
      <c r="C26" s="4188" t="s">
        <v>2487</v>
      </c>
      <c r="D26" s="1945" t="str">
        <f>E$8</f>
        <v>〇〇</v>
      </c>
      <c r="E26" s="2023"/>
      <c r="F26" s="1947" t="s">
        <v>2516</v>
      </c>
      <c r="G26" s="1948"/>
      <c r="H26" s="1948"/>
      <c r="I26" s="1948"/>
      <c r="J26" s="1948"/>
      <c r="K26" s="1948"/>
      <c r="L26" s="1948"/>
      <c r="M26" s="1948"/>
      <c r="N26" s="1948"/>
      <c r="O26" s="1948" t="s">
        <v>1199</v>
      </c>
      <c r="P26" s="1948" t="s">
        <v>1199</v>
      </c>
      <c r="Q26" s="1948"/>
      <c r="R26" s="1948"/>
      <c r="S26" s="1948"/>
      <c r="T26" s="1948"/>
      <c r="U26" s="1948"/>
      <c r="V26" s="1948"/>
      <c r="W26" s="1948"/>
      <c r="X26" s="1948" t="s">
        <v>1199</v>
      </c>
      <c r="Y26" s="1948" t="s">
        <v>1199</v>
      </c>
      <c r="Z26" s="1948"/>
      <c r="AA26" s="1948"/>
      <c r="AB26" s="1948"/>
      <c r="AC26" s="1948"/>
      <c r="AD26" s="1948"/>
      <c r="AE26" s="1948" t="s">
        <v>1199</v>
      </c>
      <c r="AF26" s="1948" t="s">
        <v>1199</v>
      </c>
      <c r="AG26" s="1949"/>
      <c r="AH26" s="1950">
        <f>COUNTA(F$23:AG$23)-AI26</f>
        <v>28</v>
      </c>
      <c r="AI26" s="1951">
        <f>AM26+AN26</f>
        <v>0</v>
      </c>
      <c r="AJ26" s="2104">
        <f>+COUNTIF(F26:AG26,"休")</f>
        <v>6</v>
      </c>
      <c r="AM26" s="1953">
        <f>+COUNTIF(F26:AG26,"－")</f>
        <v>0</v>
      </c>
      <c r="AN26" s="1953">
        <f t="shared" ref="AN26:AN31" si="3">+COUNTIF(F26:AG26,"外")</f>
        <v>0</v>
      </c>
    </row>
    <row r="27" spans="2:40" ht="13.5" customHeight="1">
      <c r="B27" s="4186"/>
      <c r="C27" s="4189"/>
      <c r="D27" s="1960" t="str">
        <f>E$9</f>
        <v>●●</v>
      </c>
      <c r="E27" s="2105"/>
      <c r="F27" s="1955" t="s">
        <v>2516</v>
      </c>
      <c r="G27" s="1956"/>
      <c r="H27" s="1956"/>
      <c r="I27" s="1956"/>
      <c r="J27" s="1956"/>
      <c r="K27" s="1956"/>
      <c r="L27" s="1956"/>
      <c r="M27" s="1956"/>
      <c r="N27" s="1956"/>
      <c r="O27" s="1956"/>
      <c r="P27" s="1956" t="s">
        <v>1199</v>
      </c>
      <c r="Q27" s="1956" t="s">
        <v>1199</v>
      </c>
      <c r="R27" s="1956"/>
      <c r="S27" s="1956"/>
      <c r="T27" s="1956"/>
      <c r="U27" s="1956"/>
      <c r="V27" s="1956"/>
      <c r="W27" s="1956" t="s">
        <v>1199</v>
      </c>
      <c r="X27" s="1956" t="s">
        <v>1199</v>
      </c>
      <c r="Y27" s="1956"/>
      <c r="Z27" s="1956"/>
      <c r="AA27" s="1956"/>
      <c r="AB27" s="1956"/>
      <c r="AC27" s="1956"/>
      <c r="AD27" s="1956"/>
      <c r="AE27" s="1956"/>
      <c r="AF27" s="1956" t="s">
        <v>1199</v>
      </c>
      <c r="AG27" s="1957" t="s">
        <v>1199</v>
      </c>
      <c r="AH27" s="1950">
        <f t="shared" ref="AH27:AH31" si="4">COUNTA(F$23:AG$23)-AI27</f>
        <v>28</v>
      </c>
      <c r="AI27" s="1958">
        <f t="shared" ref="AI27:AI31" si="5">AM27+AN27</f>
        <v>0</v>
      </c>
      <c r="AJ27" s="2106">
        <f t="shared" ref="AJ27:AJ30" si="6">+COUNTIF(F27:AG27,"休")</f>
        <v>6</v>
      </c>
      <c r="AM27" s="1953">
        <f t="shared" ref="AM27:AM30" si="7">+COUNTIF(F27:AG27,"－")</f>
        <v>0</v>
      </c>
      <c r="AN27" s="1953">
        <f t="shared" si="3"/>
        <v>0</v>
      </c>
    </row>
    <row r="28" spans="2:40">
      <c r="B28" s="4186"/>
      <c r="C28" s="4189"/>
      <c r="D28" s="1960" t="str">
        <f>E$10</f>
        <v>△△</v>
      </c>
      <c r="E28" s="2105"/>
      <c r="F28" s="1955" t="s">
        <v>2522</v>
      </c>
      <c r="G28" s="1956" t="s">
        <v>2522</v>
      </c>
      <c r="H28" s="1956" t="s">
        <v>2522</v>
      </c>
      <c r="I28" s="1956" t="s">
        <v>2522</v>
      </c>
      <c r="J28" s="1956" t="s">
        <v>2522</v>
      </c>
      <c r="K28" s="1956" t="s">
        <v>2522</v>
      </c>
      <c r="L28" s="1956" t="s">
        <v>2522</v>
      </c>
      <c r="M28" s="1956" t="s">
        <v>2522</v>
      </c>
      <c r="N28" s="1956" t="s">
        <v>2522</v>
      </c>
      <c r="O28" s="1956" t="s">
        <v>2522</v>
      </c>
      <c r="P28" s="1956" t="s">
        <v>2522</v>
      </c>
      <c r="Q28" s="1956" t="s">
        <v>2522</v>
      </c>
      <c r="R28" s="1956" t="s">
        <v>2522</v>
      </c>
      <c r="S28" s="1956" t="s">
        <v>2522</v>
      </c>
      <c r="T28" s="1956" t="s">
        <v>2522</v>
      </c>
      <c r="U28" s="1956" t="s">
        <v>2522</v>
      </c>
      <c r="V28" s="1956" t="s">
        <v>2516</v>
      </c>
      <c r="W28" s="1956"/>
      <c r="X28" s="1956"/>
      <c r="Y28" s="1956" t="s">
        <v>1199</v>
      </c>
      <c r="Z28" s="1956" t="s">
        <v>1199</v>
      </c>
      <c r="AA28" s="1956" t="s">
        <v>1199</v>
      </c>
      <c r="AB28" s="1956" t="s">
        <v>1199</v>
      </c>
      <c r="AC28" s="1956" t="s">
        <v>1199</v>
      </c>
      <c r="AD28" s="1956" t="s">
        <v>1199</v>
      </c>
      <c r="AE28" s="1956" t="s">
        <v>1199</v>
      </c>
      <c r="AF28" s="1956"/>
      <c r="AG28" s="1957"/>
      <c r="AH28" s="1950">
        <f t="shared" si="4"/>
        <v>12</v>
      </c>
      <c r="AI28" s="1958">
        <f>AM28+AN28</f>
        <v>16</v>
      </c>
      <c r="AJ28" s="2106">
        <f t="shared" si="6"/>
        <v>7</v>
      </c>
      <c r="AM28" s="1953">
        <f t="shared" si="7"/>
        <v>16</v>
      </c>
      <c r="AN28" s="1953">
        <f t="shared" si="3"/>
        <v>0</v>
      </c>
    </row>
    <row r="29" spans="2:40">
      <c r="B29" s="4186"/>
      <c r="C29" s="4189"/>
      <c r="D29" s="1960" t="str">
        <f>E$11</f>
        <v>■■</v>
      </c>
      <c r="E29" s="2105"/>
      <c r="F29" s="1955" t="s">
        <v>2522</v>
      </c>
      <c r="G29" s="1956" t="s">
        <v>2522</v>
      </c>
      <c r="H29" s="1956" t="s">
        <v>2522</v>
      </c>
      <c r="I29" s="1956" t="s">
        <v>2522</v>
      </c>
      <c r="J29" s="1956" t="s">
        <v>2522</v>
      </c>
      <c r="K29" s="1956" t="s">
        <v>2522</v>
      </c>
      <c r="L29" s="1956" t="s">
        <v>2522</v>
      </c>
      <c r="M29" s="1956" t="s">
        <v>2522</v>
      </c>
      <c r="N29" s="1956" t="s">
        <v>2522</v>
      </c>
      <c r="O29" s="1956" t="s">
        <v>2522</v>
      </c>
      <c r="P29" s="1956" t="s">
        <v>2522</v>
      </c>
      <c r="Q29" s="1956" t="s">
        <v>2522</v>
      </c>
      <c r="R29" s="1956" t="s">
        <v>2522</v>
      </c>
      <c r="S29" s="1956" t="s">
        <v>2522</v>
      </c>
      <c r="T29" s="1956" t="s">
        <v>2522</v>
      </c>
      <c r="U29" s="1956" t="s">
        <v>2522</v>
      </c>
      <c r="V29" s="1956" t="s">
        <v>2516</v>
      </c>
      <c r="W29" s="1956"/>
      <c r="X29" s="1956"/>
      <c r="Y29" s="1956"/>
      <c r="Z29" s="1956" t="s">
        <v>1199</v>
      </c>
      <c r="AA29" s="1956" t="s">
        <v>1199</v>
      </c>
      <c r="AB29" s="1956" t="s">
        <v>1199</v>
      </c>
      <c r="AC29" s="1956" t="s">
        <v>1199</v>
      </c>
      <c r="AD29" s="1956" t="s">
        <v>1199</v>
      </c>
      <c r="AE29" s="1956" t="s">
        <v>1199</v>
      </c>
      <c r="AF29" s="1956" t="s">
        <v>1199</v>
      </c>
      <c r="AG29" s="1957"/>
      <c r="AH29" s="1950">
        <f t="shared" si="4"/>
        <v>12</v>
      </c>
      <c r="AI29" s="1958">
        <f t="shared" si="5"/>
        <v>16</v>
      </c>
      <c r="AJ29" s="2106">
        <f t="shared" si="6"/>
        <v>7</v>
      </c>
      <c r="AM29" s="1953">
        <f t="shared" si="7"/>
        <v>16</v>
      </c>
      <c r="AN29" s="1953">
        <f t="shared" si="3"/>
        <v>0</v>
      </c>
    </row>
    <row r="30" spans="2:40">
      <c r="B30" s="4186"/>
      <c r="C30" s="4189"/>
      <c r="D30" s="1960" t="str">
        <f>E$12</f>
        <v>★★</v>
      </c>
      <c r="E30" s="2105"/>
      <c r="F30" s="1955" t="s">
        <v>2522</v>
      </c>
      <c r="G30" s="1956" t="s">
        <v>2522</v>
      </c>
      <c r="H30" s="1956" t="s">
        <v>2522</v>
      </c>
      <c r="I30" s="1956" t="s">
        <v>2522</v>
      </c>
      <c r="J30" s="1956" t="s">
        <v>2522</v>
      </c>
      <c r="K30" s="1956" t="s">
        <v>2522</v>
      </c>
      <c r="L30" s="1956" t="s">
        <v>2522</v>
      </c>
      <c r="M30" s="1956" t="s">
        <v>2522</v>
      </c>
      <c r="N30" s="1956" t="s">
        <v>2522</v>
      </c>
      <c r="O30" s="1956" t="s">
        <v>2522</v>
      </c>
      <c r="P30" s="1956" t="s">
        <v>2522</v>
      </c>
      <c r="Q30" s="1956" t="s">
        <v>2522</v>
      </c>
      <c r="R30" s="1956" t="s">
        <v>2522</v>
      </c>
      <c r="S30" s="1956" t="s">
        <v>2522</v>
      </c>
      <c r="T30" s="1956" t="s">
        <v>2522</v>
      </c>
      <c r="U30" s="1956" t="s">
        <v>2522</v>
      </c>
      <c r="V30" s="1956" t="s">
        <v>2522</v>
      </c>
      <c r="W30" s="1956" t="s">
        <v>2522</v>
      </c>
      <c r="X30" s="1956" t="s">
        <v>2522</v>
      </c>
      <c r="Y30" s="1956" t="s">
        <v>2522</v>
      </c>
      <c r="Z30" s="1956" t="s">
        <v>2522</v>
      </c>
      <c r="AA30" s="1956" t="s">
        <v>2522</v>
      </c>
      <c r="AB30" s="1956" t="s">
        <v>2522</v>
      </c>
      <c r="AC30" s="1956" t="s">
        <v>2522</v>
      </c>
      <c r="AD30" s="1956" t="s">
        <v>2522</v>
      </c>
      <c r="AE30" s="1956" t="s">
        <v>2522</v>
      </c>
      <c r="AF30" s="1956" t="s">
        <v>2522</v>
      </c>
      <c r="AG30" s="1957" t="s">
        <v>2522</v>
      </c>
      <c r="AH30" s="1950">
        <f t="shared" si="4"/>
        <v>0</v>
      </c>
      <c r="AI30" s="1958">
        <f t="shared" si="5"/>
        <v>28</v>
      </c>
      <c r="AJ30" s="2106">
        <f t="shared" si="6"/>
        <v>0</v>
      </c>
      <c r="AM30" s="1953">
        <f t="shared" si="7"/>
        <v>28</v>
      </c>
      <c r="AN30" s="1953">
        <f t="shared" si="3"/>
        <v>0</v>
      </c>
    </row>
    <row r="31" spans="2:40">
      <c r="B31" s="4187"/>
      <c r="C31" s="4190"/>
      <c r="D31" s="1960">
        <f>E$13</f>
        <v>0</v>
      </c>
      <c r="E31" s="1991"/>
      <c r="F31" s="1964"/>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7"/>
      <c r="AH31" s="1950">
        <f t="shared" si="4"/>
        <v>28</v>
      </c>
      <c r="AI31" s="1951">
        <f t="shared" si="5"/>
        <v>0</v>
      </c>
      <c r="AJ31" s="2104">
        <f>+COUNTIF(F31:AG31,"休")</f>
        <v>0</v>
      </c>
      <c r="AM31" s="1953">
        <f>+COUNTIF(F31:AG31,"－")</f>
        <v>0</v>
      </c>
      <c r="AN31" s="1953">
        <f t="shared" si="3"/>
        <v>0</v>
      </c>
    </row>
    <row r="32" spans="2:40" ht="24.75" customHeight="1">
      <c r="B32" s="4185" t="s">
        <v>2493</v>
      </c>
      <c r="C32" s="4188" t="s">
        <v>2494</v>
      </c>
      <c r="D32" s="1953" t="s">
        <v>1313</v>
      </c>
      <c r="E32" s="1901" t="s">
        <v>2558</v>
      </c>
      <c r="F32" s="1941" t="s">
        <v>2503</v>
      </c>
      <c r="G32" s="1942" t="s">
        <v>2503</v>
      </c>
      <c r="H32" s="1942" t="s">
        <v>2503</v>
      </c>
      <c r="I32" s="1942" t="s">
        <v>2503</v>
      </c>
      <c r="J32" s="1942" t="s">
        <v>2503</v>
      </c>
      <c r="K32" s="1942" t="s">
        <v>2503</v>
      </c>
      <c r="L32" s="1942" t="s">
        <v>2503</v>
      </c>
      <c r="M32" s="1942" t="s">
        <v>2503</v>
      </c>
      <c r="N32" s="1942" t="s">
        <v>2503</v>
      </c>
      <c r="O32" s="1942" t="s">
        <v>2503</v>
      </c>
      <c r="P32" s="1942" t="s">
        <v>2503</v>
      </c>
      <c r="Q32" s="1942" t="s">
        <v>2503</v>
      </c>
      <c r="R32" s="1942" t="s">
        <v>2503</v>
      </c>
      <c r="S32" s="1942" t="s">
        <v>2503</v>
      </c>
      <c r="T32" s="1942" t="s">
        <v>2503</v>
      </c>
      <c r="U32" s="1942" t="s">
        <v>2503</v>
      </c>
      <c r="V32" s="1942" t="s">
        <v>2503</v>
      </c>
      <c r="W32" s="1942" t="s">
        <v>2503</v>
      </c>
      <c r="X32" s="1942" t="s">
        <v>2503</v>
      </c>
      <c r="Y32" s="1942" t="s">
        <v>2503</v>
      </c>
      <c r="Z32" s="1942" t="s">
        <v>2503</v>
      </c>
      <c r="AA32" s="1942" t="s">
        <v>2503</v>
      </c>
      <c r="AB32" s="1942" t="s">
        <v>2503</v>
      </c>
      <c r="AC32" s="1942" t="s">
        <v>2503</v>
      </c>
      <c r="AD32" s="1942" t="s">
        <v>2503</v>
      </c>
      <c r="AE32" s="1942" t="s">
        <v>2503</v>
      </c>
      <c r="AF32" s="1942" t="s">
        <v>2503</v>
      </c>
      <c r="AG32" s="1970" t="s">
        <v>2503</v>
      </c>
      <c r="AH32" s="1971"/>
      <c r="AI32" s="1953"/>
      <c r="AJ32" s="2058"/>
    </row>
    <row r="33" spans="2:40" ht="13.5" customHeight="1">
      <c r="B33" s="4186"/>
      <c r="C33" s="4189"/>
      <c r="D33" s="2107" t="str">
        <f>E$14</f>
        <v>〇〇</v>
      </c>
      <c r="E33" s="1991"/>
      <c r="F33" s="1947" t="s">
        <v>2522</v>
      </c>
      <c r="G33" s="1948" t="s">
        <v>2522</v>
      </c>
      <c r="H33" s="1948" t="s">
        <v>2522</v>
      </c>
      <c r="I33" s="1948" t="s">
        <v>2522</v>
      </c>
      <c r="J33" s="1948" t="s">
        <v>2522</v>
      </c>
      <c r="K33" s="1948" t="s">
        <v>2522</v>
      </c>
      <c r="L33" s="1948" t="s">
        <v>2522</v>
      </c>
      <c r="M33" s="1948" t="s">
        <v>2522</v>
      </c>
      <c r="N33" s="1948" t="s">
        <v>2522</v>
      </c>
      <c r="O33" s="1948" t="s">
        <v>2522</v>
      </c>
      <c r="P33" s="1948" t="s">
        <v>2522</v>
      </c>
      <c r="Q33" s="1948" t="s">
        <v>2522</v>
      </c>
      <c r="R33" s="1948" t="s">
        <v>2522</v>
      </c>
      <c r="S33" s="1948" t="s">
        <v>2522</v>
      </c>
      <c r="T33" s="1948" t="s">
        <v>2522</v>
      </c>
      <c r="U33" s="1948" t="s">
        <v>2522</v>
      </c>
      <c r="V33" s="1948" t="s">
        <v>2522</v>
      </c>
      <c r="W33" s="1948" t="s">
        <v>2522</v>
      </c>
      <c r="X33" s="1948" t="s">
        <v>2522</v>
      </c>
      <c r="Y33" s="1948" t="s">
        <v>2522</v>
      </c>
      <c r="Z33" s="1948" t="s">
        <v>2522</v>
      </c>
      <c r="AA33" s="1948" t="s">
        <v>2516</v>
      </c>
      <c r="AB33" s="1948"/>
      <c r="AC33" s="1948"/>
      <c r="AD33" s="1948"/>
      <c r="AE33" s="1948" t="s">
        <v>1199</v>
      </c>
      <c r="AF33" s="1948" t="s">
        <v>1199</v>
      </c>
      <c r="AG33" s="1949"/>
      <c r="AH33" s="1950">
        <f>COUNTA(F$23:AG$23)-AI33</f>
        <v>7</v>
      </c>
      <c r="AI33" s="1951">
        <f t="shared" ref="AI33:AI36" si="8">AM33+AN33</f>
        <v>21</v>
      </c>
      <c r="AJ33" s="2104">
        <f>+COUNTIF(F33:AG33,"休")</f>
        <v>2</v>
      </c>
      <c r="AM33" s="1953">
        <f>+COUNTIF(F33:AG33,"－")</f>
        <v>21</v>
      </c>
      <c r="AN33" s="1953">
        <f>+COUNTIF(F33:AG33,"外")</f>
        <v>0</v>
      </c>
    </row>
    <row r="34" spans="2:40">
      <c r="B34" s="4186"/>
      <c r="C34" s="4189"/>
      <c r="D34" s="1960" t="str">
        <f>E$15</f>
        <v>●●</v>
      </c>
      <c r="E34" s="2105"/>
      <c r="F34" s="1955" t="s">
        <v>2522</v>
      </c>
      <c r="G34" s="1956" t="s">
        <v>2522</v>
      </c>
      <c r="H34" s="1956" t="s">
        <v>2522</v>
      </c>
      <c r="I34" s="1956" t="s">
        <v>2522</v>
      </c>
      <c r="J34" s="1956" t="s">
        <v>2522</v>
      </c>
      <c r="K34" s="1956" t="s">
        <v>2522</v>
      </c>
      <c r="L34" s="1956" t="s">
        <v>2522</v>
      </c>
      <c r="M34" s="1956" t="s">
        <v>2522</v>
      </c>
      <c r="N34" s="1956" t="s">
        <v>2522</v>
      </c>
      <c r="O34" s="1956" t="s">
        <v>2522</v>
      </c>
      <c r="P34" s="1956" t="s">
        <v>2522</v>
      </c>
      <c r="Q34" s="1956" t="s">
        <v>2522</v>
      </c>
      <c r="R34" s="1956" t="s">
        <v>2522</v>
      </c>
      <c r="S34" s="1956" t="s">
        <v>2522</v>
      </c>
      <c r="T34" s="1956" t="s">
        <v>2522</v>
      </c>
      <c r="U34" s="1956" t="s">
        <v>2522</v>
      </c>
      <c r="V34" s="1956" t="s">
        <v>2522</v>
      </c>
      <c r="W34" s="1956" t="s">
        <v>2522</v>
      </c>
      <c r="X34" s="1956" t="s">
        <v>2522</v>
      </c>
      <c r="Y34" s="1956" t="s">
        <v>2522</v>
      </c>
      <c r="Z34" s="1956" t="s">
        <v>2522</v>
      </c>
      <c r="AA34" s="1956" t="s">
        <v>2516</v>
      </c>
      <c r="AB34" s="1956"/>
      <c r="AC34" s="1956"/>
      <c r="AD34" s="1956"/>
      <c r="AE34" s="1956"/>
      <c r="AF34" s="1956" t="s">
        <v>1199</v>
      </c>
      <c r="AG34" s="1957"/>
      <c r="AH34" s="1950">
        <f t="shared" ref="AH34:AH36" si="9">COUNTA(F$23:AG$23)-AI34</f>
        <v>7</v>
      </c>
      <c r="AI34" s="1958">
        <f t="shared" si="8"/>
        <v>21</v>
      </c>
      <c r="AJ34" s="2106">
        <f t="shared" ref="AJ34:AJ36" si="10">+COUNTIF(F34:AG34,"休")</f>
        <v>1</v>
      </c>
      <c r="AM34" s="1953">
        <f t="shared" ref="AM34:AM36" si="11">+COUNTIF(F34:AG34,"－")</f>
        <v>21</v>
      </c>
      <c r="AN34" s="1953">
        <f>+COUNTIF(F34:AG34,"外")</f>
        <v>0</v>
      </c>
    </row>
    <row r="35" spans="2:40">
      <c r="B35" s="4186"/>
      <c r="C35" s="4189"/>
      <c r="D35" s="1960">
        <f>E$16</f>
        <v>0</v>
      </c>
      <c r="E35" s="2105"/>
      <c r="F35" s="1955"/>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7"/>
      <c r="AH35" s="1950">
        <f t="shared" si="9"/>
        <v>28</v>
      </c>
      <c r="AI35" s="1958">
        <f t="shared" si="8"/>
        <v>0</v>
      </c>
      <c r="AJ35" s="2106">
        <f t="shared" si="10"/>
        <v>0</v>
      </c>
      <c r="AM35" s="1953">
        <f t="shared" si="11"/>
        <v>0</v>
      </c>
      <c r="AN35" s="1953">
        <f>+COUNTIF(F35:AG35,"外")</f>
        <v>0</v>
      </c>
    </row>
    <row r="36" spans="2:40">
      <c r="B36" s="4186"/>
      <c r="C36" s="4190"/>
      <c r="D36" s="2107">
        <f>E$17</f>
        <v>0</v>
      </c>
      <c r="E36" s="1991"/>
      <c r="F36" s="1955"/>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49"/>
      <c r="AH36" s="1950">
        <f t="shared" si="9"/>
        <v>28</v>
      </c>
      <c r="AI36" s="1987">
        <f t="shared" si="8"/>
        <v>0</v>
      </c>
      <c r="AJ36" s="2104">
        <f t="shared" si="10"/>
        <v>0</v>
      </c>
      <c r="AM36" s="1953">
        <f t="shared" si="11"/>
        <v>0</v>
      </c>
      <c r="AN36" s="1953">
        <f>+COUNTIF(F36:AG36,"外")</f>
        <v>0</v>
      </c>
    </row>
    <row r="37" spans="2:40" ht="24.75" customHeight="1">
      <c r="B37" s="4186"/>
      <c r="C37" s="4188" t="s">
        <v>2495</v>
      </c>
      <c r="D37" s="1953" t="s">
        <v>1313</v>
      </c>
      <c r="E37" s="1901" t="s">
        <v>2558</v>
      </c>
      <c r="F37" s="1941" t="s">
        <v>2503</v>
      </c>
      <c r="G37" s="1942" t="s">
        <v>2503</v>
      </c>
      <c r="H37" s="1942" t="s">
        <v>2503</v>
      </c>
      <c r="I37" s="1942" t="s">
        <v>2503</v>
      </c>
      <c r="J37" s="1942" t="s">
        <v>2503</v>
      </c>
      <c r="K37" s="1942" t="s">
        <v>2503</v>
      </c>
      <c r="L37" s="1942" t="s">
        <v>2503</v>
      </c>
      <c r="M37" s="1942" t="s">
        <v>2503</v>
      </c>
      <c r="N37" s="1942" t="s">
        <v>2503</v>
      </c>
      <c r="O37" s="1942" t="s">
        <v>2503</v>
      </c>
      <c r="P37" s="1942" t="s">
        <v>2503</v>
      </c>
      <c r="Q37" s="1942" t="s">
        <v>2503</v>
      </c>
      <c r="R37" s="1942" t="s">
        <v>2503</v>
      </c>
      <c r="S37" s="1942" t="s">
        <v>2503</v>
      </c>
      <c r="T37" s="1942" t="s">
        <v>2503</v>
      </c>
      <c r="U37" s="1942" t="s">
        <v>2503</v>
      </c>
      <c r="V37" s="1942" t="s">
        <v>2503</v>
      </c>
      <c r="W37" s="1942" t="s">
        <v>2503</v>
      </c>
      <c r="X37" s="1942" t="s">
        <v>2503</v>
      </c>
      <c r="Y37" s="1942" t="s">
        <v>2503</v>
      </c>
      <c r="Z37" s="1942" t="s">
        <v>2503</v>
      </c>
      <c r="AA37" s="1942" t="s">
        <v>2503</v>
      </c>
      <c r="AB37" s="1942" t="s">
        <v>2503</v>
      </c>
      <c r="AC37" s="1942" t="s">
        <v>2503</v>
      </c>
      <c r="AD37" s="1942" t="s">
        <v>2503</v>
      </c>
      <c r="AE37" s="1942" t="s">
        <v>2503</v>
      </c>
      <c r="AF37" s="1942" t="s">
        <v>2503</v>
      </c>
      <c r="AG37" s="1970" t="s">
        <v>2503</v>
      </c>
      <c r="AH37" s="1971"/>
      <c r="AI37" s="1953"/>
      <c r="AJ37" s="2058"/>
    </row>
    <row r="38" spans="2:40">
      <c r="B38" s="4186"/>
      <c r="C38" s="4189"/>
      <c r="D38" s="1945" t="str">
        <f>E$18</f>
        <v>●●</v>
      </c>
      <c r="E38" s="1951"/>
      <c r="F38" s="1947" t="s">
        <v>2522</v>
      </c>
      <c r="G38" s="1948" t="s">
        <v>2522</v>
      </c>
      <c r="H38" s="1948" t="s">
        <v>2522</v>
      </c>
      <c r="I38" s="1948" t="s">
        <v>2522</v>
      </c>
      <c r="J38" s="1948" t="s">
        <v>2522</v>
      </c>
      <c r="K38" s="1948" t="s">
        <v>2522</v>
      </c>
      <c r="L38" s="1948" t="s">
        <v>2522</v>
      </c>
      <c r="M38" s="1948" t="s">
        <v>2522</v>
      </c>
      <c r="N38" s="1948" t="s">
        <v>2522</v>
      </c>
      <c r="O38" s="1948" t="s">
        <v>2522</v>
      </c>
      <c r="P38" s="1948" t="s">
        <v>2522</v>
      </c>
      <c r="Q38" s="1948" t="s">
        <v>2522</v>
      </c>
      <c r="R38" s="1948" t="s">
        <v>2522</v>
      </c>
      <c r="S38" s="1948" t="s">
        <v>2522</v>
      </c>
      <c r="T38" s="1948" t="s">
        <v>2522</v>
      </c>
      <c r="U38" s="1948" t="s">
        <v>2522</v>
      </c>
      <c r="V38" s="1948" t="s">
        <v>2522</v>
      </c>
      <c r="W38" s="1948" t="s">
        <v>2522</v>
      </c>
      <c r="X38" s="1948" t="s">
        <v>2522</v>
      </c>
      <c r="Y38" s="1948" t="s">
        <v>2522</v>
      </c>
      <c r="Z38" s="1948" t="s">
        <v>2522</v>
      </c>
      <c r="AA38" s="1948" t="s">
        <v>2522</v>
      </c>
      <c r="AB38" s="1948" t="s">
        <v>2522</v>
      </c>
      <c r="AC38" s="1948" t="s">
        <v>2522</v>
      </c>
      <c r="AD38" s="1948" t="s">
        <v>2522</v>
      </c>
      <c r="AE38" s="1948" t="s">
        <v>2516</v>
      </c>
      <c r="AF38" s="1948"/>
      <c r="AG38" s="1982"/>
      <c r="AH38" s="1950">
        <f t="shared" ref="AH38:AH41" si="12">COUNTA(F$23:AG$23)-AI38</f>
        <v>3</v>
      </c>
      <c r="AI38" s="2108">
        <f t="shared" ref="AI38:AI41" si="13">AM38+AN38</f>
        <v>25</v>
      </c>
      <c r="AJ38" s="2109">
        <f>+COUNTIF(F38:AG38,"休")</f>
        <v>0</v>
      </c>
      <c r="AM38" s="1953">
        <f>+COUNTIF(F38:AG38,"－")</f>
        <v>25</v>
      </c>
      <c r="AN38" s="1953">
        <f>+COUNTIF(F38:AG38,"外")</f>
        <v>0</v>
      </c>
    </row>
    <row r="39" spans="2:40">
      <c r="B39" s="4186"/>
      <c r="C39" s="4189"/>
      <c r="D39" s="1960">
        <f>E$19</f>
        <v>0</v>
      </c>
      <c r="E39" s="1958"/>
      <c r="F39" s="1955"/>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7"/>
      <c r="AH39" s="1950">
        <f t="shared" si="12"/>
        <v>28</v>
      </c>
      <c r="AI39" s="1958">
        <f t="shared" si="13"/>
        <v>0</v>
      </c>
      <c r="AJ39" s="2106">
        <f t="shared" ref="AJ39:AJ41" si="14">+COUNTIF(F39:AG39,"休")</f>
        <v>0</v>
      </c>
      <c r="AM39" s="1953">
        <f t="shared" ref="AM39:AM41" si="15">+COUNTIF(F39:AG39,"－")</f>
        <v>0</v>
      </c>
      <c r="AN39" s="1953">
        <f>+COUNTIF(F39:AG39,"外")</f>
        <v>0</v>
      </c>
    </row>
    <row r="40" spans="2:40">
      <c r="B40" s="4186"/>
      <c r="C40" s="4189"/>
      <c r="D40" s="1960">
        <f>E$20</f>
        <v>0</v>
      </c>
      <c r="E40" s="1958"/>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956"/>
      <c r="AF40" s="1956"/>
      <c r="AG40" s="1957"/>
      <c r="AH40" s="1950">
        <f t="shared" si="12"/>
        <v>28</v>
      </c>
      <c r="AI40" s="1958">
        <f t="shared" si="13"/>
        <v>0</v>
      </c>
      <c r="AJ40" s="2106">
        <f t="shared" si="14"/>
        <v>0</v>
      </c>
      <c r="AM40" s="1953">
        <f t="shared" si="15"/>
        <v>0</v>
      </c>
      <c r="AN40" s="1953">
        <f>+COUNTIF(F40:AG40,"外")</f>
        <v>0</v>
      </c>
    </row>
    <row r="41" spans="2:40">
      <c r="B41" s="4187"/>
      <c r="C41" s="4190"/>
      <c r="D41" s="2110">
        <f>E$21</f>
        <v>0</v>
      </c>
      <c r="E41" s="2071"/>
      <c r="F41" s="1984"/>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85"/>
      <c r="AH41" s="1986">
        <f t="shared" si="12"/>
        <v>28</v>
      </c>
      <c r="AI41" s="2071">
        <f t="shared" si="13"/>
        <v>0</v>
      </c>
      <c r="AJ41" s="1972">
        <f t="shared" si="14"/>
        <v>0</v>
      </c>
      <c r="AM41" s="1953">
        <f t="shared" si="15"/>
        <v>0</v>
      </c>
      <c r="AN41" s="1953">
        <f>+COUNTIF(F41:AG41,"外")</f>
        <v>0</v>
      </c>
    </row>
    <row r="42" spans="2:40">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row>
    <row r="43" spans="2:40" ht="13.5" customHeight="1">
      <c r="B43" s="2021"/>
      <c r="C43" s="2022"/>
      <c r="D43" s="2025"/>
      <c r="E43" s="2074" t="s">
        <v>1183</v>
      </c>
      <c r="F43" s="2075">
        <f>+AG23+1</f>
        <v>44687</v>
      </c>
      <c r="G43" s="2076">
        <f>+F43+1</f>
        <v>44688</v>
      </c>
      <c r="H43" s="2076">
        <f t="shared" ref="H43:AE43" si="16">+G43+1</f>
        <v>44689</v>
      </c>
      <c r="I43" s="2076">
        <f t="shared" si="16"/>
        <v>44690</v>
      </c>
      <c r="J43" s="2076">
        <f t="shared" si="16"/>
        <v>44691</v>
      </c>
      <c r="K43" s="2076">
        <f t="shared" si="16"/>
        <v>44692</v>
      </c>
      <c r="L43" s="2076">
        <f t="shared" si="16"/>
        <v>44693</v>
      </c>
      <c r="M43" s="2076">
        <f t="shared" si="16"/>
        <v>44694</v>
      </c>
      <c r="N43" s="2076">
        <f t="shared" si="16"/>
        <v>44695</v>
      </c>
      <c r="O43" s="2076">
        <f t="shared" si="16"/>
        <v>44696</v>
      </c>
      <c r="P43" s="2076">
        <f t="shared" si="16"/>
        <v>44697</v>
      </c>
      <c r="Q43" s="2076">
        <f t="shared" si="16"/>
        <v>44698</v>
      </c>
      <c r="R43" s="2076">
        <f t="shared" si="16"/>
        <v>44699</v>
      </c>
      <c r="S43" s="2076">
        <f t="shared" si="16"/>
        <v>44700</v>
      </c>
      <c r="T43" s="2076">
        <f t="shared" si="16"/>
        <v>44701</v>
      </c>
      <c r="U43" s="2076">
        <f t="shared" si="16"/>
        <v>44702</v>
      </c>
      <c r="V43" s="2076">
        <f t="shared" si="16"/>
        <v>44703</v>
      </c>
      <c r="W43" s="2076">
        <f t="shared" si="16"/>
        <v>44704</v>
      </c>
      <c r="X43" s="2076">
        <f t="shared" si="16"/>
        <v>44705</v>
      </c>
      <c r="Y43" s="2076">
        <f t="shared" si="16"/>
        <v>44706</v>
      </c>
      <c r="Z43" s="2076">
        <f>+Y43+1</f>
        <v>44707</v>
      </c>
      <c r="AA43" s="2076">
        <f t="shared" si="16"/>
        <v>44708</v>
      </c>
      <c r="AB43" s="2076">
        <f t="shared" si="16"/>
        <v>44709</v>
      </c>
      <c r="AC43" s="2076">
        <f t="shared" si="16"/>
        <v>44710</v>
      </c>
      <c r="AD43" s="2076">
        <f>+AC43+1</f>
        <v>44711</v>
      </c>
      <c r="AE43" s="2076">
        <f t="shared" si="16"/>
        <v>44712</v>
      </c>
      <c r="AF43" s="2076">
        <f>+AE43+1</f>
        <v>44713</v>
      </c>
      <c r="AG43" s="2111">
        <f>+AF43+1</f>
        <v>44714</v>
      </c>
      <c r="AH43" s="4209" t="s">
        <v>2496</v>
      </c>
      <c r="AI43" s="4313" t="s">
        <v>2497</v>
      </c>
      <c r="AJ43" s="4316" t="s">
        <v>2474</v>
      </c>
      <c r="AK43" s="4319"/>
      <c r="AM43" s="4320" t="s">
        <v>2556</v>
      </c>
      <c r="AN43" s="4320" t="s">
        <v>2557</v>
      </c>
    </row>
    <row r="44" spans="2:40">
      <c r="B44" s="2037"/>
      <c r="C44" s="2038"/>
      <c r="D44" s="2041"/>
      <c r="E44" s="2082" t="s">
        <v>1184</v>
      </c>
      <c r="F44" s="2079" t="str">
        <f>TEXT(WEEKDAY(+F43),"aaa")</f>
        <v>金</v>
      </c>
      <c r="G44" s="2080" t="str">
        <f t="shared" ref="G44:AG44" si="17">TEXT(WEEKDAY(+G43),"aaa")</f>
        <v>土</v>
      </c>
      <c r="H44" s="2080" t="str">
        <f t="shared" si="17"/>
        <v>日</v>
      </c>
      <c r="I44" s="2080" t="str">
        <f t="shared" si="17"/>
        <v>月</v>
      </c>
      <c r="J44" s="2080" t="str">
        <f t="shared" si="17"/>
        <v>火</v>
      </c>
      <c r="K44" s="2080" t="str">
        <f t="shared" si="17"/>
        <v>水</v>
      </c>
      <c r="L44" s="2080" t="str">
        <f t="shared" si="17"/>
        <v>木</v>
      </c>
      <c r="M44" s="2080" t="str">
        <f t="shared" si="17"/>
        <v>金</v>
      </c>
      <c r="N44" s="2080" t="str">
        <f t="shared" si="17"/>
        <v>土</v>
      </c>
      <c r="O44" s="2080" t="str">
        <f t="shared" si="17"/>
        <v>日</v>
      </c>
      <c r="P44" s="2080" t="str">
        <f t="shared" si="17"/>
        <v>月</v>
      </c>
      <c r="Q44" s="2080" t="str">
        <f t="shared" si="17"/>
        <v>火</v>
      </c>
      <c r="R44" s="2080" t="str">
        <f t="shared" si="17"/>
        <v>水</v>
      </c>
      <c r="S44" s="2080" t="str">
        <f t="shared" si="17"/>
        <v>木</v>
      </c>
      <c r="T44" s="2080" t="str">
        <f t="shared" si="17"/>
        <v>金</v>
      </c>
      <c r="U44" s="2080" t="str">
        <f t="shared" si="17"/>
        <v>土</v>
      </c>
      <c r="V44" s="2080" t="str">
        <f t="shared" si="17"/>
        <v>日</v>
      </c>
      <c r="W44" s="2080" t="str">
        <f t="shared" si="17"/>
        <v>月</v>
      </c>
      <c r="X44" s="2080" t="str">
        <f t="shared" si="17"/>
        <v>火</v>
      </c>
      <c r="Y44" s="2080" t="str">
        <f t="shared" si="17"/>
        <v>水</v>
      </c>
      <c r="Z44" s="2080" t="str">
        <f t="shared" si="17"/>
        <v>木</v>
      </c>
      <c r="AA44" s="2080" t="str">
        <f t="shared" si="17"/>
        <v>金</v>
      </c>
      <c r="AB44" s="2080" t="str">
        <f t="shared" si="17"/>
        <v>土</v>
      </c>
      <c r="AC44" s="2080" t="str">
        <f t="shared" si="17"/>
        <v>日</v>
      </c>
      <c r="AD44" s="2080" t="str">
        <f t="shared" si="17"/>
        <v>月</v>
      </c>
      <c r="AE44" s="2080" t="str">
        <f t="shared" si="17"/>
        <v>火</v>
      </c>
      <c r="AF44" s="2080" t="str">
        <f t="shared" si="17"/>
        <v>水</v>
      </c>
      <c r="AG44" s="2112" t="str">
        <f t="shared" si="17"/>
        <v>木</v>
      </c>
      <c r="AH44" s="4210"/>
      <c r="AI44" s="4314"/>
      <c r="AJ44" s="4317"/>
      <c r="AK44" s="4319"/>
      <c r="AM44" s="4320"/>
      <c r="AN44" s="4320"/>
    </row>
    <row r="45" spans="2:40" ht="24.75" customHeight="1">
      <c r="B45" s="2101" t="s">
        <v>2531</v>
      </c>
      <c r="C45" s="2102" t="s">
        <v>2532</v>
      </c>
      <c r="D45" s="1953" t="s">
        <v>1313</v>
      </c>
      <c r="E45" s="1901" t="s">
        <v>2558</v>
      </c>
      <c r="F45" s="1941" t="s">
        <v>2503</v>
      </c>
      <c r="G45" s="1942" t="s">
        <v>2503</v>
      </c>
      <c r="H45" s="1942" t="s">
        <v>2503</v>
      </c>
      <c r="I45" s="1942" t="s">
        <v>2503</v>
      </c>
      <c r="J45" s="1942" t="s">
        <v>2503</v>
      </c>
      <c r="K45" s="1942" t="s">
        <v>2503</v>
      </c>
      <c r="L45" s="1942" t="s">
        <v>2503</v>
      </c>
      <c r="M45" s="1942" t="s">
        <v>2503</v>
      </c>
      <c r="N45" s="1942" t="s">
        <v>2503</v>
      </c>
      <c r="O45" s="1942" t="s">
        <v>2503</v>
      </c>
      <c r="P45" s="1942" t="s">
        <v>2503</v>
      </c>
      <c r="Q45" s="1942" t="s">
        <v>2503</v>
      </c>
      <c r="R45" s="1942" t="s">
        <v>2503</v>
      </c>
      <c r="S45" s="1942" t="s">
        <v>2503</v>
      </c>
      <c r="T45" s="1942" t="s">
        <v>2503</v>
      </c>
      <c r="U45" s="1942" t="s">
        <v>2503</v>
      </c>
      <c r="V45" s="1942" t="s">
        <v>2503</v>
      </c>
      <c r="W45" s="1942" t="s">
        <v>2503</v>
      </c>
      <c r="X45" s="1942" t="s">
        <v>2503</v>
      </c>
      <c r="Y45" s="1942" t="s">
        <v>2503</v>
      </c>
      <c r="Z45" s="1942" t="s">
        <v>2503</v>
      </c>
      <c r="AA45" s="1942" t="s">
        <v>2503</v>
      </c>
      <c r="AB45" s="1942" t="s">
        <v>2503</v>
      </c>
      <c r="AC45" s="1942" t="s">
        <v>2503</v>
      </c>
      <c r="AD45" s="1942" t="s">
        <v>2503</v>
      </c>
      <c r="AE45" s="1942" t="s">
        <v>2503</v>
      </c>
      <c r="AF45" s="1942" t="s">
        <v>2503</v>
      </c>
      <c r="AG45" s="1970" t="s">
        <v>2503</v>
      </c>
      <c r="AH45" s="4211"/>
      <c r="AI45" s="4315"/>
      <c r="AJ45" s="4318"/>
      <c r="AK45" s="4319"/>
    </row>
    <row r="46" spans="2:40" ht="13.5" customHeight="1">
      <c r="B46" s="4185" t="s">
        <v>2486</v>
      </c>
      <c r="C46" s="4188" t="s">
        <v>2487</v>
      </c>
      <c r="D46" s="1945" t="str">
        <f>E$8</f>
        <v>〇〇</v>
      </c>
      <c r="E46" s="1991"/>
      <c r="F46" s="1947"/>
      <c r="G46" s="1948"/>
      <c r="H46" s="1948"/>
      <c r="I46" s="1948"/>
      <c r="J46" s="1948"/>
      <c r="K46" s="1948"/>
      <c r="L46" s="1948"/>
      <c r="M46" s="1948"/>
      <c r="N46" s="1948"/>
      <c r="O46" s="1948" t="s">
        <v>1199</v>
      </c>
      <c r="P46" s="1948" t="s">
        <v>1199</v>
      </c>
      <c r="Q46" s="1948"/>
      <c r="R46" s="1948"/>
      <c r="S46" s="1948"/>
      <c r="T46" s="1948"/>
      <c r="U46" s="1948"/>
      <c r="V46" s="1948"/>
      <c r="W46" s="1948"/>
      <c r="X46" s="1948" t="s">
        <v>1199</v>
      </c>
      <c r="Y46" s="1948" t="s">
        <v>1199</v>
      </c>
      <c r="Z46" s="1948"/>
      <c r="AA46" s="1948"/>
      <c r="AB46" s="1948"/>
      <c r="AC46" s="1948"/>
      <c r="AD46" s="1948"/>
      <c r="AE46" s="1948" t="s">
        <v>1199</v>
      </c>
      <c r="AF46" s="1948" t="s">
        <v>1199</v>
      </c>
      <c r="AG46" s="1949"/>
      <c r="AH46" s="1950">
        <f>COUNTA(F$43:AG$43)-AI46</f>
        <v>28</v>
      </c>
      <c r="AI46" s="1951">
        <f>AM46+AN46</f>
        <v>0</v>
      </c>
      <c r="AJ46" s="2104">
        <f>+COUNTIF(F46:AG46,"休")</f>
        <v>6</v>
      </c>
      <c r="AM46" s="1953">
        <f>+COUNTIF(F46:AG46,"－")</f>
        <v>0</v>
      </c>
      <c r="AN46" s="1953">
        <f t="shared" ref="AN46:AN51" si="18">+COUNTIF(F46:AG46,"外")</f>
        <v>0</v>
      </c>
    </row>
    <row r="47" spans="2:40" ht="13.5" customHeight="1">
      <c r="B47" s="4186"/>
      <c r="C47" s="4189"/>
      <c r="D47" s="1960" t="str">
        <f>E$9</f>
        <v>●●</v>
      </c>
      <c r="E47" s="2105"/>
      <c r="F47" s="1955"/>
      <c r="G47" s="1956"/>
      <c r="H47" s="1956"/>
      <c r="I47" s="1956"/>
      <c r="J47" s="1956"/>
      <c r="K47" s="1956"/>
      <c r="L47" s="1956"/>
      <c r="M47" s="1956"/>
      <c r="N47" s="1956"/>
      <c r="O47" s="1956"/>
      <c r="P47" s="1956" t="s">
        <v>1199</v>
      </c>
      <c r="Q47" s="1956" t="s">
        <v>1199</v>
      </c>
      <c r="R47" s="1956"/>
      <c r="S47" s="1956"/>
      <c r="T47" s="1956"/>
      <c r="U47" s="1956"/>
      <c r="V47" s="1956"/>
      <c r="W47" s="1956" t="s">
        <v>1199</v>
      </c>
      <c r="X47" s="1956" t="s">
        <v>1199</v>
      </c>
      <c r="Y47" s="1956"/>
      <c r="Z47" s="1956"/>
      <c r="AA47" s="1956"/>
      <c r="AB47" s="1956"/>
      <c r="AC47" s="1956"/>
      <c r="AD47" s="1956"/>
      <c r="AE47" s="1956"/>
      <c r="AF47" s="1956" t="s">
        <v>1199</v>
      </c>
      <c r="AG47" s="1957" t="s">
        <v>1199</v>
      </c>
      <c r="AH47" s="1950">
        <f t="shared" ref="AH47:AH51" si="19">COUNTA(F$43:AG$43)-AI47</f>
        <v>28</v>
      </c>
      <c r="AI47" s="1958">
        <f t="shared" ref="AI47" si="20">AM47+AN47</f>
        <v>0</v>
      </c>
      <c r="AJ47" s="2106">
        <f t="shared" ref="AJ47:AJ50" si="21">+COUNTIF(F47:AG47,"休")</f>
        <v>6</v>
      </c>
      <c r="AM47" s="1953">
        <f t="shared" ref="AM47:AM50" si="22">+COUNTIF(F47:AG47,"－")</f>
        <v>0</v>
      </c>
      <c r="AN47" s="1953">
        <f t="shared" si="18"/>
        <v>0</v>
      </c>
    </row>
    <row r="48" spans="2:40">
      <c r="B48" s="4186"/>
      <c r="C48" s="4189"/>
      <c r="D48" s="1960" t="str">
        <f>E$10</f>
        <v>△△</v>
      </c>
      <c r="E48" s="2105"/>
      <c r="F48" s="1955"/>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t="s">
        <v>1199</v>
      </c>
      <c r="AC48" s="1956" t="s">
        <v>1199</v>
      </c>
      <c r="AD48" s="1956"/>
      <c r="AE48" s="1956"/>
      <c r="AF48" s="1956"/>
      <c r="AG48" s="1957"/>
      <c r="AH48" s="1950">
        <f t="shared" si="19"/>
        <v>28</v>
      </c>
      <c r="AI48" s="1958">
        <f>AM48+AN48</f>
        <v>0</v>
      </c>
      <c r="AJ48" s="2106">
        <f t="shared" si="21"/>
        <v>2</v>
      </c>
      <c r="AM48" s="1953">
        <f t="shared" si="22"/>
        <v>0</v>
      </c>
      <c r="AN48" s="1953">
        <f t="shared" si="18"/>
        <v>0</v>
      </c>
    </row>
    <row r="49" spans="2:40">
      <c r="B49" s="4186"/>
      <c r="C49" s="4189"/>
      <c r="D49" s="1960" t="str">
        <f>E$11</f>
        <v>■■</v>
      </c>
      <c r="E49" s="2105"/>
      <c r="F49" s="1955"/>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t="s">
        <v>1199</v>
      </c>
      <c r="AD49" s="1956" t="s">
        <v>1199</v>
      </c>
      <c r="AE49" s="1956"/>
      <c r="AF49" s="1956"/>
      <c r="AG49" s="1957"/>
      <c r="AH49" s="1950">
        <f t="shared" si="19"/>
        <v>28</v>
      </c>
      <c r="AI49" s="1958">
        <f t="shared" ref="AI49:AI51" si="23">AM49+AN49</f>
        <v>0</v>
      </c>
      <c r="AJ49" s="2106">
        <f t="shared" si="21"/>
        <v>2</v>
      </c>
      <c r="AM49" s="1953">
        <f t="shared" si="22"/>
        <v>0</v>
      </c>
      <c r="AN49" s="1953">
        <f t="shared" si="18"/>
        <v>0</v>
      </c>
    </row>
    <row r="50" spans="2:40">
      <c r="B50" s="4186"/>
      <c r="C50" s="4189"/>
      <c r="D50" s="1960" t="str">
        <f>E$12</f>
        <v>★★</v>
      </c>
      <c r="E50" s="2105"/>
      <c r="F50" s="1955" t="s">
        <v>2520</v>
      </c>
      <c r="G50" s="1956" t="s">
        <v>2520</v>
      </c>
      <c r="H50" s="1956" t="s">
        <v>2516</v>
      </c>
      <c r="I50" s="1956"/>
      <c r="J50" s="1956"/>
      <c r="K50" s="1956"/>
      <c r="L50" s="1956" t="s">
        <v>1199</v>
      </c>
      <c r="M50" s="1956" t="s">
        <v>1199</v>
      </c>
      <c r="N50" s="1956"/>
      <c r="O50" s="1956"/>
      <c r="P50" s="1956"/>
      <c r="Q50" s="1956"/>
      <c r="R50" s="1956"/>
      <c r="S50" s="1956"/>
      <c r="T50" s="1956"/>
      <c r="U50" s="1956" t="s">
        <v>1199</v>
      </c>
      <c r="V50" s="1956" t="s">
        <v>1199</v>
      </c>
      <c r="W50" s="1956"/>
      <c r="X50" s="1956"/>
      <c r="Y50" s="1956"/>
      <c r="Z50" s="1956"/>
      <c r="AA50" s="1956"/>
      <c r="AB50" s="1956"/>
      <c r="AC50" s="1956" t="s">
        <v>1199</v>
      </c>
      <c r="AD50" s="1956" t="s">
        <v>1199</v>
      </c>
      <c r="AE50" s="1956"/>
      <c r="AF50" s="1956"/>
      <c r="AG50" s="1957"/>
      <c r="AH50" s="1950">
        <f t="shared" si="19"/>
        <v>26</v>
      </c>
      <c r="AI50" s="1958">
        <f t="shared" si="23"/>
        <v>2</v>
      </c>
      <c r="AJ50" s="2106">
        <f t="shared" si="21"/>
        <v>6</v>
      </c>
      <c r="AM50" s="1953">
        <f t="shared" si="22"/>
        <v>0</v>
      </c>
      <c r="AN50" s="1953">
        <f t="shared" si="18"/>
        <v>2</v>
      </c>
    </row>
    <row r="51" spans="2:40">
      <c r="B51" s="4187"/>
      <c r="C51" s="4190"/>
      <c r="D51" s="2107"/>
      <c r="E51" s="1991"/>
      <c r="F51" s="1964"/>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7"/>
      <c r="AH51" s="1950">
        <f t="shared" si="19"/>
        <v>28</v>
      </c>
      <c r="AI51" s="1951">
        <f t="shared" si="23"/>
        <v>0</v>
      </c>
      <c r="AJ51" s="2104">
        <f>+COUNTIF(F51:AG51,"休")</f>
        <v>0</v>
      </c>
      <c r="AM51" s="1953">
        <f>+COUNTIF(F51:AG51,"－")</f>
        <v>0</v>
      </c>
      <c r="AN51" s="1953">
        <f t="shared" si="18"/>
        <v>0</v>
      </c>
    </row>
    <row r="52" spans="2:40" ht="24.75" customHeight="1">
      <c r="B52" s="4185" t="s">
        <v>2493</v>
      </c>
      <c r="C52" s="4188" t="s">
        <v>2494</v>
      </c>
      <c r="D52" s="1953" t="s">
        <v>1313</v>
      </c>
      <c r="E52" s="1901" t="s">
        <v>2558</v>
      </c>
      <c r="F52" s="1941" t="s">
        <v>2503</v>
      </c>
      <c r="G52" s="1942" t="s">
        <v>2503</v>
      </c>
      <c r="H52" s="1942" t="s">
        <v>2503</v>
      </c>
      <c r="I52" s="1942" t="s">
        <v>2503</v>
      </c>
      <c r="J52" s="1942" t="s">
        <v>2503</v>
      </c>
      <c r="K52" s="1942" t="s">
        <v>2503</v>
      </c>
      <c r="L52" s="1942" t="s">
        <v>2503</v>
      </c>
      <c r="M52" s="1942" t="s">
        <v>2503</v>
      </c>
      <c r="N52" s="1942" t="s">
        <v>2503</v>
      </c>
      <c r="O52" s="1942" t="s">
        <v>2503</v>
      </c>
      <c r="P52" s="1942" t="s">
        <v>2503</v>
      </c>
      <c r="Q52" s="1942" t="s">
        <v>2503</v>
      </c>
      <c r="R52" s="1942" t="s">
        <v>2503</v>
      </c>
      <c r="S52" s="1942" t="s">
        <v>2503</v>
      </c>
      <c r="T52" s="1942" t="s">
        <v>2503</v>
      </c>
      <c r="U52" s="1942" t="s">
        <v>2503</v>
      </c>
      <c r="V52" s="1942" t="s">
        <v>2503</v>
      </c>
      <c r="W52" s="1942" t="s">
        <v>2503</v>
      </c>
      <c r="X52" s="1942" t="s">
        <v>2503</v>
      </c>
      <c r="Y52" s="1942" t="s">
        <v>2503</v>
      </c>
      <c r="Z52" s="1942" t="s">
        <v>2503</v>
      </c>
      <c r="AA52" s="1942" t="s">
        <v>2503</v>
      </c>
      <c r="AB52" s="1942" t="s">
        <v>2503</v>
      </c>
      <c r="AC52" s="1942" t="s">
        <v>2503</v>
      </c>
      <c r="AD52" s="1942" t="s">
        <v>2503</v>
      </c>
      <c r="AE52" s="1942" t="s">
        <v>2503</v>
      </c>
      <c r="AF52" s="1942" t="s">
        <v>2503</v>
      </c>
      <c r="AG52" s="1970" t="s">
        <v>2503</v>
      </c>
      <c r="AH52" s="1971"/>
      <c r="AI52" s="1953"/>
      <c r="AJ52" s="2058"/>
    </row>
    <row r="53" spans="2:40" ht="13.5" customHeight="1">
      <c r="B53" s="4186"/>
      <c r="C53" s="4189"/>
      <c r="D53" s="2107" t="str">
        <f>E$14</f>
        <v>〇〇</v>
      </c>
      <c r="E53" s="1991"/>
      <c r="F53" s="1947"/>
      <c r="G53" s="1948"/>
      <c r="H53" s="1948" t="s">
        <v>1199</v>
      </c>
      <c r="I53" s="1948" t="s">
        <v>1199</v>
      </c>
      <c r="J53" s="1948"/>
      <c r="K53" s="1948"/>
      <c r="L53" s="1948"/>
      <c r="M53" s="1948"/>
      <c r="N53" s="1948" t="s">
        <v>1199</v>
      </c>
      <c r="O53" s="1948" t="s">
        <v>1199</v>
      </c>
      <c r="P53" s="1948"/>
      <c r="Q53" s="1948"/>
      <c r="R53" s="1948"/>
      <c r="S53" s="1948"/>
      <c r="T53" s="1948"/>
      <c r="U53" s="1948" t="s">
        <v>1199</v>
      </c>
      <c r="V53" s="1948" t="s">
        <v>1199</v>
      </c>
      <c r="W53" s="1948"/>
      <c r="X53" s="1948"/>
      <c r="Y53" s="1948"/>
      <c r="Z53" s="1948"/>
      <c r="AA53" s="1948" t="s">
        <v>1199</v>
      </c>
      <c r="AB53" s="1948"/>
      <c r="AC53" s="1948" t="s">
        <v>1199</v>
      </c>
      <c r="AD53" s="1948"/>
      <c r="AE53" s="1948"/>
      <c r="AF53" s="1948"/>
      <c r="AG53" s="1949" t="s">
        <v>1199</v>
      </c>
      <c r="AH53" s="1950">
        <f t="shared" ref="AH53:AH56" si="24">COUNTA(F$43:AG$43)-AI53</f>
        <v>28</v>
      </c>
      <c r="AI53" s="1951">
        <f t="shared" ref="AI53:AI56" si="25">AM53+AN53</f>
        <v>0</v>
      </c>
      <c r="AJ53" s="2104">
        <f>+COUNTIF(F53:AG53,"休")</f>
        <v>9</v>
      </c>
      <c r="AM53" s="1953">
        <f>+COUNTIF(F53:AG53,"－")</f>
        <v>0</v>
      </c>
      <c r="AN53" s="1953">
        <f>+COUNTIF(F53:AG53,"外")</f>
        <v>0</v>
      </c>
    </row>
    <row r="54" spans="2:40">
      <c r="B54" s="4186"/>
      <c r="C54" s="4189"/>
      <c r="D54" s="1960" t="str">
        <f>E$15</f>
        <v>●●</v>
      </c>
      <c r="E54" s="2105"/>
      <c r="F54" s="1955"/>
      <c r="G54" s="1956"/>
      <c r="H54" s="1956"/>
      <c r="I54" s="1956" t="s">
        <v>1199</v>
      </c>
      <c r="J54" s="1956" t="s">
        <v>1199</v>
      </c>
      <c r="K54" s="1956"/>
      <c r="L54" s="1956"/>
      <c r="M54" s="1956"/>
      <c r="N54" s="1956"/>
      <c r="O54" s="1956" t="s">
        <v>1199</v>
      </c>
      <c r="P54" s="1956" t="s">
        <v>1199</v>
      </c>
      <c r="Q54" s="1956"/>
      <c r="R54" s="1956"/>
      <c r="S54" s="1956"/>
      <c r="T54" s="1956"/>
      <c r="U54" s="1956" t="s">
        <v>1199</v>
      </c>
      <c r="V54" s="1956" t="s">
        <v>1199</v>
      </c>
      <c r="W54" s="1956"/>
      <c r="X54" s="1956"/>
      <c r="Y54" s="1956"/>
      <c r="Z54" s="1956"/>
      <c r="AA54" s="1956"/>
      <c r="AB54" s="1956" t="s">
        <v>1199</v>
      </c>
      <c r="AC54" s="1956" t="s">
        <v>1199</v>
      </c>
      <c r="AD54" s="1956"/>
      <c r="AE54" s="1956"/>
      <c r="AF54" s="1956"/>
      <c r="AG54" s="1957" t="s">
        <v>1199</v>
      </c>
      <c r="AH54" s="1950">
        <f t="shared" si="24"/>
        <v>28</v>
      </c>
      <c r="AI54" s="1958">
        <f t="shared" si="25"/>
        <v>0</v>
      </c>
      <c r="AJ54" s="2106">
        <f t="shared" ref="AJ54:AJ56" si="26">+COUNTIF(F54:AG54,"休")</f>
        <v>9</v>
      </c>
      <c r="AM54" s="1953">
        <f t="shared" ref="AM54:AM56" si="27">+COUNTIF(F54:AG54,"－")</f>
        <v>0</v>
      </c>
      <c r="AN54" s="1953">
        <f>+COUNTIF(F54:AG54,"外")</f>
        <v>0</v>
      </c>
    </row>
    <row r="55" spans="2:40">
      <c r="B55" s="4186"/>
      <c r="C55" s="4189"/>
      <c r="D55" s="1960">
        <f>E$16</f>
        <v>0</v>
      </c>
      <c r="E55" s="2105"/>
      <c r="F55" s="1955"/>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7"/>
      <c r="AH55" s="1950">
        <f t="shared" si="24"/>
        <v>28</v>
      </c>
      <c r="AI55" s="1958">
        <f t="shared" si="25"/>
        <v>0</v>
      </c>
      <c r="AJ55" s="2106">
        <f t="shared" si="26"/>
        <v>0</v>
      </c>
      <c r="AM55" s="1953">
        <f t="shared" si="27"/>
        <v>0</v>
      </c>
      <c r="AN55" s="1953">
        <f>+COUNTIF(F55:AG55,"外")</f>
        <v>0</v>
      </c>
    </row>
    <row r="56" spans="2:40">
      <c r="B56" s="4186"/>
      <c r="C56" s="4190"/>
      <c r="D56" s="2107">
        <f>E$17</f>
        <v>0</v>
      </c>
      <c r="E56" s="1991"/>
      <c r="F56" s="1955"/>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49"/>
      <c r="AH56" s="1950">
        <f t="shared" si="24"/>
        <v>28</v>
      </c>
      <c r="AI56" s="1987">
        <f t="shared" si="25"/>
        <v>0</v>
      </c>
      <c r="AJ56" s="2104">
        <f t="shared" si="26"/>
        <v>0</v>
      </c>
      <c r="AM56" s="1953">
        <f t="shared" si="27"/>
        <v>0</v>
      </c>
      <c r="AN56" s="1953">
        <f>+COUNTIF(F56:AG56,"外")</f>
        <v>0</v>
      </c>
    </row>
    <row r="57" spans="2:40" ht="24.75" customHeight="1">
      <c r="B57" s="4186"/>
      <c r="C57" s="4188" t="s">
        <v>2495</v>
      </c>
      <c r="D57" s="1953" t="s">
        <v>1313</v>
      </c>
      <c r="E57" s="1901" t="s">
        <v>2558</v>
      </c>
      <c r="F57" s="1941" t="s">
        <v>2503</v>
      </c>
      <c r="G57" s="1942" t="s">
        <v>2503</v>
      </c>
      <c r="H57" s="1942" t="s">
        <v>2503</v>
      </c>
      <c r="I57" s="1942" t="s">
        <v>2503</v>
      </c>
      <c r="J57" s="1942" t="s">
        <v>2503</v>
      </c>
      <c r="K57" s="1942" t="s">
        <v>2503</v>
      </c>
      <c r="L57" s="1942" t="s">
        <v>2503</v>
      </c>
      <c r="M57" s="1942" t="s">
        <v>2503</v>
      </c>
      <c r="N57" s="1942" t="s">
        <v>2503</v>
      </c>
      <c r="O57" s="1942" t="s">
        <v>2503</v>
      </c>
      <c r="P57" s="1942" t="s">
        <v>2503</v>
      </c>
      <c r="Q57" s="1942" t="s">
        <v>2503</v>
      </c>
      <c r="R57" s="1942" t="s">
        <v>2503</v>
      </c>
      <c r="S57" s="1942" t="s">
        <v>2503</v>
      </c>
      <c r="T57" s="1942" t="s">
        <v>2503</v>
      </c>
      <c r="U57" s="1942" t="s">
        <v>2503</v>
      </c>
      <c r="V57" s="1942" t="s">
        <v>2503</v>
      </c>
      <c r="W57" s="1942" t="s">
        <v>2503</v>
      </c>
      <c r="X57" s="1942" t="s">
        <v>2503</v>
      </c>
      <c r="Y57" s="1942" t="s">
        <v>2503</v>
      </c>
      <c r="Z57" s="1942" t="s">
        <v>2503</v>
      </c>
      <c r="AA57" s="1942" t="s">
        <v>2503</v>
      </c>
      <c r="AB57" s="1942" t="s">
        <v>2503</v>
      </c>
      <c r="AC57" s="1942" t="s">
        <v>2503</v>
      </c>
      <c r="AD57" s="1942" t="s">
        <v>2503</v>
      </c>
      <c r="AE57" s="1942" t="s">
        <v>2503</v>
      </c>
      <c r="AF57" s="1942" t="s">
        <v>2503</v>
      </c>
      <c r="AG57" s="1970" t="s">
        <v>2503</v>
      </c>
      <c r="AH57" s="1971"/>
      <c r="AI57" s="1953"/>
      <c r="AJ57" s="2058"/>
    </row>
    <row r="58" spans="2:40">
      <c r="B58" s="4186"/>
      <c r="C58" s="4189"/>
      <c r="D58" s="1945" t="str">
        <f>E$18</f>
        <v>●●</v>
      </c>
      <c r="E58" s="1991"/>
      <c r="F58" s="1947"/>
      <c r="G58" s="1948" t="s">
        <v>1199</v>
      </c>
      <c r="H58" s="1948"/>
      <c r="I58" s="1948" t="s">
        <v>1199</v>
      </c>
      <c r="J58" s="1948"/>
      <c r="K58" s="1948"/>
      <c r="L58" s="1948"/>
      <c r="M58" s="1948"/>
      <c r="N58" s="1948" t="s">
        <v>1199</v>
      </c>
      <c r="O58" s="1948" t="s">
        <v>1199</v>
      </c>
      <c r="P58" s="1948"/>
      <c r="Q58" s="1948"/>
      <c r="R58" s="1948"/>
      <c r="S58" s="1948"/>
      <c r="T58" s="1948" t="s">
        <v>1199</v>
      </c>
      <c r="U58" s="1948" t="s">
        <v>1199</v>
      </c>
      <c r="V58" s="1948"/>
      <c r="W58" s="1948"/>
      <c r="X58" s="1948"/>
      <c r="Y58" s="1948"/>
      <c r="Z58" s="1948" t="s">
        <v>1199</v>
      </c>
      <c r="AA58" s="1948" t="s">
        <v>1199</v>
      </c>
      <c r="AB58" s="1948"/>
      <c r="AC58" s="1948"/>
      <c r="AD58" s="1948"/>
      <c r="AE58" s="1948"/>
      <c r="AF58" s="1948"/>
      <c r="AG58" s="1982"/>
      <c r="AH58" s="1950">
        <f>COUNTA(F$43:AG$43)-AI58</f>
        <v>28</v>
      </c>
      <c r="AI58" s="2108">
        <f t="shared" ref="AI58:AI61" si="28">AM58+AN58</f>
        <v>0</v>
      </c>
      <c r="AJ58" s="2109">
        <f>+COUNTIF(F58:AG58,"休")</f>
        <v>8</v>
      </c>
      <c r="AM58" s="1953">
        <f>+COUNTIF(F58:AG58,"－")</f>
        <v>0</v>
      </c>
      <c r="AN58" s="1953">
        <f>+COUNTIF(F58:AG58,"外")</f>
        <v>0</v>
      </c>
    </row>
    <row r="59" spans="2:40">
      <c r="B59" s="4186"/>
      <c r="C59" s="4189"/>
      <c r="D59" s="1960">
        <f>E$19</f>
        <v>0</v>
      </c>
      <c r="E59" s="2105"/>
      <c r="F59" s="1955"/>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c r="AE59" s="1956"/>
      <c r="AF59" s="1956"/>
      <c r="AG59" s="1957"/>
      <c r="AH59" s="1950">
        <f>28-AI59</f>
        <v>28</v>
      </c>
      <c r="AI59" s="1958">
        <f t="shared" si="28"/>
        <v>0</v>
      </c>
      <c r="AJ59" s="2106">
        <f t="shared" ref="AJ59:AJ61" si="29">+COUNTIF(F59:AG59,"休")</f>
        <v>0</v>
      </c>
      <c r="AM59" s="1953">
        <f t="shared" ref="AM59:AM61" si="30">+COUNTIF(F59:AG59,"－")</f>
        <v>0</v>
      </c>
      <c r="AN59" s="1953">
        <f>+COUNTIF(F59:AG59,"外")</f>
        <v>0</v>
      </c>
    </row>
    <row r="60" spans="2:40">
      <c r="B60" s="4186"/>
      <c r="C60" s="4189"/>
      <c r="D60" s="1960">
        <f>E$20</f>
        <v>0</v>
      </c>
      <c r="E60" s="2105"/>
      <c r="F60" s="1955"/>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7"/>
      <c r="AH60" s="1950">
        <f t="shared" ref="AH60:AH61" si="31">28-AI60</f>
        <v>28</v>
      </c>
      <c r="AI60" s="1958">
        <f t="shared" si="28"/>
        <v>0</v>
      </c>
      <c r="AJ60" s="2106">
        <f t="shared" si="29"/>
        <v>0</v>
      </c>
      <c r="AM60" s="1953">
        <f t="shared" si="30"/>
        <v>0</v>
      </c>
      <c r="AN60" s="1953">
        <f>+COUNTIF(F60:AG60,"外")</f>
        <v>0</v>
      </c>
    </row>
    <row r="61" spans="2:40">
      <c r="B61" s="4187"/>
      <c r="C61" s="4190"/>
      <c r="D61" s="2110">
        <f>E$21</f>
        <v>0</v>
      </c>
      <c r="E61" s="2039"/>
      <c r="F61" s="1984"/>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85"/>
      <c r="AH61" s="2113">
        <f t="shared" si="31"/>
        <v>28</v>
      </c>
      <c r="AI61" s="2071">
        <f t="shared" si="28"/>
        <v>0</v>
      </c>
      <c r="AJ61" s="1972">
        <f t="shared" si="29"/>
        <v>0</v>
      </c>
      <c r="AM61" s="1953">
        <f t="shared" si="30"/>
        <v>0</v>
      </c>
      <c r="AN61" s="1953">
        <f>+COUNTIF(F61:AG61,"外")</f>
        <v>0</v>
      </c>
    </row>
    <row r="62" spans="2:40">
      <c r="B62" s="1988"/>
      <c r="C62" s="1989"/>
      <c r="D62" s="1879"/>
      <c r="E62" s="1991"/>
      <c r="F62" s="1949"/>
      <c r="G62" s="1978"/>
      <c r="H62" s="1978"/>
      <c r="I62" s="1978"/>
      <c r="J62" s="1978"/>
      <c r="K62" s="1978"/>
      <c r="L62" s="1978"/>
      <c r="M62" s="1978"/>
      <c r="N62" s="1978"/>
      <c r="O62" s="1978"/>
      <c r="P62" s="1978"/>
      <c r="Q62" s="1978"/>
      <c r="R62" s="1978"/>
      <c r="S62" s="1978"/>
      <c r="T62" s="1978"/>
      <c r="U62" s="1978"/>
      <c r="V62" s="1978"/>
      <c r="W62" s="1978"/>
      <c r="X62" s="1978"/>
      <c r="Y62" s="1978"/>
      <c r="Z62" s="1978"/>
      <c r="AA62" s="1978"/>
      <c r="AB62" s="1978"/>
      <c r="AC62" s="1978"/>
      <c r="AD62" s="1978"/>
      <c r="AE62" s="1978"/>
      <c r="AF62" s="1978"/>
      <c r="AG62" s="1949"/>
      <c r="AH62" s="1930"/>
      <c r="AI62" s="1991"/>
      <c r="AJ62" s="1991"/>
    </row>
    <row r="63" spans="2:40" ht="13.5" customHeight="1">
      <c r="B63" s="2021"/>
      <c r="C63" s="2022"/>
      <c r="D63" s="2025"/>
      <c r="E63" s="2053" t="s">
        <v>1183</v>
      </c>
      <c r="F63" s="2054">
        <f>+AG43+1</f>
        <v>44715</v>
      </c>
      <c r="G63" s="2055">
        <f>+F63+1</f>
        <v>44716</v>
      </c>
      <c r="H63" s="2055">
        <f t="shared" ref="H63:AG63" si="32">+G63+1</f>
        <v>44717</v>
      </c>
      <c r="I63" s="2055">
        <f t="shared" si="32"/>
        <v>44718</v>
      </c>
      <c r="J63" s="2055">
        <f t="shared" si="32"/>
        <v>44719</v>
      </c>
      <c r="K63" s="2055">
        <f t="shared" si="32"/>
        <v>44720</v>
      </c>
      <c r="L63" s="2055">
        <f t="shared" si="32"/>
        <v>44721</v>
      </c>
      <c r="M63" s="2055">
        <f t="shared" si="32"/>
        <v>44722</v>
      </c>
      <c r="N63" s="2055">
        <f t="shared" si="32"/>
        <v>44723</v>
      </c>
      <c r="O63" s="2055">
        <f t="shared" si="32"/>
        <v>44724</v>
      </c>
      <c r="P63" s="2055">
        <f t="shared" si="32"/>
        <v>44725</v>
      </c>
      <c r="Q63" s="2055">
        <f t="shared" si="32"/>
        <v>44726</v>
      </c>
      <c r="R63" s="2055">
        <f t="shared" si="32"/>
        <v>44727</v>
      </c>
      <c r="S63" s="2055">
        <f t="shared" si="32"/>
        <v>44728</v>
      </c>
      <c r="T63" s="2055">
        <f t="shared" si="32"/>
        <v>44729</v>
      </c>
      <c r="U63" s="2055">
        <f t="shared" si="32"/>
        <v>44730</v>
      </c>
      <c r="V63" s="2055">
        <f t="shared" si="32"/>
        <v>44731</v>
      </c>
      <c r="W63" s="2055">
        <f t="shared" si="32"/>
        <v>44732</v>
      </c>
      <c r="X63" s="2055">
        <f t="shared" si="32"/>
        <v>44733</v>
      </c>
      <c r="Y63" s="2055">
        <f t="shared" si="32"/>
        <v>44734</v>
      </c>
      <c r="Z63" s="2055">
        <f>+Y63+1</f>
        <v>44735</v>
      </c>
      <c r="AA63" s="2055">
        <f t="shared" si="32"/>
        <v>44736</v>
      </c>
      <c r="AB63" s="2055">
        <f t="shared" si="32"/>
        <v>44737</v>
      </c>
      <c r="AC63" s="2055">
        <f t="shared" si="32"/>
        <v>44738</v>
      </c>
      <c r="AD63" s="2055">
        <f>+AC63+1</f>
        <v>44739</v>
      </c>
      <c r="AE63" s="2055">
        <f t="shared" si="32"/>
        <v>44740</v>
      </c>
      <c r="AF63" s="2055">
        <f>+AE63+1</f>
        <v>44741</v>
      </c>
      <c r="AG63" s="2099">
        <f t="shared" si="32"/>
        <v>44742</v>
      </c>
      <c r="AH63" s="4209" t="s">
        <v>2496</v>
      </c>
      <c r="AI63" s="4313" t="s">
        <v>2497</v>
      </c>
      <c r="AJ63" s="4316" t="s">
        <v>2474</v>
      </c>
      <c r="AK63" s="4319"/>
      <c r="AM63" s="4320" t="s">
        <v>2556</v>
      </c>
      <c r="AN63" s="4320" t="s">
        <v>2557</v>
      </c>
    </row>
    <row r="64" spans="2:40">
      <c r="B64" s="2037"/>
      <c r="C64" s="2038"/>
      <c r="D64" s="2041"/>
      <c r="E64" s="2068" t="s">
        <v>1184</v>
      </c>
      <c r="F64" s="2059" t="str">
        <f>TEXT(WEEKDAY(+F63),"aaa")</f>
        <v>金</v>
      </c>
      <c r="G64" s="2060" t="str">
        <f t="shared" ref="G64:AG64" si="33">TEXT(WEEKDAY(+G63),"aaa")</f>
        <v>土</v>
      </c>
      <c r="H64" s="2060" t="str">
        <f t="shared" si="33"/>
        <v>日</v>
      </c>
      <c r="I64" s="2060" t="str">
        <f t="shared" si="33"/>
        <v>月</v>
      </c>
      <c r="J64" s="2060" t="str">
        <f t="shared" si="33"/>
        <v>火</v>
      </c>
      <c r="K64" s="2060" t="str">
        <f t="shared" si="33"/>
        <v>水</v>
      </c>
      <c r="L64" s="2060" t="str">
        <f t="shared" si="33"/>
        <v>木</v>
      </c>
      <c r="M64" s="2060" t="str">
        <f t="shared" si="33"/>
        <v>金</v>
      </c>
      <c r="N64" s="2060" t="str">
        <f t="shared" si="33"/>
        <v>土</v>
      </c>
      <c r="O64" s="2060" t="str">
        <f t="shared" si="33"/>
        <v>日</v>
      </c>
      <c r="P64" s="2060" t="str">
        <f t="shared" si="33"/>
        <v>月</v>
      </c>
      <c r="Q64" s="2060" t="str">
        <f t="shared" si="33"/>
        <v>火</v>
      </c>
      <c r="R64" s="2060" t="str">
        <f t="shared" si="33"/>
        <v>水</v>
      </c>
      <c r="S64" s="2060" t="str">
        <f t="shared" si="33"/>
        <v>木</v>
      </c>
      <c r="T64" s="2060" t="str">
        <f t="shared" si="33"/>
        <v>金</v>
      </c>
      <c r="U64" s="2060" t="str">
        <f t="shared" si="33"/>
        <v>土</v>
      </c>
      <c r="V64" s="2060" t="str">
        <f t="shared" si="33"/>
        <v>日</v>
      </c>
      <c r="W64" s="2060" t="str">
        <f t="shared" si="33"/>
        <v>月</v>
      </c>
      <c r="X64" s="2060" t="str">
        <f t="shared" si="33"/>
        <v>火</v>
      </c>
      <c r="Y64" s="2060" t="str">
        <f t="shared" si="33"/>
        <v>水</v>
      </c>
      <c r="Z64" s="2060" t="str">
        <f t="shared" si="33"/>
        <v>木</v>
      </c>
      <c r="AA64" s="2060" t="str">
        <f t="shared" si="33"/>
        <v>金</v>
      </c>
      <c r="AB64" s="2060" t="str">
        <f t="shared" si="33"/>
        <v>土</v>
      </c>
      <c r="AC64" s="2060" t="str">
        <f t="shared" si="33"/>
        <v>日</v>
      </c>
      <c r="AD64" s="2060" t="str">
        <f t="shared" si="33"/>
        <v>月</v>
      </c>
      <c r="AE64" s="2060" t="str">
        <f t="shared" si="33"/>
        <v>火</v>
      </c>
      <c r="AF64" s="2060" t="str">
        <f t="shared" si="33"/>
        <v>水</v>
      </c>
      <c r="AG64" s="2114" t="str">
        <f t="shared" si="33"/>
        <v>木</v>
      </c>
      <c r="AH64" s="4210"/>
      <c r="AI64" s="4314"/>
      <c r="AJ64" s="4317"/>
      <c r="AK64" s="4319"/>
      <c r="AM64" s="4320"/>
      <c r="AN64" s="4320"/>
    </row>
    <row r="65" spans="2:40" ht="24.75" customHeight="1">
      <c r="B65" s="2101" t="s">
        <v>2531</v>
      </c>
      <c r="C65" s="2102" t="s">
        <v>2532</v>
      </c>
      <c r="D65" s="1953" t="s">
        <v>1313</v>
      </c>
      <c r="E65" s="1901" t="s">
        <v>2558</v>
      </c>
      <c r="F65" s="1941" t="s">
        <v>2503</v>
      </c>
      <c r="G65" s="1942" t="s">
        <v>2503</v>
      </c>
      <c r="H65" s="1942" t="s">
        <v>2503</v>
      </c>
      <c r="I65" s="1942" t="s">
        <v>2503</v>
      </c>
      <c r="J65" s="1942" t="s">
        <v>2503</v>
      </c>
      <c r="K65" s="1942" t="s">
        <v>2503</v>
      </c>
      <c r="L65" s="1942" t="s">
        <v>2503</v>
      </c>
      <c r="M65" s="1942" t="s">
        <v>2503</v>
      </c>
      <c r="N65" s="1942" t="s">
        <v>2503</v>
      </c>
      <c r="O65" s="1942" t="s">
        <v>2503</v>
      </c>
      <c r="P65" s="1942" t="s">
        <v>2503</v>
      </c>
      <c r="Q65" s="1942" t="s">
        <v>2503</v>
      </c>
      <c r="R65" s="1942" t="s">
        <v>2503</v>
      </c>
      <c r="S65" s="1942" t="s">
        <v>2503</v>
      </c>
      <c r="T65" s="1942" t="s">
        <v>2503</v>
      </c>
      <c r="U65" s="1942" t="s">
        <v>2503</v>
      </c>
      <c r="V65" s="1942" t="s">
        <v>2503</v>
      </c>
      <c r="W65" s="1942" t="s">
        <v>2503</v>
      </c>
      <c r="X65" s="1942" t="s">
        <v>2503</v>
      </c>
      <c r="Y65" s="1942" t="s">
        <v>2503</v>
      </c>
      <c r="Z65" s="1942" t="s">
        <v>2503</v>
      </c>
      <c r="AA65" s="1942" t="s">
        <v>2503</v>
      </c>
      <c r="AB65" s="1942" t="s">
        <v>2503</v>
      </c>
      <c r="AC65" s="1942" t="s">
        <v>2503</v>
      </c>
      <c r="AD65" s="1942" t="s">
        <v>2503</v>
      </c>
      <c r="AE65" s="1942" t="s">
        <v>2503</v>
      </c>
      <c r="AF65" s="1942" t="s">
        <v>2503</v>
      </c>
      <c r="AG65" s="1970" t="s">
        <v>2503</v>
      </c>
      <c r="AH65" s="4211"/>
      <c r="AI65" s="4315"/>
      <c r="AJ65" s="4318"/>
      <c r="AK65" s="4319"/>
    </row>
    <row r="66" spans="2:40" ht="13.5" customHeight="1">
      <c r="B66" s="4185" t="s">
        <v>2486</v>
      </c>
      <c r="C66" s="4188" t="s">
        <v>2487</v>
      </c>
      <c r="D66" s="1945" t="str">
        <f>E$8</f>
        <v>〇〇</v>
      </c>
      <c r="E66" s="2023"/>
      <c r="F66" s="1947"/>
      <c r="G66" s="1948"/>
      <c r="H66" s="1948"/>
      <c r="I66" s="1948" t="s">
        <v>1199</v>
      </c>
      <c r="J66" s="1948" t="s">
        <v>1199</v>
      </c>
      <c r="K66" s="1948"/>
      <c r="L66" s="1948"/>
      <c r="M66" s="1948"/>
      <c r="N66" s="1948"/>
      <c r="O66" s="1948"/>
      <c r="P66" s="1948"/>
      <c r="Q66" s="1948" t="s">
        <v>1199</v>
      </c>
      <c r="R66" s="1948" t="s">
        <v>1199</v>
      </c>
      <c r="S66" s="1948"/>
      <c r="T66" s="1948"/>
      <c r="U66" s="1948"/>
      <c r="V66" s="1948"/>
      <c r="W66" s="1948"/>
      <c r="X66" s="1948" t="s">
        <v>1199</v>
      </c>
      <c r="Y66" s="1948" t="s">
        <v>1199</v>
      </c>
      <c r="Z66" s="1948"/>
      <c r="AA66" s="1948"/>
      <c r="AB66" s="1948"/>
      <c r="AC66" s="1948"/>
      <c r="AD66" s="1948"/>
      <c r="AE66" s="1948" t="s">
        <v>1199</v>
      </c>
      <c r="AF66" s="1948" t="s">
        <v>1199</v>
      </c>
      <c r="AG66" s="1949"/>
      <c r="AH66" s="1950">
        <f>COUNTA(F$63:AG$63)-AI66</f>
        <v>28</v>
      </c>
      <c r="AI66" s="1951">
        <f>AM66+AN66</f>
        <v>0</v>
      </c>
      <c r="AJ66" s="2104">
        <f>+COUNTIF(F66:AG66,"休")</f>
        <v>8</v>
      </c>
      <c r="AM66" s="1953">
        <f>+COUNTIF(F66:AG66,"－")</f>
        <v>0</v>
      </c>
      <c r="AN66" s="1953">
        <f t="shared" ref="AN66:AN71" si="34">+COUNTIF(F66:AG66,"外")</f>
        <v>0</v>
      </c>
    </row>
    <row r="67" spans="2:40" ht="13.5" customHeight="1">
      <c r="B67" s="4186"/>
      <c r="C67" s="4189"/>
      <c r="D67" s="1960" t="str">
        <f>E$9</f>
        <v>●●</v>
      </c>
      <c r="E67" s="2105"/>
      <c r="F67" s="1955"/>
      <c r="G67" s="1956"/>
      <c r="H67" s="1956"/>
      <c r="I67" s="1956"/>
      <c r="J67" s="1956" t="s">
        <v>1199</v>
      </c>
      <c r="K67" s="1956" t="s">
        <v>1199</v>
      </c>
      <c r="L67" s="1956"/>
      <c r="M67" s="1956"/>
      <c r="N67" s="1956"/>
      <c r="O67" s="1956"/>
      <c r="P67" s="1956"/>
      <c r="Q67" s="1956"/>
      <c r="R67" s="1956" t="s">
        <v>1199</v>
      </c>
      <c r="S67" s="1956" t="s">
        <v>1199</v>
      </c>
      <c r="T67" s="1956"/>
      <c r="U67" s="1956"/>
      <c r="V67" s="1956"/>
      <c r="W67" s="1956"/>
      <c r="X67" s="1956"/>
      <c r="Y67" s="1956" t="s">
        <v>1199</v>
      </c>
      <c r="Z67" s="1956" t="s">
        <v>1199</v>
      </c>
      <c r="AA67" s="1956"/>
      <c r="AB67" s="1956"/>
      <c r="AC67" s="1956"/>
      <c r="AD67" s="1956"/>
      <c r="AE67" s="1956"/>
      <c r="AF67" s="1956" t="s">
        <v>1199</v>
      </c>
      <c r="AG67" s="1957" t="s">
        <v>1199</v>
      </c>
      <c r="AH67" s="1950">
        <f t="shared" ref="AH67:AH71" si="35">COUNTA(F$63:AG$63)-AI67</f>
        <v>28</v>
      </c>
      <c r="AI67" s="1958">
        <f t="shared" ref="AI67" si="36">AM67+AN67</f>
        <v>0</v>
      </c>
      <c r="AJ67" s="2106">
        <f t="shared" ref="AJ67:AJ70" si="37">+COUNTIF(F67:AG67,"休")</f>
        <v>8</v>
      </c>
      <c r="AM67" s="1953">
        <f t="shared" ref="AM67:AM70" si="38">+COUNTIF(F67:AG67,"－")</f>
        <v>0</v>
      </c>
      <c r="AN67" s="1953">
        <f t="shared" si="34"/>
        <v>0</v>
      </c>
    </row>
    <row r="68" spans="2:40">
      <c r="B68" s="4186"/>
      <c r="C68" s="4189"/>
      <c r="D68" s="1960" t="str">
        <f>E$10</f>
        <v>△△</v>
      </c>
      <c r="E68" s="2105"/>
      <c r="F68" s="1955"/>
      <c r="G68" s="1956"/>
      <c r="H68" s="1956"/>
      <c r="I68" s="1956" t="s">
        <v>1199</v>
      </c>
      <c r="J68" s="1956" t="s">
        <v>1199</v>
      </c>
      <c r="K68" s="1956"/>
      <c r="L68" s="1956"/>
      <c r="M68" s="1956"/>
      <c r="N68" s="1956"/>
      <c r="O68" s="1956"/>
      <c r="P68" s="1956"/>
      <c r="Q68" s="1956" t="s">
        <v>1199</v>
      </c>
      <c r="R68" s="1956" t="s">
        <v>1199</v>
      </c>
      <c r="S68" s="1956"/>
      <c r="T68" s="1956"/>
      <c r="U68" s="1956"/>
      <c r="V68" s="1956"/>
      <c r="W68" s="1956"/>
      <c r="X68" s="1956" t="s">
        <v>1199</v>
      </c>
      <c r="Y68" s="1956" t="s">
        <v>1199</v>
      </c>
      <c r="Z68" s="1956"/>
      <c r="AA68" s="1956"/>
      <c r="AB68" s="1956"/>
      <c r="AC68" s="1956"/>
      <c r="AD68" s="1956"/>
      <c r="AE68" s="1956" t="s">
        <v>1199</v>
      </c>
      <c r="AF68" s="1956" t="s">
        <v>1199</v>
      </c>
      <c r="AG68" s="1957"/>
      <c r="AH68" s="1950">
        <f t="shared" si="35"/>
        <v>28</v>
      </c>
      <c r="AI68" s="1958">
        <f>AM68+AN68</f>
        <v>0</v>
      </c>
      <c r="AJ68" s="2106">
        <f t="shared" si="37"/>
        <v>8</v>
      </c>
      <c r="AM68" s="1953">
        <f t="shared" si="38"/>
        <v>0</v>
      </c>
      <c r="AN68" s="1953">
        <f t="shared" si="34"/>
        <v>0</v>
      </c>
    </row>
    <row r="69" spans="2:40">
      <c r="B69" s="4186"/>
      <c r="C69" s="4189"/>
      <c r="D69" s="1960" t="str">
        <f>E$11</f>
        <v>■■</v>
      </c>
      <c r="E69" s="2105"/>
      <c r="F69" s="1955"/>
      <c r="G69" s="1956"/>
      <c r="H69" s="1956"/>
      <c r="I69" s="1956"/>
      <c r="J69" s="1956" t="s">
        <v>1199</v>
      </c>
      <c r="K69" s="1956" t="s">
        <v>1199</v>
      </c>
      <c r="L69" s="1956"/>
      <c r="M69" s="1956"/>
      <c r="N69" s="1956"/>
      <c r="O69" s="1956"/>
      <c r="P69" s="1956"/>
      <c r="Q69" s="1956"/>
      <c r="R69" s="1956" t="s">
        <v>1199</v>
      </c>
      <c r="S69" s="1956" t="s">
        <v>1199</v>
      </c>
      <c r="T69" s="1956"/>
      <c r="U69" s="1956"/>
      <c r="V69" s="1956"/>
      <c r="W69" s="1956"/>
      <c r="X69" s="1956"/>
      <c r="Y69" s="1956" t="s">
        <v>1199</v>
      </c>
      <c r="Z69" s="1956" t="s">
        <v>1199</v>
      </c>
      <c r="AA69" s="1956"/>
      <c r="AB69" s="1956"/>
      <c r="AC69" s="1956"/>
      <c r="AD69" s="1956"/>
      <c r="AE69" s="1956"/>
      <c r="AF69" s="1956" t="s">
        <v>1199</v>
      </c>
      <c r="AG69" s="1957" t="s">
        <v>1199</v>
      </c>
      <c r="AH69" s="1950">
        <f t="shared" si="35"/>
        <v>28</v>
      </c>
      <c r="AI69" s="1958">
        <f t="shared" ref="AI69:AI71" si="39">AM69+AN69</f>
        <v>0</v>
      </c>
      <c r="AJ69" s="2106">
        <f t="shared" si="37"/>
        <v>8</v>
      </c>
      <c r="AM69" s="1953">
        <f t="shared" si="38"/>
        <v>0</v>
      </c>
      <c r="AN69" s="1953">
        <f t="shared" si="34"/>
        <v>0</v>
      </c>
    </row>
    <row r="70" spans="2:40">
      <c r="B70" s="4186"/>
      <c r="C70" s="4189"/>
      <c r="D70" s="1960" t="str">
        <f>E$12</f>
        <v>★★</v>
      </c>
      <c r="E70" s="2105"/>
      <c r="F70" s="1955"/>
      <c r="G70" s="1956"/>
      <c r="H70" s="1956"/>
      <c r="I70" s="1956"/>
      <c r="J70" s="1956"/>
      <c r="K70" s="1956" t="s">
        <v>1199</v>
      </c>
      <c r="L70" s="1956" t="s">
        <v>1199</v>
      </c>
      <c r="M70" s="1956"/>
      <c r="N70" s="1956"/>
      <c r="O70" s="1956"/>
      <c r="P70" s="1956"/>
      <c r="Q70" s="1956"/>
      <c r="R70" s="1956" t="s">
        <v>1199</v>
      </c>
      <c r="S70" s="1956" t="s">
        <v>1199</v>
      </c>
      <c r="T70" s="1956"/>
      <c r="U70" s="1956"/>
      <c r="V70" s="1956"/>
      <c r="W70" s="1956"/>
      <c r="X70" s="1956"/>
      <c r="Y70" s="1956"/>
      <c r="Z70" s="1956" t="s">
        <v>1199</v>
      </c>
      <c r="AA70" s="1956" t="s">
        <v>1199</v>
      </c>
      <c r="AB70" s="1956"/>
      <c r="AC70" s="1956"/>
      <c r="AD70" s="1956"/>
      <c r="AE70" s="1956" t="s">
        <v>1199</v>
      </c>
      <c r="AF70" s="1956"/>
      <c r="AG70" s="1957"/>
      <c r="AH70" s="1950">
        <f t="shared" si="35"/>
        <v>28</v>
      </c>
      <c r="AI70" s="1958">
        <f t="shared" si="39"/>
        <v>0</v>
      </c>
      <c r="AJ70" s="2106">
        <f t="shared" si="37"/>
        <v>7</v>
      </c>
      <c r="AM70" s="1953">
        <f t="shared" si="38"/>
        <v>0</v>
      </c>
      <c r="AN70" s="1953">
        <f t="shared" si="34"/>
        <v>0</v>
      </c>
    </row>
    <row r="71" spans="2:40">
      <c r="B71" s="4187"/>
      <c r="C71" s="4190"/>
      <c r="D71" s="2107"/>
      <c r="E71" s="1991"/>
      <c r="F71" s="1964"/>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1966"/>
      <c r="AC71" s="1966"/>
      <c r="AD71" s="1966"/>
      <c r="AE71" s="1966"/>
      <c r="AF71" s="1966"/>
      <c r="AG71" s="1967"/>
      <c r="AH71" s="1950">
        <f t="shared" si="35"/>
        <v>28</v>
      </c>
      <c r="AI71" s="1951">
        <f t="shared" si="39"/>
        <v>0</v>
      </c>
      <c r="AJ71" s="2104">
        <f>+COUNTIF(F71:AG71,"休")</f>
        <v>0</v>
      </c>
      <c r="AM71" s="1953">
        <f>+COUNTIF(F71:AG71,"－")</f>
        <v>0</v>
      </c>
      <c r="AN71" s="1953">
        <f t="shared" si="34"/>
        <v>0</v>
      </c>
    </row>
    <row r="72" spans="2:40" ht="24.75" customHeight="1">
      <c r="B72" s="4185" t="s">
        <v>2493</v>
      </c>
      <c r="C72" s="4188" t="s">
        <v>2494</v>
      </c>
      <c r="D72" s="1953" t="s">
        <v>1313</v>
      </c>
      <c r="E72" s="1901" t="s">
        <v>2558</v>
      </c>
      <c r="F72" s="1941" t="s">
        <v>2503</v>
      </c>
      <c r="G72" s="1942" t="s">
        <v>2503</v>
      </c>
      <c r="H72" s="1942" t="s">
        <v>2503</v>
      </c>
      <c r="I72" s="1942" t="s">
        <v>2503</v>
      </c>
      <c r="J72" s="1942" t="s">
        <v>2503</v>
      </c>
      <c r="K72" s="1942" t="s">
        <v>2503</v>
      </c>
      <c r="L72" s="1942" t="s">
        <v>2503</v>
      </c>
      <c r="M72" s="1942" t="s">
        <v>2503</v>
      </c>
      <c r="N72" s="1942" t="s">
        <v>2503</v>
      </c>
      <c r="O72" s="1942" t="s">
        <v>2503</v>
      </c>
      <c r="P72" s="1942" t="s">
        <v>2503</v>
      </c>
      <c r="Q72" s="1942" t="s">
        <v>2503</v>
      </c>
      <c r="R72" s="1942" t="s">
        <v>2503</v>
      </c>
      <c r="S72" s="1942" t="s">
        <v>2503</v>
      </c>
      <c r="T72" s="1942" t="s">
        <v>2503</v>
      </c>
      <c r="U72" s="1942" t="s">
        <v>2503</v>
      </c>
      <c r="V72" s="1942" t="s">
        <v>2503</v>
      </c>
      <c r="W72" s="1942" t="s">
        <v>2503</v>
      </c>
      <c r="X72" s="1942" t="s">
        <v>2503</v>
      </c>
      <c r="Y72" s="1942" t="s">
        <v>2503</v>
      </c>
      <c r="Z72" s="1942" t="s">
        <v>2503</v>
      </c>
      <c r="AA72" s="1942" t="s">
        <v>2503</v>
      </c>
      <c r="AB72" s="1942" t="s">
        <v>2503</v>
      </c>
      <c r="AC72" s="1942" t="s">
        <v>2503</v>
      </c>
      <c r="AD72" s="1942" t="s">
        <v>2503</v>
      </c>
      <c r="AE72" s="1942" t="s">
        <v>2503</v>
      </c>
      <c r="AF72" s="1942" t="s">
        <v>2503</v>
      </c>
      <c r="AG72" s="1970" t="s">
        <v>2503</v>
      </c>
      <c r="AH72" s="1971"/>
      <c r="AI72" s="1953"/>
      <c r="AJ72" s="2058"/>
    </row>
    <row r="73" spans="2:40" ht="13.5" customHeight="1">
      <c r="B73" s="4186"/>
      <c r="C73" s="4189"/>
      <c r="D73" s="2107" t="str">
        <f>E$14</f>
        <v>〇〇</v>
      </c>
      <c r="E73" s="1991"/>
      <c r="F73" s="1947"/>
      <c r="G73" s="1948"/>
      <c r="H73" s="1948" t="s">
        <v>1199</v>
      </c>
      <c r="I73" s="1948" t="s">
        <v>1199</v>
      </c>
      <c r="J73" s="1948"/>
      <c r="K73" s="1948"/>
      <c r="L73" s="1948"/>
      <c r="M73" s="1948"/>
      <c r="N73" s="1948"/>
      <c r="O73" s="1948"/>
      <c r="P73" s="1948"/>
      <c r="Q73" s="1948" t="s">
        <v>1199</v>
      </c>
      <c r="R73" s="1948" t="s">
        <v>1199</v>
      </c>
      <c r="S73" s="1948"/>
      <c r="T73" s="1948"/>
      <c r="U73" s="1948"/>
      <c r="V73" s="1948" t="s">
        <v>1199</v>
      </c>
      <c r="W73" s="1948" t="s">
        <v>1199</v>
      </c>
      <c r="X73" s="1948"/>
      <c r="Y73" s="1948"/>
      <c r="Z73" s="1948"/>
      <c r="AA73" s="1948"/>
      <c r="AB73" s="1948" t="s">
        <v>1199</v>
      </c>
      <c r="AC73" s="1948" t="s">
        <v>1199</v>
      </c>
      <c r="AD73" s="1948"/>
      <c r="AE73" s="1948"/>
      <c r="AF73" s="1948"/>
      <c r="AG73" s="1949"/>
      <c r="AH73" s="1950">
        <f>COUNTA(F$63:AG$63)-AI73</f>
        <v>28</v>
      </c>
      <c r="AI73" s="1951">
        <f t="shared" ref="AI73:AI76" si="40">AM73+AN73</f>
        <v>0</v>
      </c>
      <c r="AJ73" s="2104">
        <f>+COUNTIF(F73:AG73,"休")</f>
        <v>8</v>
      </c>
      <c r="AM73" s="1953">
        <f>+COUNTIF(F73:AG73,"－")</f>
        <v>0</v>
      </c>
      <c r="AN73" s="1953">
        <f>+COUNTIF(F73:AG73,"外")</f>
        <v>0</v>
      </c>
    </row>
    <row r="74" spans="2:40">
      <c r="B74" s="4186"/>
      <c r="C74" s="4189"/>
      <c r="D74" s="1960" t="str">
        <f>E$15</f>
        <v>●●</v>
      </c>
      <c r="E74" s="2105"/>
      <c r="F74" s="1955"/>
      <c r="G74" s="1956"/>
      <c r="H74" s="1956" t="s">
        <v>1199</v>
      </c>
      <c r="I74" s="1956" t="s">
        <v>1199</v>
      </c>
      <c r="J74" s="1956"/>
      <c r="K74" s="1956"/>
      <c r="L74" s="1956"/>
      <c r="M74" s="1956"/>
      <c r="N74" s="1956"/>
      <c r="O74" s="1956"/>
      <c r="P74" s="1956"/>
      <c r="Q74" s="1956" t="s">
        <v>1199</v>
      </c>
      <c r="R74" s="1956" t="s">
        <v>1199</v>
      </c>
      <c r="S74" s="1956"/>
      <c r="T74" s="1956"/>
      <c r="U74" s="1956"/>
      <c r="V74" s="1956" t="s">
        <v>1199</v>
      </c>
      <c r="W74" s="1956" t="s">
        <v>1199</v>
      </c>
      <c r="X74" s="1956"/>
      <c r="Y74" s="1956"/>
      <c r="Z74" s="1956"/>
      <c r="AA74" s="1956"/>
      <c r="AB74" s="1956" t="s">
        <v>1199</v>
      </c>
      <c r="AC74" s="1956" t="s">
        <v>1199</v>
      </c>
      <c r="AD74" s="1956"/>
      <c r="AE74" s="1956"/>
      <c r="AF74" s="1956"/>
      <c r="AG74" s="1957"/>
      <c r="AH74" s="1950">
        <f t="shared" ref="AH74:AH76" si="41">COUNTA(F$63:AG$63)-AI74</f>
        <v>28</v>
      </c>
      <c r="AI74" s="1958">
        <f t="shared" si="40"/>
        <v>0</v>
      </c>
      <c r="AJ74" s="2106">
        <f t="shared" ref="AJ74:AJ76" si="42">+COUNTIF(F74:AG74,"休")</f>
        <v>8</v>
      </c>
      <c r="AM74" s="1953">
        <f t="shared" ref="AM74:AM76" si="43">+COUNTIF(F74:AG74,"－")</f>
        <v>0</v>
      </c>
      <c r="AN74" s="1953">
        <f>+COUNTIF(F74:AG74,"外")</f>
        <v>0</v>
      </c>
    </row>
    <row r="75" spans="2:40">
      <c r="B75" s="4186"/>
      <c r="C75" s="4189"/>
      <c r="D75" s="1960">
        <f>E$16</f>
        <v>0</v>
      </c>
      <c r="E75" s="2105"/>
      <c r="F75" s="1955"/>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7"/>
      <c r="AH75" s="1950">
        <f>COUNTA(F$63:AG$63)-AI75</f>
        <v>28</v>
      </c>
      <c r="AI75" s="1958">
        <f t="shared" si="40"/>
        <v>0</v>
      </c>
      <c r="AJ75" s="2106">
        <f t="shared" si="42"/>
        <v>0</v>
      </c>
      <c r="AM75" s="1953">
        <f t="shared" si="43"/>
        <v>0</v>
      </c>
      <c r="AN75" s="1953">
        <f>+COUNTIF(F75:AG75,"外")</f>
        <v>0</v>
      </c>
    </row>
    <row r="76" spans="2:40">
      <c r="B76" s="4186"/>
      <c r="C76" s="4190"/>
      <c r="D76" s="2107">
        <f>E$17</f>
        <v>0</v>
      </c>
      <c r="E76" s="1991"/>
      <c r="F76" s="1955"/>
      <c r="G76" s="1978"/>
      <c r="H76" s="1978"/>
      <c r="I76" s="1978"/>
      <c r="J76" s="1978"/>
      <c r="K76" s="1978"/>
      <c r="L76" s="1978"/>
      <c r="M76" s="1978"/>
      <c r="N76" s="1978"/>
      <c r="O76" s="1978"/>
      <c r="P76" s="1978"/>
      <c r="Q76" s="1978"/>
      <c r="R76" s="1978"/>
      <c r="S76" s="1978"/>
      <c r="T76" s="1978"/>
      <c r="U76" s="1978"/>
      <c r="V76" s="1978"/>
      <c r="W76" s="1978"/>
      <c r="X76" s="1978"/>
      <c r="Y76" s="1978"/>
      <c r="Z76" s="1978"/>
      <c r="AA76" s="1978"/>
      <c r="AB76" s="1978"/>
      <c r="AC76" s="1978"/>
      <c r="AD76" s="1978"/>
      <c r="AE76" s="1978"/>
      <c r="AF76" s="1978"/>
      <c r="AG76" s="1949"/>
      <c r="AH76" s="1950">
        <f t="shared" si="41"/>
        <v>28</v>
      </c>
      <c r="AI76" s="1987">
        <f t="shared" si="40"/>
        <v>0</v>
      </c>
      <c r="AJ76" s="2104">
        <f t="shared" si="42"/>
        <v>0</v>
      </c>
      <c r="AM76" s="1953">
        <f t="shared" si="43"/>
        <v>0</v>
      </c>
      <c r="AN76" s="1953">
        <f>+COUNTIF(F76:AG76,"外")</f>
        <v>0</v>
      </c>
    </row>
    <row r="77" spans="2:40" ht="24.75" customHeight="1">
      <c r="B77" s="4186"/>
      <c r="C77" s="4188" t="s">
        <v>2495</v>
      </c>
      <c r="D77" s="1953" t="s">
        <v>1313</v>
      </c>
      <c r="E77" s="1901" t="s">
        <v>2558</v>
      </c>
      <c r="F77" s="1941" t="s">
        <v>2503</v>
      </c>
      <c r="G77" s="1942" t="s">
        <v>2503</v>
      </c>
      <c r="H77" s="1942" t="s">
        <v>2503</v>
      </c>
      <c r="I77" s="1942" t="s">
        <v>2503</v>
      </c>
      <c r="J77" s="1942" t="s">
        <v>2503</v>
      </c>
      <c r="K77" s="1942" t="s">
        <v>2503</v>
      </c>
      <c r="L77" s="1942" t="s">
        <v>2503</v>
      </c>
      <c r="M77" s="1942" t="s">
        <v>2503</v>
      </c>
      <c r="N77" s="1942" t="s">
        <v>2503</v>
      </c>
      <c r="O77" s="1942" t="s">
        <v>2503</v>
      </c>
      <c r="P77" s="1942" t="s">
        <v>2503</v>
      </c>
      <c r="Q77" s="1942" t="s">
        <v>2503</v>
      </c>
      <c r="R77" s="1942" t="s">
        <v>2503</v>
      </c>
      <c r="S77" s="1942" t="s">
        <v>2503</v>
      </c>
      <c r="T77" s="1942" t="s">
        <v>2503</v>
      </c>
      <c r="U77" s="1942" t="s">
        <v>2503</v>
      </c>
      <c r="V77" s="1942" t="s">
        <v>2503</v>
      </c>
      <c r="W77" s="1942" t="s">
        <v>2503</v>
      </c>
      <c r="X77" s="1942" t="s">
        <v>2503</v>
      </c>
      <c r="Y77" s="1942" t="s">
        <v>2503</v>
      </c>
      <c r="Z77" s="1942" t="s">
        <v>2503</v>
      </c>
      <c r="AA77" s="1942" t="s">
        <v>2503</v>
      </c>
      <c r="AB77" s="1942" t="s">
        <v>2503</v>
      </c>
      <c r="AC77" s="1942" t="s">
        <v>2503</v>
      </c>
      <c r="AD77" s="1942" t="s">
        <v>2503</v>
      </c>
      <c r="AE77" s="1942" t="s">
        <v>2503</v>
      </c>
      <c r="AF77" s="1942" t="s">
        <v>2503</v>
      </c>
      <c r="AG77" s="1970" t="s">
        <v>2503</v>
      </c>
      <c r="AH77" s="1971"/>
      <c r="AI77" s="1953"/>
      <c r="AJ77" s="2058"/>
    </row>
    <row r="78" spans="2:40">
      <c r="B78" s="4186"/>
      <c r="C78" s="4189"/>
      <c r="D78" s="1945" t="str">
        <f>E$18</f>
        <v>●●</v>
      </c>
      <c r="E78" s="2023"/>
      <c r="F78" s="1947"/>
      <c r="G78" s="1948"/>
      <c r="H78" s="1948"/>
      <c r="I78" s="1948" t="s">
        <v>1199</v>
      </c>
      <c r="J78" s="1948" t="s">
        <v>1199</v>
      </c>
      <c r="K78" s="1948"/>
      <c r="L78" s="1948"/>
      <c r="M78" s="1948"/>
      <c r="N78" s="1948"/>
      <c r="O78" s="1948" t="s">
        <v>1199</v>
      </c>
      <c r="P78" s="1948" t="s">
        <v>1199</v>
      </c>
      <c r="Q78" s="1948"/>
      <c r="R78" s="1948"/>
      <c r="S78" s="1948"/>
      <c r="T78" s="1948"/>
      <c r="U78" s="1948" t="s">
        <v>1199</v>
      </c>
      <c r="V78" s="1948" t="s">
        <v>1199</v>
      </c>
      <c r="W78" s="1948"/>
      <c r="X78" s="1948"/>
      <c r="Y78" s="1948"/>
      <c r="Z78" s="1948"/>
      <c r="AA78" s="1948" t="s">
        <v>1199</v>
      </c>
      <c r="AB78" s="1948" t="s">
        <v>1199</v>
      </c>
      <c r="AC78" s="1948"/>
      <c r="AD78" s="1948"/>
      <c r="AE78" s="1948"/>
      <c r="AF78" s="1948" t="s">
        <v>1199</v>
      </c>
      <c r="AG78" s="1982" t="s">
        <v>1199</v>
      </c>
      <c r="AH78" s="1950">
        <f t="shared" ref="AH78:AH81" si="44">COUNTA(F$63:AG$63)-AI78</f>
        <v>28</v>
      </c>
      <c r="AI78" s="2108">
        <f t="shared" ref="AI78:AI81" si="45">AM78+AN78</f>
        <v>0</v>
      </c>
      <c r="AJ78" s="2109">
        <f>+COUNTIF(F78:AG78,"休")</f>
        <v>10</v>
      </c>
      <c r="AM78" s="1953">
        <f>+COUNTIF(F78:AG78,"－")</f>
        <v>0</v>
      </c>
      <c r="AN78" s="1953">
        <f>+COUNTIF(F78:AG78,"外")</f>
        <v>0</v>
      </c>
    </row>
    <row r="79" spans="2:40">
      <c r="B79" s="4186"/>
      <c r="C79" s="4189"/>
      <c r="D79" s="1960">
        <f>E$19</f>
        <v>0</v>
      </c>
      <c r="E79" s="2105"/>
      <c r="F79" s="1955"/>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57"/>
      <c r="AH79" s="1950">
        <f t="shared" si="44"/>
        <v>28</v>
      </c>
      <c r="AI79" s="1958">
        <f t="shared" si="45"/>
        <v>0</v>
      </c>
      <c r="AJ79" s="2106">
        <f t="shared" ref="AJ79:AJ81" si="46">+COUNTIF(F79:AG79,"休")</f>
        <v>0</v>
      </c>
      <c r="AM79" s="1953">
        <f t="shared" ref="AM79:AM81" si="47">+COUNTIF(F79:AG79,"－")</f>
        <v>0</v>
      </c>
      <c r="AN79" s="1953">
        <f>+COUNTIF(F79:AG79,"外")</f>
        <v>0</v>
      </c>
    </row>
    <row r="80" spans="2:40">
      <c r="B80" s="4186"/>
      <c r="C80" s="4189"/>
      <c r="D80" s="1960">
        <f>E$20</f>
        <v>0</v>
      </c>
      <c r="E80" s="2105"/>
      <c r="F80" s="1955"/>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7"/>
      <c r="AH80" s="1950">
        <f t="shared" si="44"/>
        <v>28</v>
      </c>
      <c r="AI80" s="1958">
        <f t="shared" si="45"/>
        <v>0</v>
      </c>
      <c r="AJ80" s="2106">
        <f t="shared" si="46"/>
        <v>0</v>
      </c>
      <c r="AM80" s="1953">
        <f t="shared" si="47"/>
        <v>0</v>
      </c>
      <c r="AN80" s="1953">
        <f>+COUNTIF(F80:AG80,"外")</f>
        <v>0</v>
      </c>
    </row>
    <row r="81" spans="1:40">
      <c r="B81" s="4187"/>
      <c r="C81" s="4190"/>
      <c r="D81" s="2110">
        <f>E$21</f>
        <v>0</v>
      </c>
      <c r="E81" s="2039"/>
      <c r="F81" s="1984"/>
      <c r="G81" s="1965"/>
      <c r="H81" s="1965"/>
      <c r="I81" s="1965"/>
      <c r="J81" s="1965"/>
      <c r="K81" s="1965"/>
      <c r="L81" s="1965"/>
      <c r="M81" s="1965"/>
      <c r="N81" s="1965"/>
      <c r="O81" s="1965"/>
      <c r="P81" s="1965"/>
      <c r="Q81" s="1965"/>
      <c r="R81" s="1965"/>
      <c r="S81" s="1965"/>
      <c r="T81" s="1965"/>
      <c r="U81" s="1965"/>
      <c r="V81" s="1965"/>
      <c r="W81" s="1965"/>
      <c r="X81" s="1965"/>
      <c r="Y81" s="1965"/>
      <c r="Z81" s="1965"/>
      <c r="AA81" s="1965"/>
      <c r="AB81" s="1965"/>
      <c r="AC81" s="1965"/>
      <c r="AD81" s="1965"/>
      <c r="AE81" s="1965"/>
      <c r="AF81" s="1965"/>
      <c r="AG81" s="1985"/>
      <c r="AH81" s="1986">
        <f t="shared" si="44"/>
        <v>28</v>
      </c>
      <c r="AI81" s="2071">
        <f t="shared" si="45"/>
        <v>0</v>
      </c>
      <c r="AJ81" s="1972">
        <f t="shared" si="46"/>
        <v>0</v>
      </c>
      <c r="AM81" s="1953">
        <f t="shared" si="47"/>
        <v>0</v>
      </c>
      <c r="AN81" s="1953">
        <f>+COUNTIF(F81:AG81,"外")</f>
        <v>0</v>
      </c>
    </row>
    <row r="82" spans="1:40" ht="6" customHeight="1">
      <c r="F82" s="2073"/>
      <c r="G82" s="2073"/>
      <c r="H82" s="2073"/>
      <c r="I82" s="2073"/>
      <c r="J82" s="2073"/>
      <c r="K82" s="2073"/>
      <c r="L82" s="2073"/>
      <c r="M82" s="2073"/>
      <c r="N82" s="2073"/>
      <c r="O82" s="2073"/>
      <c r="P82" s="2073"/>
      <c r="Q82" s="2073"/>
      <c r="R82" s="2073"/>
      <c r="S82" s="2073"/>
      <c r="T82" s="2073"/>
      <c r="U82" s="2073"/>
      <c r="V82" s="2073"/>
      <c r="W82" s="2073"/>
      <c r="X82" s="2073"/>
      <c r="Y82" s="2073"/>
      <c r="Z82" s="2073"/>
      <c r="AA82" s="2073"/>
      <c r="AB82" s="2073"/>
      <c r="AC82" s="2073"/>
      <c r="AD82" s="2073"/>
      <c r="AE82" s="2073"/>
      <c r="AF82" s="2073"/>
      <c r="AG82" s="2073"/>
    </row>
    <row r="83" spans="1:40" ht="6" customHeight="1">
      <c r="B83" s="2021"/>
      <c r="C83" s="2022"/>
      <c r="D83" s="2022"/>
      <c r="E83" s="2023"/>
      <c r="F83" s="2024"/>
      <c r="G83" s="2024"/>
      <c r="H83" s="2024"/>
      <c r="I83" s="2024"/>
      <c r="J83" s="2024"/>
      <c r="K83" s="2024"/>
      <c r="L83" s="2024"/>
      <c r="M83" s="2024"/>
      <c r="N83" s="2024"/>
      <c r="O83" s="2024"/>
      <c r="P83" s="2024"/>
      <c r="Q83" s="2024"/>
      <c r="R83" s="2024"/>
      <c r="S83" s="2024"/>
      <c r="T83" s="2024"/>
      <c r="U83" s="2024"/>
      <c r="V83" s="2024"/>
      <c r="W83" s="2024"/>
      <c r="X83" s="2024"/>
      <c r="Y83" s="2024"/>
      <c r="Z83" s="2024"/>
      <c r="AA83" s="2024"/>
      <c r="AB83" s="2024"/>
      <c r="AC83" s="2024"/>
      <c r="AD83" s="2024"/>
      <c r="AE83" s="2024"/>
      <c r="AF83" s="2024"/>
      <c r="AG83" s="2024"/>
      <c r="AH83" s="2022"/>
      <c r="AI83" s="2022"/>
      <c r="AJ83" s="2025"/>
    </row>
    <row r="84" spans="1:40">
      <c r="B84" s="2026"/>
      <c r="C84" s="2027" t="s">
        <v>2505</v>
      </c>
      <c r="D84" s="2027"/>
      <c r="E84" s="2028" t="s">
        <v>2506</v>
      </c>
      <c r="F84" s="1991"/>
      <c r="G84" s="1991"/>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7"/>
      <c r="AI84" s="2027"/>
      <c r="AJ84" s="2030"/>
    </row>
    <row r="85" spans="1:40" s="1896" customFormat="1" ht="24" customHeight="1">
      <c r="B85" s="2031"/>
      <c r="C85" s="1879"/>
      <c r="D85" s="1879"/>
      <c r="E85" s="2032"/>
      <c r="F85" s="2033" t="s">
        <v>2507</v>
      </c>
      <c r="G85" s="4215" t="s">
        <v>2508</v>
      </c>
      <c r="H85" s="4216"/>
      <c r="I85" s="4216"/>
      <c r="J85" s="4216"/>
      <c r="K85" s="2033" t="s">
        <v>2509</v>
      </c>
      <c r="L85" s="4215" t="s">
        <v>2510</v>
      </c>
      <c r="M85" s="4216"/>
      <c r="N85" s="4216"/>
      <c r="O85" s="4216"/>
      <c r="P85" s="2033" t="s">
        <v>1198</v>
      </c>
      <c r="Q85" s="4215" t="s">
        <v>2511</v>
      </c>
      <c r="R85" s="4216"/>
      <c r="S85" s="4216"/>
      <c r="T85" s="4216"/>
      <c r="U85" s="2033" t="s">
        <v>1201</v>
      </c>
      <c r="V85" s="4215" t="s">
        <v>2512</v>
      </c>
      <c r="W85" s="4216"/>
      <c r="X85" s="4216"/>
      <c r="Y85" s="4216"/>
      <c r="Z85" s="2033" t="s">
        <v>1028</v>
      </c>
      <c r="AA85" s="4215" t="s">
        <v>2513</v>
      </c>
      <c r="AB85" s="4216"/>
      <c r="AC85" s="4216"/>
      <c r="AD85" s="4216"/>
      <c r="AE85" s="1949"/>
      <c r="AF85" s="1949"/>
      <c r="AG85" s="1949"/>
      <c r="AH85" s="1879"/>
      <c r="AI85" s="1879"/>
      <c r="AJ85" s="2034"/>
    </row>
    <row r="86" spans="1:40">
      <c r="B86" s="2026"/>
      <c r="C86" s="2027"/>
      <c r="D86" s="2027"/>
      <c r="E86" s="1991" t="s">
        <v>2514</v>
      </c>
      <c r="F86" s="1991"/>
      <c r="G86" s="2029"/>
      <c r="H86" s="2029"/>
      <c r="I86" s="2029"/>
      <c r="J86" s="2029"/>
      <c r="K86" s="2029"/>
      <c r="L86" s="2029"/>
      <c r="M86" s="2029"/>
      <c r="N86" s="2029"/>
      <c r="O86" s="2029"/>
      <c r="P86" s="2029"/>
      <c r="Q86" s="2029"/>
      <c r="R86" s="2029"/>
      <c r="S86" s="2029"/>
      <c r="T86" s="2029"/>
      <c r="U86" s="2029"/>
      <c r="V86" s="2029"/>
      <c r="W86" s="2029"/>
      <c r="X86" s="2029"/>
      <c r="Y86" s="2029"/>
      <c r="Z86" s="2029"/>
      <c r="AA86" s="2029"/>
      <c r="AB86" s="2029"/>
      <c r="AC86" s="2029"/>
      <c r="AD86" s="2029"/>
      <c r="AF86" s="1991"/>
      <c r="AG86" s="1991"/>
      <c r="AH86" s="2027"/>
      <c r="AI86" s="2027"/>
      <c r="AJ86" s="2030"/>
    </row>
    <row r="87" spans="1:40" ht="13.5" customHeight="1">
      <c r="B87" s="2026"/>
      <c r="C87" s="2027"/>
      <c r="D87" s="2027"/>
      <c r="E87" s="1991"/>
      <c r="F87" s="2036" t="s">
        <v>1199</v>
      </c>
      <c r="G87" s="4215" t="s">
        <v>2515</v>
      </c>
      <c r="H87" s="4216"/>
      <c r="I87" s="4216"/>
      <c r="J87" s="4216"/>
      <c r="K87" s="2036" t="s">
        <v>2516</v>
      </c>
      <c r="L87" s="4215" t="s">
        <v>2517</v>
      </c>
      <c r="M87" s="4216"/>
      <c r="N87" s="4216"/>
      <c r="O87" s="4216"/>
      <c r="P87" s="2036" t="s">
        <v>2518</v>
      </c>
      <c r="Q87" s="4215" t="s">
        <v>2519</v>
      </c>
      <c r="R87" s="4216"/>
      <c r="S87" s="4216"/>
      <c r="T87" s="4216"/>
      <c r="U87" s="2036" t="s">
        <v>2520</v>
      </c>
      <c r="V87" s="4215" t="s">
        <v>2559</v>
      </c>
      <c r="W87" s="4216"/>
      <c r="X87" s="4216"/>
      <c r="Y87" s="4216"/>
      <c r="Z87" s="2036" t="s">
        <v>2522</v>
      </c>
      <c r="AA87" s="4215" t="s">
        <v>2523</v>
      </c>
      <c r="AB87" s="4216"/>
      <c r="AC87" s="4216"/>
      <c r="AD87" s="4216"/>
      <c r="AE87" s="2036"/>
      <c r="AF87" s="4212" t="s">
        <v>2524</v>
      </c>
      <c r="AG87" s="4213"/>
      <c r="AH87" s="4213"/>
      <c r="AI87" s="4213"/>
      <c r="AJ87" s="4214"/>
    </row>
    <row r="88" spans="1:40" ht="6" customHeight="1">
      <c r="B88" s="2037"/>
      <c r="C88" s="2038"/>
      <c r="D88" s="2038"/>
      <c r="E88" s="2039"/>
      <c r="F88" s="2039"/>
      <c r="G88" s="2040"/>
      <c r="H88" s="2040"/>
      <c r="I88" s="2040"/>
      <c r="J88" s="2040"/>
      <c r="K88" s="2040"/>
      <c r="L88" s="2040"/>
      <c r="M88" s="2040"/>
      <c r="N88" s="2040"/>
      <c r="O88" s="2040"/>
      <c r="P88" s="2040"/>
      <c r="Q88" s="2040"/>
      <c r="R88" s="2040"/>
      <c r="S88" s="2040"/>
      <c r="T88" s="2040"/>
      <c r="U88" s="2040"/>
      <c r="V88" s="2040"/>
      <c r="W88" s="2040"/>
      <c r="X88" s="2040"/>
      <c r="Y88" s="2040"/>
      <c r="Z88" s="2040"/>
      <c r="AA88" s="2040"/>
      <c r="AB88" s="2040"/>
      <c r="AC88" s="2040"/>
      <c r="AD88" s="2040"/>
      <c r="AE88" s="2040"/>
      <c r="AF88" s="2040"/>
      <c r="AG88" s="2040"/>
      <c r="AH88" s="2038"/>
      <c r="AI88" s="2038"/>
      <c r="AJ88" s="2041"/>
    </row>
    <row r="89" spans="1:40" ht="6" customHeight="1">
      <c r="B89" s="2027"/>
      <c r="C89" s="2027"/>
      <c r="D89" s="2027"/>
      <c r="E89" s="1991"/>
      <c r="F89" s="1991"/>
      <c r="G89" s="2029"/>
      <c r="H89" s="2029"/>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7"/>
      <c r="AI89" s="2027"/>
      <c r="AJ89" s="2027"/>
    </row>
    <row r="90" spans="1:40" ht="6" customHeight="1">
      <c r="B90" s="2027"/>
      <c r="C90" s="2027"/>
      <c r="D90" s="2027"/>
      <c r="E90" s="1991"/>
      <c r="F90" s="1991"/>
      <c r="G90" s="2029"/>
      <c r="H90" s="2029"/>
      <c r="I90" s="2029"/>
      <c r="J90" s="2029"/>
      <c r="K90" s="2029"/>
      <c r="L90" s="2029"/>
      <c r="M90" s="2029"/>
      <c r="N90" s="2029"/>
      <c r="O90" s="2029"/>
      <c r="P90" s="2029"/>
      <c r="Q90" s="2029"/>
      <c r="R90" s="2029"/>
      <c r="S90" s="2029"/>
      <c r="T90" s="2029"/>
      <c r="U90" s="2029"/>
      <c r="V90" s="2029"/>
      <c r="W90" s="2029"/>
      <c r="X90" s="2029"/>
      <c r="Y90" s="2029"/>
      <c r="Z90" s="2029"/>
      <c r="AA90" s="2029"/>
      <c r="AB90" s="2029"/>
      <c r="AC90" s="2029"/>
      <c r="AD90" s="2029"/>
      <c r="AE90" s="2029"/>
      <c r="AF90" s="2029"/>
      <c r="AG90" s="2029"/>
      <c r="AH90" s="2027"/>
      <c r="AI90" s="2027"/>
      <c r="AJ90" s="2027"/>
    </row>
    <row r="91" spans="1:40" ht="19.2">
      <c r="A91" s="2042" t="s">
        <v>2528</v>
      </c>
      <c r="B91" s="2042"/>
      <c r="C91" s="2042"/>
      <c r="D91" s="2042"/>
      <c r="E91" s="2042"/>
      <c r="P91" s="2043"/>
      <c r="AJ91" s="1895" t="s">
        <v>2529</v>
      </c>
    </row>
    <row r="92" spans="1:40" ht="13.5" customHeight="1">
      <c r="AD92" s="4321" t="s">
        <v>2465</v>
      </c>
      <c r="AE92" s="4321"/>
      <c r="AF92" s="4321"/>
      <c r="AG92" s="4322" t="str">
        <f>AG2</f>
        <v>令和　年　月　日</v>
      </c>
      <c r="AH92" s="4322"/>
      <c r="AI92" s="4322"/>
      <c r="AJ92" s="4322"/>
    </row>
    <row r="93" spans="1:40" s="2115" customFormat="1" ht="18" customHeight="1">
      <c r="B93" s="4323" t="s">
        <v>1173</v>
      </c>
      <c r="C93" s="4323"/>
      <c r="D93" s="2116" t="s">
        <v>1174</v>
      </c>
      <c r="E93" s="2117" t="str">
        <f>E3</f>
        <v>○○校区道路改良工事</v>
      </c>
      <c r="F93" s="2117"/>
      <c r="G93" s="2117"/>
      <c r="H93" s="2117"/>
      <c r="I93" s="2117"/>
      <c r="J93" s="2117"/>
      <c r="K93" s="2117"/>
      <c r="L93" s="2117"/>
      <c r="M93" s="2117"/>
      <c r="N93" s="2117"/>
      <c r="O93" s="2116"/>
      <c r="P93" s="2116"/>
      <c r="Q93" s="2116"/>
      <c r="R93" s="2115" t="s">
        <v>1177</v>
      </c>
      <c r="U93" s="2118"/>
      <c r="V93" s="2118"/>
      <c r="W93" s="2116" t="s">
        <v>1174</v>
      </c>
      <c r="X93" s="4324">
        <f>X3</f>
        <v>44659</v>
      </c>
      <c r="Y93" s="4324"/>
      <c r="Z93" s="4324"/>
      <c r="AA93" s="4324"/>
      <c r="AB93" s="4324"/>
      <c r="AC93" s="2116"/>
      <c r="AD93" s="2116"/>
      <c r="AE93" s="2116"/>
      <c r="AF93" s="2116"/>
      <c r="AG93" s="2116"/>
    </row>
    <row r="94" spans="1:40" s="2115" customFormat="1" ht="18" customHeight="1">
      <c r="B94" s="4325" t="s">
        <v>1181</v>
      </c>
      <c r="C94" s="4325"/>
      <c r="D94" s="2116" t="s">
        <v>1174</v>
      </c>
      <c r="E94" s="4326">
        <f>+X94-X93+1</f>
        <v>193</v>
      </c>
      <c r="F94" s="4326"/>
      <c r="G94" s="4326"/>
      <c r="H94" s="2116"/>
      <c r="I94" s="2116"/>
      <c r="J94" s="2116"/>
      <c r="K94" s="2116"/>
      <c r="L94" s="2116"/>
      <c r="M94" s="2116"/>
      <c r="N94" s="2116"/>
      <c r="O94" s="2116"/>
      <c r="P94" s="2116"/>
      <c r="Q94" s="2116"/>
      <c r="R94" s="2115" t="s">
        <v>1180</v>
      </c>
      <c r="S94" s="2119"/>
      <c r="T94" s="2119"/>
      <c r="U94" s="2120"/>
      <c r="V94" s="2120"/>
      <c r="W94" s="2116" t="s">
        <v>1174</v>
      </c>
      <c r="X94" s="4327">
        <f>X4</f>
        <v>44851</v>
      </c>
      <c r="Y94" s="4327"/>
      <c r="Z94" s="4327"/>
      <c r="AA94" s="4327"/>
      <c r="AB94" s="4327"/>
      <c r="AC94" s="2116"/>
      <c r="AD94" s="2116"/>
      <c r="AE94" s="2116"/>
      <c r="AF94" s="2116"/>
      <c r="AG94" s="2116"/>
    </row>
    <row r="95" spans="1:40">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row>
    <row r="96" spans="1:40" ht="13.5" customHeight="1">
      <c r="B96" s="2021"/>
      <c r="C96" s="2022"/>
      <c r="D96" s="2025"/>
      <c r="E96" s="2074" t="s">
        <v>1183</v>
      </c>
      <c r="F96" s="2075">
        <f>+AG63+1</f>
        <v>44743</v>
      </c>
      <c r="G96" s="2076">
        <f>+F96+1</f>
        <v>44744</v>
      </c>
      <c r="H96" s="2076">
        <f t="shared" ref="H96:AG96" si="48">+G96+1</f>
        <v>44745</v>
      </c>
      <c r="I96" s="2076">
        <f t="shared" si="48"/>
        <v>44746</v>
      </c>
      <c r="J96" s="2076">
        <f t="shared" si="48"/>
        <v>44747</v>
      </c>
      <c r="K96" s="2076">
        <f t="shared" si="48"/>
        <v>44748</v>
      </c>
      <c r="L96" s="2076">
        <f t="shared" si="48"/>
        <v>44749</v>
      </c>
      <c r="M96" s="2076">
        <f t="shared" si="48"/>
        <v>44750</v>
      </c>
      <c r="N96" s="2076">
        <f t="shared" si="48"/>
        <v>44751</v>
      </c>
      <c r="O96" s="2076">
        <f t="shared" si="48"/>
        <v>44752</v>
      </c>
      <c r="P96" s="2076">
        <f t="shared" si="48"/>
        <v>44753</v>
      </c>
      <c r="Q96" s="2076">
        <f t="shared" si="48"/>
        <v>44754</v>
      </c>
      <c r="R96" s="2076">
        <f t="shared" si="48"/>
        <v>44755</v>
      </c>
      <c r="S96" s="2076">
        <f t="shared" si="48"/>
        <v>44756</v>
      </c>
      <c r="T96" s="2076">
        <f t="shared" si="48"/>
        <v>44757</v>
      </c>
      <c r="U96" s="2076">
        <f t="shared" si="48"/>
        <v>44758</v>
      </c>
      <c r="V96" s="2076">
        <f t="shared" si="48"/>
        <v>44759</v>
      </c>
      <c r="W96" s="2076">
        <f t="shared" si="48"/>
        <v>44760</v>
      </c>
      <c r="X96" s="2076">
        <f t="shared" si="48"/>
        <v>44761</v>
      </c>
      <c r="Y96" s="2076">
        <f t="shared" si="48"/>
        <v>44762</v>
      </c>
      <c r="Z96" s="2076">
        <f>+Y96+1</f>
        <v>44763</v>
      </c>
      <c r="AA96" s="2076">
        <f t="shared" si="48"/>
        <v>44764</v>
      </c>
      <c r="AB96" s="2076">
        <f t="shared" si="48"/>
        <v>44765</v>
      </c>
      <c r="AC96" s="2076">
        <f t="shared" si="48"/>
        <v>44766</v>
      </c>
      <c r="AD96" s="2076">
        <f>+AC96+1</f>
        <v>44767</v>
      </c>
      <c r="AE96" s="2076">
        <f t="shared" si="48"/>
        <v>44768</v>
      </c>
      <c r="AF96" s="2076">
        <f>+AE96+1</f>
        <v>44769</v>
      </c>
      <c r="AG96" s="2111">
        <f t="shared" si="48"/>
        <v>44770</v>
      </c>
      <c r="AH96" s="4209" t="s">
        <v>2496</v>
      </c>
      <c r="AI96" s="4313" t="s">
        <v>2497</v>
      </c>
      <c r="AJ96" s="4316" t="s">
        <v>2474</v>
      </c>
      <c r="AK96" s="4319"/>
      <c r="AM96" s="4320" t="s">
        <v>2556</v>
      </c>
      <c r="AN96" s="4320" t="s">
        <v>2557</v>
      </c>
    </row>
    <row r="97" spans="2:40">
      <c r="B97" s="2037"/>
      <c r="C97" s="2038"/>
      <c r="D97" s="2041"/>
      <c r="E97" s="2078" t="s">
        <v>1184</v>
      </c>
      <c r="F97" s="2079" t="str">
        <f>TEXT(WEEKDAY(+F96),"aaa")</f>
        <v>金</v>
      </c>
      <c r="G97" s="2080" t="str">
        <f t="shared" ref="G97:AG97" si="49">TEXT(WEEKDAY(+G96),"aaa")</f>
        <v>土</v>
      </c>
      <c r="H97" s="2080" t="str">
        <f t="shared" si="49"/>
        <v>日</v>
      </c>
      <c r="I97" s="2080" t="str">
        <f t="shared" si="49"/>
        <v>月</v>
      </c>
      <c r="J97" s="2080" t="str">
        <f t="shared" si="49"/>
        <v>火</v>
      </c>
      <c r="K97" s="2080" t="str">
        <f t="shared" si="49"/>
        <v>水</v>
      </c>
      <c r="L97" s="2080" t="str">
        <f t="shared" si="49"/>
        <v>木</v>
      </c>
      <c r="M97" s="2080" t="str">
        <f t="shared" si="49"/>
        <v>金</v>
      </c>
      <c r="N97" s="2080" t="str">
        <f t="shared" si="49"/>
        <v>土</v>
      </c>
      <c r="O97" s="2080" t="str">
        <f t="shared" si="49"/>
        <v>日</v>
      </c>
      <c r="P97" s="2080" t="str">
        <f t="shared" si="49"/>
        <v>月</v>
      </c>
      <c r="Q97" s="2080" t="str">
        <f t="shared" si="49"/>
        <v>火</v>
      </c>
      <c r="R97" s="2080" t="str">
        <f t="shared" si="49"/>
        <v>水</v>
      </c>
      <c r="S97" s="2080" t="str">
        <f t="shared" si="49"/>
        <v>木</v>
      </c>
      <c r="T97" s="2080" t="str">
        <f t="shared" si="49"/>
        <v>金</v>
      </c>
      <c r="U97" s="2080" t="str">
        <f t="shared" si="49"/>
        <v>土</v>
      </c>
      <c r="V97" s="2080" t="str">
        <f t="shared" si="49"/>
        <v>日</v>
      </c>
      <c r="W97" s="2080" t="str">
        <f t="shared" si="49"/>
        <v>月</v>
      </c>
      <c r="X97" s="2080" t="str">
        <f t="shared" si="49"/>
        <v>火</v>
      </c>
      <c r="Y97" s="2080" t="str">
        <f t="shared" si="49"/>
        <v>水</v>
      </c>
      <c r="Z97" s="2080" t="str">
        <f t="shared" si="49"/>
        <v>木</v>
      </c>
      <c r="AA97" s="2080" t="str">
        <f t="shared" si="49"/>
        <v>金</v>
      </c>
      <c r="AB97" s="2080" t="str">
        <f t="shared" si="49"/>
        <v>土</v>
      </c>
      <c r="AC97" s="2080" t="str">
        <f t="shared" si="49"/>
        <v>日</v>
      </c>
      <c r="AD97" s="2080" t="str">
        <f t="shared" si="49"/>
        <v>月</v>
      </c>
      <c r="AE97" s="2080" t="str">
        <f t="shared" si="49"/>
        <v>火</v>
      </c>
      <c r="AF97" s="2080" t="str">
        <f t="shared" si="49"/>
        <v>水</v>
      </c>
      <c r="AG97" s="2112" t="str">
        <f t="shared" si="49"/>
        <v>木</v>
      </c>
      <c r="AH97" s="4210"/>
      <c r="AI97" s="4314"/>
      <c r="AJ97" s="4317"/>
      <c r="AK97" s="4319"/>
      <c r="AM97" s="4320"/>
      <c r="AN97" s="4320"/>
    </row>
    <row r="98" spans="2:40" ht="24.75" customHeight="1">
      <c r="B98" s="2101" t="s">
        <v>2531</v>
      </c>
      <c r="C98" s="2102" t="s">
        <v>2532</v>
      </c>
      <c r="D98" s="1953" t="s">
        <v>1313</v>
      </c>
      <c r="E98" s="1901" t="s">
        <v>2558</v>
      </c>
      <c r="F98" s="1941" t="s">
        <v>2503</v>
      </c>
      <c r="G98" s="1942" t="s">
        <v>2503</v>
      </c>
      <c r="H98" s="1942" t="s">
        <v>2503</v>
      </c>
      <c r="I98" s="1942" t="s">
        <v>2503</v>
      </c>
      <c r="J98" s="1942" t="s">
        <v>2503</v>
      </c>
      <c r="K98" s="1942" t="s">
        <v>2503</v>
      </c>
      <c r="L98" s="1942" t="s">
        <v>2503</v>
      </c>
      <c r="M98" s="1942" t="s">
        <v>2503</v>
      </c>
      <c r="N98" s="1942" t="s">
        <v>2503</v>
      </c>
      <c r="O98" s="1942" t="s">
        <v>2503</v>
      </c>
      <c r="P98" s="1942" t="s">
        <v>2503</v>
      </c>
      <c r="Q98" s="1942" t="s">
        <v>2503</v>
      </c>
      <c r="R98" s="1942" t="s">
        <v>2503</v>
      </c>
      <c r="S98" s="1942" t="s">
        <v>2503</v>
      </c>
      <c r="T98" s="1942" t="s">
        <v>2503</v>
      </c>
      <c r="U98" s="1942" t="s">
        <v>2503</v>
      </c>
      <c r="V98" s="1942" t="s">
        <v>2503</v>
      </c>
      <c r="W98" s="1942" t="s">
        <v>2503</v>
      </c>
      <c r="X98" s="1942" t="s">
        <v>2503</v>
      </c>
      <c r="Y98" s="1942" t="s">
        <v>2503</v>
      </c>
      <c r="Z98" s="1942" t="s">
        <v>2503</v>
      </c>
      <c r="AA98" s="1942" t="s">
        <v>2503</v>
      </c>
      <c r="AB98" s="1942" t="s">
        <v>2503</v>
      </c>
      <c r="AC98" s="1942" t="s">
        <v>2503</v>
      </c>
      <c r="AD98" s="1942" t="s">
        <v>2503</v>
      </c>
      <c r="AE98" s="1942" t="s">
        <v>2503</v>
      </c>
      <c r="AF98" s="1942" t="s">
        <v>2503</v>
      </c>
      <c r="AG98" s="1970" t="s">
        <v>2503</v>
      </c>
      <c r="AH98" s="4211"/>
      <c r="AI98" s="4315"/>
      <c r="AJ98" s="4318"/>
      <c r="AK98" s="4319"/>
    </row>
    <row r="99" spans="2:40" ht="13.5" customHeight="1">
      <c r="B99" s="4185" t="s">
        <v>2486</v>
      </c>
      <c r="C99" s="4188" t="s">
        <v>2487</v>
      </c>
      <c r="D99" s="1945" t="str">
        <f>E$8</f>
        <v>〇〇</v>
      </c>
      <c r="E99" s="2023"/>
      <c r="F99" s="1947"/>
      <c r="G99" s="1948"/>
      <c r="H99" s="1948"/>
      <c r="I99" s="1948" t="s">
        <v>1199</v>
      </c>
      <c r="J99" s="1948" t="s">
        <v>1199</v>
      </c>
      <c r="K99" s="1948"/>
      <c r="L99" s="1948"/>
      <c r="M99" s="1948"/>
      <c r="N99" s="1948"/>
      <c r="O99" s="1948"/>
      <c r="P99" s="1948"/>
      <c r="Q99" s="1948" t="s">
        <v>1199</v>
      </c>
      <c r="R99" s="1948" t="s">
        <v>1199</v>
      </c>
      <c r="S99" s="1948"/>
      <c r="T99" s="1948"/>
      <c r="U99" s="1948"/>
      <c r="V99" s="1948"/>
      <c r="W99" s="1948"/>
      <c r="X99" s="1948" t="s">
        <v>1199</v>
      </c>
      <c r="Y99" s="1948" t="s">
        <v>1199</v>
      </c>
      <c r="Z99" s="1948"/>
      <c r="AA99" s="1948"/>
      <c r="AB99" s="1948"/>
      <c r="AC99" s="1948"/>
      <c r="AD99" s="1948"/>
      <c r="AE99" s="1948" t="s">
        <v>1199</v>
      </c>
      <c r="AF99" s="1948" t="s">
        <v>1199</v>
      </c>
      <c r="AG99" s="1949"/>
      <c r="AH99" s="1950">
        <f>COUNTA(F$96:AG$96)-AI99</f>
        <v>28</v>
      </c>
      <c r="AI99" s="1951">
        <f>AM99+AN99</f>
        <v>0</v>
      </c>
      <c r="AJ99" s="2104">
        <f>+COUNTIF(F99:AG99,"休")</f>
        <v>8</v>
      </c>
      <c r="AM99" s="1953">
        <f>+COUNTIF(F99:AG99,"－")</f>
        <v>0</v>
      </c>
      <c r="AN99" s="1953">
        <f t="shared" ref="AN99:AN104" si="50">+COUNTIF(F99:AG99,"外")</f>
        <v>0</v>
      </c>
    </row>
    <row r="100" spans="2:40" ht="13.5" customHeight="1">
      <c r="B100" s="4186"/>
      <c r="C100" s="4189"/>
      <c r="D100" s="1960" t="str">
        <f>E$9</f>
        <v>●●</v>
      </c>
      <c r="E100" s="2105"/>
      <c r="F100" s="1955"/>
      <c r="G100" s="1956"/>
      <c r="H100" s="1956"/>
      <c r="I100" s="1956"/>
      <c r="J100" s="1956" t="s">
        <v>1199</v>
      </c>
      <c r="K100" s="1956" t="s">
        <v>1199</v>
      </c>
      <c r="L100" s="1956"/>
      <c r="M100" s="1956"/>
      <c r="N100" s="1956"/>
      <c r="O100" s="1956"/>
      <c r="P100" s="1956"/>
      <c r="Q100" s="1956"/>
      <c r="R100" s="1956" t="s">
        <v>1199</v>
      </c>
      <c r="S100" s="1956" t="s">
        <v>1199</v>
      </c>
      <c r="T100" s="1956"/>
      <c r="U100" s="1956"/>
      <c r="V100" s="1956"/>
      <c r="W100" s="1956"/>
      <c r="X100" s="1956"/>
      <c r="Y100" s="1956" t="s">
        <v>1199</v>
      </c>
      <c r="Z100" s="1956" t="s">
        <v>1199</v>
      </c>
      <c r="AA100" s="1956"/>
      <c r="AB100" s="1956"/>
      <c r="AC100" s="1956"/>
      <c r="AD100" s="1956"/>
      <c r="AE100" s="1956"/>
      <c r="AF100" s="1956" t="s">
        <v>1199</v>
      </c>
      <c r="AG100" s="1957" t="s">
        <v>1199</v>
      </c>
      <c r="AH100" s="1950">
        <f t="shared" ref="AH100:AH104" si="51">COUNTA(F$96:AG$96)-AI100</f>
        <v>28</v>
      </c>
      <c r="AI100" s="1958">
        <f t="shared" ref="AI100" si="52">AM100+AN100</f>
        <v>0</v>
      </c>
      <c r="AJ100" s="2106">
        <f t="shared" ref="AJ100:AJ103" si="53">+COUNTIF(F100:AG100,"休")</f>
        <v>8</v>
      </c>
      <c r="AM100" s="1953">
        <f t="shared" ref="AM100:AM103" si="54">+COUNTIF(F100:AG100,"－")</f>
        <v>0</v>
      </c>
      <c r="AN100" s="1953">
        <f t="shared" si="50"/>
        <v>0</v>
      </c>
    </row>
    <row r="101" spans="2:40">
      <c r="B101" s="4186"/>
      <c r="C101" s="4189"/>
      <c r="D101" s="1960" t="str">
        <f>E$10</f>
        <v>△△</v>
      </c>
      <c r="E101" s="2105"/>
      <c r="F101" s="1955"/>
      <c r="G101" s="1956"/>
      <c r="H101" s="1956"/>
      <c r="I101" s="1956" t="s">
        <v>1199</v>
      </c>
      <c r="J101" s="1956" t="s">
        <v>1199</v>
      </c>
      <c r="K101" s="1956"/>
      <c r="L101" s="1956"/>
      <c r="M101" s="1956"/>
      <c r="N101" s="1956"/>
      <c r="O101" s="1956"/>
      <c r="P101" s="1956"/>
      <c r="Q101" s="1956" t="s">
        <v>1199</v>
      </c>
      <c r="R101" s="1956" t="s">
        <v>1199</v>
      </c>
      <c r="S101" s="1956"/>
      <c r="T101" s="1956"/>
      <c r="U101" s="1956"/>
      <c r="V101" s="1956"/>
      <c r="W101" s="1956"/>
      <c r="X101" s="1956" t="s">
        <v>1199</v>
      </c>
      <c r="Y101" s="1956" t="s">
        <v>1199</v>
      </c>
      <c r="Z101" s="1956"/>
      <c r="AA101" s="1956"/>
      <c r="AB101" s="1956"/>
      <c r="AC101" s="1956"/>
      <c r="AD101" s="1956"/>
      <c r="AE101" s="1956" t="s">
        <v>1199</v>
      </c>
      <c r="AF101" s="1956" t="s">
        <v>1199</v>
      </c>
      <c r="AG101" s="1957"/>
      <c r="AH101" s="1950">
        <f t="shared" si="51"/>
        <v>28</v>
      </c>
      <c r="AI101" s="1958">
        <f>AM101+AN101</f>
        <v>0</v>
      </c>
      <c r="AJ101" s="2106">
        <f t="shared" si="53"/>
        <v>8</v>
      </c>
      <c r="AM101" s="1953">
        <f t="shared" si="54"/>
        <v>0</v>
      </c>
      <c r="AN101" s="1953">
        <f t="shared" si="50"/>
        <v>0</v>
      </c>
    </row>
    <row r="102" spans="2:40">
      <c r="B102" s="4186"/>
      <c r="C102" s="4189"/>
      <c r="D102" s="1960" t="str">
        <f>E$11</f>
        <v>■■</v>
      </c>
      <c r="E102" s="2105"/>
      <c r="F102" s="1955"/>
      <c r="G102" s="1956"/>
      <c r="H102" s="1956"/>
      <c r="I102" s="1956"/>
      <c r="J102" s="1956" t="s">
        <v>1199</v>
      </c>
      <c r="K102" s="1956" t="s">
        <v>1199</v>
      </c>
      <c r="L102" s="1956"/>
      <c r="M102" s="1956"/>
      <c r="N102" s="1956"/>
      <c r="O102" s="1956"/>
      <c r="P102" s="1956"/>
      <c r="Q102" s="1956"/>
      <c r="R102" s="1956" t="s">
        <v>1199</v>
      </c>
      <c r="S102" s="1956" t="s">
        <v>1199</v>
      </c>
      <c r="T102" s="1956"/>
      <c r="U102" s="1956"/>
      <c r="V102" s="1956"/>
      <c r="W102" s="1956"/>
      <c r="X102" s="1956"/>
      <c r="Y102" s="1956" t="s">
        <v>1199</v>
      </c>
      <c r="Z102" s="1956" t="s">
        <v>1199</v>
      </c>
      <c r="AA102" s="1956"/>
      <c r="AB102" s="1956"/>
      <c r="AC102" s="1956"/>
      <c r="AD102" s="1956"/>
      <c r="AE102" s="1956"/>
      <c r="AF102" s="1956" t="s">
        <v>1199</v>
      </c>
      <c r="AG102" s="1957" t="s">
        <v>1199</v>
      </c>
      <c r="AH102" s="1950">
        <f t="shared" si="51"/>
        <v>28</v>
      </c>
      <c r="AI102" s="1958">
        <f t="shared" ref="AI102:AI104" si="55">AM102+AN102</f>
        <v>0</v>
      </c>
      <c r="AJ102" s="2106">
        <f t="shared" si="53"/>
        <v>8</v>
      </c>
      <c r="AM102" s="1953">
        <f t="shared" si="54"/>
        <v>0</v>
      </c>
      <c r="AN102" s="1953">
        <f t="shared" si="50"/>
        <v>0</v>
      </c>
    </row>
    <row r="103" spans="2:40">
      <c r="B103" s="4186"/>
      <c r="C103" s="4189"/>
      <c r="D103" s="1960" t="str">
        <f>E$12</f>
        <v>★★</v>
      </c>
      <c r="E103" s="2105"/>
      <c r="F103" s="1955"/>
      <c r="G103" s="1956" t="s">
        <v>1199</v>
      </c>
      <c r="H103" s="1956"/>
      <c r="I103" s="1956"/>
      <c r="J103" s="1956"/>
      <c r="K103" s="1956"/>
      <c r="L103" s="1956" t="s">
        <v>1199</v>
      </c>
      <c r="M103" s="1956" t="s">
        <v>1199</v>
      </c>
      <c r="N103" s="1956"/>
      <c r="O103" s="1956"/>
      <c r="P103" s="1956"/>
      <c r="Q103" s="1956"/>
      <c r="R103" s="1956"/>
      <c r="S103" s="1956" t="s">
        <v>1199</v>
      </c>
      <c r="T103" s="1956" t="s">
        <v>1199</v>
      </c>
      <c r="U103" s="1956"/>
      <c r="V103" s="1956"/>
      <c r="W103" s="1956"/>
      <c r="X103" s="1956"/>
      <c r="Y103" s="1956"/>
      <c r="Z103" s="1956"/>
      <c r="AA103" s="1956" t="s">
        <v>1199</v>
      </c>
      <c r="AB103" s="1956" t="s">
        <v>1199</v>
      </c>
      <c r="AC103" s="1956"/>
      <c r="AD103" s="1956"/>
      <c r="AE103" s="1956"/>
      <c r="AF103" s="1956" t="s">
        <v>1199</v>
      </c>
      <c r="AG103" s="1957"/>
      <c r="AH103" s="1950">
        <f t="shared" si="51"/>
        <v>28</v>
      </c>
      <c r="AI103" s="1958">
        <f t="shared" si="55"/>
        <v>0</v>
      </c>
      <c r="AJ103" s="2106">
        <f t="shared" si="53"/>
        <v>8</v>
      </c>
      <c r="AM103" s="1953">
        <f t="shared" si="54"/>
        <v>0</v>
      </c>
      <c r="AN103" s="1953">
        <f t="shared" si="50"/>
        <v>0</v>
      </c>
    </row>
    <row r="104" spans="2:40">
      <c r="B104" s="4187"/>
      <c r="C104" s="4190"/>
      <c r="D104" s="2107"/>
      <c r="E104" s="1991"/>
      <c r="F104" s="1964"/>
      <c r="G104" s="1966"/>
      <c r="H104" s="1966"/>
      <c r="I104" s="1966"/>
      <c r="J104" s="1966"/>
      <c r="K104" s="1966"/>
      <c r="L104" s="1966"/>
      <c r="M104" s="1966"/>
      <c r="N104" s="1966"/>
      <c r="O104" s="1966"/>
      <c r="P104" s="1966"/>
      <c r="Q104" s="1966"/>
      <c r="R104" s="1966"/>
      <c r="S104" s="1966"/>
      <c r="T104" s="1966"/>
      <c r="U104" s="1966"/>
      <c r="V104" s="1966"/>
      <c r="W104" s="1966"/>
      <c r="X104" s="1966"/>
      <c r="Y104" s="1966"/>
      <c r="Z104" s="1966"/>
      <c r="AA104" s="1966"/>
      <c r="AB104" s="1966"/>
      <c r="AC104" s="1966"/>
      <c r="AD104" s="1966"/>
      <c r="AE104" s="1966"/>
      <c r="AF104" s="1966"/>
      <c r="AG104" s="1967"/>
      <c r="AH104" s="1950">
        <f t="shared" si="51"/>
        <v>28</v>
      </c>
      <c r="AI104" s="1951">
        <f t="shared" si="55"/>
        <v>0</v>
      </c>
      <c r="AJ104" s="2104">
        <f>+COUNTIF(F104:AG104,"休")</f>
        <v>0</v>
      </c>
      <c r="AM104" s="1953">
        <f>+COUNTIF(F104:AG104,"－")</f>
        <v>0</v>
      </c>
      <c r="AN104" s="1953">
        <f t="shared" si="50"/>
        <v>0</v>
      </c>
    </row>
    <row r="105" spans="2:40" ht="24.75" customHeight="1">
      <c r="B105" s="4185" t="s">
        <v>2493</v>
      </c>
      <c r="C105" s="4188" t="s">
        <v>2494</v>
      </c>
      <c r="D105" s="1953" t="s">
        <v>1313</v>
      </c>
      <c r="E105" s="1901" t="s">
        <v>2558</v>
      </c>
      <c r="F105" s="1941" t="s">
        <v>2503</v>
      </c>
      <c r="G105" s="1942" t="s">
        <v>2503</v>
      </c>
      <c r="H105" s="1942" t="s">
        <v>2503</v>
      </c>
      <c r="I105" s="1942" t="s">
        <v>2503</v>
      </c>
      <c r="J105" s="1942" t="s">
        <v>2503</v>
      </c>
      <c r="K105" s="1942" t="s">
        <v>2503</v>
      </c>
      <c r="L105" s="1942" t="s">
        <v>2503</v>
      </c>
      <c r="M105" s="1942" t="s">
        <v>2503</v>
      </c>
      <c r="N105" s="1942" t="s">
        <v>2503</v>
      </c>
      <c r="O105" s="1942" t="s">
        <v>2503</v>
      </c>
      <c r="P105" s="1942" t="s">
        <v>2503</v>
      </c>
      <c r="Q105" s="1942" t="s">
        <v>2503</v>
      </c>
      <c r="R105" s="1942" t="s">
        <v>2503</v>
      </c>
      <c r="S105" s="1942" t="s">
        <v>2503</v>
      </c>
      <c r="T105" s="1942" t="s">
        <v>2503</v>
      </c>
      <c r="U105" s="1942" t="s">
        <v>2503</v>
      </c>
      <c r="V105" s="1942" t="s">
        <v>2503</v>
      </c>
      <c r="W105" s="1942" t="s">
        <v>2503</v>
      </c>
      <c r="X105" s="1942" t="s">
        <v>2503</v>
      </c>
      <c r="Y105" s="1942" t="s">
        <v>2503</v>
      </c>
      <c r="Z105" s="1942" t="s">
        <v>2503</v>
      </c>
      <c r="AA105" s="1942" t="s">
        <v>2503</v>
      </c>
      <c r="AB105" s="1942" t="s">
        <v>2503</v>
      </c>
      <c r="AC105" s="1942" t="s">
        <v>2503</v>
      </c>
      <c r="AD105" s="1942" t="s">
        <v>2503</v>
      </c>
      <c r="AE105" s="1942" t="s">
        <v>2503</v>
      </c>
      <c r="AF105" s="1942" t="s">
        <v>2503</v>
      </c>
      <c r="AG105" s="1970" t="s">
        <v>2503</v>
      </c>
      <c r="AH105" s="1971"/>
      <c r="AI105" s="1953"/>
      <c r="AJ105" s="2058"/>
    </row>
    <row r="106" spans="2:40" ht="13.5" customHeight="1">
      <c r="B106" s="4186"/>
      <c r="C106" s="4189"/>
      <c r="D106" s="2107" t="str">
        <f>E$14</f>
        <v>〇〇</v>
      </c>
      <c r="E106" s="1991"/>
      <c r="F106" s="1947"/>
      <c r="G106" s="1948"/>
      <c r="H106" s="1948" t="s">
        <v>1199</v>
      </c>
      <c r="I106" s="1948" t="s">
        <v>1199</v>
      </c>
      <c r="J106" s="1948"/>
      <c r="K106" s="1948"/>
      <c r="L106" s="1948"/>
      <c r="M106" s="1948"/>
      <c r="N106" s="1948"/>
      <c r="O106" s="1948"/>
      <c r="P106" s="1948"/>
      <c r="Q106" s="1948" t="s">
        <v>1199</v>
      </c>
      <c r="R106" s="1948" t="s">
        <v>1199</v>
      </c>
      <c r="S106" s="1948"/>
      <c r="T106" s="1948"/>
      <c r="U106" s="1948"/>
      <c r="V106" s="1948" t="s">
        <v>1199</v>
      </c>
      <c r="W106" s="1948" t="s">
        <v>1199</v>
      </c>
      <c r="X106" s="1948"/>
      <c r="Y106" s="1948"/>
      <c r="Z106" s="1948"/>
      <c r="AA106" s="1948"/>
      <c r="AB106" s="1948" t="s">
        <v>1199</v>
      </c>
      <c r="AC106" s="1948" t="s">
        <v>1199</v>
      </c>
      <c r="AD106" s="1948"/>
      <c r="AE106" s="1948"/>
      <c r="AF106" s="1948"/>
      <c r="AG106" s="1949" t="s">
        <v>1199</v>
      </c>
      <c r="AH106" s="1950">
        <f t="shared" ref="AH106:AH109" si="56">COUNTA(F$96:AG$96)-AI106</f>
        <v>28</v>
      </c>
      <c r="AI106" s="1951">
        <f t="shared" ref="AI106:AI109" si="57">AM106+AN106</f>
        <v>0</v>
      </c>
      <c r="AJ106" s="2104">
        <f>+COUNTIF(F106:AG106,"休")</f>
        <v>9</v>
      </c>
      <c r="AM106" s="1953">
        <f>+COUNTIF(F106:AG106,"－")</f>
        <v>0</v>
      </c>
      <c r="AN106" s="1953">
        <f>+COUNTIF(F106:AG106,"外")</f>
        <v>0</v>
      </c>
    </row>
    <row r="107" spans="2:40">
      <c r="B107" s="4186"/>
      <c r="C107" s="4189"/>
      <c r="D107" s="1960" t="str">
        <f>E$15</f>
        <v>●●</v>
      </c>
      <c r="E107" s="2105"/>
      <c r="F107" s="1955"/>
      <c r="G107" s="1956"/>
      <c r="H107" s="1956" t="s">
        <v>1199</v>
      </c>
      <c r="I107" s="1956" t="s">
        <v>1199</v>
      </c>
      <c r="J107" s="1956"/>
      <c r="K107" s="1956"/>
      <c r="L107" s="1956"/>
      <c r="M107" s="1956"/>
      <c r="N107" s="1956"/>
      <c r="O107" s="1956"/>
      <c r="P107" s="1956"/>
      <c r="Q107" s="1956" t="s">
        <v>1199</v>
      </c>
      <c r="R107" s="1956" t="s">
        <v>1199</v>
      </c>
      <c r="S107" s="1956"/>
      <c r="T107" s="1956"/>
      <c r="U107" s="1956"/>
      <c r="V107" s="1956" t="s">
        <v>1199</v>
      </c>
      <c r="W107" s="1956" t="s">
        <v>1199</v>
      </c>
      <c r="X107" s="1956"/>
      <c r="Y107" s="1956"/>
      <c r="Z107" s="1956"/>
      <c r="AA107" s="1956"/>
      <c r="AB107" s="1956" t="s">
        <v>1199</v>
      </c>
      <c r="AC107" s="1956" t="s">
        <v>1199</v>
      </c>
      <c r="AD107" s="1956"/>
      <c r="AE107" s="1956"/>
      <c r="AF107" s="1956"/>
      <c r="AG107" s="1957"/>
      <c r="AH107" s="1950">
        <f t="shared" si="56"/>
        <v>28</v>
      </c>
      <c r="AI107" s="1958">
        <f t="shared" si="57"/>
        <v>0</v>
      </c>
      <c r="AJ107" s="2106">
        <f t="shared" ref="AJ107:AJ109" si="58">+COUNTIF(F107:AG107,"休")</f>
        <v>8</v>
      </c>
      <c r="AM107" s="1953">
        <f t="shared" ref="AM107:AM109" si="59">+COUNTIF(F107:AG107,"－")</f>
        <v>0</v>
      </c>
      <c r="AN107" s="1953">
        <f>+COUNTIF(F107:AG107,"外")</f>
        <v>0</v>
      </c>
    </row>
    <row r="108" spans="2:40">
      <c r="B108" s="4186"/>
      <c r="C108" s="4189"/>
      <c r="D108" s="1960">
        <f>E$16</f>
        <v>0</v>
      </c>
      <c r="E108" s="2105"/>
      <c r="F108" s="1955"/>
      <c r="G108" s="1956"/>
      <c r="H108" s="1956"/>
      <c r="I108" s="1956"/>
      <c r="J108" s="1956"/>
      <c r="K108" s="1956"/>
      <c r="L108" s="1956"/>
      <c r="M108" s="1956"/>
      <c r="N108" s="1956"/>
      <c r="O108" s="1956"/>
      <c r="P108" s="1956"/>
      <c r="Q108" s="1956"/>
      <c r="R108" s="1956"/>
      <c r="S108" s="1956"/>
      <c r="T108" s="1956"/>
      <c r="U108" s="1956"/>
      <c r="V108" s="1956"/>
      <c r="W108" s="1956"/>
      <c r="X108" s="1956"/>
      <c r="Y108" s="1956"/>
      <c r="Z108" s="1956"/>
      <c r="AA108" s="1956"/>
      <c r="AB108" s="1956"/>
      <c r="AC108" s="1956"/>
      <c r="AD108" s="1956"/>
      <c r="AE108" s="1956"/>
      <c r="AF108" s="1956"/>
      <c r="AG108" s="1957"/>
      <c r="AH108" s="1950">
        <f t="shared" si="56"/>
        <v>28</v>
      </c>
      <c r="AI108" s="1958">
        <f t="shared" si="57"/>
        <v>0</v>
      </c>
      <c r="AJ108" s="2106">
        <f t="shared" si="58"/>
        <v>0</v>
      </c>
      <c r="AM108" s="1953">
        <f t="shared" si="59"/>
        <v>0</v>
      </c>
      <c r="AN108" s="1953">
        <f>+COUNTIF(F108:AG108,"外")</f>
        <v>0</v>
      </c>
    </row>
    <row r="109" spans="2:40">
      <c r="B109" s="4186"/>
      <c r="C109" s="4190"/>
      <c r="D109" s="2107">
        <f>E$17</f>
        <v>0</v>
      </c>
      <c r="E109" s="1991"/>
      <c r="F109" s="1955"/>
      <c r="G109" s="1978"/>
      <c r="H109" s="1978"/>
      <c r="I109" s="1978"/>
      <c r="J109" s="1978"/>
      <c r="K109" s="1978"/>
      <c r="L109" s="1978"/>
      <c r="M109" s="1978"/>
      <c r="N109" s="1978"/>
      <c r="O109" s="1978"/>
      <c r="P109" s="1978"/>
      <c r="Q109" s="1978"/>
      <c r="R109" s="1978"/>
      <c r="S109" s="1978"/>
      <c r="T109" s="1978"/>
      <c r="U109" s="1978"/>
      <c r="V109" s="1978"/>
      <c r="W109" s="1978"/>
      <c r="X109" s="1978"/>
      <c r="Y109" s="1978"/>
      <c r="Z109" s="1978"/>
      <c r="AA109" s="1978"/>
      <c r="AB109" s="1978"/>
      <c r="AC109" s="1978"/>
      <c r="AD109" s="1978"/>
      <c r="AE109" s="1978"/>
      <c r="AF109" s="1978"/>
      <c r="AG109" s="1949"/>
      <c r="AH109" s="1950">
        <f t="shared" si="56"/>
        <v>28</v>
      </c>
      <c r="AI109" s="1987">
        <f t="shared" si="57"/>
        <v>0</v>
      </c>
      <c r="AJ109" s="2104">
        <f t="shared" si="58"/>
        <v>0</v>
      </c>
      <c r="AM109" s="1953">
        <f t="shared" si="59"/>
        <v>0</v>
      </c>
      <c r="AN109" s="1953">
        <f>+COUNTIF(F109:AG109,"外")</f>
        <v>0</v>
      </c>
    </row>
    <row r="110" spans="2:40" ht="24.75" customHeight="1">
      <c r="B110" s="4186"/>
      <c r="C110" s="4188" t="s">
        <v>2495</v>
      </c>
      <c r="D110" s="1953" t="s">
        <v>1313</v>
      </c>
      <c r="E110" s="1901" t="s">
        <v>2558</v>
      </c>
      <c r="F110" s="1941" t="s">
        <v>2503</v>
      </c>
      <c r="G110" s="1942" t="s">
        <v>2503</v>
      </c>
      <c r="H110" s="1942" t="s">
        <v>2503</v>
      </c>
      <c r="I110" s="1942" t="s">
        <v>2503</v>
      </c>
      <c r="J110" s="1942" t="s">
        <v>2503</v>
      </c>
      <c r="K110" s="1942" t="s">
        <v>2503</v>
      </c>
      <c r="L110" s="1942" t="s">
        <v>2503</v>
      </c>
      <c r="M110" s="1942" t="s">
        <v>2503</v>
      </c>
      <c r="N110" s="1942" t="s">
        <v>2503</v>
      </c>
      <c r="O110" s="1942" t="s">
        <v>2503</v>
      </c>
      <c r="P110" s="1942" t="s">
        <v>2503</v>
      </c>
      <c r="Q110" s="1942" t="s">
        <v>2503</v>
      </c>
      <c r="R110" s="1942" t="s">
        <v>2503</v>
      </c>
      <c r="S110" s="1942" t="s">
        <v>2503</v>
      </c>
      <c r="T110" s="1942" t="s">
        <v>2503</v>
      </c>
      <c r="U110" s="1942" t="s">
        <v>2503</v>
      </c>
      <c r="V110" s="1942" t="s">
        <v>2503</v>
      </c>
      <c r="W110" s="1942" t="s">
        <v>2503</v>
      </c>
      <c r="X110" s="1942" t="s">
        <v>2503</v>
      </c>
      <c r="Y110" s="1942" t="s">
        <v>2503</v>
      </c>
      <c r="Z110" s="1942" t="s">
        <v>2503</v>
      </c>
      <c r="AA110" s="1942" t="s">
        <v>2503</v>
      </c>
      <c r="AB110" s="1942" t="s">
        <v>2503</v>
      </c>
      <c r="AC110" s="1942" t="s">
        <v>2503</v>
      </c>
      <c r="AD110" s="1942" t="s">
        <v>2503</v>
      </c>
      <c r="AE110" s="1942" t="s">
        <v>2503</v>
      </c>
      <c r="AF110" s="1942" t="s">
        <v>2503</v>
      </c>
      <c r="AG110" s="1970" t="s">
        <v>2503</v>
      </c>
      <c r="AH110" s="1971"/>
      <c r="AI110" s="1953"/>
      <c r="AJ110" s="2058"/>
    </row>
    <row r="111" spans="2:40">
      <c r="B111" s="4186"/>
      <c r="C111" s="4189"/>
      <c r="D111" s="1945" t="str">
        <f>E$18</f>
        <v>●●</v>
      </c>
      <c r="E111" s="2023"/>
      <c r="F111" s="1947"/>
      <c r="G111" s="1948" t="s">
        <v>1199</v>
      </c>
      <c r="H111" s="1948" t="s">
        <v>1199</v>
      </c>
      <c r="I111" s="1948"/>
      <c r="J111" s="1948"/>
      <c r="K111" s="1948"/>
      <c r="L111" s="1948"/>
      <c r="M111" s="1948" t="s">
        <v>1199</v>
      </c>
      <c r="N111" s="1948" t="s">
        <v>1199</v>
      </c>
      <c r="O111" s="1948"/>
      <c r="P111" s="1948"/>
      <c r="Q111" s="1948"/>
      <c r="R111" s="1948"/>
      <c r="S111" s="1948" t="s">
        <v>1199</v>
      </c>
      <c r="T111" s="1948" t="s">
        <v>1199</v>
      </c>
      <c r="U111" s="1948"/>
      <c r="V111" s="1948"/>
      <c r="W111" s="1948"/>
      <c r="X111" s="1948"/>
      <c r="Y111" s="1948" t="s">
        <v>1199</v>
      </c>
      <c r="Z111" s="1948" t="s">
        <v>1199</v>
      </c>
      <c r="AA111" s="1948"/>
      <c r="AB111" s="1948"/>
      <c r="AC111" s="1948"/>
      <c r="AD111" s="1948"/>
      <c r="AE111" s="1948" t="s">
        <v>1199</v>
      </c>
      <c r="AF111" s="1948" t="s">
        <v>1199</v>
      </c>
      <c r="AG111" s="1982"/>
      <c r="AH111" s="1950">
        <f t="shared" ref="AH111:AH114" si="60">COUNTA(F$96:AG$96)-AI111</f>
        <v>28</v>
      </c>
      <c r="AI111" s="2108">
        <f t="shared" ref="AI111:AI114" si="61">AM111+AN111</f>
        <v>0</v>
      </c>
      <c r="AJ111" s="2109">
        <f>+COUNTIF(F111:AG111,"休")</f>
        <v>10</v>
      </c>
      <c r="AM111" s="1953">
        <f>+COUNTIF(F111:AG111,"－")</f>
        <v>0</v>
      </c>
      <c r="AN111" s="1953">
        <f>+COUNTIF(F111:AG111,"外")</f>
        <v>0</v>
      </c>
    </row>
    <row r="112" spans="2:40">
      <c r="B112" s="4186"/>
      <c r="C112" s="4189"/>
      <c r="D112" s="1960">
        <f>E$19</f>
        <v>0</v>
      </c>
      <c r="E112" s="2105"/>
      <c r="F112" s="1955"/>
      <c r="G112" s="1956"/>
      <c r="H112" s="1956"/>
      <c r="I112" s="1956"/>
      <c r="J112" s="1956"/>
      <c r="K112" s="1956"/>
      <c r="L112" s="1956"/>
      <c r="M112" s="1956"/>
      <c r="N112" s="1956"/>
      <c r="O112" s="1956"/>
      <c r="P112" s="1956"/>
      <c r="Q112" s="1956"/>
      <c r="R112" s="1956"/>
      <c r="S112" s="1956"/>
      <c r="T112" s="1956"/>
      <c r="U112" s="1956"/>
      <c r="V112" s="1956"/>
      <c r="W112" s="1956"/>
      <c r="X112" s="1956"/>
      <c r="Y112" s="1956"/>
      <c r="Z112" s="1956"/>
      <c r="AA112" s="1956"/>
      <c r="AB112" s="1956"/>
      <c r="AC112" s="1956"/>
      <c r="AD112" s="1956"/>
      <c r="AE112" s="1956"/>
      <c r="AF112" s="1956"/>
      <c r="AG112" s="1957"/>
      <c r="AH112" s="1950">
        <f t="shared" si="60"/>
        <v>28</v>
      </c>
      <c r="AI112" s="1958">
        <f t="shared" si="61"/>
        <v>0</v>
      </c>
      <c r="AJ112" s="2106">
        <f t="shared" ref="AJ112:AJ114" si="62">+COUNTIF(F112:AG112,"休")</f>
        <v>0</v>
      </c>
      <c r="AM112" s="1953">
        <f t="shared" ref="AM112:AM114" si="63">+COUNTIF(F112:AG112,"－")</f>
        <v>0</v>
      </c>
      <c r="AN112" s="1953">
        <f>+COUNTIF(F112:AG112,"外")</f>
        <v>0</v>
      </c>
    </row>
    <row r="113" spans="2:40">
      <c r="B113" s="4186"/>
      <c r="C113" s="4189"/>
      <c r="D113" s="1960">
        <f>E$20</f>
        <v>0</v>
      </c>
      <c r="E113" s="2105"/>
      <c r="F113" s="1955"/>
      <c r="G113" s="1956"/>
      <c r="H113" s="1956"/>
      <c r="I113" s="1956"/>
      <c r="J113" s="1956"/>
      <c r="K113" s="1956"/>
      <c r="L113" s="1956"/>
      <c r="M113" s="1956"/>
      <c r="N113" s="1956"/>
      <c r="O113" s="1956"/>
      <c r="P113" s="1956"/>
      <c r="Q113" s="1956"/>
      <c r="R113" s="1956"/>
      <c r="S113" s="1956"/>
      <c r="T113" s="1956"/>
      <c r="U113" s="1956"/>
      <c r="V113" s="1956"/>
      <c r="W113" s="1956"/>
      <c r="X113" s="1956"/>
      <c r="Y113" s="1956"/>
      <c r="Z113" s="1956"/>
      <c r="AA113" s="1956"/>
      <c r="AB113" s="1956"/>
      <c r="AC113" s="1956"/>
      <c r="AD113" s="1956"/>
      <c r="AE113" s="1956"/>
      <c r="AF113" s="1956"/>
      <c r="AG113" s="1957"/>
      <c r="AH113" s="1950">
        <f t="shared" si="60"/>
        <v>28</v>
      </c>
      <c r="AI113" s="1958">
        <f t="shared" si="61"/>
        <v>0</v>
      </c>
      <c r="AJ113" s="2106">
        <f t="shared" si="62"/>
        <v>0</v>
      </c>
      <c r="AM113" s="1953">
        <f t="shared" si="63"/>
        <v>0</v>
      </c>
      <c r="AN113" s="1953">
        <f>+COUNTIF(F113:AG113,"外")</f>
        <v>0</v>
      </c>
    </row>
    <row r="114" spans="2:40">
      <c r="B114" s="4187"/>
      <c r="C114" s="4190"/>
      <c r="D114" s="2110">
        <f>E$21</f>
        <v>0</v>
      </c>
      <c r="E114" s="2039"/>
      <c r="F114" s="1984"/>
      <c r="G114" s="1965"/>
      <c r="H114" s="1965"/>
      <c r="I114" s="1965"/>
      <c r="J114" s="1965"/>
      <c r="K114" s="1965"/>
      <c r="L114" s="1965"/>
      <c r="M114" s="1965"/>
      <c r="N114" s="1965"/>
      <c r="O114" s="1965"/>
      <c r="P114" s="1965"/>
      <c r="Q114" s="1965"/>
      <c r="R114" s="1965"/>
      <c r="S114" s="1965"/>
      <c r="T114" s="1965"/>
      <c r="U114" s="1965"/>
      <c r="V114" s="1965"/>
      <c r="W114" s="1965"/>
      <c r="X114" s="1965"/>
      <c r="Y114" s="1965"/>
      <c r="Z114" s="1965"/>
      <c r="AA114" s="1965"/>
      <c r="AB114" s="1965"/>
      <c r="AC114" s="1965"/>
      <c r="AD114" s="1965"/>
      <c r="AE114" s="1965"/>
      <c r="AF114" s="1965"/>
      <c r="AG114" s="1985"/>
      <c r="AH114" s="1986">
        <f t="shared" si="60"/>
        <v>28</v>
      </c>
      <c r="AI114" s="2071">
        <f t="shared" si="61"/>
        <v>0</v>
      </c>
      <c r="AJ114" s="1972">
        <f t="shared" si="62"/>
        <v>0</v>
      </c>
      <c r="AM114" s="1953">
        <f t="shared" si="63"/>
        <v>0</v>
      </c>
      <c r="AN114" s="1953">
        <f>+COUNTIF(F114:AG114,"外")</f>
        <v>0</v>
      </c>
    </row>
    <row r="115" spans="2:40">
      <c r="F115" s="2073"/>
      <c r="G115" s="2073"/>
      <c r="H115" s="2073"/>
      <c r="I115" s="2073"/>
      <c r="J115" s="2073"/>
      <c r="K115" s="2073"/>
      <c r="L115" s="2073"/>
      <c r="M115" s="2073"/>
      <c r="N115" s="2073"/>
      <c r="O115" s="2073"/>
      <c r="P115" s="2073"/>
      <c r="Q115" s="2073"/>
      <c r="R115" s="2073"/>
      <c r="S115" s="2073"/>
      <c r="T115" s="2073"/>
      <c r="U115" s="2073"/>
      <c r="V115" s="2073"/>
      <c r="W115" s="2073"/>
      <c r="X115" s="2073"/>
      <c r="Y115" s="2073"/>
      <c r="Z115" s="2073"/>
      <c r="AA115" s="2073"/>
      <c r="AB115" s="2073"/>
      <c r="AC115" s="2073"/>
      <c r="AD115" s="2073"/>
      <c r="AE115" s="2073"/>
      <c r="AF115" s="2073"/>
      <c r="AG115" s="2073"/>
    </row>
    <row r="116" spans="2:40" ht="13.5" customHeight="1">
      <c r="B116" s="2021"/>
      <c r="C116" s="2022"/>
      <c r="D116" s="2025"/>
      <c r="E116" s="2053" t="s">
        <v>1183</v>
      </c>
      <c r="F116" s="2054">
        <f>+AG96+1</f>
        <v>44771</v>
      </c>
      <c r="G116" s="2055">
        <f>+F116+1</f>
        <v>44772</v>
      </c>
      <c r="H116" s="2055">
        <f t="shared" ref="H116:AG116" si="64">+G116+1</f>
        <v>44773</v>
      </c>
      <c r="I116" s="2055">
        <f t="shared" si="64"/>
        <v>44774</v>
      </c>
      <c r="J116" s="2055">
        <f t="shared" si="64"/>
        <v>44775</v>
      </c>
      <c r="K116" s="2055">
        <f t="shared" si="64"/>
        <v>44776</v>
      </c>
      <c r="L116" s="2055">
        <f t="shared" si="64"/>
        <v>44777</v>
      </c>
      <c r="M116" s="2055">
        <f t="shared" si="64"/>
        <v>44778</v>
      </c>
      <c r="N116" s="2055">
        <f t="shared" si="64"/>
        <v>44779</v>
      </c>
      <c r="O116" s="2055">
        <f t="shared" si="64"/>
        <v>44780</v>
      </c>
      <c r="P116" s="2055">
        <f t="shared" si="64"/>
        <v>44781</v>
      </c>
      <c r="Q116" s="2055">
        <f t="shared" si="64"/>
        <v>44782</v>
      </c>
      <c r="R116" s="2055">
        <f t="shared" si="64"/>
        <v>44783</v>
      </c>
      <c r="S116" s="2055">
        <f t="shared" si="64"/>
        <v>44784</v>
      </c>
      <c r="T116" s="2055">
        <f t="shared" si="64"/>
        <v>44785</v>
      </c>
      <c r="U116" s="2055">
        <f t="shared" si="64"/>
        <v>44786</v>
      </c>
      <c r="V116" s="2055">
        <f t="shared" si="64"/>
        <v>44787</v>
      </c>
      <c r="W116" s="2055">
        <f t="shared" si="64"/>
        <v>44788</v>
      </c>
      <c r="X116" s="2055">
        <f t="shared" si="64"/>
        <v>44789</v>
      </c>
      <c r="Y116" s="2055">
        <f t="shared" si="64"/>
        <v>44790</v>
      </c>
      <c r="Z116" s="2055">
        <f>+Y116+1</f>
        <v>44791</v>
      </c>
      <c r="AA116" s="2055">
        <f t="shared" si="64"/>
        <v>44792</v>
      </c>
      <c r="AB116" s="2055">
        <f t="shared" si="64"/>
        <v>44793</v>
      </c>
      <c r="AC116" s="2055">
        <f t="shared" si="64"/>
        <v>44794</v>
      </c>
      <c r="AD116" s="2055">
        <f>+AC116+1</f>
        <v>44795</v>
      </c>
      <c r="AE116" s="2055">
        <f t="shared" si="64"/>
        <v>44796</v>
      </c>
      <c r="AF116" s="2055">
        <f>+AE116+1</f>
        <v>44797</v>
      </c>
      <c r="AG116" s="2099">
        <f t="shared" si="64"/>
        <v>44798</v>
      </c>
      <c r="AH116" s="4209" t="s">
        <v>2496</v>
      </c>
      <c r="AI116" s="4313" t="s">
        <v>2497</v>
      </c>
      <c r="AJ116" s="4316" t="s">
        <v>2474</v>
      </c>
      <c r="AK116" s="4319"/>
      <c r="AM116" s="4320" t="s">
        <v>2556</v>
      </c>
      <c r="AN116" s="4320" t="s">
        <v>2557</v>
      </c>
    </row>
    <row r="117" spans="2:40">
      <c r="B117" s="2037"/>
      <c r="C117" s="2038"/>
      <c r="D117" s="2041"/>
      <c r="E117" s="1958" t="s">
        <v>1184</v>
      </c>
      <c r="F117" s="2059" t="str">
        <f>TEXT(WEEKDAY(+F116),"aaa")</f>
        <v>金</v>
      </c>
      <c r="G117" s="2060" t="str">
        <f t="shared" ref="G117:AG117" si="65">TEXT(WEEKDAY(+G116),"aaa")</f>
        <v>土</v>
      </c>
      <c r="H117" s="2060" t="str">
        <f t="shared" si="65"/>
        <v>日</v>
      </c>
      <c r="I117" s="2060" t="str">
        <f t="shared" si="65"/>
        <v>月</v>
      </c>
      <c r="J117" s="2060" t="str">
        <f t="shared" si="65"/>
        <v>火</v>
      </c>
      <c r="K117" s="2060" t="str">
        <f t="shared" si="65"/>
        <v>水</v>
      </c>
      <c r="L117" s="2060" t="str">
        <f t="shared" si="65"/>
        <v>木</v>
      </c>
      <c r="M117" s="2060" t="str">
        <f t="shared" si="65"/>
        <v>金</v>
      </c>
      <c r="N117" s="2060" t="str">
        <f t="shared" si="65"/>
        <v>土</v>
      </c>
      <c r="O117" s="2060" t="str">
        <f t="shared" si="65"/>
        <v>日</v>
      </c>
      <c r="P117" s="2060" t="str">
        <f t="shared" si="65"/>
        <v>月</v>
      </c>
      <c r="Q117" s="2060" t="str">
        <f t="shared" si="65"/>
        <v>火</v>
      </c>
      <c r="R117" s="2060" t="str">
        <f t="shared" si="65"/>
        <v>水</v>
      </c>
      <c r="S117" s="2060" t="str">
        <f t="shared" si="65"/>
        <v>木</v>
      </c>
      <c r="T117" s="2060" t="str">
        <f t="shared" si="65"/>
        <v>金</v>
      </c>
      <c r="U117" s="2060" t="str">
        <f t="shared" si="65"/>
        <v>土</v>
      </c>
      <c r="V117" s="2060" t="str">
        <f t="shared" si="65"/>
        <v>日</v>
      </c>
      <c r="W117" s="2060" t="str">
        <f t="shared" si="65"/>
        <v>月</v>
      </c>
      <c r="X117" s="2060" t="str">
        <f t="shared" si="65"/>
        <v>火</v>
      </c>
      <c r="Y117" s="2060" t="str">
        <f t="shared" si="65"/>
        <v>水</v>
      </c>
      <c r="Z117" s="2060" t="str">
        <f t="shared" si="65"/>
        <v>木</v>
      </c>
      <c r="AA117" s="2060" t="str">
        <f t="shared" si="65"/>
        <v>金</v>
      </c>
      <c r="AB117" s="2060" t="str">
        <f t="shared" si="65"/>
        <v>土</v>
      </c>
      <c r="AC117" s="2060" t="str">
        <f t="shared" si="65"/>
        <v>日</v>
      </c>
      <c r="AD117" s="2060" t="str">
        <f t="shared" si="65"/>
        <v>月</v>
      </c>
      <c r="AE117" s="2060" t="str">
        <f t="shared" si="65"/>
        <v>火</v>
      </c>
      <c r="AF117" s="2060" t="str">
        <f t="shared" si="65"/>
        <v>水</v>
      </c>
      <c r="AG117" s="2114" t="str">
        <f t="shared" si="65"/>
        <v>木</v>
      </c>
      <c r="AH117" s="4210"/>
      <c r="AI117" s="4314"/>
      <c r="AJ117" s="4317"/>
      <c r="AK117" s="4319"/>
      <c r="AM117" s="4320"/>
      <c r="AN117" s="4320"/>
    </row>
    <row r="118" spans="2:40" ht="24.75" customHeight="1">
      <c r="B118" s="2101" t="s">
        <v>2531</v>
      </c>
      <c r="C118" s="2102" t="s">
        <v>2532</v>
      </c>
      <c r="D118" s="1953" t="s">
        <v>1313</v>
      </c>
      <c r="E118" s="1901" t="s">
        <v>2558</v>
      </c>
      <c r="F118" s="1941" t="s">
        <v>2503</v>
      </c>
      <c r="G118" s="1942" t="s">
        <v>2503</v>
      </c>
      <c r="H118" s="1942" t="s">
        <v>2503</v>
      </c>
      <c r="I118" s="1942" t="s">
        <v>2503</v>
      </c>
      <c r="J118" s="1942" t="s">
        <v>2503</v>
      </c>
      <c r="K118" s="1942" t="s">
        <v>2503</v>
      </c>
      <c r="L118" s="1942" t="s">
        <v>2503</v>
      </c>
      <c r="M118" s="1942" t="s">
        <v>2503</v>
      </c>
      <c r="N118" s="1942" t="s">
        <v>2503</v>
      </c>
      <c r="O118" s="1942" t="s">
        <v>2503</v>
      </c>
      <c r="P118" s="1942" t="s">
        <v>2503</v>
      </c>
      <c r="Q118" s="1942" t="s">
        <v>2503</v>
      </c>
      <c r="R118" s="1942" t="s">
        <v>2503</v>
      </c>
      <c r="S118" s="1942" t="s">
        <v>2503</v>
      </c>
      <c r="T118" s="1942" t="s">
        <v>2503</v>
      </c>
      <c r="U118" s="1942" t="s">
        <v>1198</v>
      </c>
      <c r="V118" s="1942" t="s">
        <v>1198</v>
      </c>
      <c r="W118" s="1942" t="s">
        <v>1198</v>
      </c>
      <c r="X118" s="1942" t="s">
        <v>2503</v>
      </c>
      <c r="Y118" s="1942" t="s">
        <v>2503</v>
      </c>
      <c r="Z118" s="1942" t="s">
        <v>2503</v>
      </c>
      <c r="AA118" s="1942" t="s">
        <v>2503</v>
      </c>
      <c r="AB118" s="1942" t="s">
        <v>2503</v>
      </c>
      <c r="AC118" s="1942" t="s">
        <v>2503</v>
      </c>
      <c r="AD118" s="1942" t="s">
        <v>2503</v>
      </c>
      <c r="AE118" s="1942" t="s">
        <v>2503</v>
      </c>
      <c r="AF118" s="1942" t="s">
        <v>2503</v>
      </c>
      <c r="AG118" s="1970" t="s">
        <v>2503</v>
      </c>
      <c r="AH118" s="4211"/>
      <c r="AI118" s="4315"/>
      <c r="AJ118" s="4318"/>
      <c r="AK118" s="4319"/>
    </row>
    <row r="119" spans="2:40" ht="13.5" customHeight="1">
      <c r="B119" s="4185" t="s">
        <v>2486</v>
      </c>
      <c r="C119" s="4188" t="s">
        <v>2487</v>
      </c>
      <c r="D119" s="1945" t="str">
        <f>E$8</f>
        <v>〇〇</v>
      </c>
      <c r="E119" s="2023"/>
      <c r="F119" s="1947"/>
      <c r="G119" s="1948"/>
      <c r="H119" s="1948"/>
      <c r="I119" s="1948" t="s">
        <v>1199</v>
      </c>
      <c r="J119" s="1948" t="s">
        <v>1199</v>
      </c>
      <c r="K119" s="1948"/>
      <c r="L119" s="1948"/>
      <c r="M119" s="1948"/>
      <c r="N119" s="1948"/>
      <c r="O119" s="1948"/>
      <c r="P119" s="1948"/>
      <c r="Q119" s="1948" t="s">
        <v>1199</v>
      </c>
      <c r="R119" s="1948" t="s">
        <v>1199</v>
      </c>
      <c r="S119" s="1948"/>
      <c r="T119" s="1948"/>
      <c r="U119" s="1948" t="s">
        <v>2520</v>
      </c>
      <c r="V119" s="1948" t="s">
        <v>2520</v>
      </c>
      <c r="W119" s="1948" t="s">
        <v>2520</v>
      </c>
      <c r="X119" s="1948" t="s">
        <v>1199</v>
      </c>
      <c r="Y119" s="1948" t="s">
        <v>1199</v>
      </c>
      <c r="Z119" s="1948"/>
      <c r="AA119" s="1948"/>
      <c r="AB119" s="1948"/>
      <c r="AC119" s="1948"/>
      <c r="AD119" s="1948"/>
      <c r="AE119" s="1948" t="s">
        <v>1199</v>
      </c>
      <c r="AF119" s="1948" t="s">
        <v>1199</v>
      </c>
      <c r="AG119" s="1949"/>
      <c r="AH119" s="1950">
        <f>COUNTA(F$116:AG$116)-AI119</f>
        <v>25</v>
      </c>
      <c r="AI119" s="1951">
        <f>AM119+AN119</f>
        <v>3</v>
      </c>
      <c r="AJ119" s="2104">
        <f>+COUNTIF(F119:AG119,"休")</f>
        <v>8</v>
      </c>
      <c r="AM119" s="1953">
        <f>+COUNTIF(F119:AG119,"－")</f>
        <v>0</v>
      </c>
      <c r="AN119" s="1953">
        <f t="shared" ref="AN119:AN124" si="66">+COUNTIF(F119:AG119,"外")</f>
        <v>3</v>
      </c>
    </row>
    <row r="120" spans="2:40" ht="13.5" customHeight="1">
      <c r="B120" s="4186"/>
      <c r="C120" s="4189"/>
      <c r="D120" s="1960" t="str">
        <f>E$9</f>
        <v>●●</v>
      </c>
      <c r="E120" s="2105"/>
      <c r="F120" s="1955"/>
      <c r="G120" s="1956"/>
      <c r="H120" s="1956"/>
      <c r="I120" s="1956"/>
      <c r="J120" s="1956" t="s">
        <v>1199</v>
      </c>
      <c r="K120" s="1956" t="s">
        <v>1199</v>
      </c>
      <c r="L120" s="1956"/>
      <c r="M120" s="1956"/>
      <c r="N120" s="1956"/>
      <c r="O120" s="1956"/>
      <c r="P120" s="1956"/>
      <c r="Q120" s="1956"/>
      <c r="R120" s="1956" t="s">
        <v>1199</v>
      </c>
      <c r="S120" s="1956" t="s">
        <v>1199</v>
      </c>
      <c r="T120" s="1956"/>
      <c r="U120" s="1956" t="s">
        <v>2520</v>
      </c>
      <c r="V120" s="1956" t="s">
        <v>2520</v>
      </c>
      <c r="W120" s="1956" t="s">
        <v>2520</v>
      </c>
      <c r="X120" s="1956" t="s">
        <v>1199</v>
      </c>
      <c r="Y120" s="1956"/>
      <c r="Z120" s="1956" t="s">
        <v>1199</v>
      </c>
      <c r="AA120" s="1956"/>
      <c r="AB120" s="1956"/>
      <c r="AC120" s="1956"/>
      <c r="AD120" s="1956"/>
      <c r="AE120" s="1956"/>
      <c r="AF120" s="1956" t="s">
        <v>1199</v>
      </c>
      <c r="AG120" s="1957" t="s">
        <v>1199</v>
      </c>
      <c r="AH120" s="1950">
        <f t="shared" ref="AH120:AH124" si="67">COUNTA(F$116:AG$116)-AI120</f>
        <v>25</v>
      </c>
      <c r="AI120" s="1958">
        <f t="shared" ref="AI120" si="68">AM120+AN120</f>
        <v>3</v>
      </c>
      <c r="AJ120" s="2106">
        <f t="shared" ref="AJ120:AJ123" si="69">+COUNTIF(F120:AG120,"休")</f>
        <v>8</v>
      </c>
      <c r="AM120" s="1953">
        <f t="shared" ref="AM120:AM123" si="70">+COUNTIF(F120:AG120,"－")</f>
        <v>0</v>
      </c>
      <c r="AN120" s="1953">
        <f t="shared" si="66"/>
        <v>3</v>
      </c>
    </row>
    <row r="121" spans="2:40">
      <c r="B121" s="4186"/>
      <c r="C121" s="4189"/>
      <c r="D121" s="1960" t="str">
        <f>E$10</f>
        <v>△△</v>
      </c>
      <c r="E121" s="2105"/>
      <c r="F121" s="1955"/>
      <c r="G121" s="1956"/>
      <c r="H121" s="1956"/>
      <c r="I121" s="1956" t="s">
        <v>1199</v>
      </c>
      <c r="J121" s="1956" t="s">
        <v>1199</v>
      </c>
      <c r="K121" s="1956"/>
      <c r="L121" s="1956"/>
      <c r="M121" s="1956"/>
      <c r="N121" s="1956"/>
      <c r="O121" s="1956"/>
      <c r="P121" s="1956"/>
      <c r="Q121" s="1956" t="s">
        <v>1199</v>
      </c>
      <c r="R121" s="1956" t="s">
        <v>1199</v>
      </c>
      <c r="S121" s="1956"/>
      <c r="T121" s="1956"/>
      <c r="U121" s="1956" t="s">
        <v>2520</v>
      </c>
      <c r="V121" s="1956" t="s">
        <v>2520</v>
      </c>
      <c r="W121" s="1956" t="s">
        <v>2520</v>
      </c>
      <c r="X121" s="1956" t="s">
        <v>1199</v>
      </c>
      <c r="Y121" s="1956" t="s">
        <v>1199</v>
      </c>
      <c r="Z121" s="1956"/>
      <c r="AA121" s="1956"/>
      <c r="AB121" s="1956"/>
      <c r="AC121" s="1956"/>
      <c r="AD121" s="1956"/>
      <c r="AE121" s="1956" t="s">
        <v>1199</v>
      </c>
      <c r="AF121" s="1956" t="s">
        <v>1199</v>
      </c>
      <c r="AG121" s="1957"/>
      <c r="AH121" s="1950">
        <f t="shared" si="67"/>
        <v>25</v>
      </c>
      <c r="AI121" s="1958">
        <f>AM121+AN121</f>
        <v>3</v>
      </c>
      <c r="AJ121" s="2106">
        <f t="shared" si="69"/>
        <v>8</v>
      </c>
      <c r="AM121" s="1953">
        <f t="shared" si="70"/>
        <v>0</v>
      </c>
      <c r="AN121" s="1953">
        <f t="shared" si="66"/>
        <v>3</v>
      </c>
    </row>
    <row r="122" spans="2:40">
      <c r="B122" s="4186"/>
      <c r="C122" s="4189"/>
      <c r="D122" s="1960" t="str">
        <f>E$11</f>
        <v>■■</v>
      </c>
      <c r="E122" s="2105"/>
      <c r="F122" s="1955"/>
      <c r="G122" s="1956"/>
      <c r="H122" s="1956"/>
      <c r="I122" s="1956"/>
      <c r="J122" s="1956" t="s">
        <v>1199</v>
      </c>
      <c r="K122" s="1956" t="s">
        <v>1199</v>
      </c>
      <c r="L122" s="1956"/>
      <c r="M122" s="1956"/>
      <c r="N122" s="1956"/>
      <c r="O122" s="1956"/>
      <c r="P122" s="1956"/>
      <c r="Q122" s="1956"/>
      <c r="R122" s="1956" t="s">
        <v>1199</v>
      </c>
      <c r="S122" s="1956" t="s">
        <v>1199</v>
      </c>
      <c r="T122" s="1956"/>
      <c r="U122" s="1956" t="s">
        <v>2520</v>
      </c>
      <c r="V122" s="1956" t="s">
        <v>2520</v>
      </c>
      <c r="W122" s="1956" t="s">
        <v>2520</v>
      </c>
      <c r="X122" s="1956" t="s">
        <v>1199</v>
      </c>
      <c r="Y122" s="1956"/>
      <c r="Z122" s="1956" t="s">
        <v>1199</v>
      </c>
      <c r="AA122" s="1956"/>
      <c r="AB122" s="1956"/>
      <c r="AC122" s="1956"/>
      <c r="AD122" s="1956"/>
      <c r="AE122" s="1956"/>
      <c r="AF122" s="1956" t="s">
        <v>1199</v>
      </c>
      <c r="AG122" s="1957" t="s">
        <v>1199</v>
      </c>
      <c r="AH122" s="1950">
        <f t="shared" si="67"/>
        <v>25</v>
      </c>
      <c r="AI122" s="1958">
        <f t="shared" ref="AI122:AI124" si="71">AM122+AN122</f>
        <v>3</v>
      </c>
      <c r="AJ122" s="2106">
        <f t="shared" si="69"/>
        <v>8</v>
      </c>
      <c r="AM122" s="1953">
        <f t="shared" si="70"/>
        <v>0</v>
      </c>
      <c r="AN122" s="1953">
        <f t="shared" si="66"/>
        <v>3</v>
      </c>
    </row>
    <row r="123" spans="2:40">
      <c r="B123" s="4186"/>
      <c r="C123" s="4189"/>
      <c r="D123" s="1960" t="str">
        <f>E$12</f>
        <v>★★</v>
      </c>
      <c r="E123" s="2105"/>
      <c r="F123" s="1955" t="s">
        <v>1199</v>
      </c>
      <c r="G123" s="1956" t="s">
        <v>1199</v>
      </c>
      <c r="H123" s="1956"/>
      <c r="I123" s="1956"/>
      <c r="J123" s="1956"/>
      <c r="K123" s="1956"/>
      <c r="L123" s="1956" t="s">
        <v>1199</v>
      </c>
      <c r="M123" s="1956" t="s">
        <v>1199</v>
      </c>
      <c r="N123" s="1956"/>
      <c r="O123" s="1956"/>
      <c r="P123" s="1956"/>
      <c r="Q123" s="1956"/>
      <c r="R123" s="1956"/>
      <c r="S123" s="1956"/>
      <c r="T123" s="1956"/>
      <c r="U123" s="1956" t="s">
        <v>2520</v>
      </c>
      <c r="V123" s="1956" t="s">
        <v>2520</v>
      </c>
      <c r="W123" s="1956" t="s">
        <v>2520</v>
      </c>
      <c r="X123" s="1956" t="s">
        <v>1199</v>
      </c>
      <c r="Y123" s="1956" t="s">
        <v>1199</v>
      </c>
      <c r="Z123" s="1956" t="s">
        <v>1199</v>
      </c>
      <c r="AA123" s="1956"/>
      <c r="AB123" s="1956"/>
      <c r="AC123" s="1956"/>
      <c r="AD123" s="1956"/>
      <c r="AE123" s="1956" t="s">
        <v>1199</v>
      </c>
      <c r="AF123" s="1956"/>
      <c r="AG123" s="1957" t="s">
        <v>1199</v>
      </c>
      <c r="AH123" s="1950">
        <f t="shared" si="67"/>
        <v>25</v>
      </c>
      <c r="AI123" s="1958">
        <f t="shared" si="71"/>
        <v>3</v>
      </c>
      <c r="AJ123" s="2106">
        <f t="shared" si="69"/>
        <v>9</v>
      </c>
      <c r="AM123" s="1953">
        <f t="shared" si="70"/>
        <v>0</v>
      </c>
      <c r="AN123" s="1953">
        <f t="shared" si="66"/>
        <v>3</v>
      </c>
    </row>
    <row r="124" spans="2:40">
      <c r="B124" s="4187"/>
      <c r="C124" s="4190"/>
      <c r="D124" s="2107"/>
      <c r="E124" s="1991"/>
      <c r="F124" s="1964"/>
      <c r="G124" s="1966"/>
      <c r="H124" s="1966"/>
      <c r="I124" s="1966"/>
      <c r="J124" s="1966"/>
      <c r="K124" s="1966"/>
      <c r="L124" s="1966"/>
      <c r="M124" s="1966"/>
      <c r="N124" s="1966"/>
      <c r="O124" s="1966"/>
      <c r="P124" s="1966"/>
      <c r="Q124" s="1966"/>
      <c r="R124" s="1966"/>
      <c r="S124" s="1966"/>
      <c r="T124" s="1966"/>
      <c r="U124" s="1966"/>
      <c r="V124" s="1966"/>
      <c r="W124" s="1966"/>
      <c r="X124" s="1966"/>
      <c r="Y124" s="1966"/>
      <c r="Z124" s="1966"/>
      <c r="AA124" s="1966"/>
      <c r="AB124" s="1966"/>
      <c r="AC124" s="1966"/>
      <c r="AD124" s="1966"/>
      <c r="AE124" s="1966"/>
      <c r="AF124" s="1966"/>
      <c r="AG124" s="1967"/>
      <c r="AH124" s="1950">
        <f t="shared" si="67"/>
        <v>28</v>
      </c>
      <c r="AI124" s="1951">
        <f t="shared" si="71"/>
        <v>0</v>
      </c>
      <c r="AJ124" s="2104">
        <f>+COUNTIF(F124:AG124,"休")</f>
        <v>0</v>
      </c>
      <c r="AM124" s="1953">
        <f>+COUNTIF(F124:AG124,"－")</f>
        <v>0</v>
      </c>
      <c r="AN124" s="1953">
        <f t="shared" si="66"/>
        <v>0</v>
      </c>
    </row>
    <row r="125" spans="2:40" ht="24.75" customHeight="1">
      <c r="B125" s="4185" t="s">
        <v>2493</v>
      </c>
      <c r="C125" s="4188" t="s">
        <v>2494</v>
      </c>
      <c r="D125" s="1953" t="s">
        <v>1313</v>
      </c>
      <c r="E125" s="1901" t="s">
        <v>2558</v>
      </c>
      <c r="F125" s="1941" t="s">
        <v>2503</v>
      </c>
      <c r="G125" s="1942" t="s">
        <v>2503</v>
      </c>
      <c r="H125" s="1942" t="s">
        <v>2503</v>
      </c>
      <c r="I125" s="1942" t="s">
        <v>2503</v>
      </c>
      <c r="J125" s="1942" t="s">
        <v>2503</v>
      </c>
      <c r="K125" s="1942" t="s">
        <v>2503</v>
      </c>
      <c r="L125" s="1942" t="s">
        <v>2503</v>
      </c>
      <c r="M125" s="1942" t="s">
        <v>2503</v>
      </c>
      <c r="N125" s="1942" t="s">
        <v>2503</v>
      </c>
      <c r="O125" s="1942" t="s">
        <v>2503</v>
      </c>
      <c r="P125" s="1942" t="s">
        <v>2503</v>
      </c>
      <c r="Q125" s="1942" t="s">
        <v>2503</v>
      </c>
      <c r="R125" s="1942" t="s">
        <v>2503</v>
      </c>
      <c r="S125" s="1942" t="s">
        <v>2503</v>
      </c>
      <c r="T125" s="1942" t="s">
        <v>1198</v>
      </c>
      <c r="U125" s="1942" t="s">
        <v>1198</v>
      </c>
      <c r="V125" s="1942" t="s">
        <v>1198</v>
      </c>
      <c r="W125" s="1942" t="s">
        <v>2503</v>
      </c>
      <c r="X125" s="1942" t="s">
        <v>2503</v>
      </c>
      <c r="Y125" s="1942" t="s">
        <v>2503</v>
      </c>
      <c r="Z125" s="1942" t="s">
        <v>2503</v>
      </c>
      <c r="AA125" s="1942" t="s">
        <v>2503</v>
      </c>
      <c r="AB125" s="1942" t="s">
        <v>2503</v>
      </c>
      <c r="AC125" s="1942" t="s">
        <v>2503</v>
      </c>
      <c r="AD125" s="1942" t="s">
        <v>2503</v>
      </c>
      <c r="AE125" s="1942" t="s">
        <v>2503</v>
      </c>
      <c r="AF125" s="1942" t="s">
        <v>2503</v>
      </c>
      <c r="AG125" s="1970" t="s">
        <v>2503</v>
      </c>
      <c r="AH125" s="1971"/>
      <c r="AI125" s="1953"/>
      <c r="AJ125" s="2058"/>
    </row>
    <row r="126" spans="2:40" ht="13.5" customHeight="1">
      <c r="B126" s="4186"/>
      <c r="C126" s="4189"/>
      <c r="D126" s="2107" t="str">
        <f>E$14</f>
        <v>〇〇</v>
      </c>
      <c r="E126" s="1991"/>
      <c r="F126" s="1947"/>
      <c r="G126" s="1948"/>
      <c r="H126" s="1948" t="s">
        <v>1199</v>
      </c>
      <c r="I126" s="1948" t="s">
        <v>1199</v>
      </c>
      <c r="J126" s="1948"/>
      <c r="K126" s="1948"/>
      <c r="L126" s="1948"/>
      <c r="M126" s="1948"/>
      <c r="N126" s="1948"/>
      <c r="O126" s="1948"/>
      <c r="P126" s="1948"/>
      <c r="Q126" s="1948" t="s">
        <v>1199</v>
      </c>
      <c r="R126" s="1948" t="s">
        <v>1199</v>
      </c>
      <c r="S126" s="1948"/>
      <c r="T126" s="1948" t="s">
        <v>2520</v>
      </c>
      <c r="U126" s="1948" t="s">
        <v>2520</v>
      </c>
      <c r="V126" s="1948" t="s">
        <v>2520</v>
      </c>
      <c r="W126" s="1948"/>
      <c r="X126" s="1948"/>
      <c r="Y126" s="1948"/>
      <c r="Z126" s="1948"/>
      <c r="AA126" s="1948"/>
      <c r="AB126" s="1948" t="s">
        <v>1199</v>
      </c>
      <c r="AC126" s="1948" t="s">
        <v>1199</v>
      </c>
      <c r="AD126" s="1948"/>
      <c r="AE126" s="1948"/>
      <c r="AF126" s="1948"/>
      <c r="AG126" s="1949"/>
      <c r="AH126" s="1950">
        <f t="shared" ref="AH126:AH129" si="72">COUNTA(F$116:AG$116)-AI126</f>
        <v>25</v>
      </c>
      <c r="AI126" s="1951">
        <f t="shared" ref="AI126:AI129" si="73">AM126+AN126</f>
        <v>3</v>
      </c>
      <c r="AJ126" s="2104">
        <f>+COUNTIF(F126:AG126,"休")</f>
        <v>6</v>
      </c>
      <c r="AM126" s="1953">
        <f>+COUNTIF(F126:AG126,"－")</f>
        <v>0</v>
      </c>
      <c r="AN126" s="1953">
        <f>+COUNTIF(F126:AG126,"外")</f>
        <v>3</v>
      </c>
    </row>
    <row r="127" spans="2:40">
      <c r="B127" s="4186"/>
      <c r="C127" s="4189"/>
      <c r="D127" s="1960" t="str">
        <f>E$15</f>
        <v>●●</v>
      </c>
      <c r="E127" s="2105"/>
      <c r="F127" s="1955"/>
      <c r="G127" s="1956"/>
      <c r="H127" s="1956" t="s">
        <v>1199</v>
      </c>
      <c r="I127" s="1956" t="s">
        <v>1199</v>
      </c>
      <c r="J127" s="1956"/>
      <c r="K127" s="1956"/>
      <c r="L127" s="1956"/>
      <c r="M127" s="1956"/>
      <c r="N127" s="1956"/>
      <c r="O127" s="1956"/>
      <c r="P127" s="1956"/>
      <c r="Q127" s="1956" t="s">
        <v>1199</v>
      </c>
      <c r="R127" s="1956" t="s">
        <v>1199</v>
      </c>
      <c r="S127" s="1956"/>
      <c r="T127" s="1956" t="s">
        <v>2520</v>
      </c>
      <c r="U127" s="1956" t="s">
        <v>2520</v>
      </c>
      <c r="V127" s="1956" t="s">
        <v>2520</v>
      </c>
      <c r="W127" s="1956"/>
      <c r="X127" s="1956"/>
      <c r="Y127" s="1956"/>
      <c r="Z127" s="1956"/>
      <c r="AA127" s="1956"/>
      <c r="AB127" s="1956" t="s">
        <v>1199</v>
      </c>
      <c r="AC127" s="1956" t="s">
        <v>1199</v>
      </c>
      <c r="AD127" s="1956"/>
      <c r="AE127" s="1956"/>
      <c r="AF127" s="1956"/>
      <c r="AG127" s="1957"/>
      <c r="AH127" s="1950">
        <f t="shared" si="72"/>
        <v>25</v>
      </c>
      <c r="AI127" s="1958">
        <f t="shared" si="73"/>
        <v>3</v>
      </c>
      <c r="AJ127" s="2106">
        <f t="shared" ref="AJ127:AJ129" si="74">+COUNTIF(F127:AG127,"休")</f>
        <v>6</v>
      </c>
      <c r="AM127" s="1953">
        <f t="shared" ref="AM127:AM129" si="75">+COUNTIF(F127:AG127,"－")</f>
        <v>0</v>
      </c>
      <c r="AN127" s="1953">
        <f>+COUNTIF(F127:AG127,"外")</f>
        <v>3</v>
      </c>
    </row>
    <row r="128" spans="2:40">
      <c r="B128" s="4186"/>
      <c r="C128" s="4189"/>
      <c r="D128" s="1960">
        <f>E$16</f>
        <v>0</v>
      </c>
      <c r="E128" s="2105"/>
      <c r="F128" s="1955"/>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c r="AE128" s="1956"/>
      <c r="AF128" s="1956"/>
      <c r="AG128" s="1957"/>
      <c r="AH128" s="1950">
        <f t="shared" si="72"/>
        <v>28</v>
      </c>
      <c r="AI128" s="1958">
        <f t="shared" si="73"/>
        <v>0</v>
      </c>
      <c r="AJ128" s="2106">
        <f t="shared" si="74"/>
        <v>0</v>
      </c>
      <c r="AM128" s="1953">
        <f t="shared" si="75"/>
        <v>0</v>
      </c>
      <c r="AN128" s="1953">
        <f>+COUNTIF(F128:AG128,"外")</f>
        <v>0</v>
      </c>
    </row>
    <row r="129" spans="2:40">
      <c r="B129" s="4186"/>
      <c r="C129" s="4190"/>
      <c r="D129" s="2107">
        <f>E$17</f>
        <v>0</v>
      </c>
      <c r="E129" s="1991"/>
      <c r="F129" s="1955"/>
      <c r="G129" s="1978"/>
      <c r="H129" s="1978"/>
      <c r="I129" s="1978"/>
      <c r="J129" s="1978"/>
      <c r="K129" s="1978"/>
      <c r="L129" s="1978"/>
      <c r="M129" s="1978"/>
      <c r="N129" s="1978"/>
      <c r="O129" s="1978"/>
      <c r="P129" s="1978"/>
      <c r="Q129" s="1978"/>
      <c r="R129" s="1978"/>
      <c r="S129" s="1978"/>
      <c r="T129" s="1978"/>
      <c r="U129" s="1978"/>
      <c r="V129" s="1978"/>
      <c r="W129" s="1978"/>
      <c r="X129" s="1978"/>
      <c r="Y129" s="1978"/>
      <c r="Z129" s="1978"/>
      <c r="AA129" s="1978"/>
      <c r="AB129" s="1978"/>
      <c r="AC129" s="1978"/>
      <c r="AD129" s="1978"/>
      <c r="AE129" s="1978"/>
      <c r="AF129" s="1978"/>
      <c r="AG129" s="1949"/>
      <c r="AH129" s="1950">
        <f t="shared" si="72"/>
        <v>28</v>
      </c>
      <c r="AI129" s="1987">
        <f t="shared" si="73"/>
        <v>0</v>
      </c>
      <c r="AJ129" s="2104">
        <f t="shared" si="74"/>
        <v>0</v>
      </c>
      <c r="AM129" s="1953">
        <f t="shared" si="75"/>
        <v>0</v>
      </c>
      <c r="AN129" s="1953">
        <f>+COUNTIF(F129:AG129,"外")</f>
        <v>0</v>
      </c>
    </row>
    <row r="130" spans="2:40" ht="24.75" customHeight="1">
      <c r="B130" s="4186"/>
      <c r="C130" s="4188" t="s">
        <v>2495</v>
      </c>
      <c r="D130" s="1953" t="s">
        <v>1313</v>
      </c>
      <c r="E130" s="1901" t="s">
        <v>2558</v>
      </c>
      <c r="F130" s="1941" t="s">
        <v>2503</v>
      </c>
      <c r="G130" s="1942" t="s">
        <v>2503</v>
      </c>
      <c r="H130" s="1942" t="s">
        <v>2503</v>
      </c>
      <c r="I130" s="1942" t="s">
        <v>2503</v>
      </c>
      <c r="J130" s="1942" t="s">
        <v>2503</v>
      </c>
      <c r="K130" s="1942" t="s">
        <v>2503</v>
      </c>
      <c r="L130" s="1942" t="s">
        <v>2503</v>
      </c>
      <c r="M130" s="1942" t="s">
        <v>2503</v>
      </c>
      <c r="N130" s="1942" t="s">
        <v>2503</v>
      </c>
      <c r="O130" s="1942" t="s">
        <v>2503</v>
      </c>
      <c r="P130" s="1942" t="s">
        <v>2503</v>
      </c>
      <c r="Q130" s="1942" t="s">
        <v>2503</v>
      </c>
      <c r="R130" s="1942" t="s">
        <v>2503</v>
      </c>
      <c r="S130" s="1942" t="s">
        <v>2503</v>
      </c>
      <c r="T130" s="1942" t="s">
        <v>2503</v>
      </c>
      <c r="U130" s="1942" t="s">
        <v>1198</v>
      </c>
      <c r="V130" s="1942" t="s">
        <v>1198</v>
      </c>
      <c r="W130" s="1942" t="s">
        <v>1198</v>
      </c>
      <c r="X130" s="1942" t="s">
        <v>2503</v>
      </c>
      <c r="Y130" s="1942" t="s">
        <v>2503</v>
      </c>
      <c r="Z130" s="1942" t="s">
        <v>2503</v>
      </c>
      <c r="AA130" s="1942" t="s">
        <v>2503</v>
      </c>
      <c r="AB130" s="1942" t="s">
        <v>2503</v>
      </c>
      <c r="AC130" s="1942" t="s">
        <v>2503</v>
      </c>
      <c r="AD130" s="1942" t="s">
        <v>2503</v>
      </c>
      <c r="AE130" s="1942" t="s">
        <v>2503</v>
      </c>
      <c r="AF130" s="1942" t="s">
        <v>2503</v>
      </c>
      <c r="AG130" s="1970" t="s">
        <v>2503</v>
      </c>
      <c r="AH130" s="1971"/>
      <c r="AI130" s="1953"/>
      <c r="AJ130" s="2058"/>
    </row>
    <row r="131" spans="2:40">
      <c r="B131" s="4186"/>
      <c r="C131" s="4189"/>
      <c r="D131" s="1945" t="str">
        <f>E$18</f>
        <v>●●</v>
      </c>
      <c r="E131" s="2023"/>
      <c r="F131" s="1947"/>
      <c r="G131" s="1948"/>
      <c r="H131" s="1948" t="s">
        <v>1199</v>
      </c>
      <c r="I131" s="1948" t="s">
        <v>1199</v>
      </c>
      <c r="J131" s="1948"/>
      <c r="K131" s="1948"/>
      <c r="L131" s="1948"/>
      <c r="M131" s="1948"/>
      <c r="N131" s="1948" t="s">
        <v>1199</v>
      </c>
      <c r="O131" s="1948" t="s">
        <v>1199</v>
      </c>
      <c r="P131" s="1948"/>
      <c r="Q131" s="1948"/>
      <c r="R131" s="1948"/>
      <c r="S131" s="1948"/>
      <c r="T131" s="1948"/>
      <c r="U131" s="1948" t="s">
        <v>2520</v>
      </c>
      <c r="V131" s="1948" t="s">
        <v>2520</v>
      </c>
      <c r="W131" s="1948" t="s">
        <v>2520</v>
      </c>
      <c r="X131" s="1948" t="s">
        <v>1199</v>
      </c>
      <c r="Y131" s="1948" t="s">
        <v>1199</v>
      </c>
      <c r="Z131" s="1948"/>
      <c r="AA131" s="1948"/>
      <c r="AB131" s="1948"/>
      <c r="AC131" s="1948" t="s">
        <v>1199</v>
      </c>
      <c r="AD131" s="1948" t="s">
        <v>1199</v>
      </c>
      <c r="AE131" s="1948"/>
      <c r="AF131" s="1948"/>
      <c r="AG131" s="1982"/>
      <c r="AH131" s="1950">
        <f t="shared" ref="AH131:AH134" si="76">COUNTA(F$116:AG$116)-AI131</f>
        <v>25</v>
      </c>
      <c r="AI131" s="2108">
        <f t="shared" ref="AI131:AI134" si="77">AM131+AN131</f>
        <v>3</v>
      </c>
      <c r="AJ131" s="2109">
        <f>+COUNTIF(F131:AG131,"休")</f>
        <v>8</v>
      </c>
      <c r="AM131" s="1953">
        <f>+COUNTIF(F131:AG131,"－")</f>
        <v>0</v>
      </c>
      <c r="AN131" s="1953">
        <f>+COUNTIF(F131:AG131,"外")</f>
        <v>3</v>
      </c>
    </row>
    <row r="132" spans="2:40">
      <c r="B132" s="4186"/>
      <c r="C132" s="4189"/>
      <c r="D132" s="1960">
        <f>E$19</f>
        <v>0</v>
      </c>
      <c r="E132" s="2105"/>
      <c r="F132" s="1955"/>
      <c r="G132" s="1956"/>
      <c r="H132" s="1956"/>
      <c r="I132" s="1956"/>
      <c r="J132" s="1956"/>
      <c r="K132" s="1956"/>
      <c r="L132" s="1956"/>
      <c r="M132" s="1956"/>
      <c r="N132" s="1956"/>
      <c r="O132" s="1956"/>
      <c r="P132" s="1956"/>
      <c r="Q132" s="1956"/>
      <c r="R132" s="1956"/>
      <c r="S132" s="1956"/>
      <c r="T132" s="1956"/>
      <c r="U132" s="1956"/>
      <c r="V132" s="1956"/>
      <c r="W132" s="1956"/>
      <c r="X132" s="1956"/>
      <c r="Y132" s="1956"/>
      <c r="Z132" s="1956"/>
      <c r="AA132" s="1956"/>
      <c r="AB132" s="1956"/>
      <c r="AC132" s="1956"/>
      <c r="AD132" s="1956"/>
      <c r="AE132" s="1956"/>
      <c r="AF132" s="1956"/>
      <c r="AG132" s="1957"/>
      <c r="AH132" s="1950">
        <f t="shared" si="76"/>
        <v>28</v>
      </c>
      <c r="AI132" s="1958">
        <f t="shared" si="77"/>
        <v>0</v>
      </c>
      <c r="AJ132" s="2106">
        <f t="shared" ref="AJ132:AJ134" si="78">+COUNTIF(F132:AG132,"休")</f>
        <v>0</v>
      </c>
      <c r="AM132" s="1953">
        <f t="shared" ref="AM132:AM134" si="79">+COUNTIF(F132:AG132,"－")</f>
        <v>0</v>
      </c>
      <c r="AN132" s="1953">
        <f>+COUNTIF(F132:AG132,"外")</f>
        <v>0</v>
      </c>
    </row>
    <row r="133" spans="2:40">
      <c r="B133" s="4186"/>
      <c r="C133" s="4189"/>
      <c r="D133" s="1960">
        <f>E$20</f>
        <v>0</v>
      </c>
      <c r="E133" s="2105"/>
      <c r="F133" s="1955"/>
      <c r="G133" s="1956"/>
      <c r="H133" s="1956"/>
      <c r="I133" s="1956"/>
      <c r="J133" s="1956"/>
      <c r="K133" s="1956"/>
      <c r="L133" s="1956"/>
      <c r="M133" s="1956"/>
      <c r="N133" s="1956"/>
      <c r="O133" s="1956"/>
      <c r="P133" s="1956"/>
      <c r="Q133" s="1956"/>
      <c r="R133" s="1956"/>
      <c r="S133" s="1956"/>
      <c r="T133" s="1956"/>
      <c r="U133" s="1956"/>
      <c r="V133" s="1956"/>
      <c r="W133" s="1956"/>
      <c r="X133" s="1956"/>
      <c r="Y133" s="1956"/>
      <c r="Z133" s="1956"/>
      <c r="AA133" s="1956"/>
      <c r="AB133" s="1956"/>
      <c r="AC133" s="1956"/>
      <c r="AD133" s="1956"/>
      <c r="AE133" s="1956"/>
      <c r="AF133" s="1956"/>
      <c r="AG133" s="1957"/>
      <c r="AH133" s="1950">
        <f t="shared" si="76"/>
        <v>28</v>
      </c>
      <c r="AI133" s="1958">
        <f t="shared" si="77"/>
        <v>0</v>
      </c>
      <c r="AJ133" s="2106">
        <f t="shared" si="78"/>
        <v>0</v>
      </c>
      <c r="AM133" s="1953">
        <f t="shared" si="79"/>
        <v>0</v>
      </c>
      <c r="AN133" s="1953">
        <f>+COUNTIF(F133:AG133,"外")</f>
        <v>0</v>
      </c>
    </row>
    <row r="134" spans="2:40">
      <c r="B134" s="4187"/>
      <c r="C134" s="4190"/>
      <c r="D134" s="2110">
        <f>E$21</f>
        <v>0</v>
      </c>
      <c r="E134" s="2039"/>
      <c r="F134" s="1984"/>
      <c r="G134" s="1965"/>
      <c r="H134" s="1965"/>
      <c r="I134" s="1965"/>
      <c r="J134" s="1965"/>
      <c r="K134" s="1965"/>
      <c r="L134" s="1965"/>
      <c r="M134" s="1965"/>
      <c r="N134" s="1965"/>
      <c r="O134" s="1965"/>
      <c r="P134" s="1965"/>
      <c r="Q134" s="1965"/>
      <c r="R134" s="1965"/>
      <c r="S134" s="1965"/>
      <c r="T134" s="1965"/>
      <c r="U134" s="1965"/>
      <c r="V134" s="1965"/>
      <c r="W134" s="1965"/>
      <c r="X134" s="1965"/>
      <c r="Y134" s="1965"/>
      <c r="Z134" s="1965"/>
      <c r="AA134" s="1965"/>
      <c r="AB134" s="1965"/>
      <c r="AC134" s="1965"/>
      <c r="AD134" s="1965"/>
      <c r="AE134" s="1965"/>
      <c r="AF134" s="1965"/>
      <c r="AG134" s="1985"/>
      <c r="AH134" s="1986">
        <f t="shared" si="76"/>
        <v>28</v>
      </c>
      <c r="AI134" s="2071">
        <f t="shared" si="77"/>
        <v>0</v>
      </c>
      <c r="AJ134" s="1972">
        <f t="shared" si="78"/>
        <v>0</v>
      </c>
      <c r="AM134" s="1953">
        <f t="shared" si="79"/>
        <v>0</v>
      </c>
      <c r="AN134" s="1953">
        <f>+COUNTIF(F134:AG134,"外")</f>
        <v>0</v>
      </c>
    </row>
    <row r="135" spans="2:40">
      <c r="F135" s="2073"/>
      <c r="G135" s="2073"/>
      <c r="H135" s="2073"/>
      <c r="I135" s="2073"/>
      <c r="J135" s="2073"/>
      <c r="K135" s="2073"/>
      <c r="L135" s="2073"/>
      <c r="M135" s="2073"/>
      <c r="N135" s="2073"/>
      <c r="O135" s="2073"/>
      <c r="P135" s="2073"/>
      <c r="Q135" s="2073"/>
      <c r="R135" s="2073"/>
      <c r="S135" s="2073"/>
      <c r="T135" s="2073"/>
      <c r="U135" s="2073"/>
      <c r="V135" s="2073"/>
      <c r="W135" s="2073"/>
      <c r="X135" s="2073"/>
      <c r="Y135" s="2073"/>
      <c r="Z135" s="2073"/>
      <c r="AA135" s="2073"/>
      <c r="AB135" s="2073"/>
      <c r="AC135" s="2073"/>
      <c r="AD135" s="2073"/>
      <c r="AE135" s="2073"/>
      <c r="AF135" s="2073"/>
      <c r="AG135" s="2073"/>
    </row>
    <row r="136" spans="2:40" ht="13.5" customHeight="1">
      <c r="B136" s="2021"/>
      <c r="C136" s="2022"/>
      <c r="D136" s="2025"/>
      <c r="E136" s="2074" t="s">
        <v>1183</v>
      </c>
      <c r="F136" s="2075">
        <f>+AG116+1</f>
        <v>44799</v>
      </c>
      <c r="G136" s="2076">
        <f>+F136+1</f>
        <v>44800</v>
      </c>
      <c r="H136" s="2076">
        <f t="shared" ref="H136:AG136" si="80">+G136+1</f>
        <v>44801</v>
      </c>
      <c r="I136" s="2076">
        <f t="shared" si="80"/>
        <v>44802</v>
      </c>
      <c r="J136" s="2076">
        <f t="shared" si="80"/>
        <v>44803</v>
      </c>
      <c r="K136" s="2076">
        <f t="shared" si="80"/>
        <v>44804</v>
      </c>
      <c r="L136" s="2076">
        <f t="shared" si="80"/>
        <v>44805</v>
      </c>
      <c r="M136" s="2076">
        <f t="shared" si="80"/>
        <v>44806</v>
      </c>
      <c r="N136" s="2076">
        <f t="shared" si="80"/>
        <v>44807</v>
      </c>
      <c r="O136" s="2076">
        <f t="shared" si="80"/>
        <v>44808</v>
      </c>
      <c r="P136" s="2076">
        <f t="shared" si="80"/>
        <v>44809</v>
      </c>
      <c r="Q136" s="2076">
        <f t="shared" si="80"/>
        <v>44810</v>
      </c>
      <c r="R136" s="2076">
        <f t="shared" si="80"/>
        <v>44811</v>
      </c>
      <c r="S136" s="2076">
        <f t="shared" si="80"/>
        <v>44812</v>
      </c>
      <c r="T136" s="2076">
        <f t="shared" si="80"/>
        <v>44813</v>
      </c>
      <c r="U136" s="2076">
        <f t="shared" si="80"/>
        <v>44814</v>
      </c>
      <c r="V136" s="2076">
        <f t="shared" si="80"/>
        <v>44815</v>
      </c>
      <c r="W136" s="2076">
        <f t="shared" si="80"/>
        <v>44816</v>
      </c>
      <c r="X136" s="2076">
        <f t="shared" si="80"/>
        <v>44817</v>
      </c>
      <c r="Y136" s="2076">
        <f t="shared" si="80"/>
        <v>44818</v>
      </c>
      <c r="Z136" s="2076">
        <f>+Y136+1</f>
        <v>44819</v>
      </c>
      <c r="AA136" s="2076">
        <f t="shared" si="80"/>
        <v>44820</v>
      </c>
      <c r="AB136" s="2076">
        <f t="shared" si="80"/>
        <v>44821</v>
      </c>
      <c r="AC136" s="2076">
        <f t="shared" si="80"/>
        <v>44822</v>
      </c>
      <c r="AD136" s="2076">
        <f>+AC136+1</f>
        <v>44823</v>
      </c>
      <c r="AE136" s="2076">
        <f t="shared" si="80"/>
        <v>44824</v>
      </c>
      <c r="AF136" s="2076">
        <f>+AE136+1</f>
        <v>44825</v>
      </c>
      <c r="AG136" s="2111">
        <f t="shared" si="80"/>
        <v>44826</v>
      </c>
      <c r="AH136" s="4209" t="s">
        <v>2496</v>
      </c>
      <c r="AI136" s="4313" t="s">
        <v>2497</v>
      </c>
      <c r="AJ136" s="4316" t="s">
        <v>2474</v>
      </c>
      <c r="AK136" s="4319"/>
      <c r="AM136" s="4320" t="s">
        <v>2556</v>
      </c>
      <c r="AN136" s="4320" t="s">
        <v>2557</v>
      </c>
    </row>
    <row r="137" spans="2:40">
      <c r="B137" s="2037"/>
      <c r="C137" s="2038"/>
      <c r="D137" s="2041"/>
      <c r="E137" s="2078" t="s">
        <v>1184</v>
      </c>
      <c r="F137" s="2079" t="str">
        <f>TEXT(WEEKDAY(+F136),"aaa")</f>
        <v>金</v>
      </c>
      <c r="G137" s="2080" t="str">
        <f t="shared" ref="G137:AG137" si="81">TEXT(WEEKDAY(+G136),"aaa")</f>
        <v>土</v>
      </c>
      <c r="H137" s="2080" t="str">
        <f t="shared" si="81"/>
        <v>日</v>
      </c>
      <c r="I137" s="2080" t="str">
        <f t="shared" si="81"/>
        <v>月</v>
      </c>
      <c r="J137" s="2080" t="str">
        <f t="shared" si="81"/>
        <v>火</v>
      </c>
      <c r="K137" s="2080" t="str">
        <f t="shared" si="81"/>
        <v>水</v>
      </c>
      <c r="L137" s="2080" t="str">
        <f t="shared" si="81"/>
        <v>木</v>
      </c>
      <c r="M137" s="2080" t="str">
        <f t="shared" si="81"/>
        <v>金</v>
      </c>
      <c r="N137" s="2080" t="str">
        <f t="shared" si="81"/>
        <v>土</v>
      </c>
      <c r="O137" s="2080" t="str">
        <f t="shared" si="81"/>
        <v>日</v>
      </c>
      <c r="P137" s="2080" t="str">
        <f t="shared" si="81"/>
        <v>月</v>
      </c>
      <c r="Q137" s="2080" t="str">
        <f t="shared" si="81"/>
        <v>火</v>
      </c>
      <c r="R137" s="2080" t="str">
        <f t="shared" si="81"/>
        <v>水</v>
      </c>
      <c r="S137" s="2080" t="str">
        <f t="shared" si="81"/>
        <v>木</v>
      </c>
      <c r="T137" s="2080" t="str">
        <f t="shared" si="81"/>
        <v>金</v>
      </c>
      <c r="U137" s="2080" t="str">
        <f t="shared" si="81"/>
        <v>土</v>
      </c>
      <c r="V137" s="2080" t="str">
        <f t="shared" si="81"/>
        <v>日</v>
      </c>
      <c r="W137" s="2080" t="str">
        <f t="shared" si="81"/>
        <v>月</v>
      </c>
      <c r="X137" s="2080" t="str">
        <f t="shared" si="81"/>
        <v>火</v>
      </c>
      <c r="Y137" s="2080" t="str">
        <f t="shared" si="81"/>
        <v>水</v>
      </c>
      <c r="Z137" s="2080" t="str">
        <f t="shared" si="81"/>
        <v>木</v>
      </c>
      <c r="AA137" s="2080" t="str">
        <f t="shared" si="81"/>
        <v>金</v>
      </c>
      <c r="AB137" s="2080" t="str">
        <f t="shared" si="81"/>
        <v>土</v>
      </c>
      <c r="AC137" s="2080" t="str">
        <f t="shared" si="81"/>
        <v>日</v>
      </c>
      <c r="AD137" s="2080" t="str">
        <f t="shared" si="81"/>
        <v>月</v>
      </c>
      <c r="AE137" s="2080" t="str">
        <f t="shared" si="81"/>
        <v>火</v>
      </c>
      <c r="AF137" s="2080" t="str">
        <f t="shared" si="81"/>
        <v>水</v>
      </c>
      <c r="AG137" s="2112" t="str">
        <f t="shared" si="81"/>
        <v>木</v>
      </c>
      <c r="AH137" s="4210"/>
      <c r="AI137" s="4314"/>
      <c r="AJ137" s="4317"/>
      <c r="AK137" s="4319"/>
      <c r="AM137" s="4320"/>
      <c r="AN137" s="4320"/>
    </row>
    <row r="138" spans="2:40" ht="24.75" customHeight="1">
      <c r="B138" s="2101" t="s">
        <v>2531</v>
      </c>
      <c r="C138" s="2102" t="s">
        <v>2532</v>
      </c>
      <c r="D138" s="1953" t="s">
        <v>1313</v>
      </c>
      <c r="E138" s="1901" t="s">
        <v>2558</v>
      </c>
      <c r="F138" s="1941" t="s">
        <v>2503</v>
      </c>
      <c r="G138" s="1942" t="s">
        <v>2503</v>
      </c>
      <c r="H138" s="1942" t="s">
        <v>2503</v>
      </c>
      <c r="I138" s="1942" t="s">
        <v>2503</v>
      </c>
      <c r="J138" s="1942" t="s">
        <v>2503</v>
      </c>
      <c r="K138" s="1942" t="s">
        <v>2503</v>
      </c>
      <c r="L138" s="1942" t="s">
        <v>2503</v>
      </c>
      <c r="M138" s="1942" t="s">
        <v>2503</v>
      </c>
      <c r="N138" s="1942" t="s">
        <v>2503</v>
      </c>
      <c r="O138" s="1942" t="s">
        <v>2503</v>
      </c>
      <c r="P138" s="1942" t="s">
        <v>2503</v>
      </c>
      <c r="Q138" s="1942" t="s">
        <v>2503</v>
      </c>
      <c r="R138" s="1942" t="s">
        <v>2503</v>
      </c>
      <c r="S138" s="1942" t="s">
        <v>2503</v>
      </c>
      <c r="T138" s="1942" t="s">
        <v>2503</v>
      </c>
      <c r="U138" s="1942" t="s">
        <v>2503</v>
      </c>
      <c r="V138" s="1942" t="s">
        <v>2503</v>
      </c>
      <c r="W138" s="1942" t="s">
        <v>2503</v>
      </c>
      <c r="X138" s="1942" t="s">
        <v>2503</v>
      </c>
      <c r="Y138" s="1942" t="s">
        <v>2503</v>
      </c>
      <c r="Z138" s="1942" t="s">
        <v>2503</v>
      </c>
      <c r="AA138" s="1942" t="s">
        <v>2503</v>
      </c>
      <c r="AB138" s="1942" t="s">
        <v>2503</v>
      </c>
      <c r="AC138" s="1942" t="s">
        <v>2503</v>
      </c>
      <c r="AD138" s="1942" t="s">
        <v>2503</v>
      </c>
      <c r="AE138" s="1942" t="s">
        <v>2503</v>
      </c>
      <c r="AF138" s="1942" t="s">
        <v>2503</v>
      </c>
      <c r="AG138" s="1970" t="s">
        <v>2503</v>
      </c>
      <c r="AH138" s="4211"/>
      <c r="AI138" s="4315"/>
      <c r="AJ138" s="4318"/>
      <c r="AK138" s="4319"/>
    </row>
    <row r="139" spans="2:40" ht="13.5" customHeight="1">
      <c r="B139" s="4185" t="s">
        <v>2486</v>
      </c>
      <c r="C139" s="4188" t="s">
        <v>2487</v>
      </c>
      <c r="D139" s="1945" t="str">
        <f>E$8</f>
        <v>〇〇</v>
      </c>
      <c r="E139" s="2023"/>
      <c r="F139" s="1947"/>
      <c r="G139" s="1948"/>
      <c r="H139" s="1948"/>
      <c r="I139" s="1948" t="s">
        <v>1199</v>
      </c>
      <c r="J139" s="1948" t="s">
        <v>1199</v>
      </c>
      <c r="K139" s="1948"/>
      <c r="L139" s="1948"/>
      <c r="M139" s="1948"/>
      <c r="N139" s="1948"/>
      <c r="O139" s="1948"/>
      <c r="P139" s="1948"/>
      <c r="Q139" s="1948" t="s">
        <v>1199</v>
      </c>
      <c r="R139" s="1948" t="s">
        <v>1199</v>
      </c>
      <c r="S139" s="1948"/>
      <c r="T139" s="1948"/>
      <c r="U139" s="1948"/>
      <c r="V139" s="1948"/>
      <c r="W139" s="1948"/>
      <c r="X139" s="1948" t="s">
        <v>1199</v>
      </c>
      <c r="Y139" s="1948" t="s">
        <v>1199</v>
      </c>
      <c r="Z139" s="1948"/>
      <c r="AA139" s="1948"/>
      <c r="AB139" s="1948"/>
      <c r="AC139" s="1948"/>
      <c r="AD139" s="1948"/>
      <c r="AE139" s="1948" t="s">
        <v>1199</v>
      </c>
      <c r="AF139" s="1948" t="s">
        <v>1199</v>
      </c>
      <c r="AG139" s="1949"/>
      <c r="AH139" s="1950">
        <f>COUNTA(F$136:AG$136)-AI139</f>
        <v>28</v>
      </c>
      <c r="AI139" s="1951">
        <f>AM139+AN139</f>
        <v>0</v>
      </c>
      <c r="AJ139" s="2104">
        <f>+COUNTIF(F139:AG139,"休")</f>
        <v>8</v>
      </c>
      <c r="AM139" s="1953">
        <f>+COUNTIF(F139:AG139,"－")</f>
        <v>0</v>
      </c>
      <c r="AN139" s="1953">
        <f t="shared" ref="AN139:AN144" si="82">+COUNTIF(F139:AG139,"外")</f>
        <v>0</v>
      </c>
    </row>
    <row r="140" spans="2:40" ht="13.5" customHeight="1">
      <c r="B140" s="4186"/>
      <c r="C140" s="4189"/>
      <c r="D140" s="1960" t="str">
        <f>E$9</f>
        <v>●●</v>
      </c>
      <c r="E140" s="2105"/>
      <c r="F140" s="1955"/>
      <c r="G140" s="1956"/>
      <c r="H140" s="1956"/>
      <c r="I140" s="1956"/>
      <c r="J140" s="1956" t="s">
        <v>1199</v>
      </c>
      <c r="K140" s="1956" t="s">
        <v>1199</v>
      </c>
      <c r="L140" s="1956"/>
      <c r="M140" s="1956"/>
      <c r="N140" s="1956"/>
      <c r="O140" s="1956"/>
      <c r="P140" s="1956"/>
      <c r="Q140" s="1956"/>
      <c r="R140" s="1956" t="s">
        <v>1199</v>
      </c>
      <c r="S140" s="1956" t="s">
        <v>1199</v>
      </c>
      <c r="T140" s="1956"/>
      <c r="U140" s="1956"/>
      <c r="V140" s="1956"/>
      <c r="W140" s="1956"/>
      <c r="X140" s="1956"/>
      <c r="Y140" s="1956" t="s">
        <v>1199</v>
      </c>
      <c r="Z140" s="1956" t="s">
        <v>1199</v>
      </c>
      <c r="AA140" s="1956"/>
      <c r="AB140" s="1956"/>
      <c r="AC140" s="1956"/>
      <c r="AD140" s="1956"/>
      <c r="AE140" s="1956"/>
      <c r="AF140" s="1956" t="s">
        <v>1199</v>
      </c>
      <c r="AG140" s="1957" t="s">
        <v>1199</v>
      </c>
      <c r="AH140" s="1950">
        <f t="shared" ref="AH140:AH144" si="83">COUNTA(F$136:AG$136)-AI140</f>
        <v>28</v>
      </c>
      <c r="AI140" s="1958">
        <f t="shared" ref="AI140" si="84">AM140+AN140</f>
        <v>0</v>
      </c>
      <c r="AJ140" s="2106">
        <f t="shared" ref="AJ140:AJ143" si="85">+COUNTIF(F140:AG140,"休")</f>
        <v>8</v>
      </c>
      <c r="AM140" s="1953">
        <f t="shared" ref="AM140:AM143" si="86">+COUNTIF(F140:AG140,"－")</f>
        <v>0</v>
      </c>
      <c r="AN140" s="1953">
        <f t="shared" si="82"/>
        <v>0</v>
      </c>
    </row>
    <row r="141" spans="2:40">
      <c r="B141" s="4186"/>
      <c r="C141" s="4189"/>
      <c r="D141" s="1960" t="str">
        <f>E$10</f>
        <v>△△</v>
      </c>
      <c r="E141" s="2105"/>
      <c r="F141" s="1955"/>
      <c r="G141" s="1956"/>
      <c r="H141" s="1956"/>
      <c r="I141" s="1956" t="s">
        <v>1199</v>
      </c>
      <c r="J141" s="1956" t="s">
        <v>1199</v>
      </c>
      <c r="K141" s="1956"/>
      <c r="L141" s="1956"/>
      <c r="M141" s="1956"/>
      <c r="N141" s="1956"/>
      <c r="O141" s="1956"/>
      <c r="P141" s="1956"/>
      <c r="Q141" s="1956" t="s">
        <v>1199</v>
      </c>
      <c r="R141" s="1956" t="s">
        <v>1199</v>
      </c>
      <c r="S141" s="1956"/>
      <c r="T141" s="1956"/>
      <c r="U141" s="1956"/>
      <c r="V141" s="1956"/>
      <c r="W141" s="1956"/>
      <c r="X141" s="1956" t="s">
        <v>1199</v>
      </c>
      <c r="Y141" s="1956" t="s">
        <v>1199</v>
      </c>
      <c r="Z141" s="1956"/>
      <c r="AA141" s="1956"/>
      <c r="AB141" s="1956"/>
      <c r="AC141" s="1956"/>
      <c r="AD141" s="1956"/>
      <c r="AE141" s="1956" t="s">
        <v>1199</v>
      </c>
      <c r="AF141" s="1956" t="s">
        <v>1199</v>
      </c>
      <c r="AG141" s="1957"/>
      <c r="AH141" s="1950">
        <f t="shared" si="83"/>
        <v>28</v>
      </c>
      <c r="AI141" s="1958">
        <f>AM141+AN141</f>
        <v>0</v>
      </c>
      <c r="AJ141" s="2106">
        <f t="shared" si="85"/>
        <v>8</v>
      </c>
      <c r="AM141" s="1953">
        <f t="shared" si="86"/>
        <v>0</v>
      </c>
      <c r="AN141" s="1953">
        <f t="shared" si="82"/>
        <v>0</v>
      </c>
    </row>
    <row r="142" spans="2:40">
      <c r="B142" s="4186"/>
      <c r="C142" s="4189"/>
      <c r="D142" s="1960" t="str">
        <f>E$11</f>
        <v>■■</v>
      </c>
      <c r="E142" s="2105"/>
      <c r="F142" s="1955"/>
      <c r="G142" s="1956"/>
      <c r="H142" s="1956"/>
      <c r="I142" s="1956"/>
      <c r="J142" s="1956" t="s">
        <v>1199</v>
      </c>
      <c r="K142" s="1956" t="s">
        <v>1199</v>
      </c>
      <c r="L142" s="1956"/>
      <c r="M142" s="1956"/>
      <c r="N142" s="1956"/>
      <c r="O142" s="1956"/>
      <c r="P142" s="1956"/>
      <c r="Q142" s="1956"/>
      <c r="R142" s="1956" t="s">
        <v>1199</v>
      </c>
      <c r="S142" s="1956" t="s">
        <v>1199</v>
      </c>
      <c r="T142" s="1956"/>
      <c r="U142" s="1956"/>
      <c r="V142" s="1956"/>
      <c r="W142" s="1956"/>
      <c r="X142" s="1956"/>
      <c r="Y142" s="1956" t="s">
        <v>1199</v>
      </c>
      <c r="Z142" s="1956" t="s">
        <v>1199</v>
      </c>
      <c r="AA142" s="1956"/>
      <c r="AB142" s="1956"/>
      <c r="AC142" s="1956"/>
      <c r="AD142" s="1956"/>
      <c r="AE142" s="1956"/>
      <c r="AF142" s="1956" t="s">
        <v>1199</v>
      </c>
      <c r="AG142" s="1957" t="s">
        <v>1199</v>
      </c>
      <c r="AH142" s="1950">
        <f t="shared" si="83"/>
        <v>28</v>
      </c>
      <c r="AI142" s="1958">
        <f t="shared" ref="AI142:AI144" si="87">AM142+AN142</f>
        <v>0</v>
      </c>
      <c r="AJ142" s="2106">
        <f t="shared" si="85"/>
        <v>8</v>
      </c>
      <c r="AM142" s="1953">
        <f t="shared" si="86"/>
        <v>0</v>
      </c>
      <c r="AN142" s="1953">
        <f t="shared" si="82"/>
        <v>0</v>
      </c>
    </row>
    <row r="143" spans="2:40">
      <c r="B143" s="4186"/>
      <c r="C143" s="4189"/>
      <c r="D143" s="1960" t="str">
        <f>E$12</f>
        <v>★★</v>
      </c>
      <c r="E143" s="2105"/>
      <c r="F143" s="1955"/>
      <c r="G143" s="1956"/>
      <c r="H143" s="1956"/>
      <c r="I143" s="1956"/>
      <c r="J143" s="1956"/>
      <c r="K143" s="1956"/>
      <c r="L143" s="1956"/>
      <c r="M143" s="1956"/>
      <c r="N143" s="1956"/>
      <c r="O143" s="1956"/>
      <c r="P143" s="1956"/>
      <c r="Q143" s="1956"/>
      <c r="R143" s="1956"/>
      <c r="S143" s="1956"/>
      <c r="T143" s="1956"/>
      <c r="U143" s="1956"/>
      <c r="V143" s="1956"/>
      <c r="W143" s="1956"/>
      <c r="X143" s="1956"/>
      <c r="Y143" s="1956" t="s">
        <v>1199</v>
      </c>
      <c r="Z143" s="1956" t="s">
        <v>1199</v>
      </c>
      <c r="AA143" s="1956" t="s">
        <v>1199</v>
      </c>
      <c r="AB143" s="1956" t="s">
        <v>1199</v>
      </c>
      <c r="AC143" s="1956" t="s">
        <v>1199</v>
      </c>
      <c r="AD143" s="1956" t="s">
        <v>1199</v>
      </c>
      <c r="AE143" s="1956" t="s">
        <v>1199</v>
      </c>
      <c r="AF143" s="1956" t="s">
        <v>1199</v>
      </c>
      <c r="AG143" s="1957" t="s">
        <v>1199</v>
      </c>
      <c r="AH143" s="1950">
        <f t="shared" si="83"/>
        <v>28</v>
      </c>
      <c r="AI143" s="1958">
        <f t="shared" si="87"/>
        <v>0</v>
      </c>
      <c r="AJ143" s="2106">
        <f t="shared" si="85"/>
        <v>9</v>
      </c>
      <c r="AM143" s="1953">
        <f t="shared" si="86"/>
        <v>0</v>
      </c>
      <c r="AN143" s="1953">
        <f t="shared" si="82"/>
        <v>0</v>
      </c>
    </row>
    <row r="144" spans="2:40">
      <c r="B144" s="4187"/>
      <c r="C144" s="4190"/>
      <c r="D144" s="2107"/>
      <c r="E144" s="1991"/>
      <c r="F144" s="1964"/>
      <c r="G144" s="1966"/>
      <c r="H144" s="1966"/>
      <c r="I144" s="1966"/>
      <c r="J144" s="1966"/>
      <c r="K144" s="1966"/>
      <c r="L144" s="1966"/>
      <c r="M144" s="1966"/>
      <c r="N144" s="1966"/>
      <c r="O144" s="1966"/>
      <c r="P144" s="1966"/>
      <c r="Q144" s="1966"/>
      <c r="R144" s="1966"/>
      <c r="S144" s="1966"/>
      <c r="T144" s="1966"/>
      <c r="U144" s="1966"/>
      <c r="V144" s="1966"/>
      <c r="W144" s="1966"/>
      <c r="X144" s="1966"/>
      <c r="Y144" s="1966"/>
      <c r="Z144" s="1966"/>
      <c r="AA144" s="1966"/>
      <c r="AB144" s="1966"/>
      <c r="AC144" s="1966"/>
      <c r="AD144" s="1966"/>
      <c r="AE144" s="1966"/>
      <c r="AF144" s="1966"/>
      <c r="AG144" s="1967"/>
      <c r="AH144" s="1950">
        <f t="shared" si="83"/>
        <v>28</v>
      </c>
      <c r="AI144" s="1951">
        <f t="shared" si="87"/>
        <v>0</v>
      </c>
      <c r="AJ144" s="2104">
        <f>+COUNTIF(F144:AG144,"休")</f>
        <v>0</v>
      </c>
      <c r="AM144" s="1953">
        <f>+COUNTIF(F144:AG144,"－")</f>
        <v>0</v>
      </c>
      <c r="AN144" s="1953">
        <f t="shared" si="82"/>
        <v>0</v>
      </c>
    </row>
    <row r="145" spans="2:40" ht="24.75" customHeight="1">
      <c r="B145" s="4185" t="s">
        <v>2493</v>
      </c>
      <c r="C145" s="4188" t="s">
        <v>2494</v>
      </c>
      <c r="D145" s="1953" t="s">
        <v>1313</v>
      </c>
      <c r="E145" s="1901" t="s">
        <v>2558</v>
      </c>
      <c r="F145" s="1941" t="s">
        <v>2503</v>
      </c>
      <c r="G145" s="1942" t="s">
        <v>2503</v>
      </c>
      <c r="H145" s="1942" t="s">
        <v>2503</v>
      </c>
      <c r="I145" s="1942" t="s">
        <v>2503</v>
      </c>
      <c r="J145" s="1942" t="s">
        <v>2503</v>
      </c>
      <c r="K145" s="1942" t="s">
        <v>2503</v>
      </c>
      <c r="L145" s="1942" t="s">
        <v>2503</v>
      </c>
      <c r="M145" s="1942" t="s">
        <v>2503</v>
      </c>
      <c r="N145" s="1942" t="s">
        <v>2503</v>
      </c>
      <c r="O145" s="1942" t="s">
        <v>2503</v>
      </c>
      <c r="P145" s="1942" t="s">
        <v>2503</v>
      </c>
      <c r="Q145" s="1942" t="s">
        <v>2503</v>
      </c>
      <c r="R145" s="1942" t="s">
        <v>2503</v>
      </c>
      <c r="S145" s="1942" t="s">
        <v>2503</v>
      </c>
      <c r="T145" s="1942" t="s">
        <v>2503</v>
      </c>
      <c r="U145" s="1942" t="s">
        <v>2503</v>
      </c>
      <c r="V145" s="1942" t="s">
        <v>2503</v>
      </c>
      <c r="W145" s="1942" t="s">
        <v>2503</v>
      </c>
      <c r="X145" s="1942" t="s">
        <v>2503</v>
      </c>
      <c r="Y145" s="1942" t="s">
        <v>2503</v>
      </c>
      <c r="Z145" s="1942" t="s">
        <v>2503</v>
      </c>
      <c r="AA145" s="1942" t="s">
        <v>2503</v>
      </c>
      <c r="AB145" s="1942" t="s">
        <v>2503</v>
      </c>
      <c r="AC145" s="1942" t="s">
        <v>2503</v>
      </c>
      <c r="AD145" s="1942" t="s">
        <v>2503</v>
      </c>
      <c r="AE145" s="1942" t="s">
        <v>2503</v>
      </c>
      <c r="AF145" s="1942" t="s">
        <v>2503</v>
      </c>
      <c r="AG145" s="1970" t="s">
        <v>2503</v>
      </c>
      <c r="AH145" s="1971"/>
      <c r="AI145" s="1953"/>
      <c r="AJ145" s="2058"/>
    </row>
    <row r="146" spans="2:40" ht="13.5" customHeight="1">
      <c r="B146" s="4186"/>
      <c r="C146" s="4189"/>
      <c r="D146" s="2107" t="str">
        <f>E$14</f>
        <v>〇〇</v>
      </c>
      <c r="E146" s="1991"/>
      <c r="F146" s="1947"/>
      <c r="G146" s="1948"/>
      <c r="H146" s="1948" t="s">
        <v>1199</v>
      </c>
      <c r="I146" s="1948" t="s">
        <v>1199</v>
      </c>
      <c r="J146" s="1948"/>
      <c r="K146" s="1948"/>
      <c r="L146" s="1948"/>
      <c r="M146" s="1948"/>
      <c r="N146" s="1948"/>
      <c r="O146" s="1948"/>
      <c r="P146" s="1948"/>
      <c r="Q146" s="1948" t="s">
        <v>1199</v>
      </c>
      <c r="R146" s="1948" t="s">
        <v>1199</v>
      </c>
      <c r="S146" s="1948"/>
      <c r="T146" s="1948"/>
      <c r="U146" s="1948"/>
      <c r="V146" s="1948" t="s">
        <v>1199</v>
      </c>
      <c r="W146" s="1948" t="s">
        <v>1199</v>
      </c>
      <c r="X146" s="1948"/>
      <c r="Y146" s="1948"/>
      <c r="Z146" s="1948"/>
      <c r="AA146" s="1948"/>
      <c r="AB146" s="1948" t="s">
        <v>1199</v>
      </c>
      <c r="AC146" s="1948" t="s">
        <v>1199</v>
      </c>
      <c r="AD146" s="1948"/>
      <c r="AE146" s="1948"/>
      <c r="AF146" s="1948"/>
      <c r="AG146" s="1949"/>
      <c r="AH146" s="1950">
        <f t="shared" ref="AH146:AH149" si="88">COUNTA(F$136:AG$136)-AI146</f>
        <v>28</v>
      </c>
      <c r="AI146" s="1951">
        <f t="shared" ref="AI146:AI149" si="89">AM146+AN146</f>
        <v>0</v>
      </c>
      <c r="AJ146" s="2104">
        <f>+COUNTIF(F146:AG146,"休")</f>
        <v>8</v>
      </c>
      <c r="AM146" s="1953">
        <f>+COUNTIF(F146:AG146,"－")</f>
        <v>0</v>
      </c>
      <c r="AN146" s="1953">
        <f>+COUNTIF(F146:AG146,"外")</f>
        <v>0</v>
      </c>
    </row>
    <row r="147" spans="2:40">
      <c r="B147" s="4186"/>
      <c r="C147" s="4189"/>
      <c r="D147" s="1960" t="str">
        <f>E$15</f>
        <v>●●</v>
      </c>
      <c r="E147" s="2105"/>
      <c r="F147" s="1955"/>
      <c r="G147" s="1956"/>
      <c r="H147" s="1956" t="s">
        <v>1199</v>
      </c>
      <c r="I147" s="1956" t="s">
        <v>1199</v>
      </c>
      <c r="J147" s="1956"/>
      <c r="K147" s="1956"/>
      <c r="L147" s="1956"/>
      <c r="M147" s="1956"/>
      <c r="N147" s="1956"/>
      <c r="O147" s="1956"/>
      <c r="P147" s="1956"/>
      <c r="Q147" s="1956" t="s">
        <v>1199</v>
      </c>
      <c r="R147" s="1956" t="s">
        <v>1199</v>
      </c>
      <c r="S147" s="1956"/>
      <c r="T147" s="1956"/>
      <c r="U147" s="1956"/>
      <c r="V147" s="1956" t="s">
        <v>1199</v>
      </c>
      <c r="W147" s="1956" t="s">
        <v>1199</v>
      </c>
      <c r="X147" s="1956"/>
      <c r="Y147" s="1956"/>
      <c r="Z147" s="1956"/>
      <c r="AA147" s="1956"/>
      <c r="AB147" s="1956" t="s">
        <v>1199</v>
      </c>
      <c r="AC147" s="1956" t="s">
        <v>1199</v>
      </c>
      <c r="AD147" s="1956"/>
      <c r="AE147" s="1956"/>
      <c r="AF147" s="1956"/>
      <c r="AG147" s="1957"/>
      <c r="AH147" s="1950">
        <f>COUNTA(F$136:AG$136)-AI147</f>
        <v>28</v>
      </c>
      <c r="AI147" s="1958">
        <f t="shared" si="89"/>
        <v>0</v>
      </c>
      <c r="AJ147" s="2106">
        <f t="shared" ref="AJ147:AJ149" si="90">+COUNTIF(F147:AG147,"休")</f>
        <v>8</v>
      </c>
      <c r="AM147" s="1953">
        <f t="shared" ref="AM147:AM149" si="91">+COUNTIF(F147:AG147,"－")</f>
        <v>0</v>
      </c>
      <c r="AN147" s="1953">
        <f>+COUNTIF(F147:AG147,"外")</f>
        <v>0</v>
      </c>
    </row>
    <row r="148" spans="2:40">
      <c r="B148" s="4186"/>
      <c r="C148" s="4189"/>
      <c r="D148" s="1960">
        <f>E$16</f>
        <v>0</v>
      </c>
      <c r="E148" s="2105"/>
      <c r="F148" s="1955"/>
      <c r="G148" s="1956"/>
      <c r="H148" s="1956"/>
      <c r="I148" s="1956"/>
      <c r="J148" s="1956"/>
      <c r="K148" s="1956"/>
      <c r="L148" s="1956"/>
      <c r="M148" s="1956"/>
      <c r="N148" s="1956"/>
      <c r="O148" s="1956"/>
      <c r="P148" s="1956"/>
      <c r="Q148" s="1956"/>
      <c r="R148" s="1956"/>
      <c r="S148" s="1956"/>
      <c r="T148" s="1956"/>
      <c r="U148" s="1956"/>
      <c r="V148" s="1956"/>
      <c r="W148" s="1956"/>
      <c r="X148" s="1956"/>
      <c r="Y148" s="1956"/>
      <c r="Z148" s="1956"/>
      <c r="AA148" s="1956"/>
      <c r="AB148" s="1956"/>
      <c r="AC148" s="1956"/>
      <c r="AD148" s="1956"/>
      <c r="AE148" s="1956"/>
      <c r="AF148" s="1956"/>
      <c r="AG148" s="1957"/>
      <c r="AH148" s="1950">
        <f t="shared" si="88"/>
        <v>28</v>
      </c>
      <c r="AI148" s="1958">
        <f t="shared" si="89"/>
        <v>0</v>
      </c>
      <c r="AJ148" s="2106">
        <f t="shared" si="90"/>
        <v>0</v>
      </c>
      <c r="AM148" s="1953">
        <f t="shared" si="91"/>
        <v>0</v>
      </c>
      <c r="AN148" s="1953">
        <f>+COUNTIF(F148:AG148,"外")</f>
        <v>0</v>
      </c>
    </row>
    <row r="149" spans="2:40">
      <c r="B149" s="4186"/>
      <c r="C149" s="4190"/>
      <c r="D149" s="2107">
        <f>E$17</f>
        <v>0</v>
      </c>
      <c r="E149" s="1991"/>
      <c r="F149" s="1955"/>
      <c r="G149" s="1978"/>
      <c r="H149" s="1978"/>
      <c r="I149" s="1978"/>
      <c r="J149" s="1978"/>
      <c r="K149" s="1978"/>
      <c r="L149" s="1978"/>
      <c r="M149" s="1978"/>
      <c r="N149" s="1978"/>
      <c r="O149" s="1978"/>
      <c r="P149" s="1978"/>
      <c r="Q149" s="1978"/>
      <c r="R149" s="1978"/>
      <c r="S149" s="1978"/>
      <c r="T149" s="1978"/>
      <c r="U149" s="1978"/>
      <c r="V149" s="1978"/>
      <c r="W149" s="1978"/>
      <c r="X149" s="1978"/>
      <c r="Y149" s="1978"/>
      <c r="Z149" s="1978"/>
      <c r="AA149" s="1978"/>
      <c r="AB149" s="1978"/>
      <c r="AC149" s="1978"/>
      <c r="AD149" s="1978"/>
      <c r="AE149" s="1978"/>
      <c r="AF149" s="1978"/>
      <c r="AG149" s="1949"/>
      <c r="AH149" s="1950">
        <f t="shared" si="88"/>
        <v>28</v>
      </c>
      <c r="AI149" s="1987">
        <f t="shared" si="89"/>
        <v>0</v>
      </c>
      <c r="AJ149" s="2104">
        <f t="shared" si="90"/>
        <v>0</v>
      </c>
      <c r="AM149" s="1953">
        <f t="shared" si="91"/>
        <v>0</v>
      </c>
      <c r="AN149" s="1953">
        <f>+COUNTIF(F149:AG149,"外")</f>
        <v>0</v>
      </c>
    </row>
    <row r="150" spans="2:40" ht="24.75" customHeight="1">
      <c r="B150" s="4186"/>
      <c r="C150" s="4188" t="s">
        <v>2495</v>
      </c>
      <c r="D150" s="1953" t="s">
        <v>1313</v>
      </c>
      <c r="E150" s="1901" t="s">
        <v>2558</v>
      </c>
      <c r="F150" s="1941" t="s">
        <v>2503</v>
      </c>
      <c r="G150" s="1942" t="s">
        <v>2503</v>
      </c>
      <c r="H150" s="1942" t="s">
        <v>2503</v>
      </c>
      <c r="I150" s="1942" t="s">
        <v>2503</v>
      </c>
      <c r="J150" s="1942" t="s">
        <v>2503</v>
      </c>
      <c r="K150" s="1942" t="s">
        <v>2503</v>
      </c>
      <c r="L150" s="1942" t="s">
        <v>2503</v>
      </c>
      <c r="M150" s="1942" t="s">
        <v>2503</v>
      </c>
      <c r="N150" s="1942" t="s">
        <v>2503</v>
      </c>
      <c r="O150" s="1942" t="s">
        <v>2503</v>
      </c>
      <c r="P150" s="1942" t="s">
        <v>2503</v>
      </c>
      <c r="Q150" s="1942" t="s">
        <v>2503</v>
      </c>
      <c r="R150" s="1942" t="s">
        <v>2503</v>
      </c>
      <c r="S150" s="1942" t="s">
        <v>2503</v>
      </c>
      <c r="T150" s="1942" t="s">
        <v>2503</v>
      </c>
      <c r="U150" s="1942" t="s">
        <v>2504</v>
      </c>
      <c r="V150" s="1942" t="s">
        <v>2503</v>
      </c>
      <c r="W150" s="1942" t="s">
        <v>2503</v>
      </c>
      <c r="X150" s="1942" t="s">
        <v>2503</v>
      </c>
      <c r="Y150" s="1942" t="s">
        <v>2503</v>
      </c>
      <c r="Z150" s="1942" t="s">
        <v>2503</v>
      </c>
      <c r="AA150" s="1942" t="s">
        <v>2503</v>
      </c>
      <c r="AB150" s="1942" t="s">
        <v>2503</v>
      </c>
      <c r="AC150" s="1942" t="s">
        <v>2503</v>
      </c>
      <c r="AD150" s="1942" t="s">
        <v>2503</v>
      </c>
      <c r="AE150" s="1942" t="s">
        <v>2503</v>
      </c>
      <c r="AF150" s="1942" t="s">
        <v>2503</v>
      </c>
      <c r="AG150" s="1970" t="s">
        <v>2503</v>
      </c>
      <c r="AH150" s="1971"/>
      <c r="AI150" s="1953"/>
      <c r="AJ150" s="2058"/>
    </row>
    <row r="151" spans="2:40">
      <c r="B151" s="4186"/>
      <c r="C151" s="4189"/>
      <c r="D151" s="1945" t="str">
        <f>E$18</f>
        <v>●●</v>
      </c>
      <c r="E151" s="2023"/>
      <c r="F151" s="1947"/>
      <c r="G151" s="1948"/>
      <c r="H151" s="1948"/>
      <c r="I151" s="1948"/>
      <c r="J151" s="1948" t="s">
        <v>1199</v>
      </c>
      <c r="K151" s="1948" t="s">
        <v>1199</v>
      </c>
      <c r="L151" s="1948"/>
      <c r="M151" s="1948"/>
      <c r="N151" s="1948"/>
      <c r="O151" s="1948"/>
      <c r="P151" s="1948" t="s">
        <v>1199</v>
      </c>
      <c r="Q151" s="1948" t="s">
        <v>1199</v>
      </c>
      <c r="R151" s="1948"/>
      <c r="S151" s="1948"/>
      <c r="T151" s="1948"/>
      <c r="U151" s="1948"/>
      <c r="V151" s="1948"/>
      <c r="W151" s="1948" t="s">
        <v>1199</v>
      </c>
      <c r="X151" s="1948" t="s">
        <v>1199</v>
      </c>
      <c r="Y151" s="1948"/>
      <c r="Z151" s="1948"/>
      <c r="AA151" s="1948"/>
      <c r="AB151" s="1948" t="s">
        <v>2518</v>
      </c>
      <c r="AC151" s="1948" t="s">
        <v>2522</v>
      </c>
      <c r="AD151" s="1948" t="s">
        <v>2522</v>
      </c>
      <c r="AE151" s="1948" t="s">
        <v>2522</v>
      </c>
      <c r="AF151" s="1948" t="s">
        <v>2522</v>
      </c>
      <c r="AG151" s="1982" t="s">
        <v>2522</v>
      </c>
      <c r="AH151" s="1950">
        <f t="shared" ref="AH151:AH154" si="92">COUNTA(F$136:AG$136)-AI151</f>
        <v>23</v>
      </c>
      <c r="AI151" s="2108">
        <f t="shared" ref="AI151:AI154" si="93">AM151+AN151</f>
        <v>5</v>
      </c>
      <c r="AJ151" s="2109">
        <f>+COUNTIF(F151:AG151,"休")</f>
        <v>6</v>
      </c>
      <c r="AM151" s="1953">
        <f>+COUNTIF(F151:AG151,"－")</f>
        <v>5</v>
      </c>
      <c r="AN151" s="1953">
        <f>+COUNTIF(F151:AG151,"外")</f>
        <v>0</v>
      </c>
    </row>
    <row r="152" spans="2:40">
      <c r="B152" s="4186"/>
      <c r="C152" s="4189"/>
      <c r="D152" s="1960">
        <f>E$19</f>
        <v>0</v>
      </c>
      <c r="E152" s="2105"/>
      <c r="F152" s="1955"/>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7"/>
      <c r="AH152" s="1950">
        <f t="shared" si="92"/>
        <v>28</v>
      </c>
      <c r="AI152" s="1958">
        <f t="shared" si="93"/>
        <v>0</v>
      </c>
      <c r="AJ152" s="2106">
        <f t="shared" ref="AJ152:AJ154" si="94">+COUNTIF(F152:AG152,"休")</f>
        <v>0</v>
      </c>
      <c r="AM152" s="1953">
        <f t="shared" ref="AM152:AM154" si="95">+COUNTIF(F152:AG152,"－")</f>
        <v>0</v>
      </c>
      <c r="AN152" s="1953">
        <f>+COUNTIF(F152:AG152,"外")</f>
        <v>0</v>
      </c>
    </row>
    <row r="153" spans="2:40">
      <c r="B153" s="4186"/>
      <c r="C153" s="4189"/>
      <c r="D153" s="1960">
        <f>E$20</f>
        <v>0</v>
      </c>
      <c r="E153" s="2105"/>
      <c r="F153" s="1955"/>
      <c r="G153" s="1956"/>
      <c r="H153" s="1956"/>
      <c r="I153" s="1956"/>
      <c r="J153" s="1956"/>
      <c r="K153" s="1956"/>
      <c r="L153" s="1956"/>
      <c r="M153" s="1956"/>
      <c r="N153" s="1956"/>
      <c r="O153" s="1956"/>
      <c r="P153" s="1956"/>
      <c r="Q153" s="1956"/>
      <c r="R153" s="1956"/>
      <c r="S153" s="1956"/>
      <c r="T153" s="1956"/>
      <c r="U153" s="1956"/>
      <c r="V153" s="1956"/>
      <c r="W153" s="1956"/>
      <c r="X153" s="1956"/>
      <c r="Y153" s="1956"/>
      <c r="Z153" s="1956"/>
      <c r="AA153" s="1956"/>
      <c r="AB153" s="1956"/>
      <c r="AC153" s="1956"/>
      <c r="AD153" s="1956"/>
      <c r="AE153" s="1956"/>
      <c r="AF153" s="1956"/>
      <c r="AG153" s="1957"/>
      <c r="AH153" s="1950">
        <f t="shared" si="92"/>
        <v>28</v>
      </c>
      <c r="AI153" s="1958">
        <f t="shared" si="93"/>
        <v>0</v>
      </c>
      <c r="AJ153" s="2106">
        <f t="shared" si="94"/>
        <v>0</v>
      </c>
      <c r="AM153" s="1953">
        <f t="shared" si="95"/>
        <v>0</v>
      </c>
      <c r="AN153" s="1953">
        <f>+COUNTIF(F153:AG153,"外")</f>
        <v>0</v>
      </c>
    </row>
    <row r="154" spans="2:40">
      <c r="B154" s="4187"/>
      <c r="C154" s="4190"/>
      <c r="D154" s="2110">
        <f>E$21</f>
        <v>0</v>
      </c>
      <c r="E154" s="2039"/>
      <c r="F154" s="1984"/>
      <c r="G154" s="1965"/>
      <c r="H154" s="1965"/>
      <c r="I154" s="1965"/>
      <c r="J154" s="1965"/>
      <c r="K154" s="1965"/>
      <c r="L154" s="1965"/>
      <c r="M154" s="1965"/>
      <c r="N154" s="1965"/>
      <c r="O154" s="1965"/>
      <c r="P154" s="1965"/>
      <c r="Q154" s="1965"/>
      <c r="R154" s="1965"/>
      <c r="S154" s="1965"/>
      <c r="T154" s="1965"/>
      <c r="U154" s="1965"/>
      <c r="V154" s="1965"/>
      <c r="W154" s="1965"/>
      <c r="X154" s="1965"/>
      <c r="Y154" s="1965"/>
      <c r="Z154" s="1965"/>
      <c r="AA154" s="1965"/>
      <c r="AB154" s="1965"/>
      <c r="AC154" s="1965"/>
      <c r="AD154" s="1965"/>
      <c r="AE154" s="1965"/>
      <c r="AF154" s="1965"/>
      <c r="AG154" s="1985"/>
      <c r="AH154" s="1986">
        <f t="shared" si="92"/>
        <v>28</v>
      </c>
      <c r="AI154" s="2071">
        <f t="shared" si="93"/>
        <v>0</v>
      </c>
      <c r="AJ154" s="1972">
        <f t="shared" si="94"/>
        <v>0</v>
      </c>
      <c r="AM154" s="1953">
        <f t="shared" si="95"/>
        <v>0</v>
      </c>
      <c r="AN154" s="1953">
        <f>+COUNTIF(F154:AG154,"外")</f>
        <v>0</v>
      </c>
    </row>
    <row r="155" spans="2:40">
      <c r="F155" s="2073"/>
      <c r="G155" s="2073"/>
      <c r="H155" s="2073"/>
      <c r="I155" s="2073"/>
      <c r="J155" s="2073"/>
      <c r="K155" s="2073"/>
      <c r="L155" s="2073"/>
      <c r="M155" s="2073"/>
      <c r="N155" s="2073"/>
      <c r="O155" s="2073"/>
      <c r="P155" s="2073"/>
      <c r="Q155" s="2073"/>
      <c r="R155" s="2073"/>
      <c r="S155" s="2073"/>
      <c r="T155" s="2073"/>
      <c r="U155" s="2073"/>
      <c r="V155" s="2073"/>
      <c r="W155" s="2073"/>
      <c r="X155" s="2073"/>
      <c r="Y155" s="2073"/>
      <c r="Z155" s="2073"/>
      <c r="AA155" s="2073"/>
      <c r="AB155" s="2073"/>
      <c r="AC155" s="2073"/>
      <c r="AD155" s="2073"/>
      <c r="AE155" s="2073"/>
      <c r="AF155" s="2073"/>
      <c r="AG155" s="2073"/>
    </row>
    <row r="156" spans="2:40" ht="13.5" customHeight="1">
      <c r="B156" s="2021"/>
      <c r="C156" s="2022"/>
      <c r="D156" s="2025"/>
      <c r="E156" s="2053" t="s">
        <v>1183</v>
      </c>
      <c r="F156" s="2054">
        <f>+AG136+1</f>
        <v>44827</v>
      </c>
      <c r="G156" s="2055">
        <f>+F156+1</f>
        <v>44828</v>
      </c>
      <c r="H156" s="2055">
        <f t="shared" ref="H156:AC156" si="96">+G156+1</f>
        <v>44829</v>
      </c>
      <c r="I156" s="2055">
        <f t="shared" si="96"/>
        <v>44830</v>
      </c>
      <c r="J156" s="2055">
        <f t="shared" si="96"/>
        <v>44831</v>
      </c>
      <c r="K156" s="2055">
        <f t="shared" si="96"/>
        <v>44832</v>
      </c>
      <c r="L156" s="2055">
        <f t="shared" si="96"/>
        <v>44833</v>
      </c>
      <c r="M156" s="2055">
        <f t="shared" si="96"/>
        <v>44834</v>
      </c>
      <c r="N156" s="2055">
        <f t="shared" si="96"/>
        <v>44835</v>
      </c>
      <c r="O156" s="2055">
        <f t="shared" si="96"/>
        <v>44836</v>
      </c>
      <c r="P156" s="2055">
        <f t="shared" si="96"/>
        <v>44837</v>
      </c>
      <c r="Q156" s="2055">
        <f t="shared" si="96"/>
        <v>44838</v>
      </c>
      <c r="R156" s="2055">
        <f t="shared" si="96"/>
        <v>44839</v>
      </c>
      <c r="S156" s="2055">
        <f t="shared" si="96"/>
        <v>44840</v>
      </c>
      <c r="T156" s="2055">
        <f t="shared" si="96"/>
        <v>44841</v>
      </c>
      <c r="U156" s="2055">
        <f t="shared" si="96"/>
        <v>44842</v>
      </c>
      <c r="V156" s="2055">
        <f t="shared" si="96"/>
        <v>44843</v>
      </c>
      <c r="W156" s="2055">
        <f t="shared" si="96"/>
        <v>44844</v>
      </c>
      <c r="X156" s="2055">
        <f t="shared" si="96"/>
        <v>44845</v>
      </c>
      <c r="Y156" s="2055">
        <f t="shared" si="96"/>
        <v>44846</v>
      </c>
      <c r="Z156" s="2055">
        <f>+Y156+1</f>
        <v>44847</v>
      </c>
      <c r="AA156" s="2055">
        <f t="shared" si="96"/>
        <v>44848</v>
      </c>
      <c r="AB156" s="2055">
        <f t="shared" si="96"/>
        <v>44849</v>
      </c>
      <c r="AC156" s="2055">
        <f t="shared" si="96"/>
        <v>44850</v>
      </c>
      <c r="AD156" s="2055">
        <f>+AC156+1</f>
        <v>44851</v>
      </c>
      <c r="AE156" s="2055"/>
      <c r="AF156" s="2055"/>
      <c r="AG156" s="2099"/>
      <c r="AH156" s="4209" t="s">
        <v>2496</v>
      </c>
      <c r="AI156" s="4313" t="s">
        <v>2497</v>
      </c>
      <c r="AJ156" s="4316" t="s">
        <v>2474</v>
      </c>
      <c r="AK156" s="4319"/>
      <c r="AM156" s="4320" t="s">
        <v>2556</v>
      </c>
      <c r="AN156" s="4320" t="s">
        <v>2557</v>
      </c>
    </row>
    <row r="157" spans="2:40">
      <c r="B157" s="2037"/>
      <c r="C157" s="2038"/>
      <c r="D157" s="2041"/>
      <c r="E157" s="1958" t="s">
        <v>1184</v>
      </c>
      <c r="F157" s="2059" t="str">
        <f>TEXT(WEEKDAY(+F156),"aaa")</f>
        <v>金</v>
      </c>
      <c r="G157" s="2060" t="str">
        <f t="shared" ref="G157:AD157" si="97">TEXT(WEEKDAY(+G156),"aaa")</f>
        <v>土</v>
      </c>
      <c r="H157" s="2060" t="str">
        <f t="shared" si="97"/>
        <v>日</v>
      </c>
      <c r="I157" s="2060" t="str">
        <f t="shared" si="97"/>
        <v>月</v>
      </c>
      <c r="J157" s="2060" t="str">
        <f t="shared" si="97"/>
        <v>火</v>
      </c>
      <c r="K157" s="2060" t="str">
        <f t="shared" si="97"/>
        <v>水</v>
      </c>
      <c r="L157" s="2060" t="str">
        <f t="shared" si="97"/>
        <v>木</v>
      </c>
      <c r="M157" s="2060" t="str">
        <f t="shared" si="97"/>
        <v>金</v>
      </c>
      <c r="N157" s="2060" t="str">
        <f t="shared" si="97"/>
        <v>土</v>
      </c>
      <c r="O157" s="2060" t="str">
        <f t="shared" si="97"/>
        <v>日</v>
      </c>
      <c r="P157" s="2060" t="str">
        <f t="shared" si="97"/>
        <v>月</v>
      </c>
      <c r="Q157" s="2060" t="str">
        <f t="shared" si="97"/>
        <v>火</v>
      </c>
      <c r="R157" s="2060" t="str">
        <f t="shared" si="97"/>
        <v>水</v>
      </c>
      <c r="S157" s="2060" t="str">
        <f t="shared" si="97"/>
        <v>木</v>
      </c>
      <c r="T157" s="2060" t="str">
        <f t="shared" si="97"/>
        <v>金</v>
      </c>
      <c r="U157" s="2060" t="str">
        <f t="shared" si="97"/>
        <v>土</v>
      </c>
      <c r="V157" s="2060" t="str">
        <f t="shared" si="97"/>
        <v>日</v>
      </c>
      <c r="W157" s="2060" t="str">
        <f t="shared" si="97"/>
        <v>月</v>
      </c>
      <c r="X157" s="2060" t="str">
        <f t="shared" si="97"/>
        <v>火</v>
      </c>
      <c r="Y157" s="2060" t="str">
        <f t="shared" si="97"/>
        <v>水</v>
      </c>
      <c r="Z157" s="2060" t="str">
        <f t="shared" si="97"/>
        <v>木</v>
      </c>
      <c r="AA157" s="2060" t="str">
        <f t="shared" si="97"/>
        <v>金</v>
      </c>
      <c r="AB157" s="2060" t="str">
        <f t="shared" si="97"/>
        <v>土</v>
      </c>
      <c r="AC157" s="2060" t="str">
        <f t="shared" si="97"/>
        <v>日</v>
      </c>
      <c r="AD157" s="2060" t="str">
        <f t="shared" si="97"/>
        <v>月</v>
      </c>
      <c r="AE157" s="2060"/>
      <c r="AF157" s="2060"/>
      <c r="AG157" s="2114"/>
      <c r="AH157" s="4210"/>
      <c r="AI157" s="4314"/>
      <c r="AJ157" s="4317"/>
      <c r="AK157" s="4319"/>
      <c r="AM157" s="4320"/>
      <c r="AN157" s="4320"/>
    </row>
    <row r="158" spans="2:40" ht="24.75" customHeight="1">
      <c r="B158" s="2101" t="s">
        <v>2531</v>
      </c>
      <c r="C158" s="2102" t="s">
        <v>2532</v>
      </c>
      <c r="D158" s="1953" t="s">
        <v>1313</v>
      </c>
      <c r="E158" s="1901" t="s">
        <v>2558</v>
      </c>
      <c r="F158" s="1941" t="s">
        <v>2503</v>
      </c>
      <c r="G158" s="1942" t="s">
        <v>2503</v>
      </c>
      <c r="H158" s="1942" t="s">
        <v>2503</v>
      </c>
      <c r="I158" s="1942" t="s">
        <v>2503</v>
      </c>
      <c r="J158" s="1942" t="s">
        <v>2503</v>
      </c>
      <c r="K158" s="1942" t="s">
        <v>2503</v>
      </c>
      <c r="L158" s="1942" t="s">
        <v>2503</v>
      </c>
      <c r="M158" s="1942" t="s">
        <v>2503</v>
      </c>
      <c r="N158" s="1942" t="s">
        <v>2503</v>
      </c>
      <c r="O158" s="1942" t="s">
        <v>2503</v>
      </c>
      <c r="P158" s="1942" t="s">
        <v>2503</v>
      </c>
      <c r="Q158" s="1942" t="s">
        <v>2503</v>
      </c>
      <c r="R158" s="1942" t="s">
        <v>2503</v>
      </c>
      <c r="S158" s="1942" t="s">
        <v>2503</v>
      </c>
      <c r="T158" s="1942" t="s">
        <v>2503</v>
      </c>
      <c r="U158" s="1942" t="s">
        <v>2503</v>
      </c>
      <c r="V158" s="1942" t="s">
        <v>2503</v>
      </c>
      <c r="W158" s="1942" t="s">
        <v>2503</v>
      </c>
      <c r="X158" s="1942" t="s">
        <v>2503</v>
      </c>
      <c r="Y158" s="1942" t="s">
        <v>2503</v>
      </c>
      <c r="Z158" s="1942" t="s">
        <v>2503</v>
      </c>
      <c r="AA158" s="1942" t="s">
        <v>2503</v>
      </c>
      <c r="AB158" s="1942" t="s">
        <v>2503</v>
      </c>
      <c r="AC158" s="1942" t="s">
        <v>2503</v>
      </c>
      <c r="AD158" s="1942" t="s">
        <v>2503</v>
      </c>
      <c r="AE158" s="1942"/>
      <c r="AF158" s="1942"/>
      <c r="AG158" s="1970"/>
      <c r="AH158" s="4211"/>
      <c r="AI158" s="4315"/>
      <c r="AJ158" s="4318"/>
      <c r="AK158" s="4319"/>
    </row>
    <row r="159" spans="2:40" ht="13.5" customHeight="1">
      <c r="B159" s="4185" t="s">
        <v>2486</v>
      </c>
      <c r="C159" s="4188" t="s">
        <v>2487</v>
      </c>
      <c r="D159" s="1945" t="str">
        <f>E$8</f>
        <v>〇〇</v>
      </c>
      <c r="E159" s="2023"/>
      <c r="F159" s="1947"/>
      <c r="G159" s="1948"/>
      <c r="H159" s="1948"/>
      <c r="I159" s="1948" t="s">
        <v>1199</v>
      </c>
      <c r="J159" s="1948" t="s">
        <v>1199</v>
      </c>
      <c r="K159" s="1948"/>
      <c r="L159" s="1948"/>
      <c r="M159" s="1948"/>
      <c r="N159" s="1948"/>
      <c r="O159" s="1948"/>
      <c r="P159" s="1948"/>
      <c r="Q159" s="1948" t="s">
        <v>1199</v>
      </c>
      <c r="R159" s="1948" t="s">
        <v>1199</v>
      </c>
      <c r="S159" s="1948"/>
      <c r="T159" s="1948"/>
      <c r="U159" s="1948"/>
      <c r="V159" s="1948"/>
      <c r="W159" s="1948"/>
      <c r="X159" s="1948" t="s">
        <v>1199</v>
      </c>
      <c r="Y159" s="1948" t="s">
        <v>1199</v>
      </c>
      <c r="Z159" s="1948"/>
      <c r="AA159" s="1948"/>
      <c r="AB159" s="1948"/>
      <c r="AC159" s="1948"/>
      <c r="AD159" s="1948" t="s">
        <v>2518</v>
      </c>
      <c r="AE159" s="1948"/>
      <c r="AF159" s="1948"/>
      <c r="AG159" s="1949"/>
      <c r="AH159" s="1950">
        <f>COUNTA(F$156:AG$156)-AI159</f>
        <v>25</v>
      </c>
      <c r="AI159" s="1951">
        <f>AM159+AN159</f>
        <v>0</v>
      </c>
      <c r="AJ159" s="2104">
        <f>+COUNTIF(F159:AG159,"休")</f>
        <v>6</v>
      </c>
      <c r="AM159" s="1953">
        <f>+COUNTIF(F159:AG159,"－")</f>
        <v>0</v>
      </c>
      <c r="AN159" s="1953">
        <f t="shared" ref="AN159:AN164" si="98">+COUNTIF(F159:AG159,"外")</f>
        <v>0</v>
      </c>
    </row>
    <row r="160" spans="2:40" ht="13.5" customHeight="1">
      <c r="B160" s="4186"/>
      <c r="C160" s="4189"/>
      <c r="D160" s="1960" t="str">
        <f>E$9</f>
        <v>●●</v>
      </c>
      <c r="E160" s="2105"/>
      <c r="F160" s="1955"/>
      <c r="G160" s="1956"/>
      <c r="H160" s="1956"/>
      <c r="I160" s="1956"/>
      <c r="J160" s="1956"/>
      <c r="K160" s="1956" t="s">
        <v>1199</v>
      </c>
      <c r="L160" s="1956"/>
      <c r="M160" s="1956"/>
      <c r="N160" s="1956"/>
      <c r="O160" s="1956"/>
      <c r="P160" s="1956"/>
      <c r="Q160" s="1956"/>
      <c r="R160" s="1956" t="s">
        <v>1199</v>
      </c>
      <c r="S160" s="1956" t="s">
        <v>1199</v>
      </c>
      <c r="T160" s="1956"/>
      <c r="U160" s="1956"/>
      <c r="V160" s="1956"/>
      <c r="W160" s="1956"/>
      <c r="X160" s="1956" t="s">
        <v>1199</v>
      </c>
      <c r="Y160" s="1956" t="s">
        <v>1199</v>
      </c>
      <c r="Z160" s="1956" t="s">
        <v>1199</v>
      </c>
      <c r="AA160" s="1956"/>
      <c r="AB160" s="1956"/>
      <c r="AC160" s="1956"/>
      <c r="AD160" s="1956" t="s">
        <v>2518</v>
      </c>
      <c r="AE160" s="1956"/>
      <c r="AF160" s="1956"/>
      <c r="AG160" s="1957"/>
      <c r="AH160" s="1950">
        <f>COUNTA(F$156:AG$156)-AI160</f>
        <v>25</v>
      </c>
      <c r="AI160" s="1958">
        <f t="shared" ref="AI160" si="99">AM160+AN160</f>
        <v>0</v>
      </c>
      <c r="AJ160" s="2106">
        <f t="shared" ref="AJ160:AJ163" si="100">+COUNTIF(F160:AG160,"休")</f>
        <v>6</v>
      </c>
      <c r="AM160" s="1953">
        <f t="shared" ref="AM160:AM163" si="101">+COUNTIF(F160:AG160,"－")</f>
        <v>0</v>
      </c>
      <c r="AN160" s="1953">
        <f t="shared" si="98"/>
        <v>0</v>
      </c>
    </row>
    <row r="161" spans="2:40">
      <c r="B161" s="4186"/>
      <c r="C161" s="4189"/>
      <c r="D161" s="1960" t="str">
        <f>E$10</f>
        <v>△△</v>
      </c>
      <c r="E161" s="2105"/>
      <c r="F161" s="1955"/>
      <c r="G161" s="1956"/>
      <c r="H161" s="1956"/>
      <c r="I161" s="1956" t="s">
        <v>1199</v>
      </c>
      <c r="J161" s="1956" t="s">
        <v>1199</v>
      </c>
      <c r="K161" s="1956"/>
      <c r="L161" s="1956"/>
      <c r="M161" s="1956"/>
      <c r="N161" s="1956"/>
      <c r="O161" s="1956"/>
      <c r="P161" s="1956"/>
      <c r="Q161" s="1956" t="s">
        <v>1199</v>
      </c>
      <c r="R161" s="1956" t="s">
        <v>1199</v>
      </c>
      <c r="S161" s="1956"/>
      <c r="T161" s="1956"/>
      <c r="U161" s="1956"/>
      <c r="V161" s="1956"/>
      <c r="W161" s="1956"/>
      <c r="X161" s="1956" t="s">
        <v>1199</v>
      </c>
      <c r="Y161" s="1956" t="s">
        <v>1199</v>
      </c>
      <c r="Z161" s="1956"/>
      <c r="AA161" s="1956" t="s">
        <v>1199</v>
      </c>
      <c r="AB161" s="1956" t="s">
        <v>1199</v>
      </c>
      <c r="AC161" s="1956"/>
      <c r="AD161" s="1956" t="s">
        <v>2518</v>
      </c>
      <c r="AE161" s="1956"/>
      <c r="AF161" s="1956"/>
      <c r="AG161" s="1957"/>
      <c r="AH161" s="1950">
        <f t="shared" ref="AH161:AH162" si="102">COUNTA(F$156:AG$156)-AI161</f>
        <v>25</v>
      </c>
      <c r="AI161" s="1958">
        <f>AM161+AN161</f>
        <v>0</v>
      </c>
      <c r="AJ161" s="2106">
        <f t="shared" si="100"/>
        <v>8</v>
      </c>
      <c r="AM161" s="1953">
        <f t="shared" si="101"/>
        <v>0</v>
      </c>
      <c r="AN161" s="1953">
        <f t="shared" si="98"/>
        <v>0</v>
      </c>
    </row>
    <row r="162" spans="2:40">
      <c r="B162" s="4186"/>
      <c r="C162" s="4189"/>
      <c r="D162" s="1960" t="str">
        <f>E$11</f>
        <v>■■</v>
      </c>
      <c r="E162" s="2105"/>
      <c r="F162" s="1955"/>
      <c r="G162" s="1956"/>
      <c r="H162" s="1956"/>
      <c r="I162" s="1956"/>
      <c r="J162" s="1956"/>
      <c r="K162" s="1956" t="s">
        <v>1199</v>
      </c>
      <c r="L162" s="1956"/>
      <c r="M162" s="1956"/>
      <c r="N162" s="1956"/>
      <c r="O162" s="1956"/>
      <c r="P162" s="1956"/>
      <c r="Q162" s="1956"/>
      <c r="R162" s="1956" t="s">
        <v>1199</v>
      </c>
      <c r="S162" s="1956" t="s">
        <v>1199</v>
      </c>
      <c r="T162" s="1956"/>
      <c r="U162" s="1956"/>
      <c r="V162" s="1956"/>
      <c r="W162" s="1956"/>
      <c r="X162" s="1956" t="s">
        <v>1199</v>
      </c>
      <c r="Y162" s="1956" t="s">
        <v>1199</v>
      </c>
      <c r="Z162" s="1956" t="s">
        <v>1199</v>
      </c>
      <c r="AA162" s="1956" t="s">
        <v>1199</v>
      </c>
      <c r="AB162" s="1956" t="s">
        <v>1199</v>
      </c>
      <c r="AC162" s="1956"/>
      <c r="AD162" s="1956" t="s">
        <v>2518</v>
      </c>
      <c r="AE162" s="1956"/>
      <c r="AF162" s="1956"/>
      <c r="AG162" s="1957"/>
      <c r="AH162" s="1950">
        <f t="shared" si="102"/>
        <v>25</v>
      </c>
      <c r="AI162" s="1958">
        <f t="shared" ref="AI162:AI164" si="103">AM162+AN162</f>
        <v>0</v>
      </c>
      <c r="AJ162" s="2106">
        <f t="shared" si="100"/>
        <v>8</v>
      </c>
      <c r="AM162" s="1953">
        <f t="shared" si="101"/>
        <v>0</v>
      </c>
      <c r="AN162" s="1953">
        <f t="shared" si="98"/>
        <v>0</v>
      </c>
    </row>
    <row r="163" spans="2:40">
      <c r="B163" s="4186"/>
      <c r="C163" s="4189"/>
      <c r="D163" s="1960" t="str">
        <f>E$12</f>
        <v>★★</v>
      </c>
      <c r="E163" s="2105"/>
      <c r="F163" s="1955"/>
      <c r="G163" s="1956"/>
      <c r="H163" s="1956"/>
      <c r="I163" s="1956" t="s">
        <v>2518</v>
      </c>
      <c r="J163" s="1956" t="s">
        <v>2522</v>
      </c>
      <c r="K163" s="1956" t="s">
        <v>2522</v>
      </c>
      <c r="L163" s="1956" t="s">
        <v>2522</v>
      </c>
      <c r="M163" s="1956" t="s">
        <v>2522</v>
      </c>
      <c r="N163" s="1956" t="s">
        <v>2522</v>
      </c>
      <c r="O163" s="1956" t="s">
        <v>2522</v>
      </c>
      <c r="P163" s="1956" t="s">
        <v>2522</v>
      </c>
      <c r="Q163" s="1956" t="s">
        <v>2522</v>
      </c>
      <c r="R163" s="1956" t="s">
        <v>2522</v>
      </c>
      <c r="S163" s="1956" t="s">
        <v>2522</v>
      </c>
      <c r="T163" s="1956" t="s">
        <v>2522</v>
      </c>
      <c r="U163" s="1956" t="s">
        <v>2522</v>
      </c>
      <c r="V163" s="1956" t="s">
        <v>2522</v>
      </c>
      <c r="W163" s="1956" t="s">
        <v>2522</v>
      </c>
      <c r="X163" s="1956" t="s">
        <v>2522</v>
      </c>
      <c r="Y163" s="1956" t="s">
        <v>2522</v>
      </c>
      <c r="Z163" s="1956" t="s">
        <v>2522</v>
      </c>
      <c r="AA163" s="1956" t="s">
        <v>2522</v>
      </c>
      <c r="AB163" s="1956" t="s">
        <v>2522</v>
      </c>
      <c r="AC163" s="1956" t="s">
        <v>2522</v>
      </c>
      <c r="AD163" s="1956" t="s">
        <v>2522</v>
      </c>
      <c r="AE163" s="1956"/>
      <c r="AF163" s="1956"/>
      <c r="AG163" s="1957"/>
      <c r="AH163" s="1950">
        <f>COUNTA(F$156:AG$156)-AI163</f>
        <v>4</v>
      </c>
      <c r="AI163" s="1958">
        <f t="shared" si="103"/>
        <v>21</v>
      </c>
      <c r="AJ163" s="2106">
        <f t="shared" si="100"/>
        <v>0</v>
      </c>
      <c r="AM163" s="1953">
        <f t="shared" si="101"/>
        <v>21</v>
      </c>
      <c r="AN163" s="1953">
        <f t="shared" si="98"/>
        <v>0</v>
      </c>
    </row>
    <row r="164" spans="2:40">
      <c r="B164" s="4187"/>
      <c r="C164" s="4190"/>
      <c r="D164" s="2107"/>
      <c r="E164" s="1991"/>
      <c r="F164" s="1964"/>
      <c r="G164" s="1966"/>
      <c r="H164" s="1966"/>
      <c r="I164" s="1966"/>
      <c r="J164" s="1966"/>
      <c r="K164" s="1966"/>
      <c r="L164" s="1966"/>
      <c r="M164" s="1966"/>
      <c r="N164" s="1966"/>
      <c r="O164" s="1966"/>
      <c r="P164" s="1966"/>
      <c r="Q164" s="1966"/>
      <c r="R164" s="1966"/>
      <c r="S164" s="1966"/>
      <c r="T164" s="1966"/>
      <c r="U164" s="1966"/>
      <c r="V164" s="1966"/>
      <c r="W164" s="1966"/>
      <c r="X164" s="1966"/>
      <c r="Y164" s="1966"/>
      <c r="Z164" s="1966"/>
      <c r="AA164" s="1966"/>
      <c r="AB164" s="1966"/>
      <c r="AC164" s="1966"/>
      <c r="AD164" s="1966"/>
      <c r="AE164" s="1966"/>
      <c r="AF164" s="1966"/>
      <c r="AG164" s="1967"/>
      <c r="AH164" s="1950">
        <f>COUNTA(F$156:AG$156)-AI164</f>
        <v>25</v>
      </c>
      <c r="AI164" s="1951">
        <f t="shared" si="103"/>
        <v>0</v>
      </c>
      <c r="AJ164" s="2104">
        <f>+COUNTIF(F164:AG164,"休")</f>
        <v>0</v>
      </c>
      <c r="AM164" s="1953">
        <f>+COUNTIF(F164:AG164,"－")</f>
        <v>0</v>
      </c>
      <c r="AN164" s="1953">
        <f t="shared" si="98"/>
        <v>0</v>
      </c>
    </row>
    <row r="165" spans="2:40" ht="24.75" customHeight="1">
      <c r="B165" s="4185" t="s">
        <v>2493</v>
      </c>
      <c r="C165" s="4188" t="s">
        <v>2494</v>
      </c>
      <c r="D165" s="1953" t="s">
        <v>1313</v>
      </c>
      <c r="E165" s="1901" t="s">
        <v>2558</v>
      </c>
      <c r="F165" s="1941" t="s">
        <v>2503</v>
      </c>
      <c r="G165" s="1942" t="s">
        <v>2503</v>
      </c>
      <c r="H165" s="1942" t="s">
        <v>2503</v>
      </c>
      <c r="I165" s="1942" t="s">
        <v>2503</v>
      </c>
      <c r="J165" s="1942" t="s">
        <v>2503</v>
      </c>
      <c r="K165" s="1942" t="s">
        <v>2503</v>
      </c>
      <c r="L165" s="1942" t="s">
        <v>2503</v>
      </c>
      <c r="M165" s="1942" t="s">
        <v>2503</v>
      </c>
      <c r="N165" s="1942" t="s">
        <v>2503</v>
      </c>
      <c r="O165" s="1942" t="s">
        <v>2503</v>
      </c>
      <c r="P165" s="1942" t="s">
        <v>2503</v>
      </c>
      <c r="Q165" s="1942" t="s">
        <v>2503</v>
      </c>
      <c r="R165" s="1942" t="s">
        <v>2503</v>
      </c>
      <c r="S165" s="1942" t="s">
        <v>2503</v>
      </c>
      <c r="T165" s="1942" t="s">
        <v>2503</v>
      </c>
      <c r="U165" s="1942" t="s">
        <v>2503</v>
      </c>
      <c r="V165" s="1942" t="s">
        <v>2503</v>
      </c>
      <c r="W165" s="1942" t="s">
        <v>2503</v>
      </c>
      <c r="X165" s="1942" t="s">
        <v>2503</v>
      </c>
      <c r="Y165" s="1942" t="s">
        <v>2503</v>
      </c>
      <c r="Z165" s="1942" t="s">
        <v>2503</v>
      </c>
      <c r="AA165" s="1942" t="s">
        <v>2503</v>
      </c>
      <c r="AB165" s="1942" t="s">
        <v>2503</v>
      </c>
      <c r="AC165" s="1942" t="s">
        <v>2503</v>
      </c>
      <c r="AD165" s="1942" t="s">
        <v>2503</v>
      </c>
      <c r="AE165" s="1942"/>
      <c r="AF165" s="1942"/>
      <c r="AG165" s="1970"/>
      <c r="AH165" s="1971"/>
      <c r="AI165" s="1953"/>
      <c r="AJ165" s="2058"/>
    </row>
    <row r="166" spans="2:40" ht="13.5" customHeight="1">
      <c r="B166" s="4186"/>
      <c r="C166" s="4189"/>
      <c r="D166" s="2107" t="str">
        <f>E$14</f>
        <v>〇〇</v>
      </c>
      <c r="E166" s="1991"/>
      <c r="F166" s="1947"/>
      <c r="G166" s="1948"/>
      <c r="H166" s="1948" t="s">
        <v>1199</v>
      </c>
      <c r="I166" s="1948" t="s">
        <v>1199</v>
      </c>
      <c r="J166" s="1948"/>
      <c r="K166" s="1948"/>
      <c r="L166" s="1948"/>
      <c r="M166" s="1948"/>
      <c r="N166" s="1948"/>
      <c r="O166" s="1948"/>
      <c r="P166" s="1948"/>
      <c r="Q166" s="1948" t="s">
        <v>1199</v>
      </c>
      <c r="R166" s="1948" t="s">
        <v>1199</v>
      </c>
      <c r="S166" s="1948"/>
      <c r="T166" s="1948"/>
      <c r="U166" s="1948"/>
      <c r="V166" s="1948" t="s">
        <v>1199</v>
      </c>
      <c r="W166" s="1948" t="s">
        <v>1199</v>
      </c>
      <c r="X166" s="1948"/>
      <c r="Y166" s="1948"/>
      <c r="Z166" s="1948"/>
      <c r="AA166" s="1948"/>
      <c r="AB166" s="1948" t="s">
        <v>1199</v>
      </c>
      <c r="AC166" s="1948" t="s">
        <v>1199</v>
      </c>
      <c r="AD166" s="1948" t="s">
        <v>2518</v>
      </c>
      <c r="AE166" s="1948"/>
      <c r="AF166" s="1948"/>
      <c r="AG166" s="1949"/>
      <c r="AH166" s="1950">
        <f>COUNTA(F$156:AG$156)-AI166</f>
        <v>25</v>
      </c>
      <c r="AI166" s="1951">
        <f t="shared" ref="AI166:AI169" si="104">AM166+AN166</f>
        <v>0</v>
      </c>
      <c r="AJ166" s="2104">
        <f>+COUNTIF(F166:AG166,"休")</f>
        <v>8</v>
      </c>
      <c r="AM166" s="1953">
        <f>+COUNTIF(F166:AG166,"－")</f>
        <v>0</v>
      </c>
      <c r="AN166" s="1953">
        <f>+COUNTIF(F166:AG166,"外")</f>
        <v>0</v>
      </c>
    </row>
    <row r="167" spans="2:40">
      <c r="B167" s="4186"/>
      <c r="C167" s="4189"/>
      <c r="D167" s="1960" t="str">
        <f>E$15</f>
        <v>●●</v>
      </c>
      <c r="E167" s="2105"/>
      <c r="F167" s="1955"/>
      <c r="G167" s="1956"/>
      <c r="H167" s="1956" t="s">
        <v>1199</v>
      </c>
      <c r="I167" s="1956" t="s">
        <v>1199</v>
      </c>
      <c r="J167" s="1956"/>
      <c r="K167" s="1956"/>
      <c r="L167" s="1956"/>
      <c r="M167" s="1956"/>
      <c r="N167" s="1956"/>
      <c r="O167" s="1956"/>
      <c r="P167" s="1956"/>
      <c r="Q167" s="1956" t="s">
        <v>1199</v>
      </c>
      <c r="R167" s="1956" t="s">
        <v>1199</v>
      </c>
      <c r="S167" s="1956"/>
      <c r="T167" s="1956"/>
      <c r="U167" s="1956"/>
      <c r="V167" s="1956" t="s">
        <v>1199</v>
      </c>
      <c r="W167" s="1956" t="s">
        <v>1199</v>
      </c>
      <c r="X167" s="1956"/>
      <c r="Y167" s="1956"/>
      <c r="Z167" s="1956"/>
      <c r="AA167" s="1956"/>
      <c r="AB167" s="1956" t="s">
        <v>1199</v>
      </c>
      <c r="AC167" s="1956" t="s">
        <v>1199</v>
      </c>
      <c r="AD167" s="1956" t="s">
        <v>2518</v>
      </c>
      <c r="AE167" s="1956"/>
      <c r="AF167" s="1956"/>
      <c r="AG167" s="1957"/>
      <c r="AH167" s="1950">
        <f>COUNTA(F$156:AG$156)-AI167</f>
        <v>25</v>
      </c>
      <c r="AI167" s="1958">
        <f t="shared" si="104"/>
        <v>0</v>
      </c>
      <c r="AJ167" s="2106">
        <f t="shared" ref="AJ167:AJ169" si="105">+COUNTIF(F167:AG167,"休")</f>
        <v>8</v>
      </c>
      <c r="AM167" s="1953">
        <f t="shared" ref="AM167:AM169" si="106">+COUNTIF(F167:AG167,"－")</f>
        <v>0</v>
      </c>
      <c r="AN167" s="1953">
        <f>+COUNTIF(F167:AG167,"外")</f>
        <v>0</v>
      </c>
    </row>
    <row r="168" spans="2:40">
      <c r="B168" s="4186"/>
      <c r="C168" s="4189"/>
      <c r="D168" s="1960">
        <f>E$16</f>
        <v>0</v>
      </c>
      <c r="E168" s="2105"/>
      <c r="F168" s="1955"/>
      <c r="G168" s="1956"/>
      <c r="H168" s="1956"/>
      <c r="I168" s="1956"/>
      <c r="J168" s="1956"/>
      <c r="K168" s="1956"/>
      <c r="L168" s="1956"/>
      <c r="M168" s="1956"/>
      <c r="N168" s="1956"/>
      <c r="O168" s="1956"/>
      <c r="P168" s="1956"/>
      <c r="Q168" s="1956"/>
      <c r="R168" s="1956"/>
      <c r="S168" s="1956"/>
      <c r="T168" s="1956"/>
      <c r="U168" s="1956"/>
      <c r="V168" s="1956"/>
      <c r="W168" s="1956"/>
      <c r="X168" s="1956"/>
      <c r="Y168" s="1956"/>
      <c r="Z168" s="1956"/>
      <c r="AA168" s="1956"/>
      <c r="AB168" s="1956"/>
      <c r="AC168" s="1956"/>
      <c r="AD168" s="1956"/>
      <c r="AE168" s="1956"/>
      <c r="AF168" s="1956"/>
      <c r="AG168" s="1957"/>
      <c r="AH168" s="1950">
        <f t="shared" ref="AH168:AH169" si="107">COUNTA(F$156:AG$156)-AI168</f>
        <v>25</v>
      </c>
      <c r="AI168" s="1958">
        <f t="shared" si="104"/>
        <v>0</v>
      </c>
      <c r="AJ168" s="2106">
        <f t="shared" si="105"/>
        <v>0</v>
      </c>
      <c r="AM168" s="1953">
        <f t="shared" si="106"/>
        <v>0</v>
      </c>
      <c r="AN168" s="1953">
        <f>+COUNTIF(F168:AG168,"外")</f>
        <v>0</v>
      </c>
    </row>
    <row r="169" spans="2:40">
      <c r="B169" s="4186"/>
      <c r="C169" s="4190"/>
      <c r="D169" s="2107">
        <f>E$17</f>
        <v>0</v>
      </c>
      <c r="E169" s="1991"/>
      <c r="F169" s="1955"/>
      <c r="G169" s="1978"/>
      <c r="H169" s="1978"/>
      <c r="I169" s="1978"/>
      <c r="J169" s="1978"/>
      <c r="K169" s="1978"/>
      <c r="L169" s="1978"/>
      <c r="M169" s="1978"/>
      <c r="N169" s="1978"/>
      <c r="O169" s="1978"/>
      <c r="P169" s="1978"/>
      <c r="Q169" s="1978"/>
      <c r="R169" s="1978"/>
      <c r="S169" s="1978"/>
      <c r="T169" s="1978"/>
      <c r="U169" s="1978"/>
      <c r="V169" s="1978"/>
      <c r="W169" s="1978"/>
      <c r="X169" s="1978"/>
      <c r="Y169" s="1978"/>
      <c r="Z169" s="1978"/>
      <c r="AA169" s="1978"/>
      <c r="AB169" s="1978"/>
      <c r="AC169" s="1978"/>
      <c r="AD169" s="1978"/>
      <c r="AE169" s="1978"/>
      <c r="AF169" s="1978"/>
      <c r="AG169" s="1949"/>
      <c r="AH169" s="1950">
        <f t="shared" si="107"/>
        <v>25</v>
      </c>
      <c r="AI169" s="1987">
        <f t="shared" si="104"/>
        <v>0</v>
      </c>
      <c r="AJ169" s="2104">
        <f t="shared" si="105"/>
        <v>0</v>
      </c>
      <c r="AM169" s="1953">
        <f t="shared" si="106"/>
        <v>0</v>
      </c>
      <c r="AN169" s="1953">
        <f>+COUNTIF(F169:AG169,"外")</f>
        <v>0</v>
      </c>
    </row>
    <row r="170" spans="2:40" ht="24.75" customHeight="1">
      <c r="B170" s="4186"/>
      <c r="C170" s="4188" t="s">
        <v>2495</v>
      </c>
      <c r="D170" s="1953" t="s">
        <v>1313</v>
      </c>
      <c r="E170" s="1901" t="s">
        <v>2558</v>
      </c>
      <c r="F170" s="1941" t="s">
        <v>2503</v>
      </c>
      <c r="G170" s="1942" t="s">
        <v>2503</v>
      </c>
      <c r="H170" s="1942" t="s">
        <v>2503</v>
      </c>
      <c r="I170" s="1942" t="s">
        <v>2503</v>
      </c>
      <c r="J170" s="1942" t="s">
        <v>2503</v>
      </c>
      <c r="K170" s="1942" t="s">
        <v>2503</v>
      </c>
      <c r="L170" s="1942" t="s">
        <v>2503</v>
      </c>
      <c r="M170" s="1942" t="s">
        <v>2503</v>
      </c>
      <c r="N170" s="1942" t="s">
        <v>2503</v>
      </c>
      <c r="O170" s="1942" t="s">
        <v>2503</v>
      </c>
      <c r="P170" s="1942" t="s">
        <v>2503</v>
      </c>
      <c r="Q170" s="1942" t="s">
        <v>2503</v>
      </c>
      <c r="R170" s="1942" t="s">
        <v>2503</v>
      </c>
      <c r="S170" s="1942" t="s">
        <v>2503</v>
      </c>
      <c r="T170" s="1942" t="s">
        <v>2503</v>
      </c>
      <c r="U170" s="1942" t="s">
        <v>2503</v>
      </c>
      <c r="V170" s="1942" t="s">
        <v>2503</v>
      </c>
      <c r="W170" s="1942" t="s">
        <v>2503</v>
      </c>
      <c r="X170" s="1942" t="s">
        <v>2503</v>
      </c>
      <c r="Y170" s="1942" t="s">
        <v>2503</v>
      </c>
      <c r="Z170" s="1942" t="s">
        <v>2503</v>
      </c>
      <c r="AA170" s="1942" t="s">
        <v>2503</v>
      </c>
      <c r="AB170" s="1942" t="s">
        <v>2503</v>
      </c>
      <c r="AC170" s="1942" t="s">
        <v>2503</v>
      </c>
      <c r="AD170" s="1942" t="s">
        <v>2503</v>
      </c>
      <c r="AE170" s="1942"/>
      <c r="AF170" s="1942"/>
      <c r="AG170" s="1970"/>
      <c r="AH170" s="1971"/>
      <c r="AI170" s="1953"/>
      <c r="AJ170" s="2058"/>
    </row>
    <row r="171" spans="2:40">
      <c r="B171" s="4186"/>
      <c r="C171" s="4189"/>
      <c r="D171" s="1945" t="str">
        <f>E$18</f>
        <v>●●</v>
      </c>
      <c r="E171" s="2023"/>
      <c r="F171" s="1947" t="s">
        <v>2522</v>
      </c>
      <c r="G171" s="1948" t="s">
        <v>2522</v>
      </c>
      <c r="H171" s="1948" t="s">
        <v>2522</v>
      </c>
      <c r="I171" s="1948" t="s">
        <v>2522</v>
      </c>
      <c r="J171" s="1948" t="s">
        <v>2522</v>
      </c>
      <c r="K171" s="1948" t="s">
        <v>2522</v>
      </c>
      <c r="L171" s="1948" t="s">
        <v>2522</v>
      </c>
      <c r="M171" s="1948" t="s">
        <v>2522</v>
      </c>
      <c r="N171" s="1948" t="s">
        <v>2522</v>
      </c>
      <c r="O171" s="1948" t="s">
        <v>2522</v>
      </c>
      <c r="P171" s="1948" t="s">
        <v>2522</v>
      </c>
      <c r="Q171" s="1948" t="s">
        <v>2522</v>
      </c>
      <c r="R171" s="1948" t="s">
        <v>2522</v>
      </c>
      <c r="S171" s="1948" t="s">
        <v>2522</v>
      </c>
      <c r="T171" s="1948" t="s">
        <v>2522</v>
      </c>
      <c r="U171" s="1948" t="s">
        <v>2522</v>
      </c>
      <c r="V171" s="1948" t="s">
        <v>2522</v>
      </c>
      <c r="W171" s="1948" t="s">
        <v>2522</v>
      </c>
      <c r="X171" s="1948" t="s">
        <v>2522</v>
      </c>
      <c r="Y171" s="1948" t="s">
        <v>2522</v>
      </c>
      <c r="Z171" s="1948" t="s">
        <v>2522</v>
      </c>
      <c r="AA171" s="1948" t="s">
        <v>2522</v>
      </c>
      <c r="AB171" s="1948" t="s">
        <v>2522</v>
      </c>
      <c r="AC171" s="1948" t="s">
        <v>2522</v>
      </c>
      <c r="AD171" s="1948" t="s">
        <v>2522</v>
      </c>
      <c r="AE171" s="1948"/>
      <c r="AF171" s="1948"/>
      <c r="AG171" s="1982"/>
      <c r="AH171" s="1950">
        <f>COUNTA(F$156:AG$156)-AI171</f>
        <v>0</v>
      </c>
      <c r="AI171" s="2108">
        <f t="shared" ref="AI171:AI174" si="108">AM171+AN171</f>
        <v>25</v>
      </c>
      <c r="AJ171" s="2109">
        <f>+COUNTIF(F171:AG171,"休")</f>
        <v>0</v>
      </c>
      <c r="AM171" s="1953">
        <f>+COUNTIF(F171:AG171,"－")</f>
        <v>25</v>
      </c>
      <c r="AN171" s="1953">
        <f>+COUNTIF(F171:AG171,"外")</f>
        <v>0</v>
      </c>
    </row>
    <row r="172" spans="2:40">
      <c r="B172" s="4186"/>
      <c r="C172" s="4189"/>
      <c r="D172" s="1960">
        <f>E$19</f>
        <v>0</v>
      </c>
      <c r="E172" s="2105"/>
      <c r="F172" s="1955"/>
      <c r="G172" s="1956"/>
      <c r="H172" s="1956"/>
      <c r="I172" s="1956"/>
      <c r="J172" s="1956"/>
      <c r="K172" s="1956"/>
      <c r="L172" s="1956"/>
      <c r="M172" s="1956"/>
      <c r="N172" s="1956"/>
      <c r="O172" s="1956"/>
      <c r="P172" s="1956"/>
      <c r="Q172" s="1956"/>
      <c r="R172" s="1956"/>
      <c r="S172" s="1956"/>
      <c r="T172" s="1956"/>
      <c r="U172" s="1956"/>
      <c r="V172" s="1956"/>
      <c r="W172" s="1956"/>
      <c r="X172" s="1956"/>
      <c r="Y172" s="1956"/>
      <c r="Z172" s="1956"/>
      <c r="AA172" s="1956"/>
      <c r="AB172" s="1956"/>
      <c r="AC172" s="1956"/>
      <c r="AD172" s="1956"/>
      <c r="AE172" s="1956"/>
      <c r="AF172" s="1956"/>
      <c r="AG172" s="1957"/>
      <c r="AH172" s="1950">
        <f>COUNTA(F$156:AG$156)-AI172</f>
        <v>25</v>
      </c>
      <c r="AI172" s="1958">
        <f t="shared" si="108"/>
        <v>0</v>
      </c>
      <c r="AJ172" s="2106">
        <f t="shared" ref="AJ172:AJ174" si="109">+COUNTIF(F172:AG172,"休")</f>
        <v>0</v>
      </c>
      <c r="AM172" s="1953">
        <f t="shared" ref="AM172:AM174" si="110">+COUNTIF(F172:AG172,"－")</f>
        <v>0</v>
      </c>
      <c r="AN172" s="1953">
        <f>+COUNTIF(F172:AG172,"外")</f>
        <v>0</v>
      </c>
    </row>
    <row r="173" spans="2:40">
      <c r="B173" s="4186"/>
      <c r="C173" s="4189"/>
      <c r="D173" s="1960">
        <f>E$20</f>
        <v>0</v>
      </c>
      <c r="E173" s="2105"/>
      <c r="F173" s="1955"/>
      <c r="G173" s="1956"/>
      <c r="H173" s="1956"/>
      <c r="I173" s="1956"/>
      <c r="J173" s="1956"/>
      <c r="K173" s="1956"/>
      <c r="L173" s="1956"/>
      <c r="M173" s="1956"/>
      <c r="N173" s="1956"/>
      <c r="O173" s="1956"/>
      <c r="P173" s="1956"/>
      <c r="Q173" s="1956"/>
      <c r="R173" s="1956"/>
      <c r="S173" s="1956"/>
      <c r="T173" s="1956"/>
      <c r="U173" s="1956"/>
      <c r="V173" s="1956"/>
      <c r="W173" s="1956"/>
      <c r="X173" s="1956"/>
      <c r="Y173" s="1956"/>
      <c r="Z173" s="1956"/>
      <c r="AA173" s="1956"/>
      <c r="AB173" s="1956"/>
      <c r="AC173" s="1956"/>
      <c r="AD173" s="1956"/>
      <c r="AE173" s="1956"/>
      <c r="AF173" s="1956"/>
      <c r="AG173" s="1957"/>
      <c r="AH173" s="1950">
        <f t="shared" ref="AH173:AH174" si="111">COUNTA(F$156:AG$156)-AI173</f>
        <v>25</v>
      </c>
      <c r="AI173" s="1958">
        <f t="shared" si="108"/>
        <v>0</v>
      </c>
      <c r="AJ173" s="2106">
        <f t="shared" si="109"/>
        <v>0</v>
      </c>
      <c r="AM173" s="1953">
        <f t="shared" si="110"/>
        <v>0</v>
      </c>
      <c r="AN173" s="1953">
        <f>+COUNTIF(F173:AG173,"外")</f>
        <v>0</v>
      </c>
    </row>
    <row r="174" spans="2:40">
      <c r="B174" s="4187"/>
      <c r="C174" s="4190"/>
      <c r="D174" s="2110">
        <f>E$21</f>
        <v>0</v>
      </c>
      <c r="E174" s="2039"/>
      <c r="F174" s="1984"/>
      <c r="G174" s="1965"/>
      <c r="H174" s="1965"/>
      <c r="I174" s="1965"/>
      <c r="J174" s="1965"/>
      <c r="K174" s="1965"/>
      <c r="L174" s="1965"/>
      <c r="M174" s="1965"/>
      <c r="N174" s="1965"/>
      <c r="O174" s="1965"/>
      <c r="P174" s="1965"/>
      <c r="Q174" s="1965"/>
      <c r="R174" s="1965"/>
      <c r="S174" s="1965"/>
      <c r="T174" s="1965"/>
      <c r="U174" s="1965"/>
      <c r="V174" s="1965"/>
      <c r="W174" s="1965"/>
      <c r="X174" s="1965"/>
      <c r="Y174" s="1965"/>
      <c r="Z174" s="1965"/>
      <c r="AA174" s="1965"/>
      <c r="AB174" s="1965"/>
      <c r="AC174" s="1965"/>
      <c r="AD174" s="1965"/>
      <c r="AE174" s="1965"/>
      <c r="AF174" s="1965"/>
      <c r="AG174" s="1985"/>
      <c r="AH174" s="1986">
        <f t="shared" si="111"/>
        <v>25</v>
      </c>
      <c r="AI174" s="2071">
        <f t="shared" si="108"/>
        <v>0</v>
      </c>
      <c r="AJ174" s="1972">
        <f t="shared" si="109"/>
        <v>0</v>
      </c>
      <c r="AM174" s="1953">
        <f t="shared" si="110"/>
        <v>0</v>
      </c>
      <c r="AN174" s="1953">
        <f>+COUNTIF(F174:AG174,"外")</f>
        <v>0</v>
      </c>
    </row>
    <row r="175" spans="2:40">
      <c r="F175" s="2073"/>
      <c r="G175" s="2073"/>
      <c r="H175" s="2073"/>
      <c r="I175" s="2073"/>
      <c r="J175" s="2073"/>
      <c r="K175" s="2073"/>
      <c r="L175" s="2073"/>
      <c r="M175" s="2073"/>
      <c r="N175" s="2073"/>
      <c r="O175" s="2073"/>
      <c r="P175" s="2073"/>
      <c r="Q175" s="2073"/>
      <c r="R175" s="2073"/>
      <c r="S175" s="2073"/>
      <c r="T175" s="2073"/>
      <c r="U175" s="2073"/>
      <c r="V175" s="2073"/>
      <c r="W175" s="2073"/>
      <c r="X175" s="2073"/>
      <c r="Y175" s="2073"/>
      <c r="Z175" s="2073"/>
      <c r="AA175" s="2073"/>
      <c r="AB175" s="2073"/>
      <c r="AC175" s="2073"/>
      <c r="AD175" s="2073"/>
      <c r="AE175" s="2073"/>
      <c r="AF175" s="2073"/>
      <c r="AG175" s="2073"/>
    </row>
    <row r="176" spans="2:40">
      <c r="F176" s="2073"/>
      <c r="G176" s="2073"/>
      <c r="H176" s="2073"/>
      <c r="I176" s="2073"/>
      <c r="J176" s="2073"/>
      <c r="K176" s="2073"/>
      <c r="L176" s="2073"/>
      <c r="M176" s="2073"/>
      <c r="N176" s="2073"/>
      <c r="O176" s="2073"/>
      <c r="P176" s="2073"/>
      <c r="Q176" s="2073"/>
      <c r="R176" s="2073"/>
      <c r="S176" s="2073"/>
      <c r="T176" s="2073"/>
      <c r="U176" s="2073"/>
      <c r="V176" s="2073"/>
      <c r="W176" s="2073"/>
      <c r="X176" s="2073"/>
      <c r="Y176" s="2073"/>
      <c r="Z176" s="2073"/>
      <c r="AA176" s="2073"/>
      <c r="AB176" s="2073"/>
      <c r="AC176" s="2073"/>
      <c r="AD176" s="2073"/>
      <c r="AE176" s="2073"/>
      <c r="AF176" s="2073"/>
      <c r="AG176" s="2073"/>
    </row>
  </sheetData>
  <mergeCells count="202">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H96:AH98"/>
    <mergeCell ref="AI96:AI98"/>
    <mergeCell ref="AJ96:AJ98"/>
    <mergeCell ref="AK96:AK98"/>
    <mergeCell ref="AM96:AM97"/>
    <mergeCell ref="AN96:AN97"/>
    <mergeCell ref="AF87:AJ87"/>
    <mergeCell ref="AD92:AF92"/>
    <mergeCell ref="AG92:AJ92"/>
    <mergeCell ref="AM116:AM117"/>
    <mergeCell ref="AN116:AN117"/>
    <mergeCell ref="B119:B124"/>
    <mergeCell ref="C119:C124"/>
    <mergeCell ref="B99:B104"/>
    <mergeCell ref="C99:C104"/>
    <mergeCell ref="B105:B114"/>
    <mergeCell ref="C105:C109"/>
    <mergeCell ref="C110:C114"/>
    <mergeCell ref="AH116:AH118"/>
    <mergeCell ref="B125:B134"/>
    <mergeCell ref="C125:C129"/>
    <mergeCell ref="C130:C134"/>
    <mergeCell ref="AH136:AH138"/>
    <mergeCell ref="AI136:AI138"/>
    <mergeCell ref="AJ136:AJ138"/>
    <mergeCell ref="AI116:AI118"/>
    <mergeCell ref="AJ116:AJ118"/>
    <mergeCell ref="AK116:AK118"/>
    <mergeCell ref="AM156:AM157"/>
    <mergeCell ref="AN156:AN157"/>
    <mergeCell ref="AK136:AK138"/>
    <mergeCell ref="AM136:AM137"/>
    <mergeCell ref="AN136:AN137"/>
    <mergeCell ref="B139:B144"/>
    <mergeCell ref="C139:C144"/>
    <mergeCell ref="B145:B154"/>
    <mergeCell ref="C145:C149"/>
    <mergeCell ref="C150:C154"/>
    <mergeCell ref="B159:B164"/>
    <mergeCell ref="C159:C164"/>
    <mergeCell ref="B165:B174"/>
    <mergeCell ref="C165:C169"/>
    <mergeCell ref="C170:C174"/>
    <mergeCell ref="AH156:AH158"/>
    <mergeCell ref="AI156:AI158"/>
    <mergeCell ref="AJ156:AJ158"/>
    <mergeCell ref="AK156:AK158"/>
  </mergeCells>
  <phoneticPr fontId="14"/>
  <conditionalFormatting sqref="F24:AG24 F44:AG44 F157:AG157 F137:AG137 F117:AG117 F97:AG97 F64:AG64 AG7 AG9 AG11 AG15 AG13 F85 K85 P85 U85 Z85">
    <cfRule type="containsText" dxfId="6076" priority="437" operator="containsText" text="日">
      <formula>NOT(ISERROR(SEARCH("日",F7)))</formula>
    </cfRule>
    <cfRule type="containsText" dxfId="6075" priority="438" operator="containsText" text="土">
      <formula>NOT(ISERROR(SEARCH("土",F7)))</formula>
    </cfRule>
  </conditionalFormatting>
  <conditionalFormatting sqref="F62:AG62">
    <cfRule type="containsText" dxfId="6074" priority="431" operator="containsText" text="退">
      <formula>NOT(ISERROR(SEARCH("退",F62)))</formula>
    </cfRule>
    <cfRule type="containsText" dxfId="6073" priority="432" operator="containsText" text="入">
      <formula>NOT(ISERROR(SEARCH("入",F62)))</formula>
    </cfRule>
    <cfRule type="containsText" dxfId="6072" priority="433" operator="containsText" text="入,退">
      <formula>NOT(ISERROR(SEARCH("入,退",F62)))</formula>
    </cfRule>
    <cfRule type="containsText" dxfId="6071" priority="434" operator="containsText" text="入,退">
      <formula>NOT(ISERROR(SEARCH("入,退",F62)))</formula>
    </cfRule>
    <cfRule type="cellIs" dxfId="6070" priority="436" operator="equal">
      <formula>"休"</formula>
    </cfRule>
  </conditionalFormatting>
  <conditionalFormatting sqref="F62:AG62">
    <cfRule type="containsText" dxfId="6069" priority="435" operator="containsText" text="休">
      <formula>NOT(ISERROR(SEARCH("休",F62)))</formula>
    </cfRule>
  </conditionalFormatting>
  <conditionalFormatting sqref="F62:AG62">
    <cfRule type="containsText" dxfId="6068" priority="430" operator="containsText" text="外">
      <formula>NOT(ISERROR(SEARCH("外",F62)))</formula>
    </cfRule>
  </conditionalFormatting>
  <conditionalFormatting sqref="D31">
    <cfRule type="cellIs" dxfId="6067" priority="429" operator="equal">
      <formula>0</formula>
    </cfRule>
  </conditionalFormatting>
  <conditionalFormatting sqref="D26:D81">
    <cfRule type="cellIs" dxfId="6066" priority="428" operator="equal">
      <formula>0</formula>
    </cfRule>
  </conditionalFormatting>
  <conditionalFormatting sqref="D98:D114">
    <cfRule type="cellIs" dxfId="6065" priority="427" operator="equal">
      <formula>0</formula>
    </cfRule>
  </conditionalFormatting>
  <conditionalFormatting sqref="D118:D133">
    <cfRule type="cellIs" dxfId="6064" priority="426" operator="equal">
      <formula>0</formula>
    </cfRule>
  </conditionalFormatting>
  <conditionalFormatting sqref="D154">
    <cfRule type="cellIs" dxfId="6063" priority="423" operator="equal">
      <formula>0</formula>
    </cfRule>
  </conditionalFormatting>
  <conditionalFormatting sqref="D174">
    <cfRule type="cellIs" dxfId="6062" priority="421" operator="equal">
      <formula>0</formula>
    </cfRule>
  </conditionalFormatting>
  <conditionalFormatting sqref="D134">
    <cfRule type="cellIs" dxfId="6061" priority="425" operator="equal">
      <formula>0</formula>
    </cfRule>
  </conditionalFormatting>
  <conditionalFormatting sqref="D138:D153">
    <cfRule type="cellIs" dxfId="6060" priority="424" operator="equal">
      <formula>0</formula>
    </cfRule>
  </conditionalFormatting>
  <conditionalFormatting sqref="D158:D173">
    <cfRule type="cellIs" dxfId="6059" priority="422" operator="equal">
      <formula>0</formula>
    </cfRule>
  </conditionalFormatting>
  <conditionalFormatting sqref="D96:D97">
    <cfRule type="cellIs" dxfId="6058" priority="420" operator="equal">
      <formula>0</formula>
    </cfRule>
  </conditionalFormatting>
  <conditionalFormatting sqref="D116:D117">
    <cfRule type="cellIs" dxfId="6057" priority="419" operator="equal">
      <formula>0</formula>
    </cfRule>
  </conditionalFormatting>
  <conditionalFormatting sqref="D136:D137">
    <cfRule type="cellIs" dxfId="6056" priority="418" operator="equal">
      <formula>0</formula>
    </cfRule>
  </conditionalFormatting>
  <conditionalFormatting sqref="D156:D157">
    <cfRule type="cellIs" dxfId="6055" priority="417" operator="equal">
      <formula>0</formula>
    </cfRule>
  </conditionalFormatting>
  <conditionalFormatting sqref="T8:V21">
    <cfRule type="cellIs" dxfId="6054" priority="414" operator="between">
      <formula>0.214</formula>
      <formula>0.249</formula>
    </cfRule>
    <cfRule type="cellIs" dxfId="6053" priority="415" operator="between">
      <formula>0.25</formula>
      <formula>0.284</formula>
    </cfRule>
    <cfRule type="cellIs" dxfId="6052" priority="416" operator="greaterThanOrEqual">
      <formula>0.285</formula>
    </cfRule>
  </conditionalFormatting>
  <conditionalFormatting sqref="AD20:AD21">
    <cfRule type="containsText" dxfId="6051" priority="413" operator="containsText" text="対象外">
      <formula>NOT(ISERROR(SEARCH("対象外",AD20)))</formula>
    </cfRule>
  </conditionalFormatting>
  <conditionalFormatting sqref="W20 AB20:AC21">
    <cfRule type="containsText" dxfId="6050" priority="412" operator="containsText" text="対象外">
      <formula>NOT(ISERROR(SEARCH("対象外",W20)))</formula>
    </cfRule>
  </conditionalFormatting>
  <conditionalFormatting sqref="W20 AA20:AA21">
    <cfRule type="containsText" dxfId="6049" priority="411" operator="containsText" text="補正無し">
      <formula>NOT(ISERROR(SEARCH("補正無し",W20)))</formula>
    </cfRule>
  </conditionalFormatting>
  <conditionalFormatting sqref="F85">
    <cfRule type="containsText" dxfId="6048" priority="402" operator="containsText" text="その他">
      <formula>NOT(ISERROR(SEARCH("その他",F85)))</formula>
    </cfRule>
    <cfRule type="containsText" dxfId="6047" priority="403" operator="containsText" text="冬休">
      <formula>NOT(ISERROR(SEARCH("冬休",F85)))</formula>
    </cfRule>
    <cfRule type="containsText" dxfId="6046" priority="404" operator="containsText" text="夏休">
      <formula>NOT(ISERROR(SEARCH("夏休",F85)))</formula>
    </cfRule>
    <cfRule type="containsText" dxfId="6045" priority="405" operator="containsText" text="製作">
      <formula>NOT(ISERROR(SEARCH("製作",F85)))</formula>
    </cfRule>
    <cfRule type="cellIs" dxfId="6044" priority="406" operator="equal">
      <formula>"中止,製作"</formula>
    </cfRule>
    <cfRule type="containsText" dxfId="6043" priority="409" operator="containsText" text="中止,製作,夏休,冬休,その他">
      <formula>NOT(ISERROR(SEARCH("中止,製作,夏休,冬休,その他",F85)))</formula>
    </cfRule>
    <cfRule type="containsText" dxfId="6042" priority="410" operator="containsText" text="中止">
      <formula>NOT(ISERROR(SEARCH("中止",F85)))</formula>
    </cfRule>
  </conditionalFormatting>
  <conditionalFormatting sqref="K85">
    <cfRule type="containsText" dxfId="6041" priority="407" operator="containsText" text="中止,製作,夏休,冬休,その他">
      <formula>NOT(ISERROR(SEARCH("中止,製作,夏休,冬休,その他",K85)))</formula>
    </cfRule>
    <cfRule type="containsText" dxfId="6040" priority="408" operator="containsText" text="中止">
      <formula>NOT(ISERROR(SEARCH("中止",K85)))</formula>
    </cfRule>
  </conditionalFormatting>
  <conditionalFormatting sqref="K85">
    <cfRule type="containsText" dxfId="6039" priority="395" operator="containsText" text="その他">
      <formula>NOT(ISERROR(SEARCH("その他",K85)))</formula>
    </cfRule>
    <cfRule type="containsText" dxfId="6038" priority="396" operator="containsText" text="冬休">
      <formula>NOT(ISERROR(SEARCH("冬休",K85)))</formula>
    </cfRule>
    <cfRule type="containsText" dxfId="6037" priority="397" operator="containsText" text="夏休">
      <formula>NOT(ISERROR(SEARCH("夏休",K85)))</formula>
    </cfRule>
    <cfRule type="containsText" dxfId="6036" priority="398" operator="containsText" text="製作">
      <formula>NOT(ISERROR(SEARCH("製作",K85)))</formula>
    </cfRule>
    <cfRule type="cellIs" dxfId="6035" priority="399" operator="equal">
      <formula>"中止,製作"</formula>
    </cfRule>
    <cfRule type="containsText" dxfId="6034" priority="400" operator="containsText" text="中止,製作,夏休,冬休,その他">
      <formula>NOT(ISERROR(SEARCH("中止,製作,夏休,冬休,その他",K85)))</formula>
    </cfRule>
    <cfRule type="containsText" dxfId="6033" priority="401" operator="containsText" text="中止">
      <formula>NOT(ISERROR(SEARCH("中止",K85)))</formula>
    </cfRule>
  </conditionalFormatting>
  <conditionalFormatting sqref="P85">
    <cfRule type="containsText" dxfId="6032" priority="388" operator="containsText" text="その他">
      <formula>NOT(ISERROR(SEARCH("その他",P85)))</formula>
    </cfRule>
    <cfRule type="containsText" dxfId="6031" priority="389" operator="containsText" text="冬休">
      <formula>NOT(ISERROR(SEARCH("冬休",P85)))</formula>
    </cfRule>
    <cfRule type="containsText" dxfId="6030" priority="390" operator="containsText" text="夏休">
      <formula>NOT(ISERROR(SEARCH("夏休",P85)))</formula>
    </cfRule>
    <cfRule type="containsText" dxfId="6029" priority="391" operator="containsText" text="製作">
      <formula>NOT(ISERROR(SEARCH("製作",P85)))</formula>
    </cfRule>
    <cfRule type="cellIs" dxfId="6028" priority="392" operator="equal">
      <formula>"中止,製作"</formula>
    </cfRule>
    <cfRule type="containsText" dxfId="6027" priority="393" operator="containsText" text="中止,製作,夏休,冬休,その他">
      <formula>NOT(ISERROR(SEARCH("中止,製作,夏休,冬休,その他",P85)))</formula>
    </cfRule>
    <cfRule type="containsText" dxfId="6026" priority="394" operator="containsText" text="中止">
      <formula>NOT(ISERROR(SEARCH("中止",P85)))</formula>
    </cfRule>
  </conditionalFormatting>
  <conditionalFormatting sqref="U85">
    <cfRule type="containsText" dxfId="6025" priority="381" operator="containsText" text="その他">
      <formula>NOT(ISERROR(SEARCH("その他",U85)))</formula>
    </cfRule>
    <cfRule type="containsText" dxfId="6024" priority="382" operator="containsText" text="冬休">
      <formula>NOT(ISERROR(SEARCH("冬休",U85)))</formula>
    </cfRule>
    <cfRule type="containsText" dxfId="6023" priority="383" operator="containsText" text="夏休">
      <formula>NOT(ISERROR(SEARCH("夏休",U85)))</formula>
    </cfRule>
    <cfRule type="containsText" dxfId="6022" priority="384" operator="containsText" text="製作">
      <formula>NOT(ISERROR(SEARCH("製作",U85)))</formula>
    </cfRule>
    <cfRule type="cellIs" dxfId="6021" priority="385" operator="equal">
      <formula>"中止,製作"</formula>
    </cfRule>
    <cfRule type="containsText" dxfId="6020" priority="386" operator="containsText" text="中止,製作,夏休,冬休,その他">
      <formula>NOT(ISERROR(SEARCH("中止,製作,夏休,冬休,その他",U85)))</formula>
    </cfRule>
    <cfRule type="containsText" dxfId="6019" priority="387" operator="containsText" text="中止">
      <formula>NOT(ISERROR(SEARCH("中止",U85)))</formula>
    </cfRule>
  </conditionalFormatting>
  <conditionalFormatting sqref="Z85">
    <cfRule type="containsText" dxfId="6018" priority="374" operator="containsText" text="その他">
      <formula>NOT(ISERROR(SEARCH("その他",Z85)))</formula>
    </cfRule>
    <cfRule type="containsText" dxfId="6017" priority="375" operator="containsText" text="冬休">
      <formula>NOT(ISERROR(SEARCH("冬休",Z85)))</formula>
    </cfRule>
    <cfRule type="containsText" dxfId="6016" priority="376" operator="containsText" text="夏休">
      <formula>NOT(ISERROR(SEARCH("夏休",Z85)))</formula>
    </cfRule>
    <cfRule type="containsText" dxfId="6015" priority="377" operator="containsText" text="製作">
      <formula>NOT(ISERROR(SEARCH("製作",Z85)))</formula>
    </cfRule>
    <cfRule type="cellIs" dxfId="6014" priority="378" operator="equal">
      <formula>"中止,製作"</formula>
    </cfRule>
    <cfRule type="containsText" dxfId="6013" priority="379" operator="containsText" text="中止,製作,夏休,冬休,その他">
      <formula>NOT(ISERROR(SEARCH("中止,製作,夏休,冬休,その他",Z85)))</formula>
    </cfRule>
    <cfRule type="containsText" dxfId="6012" priority="380" operator="containsText" text="中止">
      <formula>NOT(ISERROR(SEARCH("中止",Z85)))</formula>
    </cfRule>
  </conditionalFormatting>
  <conditionalFormatting sqref="F25:AG25">
    <cfRule type="containsText" dxfId="6011" priority="372" operator="containsText" text="日">
      <formula>NOT(ISERROR(SEARCH("日",F25)))</formula>
    </cfRule>
    <cfRule type="containsText" dxfId="6010" priority="373" operator="containsText" text="土">
      <formula>NOT(ISERROR(SEARCH("土",F25)))</formula>
    </cfRule>
  </conditionalFormatting>
  <conditionalFormatting sqref="F25:AG25">
    <cfRule type="containsText" dxfId="6009" priority="365" operator="containsText" text="その他">
      <formula>NOT(ISERROR(SEARCH("その他",F25)))</formula>
    </cfRule>
    <cfRule type="containsText" dxfId="6008" priority="366" operator="containsText" text="冬休">
      <formula>NOT(ISERROR(SEARCH("冬休",F25)))</formula>
    </cfRule>
    <cfRule type="containsText" dxfId="6007" priority="367" operator="containsText" text="夏休">
      <formula>NOT(ISERROR(SEARCH("夏休",F25)))</formula>
    </cfRule>
    <cfRule type="containsText" dxfId="6006" priority="368" operator="containsText" text="製作">
      <formula>NOT(ISERROR(SEARCH("製作",F25)))</formula>
    </cfRule>
    <cfRule type="cellIs" dxfId="6005" priority="369" operator="equal">
      <formula>"中止,製作"</formula>
    </cfRule>
    <cfRule type="containsText" dxfId="6004" priority="370" operator="containsText" text="中止,製作,夏休,冬休,その他">
      <formula>NOT(ISERROR(SEARCH("中止,製作,夏休,冬休,その他",F25)))</formula>
    </cfRule>
    <cfRule type="containsText" dxfId="6003" priority="371" operator="containsText" text="中止">
      <formula>NOT(ISERROR(SEARCH("中止",F25)))</formula>
    </cfRule>
  </conditionalFormatting>
  <conditionalFormatting sqref="F45:AG45">
    <cfRule type="containsText" dxfId="6002" priority="363" operator="containsText" text="日">
      <formula>NOT(ISERROR(SEARCH("日",F45)))</formula>
    </cfRule>
    <cfRule type="containsText" dxfId="6001" priority="364" operator="containsText" text="土">
      <formula>NOT(ISERROR(SEARCH("土",F45)))</formula>
    </cfRule>
  </conditionalFormatting>
  <conditionalFormatting sqref="F45:AG45">
    <cfRule type="containsText" dxfId="6000" priority="356" operator="containsText" text="その他">
      <formula>NOT(ISERROR(SEARCH("その他",F45)))</formula>
    </cfRule>
    <cfRule type="containsText" dxfId="5999" priority="357" operator="containsText" text="冬休">
      <formula>NOT(ISERROR(SEARCH("冬休",F45)))</formula>
    </cfRule>
    <cfRule type="containsText" dxfId="5998" priority="358" operator="containsText" text="夏休">
      <formula>NOT(ISERROR(SEARCH("夏休",F45)))</formula>
    </cfRule>
    <cfRule type="containsText" dxfId="5997" priority="359" operator="containsText" text="製作">
      <formula>NOT(ISERROR(SEARCH("製作",F45)))</formula>
    </cfRule>
    <cfRule type="cellIs" dxfId="5996" priority="360" operator="equal">
      <formula>"中止,製作"</formula>
    </cfRule>
    <cfRule type="containsText" dxfId="5995" priority="361" operator="containsText" text="中止,製作,夏休,冬休,その他">
      <formula>NOT(ISERROR(SEARCH("中止,製作,夏休,冬休,その他",F45)))</formula>
    </cfRule>
    <cfRule type="containsText" dxfId="5994" priority="362" operator="containsText" text="中止">
      <formula>NOT(ISERROR(SEARCH("中止",F45)))</formula>
    </cfRule>
  </conditionalFormatting>
  <conditionalFormatting sqref="F65:AG65">
    <cfRule type="containsText" dxfId="5993" priority="354" operator="containsText" text="日">
      <formula>NOT(ISERROR(SEARCH("日",F65)))</formula>
    </cfRule>
    <cfRule type="containsText" dxfId="5992" priority="355" operator="containsText" text="土">
      <formula>NOT(ISERROR(SEARCH("土",F65)))</formula>
    </cfRule>
  </conditionalFormatting>
  <conditionalFormatting sqref="F65:AG65">
    <cfRule type="containsText" dxfId="5991" priority="347" operator="containsText" text="その他">
      <formula>NOT(ISERROR(SEARCH("その他",F65)))</formula>
    </cfRule>
    <cfRule type="containsText" dxfId="5990" priority="348" operator="containsText" text="冬休">
      <formula>NOT(ISERROR(SEARCH("冬休",F65)))</formula>
    </cfRule>
    <cfRule type="containsText" dxfId="5989" priority="349" operator="containsText" text="夏休">
      <formula>NOT(ISERROR(SEARCH("夏休",F65)))</formula>
    </cfRule>
    <cfRule type="containsText" dxfId="5988" priority="350" operator="containsText" text="製作">
      <formula>NOT(ISERROR(SEARCH("製作",F65)))</formula>
    </cfRule>
    <cfRule type="cellIs" dxfId="5987" priority="351" operator="equal">
      <formula>"中止,製作"</formula>
    </cfRule>
    <cfRule type="containsText" dxfId="5986" priority="352" operator="containsText" text="中止,製作,夏休,冬休,その他">
      <formula>NOT(ISERROR(SEARCH("中止,製作,夏休,冬休,その他",F65)))</formula>
    </cfRule>
    <cfRule type="containsText" dxfId="5985" priority="353" operator="containsText" text="中止">
      <formula>NOT(ISERROR(SEARCH("中止",F65)))</formula>
    </cfRule>
  </conditionalFormatting>
  <conditionalFormatting sqref="F98:AG98">
    <cfRule type="containsText" dxfId="5984" priority="345" operator="containsText" text="日">
      <formula>NOT(ISERROR(SEARCH("日",F98)))</formula>
    </cfRule>
    <cfRule type="containsText" dxfId="5983" priority="346" operator="containsText" text="土">
      <formula>NOT(ISERROR(SEARCH("土",F98)))</formula>
    </cfRule>
  </conditionalFormatting>
  <conditionalFormatting sqref="F98:AG98">
    <cfRule type="containsText" dxfId="5982" priority="338" operator="containsText" text="その他">
      <formula>NOT(ISERROR(SEARCH("その他",F98)))</formula>
    </cfRule>
    <cfRule type="containsText" dxfId="5981" priority="339" operator="containsText" text="冬休">
      <formula>NOT(ISERROR(SEARCH("冬休",F98)))</formula>
    </cfRule>
    <cfRule type="containsText" dxfId="5980" priority="340" operator="containsText" text="夏休">
      <formula>NOT(ISERROR(SEARCH("夏休",F98)))</formula>
    </cfRule>
    <cfRule type="containsText" dxfId="5979" priority="341" operator="containsText" text="製作">
      <formula>NOT(ISERROR(SEARCH("製作",F98)))</formula>
    </cfRule>
    <cfRule type="cellIs" dxfId="5978" priority="342" operator="equal">
      <formula>"中止,製作"</formula>
    </cfRule>
    <cfRule type="containsText" dxfId="5977" priority="343" operator="containsText" text="中止,製作,夏休,冬休,その他">
      <formula>NOT(ISERROR(SEARCH("中止,製作,夏休,冬休,その他",F98)))</formula>
    </cfRule>
    <cfRule type="containsText" dxfId="5976" priority="344" operator="containsText" text="中止">
      <formula>NOT(ISERROR(SEARCH("中止",F98)))</formula>
    </cfRule>
  </conditionalFormatting>
  <conditionalFormatting sqref="F118:AG118">
    <cfRule type="containsText" dxfId="5975" priority="336" operator="containsText" text="日">
      <formula>NOT(ISERROR(SEARCH("日",F118)))</formula>
    </cfRule>
    <cfRule type="containsText" dxfId="5974" priority="337" operator="containsText" text="土">
      <formula>NOT(ISERROR(SEARCH("土",F118)))</formula>
    </cfRule>
  </conditionalFormatting>
  <conditionalFormatting sqref="F118:AG118">
    <cfRule type="containsText" dxfId="5973" priority="329" operator="containsText" text="その他">
      <formula>NOT(ISERROR(SEARCH("その他",F118)))</formula>
    </cfRule>
    <cfRule type="containsText" dxfId="5972" priority="330" operator="containsText" text="冬休">
      <formula>NOT(ISERROR(SEARCH("冬休",F118)))</formula>
    </cfRule>
    <cfRule type="containsText" dxfId="5971" priority="331" operator="containsText" text="夏休">
      <formula>NOT(ISERROR(SEARCH("夏休",F118)))</formula>
    </cfRule>
    <cfRule type="containsText" dxfId="5970" priority="332" operator="containsText" text="製作">
      <formula>NOT(ISERROR(SEARCH("製作",F118)))</formula>
    </cfRule>
    <cfRule type="cellIs" dxfId="5969" priority="333" operator="equal">
      <formula>"中止,製作"</formula>
    </cfRule>
    <cfRule type="containsText" dxfId="5968" priority="334" operator="containsText" text="中止,製作,夏休,冬休,その他">
      <formula>NOT(ISERROR(SEARCH("中止,製作,夏休,冬休,その他",F118)))</formula>
    </cfRule>
    <cfRule type="containsText" dxfId="5967" priority="335" operator="containsText" text="中止">
      <formula>NOT(ISERROR(SEARCH("中止",F118)))</formula>
    </cfRule>
  </conditionalFormatting>
  <conditionalFormatting sqref="F138:AG138">
    <cfRule type="containsText" dxfId="5966" priority="327" operator="containsText" text="日">
      <formula>NOT(ISERROR(SEARCH("日",F138)))</formula>
    </cfRule>
    <cfRule type="containsText" dxfId="5965" priority="328" operator="containsText" text="土">
      <formula>NOT(ISERROR(SEARCH("土",F138)))</formula>
    </cfRule>
  </conditionalFormatting>
  <conditionalFormatting sqref="F138:AG138">
    <cfRule type="containsText" dxfId="5964" priority="320" operator="containsText" text="その他">
      <formula>NOT(ISERROR(SEARCH("その他",F138)))</formula>
    </cfRule>
    <cfRule type="containsText" dxfId="5963" priority="321" operator="containsText" text="冬休">
      <formula>NOT(ISERROR(SEARCH("冬休",F138)))</formula>
    </cfRule>
    <cfRule type="containsText" dxfId="5962" priority="322" operator="containsText" text="夏休">
      <formula>NOT(ISERROR(SEARCH("夏休",F138)))</formula>
    </cfRule>
    <cfRule type="containsText" dxfId="5961" priority="323" operator="containsText" text="製作">
      <formula>NOT(ISERROR(SEARCH("製作",F138)))</formula>
    </cfRule>
    <cfRule type="cellIs" dxfId="5960" priority="324" operator="equal">
      <formula>"中止,製作"</formula>
    </cfRule>
    <cfRule type="containsText" dxfId="5959" priority="325" operator="containsText" text="中止,製作,夏休,冬休,その他">
      <formula>NOT(ISERROR(SEARCH("中止,製作,夏休,冬休,その他",F138)))</formula>
    </cfRule>
    <cfRule type="containsText" dxfId="5958" priority="326" operator="containsText" text="中止">
      <formula>NOT(ISERROR(SEARCH("中止",F138)))</formula>
    </cfRule>
  </conditionalFormatting>
  <conditionalFormatting sqref="F158:AG158">
    <cfRule type="containsText" dxfId="5957" priority="318" operator="containsText" text="日">
      <formula>NOT(ISERROR(SEARCH("日",F158)))</formula>
    </cfRule>
    <cfRule type="containsText" dxfId="5956" priority="319" operator="containsText" text="土">
      <formula>NOT(ISERROR(SEARCH("土",F158)))</formula>
    </cfRule>
  </conditionalFormatting>
  <conditionalFormatting sqref="F158:AG158">
    <cfRule type="containsText" dxfId="5955" priority="311" operator="containsText" text="その他">
      <formula>NOT(ISERROR(SEARCH("その他",F158)))</formula>
    </cfRule>
    <cfRule type="containsText" dxfId="5954" priority="312" operator="containsText" text="冬休">
      <formula>NOT(ISERROR(SEARCH("冬休",F158)))</formula>
    </cfRule>
    <cfRule type="containsText" dxfId="5953" priority="313" operator="containsText" text="夏休">
      <formula>NOT(ISERROR(SEARCH("夏休",F158)))</formula>
    </cfRule>
    <cfRule type="containsText" dxfId="5952" priority="314" operator="containsText" text="製作">
      <formula>NOT(ISERROR(SEARCH("製作",F158)))</formula>
    </cfRule>
    <cfRule type="cellIs" dxfId="5951" priority="315" operator="equal">
      <formula>"中止,製作"</formula>
    </cfRule>
    <cfRule type="containsText" dxfId="5950" priority="316" operator="containsText" text="中止,製作,夏休,冬休,その他">
      <formula>NOT(ISERROR(SEARCH("中止,製作,夏休,冬休,その他",F158)))</formula>
    </cfRule>
    <cfRule type="containsText" dxfId="5949" priority="317" operator="containsText" text="中止">
      <formula>NOT(ISERROR(SEARCH("中止",F158)))</formula>
    </cfRule>
  </conditionalFormatting>
  <conditionalFormatting sqref="F26:AG31">
    <cfRule type="containsText" dxfId="5948" priority="306" operator="containsText" text="退">
      <formula>NOT(ISERROR(SEARCH("退",F26)))</formula>
    </cfRule>
    <cfRule type="containsText" dxfId="5947" priority="307" operator="containsText" text="入">
      <formula>NOT(ISERROR(SEARCH("入",F26)))</formula>
    </cfRule>
    <cfRule type="containsText" dxfId="5946" priority="308" operator="containsText" text="入,退">
      <formula>NOT(ISERROR(SEARCH("入,退",F26)))</formula>
    </cfRule>
    <cfRule type="containsText" dxfId="5945" priority="309" operator="containsText" text="入,退">
      <formula>NOT(ISERROR(SEARCH("入,退",F26)))</formula>
    </cfRule>
    <cfRule type="cellIs" dxfId="5944" priority="310" operator="equal">
      <formula>"休"</formula>
    </cfRule>
  </conditionalFormatting>
  <conditionalFormatting sqref="F26:AG31">
    <cfRule type="containsText" dxfId="5943" priority="305" operator="containsText" text="外">
      <formula>NOT(ISERROR(SEARCH("外",F26)))</formula>
    </cfRule>
  </conditionalFormatting>
  <conditionalFormatting sqref="F32:AG32">
    <cfRule type="containsText" dxfId="5942" priority="303" operator="containsText" text="日">
      <formula>NOT(ISERROR(SEARCH("日",F32)))</formula>
    </cfRule>
    <cfRule type="containsText" dxfId="5941" priority="304" operator="containsText" text="土">
      <formula>NOT(ISERROR(SEARCH("土",F32)))</formula>
    </cfRule>
  </conditionalFormatting>
  <conditionalFormatting sqref="F32:AG32">
    <cfRule type="containsText" dxfId="5940" priority="296" operator="containsText" text="その他">
      <formula>NOT(ISERROR(SEARCH("その他",F32)))</formula>
    </cfRule>
    <cfRule type="containsText" dxfId="5939" priority="297" operator="containsText" text="冬休">
      <formula>NOT(ISERROR(SEARCH("冬休",F32)))</formula>
    </cfRule>
    <cfRule type="containsText" dxfId="5938" priority="298" operator="containsText" text="夏休">
      <formula>NOT(ISERROR(SEARCH("夏休",F32)))</formula>
    </cfRule>
    <cfRule type="containsText" dxfId="5937" priority="299" operator="containsText" text="製作">
      <formula>NOT(ISERROR(SEARCH("製作",F32)))</formula>
    </cfRule>
    <cfRule type="cellIs" dxfId="5936" priority="300" operator="equal">
      <formula>"中止,製作"</formula>
    </cfRule>
    <cfRule type="containsText" dxfId="5935" priority="301" operator="containsText" text="中止,製作,夏休,冬休,その他">
      <formula>NOT(ISERROR(SEARCH("中止,製作,夏休,冬休,その他",F32)))</formula>
    </cfRule>
    <cfRule type="containsText" dxfId="5934" priority="302" operator="containsText" text="中止">
      <formula>NOT(ISERROR(SEARCH("中止",F32)))</formula>
    </cfRule>
  </conditionalFormatting>
  <conditionalFormatting sqref="F37:AG37">
    <cfRule type="containsText" dxfId="5933" priority="294" operator="containsText" text="日">
      <formula>NOT(ISERROR(SEARCH("日",F37)))</formula>
    </cfRule>
    <cfRule type="containsText" dxfId="5932" priority="295" operator="containsText" text="土">
      <formula>NOT(ISERROR(SEARCH("土",F37)))</formula>
    </cfRule>
  </conditionalFormatting>
  <conditionalFormatting sqref="F37:AG37">
    <cfRule type="containsText" dxfId="5931" priority="287" operator="containsText" text="その他">
      <formula>NOT(ISERROR(SEARCH("その他",F37)))</formula>
    </cfRule>
    <cfRule type="containsText" dxfId="5930" priority="288" operator="containsText" text="冬休">
      <formula>NOT(ISERROR(SEARCH("冬休",F37)))</formula>
    </cfRule>
    <cfRule type="containsText" dxfId="5929" priority="289" operator="containsText" text="夏休">
      <formula>NOT(ISERROR(SEARCH("夏休",F37)))</formula>
    </cfRule>
    <cfRule type="containsText" dxfId="5928" priority="290" operator="containsText" text="製作">
      <formula>NOT(ISERROR(SEARCH("製作",F37)))</formula>
    </cfRule>
    <cfRule type="cellIs" dxfId="5927" priority="291" operator="equal">
      <formula>"中止,製作"</formula>
    </cfRule>
    <cfRule type="containsText" dxfId="5926" priority="292" operator="containsText" text="中止,製作,夏休,冬休,その他">
      <formula>NOT(ISERROR(SEARCH("中止,製作,夏休,冬休,その他",F37)))</formula>
    </cfRule>
    <cfRule type="containsText" dxfId="5925" priority="293" operator="containsText" text="中止">
      <formula>NOT(ISERROR(SEARCH("中止",F37)))</formula>
    </cfRule>
  </conditionalFormatting>
  <conditionalFormatting sqref="F26:F31">
    <cfRule type="containsText" dxfId="5924" priority="286" operator="containsText" text="－">
      <formula>NOT(ISERROR(SEARCH("－",F26)))</formula>
    </cfRule>
  </conditionalFormatting>
  <conditionalFormatting sqref="G26:G31 H28:U30 V30:AG30">
    <cfRule type="containsText" dxfId="5923" priority="285" operator="containsText" text="－">
      <formula>NOT(ISERROR(SEARCH("－",G26)))</formula>
    </cfRule>
  </conditionalFormatting>
  <conditionalFormatting sqref="G26:AG31">
    <cfRule type="containsText" dxfId="5922" priority="284" operator="containsText" text="－">
      <formula>NOT(ISERROR(SEARCH("－",G26)))</formula>
    </cfRule>
  </conditionalFormatting>
  <conditionalFormatting sqref="F33:AG36">
    <cfRule type="containsText" dxfId="5921" priority="279" operator="containsText" text="退">
      <formula>NOT(ISERROR(SEARCH("退",F33)))</formula>
    </cfRule>
    <cfRule type="containsText" dxfId="5920" priority="280" operator="containsText" text="入">
      <formula>NOT(ISERROR(SEARCH("入",F33)))</formula>
    </cfRule>
    <cfRule type="containsText" dxfId="5919" priority="281" operator="containsText" text="入,退">
      <formula>NOT(ISERROR(SEARCH("入,退",F33)))</formula>
    </cfRule>
    <cfRule type="containsText" dxfId="5918" priority="282" operator="containsText" text="入,退">
      <formula>NOT(ISERROR(SEARCH("入,退",F33)))</formula>
    </cfRule>
    <cfRule type="cellIs" dxfId="5917" priority="283" operator="equal">
      <formula>"休"</formula>
    </cfRule>
  </conditionalFormatting>
  <conditionalFormatting sqref="F33:AG36">
    <cfRule type="containsText" dxfId="5916" priority="278" operator="containsText" text="外">
      <formula>NOT(ISERROR(SEARCH("外",F33)))</formula>
    </cfRule>
  </conditionalFormatting>
  <conditionalFormatting sqref="F33:AG36">
    <cfRule type="containsText" dxfId="5915" priority="277" operator="containsText" text="－">
      <formula>NOT(ISERROR(SEARCH("－",F33)))</formula>
    </cfRule>
  </conditionalFormatting>
  <conditionalFormatting sqref="F38:AG41">
    <cfRule type="containsText" dxfId="5914" priority="272" operator="containsText" text="退">
      <formula>NOT(ISERROR(SEARCH("退",F38)))</formula>
    </cfRule>
    <cfRule type="containsText" dxfId="5913" priority="273" operator="containsText" text="入">
      <formula>NOT(ISERROR(SEARCH("入",F38)))</formula>
    </cfRule>
    <cfRule type="containsText" dxfId="5912" priority="274" operator="containsText" text="入,退">
      <formula>NOT(ISERROR(SEARCH("入,退",F38)))</formula>
    </cfRule>
    <cfRule type="containsText" dxfId="5911" priority="275" operator="containsText" text="入,退">
      <formula>NOT(ISERROR(SEARCH("入,退",F38)))</formula>
    </cfRule>
    <cfRule type="cellIs" dxfId="5910" priority="276" operator="equal">
      <formula>"休"</formula>
    </cfRule>
  </conditionalFormatting>
  <conditionalFormatting sqref="F38:AG41">
    <cfRule type="containsText" dxfId="5909" priority="271" operator="containsText" text="外">
      <formula>NOT(ISERROR(SEARCH("外",F38)))</formula>
    </cfRule>
  </conditionalFormatting>
  <conditionalFormatting sqref="F38:AG41">
    <cfRule type="containsText" dxfId="5908" priority="270" operator="containsText" text="－">
      <formula>NOT(ISERROR(SEARCH("－",F38)))</formula>
    </cfRule>
  </conditionalFormatting>
  <conditionalFormatting sqref="F46:AG51">
    <cfRule type="containsText" dxfId="5907" priority="265" operator="containsText" text="退">
      <formula>NOT(ISERROR(SEARCH("退",F46)))</formula>
    </cfRule>
    <cfRule type="containsText" dxfId="5906" priority="266" operator="containsText" text="入">
      <formula>NOT(ISERROR(SEARCH("入",F46)))</formula>
    </cfRule>
    <cfRule type="containsText" dxfId="5905" priority="267" operator="containsText" text="入,退">
      <formula>NOT(ISERROR(SEARCH("入,退",F46)))</formula>
    </cfRule>
    <cfRule type="containsText" dxfId="5904" priority="268" operator="containsText" text="入,退">
      <formula>NOT(ISERROR(SEARCH("入,退",F46)))</formula>
    </cfRule>
    <cfRule type="cellIs" dxfId="5903" priority="269" operator="equal">
      <formula>"休"</formula>
    </cfRule>
  </conditionalFormatting>
  <conditionalFormatting sqref="F46:AG51">
    <cfRule type="containsText" dxfId="5902" priority="264" operator="containsText" text="外">
      <formula>NOT(ISERROR(SEARCH("外",F46)))</formula>
    </cfRule>
  </conditionalFormatting>
  <conditionalFormatting sqref="F52:AG52">
    <cfRule type="containsText" dxfId="5901" priority="262" operator="containsText" text="日">
      <formula>NOT(ISERROR(SEARCH("日",F52)))</formula>
    </cfRule>
    <cfRule type="containsText" dxfId="5900" priority="263" operator="containsText" text="土">
      <formula>NOT(ISERROR(SEARCH("土",F52)))</formula>
    </cfRule>
  </conditionalFormatting>
  <conditionalFormatting sqref="F52:AG52">
    <cfRule type="containsText" dxfId="5899" priority="255" operator="containsText" text="その他">
      <formula>NOT(ISERROR(SEARCH("その他",F52)))</formula>
    </cfRule>
    <cfRule type="containsText" dxfId="5898" priority="256" operator="containsText" text="冬休">
      <formula>NOT(ISERROR(SEARCH("冬休",F52)))</formula>
    </cfRule>
    <cfRule type="containsText" dxfId="5897" priority="257" operator="containsText" text="夏休">
      <formula>NOT(ISERROR(SEARCH("夏休",F52)))</formula>
    </cfRule>
    <cfRule type="containsText" dxfId="5896" priority="258" operator="containsText" text="製作">
      <formula>NOT(ISERROR(SEARCH("製作",F52)))</formula>
    </cfRule>
    <cfRule type="cellIs" dxfId="5895" priority="259" operator="equal">
      <formula>"中止,製作"</formula>
    </cfRule>
    <cfRule type="containsText" dxfId="5894" priority="260" operator="containsText" text="中止,製作,夏休,冬休,その他">
      <formula>NOT(ISERROR(SEARCH("中止,製作,夏休,冬休,その他",F52)))</formula>
    </cfRule>
    <cfRule type="containsText" dxfId="5893" priority="261" operator="containsText" text="中止">
      <formula>NOT(ISERROR(SEARCH("中止",F52)))</formula>
    </cfRule>
  </conditionalFormatting>
  <conditionalFormatting sqref="F57:AG57">
    <cfRule type="containsText" dxfId="5892" priority="253" operator="containsText" text="日">
      <formula>NOT(ISERROR(SEARCH("日",F57)))</formula>
    </cfRule>
    <cfRule type="containsText" dxfId="5891" priority="254" operator="containsText" text="土">
      <formula>NOT(ISERROR(SEARCH("土",F57)))</formula>
    </cfRule>
  </conditionalFormatting>
  <conditionalFormatting sqref="F57:AG57">
    <cfRule type="containsText" dxfId="5890" priority="246" operator="containsText" text="その他">
      <formula>NOT(ISERROR(SEARCH("その他",F57)))</formula>
    </cfRule>
    <cfRule type="containsText" dxfId="5889" priority="247" operator="containsText" text="冬休">
      <formula>NOT(ISERROR(SEARCH("冬休",F57)))</formula>
    </cfRule>
    <cfRule type="containsText" dxfId="5888" priority="248" operator="containsText" text="夏休">
      <formula>NOT(ISERROR(SEARCH("夏休",F57)))</formula>
    </cfRule>
    <cfRule type="containsText" dxfId="5887" priority="249" operator="containsText" text="製作">
      <formula>NOT(ISERROR(SEARCH("製作",F57)))</formula>
    </cfRule>
    <cfRule type="cellIs" dxfId="5886" priority="250" operator="equal">
      <formula>"中止,製作"</formula>
    </cfRule>
    <cfRule type="containsText" dxfId="5885" priority="251" operator="containsText" text="中止,製作,夏休,冬休,その他">
      <formula>NOT(ISERROR(SEARCH("中止,製作,夏休,冬休,その他",F57)))</formula>
    </cfRule>
    <cfRule type="containsText" dxfId="5884" priority="252" operator="containsText" text="中止">
      <formula>NOT(ISERROR(SEARCH("中止",F57)))</formula>
    </cfRule>
  </conditionalFormatting>
  <conditionalFormatting sqref="F46:F51">
    <cfRule type="containsText" dxfId="5883" priority="245" operator="containsText" text="－">
      <formula>NOT(ISERROR(SEARCH("－",F46)))</formula>
    </cfRule>
  </conditionalFormatting>
  <conditionalFormatting sqref="G46:G51 H48:U50 V50:AG50">
    <cfRule type="containsText" dxfId="5882" priority="244" operator="containsText" text="－">
      <formula>NOT(ISERROR(SEARCH("－",G46)))</formula>
    </cfRule>
  </conditionalFormatting>
  <conditionalFormatting sqref="G46:AG51">
    <cfRule type="containsText" dxfId="5881" priority="243" operator="containsText" text="－">
      <formula>NOT(ISERROR(SEARCH("－",G46)))</formula>
    </cfRule>
  </conditionalFormatting>
  <conditionalFormatting sqref="F53:AG56">
    <cfRule type="containsText" dxfId="5880" priority="238" operator="containsText" text="退">
      <formula>NOT(ISERROR(SEARCH("退",F53)))</formula>
    </cfRule>
    <cfRule type="containsText" dxfId="5879" priority="239" operator="containsText" text="入">
      <formula>NOT(ISERROR(SEARCH("入",F53)))</formula>
    </cfRule>
    <cfRule type="containsText" dxfId="5878" priority="240" operator="containsText" text="入,退">
      <formula>NOT(ISERROR(SEARCH("入,退",F53)))</formula>
    </cfRule>
    <cfRule type="containsText" dxfId="5877" priority="241" operator="containsText" text="入,退">
      <formula>NOT(ISERROR(SEARCH("入,退",F53)))</formula>
    </cfRule>
    <cfRule type="cellIs" dxfId="5876" priority="242" operator="equal">
      <formula>"休"</formula>
    </cfRule>
  </conditionalFormatting>
  <conditionalFormatting sqref="F53:AG56">
    <cfRule type="containsText" dxfId="5875" priority="237" operator="containsText" text="外">
      <formula>NOT(ISERROR(SEARCH("外",F53)))</formula>
    </cfRule>
  </conditionalFormatting>
  <conditionalFormatting sqref="F53:AG56">
    <cfRule type="containsText" dxfId="5874" priority="236" operator="containsText" text="－">
      <formula>NOT(ISERROR(SEARCH("－",F53)))</formula>
    </cfRule>
  </conditionalFormatting>
  <conditionalFormatting sqref="F58:AG61">
    <cfRule type="containsText" dxfId="5873" priority="231" operator="containsText" text="退">
      <formula>NOT(ISERROR(SEARCH("退",F58)))</formula>
    </cfRule>
    <cfRule type="containsText" dxfId="5872" priority="232" operator="containsText" text="入">
      <formula>NOT(ISERROR(SEARCH("入",F58)))</formula>
    </cfRule>
    <cfRule type="containsText" dxfId="5871" priority="233" operator="containsText" text="入,退">
      <formula>NOT(ISERROR(SEARCH("入,退",F58)))</formula>
    </cfRule>
    <cfRule type="containsText" dxfId="5870" priority="234" operator="containsText" text="入,退">
      <formula>NOT(ISERROR(SEARCH("入,退",F58)))</formula>
    </cfRule>
    <cfRule type="cellIs" dxfId="5869" priority="235" operator="equal">
      <formula>"休"</formula>
    </cfRule>
  </conditionalFormatting>
  <conditionalFormatting sqref="F58:AG61">
    <cfRule type="containsText" dxfId="5868" priority="230" operator="containsText" text="外">
      <formula>NOT(ISERROR(SEARCH("外",F58)))</formula>
    </cfRule>
  </conditionalFormatting>
  <conditionalFormatting sqref="F58:AG61">
    <cfRule type="containsText" dxfId="5867" priority="229" operator="containsText" text="－">
      <formula>NOT(ISERROR(SEARCH("－",F58)))</formula>
    </cfRule>
  </conditionalFormatting>
  <conditionalFormatting sqref="F66:AG71">
    <cfRule type="containsText" dxfId="5866" priority="224" operator="containsText" text="退">
      <formula>NOT(ISERROR(SEARCH("退",F66)))</formula>
    </cfRule>
    <cfRule type="containsText" dxfId="5865" priority="225" operator="containsText" text="入">
      <formula>NOT(ISERROR(SEARCH("入",F66)))</formula>
    </cfRule>
    <cfRule type="containsText" dxfId="5864" priority="226" operator="containsText" text="入,退">
      <formula>NOT(ISERROR(SEARCH("入,退",F66)))</formula>
    </cfRule>
    <cfRule type="containsText" dxfId="5863" priority="227" operator="containsText" text="入,退">
      <formula>NOT(ISERROR(SEARCH("入,退",F66)))</formula>
    </cfRule>
    <cfRule type="cellIs" dxfId="5862" priority="228" operator="equal">
      <formula>"休"</formula>
    </cfRule>
  </conditionalFormatting>
  <conditionalFormatting sqref="F66:AG71">
    <cfRule type="containsText" dxfId="5861" priority="223" operator="containsText" text="外">
      <formula>NOT(ISERROR(SEARCH("外",F66)))</formula>
    </cfRule>
  </conditionalFormatting>
  <conditionalFormatting sqref="F72:AG72">
    <cfRule type="containsText" dxfId="5860" priority="221" operator="containsText" text="日">
      <formula>NOT(ISERROR(SEARCH("日",F72)))</formula>
    </cfRule>
    <cfRule type="containsText" dxfId="5859" priority="222" operator="containsText" text="土">
      <formula>NOT(ISERROR(SEARCH("土",F72)))</formula>
    </cfRule>
  </conditionalFormatting>
  <conditionalFormatting sqref="F72:AG72">
    <cfRule type="containsText" dxfId="5858" priority="214" operator="containsText" text="その他">
      <formula>NOT(ISERROR(SEARCH("その他",F72)))</formula>
    </cfRule>
    <cfRule type="containsText" dxfId="5857" priority="215" operator="containsText" text="冬休">
      <formula>NOT(ISERROR(SEARCH("冬休",F72)))</formula>
    </cfRule>
    <cfRule type="containsText" dxfId="5856" priority="216" operator="containsText" text="夏休">
      <formula>NOT(ISERROR(SEARCH("夏休",F72)))</formula>
    </cfRule>
    <cfRule type="containsText" dxfId="5855" priority="217" operator="containsText" text="製作">
      <formula>NOT(ISERROR(SEARCH("製作",F72)))</formula>
    </cfRule>
    <cfRule type="cellIs" dxfId="5854" priority="218" operator="equal">
      <formula>"中止,製作"</formula>
    </cfRule>
    <cfRule type="containsText" dxfId="5853" priority="219" operator="containsText" text="中止,製作,夏休,冬休,その他">
      <formula>NOT(ISERROR(SEARCH("中止,製作,夏休,冬休,その他",F72)))</formula>
    </cfRule>
    <cfRule type="containsText" dxfId="5852" priority="220" operator="containsText" text="中止">
      <formula>NOT(ISERROR(SEARCH("中止",F72)))</formula>
    </cfRule>
  </conditionalFormatting>
  <conditionalFormatting sqref="F77:AG77">
    <cfRule type="containsText" dxfId="5851" priority="212" operator="containsText" text="日">
      <formula>NOT(ISERROR(SEARCH("日",F77)))</formula>
    </cfRule>
    <cfRule type="containsText" dxfId="5850" priority="213" operator="containsText" text="土">
      <formula>NOT(ISERROR(SEARCH("土",F77)))</formula>
    </cfRule>
  </conditionalFormatting>
  <conditionalFormatting sqref="F77:AG77">
    <cfRule type="containsText" dxfId="5849" priority="205" operator="containsText" text="その他">
      <formula>NOT(ISERROR(SEARCH("その他",F77)))</formula>
    </cfRule>
    <cfRule type="containsText" dxfId="5848" priority="206" operator="containsText" text="冬休">
      <formula>NOT(ISERROR(SEARCH("冬休",F77)))</formula>
    </cfRule>
    <cfRule type="containsText" dxfId="5847" priority="207" operator="containsText" text="夏休">
      <formula>NOT(ISERROR(SEARCH("夏休",F77)))</formula>
    </cfRule>
    <cfRule type="containsText" dxfId="5846" priority="208" operator="containsText" text="製作">
      <formula>NOT(ISERROR(SEARCH("製作",F77)))</formula>
    </cfRule>
    <cfRule type="cellIs" dxfId="5845" priority="209" operator="equal">
      <formula>"中止,製作"</formula>
    </cfRule>
    <cfRule type="containsText" dxfId="5844" priority="210" operator="containsText" text="中止,製作,夏休,冬休,その他">
      <formula>NOT(ISERROR(SEARCH("中止,製作,夏休,冬休,その他",F77)))</formula>
    </cfRule>
    <cfRule type="containsText" dxfId="5843" priority="211" operator="containsText" text="中止">
      <formula>NOT(ISERROR(SEARCH("中止",F77)))</formula>
    </cfRule>
  </conditionalFormatting>
  <conditionalFormatting sqref="F66:F71">
    <cfRule type="containsText" dxfId="5842" priority="204" operator="containsText" text="－">
      <formula>NOT(ISERROR(SEARCH("－",F66)))</formula>
    </cfRule>
  </conditionalFormatting>
  <conditionalFormatting sqref="G66:G71 H68:U70 V70:AG70">
    <cfRule type="containsText" dxfId="5841" priority="203" operator="containsText" text="－">
      <formula>NOT(ISERROR(SEARCH("－",G66)))</formula>
    </cfRule>
  </conditionalFormatting>
  <conditionalFormatting sqref="G66:AG71">
    <cfRule type="containsText" dxfId="5840" priority="202" operator="containsText" text="－">
      <formula>NOT(ISERROR(SEARCH("－",G66)))</formula>
    </cfRule>
  </conditionalFormatting>
  <conditionalFormatting sqref="F73:AG76">
    <cfRule type="containsText" dxfId="5839" priority="197" operator="containsText" text="退">
      <formula>NOT(ISERROR(SEARCH("退",F73)))</formula>
    </cfRule>
    <cfRule type="containsText" dxfId="5838" priority="198" operator="containsText" text="入">
      <formula>NOT(ISERROR(SEARCH("入",F73)))</formula>
    </cfRule>
    <cfRule type="containsText" dxfId="5837" priority="199" operator="containsText" text="入,退">
      <formula>NOT(ISERROR(SEARCH("入,退",F73)))</formula>
    </cfRule>
    <cfRule type="containsText" dxfId="5836" priority="200" operator="containsText" text="入,退">
      <formula>NOT(ISERROR(SEARCH("入,退",F73)))</formula>
    </cfRule>
    <cfRule type="cellIs" dxfId="5835" priority="201" operator="equal">
      <formula>"休"</formula>
    </cfRule>
  </conditionalFormatting>
  <conditionalFormatting sqref="F73:AG76">
    <cfRule type="containsText" dxfId="5834" priority="196" operator="containsText" text="外">
      <formula>NOT(ISERROR(SEARCH("外",F73)))</formula>
    </cfRule>
  </conditionalFormatting>
  <conditionalFormatting sqref="F73:AG76">
    <cfRule type="containsText" dxfId="5833" priority="195" operator="containsText" text="－">
      <formula>NOT(ISERROR(SEARCH("－",F73)))</formula>
    </cfRule>
  </conditionalFormatting>
  <conditionalFormatting sqref="F78:AG81">
    <cfRule type="containsText" dxfId="5832" priority="190" operator="containsText" text="退">
      <formula>NOT(ISERROR(SEARCH("退",F78)))</formula>
    </cfRule>
    <cfRule type="containsText" dxfId="5831" priority="191" operator="containsText" text="入">
      <formula>NOT(ISERROR(SEARCH("入",F78)))</formula>
    </cfRule>
    <cfRule type="containsText" dxfId="5830" priority="192" operator="containsText" text="入,退">
      <formula>NOT(ISERROR(SEARCH("入,退",F78)))</formula>
    </cfRule>
    <cfRule type="containsText" dxfId="5829" priority="193" operator="containsText" text="入,退">
      <formula>NOT(ISERROR(SEARCH("入,退",F78)))</formula>
    </cfRule>
    <cfRule type="cellIs" dxfId="5828" priority="194" operator="equal">
      <formula>"休"</formula>
    </cfRule>
  </conditionalFormatting>
  <conditionalFormatting sqref="F78:AG81">
    <cfRule type="containsText" dxfId="5827" priority="189" operator="containsText" text="外">
      <formula>NOT(ISERROR(SEARCH("外",F78)))</formula>
    </cfRule>
  </conditionalFormatting>
  <conditionalFormatting sqref="F78:AG81">
    <cfRule type="containsText" dxfId="5826" priority="188" operator="containsText" text="－">
      <formula>NOT(ISERROR(SEARCH("－",F78)))</formula>
    </cfRule>
  </conditionalFormatting>
  <conditionalFormatting sqref="F99:AG104">
    <cfRule type="containsText" dxfId="5825" priority="183" operator="containsText" text="退">
      <formula>NOT(ISERROR(SEARCH("退",F99)))</formula>
    </cfRule>
    <cfRule type="containsText" dxfId="5824" priority="184" operator="containsText" text="入">
      <formula>NOT(ISERROR(SEARCH("入",F99)))</formula>
    </cfRule>
    <cfRule type="containsText" dxfId="5823" priority="185" operator="containsText" text="入,退">
      <formula>NOT(ISERROR(SEARCH("入,退",F99)))</formula>
    </cfRule>
    <cfRule type="containsText" dxfId="5822" priority="186" operator="containsText" text="入,退">
      <formula>NOT(ISERROR(SEARCH("入,退",F99)))</formula>
    </cfRule>
    <cfRule type="cellIs" dxfId="5821" priority="187" operator="equal">
      <formula>"休"</formula>
    </cfRule>
  </conditionalFormatting>
  <conditionalFormatting sqref="F99:AG104">
    <cfRule type="containsText" dxfId="5820" priority="182" operator="containsText" text="外">
      <formula>NOT(ISERROR(SEARCH("外",F99)))</formula>
    </cfRule>
  </conditionalFormatting>
  <conditionalFormatting sqref="F105:AG105">
    <cfRule type="containsText" dxfId="5819" priority="180" operator="containsText" text="日">
      <formula>NOT(ISERROR(SEARCH("日",F105)))</formula>
    </cfRule>
    <cfRule type="containsText" dxfId="5818" priority="181" operator="containsText" text="土">
      <formula>NOT(ISERROR(SEARCH("土",F105)))</formula>
    </cfRule>
  </conditionalFormatting>
  <conditionalFormatting sqref="F105:AG105">
    <cfRule type="containsText" dxfId="5817" priority="173" operator="containsText" text="その他">
      <formula>NOT(ISERROR(SEARCH("その他",F105)))</formula>
    </cfRule>
    <cfRule type="containsText" dxfId="5816" priority="174" operator="containsText" text="冬休">
      <formula>NOT(ISERROR(SEARCH("冬休",F105)))</formula>
    </cfRule>
    <cfRule type="containsText" dxfId="5815" priority="175" operator="containsText" text="夏休">
      <formula>NOT(ISERROR(SEARCH("夏休",F105)))</formula>
    </cfRule>
    <cfRule type="containsText" dxfId="5814" priority="176" operator="containsText" text="製作">
      <formula>NOT(ISERROR(SEARCH("製作",F105)))</formula>
    </cfRule>
    <cfRule type="cellIs" dxfId="5813" priority="177" operator="equal">
      <formula>"中止,製作"</formula>
    </cfRule>
    <cfRule type="containsText" dxfId="5812" priority="178" operator="containsText" text="中止,製作,夏休,冬休,その他">
      <formula>NOT(ISERROR(SEARCH("中止,製作,夏休,冬休,その他",F105)))</formula>
    </cfRule>
    <cfRule type="containsText" dxfId="5811" priority="179" operator="containsText" text="中止">
      <formula>NOT(ISERROR(SEARCH("中止",F105)))</formula>
    </cfRule>
  </conditionalFormatting>
  <conditionalFormatting sqref="F110:AG110">
    <cfRule type="containsText" dxfId="5810" priority="171" operator="containsText" text="日">
      <formula>NOT(ISERROR(SEARCH("日",F110)))</formula>
    </cfRule>
    <cfRule type="containsText" dxfId="5809" priority="172" operator="containsText" text="土">
      <formula>NOT(ISERROR(SEARCH("土",F110)))</formula>
    </cfRule>
  </conditionalFormatting>
  <conditionalFormatting sqref="F110:AG110">
    <cfRule type="containsText" dxfId="5808" priority="164" operator="containsText" text="その他">
      <formula>NOT(ISERROR(SEARCH("その他",F110)))</formula>
    </cfRule>
    <cfRule type="containsText" dxfId="5807" priority="165" operator="containsText" text="冬休">
      <formula>NOT(ISERROR(SEARCH("冬休",F110)))</formula>
    </cfRule>
    <cfRule type="containsText" dxfId="5806" priority="166" operator="containsText" text="夏休">
      <formula>NOT(ISERROR(SEARCH("夏休",F110)))</formula>
    </cfRule>
    <cfRule type="containsText" dxfId="5805" priority="167" operator="containsText" text="製作">
      <formula>NOT(ISERROR(SEARCH("製作",F110)))</formula>
    </cfRule>
    <cfRule type="cellIs" dxfId="5804" priority="168" operator="equal">
      <formula>"中止,製作"</formula>
    </cfRule>
    <cfRule type="containsText" dxfId="5803" priority="169" operator="containsText" text="中止,製作,夏休,冬休,その他">
      <formula>NOT(ISERROR(SEARCH("中止,製作,夏休,冬休,その他",F110)))</formula>
    </cfRule>
    <cfRule type="containsText" dxfId="5802" priority="170" operator="containsText" text="中止">
      <formula>NOT(ISERROR(SEARCH("中止",F110)))</formula>
    </cfRule>
  </conditionalFormatting>
  <conditionalFormatting sqref="F99:F104">
    <cfRule type="containsText" dxfId="5801" priority="163" operator="containsText" text="－">
      <formula>NOT(ISERROR(SEARCH("－",F99)))</formula>
    </cfRule>
  </conditionalFormatting>
  <conditionalFormatting sqref="G99:G104 H101:U103 V103:AG103">
    <cfRule type="containsText" dxfId="5800" priority="162" operator="containsText" text="－">
      <formula>NOT(ISERROR(SEARCH("－",G99)))</formula>
    </cfRule>
  </conditionalFormatting>
  <conditionalFormatting sqref="G99:AG104">
    <cfRule type="containsText" dxfId="5799" priority="161" operator="containsText" text="－">
      <formula>NOT(ISERROR(SEARCH("－",G99)))</formula>
    </cfRule>
  </conditionalFormatting>
  <conditionalFormatting sqref="F106:AG109">
    <cfRule type="containsText" dxfId="5798" priority="156" operator="containsText" text="退">
      <formula>NOT(ISERROR(SEARCH("退",F106)))</formula>
    </cfRule>
    <cfRule type="containsText" dxfId="5797" priority="157" operator="containsText" text="入">
      <formula>NOT(ISERROR(SEARCH("入",F106)))</formula>
    </cfRule>
    <cfRule type="containsText" dxfId="5796" priority="158" operator="containsText" text="入,退">
      <formula>NOT(ISERROR(SEARCH("入,退",F106)))</formula>
    </cfRule>
    <cfRule type="containsText" dxfId="5795" priority="159" operator="containsText" text="入,退">
      <formula>NOT(ISERROR(SEARCH("入,退",F106)))</formula>
    </cfRule>
    <cfRule type="cellIs" dxfId="5794" priority="160" operator="equal">
      <formula>"休"</formula>
    </cfRule>
  </conditionalFormatting>
  <conditionalFormatting sqref="F106:AG109">
    <cfRule type="containsText" dxfId="5793" priority="155" operator="containsText" text="外">
      <formula>NOT(ISERROR(SEARCH("外",F106)))</formula>
    </cfRule>
  </conditionalFormatting>
  <conditionalFormatting sqref="F106:AG109">
    <cfRule type="containsText" dxfId="5792" priority="154" operator="containsText" text="－">
      <formula>NOT(ISERROR(SEARCH("－",F106)))</formula>
    </cfRule>
  </conditionalFormatting>
  <conditionalFormatting sqref="F111:AG114">
    <cfRule type="containsText" dxfId="5791" priority="149" operator="containsText" text="退">
      <formula>NOT(ISERROR(SEARCH("退",F111)))</formula>
    </cfRule>
    <cfRule type="containsText" dxfId="5790" priority="150" operator="containsText" text="入">
      <formula>NOT(ISERROR(SEARCH("入",F111)))</formula>
    </cfRule>
    <cfRule type="containsText" dxfId="5789" priority="151" operator="containsText" text="入,退">
      <formula>NOT(ISERROR(SEARCH("入,退",F111)))</formula>
    </cfRule>
    <cfRule type="containsText" dxfId="5788" priority="152" operator="containsText" text="入,退">
      <formula>NOT(ISERROR(SEARCH("入,退",F111)))</formula>
    </cfRule>
    <cfRule type="cellIs" dxfId="5787" priority="153" operator="equal">
      <formula>"休"</formula>
    </cfRule>
  </conditionalFormatting>
  <conditionalFormatting sqref="F111:AG114">
    <cfRule type="containsText" dxfId="5786" priority="148" operator="containsText" text="外">
      <formula>NOT(ISERROR(SEARCH("外",F111)))</formula>
    </cfRule>
  </conditionalFormatting>
  <conditionalFormatting sqref="F111:AG114">
    <cfRule type="containsText" dxfId="5785" priority="147" operator="containsText" text="－">
      <formula>NOT(ISERROR(SEARCH("－",F111)))</formula>
    </cfRule>
  </conditionalFormatting>
  <conditionalFormatting sqref="F119:AG124">
    <cfRule type="containsText" dxfId="5784" priority="142" operator="containsText" text="退">
      <formula>NOT(ISERROR(SEARCH("退",F119)))</formula>
    </cfRule>
    <cfRule type="containsText" dxfId="5783" priority="143" operator="containsText" text="入">
      <formula>NOT(ISERROR(SEARCH("入",F119)))</formula>
    </cfRule>
    <cfRule type="containsText" dxfId="5782" priority="144" operator="containsText" text="入,退">
      <formula>NOT(ISERROR(SEARCH("入,退",F119)))</formula>
    </cfRule>
    <cfRule type="containsText" dxfId="5781" priority="145" operator="containsText" text="入,退">
      <formula>NOT(ISERROR(SEARCH("入,退",F119)))</formula>
    </cfRule>
    <cfRule type="cellIs" dxfId="5780" priority="146" operator="equal">
      <formula>"休"</formula>
    </cfRule>
  </conditionalFormatting>
  <conditionalFormatting sqref="F119:AG124">
    <cfRule type="containsText" dxfId="5779" priority="141" operator="containsText" text="外">
      <formula>NOT(ISERROR(SEARCH("外",F119)))</formula>
    </cfRule>
  </conditionalFormatting>
  <conditionalFormatting sqref="F125:AG125">
    <cfRule type="containsText" dxfId="5778" priority="139" operator="containsText" text="日">
      <formula>NOT(ISERROR(SEARCH("日",F125)))</formula>
    </cfRule>
    <cfRule type="containsText" dxfId="5777" priority="140" operator="containsText" text="土">
      <formula>NOT(ISERROR(SEARCH("土",F125)))</formula>
    </cfRule>
  </conditionalFormatting>
  <conditionalFormatting sqref="F125:AG125">
    <cfRule type="containsText" dxfId="5776" priority="132" operator="containsText" text="その他">
      <formula>NOT(ISERROR(SEARCH("その他",F125)))</formula>
    </cfRule>
    <cfRule type="containsText" dxfId="5775" priority="133" operator="containsText" text="冬休">
      <formula>NOT(ISERROR(SEARCH("冬休",F125)))</formula>
    </cfRule>
    <cfRule type="containsText" dxfId="5774" priority="134" operator="containsText" text="夏休">
      <formula>NOT(ISERROR(SEARCH("夏休",F125)))</formula>
    </cfRule>
    <cfRule type="containsText" dxfId="5773" priority="135" operator="containsText" text="製作">
      <formula>NOT(ISERROR(SEARCH("製作",F125)))</formula>
    </cfRule>
    <cfRule type="cellIs" dxfId="5772" priority="136" operator="equal">
      <formula>"中止,製作"</formula>
    </cfRule>
    <cfRule type="containsText" dxfId="5771" priority="137" operator="containsText" text="中止,製作,夏休,冬休,その他">
      <formula>NOT(ISERROR(SEARCH("中止,製作,夏休,冬休,その他",F125)))</formula>
    </cfRule>
    <cfRule type="containsText" dxfId="5770" priority="138" operator="containsText" text="中止">
      <formula>NOT(ISERROR(SEARCH("中止",F125)))</formula>
    </cfRule>
  </conditionalFormatting>
  <conditionalFormatting sqref="F130:AG130">
    <cfRule type="containsText" dxfId="5769" priority="130" operator="containsText" text="日">
      <formula>NOT(ISERROR(SEARCH("日",F130)))</formula>
    </cfRule>
    <cfRule type="containsText" dxfId="5768" priority="131" operator="containsText" text="土">
      <formula>NOT(ISERROR(SEARCH("土",F130)))</formula>
    </cfRule>
  </conditionalFormatting>
  <conditionalFormatting sqref="F130:AG130">
    <cfRule type="containsText" dxfId="5767" priority="123" operator="containsText" text="その他">
      <formula>NOT(ISERROR(SEARCH("その他",F130)))</formula>
    </cfRule>
    <cfRule type="containsText" dxfId="5766" priority="124" operator="containsText" text="冬休">
      <formula>NOT(ISERROR(SEARCH("冬休",F130)))</formula>
    </cfRule>
    <cfRule type="containsText" dxfId="5765" priority="125" operator="containsText" text="夏休">
      <formula>NOT(ISERROR(SEARCH("夏休",F130)))</formula>
    </cfRule>
    <cfRule type="containsText" dxfId="5764" priority="126" operator="containsText" text="製作">
      <formula>NOT(ISERROR(SEARCH("製作",F130)))</formula>
    </cfRule>
    <cfRule type="cellIs" dxfId="5763" priority="127" operator="equal">
      <formula>"中止,製作"</formula>
    </cfRule>
    <cfRule type="containsText" dxfId="5762" priority="128" operator="containsText" text="中止,製作,夏休,冬休,その他">
      <formula>NOT(ISERROR(SEARCH("中止,製作,夏休,冬休,その他",F130)))</formula>
    </cfRule>
    <cfRule type="containsText" dxfId="5761" priority="129" operator="containsText" text="中止">
      <formula>NOT(ISERROR(SEARCH("中止",F130)))</formula>
    </cfRule>
  </conditionalFormatting>
  <conditionalFormatting sqref="F119:F124">
    <cfRule type="containsText" dxfId="5760" priority="122" operator="containsText" text="－">
      <formula>NOT(ISERROR(SEARCH("－",F119)))</formula>
    </cfRule>
  </conditionalFormatting>
  <conditionalFormatting sqref="G119:G124 H121:U123 V123:AG123">
    <cfRule type="containsText" dxfId="5759" priority="121" operator="containsText" text="－">
      <formula>NOT(ISERROR(SEARCH("－",G119)))</formula>
    </cfRule>
  </conditionalFormatting>
  <conditionalFormatting sqref="G119:AG124">
    <cfRule type="containsText" dxfId="5758" priority="120" operator="containsText" text="－">
      <formula>NOT(ISERROR(SEARCH("－",G119)))</formula>
    </cfRule>
  </conditionalFormatting>
  <conditionalFormatting sqref="F126:AG129">
    <cfRule type="containsText" dxfId="5757" priority="115" operator="containsText" text="退">
      <formula>NOT(ISERROR(SEARCH("退",F126)))</formula>
    </cfRule>
    <cfRule type="containsText" dxfId="5756" priority="116" operator="containsText" text="入">
      <formula>NOT(ISERROR(SEARCH("入",F126)))</formula>
    </cfRule>
    <cfRule type="containsText" dxfId="5755" priority="117" operator="containsText" text="入,退">
      <formula>NOT(ISERROR(SEARCH("入,退",F126)))</formula>
    </cfRule>
    <cfRule type="containsText" dxfId="5754" priority="118" operator="containsText" text="入,退">
      <formula>NOT(ISERROR(SEARCH("入,退",F126)))</formula>
    </cfRule>
    <cfRule type="cellIs" dxfId="5753" priority="119" operator="equal">
      <formula>"休"</formula>
    </cfRule>
  </conditionalFormatting>
  <conditionalFormatting sqref="F126:AG129">
    <cfRule type="containsText" dxfId="5752" priority="114" operator="containsText" text="外">
      <formula>NOT(ISERROR(SEARCH("外",F126)))</formula>
    </cfRule>
  </conditionalFormatting>
  <conditionalFormatting sqref="F126:AG129">
    <cfRule type="containsText" dxfId="5751" priority="113" operator="containsText" text="－">
      <formula>NOT(ISERROR(SEARCH("－",F126)))</formula>
    </cfRule>
  </conditionalFormatting>
  <conditionalFormatting sqref="F131:AG134">
    <cfRule type="containsText" dxfId="5750" priority="108" operator="containsText" text="退">
      <formula>NOT(ISERROR(SEARCH("退",F131)))</formula>
    </cfRule>
    <cfRule type="containsText" dxfId="5749" priority="109" operator="containsText" text="入">
      <formula>NOT(ISERROR(SEARCH("入",F131)))</formula>
    </cfRule>
    <cfRule type="containsText" dxfId="5748" priority="110" operator="containsText" text="入,退">
      <formula>NOT(ISERROR(SEARCH("入,退",F131)))</formula>
    </cfRule>
    <cfRule type="containsText" dxfId="5747" priority="111" operator="containsText" text="入,退">
      <formula>NOT(ISERROR(SEARCH("入,退",F131)))</formula>
    </cfRule>
    <cfRule type="cellIs" dxfId="5746" priority="112" operator="equal">
      <formula>"休"</formula>
    </cfRule>
  </conditionalFormatting>
  <conditionalFormatting sqref="F131:AG134">
    <cfRule type="containsText" dxfId="5745" priority="107" operator="containsText" text="外">
      <formula>NOT(ISERROR(SEARCH("外",F131)))</formula>
    </cfRule>
  </conditionalFormatting>
  <conditionalFormatting sqref="F131:AG134">
    <cfRule type="containsText" dxfId="5744" priority="106" operator="containsText" text="－">
      <formula>NOT(ISERROR(SEARCH("－",F131)))</formula>
    </cfRule>
  </conditionalFormatting>
  <conditionalFormatting sqref="F139:AG144">
    <cfRule type="containsText" dxfId="5743" priority="101" operator="containsText" text="退">
      <formula>NOT(ISERROR(SEARCH("退",F139)))</formula>
    </cfRule>
    <cfRule type="containsText" dxfId="5742" priority="102" operator="containsText" text="入">
      <formula>NOT(ISERROR(SEARCH("入",F139)))</formula>
    </cfRule>
    <cfRule type="containsText" dxfId="5741" priority="103" operator="containsText" text="入,退">
      <formula>NOT(ISERROR(SEARCH("入,退",F139)))</formula>
    </cfRule>
    <cfRule type="containsText" dxfId="5740" priority="104" operator="containsText" text="入,退">
      <formula>NOT(ISERROR(SEARCH("入,退",F139)))</formula>
    </cfRule>
    <cfRule type="cellIs" dxfId="5739" priority="105" operator="equal">
      <formula>"休"</formula>
    </cfRule>
  </conditionalFormatting>
  <conditionalFormatting sqref="F139:AG144">
    <cfRule type="containsText" dxfId="5738" priority="100" operator="containsText" text="外">
      <formula>NOT(ISERROR(SEARCH("外",F139)))</formula>
    </cfRule>
  </conditionalFormatting>
  <conditionalFormatting sqref="F145:AG145">
    <cfRule type="containsText" dxfId="5737" priority="98" operator="containsText" text="日">
      <formula>NOT(ISERROR(SEARCH("日",F145)))</formula>
    </cfRule>
    <cfRule type="containsText" dxfId="5736" priority="99" operator="containsText" text="土">
      <formula>NOT(ISERROR(SEARCH("土",F145)))</formula>
    </cfRule>
  </conditionalFormatting>
  <conditionalFormatting sqref="F145:AG145">
    <cfRule type="containsText" dxfId="5735" priority="91" operator="containsText" text="その他">
      <formula>NOT(ISERROR(SEARCH("その他",F145)))</formula>
    </cfRule>
    <cfRule type="containsText" dxfId="5734" priority="92" operator="containsText" text="冬休">
      <formula>NOT(ISERROR(SEARCH("冬休",F145)))</formula>
    </cfRule>
    <cfRule type="containsText" dxfId="5733" priority="93" operator="containsText" text="夏休">
      <formula>NOT(ISERROR(SEARCH("夏休",F145)))</formula>
    </cfRule>
    <cfRule type="containsText" dxfId="5732" priority="94" operator="containsText" text="製作">
      <formula>NOT(ISERROR(SEARCH("製作",F145)))</formula>
    </cfRule>
    <cfRule type="cellIs" dxfId="5731" priority="95" operator="equal">
      <formula>"中止,製作"</formula>
    </cfRule>
    <cfRule type="containsText" dxfId="5730" priority="96" operator="containsText" text="中止,製作,夏休,冬休,その他">
      <formula>NOT(ISERROR(SEARCH("中止,製作,夏休,冬休,その他",F145)))</formula>
    </cfRule>
    <cfRule type="containsText" dxfId="5729" priority="97" operator="containsText" text="中止">
      <formula>NOT(ISERROR(SEARCH("中止",F145)))</formula>
    </cfRule>
  </conditionalFormatting>
  <conditionalFormatting sqref="F150:AG150">
    <cfRule type="containsText" dxfId="5728" priority="89" operator="containsText" text="日">
      <formula>NOT(ISERROR(SEARCH("日",F150)))</formula>
    </cfRule>
    <cfRule type="containsText" dxfId="5727" priority="90" operator="containsText" text="土">
      <formula>NOT(ISERROR(SEARCH("土",F150)))</formula>
    </cfRule>
  </conditionalFormatting>
  <conditionalFormatting sqref="F150:AG150">
    <cfRule type="containsText" dxfId="5726" priority="82" operator="containsText" text="その他">
      <formula>NOT(ISERROR(SEARCH("その他",F150)))</formula>
    </cfRule>
    <cfRule type="containsText" dxfId="5725" priority="83" operator="containsText" text="冬休">
      <formula>NOT(ISERROR(SEARCH("冬休",F150)))</formula>
    </cfRule>
    <cfRule type="containsText" dxfId="5724" priority="84" operator="containsText" text="夏休">
      <formula>NOT(ISERROR(SEARCH("夏休",F150)))</formula>
    </cfRule>
    <cfRule type="containsText" dxfId="5723" priority="85" operator="containsText" text="製作">
      <formula>NOT(ISERROR(SEARCH("製作",F150)))</formula>
    </cfRule>
    <cfRule type="cellIs" dxfId="5722" priority="86" operator="equal">
      <formula>"中止,製作"</formula>
    </cfRule>
    <cfRule type="containsText" dxfId="5721" priority="87" operator="containsText" text="中止,製作,夏休,冬休,その他">
      <formula>NOT(ISERROR(SEARCH("中止,製作,夏休,冬休,その他",F150)))</formula>
    </cfRule>
    <cfRule type="containsText" dxfId="5720" priority="88" operator="containsText" text="中止">
      <formula>NOT(ISERROR(SEARCH("中止",F150)))</formula>
    </cfRule>
  </conditionalFormatting>
  <conditionalFormatting sqref="F139:F144">
    <cfRule type="containsText" dxfId="5719" priority="81" operator="containsText" text="－">
      <formula>NOT(ISERROR(SEARCH("－",F139)))</formula>
    </cfRule>
  </conditionalFormatting>
  <conditionalFormatting sqref="G139:G144 H141:U143 V143:AG143">
    <cfRule type="containsText" dxfId="5718" priority="80" operator="containsText" text="－">
      <formula>NOT(ISERROR(SEARCH("－",G139)))</formula>
    </cfRule>
  </conditionalFormatting>
  <conditionalFormatting sqref="G139:AG144">
    <cfRule type="containsText" dxfId="5717" priority="79" operator="containsText" text="－">
      <formula>NOT(ISERROR(SEARCH("－",G139)))</formula>
    </cfRule>
  </conditionalFormatting>
  <conditionalFormatting sqref="F146:AG149">
    <cfRule type="containsText" dxfId="5716" priority="74" operator="containsText" text="退">
      <formula>NOT(ISERROR(SEARCH("退",F146)))</formula>
    </cfRule>
    <cfRule type="containsText" dxfId="5715" priority="75" operator="containsText" text="入">
      <formula>NOT(ISERROR(SEARCH("入",F146)))</formula>
    </cfRule>
    <cfRule type="containsText" dxfId="5714" priority="76" operator="containsText" text="入,退">
      <formula>NOT(ISERROR(SEARCH("入,退",F146)))</formula>
    </cfRule>
    <cfRule type="containsText" dxfId="5713" priority="77" operator="containsText" text="入,退">
      <formula>NOT(ISERROR(SEARCH("入,退",F146)))</formula>
    </cfRule>
    <cfRule type="cellIs" dxfId="5712" priority="78" operator="equal">
      <formula>"休"</formula>
    </cfRule>
  </conditionalFormatting>
  <conditionalFormatting sqref="F146:AG149">
    <cfRule type="containsText" dxfId="5711" priority="73" operator="containsText" text="外">
      <formula>NOT(ISERROR(SEARCH("外",F146)))</formula>
    </cfRule>
  </conditionalFormatting>
  <conditionalFormatting sqref="F146:AG149">
    <cfRule type="containsText" dxfId="5710" priority="72" operator="containsText" text="－">
      <formula>NOT(ISERROR(SEARCH("－",F146)))</formula>
    </cfRule>
  </conditionalFormatting>
  <conditionalFormatting sqref="F151:AG154">
    <cfRule type="containsText" dxfId="5709" priority="67" operator="containsText" text="退">
      <formula>NOT(ISERROR(SEARCH("退",F151)))</formula>
    </cfRule>
    <cfRule type="containsText" dxfId="5708" priority="68" operator="containsText" text="入">
      <formula>NOT(ISERROR(SEARCH("入",F151)))</formula>
    </cfRule>
    <cfRule type="containsText" dxfId="5707" priority="69" operator="containsText" text="入,退">
      <formula>NOT(ISERROR(SEARCH("入,退",F151)))</formula>
    </cfRule>
    <cfRule type="containsText" dxfId="5706" priority="70" operator="containsText" text="入,退">
      <formula>NOT(ISERROR(SEARCH("入,退",F151)))</formula>
    </cfRule>
    <cfRule type="cellIs" dxfId="5705" priority="71" operator="equal">
      <formula>"休"</formula>
    </cfRule>
  </conditionalFormatting>
  <conditionalFormatting sqref="F151:AG154">
    <cfRule type="containsText" dxfId="5704" priority="66" operator="containsText" text="外">
      <formula>NOT(ISERROR(SEARCH("外",F151)))</formula>
    </cfRule>
  </conditionalFormatting>
  <conditionalFormatting sqref="F151:AG154">
    <cfRule type="containsText" dxfId="5703" priority="65" operator="containsText" text="－">
      <formula>NOT(ISERROR(SEARCH("－",F151)))</formula>
    </cfRule>
  </conditionalFormatting>
  <conditionalFormatting sqref="F159:AG164">
    <cfRule type="containsText" dxfId="5702" priority="60" operator="containsText" text="退">
      <formula>NOT(ISERROR(SEARCH("退",F159)))</formula>
    </cfRule>
    <cfRule type="containsText" dxfId="5701" priority="61" operator="containsText" text="入">
      <formula>NOT(ISERROR(SEARCH("入",F159)))</formula>
    </cfRule>
    <cfRule type="containsText" dxfId="5700" priority="62" operator="containsText" text="入,退">
      <formula>NOT(ISERROR(SEARCH("入,退",F159)))</formula>
    </cfRule>
    <cfRule type="containsText" dxfId="5699" priority="63" operator="containsText" text="入,退">
      <formula>NOT(ISERROR(SEARCH("入,退",F159)))</formula>
    </cfRule>
    <cfRule type="cellIs" dxfId="5698" priority="64" operator="equal">
      <formula>"休"</formula>
    </cfRule>
  </conditionalFormatting>
  <conditionalFormatting sqref="F159:AG164">
    <cfRule type="containsText" dxfId="5697" priority="59" operator="containsText" text="外">
      <formula>NOT(ISERROR(SEARCH("外",F159)))</formula>
    </cfRule>
  </conditionalFormatting>
  <conditionalFormatting sqref="F165:AG165">
    <cfRule type="containsText" dxfId="5696" priority="57" operator="containsText" text="日">
      <formula>NOT(ISERROR(SEARCH("日",F165)))</formula>
    </cfRule>
    <cfRule type="containsText" dxfId="5695" priority="58" operator="containsText" text="土">
      <formula>NOT(ISERROR(SEARCH("土",F165)))</formula>
    </cfRule>
  </conditionalFormatting>
  <conditionalFormatting sqref="F165:AG165">
    <cfRule type="containsText" dxfId="5694" priority="50" operator="containsText" text="その他">
      <formula>NOT(ISERROR(SEARCH("その他",F165)))</formula>
    </cfRule>
    <cfRule type="containsText" dxfId="5693" priority="51" operator="containsText" text="冬休">
      <formula>NOT(ISERROR(SEARCH("冬休",F165)))</formula>
    </cfRule>
    <cfRule type="containsText" dxfId="5692" priority="52" operator="containsText" text="夏休">
      <formula>NOT(ISERROR(SEARCH("夏休",F165)))</formula>
    </cfRule>
    <cfRule type="containsText" dxfId="5691" priority="53" operator="containsText" text="製作">
      <formula>NOT(ISERROR(SEARCH("製作",F165)))</formula>
    </cfRule>
    <cfRule type="cellIs" dxfId="5690" priority="54" operator="equal">
      <formula>"中止,製作"</formula>
    </cfRule>
    <cfRule type="containsText" dxfId="5689" priority="55" operator="containsText" text="中止,製作,夏休,冬休,その他">
      <formula>NOT(ISERROR(SEARCH("中止,製作,夏休,冬休,その他",F165)))</formula>
    </cfRule>
    <cfRule type="containsText" dxfId="5688" priority="56" operator="containsText" text="中止">
      <formula>NOT(ISERROR(SEARCH("中止",F165)))</formula>
    </cfRule>
  </conditionalFormatting>
  <conditionalFormatting sqref="F170:AG170">
    <cfRule type="containsText" dxfId="5687" priority="48" operator="containsText" text="日">
      <formula>NOT(ISERROR(SEARCH("日",F170)))</formula>
    </cfRule>
    <cfRule type="containsText" dxfId="5686" priority="49" operator="containsText" text="土">
      <formula>NOT(ISERROR(SEARCH("土",F170)))</formula>
    </cfRule>
  </conditionalFormatting>
  <conditionalFormatting sqref="F170:AG170">
    <cfRule type="containsText" dxfId="5685" priority="41" operator="containsText" text="その他">
      <formula>NOT(ISERROR(SEARCH("その他",F170)))</formula>
    </cfRule>
    <cfRule type="containsText" dxfId="5684" priority="42" operator="containsText" text="冬休">
      <formula>NOT(ISERROR(SEARCH("冬休",F170)))</formula>
    </cfRule>
    <cfRule type="containsText" dxfId="5683" priority="43" operator="containsText" text="夏休">
      <formula>NOT(ISERROR(SEARCH("夏休",F170)))</formula>
    </cfRule>
    <cfRule type="containsText" dxfId="5682" priority="44" operator="containsText" text="製作">
      <formula>NOT(ISERROR(SEARCH("製作",F170)))</formula>
    </cfRule>
    <cfRule type="cellIs" dxfId="5681" priority="45" operator="equal">
      <formula>"中止,製作"</formula>
    </cfRule>
    <cfRule type="containsText" dxfId="5680" priority="46" operator="containsText" text="中止,製作,夏休,冬休,その他">
      <formula>NOT(ISERROR(SEARCH("中止,製作,夏休,冬休,その他",F170)))</formula>
    </cfRule>
    <cfRule type="containsText" dxfId="5679" priority="47" operator="containsText" text="中止">
      <formula>NOT(ISERROR(SEARCH("中止",F170)))</formula>
    </cfRule>
  </conditionalFormatting>
  <conditionalFormatting sqref="F159:F164">
    <cfRule type="containsText" dxfId="5678" priority="40" operator="containsText" text="－">
      <formula>NOT(ISERROR(SEARCH("－",F159)))</formula>
    </cfRule>
  </conditionalFormatting>
  <conditionalFormatting sqref="G159:G164 H161:U163 V163:AG163">
    <cfRule type="containsText" dxfId="5677" priority="39" operator="containsText" text="－">
      <formula>NOT(ISERROR(SEARCH("－",G159)))</formula>
    </cfRule>
  </conditionalFormatting>
  <conditionalFormatting sqref="G159:AG164">
    <cfRule type="containsText" dxfId="5676" priority="38" operator="containsText" text="－">
      <formula>NOT(ISERROR(SEARCH("－",G159)))</formula>
    </cfRule>
  </conditionalFormatting>
  <conditionalFormatting sqref="F166:AG169">
    <cfRule type="containsText" dxfId="5675" priority="33" operator="containsText" text="退">
      <formula>NOT(ISERROR(SEARCH("退",F166)))</formula>
    </cfRule>
    <cfRule type="containsText" dxfId="5674" priority="34" operator="containsText" text="入">
      <formula>NOT(ISERROR(SEARCH("入",F166)))</formula>
    </cfRule>
    <cfRule type="containsText" dxfId="5673" priority="35" operator="containsText" text="入,退">
      <formula>NOT(ISERROR(SEARCH("入,退",F166)))</formula>
    </cfRule>
    <cfRule type="containsText" dxfId="5672" priority="36" operator="containsText" text="入,退">
      <formula>NOT(ISERROR(SEARCH("入,退",F166)))</formula>
    </cfRule>
    <cfRule type="cellIs" dxfId="5671" priority="37" operator="equal">
      <formula>"休"</formula>
    </cfRule>
  </conditionalFormatting>
  <conditionalFormatting sqref="F166:AG169">
    <cfRule type="containsText" dxfId="5670" priority="32" operator="containsText" text="外">
      <formula>NOT(ISERROR(SEARCH("外",F166)))</formula>
    </cfRule>
  </conditionalFormatting>
  <conditionalFormatting sqref="F166:AG169">
    <cfRule type="containsText" dxfId="5669" priority="31" operator="containsText" text="－">
      <formula>NOT(ISERROR(SEARCH("－",F166)))</formula>
    </cfRule>
  </conditionalFormatting>
  <conditionalFormatting sqref="F171:AG174">
    <cfRule type="containsText" dxfId="5668" priority="26" operator="containsText" text="退">
      <formula>NOT(ISERROR(SEARCH("退",F171)))</formula>
    </cfRule>
    <cfRule type="containsText" dxfId="5667" priority="27" operator="containsText" text="入">
      <formula>NOT(ISERROR(SEARCH("入",F171)))</formula>
    </cfRule>
    <cfRule type="containsText" dxfId="5666" priority="28" operator="containsText" text="入,退">
      <formula>NOT(ISERROR(SEARCH("入,退",F171)))</formula>
    </cfRule>
    <cfRule type="containsText" dxfId="5665" priority="29" operator="containsText" text="入,退">
      <formula>NOT(ISERROR(SEARCH("入,退",F171)))</formula>
    </cfRule>
    <cfRule type="cellIs" dxfId="5664" priority="30" operator="equal">
      <formula>"休"</formula>
    </cfRule>
  </conditionalFormatting>
  <conditionalFormatting sqref="F171:AG174">
    <cfRule type="containsText" dxfId="5663" priority="25" operator="containsText" text="外">
      <formula>NOT(ISERROR(SEARCH("外",F171)))</formula>
    </cfRule>
  </conditionalFormatting>
  <conditionalFormatting sqref="F171:AG174">
    <cfRule type="containsText" dxfId="5662" priority="24" operator="containsText" text="－">
      <formula>NOT(ISERROR(SEARCH("－",F171)))</formula>
    </cfRule>
  </conditionalFormatting>
  <conditionalFormatting sqref="Z87">
    <cfRule type="containsText" dxfId="5661" priority="18" operator="containsText" text="退">
      <formula>NOT(ISERROR(SEARCH("退",Z87)))</formula>
    </cfRule>
    <cfRule type="containsText" dxfId="5660" priority="19" operator="containsText" text="入">
      <formula>NOT(ISERROR(SEARCH("入",Z87)))</formula>
    </cfRule>
    <cfRule type="containsText" dxfId="5659" priority="20" operator="containsText" text="入,退">
      <formula>NOT(ISERROR(SEARCH("入,退",Z87)))</formula>
    </cfRule>
    <cfRule type="containsText" dxfId="5658" priority="21" operator="containsText" text="入,退">
      <formula>NOT(ISERROR(SEARCH("入,退",Z87)))</formula>
    </cfRule>
    <cfRule type="cellIs" dxfId="5657" priority="23" operator="equal">
      <formula>"休"</formula>
    </cfRule>
  </conditionalFormatting>
  <conditionalFormatting sqref="Z87">
    <cfRule type="containsText" dxfId="5656" priority="22" operator="containsText" text="休">
      <formula>NOT(ISERROR(SEARCH("休",Z87)))</formula>
    </cfRule>
  </conditionalFormatting>
  <conditionalFormatting sqref="Z87">
    <cfRule type="containsText" dxfId="5655" priority="17" operator="containsText" text="外">
      <formula>NOT(ISERROR(SEARCH("外",Z87)))</formula>
    </cfRule>
  </conditionalFormatting>
  <conditionalFormatting sqref="Z87">
    <cfRule type="containsText" dxfId="5654" priority="16" operator="containsText" text="－">
      <formula>NOT(ISERROR(SEARCH("－",Z87)))</formula>
    </cfRule>
  </conditionalFormatting>
  <conditionalFormatting sqref="AE87 U87 P87 K87">
    <cfRule type="containsText" dxfId="5653" priority="10" operator="containsText" text="退">
      <formula>NOT(ISERROR(SEARCH("退",K87)))</formula>
    </cfRule>
    <cfRule type="containsText" dxfId="5652" priority="11" operator="containsText" text="入">
      <formula>NOT(ISERROR(SEARCH("入",K87)))</formula>
    </cfRule>
    <cfRule type="containsText" dxfId="5651" priority="12" operator="containsText" text="入,退">
      <formula>NOT(ISERROR(SEARCH("入,退",K87)))</formula>
    </cfRule>
    <cfRule type="containsText" dxfId="5650" priority="13" operator="containsText" text="入,退">
      <formula>NOT(ISERROR(SEARCH("入,退",K87)))</formula>
    </cfRule>
    <cfRule type="cellIs" dxfId="5649" priority="15" operator="equal">
      <formula>"休"</formula>
    </cfRule>
  </conditionalFormatting>
  <conditionalFormatting sqref="AE87 U87 P87 K87">
    <cfRule type="containsText" dxfId="5648" priority="14" operator="containsText" text="休">
      <formula>NOT(ISERROR(SEARCH("休",K87)))</formula>
    </cfRule>
  </conditionalFormatting>
  <conditionalFormatting sqref="AE87 U87 P87 K87">
    <cfRule type="containsText" dxfId="5647" priority="9" operator="containsText" text="外">
      <formula>NOT(ISERROR(SEARCH("外",K87)))</formula>
    </cfRule>
  </conditionalFormatting>
  <conditionalFormatting sqref="AE87 U87 P87 K87">
    <cfRule type="containsText" dxfId="5646" priority="8" operator="containsText" text="－">
      <formula>NOT(ISERROR(SEARCH("－",K87)))</formula>
    </cfRule>
  </conditionalFormatting>
  <conditionalFormatting sqref="F87">
    <cfRule type="containsText" dxfId="5645" priority="3" operator="containsText" text="退">
      <formula>NOT(ISERROR(SEARCH("退",F87)))</formula>
    </cfRule>
    <cfRule type="containsText" dxfId="5644" priority="4" operator="containsText" text="入">
      <formula>NOT(ISERROR(SEARCH("入",F87)))</formula>
    </cfRule>
    <cfRule type="containsText" dxfId="5643" priority="5" operator="containsText" text="入,退">
      <formula>NOT(ISERROR(SEARCH("入,退",F87)))</formula>
    </cfRule>
    <cfRule type="containsText" dxfId="5642" priority="6" operator="containsText" text="入,退">
      <formula>NOT(ISERROR(SEARCH("入,退",F87)))</formula>
    </cfRule>
    <cfRule type="cellIs" dxfId="5641" priority="7" operator="equal">
      <formula>"休"</formula>
    </cfRule>
  </conditionalFormatting>
  <conditionalFormatting sqref="F87">
    <cfRule type="containsText" dxfId="5640" priority="2" operator="containsText" text="外">
      <formula>NOT(ISERROR(SEARCH("外",F87)))</formula>
    </cfRule>
  </conditionalFormatting>
  <conditionalFormatting sqref="F87">
    <cfRule type="containsText" dxfId="5639"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F26:AG31 F33:AG36 F38:AG41 F46:AG51 F53:AG56 F58:AG61 F66:AG71 F73:AG76 F78:AG81 F99:AG104 F106:AG109 F111:AG114 F119:AG124 F126:AG129 F131:AG134 F139:AG144 F146:AG149 F159:AG164 F151:AG154 F166:AG169 F171:AG174 Z87 AE87 K87 P87 U87 F87">
      <formula1>"　,入,休,退,外,－"</formula1>
    </dataValidation>
    <dataValidation type="list" allowBlank="1" showInputMessage="1" showErrorMessage="1" sqref="F62:AG62">
      <formula1>"　,入,休,退,外"</formula1>
    </dataValidation>
    <dataValidation type="list" allowBlank="1" showInputMessage="1" showErrorMessage="1" sqref="F25:AG25 P85 F52:AG52 F125:AG125 Z85 F45:AG45 F32:AG32 F145:AG145 F65:AG65 F57:AG57 F37:AG37 F98:AG98 F72:AG72 F77:AG77 F118:AG118 F105:AG105 F110:AG110 F138:AG138 F150:AG150 F130:AG130 F158:AG158 AG7 AG9 AG11 AG13 AG15 F85 U85 K85 F165:AG165 F170:AG170">
      <formula1>"　,中止,製作,夏休,冬休,その他"</formula1>
    </dataValidation>
  </dataValidations>
  <pageMargins left="0.7" right="0.7" top="0.75" bottom="0.75" header="0.3" footer="0.3"/>
  <pageSetup paperSize="9" scale="50" orientation="portrait" r:id="rId1"/>
  <rowBreaks count="1" manualBreakCount="1">
    <brk id="90"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62"/>
  <sheetViews>
    <sheetView view="pageBreakPreview" zoomScale="60" zoomScaleNormal="100" workbookViewId="0">
      <selection activeCell="E4" sqref="E4:G4"/>
    </sheetView>
  </sheetViews>
  <sheetFormatPr defaultColWidth="9" defaultRowHeight="13.2"/>
  <cols>
    <col min="1" max="1" width="1.33203125" style="1893" customWidth="1"/>
    <col min="2" max="2" width="4.44140625" style="1893" customWidth="1"/>
    <col min="3" max="3" width="7.44140625" style="1893" customWidth="1"/>
    <col min="4" max="4" width="10.21875" style="1893" customWidth="1"/>
    <col min="5" max="5" width="7.21875" style="1892" customWidth="1"/>
    <col min="6" max="33" width="3.77734375" style="1892" customWidth="1"/>
    <col min="34" max="37" width="3.77734375" style="1893" customWidth="1"/>
    <col min="38" max="38" width="3.6640625" style="1893" customWidth="1"/>
    <col min="39" max="40" width="7.6640625" style="1893" customWidth="1"/>
    <col min="41" max="42" width="3.77734375" style="1893" customWidth="1"/>
    <col min="43" max="16384" width="9" style="1893"/>
  </cols>
  <sheetData>
    <row r="1" spans="1:43" ht="19.2">
      <c r="A1" s="2042" t="s">
        <v>2528</v>
      </c>
      <c r="B1" s="2042"/>
      <c r="C1" s="2042"/>
      <c r="D1" s="2042"/>
      <c r="E1" s="2042"/>
      <c r="P1" s="2043"/>
      <c r="AJ1" s="1895" t="s">
        <v>2560</v>
      </c>
    </row>
    <row r="2" spans="1:43" ht="13.5" customHeight="1">
      <c r="AD2" s="4321" t="s">
        <v>2465</v>
      </c>
      <c r="AE2" s="4321"/>
      <c r="AF2" s="4321"/>
      <c r="AG2" s="4142" t="s">
        <v>2466</v>
      </c>
      <c r="AH2" s="4142"/>
      <c r="AI2" s="4142"/>
      <c r="AJ2" s="4142"/>
    </row>
    <row r="3" spans="1:43" s="1916" customFormat="1" ht="18" customHeight="1">
      <c r="B3" s="4397" t="s">
        <v>1173</v>
      </c>
      <c r="C3" s="4397"/>
      <c r="D3" s="2087" t="s">
        <v>1174</v>
      </c>
      <c r="E3" s="2088" t="str">
        <f>入力シート!C10</f>
        <v>○○校区道路改良工事</v>
      </c>
      <c r="F3" s="2088"/>
      <c r="G3" s="2088"/>
      <c r="H3" s="2088"/>
      <c r="I3" s="2088"/>
      <c r="J3" s="2088"/>
      <c r="K3" s="2088"/>
      <c r="L3" s="2088"/>
      <c r="M3" s="2088"/>
      <c r="N3" s="2088"/>
      <c r="O3" s="2087"/>
      <c r="P3" s="2087"/>
      <c r="Q3" s="2087"/>
      <c r="R3" s="1916" t="s">
        <v>2530</v>
      </c>
      <c r="U3" s="2089"/>
      <c r="V3" s="2089"/>
      <c r="W3" s="2087" t="s">
        <v>1174</v>
      </c>
      <c r="X3" s="4398">
        <v>44659</v>
      </c>
      <c r="Y3" s="4398"/>
      <c r="Z3" s="4398"/>
      <c r="AA3" s="4398"/>
      <c r="AB3" s="4398"/>
      <c r="AC3" s="2087"/>
      <c r="AD3" s="2087"/>
      <c r="AE3" s="2087"/>
      <c r="AF3" s="2087"/>
      <c r="AG3" s="2087"/>
    </row>
    <row r="4" spans="1:43" s="1916" customFormat="1" ht="18" customHeight="1">
      <c r="B4" s="4399" t="s">
        <v>1181</v>
      </c>
      <c r="C4" s="4399"/>
      <c r="D4" s="2087" t="s">
        <v>1174</v>
      </c>
      <c r="E4" s="4400">
        <f>+X4-X3+1</f>
        <v>708</v>
      </c>
      <c r="F4" s="4400"/>
      <c r="G4" s="4400"/>
      <c r="H4" s="2087"/>
      <c r="I4" s="2087"/>
      <c r="J4" s="2087"/>
      <c r="K4" s="2087"/>
      <c r="L4" s="2087"/>
      <c r="M4" s="2087"/>
      <c r="N4" s="2087"/>
      <c r="O4" s="2087"/>
      <c r="P4" s="2087"/>
      <c r="Q4" s="2087"/>
      <c r="R4" s="1916" t="s">
        <v>1180</v>
      </c>
      <c r="S4" s="2090"/>
      <c r="T4" s="2090"/>
      <c r="U4" s="2091"/>
      <c r="V4" s="2091"/>
      <c r="W4" s="2087" t="s">
        <v>1174</v>
      </c>
      <c r="X4" s="4401">
        <v>45366</v>
      </c>
      <c r="Y4" s="4401"/>
      <c r="Z4" s="4401"/>
      <c r="AA4" s="4401"/>
      <c r="AB4" s="4401"/>
      <c r="AC4" s="2087"/>
      <c r="AD4" s="2087"/>
      <c r="AE4" s="2087"/>
      <c r="AF4" s="2087"/>
      <c r="AG4" s="2087"/>
    </row>
    <row r="5" spans="1:43" s="1898" customFormat="1">
      <c r="B5" s="2092"/>
      <c r="C5" s="2092"/>
      <c r="D5" s="2093"/>
      <c r="E5" s="2094"/>
      <c r="F5" s="2094"/>
      <c r="G5" s="2094"/>
      <c r="H5" s="2093"/>
      <c r="I5" s="2093"/>
      <c r="J5" s="2093"/>
      <c r="K5" s="2093"/>
      <c r="L5" s="2093"/>
      <c r="M5" s="2093"/>
      <c r="N5" s="4402" t="s">
        <v>2467</v>
      </c>
      <c r="O5" s="4403"/>
      <c r="P5" s="4403"/>
      <c r="Q5" s="4403"/>
      <c r="R5" s="4403"/>
      <c r="S5" s="4403"/>
      <c r="T5" s="4403"/>
      <c r="U5" s="4403"/>
      <c r="V5" s="4404"/>
      <c r="W5" s="2093"/>
      <c r="AG5" s="1893"/>
      <c r="AM5" s="1894">
        <f>T8</f>
        <v>0</v>
      </c>
      <c r="AN5" s="1893"/>
      <c r="AO5" s="1893"/>
      <c r="AP5" s="1893"/>
      <c r="AQ5" s="1893"/>
    </row>
    <row r="6" spans="1:43" ht="13.5" customHeight="1">
      <c r="B6" s="4405" t="s">
        <v>2531</v>
      </c>
      <c r="C6" s="4407" t="s">
        <v>2532</v>
      </c>
      <c r="D6" s="4358"/>
      <c r="E6" s="4407" t="s">
        <v>1313</v>
      </c>
      <c r="F6" s="4358"/>
      <c r="G6" s="4408"/>
      <c r="H6" s="4409" t="s">
        <v>1168</v>
      </c>
      <c r="I6" s="4410"/>
      <c r="J6" s="4410"/>
      <c r="K6" s="4411" t="s">
        <v>2473</v>
      </c>
      <c r="L6" s="4412"/>
      <c r="M6" s="4413"/>
      <c r="N6" s="4410" t="s">
        <v>2474</v>
      </c>
      <c r="O6" s="4410"/>
      <c r="P6" s="4410"/>
      <c r="Q6" s="4407" t="s">
        <v>2475</v>
      </c>
      <c r="R6" s="4358"/>
      <c r="S6" s="4408"/>
      <c r="T6" s="4358" t="s">
        <v>2534</v>
      </c>
      <c r="U6" s="4358"/>
      <c r="V6" s="4408"/>
      <c r="AA6" s="2073"/>
      <c r="AC6" s="1893"/>
      <c r="AD6" s="1893"/>
      <c r="AE6" s="1893"/>
      <c r="AF6" s="1893"/>
      <c r="AG6" s="2028"/>
      <c r="AH6" s="1991"/>
      <c r="AM6" s="1893">
        <v>0.28499999999999998</v>
      </c>
      <c r="AO6" s="1893" t="s">
        <v>2535</v>
      </c>
    </row>
    <row r="7" spans="1:43" ht="13.5" customHeight="1">
      <c r="B7" s="4406"/>
      <c r="C7" s="4335"/>
      <c r="D7" s="4336"/>
      <c r="E7" s="4335"/>
      <c r="F7" s="4336"/>
      <c r="G7" s="4337"/>
      <c r="H7" s="4414" t="s">
        <v>2481</v>
      </c>
      <c r="I7" s="4415"/>
      <c r="J7" s="4415"/>
      <c r="K7" s="4416" t="s">
        <v>2482</v>
      </c>
      <c r="L7" s="4417"/>
      <c r="M7" s="4418"/>
      <c r="N7" s="4419" t="s">
        <v>2536</v>
      </c>
      <c r="O7" s="4419"/>
      <c r="P7" s="4419"/>
      <c r="Q7" s="4414" t="s">
        <v>2537</v>
      </c>
      <c r="R7" s="4415"/>
      <c r="S7" s="4420"/>
      <c r="T7" s="4415" t="s">
        <v>2538</v>
      </c>
      <c r="U7" s="4415"/>
      <c r="V7" s="4420"/>
      <c r="X7" s="4421" t="s">
        <v>2539</v>
      </c>
      <c r="Y7" s="4422"/>
      <c r="Z7" s="4422"/>
      <c r="AA7" s="4422"/>
      <c r="AB7" s="4422"/>
      <c r="AC7" s="4422"/>
      <c r="AD7" s="4423"/>
      <c r="AE7" s="1893"/>
      <c r="AF7" s="1893"/>
      <c r="AG7" s="2095"/>
      <c r="AH7" s="2027"/>
      <c r="AI7" s="2073"/>
      <c r="AM7" s="1893">
        <v>0.25</v>
      </c>
      <c r="AO7" s="1893" t="s">
        <v>2540</v>
      </c>
    </row>
    <row r="8" spans="1:43" ht="13.5" customHeight="1">
      <c r="B8" s="4185" t="s">
        <v>2486</v>
      </c>
      <c r="C8" s="4348" t="s">
        <v>2487</v>
      </c>
      <c r="D8" s="4349"/>
      <c r="E8" s="4383" t="s">
        <v>2541</v>
      </c>
      <c r="F8" s="4384"/>
      <c r="G8" s="4385"/>
      <c r="H8" s="4357">
        <f>AH26+AH46+AH66+AH99+AH119+AH139+AH159+AH185+AH205+AH225+AH245+AH271+AH291+AH311+AH331+AH357+AH377+AH397+AH417+AH443+AH463+AH483+AH503+AH529+AH549+AH569+AH589</f>
        <v>756</v>
      </c>
      <c r="I8" s="4358"/>
      <c r="J8" s="4358"/>
      <c r="K8" s="4357">
        <f>AI26+AI46+AI66+AI99+AI119+AI139+AI159+AI185+AI205+AI225+AI245+AI271+AI291+AI311+AI331+AI357+AI377+AI397+AI417+AI443+AI463+AI483+AI503+AI529+AI549+AI569+AI589</f>
        <v>0</v>
      </c>
      <c r="L8" s="4358"/>
      <c r="M8" s="4358"/>
      <c r="N8" s="4357">
        <f>AJ26+AJ46+AJ66+AJ99+AJ119+AJ139+AJ159+AJ185+AJ205+AJ225+AJ245+AJ271+AJ291+AJ311+AJ331+AJ357+AJ377+AJ397+AJ417+AJ443+AJ463+AJ483+AJ503+AJ529+AJ549+AJ569+AJ589</f>
        <v>0</v>
      </c>
      <c r="O8" s="4358"/>
      <c r="P8" s="4358"/>
      <c r="Q8" s="4359">
        <f>ROUND(N8/H8,3)</f>
        <v>0</v>
      </c>
      <c r="R8" s="4360"/>
      <c r="S8" s="4361"/>
      <c r="T8" s="4386">
        <f>ROUND(AVERAGE(Q8:S21),3)</f>
        <v>0</v>
      </c>
      <c r="U8" s="4387"/>
      <c r="V8" s="4388"/>
      <c r="X8" s="4394" t="s">
        <v>2542</v>
      </c>
      <c r="Y8" s="4395"/>
      <c r="Z8" s="4395"/>
      <c r="AA8" s="4395"/>
      <c r="AB8" s="4396"/>
      <c r="AC8" s="4371" t="s">
        <v>2543</v>
      </c>
      <c r="AD8" s="4372"/>
      <c r="AF8" s="1893"/>
      <c r="AG8" s="2095"/>
      <c r="AH8" s="2027"/>
      <c r="AM8" s="1893">
        <v>0.214</v>
      </c>
      <c r="AO8" s="1893" t="s">
        <v>2544</v>
      </c>
    </row>
    <row r="9" spans="1:43" ht="13.5" customHeight="1">
      <c r="B9" s="4186"/>
      <c r="C9" s="4350"/>
      <c r="D9" s="4351"/>
      <c r="E9" s="4343" t="s">
        <v>2545</v>
      </c>
      <c r="F9" s="4344"/>
      <c r="G9" s="4345"/>
      <c r="H9" s="4367">
        <f t="shared" ref="H9:H13" si="0">AH27+AH47+AH67+AH100+AH120+AH140+AH160+AH186+AH206+AH226+AH246+AH272+AH292+AH312+AH332+AH358+AH378+AH398+AH418+AH444+AH464+AH484+AH504+AH530+AH550+AH570+AH590</f>
        <v>756</v>
      </c>
      <c r="I9" s="4346"/>
      <c r="J9" s="4346"/>
      <c r="K9" s="4367">
        <f t="shared" ref="K9:K13" si="1">AI27+AI47+AI67+AI100+AI120+AI140+AI160+AI206+AI226+AI246+AI272+AI292+AI312+AI332+AI358+AI378+AI398+AI418+AI444+AI464+AI484+AI504+AI530+AI550+AI570+AI590</f>
        <v>0</v>
      </c>
      <c r="L9" s="4346"/>
      <c r="M9" s="4346"/>
      <c r="N9" s="4367">
        <f t="shared" ref="N9:N12" si="2">AJ27+AJ47+AJ67+AJ100+AJ120+AJ140+AJ160+AJ186+AJ206+AJ226+AJ246+AJ272+AJ292+AJ312+AJ332+AJ358+AJ378+AJ398+AJ418+AJ444+AJ464+AJ484+AJ504+AJ530+AJ550+AJ570+AJ590</f>
        <v>0</v>
      </c>
      <c r="O9" s="4346"/>
      <c r="P9" s="4347"/>
      <c r="Q9" s="4341">
        <f t="shared" ref="Q9:Q21" si="3">ROUND(N9/H9,3)</f>
        <v>0</v>
      </c>
      <c r="R9" s="4342"/>
      <c r="S9" s="4230"/>
      <c r="T9" s="4389"/>
      <c r="U9" s="4390"/>
      <c r="V9" s="4391"/>
      <c r="X9" s="4373" t="s">
        <v>2546</v>
      </c>
      <c r="Y9" s="4374"/>
      <c r="Z9" s="4374"/>
      <c r="AA9" s="4374"/>
      <c r="AB9" s="4375"/>
      <c r="AC9" s="4376" t="s">
        <v>2547</v>
      </c>
      <c r="AD9" s="4377"/>
      <c r="AF9" s="1893"/>
      <c r="AG9" s="2095"/>
      <c r="AH9" s="2027"/>
      <c r="AI9" s="1892"/>
    </row>
    <row r="10" spans="1:43" ht="13.5" customHeight="1">
      <c r="B10" s="4186"/>
      <c r="C10" s="4350"/>
      <c r="D10" s="4351"/>
      <c r="E10" s="4343" t="s">
        <v>2548</v>
      </c>
      <c r="F10" s="4344"/>
      <c r="G10" s="4345"/>
      <c r="H10" s="4367">
        <f t="shared" si="0"/>
        <v>756</v>
      </c>
      <c r="I10" s="4346"/>
      <c r="J10" s="4346"/>
      <c r="K10" s="4367">
        <f t="shared" si="1"/>
        <v>0</v>
      </c>
      <c r="L10" s="4346"/>
      <c r="M10" s="4346"/>
      <c r="N10" s="4367">
        <f t="shared" si="2"/>
        <v>0</v>
      </c>
      <c r="O10" s="4346"/>
      <c r="P10" s="4347"/>
      <c r="Q10" s="4341">
        <f t="shared" si="3"/>
        <v>0</v>
      </c>
      <c r="R10" s="4342"/>
      <c r="S10" s="4230"/>
      <c r="T10" s="4389"/>
      <c r="U10" s="4390"/>
      <c r="V10" s="4391"/>
      <c r="X10" s="4378" t="s">
        <v>2549</v>
      </c>
      <c r="Y10" s="4379"/>
      <c r="Z10" s="4379"/>
      <c r="AA10" s="4379"/>
      <c r="AB10" s="4380"/>
      <c r="AC10" s="4381" t="s">
        <v>2550</v>
      </c>
      <c r="AD10" s="4382"/>
      <c r="AF10" s="1893"/>
      <c r="AG10" s="2095"/>
      <c r="AH10" s="2027"/>
      <c r="AI10" s="1892"/>
    </row>
    <row r="11" spans="1:43" ht="13.5" customHeight="1">
      <c r="B11" s="4186"/>
      <c r="C11" s="4350"/>
      <c r="D11" s="4351"/>
      <c r="E11" s="4343" t="s">
        <v>2551</v>
      </c>
      <c r="F11" s="4344"/>
      <c r="G11" s="4345"/>
      <c r="H11" s="4367">
        <f t="shared" si="0"/>
        <v>756</v>
      </c>
      <c r="I11" s="4346"/>
      <c r="J11" s="4346"/>
      <c r="K11" s="4367">
        <f>AI29+AI49+AI69+AI102+AI122+AI142+AI162+AI208+AI228+AI248+AI274+AI294+AI314+AI334+AI360+AI380+AI400+AI420+AI446+AI466+AI486+AI506+AI532+AI552+AI572+AI592</f>
        <v>0</v>
      </c>
      <c r="L11" s="4346"/>
      <c r="M11" s="4346"/>
      <c r="N11" s="4367">
        <f t="shared" si="2"/>
        <v>0</v>
      </c>
      <c r="O11" s="4346"/>
      <c r="P11" s="4347"/>
      <c r="Q11" s="4341">
        <f t="shared" si="3"/>
        <v>0</v>
      </c>
      <c r="R11" s="4342"/>
      <c r="S11" s="4230"/>
      <c r="T11" s="4389"/>
      <c r="U11" s="4390"/>
      <c r="V11" s="4391"/>
      <c r="X11" s="4368" t="s">
        <v>2552</v>
      </c>
      <c r="Y11" s="4369"/>
      <c r="Z11" s="4369"/>
      <c r="AA11" s="4369"/>
      <c r="AB11" s="4370"/>
      <c r="AC11" s="4365" t="s">
        <v>2553</v>
      </c>
      <c r="AD11" s="4366"/>
      <c r="AE11" s="1893"/>
      <c r="AF11" s="1893"/>
      <c r="AG11" s="2095"/>
      <c r="AH11" s="2027"/>
      <c r="AI11" s="1892"/>
    </row>
    <row r="12" spans="1:43" ht="13.5" customHeight="1">
      <c r="B12" s="4186"/>
      <c r="C12" s="4350"/>
      <c r="D12" s="4351"/>
      <c r="E12" s="4343" t="s">
        <v>2554</v>
      </c>
      <c r="F12" s="4344"/>
      <c r="G12" s="4345"/>
      <c r="H12" s="4367">
        <f t="shared" si="0"/>
        <v>756</v>
      </c>
      <c r="I12" s="4346"/>
      <c r="J12" s="4346"/>
      <c r="K12" s="4367">
        <f t="shared" si="1"/>
        <v>0</v>
      </c>
      <c r="L12" s="4346"/>
      <c r="M12" s="4346"/>
      <c r="N12" s="4367">
        <f t="shared" si="2"/>
        <v>0</v>
      </c>
      <c r="O12" s="4346"/>
      <c r="P12" s="4347"/>
      <c r="Q12" s="4341">
        <f t="shared" si="3"/>
        <v>0</v>
      </c>
      <c r="R12" s="4342"/>
      <c r="S12" s="4230"/>
      <c r="T12" s="4389"/>
      <c r="U12" s="4390"/>
      <c r="V12" s="4391"/>
      <c r="AA12" s="1893"/>
      <c r="AC12" s="1893"/>
      <c r="AD12" s="1893"/>
      <c r="AE12" s="1893"/>
      <c r="AF12" s="1893"/>
      <c r="AG12" s="2095"/>
      <c r="AH12" s="2027"/>
      <c r="AI12" s="1892"/>
    </row>
    <row r="13" spans="1:43" ht="13.5" customHeight="1">
      <c r="B13" s="4187"/>
      <c r="C13" s="4352"/>
      <c r="D13" s="4353"/>
      <c r="E13" s="4332"/>
      <c r="F13" s="4333"/>
      <c r="G13" s="4334"/>
      <c r="H13" s="4424">
        <f t="shared" si="0"/>
        <v>756</v>
      </c>
      <c r="I13" s="4336"/>
      <c r="J13" s="4336"/>
      <c r="K13" s="4424">
        <f t="shared" si="1"/>
        <v>0</v>
      </c>
      <c r="L13" s="4336"/>
      <c r="M13" s="4336"/>
      <c r="N13" s="4424">
        <f>AJ31+AJ51+AJ71+AJ104+AJ124+AJ144+AJ164+AJ190+AJ210+AJ230+AJ250+AJ276+AJ296+AJ316+AJ336+AJ362+AJ382+AJ402+AJ422+AJ448+AJ468+AJ488+AJ508+AJ534+AJ554+AJ574+AJ594</f>
        <v>0</v>
      </c>
      <c r="O13" s="4336"/>
      <c r="P13" s="4336"/>
      <c r="Q13" s="4425">
        <f t="shared" si="3"/>
        <v>0</v>
      </c>
      <c r="R13" s="4426"/>
      <c r="S13" s="4250"/>
      <c r="T13" s="4389"/>
      <c r="U13" s="4390"/>
      <c r="V13" s="4391"/>
      <c r="AA13" s="1893"/>
      <c r="AC13" s="1893"/>
      <c r="AD13" s="1893"/>
      <c r="AE13" s="1893"/>
      <c r="AF13" s="1893"/>
      <c r="AG13" s="2095"/>
      <c r="AH13" s="2027"/>
      <c r="AI13" s="1892"/>
    </row>
    <row r="14" spans="1:43" ht="13.5" customHeight="1">
      <c r="B14" s="4185" t="s">
        <v>2493</v>
      </c>
      <c r="C14" s="4348" t="s">
        <v>2494</v>
      </c>
      <c r="D14" s="4349"/>
      <c r="E14" s="4354" t="s">
        <v>2541</v>
      </c>
      <c r="F14" s="4355"/>
      <c r="G14" s="4356"/>
      <c r="H14" s="4430">
        <f>AH33+AH53+AH73+AH106+AH126+AH146+AH166+AH192+AH212+AH232+AH252+AH278+AH298+AH318+AH338+AH364+AH384+AH404+AH424+AH450+AH470+AH490+AH510+AH536+AH556+AH576+AH596</f>
        <v>756</v>
      </c>
      <c r="I14" s="4431"/>
      <c r="J14" s="4431"/>
      <c r="K14" s="4430">
        <f>AI33+AI53+AI73+AI106+AI126+AI146+AI166+AI192+AI212+AI232+AI252+AI278+AI298+AI318+AI338+AI364+AI384+AI404+AI424+AI450+AI470+AI490+AI510+AI536+AI556+AI576+AI596</f>
        <v>0</v>
      </c>
      <c r="L14" s="4431"/>
      <c r="M14" s="4431"/>
      <c r="N14" s="4430">
        <f>AJ33+AJ53+AJ73+AJ106+AJ126+AJ146+AJ166+AJ192+AJ212+AJ232+AJ252+AJ278+AJ298+AJ318+AJ338+AJ364+AJ384+AJ404+AJ424+AJ450+AJ470+AJ490+AJ510+AJ536+AJ556+AJ576+AJ596</f>
        <v>0</v>
      </c>
      <c r="O14" s="4431"/>
      <c r="P14" s="4431"/>
      <c r="Q14" s="4435">
        <f t="shared" si="3"/>
        <v>0</v>
      </c>
      <c r="R14" s="4436"/>
      <c r="S14" s="4437"/>
      <c r="T14" s="4389"/>
      <c r="U14" s="4390"/>
      <c r="V14" s="4391"/>
      <c r="AA14" s="1893"/>
      <c r="AC14" s="1893"/>
      <c r="AD14" s="1893"/>
      <c r="AE14" s="1893"/>
      <c r="AF14" s="1893"/>
      <c r="AG14" s="2095"/>
      <c r="AH14" s="2027"/>
      <c r="AI14" s="1892"/>
    </row>
    <row r="15" spans="1:43" ht="13.5" customHeight="1">
      <c r="B15" s="4186"/>
      <c r="C15" s="4350"/>
      <c r="D15" s="4351"/>
      <c r="E15" s="4343" t="s">
        <v>2545</v>
      </c>
      <c r="F15" s="4344"/>
      <c r="G15" s="4345"/>
      <c r="H15" s="4367">
        <f t="shared" ref="H15:H17" si="4">AH34+AH54+AH74+AH107+AH127+AH147+AH167+AH193+AH213+AH233+AH253+AH279+AH299+AH319+AH339+AH365+AH385+AH405+AH425+AH451+AH471+AH491+AH511+AH537+AH557+AH577+AH597</f>
        <v>756</v>
      </c>
      <c r="I15" s="4346"/>
      <c r="J15" s="4346"/>
      <c r="K15" s="4367">
        <f t="shared" ref="K15:K17" si="5">AI34+AI54+AI74+AI107+AI127+AI147+AI167+AI193+AI213+AI233+AI253+AI279+AI299+AI319+AI339+AI365+AI385+AI405+AI425+AI451+AI471+AI491+AI511+AI537+AI557+AI577+AI597</f>
        <v>0</v>
      </c>
      <c r="L15" s="4346"/>
      <c r="M15" s="4346"/>
      <c r="N15" s="4367">
        <f t="shared" ref="N15:N17" si="6">AJ34+AJ54+AJ74+AJ107+AJ127+AJ147+AJ167+AJ193+AJ213+AJ233+AJ253+AJ279+AJ299+AJ319+AJ339+AJ365+AJ385+AJ405+AJ425+AJ451+AJ471+AJ491+AJ511+AJ537+AJ557+AJ577+AJ597</f>
        <v>0</v>
      </c>
      <c r="O15" s="4346"/>
      <c r="P15" s="4347"/>
      <c r="Q15" s="4341">
        <f t="shared" si="3"/>
        <v>0</v>
      </c>
      <c r="R15" s="4342"/>
      <c r="S15" s="4230"/>
      <c r="T15" s="4389"/>
      <c r="U15" s="4390"/>
      <c r="V15" s="4391"/>
      <c r="AA15" s="1893"/>
      <c r="AC15" s="1893"/>
      <c r="AD15" s="1893"/>
      <c r="AE15" s="1893"/>
      <c r="AF15" s="1893"/>
      <c r="AG15" s="2095"/>
      <c r="AH15" s="2027"/>
      <c r="AI15" s="1892"/>
    </row>
    <row r="16" spans="1:43" ht="13.5" customHeight="1">
      <c r="B16" s="4186"/>
      <c r="C16" s="4350"/>
      <c r="D16" s="4351"/>
      <c r="E16" s="4343"/>
      <c r="F16" s="4344"/>
      <c r="G16" s="4345"/>
      <c r="H16" s="4367">
        <f t="shared" si="4"/>
        <v>756</v>
      </c>
      <c r="I16" s="4346"/>
      <c r="J16" s="4346"/>
      <c r="K16" s="4367">
        <f t="shared" si="5"/>
        <v>0</v>
      </c>
      <c r="L16" s="4346"/>
      <c r="M16" s="4346"/>
      <c r="N16" s="4367">
        <f t="shared" si="6"/>
        <v>0</v>
      </c>
      <c r="O16" s="4346"/>
      <c r="P16" s="4347"/>
      <c r="Q16" s="4341">
        <f t="shared" si="3"/>
        <v>0</v>
      </c>
      <c r="R16" s="4342"/>
      <c r="S16" s="4230"/>
      <c r="T16" s="4389"/>
      <c r="U16" s="4390"/>
      <c r="V16" s="4391"/>
      <c r="AA16" s="1893"/>
      <c r="AC16" s="1893"/>
      <c r="AD16" s="1893"/>
      <c r="AE16" s="1893"/>
      <c r="AF16" s="1893"/>
      <c r="AG16" s="2095"/>
      <c r="AH16" s="2027"/>
      <c r="AI16" s="1892"/>
    </row>
    <row r="17" spans="2:40" ht="13.5" customHeight="1">
      <c r="B17" s="4186"/>
      <c r="C17" s="4352"/>
      <c r="D17" s="4353"/>
      <c r="E17" s="4354"/>
      <c r="F17" s="4355"/>
      <c r="G17" s="4356"/>
      <c r="H17" s="4430">
        <f t="shared" si="4"/>
        <v>756</v>
      </c>
      <c r="I17" s="4431"/>
      <c r="J17" s="4431"/>
      <c r="K17" s="4430">
        <f t="shared" si="5"/>
        <v>0</v>
      </c>
      <c r="L17" s="4431"/>
      <c r="M17" s="4431"/>
      <c r="N17" s="4430">
        <f t="shared" si="6"/>
        <v>0</v>
      </c>
      <c r="O17" s="4431"/>
      <c r="P17" s="4431"/>
      <c r="Q17" s="4432">
        <f t="shared" si="3"/>
        <v>0</v>
      </c>
      <c r="R17" s="4433"/>
      <c r="S17" s="4434"/>
      <c r="T17" s="4389"/>
      <c r="U17" s="4390"/>
      <c r="V17" s="4391"/>
      <c r="AA17" s="1893"/>
      <c r="AC17" s="1893"/>
      <c r="AD17" s="1893"/>
      <c r="AE17" s="1893"/>
      <c r="AF17" s="1893"/>
      <c r="AG17" s="1893"/>
    </row>
    <row r="18" spans="2:40" ht="13.5" customHeight="1">
      <c r="B18" s="4186"/>
      <c r="C18" s="4348" t="s">
        <v>2495</v>
      </c>
      <c r="D18" s="4349"/>
      <c r="E18" s="4383" t="s">
        <v>2545</v>
      </c>
      <c r="F18" s="4384"/>
      <c r="G18" s="4385"/>
      <c r="H18" s="4357">
        <f>AH38+AH58+AH78+AH111+AH131+AH151+AH171+AH197+AH217+AH237+AH257+AH283+AH303+AH323+AH343+AH369+AH389+AH409+AH429+AH455+AH475+AH495+AH515+AH541+AH561+AH581+AH601</f>
        <v>756</v>
      </c>
      <c r="I18" s="4358"/>
      <c r="J18" s="4358"/>
      <c r="K18" s="4357">
        <f>AI38+AI58+AI78+AI111+AI131+AI151+AI171+AI197+AI217+AI237+AI257+AI283+AI303+AI323+AI343+AI369+AI389+AI409+AI429+AI455+AI475+AI495+AI515+AI541+AI561+AI581+AI601</f>
        <v>0</v>
      </c>
      <c r="L18" s="4358"/>
      <c r="M18" s="4358"/>
      <c r="N18" s="4357">
        <f>AJ38+AJ58+AJ78+AJ111+AJ131+AJ151+AJ171+AJ197+AJ217+AJ237+AJ257+AJ283+AJ303+AJ323+AJ343+AJ369+AJ389+AJ409+AJ429+AJ455+AJ475+AJ495+AJ515+AJ541+AJ561+AJ581+AJ601</f>
        <v>0</v>
      </c>
      <c r="O18" s="4358"/>
      <c r="P18" s="4358"/>
      <c r="Q18" s="4427">
        <f t="shared" si="3"/>
        <v>0</v>
      </c>
      <c r="R18" s="4428"/>
      <c r="S18" s="4429"/>
      <c r="T18" s="4389"/>
      <c r="U18" s="4390"/>
      <c r="V18" s="4391"/>
      <c r="AA18" s="1893"/>
      <c r="AC18" s="1893"/>
      <c r="AD18" s="1893"/>
      <c r="AE18" s="1893"/>
      <c r="AF18" s="1893"/>
      <c r="AG18" s="1893"/>
    </row>
    <row r="19" spans="2:40" ht="13.5" customHeight="1" thickBot="1">
      <c r="B19" s="4186"/>
      <c r="C19" s="4350"/>
      <c r="D19" s="4351"/>
      <c r="E19" s="4343"/>
      <c r="F19" s="4344"/>
      <c r="G19" s="4345"/>
      <c r="H19" s="4367">
        <f t="shared" ref="H19:H21" si="7">AH39+AH59+AH79+AH112+AH132+AH152+AH172+AH198+AH218+AH238+AH258+AH284+AH304+AH324+AH344+AH370+AH390+AH410+AH430+AH456+AH476+AH496+AH516+AH542+AH562+AH582+AH602</f>
        <v>756</v>
      </c>
      <c r="I19" s="4346"/>
      <c r="J19" s="4346"/>
      <c r="K19" s="4367">
        <f t="shared" ref="K19:K20" si="8">AI39+AI59+AI79+AI112+AI132+AI152+AI172+AI198+AI218+AI238+AI258+AI284+AI304+AI324+AI344+AI370+AI390+AI410+AI430+AI456+AI476+AI496+AI516+AI542+AI562+AI582+AI602</f>
        <v>0</v>
      </c>
      <c r="L19" s="4346"/>
      <c r="M19" s="4346"/>
      <c r="N19" s="4367">
        <f t="shared" ref="N19:N20" si="9">AL39+AL59+AL79+AL112+AL132+AL152+AL172+AL198+AL218+AL238+AL258+AL284+AL304+AL324+AL344+AL370+AL390+AL410+AL430+AL456+AL476+AL496+AL516+AL542+AL562+AL582+AL602</f>
        <v>0</v>
      </c>
      <c r="O19" s="4346"/>
      <c r="P19" s="4347"/>
      <c r="Q19" s="4341">
        <f t="shared" si="3"/>
        <v>0</v>
      </c>
      <c r="R19" s="4342"/>
      <c r="S19" s="4230"/>
      <c r="T19" s="4389"/>
      <c r="U19" s="4390"/>
      <c r="V19" s="4391"/>
      <c r="AA19" s="1893"/>
      <c r="AC19" s="1893"/>
      <c r="AD19" s="1893"/>
      <c r="AE19" s="1893"/>
      <c r="AF19" s="1893"/>
      <c r="AG19" s="1893"/>
    </row>
    <row r="20" spans="2:40" ht="13.5" customHeight="1">
      <c r="B20" s="4186"/>
      <c r="C20" s="4350"/>
      <c r="D20" s="4351"/>
      <c r="E20" s="4343"/>
      <c r="F20" s="4344"/>
      <c r="G20" s="4345"/>
      <c r="H20" s="4367">
        <f t="shared" si="7"/>
        <v>756</v>
      </c>
      <c r="I20" s="4346"/>
      <c r="J20" s="4346"/>
      <c r="K20" s="4367">
        <f t="shared" si="8"/>
        <v>0</v>
      </c>
      <c r="L20" s="4346"/>
      <c r="M20" s="4346"/>
      <c r="N20" s="4367">
        <f t="shared" si="9"/>
        <v>0</v>
      </c>
      <c r="O20" s="4346"/>
      <c r="P20" s="4347"/>
      <c r="Q20" s="4341">
        <f>ROUND(N20/H20,3)</f>
        <v>0</v>
      </c>
      <c r="R20" s="4342"/>
      <c r="S20" s="4230"/>
      <c r="T20" s="4389"/>
      <c r="U20" s="4390"/>
      <c r="V20" s="4390"/>
      <c r="W20" s="4328" t="str">
        <f>IF(T8&gt;=AM6,AO6,IF(T8&gt;=AM7,AO7,IF(T8&gt;=AM8,AO8,"補正無し")))</f>
        <v>補正無し</v>
      </c>
      <c r="X20" s="4329"/>
      <c r="Y20" s="4329"/>
      <c r="Z20" s="4329"/>
      <c r="AA20" s="2096"/>
      <c r="AB20" s="1929"/>
      <c r="AC20" s="1929"/>
      <c r="AD20" s="1903"/>
      <c r="AE20" s="1893"/>
      <c r="AF20" s="1893"/>
      <c r="AG20" s="1893"/>
    </row>
    <row r="21" spans="2:40" ht="13.5" customHeight="1" thickBot="1">
      <c r="B21" s="4187"/>
      <c r="C21" s="4352"/>
      <c r="D21" s="4353"/>
      <c r="E21" s="4332"/>
      <c r="F21" s="4333"/>
      <c r="G21" s="4334"/>
      <c r="H21" s="4424">
        <f t="shared" si="7"/>
        <v>756</v>
      </c>
      <c r="I21" s="4336"/>
      <c r="J21" s="4336"/>
      <c r="K21" s="4424">
        <f>AI41+AI61+AI81+AI114+AI134+AI154+AI174+AI200+AI220+AI240+AI260+AI286+AI306+AI326+AI346+AI372+AI392+AI412+AI432+AI458+AI478+AI498+AI518+AI544+AI564+AI584+AI604</f>
        <v>0</v>
      </c>
      <c r="L21" s="4336"/>
      <c r="M21" s="4336"/>
      <c r="N21" s="4424">
        <f>AL41+AL61+AL81+AL114+AL134+AL154+AL174+AL200+AL220+AL240+AL260+AL286+AL306+AL326+AL346+AL372+AL392+AL412+AL432+AL458+AL478+AL498+AL518+AL544+AL564+AL584+AL604</f>
        <v>0</v>
      </c>
      <c r="O21" s="4336"/>
      <c r="P21" s="4336"/>
      <c r="Q21" s="4425">
        <f t="shared" si="3"/>
        <v>0</v>
      </c>
      <c r="R21" s="4426"/>
      <c r="S21" s="4250"/>
      <c r="T21" s="4392"/>
      <c r="U21" s="4393"/>
      <c r="V21" s="4393"/>
      <c r="W21" s="4330"/>
      <c r="X21" s="4331"/>
      <c r="Y21" s="4331"/>
      <c r="Z21" s="4331"/>
      <c r="AA21" s="2096"/>
      <c r="AB21" s="1929"/>
      <c r="AC21" s="1929"/>
      <c r="AD21" s="1903"/>
      <c r="AE21" s="1893"/>
      <c r="AF21" s="1893"/>
      <c r="AG21" s="1893"/>
    </row>
    <row r="22" spans="2:40" s="2027" customFormat="1" ht="13.5" customHeight="1">
      <c r="C22" s="1989"/>
      <c r="D22" s="1989"/>
      <c r="E22" s="1989"/>
      <c r="F22" s="2032"/>
      <c r="G22" s="2032"/>
      <c r="H22" s="2032"/>
      <c r="I22" s="1991"/>
      <c r="J22" s="1991"/>
      <c r="K22" s="1991"/>
      <c r="L22" s="1991"/>
      <c r="M22" s="1991"/>
      <c r="N22" s="1991"/>
      <c r="O22" s="1991"/>
      <c r="P22" s="1991"/>
      <c r="Q22" s="1991"/>
      <c r="R22" s="1991"/>
      <c r="S22" s="2097"/>
      <c r="T22" s="1991"/>
      <c r="U22" s="1991"/>
      <c r="V22" s="2098" t="s">
        <v>2555</v>
      </c>
      <c r="W22" s="1991"/>
      <c r="X22" s="1991"/>
      <c r="Y22" s="1991"/>
      <c r="Z22" s="1991"/>
      <c r="AA22" s="1991"/>
      <c r="AB22" s="1991"/>
      <c r="AC22" s="1991"/>
      <c r="AD22" s="1991"/>
      <c r="AE22" s="2098"/>
      <c r="AF22" s="1991"/>
      <c r="AG22" s="1991"/>
    </row>
    <row r="23" spans="2:40" ht="13.5" customHeight="1">
      <c r="B23" s="2021"/>
      <c r="C23" s="2022"/>
      <c r="D23" s="2025"/>
      <c r="E23" s="2053" t="s">
        <v>1183</v>
      </c>
      <c r="F23" s="2054">
        <f>+X3</f>
        <v>44659</v>
      </c>
      <c r="G23" s="2055">
        <f>+F23+1</f>
        <v>44660</v>
      </c>
      <c r="H23" s="2055">
        <f t="shared" ref="H23:AG23" si="10">+G23+1</f>
        <v>44661</v>
      </c>
      <c r="I23" s="2055">
        <f t="shared" si="10"/>
        <v>44662</v>
      </c>
      <c r="J23" s="2055">
        <f t="shared" si="10"/>
        <v>44663</v>
      </c>
      <c r="K23" s="2055">
        <f t="shared" si="10"/>
        <v>44664</v>
      </c>
      <c r="L23" s="2055">
        <f t="shared" si="10"/>
        <v>44665</v>
      </c>
      <c r="M23" s="2055">
        <f t="shared" si="10"/>
        <v>44666</v>
      </c>
      <c r="N23" s="2055">
        <f t="shared" si="10"/>
        <v>44667</v>
      </c>
      <c r="O23" s="2055">
        <f t="shared" si="10"/>
        <v>44668</v>
      </c>
      <c r="P23" s="2055">
        <f t="shared" si="10"/>
        <v>44669</v>
      </c>
      <c r="Q23" s="2055">
        <f t="shared" si="10"/>
        <v>44670</v>
      </c>
      <c r="R23" s="2055">
        <f t="shared" si="10"/>
        <v>44671</v>
      </c>
      <c r="S23" s="2055">
        <f t="shared" si="10"/>
        <v>44672</v>
      </c>
      <c r="T23" s="2055">
        <f t="shared" si="10"/>
        <v>44673</v>
      </c>
      <c r="U23" s="2055">
        <f t="shared" si="10"/>
        <v>44674</v>
      </c>
      <c r="V23" s="2055">
        <f t="shared" si="10"/>
        <v>44675</v>
      </c>
      <c r="W23" s="2055">
        <f t="shared" si="10"/>
        <v>44676</v>
      </c>
      <c r="X23" s="2055">
        <f t="shared" si="10"/>
        <v>44677</v>
      </c>
      <c r="Y23" s="2055">
        <f t="shared" si="10"/>
        <v>44678</v>
      </c>
      <c r="Z23" s="2055">
        <f>+Y23+1</f>
        <v>44679</v>
      </c>
      <c r="AA23" s="2055">
        <f t="shared" si="10"/>
        <v>44680</v>
      </c>
      <c r="AB23" s="2055">
        <f t="shared" si="10"/>
        <v>44681</v>
      </c>
      <c r="AC23" s="2055">
        <f t="shared" si="10"/>
        <v>44682</v>
      </c>
      <c r="AD23" s="2055">
        <f>+AC23+1</f>
        <v>44683</v>
      </c>
      <c r="AE23" s="2055">
        <f t="shared" si="10"/>
        <v>44684</v>
      </c>
      <c r="AF23" s="2055">
        <f>+AE23+1</f>
        <v>44685</v>
      </c>
      <c r="AG23" s="2099">
        <f t="shared" si="10"/>
        <v>44686</v>
      </c>
      <c r="AH23" s="4209" t="s">
        <v>2496</v>
      </c>
      <c r="AI23" s="4313" t="s">
        <v>2497</v>
      </c>
      <c r="AJ23" s="4316" t="s">
        <v>2474</v>
      </c>
      <c r="AK23" s="4319"/>
      <c r="AM23" s="4320" t="s">
        <v>2556</v>
      </c>
      <c r="AN23" s="4320" t="s">
        <v>2557</v>
      </c>
    </row>
    <row r="24" spans="2:40">
      <c r="B24" s="2037"/>
      <c r="C24" s="2038"/>
      <c r="D24" s="2041"/>
      <c r="E24" s="1987" t="s">
        <v>1184</v>
      </c>
      <c r="F24" s="1875" t="str">
        <f>TEXT(WEEKDAY(+F23),"aaa")</f>
        <v>金</v>
      </c>
      <c r="G24" s="1874" t="str">
        <f t="shared" ref="G24:AG24" si="11">TEXT(WEEKDAY(+G23),"aaa")</f>
        <v>土</v>
      </c>
      <c r="H24" s="1874" t="str">
        <f t="shared" si="11"/>
        <v>日</v>
      </c>
      <c r="I24" s="1874" t="str">
        <f t="shared" si="11"/>
        <v>月</v>
      </c>
      <c r="J24" s="1874" t="str">
        <f t="shared" si="11"/>
        <v>火</v>
      </c>
      <c r="K24" s="1874" t="str">
        <f t="shared" si="11"/>
        <v>水</v>
      </c>
      <c r="L24" s="1874" t="str">
        <f t="shared" si="11"/>
        <v>木</v>
      </c>
      <c r="M24" s="1874" t="str">
        <f t="shared" si="11"/>
        <v>金</v>
      </c>
      <c r="N24" s="1874" t="str">
        <f t="shared" si="11"/>
        <v>土</v>
      </c>
      <c r="O24" s="1874" t="str">
        <f t="shared" si="11"/>
        <v>日</v>
      </c>
      <c r="P24" s="1874" t="str">
        <f t="shared" si="11"/>
        <v>月</v>
      </c>
      <c r="Q24" s="1874" t="str">
        <f t="shared" si="11"/>
        <v>火</v>
      </c>
      <c r="R24" s="1874" t="str">
        <f t="shared" si="11"/>
        <v>水</v>
      </c>
      <c r="S24" s="1874" t="str">
        <f t="shared" si="11"/>
        <v>木</v>
      </c>
      <c r="T24" s="1874" t="str">
        <f t="shared" si="11"/>
        <v>金</v>
      </c>
      <c r="U24" s="1874" t="str">
        <f t="shared" si="11"/>
        <v>土</v>
      </c>
      <c r="V24" s="1874" t="str">
        <f t="shared" si="11"/>
        <v>日</v>
      </c>
      <c r="W24" s="1874" t="str">
        <f t="shared" si="11"/>
        <v>月</v>
      </c>
      <c r="X24" s="1874" t="str">
        <f t="shared" si="11"/>
        <v>火</v>
      </c>
      <c r="Y24" s="1874" t="str">
        <f t="shared" si="11"/>
        <v>水</v>
      </c>
      <c r="Z24" s="1874" t="str">
        <f t="shared" si="11"/>
        <v>木</v>
      </c>
      <c r="AA24" s="1874" t="str">
        <f t="shared" si="11"/>
        <v>金</v>
      </c>
      <c r="AB24" s="1874" t="str">
        <f t="shared" si="11"/>
        <v>土</v>
      </c>
      <c r="AC24" s="1874" t="str">
        <f t="shared" si="11"/>
        <v>日</v>
      </c>
      <c r="AD24" s="1874" t="str">
        <f t="shared" si="11"/>
        <v>月</v>
      </c>
      <c r="AE24" s="1874" t="str">
        <f t="shared" si="11"/>
        <v>火</v>
      </c>
      <c r="AF24" s="1874" t="str">
        <f t="shared" si="11"/>
        <v>水</v>
      </c>
      <c r="AG24" s="2100" t="str">
        <f t="shared" si="11"/>
        <v>木</v>
      </c>
      <c r="AH24" s="4210"/>
      <c r="AI24" s="4314"/>
      <c r="AJ24" s="4317"/>
      <c r="AK24" s="4319"/>
      <c r="AM24" s="4320"/>
      <c r="AN24" s="4320"/>
    </row>
    <row r="25" spans="2:40" ht="24.75" customHeight="1">
      <c r="B25" s="2101" t="s">
        <v>2531</v>
      </c>
      <c r="C25" s="2102" t="s">
        <v>2532</v>
      </c>
      <c r="D25" s="1953" t="s">
        <v>1313</v>
      </c>
      <c r="E25" s="2103" t="s">
        <v>2558</v>
      </c>
      <c r="F25" s="1941"/>
      <c r="G25" s="1942"/>
      <c r="H25" s="1942"/>
      <c r="I25" s="1942"/>
      <c r="J25" s="1942"/>
      <c r="K25" s="1942"/>
      <c r="L25" s="1942"/>
      <c r="M25" s="1942"/>
      <c r="N25" s="1942"/>
      <c r="O25" s="1942"/>
      <c r="P25" s="1942"/>
      <c r="Q25" s="1942"/>
      <c r="R25" s="1942"/>
      <c r="S25" s="1942"/>
      <c r="T25" s="1942"/>
      <c r="U25" s="1942"/>
      <c r="V25" s="1942"/>
      <c r="W25" s="1942"/>
      <c r="X25" s="1942"/>
      <c r="Y25" s="1942"/>
      <c r="Z25" s="1942"/>
      <c r="AA25" s="1942"/>
      <c r="AB25" s="1942"/>
      <c r="AC25" s="1942"/>
      <c r="AD25" s="1942"/>
      <c r="AE25" s="1942"/>
      <c r="AF25" s="1942"/>
      <c r="AG25" s="1970"/>
      <c r="AH25" s="4211"/>
      <c r="AI25" s="4315"/>
      <c r="AJ25" s="4318"/>
      <c r="AK25" s="4319"/>
    </row>
    <row r="26" spans="2:40" ht="13.5" customHeight="1">
      <c r="B26" s="4185" t="s">
        <v>2486</v>
      </c>
      <c r="C26" s="4188" t="s">
        <v>2487</v>
      </c>
      <c r="D26" s="1945" t="str">
        <f>E$8</f>
        <v>〇〇</v>
      </c>
      <c r="E26" s="2023"/>
      <c r="F26" s="1947"/>
      <c r="G26" s="1948"/>
      <c r="H26" s="1948"/>
      <c r="I26" s="1948"/>
      <c r="J26" s="1948"/>
      <c r="K26" s="1948"/>
      <c r="L26" s="1948"/>
      <c r="M26" s="1948"/>
      <c r="N26" s="1948"/>
      <c r="O26" s="1948"/>
      <c r="P26" s="1948"/>
      <c r="Q26" s="1948"/>
      <c r="R26" s="1948"/>
      <c r="S26" s="1948"/>
      <c r="T26" s="1948"/>
      <c r="U26" s="1948"/>
      <c r="V26" s="1948"/>
      <c r="W26" s="1948"/>
      <c r="X26" s="1948"/>
      <c r="Y26" s="1948"/>
      <c r="Z26" s="1948"/>
      <c r="AA26" s="1948"/>
      <c r="AB26" s="1948"/>
      <c r="AC26" s="1948"/>
      <c r="AD26" s="1948"/>
      <c r="AE26" s="1948"/>
      <c r="AF26" s="1948"/>
      <c r="AG26" s="1949"/>
      <c r="AH26" s="1950">
        <f>COUNTA(F$23:AG$23)-AI26</f>
        <v>28</v>
      </c>
      <c r="AI26" s="1951">
        <f>AM26+AN26</f>
        <v>0</v>
      </c>
      <c r="AJ26" s="2104">
        <f>+COUNTIF(F26:AG26,"休")</f>
        <v>0</v>
      </c>
      <c r="AM26" s="1953">
        <f>+COUNTIF(F26:AG26,"－")</f>
        <v>0</v>
      </c>
      <c r="AN26" s="1953">
        <f t="shared" ref="AN26:AN31" si="12">+COUNTIF(F26:AG26,"外")</f>
        <v>0</v>
      </c>
    </row>
    <row r="27" spans="2:40" ht="13.5" customHeight="1">
      <c r="B27" s="4186"/>
      <c r="C27" s="4189"/>
      <c r="D27" s="1960" t="str">
        <f>E$9</f>
        <v>●●</v>
      </c>
      <c r="E27" s="2105"/>
      <c r="F27" s="1955"/>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c r="AE27" s="1956"/>
      <c r="AF27" s="1956"/>
      <c r="AG27" s="1957"/>
      <c r="AH27" s="1950">
        <f t="shared" ref="AH27:AH31" si="13">COUNTA(F$23:AG$23)-AI27</f>
        <v>28</v>
      </c>
      <c r="AI27" s="1958">
        <f t="shared" ref="AI27:AI31" si="14">AM27+AN27</f>
        <v>0</v>
      </c>
      <c r="AJ27" s="2106">
        <f t="shared" ref="AJ27:AJ30" si="15">+COUNTIF(F27:AG27,"休")</f>
        <v>0</v>
      </c>
      <c r="AM27" s="1953">
        <f t="shared" ref="AM27:AM30" si="16">+COUNTIF(F27:AG27,"－")</f>
        <v>0</v>
      </c>
      <c r="AN27" s="1953">
        <f t="shared" si="12"/>
        <v>0</v>
      </c>
    </row>
    <row r="28" spans="2:40">
      <c r="B28" s="4186"/>
      <c r="C28" s="4189"/>
      <c r="D28" s="1960" t="str">
        <f>E$10</f>
        <v>△△</v>
      </c>
      <c r="E28" s="2105"/>
      <c r="F28" s="1955"/>
      <c r="G28" s="1956"/>
      <c r="H28" s="1956"/>
      <c r="I28" s="1956"/>
      <c r="J28" s="1956"/>
      <c r="K28" s="1956"/>
      <c r="L28" s="1956"/>
      <c r="M28" s="1956"/>
      <c r="N28" s="1956"/>
      <c r="O28" s="1956"/>
      <c r="P28" s="1956"/>
      <c r="Q28" s="1956"/>
      <c r="R28" s="1956"/>
      <c r="S28" s="1956"/>
      <c r="T28" s="1956"/>
      <c r="U28" s="1956"/>
      <c r="V28" s="1956"/>
      <c r="W28" s="1956"/>
      <c r="X28" s="1956"/>
      <c r="Y28" s="1956"/>
      <c r="Z28" s="1956"/>
      <c r="AA28" s="1956"/>
      <c r="AB28" s="1956"/>
      <c r="AC28" s="1956"/>
      <c r="AD28" s="1956"/>
      <c r="AE28" s="1956"/>
      <c r="AF28" s="1956"/>
      <c r="AG28" s="1957"/>
      <c r="AH28" s="1950">
        <f t="shared" si="13"/>
        <v>28</v>
      </c>
      <c r="AI28" s="1958">
        <f>AM28+AN28</f>
        <v>0</v>
      </c>
      <c r="AJ28" s="2106">
        <f t="shared" si="15"/>
        <v>0</v>
      </c>
      <c r="AM28" s="1953">
        <f t="shared" si="16"/>
        <v>0</v>
      </c>
      <c r="AN28" s="1953">
        <f t="shared" si="12"/>
        <v>0</v>
      </c>
    </row>
    <row r="29" spans="2:40">
      <c r="B29" s="4186"/>
      <c r="C29" s="4189"/>
      <c r="D29" s="1960" t="str">
        <f>E$11</f>
        <v>■■</v>
      </c>
      <c r="E29" s="2105"/>
      <c r="F29" s="1955"/>
      <c r="G29" s="1956"/>
      <c r="H29" s="1956"/>
      <c r="I29" s="1956"/>
      <c r="J29" s="1956"/>
      <c r="K29" s="1956"/>
      <c r="L29" s="1956"/>
      <c r="M29" s="1956"/>
      <c r="N29" s="1956"/>
      <c r="O29" s="1956"/>
      <c r="P29" s="1956"/>
      <c r="Q29" s="1956"/>
      <c r="R29" s="1956"/>
      <c r="S29" s="1956"/>
      <c r="T29" s="1956"/>
      <c r="U29" s="1956"/>
      <c r="V29" s="1956"/>
      <c r="W29" s="1956"/>
      <c r="X29" s="1956"/>
      <c r="Y29" s="1956"/>
      <c r="Z29" s="1956"/>
      <c r="AA29" s="1956"/>
      <c r="AB29" s="1956"/>
      <c r="AC29" s="1956"/>
      <c r="AD29" s="1956"/>
      <c r="AE29" s="1956"/>
      <c r="AF29" s="1956"/>
      <c r="AG29" s="1957"/>
      <c r="AH29" s="1950">
        <f t="shared" si="13"/>
        <v>28</v>
      </c>
      <c r="AI29" s="1958">
        <f t="shared" si="14"/>
        <v>0</v>
      </c>
      <c r="AJ29" s="2106">
        <f t="shared" si="15"/>
        <v>0</v>
      </c>
      <c r="AM29" s="1953">
        <f t="shared" si="16"/>
        <v>0</v>
      </c>
      <c r="AN29" s="1953">
        <f t="shared" si="12"/>
        <v>0</v>
      </c>
    </row>
    <row r="30" spans="2:40">
      <c r="B30" s="4186"/>
      <c r="C30" s="4189"/>
      <c r="D30" s="1960" t="str">
        <f>E$12</f>
        <v>★★</v>
      </c>
      <c r="E30" s="2105"/>
      <c r="F30" s="1955"/>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7"/>
      <c r="AH30" s="1950">
        <f t="shared" si="13"/>
        <v>28</v>
      </c>
      <c r="AI30" s="1958">
        <f t="shared" si="14"/>
        <v>0</v>
      </c>
      <c r="AJ30" s="2106">
        <f t="shared" si="15"/>
        <v>0</v>
      </c>
      <c r="AM30" s="1953">
        <f t="shared" si="16"/>
        <v>0</v>
      </c>
      <c r="AN30" s="1953">
        <f t="shared" si="12"/>
        <v>0</v>
      </c>
    </row>
    <row r="31" spans="2:40">
      <c r="B31" s="4187"/>
      <c r="C31" s="4190"/>
      <c r="D31" s="1960">
        <f>E$13</f>
        <v>0</v>
      </c>
      <c r="E31" s="1991"/>
      <c r="F31" s="1964"/>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7"/>
      <c r="AH31" s="1950">
        <f t="shared" si="13"/>
        <v>28</v>
      </c>
      <c r="AI31" s="1951">
        <f t="shared" si="14"/>
        <v>0</v>
      </c>
      <c r="AJ31" s="2104">
        <f>+COUNTIF(F31:AG31,"休")</f>
        <v>0</v>
      </c>
      <c r="AM31" s="1953">
        <f>+COUNTIF(F31:AG31,"－")</f>
        <v>0</v>
      </c>
      <c r="AN31" s="1953">
        <f t="shared" si="12"/>
        <v>0</v>
      </c>
    </row>
    <row r="32" spans="2:40" ht="24.75" customHeight="1">
      <c r="B32" s="4185" t="s">
        <v>2493</v>
      </c>
      <c r="C32" s="4188" t="s">
        <v>2494</v>
      </c>
      <c r="D32" s="1953" t="s">
        <v>1313</v>
      </c>
      <c r="E32" s="1901" t="s">
        <v>2558</v>
      </c>
      <c r="F32" s="1941"/>
      <c r="G32" s="1942"/>
      <c r="H32" s="1942"/>
      <c r="I32" s="1942"/>
      <c r="J32" s="1942"/>
      <c r="K32" s="1942"/>
      <c r="L32" s="1942"/>
      <c r="M32" s="1942"/>
      <c r="N32" s="1942"/>
      <c r="O32" s="1942"/>
      <c r="P32" s="1942"/>
      <c r="Q32" s="1942"/>
      <c r="R32" s="1942"/>
      <c r="S32" s="1942"/>
      <c r="T32" s="1942"/>
      <c r="U32" s="1942"/>
      <c r="V32" s="1942"/>
      <c r="W32" s="1942"/>
      <c r="X32" s="1942"/>
      <c r="Y32" s="1942"/>
      <c r="Z32" s="1942"/>
      <c r="AA32" s="1942"/>
      <c r="AB32" s="1942"/>
      <c r="AC32" s="1942"/>
      <c r="AD32" s="1942"/>
      <c r="AE32" s="1942"/>
      <c r="AF32" s="1942"/>
      <c r="AG32" s="1970"/>
      <c r="AH32" s="1971"/>
      <c r="AI32" s="1953"/>
      <c r="AJ32" s="2058"/>
    </row>
    <row r="33" spans="2:40" ht="13.5" customHeight="1">
      <c r="B33" s="4186"/>
      <c r="C33" s="4189"/>
      <c r="D33" s="2107" t="str">
        <f>E$14</f>
        <v>〇〇</v>
      </c>
      <c r="E33" s="1991"/>
      <c r="F33" s="1947"/>
      <c r="G33" s="1948"/>
      <c r="H33" s="1948"/>
      <c r="I33" s="1948"/>
      <c r="J33" s="1948"/>
      <c r="K33" s="1948"/>
      <c r="L33" s="1948"/>
      <c r="M33" s="1948"/>
      <c r="N33" s="1948"/>
      <c r="O33" s="1948"/>
      <c r="P33" s="1948"/>
      <c r="Q33" s="1948"/>
      <c r="R33" s="1948"/>
      <c r="S33" s="1948"/>
      <c r="T33" s="1948"/>
      <c r="U33" s="1948"/>
      <c r="V33" s="1948"/>
      <c r="W33" s="1948"/>
      <c r="X33" s="1948"/>
      <c r="Y33" s="1948"/>
      <c r="Z33" s="1948"/>
      <c r="AA33" s="1948"/>
      <c r="AB33" s="1948"/>
      <c r="AC33" s="1948"/>
      <c r="AD33" s="1948"/>
      <c r="AE33" s="1948"/>
      <c r="AF33" s="1948"/>
      <c r="AG33" s="1949"/>
      <c r="AH33" s="1950">
        <f>COUNTA(F$23:AG$23)-AI33</f>
        <v>28</v>
      </c>
      <c r="AI33" s="1951">
        <f t="shared" ref="AI33:AI36" si="17">AM33+AN33</f>
        <v>0</v>
      </c>
      <c r="AJ33" s="2104">
        <f>+COUNTIF(F33:AG33,"休")</f>
        <v>0</v>
      </c>
      <c r="AM33" s="1953">
        <f>+COUNTIF(F33:AG33,"－")</f>
        <v>0</v>
      </c>
      <c r="AN33" s="1953">
        <f>+COUNTIF(F33:AG33,"外")</f>
        <v>0</v>
      </c>
    </row>
    <row r="34" spans="2:40">
      <c r="B34" s="4186"/>
      <c r="C34" s="4189"/>
      <c r="D34" s="1960" t="str">
        <f>E$15</f>
        <v>●●</v>
      </c>
      <c r="E34" s="2105"/>
      <c r="F34" s="1955"/>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7"/>
      <c r="AH34" s="1950">
        <f t="shared" ref="AH34:AH36" si="18">COUNTA(F$23:AG$23)-AI34</f>
        <v>28</v>
      </c>
      <c r="AI34" s="1958">
        <f t="shared" si="17"/>
        <v>0</v>
      </c>
      <c r="AJ34" s="2106">
        <f t="shared" ref="AJ34:AJ36" si="19">+COUNTIF(F34:AG34,"休")</f>
        <v>0</v>
      </c>
      <c r="AM34" s="1953">
        <f t="shared" ref="AM34:AM36" si="20">+COUNTIF(F34:AG34,"－")</f>
        <v>0</v>
      </c>
      <c r="AN34" s="1953">
        <f>+COUNTIF(F34:AG34,"外")</f>
        <v>0</v>
      </c>
    </row>
    <row r="35" spans="2:40">
      <c r="B35" s="4186"/>
      <c r="C35" s="4189"/>
      <c r="D35" s="1960">
        <f>E$16</f>
        <v>0</v>
      </c>
      <c r="E35" s="2105"/>
      <c r="F35" s="1955"/>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7"/>
      <c r="AH35" s="1950">
        <f t="shared" si="18"/>
        <v>28</v>
      </c>
      <c r="AI35" s="1958">
        <f t="shared" si="17"/>
        <v>0</v>
      </c>
      <c r="AJ35" s="2106">
        <f t="shared" si="19"/>
        <v>0</v>
      </c>
      <c r="AM35" s="1953">
        <f t="shared" si="20"/>
        <v>0</v>
      </c>
      <c r="AN35" s="1953">
        <f>+COUNTIF(F35:AG35,"外")</f>
        <v>0</v>
      </c>
    </row>
    <row r="36" spans="2:40">
      <c r="B36" s="4186"/>
      <c r="C36" s="4190"/>
      <c r="D36" s="2107">
        <f>E$17</f>
        <v>0</v>
      </c>
      <c r="E36" s="1991"/>
      <c r="F36" s="1955"/>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49"/>
      <c r="AH36" s="1950">
        <f t="shared" si="18"/>
        <v>28</v>
      </c>
      <c r="AI36" s="1987">
        <f t="shared" si="17"/>
        <v>0</v>
      </c>
      <c r="AJ36" s="2104">
        <f t="shared" si="19"/>
        <v>0</v>
      </c>
      <c r="AM36" s="1953">
        <f t="shared" si="20"/>
        <v>0</v>
      </c>
      <c r="AN36" s="1953">
        <f>+COUNTIF(F36:AG36,"外")</f>
        <v>0</v>
      </c>
    </row>
    <row r="37" spans="2:40" ht="24.75" customHeight="1">
      <c r="B37" s="4186"/>
      <c r="C37" s="4188" t="s">
        <v>2495</v>
      </c>
      <c r="D37" s="1953" t="s">
        <v>1313</v>
      </c>
      <c r="E37" s="1901" t="s">
        <v>2558</v>
      </c>
      <c r="F37" s="1941"/>
      <c r="G37" s="1942"/>
      <c r="H37" s="1942"/>
      <c r="I37" s="1942"/>
      <c r="J37" s="1942"/>
      <c r="K37" s="1942"/>
      <c r="L37" s="1942"/>
      <c r="M37" s="1942"/>
      <c r="N37" s="1942"/>
      <c r="O37" s="1942"/>
      <c r="P37" s="1942"/>
      <c r="Q37" s="1942"/>
      <c r="R37" s="1942"/>
      <c r="S37" s="1942"/>
      <c r="T37" s="1942"/>
      <c r="U37" s="1942"/>
      <c r="V37" s="1942"/>
      <c r="W37" s="1942"/>
      <c r="X37" s="1942"/>
      <c r="Y37" s="1942"/>
      <c r="Z37" s="1942"/>
      <c r="AA37" s="1942"/>
      <c r="AB37" s="1942"/>
      <c r="AC37" s="1942"/>
      <c r="AD37" s="1942"/>
      <c r="AE37" s="1942"/>
      <c r="AF37" s="1942"/>
      <c r="AG37" s="1970"/>
      <c r="AH37" s="1971"/>
      <c r="AI37" s="1953"/>
      <c r="AJ37" s="2058"/>
    </row>
    <row r="38" spans="2:40">
      <c r="B38" s="4186"/>
      <c r="C38" s="4189"/>
      <c r="D38" s="1945" t="str">
        <f>E$18</f>
        <v>●●</v>
      </c>
      <c r="E38" s="1951"/>
      <c r="F38" s="1947"/>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82"/>
      <c r="AH38" s="1950">
        <f t="shared" ref="AH38:AH41" si="21">COUNTA(F$23:AG$23)-AI38</f>
        <v>28</v>
      </c>
      <c r="AI38" s="2108">
        <f t="shared" ref="AI38:AI41" si="22">AM38+AN38</f>
        <v>0</v>
      </c>
      <c r="AJ38" s="2109">
        <f>+COUNTIF(F38:AG38,"休")</f>
        <v>0</v>
      </c>
      <c r="AM38" s="1953">
        <f>+COUNTIF(F38:AG38,"－")</f>
        <v>0</v>
      </c>
      <c r="AN38" s="1953">
        <f>+COUNTIF(F38:AG38,"外")</f>
        <v>0</v>
      </c>
    </row>
    <row r="39" spans="2:40">
      <c r="B39" s="4186"/>
      <c r="C39" s="4189"/>
      <c r="D39" s="1960">
        <f>E$19</f>
        <v>0</v>
      </c>
      <c r="E39" s="1958"/>
      <c r="F39" s="1955"/>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7"/>
      <c r="AH39" s="1950">
        <f t="shared" si="21"/>
        <v>28</v>
      </c>
      <c r="AI39" s="1958">
        <f t="shared" si="22"/>
        <v>0</v>
      </c>
      <c r="AJ39" s="2106">
        <f t="shared" ref="AJ39:AJ41" si="23">+COUNTIF(F39:AG39,"休")</f>
        <v>0</v>
      </c>
      <c r="AM39" s="1953">
        <f t="shared" ref="AM39:AM41" si="24">+COUNTIF(F39:AG39,"－")</f>
        <v>0</v>
      </c>
      <c r="AN39" s="1953">
        <f>+COUNTIF(F39:AG39,"外")</f>
        <v>0</v>
      </c>
    </row>
    <row r="40" spans="2:40">
      <c r="B40" s="4186"/>
      <c r="C40" s="4189"/>
      <c r="D40" s="1960">
        <f>E$20</f>
        <v>0</v>
      </c>
      <c r="E40" s="1958"/>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956"/>
      <c r="AF40" s="1956"/>
      <c r="AG40" s="1957"/>
      <c r="AH40" s="1950">
        <f t="shared" si="21"/>
        <v>28</v>
      </c>
      <c r="AI40" s="1958">
        <f t="shared" si="22"/>
        <v>0</v>
      </c>
      <c r="AJ40" s="2106">
        <f t="shared" si="23"/>
        <v>0</v>
      </c>
      <c r="AM40" s="1953">
        <f t="shared" si="24"/>
        <v>0</v>
      </c>
      <c r="AN40" s="1953">
        <f>+COUNTIF(F40:AG40,"外")</f>
        <v>0</v>
      </c>
    </row>
    <row r="41" spans="2:40">
      <c r="B41" s="4187"/>
      <c r="C41" s="4190"/>
      <c r="D41" s="2110">
        <f>E$21</f>
        <v>0</v>
      </c>
      <c r="E41" s="2071"/>
      <c r="F41" s="1984"/>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85"/>
      <c r="AH41" s="1986">
        <f t="shared" si="21"/>
        <v>28</v>
      </c>
      <c r="AI41" s="2071">
        <f t="shared" si="22"/>
        <v>0</v>
      </c>
      <c r="AJ41" s="1972">
        <f t="shared" si="23"/>
        <v>0</v>
      </c>
      <c r="AM41" s="1953">
        <f t="shared" si="24"/>
        <v>0</v>
      </c>
      <c r="AN41" s="1953">
        <f>+COUNTIF(F41:AG41,"外")</f>
        <v>0</v>
      </c>
    </row>
    <row r="42" spans="2:40">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row>
    <row r="43" spans="2:40" ht="13.5" customHeight="1">
      <c r="B43" s="2021"/>
      <c r="C43" s="2022"/>
      <c r="D43" s="2025"/>
      <c r="E43" s="2074" t="s">
        <v>1183</v>
      </c>
      <c r="F43" s="2075">
        <f>+AG23+1</f>
        <v>44687</v>
      </c>
      <c r="G43" s="2076">
        <f>+F43+1</f>
        <v>44688</v>
      </c>
      <c r="H43" s="2076">
        <f t="shared" ref="H43:AE43" si="25">+G43+1</f>
        <v>44689</v>
      </c>
      <c r="I43" s="2076">
        <f t="shared" si="25"/>
        <v>44690</v>
      </c>
      <c r="J43" s="2076">
        <f t="shared" si="25"/>
        <v>44691</v>
      </c>
      <c r="K43" s="2076">
        <f t="shared" si="25"/>
        <v>44692</v>
      </c>
      <c r="L43" s="2076">
        <f t="shared" si="25"/>
        <v>44693</v>
      </c>
      <c r="M43" s="2076">
        <f t="shared" si="25"/>
        <v>44694</v>
      </c>
      <c r="N43" s="2076">
        <f t="shared" si="25"/>
        <v>44695</v>
      </c>
      <c r="O43" s="2076">
        <f t="shared" si="25"/>
        <v>44696</v>
      </c>
      <c r="P43" s="2076">
        <f t="shared" si="25"/>
        <v>44697</v>
      </c>
      <c r="Q43" s="2076">
        <f t="shared" si="25"/>
        <v>44698</v>
      </c>
      <c r="R43" s="2076">
        <f t="shared" si="25"/>
        <v>44699</v>
      </c>
      <c r="S43" s="2076">
        <f t="shared" si="25"/>
        <v>44700</v>
      </c>
      <c r="T43" s="2076">
        <f t="shared" si="25"/>
        <v>44701</v>
      </c>
      <c r="U43" s="2076">
        <f t="shared" si="25"/>
        <v>44702</v>
      </c>
      <c r="V43" s="2076">
        <f t="shared" si="25"/>
        <v>44703</v>
      </c>
      <c r="W43" s="2076">
        <f t="shared" si="25"/>
        <v>44704</v>
      </c>
      <c r="X43" s="2076">
        <f t="shared" si="25"/>
        <v>44705</v>
      </c>
      <c r="Y43" s="2076">
        <f t="shared" si="25"/>
        <v>44706</v>
      </c>
      <c r="Z43" s="2076">
        <f>+Y43+1</f>
        <v>44707</v>
      </c>
      <c r="AA43" s="2076">
        <f t="shared" si="25"/>
        <v>44708</v>
      </c>
      <c r="AB43" s="2076">
        <f t="shared" si="25"/>
        <v>44709</v>
      </c>
      <c r="AC43" s="2076">
        <f t="shared" si="25"/>
        <v>44710</v>
      </c>
      <c r="AD43" s="2076">
        <f>+AC43+1</f>
        <v>44711</v>
      </c>
      <c r="AE43" s="2076">
        <f t="shared" si="25"/>
        <v>44712</v>
      </c>
      <c r="AF43" s="2076">
        <f>+AE43+1</f>
        <v>44713</v>
      </c>
      <c r="AG43" s="2111">
        <f>+AF43+1</f>
        <v>44714</v>
      </c>
      <c r="AH43" s="4209" t="s">
        <v>2496</v>
      </c>
      <c r="AI43" s="4313" t="s">
        <v>2497</v>
      </c>
      <c r="AJ43" s="4316" t="s">
        <v>2474</v>
      </c>
      <c r="AK43" s="4319"/>
      <c r="AM43" s="4320" t="s">
        <v>2556</v>
      </c>
      <c r="AN43" s="4320" t="s">
        <v>2557</v>
      </c>
    </row>
    <row r="44" spans="2:40">
      <c r="B44" s="2037"/>
      <c r="C44" s="2038"/>
      <c r="D44" s="2041"/>
      <c r="E44" s="2082" t="s">
        <v>1184</v>
      </c>
      <c r="F44" s="2079" t="str">
        <f>TEXT(WEEKDAY(+F43),"aaa")</f>
        <v>金</v>
      </c>
      <c r="G44" s="2080" t="str">
        <f t="shared" ref="G44:AG44" si="26">TEXT(WEEKDAY(+G43),"aaa")</f>
        <v>土</v>
      </c>
      <c r="H44" s="2080" t="str">
        <f t="shared" si="26"/>
        <v>日</v>
      </c>
      <c r="I44" s="2080" t="str">
        <f t="shared" si="26"/>
        <v>月</v>
      </c>
      <c r="J44" s="2080" t="str">
        <f t="shared" si="26"/>
        <v>火</v>
      </c>
      <c r="K44" s="2080" t="str">
        <f t="shared" si="26"/>
        <v>水</v>
      </c>
      <c r="L44" s="2080" t="str">
        <f t="shared" si="26"/>
        <v>木</v>
      </c>
      <c r="M44" s="2080" t="str">
        <f t="shared" si="26"/>
        <v>金</v>
      </c>
      <c r="N44" s="2080" t="str">
        <f t="shared" si="26"/>
        <v>土</v>
      </c>
      <c r="O44" s="2080" t="str">
        <f t="shared" si="26"/>
        <v>日</v>
      </c>
      <c r="P44" s="2080" t="str">
        <f t="shared" si="26"/>
        <v>月</v>
      </c>
      <c r="Q44" s="2080" t="str">
        <f t="shared" si="26"/>
        <v>火</v>
      </c>
      <c r="R44" s="2080" t="str">
        <f t="shared" si="26"/>
        <v>水</v>
      </c>
      <c r="S44" s="2080" t="str">
        <f t="shared" si="26"/>
        <v>木</v>
      </c>
      <c r="T44" s="2080" t="str">
        <f t="shared" si="26"/>
        <v>金</v>
      </c>
      <c r="U44" s="2080" t="str">
        <f t="shared" si="26"/>
        <v>土</v>
      </c>
      <c r="V44" s="2080" t="str">
        <f t="shared" si="26"/>
        <v>日</v>
      </c>
      <c r="W44" s="2080" t="str">
        <f t="shared" si="26"/>
        <v>月</v>
      </c>
      <c r="X44" s="2080" t="str">
        <f t="shared" si="26"/>
        <v>火</v>
      </c>
      <c r="Y44" s="2080" t="str">
        <f t="shared" si="26"/>
        <v>水</v>
      </c>
      <c r="Z44" s="2080" t="str">
        <f t="shared" si="26"/>
        <v>木</v>
      </c>
      <c r="AA44" s="2080" t="str">
        <f t="shared" si="26"/>
        <v>金</v>
      </c>
      <c r="AB44" s="2080" t="str">
        <f t="shared" si="26"/>
        <v>土</v>
      </c>
      <c r="AC44" s="2080" t="str">
        <f t="shared" si="26"/>
        <v>日</v>
      </c>
      <c r="AD44" s="2080" t="str">
        <f t="shared" si="26"/>
        <v>月</v>
      </c>
      <c r="AE44" s="2080" t="str">
        <f t="shared" si="26"/>
        <v>火</v>
      </c>
      <c r="AF44" s="2080" t="str">
        <f t="shared" si="26"/>
        <v>水</v>
      </c>
      <c r="AG44" s="2112" t="str">
        <f t="shared" si="26"/>
        <v>木</v>
      </c>
      <c r="AH44" s="4210"/>
      <c r="AI44" s="4314"/>
      <c r="AJ44" s="4317"/>
      <c r="AK44" s="4319"/>
      <c r="AM44" s="4320"/>
      <c r="AN44" s="4320"/>
    </row>
    <row r="45" spans="2:40" ht="24.75" customHeight="1">
      <c r="B45" s="2101" t="s">
        <v>2531</v>
      </c>
      <c r="C45" s="2102" t="s">
        <v>2532</v>
      </c>
      <c r="D45" s="1953" t="s">
        <v>1313</v>
      </c>
      <c r="E45" s="1901" t="s">
        <v>2558</v>
      </c>
      <c r="F45" s="1941"/>
      <c r="G45" s="1942"/>
      <c r="H45" s="1942"/>
      <c r="I45" s="1942"/>
      <c r="J45" s="1942"/>
      <c r="K45" s="1942"/>
      <c r="L45" s="1942"/>
      <c r="M45" s="1942"/>
      <c r="N45" s="1942"/>
      <c r="O45" s="1942"/>
      <c r="P45" s="1942"/>
      <c r="Q45" s="1942"/>
      <c r="R45" s="1942"/>
      <c r="S45" s="1942"/>
      <c r="T45" s="1942"/>
      <c r="U45" s="1942"/>
      <c r="V45" s="1942"/>
      <c r="W45" s="1942"/>
      <c r="X45" s="1942"/>
      <c r="Y45" s="1942"/>
      <c r="Z45" s="1942"/>
      <c r="AA45" s="1942"/>
      <c r="AB45" s="1942"/>
      <c r="AC45" s="1942"/>
      <c r="AD45" s="1942"/>
      <c r="AE45" s="1942"/>
      <c r="AF45" s="1942"/>
      <c r="AG45" s="1970"/>
      <c r="AH45" s="4211"/>
      <c r="AI45" s="4315"/>
      <c r="AJ45" s="4318"/>
      <c r="AK45" s="4319"/>
    </row>
    <row r="46" spans="2:40" ht="13.5" customHeight="1">
      <c r="B46" s="4185" t="s">
        <v>2486</v>
      </c>
      <c r="C46" s="4188" t="s">
        <v>2487</v>
      </c>
      <c r="D46" s="1945" t="str">
        <f>E$8</f>
        <v>〇〇</v>
      </c>
      <c r="E46" s="1991"/>
      <c r="F46" s="1947"/>
      <c r="G46" s="1948"/>
      <c r="H46" s="1948"/>
      <c r="I46" s="1948"/>
      <c r="J46" s="1948"/>
      <c r="K46" s="1948"/>
      <c r="L46" s="1948"/>
      <c r="M46" s="1948"/>
      <c r="N46" s="1948"/>
      <c r="O46" s="1948"/>
      <c r="P46" s="1948"/>
      <c r="Q46" s="1948"/>
      <c r="R46" s="1948"/>
      <c r="S46" s="1948"/>
      <c r="T46" s="1948"/>
      <c r="U46" s="1948"/>
      <c r="V46" s="1948"/>
      <c r="W46" s="1948"/>
      <c r="X46" s="1948"/>
      <c r="Y46" s="1948"/>
      <c r="Z46" s="1948"/>
      <c r="AA46" s="1948"/>
      <c r="AB46" s="1948"/>
      <c r="AC46" s="1948"/>
      <c r="AD46" s="1948"/>
      <c r="AE46" s="1948"/>
      <c r="AF46" s="1948"/>
      <c r="AG46" s="1949"/>
      <c r="AH46" s="1950">
        <f>COUNTA(F$43:AG$43)-AI46</f>
        <v>28</v>
      </c>
      <c r="AI46" s="1951">
        <f>AM46+AN46</f>
        <v>0</v>
      </c>
      <c r="AJ46" s="2104">
        <f>+COUNTIF(F46:AG46,"休")</f>
        <v>0</v>
      </c>
      <c r="AM46" s="1953">
        <f>+COUNTIF(F46:AG46,"－")</f>
        <v>0</v>
      </c>
      <c r="AN46" s="1953">
        <f t="shared" ref="AN46:AN51" si="27">+COUNTIF(F46:AG46,"外")</f>
        <v>0</v>
      </c>
    </row>
    <row r="47" spans="2:40" ht="13.5" customHeight="1">
      <c r="B47" s="4186"/>
      <c r="C47" s="4189"/>
      <c r="D47" s="1960" t="str">
        <f>E$9</f>
        <v>●●</v>
      </c>
      <c r="E47" s="2105"/>
      <c r="F47" s="1955"/>
      <c r="G47" s="1956"/>
      <c r="H47" s="1956"/>
      <c r="I47" s="1956"/>
      <c r="J47" s="1956"/>
      <c r="K47" s="1956"/>
      <c r="L47" s="1956"/>
      <c r="M47" s="1956"/>
      <c r="N47" s="1956"/>
      <c r="O47" s="1956"/>
      <c r="P47" s="1956"/>
      <c r="Q47" s="1956"/>
      <c r="R47" s="1956"/>
      <c r="S47" s="1956"/>
      <c r="T47" s="1956"/>
      <c r="U47" s="1956"/>
      <c r="V47" s="1956"/>
      <c r="W47" s="1956"/>
      <c r="X47" s="1956"/>
      <c r="Y47" s="1956"/>
      <c r="Z47" s="1956"/>
      <c r="AA47" s="1956"/>
      <c r="AB47" s="1956"/>
      <c r="AC47" s="1956"/>
      <c r="AD47" s="1956"/>
      <c r="AE47" s="1956"/>
      <c r="AF47" s="1956"/>
      <c r="AG47" s="1957"/>
      <c r="AH47" s="1950">
        <f t="shared" ref="AH47:AH51" si="28">COUNTA(F$43:AG$43)-AI47</f>
        <v>28</v>
      </c>
      <c r="AI47" s="1958">
        <f t="shared" ref="AI47" si="29">AM47+AN47</f>
        <v>0</v>
      </c>
      <c r="AJ47" s="2106">
        <f t="shared" ref="AJ47:AJ50" si="30">+COUNTIF(F47:AG47,"休")</f>
        <v>0</v>
      </c>
      <c r="AM47" s="1953">
        <f t="shared" ref="AM47:AM50" si="31">+COUNTIF(F47:AG47,"－")</f>
        <v>0</v>
      </c>
      <c r="AN47" s="1953">
        <f t="shared" si="27"/>
        <v>0</v>
      </c>
    </row>
    <row r="48" spans="2:40">
      <c r="B48" s="4186"/>
      <c r="C48" s="4189"/>
      <c r="D48" s="1960" t="str">
        <f>E$10</f>
        <v>△△</v>
      </c>
      <c r="E48" s="2105"/>
      <c r="F48" s="1955"/>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c r="AC48" s="1956"/>
      <c r="AD48" s="1956"/>
      <c r="AE48" s="1956"/>
      <c r="AF48" s="1956"/>
      <c r="AG48" s="1957"/>
      <c r="AH48" s="1950">
        <f t="shared" si="28"/>
        <v>28</v>
      </c>
      <c r="AI48" s="1958">
        <f>AM48+AN48</f>
        <v>0</v>
      </c>
      <c r="AJ48" s="2106">
        <f t="shared" si="30"/>
        <v>0</v>
      </c>
      <c r="AM48" s="1953">
        <f t="shared" si="31"/>
        <v>0</v>
      </c>
      <c r="AN48" s="1953">
        <f t="shared" si="27"/>
        <v>0</v>
      </c>
    </row>
    <row r="49" spans="2:40">
      <c r="B49" s="4186"/>
      <c r="C49" s="4189"/>
      <c r="D49" s="1960" t="str">
        <f>E$11</f>
        <v>■■</v>
      </c>
      <c r="E49" s="2105"/>
      <c r="F49" s="1955"/>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c r="AD49" s="1956"/>
      <c r="AE49" s="1956"/>
      <c r="AF49" s="1956"/>
      <c r="AG49" s="1957"/>
      <c r="AH49" s="1950">
        <f t="shared" si="28"/>
        <v>28</v>
      </c>
      <c r="AI49" s="1958">
        <f t="shared" ref="AI49:AI51" si="32">AM49+AN49</f>
        <v>0</v>
      </c>
      <c r="AJ49" s="2106">
        <f t="shared" si="30"/>
        <v>0</v>
      </c>
      <c r="AM49" s="1953">
        <f t="shared" si="31"/>
        <v>0</v>
      </c>
      <c r="AN49" s="1953">
        <f t="shared" si="27"/>
        <v>0</v>
      </c>
    </row>
    <row r="50" spans="2:40">
      <c r="B50" s="4186"/>
      <c r="C50" s="4189"/>
      <c r="D50" s="1960" t="str">
        <f>E$12</f>
        <v>★★</v>
      </c>
      <c r="E50" s="2105"/>
      <c r="F50" s="1955"/>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7"/>
      <c r="AH50" s="1950">
        <f t="shared" si="28"/>
        <v>28</v>
      </c>
      <c r="AI50" s="1958">
        <f t="shared" si="32"/>
        <v>0</v>
      </c>
      <c r="AJ50" s="2106">
        <f t="shared" si="30"/>
        <v>0</v>
      </c>
      <c r="AM50" s="1953">
        <f t="shared" si="31"/>
        <v>0</v>
      </c>
      <c r="AN50" s="1953">
        <f t="shared" si="27"/>
        <v>0</v>
      </c>
    </row>
    <row r="51" spans="2:40">
      <c r="B51" s="4187"/>
      <c r="C51" s="4190"/>
      <c r="D51" s="2107"/>
      <c r="E51" s="1991"/>
      <c r="F51" s="1964"/>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7"/>
      <c r="AH51" s="1950">
        <f t="shared" si="28"/>
        <v>28</v>
      </c>
      <c r="AI51" s="1951">
        <f t="shared" si="32"/>
        <v>0</v>
      </c>
      <c r="AJ51" s="2104">
        <f>+COUNTIF(F51:AG51,"休")</f>
        <v>0</v>
      </c>
      <c r="AM51" s="1953">
        <f>+COUNTIF(F51:AG51,"－")</f>
        <v>0</v>
      </c>
      <c r="AN51" s="1953">
        <f t="shared" si="27"/>
        <v>0</v>
      </c>
    </row>
    <row r="52" spans="2:40" ht="24.75" customHeight="1">
      <c r="B52" s="4185" t="s">
        <v>2493</v>
      </c>
      <c r="C52" s="4188" t="s">
        <v>2494</v>
      </c>
      <c r="D52" s="1953" t="s">
        <v>1313</v>
      </c>
      <c r="E52" s="1901" t="s">
        <v>2558</v>
      </c>
      <c r="F52" s="1941"/>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70"/>
      <c r="AH52" s="1971"/>
      <c r="AI52" s="1953"/>
      <c r="AJ52" s="2058"/>
    </row>
    <row r="53" spans="2:40" ht="13.5" customHeight="1">
      <c r="B53" s="4186"/>
      <c r="C53" s="4189"/>
      <c r="D53" s="2107" t="str">
        <f>E$14</f>
        <v>〇〇</v>
      </c>
      <c r="E53" s="1991"/>
      <c r="F53" s="1947"/>
      <c r="G53" s="1948"/>
      <c r="H53" s="1948"/>
      <c r="I53" s="1948"/>
      <c r="J53" s="1948"/>
      <c r="K53" s="1948"/>
      <c r="L53" s="1948"/>
      <c r="M53" s="1948"/>
      <c r="N53" s="1948"/>
      <c r="O53" s="1948"/>
      <c r="P53" s="1948"/>
      <c r="Q53" s="1948"/>
      <c r="R53" s="1948"/>
      <c r="S53" s="1948"/>
      <c r="T53" s="1948"/>
      <c r="U53" s="1948"/>
      <c r="V53" s="1948"/>
      <c r="W53" s="1948"/>
      <c r="X53" s="1948"/>
      <c r="Y53" s="1948"/>
      <c r="Z53" s="1948"/>
      <c r="AA53" s="1948"/>
      <c r="AB53" s="1948"/>
      <c r="AC53" s="1948"/>
      <c r="AD53" s="1948"/>
      <c r="AE53" s="1948"/>
      <c r="AF53" s="1948"/>
      <c r="AG53" s="1949"/>
      <c r="AH53" s="1950">
        <f t="shared" ref="AH53:AH56" si="33">COUNTA(F$43:AG$43)-AI53</f>
        <v>28</v>
      </c>
      <c r="AI53" s="1951">
        <f t="shared" ref="AI53:AI56" si="34">AM53+AN53</f>
        <v>0</v>
      </c>
      <c r="AJ53" s="2104">
        <f>+COUNTIF(F53:AG53,"休")</f>
        <v>0</v>
      </c>
      <c r="AM53" s="1953">
        <f>+COUNTIF(F53:AG53,"－")</f>
        <v>0</v>
      </c>
      <c r="AN53" s="1953">
        <f>+COUNTIF(F53:AG53,"外")</f>
        <v>0</v>
      </c>
    </row>
    <row r="54" spans="2:40">
      <c r="B54" s="4186"/>
      <c r="C54" s="4189"/>
      <c r="D54" s="1960" t="str">
        <f>E$15</f>
        <v>●●</v>
      </c>
      <c r="E54" s="2105"/>
      <c r="F54" s="1955"/>
      <c r="G54" s="1956"/>
      <c r="H54" s="1956"/>
      <c r="I54" s="1956"/>
      <c r="J54" s="1956"/>
      <c r="K54" s="1956"/>
      <c r="L54" s="1956"/>
      <c r="M54" s="1956"/>
      <c r="N54" s="1956"/>
      <c r="O54" s="1956"/>
      <c r="P54" s="1956"/>
      <c r="Q54" s="1956"/>
      <c r="R54" s="1956"/>
      <c r="S54" s="1956"/>
      <c r="T54" s="1956"/>
      <c r="U54" s="1956"/>
      <c r="V54" s="1956"/>
      <c r="W54" s="1956"/>
      <c r="X54" s="1956"/>
      <c r="Y54" s="1956"/>
      <c r="Z54" s="1956"/>
      <c r="AA54" s="1956"/>
      <c r="AB54" s="1956"/>
      <c r="AC54" s="1956"/>
      <c r="AD54" s="1956"/>
      <c r="AE54" s="1956"/>
      <c r="AF54" s="1956"/>
      <c r="AG54" s="1957"/>
      <c r="AH54" s="1950">
        <f t="shared" si="33"/>
        <v>28</v>
      </c>
      <c r="AI54" s="1958">
        <f t="shared" si="34"/>
        <v>0</v>
      </c>
      <c r="AJ54" s="2106">
        <f t="shared" ref="AJ54:AJ56" si="35">+COUNTIF(F54:AG54,"休")</f>
        <v>0</v>
      </c>
      <c r="AM54" s="1953">
        <f t="shared" ref="AM54:AM56" si="36">+COUNTIF(F54:AG54,"－")</f>
        <v>0</v>
      </c>
      <c r="AN54" s="1953">
        <f>+COUNTIF(F54:AG54,"外")</f>
        <v>0</v>
      </c>
    </row>
    <row r="55" spans="2:40">
      <c r="B55" s="4186"/>
      <c r="C55" s="4189"/>
      <c r="D55" s="1960">
        <f>E$16</f>
        <v>0</v>
      </c>
      <c r="E55" s="2105"/>
      <c r="F55" s="1955"/>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7"/>
      <c r="AH55" s="1950">
        <f t="shared" si="33"/>
        <v>28</v>
      </c>
      <c r="AI55" s="1958">
        <f t="shared" si="34"/>
        <v>0</v>
      </c>
      <c r="AJ55" s="2106">
        <f t="shared" si="35"/>
        <v>0</v>
      </c>
      <c r="AM55" s="1953">
        <f t="shared" si="36"/>
        <v>0</v>
      </c>
      <c r="AN55" s="1953">
        <f>+COUNTIF(F55:AG55,"外")</f>
        <v>0</v>
      </c>
    </row>
    <row r="56" spans="2:40">
      <c r="B56" s="4186"/>
      <c r="C56" s="4190"/>
      <c r="D56" s="2107">
        <f>E$17</f>
        <v>0</v>
      </c>
      <c r="E56" s="1991"/>
      <c r="F56" s="1955"/>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49"/>
      <c r="AH56" s="1950">
        <f t="shared" si="33"/>
        <v>28</v>
      </c>
      <c r="AI56" s="1987">
        <f t="shared" si="34"/>
        <v>0</v>
      </c>
      <c r="AJ56" s="2104">
        <f t="shared" si="35"/>
        <v>0</v>
      </c>
      <c r="AM56" s="1953">
        <f t="shared" si="36"/>
        <v>0</v>
      </c>
      <c r="AN56" s="1953">
        <f>+COUNTIF(F56:AG56,"外")</f>
        <v>0</v>
      </c>
    </row>
    <row r="57" spans="2:40" ht="24.75" customHeight="1">
      <c r="B57" s="4186"/>
      <c r="C57" s="4188" t="s">
        <v>2495</v>
      </c>
      <c r="D57" s="1953" t="s">
        <v>1313</v>
      </c>
      <c r="E57" s="1901" t="s">
        <v>2558</v>
      </c>
      <c r="F57" s="1941"/>
      <c r="G57" s="1942"/>
      <c r="H57" s="1942"/>
      <c r="I57" s="1942"/>
      <c r="J57" s="1942"/>
      <c r="K57" s="1942"/>
      <c r="L57" s="1942"/>
      <c r="M57" s="1942"/>
      <c r="N57" s="1942"/>
      <c r="O57" s="1942"/>
      <c r="P57" s="1942"/>
      <c r="Q57" s="1942"/>
      <c r="R57" s="1942"/>
      <c r="S57" s="1942"/>
      <c r="T57" s="1942"/>
      <c r="U57" s="1942"/>
      <c r="V57" s="1942"/>
      <c r="W57" s="1942"/>
      <c r="X57" s="1942"/>
      <c r="Y57" s="1942"/>
      <c r="Z57" s="1942"/>
      <c r="AA57" s="1942"/>
      <c r="AB57" s="1942"/>
      <c r="AC57" s="1942"/>
      <c r="AD57" s="1942"/>
      <c r="AE57" s="1942"/>
      <c r="AF57" s="1942"/>
      <c r="AG57" s="1970"/>
      <c r="AH57" s="1971"/>
      <c r="AI57" s="1953"/>
      <c r="AJ57" s="2058"/>
    </row>
    <row r="58" spans="2:40">
      <c r="B58" s="4186"/>
      <c r="C58" s="4189"/>
      <c r="D58" s="1945" t="str">
        <f>E$18</f>
        <v>●●</v>
      </c>
      <c r="E58" s="1991"/>
      <c r="F58" s="1947"/>
      <c r="G58" s="1948"/>
      <c r="H58" s="1948"/>
      <c r="I58" s="1948"/>
      <c r="J58" s="1948"/>
      <c r="K58" s="1948"/>
      <c r="L58" s="1948"/>
      <c r="M58" s="1948"/>
      <c r="N58" s="1948"/>
      <c r="O58" s="1948"/>
      <c r="P58" s="1948"/>
      <c r="Q58" s="1948"/>
      <c r="R58" s="1948"/>
      <c r="S58" s="1948"/>
      <c r="T58" s="1948"/>
      <c r="U58" s="1948"/>
      <c r="V58" s="1948"/>
      <c r="W58" s="1948"/>
      <c r="X58" s="1948"/>
      <c r="Y58" s="1948"/>
      <c r="Z58" s="1948"/>
      <c r="AA58" s="1948"/>
      <c r="AB58" s="1948"/>
      <c r="AC58" s="1948"/>
      <c r="AD58" s="1948"/>
      <c r="AE58" s="1948"/>
      <c r="AF58" s="1948"/>
      <c r="AG58" s="1982"/>
      <c r="AH58" s="1950">
        <f>COUNTA(F$43:AG$43)-AI58</f>
        <v>28</v>
      </c>
      <c r="AI58" s="2108">
        <f t="shared" ref="AI58:AI61" si="37">AM58+AN58</f>
        <v>0</v>
      </c>
      <c r="AJ58" s="2109">
        <f>+COUNTIF(F58:AG58,"休")</f>
        <v>0</v>
      </c>
      <c r="AM58" s="1953">
        <f>+COUNTIF(F58:AG58,"－")</f>
        <v>0</v>
      </c>
      <c r="AN58" s="1953">
        <f>+COUNTIF(F58:AG58,"外")</f>
        <v>0</v>
      </c>
    </row>
    <row r="59" spans="2:40">
      <c r="B59" s="4186"/>
      <c r="C59" s="4189"/>
      <c r="D59" s="1960">
        <f>E$19</f>
        <v>0</v>
      </c>
      <c r="E59" s="2105"/>
      <c r="F59" s="1955"/>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c r="AE59" s="1956"/>
      <c r="AF59" s="1956"/>
      <c r="AG59" s="1957"/>
      <c r="AH59" s="1950">
        <f>28-AI59</f>
        <v>28</v>
      </c>
      <c r="AI59" s="1958">
        <f t="shared" si="37"/>
        <v>0</v>
      </c>
      <c r="AJ59" s="2106">
        <f t="shared" ref="AJ59:AJ61" si="38">+COUNTIF(F59:AG59,"休")</f>
        <v>0</v>
      </c>
      <c r="AM59" s="1953">
        <f t="shared" ref="AM59:AM61" si="39">+COUNTIF(F59:AG59,"－")</f>
        <v>0</v>
      </c>
      <c r="AN59" s="1953">
        <f>+COUNTIF(F59:AG59,"外")</f>
        <v>0</v>
      </c>
    </row>
    <row r="60" spans="2:40">
      <c r="B60" s="4186"/>
      <c r="C60" s="4189"/>
      <c r="D60" s="1960">
        <f>E$20</f>
        <v>0</v>
      </c>
      <c r="E60" s="2105"/>
      <c r="F60" s="1955"/>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7"/>
      <c r="AH60" s="1950">
        <f t="shared" ref="AH60:AH61" si="40">28-AI60</f>
        <v>28</v>
      </c>
      <c r="AI60" s="1958">
        <f t="shared" si="37"/>
        <v>0</v>
      </c>
      <c r="AJ60" s="2106">
        <f t="shared" si="38"/>
        <v>0</v>
      </c>
      <c r="AM60" s="1953">
        <f t="shared" si="39"/>
        <v>0</v>
      </c>
      <c r="AN60" s="1953">
        <f>+COUNTIF(F60:AG60,"外")</f>
        <v>0</v>
      </c>
    </row>
    <row r="61" spans="2:40">
      <c r="B61" s="4187"/>
      <c r="C61" s="4190"/>
      <c r="D61" s="2110">
        <f>E$21</f>
        <v>0</v>
      </c>
      <c r="E61" s="2039"/>
      <c r="F61" s="1984"/>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85"/>
      <c r="AH61" s="2113">
        <f t="shared" si="40"/>
        <v>28</v>
      </c>
      <c r="AI61" s="2071">
        <f t="shared" si="37"/>
        <v>0</v>
      </c>
      <c r="AJ61" s="1972">
        <f t="shared" si="38"/>
        <v>0</v>
      </c>
      <c r="AM61" s="1953">
        <f t="shared" si="39"/>
        <v>0</v>
      </c>
      <c r="AN61" s="1953">
        <f>+COUNTIF(F61:AG61,"外")</f>
        <v>0</v>
      </c>
    </row>
    <row r="62" spans="2:40">
      <c r="B62" s="1988"/>
      <c r="C62" s="1989"/>
      <c r="D62" s="1879"/>
      <c r="E62" s="1991"/>
      <c r="F62" s="1949"/>
      <c r="G62" s="1978"/>
      <c r="H62" s="1978"/>
      <c r="I62" s="1978"/>
      <c r="J62" s="1978"/>
      <c r="K62" s="1978"/>
      <c r="L62" s="1978"/>
      <c r="M62" s="1978"/>
      <c r="N62" s="1978"/>
      <c r="O62" s="1978"/>
      <c r="P62" s="1978"/>
      <c r="Q62" s="1978"/>
      <c r="R62" s="1978"/>
      <c r="S62" s="1978"/>
      <c r="T62" s="1978"/>
      <c r="U62" s="1978"/>
      <c r="V62" s="1978"/>
      <c r="W62" s="1978"/>
      <c r="X62" s="1978"/>
      <c r="Y62" s="1978"/>
      <c r="Z62" s="1978"/>
      <c r="AA62" s="1978"/>
      <c r="AB62" s="1978"/>
      <c r="AC62" s="1978"/>
      <c r="AD62" s="1978"/>
      <c r="AE62" s="1978"/>
      <c r="AF62" s="1978"/>
      <c r="AG62" s="1949"/>
      <c r="AH62" s="1930"/>
      <c r="AI62" s="1991"/>
      <c r="AJ62" s="1991"/>
    </row>
    <row r="63" spans="2:40" ht="13.5" customHeight="1">
      <c r="B63" s="2021"/>
      <c r="C63" s="2022"/>
      <c r="D63" s="2025"/>
      <c r="E63" s="2053" t="s">
        <v>1183</v>
      </c>
      <c r="F63" s="2054">
        <f>+AG43+1</f>
        <v>44715</v>
      </c>
      <c r="G63" s="2055">
        <f>+F63+1</f>
        <v>44716</v>
      </c>
      <c r="H63" s="2055">
        <f t="shared" ref="H63:AG63" si="41">+G63+1</f>
        <v>44717</v>
      </c>
      <c r="I63" s="2055">
        <f t="shared" si="41"/>
        <v>44718</v>
      </c>
      <c r="J63" s="2055">
        <f t="shared" si="41"/>
        <v>44719</v>
      </c>
      <c r="K63" s="2055">
        <f t="shared" si="41"/>
        <v>44720</v>
      </c>
      <c r="L63" s="2055">
        <f t="shared" si="41"/>
        <v>44721</v>
      </c>
      <c r="M63" s="2055">
        <f t="shared" si="41"/>
        <v>44722</v>
      </c>
      <c r="N63" s="2055">
        <f t="shared" si="41"/>
        <v>44723</v>
      </c>
      <c r="O63" s="2055">
        <f t="shared" si="41"/>
        <v>44724</v>
      </c>
      <c r="P63" s="2055">
        <f t="shared" si="41"/>
        <v>44725</v>
      </c>
      <c r="Q63" s="2055">
        <f t="shared" si="41"/>
        <v>44726</v>
      </c>
      <c r="R63" s="2055">
        <f t="shared" si="41"/>
        <v>44727</v>
      </c>
      <c r="S63" s="2055">
        <f t="shared" si="41"/>
        <v>44728</v>
      </c>
      <c r="T63" s="2055">
        <f t="shared" si="41"/>
        <v>44729</v>
      </c>
      <c r="U63" s="2055">
        <f t="shared" si="41"/>
        <v>44730</v>
      </c>
      <c r="V63" s="2055">
        <f t="shared" si="41"/>
        <v>44731</v>
      </c>
      <c r="W63" s="2055">
        <f t="shared" si="41"/>
        <v>44732</v>
      </c>
      <c r="X63" s="2055">
        <f t="shared" si="41"/>
        <v>44733</v>
      </c>
      <c r="Y63" s="2055">
        <f t="shared" si="41"/>
        <v>44734</v>
      </c>
      <c r="Z63" s="2055">
        <f>+Y63+1</f>
        <v>44735</v>
      </c>
      <c r="AA63" s="2055">
        <f t="shared" si="41"/>
        <v>44736</v>
      </c>
      <c r="AB63" s="2055">
        <f t="shared" si="41"/>
        <v>44737</v>
      </c>
      <c r="AC63" s="2055">
        <f t="shared" si="41"/>
        <v>44738</v>
      </c>
      <c r="AD63" s="2055">
        <f>+AC63+1</f>
        <v>44739</v>
      </c>
      <c r="AE63" s="2055">
        <f t="shared" si="41"/>
        <v>44740</v>
      </c>
      <c r="AF63" s="2055">
        <f>+AE63+1</f>
        <v>44741</v>
      </c>
      <c r="AG63" s="2099">
        <f t="shared" si="41"/>
        <v>44742</v>
      </c>
      <c r="AH63" s="4209" t="s">
        <v>2496</v>
      </c>
      <c r="AI63" s="4313" t="s">
        <v>2497</v>
      </c>
      <c r="AJ63" s="4316" t="s">
        <v>2474</v>
      </c>
      <c r="AK63" s="4319"/>
      <c r="AM63" s="4320" t="s">
        <v>2556</v>
      </c>
      <c r="AN63" s="4320" t="s">
        <v>2557</v>
      </c>
    </row>
    <row r="64" spans="2:40">
      <c r="B64" s="2037"/>
      <c r="C64" s="2038"/>
      <c r="D64" s="2041"/>
      <c r="E64" s="2068" t="s">
        <v>1184</v>
      </c>
      <c r="F64" s="2059" t="str">
        <f>TEXT(WEEKDAY(+F63),"aaa")</f>
        <v>金</v>
      </c>
      <c r="G64" s="2060" t="str">
        <f t="shared" ref="G64:AG64" si="42">TEXT(WEEKDAY(+G63),"aaa")</f>
        <v>土</v>
      </c>
      <c r="H64" s="2060" t="str">
        <f t="shared" si="42"/>
        <v>日</v>
      </c>
      <c r="I64" s="2060" t="str">
        <f t="shared" si="42"/>
        <v>月</v>
      </c>
      <c r="J64" s="2060" t="str">
        <f t="shared" si="42"/>
        <v>火</v>
      </c>
      <c r="K64" s="2060" t="str">
        <f t="shared" si="42"/>
        <v>水</v>
      </c>
      <c r="L64" s="2060" t="str">
        <f t="shared" si="42"/>
        <v>木</v>
      </c>
      <c r="M64" s="2060" t="str">
        <f t="shared" si="42"/>
        <v>金</v>
      </c>
      <c r="N64" s="2060" t="str">
        <f t="shared" si="42"/>
        <v>土</v>
      </c>
      <c r="O64" s="2060" t="str">
        <f t="shared" si="42"/>
        <v>日</v>
      </c>
      <c r="P64" s="2060" t="str">
        <f t="shared" si="42"/>
        <v>月</v>
      </c>
      <c r="Q64" s="2060" t="str">
        <f t="shared" si="42"/>
        <v>火</v>
      </c>
      <c r="R64" s="2060" t="str">
        <f t="shared" si="42"/>
        <v>水</v>
      </c>
      <c r="S64" s="2060" t="str">
        <f t="shared" si="42"/>
        <v>木</v>
      </c>
      <c r="T64" s="2060" t="str">
        <f t="shared" si="42"/>
        <v>金</v>
      </c>
      <c r="U64" s="2060" t="str">
        <f t="shared" si="42"/>
        <v>土</v>
      </c>
      <c r="V64" s="2060" t="str">
        <f t="shared" si="42"/>
        <v>日</v>
      </c>
      <c r="W64" s="2060" t="str">
        <f t="shared" si="42"/>
        <v>月</v>
      </c>
      <c r="X64" s="2060" t="str">
        <f t="shared" si="42"/>
        <v>火</v>
      </c>
      <c r="Y64" s="2060" t="str">
        <f t="shared" si="42"/>
        <v>水</v>
      </c>
      <c r="Z64" s="2060" t="str">
        <f t="shared" si="42"/>
        <v>木</v>
      </c>
      <c r="AA64" s="2060" t="str">
        <f t="shared" si="42"/>
        <v>金</v>
      </c>
      <c r="AB64" s="2060" t="str">
        <f t="shared" si="42"/>
        <v>土</v>
      </c>
      <c r="AC64" s="2060" t="str">
        <f t="shared" si="42"/>
        <v>日</v>
      </c>
      <c r="AD64" s="2060" t="str">
        <f t="shared" si="42"/>
        <v>月</v>
      </c>
      <c r="AE64" s="2060" t="str">
        <f t="shared" si="42"/>
        <v>火</v>
      </c>
      <c r="AF64" s="2060" t="str">
        <f t="shared" si="42"/>
        <v>水</v>
      </c>
      <c r="AG64" s="2114" t="str">
        <f t="shared" si="42"/>
        <v>木</v>
      </c>
      <c r="AH64" s="4210"/>
      <c r="AI64" s="4314"/>
      <c r="AJ64" s="4317"/>
      <c r="AK64" s="4319"/>
      <c r="AM64" s="4320"/>
      <c r="AN64" s="4320"/>
    </row>
    <row r="65" spans="2:40" ht="24.75" customHeight="1">
      <c r="B65" s="2101" t="s">
        <v>2531</v>
      </c>
      <c r="C65" s="2102" t="s">
        <v>2532</v>
      </c>
      <c r="D65" s="1953" t="s">
        <v>1313</v>
      </c>
      <c r="E65" s="1901" t="s">
        <v>2558</v>
      </c>
      <c r="F65" s="1941"/>
      <c r="G65" s="1942"/>
      <c r="H65" s="1942"/>
      <c r="I65" s="1942"/>
      <c r="J65" s="1942"/>
      <c r="K65" s="1942"/>
      <c r="L65" s="1942"/>
      <c r="M65" s="1942"/>
      <c r="N65" s="1942"/>
      <c r="O65" s="1942"/>
      <c r="P65" s="1942"/>
      <c r="Q65" s="1942"/>
      <c r="R65" s="1942"/>
      <c r="S65" s="1942"/>
      <c r="T65" s="1942"/>
      <c r="U65" s="1942"/>
      <c r="V65" s="1942"/>
      <c r="W65" s="1942"/>
      <c r="X65" s="1942"/>
      <c r="Y65" s="1942"/>
      <c r="Z65" s="1942"/>
      <c r="AA65" s="1942"/>
      <c r="AB65" s="1942"/>
      <c r="AC65" s="1942"/>
      <c r="AD65" s="1942"/>
      <c r="AE65" s="1942"/>
      <c r="AF65" s="1942"/>
      <c r="AG65" s="1970"/>
      <c r="AH65" s="4211"/>
      <c r="AI65" s="4315"/>
      <c r="AJ65" s="4318"/>
      <c r="AK65" s="4319"/>
    </row>
    <row r="66" spans="2:40" ht="13.5" customHeight="1">
      <c r="B66" s="4185" t="s">
        <v>2486</v>
      </c>
      <c r="C66" s="4188" t="s">
        <v>2487</v>
      </c>
      <c r="D66" s="1945" t="str">
        <f>E$8</f>
        <v>〇〇</v>
      </c>
      <c r="E66" s="2023"/>
      <c r="F66" s="1947"/>
      <c r="G66" s="1948"/>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8"/>
      <c r="AE66" s="1948"/>
      <c r="AF66" s="1948"/>
      <c r="AG66" s="1949"/>
      <c r="AH66" s="1950">
        <f>COUNTA(F$63:AG$63)-AI66</f>
        <v>28</v>
      </c>
      <c r="AI66" s="1951">
        <f>AM66+AN66</f>
        <v>0</v>
      </c>
      <c r="AJ66" s="2104">
        <f>+COUNTIF(F66:AG66,"休")</f>
        <v>0</v>
      </c>
      <c r="AM66" s="1953">
        <f>+COUNTIF(F66:AG66,"－")</f>
        <v>0</v>
      </c>
      <c r="AN66" s="1953">
        <f t="shared" ref="AN66:AN71" si="43">+COUNTIF(F66:AG66,"外")</f>
        <v>0</v>
      </c>
    </row>
    <row r="67" spans="2:40" ht="13.5" customHeight="1">
      <c r="B67" s="4186"/>
      <c r="C67" s="4189"/>
      <c r="D67" s="1960" t="str">
        <f>E$9</f>
        <v>●●</v>
      </c>
      <c r="E67" s="2105"/>
      <c r="F67" s="1955"/>
      <c r="G67" s="1956"/>
      <c r="H67" s="1956"/>
      <c r="I67" s="1956"/>
      <c r="J67" s="1956"/>
      <c r="K67" s="1956"/>
      <c r="L67" s="1956"/>
      <c r="M67" s="1956"/>
      <c r="N67" s="1956"/>
      <c r="O67" s="1956"/>
      <c r="P67" s="1956"/>
      <c r="Q67" s="1956"/>
      <c r="R67" s="1956"/>
      <c r="S67" s="1956"/>
      <c r="T67" s="1956"/>
      <c r="U67" s="1956"/>
      <c r="V67" s="1956"/>
      <c r="W67" s="1956"/>
      <c r="X67" s="1956"/>
      <c r="Y67" s="1956"/>
      <c r="Z67" s="1956"/>
      <c r="AA67" s="1956"/>
      <c r="AB67" s="1956"/>
      <c r="AC67" s="1956"/>
      <c r="AD67" s="1956"/>
      <c r="AE67" s="1956"/>
      <c r="AF67" s="1956"/>
      <c r="AG67" s="1957"/>
      <c r="AH67" s="1950">
        <f t="shared" ref="AH67:AH71" si="44">COUNTA(F$63:AG$63)-AI67</f>
        <v>28</v>
      </c>
      <c r="AI67" s="1958">
        <f t="shared" ref="AI67" si="45">AM67+AN67</f>
        <v>0</v>
      </c>
      <c r="AJ67" s="2106">
        <f t="shared" ref="AJ67:AJ70" si="46">+COUNTIF(F67:AG67,"休")</f>
        <v>0</v>
      </c>
      <c r="AM67" s="1953">
        <f t="shared" ref="AM67:AM70" si="47">+COUNTIF(F67:AG67,"－")</f>
        <v>0</v>
      </c>
      <c r="AN67" s="1953">
        <f t="shared" si="43"/>
        <v>0</v>
      </c>
    </row>
    <row r="68" spans="2:40">
      <c r="B68" s="4186"/>
      <c r="C68" s="4189"/>
      <c r="D68" s="1960" t="str">
        <f>E$10</f>
        <v>△△</v>
      </c>
      <c r="E68" s="2105"/>
      <c r="F68" s="1955"/>
      <c r="G68" s="1956"/>
      <c r="H68" s="1956"/>
      <c r="I68" s="1956"/>
      <c r="J68" s="1956"/>
      <c r="K68" s="1956"/>
      <c r="L68" s="1956"/>
      <c r="M68" s="1956"/>
      <c r="N68" s="1956"/>
      <c r="O68" s="1956"/>
      <c r="P68" s="1956"/>
      <c r="Q68" s="1956"/>
      <c r="R68" s="1956"/>
      <c r="S68" s="1956"/>
      <c r="T68" s="1956"/>
      <c r="U68" s="1956"/>
      <c r="V68" s="1956"/>
      <c r="W68" s="1956"/>
      <c r="X68" s="1956"/>
      <c r="Y68" s="1956"/>
      <c r="Z68" s="1956"/>
      <c r="AA68" s="1956"/>
      <c r="AB68" s="1956"/>
      <c r="AC68" s="1956"/>
      <c r="AD68" s="1956"/>
      <c r="AE68" s="1956"/>
      <c r="AF68" s="1956"/>
      <c r="AG68" s="1957"/>
      <c r="AH68" s="1950">
        <f t="shared" si="44"/>
        <v>28</v>
      </c>
      <c r="AI68" s="1958">
        <f>AM68+AN68</f>
        <v>0</v>
      </c>
      <c r="AJ68" s="2106">
        <f t="shared" si="46"/>
        <v>0</v>
      </c>
      <c r="AM68" s="1953">
        <f t="shared" si="47"/>
        <v>0</v>
      </c>
      <c r="AN68" s="1953">
        <f t="shared" si="43"/>
        <v>0</v>
      </c>
    </row>
    <row r="69" spans="2:40">
      <c r="B69" s="4186"/>
      <c r="C69" s="4189"/>
      <c r="D69" s="1960" t="str">
        <f>E$11</f>
        <v>■■</v>
      </c>
      <c r="E69" s="2105"/>
      <c r="F69" s="1955"/>
      <c r="G69" s="1956"/>
      <c r="H69" s="1956"/>
      <c r="I69" s="1956"/>
      <c r="J69" s="1956"/>
      <c r="K69" s="1956"/>
      <c r="L69" s="1956"/>
      <c r="M69" s="1956"/>
      <c r="N69" s="1956"/>
      <c r="O69" s="1956"/>
      <c r="P69" s="1956"/>
      <c r="Q69" s="1956"/>
      <c r="R69" s="1956"/>
      <c r="S69" s="1956"/>
      <c r="T69" s="1956"/>
      <c r="U69" s="1956"/>
      <c r="V69" s="1956"/>
      <c r="W69" s="1956"/>
      <c r="X69" s="1956"/>
      <c r="Y69" s="1956"/>
      <c r="Z69" s="1956"/>
      <c r="AA69" s="1956"/>
      <c r="AB69" s="1956"/>
      <c r="AC69" s="1956"/>
      <c r="AD69" s="1956"/>
      <c r="AE69" s="1956"/>
      <c r="AF69" s="1956"/>
      <c r="AG69" s="1957"/>
      <c r="AH69" s="1950">
        <f t="shared" si="44"/>
        <v>28</v>
      </c>
      <c r="AI69" s="1958">
        <f t="shared" ref="AI69:AI71" si="48">AM69+AN69</f>
        <v>0</v>
      </c>
      <c r="AJ69" s="2106">
        <f t="shared" si="46"/>
        <v>0</v>
      </c>
      <c r="AM69" s="1953">
        <f t="shared" si="47"/>
        <v>0</v>
      </c>
      <c r="AN69" s="1953">
        <f t="shared" si="43"/>
        <v>0</v>
      </c>
    </row>
    <row r="70" spans="2:40">
      <c r="B70" s="4186"/>
      <c r="C70" s="4189"/>
      <c r="D70" s="1960" t="str">
        <f>E$12</f>
        <v>★★</v>
      </c>
      <c r="E70" s="2105"/>
      <c r="F70" s="1955"/>
      <c r="G70" s="1956"/>
      <c r="H70" s="1956"/>
      <c r="I70" s="1956"/>
      <c r="J70" s="1956"/>
      <c r="K70" s="1956"/>
      <c r="L70" s="1956"/>
      <c r="M70" s="1956"/>
      <c r="N70" s="1956"/>
      <c r="O70" s="1956"/>
      <c r="P70" s="1956"/>
      <c r="Q70" s="1956"/>
      <c r="R70" s="1956"/>
      <c r="S70" s="1956"/>
      <c r="T70" s="1956"/>
      <c r="U70" s="1956"/>
      <c r="V70" s="1956"/>
      <c r="W70" s="1956"/>
      <c r="X70" s="1956"/>
      <c r="Y70" s="1956"/>
      <c r="Z70" s="1956"/>
      <c r="AA70" s="1956"/>
      <c r="AB70" s="1956"/>
      <c r="AC70" s="1956"/>
      <c r="AD70" s="1956"/>
      <c r="AE70" s="1956"/>
      <c r="AF70" s="1956"/>
      <c r="AG70" s="1957"/>
      <c r="AH70" s="1950">
        <f t="shared" si="44"/>
        <v>28</v>
      </c>
      <c r="AI70" s="1958">
        <f t="shared" si="48"/>
        <v>0</v>
      </c>
      <c r="AJ70" s="2106">
        <f t="shared" si="46"/>
        <v>0</v>
      </c>
      <c r="AM70" s="1953">
        <f t="shared" si="47"/>
        <v>0</v>
      </c>
      <c r="AN70" s="1953">
        <f t="shared" si="43"/>
        <v>0</v>
      </c>
    </row>
    <row r="71" spans="2:40">
      <c r="B71" s="4187"/>
      <c r="C71" s="4190"/>
      <c r="D71" s="2107"/>
      <c r="E71" s="1991"/>
      <c r="F71" s="1964"/>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1966"/>
      <c r="AC71" s="1966"/>
      <c r="AD71" s="1966"/>
      <c r="AE71" s="1966"/>
      <c r="AF71" s="1966"/>
      <c r="AG71" s="1967"/>
      <c r="AH71" s="1950">
        <f t="shared" si="44"/>
        <v>28</v>
      </c>
      <c r="AI71" s="1951">
        <f t="shared" si="48"/>
        <v>0</v>
      </c>
      <c r="AJ71" s="2104">
        <f>+COUNTIF(F71:AG71,"休")</f>
        <v>0</v>
      </c>
      <c r="AM71" s="1953">
        <f>+COUNTIF(F71:AG71,"－")</f>
        <v>0</v>
      </c>
      <c r="AN71" s="1953">
        <f t="shared" si="43"/>
        <v>0</v>
      </c>
    </row>
    <row r="72" spans="2:40" ht="24.75" customHeight="1">
      <c r="B72" s="4185" t="s">
        <v>2493</v>
      </c>
      <c r="C72" s="4188" t="s">
        <v>2494</v>
      </c>
      <c r="D72" s="1953" t="s">
        <v>1313</v>
      </c>
      <c r="E72" s="1901" t="s">
        <v>2558</v>
      </c>
      <c r="F72" s="1941"/>
      <c r="G72" s="1942"/>
      <c r="H72" s="1942"/>
      <c r="I72" s="1942"/>
      <c r="J72" s="1942"/>
      <c r="K72" s="1942"/>
      <c r="L72" s="1942"/>
      <c r="M72" s="1942"/>
      <c r="N72" s="1942"/>
      <c r="O72" s="1942"/>
      <c r="P72" s="1942"/>
      <c r="Q72" s="1942"/>
      <c r="R72" s="1942"/>
      <c r="S72" s="1942"/>
      <c r="T72" s="1942"/>
      <c r="U72" s="1942"/>
      <c r="V72" s="1942"/>
      <c r="W72" s="1942"/>
      <c r="X72" s="1942"/>
      <c r="Y72" s="1942"/>
      <c r="Z72" s="1942"/>
      <c r="AA72" s="1942"/>
      <c r="AB72" s="1942"/>
      <c r="AC72" s="1942"/>
      <c r="AD72" s="1942"/>
      <c r="AE72" s="1942"/>
      <c r="AF72" s="1942"/>
      <c r="AG72" s="1970"/>
      <c r="AH72" s="1971"/>
      <c r="AI72" s="1953"/>
      <c r="AJ72" s="2058"/>
    </row>
    <row r="73" spans="2:40" ht="13.5" customHeight="1">
      <c r="B73" s="4186"/>
      <c r="C73" s="4189"/>
      <c r="D73" s="2107" t="str">
        <f>E$14</f>
        <v>〇〇</v>
      </c>
      <c r="E73" s="1991"/>
      <c r="F73" s="1947"/>
      <c r="G73" s="1948"/>
      <c r="H73" s="1948"/>
      <c r="I73" s="1948"/>
      <c r="J73" s="1948"/>
      <c r="K73" s="1948"/>
      <c r="L73" s="1948"/>
      <c r="M73" s="1948"/>
      <c r="N73" s="1948"/>
      <c r="O73" s="1948"/>
      <c r="P73" s="1948"/>
      <c r="Q73" s="1948"/>
      <c r="R73" s="1948"/>
      <c r="S73" s="1948"/>
      <c r="T73" s="1948"/>
      <c r="U73" s="1948"/>
      <c r="V73" s="1948"/>
      <c r="W73" s="1948"/>
      <c r="X73" s="1948"/>
      <c r="Y73" s="1948"/>
      <c r="Z73" s="1948"/>
      <c r="AA73" s="1948"/>
      <c r="AB73" s="1948"/>
      <c r="AC73" s="1948"/>
      <c r="AD73" s="1948"/>
      <c r="AE73" s="1948"/>
      <c r="AF73" s="1948"/>
      <c r="AG73" s="1949"/>
      <c r="AH73" s="1950">
        <f>COUNTA(F$63:AG$63)-AI73</f>
        <v>28</v>
      </c>
      <c r="AI73" s="1951">
        <f t="shared" ref="AI73:AI76" si="49">AM73+AN73</f>
        <v>0</v>
      </c>
      <c r="AJ73" s="2104">
        <f>+COUNTIF(F73:AG73,"休")</f>
        <v>0</v>
      </c>
      <c r="AM73" s="1953">
        <f>+COUNTIF(F73:AG73,"－")</f>
        <v>0</v>
      </c>
      <c r="AN73" s="1953">
        <f>+COUNTIF(F73:AG73,"外")</f>
        <v>0</v>
      </c>
    </row>
    <row r="74" spans="2:40">
      <c r="B74" s="4186"/>
      <c r="C74" s="4189"/>
      <c r="D74" s="1960" t="str">
        <f>E$15</f>
        <v>●●</v>
      </c>
      <c r="E74" s="2105"/>
      <c r="F74" s="1955"/>
      <c r="G74" s="1956"/>
      <c r="H74" s="1956"/>
      <c r="I74" s="1956"/>
      <c r="J74" s="1956"/>
      <c r="K74" s="1956"/>
      <c r="L74" s="1956"/>
      <c r="M74" s="1956"/>
      <c r="N74" s="1956"/>
      <c r="O74" s="1956"/>
      <c r="P74" s="1956"/>
      <c r="Q74" s="1956"/>
      <c r="R74" s="1956"/>
      <c r="S74" s="1956"/>
      <c r="T74" s="1956"/>
      <c r="U74" s="1956"/>
      <c r="V74" s="1956"/>
      <c r="W74" s="1956"/>
      <c r="X74" s="1956"/>
      <c r="Y74" s="1956"/>
      <c r="Z74" s="1956"/>
      <c r="AA74" s="1956"/>
      <c r="AB74" s="1956"/>
      <c r="AC74" s="1956"/>
      <c r="AD74" s="1956"/>
      <c r="AE74" s="1956"/>
      <c r="AF74" s="1956"/>
      <c r="AG74" s="1957"/>
      <c r="AH74" s="1950">
        <f t="shared" ref="AH74:AH76" si="50">COUNTA(F$63:AG$63)-AI74</f>
        <v>28</v>
      </c>
      <c r="AI74" s="1958">
        <f t="shared" si="49"/>
        <v>0</v>
      </c>
      <c r="AJ74" s="2106">
        <f t="shared" ref="AJ74:AJ76" si="51">+COUNTIF(F74:AG74,"休")</f>
        <v>0</v>
      </c>
      <c r="AM74" s="1953">
        <f t="shared" ref="AM74:AM76" si="52">+COUNTIF(F74:AG74,"－")</f>
        <v>0</v>
      </c>
      <c r="AN74" s="1953">
        <f>+COUNTIF(F74:AG74,"外")</f>
        <v>0</v>
      </c>
    </row>
    <row r="75" spans="2:40">
      <c r="B75" s="4186"/>
      <c r="C75" s="4189"/>
      <c r="D75" s="1960">
        <f>E$16</f>
        <v>0</v>
      </c>
      <c r="E75" s="2105"/>
      <c r="F75" s="1955"/>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7"/>
      <c r="AH75" s="1950">
        <f>COUNTA(F$63:AG$63)-AI75</f>
        <v>28</v>
      </c>
      <c r="AI75" s="1958">
        <f t="shared" si="49"/>
        <v>0</v>
      </c>
      <c r="AJ75" s="2106">
        <f t="shared" si="51"/>
        <v>0</v>
      </c>
      <c r="AM75" s="1953">
        <f t="shared" si="52"/>
        <v>0</v>
      </c>
      <c r="AN75" s="1953">
        <f>+COUNTIF(F75:AG75,"外")</f>
        <v>0</v>
      </c>
    </row>
    <row r="76" spans="2:40">
      <c r="B76" s="4186"/>
      <c r="C76" s="4190"/>
      <c r="D76" s="2107">
        <f>E$17</f>
        <v>0</v>
      </c>
      <c r="E76" s="1991"/>
      <c r="F76" s="1955"/>
      <c r="G76" s="1978"/>
      <c r="H76" s="1978"/>
      <c r="I76" s="1978"/>
      <c r="J76" s="1978"/>
      <c r="K76" s="1978"/>
      <c r="L76" s="1978"/>
      <c r="M76" s="1978"/>
      <c r="N76" s="1978"/>
      <c r="O76" s="1978"/>
      <c r="P76" s="1978"/>
      <c r="Q76" s="1978"/>
      <c r="R76" s="1978"/>
      <c r="S76" s="1978"/>
      <c r="T76" s="1978"/>
      <c r="U76" s="1978"/>
      <c r="V76" s="1978"/>
      <c r="W76" s="1978"/>
      <c r="X76" s="1978"/>
      <c r="Y76" s="1978"/>
      <c r="Z76" s="1978"/>
      <c r="AA76" s="1978"/>
      <c r="AB76" s="1978"/>
      <c r="AC76" s="1978"/>
      <c r="AD76" s="1978"/>
      <c r="AE76" s="1978"/>
      <c r="AF76" s="1978"/>
      <c r="AG76" s="1949"/>
      <c r="AH76" s="1950">
        <f t="shared" si="50"/>
        <v>28</v>
      </c>
      <c r="AI76" s="1987">
        <f t="shared" si="49"/>
        <v>0</v>
      </c>
      <c r="AJ76" s="2104">
        <f t="shared" si="51"/>
        <v>0</v>
      </c>
      <c r="AM76" s="1953">
        <f t="shared" si="52"/>
        <v>0</v>
      </c>
      <c r="AN76" s="1953">
        <f>+COUNTIF(F76:AG76,"外")</f>
        <v>0</v>
      </c>
    </row>
    <row r="77" spans="2:40" ht="24.75" customHeight="1">
      <c r="B77" s="4186"/>
      <c r="C77" s="4188" t="s">
        <v>2495</v>
      </c>
      <c r="D77" s="1953" t="s">
        <v>1313</v>
      </c>
      <c r="E77" s="1901" t="s">
        <v>2558</v>
      </c>
      <c r="F77" s="1941"/>
      <c r="G77" s="1942"/>
      <c r="H77" s="1942"/>
      <c r="I77" s="1942"/>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70"/>
      <c r="AH77" s="1971"/>
      <c r="AI77" s="1953"/>
      <c r="AJ77" s="2058"/>
    </row>
    <row r="78" spans="2:40">
      <c r="B78" s="4186"/>
      <c r="C78" s="4189"/>
      <c r="D78" s="1945" t="str">
        <f>E$18</f>
        <v>●●</v>
      </c>
      <c r="E78" s="2023"/>
      <c r="F78" s="1947"/>
      <c r="G78" s="1948"/>
      <c r="H78" s="1948"/>
      <c r="I78" s="1948"/>
      <c r="J78" s="1948"/>
      <c r="K78" s="1948"/>
      <c r="L78" s="1948"/>
      <c r="M78" s="1948"/>
      <c r="N78" s="1948"/>
      <c r="O78" s="1948"/>
      <c r="P78" s="1948"/>
      <c r="Q78" s="1948"/>
      <c r="R78" s="1948"/>
      <c r="S78" s="1948"/>
      <c r="T78" s="1948"/>
      <c r="U78" s="1948"/>
      <c r="V78" s="1948"/>
      <c r="W78" s="1948"/>
      <c r="X78" s="1948"/>
      <c r="Y78" s="1948"/>
      <c r="Z78" s="1948"/>
      <c r="AA78" s="1948"/>
      <c r="AB78" s="1948"/>
      <c r="AC78" s="1948"/>
      <c r="AD78" s="1948"/>
      <c r="AE78" s="1948"/>
      <c r="AF78" s="1948"/>
      <c r="AG78" s="1982"/>
      <c r="AH78" s="1950">
        <f t="shared" ref="AH78:AH81" si="53">COUNTA(F$63:AG$63)-AI78</f>
        <v>28</v>
      </c>
      <c r="AI78" s="2108">
        <f t="shared" ref="AI78:AI81" si="54">AM78+AN78</f>
        <v>0</v>
      </c>
      <c r="AJ78" s="2109">
        <f>+COUNTIF(F78:AG78,"休")</f>
        <v>0</v>
      </c>
      <c r="AM78" s="1953">
        <f>+COUNTIF(F78:AG78,"－")</f>
        <v>0</v>
      </c>
      <c r="AN78" s="1953">
        <f>+COUNTIF(F78:AG78,"外")</f>
        <v>0</v>
      </c>
    </row>
    <row r="79" spans="2:40">
      <c r="B79" s="4186"/>
      <c r="C79" s="4189"/>
      <c r="D79" s="1960">
        <f>E$19</f>
        <v>0</v>
      </c>
      <c r="E79" s="2105"/>
      <c r="F79" s="1955"/>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57"/>
      <c r="AH79" s="1950">
        <f t="shared" si="53"/>
        <v>28</v>
      </c>
      <c r="AI79" s="1958">
        <f t="shared" si="54"/>
        <v>0</v>
      </c>
      <c r="AJ79" s="2106">
        <f t="shared" ref="AJ79:AJ81" si="55">+COUNTIF(F79:AG79,"休")</f>
        <v>0</v>
      </c>
      <c r="AM79" s="1953">
        <f t="shared" ref="AM79:AM81" si="56">+COUNTIF(F79:AG79,"－")</f>
        <v>0</v>
      </c>
      <c r="AN79" s="1953">
        <f>+COUNTIF(F79:AG79,"外")</f>
        <v>0</v>
      </c>
    </row>
    <row r="80" spans="2:40">
      <c r="B80" s="4186"/>
      <c r="C80" s="4189"/>
      <c r="D80" s="1960">
        <f>E$20</f>
        <v>0</v>
      </c>
      <c r="E80" s="2105"/>
      <c r="F80" s="1955"/>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7"/>
      <c r="AH80" s="1950">
        <f t="shared" si="53"/>
        <v>28</v>
      </c>
      <c r="AI80" s="1958">
        <f t="shared" si="54"/>
        <v>0</v>
      </c>
      <c r="AJ80" s="2106">
        <f t="shared" si="55"/>
        <v>0</v>
      </c>
      <c r="AM80" s="1953">
        <f t="shared" si="56"/>
        <v>0</v>
      </c>
      <c r="AN80" s="1953">
        <f>+COUNTIF(F80:AG80,"外")</f>
        <v>0</v>
      </c>
    </row>
    <row r="81" spans="1:40">
      <c r="B81" s="4187"/>
      <c r="C81" s="4190"/>
      <c r="D81" s="2110">
        <f>E$21</f>
        <v>0</v>
      </c>
      <c r="E81" s="2039"/>
      <c r="F81" s="1984"/>
      <c r="G81" s="1965"/>
      <c r="H81" s="1965"/>
      <c r="I81" s="1965"/>
      <c r="J81" s="1965"/>
      <c r="K81" s="1965"/>
      <c r="L81" s="1965"/>
      <c r="M81" s="1965"/>
      <c r="N81" s="1965"/>
      <c r="O81" s="1965"/>
      <c r="P81" s="1965"/>
      <c r="Q81" s="1965"/>
      <c r="R81" s="1965"/>
      <c r="S81" s="1965"/>
      <c r="T81" s="1965"/>
      <c r="U81" s="1965"/>
      <c r="V81" s="1965"/>
      <c r="W81" s="1965"/>
      <c r="X81" s="1965"/>
      <c r="Y81" s="1965"/>
      <c r="Z81" s="1965"/>
      <c r="AA81" s="1965"/>
      <c r="AB81" s="1965"/>
      <c r="AC81" s="1965"/>
      <c r="AD81" s="1965"/>
      <c r="AE81" s="1965"/>
      <c r="AF81" s="1965"/>
      <c r="AG81" s="1985"/>
      <c r="AH81" s="1986">
        <f t="shared" si="53"/>
        <v>28</v>
      </c>
      <c r="AI81" s="2071">
        <f t="shared" si="54"/>
        <v>0</v>
      </c>
      <c r="AJ81" s="1972">
        <f t="shared" si="55"/>
        <v>0</v>
      </c>
      <c r="AM81" s="1953">
        <f t="shared" si="56"/>
        <v>0</v>
      </c>
      <c r="AN81" s="1953">
        <f>+COUNTIF(F81:AG81,"外")</f>
        <v>0</v>
      </c>
    </row>
    <row r="82" spans="1:40" ht="6" customHeight="1">
      <c r="F82" s="2073"/>
      <c r="G82" s="2073"/>
      <c r="H82" s="2073"/>
      <c r="I82" s="2073"/>
      <c r="J82" s="2073"/>
      <c r="K82" s="2073"/>
      <c r="L82" s="2073"/>
      <c r="M82" s="2073"/>
      <c r="N82" s="2073"/>
      <c r="O82" s="2073"/>
      <c r="P82" s="2073"/>
      <c r="Q82" s="2073"/>
      <c r="R82" s="2073"/>
      <c r="S82" s="2073"/>
      <c r="T82" s="2073"/>
      <c r="U82" s="2073"/>
      <c r="V82" s="2073"/>
      <c r="W82" s="2073"/>
      <c r="X82" s="2073"/>
      <c r="Y82" s="2073"/>
      <c r="Z82" s="2073"/>
      <c r="AA82" s="2073"/>
      <c r="AB82" s="2073"/>
      <c r="AC82" s="2073"/>
      <c r="AD82" s="2073"/>
      <c r="AE82" s="2073"/>
      <c r="AF82" s="2073"/>
      <c r="AG82" s="2073"/>
    </row>
    <row r="83" spans="1:40" ht="6" customHeight="1">
      <c r="B83" s="2021"/>
      <c r="C83" s="2022"/>
      <c r="D83" s="2022"/>
      <c r="E83" s="2023"/>
      <c r="F83" s="2024"/>
      <c r="G83" s="2024"/>
      <c r="H83" s="2024"/>
      <c r="I83" s="2024"/>
      <c r="J83" s="2024"/>
      <c r="K83" s="2024"/>
      <c r="L83" s="2024"/>
      <c r="M83" s="2024"/>
      <c r="N83" s="2024"/>
      <c r="O83" s="2024"/>
      <c r="P83" s="2024"/>
      <c r="Q83" s="2024"/>
      <c r="R83" s="2024"/>
      <c r="S83" s="2024"/>
      <c r="T83" s="2024"/>
      <c r="U83" s="2024"/>
      <c r="V83" s="2024"/>
      <c r="W83" s="2024"/>
      <c r="X83" s="2024"/>
      <c r="Y83" s="2024"/>
      <c r="Z83" s="2024"/>
      <c r="AA83" s="2024"/>
      <c r="AB83" s="2024"/>
      <c r="AC83" s="2024"/>
      <c r="AD83" s="2024"/>
      <c r="AE83" s="2024"/>
      <c r="AF83" s="2024"/>
      <c r="AG83" s="2024"/>
      <c r="AH83" s="2022"/>
      <c r="AI83" s="2022"/>
      <c r="AJ83" s="2025"/>
    </row>
    <row r="84" spans="1:40">
      <c r="B84" s="2026"/>
      <c r="C84" s="2027" t="s">
        <v>2505</v>
      </c>
      <c r="D84" s="2027"/>
      <c r="E84" s="2028" t="s">
        <v>2506</v>
      </c>
      <c r="F84" s="1991"/>
      <c r="G84" s="1991"/>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7"/>
      <c r="AI84" s="2027"/>
      <c r="AJ84" s="2030"/>
    </row>
    <row r="85" spans="1:40" s="1896" customFormat="1" ht="24" customHeight="1">
      <c r="B85" s="2031"/>
      <c r="C85" s="1879"/>
      <c r="D85" s="1879"/>
      <c r="E85" s="2032"/>
      <c r="F85" s="2033" t="s">
        <v>2507</v>
      </c>
      <c r="G85" s="4215" t="s">
        <v>2508</v>
      </c>
      <c r="H85" s="4216"/>
      <c r="I85" s="4216"/>
      <c r="J85" s="4216"/>
      <c r="K85" s="2033" t="s">
        <v>2509</v>
      </c>
      <c r="L85" s="4215" t="s">
        <v>2510</v>
      </c>
      <c r="M85" s="4216"/>
      <c r="N85" s="4216"/>
      <c r="O85" s="4216"/>
      <c r="P85" s="2033" t="s">
        <v>1198</v>
      </c>
      <c r="Q85" s="4215" t="s">
        <v>2511</v>
      </c>
      <c r="R85" s="4216"/>
      <c r="S85" s="4216"/>
      <c r="T85" s="4216"/>
      <c r="U85" s="2033" t="s">
        <v>1201</v>
      </c>
      <c r="V85" s="4215" t="s">
        <v>2512</v>
      </c>
      <c r="W85" s="4216"/>
      <c r="X85" s="4216"/>
      <c r="Y85" s="4216"/>
      <c r="Z85" s="2033" t="s">
        <v>1028</v>
      </c>
      <c r="AA85" s="4215" t="s">
        <v>2513</v>
      </c>
      <c r="AB85" s="4216"/>
      <c r="AC85" s="4216"/>
      <c r="AD85" s="4216"/>
      <c r="AE85" s="1949"/>
      <c r="AF85" s="1949"/>
      <c r="AG85" s="1949"/>
      <c r="AH85" s="1879"/>
      <c r="AI85" s="1879"/>
      <c r="AJ85" s="2034"/>
    </row>
    <row r="86" spans="1:40">
      <c r="B86" s="2026"/>
      <c r="C86" s="2027"/>
      <c r="D86" s="2027"/>
      <c r="E86" s="1991" t="s">
        <v>2514</v>
      </c>
      <c r="F86" s="1991"/>
      <c r="G86" s="2029"/>
      <c r="H86" s="2029"/>
      <c r="I86" s="2029"/>
      <c r="J86" s="2029"/>
      <c r="K86" s="2029"/>
      <c r="L86" s="2029"/>
      <c r="M86" s="2029"/>
      <c r="N86" s="2029"/>
      <c r="O86" s="2029"/>
      <c r="P86" s="2029"/>
      <c r="Q86" s="2029"/>
      <c r="R86" s="2029"/>
      <c r="S86" s="2029"/>
      <c r="T86" s="2029"/>
      <c r="U86" s="2029"/>
      <c r="V86" s="2029"/>
      <c r="W86" s="2029"/>
      <c r="X86" s="2029"/>
      <c r="Y86" s="2029"/>
      <c r="Z86" s="2029"/>
      <c r="AA86" s="2029"/>
      <c r="AB86" s="2029"/>
      <c r="AC86" s="2029"/>
      <c r="AD86" s="2029"/>
      <c r="AE86" s="2029"/>
      <c r="AF86" s="2029"/>
      <c r="AG86" s="2029"/>
      <c r="AH86" s="2027"/>
      <c r="AI86" s="2027"/>
      <c r="AJ86" s="2030"/>
    </row>
    <row r="87" spans="1:40" ht="13.5" customHeight="1">
      <c r="B87" s="2026"/>
      <c r="C87" s="2027"/>
      <c r="D87" s="2027"/>
      <c r="E87" s="1991"/>
      <c r="F87" s="2036" t="s">
        <v>1199</v>
      </c>
      <c r="G87" s="4215" t="s">
        <v>2515</v>
      </c>
      <c r="H87" s="4216"/>
      <c r="I87" s="4216"/>
      <c r="J87" s="4216"/>
      <c r="K87" s="2036" t="s">
        <v>2516</v>
      </c>
      <c r="L87" s="4215" t="s">
        <v>2517</v>
      </c>
      <c r="M87" s="4216"/>
      <c r="N87" s="4216"/>
      <c r="O87" s="4216"/>
      <c r="P87" s="2036" t="s">
        <v>2518</v>
      </c>
      <c r="Q87" s="4215" t="s">
        <v>2519</v>
      </c>
      <c r="R87" s="4216"/>
      <c r="S87" s="4216"/>
      <c r="T87" s="4216"/>
      <c r="U87" s="2036" t="s">
        <v>2520</v>
      </c>
      <c r="V87" s="4215" t="s">
        <v>2559</v>
      </c>
      <c r="W87" s="4216"/>
      <c r="X87" s="4216"/>
      <c r="Y87" s="4216"/>
      <c r="Z87" s="2036" t="s">
        <v>2522</v>
      </c>
      <c r="AA87" s="4215" t="s">
        <v>2523</v>
      </c>
      <c r="AB87" s="4216"/>
      <c r="AC87" s="4216"/>
      <c r="AD87" s="4216"/>
      <c r="AE87" s="2036"/>
      <c r="AF87" s="4212" t="s">
        <v>2524</v>
      </c>
      <c r="AG87" s="4213"/>
      <c r="AH87" s="4213"/>
      <c r="AI87" s="4213"/>
      <c r="AJ87" s="4214"/>
    </row>
    <row r="88" spans="1:40" ht="6" customHeight="1">
      <c r="B88" s="2037"/>
      <c r="C88" s="2038"/>
      <c r="D88" s="2038"/>
      <c r="E88" s="2039"/>
      <c r="F88" s="2039"/>
      <c r="G88" s="2040"/>
      <c r="H88" s="2040"/>
      <c r="I88" s="2040"/>
      <c r="J88" s="2040"/>
      <c r="K88" s="2040"/>
      <c r="L88" s="2040"/>
      <c r="M88" s="2040"/>
      <c r="N88" s="2040"/>
      <c r="O88" s="2040"/>
      <c r="P88" s="2040"/>
      <c r="Q88" s="2040"/>
      <c r="R88" s="2040"/>
      <c r="S88" s="2040"/>
      <c r="T88" s="2040"/>
      <c r="U88" s="2040"/>
      <c r="V88" s="2040"/>
      <c r="W88" s="2040"/>
      <c r="X88" s="2040"/>
      <c r="Y88" s="2040"/>
      <c r="Z88" s="2040"/>
      <c r="AA88" s="2040"/>
      <c r="AB88" s="2040"/>
      <c r="AC88" s="2040"/>
      <c r="AD88" s="2040"/>
      <c r="AE88" s="2040"/>
      <c r="AF88" s="2040"/>
      <c r="AG88" s="2040"/>
      <c r="AH88" s="2038"/>
      <c r="AI88" s="2038"/>
      <c r="AJ88" s="2041"/>
    </row>
    <row r="89" spans="1:40" ht="6" customHeight="1">
      <c r="B89" s="2027"/>
      <c r="C89" s="2027"/>
      <c r="D89" s="2027"/>
      <c r="E89" s="1991"/>
      <c r="F89" s="1991"/>
      <c r="G89" s="2029"/>
      <c r="H89" s="2029"/>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7"/>
      <c r="AI89" s="2027"/>
      <c r="AJ89" s="2027"/>
    </row>
    <row r="90" spans="1:40" ht="6" customHeight="1">
      <c r="B90" s="2027"/>
      <c r="C90" s="2027"/>
      <c r="D90" s="2027"/>
      <c r="E90" s="1991"/>
      <c r="F90" s="1991"/>
      <c r="G90" s="2029"/>
      <c r="H90" s="2029"/>
      <c r="I90" s="2029"/>
      <c r="J90" s="2029"/>
      <c r="K90" s="2029"/>
      <c r="L90" s="2029"/>
      <c r="M90" s="2029"/>
      <c r="N90" s="2029"/>
      <c r="O90" s="2029"/>
      <c r="P90" s="2029"/>
      <c r="Q90" s="2029"/>
      <c r="R90" s="2029"/>
      <c r="S90" s="2029"/>
      <c r="T90" s="2029"/>
      <c r="U90" s="2029"/>
      <c r="V90" s="2029"/>
      <c r="W90" s="2029"/>
      <c r="X90" s="2029"/>
      <c r="Y90" s="2029"/>
      <c r="Z90" s="2029"/>
      <c r="AA90" s="2029"/>
      <c r="AB90" s="2029"/>
      <c r="AC90" s="2029"/>
      <c r="AD90" s="2029"/>
      <c r="AE90" s="2029"/>
      <c r="AF90" s="2029"/>
      <c r="AG90" s="2029"/>
      <c r="AH90" s="2027"/>
      <c r="AI90" s="2027"/>
      <c r="AJ90" s="2027"/>
    </row>
    <row r="91" spans="1:40" ht="19.2">
      <c r="A91" s="2042" t="s">
        <v>2528</v>
      </c>
      <c r="B91" s="2042"/>
      <c r="C91" s="2042"/>
      <c r="D91" s="2042"/>
      <c r="E91" s="2042"/>
      <c r="P91" s="2043"/>
      <c r="AJ91" s="1895" t="s">
        <v>2529</v>
      </c>
    </row>
    <row r="92" spans="1:40" ht="13.5" customHeight="1">
      <c r="AD92" s="4321" t="s">
        <v>2465</v>
      </c>
      <c r="AE92" s="4321"/>
      <c r="AF92" s="4321"/>
      <c r="AG92" s="4322" t="str">
        <f>AG$2</f>
        <v>令和　年　月　日</v>
      </c>
      <c r="AH92" s="4322"/>
      <c r="AI92" s="4322"/>
      <c r="AJ92" s="4322"/>
    </row>
    <row r="93" spans="1:40" s="2115" customFormat="1" ht="18" customHeight="1">
      <c r="B93" s="4323" t="s">
        <v>1173</v>
      </c>
      <c r="C93" s="4323"/>
      <c r="D93" s="2116" t="s">
        <v>1174</v>
      </c>
      <c r="E93" s="2117" t="str">
        <f>E$3</f>
        <v>○○校区道路改良工事</v>
      </c>
      <c r="F93" s="2117"/>
      <c r="G93" s="2117"/>
      <c r="H93" s="2117"/>
      <c r="I93" s="2117"/>
      <c r="J93" s="2117"/>
      <c r="K93" s="2117"/>
      <c r="L93" s="2117"/>
      <c r="M93" s="2117"/>
      <c r="N93" s="2117"/>
      <c r="O93" s="2116"/>
      <c r="P93" s="2116"/>
      <c r="Q93" s="2116"/>
      <c r="R93" s="2115" t="s">
        <v>1177</v>
      </c>
      <c r="U93" s="2118"/>
      <c r="V93" s="2118"/>
      <c r="W93" s="2116" t="s">
        <v>1174</v>
      </c>
      <c r="X93" s="4324">
        <f>X$3</f>
        <v>44659</v>
      </c>
      <c r="Y93" s="4324"/>
      <c r="Z93" s="4324"/>
      <c r="AA93" s="4324"/>
      <c r="AB93" s="4324"/>
      <c r="AC93" s="2116"/>
      <c r="AD93" s="2116"/>
      <c r="AE93" s="2116"/>
      <c r="AF93" s="2116"/>
      <c r="AG93" s="2116"/>
    </row>
    <row r="94" spans="1:40" s="2115" customFormat="1" ht="18" customHeight="1">
      <c r="B94" s="4325" t="s">
        <v>1181</v>
      </c>
      <c r="C94" s="4325"/>
      <c r="D94" s="2116" t="s">
        <v>1174</v>
      </c>
      <c r="E94" s="4326">
        <f>+X94-X93+1</f>
        <v>708</v>
      </c>
      <c r="F94" s="4326"/>
      <c r="G94" s="4326"/>
      <c r="H94" s="2116"/>
      <c r="I94" s="2116"/>
      <c r="J94" s="2116"/>
      <c r="K94" s="2116"/>
      <c r="L94" s="2116"/>
      <c r="M94" s="2116"/>
      <c r="N94" s="2116"/>
      <c r="O94" s="2116"/>
      <c r="P94" s="2116"/>
      <c r="Q94" s="2116"/>
      <c r="R94" s="2115" t="s">
        <v>1180</v>
      </c>
      <c r="S94" s="2119"/>
      <c r="T94" s="2119"/>
      <c r="U94" s="2120"/>
      <c r="V94" s="2120"/>
      <c r="W94" s="2116" t="s">
        <v>1174</v>
      </c>
      <c r="X94" s="4327">
        <f>X$4</f>
        <v>45366</v>
      </c>
      <c r="Y94" s="4327"/>
      <c r="Z94" s="4327"/>
      <c r="AA94" s="4327"/>
      <c r="AB94" s="4327"/>
      <c r="AC94" s="2116"/>
      <c r="AD94" s="2116"/>
      <c r="AE94" s="2116"/>
      <c r="AF94" s="2116"/>
      <c r="AG94" s="2116"/>
    </row>
    <row r="95" spans="1:40">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row>
    <row r="96" spans="1:40" ht="13.5" customHeight="1">
      <c r="B96" s="2021"/>
      <c r="C96" s="2022"/>
      <c r="D96" s="2025"/>
      <c r="E96" s="2074" t="s">
        <v>1183</v>
      </c>
      <c r="F96" s="2075">
        <f>+AG63+1</f>
        <v>44743</v>
      </c>
      <c r="G96" s="2076">
        <f>+F96+1</f>
        <v>44744</v>
      </c>
      <c r="H96" s="2076">
        <f t="shared" ref="H96:AG96" si="57">+G96+1</f>
        <v>44745</v>
      </c>
      <c r="I96" s="2076">
        <f t="shared" si="57"/>
        <v>44746</v>
      </c>
      <c r="J96" s="2076">
        <f t="shared" si="57"/>
        <v>44747</v>
      </c>
      <c r="K96" s="2076">
        <f t="shared" si="57"/>
        <v>44748</v>
      </c>
      <c r="L96" s="2076">
        <f t="shared" si="57"/>
        <v>44749</v>
      </c>
      <c r="M96" s="2076">
        <f t="shared" si="57"/>
        <v>44750</v>
      </c>
      <c r="N96" s="2076">
        <f t="shared" si="57"/>
        <v>44751</v>
      </c>
      <c r="O96" s="2076">
        <f t="shared" si="57"/>
        <v>44752</v>
      </c>
      <c r="P96" s="2076">
        <f t="shared" si="57"/>
        <v>44753</v>
      </c>
      <c r="Q96" s="2076">
        <f t="shared" si="57"/>
        <v>44754</v>
      </c>
      <c r="R96" s="2076">
        <f t="shared" si="57"/>
        <v>44755</v>
      </c>
      <c r="S96" s="2076">
        <f t="shared" si="57"/>
        <v>44756</v>
      </c>
      <c r="T96" s="2076">
        <f t="shared" si="57"/>
        <v>44757</v>
      </c>
      <c r="U96" s="2076">
        <f t="shared" si="57"/>
        <v>44758</v>
      </c>
      <c r="V96" s="2076">
        <f t="shared" si="57"/>
        <v>44759</v>
      </c>
      <c r="W96" s="2076">
        <f t="shared" si="57"/>
        <v>44760</v>
      </c>
      <c r="X96" s="2076">
        <f t="shared" si="57"/>
        <v>44761</v>
      </c>
      <c r="Y96" s="2076">
        <f t="shared" si="57"/>
        <v>44762</v>
      </c>
      <c r="Z96" s="2076">
        <f>+Y96+1</f>
        <v>44763</v>
      </c>
      <c r="AA96" s="2076">
        <f t="shared" si="57"/>
        <v>44764</v>
      </c>
      <c r="AB96" s="2076">
        <f t="shared" si="57"/>
        <v>44765</v>
      </c>
      <c r="AC96" s="2076">
        <f t="shared" si="57"/>
        <v>44766</v>
      </c>
      <c r="AD96" s="2076">
        <f>+AC96+1</f>
        <v>44767</v>
      </c>
      <c r="AE96" s="2076">
        <f t="shared" si="57"/>
        <v>44768</v>
      </c>
      <c r="AF96" s="2076">
        <f>+AE96+1</f>
        <v>44769</v>
      </c>
      <c r="AG96" s="2111">
        <f t="shared" si="57"/>
        <v>44770</v>
      </c>
      <c r="AH96" s="4209" t="s">
        <v>2496</v>
      </c>
      <c r="AI96" s="4313" t="s">
        <v>2497</v>
      </c>
      <c r="AJ96" s="4316" t="s">
        <v>2474</v>
      </c>
      <c r="AK96" s="4319"/>
      <c r="AM96" s="4320" t="s">
        <v>2556</v>
      </c>
      <c r="AN96" s="4320" t="s">
        <v>2557</v>
      </c>
    </row>
    <row r="97" spans="2:40">
      <c r="B97" s="2037"/>
      <c r="C97" s="2038"/>
      <c r="D97" s="2041"/>
      <c r="E97" s="2078" t="s">
        <v>1184</v>
      </c>
      <c r="F97" s="2079" t="str">
        <f>TEXT(WEEKDAY(+F96),"aaa")</f>
        <v>金</v>
      </c>
      <c r="G97" s="2080" t="str">
        <f t="shared" ref="G97:AG97" si="58">TEXT(WEEKDAY(+G96),"aaa")</f>
        <v>土</v>
      </c>
      <c r="H97" s="2080" t="str">
        <f t="shared" si="58"/>
        <v>日</v>
      </c>
      <c r="I97" s="2080" t="str">
        <f t="shared" si="58"/>
        <v>月</v>
      </c>
      <c r="J97" s="2080" t="str">
        <f t="shared" si="58"/>
        <v>火</v>
      </c>
      <c r="K97" s="2080" t="str">
        <f t="shared" si="58"/>
        <v>水</v>
      </c>
      <c r="L97" s="2080" t="str">
        <f t="shared" si="58"/>
        <v>木</v>
      </c>
      <c r="M97" s="2080" t="str">
        <f t="shared" si="58"/>
        <v>金</v>
      </c>
      <c r="N97" s="2080" t="str">
        <f t="shared" si="58"/>
        <v>土</v>
      </c>
      <c r="O97" s="2080" t="str">
        <f t="shared" si="58"/>
        <v>日</v>
      </c>
      <c r="P97" s="2080" t="str">
        <f t="shared" si="58"/>
        <v>月</v>
      </c>
      <c r="Q97" s="2080" t="str">
        <f t="shared" si="58"/>
        <v>火</v>
      </c>
      <c r="R97" s="2080" t="str">
        <f t="shared" si="58"/>
        <v>水</v>
      </c>
      <c r="S97" s="2080" t="str">
        <f t="shared" si="58"/>
        <v>木</v>
      </c>
      <c r="T97" s="2080" t="str">
        <f t="shared" si="58"/>
        <v>金</v>
      </c>
      <c r="U97" s="2080" t="str">
        <f t="shared" si="58"/>
        <v>土</v>
      </c>
      <c r="V97" s="2080" t="str">
        <f t="shared" si="58"/>
        <v>日</v>
      </c>
      <c r="W97" s="2080" t="str">
        <f t="shared" si="58"/>
        <v>月</v>
      </c>
      <c r="X97" s="2080" t="str">
        <f t="shared" si="58"/>
        <v>火</v>
      </c>
      <c r="Y97" s="2080" t="str">
        <f t="shared" si="58"/>
        <v>水</v>
      </c>
      <c r="Z97" s="2080" t="str">
        <f t="shared" si="58"/>
        <v>木</v>
      </c>
      <c r="AA97" s="2080" t="str">
        <f t="shared" si="58"/>
        <v>金</v>
      </c>
      <c r="AB97" s="2080" t="str">
        <f t="shared" si="58"/>
        <v>土</v>
      </c>
      <c r="AC97" s="2080" t="str">
        <f t="shared" si="58"/>
        <v>日</v>
      </c>
      <c r="AD97" s="2080" t="str">
        <f t="shared" si="58"/>
        <v>月</v>
      </c>
      <c r="AE97" s="2080" t="str">
        <f t="shared" si="58"/>
        <v>火</v>
      </c>
      <c r="AF97" s="2080" t="str">
        <f t="shared" si="58"/>
        <v>水</v>
      </c>
      <c r="AG97" s="2112" t="str">
        <f t="shared" si="58"/>
        <v>木</v>
      </c>
      <c r="AH97" s="4210"/>
      <c r="AI97" s="4314"/>
      <c r="AJ97" s="4317"/>
      <c r="AK97" s="4319"/>
      <c r="AM97" s="4320"/>
      <c r="AN97" s="4320"/>
    </row>
    <row r="98" spans="2:40" ht="24.75" customHeight="1">
      <c r="B98" s="2101" t="s">
        <v>2531</v>
      </c>
      <c r="C98" s="2102" t="s">
        <v>2532</v>
      </c>
      <c r="D98" s="1953" t="s">
        <v>1313</v>
      </c>
      <c r="E98" s="1901" t="s">
        <v>2558</v>
      </c>
      <c r="F98" s="1941"/>
      <c r="G98" s="1942"/>
      <c r="H98" s="1942"/>
      <c r="I98" s="1942"/>
      <c r="J98" s="1942"/>
      <c r="K98" s="1942"/>
      <c r="L98" s="1942"/>
      <c r="M98" s="1942"/>
      <c r="N98" s="1942"/>
      <c r="O98" s="1942"/>
      <c r="P98" s="1942"/>
      <c r="Q98" s="1942"/>
      <c r="R98" s="1942"/>
      <c r="S98" s="1942"/>
      <c r="T98" s="1942"/>
      <c r="U98" s="1942"/>
      <c r="V98" s="1942"/>
      <c r="W98" s="1942"/>
      <c r="X98" s="1942"/>
      <c r="Y98" s="1942"/>
      <c r="Z98" s="1942"/>
      <c r="AA98" s="1942"/>
      <c r="AB98" s="1942"/>
      <c r="AC98" s="1942"/>
      <c r="AD98" s="1942"/>
      <c r="AE98" s="1942"/>
      <c r="AF98" s="1942"/>
      <c r="AG98" s="1970"/>
      <c r="AH98" s="4211"/>
      <c r="AI98" s="4315"/>
      <c r="AJ98" s="4318"/>
      <c r="AK98" s="4319"/>
    </row>
    <row r="99" spans="2:40" ht="13.5" customHeight="1">
      <c r="B99" s="4185" t="s">
        <v>2486</v>
      </c>
      <c r="C99" s="4188" t="s">
        <v>2487</v>
      </c>
      <c r="D99" s="1945" t="str">
        <f>E$8</f>
        <v>〇〇</v>
      </c>
      <c r="E99" s="2023"/>
      <c r="F99" s="1947"/>
      <c r="G99" s="1948"/>
      <c r="H99" s="1948"/>
      <c r="I99" s="1948"/>
      <c r="J99" s="1948"/>
      <c r="K99" s="1948"/>
      <c r="L99" s="1948"/>
      <c r="M99" s="1948"/>
      <c r="N99" s="1948"/>
      <c r="O99" s="1948"/>
      <c r="P99" s="1948"/>
      <c r="Q99" s="1948"/>
      <c r="R99" s="1948"/>
      <c r="S99" s="1948"/>
      <c r="T99" s="1948"/>
      <c r="U99" s="1948"/>
      <c r="V99" s="1948"/>
      <c r="W99" s="1948"/>
      <c r="X99" s="1948"/>
      <c r="Y99" s="1948"/>
      <c r="Z99" s="1948"/>
      <c r="AA99" s="1948"/>
      <c r="AB99" s="1948"/>
      <c r="AC99" s="1948"/>
      <c r="AD99" s="1948"/>
      <c r="AE99" s="1948"/>
      <c r="AF99" s="1948"/>
      <c r="AG99" s="1949"/>
      <c r="AH99" s="1950">
        <f>COUNTA(F$96:AG$96)-AI99</f>
        <v>28</v>
      </c>
      <c r="AI99" s="1951">
        <f>AM99+AN99</f>
        <v>0</v>
      </c>
      <c r="AJ99" s="2104">
        <f>+COUNTIF(F99:AG99,"休")</f>
        <v>0</v>
      </c>
      <c r="AM99" s="1953">
        <f>+COUNTIF(F99:AG99,"－")</f>
        <v>0</v>
      </c>
      <c r="AN99" s="1953">
        <f t="shared" ref="AN99:AN104" si="59">+COUNTIF(F99:AG99,"外")</f>
        <v>0</v>
      </c>
    </row>
    <row r="100" spans="2:40" ht="13.5" customHeight="1">
      <c r="B100" s="4186"/>
      <c r="C100" s="4189"/>
      <c r="D100" s="1960" t="str">
        <f>E$9</f>
        <v>●●</v>
      </c>
      <c r="E100" s="2105"/>
      <c r="F100" s="1955"/>
      <c r="G100" s="1956"/>
      <c r="H100" s="1956"/>
      <c r="I100" s="1956"/>
      <c r="J100" s="1956"/>
      <c r="K100" s="1956"/>
      <c r="L100" s="1956"/>
      <c r="M100" s="1956"/>
      <c r="N100" s="1956"/>
      <c r="O100" s="1956"/>
      <c r="P100" s="1956"/>
      <c r="Q100" s="1956"/>
      <c r="R100" s="1956"/>
      <c r="S100" s="1956"/>
      <c r="T100" s="1956"/>
      <c r="U100" s="1956"/>
      <c r="V100" s="1956"/>
      <c r="W100" s="1956"/>
      <c r="X100" s="1956"/>
      <c r="Y100" s="1956"/>
      <c r="Z100" s="1956"/>
      <c r="AA100" s="1956"/>
      <c r="AB100" s="1956"/>
      <c r="AC100" s="1956"/>
      <c r="AD100" s="1956"/>
      <c r="AE100" s="1956"/>
      <c r="AF100" s="1956"/>
      <c r="AG100" s="1957"/>
      <c r="AH100" s="1950">
        <f t="shared" ref="AH100:AH104" si="60">COUNTA(F$96:AG$96)-AI100</f>
        <v>28</v>
      </c>
      <c r="AI100" s="1958">
        <f t="shared" ref="AI100" si="61">AM100+AN100</f>
        <v>0</v>
      </c>
      <c r="AJ100" s="2106">
        <f t="shared" ref="AJ100:AJ103" si="62">+COUNTIF(F100:AG100,"休")</f>
        <v>0</v>
      </c>
      <c r="AM100" s="1953">
        <f t="shared" ref="AM100:AM103" si="63">+COUNTIF(F100:AG100,"－")</f>
        <v>0</v>
      </c>
      <c r="AN100" s="1953">
        <f t="shared" si="59"/>
        <v>0</v>
      </c>
    </row>
    <row r="101" spans="2:40">
      <c r="B101" s="4186"/>
      <c r="C101" s="4189"/>
      <c r="D101" s="1960" t="str">
        <f>E$10</f>
        <v>△△</v>
      </c>
      <c r="E101" s="2105"/>
      <c r="F101" s="1955"/>
      <c r="G101" s="1956"/>
      <c r="H101" s="1956"/>
      <c r="I101" s="1956"/>
      <c r="J101" s="1956"/>
      <c r="K101" s="1956"/>
      <c r="L101" s="1956"/>
      <c r="M101" s="1956"/>
      <c r="N101" s="1956"/>
      <c r="O101" s="1956"/>
      <c r="P101" s="1956"/>
      <c r="Q101" s="1956"/>
      <c r="R101" s="1956"/>
      <c r="S101" s="1956"/>
      <c r="T101" s="1956"/>
      <c r="U101" s="1956"/>
      <c r="V101" s="1956"/>
      <c r="W101" s="1956"/>
      <c r="X101" s="1956"/>
      <c r="Y101" s="1956"/>
      <c r="Z101" s="1956"/>
      <c r="AA101" s="1956"/>
      <c r="AB101" s="1956"/>
      <c r="AC101" s="1956"/>
      <c r="AD101" s="1956"/>
      <c r="AE101" s="1956"/>
      <c r="AF101" s="1956"/>
      <c r="AG101" s="1957"/>
      <c r="AH101" s="1950">
        <f t="shared" si="60"/>
        <v>28</v>
      </c>
      <c r="AI101" s="1958">
        <f>AM101+AN101</f>
        <v>0</v>
      </c>
      <c r="AJ101" s="2106">
        <f t="shared" si="62"/>
        <v>0</v>
      </c>
      <c r="AM101" s="1953">
        <f t="shared" si="63"/>
        <v>0</v>
      </c>
      <c r="AN101" s="1953">
        <f t="shared" si="59"/>
        <v>0</v>
      </c>
    </row>
    <row r="102" spans="2:40">
      <c r="B102" s="4186"/>
      <c r="C102" s="4189"/>
      <c r="D102" s="1960" t="str">
        <f>E$11</f>
        <v>■■</v>
      </c>
      <c r="E102" s="2105"/>
      <c r="F102" s="1955"/>
      <c r="G102" s="1956"/>
      <c r="H102" s="1956"/>
      <c r="I102" s="1956"/>
      <c r="J102" s="1956"/>
      <c r="K102" s="1956"/>
      <c r="L102" s="1956"/>
      <c r="M102" s="1956"/>
      <c r="N102" s="1956"/>
      <c r="O102" s="1956"/>
      <c r="P102" s="1956"/>
      <c r="Q102" s="1956"/>
      <c r="R102" s="1956"/>
      <c r="S102" s="1956"/>
      <c r="T102" s="1956"/>
      <c r="U102" s="1956"/>
      <c r="V102" s="1956"/>
      <c r="W102" s="1956"/>
      <c r="X102" s="1956"/>
      <c r="Y102" s="1956"/>
      <c r="Z102" s="1956"/>
      <c r="AA102" s="1956"/>
      <c r="AB102" s="1956"/>
      <c r="AC102" s="1956"/>
      <c r="AD102" s="1956"/>
      <c r="AE102" s="1956"/>
      <c r="AF102" s="1956"/>
      <c r="AG102" s="1957"/>
      <c r="AH102" s="1950">
        <f t="shared" si="60"/>
        <v>28</v>
      </c>
      <c r="AI102" s="1958">
        <f t="shared" ref="AI102:AI104" si="64">AM102+AN102</f>
        <v>0</v>
      </c>
      <c r="AJ102" s="2106">
        <f t="shared" si="62"/>
        <v>0</v>
      </c>
      <c r="AM102" s="1953">
        <f t="shared" si="63"/>
        <v>0</v>
      </c>
      <c r="AN102" s="1953">
        <f t="shared" si="59"/>
        <v>0</v>
      </c>
    </row>
    <row r="103" spans="2:40">
      <c r="B103" s="4186"/>
      <c r="C103" s="4189"/>
      <c r="D103" s="1960" t="str">
        <f>E$12</f>
        <v>★★</v>
      </c>
      <c r="E103" s="2105"/>
      <c r="F103" s="1955"/>
      <c r="G103" s="1956"/>
      <c r="H103" s="1956"/>
      <c r="I103" s="1956"/>
      <c r="J103" s="1956"/>
      <c r="K103" s="1956"/>
      <c r="L103" s="1956"/>
      <c r="M103" s="1956"/>
      <c r="N103" s="1956"/>
      <c r="O103" s="1956"/>
      <c r="P103" s="1956"/>
      <c r="Q103" s="1956"/>
      <c r="R103" s="1956"/>
      <c r="S103" s="1956"/>
      <c r="T103" s="1956"/>
      <c r="U103" s="1956"/>
      <c r="V103" s="1956"/>
      <c r="W103" s="1956"/>
      <c r="X103" s="1956"/>
      <c r="Y103" s="1956"/>
      <c r="Z103" s="1956"/>
      <c r="AA103" s="1956"/>
      <c r="AB103" s="1956"/>
      <c r="AC103" s="1956"/>
      <c r="AD103" s="1956"/>
      <c r="AE103" s="1956"/>
      <c r="AF103" s="1956"/>
      <c r="AG103" s="1957"/>
      <c r="AH103" s="1950">
        <f t="shared" si="60"/>
        <v>28</v>
      </c>
      <c r="AI103" s="1958">
        <f t="shared" si="64"/>
        <v>0</v>
      </c>
      <c r="AJ103" s="2106">
        <f t="shared" si="62"/>
        <v>0</v>
      </c>
      <c r="AM103" s="1953">
        <f t="shared" si="63"/>
        <v>0</v>
      </c>
      <c r="AN103" s="1953">
        <f t="shared" si="59"/>
        <v>0</v>
      </c>
    </row>
    <row r="104" spans="2:40">
      <c r="B104" s="4187"/>
      <c r="C104" s="4190"/>
      <c r="D104" s="2107"/>
      <c r="E104" s="1991"/>
      <c r="F104" s="1964"/>
      <c r="G104" s="1966"/>
      <c r="H104" s="1966"/>
      <c r="I104" s="1966"/>
      <c r="J104" s="1966"/>
      <c r="K104" s="1966"/>
      <c r="L104" s="1966"/>
      <c r="M104" s="1966"/>
      <c r="N104" s="1966"/>
      <c r="O104" s="1966"/>
      <c r="P104" s="1966"/>
      <c r="Q104" s="1966"/>
      <c r="R104" s="1966"/>
      <c r="S104" s="1966"/>
      <c r="T104" s="1966"/>
      <c r="U104" s="1966"/>
      <c r="V104" s="1966"/>
      <c r="W104" s="1966"/>
      <c r="X104" s="1966"/>
      <c r="Y104" s="1966"/>
      <c r="Z104" s="1966"/>
      <c r="AA104" s="1966"/>
      <c r="AB104" s="1966"/>
      <c r="AC104" s="1966"/>
      <c r="AD104" s="1966"/>
      <c r="AE104" s="1966"/>
      <c r="AF104" s="1966"/>
      <c r="AG104" s="1967"/>
      <c r="AH104" s="1950">
        <f t="shared" si="60"/>
        <v>28</v>
      </c>
      <c r="AI104" s="1951">
        <f t="shared" si="64"/>
        <v>0</v>
      </c>
      <c r="AJ104" s="2104">
        <f>+COUNTIF(F104:AG104,"休")</f>
        <v>0</v>
      </c>
      <c r="AM104" s="1953">
        <f>+COUNTIF(F104:AG104,"－")</f>
        <v>0</v>
      </c>
      <c r="AN104" s="1953">
        <f t="shared" si="59"/>
        <v>0</v>
      </c>
    </row>
    <row r="105" spans="2:40" ht="24.75" customHeight="1">
      <c r="B105" s="4185" t="s">
        <v>2493</v>
      </c>
      <c r="C105" s="4188" t="s">
        <v>2494</v>
      </c>
      <c r="D105" s="1953" t="s">
        <v>1313</v>
      </c>
      <c r="E105" s="1901" t="s">
        <v>2558</v>
      </c>
      <c r="F105" s="1941"/>
      <c r="G105" s="1942"/>
      <c r="H105" s="1942"/>
      <c r="I105" s="1942"/>
      <c r="J105" s="1942"/>
      <c r="K105" s="1942"/>
      <c r="L105" s="1942"/>
      <c r="M105" s="1942"/>
      <c r="N105" s="1942"/>
      <c r="O105" s="1942"/>
      <c r="P105" s="1942"/>
      <c r="Q105" s="1942"/>
      <c r="R105" s="1942"/>
      <c r="S105" s="1942"/>
      <c r="T105" s="1942"/>
      <c r="U105" s="1942"/>
      <c r="V105" s="1942"/>
      <c r="W105" s="1942"/>
      <c r="X105" s="1942"/>
      <c r="Y105" s="1942"/>
      <c r="Z105" s="1942"/>
      <c r="AA105" s="1942"/>
      <c r="AB105" s="1942"/>
      <c r="AC105" s="1942"/>
      <c r="AD105" s="1942"/>
      <c r="AE105" s="1942"/>
      <c r="AF105" s="1942"/>
      <c r="AG105" s="1970"/>
      <c r="AH105" s="1971"/>
      <c r="AI105" s="1953"/>
      <c r="AJ105" s="2058"/>
    </row>
    <row r="106" spans="2:40" ht="13.5" customHeight="1">
      <c r="B106" s="4186"/>
      <c r="C106" s="4189"/>
      <c r="D106" s="2107" t="str">
        <f>E$14</f>
        <v>〇〇</v>
      </c>
      <c r="E106" s="1991"/>
      <c r="F106" s="1947"/>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948"/>
      <c r="AG106" s="1949"/>
      <c r="AH106" s="1950">
        <f t="shared" ref="AH106:AH109" si="65">COUNTA(F$96:AG$96)-AI106</f>
        <v>28</v>
      </c>
      <c r="AI106" s="1951">
        <f t="shared" ref="AI106:AI109" si="66">AM106+AN106</f>
        <v>0</v>
      </c>
      <c r="AJ106" s="2104">
        <f>+COUNTIF(F106:AG106,"休")</f>
        <v>0</v>
      </c>
      <c r="AM106" s="1953">
        <f>+COUNTIF(F106:AG106,"－")</f>
        <v>0</v>
      </c>
      <c r="AN106" s="1953">
        <f>+COUNTIF(F106:AG106,"外")</f>
        <v>0</v>
      </c>
    </row>
    <row r="107" spans="2:40">
      <c r="B107" s="4186"/>
      <c r="C107" s="4189"/>
      <c r="D107" s="1960" t="str">
        <f>E$15</f>
        <v>●●</v>
      </c>
      <c r="E107" s="2105"/>
      <c r="F107" s="1955"/>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c r="AE107" s="1956"/>
      <c r="AF107" s="1956"/>
      <c r="AG107" s="1957"/>
      <c r="AH107" s="1950">
        <f t="shared" si="65"/>
        <v>28</v>
      </c>
      <c r="AI107" s="1958">
        <f t="shared" si="66"/>
        <v>0</v>
      </c>
      <c r="AJ107" s="2106">
        <f t="shared" ref="AJ107:AJ109" si="67">+COUNTIF(F107:AG107,"休")</f>
        <v>0</v>
      </c>
      <c r="AM107" s="1953">
        <f t="shared" ref="AM107:AM109" si="68">+COUNTIF(F107:AG107,"－")</f>
        <v>0</v>
      </c>
      <c r="AN107" s="1953">
        <f>+COUNTIF(F107:AG107,"外")</f>
        <v>0</v>
      </c>
    </row>
    <row r="108" spans="2:40">
      <c r="B108" s="4186"/>
      <c r="C108" s="4189"/>
      <c r="D108" s="1960">
        <f>E$16</f>
        <v>0</v>
      </c>
      <c r="E108" s="2105"/>
      <c r="F108" s="1955"/>
      <c r="G108" s="1956"/>
      <c r="H108" s="1956"/>
      <c r="I108" s="1956"/>
      <c r="J108" s="1956"/>
      <c r="K108" s="1956"/>
      <c r="L108" s="1956"/>
      <c r="M108" s="1956"/>
      <c r="N108" s="1956"/>
      <c r="O108" s="1956"/>
      <c r="P108" s="1956"/>
      <c r="Q108" s="1956"/>
      <c r="R108" s="1956"/>
      <c r="S108" s="1956"/>
      <c r="T108" s="1956"/>
      <c r="U108" s="1956"/>
      <c r="V108" s="1956"/>
      <c r="W108" s="1956"/>
      <c r="X108" s="1956"/>
      <c r="Y108" s="1956"/>
      <c r="Z108" s="1956"/>
      <c r="AA108" s="1956"/>
      <c r="AB108" s="1956"/>
      <c r="AC108" s="1956"/>
      <c r="AD108" s="1956"/>
      <c r="AE108" s="1956"/>
      <c r="AF108" s="1956"/>
      <c r="AG108" s="1957"/>
      <c r="AH108" s="1950">
        <f t="shared" si="65"/>
        <v>28</v>
      </c>
      <c r="AI108" s="1958">
        <f t="shared" si="66"/>
        <v>0</v>
      </c>
      <c r="AJ108" s="2106">
        <f t="shared" si="67"/>
        <v>0</v>
      </c>
      <c r="AM108" s="1953">
        <f t="shared" si="68"/>
        <v>0</v>
      </c>
      <c r="AN108" s="1953">
        <f>+COUNTIF(F108:AG108,"外")</f>
        <v>0</v>
      </c>
    </row>
    <row r="109" spans="2:40">
      <c r="B109" s="4186"/>
      <c r="C109" s="4190"/>
      <c r="D109" s="2107">
        <f>E$17</f>
        <v>0</v>
      </c>
      <c r="E109" s="1991"/>
      <c r="F109" s="1955"/>
      <c r="G109" s="1978"/>
      <c r="H109" s="1978"/>
      <c r="I109" s="1978"/>
      <c r="J109" s="1978"/>
      <c r="K109" s="1978"/>
      <c r="L109" s="1978"/>
      <c r="M109" s="1978"/>
      <c r="N109" s="1978"/>
      <c r="O109" s="1978"/>
      <c r="P109" s="1978"/>
      <c r="Q109" s="1978"/>
      <c r="R109" s="1978"/>
      <c r="S109" s="1978"/>
      <c r="T109" s="1978"/>
      <c r="U109" s="1978"/>
      <c r="V109" s="1978"/>
      <c r="W109" s="1978"/>
      <c r="X109" s="1978"/>
      <c r="Y109" s="1978"/>
      <c r="Z109" s="1978"/>
      <c r="AA109" s="1978"/>
      <c r="AB109" s="1978"/>
      <c r="AC109" s="1978"/>
      <c r="AD109" s="1978"/>
      <c r="AE109" s="1978"/>
      <c r="AF109" s="1978"/>
      <c r="AG109" s="1949"/>
      <c r="AH109" s="1950">
        <f t="shared" si="65"/>
        <v>28</v>
      </c>
      <c r="AI109" s="1987">
        <f t="shared" si="66"/>
        <v>0</v>
      </c>
      <c r="AJ109" s="2104">
        <f t="shared" si="67"/>
        <v>0</v>
      </c>
      <c r="AM109" s="1953">
        <f t="shared" si="68"/>
        <v>0</v>
      </c>
      <c r="AN109" s="1953">
        <f>+COUNTIF(F109:AG109,"外")</f>
        <v>0</v>
      </c>
    </row>
    <row r="110" spans="2:40" ht="24.75" customHeight="1">
      <c r="B110" s="4186"/>
      <c r="C110" s="4188" t="s">
        <v>2495</v>
      </c>
      <c r="D110" s="1953" t="s">
        <v>1313</v>
      </c>
      <c r="E110" s="1901" t="s">
        <v>2558</v>
      </c>
      <c r="F110" s="1941"/>
      <c r="G110" s="1942"/>
      <c r="H110" s="1942"/>
      <c r="I110" s="1942"/>
      <c r="J110" s="1942"/>
      <c r="K110" s="1942"/>
      <c r="L110" s="1942"/>
      <c r="M110" s="1942"/>
      <c r="N110" s="1942"/>
      <c r="O110" s="1942"/>
      <c r="P110" s="1942"/>
      <c r="Q110" s="1942"/>
      <c r="R110" s="1942"/>
      <c r="S110" s="1942"/>
      <c r="T110" s="1942"/>
      <c r="U110" s="1942"/>
      <c r="V110" s="1942"/>
      <c r="W110" s="1942"/>
      <c r="X110" s="1942"/>
      <c r="Y110" s="1942"/>
      <c r="Z110" s="1942"/>
      <c r="AA110" s="1942"/>
      <c r="AB110" s="1942"/>
      <c r="AC110" s="1942"/>
      <c r="AD110" s="1942"/>
      <c r="AE110" s="1942"/>
      <c r="AF110" s="1942"/>
      <c r="AG110" s="1970"/>
      <c r="AH110" s="1971"/>
      <c r="AI110" s="1953"/>
      <c r="AJ110" s="2058"/>
    </row>
    <row r="111" spans="2:40">
      <c r="B111" s="4186"/>
      <c r="C111" s="4189"/>
      <c r="D111" s="1945" t="str">
        <f>E$18</f>
        <v>●●</v>
      </c>
      <c r="E111" s="2023"/>
      <c r="F111" s="1947"/>
      <c r="G111" s="1948"/>
      <c r="H111" s="1948"/>
      <c r="I111" s="1948"/>
      <c r="J111" s="1948"/>
      <c r="K111" s="1948"/>
      <c r="L111" s="1948"/>
      <c r="M111" s="1948"/>
      <c r="N111" s="1948"/>
      <c r="O111" s="1948"/>
      <c r="P111" s="1948"/>
      <c r="Q111" s="1948"/>
      <c r="R111" s="1948"/>
      <c r="S111" s="1948"/>
      <c r="T111" s="1948"/>
      <c r="U111" s="1948"/>
      <c r="V111" s="1948"/>
      <c r="W111" s="1948"/>
      <c r="X111" s="1948"/>
      <c r="Y111" s="1948"/>
      <c r="Z111" s="1948"/>
      <c r="AA111" s="1948"/>
      <c r="AB111" s="1948"/>
      <c r="AC111" s="1948"/>
      <c r="AD111" s="1948"/>
      <c r="AE111" s="1948"/>
      <c r="AF111" s="1948"/>
      <c r="AG111" s="1982"/>
      <c r="AH111" s="1950">
        <f t="shared" ref="AH111:AH114" si="69">COUNTA(F$96:AG$96)-AI111</f>
        <v>28</v>
      </c>
      <c r="AI111" s="2108">
        <f t="shared" ref="AI111:AI114" si="70">AM111+AN111</f>
        <v>0</v>
      </c>
      <c r="AJ111" s="2109">
        <f>+COUNTIF(F111:AG111,"休")</f>
        <v>0</v>
      </c>
      <c r="AM111" s="1953">
        <f>+COUNTIF(F111:AG111,"－")</f>
        <v>0</v>
      </c>
      <c r="AN111" s="1953">
        <f>+COUNTIF(F111:AG111,"外")</f>
        <v>0</v>
      </c>
    </row>
    <row r="112" spans="2:40">
      <c r="B112" s="4186"/>
      <c r="C112" s="4189"/>
      <c r="D112" s="1960">
        <f>E$19</f>
        <v>0</v>
      </c>
      <c r="E112" s="2105"/>
      <c r="F112" s="1955"/>
      <c r="G112" s="1956"/>
      <c r="H112" s="1956"/>
      <c r="I112" s="1956"/>
      <c r="J112" s="1956"/>
      <c r="K112" s="1956"/>
      <c r="L112" s="1956"/>
      <c r="M112" s="1956"/>
      <c r="N112" s="1956"/>
      <c r="O112" s="1956"/>
      <c r="P112" s="1956"/>
      <c r="Q112" s="1956"/>
      <c r="R112" s="1956"/>
      <c r="S112" s="1956"/>
      <c r="T112" s="1956"/>
      <c r="U112" s="1956"/>
      <c r="V112" s="1956"/>
      <c r="W112" s="1956"/>
      <c r="X112" s="1956"/>
      <c r="Y112" s="1956"/>
      <c r="Z112" s="1956"/>
      <c r="AA112" s="1956"/>
      <c r="AB112" s="1956"/>
      <c r="AC112" s="1956"/>
      <c r="AD112" s="1956"/>
      <c r="AE112" s="1956"/>
      <c r="AF112" s="1956"/>
      <c r="AG112" s="1957"/>
      <c r="AH112" s="1950">
        <f t="shared" si="69"/>
        <v>28</v>
      </c>
      <c r="AI112" s="1958">
        <f t="shared" si="70"/>
        <v>0</v>
      </c>
      <c r="AJ112" s="2106">
        <f t="shared" ref="AJ112:AJ114" si="71">+COUNTIF(F112:AG112,"休")</f>
        <v>0</v>
      </c>
      <c r="AM112" s="1953">
        <f t="shared" ref="AM112:AM114" si="72">+COUNTIF(F112:AG112,"－")</f>
        <v>0</v>
      </c>
      <c r="AN112" s="1953">
        <f>+COUNTIF(F112:AG112,"外")</f>
        <v>0</v>
      </c>
    </row>
    <row r="113" spans="2:40">
      <c r="B113" s="4186"/>
      <c r="C113" s="4189"/>
      <c r="D113" s="1960">
        <f>E$20</f>
        <v>0</v>
      </c>
      <c r="E113" s="2105"/>
      <c r="F113" s="1955"/>
      <c r="G113" s="1956"/>
      <c r="H113" s="1956"/>
      <c r="I113" s="1956"/>
      <c r="J113" s="1956"/>
      <c r="K113" s="1956"/>
      <c r="L113" s="1956"/>
      <c r="M113" s="1956"/>
      <c r="N113" s="1956"/>
      <c r="O113" s="1956"/>
      <c r="P113" s="1956"/>
      <c r="Q113" s="1956"/>
      <c r="R113" s="1956"/>
      <c r="S113" s="1956"/>
      <c r="T113" s="1956"/>
      <c r="U113" s="1956"/>
      <c r="V113" s="1956"/>
      <c r="W113" s="1956"/>
      <c r="X113" s="1956"/>
      <c r="Y113" s="1956"/>
      <c r="Z113" s="1956"/>
      <c r="AA113" s="1956"/>
      <c r="AB113" s="1956"/>
      <c r="AC113" s="1956"/>
      <c r="AD113" s="1956"/>
      <c r="AE113" s="1956"/>
      <c r="AF113" s="1956"/>
      <c r="AG113" s="1957"/>
      <c r="AH113" s="1950">
        <f t="shared" si="69"/>
        <v>28</v>
      </c>
      <c r="AI113" s="1958">
        <f t="shared" si="70"/>
        <v>0</v>
      </c>
      <c r="AJ113" s="2106">
        <f t="shared" si="71"/>
        <v>0</v>
      </c>
      <c r="AM113" s="1953">
        <f t="shared" si="72"/>
        <v>0</v>
      </c>
      <c r="AN113" s="1953">
        <f>+COUNTIF(F113:AG113,"外")</f>
        <v>0</v>
      </c>
    </row>
    <row r="114" spans="2:40">
      <c r="B114" s="4187"/>
      <c r="C114" s="4190"/>
      <c r="D114" s="2110">
        <f>E$21</f>
        <v>0</v>
      </c>
      <c r="E114" s="2039"/>
      <c r="F114" s="1984"/>
      <c r="G114" s="1965"/>
      <c r="H114" s="1965"/>
      <c r="I114" s="1965"/>
      <c r="J114" s="1965"/>
      <c r="K114" s="1965"/>
      <c r="L114" s="1965"/>
      <c r="M114" s="1965"/>
      <c r="N114" s="1965"/>
      <c r="O114" s="1965"/>
      <c r="P114" s="1965"/>
      <c r="Q114" s="1965"/>
      <c r="R114" s="1965"/>
      <c r="S114" s="1965"/>
      <c r="T114" s="1965"/>
      <c r="U114" s="1965"/>
      <c r="V114" s="1965"/>
      <c r="W114" s="1965"/>
      <c r="X114" s="1965"/>
      <c r="Y114" s="1965"/>
      <c r="Z114" s="1965"/>
      <c r="AA114" s="1965"/>
      <c r="AB114" s="1965"/>
      <c r="AC114" s="1965"/>
      <c r="AD114" s="1965"/>
      <c r="AE114" s="1965"/>
      <c r="AF114" s="1965"/>
      <c r="AG114" s="1985"/>
      <c r="AH114" s="1986">
        <f t="shared" si="69"/>
        <v>28</v>
      </c>
      <c r="AI114" s="2071">
        <f t="shared" si="70"/>
        <v>0</v>
      </c>
      <c r="AJ114" s="1972">
        <f t="shared" si="71"/>
        <v>0</v>
      </c>
      <c r="AM114" s="1953">
        <f t="shared" si="72"/>
        <v>0</v>
      </c>
      <c r="AN114" s="1953">
        <f>+COUNTIF(F114:AG114,"外")</f>
        <v>0</v>
      </c>
    </row>
    <row r="115" spans="2:40">
      <c r="F115" s="2073"/>
      <c r="G115" s="2073"/>
      <c r="H115" s="2073"/>
      <c r="I115" s="2073"/>
      <c r="J115" s="2073"/>
      <c r="K115" s="2073"/>
      <c r="L115" s="2073"/>
      <c r="M115" s="2073"/>
      <c r="N115" s="2073"/>
      <c r="O115" s="2073"/>
      <c r="P115" s="2073"/>
      <c r="Q115" s="2073"/>
      <c r="R115" s="2073"/>
      <c r="S115" s="2073"/>
      <c r="T115" s="2073"/>
      <c r="U115" s="2073"/>
      <c r="V115" s="2073"/>
      <c r="W115" s="2073"/>
      <c r="X115" s="2073"/>
      <c r="Y115" s="2073"/>
      <c r="Z115" s="2073"/>
      <c r="AA115" s="2073"/>
      <c r="AB115" s="2073"/>
      <c r="AC115" s="2073"/>
      <c r="AD115" s="2073"/>
      <c r="AE115" s="2073"/>
      <c r="AF115" s="2073"/>
      <c r="AG115" s="2073"/>
    </row>
    <row r="116" spans="2:40" ht="13.5" customHeight="1">
      <c r="B116" s="2021"/>
      <c r="C116" s="2022"/>
      <c r="D116" s="2025"/>
      <c r="E116" s="2053" t="s">
        <v>1183</v>
      </c>
      <c r="F116" s="2054">
        <f>+AG96+1</f>
        <v>44771</v>
      </c>
      <c r="G116" s="2055">
        <f>+F116+1</f>
        <v>44772</v>
      </c>
      <c r="H116" s="2055">
        <f t="shared" ref="H116:AG116" si="73">+G116+1</f>
        <v>44773</v>
      </c>
      <c r="I116" s="2055">
        <f t="shared" si="73"/>
        <v>44774</v>
      </c>
      <c r="J116" s="2055">
        <f t="shared" si="73"/>
        <v>44775</v>
      </c>
      <c r="K116" s="2055">
        <f t="shared" si="73"/>
        <v>44776</v>
      </c>
      <c r="L116" s="2055">
        <f t="shared" si="73"/>
        <v>44777</v>
      </c>
      <c r="M116" s="2055">
        <f t="shared" si="73"/>
        <v>44778</v>
      </c>
      <c r="N116" s="2055">
        <f t="shared" si="73"/>
        <v>44779</v>
      </c>
      <c r="O116" s="2055">
        <f t="shared" si="73"/>
        <v>44780</v>
      </c>
      <c r="P116" s="2055">
        <f t="shared" si="73"/>
        <v>44781</v>
      </c>
      <c r="Q116" s="2055">
        <f t="shared" si="73"/>
        <v>44782</v>
      </c>
      <c r="R116" s="2055">
        <f t="shared" si="73"/>
        <v>44783</v>
      </c>
      <c r="S116" s="2055">
        <f t="shared" si="73"/>
        <v>44784</v>
      </c>
      <c r="T116" s="2055">
        <f t="shared" si="73"/>
        <v>44785</v>
      </c>
      <c r="U116" s="2055">
        <f t="shared" si="73"/>
        <v>44786</v>
      </c>
      <c r="V116" s="2055">
        <f t="shared" si="73"/>
        <v>44787</v>
      </c>
      <c r="W116" s="2055">
        <f t="shared" si="73"/>
        <v>44788</v>
      </c>
      <c r="X116" s="2055">
        <f t="shared" si="73"/>
        <v>44789</v>
      </c>
      <c r="Y116" s="2055">
        <f t="shared" si="73"/>
        <v>44790</v>
      </c>
      <c r="Z116" s="2055">
        <f>+Y116+1</f>
        <v>44791</v>
      </c>
      <c r="AA116" s="2055">
        <f t="shared" si="73"/>
        <v>44792</v>
      </c>
      <c r="AB116" s="2055">
        <f t="shared" si="73"/>
        <v>44793</v>
      </c>
      <c r="AC116" s="2055">
        <f t="shared" si="73"/>
        <v>44794</v>
      </c>
      <c r="AD116" s="2055">
        <f>+AC116+1</f>
        <v>44795</v>
      </c>
      <c r="AE116" s="2055">
        <f t="shared" si="73"/>
        <v>44796</v>
      </c>
      <c r="AF116" s="2055">
        <f>+AE116+1</f>
        <v>44797</v>
      </c>
      <c r="AG116" s="2099">
        <f t="shared" si="73"/>
        <v>44798</v>
      </c>
      <c r="AH116" s="4209" t="s">
        <v>2496</v>
      </c>
      <c r="AI116" s="4313" t="s">
        <v>2497</v>
      </c>
      <c r="AJ116" s="4316" t="s">
        <v>2474</v>
      </c>
      <c r="AK116" s="4319"/>
      <c r="AM116" s="4320" t="s">
        <v>2556</v>
      </c>
      <c r="AN116" s="4320" t="s">
        <v>2557</v>
      </c>
    </row>
    <row r="117" spans="2:40">
      <c r="B117" s="2037"/>
      <c r="C117" s="2038"/>
      <c r="D117" s="2041"/>
      <c r="E117" s="1958" t="s">
        <v>1184</v>
      </c>
      <c r="F117" s="2059" t="str">
        <f>TEXT(WEEKDAY(+F116),"aaa")</f>
        <v>金</v>
      </c>
      <c r="G117" s="2060" t="str">
        <f t="shared" ref="G117:AG117" si="74">TEXT(WEEKDAY(+G116),"aaa")</f>
        <v>土</v>
      </c>
      <c r="H117" s="2060" t="str">
        <f t="shared" si="74"/>
        <v>日</v>
      </c>
      <c r="I117" s="2060" t="str">
        <f t="shared" si="74"/>
        <v>月</v>
      </c>
      <c r="J117" s="2060" t="str">
        <f t="shared" si="74"/>
        <v>火</v>
      </c>
      <c r="K117" s="2060" t="str">
        <f t="shared" si="74"/>
        <v>水</v>
      </c>
      <c r="L117" s="2060" t="str">
        <f t="shared" si="74"/>
        <v>木</v>
      </c>
      <c r="M117" s="2060" t="str">
        <f t="shared" si="74"/>
        <v>金</v>
      </c>
      <c r="N117" s="2060" t="str">
        <f t="shared" si="74"/>
        <v>土</v>
      </c>
      <c r="O117" s="2060" t="str">
        <f t="shared" si="74"/>
        <v>日</v>
      </c>
      <c r="P117" s="2060" t="str">
        <f t="shared" si="74"/>
        <v>月</v>
      </c>
      <c r="Q117" s="2060" t="str">
        <f t="shared" si="74"/>
        <v>火</v>
      </c>
      <c r="R117" s="2060" t="str">
        <f t="shared" si="74"/>
        <v>水</v>
      </c>
      <c r="S117" s="2060" t="str">
        <f t="shared" si="74"/>
        <v>木</v>
      </c>
      <c r="T117" s="2060" t="str">
        <f t="shared" si="74"/>
        <v>金</v>
      </c>
      <c r="U117" s="2060" t="str">
        <f t="shared" si="74"/>
        <v>土</v>
      </c>
      <c r="V117" s="2060" t="str">
        <f t="shared" si="74"/>
        <v>日</v>
      </c>
      <c r="W117" s="2060" t="str">
        <f t="shared" si="74"/>
        <v>月</v>
      </c>
      <c r="X117" s="2060" t="str">
        <f t="shared" si="74"/>
        <v>火</v>
      </c>
      <c r="Y117" s="2060" t="str">
        <f t="shared" si="74"/>
        <v>水</v>
      </c>
      <c r="Z117" s="2060" t="str">
        <f t="shared" si="74"/>
        <v>木</v>
      </c>
      <c r="AA117" s="2060" t="str">
        <f t="shared" si="74"/>
        <v>金</v>
      </c>
      <c r="AB117" s="2060" t="str">
        <f t="shared" si="74"/>
        <v>土</v>
      </c>
      <c r="AC117" s="2060" t="str">
        <f t="shared" si="74"/>
        <v>日</v>
      </c>
      <c r="AD117" s="2060" t="str">
        <f t="shared" si="74"/>
        <v>月</v>
      </c>
      <c r="AE117" s="2060" t="str">
        <f t="shared" si="74"/>
        <v>火</v>
      </c>
      <c r="AF117" s="2060" t="str">
        <f t="shared" si="74"/>
        <v>水</v>
      </c>
      <c r="AG117" s="2114" t="str">
        <f t="shared" si="74"/>
        <v>木</v>
      </c>
      <c r="AH117" s="4210"/>
      <c r="AI117" s="4314"/>
      <c r="AJ117" s="4317"/>
      <c r="AK117" s="4319"/>
      <c r="AM117" s="4320"/>
      <c r="AN117" s="4320"/>
    </row>
    <row r="118" spans="2:40" ht="24.75" customHeight="1">
      <c r="B118" s="2101" t="s">
        <v>2531</v>
      </c>
      <c r="C118" s="2102" t="s">
        <v>2532</v>
      </c>
      <c r="D118" s="1953" t="s">
        <v>1313</v>
      </c>
      <c r="E118" s="1901" t="s">
        <v>2558</v>
      </c>
      <c r="F118" s="1941"/>
      <c r="G118" s="1942"/>
      <c r="H118" s="1942"/>
      <c r="I118" s="1942"/>
      <c r="J118" s="1942"/>
      <c r="K118" s="1942"/>
      <c r="L118" s="1942"/>
      <c r="M118" s="1942"/>
      <c r="N118" s="1942"/>
      <c r="O118" s="1942"/>
      <c r="P118" s="1942"/>
      <c r="Q118" s="1942"/>
      <c r="R118" s="1942"/>
      <c r="S118" s="1942"/>
      <c r="T118" s="1942"/>
      <c r="U118" s="1942"/>
      <c r="V118" s="1942"/>
      <c r="W118" s="1942"/>
      <c r="X118" s="1942"/>
      <c r="Y118" s="1942"/>
      <c r="Z118" s="1942"/>
      <c r="AA118" s="1942"/>
      <c r="AB118" s="1942"/>
      <c r="AC118" s="1942"/>
      <c r="AD118" s="1942"/>
      <c r="AE118" s="1942"/>
      <c r="AF118" s="1942"/>
      <c r="AG118" s="1970"/>
      <c r="AH118" s="4211"/>
      <c r="AI118" s="4315"/>
      <c r="AJ118" s="4318"/>
      <c r="AK118" s="4319"/>
    </row>
    <row r="119" spans="2:40" ht="13.5" customHeight="1">
      <c r="B119" s="4185" t="s">
        <v>2486</v>
      </c>
      <c r="C119" s="4188" t="s">
        <v>2487</v>
      </c>
      <c r="D119" s="1945" t="str">
        <f>E$8</f>
        <v>〇〇</v>
      </c>
      <c r="E119" s="2023"/>
      <c r="F119" s="1947"/>
      <c r="G119" s="1948"/>
      <c r="H119" s="1948"/>
      <c r="I119" s="1948"/>
      <c r="J119" s="1948"/>
      <c r="K119" s="1948"/>
      <c r="L119" s="1948"/>
      <c r="M119" s="1948"/>
      <c r="N119" s="1948"/>
      <c r="O119" s="1948"/>
      <c r="P119" s="1948"/>
      <c r="Q119" s="1948"/>
      <c r="R119" s="1948"/>
      <c r="S119" s="1948"/>
      <c r="T119" s="1948"/>
      <c r="U119" s="1948"/>
      <c r="V119" s="1948"/>
      <c r="W119" s="1948"/>
      <c r="X119" s="1948"/>
      <c r="Y119" s="1948"/>
      <c r="Z119" s="1948"/>
      <c r="AA119" s="1948"/>
      <c r="AB119" s="1948"/>
      <c r="AC119" s="1948"/>
      <c r="AD119" s="1948"/>
      <c r="AE119" s="1948"/>
      <c r="AF119" s="1948"/>
      <c r="AG119" s="1949"/>
      <c r="AH119" s="1950">
        <f>COUNTA(F$116:AG$116)-AI119</f>
        <v>28</v>
      </c>
      <c r="AI119" s="1951">
        <f>AM119+AN119</f>
        <v>0</v>
      </c>
      <c r="AJ119" s="2104">
        <f>+COUNTIF(F119:AG119,"休")</f>
        <v>0</v>
      </c>
      <c r="AM119" s="1953">
        <f>+COUNTIF(F119:AG119,"－")</f>
        <v>0</v>
      </c>
      <c r="AN119" s="1953">
        <f t="shared" ref="AN119:AN124" si="75">+COUNTIF(F119:AG119,"外")</f>
        <v>0</v>
      </c>
    </row>
    <row r="120" spans="2:40" ht="13.5" customHeight="1">
      <c r="B120" s="4186"/>
      <c r="C120" s="4189"/>
      <c r="D120" s="1960" t="str">
        <f>E$9</f>
        <v>●●</v>
      </c>
      <c r="E120" s="2105"/>
      <c r="F120" s="1955"/>
      <c r="G120" s="1956"/>
      <c r="H120" s="1956"/>
      <c r="I120" s="1956"/>
      <c r="J120" s="1956"/>
      <c r="K120" s="1956"/>
      <c r="L120" s="1956"/>
      <c r="M120" s="1956"/>
      <c r="N120" s="1956"/>
      <c r="O120" s="1956"/>
      <c r="P120" s="1956"/>
      <c r="Q120" s="1956"/>
      <c r="R120" s="1956"/>
      <c r="S120" s="1956"/>
      <c r="T120" s="1956"/>
      <c r="U120" s="1956"/>
      <c r="V120" s="1956"/>
      <c r="W120" s="1956"/>
      <c r="X120" s="1956"/>
      <c r="Y120" s="1956"/>
      <c r="Z120" s="1956"/>
      <c r="AA120" s="1956"/>
      <c r="AB120" s="1956"/>
      <c r="AC120" s="1956"/>
      <c r="AD120" s="1956"/>
      <c r="AE120" s="1956"/>
      <c r="AF120" s="1956"/>
      <c r="AG120" s="1957"/>
      <c r="AH120" s="1950">
        <f t="shared" ref="AH120:AH124" si="76">COUNTA(F$116:AG$116)-AI120</f>
        <v>28</v>
      </c>
      <c r="AI120" s="1958">
        <f t="shared" ref="AI120" si="77">AM120+AN120</f>
        <v>0</v>
      </c>
      <c r="AJ120" s="2106">
        <f t="shared" ref="AJ120:AJ123" si="78">+COUNTIF(F120:AG120,"休")</f>
        <v>0</v>
      </c>
      <c r="AM120" s="1953">
        <f t="shared" ref="AM120:AM123" si="79">+COUNTIF(F120:AG120,"－")</f>
        <v>0</v>
      </c>
      <c r="AN120" s="1953">
        <f t="shared" si="75"/>
        <v>0</v>
      </c>
    </row>
    <row r="121" spans="2:40">
      <c r="B121" s="4186"/>
      <c r="C121" s="4189"/>
      <c r="D121" s="1960" t="str">
        <f>E$10</f>
        <v>△△</v>
      </c>
      <c r="E121" s="2105"/>
      <c r="F121" s="1955"/>
      <c r="G121" s="1956"/>
      <c r="H121" s="1956"/>
      <c r="I121" s="1956"/>
      <c r="J121" s="1956"/>
      <c r="K121" s="1956"/>
      <c r="L121" s="1956"/>
      <c r="M121" s="1956"/>
      <c r="N121" s="1956"/>
      <c r="O121" s="1956"/>
      <c r="P121" s="1956"/>
      <c r="Q121" s="1956"/>
      <c r="R121" s="1956"/>
      <c r="S121" s="1956"/>
      <c r="T121" s="1956"/>
      <c r="U121" s="1956"/>
      <c r="V121" s="1956"/>
      <c r="W121" s="1956"/>
      <c r="X121" s="1956"/>
      <c r="Y121" s="1956"/>
      <c r="Z121" s="1956"/>
      <c r="AA121" s="1956"/>
      <c r="AB121" s="1956"/>
      <c r="AC121" s="1956"/>
      <c r="AD121" s="1956"/>
      <c r="AE121" s="1956"/>
      <c r="AF121" s="1956"/>
      <c r="AG121" s="1957"/>
      <c r="AH121" s="1950">
        <f t="shared" si="76"/>
        <v>28</v>
      </c>
      <c r="AI121" s="1958">
        <f>AM121+AN121</f>
        <v>0</v>
      </c>
      <c r="AJ121" s="2106">
        <f t="shared" si="78"/>
        <v>0</v>
      </c>
      <c r="AM121" s="1953">
        <f t="shared" si="79"/>
        <v>0</v>
      </c>
      <c r="AN121" s="1953">
        <f t="shared" si="75"/>
        <v>0</v>
      </c>
    </row>
    <row r="122" spans="2:40">
      <c r="B122" s="4186"/>
      <c r="C122" s="4189"/>
      <c r="D122" s="1960" t="str">
        <f>E$11</f>
        <v>■■</v>
      </c>
      <c r="E122" s="2105"/>
      <c r="F122" s="1955"/>
      <c r="G122" s="1956"/>
      <c r="H122" s="1956"/>
      <c r="I122" s="1956"/>
      <c r="J122" s="1956"/>
      <c r="K122" s="1956"/>
      <c r="L122" s="1956"/>
      <c r="M122" s="1956"/>
      <c r="N122" s="1956"/>
      <c r="O122" s="1956"/>
      <c r="P122" s="1956"/>
      <c r="Q122" s="1956"/>
      <c r="R122" s="1956"/>
      <c r="S122" s="1956"/>
      <c r="T122" s="1956"/>
      <c r="U122" s="1956"/>
      <c r="V122" s="1956"/>
      <c r="W122" s="1956"/>
      <c r="X122" s="1956"/>
      <c r="Y122" s="1956"/>
      <c r="Z122" s="1956"/>
      <c r="AA122" s="1956"/>
      <c r="AB122" s="1956"/>
      <c r="AC122" s="1956"/>
      <c r="AD122" s="1956"/>
      <c r="AE122" s="1956"/>
      <c r="AF122" s="1956"/>
      <c r="AG122" s="1957"/>
      <c r="AH122" s="1950">
        <f t="shared" si="76"/>
        <v>28</v>
      </c>
      <c r="AI122" s="1958">
        <f t="shared" ref="AI122:AI124" si="80">AM122+AN122</f>
        <v>0</v>
      </c>
      <c r="AJ122" s="2106">
        <f t="shared" si="78"/>
        <v>0</v>
      </c>
      <c r="AM122" s="1953">
        <f t="shared" si="79"/>
        <v>0</v>
      </c>
      <c r="AN122" s="1953">
        <f t="shared" si="75"/>
        <v>0</v>
      </c>
    </row>
    <row r="123" spans="2:40">
      <c r="B123" s="4186"/>
      <c r="C123" s="4189"/>
      <c r="D123" s="1960" t="str">
        <f>E$12</f>
        <v>★★</v>
      </c>
      <c r="E123" s="2105"/>
      <c r="F123" s="1955"/>
      <c r="G123" s="1956"/>
      <c r="H123" s="1956"/>
      <c r="I123" s="1956"/>
      <c r="J123" s="1956"/>
      <c r="K123" s="1956"/>
      <c r="L123" s="1956"/>
      <c r="M123" s="1956"/>
      <c r="N123" s="1956"/>
      <c r="O123" s="1956"/>
      <c r="P123" s="1956"/>
      <c r="Q123" s="1956"/>
      <c r="R123" s="1956"/>
      <c r="S123" s="1956"/>
      <c r="T123" s="1956"/>
      <c r="U123" s="1956"/>
      <c r="V123" s="1956"/>
      <c r="W123" s="1956"/>
      <c r="X123" s="1956"/>
      <c r="Y123" s="1956"/>
      <c r="Z123" s="1956"/>
      <c r="AA123" s="1956"/>
      <c r="AB123" s="1956"/>
      <c r="AC123" s="1956"/>
      <c r="AD123" s="1956"/>
      <c r="AE123" s="1956"/>
      <c r="AF123" s="1956"/>
      <c r="AG123" s="1957"/>
      <c r="AH123" s="1950">
        <f t="shared" si="76"/>
        <v>28</v>
      </c>
      <c r="AI123" s="1958">
        <f t="shared" si="80"/>
        <v>0</v>
      </c>
      <c r="AJ123" s="2106">
        <f t="shared" si="78"/>
        <v>0</v>
      </c>
      <c r="AM123" s="1953">
        <f t="shared" si="79"/>
        <v>0</v>
      </c>
      <c r="AN123" s="1953">
        <f t="shared" si="75"/>
        <v>0</v>
      </c>
    </row>
    <row r="124" spans="2:40">
      <c r="B124" s="4187"/>
      <c r="C124" s="4190"/>
      <c r="D124" s="2107"/>
      <c r="E124" s="1991"/>
      <c r="F124" s="1964"/>
      <c r="G124" s="1966"/>
      <c r="H124" s="1966"/>
      <c r="I124" s="1966"/>
      <c r="J124" s="1966"/>
      <c r="K124" s="1966"/>
      <c r="L124" s="1966"/>
      <c r="M124" s="1966"/>
      <c r="N124" s="1966"/>
      <c r="O124" s="1966"/>
      <c r="P124" s="1966"/>
      <c r="Q124" s="1966"/>
      <c r="R124" s="1966"/>
      <c r="S124" s="1966"/>
      <c r="T124" s="1966"/>
      <c r="U124" s="1966"/>
      <c r="V124" s="1966"/>
      <c r="W124" s="1966"/>
      <c r="X124" s="1966"/>
      <c r="Y124" s="1966"/>
      <c r="Z124" s="1966"/>
      <c r="AA124" s="1966"/>
      <c r="AB124" s="1966"/>
      <c r="AC124" s="1966"/>
      <c r="AD124" s="1966"/>
      <c r="AE124" s="1966"/>
      <c r="AF124" s="1966"/>
      <c r="AG124" s="1967"/>
      <c r="AH124" s="1950">
        <f t="shared" si="76"/>
        <v>28</v>
      </c>
      <c r="AI124" s="1951">
        <f t="shared" si="80"/>
        <v>0</v>
      </c>
      <c r="AJ124" s="2104">
        <f>+COUNTIF(F124:AG124,"休")</f>
        <v>0</v>
      </c>
      <c r="AM124" s="1953">
        <f>+COUNTIF(F124:AG124,"－")</f>
        <v>0</v>
      </c>
      <c r="AN124" s="1953">
        <f t="shared" si="75"/>
        <v>0</v>
      </c>
    </row>
    <row r="125" spans="2:40" ht="24.75" customHeight="1">
      <c r="B125" s="4185" t="s">
        <v>2493</v>
      </c>
      <c r="C125" s="4188" t="s">
        <v>2494</v>
      </c>
      <c r="D125" s="1953" t="s">
        <v>1313</v>
      </c>
      <c r="E125" s="1901" t="s">
        <v>2558</v>
      </c>
      <c r="F125" s="1941"/>
      <c r="G125" s="1942"/>
      <c r="H125" s="1942"/>
      <c r="I125" s="1942"/>
      <c r="J125" s="1942"/>
      <c r="K125" s="1942"/>
      <c r="L125" s="1942"/>
      <c r="M125" s="1942"/>
      <c r="N125" s="1942"/>
      <c r="O125" s="1942"/>
      <c r="P125" s="1942"/>
      <c r="Q125" s="1942"/>
      <c r="R125" s="1942"/>
      <c r="S125" s="1942"/>
      <c r="T125" s="1942"/>
      <c r="U125" s="1942"/>
      <c r="V125" s="1942"/>
      <c r="W125" s="1942"/>
      <c r="X125" s="1942"/>
      <c r="Y125" s="1942"/>
      <c r="Z125" s="1942"/>
      <c r="AA125" s="1942"/>
      <c r="AB125" s="1942"/>
      <c r="AC125" s="1942"/>
      <c r="AD125" s="1942"/>
      <c r="AE125" s="1942"/>
      <c r="AF125" s="1942"/>
      <c r="AG125" s="1970"/>
      <c r="AH125" s="1971"/>
      <c r="AI125" s="1953"/>
      <c r="AJ125" s="2058"/>
    </row>
    <row r="126" spans="2:40" ht="13.5" customHeight="1">
      <c r="B126" s="4186"/>
      <c r="C126" s="4189"/>
      <c r="D126" s="2107" t="str">
        <f>E$14</f>
        <v>〇〇</v>
      </c>
      <c r="E126" s="1991"/>
      <c r="F126" s="1947"/>
      <c r="G126" s="1948"/>
      <c r="H126" s="1948"/>
      <c r="I126" s="1948"/>
      <c r="J126" s="1948"/>
      <c r="K126" s="1948"/>
      <c r="L126" s="1948"/>
      <c r="M126" s="1948"/>
      <c r="N126" s="1948"/>
      <c r="O126" s="1948"/>
      <c r="P126" s="1948"/>
      <c r="Q126" s="1948"/>
      <c r="R126" s="1948"/>
      <c r="S126" s="1948"/>
      <c r="T126" s="1948"/>
      <c r="U126" s="1948"/>
      <c r="V126" s="1948"/>
      <c r="W126" s="1948"/>
      <c r="X126" s="1948"/>
      <c r="Y126" s="1948"/>
      <c r="Z126" s="1948"/>
      <c r="AA126" s="1948"/>
      <c r="AB126" s="1948"/>
      <c r="AC126" s="1948"/>
      <c r="AD126" s="1948"/>
      <c r="AE126" s="1948"/>
      <c r="AF126" s="1948"/>
      <c r="AG126" s="1949"/>
      <c r="AH126" s="1950">
        <f t="shared" ref="AH126:AH129" si="81">COUNTA(F$116:AG$116)-AI126</f>
        <v>28</v>
      </c>
      <c r="AI126" s="1951">
        <f t="shared" ref="AI126:AI129" si="82">AM126+AN126</f>
        <v>0</v>
      </c>
      <c r="AJ126" s="2104">
        <f>+COUNTIF(F126:AG126,"休")</f>
        <v>0</v>
      </c>
      <c r="AM126" s="1953">
        <f>+COUNTIF(F126:AG126,"－")</f>
        <v>0</v>
      </c>
      <c r="AN126" s="1953">
        <f>+COUNTIF(F126:AG126,"外")</f>
        <v>0</v>
      </c>
    </row>
    <row r="127" spans="2:40">
      <c r="B127" s="4186"/>
      <c r="C127" s="4189"/>
      <c r="D127" s="1960" t="str">
        <f>E$15</f>
        <v>●●</v>
      </c>
      <c r="E127" s="2105"/>
      <c r="F127" s="1955"/>
      <c r="G127" s="1956"/>
      <c r="H127" s="1956"/>
      <c r="I127" s="1956"/>
      <c r="J127" s="1956"/>
      <c r="K127" s="1956"/>
      <c r="L127" s="1956"/>
      <c r="M127" s="1956"/>
      <c r="N127" s="1956"/>
      <c r="O127" s="1956"/>
      <c r="P127" s="1956"/>
      <c r="Q127" s="1956"/>
      <c r="R127" s="1956"/>
      <c r="S127" s="1956"/>
      <c r="T127" s="1956"/>
      <c r="U127" s="1956"/>
      <c r="V127" s="1956"/>
      <c r="W127" s="1956"/>
      <c r="X127" s="1956"/>
      <c r="Y127" s="1956"/>
      <c r="Z127" s="1956"/>
      <c r="AA127" s="1956"/>
      <c r="AB127" s="1956"/>
      <c r="AC127" s="1956"/>
      <c r="AD127" s="1956"/>
      <c r="AE127" s="1956"/>
      <c r="AF127" s="1956"/>
      <c r="AG127" s="1957"/>
      <c r="AH127" s="1950">
        <f t="shared" si="81"/>
        <v>28</v>
      </c>
      <c r="AI127" s="1958">
        <f t="shared" si="82"/>
        <v>0</v>
      </c>
      <c r="AJ127" s="2106">
        <f t="shared" ref="AJ127:AJ129" si="83">+COUNTIF(F127:AG127,"休")</f>
        <v>0</v>
      </c>
      <c r="AM127" s="1953">
        <f t="shared" ref="AM127:AM129" si="84">+COUNTIF(F127:AG127,"－")</f>
        <v>0</v>
      </c>
      <c r="AN127" s="1953">
        <f>+COUNTIF(F127:AG127,"外")</f>
        <v>0</v>
      </c>
    </row>
    <row r="128" spans="2:40">
      <c r="B128" s="4186"/>
      <c r="C128" s="4189"/>
      <c r="D128" s="1960">
        <f>E$16</f>
        <v>0</v>
      </c>
      <c r="E128" s="2105"/>
      <c r="F128" s="1955"/>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c r="AE128" s="1956"/>
      <c r="AF128" s="1956"/>
      <c r="AG128" s="1957"/>
      <c r="AH128" s="1950">
        <f t="shared" si="81"/>
        <v>28</v>
      </c>
      <c r="AI128" s="1958">
        <f t="shared" si="82"/>
        <v>0</v>
      </c>
      <c r="AJ128" s="2106">
        <f t="shared" si="83"/>
        <v>0</v>
      </c>
      <c r="AM128" s="1953">
        <f t="shared" si="84"/>
        <v>0</v>
      </c>
      <c r="AN128" s="1953">
        <f>+COUNTIF(F128:AG128,"外")</f>
        <v>0</v>
      </c>
    </row>
    <row r="129" spans="2:40">
      <c r="B129" s="4186"/>
      <c r="C129" s="4190"/>
      <c r="D129" s="2107">
        <f>E$17</f>
        <v>0</v>
      </c>
      <c r="E129" s="1991"/>
      <c r="F129" s="1955"/>
      <c r="G129" s="1978"/>
      <c r="H129" s="1978"/>
      <c r="I129" s="1978"/>
      <c r="J129" s="1978"/>
      <c r="K129" s="1978"/>
      <c r="L129" s="1978"/>
      <c r="M129" s="1978"/>
      <c r="N129" s="1978"/>
      <c r="O129" s="1978"/>
      <c r="P129" s="1978"/>
      <c r="Q129" s="1978"/>
      <c r="R129" s="1978"/>
      <c r="S129" s="1978"/>
      <c r="T129" s="1978"/>
      <c r="U129" s="1978"/>
      <c r="V129" s="1978"/>
      <c r="W129" s="1978"/>
      <c r="X129" s="1978"/>
      <c r="Y129" s="1978"/>
      <c r="Z129" s="1978"/>
      <c r="AA129" s="1978"/>
      <c r="AB129" s="1978"/>
      <c r="AC129" s="1978"/>
      <c r="AD129" s="1978"/>
      <c r="AE129" s="1978"/>
      <c r="AF129" s="1978"/>
      <c r="AG129" s="1949"/>
      <c r="AH129" s="1950">
        <f t="shared" si="81"/>
        <v>28</v>
      </c>
      <c r="AI129" s="1987">
        <f t="shared" si="82"/>
        <v>0</v>
      </c>
      <c r="AJ129" s="2104">
        <f t="shared" si="83"/>
        <v>0</v>
      </c>
      <c r="AM129" s="1953">
        <f t="shared" si="84"/>
        <v>0</v>
      </c>
      <c r="AN129" s="1953">
        <f>+COUNTIF(F129:AG129,"外")</f>
        <v>0</v>
      </c>
    </row>
    <row r="130" spans="2:40" ht="24.75" customHeight="1">
      <c r="B130" s="4186"/>
      <c r="C130" s="4188" t="s">
        <v>2495</v>
      </c>
      <c r="D130" s="1953" t="s">
        <v>1313</v>
      </c>
      <c r="E130" s="1901" t="s">
        <v>2558</v>
      </c>
      <c r="F130" s="1941"/>
      <c r="G130" s="1942"/>
      <c r="H130" s="1942"/>
      <c r="I130" s="1942"/>
      <c r="J130" s="1942"/>
      <c r="K130" s="1942"/>
      <c r="L130" s="1942"/>
      <c r="M130" s="1942"/>
      <c r="N130" s="1942"/>
      <c r="O130" s="1942"/>
      <c r="P130" s="1942"/>
      <c r="Q130" s="1942"/>
      <c r="R130" s="1942"/>
      <c r="S130" s="1942"/>
      <c r="T130" s="1942"/>
      <c r="U130" s="1942"/>
      <c r="V130" s="1942"/>
      <c r="W130" s="1942"/>
      <c r="X130" s="1942"/>
      <c r="Y130" s="1942"/>
      <c r="Z130" s="1942"/>
      <c r="AA130" s="1942"/>
      <c r="AB130" s="1942"/>
      <c r="AC130" s="1942"/>
      <c r="AD130" s="1942"/>
      <c r="AE130" s="1942"/>
      <c r="AF130" s="1942"/>
      <c r="AG130" s="1970"/>
      <c r="AH130" s="1971"/>
      <c r="AI130" s="1953"/>
      <c r="AJ130" s="2058"/>
    </row>
    <row r="131" spans="2:40">
      <c r="B131" s="4186"/>
      <c r="C131" s="4189"/>
      <c r="D131" s="1945" t="str">
        <f>E$18</f>
        <v>●●</v>
      </c>
      <c r="E131" s="2023"/>
      <c r="F131" s="1947"/>
      <c r="G131" s="1948"/>
      <c r="H131" s="1948"/>
      <c r="I131" s="1948"/>
      <c r="J131" s="1948"/>
      <c r="K131" s="1948"/>
      <c r="L131" s="1948"/>
      <c r="M131" s="1948"/>
      <c r="N131" s="1948"/>
      <c r="O131" s="1948"/>
      <c r="P131" s="1948"/>
      <c r="Q131" s="1948"/>
      <c r="R131" s="1948"/>
      <c r="S131" s="1948"/>
      <c r="T131" s="1948"/>
      <c r="U131" s="1948"/>
      <c r="V131" s="1948"/>
      <c r="W131" s="1948"/>
      <c r="X131" s="1948"/>
      <c r="Y131" s="1948"/>
      <c r="Z131" s="1948"/>
      <c r="AA131" s="1948"/>
      <c r="AB131" s="1948"/>
      <c r="AC131" s="1948"/>
      <c r="AD131" s="1948"/>
      <c r="AE131" s="1948"/>
      <c r="AF131" s="1948"/>
      <c r="AG131" s="1982"/>
      <c r="AH131" s="1950">
        <f t="shared" ref="AH131:AH134" si="85">COUNTA(F$116:AG$116)-AI131</f>
        <v>28</v>
      </c>
      <c r="AI131" s="2108">
        <f t="shared" ref="AI131:AI134" si="86">AM131+AN131</f>
        <v>0</v>
      </c>
      <c r="AJ131" s="2109">
        <f>+COUNTIF(F131:AG131,"休")</f>
        <v>0</v>
      </c>
      <c r="AM131" s="1953">
        <f>+COUNTIF(F131:AG131,"－")</f>
        <v>0</v>
      </c>
      <c r="AN131" s="1953">
        <f>+COUNTIF(F131:AG131,"外")</f>
        <v>0</v>
      </c>
    </row>
    <row r="132" spans="2:40">
      <c r="B132" s="4186"/>
      <c r="C132" s="4189"/>
      <c r="D132" s="1960">
        <f>E$19</f>
        <v>0</v>
      </c>
      <c r="E132" s="2105"/>
      <c r="F132" s="1955"/>
      <c r="G132" s="1956"/>
      <c r="H132" s="1956"/>
      <c r="I132" s="1956"/>
      <c r="J132" s="1956"/>
      <c r="K132" s="1956"/>
      <c r="L132" s="1956"/>
      <c r="M132" s="1956"/>
      <c r="N132" s="1956"/>
      <c r="O132" s="1956"/>
      <c r="P132" s="1956"/>
      <c r="Q132" s="1956"/>
      <c r="R132" s="1956"/>
      <c r="S132" s="1956"/>
      <c r="T132" s="1956"/>
      <c r="U132" s="1956"/>
      <c r="V132" s="1956"/>
      <c r="W132" s="1956"/>
      <c r="X132" s="1956"/>
      <c r="Y132" s="1956"/>
      <c r="Z132" s="1956"/>
      <c r="AA132" s="1956"/>
      <c r="AB132" s="1956"/>
      <c r="AC132" s="1956"/>
      <c r="AD132" s="1956"/>
      <c r="AE132" s="1956"/>
      <c r="AF132" s="1956"/>
      <c r="AG132" s="1957"/>
      <c r="AH132" s="1950">
        <f t="shared" si="85"/>
        <v>28</v>
      </c>
      <c r="AI132" s="1958">
        <f t="shared" si="86"/>
        <v>0</v>
      </c>
      <c r="AJ132" s="2106">
        <f t="shared" ref="AJ132:AJ134" si="87">+COUNTIF(F132:AG132,"休")</f>
        <v>0</v>
      </c>
      <c r="AM132" s="1953">
        <f t="shared" ref="AM132:AM134" si="88">+COUNTIF(F132:AG132,"－")</f>
        <v>0</v>
      </c>
      <c r="AN132" s="1953">
        <f>+COUNTIF(F132:AG132,"外")</f>
        <v>0</v>
      </c>
    </row>
    <row r="133" spans="2:40">
      <c r="B133" s="4186"/>
      <c r="C133" s="4189"/>
      <c r="D133" s="1960">
        <f>E$20</f>
        <v>0</v>
      </c>
      <c r="E133" s="2105"/>
      <c r="F133" s="1955"/>
      <c r="G133" s="1956"/>
      <c r="H133" s="1956"/>
      <c r="I133" s="1956"/>
      <c r="J133" s="1956"/>
      <c r="K133" s="1956"/>
      <c r="L133" s="1956"/>
      <c r="M133" s="1956"/>
      <c r="N133" s="1956"/>
      <c r="O133" s="1956"/>
      <c r="P133" s="1956"/>
      <c r="Q133" s="1956"/>
      <c r="R133" s="1956"/>
      <c r="S133" s="1956"/>
      <c r="T133" s="1956"/>
      <c r="U133" s="1956"/>
      <c r="V133" s="1956"/>
      <c r="W133" s="1956"/>
      <c r="X133" s="1956"/>
      <c r="Y133" s="1956"/>
      <c r="Z133" s="1956"/>
      <c r="AA133" s="1956"/>
      <c r="AB133" s="1956"/>
      <c r="AC133" s="1956"/>
      <c r="AD133" s="1956"/>
      <c r="AE133" s="1956"/>
      <c r="AF133" s="1956"/>
      <c r="AG133" s="1957"/>
      <c r="AH133" s="1950">
        <f t="shared" si="85"/>
        <v>28</v>
      </c>
      <c r="AI133" s="1958">
        <f t="shared" si="86"/>
        <v>0</v>
      </c>
      <c r="AJ133" s="2106">
        <f t="shared" si="87"/>
        <v>0</v>
      </c>
      <c r="AM133" s="1953">
        <f t="shared" si="88"/>
        <v>0</v>
      </c>
      <c r="AN133" s="1953">
        <f>+COUNTIF(F133:AG133,"外")</f>
        <v>0</v>
      </c>
    </row>
    <row r="134" spans="2:40">
      <c r="B134" s="4187"/>
      <c r="C134" s="4190"/>
      <c r="D134" s="2110">
        <f>E$21</f>
        <v>0</v>
      </c>
      <c r="E134" s="2039"/>
      <c r="F134" s="1984"/>
      <c r="G134" s="1965"/>
      <c r="H134" s="1965"/>
      <c r="I134" s="1965"/>
      <c r="J134" s="1965"/>
      <c r="K134" s="1965"/>
      <c r="L134" s="1965"/>
      <c r="M134" s="1965"/>
      <c r="N134" s="1965"/>
      <c r="O134" s="1965"/>
      <c r="P134" s="1965"/>
      <c r="Q134" s="1965"/>
      <c r="R134" s="1965"/>
      <c r="S134" s="1965"/>
      <c r="T134" s="1965"/>
      <c r="U134" s="1965"/>
      <c r="V134" s="1965"/>
      <c r="W134" s="1965"/>
      <c r="X134" s="1965"/>
      <c r="Y134" s="1965"/>
      <c r="Z134" s="1965"/>
      <c r="AA134" s="1965"/>
      <c r="AB134" s="1965"/>
      <c r="AC134" s="1965"/>
      <c r="AD134" s="1965"/>
      <c r="AE134" s="1965"/>
      <c r="AF134" s="1965"/>
      <c r="AG134" s="1985"/>
      <c r="AH134" s="1986">
        <f t="shared" si="85"/>
        <v>28</v>
      </c>
      <c r="AI134" s="2071">
        <f t="shared" si="86"/>
        <v>0</v>
      </c>
      <c r="AJ134" s="1972">
        <f t="shared" si="87"/>
        <v>0</v>
      </c>
      <c r="AM134" s="1953">
        <f t="shared" si="88"/>
        <v>0</v>
      </c>
      <c r="AN134" s="1953">
        <f>+COUNTIF(F134:AG134,"外")</f>
        <v>0</v>
      </c>
    </row>
    <row r="135" spans="2:40">
      <c r="F135" s="2073"/>
      <c r="G135" s="2073"/>
      <c r="H135" s="2073"/>
      <c r="I135" s="2073"/>
      <c r="J135" s="2073"/>
      <c r="K135" s="2073"/>
      <c r="L135" s="2073"/>
      <c r="M135" s="2073"/>
      <c r="N135" s="2073"/>
      <c r="O135" s="2073"/>
      <c r="P135" s="2073"/>
      <c r="Q135" s="2073"/>
      <c r="R135" s="2073"/>
      <c r="S135" s="2073"/>
      <c r="T135" s="2073"/>
      <c r="U135" s="2073"/>
      <c r="V135" s="2073"/>
      <c r="W135" s="2073"/>
      <c r="X135" s="2073"/>
      <c r="Y135" s="2073"/>
      <c r="Z135" s="2073"/>
      <c r="AA135" s="2073"/>
      <c r="AB135" s="2073"/>
      <c r="AC135" s="2073"/>
      <c r="AD135" s="2073"/>
      <c r="AE135" s="2073"/>
      <c r="AF135" s="2073"/>
      <c r="AG135" s="2073"/>
    </row>
    <row r="136" spans="2:40" ht="13.5" customHeight="1">
      <c r="B136" s="2021"/>
      <c r="C136" s="2022"/>
      <c r="D136" s="2025"/>
      <c r="E136" s="2074" t="s">
        <v>1183</v>
      </c>
      <c r="F136" s="2075">
        <f>+AG116+1</f>
        <v>44799</v>
      </c>
      <c r="G136" s="2076">
        <f>+F136+1</f>
        <v>44800</v>
      </c>
      <c r="H136" s="2076">
        <f t="shared" ref="H136:AG136" si="89">+G136+1</f>
        <v>44801</v>
      </c>
      <c r="I136" s="2076">
        <f t="shared" si="89"/>
        <v>44802</v>
      </c>
      <c r="J136" s="2076">
        <f t="shared" si="89"/>
        <v>44803</v>
      </c>
      <c r="K136" s="2076">
        <f t="shared" si="89"/>
        <v>44804</v>
      </c>
      <c r="L136" s="2076">
        <f t="shared" si="89"/>
        <v>44805</v>
      </c>
      <c r="M136" s="2076">
        <f t="shared" si="89"/>
        <v>44806</v>
      </c>
      <c r="N136" s="2076">
        <f t="shared" si="89"/>
        <v>44807</v>
      </c>
      <c r="O136" s="2076">
        <f t="shared" si="89"/>
        <v>44808</v>
      </c>
      <c r="P136" s="2076">
        <f t="shared" si="89"/>
        <v>44809</v>
      </c>
      <c r="Q136" s="2076">
        <f t="shared" si="89"/>
        <v>44810</v>
      </c>
      <c r="R136" s="2076">
        <f t="shared" si="89"/>
        <v>44811</v>
      </c>
      <c r="S136" s="2076">
        <f t="shared" si="89"/>
        <v>44812</v>
      </c>
      <c r="T136" s="2076">
        <f t="shared" si="89"/>
        <v>44813</v>
      </c>
      <c r="U136" s="2076">
        <f t="shared" si="89"/>
        <v>44814</v>
      </c>
      <c r="V136" s="2076">
        <f t="shared" si="89"/>
        <v>44815</v>
      </c>
      <c r="W136" s="2076">
        <f t="shared" si="89"/>
        <v>44816</v>
      </c>
      <c r="X136" s="2076">
        <f t="shared" si="89"/>
        <v>44817</v>
      </c>
      <c r="Y136" s="2076">
        <f t="shared" si="89"/>
        <v>44818</v>
      </c>
      <c r="Z136" s="2076">
        <f>+Y136+1</f>
        <v>44819</v>
      </c>
      <c r="AA136" s="2076">
        <f t="shared" si="89"/>
        <v>44820</v>
      </c>
      <c r="AB136" s="2076">
        <f t="shared" si="89"/>
        <v>44821</v>
      </c>
      <c r="AC136" s="2076">
        <f t="shared" si="89"/>
        <v>44822</v>
      </c>
      <c r="AD136" s="2076">
        <f>+AC136+1</f>
        <v>44823</v>
      </c>
      <c r="AE136" s="2076">
        <f t="shared" si="89"/>
        <v>44824</v>
      </c>
      <c r="AF136" s="2076">
        <f>+AE136+1</f>
        <v>44825</v>
      </c>
      <c r="AG136" s="2111">
        <f t="shared" si="89"/>
        <v>44826</v>
      </c>
      <c r="AH136" s="4209" t="s">
        <v>2496</v>
      </c>
      <c r="AI136" s="4313" t="s">
        <v>2497</v>
      </c>
      <c r="AJ136" s="4316" t="s">
        <v>2474</v>
      </c>
      <c r="AK136" s="4319"/>
      <c r="AM136" s="4320" t="s">
        <v>2556</v>
      </c>
      <c r="AN136" s="4320" t="s">
        <v>2557</v>
      </c>
    </row>
    <row r="137" spans="2:40">
      <c r="B137" s="2037"/>
      <c r="C137" s="2038"/>
      <c r="D137" s="2041"/>
      <c r="E137" s="2078" t="s">
        <v>1184</v>
      </c>
      <c r="F137" s="2079" t="str">
        <f>TEXT(WEEKDAY(+F136),"aaa")</f>
        <v>金</v>
      </c>
      <c r="G137" s="2080" t="str">
        <f t="shared" ref="G137:AG137" si="90">TEXT(WEEKDAY(+G136),"aaa")</f>
        <v>土</v>
      </c>
      <c r="H137" s="2080" t="str">
        <f t="shared" si="90"/>
        <v>日</v>
      </c>
      <c r="I137" s="2080" t="str">
        <f t="shared" si="90"/>
        <v>月</v>
      </c>
      <c r="J137" s="2080" t="str">
        <f t="shared" si="90"/>
        <v>火</v>
      </c>
      <c r="K137" s="2080" t="str">
        <f t="shared" si="90"/>
        <v>水</v>
      </c>
      <c r="L137" s="2080" t="str">
        <f t="shared" si="90"/>
        <v>木</v>
      </c>
      <c r="M137" s="2080" t="str">
        <f t="shared" si="90"/>
        <v>金</v>
      </c>
      <c r="N137" s="2080" t="str">
        <f t="shared" si="90"/>
        <v>土</v>
      </c>
      <c r="O137" s="2080" t="str">
        <f t="shared" si="90"/>
        <v>日</v>
      </c>
      <c r="P137" s="2080" t="str">
        <f t="shared" si="90"/>
        <v>月</v>
      </c>
      <c r="Q137" s="2080" t="str">
        <f t="shared" si="90"/>
        <v>火</v>
      </c>
      <c r="R137" s="2080" t="str">
        <f t="shared" si="90"/>
        <v>水</v>
      </c>
      <c r="S137" s="2080" t="str">
        <f t="shared" si="90"/>
        <v>木</v>
      </c>
      <c r="T137" s="2080" t="str">
        <f t="shared" si="90"/>
        <v>金</v>
      </c>
      <c r="U137" s="2080" t="str">
        <f t="shared" si="90"/>
        <v>土</v>
      </c>
      <c r="V137" s="2080" t="str">
        <f t="shared" si="90"/>
        <v>日</v>
      </c>
      <c r="W137" s="2080" t="str">
        <f t="shared" si="90"/>
        <v>月</v>
      </c>
      <c r="X137" s="2080" t="str">
        <f t="shared" si="90"/>
        <v>火</v>
      </c>
      <c r="Y137" s="2080" t="str">
        <f t="shared" si="90"/>
        <v>水</v>
      </c>
      <c r="Z137" s="2080" t="str">
        <f t="shared" si="90"/>
        <v>木</v>
      </c>
      <c r="AA137" s="2080" t="str">
        <f t="shared" si="90"/>
        <v>金</v>
      </c>
      <c r="AB137" s="2080" t="str">
        <f t="shared" si="90"/>
        <v>土</v>
      </c>
      <c r="AC137" s="2080" t="str">
        <f t="shared" si="90"/>
        <v>日</v>
      </c>
      <c r="AD137" s="2080" t="str">
        <f t="shared" si="90"/>
        <v>月</v>
      </c>
      <c r="AE137" s="2080" t="str">
        <f t="shared" si="90"/>
        <v>火</v>
      </c>
      <c r="AF137" s="2080" t="str">
        <f t="shared" si="90"/>
        <v>水</v>
      </c>
      <c r="AG137" s="2112" t="str">
        <f t="shared" si="90"/>
        <v>木</v>
      </c>
      <c r="AH137" s="4210"/>
      <c r="AI137" s="4314"/>
      <c r="AJ137" s="4317"/>
      <c r="AK137" s="4319"/>
      <c r="AM137" s="4320"/>
      <c r="AN137" s="4320"/>
    </row>
    <row r="138" spans="2:40" ht="24.75" customHeight="1">
      <c r="B138" s="2101" t="s">
        <v>2531</v>
      </c>
      <c r="C138" s="2102" t="s">
        <v>2532</v>
      </c>
      <c r="D138" s="1953" t="s">
        <v>1313</v>
      </c>
      <c r="E138" s="1901" t="s">
        <v>2558</v>
      </c>
      <c r="F138" s="1941"/>
      <c r="G138" s="1942"/>
      <c r="H138" s="1942"/>
      <c r="I138" s="1942"/>
      <c r="J138" s="1942"/>
      <c r="K138" s="1942"/>
      <c r="L138" s="1942"/>
      <c r="M138" s="1942"/>
      <c r="N138" s="1942"/>
      <c r="O138" s="1942"/>
      <c r="P138" s="1942"/>
      <c r="Q138" s="1942"/>
      <c r="R138" s="1942"/>
      <c r="S138" s="1942"/>
      <c r="T138" s="1942"/>
      <c r="U138" s="1942"/>
      <c r="V138" s="1942"/>
      <c r="W138" s="1942"/>
      <c r="X138" s="1942"/>
      <c r="Y138" s="1942"/>
      <c r="Z138" s="1942"/>
      <c r="AA138" s="1942"/>
      <c r="AB138" s="1942"/>
      <c r="AC138" s="1942"/>
      <c r="AD138" s="1942"/>
      <c r="AE138" s="1942"/>
      <c r="AF138" s="1942"/>
      <c r="AG138" s="1970"/>
      <c r="AH138" s="4211"/>
      <c r="AI138" s="4315"/>
      <c r="AJ138" s="4318"/>
      <c r="AK138" s="4319"/>
    </row>
    <row r="139" spans="2:40" ht="13.5" customHeight="1">
      <c r="B139" s="4185" t="s">
        <v>2486</v>
      </c>
      <c r="C139" s="4188" t="s">
        <v>2487</v>
      </c>
      <c r="D139" s="1945" t="str">
        <f>E$8</f>
        <v>〇〇</v>
      </c>
      <c r="E139" s="2023"/>
      <c r="F139" s="1947"/>
      <c r="G139" s="1948"/>
      <c r="H139" s="1948"/>
      <c r="I139" s="1948"/>
      <c r="J139" s="1948"/>
      <c r="K139" s="1948"/>
      <c r="L139" s="1948"/>
      <c r="M139" s="1948"/>
      <c r="N139" s="1948"/>
      <c r="O139" s="1948"/>
      <c r="P139" s="1948"/>
      <c r="Q139" s="1948"/>
      <c r="R139" s="1948"/>
      <c r="S139" s="1948"/>
      <c r="T139" s="1948"/>
      <c r="U139" s="1948"/>
      <c r="V139" s="1948"/>
      <c r="W139" s="1948"/>
      <c r="X139" s="1948"/>
      <c r="Y139" s="1948"/>
      <c r="Z139" s="1948"/>
      <c r="AA139" s="1948"/>
      <c r="AB139" s="1948"/>
      <c r="AC139" s="1948"/>
      <c r="AD139" s="1948"/>
      <c r="AE139" s="1948"/>
      <c r="AF139" s="1948"/>
      <c r="AG139" s="1949"/>
      <c r="AH139" s="1950">
        <f>COUNTA(F$136:AG$136)-AI139</f>
        <v>28</v>
      </c>
      <c r="AI139" s="1951">
        <f>AM139+AN139</f>
        <v>0</v>
      </c>
      <c r="AJ139" s="2104">
        <f>+COUNTIF(F139:AG139,"休")</f>
        <v>0</v>
      </c>
      <c r="AM139" s="1953">
        <f>+COUNTIF(F139:AG139,"－")</f>
        <v>0</v>
      </c>
      <c r="AN139" s="1953">
        <f t="shared" ref="AN139:AN144" si="91">+COUNTIF(F139:AG139,"外")</f>
        <v>0</v>
      </c>
    </row>
    <row r="140" spans="2:40" ht="13.5" customHeight="1">
      <c r="B140" s="4186"/>
      <c r="C140" s="4189"/>
      <c r="D140" s="1960" t="str">
        <f>E$9</f>
        <v>●●</v>
      </c>
      <c r="E140" s="2105"/>
      <c r="F140" s="1955"/>
      <c r="G140" s="1956"/>
      <c r="H140" s="1956"/>
      <c r="I140" s="1956"/>
      <c r="J140" s="1956"/>
      <c r="K140" s="1956"/>
      <c r="L140" s="1956"/>
      <c r="M140" s="1956"/>
      <c r="N140" s="1956"/>
      <c r="O140" s="1956"/>
      <c r="P140" s="1956"/>
      <c r="Q140" s="1956"/>
      <c r="R140" s="1956"/>
      <c r="S140" s="1956"/>
      <c r="T140" s="1956"/>
      <c r="U140" s="1956"/>
      <c r="V140" s="1956"/>
      <c r="W140" s="1956"/>
      <c r="X140" s="1956"/>
      <c r="Y140" s="1956"/>
      <c r="Z140" s="1956"/>
      <c r="AA140" s="1956"/>
      <c r="AB140" s="1956"/>
      <c r="AC140" s="1956"/>
      <c r="AD140" s="1956"/>
      <c r="AE140" s="1956"/>
      <c r="AF140" s="1956"/>
      <c r="AG140" s="1957"/>
      <c r="AH140" s="1950">
        <f t="shared" ref="AH140:AH144" si="92">COUNTA(F$136:AG$136)-AI140</f>
        <v>28</v>
      </c>
      <c r="AI140" s="1958">
        <f t="shared" ref="AI140" si="93">AM140+AN140</f>
        <v>0</v>
      </c>
      <c r="AJ140" s="2106">
        <f t="shared" ref="AJ140:AJ143" si="94">+COUNTIF(F140:AG140,"休")</f>
        <v>0</v>
      </c>
      <c r="AM140" s="1953">
        <f t="shared" ref="AM140:AM143" si="95">+COUNTIF(F140:AG140,"－")</f>
        <v>0</v>
      </c>
      <c r="AN140" s="1953">
        <f t="shared" si="91"/>
        <v>0</v>
      </c>
    </row>
    <row r="141" spans="2:40">
      <c r="B141" s="4186"/>
      <c r="C141" s="4189"/>
      <c r="D141" s="1960" t="str">
        <f>E$10</f>
        <v>△△</v>
      </c>
      <c r="E141" s="2105"/>
      <c r="F141" s="1955"/>
      <c r="G141" s="1956"/>
      <c r="H141" s="1956"/>
      <c r="I141" s="1956"/>
      <c r="J141" s="1956"/>
      <c r="K141" s="1956"/>
      <c r="L141" s="1956"/>
      <c r="M141" s="1956"/>
      <c r="N141" s="1956"/>
      <c r="O141" s="1956"/>
      <c r="P141" s="1956"/>
      <c r="Q141" s="1956"/>
      <c r="R141" s="1956"/>
      <c r="S141" s="1956"/>
      <c r="T141" s="1956"/>
      <c r="U141" s="1956"/>
      <c r="V141" s="1956"/>
      <c r="W141" s="1956"/>
      <c r="X141" s="1956"/>
      <c r="Y141" s="1956"/>
      <c r="Z141" s="1956"/>
      <c r="AA141" s="1956"/>
      <c r="AB141" s="1956"/>
      <c r="AC141" s="1956"/>
      <c r="AD141" s="1956"/>
      <c r="AE141" s="1956"/>
      <c r="AF141" s="1956"/>
      <c r="AG141" s="1957"/>
      <c r="AH141" s="1950">
        <f t="shared" si="92"/>
        <v>28</v>
      </c>
      <c r="AI141" s="1958">
        <f>AM141+AN141</f>
        <v>0</v>
      </c>
      <c r="AJ141" s="2106">
        <f t="shared" si="94"/>
        <v>0</v>
      </c>
      <c r="AM141" s="1953">
        <f t="shared" si="95"/>
        <v>0</v>
      </c>
      <c r="AN141" s="1953">
        <f t="shared" si="91"/>
        <v>0</v>
      </c>
    </row>
    <row r="142" spans="2:40">
      <c r="B142" s="4186"/>
      <c r="C142" s="4189"/>
      <c r="D142" s="1960" t="str">
        <f>E$11</f>
        <v>■■</v>
      </c>
      <c r="E142" s="2105"/>
      <c r="F142" s="1955"/>
      <c r="G142" s="1956"/>
      <c r="H142" s="1956"/>
      <c r="I142" s="1956"/>
      <c r="J142" s="1956"/>
      <c r="K142" s="1956"/>
      <c r="L142" s="1956"/>
      <c r="M142" s="1956"/>
      <c r="N142" s="1956"/>
      <c r="O142" s="1956"/>
      <c r="P142" s="1956"/>
      <c r="Q142" s="1956"/>
      <c r="R142" s="1956"/>
      <c r="S142" s="1956"/>
      <c r="T142" s="1956"/>
      <c r="U142" s="1956"/>
      <c r="V142" s="1956"/>
      <c r="W142" s="1956"/>
      <c r="X142" s="1956"/>
      <c r="Y142" s="1956"/>
      <c r="Z142" s="1956"/>
      <c r="AA142" s="1956"/>
      <c r="AB142" s="1956"/>
      <c r="AC142" s="1956"/>
      <c r="AD142" s="1956"/>
      <c r="AE142" s="1956"/>
      <c r="AF142" s="1956"/>
      <c r="AG142" s="1957"/>
      <c r="AH142" s="1950">
        <f t="shared" si="92"/>
        <v>28</v>
      </c>
      <c r="AI142" s="1958">
        <f t="shared" ref="AI142:AI144" si="96">AM142+AN142</f>
        <v>0</v>
      </c>
      <c r="AJ142" s="2106">
        <f t="shared" si="94"/>
        <v>0</v>
      </c>
      <c r="AM142" s="1953">
        <f t="shared" si="95"/>
        <v>0</v>
      </c>
      <c r="AN142" s="1953">
        <f t="shared" si="91"/>
        <v>0</v>
      </c>
    </row>
    <row r="143" spans="2:40">
      <c r="B143" s="4186"/>
      <c r="C143" s="4189"/>
      <c r="D143" s="1960" t="str">
        <f>E$12</f>
        <v>★★</v>
      </c>
      <c r="E143" s="2105"/>
      <c r="F143" s="1955"/>
      <c r="G143" s="1956"/>
      <c r="H143" s="1956"/>
      <c r="I143" s="1956"/>
      <c r="J143" s="1956"/>
      <c r="K143" s="1956"/>
      <c r="L143" s="1956"/>
      <c r="M143" s="1956"/>
      <c r="N143" s="1956"/>
      <c r="O143" s="1956"/>
      <c r="P143" s="1956"/>
      <c r="Q143" s="1956"/>
      <c r="R143" s="1956"/>
      <c r="S143" s="1956"/>
      <c r="T143" s="1956"/>
      <c r="U143" s="1956"/>
      <c r="V143" s="1956"/>
      <c r="W143" s="1956"/>
      <c r="X143" s="1956"/>
      <c r="Y143" s="1956"/>
      <c r="Z143" s="1956"/>
      <c r="AA143" s="1956"/>
      <c r="AB143" s="1956"/>
      <c r="AC143" s="1956"/>
      <c r="AD143" s="1956"/>
      <c r="AE143" s="1956"/>
      <c r="AF143" s="1956"/>
      <c r="AG143" s="1957"/>
      <c r="AH143" s="1950">
        <f t="shared" si="92"/>
        <v>28</v>
      </c>
      <c r="AI143" s="1958">
        <f t="shared" si="96"/>
        <v>0</v>
      </c>
      <c r="AJ143" s="2106">
        <f t="shared" si="94"/>
        <v>0</v>
      </c>
      <c r="AM143" s="1953">
        <f t="shared" si="95"/>
        <v>0</v>
      </c>
      <c r="AN143" s="1953">
        <f t="shared" si="91"/>
        <v>0</v>
      </c>
    </row>
    <row r="144" spans="2:40">
      <c r="B144" s="4187"/>
      <c r="C144" s="4190"/>
      <c r="D144" s="2107"/>
      <c r="E144" s="1991"/>
      <c r="F144" s="1964"/>
      <c r="G144" s="1966"/>
      <c r="H144" s="1966"/>
      <c r="I144" s="1966"/>
      <c r="J144" s="1966"/>
      <c r="K144" s="1966"/>
      <c r="L144" s="1966"/>
      <c r="M144" s="1966"/>
      <c r="N144" s="1966"/>
      <c r="O144" s="1966"/>
      <c r="P144" s="1966"/>
      <c r="Q144" s="1966"/>
      <c r="R144" s="1966"/>
      <c r="S144" s="1966"/>
      <c r="T144" s="1966"/>
      <c r="U144" s="1966"/>
      <c r="V144" s="1966"/>
      <c r="W144" s="1966"/>
      <c r="X144" s="1966"/>
      <c r="Y144" s="1966"/>
      <c r="Z144" s="1966"/>
      <c r="AA144" s="1966"/>
      <c r="AB144" s="1966"/>
      <c r="AC144" s="1966"/>
      <c r="AD144" s="1966"/>
      <c r="AE144" s="1966"/>
      <c r="AF144" s="1966"/>
      <c r="AG144" s="1967"/>
      <c r="AH144" s="1950">
        <f t="shared" si="92"/>
        <v>28</v>
      </c>
      <c r="AI144" s="1951">
        <f t="shared" si="96"/>
        <v>0</v>
      </c>
      <c r="AJ144" s="2104">
        <f>+COUNTIF(F144:AG144,"休")</f>
        <v>0</v>
      </c>
      <c r="AM144" s="1953">
        <f>+COUNTIF(F144:AG144,"－")</f>
        <v>0</v>
      </c>
      <c r="AN144" s="1953">
        <f t="shared" si="91"/>
        <v>0</v>
      </c>
    </row>
    <row r="145" spans="2:40" ht="24.75" customHeight="1">
      <c r="B145" s="4185" t="s">
        <v>2493</v>
      </c>
      <c r="C145" s="4188" t="s">
        <v>2494</v>
      </c>
      <c r="D145" s="1953" t="s">
        <v>1313</v>
      </c>
      <c r="E145" s="1901" t="s">
        <v>2558</v>
      </c>
      <c r="F145" s="1941"/>
      <c r="G145" s="1942"/>
      <c r="H145" s="1942"/>
      <c r="I145" s="1942"/>
      <c r="J145" s="1942"/>
      <c r="K145" s="1942"/>
      <c r="L145" s="1942"/>
      <c r="M145" s="1942"/>
      <c r="N145" s="1942"/>
      <c r="O145" s="1942"/>
      <c r="P145" s="1942"/>
      <c r="Q145" s="1942"/>
      <c r="R145" s="1942"/>
      <c r="S145" s="1942"/>
      <c r="T145" s="1942"/>
      <c r="U145" s="1942"/>
      <c r="V145" s="1942"/>
      <c r="W145" s="1942"/>
      <c r="X145" s="1942"/>
      <c r="Y145" s="1942"/>
      <c r="Z145" s="1942"/>
      <c r="AA145" s="1942"/>
      <c r="AB145" s="1942"/>
      <c r="AC145" s="1942"/>
      <c r="AD145" s="1942"/>
      <c r="AE145" s="1942"/>
      <c r="AF145" s="1942"/>
      <c r="AG145" s="1970"/>
      <c r="AH145" s="1971"/>
      <c r="AI145" s="1953"/>
      <c r="AJ145" s="2058"/>
    </row>
    <row r="146" spans="2:40" ht="13.5" customHeight="1">
      <c r="B146" s="4186"/>
      <c r="C146" s="4189"/>
      <c r="D146" s="2107" t="str">
        <f>E$14</f>
        <v>〇〇</v>
      </c>
      <c r="E146" s="1991"/>
      <c r="F146" s="1947"/>
      <c r="G146" s="1948"/>
      <c r="H146" s="1948"/>
      <c r="I146" s="1948"/>
      <c r="J146" s="1948"/>
      <c r="K146" s="1948"/>
      <c r="L146" s="1948"/>
      <c r="M146" s="1948"/>
      <c r="N146" s="1948"/>
      <c r="O146" s="1948"/>
      <c r="P146" s="1948"/>
      <c r="Q146" s="1948"/>
      <c r="R146" s="1948"/>
      <c r="S146" s="1948"/>
      <c r="T146" s="1948"/>
      <c r="U146" s="1948"/>
      <c r="V146" s="1948"/>
      <c r="W146" s="1948"/>
      <c r="X146" s="1948"/>
      <c r="Y146" s="1948"/>
      <c r="Z146" s="1948"/>
      <c r="AA146" s="1948"/>
      <c r="AB146" s="1948"/>
      <c r="AC146" s="1948"/>
      <c r="AD146" s="1948"/>
      <c r="AE146" s="1948"/>
      <c r="AF146" s="1948"/>
      <c r="AG146" s="1949"/>
      <c r="AH146" s="1950">
        <f t="shared" ref="AH146:AH149" si="97">COUNTA(F$136:AG$136)-AI146</f>
        <v>28</v>
      </c>
      <c r="AI146" s="1951">
        <f t="shared" ref="AI146:AI149" si="98">AM146+AN146</f>
        <v>0</v>
      </c>
      <c r="AJ146" s="2104">
        <f>+COUNTIF(F146:AG146,"休")</f>
        <v>0</v>
      </c>
      <c r="AM146" s="1953">
        <f>+COUNTIF(F146:AG146,"－")</f>
        <v>0</v>
      </c>
      <c r="AN146" s="1953">
        <f>+COUNTIF(F146:AG146,"外")</f>
        <v>0</v>
      </c>
    </row>
    <row r="147" spans="2:40">
      <c r="B147" s="4186"/>
      <c r="C147" s="4189"/>
      <c r="D147" s="1960" t="str">
        <f>E$15</f>
        <v>●●</v>
      </c>
      <c r="E147" s="2105"/>
      <c r="F147" s="1955"/>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7"/>
      <c r="AH147" s="1950">
        <f>COUNTA(F$136:AG$136)-AI147</f>
        <v>28</v>
      </c>
      <c r="AI147" s="1958">
        <f t="shared" si="98"/>
        <v>0</v>
      </c>
      <c r="AJ147" s="2106">
        <f t="shared" ref="AJ147:AJ149" si="99">+COUNTIF(F147:AG147,"休")</f>
        <v>0</v>
      </c>
      <c r="AM147" s="1953">
        <f t="shared" ref="AM147:AM149" si="100">+COUNTIF(F147:AG147,"－")</f>
        <v>0</v>
      </c>
      <c r="AN147" s="1953">
        <f>+COUNTIF(F147:AG147,"外")</f>
        <v>0</v>
      </c>
    </row>
    <row r="148" spans="2:40">
      <c r="B148" s="4186"/>
      <c r="C148" s="4189"/>
      <c r="D148" s="1960">
        <f>E$16</f>
        <v>0</v>
      </c>
      <c r="E148" s="2105"/>
      <c r="F148" s="1955"/>
      <c r="G148" s="1956"/>
      <c r="H148" s="1956"/>
      <c r="I148" s="1956"/>
      <c r="J148" s="1956"/>
      <c r="K148" s="1956"/>
      <c r="L148" s="1956"/>
      <c r="M148" s="1956"/>
      <c r="N148" s="1956"/>
      <c r="O148" s="1956"/>
      <c r="P148" s="1956"/>
      <c r="Q148" s="1956"/>
      <c r="R148" s="1956"/>
      <c r="S148" s="1956"/>
      <c r="T148" s="1956"/>
      <c r="U148" s="1956"/>
      <c r="V148" s="1956"/>
      <c r="W148" s="1956"/>
      <c r="X148" s="1956"/>
      <c r="Y148" s="1956"/>
      <c r="Z148" s="1956"/>
      <c r="AA148" s="1956"/>
      <c r="AB148" s="1956"/>
      <c r="AC148" s="1956"/>
      <c r="AD148" s="1956"/>
      <c r="AE148" s="1956"/>
      <c r="AF148" s="1956"/>
      <c r="AG148" s="1957"/>
      <c r="AH148" s="1950">
        <f t="shared" si="97"/>
        <v>28</v>
      </c>
      <c r="AI148" s="1958">
        <f t="shared" si="98"/>
        <v>0</v>
      </c>
      <c r="AJ148" s="2106">
        <f t="shared" si="99"/>
        <v>0</v>
      </c>
      <c r="AM148" s="1953">
        <f t="shared" si="100"/>
        <v>0</v>
      </c>
      <c r="AN148" s="1953">
        <f>+COUNTIF(F148:AG148,"外")</f>
        <v>0</v>
      </c>
    </row>
    <row r="149" spans="2:40">
      <c r="B149" s="4186"/>
      <c r="C149" s="4190"/>
      <c r="D149" s="2107">
        <f>E$17</f>
        <v>0</v>
      </c>
      <c r="E149" s="1991"/>
      <c r="F149" s="1955"/>
      <c r="G149" s="1978"/>
      <c r="H149" s="1978"/>
      <c r="I149" s="1978"/>
      <c r="J149" s="1978"/>
      <c r="K149" s="1978"/>
      <c r="L149" s="1978"/>
      <c r="M149" s="1978"/>
      <c r="N149" s="1978"/>
      <c r="O149" s="1978"/>
      <c r="P149" s="1978"/>
      <c r="Q149" s="1978"/>
      <c r="R149" s="1978"/>
      <c r="S149" s="1978"/>
      <c r="T149" s="1978"/>
      <c r="U149" s="1978"/>
      <c r="V149" s="1978"/>
      <c r="W149" s="1978"/>
      <c r="X149" s="1978"/>
      <c r="Y149" s="1978"/>
      <c r="Z149" s="1978"/>
      <c r="AA149" s="1978"/>
      <c r="AB149" s="1978"/>
      <c r="AC149" s="1978"/>
      <c r="AD149" s="1978"/>
      <c r="AE149" s="1978"/>
      <c r="AF149" s="1978"/>
      <c r="AG149" s="1949"/>
      <c r="AH149" s="1950">
        <f t="shared" si="97"/>
        <v>28</v>
      </c>
      <c r="AI149" s="1987">
        <f t="shared" si="98"/>
        <v>0</v>
      </c>
      <c r="AJ149" s="2104">
        <f t="shared" si="99"/>
        <v>0</v>
      </c>
      <c r="AM149" s="1953">
        <f t="shared" si="100"/>
        <v>0</v>
      </c>
      <c r="AN149" s="1953">
        <f>+COUNTIF(F149:AG149,"外")</f>
        <v>0</v>
      </c>
    </row>
    <row r="150" spans="2:40" ht="24.75" customHeight="1">
      <c r="B150" s="4186"/>
      <c r="C150" s="4188" t="s">
        <v>2495</v>
      </c>
      <c r="D150" s="1953" t="s">
        <v>1313</v>
      </c>
      <c r="E150" s="1901" t="s">
        <v>2558</v>
      </c>
      <c r="F150" s="1941"/>
      <c r="G150" s="1942"/>
      <c r="H150" s="1942"/>
      <c r="I150" s="1942"/>
      <c r="J150" s="1942"/>
      <c r="K150" s="1942"/>
      <c r="L150" s="1942"/>
      <c r="M150" s="1942"/>
      <c r="N150" s="1942"/>
      <c r="O150" s="1942"/>
      <c r="P150" s="1942"/>
      <c r="Q150" s="1942"/>
      <c r="R150" s="1942"/>
      <c r="S150" s="1942"/>
      <c r="T150" s="1942"/>
      <c r="U150" s="1942"/>
      <c r="V150" s="1942"/>
      <c r="W150" s="1942"/>
      <c r="X150" s="1942"/>
      <c r="Y150" s="1942"/>
      <c r="Z150" s="1942"/>
      <c r="AA150" s="1942"/>
      <c r="AB150" s="1942"/>
      <c r="AC150" s="1942"/>
      <c r="AD150" s="1942"/>
      <c r="AE150" s="1942"/>
      <c r="AF150" s="1942"/>
      <c r="AG150" s="1970"/>
      <c r="AH150" s="1971"/>
      <c r="AI150" s="1953"/>
      <c r="AJ150" s="2058"/>
    </row>
    <row r="151" spans="2:40">
      <c r="B151" s="4186"/>
      <c r="C151" s="4189"/>
      <c r="D151" s="1945" t="str">
        <f>E$18</f>
        <v>●●</v>
      </c>
      <c r="E151" s="2023"/>
      <c r="F151" s="1947"/>
      <c r="G151" s="1948"/>
      <c r="H151" s="1948"/>
      <c r="I151" s="1948"/>
      <c r="J151" s="1948"/>
      <c r="K151" s="1948"/>
      <c r="L151" s="1948"/>
      <c r="M151" s="1948"/>
      <c r="N151" s="1948"/>
      <c r="O151" s="1948"/>
      <c r="P151" s="1948"/>
      <c r="Q151" s="1948"/>
      <c r="R151" s="1948"/>
      <c r="S151" s="1948"/>
      <c r="T151" s="1948"/>
      <c r="U151" s="1948"/>
      <c r="V151" s="1948"/>
      <c r="W151" s="1948"/>
      <c r="X151" s="1948"/>
      <c r="Y151" s="1948"/>
      <c r="Z151" s="1948"/>
      <c r="AA151" s="1948"/>
      <c r="AB151" s="1948"/>
      <c r="AC151" s="1948"/>
      <c r="AD151" s="1948"/>
      <c r="AE151" s="1948"/>
      <c r="AF151" s="1948"/>
      <c r="AG151" s="1982"/>
      <c r="AH151" s="1950">
        <f t="shared" ref="AH151:AH154" si="101">COUNTA(F$136:AG$136)-AI151</f>
        <v>28</v>
      </c>
      <c r="AI151" s="2108">
        <f t="shared" ref="AI151:AI154" si="102">AM151+AN151</f>
        <v>0</v>
      </c>
      <c r="AJ151" s="2109">
        <f>+COUNTIF(F151:AG151,"休")</f>
        <v>0</v>
      </c>
      <c r="AM151" s="1953">
        <f>+COUNTIF(F151:AG151,"－")</f>
        <v>0</v>
      </c>
      <c r="AN151" s="1953">
        <f>+COUNTIF(F151:AG151,"外")</f>
        <v>0</v>
      </c>
    </row>
    <row r="152" spans="2:40">
      <c r="B152" s="4186"/>
      <c r="C152" s="4189"/>
      <c r="D152" s="1960">
        <f>E$19</f>
        <v>0</v>
      </c>
      <c r="E152" s="2105"/>
      <c r="F152" s="1955"/>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7"/>
      <c r="AH152" s="1950">
        <f t="shared" si="101"/>
        <v>28</v>
      </c>
      <c r="AI152" s="1958">
        <f t="shared" si="102"/>
        <v>0</v>
      </c>
      <c r="AJ152" s="2106">
        <f t="shared" ref="AJ152:AJ154" si="103">+COUNTIF(F152:AG152,"休")</f>
        <v>0</v>
      </c>
      <c r="AM152" s="1953">
        <f t="shared" ref="AM152:AM154" si="104">+COUNTIF(F152:AG152,"－")</f>
        <v>0</v>
      </c>
      <c r="AN152" s="1953">
        <f>+COUNTIF(F152:AG152,"外")</f>
        <v>0</v>
      </c>
    </row>
    <row r="153" spans="2:40">
      <c r="B153" s="4186"/>
      <c r="C153" s="4189"/>
      <c r="D153" s="1960">
        <f>E$20</f>
        <v>0</v>
      </c>
      <c r="E153" s="2105"/>
      <c r="F153" s="1955"/>
      <c r="G153" s="1956"/>
      <c r="H153" s="1956"/>
      <c r="I153" s="1956"/>
      <c r="J153" s="1956"/>
      <c r="K153" s="1956"/>
      <c r="L153" s="1956"/>
      <c r="M153" s="1956"/>
      <c r="N153" s="1956"/>
      <c r="O153" s="1956"/>
      <c r="P153" s="1956"/>
      <c r="Q153" s="1956"/>
      <c r="R153" s="1956"/>
      <c r="S153" s="1956"/>
      <c r="T153" s="1956"/>
      <c r="U153" s="1956"/>
      <c r="V153" s="1956"/>
      <c r="W153" s="1956"/>
      <c r="X153" s="1956"/>
      <c r="Y153" s="1956"/>
      <c r="Z153" s="1956"/>
      <c r="AA153" s="1956"/>
      <c r="AB153" s="1956"/>
      <c r="AC153" s="1956"/>
      <c r="AD153" s="1956"/>
      <c r="AE153" s="1956"/>
      <c r="AF153" s="1956"/>
      <c r="AG153" s="1957"/>
      <c r="AH153" s="1950">
        <f t="shared" si="101"/>
        <v>28</v>
      </c>
      <c r="AI153" s="1958">
        <f t="shared" si="102"/>
        <v>0</v>
      </c>
      <c r="AJ153" s="2106">
        <f t="shared" si="103"/>
        <v>0</v>
      </c>
      <c r="AM153" s="1953">
        <f t="shared" si="104"/>
        <v>0</v>
      </c>
      <c r="AN153" s="1953">
        <f>+COUNTIF(F153:AG153,"外")</f>
        <v>0</v>
      </c>
    </row>
    <row r="154" spans="2:40">
      <c r="B154" s="4187"/>
      <c r="C154" s="4190"/>
      <c r="D154" s="2110">
        <f>E$21</f>
        <v>0</v>
      </c>
      <c r="E154" s="2039"/>
      <c r="F154" s="1984"/>
      <c r="G154" s="1965"/>
      <c r="H154" s="1965"/>
      <c r="I154" s="1965"/>
      <c r="J154" s="1965"/>
      <c r="K154" s="1965"/>
      <c r="L154" s="1965"/>
      <c r="M154" s="1965"/>
      <c r="N154" s="1965"/>
      <c r="O154" s="1965"/>
      <c r="P154" s="1965"/>
      <c r="Q154" s="1965"/>
      <c r="R154" s="1965"/>
      <c r="S154" s="1965"/>
      <c r="T154" s="1965"/>
      <c r="U154" s="1965"/>
      <c r="V154" s="1965"/>
      <c r="W154" s="1965"/>
      <c r="X154" s="1965"/>
      <c r="Y154" s="1965"/>
      <c r="Z154" s="1965"/>
      <c r="AA154" s="1965"/>
      <c r="AB154" s="1965"/>
      <c r="AC154" s="1965"/>
      <c r="AD154" s="1965"/>
      <c r="AE154" s="1965"/>
      <c r="AF154" s="1965"/>
      <c r="AG154" s="1985"/>
      <c r="AH154" s="1986">
        <f t="shared" si="101"/>
        <v>28</v>
      </c>
      <c r="AI154" s="2071">
        <f t="shared" si="102"/>
        <v>0</v>
      </c>
      <c r="AJ154" s="1972">
        <f t="shared" si="103"/>
        <v>0</v>
      </c>
      <c r="AM154" s="1953">
        <f t="shared" si="104"/>
        <v>0</v>
      </c>
      <c r="AN154" s="1953">
        <f>+COUNTIF(F154:AG154,"外")</f>
        <v>0</v>
      </c>
    </row>
    <row r="155" spans="2:40">
      <c r="F155" s="2073"/>
      <c r="G155" s="2073"/>
      <c r="H155" s="2073"/>
      <c r="I155" s="2073"/>
      <c r="J155" s="2073"/>
      <c r="K155" s="2073"/>
      <c r="L155" s="2073"/>
      <c r="M155" s="2073"/>
      <c r="N155" s="2073"/>
      <c r="O155" s="2073"/>
      <c r="P155" s="2073"/>
      <c r="Q155" s="2073"/>
      <c r="R155" s="2073"/>
      <c r="S155" s="2073"/>
      <c r="T155" s="2073"/>
      <c r="U155" s="2073"/>
      <c r="V155" s="2073"/>
      <c r="W155" s="2073"/>
      <c r="X155" s="2073"/>
      <c r="Y155" s="2073"/>
      <c r="Z155" s="2073"/>
      <c r="AA155" s="2073"/>
      <c r="AB155" s="2073"/>
      <c r="AC155" s="2073"/>
      <c r="AD155" s="2073"/>
      <c r="AE155" s="2073"/>
      <c r="AF155" s="2073"/>
      <c r="AG155" s="2073"/>
    </row>
    <row r="156" spans="2:40" ht="13.5" customHeight="1">
      <c r="B156" s="2021"/>
      <c r="C156" s="2022"/>
      <c r="D156" s="2025"/>
      <c r="E156" s="2053" t="s">
        <v>1183</v>
      </c>
      <c r="F156" s="2054">
        <f>+AG136+1</f>
        <v>44827</v>
      </c>
      <c r="G156" s="2055">
        <f>+F156+1</f>
        <v>44828</v>
      </c>
      <c r="H156" s="2055">
        <f t="shared" ref="H156:AC156" si="105">+G156+1</f>
        <v>44829</v>
      </c>
      <c r="I156" s="2055">
        <f t="shared" si="105"/>
        <v>44830</v>
      </c>
      <c r="J156" s="2055">
        <f t="shared" si="105"/>
        <v>44831</v>
      </c>
      <c r="K156" s="2055">
        <f t="shared" si="105"/>
        <v>44832</v>
      </c>
      <c r="L156" s="2055">
        <f t="shared" si="105"/>
        <v>44833</v>
      </c>
      <c r="M156" s="2055">
        <f t="shared" si="105"/>
        <v>44834</v>
      </c>
      <c r="N156" s="2055">
        <f t="shared" si="105"/>
        <v>44835</v>
      </c>
      <c r="O156" s="2055">
        <f t="shared" si="105"/>
        <v>44836</v>
      </c>
      <c r="P156" s="2055">
        <f t="shared" si="105"/>
        <v>44837</v>
      </c>
      <c r="Q156" s="2055">
        <f t="shared" si="105"/>
        <v>44838</v>
      </c>
      <c r="R156" s="2055">
        <f t="shared" si="105"/>
        <v>44839</v>
      </c>
      <c r="S156" s="2055">
        <f t="shared" si="105"/>
        <v>44840</v>
      </c>
      <c r="T156" s="2055">
        <f t="shared" si="105"/>
        <v>44841</v>
      </c>
      <c r="U156" s="2055">
        <f t="shared" si="105"/>
        <v>44842</v>
      </c>
      <c r="V156" s="2055">
        <f t="shared" si="105"/>
        <v>44843</v>
      </c>
      <c r="W156" s="2055">
        <f t="shared" si="105"/>
        <v>44844</v>
      </c>
      <c r="X156" s="2055">
        <f t="shared" si="105"/>
        <v>44845</v>
      </c>
      <c r="Y156" s="2055">
        <f t="shared" si="105"/>
        <v>44846</v>
      </c>
      <c r="Z156" s="2055">
        <f>+Y156+1</f>
        <v>44847</v>
      </c>
      <c r="AA156" s="2055">
        <f t="shared" si="105"/>
        <v>44848</v>
      </c>
      <c r="AB156" s="2055">
        <f t="shared" si="105"/>
        <v>44849</v>
      </c>
      <c r="AC156" s="2055">
        <f t="shared" si="105"/>
        <v>44850</v>
      </c>
      <c r="AD156" s="2055">
        <f>+AC156+1</f>
        <v>44851</v>
      </c>
      <c r="AE156" s="2055">
        <f t="shared" ref="AE156:AG156" si="106">+AD156+1</f>
        <v>44852</v>
      </c>
      <c r="AF156" s="2055">
        <f t="shared" si="106"/>
        <v>44853</v>
      </c>
      <c r="AG156" s="2111">
        <f t="shared" si="106"/>
        <v>44854</v>
      </c>
      <c r="AH156" s="4209" t="s">
        <v>2496</v>
      </c>
      <c r="AI156" s="4313" t="s">
        <v>2497</v>
      </c>
      <c r="AJ156" s="4316" t="s">
        <v>2474</v>
      </c>
      <c r="AK156" s="4319"/>
      <c r="AM156" s="4320" t="s">
        <v>2556</v>
      </c>
      <c r="AN156" s="4320" t="s">
        <v>2557</v>
      </c>
    </row>
    <row r="157" spans="2:40">
      <c r="B157" s="2037"/>
      <c r="C157" s="2038"/>
      <c r="D157" s="2041"/>
      <c r="E157" s="1958" t="s">
        <v>1184</v>
      </c>
      <c r="F157" s="2059" t="str">
        <f>TEXT(WEEKDAY(+F156),"aaa")</f>
        <v>金</v>
      </c>
      <c r="G157" s="2060" t="str">
        <f t="shared" ref="G157:AG157" si="107">TEXT(WEEKDAY(+G156),"aaa")</f>
        <v>土</v>
      </c>
      <c r="H157" s="2060" t="str">
        <f t="shared" si="107"/>
        <v>日</v>
      </c>
      <c r="I157" s="2060" t="str">
        <f t="shared" si="107"/>
        <v>月</v>
      </c>
      <c r="J157" s="2060" t="str">
        <f t="shared" si="107"/>
        <v>火</v>
      </c>
      <c r="K157" s="2060" t="str">
        <f t="shared" si="107"/>
        <v>水</v>
      </c>
      <c r="L157" s="2060" t="str">
        <f t="shared" si="107"/>
        <v>木</v>
      </c>
      <c r="M157" s="2060" t="str">
        <f t="shared" si="107"/>
        <v>金</v>
      </c>
      <c r="N157" s="2060" t="str">
        <f t="shared" si="107"/>
        <v>土</v>
      </c>
      <c r="O157" s="2060" t="str">
        <f t="shared" si="107"/>
        <v>日</v>
      </c>
      <c r="P157" s="2060" t="str">
        <f t="shared" si="107"/>
        <v>月</v>
      </c>
      <c r="Q157" s="2060" t="str">
        <f t="shared" si="107"/>
        <v>火</v>
      </c>
      <c r="R157" s="2060" t="str">
        <f t="shared" si="107"/>
        <v>水</v>
      </c>
      <c r="S157" s="2060" t="str">
        <f t="shared" si="107"/>
        <v>木</v>
      </c>
      <c r="T157" s="2060" t="str">
        <f t="shared" si="107"/>
        <v>金</v>
      </c>
      <c r="U157" s="2060" t="str">
        <f t="shared" si="107"/>
        <v>土</v>
      </c>
      <c r="V157" s="2060" t="str">
        <f t="shared" si="107"/>
        <v>日</v>
      </c>
      <c r="W157" s="2060" t="str">
        <f t="shared" si="107"/>
        <v>月</v>
      </c>
      <c r="X157" s="2060" t="str">
        <f t="shared" si="107"/>
        <v>火</v>
      </c>
      <c r="Y157" s="2060" t="str">
        <f t="shared" si="107"/>
        <v>水</v>
      </c>
      <c r="Z157" s="2060" t="str">
        <f t="shared" si="107"/>
        <v>木</v>
      </c>
      <c r="AA157" s="2060" t="str">
        <f t="shared" si="107"/>
        <v>金</v>
      </c>
      <c r="AB157" s="2060" t="str">
        <f t="shared" si="107"/>
        <v>土</v>
      </c>
      <c r="AC157" s="2060" t="str">
        <f t="shared" si="107"/>
        <v>日</v>
      </c>
      <c r="AD157" s="2060" t="str">
        <f t="shared" si="107"/>
        <v>月</v>
      </c>
      <c r="AE157" s="2060" t="str">
        <f t="shared" si="107"/>
        <v>火</v>
      </c>
      <c r="AF157" s="2060" t="str">
        <f t="shared" si="107"/>
        <v>水</v>
      </c>
      <c r="AG157" s="2060" t="str">
        <f t="shared" si="107"/>
        <v>木</v>
      </c>
      <c r="AH157" s="4210"/>
      <c r="AI157" s="4314"/>
      <c r="AJ157" s="4317"/>
      <c r="AK157" s="4319"/>
      <c r="AM157" s="4320"/>
      <c r="AN157" s="4320"/>
    </row>
    <row r="158" spans="2:40" ht="24.75" customHeight="1">
      <c r="B158" s="2101" t="s">
        <v>2531</v>
      </c>
      <c r="C158" s="2102" t="s">
        <v>2532</v>
      </c>
      <c r="D158" s="1953" t="s">
        <v>1313</v>
      </c>
      <c r="E158" s="1901" t="s">
        <v>2558</v>
      </c>
      <c r="F158" s="1941"/>
      <c r="G158" s="1942"/>
      <c r="H158" s="1942"/>
      <c r="I158" s="1942"/>
      <c r="J158" s="1942"/>
      <c r="K158" s="1942"/>
      <c r="L158" s="1942"/>
      <c r="M158" s="1942"/>
      <c r="N158" s="1942"/>
      <c r="O158" s="1942"/>
      <c r="P158" s="1942"/>
      <c r="Q158" s="1942"/>
      <c r="R158" s="1942"/>
      <c r="S158" s="1942"/>
      <c r="T158" s="1942"/>
      <c r="U158" s="1942"/>
      <c r="V158" s="1942"/>
      <c r="W158" s="1942"/>
      <c r="X158" s="1942"/>
      <c r="Y158" s="1942"/>
      <c r="Z158" s="1942"/>
      <c r="AA158" s="1942"/>
      <c r="AB158" s="1942"/>
      <c r="AC158" s="1942"/>
      <c r="AD158" s="1942"/>
      <c r="AE158" s="1942"/>
      <c r="AF158" s="1942"/>
      <c r="AG158" s="1970"/>
      <c r="AH158" s="4211"/>
      <c r="AI158" s="4315"/>
      <c r="AJ158" s="4318"/>
      <c r="AK158" s="4319"/>
    </row>
    <row r="159" spans="2:40" ht="13.5" customHeight="1">
      <c r="B159" s="4185" t="s">
        <v>2486</v>
      </c>
      <c r="C159" s="4188" t="s">
        <v>2487</v>
      </c>
      <c r="D159" s="1945" t="str">
        <f>E$8</f>
        <v>〇〇</v>
      </c>
      <c r="E159" s="2023"/>
      <c r="F159" s="1947"/>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9"/>
      <c r="AH159" s="1950">
        <f>COUNTA(F$156:AG$156)-AI159</f>
        <v>28</v>
      </c>
      <c r="AI159" s="1951">
        <f>AM159+AN159</f>
        <v>0</v>
      </c>
      <c r="AJ159" s="2104">
        <f>+COUNTIF(F159:AG159,"休")</f>
        <v>0</v>
      </c>
      <c r="AM159" s="1953">
        <f>+COUNTIF(F159:AG159,"－")</f>
        <v>0</v>
      </c>
      <c r="AN159" s="1953">
        <f t="shared" ref="AN159:AN164" si="108">+COUNTIF(F159:AG159,"外")</f>
        <v>0</v>
      </c>
    </row>
    <row r="160" spans="2:40" ht="13.5" customHeight="1">
      <c r="B160" s="4186"/>
      <c r="C160" s="4189"/>
      <c r="D160" s="1960" t="str">
        <f>E$9</f>
        <v>●●</v>
      </c>
      <c r="E160" s="2105"/>
      <c r="F160" s="1955"/>
      <c r="G160" s="1956"/>
      <c r="H160" s="1956"/>
      <c r="I160" s="1956"/>
      <c r="J160" s="1956"/>
      <c r="K160" s="1956"/>
      <c r="L160" s="1956"/>
      <c r="M160" s="1956"/>
      <c r="N160" s="1956"/>
      <c r="O160" s="1956"/>
      <c r="P160" s="1956"/>
      <c r="Q160" s="1956"/>
      <c r="R160" s="1956"/>
      <c r="S160" s="1956"/>
      <c r="T160" s="1956"/>
      <c r="U160" s="1956"/>
      <c r="V160" s="1956"/>
      <c r="W160" s="1956"/>
      <c r="X160" s="1956"/>
      <c r="Y160" s="1956"/>
      <c r="Z160" s="1956"/>
      <c r="AA160" s="1956"/>
      <c r="AB160" s="1956"/>
      <c r="AC160" s="1956"/>
      <c r="AD160" s="1956"/>
      <c r="AE160" s="1956"/>
      <c r="AF160" s="1956"/>
      <c r="AG160" s="1957"/>
      <c r="AH160" s="1950">
        <f>COUNTA(F$156:AG$156)-AI160</f>
        <v>28</v>
      </c>
      <c r="AI160" s="1958">
        <f t="shared" ref="AI160" si="109">AM160+AN160</f>
        <v>0</v>
      </c>
      <c r="AJ160" s="2106">
        <f t="shared" ref="AJ160:AJ163" si="110">+COUNTIF(F160:AG160,"休")</f>
        <v>0</v>
      </c>
      <c r="AM160" s="1953">
        <f t="shared" ref="AM160:AM163" si="111">+COUNTIF(F160:AG160,"－")</f>
        <v>0</v>
      </c>
      <c r="AN160" s="1953">
        <f t="shared" si="108"/>
        <v>0</v>
      </c>
    </row>
    <row r="161" spans="2:40">
      <c r="B161" s="4186"/>
      <c r="C161" s="4189"/>
      <c r="D161" s="1960" t="str">
        <f>E$10</f>
        <v>△△</v>
      </c>
      <c r="E161" s="2105"/>
      <c r="F161" s="1955"/>
      <c r="G161" s="1956"/>
      <c r="H161" s="1956"/>
      <c r="I161" s="1956"/>
      <c r="J161" s="1956"/>
      <c r="K161" s="1956"/>
      <c r="L161" s="1956"/>
      <c r="M161" s="1956"/>
      <c r="N161" s="1956"/>
      <c r="O161" s="1956"/>
      <c r="P161" s="1956"/>
      <c r="Q161" s="1956"/>
      <c r="R161" s="1956"/>
      <c r="S161" s="1956"/>
      <c r="T161" s="1956"/>
      <c r="U161" s="1956"/>
      <c r="V161" s="1956"/>
      <c r="W161" s="1956"/>
      <c r="X161" s="1956"/>
      <c r="Y161" s="1956"/>
      <c r="Z161" s="1956"/>
      <c r="AA161" s="1956"/>
      <c r="AB161" s="1956"/>
      <c r="AC161" s="1956"/>
      <c r="AD161" s="1956"/>
      <c r="AE161" s="1956"/>
      <c r="AF161" s="1956"/>
      <c r="AG161" s="1957"/>
      <c r="AH161" s="1950">
        <f t="shared" ref="AH161:AH162" si="112">COUNTA(F$156:AG$156)-AI161</f>
        <v>28</v>
      </c>
      <c r="AI161" s="1958">
        <f>AM161+AN161</f>
        <v>0</v>
      </c>
      <c r="AJ161" s="2106">
        <f t="shared" si="110"/>
        <v>0</v>
      </c>
      <c r="AM161" s="1953">
        <f t="shared" si="111"/>
        <v>0</v>
      </c>
      <c r="AN161" s="1953">
        <f t="shared" si="108"/>
        <v>0</v>
      </c>
    </row>
    <row r="162" spans="2:40">
      <c r="B162" s="4186"/>
      <c r="C162" s="4189"/>
      <c r="D162" s="1960" t="str">
        <f>E$11</f>
        <v>■■</v>
      </c>
      <c r="E162" s="2105"/>
      <c r="F162" s="1955"/>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950">
        <f t="shared" si="112"/>
        <v>28</v>
      </c>
      <c r="AI162" s="1958">
        <f t="shared" ref="AI162:AI164" si="113">AM162+AN162</f>
        <v>0</v>
      </c>
      <c r="AJ162" s="2106">
        <f t="shared" si="110"/>
        <v>0</v>
      </c>
      <c r="AM162" s="1953">
        <f t="shared" si="111"/>
        <v>0</v>
      </c>
      <c r="AN162" s="1953">
        <f t="shared" si="108"/>
        <v>0</v>
      </c>
    </row>
    <row r="163" spans="2:40">
      <c r="B163" s="4186"/>
      <c r="C163" s="4189"/>
      <c r="D163" s="1960" t="str">
        <f>E$12</f>
        <v>★★</v>
      </c>
      <c r="E163" s="2105"/>
      <c r="F163" s="1955"/>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1956"/>
      <c r="AF163" s="1956"/>
      <c r="AG163" s="1957"/>
      <c r="AH163" s="1950">
        <f>COUNTA(F$156:AG$156)-AI163</f>
        <v>28</v>
      </c>
      <c r="AI163" s="1958">
        <f t="shared" si="113"/>
        <v>0</v>
      </c>
      <c r="AJ163" s="2106">
        <f t="shared" si="110"/>
        <v>0</v>
      </c>
      <c r="AM163" s="1953">
        <f t="shared" si="111"/>
        <v>0</v>
      </c>
      <c r="AN163" s="1953">
        <f t="shared" si="108"/>
        <v>0</v>
      </c>
    </row>
    <row r="164" spans="2:40">
      <c r="B164" s="4187"/>
      <c r="C164" s="4190"/>
      <c r="D164" s="2107"/>
      <c r="E164" s="1991"/>
      <c r="F164" s="1964"/>
      <c r="G164" s="1966"/>
      <c r="H164" s="1966"/>
      <c r="I164" s="1966"/>
      <c r="J164" s="1966"/>
      <c r="K164" s="1966"/>
      <c r="L164" s="1966"/>
      <c r="M164" s="1966"/>
      <c r="N164" s="1966"/>
      <c r="O164" s="1966"/>
      <c r="P164" s="1966"/>
      <c r="Q164" s="1966"/>
      <c r="R164" s="1966"/>
      <c r="S164" s="1966"/>
      <c r="T164" s="1966"/>
      <c r="U164" s="1966"/>
      <c r="V164" s="1966"/>
      <c r="W164" s="1966"/>
      <c r="X164" s="1966"/>
      <c r="Y164" s="1966"/>
      <c r="Z164" s="1966"/>
      <c r="AA164" s="1966"/>
      <c r="AB164" s="1966"/>
      <c r="AC164" s="1966"/>
      <c r="AD164" s="1966"/>
      <c r="AE164" s="1966"/>
      <c r="AF164" s="1966"/>
      <c r="AG164" s="1967"/>
      <c r="AH164" s="1950">
        <f>COUNTA(F$156:AG$156)-AI164</f>
        <v>28</v>
      </c>
      <c r="AI164" s="1951">
        <f t="shared" si="113"/>
        <v>0</v>
      </c>
      <c r="AJ164" s="2104">
        <f>+COUNTIF(F164:AG164,"休")</f>
        <v>0</v>
      </c>
      <c r="AM164" s="1953">
        <f>+COUNTIF(F164:AG164,"－")</f>
        <v>0</v>
      </c>
      <c r="AN164" s="1953">
        <f t="shared" si="108"/>
        <v>0</v>
      </c>
    </row>
    <row r="165" spans="2:40" ht="24.75" customHeight="1">
      <c r="B165" s="4185" t="s">
        <v>2493</v>
      </c>
      <c r="C165" s="4188" t="s">
        <v>2494</v>
      </c>
      <c r="D165" s="1953" t="s">
        <v>1313</v>
      </c>
      <c r="E165" s="1901" t="s">
        <v>2558</v>
      </c>
      <c r="F165" s="1941"/>
      <c r="G165" s="1942"/>
      <c r="H165" s="1942"/>
      <c r="I165" s="1942"/>
      <c r="J165" s="1942"/>
      <c r="K165" s="1942"/>
      <c r="L165" s="1942"/>
      <c r="M165" s="1942"/>
      <c r="N165" s="1942"/>
      <c r="O165" s="1942"/>
      <c r="P165" s="1942"/>
      <c r="Q165" s="1942"/>
      <c r="R165" s="1942"/>
      <c r="S165" s="1942"/>
      <c r="T165" s="1942"/>
      <c r="U165" s="1942"/>
      <c r="V165" s="1942"/>
      <c r="W165" s="1942"/>
      <c r="X165" s="1942"/>
      <c r="Y165" s="1942"/>
      <c r="Z165" s="1942"/>
      <c r="AA165" s="1942"/>
      <c r="AB165" s="1942"/>
      <c r="AC165" s="1942"/>
      <c r="AD165" s="1942"/>
      <c r="AE165" s="1942"/>
      <c r="AF165" s="1942"/>
      <c r="AG165" s="1970"/>
      <c r="AH165" s="1971"/>
      <c r="AI165" s="1953"/>
      <c r="AJ165" s="2058"/>
    </row>
    <row r="166" spans="2:40" ht="13.5" customHeight="1">
      <c r="B166" s="4186"/>
      <c r="C166" s="4189"/>
      <c r="D166" s="2107" t="str">
        <f>E$14</f>
        <v>〇〇</v>
      </c>
      <c r="E166" s="1991"/>
      <c r="F166" s="1947"/>
      <c r="G166" s="1948"/>
      <c r="H166" s="1948"/>
      <c r="I166" s="1948"/>
      <c r="J166" s="1948"/>
      <c r="K166" s="1948"/>
      <c r="L166" s="1948"/>
      <c r="M166" s="1948"/>
      <c r="N166" s="1948"/>
      <c r="O166" s="1948"/>
      <c r="P166" s="1948"/>
      <c r="Q166" s="1948"/>
      <c r="R166" s="1948"/>
      <c r="S166" s="1948"/>
      <c r="T166" s="1948"/>
      <c r="U166" s="1948"/>
      <c r="V166" s="1948"/>
      <c r="W166" s="1948"/>
      <c r="X166" s="1948"/>
      <c r="Y166" s="1948"/>
      <c r="Z166" s="1948"/>
      <c r="AA166" s="1948"/>
      <c r="AB166" s="1948"/>
      <c r="AC166" s="1948"/>
      <c r="AD166" s="1948"/>
      <c r="AE166" s="1948"/>
      <c r="AF166" s="1948"/>
      <c r="AG166" s="1949"/>
      <c r="AH166" s="1950">
        <f>COUNTA(F$156:AG$156)-AI166</f>
        <v>28</v>
      </c>
      <c r="AI166" s="1951">
        <f t="shared" ref="AI166:AI169" si="114">AM166+AN166</f>
        <v>0</v>
      </c>
      <c r="AJ166" s="2104">
        <f>+COUNTIF(F166:AG166,"休")</f>
        <v>0</v>
      </c>
      <c r="AM166" s="1953">
        <f>+COUNTIF(F166:AG166,"－")</f>
        <v>0</v>
      </c>
      <c r="AN166" s="1953">
        <f>+COUNTIF(F166:AG166,"外")</f>
        <v>0</v>
      </c>
    </row>
    <row r="167" spans="2:40">
      <c r="B167" s="4186"/>
      <c r="C167" s="4189"/>
      <c r="D167" s="1960" t="str">
        <f>E$15</f>
        <v>●●</v>
      </c>
      <c r="E167" s="2105"/>
      <c r="F167" s="1955"/>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1956"/>
      <c r="AF167" s="1956"/>
      <c r="AG167" s="1957"/>
      <c r="AH167" s="1950">
        <f>COUNTA(F$156:AG$156)-AI167</f>
        <v>28</v>
      </c>
      <c r="AI167" s="1958">
        <f t="shared" si="114"/>
        <v>0</v>
      </c>
      <c r="AJ167" s="2106">
        <f t="shared" ref="AJ167:AJ169" si="115">+COUNTIF(F167:AG167,"休")</f>
        <v>0</v>
      </c>
      <c r="AM167" s="1953">
        <f t="shared" ref="AM167:AM169" si="116">+COUNTIF(F167:AG167,"－")</f>
        <v>0</v>
      </c>
      <c r="AN167" s="1953">
        <f>+COUNTIF(F167:AG167,"外")</f>
        <v>0</v>
      </c>
    </row>
    <row r="168" spans="2:40">
      <c r="B168" s="4186"/>
      <c r="C168" s="4189"/>
      <c r="D168" s="1960">
        <f>E$16</f>
        <v>0</v>
      </c>
      <c r="E168" s="2105"/>
      <c r="F168" s="1955"/>
      <c r="G168" s="1956"/>
      <c r="H168" s="1956"/>
      <c r="I168" s="1956"/>
      <c r="J168" s="1956"/>
      <c r="K168" s="1956"/>
      <c r="L168" s="1956"/>
      <c r="M168" s="1956"/>
      <c r="N168" s="1956"/>
      <c r="O168" s="1956"/>
      <c r="P168" s="1956"/>
      <c r="Q168" s="1956"/>
      <c r="R168" s="1956"/>
      <c r="S168" s="1956"/>
      <c r="T168" s="1956"/>
      <c r="U168" s="1956"/>
      <c r="V168" s="1956"/>
      <c r="W168" s="1956"/>
      <c r="X168" s="1956"/>
      <c r="Y168" s="1956"/>
      <c r="Z168" s="1956"/>
      <c r="AA168" s="1956"/>
      <c r="AB168" s="1956"/>
      <c r="AC168" s="1956"/>
      <c r="AD168" s="1956"/>
      <c r="AE168" s="1956"/>
      <c r="AF168" s="1956"/>
      <c r="AG168" s="1957"/>
      <c r="AH168" s="1950">
        <f t="shared" ref="AH168:AH169" si="117">COUNTA(F$156:AG$156)-AI168</f>
        <v>28</v>
      </c>
      <c r="AI168" s="1958">
        <f t="shared" si="114"/>
        <v>0</v>
      </c>
      <c r="AJ168" s="2106">
        <f t="shared" si="115"/>
        <v>0</v>
      </c>
      <c r="AM168" s="1953">
        <f t="shared" si="116"/>
        <v>0</v>
      </c>
      <c r="AN168" s="1953">
        <f>+COUNTIF(F168:AG168,"外")</f>
        <v>0</v>
      </c>
    </row>
    <row r="169" spans="2:40">
      <c r="B169" s="4186"/>
      <c r="C169" s="4190"/>
      <c r="D169" s="2107">
        <f>E$17</f>
        <v>0</v>
      </c>
      <c r="E169" s="1991"/>
      <c r="F169" s="1955"/>
      <c r="G169" s="1978"/>
      <c r="H169" s="1978"/>
      <c r="I169" s="1978"/>
      <c r="J169" s="1978"/>
      <c r="K169" s="1978"/>
      <c r="L169" s="1978"/>
      <c r="M169" s="1978"/>
      <c r="N169" s="1978"/>
      <c r="O169" s="1978"/>
      <c r="P169" s="1978"/>
      <c r="Q169" s="1978"/>
      <c r="R169" s="1978"/>
      <c r="S169" s="1978"/>
      <c r="T169" s="1978"/>
      <c r="U169" s="1978"/>
      <c r="V169" s="1978"/>
      <c r="W169" s="1978"/>
      <c r="X169" s="1978"/>
      <c r="Y169" s="1978"/>
      <c r="Z169" s="1978"/>
      <c r="AA169" s="1978"/>
      <c r="AB169" s="1978"/>
      <c r="AC169" s="1978"/>
      <c r="AD169" s="1978"/>
      <c r="AE169" s="1978"/>
      <c r="AF169" s="1978"/>
      <c r="AG169" s="1949"/>
      <c r="AH169" s="1950">
        <f t="shared" si="117"/>
        <v>28</v>
      </c>
      <c r="AI169" s="1987">
        <f t="shared" si="114"/>
        <v>0</v>
      </c>
      <c r="AJ169" s="2104">
        <f t="shared" si="115"/>
        <v>0</v>
      </c>
      <c r="AM169" s="1953">
        <f t="shared" si="116"/>
        <v>0</v>
      </c>
      <c r="AN169" s="1953">
        <f>+COUNTIF(F169:AG169,"外")</f>
        <v>0</v>
      </c>
    </row>
    <row r="170" spans="2:40" ht="24.75" customHeight="1">
      <c r="B170" s="4186"/>
      <c r="C170" s="4188" t="s">
        <v>2495</v>
      </c>
      <c r="D170" s="1953" t="s">
        <v>1313</v>
      </c>
      <c r="E170" s="1901" t="s">
        <v>2558</v>
      </c>
      <c r="F170" s="1941"/>
      <c r="G170" s="1942"/>
      <c r="H170" s="1942"/>
      <c r="I170" s="1942"/>
      <c r="J170" s="1942"/>
      <c r="K170" s="1942"/>
      <c r="L170" s="1942"/>
      <c r="M170" s="1942"/>
      <c r="N170" s="1942"/>
      <c r="O170" s="1942"/>
      <c r="P170" s="1942"/>
      <c r="Q170" s="1942"/>
      <c r="R170" s="1942"/>
      <c r="S170" s="1942"/>
      <c r="T170" s="1942"/>
      <c r="U170" s="1942"/>
      <c r="V170" s="1942"/>
      <c r="W170" s="1942"/>
      <c r="X170" s="1942"/>
      <c r="Y170" s="1942"/>
      <c r="Z170" s="1942"/>
      <c r="AA170" s="1942"/>
      <c r="AB170" s="1942"/>
      <c r="AC170" s="1942"/>
      <c r="AD170" s="1942"/>
      <c r="AE170" s="1942"/>
      <c r="AF170" s="1942"/>
      <c r="AG170" s="1970"/>
      <c r="AH170" s="1971"/>
      <c r="AI170" s="1953"/>
      <c r="AJ170" s="2058"/>
    </row>
    <row r="171" spans="2:40">
      <c r="B171" s="4186"/>
      <c r="C171" s="4189"/>
      <c r="D171" s="1945" t="str">
        <f>E$18</f>
        <v>●●</v>
      </c>
      <c r="E171" s="2023"/>
      <c r="F171" s="1947"/>
      <c r="G171" s="1948"/>
      <c r="H171" s="1948"/>
      <c r="I171" s="1948"/>
      <c r="J171" s="1948"/>
      <c r="K171" s="1948"/>
      <c r="L171" s="1948"/>
      <c r="M171" s="1948"/>
      <c r="N171" s="1948"/>
      <c r="O171" s="1948"/>
      <c r="P171" s="1948"/>
      <c r="Q171" s="1948"/>
      <c r="R171" s="1948"/>
      <c r="S171" s="1948"/>
      <c r="T171" s="1948"/>
      <c r="U171" s="1948"/>
      <c r="V171" s="1948"/>
      <c r="W171" s="1948"/>
      <c r="X171" s="1948"/>
      <c r="Y171" s="1948"/>
      <c r="Z171" s="1948"/>
      <c r="AA171" s="1948"/>
      <c r="AB171" s="1948"/>
      <c r="AC171" s="1948"/>
      <c r="AD171" s="1948"/>
      <c r="AE171" s="1948"/>
      <c r="AF171" s="1948"/>
      <c r="AG171" s="1982"/>
      <c r="AH171" s="1950">
        <f>COUNTA(F$156:AG$156)-AI171</f>
        <v>28</v>
      </c>
      <c r="AI171" s="2108">
        <f t="shared" ref="AI171:AI174" si="118">AM171+AN171</f>
        <v>0</v>
      </c>
      <c r="AJ171" s="2109">
        <f>+COUNTIF(F171:AG171,"休")</f>
        <v>0</v>
      </c>
      <c r="AM171" s="1953">
        <f>+COUNTIF(F171:AG171,"－")</f>
        <v>0</v>
      </c>
      <c r="AN171" s="1953">
        <f>+COUNTIF(F171:AG171,"外")</f>
        <v>0</v>
      </c>
    </row>
    <row r="172" spans="2:40">
      <c r="B172" s="4186"/>
      <c r="C172" s="4189"/>
      <c r="D172" s="1960">
        <f>E$19</f>
        <v>0</v>
      </c>
      <c r="E172" s="2105"/>
      <c r="F172" s="1955"/>
      <c r="G172" s="1956"/>
      <c r="H172" s="1956"/>
      <c r="I172" s="1956"/>
      <c r="J172" s="1956"/>
      <c r="K172" s="1956"/>
      <c r="L172" s="1956"/>
      <c r="M172" s="1956"/>
      <c r="N172" s="1956"/>
      <c r="O172" s="1956"/>
      <c r="P172" s="1956"/>
      <c r="Q172" s="1956"/>
      <c r="R172" s="1956"/>
      <c r="S172" s="1956"/>
      <c r="T172" s="1956"/>
      <c r="U172" s="1956"/>
      <c r="V172" s="1956"/>
      <c r="W172" s="1956"/>
      <c r="X172" s="1956"/>
      <c r="Y172" s="1956"/>
      <c r="Z172" s="1956"/>
      <c r="AA172" s="1956"/>
      <c r="AB172" s="1956"/>
      <c r="AC172" s="1956"/>
      <c r="AD172" s="1956"/>
      <c r="AE172" s="1956"/>
      <c r="AF172" s="1956"/>
      <c r="AG172" s="1957"/>
      <c r="AH172" s="1950">
        <f>COUNTA(F$156:AG$156)-AI172</f>
        <v>28</v>
      </c>
      <c r="AI172" s="1958">
        <f t="shared" si="118"/>
        <v>0</v>
      </c>
      <c r="AJ172" s="2106">
        <f t="shared" ref="AJ172:AJ174" si="119">+COUNTIF(F172:AG172,"休")</f>
        <v>0</v>
      </c>
      <c r="AM172" s="1953">
        <f t="shared" ref="AM172:AM174" si="120">+COUNTIF(F172:AG172,"－")</f>
        <v>0</v>
      </c>
      <c r="AN172" s="1953">
        <f>+COUNTIF(F172:AG172,"外")</f>
        <v>0</v>
      </c>
    </row>
    <row r="173" spans="2:40">
      <c r="B173" s="4186"/>
      <c r="C173" s="4189"/>
      <c r="D173" s="1960">
        <f>E$20</f>
        <v>0</v>
      </c>
      <c r="E173" s="2105"/>
      <c r="F173" s="1955"/>
      <c r="G173" s="1956"/>
      <c r="H173" s="1956"/>
      <c r="I173" s="1956"/>
      <c r="J173" s="1956"/>
      <c r="K173" s="1956"/>
      <c r="L173" s="1956"/>
      <c r="M173" s="1956"/>
      <c r="N173" s="1956"/>
      <c r="O173" s="1956"/>
      <c r="P173" s="1956"/>
      <c r="Q173" s="1956"/>
      <c r="R173" s="1956"/>
      <c r="S173" s="1956"/>
      <c r="T173" s="1956"/>
      <c r="U173" s="1956"/>
      <c r="V173" s="1956"/>
      <c r="W173" s="1956"/>
      <c r="X173" s="1956"/>
      <c r="Y173" s="1956"/>
      <c r="Z173" s="1956"/>
      <c r="AA173" s="1956"/>
      <c r="AB173" s="1956"/>
      <c r="AC173" s="1956"/>
      <c r="AD173" s="1956"/>
      <c r="AE173" s="1956"/>
      <c r="AF173" s="1956"/>
      <c r="AG173" s="1957"/>
      <c r="AH173" s="1950">
        <f t="shared" ref="AH173:AH174" si="121">COUNTA(F$156:AG$156)-AI173</f>
        <v>28</v>
      </c>
      <c r="AI173" s="1958">
        <f t="shared" si="118"/>
        <v>0</v>
      </c>
      <c r="AJ173" s="2106">
        <f t="shared" si="119"/>
        <v>0</v>
      </c>
      <c r="AM173" s="1953">
        <f t="shared" si="120"/>
        <v>0</v>
      </c>
      <c r="AN173" s="1953">
        <f>+COUNTIF(F173:AG173,"外")</f>
        <v>0</v>
      </c>
    </row>
    <row r="174" spans="2:40">
      <c r="B174" s="4187"/>
      <c r="C174" s="4190"/>
      <c r="D174" s="2110">
        <f>E$21</f>
        <v>0</v>
      </c>
      <c r="E174" s="2039"/>
      <c r="F174" s="1984"/>
      <c r="G174" s="1965"/>
      <c r="H174" s="1965"/>
      <c r="I174" s="1965"/>
      <c r="J174" s="1965"/>
      <c r="K174" s="1965"/>
      <c r="L174" s="1965"/>
      <c r="M174" s="1965"/>
      <c r="N174" s="1965"/>
      <c r="O174" s="1965"/>
      <c r="P174" s="1965"/>
      <c r="Q174" s="1965"/>
      <c r="R174" s="1965"/>
      <c r="S174" s="1965"/>
      <c r="T174" s="1965"/>
      <c r="U174" s="1965"/>
      <c r="V174" s="1965"/>
      <c r="W174" s="1965"/>
      <c r="X174" s="1965"/>
      <c r="Y174" s="1965"/>
      <c r="Z174" s="1965"/>
      <c r="AA174" s="1965"/>
      <c r="AB174" s="1965"/>
      <c r="AC174" s="1965"/>
      <c r="AD174" s="1965"/>
      <c r="AE174" s="1965"/>
      <c r="AF174" s="1965"/>
      <c r="AG174" s="1985"/>
      <c r="AH174" s="1986">
        <f t="shared" si="121"/>
        <v>28</v>
      </c>
      <c r="AI174" s="2071">
        <f t="shared" si="118"/>
        <v>0</v>
      </c>
      <c r="AJ174" s="1972">
        <f t="shared" si="119"/>
        <v>0</v>
      </c>
      <c r="AM174" s="1953">
        <f t="shared" si="120"/>
        <v>0</v>
      </c>
      <c r="AN174" s="1953">
        <f>+COUNTIF(F174:AG174,"外")</f>
        <v>0</v>
      </c>
    </row>
    <row r="175" spans="2:40" ht="12.75" customHeight="1">
      <c r="B175" s="2027"/>
      <c r="C175" s="2027"/>
      <c r="D175" s="2027"/>
      <c r="E175" s="1991"/>
      <c r="F175" s="1991"/>
      <c r="G175" s="2029"/>
      <c r="H175" s="2029"/>
      <c r="I175" s="2029"/>
      <c r="J175" s="2029"/>
      <c r="K175" s="2029"/>
      <c r="L175" s="2029"/>
      <c r="M175" s="2029"/>
      <c r="N175" s="2029"/>
      <c r="O175" s="2029"/>
      <c r="P175" s="2029"/>
      <c r="Q175" s="2029"/>
      <c r="R175" s="2029"/>
      <c r="S175" s="2029"/>
      <c r="T175" s="2029"/>
      <c r="U175" s="2029"/>
      <c r="V175" s="2029"/>
      <c r="W175" s="2029"/>
      <c r="X175" s="2029"/>
      <c r="Y175" s="2029"/>
      <c r="Z175" s="2029"/>
      <c r="AA175" s="2029"/>
      <c r="AB175" s="2029"/>
      <c r="AC175" s="2029"/>
      <c r="AD175" s="2029"/>
      <c r="AE175" s="2029"/>
      <c r="AF175" s="2029"/>
      <c r="AG175" s="2029"/>
      <c r="AH175" s="2027"/>
      <c r="AI175" s="2027"/>
      <c r="AJ175" s="2027"/>
    </row>
    <row r="176" spans="2:40" ht="6" customHeight="1">
      <c r="B176" s="2027"/>
      <c r="C176" s="2027"/>
      <c r="D176" s="2027"/>
      <c r="E176" s="1991"/>
      <c r="F176" s="1991"/>
      <c r="G176" s="2029"/>
      <c r="H176" s="2029"/>
      <c r="I176" s="2029"/>
      <c r="J176" s="2029"/>
      <c r="K176" s="2029"/>
      <c r="L176" s="2029"/>
      <c r="M176" s="2029"/>
      <c r="N176" s="2029"/>
      <c r="O176" s="2029"/>
      <c r="P176" s="2029"/>
      <c r="Q176" s="2029"/>
      <c r="R176" s="2029"/>
      <c r="S176" s="2029"/>
      <c r="T176" s="2029"/>
      <c r="U176" s="2029"/>
      <c r="V176" s="2029"/>
      <c r="W176" s="2029"/>
      <c r="X176" s="2029"/>
      <c r="Y176" s="2029"/>
      <c r="Z176" s="2029"/>
      <c r="AA176" s="2029"/>
      <c r="AB176" s="2029"/>
      <c r="AC176" s="2029"/>
      <c r="AD176" s="2029"/>
      <c r="AE176" s="2029"/>
      <c r="AF176" s="2029"/>
      <c r="AG176" s="2029"/>
      <c r="AH176" s="2027"/>
      <c r="AI176" s="2027"/>
      <c r="AJ176" s="2027"/>
    </row>
    <row r="177" spans="1:40" ht="19.2">
      <c r="A177" s="2042" t="s">
        <v>2528</v>
      </c>
      <c r="B177" s="2042"/>
      <c r="C177" s="2042"/>
      <c r="D177" s="2042"/>
      <c r="E177" s="2042"/>
      <c r="P177" s="2043"/>
      <c r="AJ177" s="1895" t="s">
        <v>2529</v>
      </c>
    </row>
    <row r="178" spans="1:40" ht="13.5" customHeight="1">
      <c r="AD178" s="4321" t="s">
        <v>2465</v>
      </c>
      <c r="AE178" s="4321"/>
      <c r="AF178" s="4321"/>
      <c r="AG178" s="4322" t="str">
        <f>AG$2</f>
        <v>令和　年　月　日</v>
      </c>
      <c r="AH178" s="4322"/>
      <c r="AI178" s="4322"/>
      <c r="AJ178" s="4322"/>
    </row>
    <row r="179" spans="1:40" s="2115" customFormat="1" ht="18" customHeight="1">
      <c r="B179" s="4323" t="s">
        <v>1173</v>
      </c>
      <c r="C179" s="4323"/>
      <c r="D179" s="2116" t="s">
        <v>1174</v>
      </c>
      <c r="E179" s="2117" t="str">
        <f>E$3</f>
        <v>○○校区道路改良工事</v>
      </c>
      <c r="F179" s="2117"/>
      <c r="G179" s="2117"/>
      <c r="H179" s="2117"/>
      <c r="I179" s="2117"/>
      <c r="J179" s="2117"/>
      <c r="K179" s="2117"/>
      <c r="L179" s="2117"/>
      <c r="M179" s="2117"/>
      <c r="N179" s="2117"/>
      <c r="O179" s="2116"/>
      <c r="P179" s="2116"/>
      <c r="Q179" s="2116"/>
      <c r="R179" s="2115" t="s">
        <v>1177</v>
      </c>
      <c r="U179" s="2118"/>
      <c r="V179" s="2118"/>
      <c r="W179" s="2116" t="s">
        <v>1174</v>
      </c>
      <c r="X179" s="4324">
        <f>X$3</f>
        <v>44659</v>
      </c>
      <c r="Y179" s="4324"/>
      <c r="Z179" s="4324"/>
      <c r="AA179" s="4324"/>
      <c r="AB179" s="4324"/>
      <c r="AC179" s="2116"/>
      <c r="AD179" s="2116"/>
      <c r="AE179" s="2116"/>
      <c r="AF179" s="2116"/>
      <c r="AG179" s="2116"/>
    </row>
    <row r="180" spans="1:40" s="2115" customFormat="1" ht="18" customHeight="1">
      <c r="B180" s="4325" t="s">
        <v>1181</v>
      </c>
      <c r="C180" s="4325"/>
      <c r="D180" s="2116" t="s">
        <v>1174</v>
      </c>
      <c r="E180" s="4326">
        <f>+X180-X179+1</f>
        <v>708</v>
      </c>
      <c r="F180" s="4326"/>
      <c r="G180" s="4326"/>
      <c r="H180" s="2116"/>
      <c r="I180" s="2116"/>
      <c r="J180" s="2116"/>
      <c r="K180" s="2116"/>
      <c r="L180" s="2116"/>
      <c r="M180" s="2116"/>
      <c r="N180" s="2116"/>
      <c r="O180" s="2116"/>
      <c r="P180" s="2116"/>
      <c r="Q180" s="2116"/>
      <c r="R180" s="2115" t="s">
        <v>1180</v>
      </c>
      <c r="S180" s="2119"/>
      <c r="T180" s="2119"/>
      <c r="U180" s="2120"/>
      <c r="V180" s="2120"/>
      <c r="W180" s="2116" t="s">
        <v>1174</v>
      </c>
      <c r="X180" s="4327">
        <f>X$4</f>
        <v>45366</v>
      </c>
      <c r="Y180" s="4327"/>
      <c r="Z180" s="4327"/>
      <c r="AA180" s="4327"/>
      <c r="AB180" s="4327"/>
      <c r="AC180" s="2116"/>
      <c r="AD180" s="2116"/>
      <c r="AE180" s="2116"/>
      <c r="AF180" s="2116"/>
      <c r="AG180" s="2116"/>
    </row>
    <row r="181" spans="1:40">
      <c r="F181" s="2073"/>
      <c r="G181" s="2073"/>
      <c r="H181" s="2073"/>
      <c r="I181" s="2073"/>
      <c r="J181" s="2073"/>
      <c r="K181" s="2073"/>
      <c r="L181" s="2073"/>
      <c r="M181" s="2073"/>
      <c r="N181" s="2073"/>
      <c r="O181" s="2073"/>
      <c r="P181" s="2073"/>
      <c r="Q181" s="2073"/>
      <c r="R181" s="2073"/>
      <c r="S181" s="2073"/>
      <c r="T181" s="2073"/>
      <c r="U181" s="2073"/>
      <c r="V181" s="2073"/>
      <c r="W181" s="2073"/>
      <c r="X181" s="2073"/>
      <c r="Y181" s="2073"/>
      <c r="Z181" s="2073"/>
      <c r="AA181" s="2073"/>
      <c r="AB181" s="2073"/>
      <c r="AC181" s="2073"/>
      <c r="AD181" s="2073"/>
      <c r="AE181" s="2073"/>
      <c r="AF181" s="2073"/>
      <c r="AG181" s="2073"/>
    </row>
    <row r="182" spans="1:40" ht="13.5" customHeight="1">
      <c r="B182" s="2021"/>
      <c r="C182" s="2022"/>
      <c r="D182" s="2025"/>
      <c r="E182" s="2074" t="s">
        <v>1183</v>
      </c>
      <c r="F182" s="2075">
        <f>+AG156+1</f>
        <v>44855</v>
      </c>
      <c r="G182" s="2076">
        <f>+F182+1</f>
        <v>44856</v>
      </c>
      <c r="H182" s="2076">
        <f t="shared" ref="H182:Y182" si="122">+G182+1</f>
        <v>44857</v>
      </c>
      <c r="I182" s="2076">
        <f t="shared" si="122"/>
        <v>44858</v>
      </c>
      <c r="J182" s="2076">
        <f t="shared" si="122"/>
        <v>44859</v>
      </c>
      <c r="K182" s="2076">
        <f t="shared" si="122"/>
        <v>44860</v>
      </c>
      <c r="L182" s="2076">
        <f t="shared" si="122"/>
        <v>44861</v>
      </c>
      <c r="M182" s="2076">
        <f t="shared" si="122"/>
        <v>44862</v>
      </c>
      <c r="N182" s="2076">
        <f t="shared" si="122"/>
        <v>44863</v>
      </c>
      <c r="O182" s="2076">
        <f t="shared" si="122"/>
        <v>44864</v>
      </c>
      <c r="P182" s="2076">
        <f t="shared" si="122"/>
        <v>44865</v>
      </c>
      <c r="Q182" s="2076">
        <f t="shared" si="122"/>
        <v>44866</v>
      </c>
      <c r="R182" s="2076">
        <f t="shared" si="122"/>
        <v>44867</v>
      </c>
      <c r="S182" s="2076">
        <f t="shared" si="122"/>
        <v>44868</v>
      </c>
      <c r="T182" s="2076">
        <f t="shared" si="122"/>
        <v>44869</v>
      </c>
      <c r="U182" s="2076">
        <f t="shared" si="122"/>
        <v>44870</v>
      </c>
      <c r="V182" s="2076">
        <f t="shared" si="122"/>
        <v>44871</v>
      </c>
      <c r="W182" s="2076">
        <f t="shared" si="122"/>
        <v>44872</v>
      </c>
      <c r="X182" s="2076">
        <f t="shared" si="122"/>
        <v>44873</v>
      </c>
      <c r="Y182" s="2076">
        <f t="shared" si="122"/>
        <v>44874</v>
      </c>
      <c r="Z182" s="2076">
        <f>+Y182+1</f>
        <v>44875</v>
      </c>
      <c r="AA182" s="2076">
        <f t="shared" ref="AA182:AC182" si="123">+Z182+1</f>
        <v>44876</v>
      </c>
      <c r="AB182" s="2076">
        <f t="shared" si="123"/>
        <v>44877</v>
      </c>
      <c r="AC182" s="2076">
        <f t="shared" si="123"/>
        <v>44878</v>
      </c>
      <c r="AD182" s="2076">
        <f>+AC182+1</f>
        <v>44879</v>
      </c>
      <c r="AE182" s="2076">
        <f t="shared" ref="AE182" si="124">+AD182+1</f>
        <v>44880</v>
      </c>
      <c r="AF182" s="2076">
        <f>+AE182+1</f>
        <v>44881</v>
      </c>
      <c r="AG182" s="2111">
        <f t="shared" ref="AG182" si="125">+AF182+1</f>
        <v>44882</v>
      </c>
      <c r="AH182" s="4209" t="s">
        <v>2496</v>
      </c>
      <c r="AI182" s="4313" t="s">
        <v>2497</v>
      </c>
      <c r="AJ182" s="4316" t="s">
        <v>2474</v>
      </c>
      <c r="AK182" s="4319"/>
      <c r="AM182" s="4320" t="s">
        <v>2556</v>
      </c>
      <c r="AN182" s="4320" t="s">
        <v>2557</v>
      </c>
    </row>
    <row r="183" spans="1:40">
      <c r="B183" s="2037"/>
      <c r="C183" s="2038"/>
      <c r="D183" s="2041"/>
      <c r="E183" s="2078" t="s">
        <v>1184</v>
      </c>
      <c r="F183" s="2079" t="str">
        <f>TEXT(WEEKDAY(+F182),"aaa")</f>
        <v>金</v>
      </c>
      <c r="G183" s="2080" t="str">
        <f t="shared" ref="G183:AG183" si="126">TEXT(WEEKDAY(+G182),"aaa")</f>
        <v>土</v>
      </c>
      <c r="H183" s="2080" t="str">
        <f t="shared" si="126"/>
        <v>日</v>
      </c>
      <c r="I183" s="2080" t="str">
        <f t="shared" si="126"/>
        <v>月</v>
      </c>
      <c r="J183" s="2080" t="str">
        <f t="shared" si="126"/>
        <v>火</v>
      </c>
      <c r="K183" s="2080" t="str">
        <f t="shared" si="126"/>
        <v>水</v>
      </c>
      <c r="L183" s="2080" t="str">
        <f t="shared" si="126"/>
        <v>木</v>
      </c>
      <c r="M183" s="2080" t="str">
        <f t="shared" si="126"/>
        <v>金</v>
      </c>
      <c r="N183" s="2080" t="str">
        <f t="shared" si="126"/>
        <v>土</v>
      </c>
      <c r="O183" s="2080" t="str">
        <f t="shared" si="126"/>
        <v>日</v>
      </c>
      <c r="P183" s="2080" t="str">
        <f t="shared" si="126"/>
        <v>月</v>
      </c>
      <c r="Q183" s="2080" t="str">
        <f t="shared" si="126"/>
        <v>火</v>
      </c>
      <c r="R183" s="2080" t="str">
        <f t="shared" si="126"/>
        <v>水</v>
      </c>
      <c r="S183" s="2080" t="str">
        <f t="shared" si="126"/>
        <v>木</v>
      </c>
      <c r="T183" s="2080" t="str">
        <f t="shared" si="126"/>
        <v>金</v>
      </c>
      <c r="U183" s="2080" t="str">
        <f t="shared" si="126"/>
        <v>土</v>
      </c>
      <c r="V183" s="2080" t="str">
        <f t="shared" si="126"/>
        <v>日</v>
      </c>
      <c r="W183" s="2080" t="str">
        <f t="shared" si="126"/>
        <v>月</v>
      </c>
      <c r="X183" s="2080" t="str">
        <f t="shared" si="126"/>
        <v>火</v>
      </c>
      <c r="Y183" s="2080" t="str">
        <f t="shared" si="126"/>
        <v>水</v>
      </c>
      <c r="Z183" s="2080" t="str">
        <f t="shared" si="126"/>
        <v>木</v>
      </c>
      <c r="AA183" s="2080" t="str">
        <f t="shared" si="126"/>
        <v>金</v>
      </c>
      <c r="AB183" s="2080" t="str">
        <f t="shared" si="126"/>
        <v>土</v>
      </c>
      <c r="AC183" s="2080" t="str">
        <f t="shared" si="126"/>
        <v>日</v>
      </c>
      <c r="AD183" s="2080" t="str">
        <f t="shared" si="126"/>
        <v>月</v>
      </c>
      <c r="AE183" s="2080" t="str">
        <f t="shared" si="126"/>
        <v>火</v>
      </c>
      <c r="AF183" s="2080" t="str">
        <f t="shared" si="126"/>
        <v>水</v>
      </c>
      <c r="AG183" s="2112" t="str">
        <f t="shared" si="126"/>
        <v>木</v>
      </c>
      <c r="AH183" s="4210"/>
      <c r="AI183" s="4314"/>
      <c r="AJ183" s="4317"/>
      <c r="AK183" s="4319"/>
      <c r="AM183" s="4320"/>
      <c r="AN183" s="4320"/>
    </row>
    <row r="184" spans="1:40" ht="24.75" customHeight="1">
      <c r="B184" s="2101" t="s">
        <v>2531</v>
      </c>
      <c r="C184" s="2102" t="s">
        <v>2532</v>
      </c>
      <c r="D184" s="1953" t="s">
        <v>1313</v>
      </c>
      <c r="E184" s="1901" t="s">
        <v>2558</v>
      </c>
      <c r="F184" s="1941"/>
      <c r="G184" s="1942"/>
      <c r="H184" s="1942"/>
      <c r="I184" s="1942"/>
      <c r="J184" s="1942"/>
      <c r="K184" s="1942"/>
      <c r="L184" s="1942"/>
      <c r="M184" s="1942"/>
      <c r="N184" s="1942"/>
      <c r="O184" s="1942"/>
      <c r="P184" s="1942"/>
      <c r="Q184" s="1942"/>
      <c r="R184" s="1942"/>
      <c r="S184" s="1942"/>
      <c r="T184" s="1942"/>
      <c r="U184" s="1942"/>
      <c r="V184" s="1942"/>
      <c r="W184" s="1942"/>
      <c r="X184" s="1942"/>
      <c r="Y184" s="1942"/>
      <c r="Z184" s="1942"/>
      <c r="AA184" s="1942"/>
      <c r="AB184" s="1942"/>
      <c r="AC184" s="1942"/>
      <c r="AD184" s="1942"/>
      <c r="AE184" s="1942"/>
      <c r="AF184" s="1942"/>
      <c r="AG184" s="1970"/>
      <c r="AH184" s="4211"/>
      <c r="AI184" s="4315"/>
      <c r="AJ184" s="4318"/>
      <c r="AK184" s="4319"/>
    </row>
    <row r="185" spans="1:40" ht="13.5" customHeight="1">
      <c r="B185" s="4185" t="s">
        <v>2486</v>
      </c>
      <c r="C185" s="4188" t="s">
        <v>2487</v>
      </c>
      <c r="D185" s="1945" t="str">
        <f>E$8</f>
        <v>〇〇</v>
      </c>
      <c r="E185" s="2023"/>
      <c r="F185" s="1947"/>
      <c r="G185" s="1948"/>
      <c r="H185" s="1948"/>
      <c r="I185" s="1948"/>
      <c r="J185" s="1948"/>
      <c r="K185" s="1948"/>
      <c r="L185" s="1948"/>
      <c r="M185" s="1948"/>
      <c r="N185" s="1948"/>
      <c r="O185" s="1948"/>
      <c r="P185" s="1948"/>
      <c r="Q185" s="1948"/>
      <c r="R185" s="1948"/>
      <c r="S185" s="1948"/>
      <c r="T185" s="1948"/>
      <c r="U185" s="1948"/>
      <c r="V185" s="1948"/>
      <c r="W185" s="1948"/>
      <c r="X185" s="1948"/>
      <c r="Y185" s="1948"/>
      <c r="Z185" s="1948"/>
      <c r="AA185" s="1948"/>
      <c r="AB185" s="1948"/>
      <c r="AC185" s="1948"/>
      <c r="AD185" s="1948"/>
      <c r="AE185" s="1948"/>
      <c r="AF185" s="1948"/>
      <c r="AG185" s="1949"/>
      <c r="AH185" s="1950">
        <f>COUNTA(F$96:AG$96)-AI185</f>
        <v>28</v>
      </c>
      <c r="AI185" s="1951">
        <f>AM185+AN185</f>
        <v>0</v>
      </c>
      <c r="AJ185" s="2104">
        <f>+COUNTIF(F185:AG185,"休")</f>
        <v>0</v>
      </c>
      <c r="AM185" s="1953">
        <f>+COUNTIF(F185:AG185,"－")</f>
        <v>0</v>
      </c>
      <c r="AN185" s="1953">
        <f t="shared" ref="AN185:AN190" si="127">+COUNTIF(F185:AG185,"外")</f>
        <v>0</v>
      </c>
    </row>
    <row r="186" spans="1:40" ht="13.5" customHeight="1">
      <c r="B186" s="4186"/>
      <c r="C186" s="4189"/>
      <c r="D186" s="1960" t="str">
        <f>E$9</f>
        <v>●●</v>
      </c>
      <c r="E186" s="2105"/>
      <c r="F186" s="1955"/>
      <c r="G186" s="1956"/>
      <c r="H186" s="1956"/>
      <c r="I186" s="1956"/>
      <c r="J186" s="1956"/>
      <c r="K186" s="1956"/>
      <c r="L186" s="1956"/>
      <c r="M186" s="1956"/>
      <c r="N186" s="1956"/>
      <c r="O186" s="1956"/>
      <c r="P186" s="1956"/>
      <c r="Q186" s="1956"/>
      <c r="R186" s="1956"/>
      <c r="S186" s="1956"/>
      <c r="T186" s="1956"/>
      <c r="U186" s="1956"/>
      <c r="V186" s="1956"/>
      <c r="W186" s="1956"/>
      <c r="X186" s="1956"/>
      <c r="Y186" s="1956"/>
      <c r="Z186" s="1956"/>
      <c r="AA186" s="1956"/>
      <c r="AB186" s="1956"/>
      <c r="AC186" s="1956"/>
      <c r="AD186" s="1956"/>
      <c r="AE186" s="1956"/>
      <c r="AF186" s="1956"/>
      <c r="AG186" s="1957"/>
      <c r="AH186" s="1950">
        <f t="shared" ref="AH186:AH190" si="128">COUNTA(F$96:AG$96)-AI186</f>
        <v>28</v>
      </c>
      <c r="AI186" s="1958">
        <f t="shared" ref="AI186" si="129">AM186+AN186</f>
        <v>0</v>
      </c>
      <c r="AJ186" s="2106">
        <f t="shared" ref="AJ186:AJ189" si="130">+COUNTIF(F186:AG186,"休")</f>
        <v>0</v>
      </c>
      <c r="AM186" s="1953">
        <f t="shared" ref="AM186:AM189" si="131">+COUNTIF(F186:AG186,"－")</f>
        <v>0</v>
      </c>
      <c r="AN186" s="1953">
        <f t="shared" si="127"/>
        <v>0</v>
      </c>
    </row>
    <row r="187" spans="1:40">
      <c r="B187" s="4186"/>
      <c r="C187" s="4189"/>
      <c r="D187" s="1960" t="str">
        <f>E$10</f>
        <v>△△</v>
      </c>
      <c r="E187" s="2105"/>
      <c r="F187" s="1955"/>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1956"/>
      <c r="AG187" s="1957"/>
      <c r="AH187" s="1950">
        <f t="shared" si="128"/>
        <v>28</v>
      </c>
      <c r="AI187" s="1958">
        <f>AM187+AN187</f>
        <v>0</v>
      </c>
      <c r="AJ187" s="2106">
        <f t="shared" si="130"/>
        <v>0</v>
      </c>
      <c r="AM187" s="1953">
        <f t="shared" si="131"/>
        <v>0</v>
      </c>
      <c r="AN187" s="1953">
        <f t="shared" si="127"/>
        <v>0</v>
      </c>
    </row>
    <row r="188" spans="1:40">
      <c r="B188" s="4186"/>
      <c r="C188" s="4189"/>
      <c r="D188" s="1960" t="str">
        <f>E$11</f>
        <v>■■</v>
      </c>
      <c r="E188" s="2105"/>
      <c r="F188" s="1955"/>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1956"/>
      <c r="AD188" s="1956"/>
      <c r="AE188" s="1956"/>
      <c r="AF188" s="1956"/>
      <c r="AG188" s="1957"/>
      <c r="AH188" s="1950">
        <f t="shared" si="128"/>
        <v>28</v>
      </c>
      <c r="AI188" s="1958">
        <f t="shared" ref="AI188:AI190" si="132">AM188+AN188</f>
        <v>0</v>
      </c>
      <c r="AJ188" s="2106">
        <f t="shared" si="130"/>
        <v>0</v>
      </c>
      <c r="AM188" s="1953">
        <f t="shared" si="131"/>
        <v>0</v>
      </c>
      <c r="AN188" s="1953">
        <f t="shared" si="127"/>
        <v>0</v>
      </c>
    </row>
    <row r="189" spans="1:40">
      <c r="B189" s="4186"/>
      <c r="C189" s="4189"/>
      <c r="D189" s="1960" t="str">
        <f>E$12</f>
        <v>★★</v>
      </c>
      <c r="E189" s="2105"/>
      <c r="F189" s="1955"/>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1956"/>
      <c r="AD189" s="1956"/>
      <c r="AE189" s="1956"/>
      <c r="AF189" s="1956"/>
      <c r="AG189" s="1957"/>
      <c r="AH189" s="1950">
        <f t="shared" si="128"/>
        <v>28</v>
      </c>
      <c r="AI189" s="1958">
        <f t="shared" si="132"/>
        <v>0</v>
      </c>
      <c r="AJ189" s="2106">
        <f t="shared" si="130"/>
        <v>0</v>
      </c>
      <c r="AM189" s="1953">
        <f t="shared" si="131"/>
        <v>0</v>
      </c>
      <c r="AN189" s="1953">
        <f t="shared" si="127"/>
        <v>0</v>
      </c>
    </row>
    <row r="190" spans="1:40">
      <c r="B190" s="4187"/>
      <c r="C190" s="4190"/>
      <c r="D190" s="2107"/>
      <c r="E190" s="1991"/>
      <c r="F190" s="1964"/>
      <c r="G190" s="1966"/>
      <c r="H190" s="1966"/>
      <c r="I190" s="1966"/>
      <c r="J190" s="1966"/>
      <c r="K190" s="1966"/>
      <c r="L190" s="1966"/>
      <c r="M190" s="1966"/>
      <c r="N190" s="1966"/>
      <c r="O190" s="1966"/>
      <c r="P190" s="1966"/>
      <c r="Q190" s="1966"/>
      <c r="R190" s="1966"/>
      <c r="S190" s="1966"/>
      <c r="T190" s="1966"/>
      <c r="U190" s="1966"/>
      <c r="V190" s="1966"/>
      <c r="W190" s="1966"/>
      <c r="X190" s="1966"/>
      <c r="Y190" s="1966"/>
      <c r="Z190" s="1966"/>
      <c r="AA190" s="1966"/>
      <c r="AB190" s="1966"/>
      <c r="AC190" s="1966"/>
      <c r="AD190" s="1966"/>
      <c r="AE190" s="1966"/>
      <c r="AF190" s="1966"/>
      <c r="AG190" s="1967"/>
      <c r="AH190" s="1950">
        <f t="shared" si="128"/>
        <v>28</v>
      </c>
      <c r="AI190" s="1951">
        <f t="shared" si="132"/>
        <v>0</v>
      </c>
      <c r="AJ190" s="2104">
        <f>+COUNTIF(F190:AG190,"休")</f>
        <v>0</v>
      </c>
      <c r="AM190" s="1953">
        <f>+COUNTIF(F190:AG190,"－")</f>
        <v>0</v>
      </c>
      <c r="AN190" s="1953">
        <f t="shared" si="127"/>
        <v>0</v>
      </c>
    </row>
    <row r="191" spans="1:40" ht="24.75" customHeight="1">
      <c r="B191" s="4185" t="s">
        <v>2493</v>
      </c>
      <c r="C191" s="4188" t="s">
        <v>2494</v>
      </c>
      <c r="D191" s="1953" t="s">
        <v>1313</v>
      </c>
      <c r="E191" s="1901" t="s">
        <v>2558</v>
      </c>
      <c r="F191" s="1941"/>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1942"/>
      <c r="AD191" s="1942"/>
      <c r="AE191" s="1942"/>
      <c r="AF191" s="1942"/>
      <c r="AG191" s="1970"/>
      <c r="AH191" s="1971"/>
      <c r="AI191" s="1953"/>
      <c r="AJ191" s="2058"/>
    </row>
    <row r="192" spans="1:40" ht="13.5" customHeight="1">
      <c r="B192" s="4186"/>
      <c r="C192" s="4189"/>
      <c r="D192" s="2107" t="str">
        <f>E$14</f>
        <v>〇〇</v>
      </c>
      <c r="E192" s="1991"/>
      <c r="F192" s="1947"/>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1948"/>
      <c r="AD192" s="1948"/>
      <c r="AE192" s="1948"/>
      <c r="AF192" s="1948"/>
      <c r="AG192" s="1949"/>
      <c r="AH192" s="1950">
        <f t="shared" ref="AH192:AH195" si="133">COUNTA(F$96:AG$96)-AI192</f>
        <v>28</v>
      </c>
      <c r="AI192" s="1951">
        <f t="shared" ref="AI192:AI195" si="134">AM192+AN192</f>
        <v>0</v>
      </c>
      <c r="AJ192" s="2104">
        <f>+COUNTIF(F192:AG192,"休")</f>
        <v>0</v>
      </c>
      <c r="AM192" s="1953">
        <f>+COUNTIF(F192:AG192,"－")</f>
        <v>0</v>
      </c>
      <c r="AN192" s="1953">
        <f>+COUNTIF(F192:AG192,"外")</f>
        <v>0</v>
      </c>
    </row>
    <row r="193" spans="2:40">
      <c r="B193" s="4186"/>
      <c r="C193" s="4189"/>
      <c r="D193" s="1960" t="str">
        <f>E$15</f>
        <v>●●</v>
      </c>
      <c r="E193" s="2105"/>
      <c r="F193" s="1955"/>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1956"/>
      <c r="AD193" s="1956"/>
      <c r="AE193" s="1956"/>
      <c r="AF193" s="1956"/>
      <c r="AG193" s="1957"/>
      <c r="AH193" s="1950">
        <f t="shared" si="133"/>
        <v>28</v>
      </c>
      <c r="AI193" s="1958">
        <f t="shared" si="134"/>
        <v>0</v>
      </c>
      <c r="AJ193" s="2106">
        <f t="shared" ref="AJ193:AJ195" si="135">+COUNTIF(F193:AG193,"休")</f>
        <v>0</v>
      </c>
      <c r="AM193" s="1953">
        <f t="shared" ref="AM193:AM195" si="136">+COUNTIF(F193:AG193,"－")</f>
        <v>0</v>
      </c>
      <c r="AN193" s="1953">
        <f>+COUNTIF(F193:AG193,"外")</f>
        <v>0</v>
      </c>
    </row>
    <row r="194" spans="2:40">
      <c r="B194" s="4186"/>
      <c r="C194" s="4189"/>
      <c r="D194" s="1960">
        <f>E$16</f>
        <v>0</v>
      </c>
      <c r="E194" s="2105"/>
      <c r="F194" s="1955"/>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1956"/>
      <c r="AD194" s="1956"/>
      <c r="AE194" s="1956"/>
      <c r="AF194" s="1956"/>
      <c r="AG194" s="1957"/>
      <c r="AH194" s="1950">
        <f t="shared" si="133"/>
        <v>28</v>
      </c>
      <c r="AI194" s="1958">
        <f t="shared" si="134"/>
        <v>0</v>
      </c>
      <c r="AJ194" s="2106">
        <f t="shared" si="135"/>
        <v>0</v>
      </c>
      <c r="AM194" s="1953">
        <f t="shared" si="136"/>
        <v>0</v>
      </c>
      <c r="AN194" s="1953">
        <f>+COUNTIF(F194:AG194,"外")</f>
        <v>0</v>
      </c>
    </row>
    <row r="195" spans="2:40">
      <c r="B195" s="4186"/>
      <c r="C195" s="4190"/>
      <c r="D195" s="2107">
        <f>E$17</f>
        <v>0</v>
      </c>
      <c r="E195" s="1991"/>
      <c r="F195" s="1955"/>
      <c r="G195" s="1978"/>
      <c r="H195" s="1978"/>
      <c r="I195" s="1978"/>
      <c r="J195" s="1978"/>
      <c r="K195" s="1978"/>
      <c r="L195" s="1978"/>
      <c r="M195" s="1978"/>
      <c r="N195" s="1978"/>
      <c r="O195" s="1978"/>
      <c r="P195" s="1978"/>
      <c r="Q195" s="1978"/>
      <c r="R195" s="1978"/>
      <c r="S195" s="1978"/>
      <c r="T195" s="1978"/>
      <c r="U195" s="1978"/>
      <c r="V195" s="1978"/>
      <c r="W195" s="1978"/>
      <c r="X195" s="1978"/>
      <c r="Y195" s="1978"/>
      <c r="Z195" s="1978"/>
      <c r="AA195" s="1978"/>
      <c r="AB195" s="1978"/>
      <c r="AC195" s="1978"/>
      <c r="AD195" s="1978"/>
      <c r="AE195" s="1978"/>
      <c r="AF195" s="1978"/>
      <c r="AG195" s="1949"/>
      <c r="AH195" s="1950">
        <f t="shared" si="133"/>
        <v>28</v>
      </c>
      <c r="AI195" s="1987">
        <f t="shared" si="134"/>
        <v>0</v>
      </c>
      <c r="AJ195" s="2104">
        <f t="shared" si="135"/>
        <v>0</v>
      </c>
      <c r="AM195" s="1953">
        <f t="shared" si="136"/>
        <v>0</v>
      </c>
      <c r="AN195" s="1953">
        <f>+COUNTIF(F195:AG195,"外")</f>
        <v>0</v>
      </c>
    </row>
    <row r="196" spans="2:40" ht="24.75" customHeight="1">
      <c r="B196" s="4186"/>
      <c r="C196" s="4188" t="s">
        <v>2495</v>
      </c>
      <c r="D196" s="1953" t="s">
        <v>1313</v>
      </c>
      <c r="E196" s="1901" t="s">
        <v>2558</v>
      </c>
      <c r="F196" s="1941"/>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1942"/>
      <c r="AD196" s="1942"/>
      <c r="AE196" s="1942"/>
      <c r="AF196" s="1942"/>
      <c r="AG196" s="1970"/>
      <c r="AH196" s="1971"/>
      <c r="AI196" s="1953"/>
      <c r="AJ196" s="2058"/>
    </row>
    <row r="197" spans="2:40">
      <c r="B197" s="4186"/>
      <c r="C197" s="4189"/>
      <c r="D197" s="1945" t="str">
        <f>E$18</f>
        <v>●●</v>
      </c>
      <c r="E197" s="2023"/>
      <c r="F197" s="1947"/>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1948"/>
      <c r="AD197" s="1948"/>
      <c r="AE197" s="1948"/>
      <c r="AF197" s="1948"/>
      <c r="AG197" s="1982"/>
      <c r="AH197" s="1950">
        <f t="shared" ref="AH197:AH200" si="137">COUNTA(F$96:AG$96)-AI197</f>
        <v>28</v>
      </c>
      <c r="AI197" s="2108">
        <f t="shared" ref="AI197:AI200" si="138">AM197+AN197</f>
        <v>0</v>
      </c>
      <c r="AJ197" s="2109">
        <f>+COUNTIF(F197:AG197,"休")</f>
        <v>0</v>
      </c>
      <c r="AM197" s="1953">
        <f>+COUNTIF(F197:AG197,"－")</f>
        <v>0</v>
      </c>
      <c r="AN197" s="1953">
        <f>+COUNTIF(F197:AG197,"外")</f>
        <v>0</v>
      </c>
    </row>
    <row r="198" spans="2:40">
      <c r="B198" s="4186"/>
      <c r="C198" s="4189"/>
      <c r="D198" s="1960">
        <f>E$19</f>
        <v>0</v>
      </c>
      <c r="E198" s="2105"/>
      <c r="F198" s="1955"/>
      <c r="G198" s="1956"/>
      <c r="H198" s="1956"/>
      <c r="I198" s="1956"/>
      <c r="J198" s="1956"/>
      <c r="K198" s="1956"/>
      <c r="L198" s="1956"/>
      <c r="M198" s="1956"/>
      <c r="N198" s="1956"/>
      <c r="O198" s="1956"/>
      <c r="P198" s="1956"/>
      <c r="Q198" s="1956"/>
      <c r="R198" s="1956"/>
      <c r="S198" s="1956"/>
      <c r="T198" s="1956"/>
      <c r="U198" s="1956"/>
      <c r="V198" s="1956"/>
      <c r="W198" s="1956"/>
      <c r="X198" s="1956"/>
      <c r="Y198" s="1956"/>
      <c r="Z198" s="1956"/>
      <c r="AA198" s="1956"/>
      <c r="AB198" s="1956"/>
      <c r="AC198" s="1956"/>
      <c r="AD198" s="1956"/>
      <c r="AE198" s="1956"/>
      <c r="AF198" s="1956"/>
      <c r="AG198" s="1957"/>
      <c r="AH198" s="1950">
        <f t="shared" si="137"/>
        <v>28</v>
      </c>
      <c r="AI198" s="1958">
        <f t="shared" si="138"/>
        <v>0</v>
      </c>
      <c r="AJ198" s="2106">
        <f t="shared" ref="AJ198:AJ200" si="139">+COUNTIF(F198:AG198,"休")</f>
        <v>0</v>
      </c>
      <c r="AM198" s="1953">
        <f t="shared" ref="AM198:AM200" si="140">+COUNTIF(F198:AG198,"－")</f>
        <v>0</v>
      </c>
      <c r="AN198" s="1953">
        <f>+COUNTIF(F198:AG198,"外")</f>
        <v>0</v>
      </c>
    </row>
    <row r="199" spans="2:40">
      <c r="B199" s="4186"/>
      <c r="C199" s="4189"/>
      <c r="D199" s="1960">
        <f>E$20</f>
        <v>0</v>
      </c>
      <c r="E199" s="2105"/>
      <c r="F199" s="1955"/>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6"/>
      <c r="AF199" s="1956"/>
      <c r="AG199" s="1957"/>
      <c r="AH199" s="1950">
        <f t="shared" si="137"/>
        <v>28</v>
      </c>
      <c r="AI199" s="1958">
        <f t="shared" si="138"/>
        <v>0</v>
      </c>
      <c r="AJ199" s="2106">
        <f t="shared" si="139"/>
        <v>0</v>
      </c>
      <c r="AM199" s="1953">
        <f t="shared" si="140"/>
        <v>0</v>
      </c>
      <c r="AN199" s="1953">
        <f>+COUNTIF(F199:AG199,"外")</f>
        <v>0</v>
      </c>
    </row>
    <row r="200" spans="2:40">
      <c r="B200" s="4187"/>
      <c r="C200" s="4190"/>
      <c r="D200" s="2110">
        <f>E$21</f>
        <v>0</v>
      </c>
      <c r="E200" s="2039"/>
      <c r="F200" s="1984"/>
      <c r="G200" s="1965"/>
      <c r="H200" s="1965"/>
      <c r="I200" s="1965"/>
      <c r="J200" s="1965"/>
      <c r="K200" s="1965"/>
      <c r="L200" s="1965"/>
      <c r="M200" s="1965"/>
      <c r="N200" s="1965"/>
      <c r="O200" s="1965"/>
      <c r="P200" s="1965"/>
      <c r="Q200" s="1965"/>
      <c r="R200" s="1965"/>
      <c r="S200" s="1965"/>
      <c r="T200" s="1965"/>
      <c r="U200" s="1965"/>
      <c r="V200" s="1965"/>
      <c r="W200" s="1965"/>
      <c r="X200" s="1965"/>
      <c r="Y200" s="1965"/>
      <c r="Z200" s="1965"/>
      <c r="AA200" s="1965"/>
      <c r="AB200" s="1965"/>
      <c r="AC200" s="1965"/>
      <c r="AD200" s="1965"/>
      <c r="AE200" s="1965"/>
      <c r="AF200" s="1965"/>
      <c r="AG200" s="1985"/>
      <c r="AH200" s="1986">
        <f t="shared" si="137"/>
        <v>28</v>
      </c>
      <c r="AI200" s="2071">
        <f t="shared" si="138"/>
        <v>0</v>
      </c>
      <c r="AJ200" s="1972">
        <f t="shared" si="139"/>
        <v>0</v>
      </c>
      <c r="AM200" s="1953">
        <f t="shared" si="140"/>
        <v>0</v>
      </c>
      <c r="AN200" s="1953">
        <f>+COUNTIF(F200:AG200,"外")</f>
        <v>0</v>
      </c>
    </row>
    <row r="201" spans="2:40">
      <c r="F201" s="2073"/>
      <c r="G201" s="2073"/>
      <c r="H201" s="2073"/>
      <c r="I201" s="2073"/>
      <c r="J201" s="2073"/>
      <c r="K201" s="2073"/>
      <c r="L201" s="2073"/>
      <c r="M201" s="2073"/>
      <c r="N201" s="2073"/>
      <c r="O201" s="2073"/>
      <c r="P201" s="2073"/>
      <c r="Q201" s="2073"/>
      <c r="R201" s="2073"/>
      <c r="S201" s="2073"/>
      <c r="T201" s="2073"/>
      <c r="U201" s="2073"/>
      <c r="V201" s="2073"/>
      <c r="W201" s="2073"/>
      <c r="X201" s="2073"/>
      <c r="Y201" s="2073"/>
      <c r="Z201" s="2073"/>
      <c r="AA201" s="2073"/>
      <c r="AB201" s="2073"/>
      <c r="AC201" s="2073"/>
      <c r="AD201" s="2073"/>
      <c r="AE201" s="2073"/>
      <c r="AF201" s="2073"/>
      <c r="AG201" s="2073"/>
    </row>
    <row r="202" spans="2:40" ht="13.5" customHeight="1">
      <c r="B202" s="2021"/>
      <c r="C202" s="2022"/>
      <c r="D202" s="2025"/>
      <c r="E202" s="2053" t="s">
        <v>1183</v>
      </c>
      <c r="F202" s="2054">
        <f>+AG182+1</f>
        <v>44883</v>
      </c>
      <c r="G202" s="2055">
        <f>+F202+1</f>
        <v>44884</v>
      </c>
      <c r="H202" s="2055">
        <f t="shared" ref="H202:Y202" si="141">+G202+1</f>
        <v>44885</v>
      </c>
      <c r="I202" s="2055">
        <f t="shared" si="141"/>
        <v>44886</v>
      </c>
      <c r="J202" s="2055">
        <f t="shared" si="141"/>
        <v>44887</v>
      </c>
      <c r="K202" s="2055">
        <f t="shared" si="141"/>
        <v>44888</v>
      </c>
      <c r="L202" s="2055">
        <f t="shared" si="141"/>
        <v>44889</v>
      </c>
      <c r="M202" s="2055">
        <f t="shared" si="141"/>
        <v>44890</v>
      </c>
      <c r="N202" s="2055">
        <f t="shared" si="141"/>
        <v>44891</v>
      </c>
      <c r="O202" s="2055">
        <f t="shared" si="141"/>
        <v>44892</v>
      </c>
      <c r="P202" s="2055">
        <f t="shared" si="141"/>
        <v>44893</v>
      </c>
      <c r="Q202" s="2055">
        <f t="shared" si="141"/>
        <v>44894</v>
      </c>
      <c r="R202" s="2055">
        <f t="shared" si="141"/>
        <v>44895</v>
      </c>
      <c r="S202" s="2055">
        <f t="shared" si="141"/>
        <v>44896</v>
      </c>
      <c r="T202" s="2055">
        <f t="shared" si="141"/>
        <v>44897</v>
      </c>
      <c r="U202" s="2055">
        <f t="shared" si="141"/>
        <v>44898</v>
      </c>
      <c r="V202" s="2055">
        <f t="shared" si="141"/>
        <v>44899</v>
      </c>
      <c r="W202" s="2055">
        <f t="shared" si="141"/>
        <v>44900</v>
      </c>
      <c r="X202" s="2055">
        <f t="shared" si="141"/>
        <v>44901</v>
      </c>
      <c r="Y202" s="2055">
        <f t="shared" si="141"/>
        <v>44902</v>
      </c>
      <c r="Z202" s="2055">
        <f>+Y202+1</f>
        <v>44903</v>
      </c>
      <c r="AA202" s="2055">
        <f t="shared" ref="AA202:AC202" si="142">+Z202+1</f>
        <v>44904</v>
      </c>
      <c r="AB202" s="2055">
        <f t="shared" si="142"/>
        <v>44905</v>
      </c>
      <c r="AC202" s="2055">
        <f t="shared" si="142"/>
        <v>44906</v>
      </c>
      <c r="AD202" s="2055">
        <f>+AC202+1</f>
        <v>44907</v>
      </c>
      <c r="AE202" s="2055">
        <f t="shared" ref="AE202" si="143">+AD202+1</f>
        <v>44908</v>
      </c>
      <c r="AF202" s="2055">
        <f>+AE202+1</f>
        <v>44909</v>
      </c>
      <c r="AG202" s="2099">
        <f t="shared" ref="AG202" si="144">+AF202+1</f>
        <v>44910</v>
      </c>
      <c r="AH202" s="4209" t="s">
        <v>2496</v>
      </c>
      <c r="AI202" s="4313" t="s">
        <v>2497</v>
      </c>
      <c r="AJ202" s="4316" t="s">
        <v>2474</v>
      </c>
      <c r="AK202" s="4319"/>
      <c r="AM202" s="4320" t="s">
        <v>2556</v>
      </c>
      <c r="AN202" s="4320" t="s">
        <v>2557</v>
      </c>
    </row>
    <row r="203" spans="2:40">
      <c r="B203" s="2037"/>
      <c r="C203" s="2038"/>
      <c r="D203" s="2041"/>
      <c r="E203" s="1958" t="s">
        <v>1184</v>
      </c>
      <c r="F203" s="2059" t="str">
        <f>TEXT(WEEKDAY(+F202),"aaa")</f>
        <v>金</v>
      </c>
      <c r="G203" s="2060" t="str">
        <f t="shared" ref="G203:AG203" si="145">TEXT(WEEKDAY(+G202),"aaa")</f>
        <v>土</v>
      </c>
      <c r="H203" s="2060" t="str">
        <f t="shared" si="145"/>
        <v>日</v>
      </c>
      <c r="I203" s="2060" t="str">
        <f t="shared" si="145"/>
        <v>月</v>
      </c>
      <c r="J203" s="2060" t="str">
        <f t="shared" si="145"/>
        <v>火</v>
      </c>
      <c r="K203" s="2060" t="str">
        <f t="shared" si="145"/>
        <v>水</v>
      </c>
      <c r="L203" s="2060" t="str">
        <f t="shared" si="145"/>
        <v>木</v>
      </c>
      <c r="M203" s="2060" t="str">
        <f t="shared" si="145"/>
        <v>金</v>
      </c>
      <c r="N203" s="2060" t="str">
        <f t="shared" si="145"/>
        <v>土</v>
      </c>
      <c r="O203" s="2060" t="str">
        <f t="shared" si="145"/>
        <v>日</v>
      </c>
      <c r="P203" s="2060" t="str">
        <f t="shared" si="145"/>
        <v>月</v>
      </c>
      <c r="Q203" s="2060" t="str">
        <f t="shared" si="145"/>
        <v>火</v>
      </c>
      <c r="R203" s="2060" t="str">
        <f t="shared" si="145"/>
        <v>水</v>
      </c>
      <c r="S203" s="2060" t="str">
        <f t="shared" si="145"/>
        <v>木</v>
      </c>
      <c r="T203" s="2060" t="str">
        <f t="shared" si="145"/>
        <v>金</v>
      </c>
      <c r="U203" s="2060" t="str">
        <f t="shared" si="145"/>
        <v>土</v>
      </c>
      <c r="V203" s="2060" t="str">
        <f t="shared" si="145"/>
        <v>日</v>
      </c>
      <c r="W203" s="2060" t="str">
        <f t="shared" si="145"/>
        <v>月</v>
      </c>
      <c r="X203" s="2060" t="str">
        <f t="shared" si="145"/>
        <v>火</v>
      </c>
      <c r="Y203" s="2060" t="str">
        <f t="shared" si="145"/>
        <v>水</v>
      </c>
      <c r="Z203" s="2060" t="str">
        <f t="shared" si="145"/>
        <v>木</v>
      </c>
      <c r="AA203" s="2060" t="str">
        <f t="shared" si="145"/>
        <v>金</v>
      </c>
      <c r="AB203" s="2060" t="str">
        <f t="shared" si="145"/>
        <v>土</v>
      </c>
      <c r="AC203" s="2060" t="str">
        <f t="shared" si="145"/>
        <v>日</v>
      </c>
      <c r="AD203" s="2060" t="str">
        <f t="shared" si="145"/>
        <v>月</v>
      </c>
      <c r="AE203" s="2060" t="str">
        <f t="shared" si="145"/>
        <v>火</v>
      </c>
      <c r="AF203" s="2060" t="str">
        <f t="shared" si="145"/>
        <v>水</v>
      </c>
      <c r="AG203" s="2114" t="str">
        <f t="shared" si="145"/>
        <v>木</v>
      </c>
      <c r="AH203" s="4210"/>
      <c r="AI203" s="4314"/>
      <c r="AJ203" s="4317"/>
      <c r="AK203" s="4319"/>
      <c r="AM203" s="4320"/>
      <c r="AN203" s="4320"/>
    </row>
    <row r="204" spans="2:40" ht="24.75" customHeight="1">
      <c r="B204" s="2101" t="s">
        <v>2531</v>
      </c>
      <c r="C204" s="2102" t="s">
        <v>2532</v>
      </c>
      <c r="D204" s="1953" t="s">
        <v>1313</v>
      </c>
      <c r="E204" s="1901" t="s">
        <v>2558</v>
      </c>
      <c r="F204" s="1941"/>
      <c r="G204" s="1942"/>
      <c r="H204" s="1942"/>
      <c r="I204" s="1942"/>
      <c r="J204" s="1942"/>
      <c r="K204" s="1942"/>
      <c r="L204" s="1942"/>
      <c r="M204" s="1942"/>
      <c r="N204" s="1942"/>
      <c r="O204" s="1942"/>
      <c r="P204" s="1942"/>
      <c r="Q204" s="1942"/>
      <c r="R204" s="1942"/>
      <c r="S204" s="1942"/>
      <c r="T204" s="1942"/>
      <c r="U204" s="1942"/>
      <c r="V204" s="1942"/>
      <c r="W204" s="1942"/>
      <c r="X204" s="1942"/>
      <c r="Y204" s="1942"/>
      <c r="Z204" s="1942"/>
      <c r="AA204" s="1942"/>
      <c r="AB204" s="1942"/>
      <c r="AC204" s="1942"/>
      <c r="AD204" s="1942"/>
      <c r="AE204" s="1942"/>
      <c r="AF204" s="1942"/>
      <c r="AG204" s="1970"/>
      <c r="AH204" s="4211"/>
      <c r="AI204" s="4315"/>
      <c r="AJ204" s="4318"/>
      <c r="AK204" s="4319"/>
    </row>
    <row r="205" spans="2:40" ht="13.5" customHeight="1">
      <c r="B205" s="4185" t="s">
        <v>2486</v>
      </c>
      <c r="C205" s="4188" t="s">
        <v>2487</v>
      </c>
      <c r="D205" s="1945" t="str">
        <f>E$8</f>
        <v>〇〇</v>
      </c>
      <c r="E205" s="2023"/>
      <c r="F205" s="1947"/>
      <c r="G205" s="1948"/>
      <c r="H205" s="1948"/>
      <c r="I205" s="1948"/>
      <c r="J205" s="1948"/>
      <c r="K205" s="1948"/>
      <c r="L205" s="1948"/>
      <c r="M205" s="1948"/>
      <c r="N205" s="1948"/>
      <c r="O205" s="1948"/>
      <c r="P205" s="1948"/>
      <c r="Q205" s="1948"/>
      <c r="R205" s="1948"/>
      <c r="S205" s="1948"/>
      <c r="T205" s="1948"/>
      <c r="U205" s="1948"/>
      <c r="V205" s="1948"/>
      <c r="W205" s="1948"/>
      <c r="X205" s="1948"/>
      <c r="Y205" s="1948"/>
      <c r="Z205" s="1948"/>
      <c r="AA205" s="1948"/>
      <c r="AB205" s="1948"/>
      <c r="AC205" s="1948"/>
      <c r="AD205" s="1948"/>
      <c r="AE205" s="1948"/>
      <c r="AF205" s="1948"/>
      <c r="AG205" s="1949"/>
      <c r="AH205" s="1950">
        <f>COUNTA(F$116:AG$116)-AI205</f>
        <v>28</v>
      </c>
      <c r="AI205" s="1951">
        <f>AM205+AN205</f>
        <v>0</v>
      </c>
      <c r="AJ205" s="2104">
        <f>+COUNTIF(F205:AG205,"休")</f>
        <v>0</v>
      </c>
      <c r="AM205" s="1953">
        <f>+COUNTIF(F205:AG205,"－")</f>
        <v>0</v>
      </c>
      <c r="AN205" s="1953">
        <f t="shared" ref="AN205:AN210" si="146">+COUNTIF(F205:AG205,"外")</f>
        <v>0</v>
      </c>
    </row>
    <row r="206" spans="2:40" ht="13.5" customHeight="1">
      <c r="B206" s="4186"/>
      <c r="C206" s="4189"/>
      <c r="D206" s="1960" t="str">
        <f>E$9</f>
        <v>●●</v>
      </c>
      <c r="E206" s="2105"/>
      <c r="F206" s="1955"/>
      <c r="G206" s="1956"/>
      <c r="H206" s="1956"/>
      <c r="I206" s="1956"/>
      <c r="J206" s="1956"/>
      <c r="K206" s="1956"/>
      <c r="L206" s="1956"/>
      <c r="M206" s="1956"/>
      <c r="N206" s="1956"/>
      <c r="O206" s="1956"/>
      <c r="P206" s="1956"/>
      <c r="Q206" s="1956"/>
      <c r="R206" s="1956"/>
      <c r="S206" s="1956"/>
      <c r="T206" s="1956"/>
      <c r="U206" s="1956"/>
      <c r="V206" s="1956"/>
      <c r="W206" s="1956"/>
      <c r="X206" s="1956"/>
      <c r="Y206" s="1956"/>
      <c r="Z206" s="1956"/>
      <c r="AA206" s="1956"/>
      <c r="AB206" s="1956"/>
      <c r="AC206" s="1956"/>
      <c r="AD206" s="1956"/>
      <c r="AE206" s="1956"/>
      <c r="AF206" s="1956"/>
      <c r="AG206" s="1957"/>
      <c r="AH206" s="1950">
        <f t="shared" ref="AH206:AH210" si="147">COUNTA(F$116:AG$116)-AI206</f>
        <v>28</v>
      </c>
      <c r="AI206" s="1958">
        <f t="shared" ref="AI206" si="148">AM206+AN206</f>
        <v>0</v>
      </c>
      <c r="AJ206" s="2106">
        <f t="shared" ref="AJ206:AJ209" si="149">+COUNTIF(F206:AG206,"休")</f>
        <v>0</v>
      </c>
      <c r="AM206" s="1953">
        <f t="shared" ref="AM206:AM209" si="150">+COUNTIF(F206:AG206,"－")</f>
        <v>0</v>
      </c>
      <c r="AN206" s="1953">
        <f t="shared" si="146"/>
        <v>0</v>
      </c>
    </row>
    <row r="207" spans="2:40">
      <c r="B207" s="4186"/>
      <c r="C207" s="4189"/>
      <c r="D207" s="1960" t="str">
        <f>E$10</f>
        <v>△△</v>
      </c>
      <c r="E207" s="2105"/>
      <c r="F207" s="1955"/>
      <c r="G207" s="1956"/>
      <c r="H207" s="1956"/>
      <c r="I207" s="1956"/>
      <c r="J207" s="1956"/>
      <c r="K207" s="1956"/>
      <c r="L207" s="1956"/>
      <c r="M207" s="1956"/>
      <c r="N207" s="1956"/>
      <c r="O207" s="1956"/>
      <c r="P207" s="1956"/>
      <c r="Q207" s="1956"/>
      <c r="R207" s="1956"/>
      <c r="S207" s="1956"/>
      <c r="T207" s="1956"/>
      <c r="U207" s="1956"/>
      <c r="V207" s="1956"/>
      <c r="W207" s="1956"/>
      <c r="X207" s="1956"/>
      <c r="Y207" s="1956"/>
      <c r="Z207" s="1956"/>
      <c r="AA207" s="1956"/>
      <c r="AB207" s="1956"/>
      <c r="AC207" s="1956"/>
      <c r="AD207" s="1956"/>
      <c r="AE207" s="1956"/>
      <c r="AF207" s="1956"/>
      <c r="AG207" s="1957"/>
      <c r="AH207" s="1950">
        <f t="shared" si="147"/>
        <v>28</v>
      </c>
      <c r="AI207" s="1958">
        <f>AM207+AN207</f>
        <v>0</v>
      </c>
      <c r="AJ207" s="2106">
        <f t="shared" si="149"/>
        <v>0</v>
      </c>
      <c r="AM207" s="1953">
        <f t="shared" si="150"/>
        <v>0</v>
      </c>
      <c r="AN207" s="1953">
        <f t="shared" si="146"/>
        <v>0</v>
      </c>
    </row>
    <row r="208" spans="2:40">
      <c r="B208" s="4186"/>
      <c r="C208" s="4189"/>
      <c r="D208" s="1960" t="str">
        <f>E$11</f>
        <v>■■</v>
      </c>
      <c r="E208" s="2105"/>
      <c r="F208" s="1955"/>
      <c r="G208" s="1956"/>
      <c r="H208" s="1956"/>
      <c r="I208" s="1956"/>
      <c r="J208" s="1956"/>
      <c r="K208" s="1956"/>
      <c r="L208" s="1956"/>
      <c r="M208" s="1956"/>
      <c r="N208" s="1956"/>
      <c r="O208" s="1956"/>
      <c r="P208" s="1956"/>
      <c r="Q208" s="1956"/>
      <c r="R208" s="1956"/>
      <c r="S208" s="1956"/>
      <c r="T208" s="1956"/>
      <c r="U208" s="1956"/>
      <c r="V208" s="1956"/>
      <c r="W208" s="1956"/>
      <c r="X208" s="1956"/>
      <c r="Y208" s="1956"/>
      <c r="Z208" s="1956"/>
      <c r="AA208" s="1956"/>
      <c r="AB208" s="1956"/>
      <c r="AC208" s="1956"/>
      <c r="AD208" s="1956"/>
      <c r="AE208" s="1956"/>
      <c r="AF208" s="1956"/>
      <c r="AG208" s="1957"/>
      <c r="AH208" s="1950">
        <f t="shared" si="147"/>
        <v>28</v>
      </c>
      <c r="AI208" s="1958">
        <f t="shared" ref="AI208:AI210" si="151">AM208+AN208</f>
        <v>0</v>
      </c>
      <c r="AJ208" s="2106">
        <f t="shared" si="149"/>
        <v>0</v>
      </c>
      <c r="AM208" s="1953">
        <f t="shared" si="150"/>
        <v>0</v>
      </c>
      <c r="AN208" s="1953">
        <f t="shared" si="146"/>
        <v>0</v>
      </c>
    </row>
    <row r="209" spans="2:40">
      <c r="B209" s="4186"/>
      <c r="C209" s="4189"/>
      <c r="D209" s="1960" t="str">
        <f>E$12</f>
        <v>★★</v>
      </c>
      <c r="E209" s="2105"/>
      <c r="F209" s="1955"/>
      <c r="G209" s="1956"/>
      <c r="H209" s="1956"/>
      <c r="I209" s="1956"/>
      <c r="J209" s="1956"/>
      <c r="K209" s="1956"/>
      <c r="L209" s="1956"/>
      <c r="M209" s="1956"/>
      <c r="N209" s="1956"/>
      <c r="O209" s="1956"/>
      <c r="P209" s="1956"/>
      <c r="Q209" s="1956"/>
      <c r="R209" s="1956"/>
      <c r="S209" s="1956"/>
      <c r="T209" s="1956"/>
      <c r="U209" s="1956"/>
      <c r="V209" s="1956"/>
      <c r="W209" s="1956"/>
      <c r="X209" s="1956"/>
      <c r="Y209" s="1956"/>
      <c r="Z209" s="1956"/>
      <c r="AA209" s="1956"/>
      <c r="AB209" s="1956"/>
      <c r="AC209" s="1956"/>
      <c r="AD209" s="1956"/>
      <c r="AE209" s="1956"/>
      <c r="AF209" s="1956"/>
      <c r="AG209" s="1957"/>
      <c r="AH209" s="1950">
        <f t="shared" si="147"/>
        <v>28</v>
      </c>
      <c r="AI209" s="1958">
        <f t="shared" si="151"/>
        <v>0</v>
      </c>
      <c r="AJ209" s="2106">
        <f t="shared" si="149"/>
        <v>0</v>
      </c>
      <c r="AM209" s="1953">
        <f t="shared" si="150"/>
        <v>0</v>
      </c>
      <c r="AN209" s="1953">
        <f t="shared" si="146"/>
        <v>0</v>
      </c>
    </row>
    <row r="210" spans="2:40">
      <c r="B210" s="4187"/>
      <c r="C210" s="4190"/>
      <c r="D210" s="2107"/>
      <c r="E210" s="1991"/>
      <c r="F210" s="1964"/>
      <c r="G210" s="1966"/>
      <c r="H210" s="1966"/>
      <c r="I210" s="1966"/>
      <c r="J210" s="1966"/>
      <c r="K210" s="1966"/>
      <c r="L210" s="1966"/>
      <c r="M210" s="1966"/>
      <c r="N210" s="1966"/>
      <c r="O210" s="1966"/>
      <c r="P210" s="1966"/>
      <c r="Q210" s="1966"/>
      <c r="R210" s="1966"/>
      <c r="S210" s="1966"/>
      <c r="T210" s="1966"/>
      <c r="U210" s="1966"/>
      <c r="V210" s="1966"/>
      <c r="W210" s="1966"/>
      <c r="X210" s="1966"/>
      <c r="Y210" s="1966"/>
      <c r="Z210" s="1966"/>
      <c r="AA210" s="1966"/>
      <c r="AB210" s="1966"/>
      <c r="AC210" s="1966"/>
      <c r="AD210" s="1966"/>
      <c r="AE210" s="1966"/>
      <c r="AF210" s="1966"/>
      <c r="AG210" s="1967"/>
      <c r="AH210" s="1950">
        <f t="shared" si="147"/>
        <v>28</v>
      </c>
      <c r="AI210" s="1951">
        <f t="shared" si="151"/>
        <v>0</v>
      </c>
      <c r="AJ210" s="2104">
        <f>+COUNTIF(F210:AG210,"休")</f>
        <v>0</v>
      </c>
      <c r="AM210" s="1953">
        <f>+COUNTIF(F210:AG210,"－")</f>
        <v>0</v>
      </c>
      <c r="AN210" s="1953">
        <f t="shared" si="146"/>
        <v>0</v>
      </c>
    </row>
    <row r="211" spans="2:40" ht="24.75" customHeight="1">
      <c r="B211" s="4185" t="s">
        <v>2493</v>
      </c>
      <c r="C211" s="4188" t="s">
        <v>2494</v>
      </c>
      <c r="D211" s="1953" t="s">
        <v>1313</v>
      </c>
      <c r="E211" s="1901" t="s">
        <v>2558</v>
      </c>
      <c r="F211" s="1941"/>
      <c r="G211" s="1942"/>
      <c r="H211" s="1942"/>
      <c r="I211" s="1942"/>
      <c r="J211" s="1942"/>
      <c r="K211" s="1942"/>
      <c r="L211" s="1942"/>
      <c r="M211" s="1942"/>
      <c r="N211" s="1942"/>
      <c r="O211" s="1942"/>
      <c r="P211" s="1942"/>
      <c r="Q211" s="1942"/>
      <c r="R211" s="1942"/>
      <c r="S211" s="1942"/>
      <c r="T211" s="1942"/>
      <c r="U211" s="1942"/>
      <c r="V211" s="1942"/>
      <c r="W211" s="1942"/>
      <c r="X211" s="1942"/>
      <c r="Y211" s="1942"/>
      <c r="Z211" s="1942"/>
      <c r="AA211" s="1942"/>
      <c r="AB211" s="1942"/>
      <c r="AC211" s="1942"/>
      <c r="AD211" s="1942"/>
      <c r="AE211" s="1942"/>
      <c r="AF211" s="1942"/>
      <c r="AG211" s="1970"/>
      <c r="AH211" s="1971"/>
      <c r="AI211" s="1953"/>
      <c r="AJ211" s="2058"/>
    </row>
    <row r="212" spans="2:40" ht="13.5" customHeight="1">
      <c r="B212" s="4186"/>
      <c r="C212" s="4189"/>
      <c r="D212" s="2107" t="str">
        <f>E$14</f>
        <v>〇〇</v>
      </c>
      <c r="E212" s="1991"/>
      <c r="F212" s="1947"/>
      <c r="G212" s="1948"/>
      <c r="H212" s="1948"/>
      <c r="I212" s="1948"/>
      <c r="J212" s="1948"/>
      <c r="K212" s="1948"/>
      <c r="L212" s="1948"/>
      <c r="M212" s="1948"/>
      <c r="N212" s="1948"/>
      <c r="O212" s="1948"/>
      <c r="P212" s="1948"/>
      <c r="Q212" s="1948"/>
      <c r="R212" s="1948"/>
      <c r="S212" s="1948"/>
      <c r="T212" s="1948"/>
      <c r="U212" s="1948"/>
      <c r="V212" s="1948"/>
      <c r="W212" s="1948"/>
      <c r="X212" s="1948"/>
      <c r="Y212" s="1948"/>
      <c r="Z212" s="1948"/>
      <c r="AA212" s="1948"/>
      <c r="AB212" s="1948"/>
      <c r="AC212" s="1948"/>
      <c r="AD212" s="1948"/>
      <c r="AE212" s="1948"/>
      <c r="AF212" s="1948"/>
      <c r="AG212" s="1949"/>
      <c r="AH212" s="1950">
        <f t="shared" ref="AH212:AH215" si="152">COUNTA(F$116:AG$116)-AI212</f>
        <v>28</v>
      </c>
      <c r="AI212" s="1951">
        <f t="shared" ref="AI212:AI215" si="153">AM212+AN212</f>
        <v>0</v>
      </c>
      <c r="AJ212" s="2104">
        <f>+COUNTIF(F212:AG212,"休")</f>
        <v>0</v>
      </c>
      <c r="AM212" s="1953">
        <f>+COUNTIF(F212:AG212,"－")</f>
        <v>0</v>
      </c>
      <c r="AN212" s="1953">
        <f>+COUNTIF(F212:AG212,"外")</f>
        <v>0</v>
      </c>
    </row>
    <row r="213" spans="2:40">
      <c r="B213" s="4186"/>
      <c r="C213" s="4189"/>
      <c r="D213" s="1960" t="str">
        <f>E$15</f>
        <v>●●</v>
      </c>
      <c r="E213" s="2105"/>
      <c r="F213" s="1955"/>
      <c r="G213" s="1956"/>
      <c r="H213" s="1956"/>
      <c r="I213" s="1956"/>
      <c r="J213" s="1956"/>
      <c r="K213" s="1956"/>
      <c r="L213" s="1956"/>
      <c r="M213" s="1956"/>
      <c r="N213" s="1956"/>
      <c r="O213" s="1956"/>
      <c r="P213" s="1956"/>
      <c r="Q213" s="1956"/>
      <c r="R213" s="1956"/>
      <c r="S213" s="1956"/>
      <c r="T213" s="1956"/>
      <c r="U213" s="1956"/>
      <c r="V213" s="1956"/>
      <c r="W213" s="1956"/>
      <c r="X213" s="1956"/>
      <c r="Y213" s="1956"/>
      <c r="Z213" s="1956"/>
      <c r="AA213" s="1956"/>
      <c r="AB213" s="1956"/>
      <c r="AC213" s="1956"/>
      <c r="AD213" s="1956"/>
      <c r="AE213" s="1956"/>
      <c r="AF213" s="1956"/>
      <c r="AG213" s="1957"/>
      <c r="AH213" s="1950">
        <f t="shared" si="152"/>
        <v>28</v>
      </c>
      <c r="AI213" s="1958">
        <f t="shared" si="153"/>
        <v>0</v>
      </c>
      <c r="AJ213" s="2106">
        <f t="shared" ref="AJ213:AJ215" si="154">+COUNTIF(F213:AG213,"休")</f>
        <v>0</v>
      </c>
      <c r="AM213" s="1953">
        <f t="shared" ref="AM213:AM215" si="155">+COUNTIF(F213:AG213,"－")</f>
        <v>0</v>
      </c>
      <c r="AN213" s="1953">
        <f>+COUNTIF(F213:AG213,"外")</f>
        <v>0</v>
      </c>
    </row>
    <row r="214" spans="2:40">
      <c r="B214" s="4186"/>
      <c r="C214" s="4189"/>
      <c r="D214" s="1960">
        <f>E$16</f>
        <v>0</v>
      </c>
      <c r="E214" s="2105"/>
      <c r="F214" s="1955"/>
      <c r="G214" s="1956"/>
      <c r="H214" s="1956"/>
      <c r="I214" s="1956"/>
      <c r="J214" s="1956"/>
      <c r="K214" s="1956"/>
      <c r="L214" s="1956"/>
      <c r="M214" s="1956"/>
      <c r="N214" s="1956"/>
      <c r="O214" s="1956"/>
      <c r="P214" s="1956"/>
      <c r="Q214" s="1956"/>
      <c r="R214" s="1956"/>
      <c r="S214" s="1956"/>
      <c r="T214" s="1956"/>
      <c r="U214" s="1956"/>
      <c r="V214" s="1956"/>
      <c r="W214" s="1956"/>
      <c r="X214" s="1956"/>
      <c r="Y214" s="1956"/>
      <c r="Z214" s="1956"/>
      <c r="AA214" s="1956"/>
      <c r="AB214" s="1956"/>
      <c r="AC214" s="1956"/>
      <c r="AD214" s="1956"/>
      <c r="AE214" s="1956"/>
      <c r="AF214" s="1956"/>
      <c r="AG214" s="1957"/>
      <c r="AH214" s="1950">
        <f t="shared" si="152"/>
        <v>28</v>
      </c>
      <c r="AI214" s="1958">
        <f t="shared" si="153"/>
        <v>0</v>
      </c>
      <c r="AJ214" s="2106">
        <f t="shared" si="154"/>
        <v>0</v>
      </c>
      <c r="AM214" s="1953">
        <f t="shared" si="155"/>
        <v>0</v>
      </c>
      <c r="AN214" s="1953">
        <f>+COUNTIF(F214:AG214,"外")</f>
        <v>0</v>
      </c>
    </row>
    <row r="215" spans="2:40">
      <c r="B215" s="4186"/>
      <c r="C215" s="4190"/>
      <c r="D215" s="2107">
        <f>E$17</f>
        <v>0</v>
      </c>
      <c r="E215" s="1991"/>
      <c r="F215" s="1955"/>
      <c r="G215" s="1978"/>
      <c r="H215" s="1978"/>
      <c r="I215" s="1978"/>
      <c r="J215" s="1978"/>
      <c r="K215" s="1978"/>
      <c r="L215" s="1978"/>
      <c r="M215" s="1978"/>
      <c r="N215" s="1978"/>
      <c r="O215" s="1978"/>
      <c r="P215" s="1978"/>
      <c r="Q215" s="1978"/>
      <c r="R215" s="1978"/>
      <c r="S215" s="1978"/>
      <c r="T215" s="1978"/>
      <c r="U215" s="1978"/>
      <c r="V215" s="1978"/>
      <c r="W215" s="1978"/>
      <c r="X215" s="1978"/>
      <c r="Y215" s="1978"/>
      <c r="Z215" s="1978"/>
      <c r="AA215" s="1978"/>
      <c r="AB215" s="1978"/>
      <c r="AC215" s="1978"/>
      <c r="AD215" s="1978"/>
      <c r="AE215" s="1978"/>
      <c r="AF215" s="1978"/>
      <c r="AG215" s="1949"/>
      <c r="AH215" s="1950">
        <f t="shared" si="152"/>
        <v>28</v>
      </c>
      <c r="AI215" s="1987">
        <f t="shared" si="153"/>
        <v>0</v>
      </c>
      <c r="AJ215" s="2104">
        <f t="shared" si="154"/>
        <v>0</v>
      </c>
      <c r="AM215" s="1953">
        <f t="shared" si="155"/>
        <v>0</v>
      </c>
      <c r="AN215" s="1953">
        <f>+COUNTIF(F215:AG215,"外")</f>
        <v>0</v>
      </c>
    </row>
    <row r="216" spans="2:40" ht="24.75" customHeight="1">
      <c r="B216" s="4186"/>
      <c r="C216" s="4188" t="s">
        <v>2495</v>
      </c>
      <c r="D216" s="1953" t="s">
        <v>1313</v>
      </c>
      <c r="E216" s="1901" t="s">
        <v>2558</v>
      </c>
      <c r="F216" s="1941"/>
      <c r="G216" s="1942"/>
      <c r="H216" s="1942"/>
      <c r="I216" s="1942"/>
      <c r="J216" s="1942"/>
      <c r="K216" s="1942"/>
      <c r="L216" s="1942"/>
      <c r="M216" s="1942"/>
      <c r="N216" s="1942"/>
      <c r="O216" s="1942"/>
      <c r="P216" s="1942"/>
      <c r="Q216" s="1942"/>
      <c r="R216" s="1942"/>
      <c r="S216" s="1942"/>
      <c r="T216" s="1942"/>
      <c r="U216" s="1942"/>
      <c r="V216" s="1942"/>
      <c r="W216" s="1942"/>
      <c r="X216" s="1942"/>
      <c r="Y216" s="1942"/>
      <c r="Z216" s="1942"/>
      <c r="AA216" s="1942"/>
      <c r="AB216" s="1942"/>
      <c r="AC216" s="1942"/>
      <c r="AD216" s="1942"/>
      <c r="AE216" s="1942"/>
      <c r="AF216" s="1942"/>
      <c r="AG216" s="1970"/>
      <c r="AH216" s="1971"/>
      <c r="AI216" s="1953"/>
      <c r="AJ216" s="2058"/>
    </row>
    <row r="217" spans="2:40">
      <c r="B217" s="4186"/>
      <c r="C217" s="4189"/>
      <c r="D217" s="1945" t="str">
        <f>E$18</f>
        <v>●●</v>
      </c>
      <c r="E217" s="2023"/>
      <c r="F217" s="1947"/>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1948"/>
      <c r="AB217" s="1948"/>
      <c r="AC217" s="1948"/>
      <c r="AD217" s="1948"/>
      <c r="AE217" s="1948"/>
      <c r="AF217" s="1948"/>
      <c r="AG217" s="1982"/>
      <c r="AH217" s="1950">
        <f t="shared" ref="AH217:AH220" si="156">COUNTA(F$116:AG$116)-AI217</f>
        <v>28</v>
      </c>
      <c r="AI217" s="2108">
        <f t="shared" ref="AI217:AI220" si="157">AM217+AN217</f>
        <v>0</v>
      </c>
      <c r="AJ217" s="2109">
        <f>+COUNTIF(F217:AG217,"休")</f>
        <v>0</v>
      </c>
      <c r="AM217" s="1953">
        <f>+COUNTIF(F217:AG217,"－")</f>
        <v>0</v>
      </c>
      <c r="AN217" s="1953">
        <f>+COUNTIF(F217:AG217,"外")</f>
        <v>0</v>
      </c>
    </row>
    <row r="218" spans="2:40">
      <c r="B218" s="4186"/>
      <c r="C218" s="4189"/>
      <c r="D218" s="1960">
        <f>E$19</f>
        <v>0</v>
      </c>
      <c r="E218" s="2105"/>
      <c r="F218" s="1955"/>
      <c r="G218" s="1956"/>
      <c r="H218" s="1956"/>
      <c r="I218" s="1956"/>
      <c r="J218" s="1956"/>
      <c r="K218" s="1956"/>
      <c r="L218" s="1956"/>
      <c r="M218" s="1956"/>
      <c r="N218" s="1956"/>
      <c r="O218" s="1956"/>
      <c r="P218" s="1956"/>
      <c r="Q218" s="1956"/>
      <c r="R218" s="1956"/>
      <c r="S218" s="1956"/>
      <c r="T218" s="1956"/>
      <c r="U218" s="1956"/>
      <c r="V218" s="1956"/>
      <c r="W218" s="1956"/>
      <c r="X218" s="1956"/>
      <c r="Y218" s="1956"/>
      <c r="Z218" s="1956"/>
      <c r="AA218" s="1956"/>
      <c r="AB218" s="1956"/>
      <c r="AC218" s="1956"/>
      <c r="AD218" s="1956"/>
      <c r="AE218" s="1956"/>
      <c r="AF218" s="1956"/>
      <c r="AG218" s="1957"/>
      <c r="AH218" s="1950">
        <f t="shared" si="156"/>
        <v>28</v>
      </c>
      <c r="AI218" s="1958">
        <f t="shared" si="157"/>
        <v>0</v>
      </c>
      <c r="AJ218" s="2106">
        <f t="shared" ref="AJ218:AJ220" si="158">+COUNTIF(F218:AG218,"休")</f>
        <v>0</v>
      </c>
      <c r="AM218" s="1953">
        <f t="shared" ref="AM218:AM220" si="159">+COUNTIF(F218:AG218,"－")</f>
        <v>0</v>
      </c>
      <c r="AN218" s="1953">
        <f>+COUNTIF(F218:AG218,"外")</f>
        <v>0</v>
      </c>
    </row>
    <row r="219" spans="2:40">
      <c r="B219" s="4186"/>
      <c r="C219" s="4189"/>
      <c r="D219" s="1960">
        <f>E$20</f>
        <v>0</v>
      </c>
      <c r="E219" s="2105"/>
      <c r="F219" s="1955"/>
      <c r="G219" s="1956"/>
      <c r="H219" s="1956"/>
      <c r="I219" s="1956"/>
      <c r="J219" s="1956"/>
      <c r="K219" s="1956"/>
      <c r="L219" s="1956"/>
      <c r="M219" s="1956"/>
      <c r="N219" s="1956"/>
      <c r="O219" s="1956"/>
      <c r="P219" s="1956"/>
      <c r="Q219" s="1956"/>
      <c r="R219" s="1956"/>
      <c r="S219" s="1956"/>
      <c r="T219" s="1956"/>
      <c r="U219" s="1956"/>
      <c r="V219" s="1956"/>
      <c r="W219" s="1956"/>
      <c r="X219" s="1956"/>
      <c r="Y219" s="1956"/>
      <c r="Z219" s="1956"/>
      <c r="AA219" s="1956"/>
      <c r="AB219" s="1956"/>
      <c r="AC219" s="1956"/>
      <c r="AD219" s="1956"/>
      <c r="AE219" s="1956"/>
      <c r="AF219" s="1956"/>
      <c r="AG219" s="1957"/>
      <c r="AH219" s="1950">
        <f t="shared" si="156"/>
        <v>28</v>
      </c>
      <c r="AI219" s="1958">
        <f t="shared" si="157"/>
        <v>0</v>
      </c>
      <c r="AJ219" s="2106">
        <f t="shared" si="158"/>
        <v>0</v>
      </c>
      <c r="AM219" s="1953">
        <f t="shared" si="159"/>
        <v>0</v>
      </c>
      <c r="AN219" s="1953">
        <f>+COUNTIF(F219:AG219,"外")</f>
        <v>0</v>
      </c>
    </row>
    <row r="220" spans="2:40">
      <c r="B220" s="4187"/>
      <c r="C220" s="4190"/>
      <c r="D220" s="2110">
        <f>E$21</f>
        <v>0</v>
      </c>
      <c r="E220" s="2039"/>
      <c r="F220" s="1984"/>
      <c r="G220" s="1965"/>
      <c r="H220" s="1965"/>
      <c r="I220" s="1965"/>
      <c r="J220" s="1965"/>
      <c r="K220" s="1965"/>
      <c r="L220" s="1965"/>
      <c r="M220" s="1965"/>
      <c r="N220" s="1965"/>
      <c r="O220" s="1965"/>
      <c r="P220" s="1965"/>
      <c r="Q220" s="1965"/>
      <c r="R220" s="1965"/>
      <c r="S220" s="1965"/>
      <c r="T220" s="1965"/>
      <c r="U220" s="1965"/>
      <c r="V220" s="1965"/>
      <c r="W220" s="1965"/>
      <c r="X220" s="1965"/>
      <c r="Y220" s="1965"/>
      <c r="Z220" s="1965"/>
      <c r="AA220" s="1965"/>
      <c r="AB220" s="1965"/>
      <c r="AC220" s="1965"/>
      <c r="AD220" s="1965"/>
      <c r="AE220" s="1965"/>
      <c r="AF220" s="1965"/>
      <c r="AG220" s="1985"/>
      <c r="AH220" s="1986">
        <f t="shared" si="156"/>
        <v>28</v>
      </c>
      <c r="AI220" s="2071">
        <f t="shared" si="157"/>
        <v>0</v>
      </c>
      <c r="AJ220" s="1972">
        <f t="shared" si="158"/>
        <v>0</v>
      </c>
      <c r="AM220" s="1953">
        <f t="shared" si="159"/>
        <v>0</v>
      </c>
      <c r="AN220" s="1953">
        <f>+COUNTIF(F220:AG220,"外")</f>
        <v>0</v>
      </c>
    </row>
    <row r="221" spans="2:40">
      <c r="F221" s="2073"/>
      <c r="G221" s="2073"/>
      <c r="H221" s="2073"/>
      <c r="I221" s="2073"/>
      <c r="J221" s="2073"/>
      <c r="K221" s="2073"/>
      <c r="L221" s="2073"/>
      <c r="M221" s="2073"/>
      <c r="N221" s="2073"/>
      <c r="O221" s="2073"/>
      <c r="P221" s="2073"/>
      <c r="Q221" s="2073"/>
      <c r="R221" s="2073"/>
      <c r="S221" s="2073"/>
      <c r="T221" s="2073"/>
      <c r="U221" s="2073"/>
      <c r="V221" s="2073"/>
      <c r="W221" s="2073"/>
      <c r="X221" s="2073"/>
      <c r="Y221" s="2073"/>
      <c r="Z221" s="2073"/>
      <c r="AA221" s="2073"/>
      <c r="AB221" s="2073"/>
      <c r="AC221" s="2073"/>
      <c r="AD221" s="2073"/>
      <c r="AE221" s="2073"/>
      <c r="AF221" s="2073"/>
      <c r="AG221" s="2073"/>
    </row>
    <row r="222" spans="2:40" ht="13.5" customHeight="1">
      <c r="B222" s="2021"/>
      <c r="C222" s="2022"/>
      <c r="D222" s="2025"/>
      <c r="E222" s="2074" t="s">
        <v>1183</v>
      </c>
      <c r="F222" s="2075">
        <f>+AG202+1</f>
        <v>44911</v>
      </c>
      <c r="G222" s="2076">
        <f>+F222+1</f>
        <v>44912</v>
      </c>
      <c r="H222" s="2076">
        <f t="shared" ref="H222:Y222" si="160">+G222+1</f>
        <v>44913</v>
      </c>
      <c r="I222" s="2076">
        <f t="shared" si="160"/>
        <v>44914</v>
      </c>
      <c r="J222" s="2076">
        <f t="shared" si="160"/>
        <v>44915</v>
      </c>
      <c r="K222" s="2076">
        <f t="shared" si="160"/>
        <v>44916</v>
      </c>
      <c r="L222" s="2076">
        <f t="shared" si="160"/>
        <v>44917</v>
      </c>
      <c r="M222" s="2076">
        <f t="shared" si="160"/>
        <v>44918</v>
      </c>
      <c r="N222" s="2076">
        <f t="shared" si="160"/>
        <v>44919</v>
      </c>
      <c r="O222" s="2076">
        <f t="shared" si="160"/>
        <v>44920</v>
      </c>
      <c r="P222" s="2076">
        <f t="shared" si="160"/>
        <v>44921</v>
      </c>
      <c r="Q222" s="2076">
        <f t="shared" si="160"/>
        <v>44922</v>
      </c>
      <c r="R222" s="2076">
        <f t="shared" si="160"/>
        <v>44923</v>
      </c>
      <c r="S222" s="2076">
        <f t="shared" si="160"/>
        <v>44924</v>
      </c>
      <c r="T222" s="2076">
        <f t="shared" si="160"/>
        <v>44925</v>
      </c>
      <c r="U222" s="2076">
        <f t="shared" si="160"/>
        <v>44926</v>
      </c>
      <c r="V222" s="2076">
        <f t="shared" si="160"/>
        <v>44927</v>
      </c>
      <c r="W222" s="2076">
        <f t="shared" si="160"/>
        <v>44928</v>
      </c>
      <c r="X222" s="2076">
        <f t="shared" si="160"/>
        <v>44929</v>
      </c>
      <c r="Y222" s="2076">
        <f t="shared" si="160"/>
        <v>44930</v>
      </c>
      <c r="Z222" s="2076">
        <f>+Y222+1</f>
        <v>44931</v>
      </c>
      <c r="AA222" s="2076">
        <f t="shared" ref="AA222:AC222" si="161">+Z222+1</f>
        <v>44932</v>
      </c>
      <c r="AB222" s="2076">
        <f t="shared" si="161"/>
        <v>44933</v>
      </c>
      <c r="AC222" s="2076">
        <f t="shared" si="161"/>
        <v>44934</v>
      </c>
      <c r="AD222" s="2076">
        <f>+AC222+1</f>
        <v>44935</v>
      </c>
      <c r="AE222" s="2076">
        <f t="shared" ref="AE222" si="162">+AD222+1</f>
        <v>44936</v>
      </c>
      <c r="AF222" s="2076">
        <f>+AE222+1</f>
        <v>44937</v>
      </c>
      <c r="AG222" s="2111">
        <f t="shared" ref="AG222" si="163">+AF222+1</f>
        <v>44938</v>
      </c>
      <c r="AH222" s="4209" t="s">
        <v>2496</v>
      </c>
      <c r="AI222" s="4313" t="s">
        <v>2497</v>
      </c>
      <c r="AJ222" s="4316" t="s">
        <v>2474</v>
      </c>
      <c r="AK222" s="4319"/>
      <c r="AM222" s="4320" t="s">
        <v>2556</v>
      </c>
      <c r="AN222" s="4320" t="s">
        <v>2557</v>
      </c>
    </row>
    <row r="223" spans="2:40">
      <c r="B223" s="2037"/>
      <c r="C223" s="2038"/>
      <c r="D223" s="2041"/>
      <c r="E223" s="2078" t="s">
        <v>1184</v>
      </c>
      <c r="F223" s="2079" t="str">
        <f>TEXT(WEEKDAY(+F222),"aaa")</f>
        <v>金</v>
      </c>
      <c r="G223" s="2080" t="str">
        <f t="shared" ref="G223:AG223" si="164">TEXT(WEEKDAY(+G222),"aaa")</f>
        <v>土</v>
      </c>
      <c r="H223" s="2080" t="str">
        <f t="shared" si="164"/>
        <v>日</v>
      </c>
      <c r="I223" s="2080" t="str">
        <f t="shared" si="164"/>
        <v>月</v>
      </c>
      <c r="J223" s="2080" t="str">
        <f t="shared" si="164"/>
        <v>火</v>
      </c>
      <c r="K223" s="2080" t="str">
        <f t="shared" si="164"/>
        <v>水</v>
      </c>
      <c r="L223" s="2080" t="str">
        <f t="shared" si="164"/>
        <v>木</v>
      </c>
      <c r="M223" s="2080" t="str">
        <f t="shared" si="164"/>
        <v>金</v>
      </c>
      <c r="N223" s="2080" t="str">
        <f t="shared" si="164"/>
        <v>土</v>
      </c>
      <c r="O223" s="2080" t="str">
        <f t="shared" si="164"/>
        <v>日</v>
      </c>
      <c r="P223" s="2080" t="str">
        <f t="shared" si="164"/>
        <v>月</v>
      </c>
      <c r="Q223" s="2080" t="str">
        <f t="shared" si="164"/>
        <v>火</v>
      </c>
      <c r="R223" s="2080" t="str">
        <f t="shared" si="164"/>
        <v>水</v>
      </c>
      <c r="S223" s="2080" t="str">
        <f t="shared" si="164"/>
        <v>木</v>
      </c>
      <c r="T223" s="2080" t="str">
        <f t="shared" si="164"/>
        <v>金</v>
      </c>
      <c r="U223" s="2080" t="str">
        <f t="shared" si="164"/>
        <v>土</v>
      </c>
      <c r="V223" s="2080" t="str">
        <f t="shared" si="164"/>
        <v>日</v>
      </c>
      <c r="W223" s="2080" t="str">
        <f t="shared" si="164"/>
        <v>月</v>
      </c>
      <c r="X223" s="2080" t="str">
        <f t="shared" si="164"/>
        <v>火</v>
      </c>
      <c r="Y223" s="2080" t="str">
        <f t="shared" si="164"/>
        <v>水</v>
      </c>
      <c r="Z223" s="2080" t="str">
        <f t="shared" si="164"/>
        <v>木</v>
      </c>
      <c r="AA223" s="2080" t="str">
        <f t="shared" si="164"/>
        <v>金</v>
      </c>
      <c r="AB223" s="2080" t="str">
        <f t="shared" si="164"/>
        <v>土</v>
      </c>
      <c r="AC223" s="2080" t="str">
        <f t="shared" si="164"/>
        <v>日</v>
      </c>
      <c r="AD223" s="2080" t="str">
        <f t="shared" si="164"/>
        <v>月</v>
      </c>
      <c r="AE223" s="2080" t="str">
        <f t="shared" si="164"/>
        <v>火</v>
      </c>
      <c r="AF223" s="2080" t="str">
        <f t="shared" si="164"/>
        <v>水</v>
      </c>
      <c r="AG223" s="2112" t="str">
        <f t="shared" si="164"/>
        <v>木</v>
      </c>
      <c r="AH223" s="4210"/>
      <c r="AI223" s="4314"/>
      <c r="AJ223" s="4317"/>
      <c r="AK223" s="4319"/>
      <c r="AM223" s="4320"/>
      <c r="AN223" s="4320"/>
    </row>
    <row r="224" spans="2:40" ht="24.75" customHeight="1">
      <c r="B224" s="2101" t="s">
        <v>2531</v>
      </c>
      <c r="C224" s="2102" t="s">
        <v>2532</v>
      </c>
      <c r="D224" s="1953" t="s">
        <v>1313</v>
      </c>
      <c r="E224" s="1901" t="s">
        <v>2558</v>
      </c>
      <c r="F224" s="1941"/>
      <c r="G224" s="1942"/>
      <c r="H224" s="1942"/>
      <c r="I224" s="1942"/>
      <c r="J224" s="1942"/>
      <c r="K224" s="1942"/>
      <c r="L224" s="1942"/>
      <c r="M224" s="1942"/>
      <c r="N224" s="1942"/>
      <c r="O224" s="1942"/>
      <c r="P224" s="1942"/>
      <c r="Q224" s="1942"/>
      <c r="R224" s="1942"/>
      <c r="S224" s="1942"/>
      <c r="T224" s="1942"/>
      <c r="U224" s="1942"/>
      <c r="V224" s="1942"/>
      <c r="W224" s="1942"/>
      <c r="X224" s="1942"/>
      <c r="Y224" s="1942"/>
      <c r="Z224" s="1942"/>
      <c r="AA224" s="1942"/>
      <c r="AB224" s="1942"/>
      <c r="AC224" s="1942"/>
      <c r="AD224" s="1942"/>
      <c r="AE224" s="1942"/>
      <c r="AF224" s="1942"/>
      <c r="AG224" s="1970"/>
      <c r="AH224" s="4211"/>
      <c r="AI224" s="4315"/>
      <c r="AJ224" s="4318"/>
      <c r="AK224" s="4319"/>
    </row>
    <row r="225" spans="2:40" ht="13.5" customHeight="1">
      <c r="B225" s="4185" t="s">
        <v>2486</v>
      </c>
      <c r="C225" s="4188" t="s">
        <v>2487</v>
      </c>
      <c r="D225" s="1945" t="str">
        <f>E$8</f>
        <v>〇〇</v>
      </c>
      <c r="E225" s="2023"/>
      <c r="F225" s="1947"/>
      <c r="G225" s="1948"/>
      <c r="H225" s="1948"/>
      <c r="I225" s="1948"/>
      <c r="J225" s="1948"/>
      <c r="K225" s="1948"/>
      <c r="L225" s="1948"/>
      <c r="M225" s="1948"/>
      <c r="N225" s="1948"/>
      <c r="O225" s="1948"/>
      <c r="P225" s="1948"/>
      <c r="Q225" s="1948"/>
      <c r="R225" s="1948"/>
      <c r="S225" s="1948"/>
      <c r="T225" s="1948"/>
      <c r="U225" s="1948"/>
      <c r="V225" s="1948"/>
      <c r="W225" s="1948"/>
      <c r="X225" s="1948"/>
      <c r="Y225" s="1948"/>
      <c r="Z225" s="1948"/>
      <c r="AA225" s="1948"/>
      <c r="AB225" s="1948"/>
      <c r="AC225" s="1948"/>
      <c r="AD225" s="1948"/>
      <c r="AE225" s="1948"/>
      <c r="AF225" s="1948"/>
      <c r="AG225" s="1949"/>
      <c r="AH225" s="1950">
        <f>COUNTA(F$136:AG$136)-AI225</f>
        <v>28</v>
      </c>
      <c r="AI225" s="1951">
        <f>AM225+AN225</f>
        <v>0</v>
      </c>
      <c r="AJ225" s="2104">
        <f>+COUNTIF(F225:AG225,"休")</f>
        <v>0</v>
      </c>
      <c r="AM225" s="1953">
        <f>+COUNTIF(F225:AG225,"－")</f>
        <v>0</v>
      </c>
      <c r="AN225" s="1953">
        <f t="shared" ref="AN225:AN230" si="165">+COUNTIF(F225:AG225,"外")</f>
        <v>0</v>
      </c>
    </row>
    <row r="226" spans="2:40" ht="13.5" customHeight="1">
      <c r="B226" s="4186"/>
      <c r="C226" s="4189"/>
      <c r="D226" s="1960" t="str">
        <f>E$9</f>
        <v>●●</v>
      </c>
      <c r="E226" s="2105"/>
      <c r="F226" s="1955"/>
      <c r="G226" s="1956"/>
      <c r="H226" s="1956"/>
      <c r="I226" s="1956"/>
      <c r="J226" s="1956"/>
      <c r="K226" s="1956"/>
      <c r="L226" s="1956"/>
      <c r="M226" s="1956"/>
      <c r="N226" s="1956"/>
      <c r="O226" s="1956"/>
      <c r="P226" s="1956"/>
      <c r="Q226" s="1956"/>
      <c r="R226" s="1956"/>
      <c r="S226" s="1956"/>
      <c r="T226" s="1956"/>
      <c r="U226" s="1956"/>
      <c r="V226" s="1956"/>
      <c r="W226" s="1956"/>
      <c r="X226" s="1956"/>
      <c r="Y226" s="1956"/>
      <c r="Z226" s="1956"/>
      <c r="AA226" s="1956"/>
      <c r="AB226" s="1956"/>
      <c r="AC226" s="1956"/>
      <c r="AD226" s="1956"/>
      <c r="AE226" s="1956"/>
      <c r="AF226" s="1956"/>
      <c r="AG226" s="1957"/>
      <c r="AH226" s="1950">
        <f t="shared" ref="AH226:AH230" si="166">COUNTA(F$136:AG$136)-AI226</f>
        <v>28</v>
      </c>
      <c r="AI226" s="1958">
        <f t="shared" ref="AI226" si="167">AM226+AN226</f>
        <v>0</v>
      </c>
      <c r="AJ226" s="2106">
        <f t="shared" ref="AJ226:AJ229" si="168">+COUNTIF(F226:AG226,"休")</f>
        <v>0</v>
      </c>
      <c r="AM226" s="1953">
        <f t="shared" ref="AM226:AM229" si="169">+COUNTIF(F226:AG226,"－")</f>
        <v>0</v>
      </c>
      <c r="AN226" s="1953">
        <f t="shared" si="165"/>
        <v>0</v>
      </c>
    </row>
    <row r="227" spans="2:40">
      <c r="B227" s="4186"/>
      <c r="C227" s="4189"/>
      <c r="D227" s="1960" t="str">
        <f>E$10</f>
        <v>△△</v>
      </c>
      <c r="E227" s="2105"/>
      <c r="F227" s="1955"/>
      <c r="G227" s="1956"/>
      <c r="H227" s="1956"/>
      <c r="I227" s="1956"/>
      <c r="J227" s="1956"/>
      <c r="K227" s="1956"/>
      <c r="L227" s="1956"/>
      <c r="M227" s="1956"/>
      <c r="N227" s="1956"/>
      <c r="O227" s="1956"/>
      <c r="P227" s="1956"/>
      <c r="Q227" s="1956"/>
      <c r="R227" s="1956"/>
      <c r="S227" s="1956"/>
      <c r="T227" s="1956"/>
      <c r="U227" s="1956"/>
      <c r="V227" s="1956"/>
      <c r="W227" s="1956"/>
      <c r="X227" s="1956"/>
      <c r="Y227" s="1956"/>
      <c r="Z227" s="1956"/>
      <c r="AA227" s="1956"/>
      <c r="AB227" s="1956"/>
      <c r="AC227" s="1956"/>
      <c r="AD227" s="1956"/>
      <c r="AE227" s="1956"/>
      <c r="AF227" s="1956"/>
      <c r="AG227" s="1957"/>
      <c r="AH227" s="1950">
        <f t="shared" si="166"/>
        <v>28</v>
      </c>
      <c r="AI227" s="1958">
        <f>AM227+AN227</f>
        <v>0</v>
      </c>
      <c r="AJ227" s="2106">
        <f t="shared" si="168"/>
        <v>0</v>
      </c>
      <c r="AM227" s="1953">
        <f t="shared" si="169"/>
        <v>0</v>
      </c>
      <c r="AN227" s="1953">
        <f t="shared" si="165"/>
        <v>0</v>
      </c>
    </row>
    <row r="228" spans="2:40">
      <c r="B228" s="4186"/>
      <c r="C228" s="4189"/>
      <c r="D228" s="1960" t="str">
        <f>E$11</f>
        <v>■■</v>
      </c>
      <c r="E228" s="2105"/>
      <c r="F228" s="1955"/>
      <c r="G228" s="1956"/>
      <c r="H228" s="1956"/>
      <c r="I228" s="1956"/>
      <c r="J228" s="1956"/>
      <c r="K228" s="1956"/>
      <c r="L228" s="1956"/>
      <c r="M228" s="1956"/>
      <c r="N228" s="1956"/>
      <c r="O228" s="1956"/>
      <c r="P228" s="1956"/>
      <c r="Q228" s="1956"/>
      <c r="R228" s="1956"/>
      <c r="S228" s="1956"/>
      <c r="T228" s="1956"/>
      <c r="U228" s="1956"/>
      <c r="V228" s="1956"/>
      <c r="W228" s="1956"/>
      <c r="X228" s="1956"/>
      <c r="Y228" s="1956"/>
      <c r="Z228" s="1956"/>
      <c r="AA228" s="1956"/>
      <c r="AB228" s="1956"/>
      <c r="AC228" s="1956"/>
      <c r="AD228" s="1956"/>
      <c r="AE228" s="1956"/>
      <c r="AF228" s="1956"/>
      <c r="AG228" s="1957"/>
      <c r="AH228" s="1950">
        <f t="shared" si="166"/>
        <v>28</v>
      </c>
      <c r="AI228" s="1958">
        <f t="shared" ref="AI228:AI230" si="170">AM228+AN228</f>
        <v>0</v>
      </c>
      <c r="AJ228" s="2106">
        <f t="shared" si="168"/>
        <v>0</v>
      </c>
      <c r="AM228" s="1953">
        <f t="shared" si="169"/>
        <v>0</v>
      </c>
      <c r="AN228" s="1953">
        <f t="shared" si="165"/>
        <v>0</v>
      </c>
    </row>
    <row r="229" spans="2:40">
      <c r="B229" s="4186"/>
      <c r="C229" s="4189"/>
      <c r="D229" s="1960" t="str">
        <f>E$12</f>
        <v>★★</v>
      </c>
      <c r="E229" s="2105"/>
      <c r="F229" s="1955"/>
      <c r="G229" s="1956"/>
      <c r="H229" s="1956"/>
      <c r="I229" s="1956"/>
      <c r="J229" s="1956"/>
      <c r="K229" s="1956"/>
      <c r="L229" s="1956"/>
      <c r="M229" s="1956"/>
      <c r="N229" s="1956"/>
      <c r="O229" s="1956"/>
      <c r="P229" s="1956"/>
      <c r="Q229" s="1956"/>
      <c r="R229" s="1956"/>
      <c r="S229" s="1956"/>
      <c r="T229" s="1956"/>
      <c r="U229" s="1956"/>
      <c r="V229" s="1956"/>
      <c r="W229" s="1956"/>
      <c r="X229" s="1956"/>
      <c r="Y229" s="1956"/>
      <c r="Z229" s="1956"/>
      <c r="AA229" s="1956"/>
      <c r="AB229" s="1956"/>
      <c r="AC229" s="1956"/>
      <c r="AD229" s="1956"/>
      <c r="AE229" s="1956"/>
      <c r="AF229" s="1956"/>
      <c r="AG229" s="1957"/>
      <c r="AH229" s="1950">
        <f t="shared" si="166"/>
        <v>28</v>
      </c>
      <c r="AI229" s="1958">
        <f t="shared" si="170"/>
        <v>0</v>
      </c>
      <c r="AJ229" s="2106">
        <f t="shared" si="168"/>
        <v>0</v>
      </c>
      <c r="AM229" s="1953">
        <f t="shared" si="169"/>
        <v>0</v>
      </c>
      <c r="AN229" s="1953">
        <f t="shared" si="165"/>
        <v>0</v>
      </c>
    </row>
    <row r="230" spans="2:40">
      <c r="B230" s="4187"/>
      <c r="C230" s="4190"/>
      <c r="D230" s="2107"/>
      <c r="E230" s="1991"/>
      <c r="F230" s="1964"/>
      <c r="G230" s="1966"/>
      <c r="H230" s="1966"/>
      <c r="I230" s="1966"/>
      <c r="J230" s="1966"/>
      <c r="K230" s="1966"/>
      <c r="L230" s="1966"/>
      <c r="M230" s="1966"/>
      <c r="N230" s="1966"/>
      <c r="O230" s="1966"/>
      <c r="P230" s="1966"/>
      <c r="Q230" s="1966"/>
      <c r="R230" s="1966"/>
      <c r="S230" s="1966"/>
      <c r="T230" s="1966"/>
      <c r="U230" s="1966"/>
      <c r="V230" s="1966"/>
      <c r="W230" s="1966"/>
      <c r="X230" s="1966"/>
      <c r="Y230" s="1966"/>
      <c r="Z230" s="1966"/>
      <c r="AA230" s="1966"/>
      <c r="AB230" s="1966"/>
      <c r="AC230" s="1966"/>
      <c r="AD230" s="1966"/>
      <c r="AE230" s="1966"/>
      <c r="AF230" s="1966"/>
      <c r="AG230" s="1967"/>
      <c r="AH230" s="1950">
        <f t="shared" si="166"/>
        <v>28</v>
      </c>
      <c r="AI230" s="1951">
        <f t="shared" si="170"/>
        <v>0</v>
      </c>
      <c r="AJ230" s="2104">
        <f>+COUNTIF(F230:AG230,"休")</f>
        <v>0</v>
      </c>
      <c r="AM230" s="1953">
        <f>+COUNTIF(F230:AG230,"－")</f>
        <v>0</v>
      </c>
      <c r="AN230" s="1953">
        <f t="shared" si="165"/>
        <v>0</v>
      </c>
    </row>
    <row r="231" spans="2:40" ht="24.75" customHeight="1">
      <c r="B231" s="4185" t="s">
        <v>2493</v>
      </c>
      <c r="C231" s="4188" t="s">
        <v>2494</v>
      </c>
      <c r="D231" s="1953" t="s">
        <v>1313</v>
      </c>
      <c r="E231" s="1901" t="s">
        <v>2558</v>
      </c>
      <c r="F231" s="1941"/>
      <c r="G231" s="1942"/>
      <c r="H231" s="1942"/>
      <c r="I231" s="1942"/>
      <c r="J231" s="1942"/>
      <c r="K231" s="1942"/>
      <c r="L231" s="1942"/>
      <c r="M231" s="1942"/>
      <c r="N231" s="1942"/>
      <c r="O231" s="1942"/>
      <c r="P231" s="1942"/>
      <c r="Q231" s="1942"/>
      <c r="R231" s="1942"/>
      <c r="S231" s="1942"/>
      <c r="T231" s="1942"/>
      <c r="U231" s="1942"/>
      <c r="V231" s="1942"/>
      <c r="W231" s="1942"/>
      <c r="X231" s="1942"/>
      <c r="Y231" s="1942"/>
      <c r="Z231" s="1942"/>
      <c r="AA231" s="1942"/>
      <c r="AB231" s="1942"/>
      <c r="AC231" s="1942"/>
      <c r="AD231" s="1942"/>
      <c r="AE231" s="1942"/>
      <c r="AF231" s="1942"/>
      <c r="AG231" s="1970"/>
      <c r="AH231" s="1971"/>
      <c r="AI231" s="1953"/>
      <c r="AJ231" s="2058"/>
    </row>
    <row r="232" spans="2:40" ht="13.5" customHeight="1">
      <c r="B232" s="4186"/>
      <c r="C232" s="4189"/>
      <c r="D232" s="2107" t="str">
        <f>E$14</f>
        <v>〇〇</v>
      </c>
      <c r="E232" s="1991"/>
      <c r="F232" s="1947"/>
      <c r="G232" s="1948"/>
      <c r="H232" s="1948"/>
      <c r="I232" s="1948"/>
      <c r="J232" s="1948"/>
      <c r="K232" s="1948"/>
      <c r="L232" s="1948"/>
      <c r="M232" s="1948"/>
      <c r="N232" s="1948"/>
      <c r="O232" s="1948"/>
      <c r="P232" s="1948"/>
      <c r="Q232" s="1948"/>
      <c r="R232" s="1948"/>
      <c r="S232" s="1948"/>
      <c r="T232" s="1948"/>
      <c r="U232" s="1948"/>
      <c r="V232" s="1948"/>
      <c r="W232" s="1948"/>
      <c r="X232" s="1948"/>
      <c r="Y232" s="1948"/>
      <c r="Z232" s="1948"/>
      <c r="AA232" s="1948"/>
      <c r="AB232" s="1948"/>
      <c r="AC232" s="1948"/>
      <c r="AD232" s="1948"/>
      <c r="AE232" s="1948"/>
      <c r="AF232" s="1948"/>
      <c r="AG232" s="1949"/>
      <c r="AH232" s="1950">
        <f t="shared" ref="AH232" si="171">COUNTA(F$136:AG$136)-AI232</f>
        <v>28</v>
      </c>
      <c r="AI232" s="1951">
        <f t="shared" ref="AI232:AI235" si="172">AM232+AN232</f>
        <v>0</v>
      </c>
      <c r="AJ232" s="2104">
        <f>+COUNTIF(F232:AG232,"休")</f>
        <v>0</v>
      </c>
      <c r="AM232" s="1953">
        <f>+COUNTIF(F232:AG232,"－")</f>
        <v>0</v>
      </c>
      <c r="AN232" s="1953">
        <f>+COUNTIF(F232:AG232,"外")</f>
        <v>0</v>
      </c>
    </row>
    <row r="233" spans="2:40">
      <c r="B233" s="4186"/>
      <c r="C233" s="4189"/>
      <c r="D233" s="1960" t="str">
        <f>E$15</f>
        <v>●●</v>
      </c>
      <c r="E233" s="2105"/>
      <c r="F233" s="1955"/>
      <c r="G233" s="1956"/>
      <c r="H233" s="1956"/>
      <c r="I233" s="1956"/>
      <c r="J233" s="1956"/>
      <c r="K233" s="1956"/>
      <c r="L233" s="1956"/>
      <c r="M233" s="1956"/>
      <c r="N233" s="1956"/>
      <c r="O233" s="1956"/>
      <c r="P233" s="1956"/>
      <c r="Q233" s="1956"/>
      <c r="R233" s="1956"/>
      <c r="S233" s="1956"/>
      <c r="T233" s="1956"/>
      <c r="U233" s="1956"/>
      <c r="V233" s="1956"/>
      <c r="W233" s="1956"/>
      <c r="X233" s="1956"/>
      <c r="Y233" s="1956"/>
      <c r="Z233" s="1956"/>
      <c r="AA233" s="1956"/>
      <c r="AB233" s="1956"/>
      <c r="AC233" s="1956"/>
      <c r="AD233" s="1956"/>
      <c r="AE233" s="1956"/>
      <c r="AF233" s="1956"/>
      <c r="AG233" s="1957"/>
      <c r="AH233" s="1950">
        <f>COUNTA(F$136:AG$136)-AI233</f>
        <v>28</v>
      </c>
      <c r="AI233" s="1958">
        <f t="shared" si="172"/>
        <v>0</v>
      </c>
      <c r="AJ233" s="2106">
        <f t="shared" ref="AJ233:AJ235" si="173">+COUNTIF(F233:AG233,"休")</f>
        <v>0</v>
      </c>
      <c r="AM233" s="1953">
        <f t="shared" ref="AM233:AM235" si="174">+COUNTIF(F233:AG233,"－")</f>
        <v>0</v>
      </c>
      <c r="AN233" s="1953">
        <f>+COUNTIF(F233:AG233,"外")</f>
        <v>0</v>
      </c>
    </row>
    <row r="234" spans="2:40">
      <c r="B234" s="4186"/>
      <c r="C234" s="4189"/>
      <c r="D234" s="1960">
        <f>E$16</f>
        <v>0</v>
      </c>
      <c r="E234" s="2105"/>
      <c r="F234" s="1955"/>
      <c r="G234" s="1956"/>
      <c r="H234" s="1956"/>
      <c r="I234" s="1956"/>
      <c r="J234" s="1956"/>
      <c r="K234" s="1956"/>
      <c r="L234" s="1956"/>
      <c r="M234" s="1956"/>
      <c r="N234" s="1956"/>
      <c r="O234" s="1956"/>
      <c r="P234" s="1956"/>
      <c r="Q234" s="1956"/>
      <c r="R234" s="1956"/>
      <c r="S234" s="1956"/>
      <c r="T234" s="1956"/>
      <c r="U234" s="1956"/>
      <c r="V234" s="1956"/>
      <c r="W234" s="1956"/>
      <c r="X234" s="1956"/>
      <c r="Y234" s="1956"/>
      <c r="Z234" s="1956"/>
      <c r="AA234" s="1956"/>
      <c r="AB234" s="1956"/>
      <c r="AC234" s="1956"/>
      <c r="AD234" s="1956"/>
      <c r="AE234" s="1956"/>
      <c r="AF234" s="1956"/>
      <c r="AG234" s="1957"/>
      <c r="AH234" s="1950">
        <f t="shared" ref="AH234:AH235" si="175">COUNTA(F$136:AG$136)-AI234</f>
        <v>28</v>
      </c>
      <c r="AI234" s="1958">
        <f t="shared" si="172"/>
        <v>0</v>
      </c>
      <c r="AJ234" s="2106">
        <f t="shared" si="173"/>
        <v>0</v>
      </c>
      <c r="AM234" s="1953">
        <f t="shared" si="174"/>
        <v>0</v>
      </c>
      <c r="AN234" s="1953">
        <f>+COUNTIF(F234:AG234,"外")</f>
        <v>0</v>
      </c>
    </row>
    <row r="235" spans="2:40">
      <c r="B235" s="4186"/>
      <c r="C235" s="4190"/>
      <c r="D235" s="2107">
        <f>E$17</f>
        <v>0</v>
      </c>
      <c r="E235" s="1991"/>
      <c r="F235" s="1955"/>
      <c r="G235" s="1978"/>
      <c r="H235" s="1978"/>
      <c r="I235" s="1978"/>
      <c r="J235" s="1978"/>
      <c r="K235" s="1978"/>
      <c r="L235" s="1978"/>
      <c r="M235" s="1978"/>
      <c r="N235" s="1978"/>
      <c r="O235" s="1978"/>
      <c r="P235" s="1978"/>
      <c r="Q235" s="1978"/>
      <c r="R235" s="1978"/>
      <c r="S235" s="1978"/>
      <c r="T235" s="1978"/>
      <c r="U235" s="1978"/>
      <c r="V235" s="1978"/>
      <c r="W235" s="1978"/>
      <c r="X235" s="1978"/>
      <c r="Y235" s="1978"/>
      <c r="Z235" s="1978"/>
      <c r="AA235" s="1978"/>
      <c r="AB235" s="1978"/>
      <c r="AC235" s="1978"/>
      <c r="AD235" s="1978"/>
      <c r="AE235" s="1978"/>
      <c r="AF235" s="1978"/>
      <c r="AG235" s="1949"/>
      <c r="AH235" s="1950">
        <f t="shared" si="175"/>
        <v>28</v>
      </c>
      <c r="AI235" s="1987">
        <f t="shared" si="172"/>
        <v>0</v>
      </c>
      <c r="AJ235" s="2104">
        <f t="shared" si="173"/>
        <v>0</v>
      </c>
      <c r="AM235" s="1953">
        <f t="shared" si="174"/>
        <v>0</v>
      </c>
      <c r="AN235" s="1953">
        <f>+COUNTIF(F235:AG235,"外")</f>
        <v>0</v>
      </c>
    </row>
    <row r="236" spans="2:40" ht="24.75" customHeight="1">
      <c r="B236" s="4186"/>
      <c r="C236" s="4188" t="s">
        <v>2495</v>
      </c>
      <c r="D236" s="1953" t="s">
        <v>1313</v>
      </c>
      <c r="E236" s="1901" t="s">
        <v>2558</v>
      </c>
      <c r="F236" s="1941"/>
      <c r="G236" s="1942"/>
      <c r="H236" s="1942"/>
      <c r="I236" s="1942"/>
      <c r="J236" s="1942"/>
      <c r="K236" s="1942"/>
      <c r="L236" s="1942"/>
      <c r="M236" s="1942"/>
      <c r="N236" s="1942"/>
      <c r="O236" s="1942"/>
      <c r="P236" s="1942"/>
      <c r="Q236" s="1942"/>
      <c r="R236" s="1942"/>
      <c r="S236" s="1942"/>
      <c r="T236" s="1942"/>
      <c r="U236" s="1942"/>
      <c r="V236" s="1942"/>
      <c r="W236" s="1942"/>
      <c r="X236" s="1942"/>
      <c r="Y236" s="1942"/>
      <c r="Z236" s="1942"/>
      <c r="AA236" s="1942"/>
      <c r="AB236" s="1942"/>
      <c r="AC236" s="1942"/>
      <c r="AD236" s="1942"/>
      <c r="AE236" s="1942"/>
      <c r="AF236" s="1942"/>
      <c r="AG236" s="1970"/>
      <c r="AH236" s="1971"/>
      <c r="AI236" s="1953"/>
      <c r="AJ236" s="2058"/>
    </row>
    <row r="237" spans="2:40">
      <c r="B237" s="4186"/>
      <c r="C237" s="4189"/>
      <c r="D237" s="1945" t="str">
        <f>E$18</f>
        <v>●●</v>
      </c>
      <c r="E237" s="2023"/>
      <c r="F237" s="1947"/>
      <c r="G237" s="1948"/>
      <c r="H237" s="1948"/>
      <c r="I237" s="1948"/>
      <c r="J237" s="1948"/>
      <c r="K237" s="1948"/>
      <c r="L237" s="1948"/>
      <c r="M237" s="1948"/>
      <c r="N237" s="1948"/>
      <c r="O237" s="1948"/>
      <c r="P237" s="1948"/>
      <c r="Q237" s="1948"/>
      <c r="R237" s="1948"/>
      <c r="S237" s="1948"/>
      <c r="T237" s="1948"/>
      <c r="U237" s="1948"/>
      <c r="V237" s="1948"/>
      <c r="W237" s="1948"/>
      <c r="X237" s="1948"/>
      <c r="Y237" s="1948"/>
      <c r="Z237" s="1948"/>
      <c r="AA237" s="1948"/>
      <c r="AB237" s="1948"/>
      <c r="AC237" s="1948"/>
      <c r="AD237" s="1948"/>
      <c r="AE237" s="1948"/>
      <c r="AF237" s="1948"/>
      <c r="AG237" s="1982"/>
      <c r="AH237" s="1950">
        <f t="shared" ref="AH237:AH240" si="176">COUNTA(F$136:AG$136)-AI237</f>
        <v>28</v>
      </c>
      <c r="AI237" s="2108">
        <f t="shared" ref="AI237:AI240" si="177">AM237+AN237</f>
        <v>0</v>
      </c>
      <c r="AJ237" s="2109">
        <f>+COUNTIF(F237:AG237,"休")</f>
        <v>0</v>
      </c>
      <c r="AM237" s="1953">
        <f>+COUNTIF(F237:AG237,"－")</f>
        <v>0</v>
      </c>
      <c r="AN237" s="1953">
        <f>+COUNTIF(F237:AG237,"外")</f>
        <v>0</v>
      </c>
    </row>
    <row r="238" spans="2:40">
      <c r="B238" s="4186"/>
      <c r="C238" s="4189"/>
      <c r="D238" s="1960">
        <f>E$19</f>
        <v>0</v>
      </c>
      <c r="E238" s="2105"/>
      <c r="F238" s="1955"/>
      <c r="G238" s="1956"/>
      <c r="H238" s="1956"/>
      <c r="I238" s="1956"/>
      <c r="J238" s="1956"/>
      <c r="K238" s="1956"/>
      <c r="L238" s="1956"/>
      <c r="M238" s="1956"/>
      <c r="N238" s="1956"/>
      <c r="O238" s="1956"/>
      <c r="P238" s="1956"/>
      <c r="Q238" s="1956"/>
      <c r="R238" s="1956"/>
      <c r="S238" s="1956"/>
      <c r="T238" s="1956"/>
      <c r="U238" s="1956"/>
      <c r="V238" s="1956"/>
      <c r="W238" s="1956"/>
      <c r="X238" s="1956"/>
      <c r="Y238" s="1956"/>
      <c r="Z238" s="1956"/>
      <c r="AA238" s="1956"/>
      <c r="AB238" s="1956"/>
      <c r="AC238" s="1956"/>
      <c r="AD238" s="1956"/>
      <c r="AE238" s="1956"/>
      <c r="AF238" s="1956"/>
      <c r="AG238" s="1957"/>
      <c r="AH238" s="1950">
        <f t="shared" si="176"/>
        <v>28</v>
      </c>
      <c r="AI238" s="1958">
        <f t="shared" si="177"/>
        <v>0</v>
      </c>
      <c r="AJ238" s="2106">
        <f t="shared" ref="AJ238:AJ240" si="178">+COUNTIF(F238:AG238,"休")</f>
        <v>0</v>
      </c>
      <c r="AM238" s="1953">
        <f t="shared" ref="AM238:AM240" si="179">+COUNTIF(F238:AG238,"－")</f>
        <v>0</v>
      </c>
      <c r="AN238" s="1953">
        <f>+COUNTIF(F238:AG238,"外")</f>
        <v>0</v>
      </c>
    </row>
    <row r="239" spans="2:40">
      <c r="B239" s="4186"/>
      <c r="C239" s="4189"/>
      <c r="D239" s="1960">
        <f>E$20</f>
        <v>0</v>
      </c>
      <c r="E239" s="2105"/>
      <c r="F239" s="1955"/>
      <c r="G239" s="1956"/>
      <c r="H239" s="1956"/>
      <c r="I239" s="1956"/>
      <c r="J239" s="1956"/>
      <c r="K239" s="1956"/>
      <c r="L239" s="1956"/>
      <c r="M239" s="1956"/>
      <c r="N239" s="1956"/>
      <c r="O239" s="1956"/>
      <c r="P239" s="1956"/>
      <c r="Q239" s="1956"/>
      <c r="R239" s="1956"/>
      <c r="S239" s="1956"/>
      <c r="T239" s="1956"/>
      <c r="U239" s="1956"/>
      <c r="V239" s="1956"/>
      <c r="W239" s="1956"/>
      <c r="X239" s="1956"/>
      <c r="Y239" s="1956"/>
      <c r="Z239" s="1956"/>
      <c r="AA239" s="1956"/>
      <c r="AB239" s="1956"/>
      <c r="AC239" s="1956"/>
      <c r="AD239" s="1956"/>
      <c r="AE239" s="1956"/>
      <c r="AF239" s="1956"/>
      <c r="AG239" s="1957"/>
      <c r="AH239" s="1950">
        <f t="shared" si="176"/>
        <v>28</v>
      </c>
      <c r="AI239" s="1958">
        <f t="shared" si="177"/>
        <v>0</v>
      </c>
      <c r="AJ239" s="2106">
        <f t="shared" si="178"/>
        <v>0</v>
      </c>
      <c r="AM239" s="1953">
        <f t="shared" si="179"/>
        <v>0</v>
      </c>
      <c r="AN239" s="1953">
        <f>+COUNTIF(F239:AG239,"外")</f>
        <v>0</v>
      </c>
    </row>
    <row r="240" spans="2:40">
      <c r="B240" s="4187"/>
      <c r="C240" s="4190"/>
      <c r="D240" s="2110">
        <f>E$21</f>
        <v>0</v>
      </c>
      <c r="E240" s="2039"/>
      <c r="F240" s="1984"/>
      <c r="G240" s="1965"/>
      <c r="H240" s="1965"/>
      <c r="I240" s="1965"/>
      <c r="J240" s="1965"/>
      <c r="K240" s="1965"/>
      <c r="L240" s="1965"/>
      <c r="M240" s="1965"/>
      <c r="N240" s="1965"/>
      <c r="O240" s="1965"/>
      <c r="P240" s="1965"/>
      <c r="Q240" s="1965"/>
      <c r="R240" s="1965"/>
      <c r="S240" s="1965"/>
      <c r="T240" s="1965"/>
      <c r="U240" s="1965"/>
      <c r="V240" s="1965"/>
      <c r="W240" s="1965"/>
      <c r="X240" s="1965"/>
      <c r="Y240" s="1965"/>
      <c r="Z240" s="1965"/>
      <c r="AA240" s="1965"/>
      <c r="AB240" s="1965"/>
      <c r="AC240" s="1965"/>
      <c r="AD240" s="1965"/>
      <c r="AE240" s="1965"/>
      <c r="AF240" s="1965"/>
      <c r="AG240" s="1985"/>
      <c r="AH240" s="1986">
        <f t="shared" si="176"/>
        <v>28</v>
      </c>
      <c r="AI240" s="2071">
        <f t="shared" si="177"/>
        <v>0</v>
      </c>
      <c r="AJ240" s="1972">
        <f t="shared" si="178"/>
        <v>0</v>
      </c>
      <c r="AM240" s="1953">
        <f t="shared" si="179"/>
        <v>0</v>
      </c>
      <c r="AN240" s="1953">
        <f>+COUNTIF(F240:AG240,"外")</f>
        <v>0</v>
      </c>
    </row>
    <row r="241" spans="2:40">
      <c r="F241" s="2073"/>
      <c r="G241" s="2073"/>
      <c r="H241" s="2073"/>
      <c r="I241" s="2073"/>
      <c r="J241" s="2073"/>
      <c r="K241" s="2073"/>
      <c r="L241" s="2073"/>
      <c r="M241" s="2073"/>
      <c r="N241" s="2073"/>
      <c r="O241" s="2073"/>
      <c r="P241" s="2073"/>
      <c r="Q241" s="2073"/>
      <c r="R241" s="2073"/>
      <c r="S241" s="2073"/>
      <c r="T241" s="2073"/>
      <c r="U241" s="2073"/>
      <c r="V241" s="2073"/>
      <c r="W241" s="2073"/>
      <c r="X241" s="2073"/>
      <c r="Y241" s="2073"/>
      <c r="Z241" s="2073"/>
      <c r="AA241" s="2073"/>
      <c r="AB241" s="2073"/>
      <c r="AC241" s="2073"/>
      <c r="AD241" s="2073"/>
      <c r="AE241" s="2073"/>
      <c r="AF241" s="2073"/>
      <c r="AG241" s="2073"/>
    </row>
    <row r="242" spans="2:40" ht="13.5" customHeight="1">
      <c r="B242" s="2021"/>
      <c r="C242" s="2022"/>
      <c r="D242" s="2025"/>
      <c r="E242" s="2053" t="s">
        <v>1183</v>
      </c>
      <c r="F242" s="2054">
        <f>+AG222+1</f>
        <v>44939</v>
      </c>
      <c r="G242" s="2055">
        <f>+F242+1</f>
        <v>44940</v>
      </c>
      <c r="H242" s="2055">
        <f t="shared" ref="H242:Y242" si="180">+G242+1</f>
        <v>44941</v>
      </c>
      <c r="I242" s="2055">
        <f t="shared" si="180"/>
        <v>44942</v>
      </c>
      <c r="J242" s="2055">
        <f t="shared" si="180"/>
        <v>44943</v>
      </c>
      <c r="K242" s="2055">
        <f t="shared" si="180"/>
        <v>44944</v>
      </c>
      <c r="L242" s="2055">
        <f t="shared" si="180"/>
        <v>44945</v>
      </c>
      <c r="M242" s="2055">
        <f t="shared" si="180"/>
        <v>44946</v>
      </c>
      <c r="N242" s="2055">
        <f t="shared" si="180"/>
        <v>44947</v>
      </c>
      <c r="O242" s="2055">
        <f t="shared" si="180"/>
        <v>44948</v>
      </c>
      <c r="P242" s="2055">
        <f t="shared" si="180"/>
        <v>44949</v>
      </c>
      <c r="Q242" s="2055">
        <f t="shared" si="180"/>
        <v>44950</v>
      </c>
      <c r="R242" s="2055">
        <f t="shared" si="180"/>
        <v>44951</v>
      </c>
      <c r="S242" s="2055">
        <f t="shared" si="180"/>
        <v>44952</v>
      </c>
      <c r="T242" s="2055">
        <f t="shared" si="180"/>
        <v>44953</v>
      </c>
      <c r="U242" s="2055">
        <f t="shared" si="180"/>
        <v>44954</v>
      </c>
      <c r="V242" s="2055">
        <f t="shared" si="180"/>
        <v>44955</v>
      </c>
      <c r="W242" s="2055">
        <f t="shared" si="180"/>
        <v>44956</v>
      </c>
      <c r="X242" s="2055">
        <f t="shared" si="180"/>
        <v>44957</v>
      </c>
      <c r="Y242" s="2055">
        <f t="shared" si="180"/>
        <v>44958</v>
      </c>
      <c r="Z242" s="2055">
        <f>+Y242+1</f>
        <v>44959</v>
      </c>
      <c r="AA242" s="2055">
        <f t="shared" ref="AA242:AC242" si="181">+Z242+1</f>
        <v>44960</v>
      </c>
      <c r="AB242" s="2055">
        <f t="shared" si="181"/>
        <v>44961</v>
      </c>
      <c r="AC242" s="2055">
        <f t="shared" si="181"/>
        <v>44962</v>
      </c>
      <c r="AD242" s="2055">
        <f>+AC242+1</f>
        <v>44963</v>
      </c>
      <c r="AE242" s="2055">
        <f t="shared" ref="AE242:AG242" si="182">+AD242+1</f>
        <v>44964</v>
      </c>
      <c r="AF242" s="2055">
        <f t="shared" si="182"/>
        <v>44965</v>
      </c>
      <c r="AG242" s="2111">
        <f t="shared" si="182"/>
        <v>44966</v>
      </c>
      <c r="AH242" s="4209" t="s">
        <v>2496</v>
      </c>
      <c r="AI242" s="4313" t="s">
        <v>2497</v>
      </c>
      <c r="AJ242" s="4316" t="s">
        <v>2474</v>
      </c>
      <c r="AK242" s="4319"/>
      <c r="AM242" s="4320" t="s">
        <v>2556</v>
      </c>
      <c r="AN242" s="4320" t="s">
        <v>2557</v>
      </c>
    </row>
    <row r="243" spans="2:40">
      <c r="B243" s="2037"/>
      <c r="C243" s="2038"/>
      <c r="D243" s="2041"/>
      <c r="E243" s="1958" t="s">
        <v>1184</v>
      </c>
      <c r="F243" s="2059" t="str">
        <f>TEXT(WEEKDAY(+F242),"aaa")</f>
        <v>金</v>
      </c>
      <c r="G243" s="2060" t="str">
        <f t="shared" ref="G243:AG243" si="183">TEXT(WEEKDAY(+G242),"aaa")</f>
        <v>土</v>
      </c>
      <c r="H243" s="2060" t="str">
        <f t="shared" si="183"/>
        <v>日</v>
      </c>
      <c r="I243" s="2060" t="str">
        <f t="shared" si="183"/>
        <v>月</v>
      </c>
      <c r="J243" s="2060" t="str">
        <f t="shared" si="183"/>
        <v>火</v>
      </c>
      <c r="K243" s="2060" t="str">
        <f t="shared" si="183"/>
        <v>水</v>
      </c>
      <c r="L243" s="2060" t="str">
        <f t="shared" si="183"/>
        <v>木</v>
      </c>
      <c r="M243" s="2060" t="str">
        <f t="shared" si="183"/>
        <v>金</v>
      </c>
      <c r="N243" s="2060" t="str">
        <f t="shared" si="183"/>
        <v>土</v>
      </c>
      <c r="O243" s="2060" t="str">
        <f t="shared" si="183"/>
        <v>日</v>
      </c>
      <c r="P243" s="2060" t="str">
        <f t="shared" si="183"/>
        <v>月</v>
      </c>
      <c r="Q243" s="2060" t="str">
        <f t="shared" si="183"/>
        <v>火</v>
      </c>
      <c r="R243" s="2060" t="str">
        <f t="shared" si="183"/>
        <v>水</v>
      </c>
      <c r="S243" s="2060" t="str">
        <f t="shared" si="183"/>
        <v>木</v>
      </c>
      <c r="T243" s="2060" t="str">
        <f t="shared" si="183"/>
        <v>金</v>
      </c>
      <c r="U243" s="2060" t="str">
        <f t="shared" si="183"/>
        <v>土</v>
      </c>
      <c r="V243" s="2060" t="str">
        <f t="shared" si="183"/>
        <v>日</v>
      </c>
      <c r="W243" s="2060" t="str">
        <f t="shared" si="183"/>
        <v>月</v>
      </c>
      <c r="X243" s="2060" t="str">
        <f t="shared" si="183"/>
        <v>火</v>
      </c>
      <c r="Y243" s="2060" t="str">
        <f t="shared" si="183"/>
        <v>水</v>
      </c>
      <c r="Z243" s="2060" t="str">
        <f t="shared" si="183"/>
        <v>木</v>
      </c>
      <c r="AA243" s="2060" t="str">
        <f t="shared" si="183"/>
        <v>金</v>
      </c>
      <c r="AB243" s="2060" t="str">
        <f t="shared" si="183"/>
        <v>土</v>
      </c>
      <c r="AC243" s="2060" t="str">
        <f t="shared" si="183"/>
        <v>日</v>
      </c>
      <c r="AD243" s="2060" t="str">
        <f t="shared" si="183"/>
        <v>月</v>
      </c>
      <c r="AE243" s="2060" t="str">
        <f t="shared" si="183"/>
        <v>火</v>
      </c>
      <c r="AF243" s="2060" t="str">
        <f t="shared" si="183"/>
        <v>水</v>
      </c>
      <c r="AG243" s="2060" t="str">
        <f t="shared" si="183"/>
        <v>木</v>
      </c>
      <c r="AH243" s="4210"/>
      <c r="AI243" s="4314"/>
      <c r="AJ243" s="4317"/>
      <c r="AK243" s="4319"/>
      <c r="AM243" s="4320"/>
      <c r="AN243" s="4320"/>
    </row>
    <row r="244" spans="2:40" ht="24.75" customHeight="1">
      <c r="B244" s="2101" t="s">
        <v>2531</v>
      </c>
      <c r="C244" s="2102" t="s">
        <v>2532</v>
      </c>
      <c r="D244" s="1953" t="s">
        <v>1313</v>
      </c>
      <c r="E244" s="1901" t="s">
        <v>2558</v>
      </c>
      <c r="F244" s="1941"/>
      <c r="G244" s="1942"/>
      <c r="H244" s="1942"/>
      <c r="I244" s="1942"/>
      <c r="J244" s="1942"/>
      <c r="K244" s="1942"/>
      <c r="L244" s="1942"/>
      <c r="M244" s="1942"/>
      <c r="N244" s="1942"/>
      <c r="O244" s="1942"/>
      <c r="P244" s="1942"/>
      <c r="Q244" s="1942"/>
      <c r="R244" s="1942"/>
      <c r="S244" s="1942"/>
      <c r="T244" s="1942"/>
      <c r="U244" s="1942"/>
      <c r="V244" s="1942"/>
      <c r="W244" s="1942"/>
      <c r="X244" s="1942"/>
      <c r="Y244" s="1942"/>
      <c r="Z244" s="1942"/>
      <c r="AA244" s="1942"/>
      <c r="AB244" s="1942"/>
      <c r="AC244" s="1942"/>
      <c r="AD244" s="1942"/>
      <c r="AE244" s="1942"/>
      <c r="AF244" s="1942"/>
      <c r="AG244" s="1970"/>
      <c r="AH244" s="4211"/>
      <c r="AI244" s="4315"/>
      <c r="AJ244" s="4318"/>
      <c r="AK244" s="4319"/>
    </row>
    <row r="245" spans="2:40" ht="13.5" customHeight="1">
      <c r="B245" s="4185" t="s">
        <v>2486</v>
      </c>
      <c r="C245" s="4188" t="s">
        <v>2487</v>
      </c>
      <c r="D245" s="1945" t="str">
        <f>E$8</f>
        <v>〇〇</v>
      </c>
      <c r="E245" s="2023"/>
      <c r="F245" s="1947"/>
      <c r="G245" s="1948"/>
      <c r="H245" s="1948"/>
      <c r="I245" s="1948"/>
      <c r="J245" s="1948"/>
      <c r="K245" s="1948"/>
      <c r="L245" s="1948"/>
      <c r="M245" s="1948"/>
      <c r="N245" s="1948"/>
      <c r="O245" s="1948"/>
      <c r="P245" s="1948"/>
      <c r="Q245" s="1948"/>
      <c r="R245" s="1948"/>
      <c r="S245" s="1948"/>
      <c r="T245" s="1948"/>
      <c r="U245" s="1948"/>
      <c r="V245" s="1948"/>
      <c r="W245" s="1948"/>
      <c r="X245" s="1948"/>
      <c r="Y245" s="1948"/>
      <c r="Z245" s="1948"/>
      <c r="AA245" s="1948"/>
      <c r="AB245" s="1948"/>
      <c r="AC245" s="1948"/>
      <c r="AD245" s="1948"/>
      <c r="AE245" s="1948"/>
      <c r="AF245" s="1948"/>
      <c r="AG245" s="1949"/>
      <c r="AH245" s="1950">
        <f>COUNTA(F$156:AG$156)-AI245</f>
        <v>28</v>
      </c>
      <c r="AI245" s="1951">
        <f>AM245+AN245</f>
        <v>0</v>
      </c>
      <c r="AJ245" s="2104">
        <f>+COUNTIF(F245:AG245,"休")</f>
        <v>0</v>
      </c>
      <c r="AM245" s="1953">
        <f>+COUNTIF(F245:AG245,"－")</f>
        <v>0</v>
      </c>
      <c r="AN245" s="1953">
        <f t="shared" ref="AN245:AN250" si="184">+COUNTIF(F245:AG245,"外")</f>
        <v>0</v>
      </c>
    </row>
    <row r="246" spans="2:40" ht="13.5" customHeight="1">
      <c r="B246" s="4186"/>
      <c r="C246" s="4189"/>
      <c r="D246" s="1960" t="str">
        <f>E$9</f>
        <v>●●</v>
      </c>
      <c r="E246" s="2105"/>
      <c r="F246" s="1955"/>
      <c r="G246" s="1956"/>
      <c r="H246" s="1956"/>
      <c r="I246" s="1956"/>
      <c r="J246" s="1956"/>
      <c r="K246" s="1956"/>
      <c r="L246" s="1956"/>
      <c r="M246" s="1956"/>
      <c r="N246" s="1956"/>
      <c r="O246" s="1956"/>
      <c r="P246" s="1956"/>
      <c r="Q246" s="1956"/>
      <c r="R246" s="1956"/>
      <c r="S246" s="1956"/>
      <c r="T246" s="1956"/>
      <c r="U246" s="1956"/>
      <c r="V246" s="1956"/>
      <c r="W246" s="1956"/>
      <c r="X246" s="1956"/>
      <c r="Y246" s="1956"/>
      <c r="Z246" s="1956"/>
      <c r="AA246" s="1956"/>
      <c r="AB246" s="1956"/>
      <c r="AC246" s="1956"/>
      <c r="AD246" s="1956"/>
      <c r="AE246" s="1956"/>
      <c r="AF246" s="1956"/>
      <c r="AG246" s="1957"/>
      <c r="AH246" s="1950">
        <f>COUNTA(F$156:AG$156)-AI246</f>
        <v>28</v>
      </c>
      <c r="AI246" s="1958">
        <f t="shared" ref="AI246" si="185">AM246+AN246</f>
        <v>0</v>
      </c>
      <c r="AJ246" s="2106">
        <f t="shared" ref="AJ246:AJ249" si="186">+COUNTIF(F246:AG246,"休")</f>
        <v>0</v>
      </c>
      <c r="AM246" s="1953">
        <f t="shared" ref="AM246:AM249" si="187">+COUNTIF(F246:AG246,"－")</f>
        <v>0</v>
      </c>
      <c r="AN246" s="1953">
        <f t="shared" si="184"/>
        <v>0</v>
      </c>
    </row>
    <row r="247" spans="2:40">
      <c r="B247" s="4186"/>
      <c r="C247" s="4189"/>
      <c r="D247" s="1960" t="str">
        <f>E$10</f>
        <v>△△</v>
      </c>
      <c r="E247" s="2105"/>
      <c r="F247" s="1955"/>
      <c r="G247" s="1956"/>
      <c r="H247" s="1956"/>
      <c r="I247" s="1956"/>
      <c r="J247" s="1956"/>
      <c r="K247" s="1956"/>
      <c r="L247" s="1956"/>
      <c r="M247" s="1956"/>
      <c r="N247" s="1956"/>
      <c r="O247" s="1956"/>
      <c r="P247" s="1956"/>
      <c r="Q247" s="1956"/>
      <c r="R247" s="1956"/>
      <c r="S247" s="1956"/>
      <c r="T247" s="1956"/>
      <c r="U247" s="1956"/>
      <c r="V247" s="1956"/>
      <c r="W247" s="1956"/>
      <c r="X247" s="1956"/>
      <c r="Y247" s="1956"/>
      <c r="Z247" s="1956"/>
      <c r="AA247" s="1956"/>
      <c r="AB247" s="1956"/>
      <c r="AC247" s="1956"/>
      <c r="AD247" s="1956"/>
      <c r="AE247" s="1956"/>
      <c r="AF247" s="1956"/>
      <c r="AG247" s="1957"/>
      <c r="AH247" s="1950">
        <f t="shared" ref="AH247:AH248" si="188">COUNTA(F$156:AG$156)-AI247</f>
        <v>28</v>
      </c>
      <c r="AI247" s="1958">
        <f>AM247+AN247</f>
        <v>0</v>
      </c>
      <c r="AJ247" s="2106">
        <f t="shared" si="186"/>
        <v>0</v>
      </c>
      <c r="AM247" s="1953">
        <f t="shared" si="187"/>
        <v>0</v>
      </c>
      <c r="AN247" s="1953">
        <f t="shared" si="184"/>
        <v>0</v>
      </c>
    </row>
    <row r="248" spans="2:40">
      <c r="B248" s="4186"/>
      <c r="C248" s="4189"/>
      <c r="D248" s="1960" t="str">
        <f>E$11</f>
        <v>■■</v>
      </c>
      <c r="E248" s="2105"/>
      <c r="F248" s="1955"/>
      <c r="G248" s="1956"/>
      <c r="H248" s="1956"/>
      <c r="I248" s="1956"/>
      <c r="J248" s="1956"/>
      <c r="K248" s="1956"/>
      <c r="L248" s="1956"/>
      <c r="M248" s="1956"/>
      <c r="N248" s="1956"/>
      <c r="O248" s="1956"/>
      <c r="P248" s="1956"/>
      <c r="Q248" s="1956"/>
      <c r="R248" s="1956"/>
      <c r="S248" s="1956"/>
      <c r="T248" s="1956"/>
      <c r="U248" s="1956"/>
      <c r="V248" s="1956"/>
      <c r="W248" s="1956"/>
      <c r="X248" s="1956"/>
      <c r="Y248" s="1956"/>
      <c r="Z248" s="1956"/>
      <c r="AA248" s="1956"/>
      <c r="AB248" s="1956"/>
      <c r="AC248" s="1956"/>
      <c r="AD248" s="1956"/>
      <c r="AE248" s="1956"/>
      <c r="AF248" s="1956"/>
      <c r="AG248" s="1957"/>
      <c r="AH248" s="1950">
        <f t="shared" si="188"/>
        <v>28</v>
      </c>
      <c r="AI248" s="1958">
        <f t="shared" ref="AI248:AI250" si="189">AM248+AN248</f>
        <v>0</v>
      </c>
      <c r="AJ248" s="2106">
        <f t="shared" si="186"/>
        <v>0</v>
      </c>
      <c r="AM248" s="1953">
        <f t="shared" si="187"/>
        <v>0</v>
      </c>
      <c r="AN248" s="1953">
        <f t="shared" si="184"/>
        <v>0</v>
      </c>
    </row>
    <row r="249" spans="2:40">
      <c r="B249" s="4186"/>
      <c r="C249" s="4189"/>
      <c r="D249" s="1960" t="str">
        <f>E$12</f>
        <v>★★</v>
      </c>
      <c r="E249" s="2105"/>
      <c r="F249" s="1955"/>
      <c r="G249" s="1956"/>
      <c r="H249" s="1956"/>
      <c r="I249" s="1956"/>
      <c r="J249" s="1956"/>
      <c r="K249" s="1956"/>
      <c r="L249" s="1956"/>
      <c r="M249" s="1956"/>
      <c r="N249" s="1956"/>
      <c r="O249" s="1956"/>
      <c r="P249" s="1956"/>
      <c r="Q249" s="1956"/>
      <c r="R249" s="1956"/>
      <c r="S249" s="1956"/>
      <c r="T249" s="1956"/>
      <c r="U249" s="1956"/>
      <c r="V249" s="1956"/>
      <c r="W249" s="1956"/>
      <c r="X249" s="1956"/>
      <c r="Y249" s="1956"/>
      <c r="Z249" s="1956"/>
      <c r="AA249" s="1956"/>
      <c r="AB249" s="1956"/>
      <c r="AC249" s="1956"/>
      <c r="AD249" s="1956"/>
      <c r="AE249" s="1956"/>
      <c r="AF249" s="1956"/>
      <c r="AG249" s="1957"/>
      <c r="AH249" s="1950">
        <f>COUNTA(F$156:AG$156)-AI249</f>
        <v>28</v>
      </c>
      <c r="AI249" s="1958">
        <f t="shared" si="189"/>
        <v>0</v>
      </c>
      <c r="AJ249" s="2106">
        <f t="shared" si="186"/>
        <v>0</v>
      </c>
      <c r="AM249" s="1953">
        <f t="shared" si="187"/>
        <v>0</v>
      </c>
      <c r="AN249" s="1953">
        <f t="shared" si="184"/>
        <v>0</v>
      </c>
    </row>
    <row r="250" spans="2:40">
      <c r="B250" s="4187"/>
      <c r="C250" s="4190"/>
      <c r="D250" s="2107"/>
      <c r="E250" s="1991"/>
      <c r="F250" s="1964"/>
      <c r="G250" s="1966"/>
      <c r="H250" s="1966"/>
      <c r="I250" s="1966"/>
      <c r="J250" s="1966"/>
      <c r="K250" s="1966"/>
      <c r="L250" s="1966"/>
      <c r="M250" s="1966"/>
      <c r="N250" s="1966"/>
      <c r="O250" s="1966"/>
      <c r="P250" s="1966"/>
      <c r="Q250" s="1966"/>
      <c r="R250" s="1966"/>
      <c r="S250" s="1966"/>
      <c r="T250" s="1966"/>
      <c r="U250" s="1966"/>
      <c r="V250" s="1966"/>
      <c r="W250" s="1966"/>
      <c r="X250" s="1966"/>
      <c r="Y250" s="1966"/>
      <c r="Z250" s="1966"/>
      <c r="AA250" s="1966"/>
      <c r="AB250" s="1966"/>
      <c r="AC250" s="1966"/>
      <c r="AD250" s="1966"/>
      <c r="AE250" s="1966"/>
      <c r="AF250" s="1966"/>
      <c r="AG250" s="1967"/>
      <c r="AH250" s="1950">
        <f>COUNTA(F$156:AG$156)-AI250</f>
        <v>28</v>
      </c>
      <c r="AI250" s="1951">
        <f t="shared" si="189"/>
        <v>0</v>
      </c>
      <c r="AJ250" s="2104">
        <f>+COUNTIF(F250:AG250,"休")</f>
        <v>0</v>
      </c>
      <c r="AM250" s="1953">
        <f>+COUNTIF(F250:AG250,"－")</f>
        <v>0</v>
      </c>
      <c r="AN250" s="1953">
        <f t="shared" si="184"/>
        <v>0</v>
      </c>
    </row>
    <row r="251" spans="2:40" ht="24.75" customHeight="1">
      <c r="B251" s="4185" t="s">
        <v>2493</v>
      </c>
      <c r="C251" s="4188" t="s">
        <v>2494</v>
      </c>
      <c r="D251" s="1953" t="s">
        <v>1313</v>
      </c>
      <c r="E251" s="1901" t="s">
        <v>2558</v>
      </c>
      <c r="F251" s="1941"/>
      <c r="G251" s="1942"/>
      <c r="H251" s="1942"/>
      <c r="I251" s="1942"/>
      <c r="J251" s="1942"/>
      <c r="K251" s="1942"/>
      <c r="L251" s="1942"/>
      <c r="M251" s="1942"/>
      <c r="N251" s="1942"/>
      <c r="O251" s="1942"/>
      <c r="P251" s="1942"/>
      <c r="Q251" s="1942"/>
      <c r="R251" s="1942"/>
      <c r="S251" s="1942"/>
      <c r="T251" s="1942"/>
      <c r="U251" s="1942"/>
      <c r="V251" s="1942"/>
      <c r="W251" s="1942"/>
      <c r="X251" s="1942"/>
      <c r="Y251" s="1942"/>
      <c r="Z251" s="1942"/>
      <c r="AA251" s="1942"/>
      <c r="AB251" s="1942"/>
      <c r="AC251" s="1942"/>
      <c r="AD251" s="1942"/>
      <c r="AE251" s="1942"/>
      <c r="AF251" s="1942"/>
      <c r="AG251" s="1970"/>
      <c r="AH251" s="1971"/>
      <c r="AI251" s="1953"/>
      <c r="AJ251" s="2058"/>
    </row>
    <row r="252" spans="2:40" ht="13.5" customHeight="1">
      <c r="B252" s="4186"/>
      <c r="C252" s="4189"/>
      <c r="D252" s="2107" t="str">
        <f>E$14</f>
        <v>〇〇</v>
      </c>
      <c r="E252" s="1991"/>
      <c r="F252" s="1947"/>
      <c r="G252" s="1948"/>
      <c r="H252" s="1948"/>
      <c r="I252" s="1948"/>
      <c r="J252" s="1948"/>
      <c r="K252" s="1948"/>
      <c r="L252" s="1948"/>
      <c r="M252" s="1948"/>
      <c r="N252" s="1948"/>
      <c r="O252" s="1948"/>
      <c r="P252" s="1948"/>
      <c r="Q252" s="1948"/>
      <c r="R252" s="1948"/>
      <c r="S252" s="1948"/>
      <c r="T252" s="1948"/>
      <c r="U252" s="1948"/>
      <c r="V252" s="1948"/>
      <c r="W252" s="1948"/>
      <c r="X252" s="1948"/>
      <c r="Y252" s="1948"/>
      <c r="Z252" s="1948"/>
      <c r="AA252" s="1948"/>
      <c r="AB252" s="1948"/>
      <c r="AC252" s="1948"/>
      <c r="AD252" s="1948"/>
      <c r="AE252" s="1948"/>
      <c r="AF252" s="1948"/>
      <c r="AG252" s="1949"/>
      <c r="AH252" s="1950">
        <f>COUNTA(F$156:AG$156)-AI252</f>
        <v>28</v>
      </c>
      <c r="AI252" s="1951">
        <f t="shared" ref="AI252:AI255" si="190">AM252+AN252</f>
        <v>0</v>
      </c>
      <c r="AJ252" s="2104">
        <f>+COUNTIF(F252:AG252,"休")</f>
        <v>0</v>
      </c>
      <c r="AM252" s="1953">
        <f>+COUNTIF(F252:AG252,"－")</f>
        <v>0</v>
      </c>
      <c r="AN252" s="1953">
        <f>+COUNTIF(F252:AG252,"外")</f>
        <v>0</v>
      </c>
    </row>
    <row r="253" spans="2:40">
      <c r="B253" s="4186"/>
      <c r="C253" s="4189"/>
      <c r="D253" s="1960" t="str">
        <f>E$15</f>
        <v>●●</v>
      </c>
      <c r="E253" s="2105"/>
      <c r="F253" s="1955"/>
      <c r="G253" s="1956"/>
      <c r="H253" s="1956"/>
      <c r="I253" s="1956"/>
      <c r="J253" s="1956"/>
      <c r="K253" s="1956"/>
      <c r="L253" s="1956"/>
      <c r="M253" s="1956"/>
      <c r="N253" s="1956"/>
      <c r="O253" s="1956"/>
      <c r="P253" s="1956"/>
      <c r="Q253" s="1956"/>
      <c r="R253" s="1956"/>
      <c r="S253" s="1956"/>
      <c r="T253" s="1956"/>
      <c r="U253" s="1956"/>
      <c r="V253" s="1956"/>
      <c r="W253" s="1956"/>
      <c r="X253" s="1956"/>
      <c r="Y253" s="1956"/>
      <c r="Z253" s="1956"/>
      <c r="AA253" s="1956"/>
      <c r="AB253" s="1956"/>
      <c r="AC253" s="1956"/>
      <c r="AD253" s="1956"/>
      <c r="AE253" s="1956"/>
      <c r="AF253" s="1956"/>
      <c r="AG253" s="1957"/>
      <c r="AH253" s="1950">
        <f>COUNTA(F$156:AG$156)-AI253</f>
        <v>28</v>
      </c>
      <c r="AI253" s="1958">
        <f t="shared" si="190"/>
        <v>0</v>
      </c>
      <c r="AJ253" s="2106">
        <f t="shared" ref="AJ253:AJ255" si="191">+COUNTIF(F253:AG253,"休")</f>
        <v>0</v>
      </c>
      <c r="AM253" s="1953">
        <f t="shared" ref="AM253:AM255" si="192">+COUNTIF(F253:AG253,"－")</f>
        <v>0</v>
      </c>
      <c r="AN253" s="1953">
        <f>+COUNTIF(F253:AG253,"外")</f>
        <v>0</v>
      </c>
    </row>
    <row r="254" spans="2:40">
      <c r="B254" s="4186"/>
      <c r="C254" s="4189"/>
      <c r="D254" s="1960">
        <f>E$16</f>
        <v>0</v>
      </c>
      <c r="E254" s="2105"/>
      <c r="F254" s="1955"/>
      <c r="G254" s="1956"/>
      <c r="H254" s="1956"/>
      <c r="I254" s="1956"/>
      <c r="J254" s="1956"/>
      <c r="K254" s="1956"/>
      <c r="L254" s="1956"/>
      <c r="M254" s="1956"/>
      <c r="N254" s="1956"/>
      <c r="O254" s="1956"/>
      <c r="P254" s="1956"/>
      <c r="Q254" s="1956"/>
      <c r="R254" s="1956"/>
      <c r="S254" s="1956"/>
      <c r="T254" s="1956"/>
      <c r="U254" s="1956"/>
      <c r="V254" s="1956"/>
      <c r="W254" s="1956"/>
      <c r="X254" s="1956"/>
      <c r="Y254" s="1956"/>
      <c r="Z254" s="1956"/>
      <c r="AA254" s="1956"/>
      <c r="AB254" s="1956"/>
      <c r="AC254" s="1956"/>
      <c r="AD254" s="1956"/>
      <c r="AE254" s="1956"/>
      <c r="AF254" s="1956"/>
      <c r="AG254" s="1957"/>
      <c r="AH254" s="1950">
        <f t="shared" ref="AH254:AH255" si="193">COUNTA(F$156:AG$156)-AI254</f>
        <v>28</v>
      </c>
      <c r="AI254" s="1958">
        <f t="shared" si="190"/>
        <v>0</v>
      </c>
      <c r="AJ254" s="2106">
        <f t="shared" si="191"/>
        <v>0</v>
      </c>
      <c r="AM254" s="1953">
        <f t="shared" si="192"/>
        <v>0</v>
      </c>
      <c r="AN254" s="1953">
        <f>+COUNTIF(F254:AG254,"外")</f>
        <v>0</v>
      </c>
    </row>
    <row r="255" spans="2:40">
      <c r="B255" s="4186"/>
      <c r="C255" s="4190"/>
      <c r="D255" s="2107">
        <f>E$17</f>
        <v>0</v>
      </c>
      <c r="E255" s="1991"/>
      <c r="F255" s="1955"/>
      <c r="G255" s="1978"/>
      <c r="H255" s="1978"/>
      <c r="I255" s="1978"/>
      <c r="J255" s="1978"/>
      <c r="K255" s="1978"/>
      <c r="L255" s="1978"/>
      <c r="M255" s="1978"/>
      <c r="N255" s="1978"/>
      <c r="O255" s="1978"/>
      <c r="P255" s="1978"/>
      <c r="Q255" s="1978"/>
      <c r="R255" s="1978"/>
      <c r="S255" s="1978"/>
      <c r="T255" s="1978"/>
      <c r="U255" s="1978"/>
      <c r="V255" s="1978"/>
      <c r="W255" s="1978"/>
      <c r="X255" s="1978"/>
      <c r="Y255" s="1978"/>
      <c r="Z255" s="1978"/>
      <c r="AA255" s="1978"/>
      <c r="AB255" s="1978"/>
      <c r="AC255" s="1978"/>
      <c r="AD255" s="1978"/>
      <c r="AE255" s="1978"/>
      <c r="AF255" s="1978"/>
      <c r="AG255" s="1949"/>
      <c r="AH255" s="1950">
        <f t="shared" si="193"/>
        <v>28</v>
      </c>
      <c r="AI255" s="1987">
        <f t="shared" si="190"/>
        <v>0</v>
      </c>
      <c r="AJ255" s="2104">
        <f t="shared" si="191"/>
        <v>0</v>
      </c>
      <c r="AM255" s="1953">
        <f t="shared" si="192"/>
        <v>0</v>
      </c>
      <c r="AN255" s="1953">
        <f>+COUNTIF(F255:AG255,"外")</f>
        <v>0</v>
      </c>
    </row>
    <row r="256" spans="2:40" ht="24.75" customHeight="1">
      <c r="B256" s="4186"/>
      <c r="C256" s="4188" t="s">
        <v>2495</v>
      </c>
      <c r="D256" s="1953" t="s">
        <v>1313</v>
      </c>
      <c r="E256" s="1901" t="s">
        <v>2558</v>
      </c>
      <c r="F256" s="1941"/>
      <c r="G256" s="1942"/>
      <c r="H256" s="1942"/>
      <c r="I256" s="1942"/>
      <c r="J256" s="1942"/>
      <c r="K256" s="1942"/>
      <c r="L256" s="1942"/>
      <c r="M256" s="1942"/>
      <c r="N256" s="1942"/>
      <c r="O256" s="1942"/>
      <c r="P256" s="1942"/>
      <c r="Q256" s="1942"/>
      <c r="R256" s="1942"/>
      <c r="S256" s="1942"/>
      <c r="T256" s="1942"/>
      <c r="U256" s="1942"/>
      <c r="V256" s="1942"/>
      <c r="W256" s="1942"/>
      <c r="X256" s="1942"/>
      <c r="Y256" s="1942"/>
      <c r="Z256" s="1942"/>
      <c r="AA256" s="1942"/>
      <c r="AB256" s="1942"/>
      <c r="AC256" s="1942"/>
      <c r="AD256" s="1942"/>
      <c r="AE256" s="1942"/>
      <c r="AF256" s="1942"/>
      <c r="AG256" s="1970"/>
      <c r="AH256" s="1971"/>
      <c r="AI256" s="1953"/>
      <c r="AJ256" s="2058"/>
    </row>
    <row r="257" spans="1:40">
      <c r="B257" s="4186"/>
      <c r="C257" s="4189"/>
      <c r="D257" s="1945" t="str">
        <f>E$18</f>
        <v>●●</v>
      </c>
      <c r="E257" s="2023"/>
      <c r="F257" s="1947"/>
      <c r="G257" s="1948"/>
      <c r="H257" s="1948"/>
      <c r="I257" s="1948"/>
      <c r="J257" s="1948"/>
      <c r="K257" s="1948"/>
      <c r="L257" s="1948"/>
      <c r="M257" s="1948"/>
      <c r="N257" s="1948"/>
      <c r="O257" s="1948"/>
      <c r="P257" s="1948"/>
      <c r="Q257" s="1948"/>
      <c r="R257" s="1948"/>
      <c r="S257" s="1948"/>
      <c r="T257" s="1948"/>
      <c r="U257" s="1948"/>
      <c r="V257" s="1948"/>
      <c r="W257" s="1948"/>
      <c r="X257" s="1948"/>
      <c r="Y257" s="1948"/>
      <c r="Z257" s="1948"/>
      <c r="AA257" s="1948"/>
      <c r="AB257" s="1948"/>
      <c r="AC257" s="1948"/>
      <c r="AD257" s="1948"/>
      <c r="AE257" s="1948"/>
      <c r="AF257" s="1948"/>
      <c r="AG257" s="1982"/>
      <c r="AH257" s="1950">
        <f>COUNTA(F$156:AG$156)-AI257</f>
        <v>28</v>
      </c>
      <c r="AI257" s="2108">
        <f t="shared" ref="AI257:AI260" si="194">AM257+AN257</f>
        <v>0</v>
      </c>
      <c r="AJ257" s="2109">
        <f>+COUNTIF(F257:AG257,"休")</f>
        <v>0</v>
      </c>
      <c r="AM257" s="1953">
        <f>+COUNTIF(F257:AG257,"－")</f>
        <v>0</v>
      </c>
      <c r="AN257" s="1953">
        <f>+COUNTIF(F257:AG257,"外")</f>
        <v>0</v>
      </c>
    </row>
    <row r="258" spans="1:40">
      <c r="B258" s="4186"/>
      <c r="C258" s="4189"/>
      <c r="D258" s="1960">
        <f>E$19</f>
        <v>0</v>
      </c>
      <c r="E258" s="2105"/>
      <c r="F258" s="1955"/>
      <c r="G258" s="1956"/>
      <c r="H258" s="1956"/>
      <c r="I258" s="1956"/>
      <c r="J258" s="1956"/>
      <c r="K258" s="1956"/>
      <c r="L258" s="1956"/>
      <c r="M258" s="1956"/>
      <c r="N258" s="1956"/>
      <c r="O258" s="1956"/>
      <c r="P258" s="1956"/>
      <c r="Q258" s="1956"/>
      <c r="R258" s="1956"/>
      <c r="S258" s="1956"/>
      <c r="T258" s="1956"/>
      <c r="U258" s="1956"/>
      <c r="V258" s="1956"/>
      <c r="W258" s="1956"/>
      <c r="X258" s="1956"/>
      <c r="Y258" s="1956"/>
      <c r="Z258" s="1956"/>
      <c r="AA258" s="1956"/>
      <c r="AB258" s="1956"/>
      <c r="AC258" s="1956"/>
      <c r="AD258" s="1956"/>
      <c r="AE258" s="1956"/>
      <c r="AF258" s="1956"/>
      <c r="AG258" s="1957"/>
      <c r="AH258" s="1950">
        <f>COUNTA(F$156:AG$156)-AI258</f>
        <v>28</v>
      </c>
      <c r="AI258" s="1958">
        <f t="shared" si="194"/>
        <v>0</v>
      </c>
      <c r="AJ258" s="2106">
        <f t="shared" ref="AJ258:AJ260" si="195">+COUNTIF(F258:AG258,"休")</f>
        <v>0</v>
      </c>
      <c r="AM258" s="1953">
        <f t="shared" ref="AM258:AM260" si="196">+COUNTIF(F258:AG258,"－")</f>
        <v>0</v>
      </c>
      <c r="AN258" s="1953">
        <f>+COUNTIF(F258:AG258,"外")</f>
        <v>0</v>
      </c>
    </row>
    <row r="259" spans="1:40">
      <c r="B259" s="4186"/>
      <c r="C259" s="4189"/>
      <c r="D259" s="1960">
        <f>E$20</f>
        <v>0</v>
      </c>
      <c r="E259" s="2105"/>
      <c r="F259" s="1955"/>
      <c r="G259" s="1956"/>
      <c r="H259" s="1956"/>
      <c r="I259" s="1956"/>
      <c r="J259" s="1956"/>
      <c r="K259" s="1956"/>
      <c r="L259" s="1956"/>
      <c r="M259" s="1956"/>
      <c r="N259" s="1956"/>
      <c r="O259" s="1956"/>
      <c r="P259" s="1956"/>
      <c r="Q259" s="1956"/>
      <c r="R259" s="1956"/>
      <c r="S259" s="1956"/>
      <c r="T259" s="1956"/>
      <c r="U259" s="1956"/>
      <c r="V259" s="1956"/>
      <c r="W259" s="1956"/>
      <c r="X259" s="1956"/>
      <c r="Y259" s="1956"/>
      <c r="Z259" s="1956"/>
      <c r="AA259" s="1956"/>
      <c r="AB259" s="1956"/>
      <c r="AC259" s="1956"/>
      <c r="AD259" s="1956"/>
      <c r="AE259" s="1956"/>
      <c r="AF259" s="1956"/>
      <c r="AG259" s="1957"/>
      <c r="AH259" s="1950">
        <f t="shared" ref="AH259:AH260" si="197">COUNTA(F$156:AG$156)-AI259</f>
        <v>28</v>
      </c>
      <c r="AI259" s="1958">
        <f t="shared" si="194"/>
        <v>0</v>
      </c>
      <c r="AJ259" s="2106">
        <f t="shared" si="195"/>
        <v>0</v>
      </c>
      <c r="AM259" s="1953">
        <f t="shared" si="196"/>
        <v>0</v>
      </c>
      <c r="AN259" s="1953">
        <f>+COUNTIF(F259:AG259,"外")</f>
        <v>0</v>
      </c>
    </row>
    <row r="260" spans="1:40">
      <c r="B260" s="4187"/>
      <c r="C260" s="4190"/>
      <c r="D260" s="2110">
        <f>E$21</f>
        <v>0</v>
      </c>
      <c r="E260" s="2039"/>
      <c r="F260" s="1984"/>
      <c r="G260" s="1965"/>
      <c r="H260" s="1965"/>
      <c r="I260" s="1965"/>
      <c r="J260" s="1965"/>
      <c r="K260" s="1965"/>
      <c r="L260" s="1965"/>
      <c r="M260" s="1965"/>
      <c r="N260" s="1965"/>
      <c r="O260" s="1965"/>
      <c r="P260" s="1965"/>
      <c r="Q260" s="1965"/>
      <c r="R260" s="1965"/>
      <c r="S260" s="1965"/>
      <c r="T260" s="1965"/>
      <c r="U260" s="1965"/>
      <c r="V260" s="1965"/>
      <c r="W260" s="1965"/>
      <c r="X260" s="1965"/>
      <c r="Y260" s="1965"/>
      <c r="Z260" s="1965"/>
      <c r="AA260" s="1965"/>
      <c r="AB260" s="1965"/>
      <c r="AC260" s="1965"/>
      <c r="AD260" s="1965"/>
      <c r="AE260" s="1965"/>
      <c r="AF260" s="1965"/>
      <c r="AG260" s="1985"/>
      <c r="AH260" s="1986">
        <f t="shared" si="197"/>
        <v>28</v>
      </c>
      <c r="AI260" s="2071">
        <f t="shared" si="194"/>
        <v>0</v>
      </c>
      <c r="AJ260" s="1972">
        <f t="shared" si="195"/>
        <v>0</v>
      </c>
      <c r="AM260" s="1953">
        <f t="shared" si="196"/>
        <v>0</v>
      </c>
      <c r="AN260" s="1953">
        <f>+COUNTIF(F260:AG260,"外")</f>
        <v>0</v>
      </c>
    </row>
    <row r="262" spans="1:40" ht="6" customHeight="1">
      <c r="B262" s="2027"/>
      <c r="C262" s="2027"/>
      <c r="D262" s="2027"/>
      <c r="E262" s="1991"/>
      <c r="F262" s="1991"/>
      <c r="G262" s="2029"/>
      <c r="H262" s="2029"/>
      <c r="I262" s="2029"/>
      <c r="J262" s="2029"/>
      <c r="K262" s="2029"/>
      <c r="L262" s="2029"/>
      <c r="M262" s="2029"/>
      <c r="N262" s="2029"/>
      <c r="O262" s="2029"/>
      <c r="P262" s="2029"/>
      <c r="Q262" s="2029"/>
      <c r="R262" s="2029"/>
      <c r="S262" s="2029"/>
      <c r="T262" s="2029"/>
      <c r="U262" s="2029"/>
      <c r="V262" s="2029"/>
      <c r="W262" s="2029"/>
      <c r="X262" s="2029"/>
      <c r="Y262" s="2029"/>
      <c r="Z262" s="2029"/>
      <c r="AA262" s="2029"/>
      <c r="AB262" s="2029"/>
      <c r="AC262" s="2029"/>
      <c r="AD262" s="2029"/>
      <c r="AE262" s="2029"/>
      <c r="AF262" s="2029"/>
      <c r="AG262" s="2029"/>
      <c r="AH262" s="2027"/>
      <c r="AI262" s="2027"/>
      <c r="AJ262" s="2027"/>
    </row>
    <row r="263" spans="1:40" ht="19.2">
      <c r="A263" s="2042" t="s">
        <v>2528</v>
      </c>
      <c r="B263" s="2042"/>
      <c r="C263" s="2042"/>
      <c r="D263" s="2042"/>
      <c r="E263" s="2042"/>
      <c r="P263" s="2043"/>
      <c r="AJ263" s="1895" t="s">
        <v>2529</v>
      </c>
    </row>
    <row r="264" spans="1:40" ht="13.5" customHeight="1">
      <c r="AD264" s="4321" t="s">
        <v>2465</v>
      </c>
      <c r="AE264" s="4321"/>
      <c r="AF264" s="4321"/>
      <c r="AG264" s="4322" t="str">
        <f>AG$2</f>
        <v>令和　年　月　日</v>
      </c>
      <c r="AH264" s="4322"/>
      <c r="AI264" s="4322"/>
      <c r="AJ264" s="4322"/>
    </row>
    <row r="265" spans="1:40" s="2115" customFormat="1" ht="18" customHeight="1">
      <c r="B265" s="4323" t="s">
        <v>1173</v>
      </c>
      <c r="C265" s="4323"/>
      <c r="D265" s="2116" t="s">
        <v>1174</v>
      </c>
      <c r="E265" s="2117" t="str">
        <f>E$3</f>
        <v>○○校区道路改良工事</v>
      </c>
      <c r="F265" s="2117"/>
      <c r="G265" s="2117"/>
      <c r="H265" s="2117"/>
      <c r="I265" s="2117"/>
      <c r="J265" s="2117"/>
      <c r="K265" s="2117"/>
      <c r="L265" s="2117"/>
      <c r="M265" s="2117"/>
      <c r="N265" s="2117"/>
      <c r="O265" s="2116"/>
      <c r="P265" s="2116"/>
      <c r="Q265" s="2116"/>
      <c r="R265" s="2115" t="s">
        <v>1177</v>
      </c>
      <c r="U265" s="2118"/>
      <c r="V265" s="2118"/>
      <c r="W265" s="2116" t="s">
        <v>1174</v>
      </c>
      <c r="X265" s="4324">
        <f>X$3</f>
        <v>44659</v>
      </c>
      <c r="Y265" s="4324"/>
      <c r="Z265" s="4324"/>
      <c r="AA265" s="4324"/>
      <c r="AB265" s="4324"/>
      <c r="AC265" s="2116"/>
      <c r="AD265" s="2116"/>
      <c r="AE265" s="2116"/>
      <c r="AF265" s="2116"/>
      <c r="AG265" s="2116"/>
    </row>
    <row r="266" spans="1:40" s="2115" customFormat="1" ht="18" customHeight="1">
      <c r="B266" s="4325" t="s">
        <v>1181</v>
      </c>
      <c r="C266" s="4325"/>
      <c r="D266" s="2116" t="s">
        <v>1174</v>
      </c>
      <c r="E266" s="4326">
        <f>+X266-X265+1</f>
        <v>708</v>
      </c>
      <c r="F266" s="4326"/>
      <c r="G266" s="4326"/>
      <c r="H266" s="2116"/>
      <c r="I266" s="2116"/>
      <c r="J266" s="2116"/>
      <c r="K266" s="2116"/>
      <c r="L266" s="2116"/>
      <c r="M266" s="2116"/>
      <c r="N266" s="2116"/>
      <c r="O266" s="2116"/>
      <c r="P266" s="2116"/>
      <c r="Q266" s="2116"/>
      <c r="R266" s="2115" t="s">
        <v>1180</v>
      </c>
      <c r="S266" s="2119"/>
      <c r="T266" s="2119"/>
      <c r="U266" s="2120"/>
      <c r="V266" s="2120"/>
      <c r="W266" s="2116" t="s">
        <v>1174</v>
      </c>
      <c r="X266" s="4327">
        <f>X$4</f>
        <v>45366</v>
      </c>
      <c r="Y266" s="4327"/>
      <c r="Z266" s="4327"/>
      <c r="AA266" s="4327"/>
      <c r="AB266" s="4327"/>
      <c r="AC266" s="2116"/>
      <c r="AD266" s="2116"/>
      <c r="AE266" s="2116"/>
      <c r="AF266" s="2116"/>
      <c r="AG266" s="2116"/>
    </row>
    <row r="267" spans="1:40">
      <c r="F267" s="2073"/>
      <c r="G267" s="2073"/>
      <c r="H267" s="2073"/>
      <c r="I267" s="2073"/>
      <c r="J267" s="2073"/>
      <c r="K267" s="2073"/>
      <c r="L267" s="2073"/>
      <c r="M267" s="2073"/>
      <c r="N267" s="2073"/>
      <c r="O267" s="2073"/>
      <c r="P267" s="2073"/>
      <c r="Q267" s="2073"/>
      <c r="R267" s="2073"/>
      <c r="S267" s="2073"/>
      <c r="T267" s="2073"/>
      <c r="U267" s="2073"/>
      <c r="V267" s="2073"/>
      <c r="W267" s="2073"/>
      <c r="X267" s="2073"/>
      <c r="Y267" s="2073"/>
      <c r="Z267" s="2073"/>
      <c r="AA267" s="2073"/>
      <c r="AB267" s="2073"/>
      <c r="AC267" s="2073"/>
      <c r="AD267" s="2073"/>
      <c r="AE267" s="2073"/>
      <c r="AF267" s="2073"/>
      <c r="AG267" s="2073"/>
    </row>
    <row r="268" spans="1:40" ht="13.5" customHeight="1">
      <c r="B268" s="2021"/>
      <c r="C268" s="2022"/>
      <c r="D268" s="2025"/>
      <c r="E268" s="2074" t="s">
        <v>1183</v>
      </c>
      <c r="F268" s="2075">
        <f>+AG242+1</f>
        <v>44967</v>
      </c>
      <c r="G268" s="2076">
        <f>+F268+1</f>
        <v>44968</v>
      </c>
      <c r="H268" s="2076">
        <f t="shared" ref="H268:Y268" si="198">+G268+1</f>
        <v>44969</v>
      </c>
      <c r="I268" s="2076">
        <f t="shared" si="198"/>
        <v>44970</v>
      </c>
      <c r="J268" s="2076">
        <f t="shared" si="198"/>
        <v>44971</v>
      </c>
      <c r="K268" s="2076">
        <f t="shared" si="198"/>
        <v>44972</v>
      </c>
      <c r="L268" s="2076">
        <f t="shared" si="198"/>
        <v>44973</v>
      </c>
      <c r="M268" s="2076">
        <f t="shared" si="198"/>
        <v>44974</v>
      </c>
      <c r="N268" s="2076">
        <f t="shared" si="198"/>
        <v>44975</v>
      </c>
      <c r="O268" s="2076">
        <f t="shared" si="198"/>
        <v>44976</v>
      </c>
      <c r="P268" s="2076">
        <f t="shared" si="198"/>
        <v>44977</v>
      </c>
      <c r="Q268" s="2076">
        <f t="shared" si="198"/>
        <v>44978</v>
      </c>
      <c r="R268" s="2076">
        <f t="shared" si="198"/>
        <v>44979</v>
      </c>
      <c r="S268" s="2076">
        <f t="shared" si="198"/>
        <v>44980</v>
      </c>
      <c r="T268" s="2076">
        <f t="shared" si="198"/>
        <v>44981</v>
      </c>
      <c r="U268" s="2076">
        <f t="shared" si="198"/>
        <v>44982</v>
      </c>
      <c r="V268" s="2076">
        <f t="shared" si="198"/>
        <v>44983</v>
      </c>
      <c r="W268" s="2076">
        <f t="shared" si="198"/>
        <v>44984</v>
      </c>
      <c r="X268" s="2076">
        <f t="shared" si="198"/>
        <v>44985</v>
      </c>
      <c r="Y268" s="2076">
        <f t="shared" si="198"/>
        <v>44986</v>
      </c>
      <c r="Z268" s="2076">
        <f>+Y268+1</f>
        <v>44987</v>
      </c>
      <c r="AA268" s="2076">
        <f t="shared" ref="AA268:AC268" si="199">+Z268+1</f>
        <v>44988</v>
      </c>
      <c r="AB268" s="2076">
        <f t="shared" si="199"/>
        <v>44989</v>
      </c>
      <c r="AC268" s="2076">
        <f t="shared" si="199"/>
        <v>44990</v>
      </c>
      <c r="AD268" s="2076">
        <f>+AC268+1</f>
        <v>44991</v>
      </c>
      <c r="AE268" s="2076">
        <f t="shared" ref="AE268" si="200">+AD268+1</f>
        <v>44992</v>
      </c>
      <c r="AF268" s="2076">
        <f>+AE268+1</f>
        <v>44993</v>
      </c>
      <c r="AG268" s="2111">
        <f t="shared" ref="AG268" si="201">+AF268+1</f>
        <v>44994</v>
      </c>
      <c r="AH268" s="4209" t="s">
        <v>2496</v>
      </c>
      <c r="AI268" s="4313" t="s">
        <v>2497</v>
      </c>
      <c r="AJ268" s="4316" t="s">
        <v>2474</v>
      </c>
      <c r="AK268" s="4319"/>
      <c r="AM268" s="4320" t="s">
        <v>2556</v>
      </c>
      <c r="AN268" s="4320" t="s">
        <v>2557</v>
      </c>
    </row>
    <row r="269" spans="1:40">
      <c r="B269" s="2037"/>
      <c r="C269" s="2038"/>
      <c r="D269" s="2041"/>
      <c r="E269" s="2078" t="s">
        <v>1184</v>
      </c>
      <c r="F269" s="2079" t="str">
        <f>TEXT(WEEKDAY(+F268),"aaa")</f>
        <v>金</v>
      </c>
      <c r="G269" s="2080" t="str">
        <f t="shared" ref="G269:AG269" si="202">TEXT(WEEKDAY(+G268),"aaa")</f>
        <v>土</v>
      </c>
      <c r="H269" s="2080" t="str">
        <f t="shared" si="202"/>
        <v>日</v>
      </c>
      <c r="I269" s="2080" t="str">
        <f t="shared" si="202"/>
        <v>月</v>
      </c>
      <c r="J269" s="2080" t="str">
        <f t="shared" si="202"/>
        <v>火</v>
      </c>
      <c r="K269" s="2080" t="str">
        <f t="shared" si="202"/>
        <v>水</v>
      </c>
      <c r="L269" s="2080" t="str">
        <f t="shared" si="202"/>
        <v>木</v>
      </c>
      <c r="M269" s="2080" t="str">
        <f t="shared" si="202"/>
        <v>金</v>
      </c>
      <c r="N269" s="2080" t="str">
        <f t="shared" si="202"/>
        <v>土</v>
      </c>
      <c r="O269" s="2080" t="str">
        <f t="shared" si="202"/>
        <v>日</v>
      </c>
      <c r="P269" s="2080" t="str">
        <f t="shared" si="202"/>
        <v>月</v>
      </c>
      <c r="Q269" s="2080" t="str">
        <f t="shared" si="202"/>
        <v>火</v>
      </c>
      <c r="R269" s="2080" t="str">
        <f t="shared" si="202"/>
        <v>水</v>
      </c>
      <c r="S269" s="2080" t="str">
        <f t="shared" si="202"/>
        <v>木</v>
      </c>
      <c r="T269" s="2080" t="str">
        <f t="shared" si="202"/>
        <v>金</v>
      </c>
      <c r="U269" s="2080" t="str">
        <f t="shared" si="202"/>
        <v>土</v>
      </c>
      <c r="V269" s="2080" t="str">
        <f t="shared" si="202"/>
        <v>日</v>
      </c>
      <c r="W269" s="2080" t="str">
        <f t="shared" si="202"/>
        <v>月</v>
      </c>
      <c r="X269" s="2080" t="str">
        <f t="shared" si="202"/>
        <v>火</v>
      </c>
      <c r="Y269" s="2080" t="str">
        <f t="shared" si="202"/>
        <v>水</v>
      </c>
      <c r="Z269" s="2080" t="str">
        <f t="shared" si="202"/>
        <v>木</v>
      </c>
      <c r="AA269" s="2080" t="str">
        <f t="shared" si="202"/>
        <v>金</v>
      </c>
      <c r="AB269" s="2080" t="str">
        <f t="shared" si="202"/>
        <v>土</v>
      </c>
      <c r="AC269" s="2080" t="str">
        <f t="shared" si="202"/>
        <v>日</v>
      </c>
      <c r="AD269" s="2080" t="str">
        <f t="shared" si="202"/>
        <v>月</v>
      </c>
      <c r="AE269" s="2080" t="str">
        <f t="shared" si="202"/>
        <v>火</v>
      </c>
      <c r="AF269" s="2080" t="str">
        <f t="shared" si="202"/>
        <v>水</v>
      </c>
      <c r="AG269" s="2112" t="str">
        <f t="shared" si="202"/>
        <v>木</v>
      </c>
      <c r="AH269" s="4210"/>
      <c r="AI269" s="4314"/>
      <c r="AJ269" s="4317"/>
      <c r="AK269" s="4319"/>
      <c r="AM269" s="4320"/>
      <c r="AN269" s="4320"/>
    </row>
    <row r="270" spans="1:40" ht="24.75" customHeight="1">
      <c r="B270" s="2101" t="s">
        <v>2531</v>
      </c>
      <c r="C270" s="2102" t="s">
        <v>2532</v>
      </c>
      <c r="D270" s="1953" t="s">
        <v>1313</v>
      </c>
      <c r="E270" s="1901" t="s">
        <v>2558</v>
      </c>
      <c r="F270" s="1941"/>
      <c r="G270" s="1942"/>
      <c r="H270" s="1942"/>
      <c r="I270" s="1942"/>
      <c r="J270" s="1942"/>
      <c r="K270" s="1942"/>
      <c r="L270" s="1942"/>
      <c r="M270" s="1942"/>
      <c r="N270" s="1942"/>
      <c r="O270" s="1942"/>
      <c r="P270" s="1942"/>
      <c r="Q270" s="1942"/>
      <c r="R270" s="1942"/>
      <c r="S270" s="1942"/>
      <c r="T270" s="1942"/>
      <c r="U270" s="1942"/>
      <c r="V270" s="1942"/>
      <c r="W270" s="1942"/>
      <c r="X270" s="1942"/>
      <c r="Y270" s="1942"/>
      <c r="Z270" s="1942"/>
      <c r="AA270" s="1942"/>
      <c r="AB270" s="1942"/>
      <c r="AC270" s="1942"/>
      <c r="AD270" s="1942"/>
      <c r="AE270" s="1942"/>
      <c r="AF270" s="1942"/>
      <c r="AG270" s="1970"/>
      <c r="AH270" s="4211"/>
      <c r="AI270" s="4315"/>
      <c r="AJ270" s="4318"/>
      <c r="AK270" s="4319"/>
    </row>
    <row r="271" spans="1:40" ht="13.5" customHeight="1">
      <c r="B271" s="4185" t="s">
        <v>2486</v>
      </c>
      <c r="C271" s="4188" t="s">
        <v>2487</v>
      </c>
      <c r="D271" s="1945" t="str">
        <f>E$8</f>
        <v>〇〇</v>
      </c>
      <c r="E271" s="2023"/>
      <c r="F271" s="1947"/>
      <c r="G271" s="1948"/>
      <c r="H271" s="1948"/>
      <c r="I271" s="1948"/>
      <c r="J271" s="1948"/>
      <c r="K271" s="1948"/>
      <c r="L271" s="1948"/>
      <c r="M271" s="1948"/>
      <c r="N271" s="1948"/>
      <c r="O271" s="1948"/>
      <c r="P271" s="1948"/>
      <c r="Q271" s="1948"/>
      <c r="R271" s="1948"/>
      <c r="S271" s="1948"/>
      <c r="T271" s="1948"/>
      <c r="U271" s="1948"/>
      <c r="V271" s="1948"/>
      <c r="W271" s="1948"/>
      <c r="X271" s="1948"/>
      <c r="Y271" s="1948"/>
      <c r="Z271" s="1948"/>
      <c r="AA271" s="1948"/>
      <c r="AB271" s="1948"/>
      <c r="AC271" s="1948"/>
      <c r="AD271" s="1948"/>
      <c r="AE271" s="1948"/>
      <c r="AF271" s="1948"/>
      <c r="AG271" s="1949"/>
      <c r="AH271" s="1950">
        <f>COUNTA(F$96:AG$96)-AI271</f>
        <v>28</v>
      </c>
      <c r="AI271" s="1951">
        <f>AM271+AN271</f>
        <v>0</v>
      </c>
      <c r="AJ271" s="2104">
        <f>+COUNTIF(F271:AG271,"休")</f>
        <v>0</v>
      </c>
      <c r="AM271" s="1953">
        <f>+COUNTIF(F271:AG271,"－")</f>
        <v>0</v>
      </c>
      <c r="AN271" s="1953">
        <f t="shared" ref="AN271:AN276" si="203">+COUNTIF(F271:AG271,"外")</f>
        <v>0</v>
      </c>
    </row>
    <row r="272" spans="1:40" ht="13.5" customHeight="1">
      <c r="B272" s="4186"/>
      <c r="C272" s="4189"/>
      <c r="D272" s="1960" t="str">
        <f>E$9</f>
        <v>●●</v>
      </c>
      <c r="E272" s="2105"/>
      <c r="F272" s="1955"/>
      <c r="G272" s="1956"/>
      <c r="H272" s="1956"/>
      <c r="I272" s="1956"/>
      <c r="J272" s="1956"/>
      <c r="K272" s="1956"/>
      <c r="L272" s="1956"/>
      <c r="M272" s="1956"/>
      <c r="N272" s="1956"/>
      <c r="O272" s="1956"/>
      <c r="P272" s="1956"/>
      <c r="Q272" s="1956"/>
      <c r="R272" s="1956"/>
      <c r="S272" s="1956"/>
      <c r="T272" s="1956"/>
      <c r="U272" s="1956"/>
      <c r="V272" s="1956"/>
      <c r="W272" s="1956"/>
      <c r="X272" s="1956"/>
      <c r="Y272" s="1956"/>
      <c r="Z272" s="1956"/>
      <c r="AA272" s="1956"/>
      <c r="AB272" s="1956"/>
      <c r="AC272" s="1956"/>
      <c r="AD272" s="1956"/>
      <c r="AE272" s="1956"/>
      <c r="AF272" s="1956"/>
      <c r="AG272" s="1957"/>
      <c r="AH272" s="1950">
        <f t="shared" ref="AH272:AH276" si="204">COUNTA(F$96:AG$96)-AI272</f>
        <v>28</v>
      </c>
      <c r="AI272" s="1958">
        <f t="shared" ref="AI272" si="205">AM272+AN272</f>
        <v>0</v>
      </c>
      <c r="AJ272" s="2106">
        <f t="shared" ref="AJ272:AJ275" si="206">+COUNTIF(F272:AG272,"休")</f>
        <v>0</v>
      </c>
      <c r="AM272" s="1953">
        <f t="shared" ref="AM272:AM275" si="207">+COUNTIF(F272:AG272,"－")</f>
        <v>0</v>
      </c>
      <c r="AN272" s="1953">
        <f t="shared" si="203"/>
        <v>0</v>
      </c>
    </row>
    <row r="273" spans="2:40">
      <c r="B273" s="4186"/>
      <c r="C273" s="4189"/>
      <c r="D273" s="1960" t="str">
        <f>E$10</f>
        <v>△△</v>
      </c>
      <c r="E273" s="2105"/>
      <c r="F273" s="1955"/>
      <c r="G273" s="1956"/>
      <c r="H273" s="1956"/>
      <c r="I273" s="1956"/>
      <c r="J273" s="1956"/>
      <c r="K273" s="1956"/>
      <c r="L273" s="1956"/>
      <c r="M273" s="1956"/>
      <c r="N273" s="1956"/>
      <c r="O273" s="1956"/>
      <c r="P273" s="1956"/>
      <c r="Q273" s="1956"/>
      <c r="R273" s="1956"/>
      <c r="S273" s="1956"/>
      <c r="T273" s="1956"/>
      <c r="U273" s="1956"/>
      <c r="V273" s="1956"/>
      <c r="W273" s="1956"/>
      <c r="X273" s="1956"/>
      <c r="Y273" s="1956"/>
      <c r="Z273" s="1956"/>
      <c r="AA273" s="1956"/>
      <c r="AB273" s="1956"/>
      <c r="AC273" s="1956"/>
      <c r="AD273" s="1956"/>
      <c r="AE273" s="1956"/>
      <c r="AF273" s="1956"/>
      <c r="AG273" s="1957"/>
      <c r="AH273" s="1950">
        <f t="shared" si="204"/>
        <v>28</v>
      </c>
      <c r="AI273" s="1958">
        <f>AM273+AN273</f>
        <v>0</v>
      </c>
      <c r="AJ273" s="2106">
        <f t="shared" si="206"/>
        <v>0</v>
      </c>
      <c r="AM273" s="1953">
        <f t="shared" si="207"/>
        <v>0</v>
      </c>
      <c r="AN273" s="1953">
        <f t="shared" si="203"/>
        <v>0</v>
      </c>
    </row>
    <row r="274" spans="2:40">
      <c r="B274" s="4186"/>
      <c r="C274" s="4189"/>
      <c r="D274" s="1960" t="str">
        <f>E$11</f>
        <v>■■</v>
      </c>
      <c r="E274" s="2105"/>
      <c r="F274" s="1955"/>
      <c r="G274" s="1956"/>
      <c r="H274" s="1956"/>
      <c r="I274" s="1956"/>
      <c r="J274" s="1956"/>
      <c r="K274" s="1956"/>
      <c r="L274" s="1956"/>
      <c r="M274" s="1956"/>
      <c r="N274" s="1956"/>
      <c r="O274" s="1956"/>
      <c r="P274" s="1956"/>
      <c r="Q274" s="1956"/>
      <c r="R274" s="1956"/>
      <c r="S274" s="1956"/>
      <c r="T274" s="1956"/>
      <c r="U274" s="1956"/>
      <c r="V274" s="1956"/>
      <c r="W274" s="1956"/>
      <c r="X274" s="1956"/>
      <c r="Y274" s="1956"/>
      <c r="Z274" s="1956"/>
      <c r="AA274" s="1956"/>
      <c r="AB274" s="1956"/>
      <c r="AC274" s="1956"/>
      <c r="AD274" s="1956"/>
      <c r="AE274" s="1956"/>
      <c r="AF274" s="1956"/>
      <c r="AG274" s="1957"/>
      <c r="AH274" s="1950">
        <f t="shared" si="204"/>
        <v>28</v>
      </c>
      <c r="AI274" s="1958">
        <f t="shared" ref="AI274:AI276" si="208">AM274+AN274</f>
        <v>0</v>
      </c>
      <c r="AJ274" s="2106">
        <f t="shared" si="206"/>
        <v>0</v>
      </c>
      <c r="AM274" s="1953">
        <f t="shared" si="207"/>
        <v>0</v>
      </c>
      <c r="AN274" s="1953">
        <f t="shared" si="203"/>
        <v>0</v>
      </c>
    </row>
    <row r="275" spans="2:40">
      <c r="B275" s="4186"/>
      <c r="C275" s="4189"/>
      <c r="D275" s="1960" t="str">
        <f>E$12</f>
        <v>★★</v>
      </c>
      <c r="E275" s="2105"/>
      <c r="F275" s="1955"/>
      <c r="G275" s="1956"/>
      <c r="H275" s="1956"/>
      <c r="I275" s="1956"/>
      <c r="J275" s="1956"/>
      <c r="K275" s="1956"/>
      <c r="L275" s="1956"/>
      <c r="M275" s="1956"/>
      <c r="N275" s="1956"/>
      <c r="O275" s="1956"/>
      <c r="P275" s="1956"/>
      <c r="Q275" s="1956"/>
      <c r="R275" s="1956"/>
      <c r="S275" s="1956"/>
      <c r="T275" s="1956"/>
      <c r="U275" s="1956"/>
      <c r="V275" s="1956"/>
      <c r="W275" s="1956"/>
      <c r="X275" s="1956"/>
      <c r="Y275" s="1956"/>
      <c r="Z275" s="1956"/>
      <c r="AA275" s="1956"/>
      <c r="AB275" s="1956"/>
      <c r="AC275" s="1956"/>
      <c r="AD275" s="1956"/>
      <c r="AE275" s="1956"/>
      <c r="AF275" s="1956"/>
      <c r="AG275" s="1957"/>
      <c r="AH275" s="1950">
        <f t="shared" si="204"/>
        <v>28</v>
      </c>
      <c r="AI275" s="1958">
        <f t="shared" si="208"/>
        <v>0</v>
      </c>
      <c r="AJ275" s="2106">
        <f t="shared" si="206"/>
        <v>0</v>
      </c>
      <c r="AM275" s="1953">
        <f t="shared" si="207"/>
        <v>0</v>
      </c>
      <c r="AN275" s="1953">
        <f t="shared" si="203"/>
        <v>0</v>
      </c>
    </row>
    <row r="276" spans="2:40">
      <c r="B276" s="4187"/>
      <c r="C276" s="4190"/>
      <c r="D276" s="2107"/>
      <c r="E276" s="1991"/>
      <c r="F276" s="1964"/>
      <c r="G276" s="1966"/>
      <c r="H276" s="1966"/>
      <c r="I276" s="1966"/>
      <c r="J276" s="1966"/>
      <c r="K276" s="1966"/>
      <c r="L276" s="1966"/>
      <c r="M276" s="1966"/>
      <c r="N276" s="1966"/>
      <c r="O276" s="1966"/>
      <c r="P276" s="1966"/>
      <c r="Q276" s="1966"/>
      <c r="R276" s="1966"/>
      <c r="S276" s="1966"/>
      <c r="T276" s="1966"/>
      <c r="U276" s="1966"/>
      <c r="V276" s="1966"/>
      <c r="W276" s="1966"/>
      <c r="X276" s="1966"/>
      <c r="Y276" s="1966"/>
      <c r="Z276" s="1966"/>
      <c r="AA276" s="1966"/>
      <c r="AB276" s="1966"/>
      <c r="AC276" s="1966"/>
      <c r="AD276" s="1966"/>
      <c r="AE276" s="1966"/>
      <c r="AF276" s="1966"/>
      <c r="AG276" s="1967"/>
      <c r="AH276" s="1950">
        <f t="shared" si="204"/>
        <v>28</v>
      </c>
      <c r="AI276" s="1951">
        <f t="shared" si="208"/>
        <v>0</v>
      </c>
      <c r="AJ276" s="2104">
        <f>+COUNTIF(F276:AG276,"休")</f>
        <v>0</v>
      </c>
      <c r="AM276" s="1953">
        <f>+COUNTIF(F276:AG276,"－")</f>
        <v>0</v>
      </c>
      <c r="AN276" s="1953">
        <f t="shared" si="203"/>
        <v>0</v>
      </c>
    </row>
    <row r="277" spans="2:40" ht="24.75" customHeight="1">
      <c r="B277" s="4185" t="s">
        <v>2493</v>
      </c>
      <c r="C277" s="4188" t="s">
        <v>2494</v>
      </c>
      <c r="D277" s="1953" t="s">
        <v>1313</v>
      </c>
      <c r="E277" s="1901" t="s">
        <v>2558</v>
      </c>
      <c r="F277" s="1941"/>
      <c r="G277" s="1942"/>
      <c r="H277" s="1942"/>
      <c r="I277" s="1942"/>
      <c r="J277" s="1942"/>
      <c r="K277" s="1942"/>
      <c r="L277" s="1942"/>
      <c r="M277" s="1942"/>
      <c r="N277" s="1942"/>
      <c r="O277" s="1942"/>
      <c r="P277" s="1942"/>
      <c r="Q277" s="1942"/>
      <c r="R277" s="1942"/>
      <c r="S277" s="1942"/>
      <c r="T277" s="1942"/>
      <c r="U277" s="1942"/>
      <c r="V277" s="1942"/>
      <c r="W277" s="1942"/>
      <c r="X277" s="1942"/>
      <c r="Y277" s="1942"/>
      <c r="Z277" s="1942"/>
      <c r="AA277" s="1942"/>
      <c r="AB277" s="1942"/>
      <c r="AC277" s="1942"/>
      <c r="AD277" s="1942"/>
      <c r="AE277" s="1942"/>
      <c r="AF277" s="1942"/>
      <c r="AG277" s="1970"/>
      <c r="AH277" s="1971"/>
      <c r="AI277" s="1953"/>
      <c r="AJ277" s="2058"/>
    </row>
    <row r="278" spans="2:40" ht="13.5" customHeight="1">
      <c r="B278" s="4186"/>
      <c r="C278" s="4189"/>
      <c r="D278" s="2107" t="str">
        <f>E$14</f>
        <v>〇〇</v>
      </c>
      <c r="E278" s="1991"/>
      <c r="F278" s="1947"/>
      <c r="G278" s="1948"/>
      <c r="H278" s="1948"/>
      <c r="I278" s="1948"/>
      <c r="J278" s="1948"/>
      <c r="K278" s="1948"/>
      <c r="L278" s="1948"/>
      <c r="M278" s="1948"/>
      <c r="N278" s="1948"/>
      <c r="O278" s="1948"/>
      <c r="P278" s="1948"/>
      <c r="Q278" s="1948"/>
      <c r="R278" s="1948"/>
      <c r="S278" s="1948"/>
      <c r="T278" s="1948"/>
      <c r="U278" s="1948"/>
      <c r="V278" s="1948"/>
      <c r="W278" s="1948"/>
      <c r="X278" s="1948"/>
      <c r="Y278" s="1948"/>
      <c r="Z278" s="1948"/>
      <c r="AA278" s="1948"/>
      <c r="AB278" s="1948"/>
      <c r="AC278" s="1948"/>
      <c r="AD278" s="1948"/>
      <c r="AE278" s="1948"/>
      <c r="AF278" s="1948"/>
      <c r="AG278" s="1949"/>
      <c r="AH278" s="1950">
        <f t="shared" ref="AH278:AH281" si="209">COUNTA(F$96:AG$96)-AI278</f>
        <v>28</v>
      </c>
      <c r="AI278" s="1951">
        <f t="shared" ref="AI278:AI281" si="210">AM278+AN278</f>
        <v>0</v>
      </c>
      <c r="AJ278" s="2104">
        <f>+COUNTIF(F278:AG278,"休")</f>
        <v>0</v>
      </c>
      <c r="AM278" s="1953">
        <f>+COUNTIF(F278:AG278,"－")</f>
        <v>0</v>
      </c>
      <c r="AN278" s="1953">
        <f>+COUNTIF(F278:AG278,"外")</f>
        <v>0</v>
      </c>
    </row>
    <row r="279" spans="2:40">
      <c r="B279" s="4186"/>
      <c r="C279" s="4189"/>
      <c r="D279" s="1960" t="str">
        <f>E$15</f>
        <v>●●</v>
      </c>
      <c r="E279" s="2105"/>
      <c r="F279" s="1955"/>
      <c r="G279" s="1956"/>
      <c r="H279" s="1956"/>
      <c r="I279" s="1956"/>
      <c r="J279" s="1956"/>
      <c r="K279" s="1956"/>
      <c r="L279" s="1956"/>
      <c r="M279" s="1956"/>
      <c r="N279" s="1956"/>
      <c r="O279" s="1956"/>
      <c r="P279" s="1956"/>
      <c r="Q279" s="1956"/>
      <c r="R279" s="1956"/>
      <c r="S279" s="1956"/>
      <c r="T279" s="1956"/>
      <c r="U279" s="1956"/>
      <c r="V279" s="1956"/>
      <c r="W279" s="1956"/>
      <c r="X279" s="1956"/>
      <c r="Y279" s="1956"/>
      <c r="Z279" s="1956"/>
      <c r="AA279" s="1956"/>
      <c r="AB279" s="1956"/>
      <c r="AC279" s="1956"/>
      <c r="AD279" s="1956"/>
      <c r="AE279" s="1956"/>
      <c r="AF279" s="1956"/>
      <c r="AG279" s="1957"/>
      <c r="AH279" s="1950">
        <f t="shared" si="209"/>
        <v>28</v>
      </c>
      <c r="AI279" s="1958">
        <f t="shared" si="210"/>
        <v>0</v>
      </c>
      <c r="AJ279" s="2106">
        <f t="shared" ref="AJ279:AJ281" si="211">+COUNTIF(F279:AG279,"休")</f>
        <v>0</v>
      </c>
      <c r="AM279" s="1953">
        <f t="shared" ref="AM279:AM281" si="212">+COUNTIF(F279:AG279,"－")</f>
        <v>0</v>
      </c>
      <c r="AN279" s="1953">
        <f>+COUNTIF(F279:AG279,"外")</f>
        <v>0</v>
      </c>
    </row>
    <row r="280" spans="2:40">
      <c r="B280" s="4186"/>
      <c r="C280" s="4189"/>
      <c r="D280" s="1960">
        <f>E$16</f>
        <v>0</v>
      </c>
      <c r="E280" s="2105"/>
      <c r="F280" s="1955"/>
      <c r="G280" s="1956"/>
      <c r="H280" s="1956"/>
      <c r="I280" s="1956"/>
      <c r="J280" s="1956"/>
      <c r="K280" s="1956"/>
      <c r="L280" s="1956"/>
      <c r="M280" s="1956"/>
      <c r="N280" s="1956"/>
      <c r="O280" s="1956"/>
      <c r="P280" s="1956"/>
      <c r="Q280" s="1956"/>
      <c r="R280" s="1956"/>
      <c r="S280" s="1956"/>
      <c r="T280" s="1956"/>
      <c r="U280" s="1956"/>
      <c r="V280" s="1956"/>
      <c r="W280" s="1956"/>
      <c r="X280" s="1956"/>
      <c r="Y280" s="1956"/>
      <c r="Z280" s="1956"/>
      <c r="AA280" s="1956"/>
      <c r="AB280" s="1956"/>
      <c r="AC280" s="1956"/>
      <c r="AD280" s="1956"/>
      <c r="AE280" s="1956"/>
      <c r="AF280" s="1956"/>
      <c r="AG280" s="1957"/>
      <c r="AH280" s="1950">
        <f t="shared" si="209"/>
        <v>28</v>
      </c>
      <c r="AI280" s="1958">
        <f t="shared" si="210"/>
        <v>0</v>
      </c>
      <c r="AJ280" s="2106">
        <f t="shared" si="211"/>
        <v>0</v>
      </c>
      <c r="AM280" s="1953">
        <f t="shared" si="212"/>
        <v>0</v>
      </c>
      <c r="AN280" s="1953">
        <f>+COUNTIF(F280:AG280,"外")</f>
        <v>0</v>
      </c>
    </row>
    <row r="281" spans="2:40">
      <c r="B281" s="4186"/>
      <c r="C281" s="4190"/>
      <c r="D281" s="2107">
        <f>E$17</f>
        <v>0</v>
      </c>
      <c r="E281" s="1991"/>
      <c r="F281" s="1955"/>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8"/>
      <c r="AE281" s="1978"/>
      <c r="AF281" s="1978"/>
      <c r="AG281" s="1949"/>
      <c r="AH281" s="1950">
        <f t="shared" si="209"/>
        <v>28</v>
      </c>
      <c r="AI281" s="1987">
        <f t="shared" si="210"/>
        <v>0</v>
      </c>
      <c r="AJ281" s="2104">
        <f t="shared" si="211"/>
        <v>0</v>
      </c>
      <c r="AM281" s="1953">
        <f t="shared" si="212"/>
        <v>0</v>
      </c>
      <c r="AN281" s="1953">
        <f>+COUNTIF(F281:AG281,"外")</f>
        <v>0</v>
      </c>
    </row>
    <row r="282" spans="2:40" ht="24.75" customHeight="1">
      <c r="B282" s="4186"/>
      <c r="C282" s="4188" t="s">
        <v>2495</v>
      </c>
      <c r="D282" s="1953" t="s">
        <v>1313</v>
      </c>
      <c r="E282" s="1901" t="s">
        <v>2558</v>
      </c>
      <c r="F282" s="1941"/>
      <c r="G282" s="1942"/>
      <c r="H282" s="1942"/>
      <c r="I282" s="1942"/>
      <c r="J282" s="1942"/>
      <c r="K282" s="1942"/>
      <c r="L282" s="1942"/>
      <c r="M282" s="1942"/>
      <c r="N282" s="1942"/>
      <c r="O282" s="1942"/>
      <c r="P282" s="1942"/>
      <c r="Q282" s="1942"/>
      <c r="R282" s="1942"/>
      <c r="S282" s="1942"/>
      <c r="T282" s="1942"/>
      <c r="U282" s="1942"/>
      <c r="V282" s="1942"/>
      <c r="W282" s="1942"/>
      <c r="X282" s="1942"/>
      <c r="Y282" s="1942"/>
      <c r="Z282" s="1942"/>
      <c r="AA282" s="1942"/>
      <c r="AB282" s="1942"/>
      <c r="AC282" s="1942"/>
      <c r="AD282" s="1942"/>
      <c r="AE282" s="1942"/>
      <c r="AF282" s="1942"/>
      <c r="AG282" s="1970"/>
      <c r="AH282" s="1971"/>
      <c r="AI282" s="1953"/>
      <c r="AJ282" s="2058"/>
    </row>
    <row r="283" spans="2:40">
      <c r="B283" s="4186"/>
      <c r="C283" s="4189"/>
      <c r="D283" s="1945" t="str">
        <f>E$18</f>
        <v>●●</v>
      </c>
      <c r="E283" s="2023"/>
      <c r="F283" s="1947"/>
      <c r="G283" s="1948"/>
      <c r="H283" s="1948"/>
      <c r="I283" s="1948"/>
      <c r="J283" s="1948"/>
      <c r="K283" s="1948"/>
      <c r="L283" s="1948"/>
      <c r="M283" s="1948"/>
      <c r="N283" s="1948"/>
      <c r="O283" s="1948"/>
      <c r="P283" s="1948"/>
      <c r="Q283" s="1948"/>
      <c r="R283" s="1948"/>
      <c r="S283" s="1948"/>
      <c r="T283" s="1948"/>
      <c r="U283" s="1948"/>
      <c r="V283" s="1948"/>
      <c r="W283" s="1948"/>
      <c r="X283" s="1948"/>
      <c r="Y283" s="1948"/>
      <c r="Z283" s="1948"/>
      <c r="AA283" s="1948"/>
      <c r="AB283" s="1948"/>
      <c r="AC283" s="1948"/>
      <c r="AD283" s="1948"/>
      <c r="AE283" s="1948"/>
      <c r="AF283" s="1948"/>
      <c r="AG283" s="1982"/>
      <c r="AH283" s="1950">
        <f t="shared" ref="AH283:AH286" si="213">COUNTA(F$96:AG$96)-AI283</f>
        <v>28</v>
      </c>
      <c r="AI283" s="2108">
        <f t="shared" ref="AI283:AI286" si="214">AM283+AN283</f>
        <v>0</v>
      </c>
      <c r="AJ283" s="2109">
        <f>+COUNTIF(F283:AG283,"休")</f>
        <v>0</v>
      </c>
      <c r="AM283" s="1953">
        <f>+COUNTIF(F283:AG283,"－")</f>
        <v>0</v>
      </c>
      <c r="AN283" s="1953">
        <f>+COUNTIF(F283:AG283,"外")</f>
        <v>0</v>
      </c>
    </row>
    <row r="284" spans="2:40">
      <c r="B284" s="4186"/>
      <c r="C284" s="4189"/>
      <c r="D284" s="1960">
        <f>E$19</f>
        <v>0</v>
      </c>
      <c r="E284" s="2105"/>
      <c r="F284" s="1955"/>
      <c r="G284" s="1956"/>
      <c r="H284" s="1956"/>
      <c r="I284" s="1956"/>
      <c r="J284" s="1956"/>
      <c r="K284" s="1956"/>
      <c r="L284" s="1956"/>
      <c r="M284" s="1956"/>
      <c r="N284" s="1956"/>
      <c r="O284" s="1956"/>
      <c r="P284" s="1956"/>
      <c r="Q284" s="1956"/>
      <c r="R284" s="1956"/>
      <c r="S284" s="1956"/>
      <c r="T284" s="1956"/>
      <c r="U284" s="1956"/>
      <c r="V284" s="1956"/>
      <c r="W284" s="1956"/>
      <c r="X284" s="1956"/>
      <c r="Y284" s="1956"/>
      <c r="Z284" s="1956"/>
      <c r="AA284" s="1956"/>
      <c r="AB284" s="1956"/>
      <c r="AC284" s="1956"/>
      <c r="AD284" s="1956"/>
      <c r="AE284" s="1956"/>
      <c r="AF284" s="1956"/>
      <c r="AG284" s="1957"/>
      <c r="AH284" s="1950">
        <f t="shared" si="213"/>
        <v>28</v>
      </c>
      <c r="AI284" s="1958">
        <f t="shared" si="214"/>
        <v>0</v>
      </c>
      <c r="AJ284" s="2106">
        <f t="shared" ref="AJ284:AJ286" si="215">+COUNTIF(F284:AG284,"休")</f>
        <v>0</v>
      </c>
      <c r="AM284" s="1953">
        <f t="shared" ref="AM284:AM286" si="216">+COUNTIF(F284:AG284,"－")</f>
        <v>0</v>
      </c>
      <c r="AN284" s="1953">
        <f>+COUNTIF(F284:AG284,"外")</f>
        <v>0</v>
      </c>
    </row>
    <row r="285" spans="2:40">
      <c r="B285" s="4186"/>
      <c r="C285" s="4189"/>
      <c r="D285" s="1960">
        <f>E$20</f>
        <v>0</v>
      </c>
      <c r="E285" s="2105"/>
      <c r="F285" s="1955"/>
      <c r="G285" s="1956"/>
      <c r="H285" s="1956"/>
      <c r="I285" s="1956"/>
      <c r="J285" s="1956"/>
      <c r="K285" s="1956"/>
      <c r="L285" s="1956"/>
      <c r="M285" s="1956"/>
      <c r="N285" s="1956"/>
      <c r="O285" s="1956"/>
      <c r="P285" s="1956"/>
      <c r="Q285" s="1956"/>
      <c r="R285" s="1956"/>
      <c r="S285" s="1956"/>
      <c r="T285" s="1956"/>
      <c r="U285" s="1956"/>
      <c r="V285" s="1956"/>
      <c r="W285" s="1956"/>
      <c r="X285" s="1956"/>
      <c r="Y285" s="1956"/>
      <c r="Z285" s="1956"/>
      <c r="AA285" s="1956"/>
      <c r="AB285" s="1956"/>
      <c r="AC285" s="1956"/>
      <c r="AD285" s="1956"/>
      <c r="AE285" s="1956"/>
      <c r="AF285" s="1956"/>
      <c r="AG285" s="1957"/>
      <c r="AH285" s="1950">
        <f t="shared" si="213"/>
        <v>28</v>
      </c>
      <c r="AI285" s="1958">
        <f t="shared" si="214"/>
        <v>0</v>
      </c>
      <c r="AJ285" s="2106">
        <f t="shared" si="215"/>
        <v>0</v>
      </c>
      <c r="AM285" s="1953">
        <f t="shared" si="216"/>
        <v>0</v>
      </c>
      <c r="AN285" s="1953">
        <f>+COUNTIF(F285:AG285,"外")</f>
        <v>0</v>
      </c>
    </row>
    <row r="286" spans="2:40">
      <c r="B286" s="4187"/>
      <c r="C286" s="4190"/>
      <c r="D286" s="2110">
        <f>E$21</f>
        <v>0</v>
      </c>
      <c r="E286" s="2039"/>
      <c r="F286" s="1984"/>
      <c r="G286" s="1965"/>
      <c r="H286" s="1965"/>
      <c r="I286" s="1965"/>
      <c r="J286" s="1965"/>
      <c r="K286" s="1965"/>
      <c r="L286" s="1965"/>
      <c r="M286" s="1965"/>
      <c r="N286" s="1965"/>
      <c r="O286" s="1965"/>
      <c r="P286" s="1965"/>
      <c r="Q286" s="1965"/>
      <c r="R286" s="1965"/>
      <c r="S286" s="1965"/>
      <c r="T286" s="1965"/>
      <c r="U286" s="1965"/>
      <c r="V286" s="1965"/>
      <c r="W286" s="1965"/>
      <c r="X286" s="1965"/>
      <c r="Y286" s="1965"/>
      <c r="Z286" s="1965"/>
      <c r="AA286" s="1965"/>
      <c r="AB286" s="1965"/>
      <c r="AC286" s="1965"/>
      <c r="AD286" s="1965"/>
      <c r="AE286" s="1965"/>
      <c r="AF286" s="1965"/>
      <c r="AG286" s="1985"/>
      <c r="AH286" s="1986">
        <f t="shared" si="213"/>
        <v>28</v>
      </c>
      <c r="AI286" s="2071">
        <f t="shared" si="214"/>
        <v>0</v>
      </c>
      <c r="AJ286" s="1972">
        <f t="shared" si="215"/>
        <v>0</v>
      </c>
      <c r="AM286" s="1953">
        <f t="shared" si="216"/>
        <v>0</v>
      </c>
      <c r="AN286" s="1953">
        <f>+COUNTIF(F286:AG286,"外")</f>
        <v>0</v>
      </c>
    </row>
    <row r="287" spans="2:40">
      <c r="F287" s="2073"/>
      <c r="G287" s="2073"/>
      <c r="H287" s="2073"/>
      <c r="I287" s="2073"/>
      <c r="J287" s="2073"/>
      <c r="K287" s="2073"/>
      <c r="L287" s="2073"/>
      <c r="M287" s="2073"/>
      <c r="N287" s="2073"/>
      <c r="O287" s="2073"/>
      <c r="P287" s="2073"/>
      <c r="Q287" s="2073"/>
      <c r="R287" s="2073"/>
      <c r="S287" s="2073"/>
      <c r="T287" s="2073"/>
      <c r="U287" s="2073"/>
      <c r="V287" s="2073"/>
      <c r="W287" s="2073"/>
      <c r="X287" s="2073"/>
      <c r="Y287" s="2073"/>
      <c r="Z287" s="2073"/>
      <c r="AA287" s="2073"/>
      <c r="AB287" s="2073"/>
      <c r="AC287" s="2073"/>
      <c r="AD287" s="2073"/>
      <c r="AE287" s="2073"/>
      <c r="AF287" s="2073"/>
      <c r="AG287" s="2073"/>
    </row>
    <row r="288" spans="2:40" ht="13.5" customHeight="1">
      <c r="B288" s="2021"/>
      <c r="C288" s="2022"/>
      <c r="D288" s="2025"/>
      <c r="E288" s="2053" t="s">
        <v>1183</v>
      </c>
      <c r="F288" s="2054">
        <f>+AG268+1</f>
        <v>44995</v>
      </c>
      <c r="G288" s="2055">
        <f>+F288+1</f>
        <v>44996</v>
      </c>
      <c r="H288" s="2055">
        <f t="shared" ref="H288:Y288" si="217">+G288+1</f>
        <v>44997</v>
      </c>
      <c r="I288" s="2055">
        <f t="shared" si="217"/>
        <v>44998</v>
      </c>
      <c r="J288" s="2055">
        <f t="shared" si="217"/>
        <v>44999</v>
      </c>
      <c r="K288" s="2055">
        <f t="shared" si="217"/>
        <v>45000</v>
      </c>
      <c r="L288" s="2055">
        <f t="shared" si="217"/>
        <v>45001</v>
      </c>
      <c r="M288" s="2055">
        <f t="shared" si="217"/>
        <v>45002</v>
      </c>
      <c r="N288" s="2055">
        <f t="shared" si="217"/>
        <v>45003</v>
      </c>
      <c r="O288" s="2055">
        <f t="shared" si="217"/>
        <v>45004</v>
      </c>
      <c r="P288" s="2055">
        <f t="shared" si="217"/>
        <v>45005</v>
      </c>
      <c r="Q288" s="2055">
        <f t="shared" si="217"/>
        <v>45006</v>
      </c>
      <c r="R288" s="2055">
        <f t="shared" si="217"/>
        <v>45007</v>
      </c>
      <c r="S288" s="2055">
        <f t="shared" si="217"/>
        <v>45008</v>
      </c>
      <c r="T288" s="2055">
        <f t="shared" si="217"/>
        <v>45009</v>
      </c>
      <c r="U288" s="2055">
        <f t="shared" si="217"/>
        <v>45010</v>
      </c>
      <c r="V288" s="2055">
        <f t="shared" si="217"/>
        <v>45011</v>
      </c>
      <c r="W288" s="2055">
        <f t="shared" si="217"/>
        <v>45012</v>
      </c>
      <c r="X288" s="2055">
        <f t="shared" si="217"/>
        <v>45013</v>
      </c>
      <c r="Y288" s="2055">
        <f t="shared" si="217"/>
        <v>45014</v>
      </c>
      <c r="Z288" s="2055">
        <f>+Y288+1</f>
        <v>45015</v>
      </c>
      <c r="AA288" s="2055">
        <f t="shared" ref="AA288:AC288" si="218">+Z288+1</f>
        <v>45016</v>
      </c>
      <c r="AB288" s="2055">
        <f t="shared" si="218"/>
        <v>45017</v>
      </c>
      <c r="AC288" s="2055">
        <f t="shared" si="218"/>
        <v>45018</v>
      </c>
      <c r="AD288" s="2055">
        <f>+AC288+1</f>
        <v>45019</v>
      </c>
      <c r="AE288" s="2055">
        <f t="shared" ref="AE288" si="219">+AD288+1</f>
        <v>45020</v>
      </c>
      <c r="AF288" s="2055">
        <f>+AE288+1</f>
        <v>45021</v>
      </c>
      <c r="AG288" s="2099">
        <f t="shared" ref="AG288" si="220">+AF288+1</f>
        <v>45022</v>
      </c>
      <c r="AH288" s="4209" t="s">
        <v>2496</v>
      </c>
      <c r="AI288" s="4313" t="s">
        <v>2497</v>
      </c>
      <c r="AJ288" s="4316" t="s">
        <v>2474</v>
      </c>
      <c r="AK288" s="4319"/>
      <c r="AM288" s="4320" t="s">
        <v>2556</v>
      </c>
      <c r="AN288" s="4320" t="s">
        <v>2557</v>
      </c>
    </row>
    <row r="289" spans="2:40">
      <c r="B289" s="2037"/>
      <c r="C289" s="2038"/>
      <c r="D289" s="2041"/>
      <c r="E289" s="1958" t="s">
        <v>1184</v>
      </c>
      <c r="F289" s="2059" t="str">
        <f>TEXT(WEEKDAY(+F288),"aaa")</f>
        <v>金</v>
      </c>
      <c r="G289" s="2060" t="str">
        <f t="shared" ref="G289:AG289" si="221">TEXT(WEEKDAY(+G288),"aaa")</f>
        <v>土</v>
      </c>
      <c r="H289" s="2060" t="str">
        <f t="shared" si="221"/>
        <v>日</v>
      </c>
      <c r="I289" s="2060" t="str">
        <f t="shared" si="221"/>
        <v>月</v>
      </c>
      <c r="J289" s="2060" t="str">
        <f t="shared" si="221"/>
        <v>火</v>
      </c>
      <c r="K289" s="2060" t="str">
        <f t="shared" si="221"/>
        <v>水</v>
      </c>
      <c r="L289" s="2060" t="str">
        <f t="shared" si="221"/>
        <v>木</v>
      </c>
      <c r="M289" s="2060" t="str">
        <f t="shared" si="221"/>
        <v>金</v>
      </c>
      <c r="N289" s="2060" t="str">
        <f t="shared" si="221"/>
        <v>土</v>
      </c>
      <c r="O289" s="2060" t="str">
        <f t="shared" si="221"/>
        <v>日</v>
      </c>
      <c r="P289" s="2060" t="str">
        <f t="shared" si="221"/>
        <v>月</v>
      </c>
      <c r="Q289" s="2060" t="str">
        <f t="shared" si="221"/>
        <v>火</v>
      </c>
      <c r="R289" s="2060" t="str">
        <f t="shared" si="221"/>
        <v>水</v>
      </c>
      <c r="S289" s="2060" t="str">
        <f t="shared" si="221"/>
        <v>木</v>
      </c>
      <c r="T289" s="2060" t="str">
        <f t="shared" si="221"/>
        <v>金</v>
      </c>
      <c r="U289" s="2060" t="str">
        <f t="shared" si="221"/>
        <v>土</v>
      </c>
      <c r="V289" s="2060" t="str">
        <f t="shared" si="221"/>
        <v>日</v>
      </c>
      <c r="W289" s="2060" t="str">
        <f t="shared" si="221"/>
        <v>月</v>
      </c>
      <c r="X289" s="2060" t="str">
        <f t="shared" si="221"/>
        <v>火</v>
      </c>
      <c r="Y289" s="2060" t="str">
        <f t="shared" si="221"/>
        <v>水</v>
      </c>
      <c r="Z289" s="2060" t="str">
        <f t="shared" si="221"/>
        <v>木</v>
      </c>
      <c r="AA289" s="2060" t="str">
        <f t="shared" si="221"/>
        <v>金</v>
      </c>
      <c r="AB289" s="2060" t="str">
        <f t="shared" si="221"/>
        <v>土</v>
      </c>
      <c r="AC289" s="2060" t="str">
        <f t="shared" si="221"/>
        <v>日</v>
      </c>
      <c r="AD289" s="2060" t="str">
        <f t="shared" si="221"/>
        <v>月</v>
      </c>
      <c r="AE289" s="2060" t="str">
        <f t="shared" si="221"/>
        <v>火</v>
      </c>
      <c r="AF289" s="2060" t="str">
        <f t="shared" si="221"/>
        <v>水</v>
      </c>
      <c r="AG289" s="2114" t="str">
        <f t="shared" si="221"/>
        <v>木</v>
      </c>
      <c r="AH289" s="4210"/>
      <c r="AI289" s="4314"/>
      <c r="AJ289" s="4317"/>
      <c r="AK289" s="4319"/>
      <c r="AM289" s="4320"/>
      <c r="AN289" s="4320"/>
    </row>
    <row r="290" spans="2:40" ht="24.75" customHeight="1">
      <c r="B290" s="2101" t="s">
        <v>2531</v>
      </c>
      <c r="C290" s="2102" t="s">
        <v>2532</v>
      </c>
      <c r="D290" s="1953" t="s">
        <v>1313</v>
      </c>
      <c r="E290" s="1901" t="s">
        <v>2558</v>
      </c>
      <c r="F290" s="1941"/>
      <c r="G290" s="1942"/>
      <c r="H290" s="1942"/>
      <c r="I290" s="1942"/>
      <c r="J290" s="1942"/>
      <c r="K290" s="1942"/>
      <c r="L290" s="1942"/>
      <c r="M290" s="1942"/>
      <c r="N290" s="1942"/>
      <c r="O290" s="1942"/>
      <c r="P290" s="1942"/>
      <c r="Q290" s="1942"/>
      <c r="R290" s="1942"/>
      <c r="S290" s="1942"/>
      <c r="T290" s="1942"/>
      <c r="U290" s="1942"/>
      <c r="V290" s="1942"/>
      <c r="W290" s="1942"/>
      <c r="X290" s="1942"/>
      <c r="Y290" s="1942"/>
      <c r="Z290" s="1942"/>
      <c r="AA290" s="1942"/>
      <c r="AB290" s="1942"/>
      <c r="AC290" s="1942"/>
      <c r="AD290" s="1942"/>
      <c r="AE290" s="1942"/>
      <c r="AF290" s="1942"/>
      <c r="AG290" s="1970"/>
      <c r="AH290" s="4211"/>
      <c r="AI290" s="4315"/>
      <c r="AJ290" s="4318"/>
      <c r="AK290" s="4319"/>
    </row>
    <row r="291" spans="2:40" ht="13.5" customHeight="1">
      <c r="B291" s="4185" t="s">
        <v>2486</v>
      </c>
      <c r="C291" s="4188" t="s">
        <v>2487</v>
      </c>
      <c r="D291" s="1945" t="str">
        <f>E$8</f>
        <v>〇〇</v>
      </c>
      <c r="E291" s="2023"/>
      <c r="F291" s="1947"/>
      <c r="G291" s="1948"/>
      <c r="H291" s="1948"/>
      <c r="I291" s="1948"/>
      <c r="J291" s="1948"/>
      <c r="K291" s="1948"/>
      <c r="L291" s="1948"/>
      <c r="M291" s="1948"/>
      <c r="N291" s="1948"/>
      <c r="O291" s="1948"/>
      <c r="P291" s="1948"/>
      <c r="Q291" s="1948"/>
      <c r="R291" s="1948"/>
      <c r="S291" s="1948"/>
      <c r="T291" s="1948"/>
      <c r="U291" s="1948"/>
      <c r="V291" s="1948"/>
      <c r="W291" s="1948"/>
      <c r="X291" s="1948"/>
      <c r="Y291" s="1948"/>
      <c r="Z291" s="1948"/>
      <c r="AA291" s="1948"/>
      <c r="AB291" s="1948"/>
      <c r="AC291" s="1948"/>
      <c r="AD291" s="1948"/>
      <c r="AE291" s="1948"/>
      <c r="AF291" s="1948"/>
      <c r="AG291" s="1949"/>
      <c r="AH291" s="1950">
        <f>COUNTA(F$116:AG$116)-AI291</f>
        <v>28</v>
      </c>
      <c r="AI291" s="1951">
        <f>AM291+AN291</f>
        <v>0</v>
      </c>
      <c r="AJ291" s="2104">
        <f>+COUNTIF(F291:AG291,"休")</f>
        <v>0</v>
      </c>
      <c r="AM291" s="1953">
        <f>+COUNTIF(F291:AG291,"－")</f>
        <v>0</v>
      </c>
      <c r="AN291" s="1953">
        <f t="shared" ref="AN291:AN296" si="222">+COUNTIF(F291:AG291,"外")</f>
        <v>0</v>
      </c>
    </row>
    <row r="292" spans="2:40" ht="13.5" customHeight="1">
      <c r="B292" s="4186"/>
      <c r="C292" s="4189"/>
      <c r="D292" s="1960" t="str">
        <f>E$9</f>
        <v>●●</v>
      </c>
      <c r="E292" s="2105"/>
      <c r="F292" s="1955"/>
      <c r="G292" s="1956"/>
      <c r="H292" s="1956"/>
      <c r="I292" s="1956"/>
      <c r="J292" s="1956"/>
      <c r="K292" s="1956"/>
      <c r="L292" s="1956"/>
      <c r="M292" s="1956"/>
      <c r="N292" s="1956"/>
      <c r="O292" s="1956"/>
      <c r="P292" s="1956"/>
      <c r="Q292" s="1956"/>
      <c r="R292" s="1956"/>
      <c r="S292" s="1956"/>
      <c r="T292" s="1956"/>
      <c r="U292" s="1956"/>
      <c r="V292" s="1956"/>
      <c r="W292" s="1956"/>
      <c r="X292" s="1956"/>
      <c r="Y292" s="1956"/>
      <c r="Z292" s="1956"/>
      <c r="AA292" s="1956"/>
      <c r="AB292" s="1956"/>
      <c r="AC292" s="1956"/>
      <c r="AD292" s="1956"/>
      <c r="AE292" s="1956"/>
      <c r="AF292" s="1956"/>
      <c r="AG292" s="1957"/>
      <c r="AH292" s="1950">
        <f t="shared" ref="AH292:AH296" si="223">COUNTA(F$116:AG$116)-AI292</f>
        <v>28</v>
      </c>
      <c r="AI292" s="1958">
        <f t="shared" ref="AI292" si="224">AM292+AN292</f>
        <v>0</v>
      </c>
      <c r="AJ292" s="2106">
        <f t="shared" ref="AJ292:AJ295" si="225">+COUNTIF(F292:AG292,"休")</f>
        <v>0</v>
      </c>
      <c r="AM292" s="1953">
        <f t="shared" ref="AM292:AM295" si="226">+COUNTIF(F292:AG292,"－")</f>
        <v>0</v>
      </c>
      <c r="AN292" s="1953">
        <f t="shared" si="222"/>
        <v>0</v>
      </c>
    </row>
    <row r="293" spans="2:40">
      <c r="B293" s="4186"/>
      <c r="C293" s="4189"/>
      <c r="D293" s="1960" t="str">
        <f>E$10</f>
        <v>△△</v>
      </c>
      <c r="E293" s="2105"/>
      <c r="F293" s="1955"/>
      <c r="G293" s="1956"/>
      <c r="H293" s="1956"/>
      <c r="I293" s="1956"/>
      <c r="J293" s="1956"/>
      <c r="K293" s="1956"/>
      <c r="L293" s="1956"/>
      <c r="M293" s="1956"/>
      <c r="N293" s="1956"/>
      <c r="O293" s="1956"/>
      <c r="P293" s="1956"/>
      <c r="Q293" s="1956"/>
      <c r="R293" s="1956"/>
      <c r="S293" s="1956"/>
      <c r="T293" s="1956"/>
      <c r="U293" s="1956"/>
      <c r="V293" s="1956"/>
      <c r="W293" s="1956"/>
      <c r="X293" s="1956"/>
      <c r="Y293" s="1956"/>
      <c r="Z293" s="1956"/>
      <c r="AA293" s="1956"/>
      <c r="AB293" s="1956"/>
      <c r="AC293" s="1956"/>
      <c r="AD293" s="1956"/>
      <c r="AE293" s="1956"/>
      <c r="AF293" s="1956"/>
      <c r="AG293" s="1957"/>
      <c r="AH293" s="1950">
        <f t="shared" si="223"/>
        <v>28</v>
      </c>
      <c r="AI293" s="1958">
        <f>AM293+AN293</f>
        <v>0</v>
      </c>
      <c r="AJ293" s="2106">
        <f t="shared" si="225"/>
        <v>0</v>
      </c>
      <c r="AM293" s="1953">
        <f t="shared" si="226"/>
        <v>0</v>
      </c>
      <c r="AN293" s="1953">
        <f t="shared" si="222"/>
        <v>0</v>
      </c>
    </row>
    <row r="294" spans="2:40">
      <c r="B294" s="4186"/>
      <c r="C294" s="4189"/>
      <c r="D294" s="1960" t="str">
        <f>E$11</f>
        <v>■■</v>
      </c>
      <c r="E294" s="2105"/>
      <c r="F294" s="1955"/>
      <c r="G294" s="1956"/>
      <c r="H294" s="1956"/>
      <c r="I294" s="1956"/>
      <c r="J294" s="1956"/>
      <c r="K294" s="1956"/>
      <c r="L294" s="1956"/>
      <c r="M294" s="1956"/>
      <c r="N294" s="1956"/>
      <c r="O294" s="1956"/>
      <c r="P294" s="1956"/>
      <c r="Q294" s="1956"/>
      <c r="R294" s="1956"/>
      <c r="S294" s="1956"/>
      <c r="T294" s="1956"/>
      <c r="U294" s="1956"/>
      <c r="V294" s="1956"/>
      <c r="W294" s="1956"/>
      <c r="X294" s="1956"/>
      <c r="Y294" s="1956"/>
      <c r="Z294" s="1956"/>
      <c r="AA294" s="1956"/>
      <c r="AB294" s="1956"/>
      <c r="AC294" s="1956"/>
      <c r="AD294" s="1956"/>
      <c r="AE294" s="1956"/>
      <c r="AF294" s="1956"/>
      <c r="AG294" s="1957"/>
      <c r="AH294" s="1950">
        <f t="shared" si="223"/>
        <v>28</v>
      </c>
      <c r="AI294" s="1958">
        <f t="shared" ref="AI294:AI296" si="227">AM294+AN294</f>
        <v>0</v>
      </c>
      <c r="AJ294" s="2106">
        <f t="shared" si="225"/>
        <v>0</v>
      </c>
      <c r="AM294" s="1953">
        <f t="shared" si="226"/>
        <v>0</v>
      </c>
      <c r="AN294" s="1953">
        <f t="shared" si="222"/>
        <v>0</v>
      </c>
    </row>
    <row r="295" spans="2:40">
      <c r="B295" s="4186"/>
      <c r="C295" s="4189"/>
      <c r="D295" s="1960" t="str">
        <f>E$12</f>
        <v>★★</v>
      </c>
      <c r="E295" s="2105"/>
      <c r="F295" s="1955"/>
      <c r="G295" s="1956"/>
      <c r="H295" s="1956"/>
      <c r="I295" s="1956"/>
      <c r="J295" s="1956"/>
      <c r="K295" s="1956"/>
      <c r="L295" s="1956"/>
      <c r="M295" s="1956"/>
      <c r="N295" s="1956"/>
      <c r="O295" s="1956"/>
      <c r="P295" s="1956"/>
      <c r="Q295" s="1956"/>
      <c r="R295" s="1956"/>
      <c r="S295" s="1956"/>
      <c r="T295" s="1956"/>
      <c r="U295" s="1956"/>
      <c r="V295" s="1956"/>
      <c r="W295" s="1956"/>
      <c r="X295" s="1956"/>
      <c r="Y295" s="1956"/>
      <c r="Z295" s="1956"/>
      <c r="AA295" s="1956"/>
      <c r="AB295" s="1956"/>
      <c r="AC295" s="1956"/>
      <c r="AD295" s="1956"/>
      <c r="AE295" s="1956"/>
      <c r="AF295" s="1956"/>
      <c r="AG295" s="1957"/>
      <c r="AH295" s="1950">
        <f t="shared" si="223"/>
        <v>28</v>
      </c>
      <c r="AI295" s="1958">
        <f t="shared" si="227"/>
        <v>0</v>
      </c>
      <c r="AJ295" s="2106">
        <f t="shared" si="225"/>
        <v>0</v>
      </c>
      <c r="AM295" s="1953">
        <f t="shared" si="226"/>
        <v>0</v>
      </c>
      <c r="AN295" s="1953">
        <f t="shared" si="222"/>
        <v>0</v>
      </c>
    </row>
    <row r="296" spans="2:40">
      <c r="B296" s="4187"/>
      <c r="C296" s="4190"/>
      <c r="D296" s="2107"/>
      <c r="E296" s="1991"/>
      <c r="F296" s="1964"/>
      <c r="G296" s="1966"/>
      <c r="H296" s="1966"/>
      <c r="I296" s="1966"/>
      <c r="J296" s="1966"/>
      <c r="K296" s="1966"/>
      <c r="L296" s="1966"/>
      <c r="M296" s="1966"/>
      <c r="N296" s="1966"/>
      <c r="O296" s="1966"/>
      <c r="P296" s="1966"/>
      <c r="Q296" s="1966"/>
      <c r="R296" s="1966"/>
      <c r="S296" s="1966"/>
      <c r="T296" s="1966"/>
      <c r="U296" s="1966"/>
      <c r="V296" s="1966"/>
      <c r="W296" s="1966"/>
      <c r="X296" s="1966"/>
      <c r="Y296" s="1966"/>
      <c r="Z296" s="1966"/>
      <c r="AA296" s="1966"/>
      <c r="AB296" s="1966"/>
      <c r="AC296" s="1966"/>
      <c r="AD296" s="1966"/>
      <c r="AE296" s="1966"/>
      <c r="AF296" s="1966"/>
      <c r="AG296" s="1967"/>
      <c r="AH296" s="1950">
        <f t="shared" si="223"/>
        <v>28</v>
      </c>
      <c r="AI296" s="1951">
        <f t="shared" si="227"/>
        <v>0</v>
      </c>
      <c r="AJ296" s="2104">
        <f>+COUNTIF(F296:AG296,"休")</f>
        <v>0</v>
      </c>
      <c r="AM296" s="1953">
        <f>+COUNTIF(F296:AG296,"－")</f>
        <v>0</v>
      </c>
      <c r="AN296" s="1953">
        <f t="shared" si="222"/>
        <v>0</v>
      </c>
    </row>
    <row r="297" spans="2:40" ht="24.75" customHeight="1">
      <c r="B297" s="4185" t="s">
        <v>2493</v>
      </c>
      <c r="C297" s="4188" t="s">
        <v>2494</v>
      </c>
      <c r="D297" s="1953" t="s">
        <v>1313</v>
      </c>
      <c r="E297" s="1901" t="s">
        <v>2558</v>
      </c>
      <c r="F297" s="1941"/>
      <c r="G297" s="1942"/>
      <c r="H297" s="1942"/>
      <c r="I297" s="1942"/>
      <c r="J297" s="1942"/>
      <c r="K297" s="1942"/>
      <c r="L297" s="1942"/>
      <c r="M297" s="1942"/>
      <c r="N297" s="1942"/>
      <c r="O297" s="1942"/>
      <c r="P297" s="1942"/>
      <c r="Q297" s="1942"/>
      <c r="R297" s="1942"/>
      <c r="S297" s="1942"/>
      <c r="T297" s="1942"/>
      <c r="U297" s="1942"/>
      <c r="V297" s="1942"/>
      <c r="W297" s="1942"/>
      <c r="X297" s="1942"/>
      <c r="Y297" s="1942"/>
      <c r="Z297" s="1942"/>
      <c r="AA297" s="1942"/>
      <c r="AB297" s="1942"/>
      <c r="AC297" s="1942"/>
      <c r="AD297" s="1942"/>
      <c r="AE297" s="1942"/>
      <c r="AF297" s="1942"/>
      <c r="AG297" s="1970"/>
      <c r="AH297" s="1971"/>
      <c r="AI297" s="1953"/>
      <c r="AJ297" s="2058"/>
    </row>
    <row r="298" spans="2:40" ht="13.5" customHeight="1">
      <c r="B298" s="4186"/>
      <c r="C298" s="4189"/>
      <c r="D298" s="2107" t="str">
        <f>E$14</f>
        <v>〇〇</v>
      </c>
      <c r="E298" s="1991"/>
      <c r="F298" s="1947"/>
      <c r="G298" s="1948"/>
      <c r="H298" s="1948"/>
      <c r="I298" s="1948"/>
      <c r="J298" s="1948"/>
      <c r="K298" s="1948"/>
      <c r="L298" s="1948"/>
      <c r="M298" s="1948"/>
      <c r="N298" s="1948"/>
      <c r="O298" s="1948"/>
      <c r="P298" s="1948"/>
      <c r="Q298" s="1948"/>
      <c r="R298" s="1948"/>
      <c r="S298" s="1948"/>
      <c r="T298" s="1948"/>
      <c r="U298" s="1948"/>
      <c r="V298" s="1948"/>
      <c r="W298" s="1948"/>
      <c r="X298" s="1948"/>
      <c r="Y298" s="1948"/>
      <c r="Z298" s="1948"/>
      <c r="AA298" s="1948"/>
      <c r="AB298" s="1948"/>
      <c r="AC298" s="1948"/>
      <c r="AD298" s="1948"/>
      <c r="AE298" s="1948"/>
      <c r="AF298" s="1948"/>
      <c r="AG298" s="1949"/>
      <c r="AH298" s="1950">
        <f t="shared" ref="AH298:AH301" si="228">COUNTA(F$116:AG$116)-AI298</f>
        <v>28</v>
      </c>
      <c r="AI298" s="1951">
        <f t="shared" ref="AI298:AI301" si="229">AM298+AN298</f>
        <v>0</v>
      </c>
      <c r="AJ298" s="2104">
        <f>+COUNTIF(F298:AG298,"休")</f>
        <v>0</v>
      </c>
      <c r="AM298" s="1953">
        <f>+COUNTIF(F298:AG298,"－")</f>
        <v>0</v>
      </c>
      <c r="AN298" s="1953">
        <f>+COUNTIF(F298:AG298,"外")</f>
        <v>0</v>
      </c>
    </row>
    <row r="299" spans="2:40">
      <c r="B299" s="4186"/>
      <c r="C299" s="4189"/>
      <c r="D299" s="1960" t="str">
        <f>E$15</f>
        <v>●●</v>
      </c>
      <c r="E299" s="2105"/>
      <c r="F299" s="1955"/>
      <c r="G299" s="1956"/>
      <c r="H299" s="1956"/>
      <c r="I299" s="1956"/>
      <c r="J299" s="1956"/>
      <c r="K299" s="1956"/>
      <c r="L299" s="1956"/>
      <c r="M299" s="1956"/>
      <c r="N299" s="1956"/>
      <c r="O299" s="1956"/>
      <c r="P299" s="1956"/>
      <c r="Q299" s="1956"/>
      <c r="R299" s="1956"/>
      <c r="S299" s="1956"/>
      <c r="T299" s="1956"/>
      <c r="U299" s="1956"/>
      <c r="V299" s="1956"/>
      <c r="W299" s="1956"/>
      <c r="X299" s="1956"/>
      <c r="Y299" s="1956"/>
      <c r="Z299" s="1956"/>
      <c r="AA299" s="1956"/>
      <c r="AB299" s="1956"/>
      <c r="AC299" s="1956"/>
      <c r="AD299" s="1956"/>
      <c r="AE299" s="1956"/>
      <c r="AF299" s="1956"/>
      <c r="AG299" s="1957"/>
      <c r="AH299" s="1950">
        <f t="shared" si="228"/>
        <v>28</v>
      </c>
      <c r="AI299" s="1958">
        <f t="shared" si="229"/>
        <v>0</v>
      </c>
      <c r="AJ299" s="2106">
        <f t="shared" ref="AJ299:AJ301" si="230">+COUNTIF(F299:AG299,"休")</f>
        <v>0</v>
      </c>
      <c r="AM299" s="1953">
        <f t="shared" ref="AM299:AM301" si="231">+COUNTIF(F299:AG299,"－")</f>
        <v>0</v>
      </c>
      <c r="AN299" s="1953">
        <f>+COUNTIF(F299:AG299,"外")</f>
        <v>0</v>
      </c>
    </row>
    <row r="300" spans="2:40">
      <c r="B300" s="4186"/>
      <c r="C300" s="4189"/>
      <c r="D300" s="1960">
        <f>E$16</f>
        <v>0</v>
      </c>
      <c r="E300" s="2105"/>
      <c r="F300" s="1955"/>
      <c r="G300" s="1956"/>
      <c r="H300" s="1956"/>
      <c r="I300" s="1956"/>
      <c r="J300" s="1956"/>
      <c r="K300" s="1956"/>
      <c r="L300" s="1956"/>
      <c r="M300" s="1956"/>
      <c r="N300" s="1956"/>
      <c r="O300" s="1956"/>
      <c r="P300" s="1956"/>
      <c r="Q300" s="1956"/>
      <c r="R300" s="1956"/>
      <c r="S300" s="1956"/>
      <c r="T300" s="1956"/>
      <c r="U300" s="1956"/>
      <c r="V300" s="1956"/>
      <c r="W300" s="1956"/>
      <c r="X300" s="1956"/>
      <c r="Y300" s="1956"/>
      <c r="Z300" s="1956"/>
      <c r="AA300" s="1956"/>
      <c r="AB300" s="1956"/>
      <c r="AC300" s="1956"/>
      <c r="AD300" s="1956"/>
      <c r="AE300" s="1956"/>
      <c r="AF300" s="1956"/>
      <c r="AG300" s="1957"/>
      <c r="AH300" s="1950">
        <f t="shared" si="228"/>
        <v>28</v>
      </c>
      <c r="AI300" s="1958">
        <f t="shared" si="229"/>
        <v>0</v>
      </c>
      <c r="AJ300" s="2106">
        <f t="shared" si="230"/>
        <v>0</v>
      </c>
      <c r="AM300" s="1953">
        <f t="shared" si="231"/>
        <v>0</v>
      </c>
      <c r="AN300" s="1953">
        <f>+COUNTIF(F300:AG300,"外")</f>
        <v>0</v>
      </c>
    </row>
    <row r="301" spans="2:40">
      <c r="B301" s="4186"/>
      <c r="C301" s="4190"/>
      <c r="D301" s="2107">
        <f>E$17</f>
        <v>0</v>
      </c>
      <c r="E301" s="1991"/>
      <c r="F301" s="1955"/>
      <c r="G301" s="1978"/>
      <c r="H301" s="1978"/>
      <c r="I301" s="1978"/>
      <c r="J301" s="1978"/>
      <c r="K301" s="1978"/>
      <c r="L301" s="1978"/>
      <c r="M301" s="1978"/>
      <c r="N301" s="1978"/>
      <c r="O301" s="1978"/>
      <c r="P301" s="1978"/>
      <c r="Q301" s="1978"/>
      <c r="R301" s="1978"/>
      <c r="S301" s="1978"/>
      <c r="T301" s="1978"/>
      <c r="U301" s="1978"/>
      <c r="V301" s="1978"/>
      <c r="W301" s="1978"/>
      <c r="X301" s="1978"/>
      <c r="Y301" s="1978"/>
      <c r="Z301" s="1978"/>
      <c r="AA301" s="1978"/>
      <c r="AB301" s="1978"/>
      <c r="AC301" s="1978"/>
      <c r="AD301" s="1978"/>
      <c r="AE301" s="1978"/>
      <c r="AF301" s="1978"/>
      <c r="AG301" s="1949"/>
      <c r="AH301" s="1950">
        <f t="shared" si="228"/>
        <v>28</v>
      </c>
      <c r="AI301" s="1987">
        <f t="shared" si="229"/>
        <v>0</v>
      </c>
      <c r="AJ301" s="2104">
        <f t="shared" si="230"/>
        <v>0</v>
      </c>
      <c r="AM301" s="1953">
        <f t="shared" si="231"/>
        <v>0</v>
      </c>
      <c r="AN301" s="1953">
        <f>+COUNTIF(F301:AG301,"外")</f>
        <v>0</v>
      </c>
    </row>
    <row r="302" spans="2:40" ht="24.75" customHeight="1">
      <c r="B302" s="4186"/>
      <c r="C302" s="4188" t="s">
        <v>2495</v>
      </c>
      <c r="D302" s="1953" t="s">
        <v>1313</v>
      </c>
      <c r="E302" s="1901" t="s">
        <v>2558</v>
      </c>
      <c r="F302" s="1941"/>
      <c r="G302" s="1942"/>
      <c r="H302" s="1942"/>
      <c r="I302" s="1942"/>
      <c r="J302" s="1942"/>
      <c r="K302" s="1942"/>
      <c r="L302" s="1942"/>
      <c r="M302" s="1942"/>
      <c r="N302" s="1942"/>
      <c r="O302" s="1942"/>
      <c r="P302" s="1942"/>
      <c r="Q302" s="1942"/>
      <c r="R302" s="1942"/>
      <c r="S302" s="1942"/>
      <c r="T302" s="1942"/>
      <c r="U302" s="1942"/>
      <c r="V302" s="1942"/>
      <c r="W302" s="1942"/>
      <c r="X302" s="1942"/>
      <c r="Y302" s="1942"/>
      <c r="Z302" s="1942"/>
      <c r="AA302" s="1942"/>
      <c r="AB302" s="1942"/>
      <c r="AC302" s="1942"/>
      <c r="AD302" s="1942"/>
      <c r="AE302" s="1942"/>
      <c r="AF302" s="1942"/>
      <c r="AG302" s="1970"/>
      <c r="AH302" s="1971"/>
      <c r="AI302" s="1953"/>
      <c r="AJ302" s="2058"/>
    </row>
    <row r="303" spans="2:40">
      <c r="B303" s="4186"/>
      <c r="C303" s="4189"/>
      <c r="D303" s="1945" t="str">
        <f>E$18</f>
        <v>●●</v>
      </c>
      <c r="E303" s="2023"/>
      <c r="F303" s="1947"/>
      <c r="G303" s="1948"/>
      <c r="H303" s="1948"/>
      <c r="I303" s="1948"/>
      <c r="J303" s="1948"/>
      <c r="K303" s="1948"/>
      <c r="L303" s="1948"/>
      <c r="M303" s="1948"/>
      <c r="N303" s="1948"/>
      <c r="O303" s="1948"/>
      <c r="P303" s="1948"/>
      <c r="Q303" s="1948"/>
      <c r="R303" s="1948"/>
      <c r="S303" s="1948"/>
      <c r="T303" s="1948"/>
      <c r="U303" s="1948"/>
      <c r="V303" s="1948"/>
      <c r="W303" s="1948"/>
      <c r="X303" s="1948"/>
      <c r="Y303" s="1948"/>
      <c r="Z303" s="1948"/>
      <c r="AA303" s="1948"/>
      <c r="AB303" s="1948"/>
      <c r="AC303" s="1948"/>
      <c r="AD303" s="1948"/>
      <c r="AE303" s="1948"/>
      <c r="AF303" s="1948"/>
      <c r="AG303" s="1982"/>
      <c r="AH303" s="1950">
        <f t="shared" ref="AH303:AH306" si="232">COUNTA(F$116:AG$116)-AI303</f>
        <v>28</v>
      </c>
      <c r="AI303" s="2108">
        <f t="shared" ref="AI303:AI306" si="233">AM303+AN303</f>
        <v>0</v>
      </c>
      <c r="AJ303" s="2109">
        <f>+COUNTIF(F303:AG303,"休")</f>
        <v>0</v>
      </c>
      <c r="AM303" s="1953">
        <f>+COUNTIF(F303:AG303,"－")</f>
        <v>0</v>
      </c>
      <c r="AN303" s="1953">
        <f>+COUNTIF(F303:AG303,"外")</f>
        <v>0</v>
      </c>
    </row>
    <row r="304" spans="2:40">
      <c r="B304" s="4186"/>
      <c r="C304" s="4189"/>
      <c r="D304" s="1960">
        <f>E$19</f>
        <v>0</v>
      </c>
      <c r="E304" s="2105"/>
      <c r="F304" s="1955"/>
      <c r="G304" s="1956"/>
      <c r="H304" s="1956"/>
      <c r="I304" s="1956"/>
      <c r="J304" s="1956"/>
      <c r="K304" s="1956"/>
      <c r="L304" s="1956"/>
      <c r="M304" s="1956"/>
      <c r="N304" s="1956"/>
      <c r="O304" s="1956"/>
      <c r="P304" s="1956"/>
      <c r="Q304" s="1956"/>
      <c r="R304" s="1956"/>
      <c r="S304" s="1956"/>
      <c r="T304" s="1956"/>
      <c r="U304" s="1956"/>
      <c r="V304" s="1956"/>
      <c r="W304" s="1956"/>
      <c r="X304" s="1956"/>
      <c r="Y304" s="1956"/>
      <c r="Z304" s="1956"/>
      <c r="AA304" s="1956"/>
      <c r="AB304" s="1956"/>
      <c r="AC304" s="1956"/>
      <c r="AD304" s="1956"/>
      <c r="AE304" s="1956"/>
      <c r="AF304" s="1956"/>
      <c r="AG304" s="1957"/>
      <c r="AH304" s="1950">
        <f t="shared" si="232"/>
        <v>28</v>
      </c>
      <c r="AI304" s="1958">
        <f t="shared" si="233"/>
        <v>0</v>
      </c>
      <c r="AJ304" s="2106">
        <f t="shared" ref="AJ304:AJ306" si="234">+COUNTIF(F304:AG304,"休")</f>
        <v>0</v>
      </c>
      <c r="AM304" s="1953">
        <f t="shared" ref="AM304:AM306" si="235">+COUNTIF(F304:AG304,"－")</f>
        <v>0</v>
      </c>
      <c r="AN304" s="1953">
        <f>+COUNTIF(F304:AG304,"外")</f>
        <v>0</v>
      </c>
    </row>
    <row r="305" spans="2:40">
      <c r="B305" s="4186"/>
      <c r="C305" s="4189"/>
      <c r="D305" s="1960">
        <f>E$20</f>
        <v>0</v>
      </c>
      <c r="E305" s="2105"/>
      <c r="F305" s="1955"/>
      <c r="G305" s="1956"/>
      <c r="H305" s="1956"/>
      <c r="I305" s="1956"/>
      <c r="J305" s="1956"/>
      <c r="K305" s="1956"/>
      <c r="L305" s="1956"/>
      <c r="M305" s="1956"/>
      <c r="N305" s="1956"/>
      <c r="O305" s="1956"/>
      <c r="P305" s="1956"/>
      <c r="Q305" s="1956"/>
      <c r="R305" s="1956"/>
      <c r="S305" s="1956"/>
      <c r="T305" s="1956"/>
      <c r="U305" s="1956"/>
      <c r="V305" s="1956"/>
      <c r="W305" s="1956"/>
      <c r="X305" s="1956"/>
      <c r="Y305" s="1956"/>
      <c r="Z305" s="1956"/>
      <c r="AA305" s="1956"/>
      <c r="AB305" s="1956"/>
      <c r="AC305" s="1956"/>
      <c r="AD305" s="1956"/>
      <c r="AE305" s="1956"/>
      <c r="AF305" s="1956"/>
      <c r="AG305" s="1957"/>
      <c r="AH305" s="1950">
        <f t="shared" si="232"/>
        <v>28</v>
      </c>
      <c r="AI305" s="1958">
        <f t="shared" si="233"/>
        <v>0</v>
      </c>
      <c r="AJ305" s="2106">
        <f t="shared" si="234"/>
        <v>0</v>
      </c>
      <c r="AM305" s="1953">
        <f t="shared" si="235"/>
        <v>0</v>
      </c>
      <c r="AN305" s="1953">
        <f>+COUNTIF(F305:AG305,"外")</f>
        <v>0</v>
      </c>
    </row>
    <row r="306" spans="2:40">
      <c r="B306" s="4187"/>
      <c r="C306" s="4190"/>
      <c r="D306" s="2110">
        <f>E$21</f>
        <v>0</v>
      </c>
      <c r="E306" s="2039"/>
      <c r="F306" s="1984"/>
      <c r="G306" s="1965"/>
      <c r="H306" s="1965"/>
      <c r="I306" s="1965"/>
      <c r="J306" s="1965"/>
      <c r="K306" s="1965"/>
      <c r="L306" s="1965"/>
      <c r="M306" s="1965"/>
      <c r="N306" s="1965"/>
      <c r="O306" s="1965"/>
      <c r="P306" s="1965"/>
      <c r="Q306" s="1965"/>
      <c r="R306" s="1965"/>
      <c r="S306" s="1965"/>
      <c r="T306" s="1965"/>
      <c r="U306" s="1965"/>
      <c r="V306" s="1965"/>
      <c r="W306" s="1965"/>
      <c r="X306" s="1965"/>
      <c r="Y306" s="1965"/>
      <c r="Z306" s="1965"/>
      <c r="AA306" s="1965"/>
      <c r="AB306" s="1965"/>
      <c r="AC306" s="1965"/>
      <c r="AD306" s="1965"/>
      <c r="AE306" s="1965"/>
      <c r="AF306" s="1965"/>
      <c r="AG306" s="1985"/>
      <c r="AH306" s="1986">
        <f t="shared" si="232"/>
        <v>28</v>
      </c>
      <c r="AI306" s="2071">
        <f t="shared" si="233"/>
        <v>0</v>
      </c>
      <c r="AJ306" s="1972">
        <f t="shared" si="234"/>
        <v>0</v>
      </c>
      <c r="AM306" s="1953">
        <f t="shared" si="235"/>
        <v>0</v>
      </c>
      <c r="AN306" s="1953">
        <f>+COUNTIF(F306:AG306,"外")</f>
        <v>0</v>
      </c>
    </row>
    <row r="307" spans="2:40">
      <c r="F307" s="2073"/>
      <c r="G307" s="2073"/>
      <c r="H307" s="2073"/>
      <c r="I307" s="2073"/>
      <c r="J307" s="2073"/>
      <c r="K307" s="2073"/>
      <c r="L307" s="2073"/>
      <c r="M307" s="2073"/>
      <c r="N307" s="2073"/>
      <c r="O307" s="2073"/>
      <c r="P307" s="2073"/>
      <c r="Q307" s="2073"/>
      <c r="R307" s="2073"/>
      <c r="S307" s="2073"/>
      <c r="T307" s="2073"/>
      <c r="U307" s="2073"/>
      <c r="V307" s="2073"/>
      <c r="W307" s="2073"/>
      <c r="X307" s="2073"/>
      <c r="Y307" s="2073"/>
      <c r="Z307" s="2073"/>
      <c r="AA307" s="2073"/>
      <c r="AB307" s="2073"/>
      <c r="AC307" s="2073"/>
      <c r="AD307" s="2073"/>
      <c r="AE307" s="2073"/>
      <c r="AF307" s="2073"/>
      <c r="AG307" s="2073"/>
    </row>
    <row r="308" spans="2:40" ht="13.5" customHeight="1">
      <c r="B308" s="2021"/>
      <c r="C308" s="2022"/>
      <c r="D308" s="2025"/>
      <c r="E308" s="2074" t="s">
        <v>1183</v>
      </c>
      <c r="F308" s="2075">
        <f>+AG288+1</f>
        <v>45023</v>
      </c>
      <c r="G308" s="2076">
        <f>+F308+1</f>
        <v>45024</v>
      </c>
      <c r="H308" s="2076">
        <f t="shared" ref="H308:Y308" si="236">+G308+1</f>
        <v>45025</v>
      </c>
      <c r="I308" s="2076">
        <f t="shared" si="236"/>
        <v>45026</v>
      </c>
      <c r="J308" s="2076">
        <f t="shared" si="236"/>
        <v>45027</v>
      </c>
      <c r="K308" s="2076">
        <f t="shared" si="236"/>
        <v>45028</v>
      </c>
      <c r="L308" s="2076">
        <f t="shared" si="236"/>
        <v>45029</v>
      </c>
      <c r="M308" s="2076">
        <f t="shared" si="236"/>
        <v>45030</v>
      </c>
      <c r="N308" s="2076">
        <f t="shared" si="236"/>
        <v>45031</v>
      </c>
      <c r="O308" s="2076">
        <f t="shared" si="236"/>
        <v>45032</v>
      </c>
      <c r="P308" s="2076">
        <f t="shared" si="236"/>
        <v>45033</v>
      </c>
      <c r="Q308" s="2076">
        <f t="shared" si="236"/>
        <v>45034</v>
      </c>
      <c r="R308" s="2076">
        <f t="shared" si="236"/>
        <v>45035</v>
      </c>
      <c r="S308" s="2076">
        <f t="shared" si="236"/>
        <v>45036</v>
      </c>
      <c r="T308" s="2076">
        <f t="shared" si="236"/>
        <v>45037</v>
      </c>
      <c r="U308" s="2076">
        <f t="shared" si="236"/>
        <v>45038</v>
      </c>
      <c r="V308" s="2076">
        <f t="shared" si="236"/>
        <v>45039</v>
      </c>
      <c r="W308" s="2076">
        <f t="shared" si="236"/>
        <v>45040</v>
      </c>
      <c r="X308" s="2076">
        <f t="shared" si="236"/>
        <v>45041</v>
      </c>
      <c r="Y308" s="2076">
        <f t="shared" si="236"/>
        <v>45042</v>
      </c>
      <c r="Z308" s="2076">
        <f>+Y308+1</f>
        <v>45043</v>
      </c>
      <c r="AA308" s="2076">
        <f t="shared" ref="AA308:AC308" si="237">+Z308+1</f>
        <v>45044</v>
      </c>
      <c r="AB308" s="2076">
        <f t="shared" si="237"/>
        <v>45045</v>
      </c>
      <c r="AC308" s="2076">
        <f t="shared" si="237"/>
        <v>45046</v>
      </c>
      <c r="AD308" s="2076">
        <f>+AC308+1</f>
        <v>45047</v>
      </c>
      <c r="AE308" s="2076">
        <f t="shared" ref="AE308" si="238">+AD308+1</f>
        <v>45048</v>
      </c>
      <c r="AF308" s="2076">
        <f>+AE308+1</f>
        <v>45049</v>
      </c>
      <c r="AG308" s="2111">
        <f t="shared" ref="AG308" si="239">+AF308+1</f>
        <v>45050</v>
      </c>
      <c r="AH308" s="4209" t="s">
        <v>2496</v>
      </c>
      <c r="AI308" s="4313" t="s">
        <v>2497</v>
      </c>
      <c r="AJ308" s="4316" t="s">
        <v>2474</v>
      </c>
      <c r="AK308" s="4319"/>
      <c r="AM308" s="4320" t="s">
        <v>2556</v>
      </c>
      <c r="AN308" s="4320" t="s">
        <v>2557</v>
      </c>
    </row>
    <row r="309" spans="2:40">
      <c r="B309" s="2037"/>
      <c r="C309" s="2038"/>
      <c r="D309" s="2041"/>
      <c r="E309" s="2078" t="s">
        <v>1184</v>
      </c>
      <c r="F309" s="2079" t="str">
        <f>TEXT(WEEKDAY(+F308),"aaa")</f>
        <v>金</v>
      </c>
      <c r="G309" s="2080" t="str">
        <f t="shared" ref="G309:AG309" si="240">TEXT(WEEKDAY(+G308),"aaa")</f>
        <v>土</v>
      </c>
      <c r="H309" s="2080" t="str">
        <f t="shared" si="240"/>
        <v>日</v>
      </c>
      <c r="I309" s="2080" t="str">
        <f t="shared" si="240"/>
        <v>月</v>
      </c>
      <c r="J309" s="2080" t="str">
        <f t="shared" si="240"/>
        <v>火</v>
      </c>
      <c r="K309" s="2080" t="str">
        <f t="shared" si="240"/>
        <v>水</v>
      </c>
      <c r="L309" s="2080" t="str">
        <f t="shared" si="240"/>
        <v>木</v>
      </c>
      <c r="M309" s="2080" t="str">
        <f t="shared" si="240"/>
        <v>金</v>
      </c>
      <c r="N309" s="2080" t="str">
        <f t="shared" si="240"/>
        <v>土</v>
      </c>
      <c r="O309" s="2080" t="str">
        <f t="shared" si="240"/>
        <v>日</v>
      </c>
      <c r="P309" s="2080" t="str">
        <f t="shared" si="240"/>
        <v>月</v>
      </c>
      <c r="Q309" s="2080" t="str">
        <f t="shared" si="240"/>
        <v>火</v>
      </c>
      <c r="R309" s="2080" t="str">
        <f t="shared" si="240"/>
        <v>水</v>
      </c>
      <c r="S309" s="2080" t="str">
        <f t="shared" si="240"/>
        <v>木</v>
      </c>
      <c r="T309" s="2080" t="str">
        <f t="shared" si="240"/>
        <v>金</v>
      </c>
      <c r="U309" s="2080" t="str">
        <f t="shared" si="240"/>
        <v>土</v>
      </c>
      <c r="V309" s="2080" t="str">
        <f t="shared" si="240"/>
        <v>日</v>
      </c>
      <c r="W309" s="2080" t="str">
        <f t="shared" si="240"/>
        <v>月</v>
      </c>
      <c r="X309" s="2080" t="str">
        <f t="shared" si="240"/>
        <v>火</v>
      </c>
      <c r="Y309" s="2080" t="str">
        <f t="shared" si="240"/>
        <v>水</v>
      </c>
      <c r="Z309" s="2080" t="str">
        <f t="shared" si="240"/>
        <v>木</v>
      </c>
      <c r="AA309" s="2080" t="str">
        <f t="shared" si="240"/>
        <v>金</v>
      </c>
      <c r="AB309" s="2080" t="str">
        <f t="shared" si="240"/>
        <v>土</v>
      </c>
      <c r="AC309" s="2080" t="str">
        <f t="shared" si="240"/>
        <v>日</v>
      </c>
      <c r="AD309" s="2080" t="str">
        <f t="shared" si="240"/>
        <v>月</v>
      </c>
      <c r="AE309" s="2080" t="str">
        <f t="shared" si="240"/>
        <v>火</v>
      </c>
      <c r="AF309" s="2080" t="str">
        <f t="shared" si="240"/>
        <v>水</v>
      </c>
      <c r="AG309" s="2112" t="str">
        <f t="shared" si="240"/>
        <v>木</v>
      </c>
      <c r="AH309" s="4210"/>
      <c r="AI309" s="4314"/>
      <c r="AJ309" s="4317"/>
      <c r="AK309" s="4319"/>
      <c r="AM309" s="4320"/>
      <c r="AN309" s="4320"/>
    </row>
    <row r="310" spans="2:40" ht="24.75" customHeight="1">
      <c r="B310" s="2101" t="s">
        <v>2531</v>
      </c>
      <c r="C310" s="2102" t="s">
        <v>2532</v>
      </c>
      <c r="D310" s="1953" t="s">
        <v>1313</v>
      </c>
      <c r="E310" s="1901" t="s">
        <v>2558</v>
      </c>
      <c r="F310" s="1941"/>
      <c r="G310" s="1942"/>
      <c r="H310" s="1942"/>
      <c r="I310" s="1942"/>
      <c r="J310" s="1942"/>
      <c r="K310" s="1942"/>
      <c r="L310" s="1942"/>
      <c r="M310" s="1942"/>
      <c r="N310" s="1942"/>
      <c r="O310" s="1942"/>
      <c r="P310" s="1942"/>
      <c r="Q310" s="1942"/>
      <c r="R310" s="1942"/>
      <c r="S310" s="1942"/>
      <c r="T310" s="1942"/>
      <c r="U310" s="1942"/>
      <c r="V310" s="1942"/>
      <c r="W310" s="1942"/>
      <c r="X310" s="1942"/>
      <c r="Y310" s="1942"/>
      <c r="Z310" s="1942"/>
      <c r="AA310" s="1942"/>
      <c r="AB310" s="1942"/>
      <c r="AC310" s="1942"/>
      <c r="AD310" s="1942"/>
      <c r="AE310" s="1942"/>
      <c r="AF310" s="1942"/>
      <c r="AG310" s="1970"/>
      <c r="AH310" s="4211"/>
      <c r="AI310" s="4315"/>
      <c r="AJ310" s="4318"/>
      <c r="AK310" s="4319"/>
    </row>
    <row r="311" spans="2:40" ht="13.5" customHeight="1">
      <c r="B311" s="4185" t="s">
        <v>2486</v>
      </c>
      <c r="C311" s="4188" t="s">
        <v>2487</v>
      </c>
      <c r="D311" s="1945" t="str">
        <f>E$8</f>
        <v>〇〇</v>
      </c>
      <c r="E311" s="2023"/>
      <c r="F311" s="1947"/>
      <c r="G311" s="1948"/>
      <c r="H311" s="1948"/>
      <c r="I311" s="1948"/>
      <c r="J311" s="1948"/>
      <c r="K311" s="1948"/>
      <c r="L311" s="1948"/>
      <c r="M311" s="1948"/>
      <c r="N311" s="1948"/>
      <c r="O311" s="1948"/>
      <c r="P311" s="1948"/>
      <c r="Q311" s="1948"/>
      <c r="R311" s="1948"/>
      <c r="S311" s="1948"/>
      <c r="T311" s="1948"/>
      <c r="U311" s="1948"/>
      <c r="V311" s="1948"/>
      <c r="W311" s="1948"/>
      <c r="X311" s="1948"/>
      <c r="Y311" s="1948"/>
      <c r="Z311" s="1948"/>
      <c r="AA311" s="1948"/>
      <c r="AB311" s="1948"/>
      <c r="AC311" s="1948"/>
      <c r="AD311" s="1948"/>
      <c r="AE311" s="1948"/>
      <c r="AF311" s="1948"/>
      <c r="AG311" s="1949"/>
      <c r="AH311" s="1950">
        <f>COUNTA(F$136:AG$136)-AI311</f>
        <v>28</v>
      </c>
      <c r="AI311" s="1951">
        <f>AM311+AN311</f>
        <v>0</v>
      </c>
      <c r="AJ311" s="2104">
        <f>+COUNTIF(F311:AG311,"休")</f>
        <v>0</v>
      </c>
      <c r="AM311" s="1953">
        <f>+COUNTIF(F311:AG311,"－")</f>
        <v>0</v>
      </c>
      <c r="AN311" s="1953">
        <f t="shared" ref="AN311:AN316" si="241">+COUNTIF(F311:AG311,"外")</f>
        <v>0</v>
      </c>
    </row>
    <row r="312" spans="2:40" ht="13.5" customHeight="1">
      <c r="B312" s="4186"/>
      <c r="C312" s="4189"/>
      <c r="D312" s="1960" t="str">
        <f>E$9</f>
        <v>●●</v>
      </c>
      <c r="E312" s="2105"/>
      <c r="F312" s="1955"/>
      <c r="G312" s="1956"/>
      <c r="H312" s="1956"/>
      <c r="I312" s="1956"/>
      <c r="J312" s="1956"/>
      <c r="K312" s="1956"/>
      <c r="L312" s="1956"/>
      <c r="M312" s="1956"/>
      <c r="N312" s="1956"/>
      <c r="O312" s="1956"/>
      <c r="P312" s="1956"/>
      <c r="Q312" s="1956"/>
      <c r="R312" s="1956"/>
      <c r="S312" s="1956"/>
      <c r="T312" s="1956"/>
      <c r="U312" s="1956"/>
      <c r="V312" s="1956"/>
      <c r="W312" s="1956"/>
      <c r="X312" s="1956"/>
      <c r="Y312" s="1956"/>
      <c r="Z312" s="1956"/>
      <c r="AA312" s="1956"/>
      <c r="AB312" s="1956"/>
      <c r="AC312" s="1956"/>
      <c r="AD312" s="1956"/>
      <c r="AE312" s="1956"/>
      <c r="AF312" s="1956"/>
      <c r="AG312" s="1957"/>
      <c r="AH312" s="1950">
        <f t="shared" ref="AH312:AH316" si="242">COUNTA(F$136:AG$136)-AI312</f>
        <v>28</v>
      </c>
      <c r="AI312" s="1958">
        <f t="shared" ref="AI312" si="243">AM312+AN312</f>
        <v>0</v>
      </c>
      <c r="AJ312" s="2106">
        <f t="shared" ref="AJ312:AJ315" si="244">+COUNTIF(F312:AG312,"休")</f>
        <v>0</v>
      </c>
      <c r="AM312" s="1953">
        <f t="shared" ref="AM312:AM315" si="245">+COUNTIF(F312:AG312,"－")</f>
        <v>0</v>
      </c>
      <c r="AN312" s="1953">
        <f t="shared" si="241"/>
        <v>0</v>
      </c>
    </row>
    <row r="313" spans="2:40">
      <c r="B313" s="4186"/>
      <c r="C313" s="4189"/>
      <c r="D313" s="1960" t="str">
        <f>E$10</f>
        <v>△△</v>
      </c>
      <c r="E313" s="2105"/>
      <c r="F313" s="1955"/>
      <c r="G313" s="1956"/>
      <c r="H313" s="1956"/>
      <c r="I313" s="1956"/>
      <c r="J313" s="1956"/>
      <c r="K313" s="1956"/>
      <c r="L313" s="1956"/>
      <c r="M313" s="1956"/>
      <c r="N313" s="1956"/>
      <c r="O313" s="1956"/>
      <c r="P313" s="1956"/>
      <c r="Q313" s="1956"/>
      <c r="R313" s="1956"/>
      <c r="S313" s="1956"/>
      <c r="T313" s="1956"/>
      <c r="U313" s="1956"/>
      <c r="V313" s="1956"/>
      <c r="W313" s="1956"/>
      <c r="X313" s="1956"/>
      <c r="Y313" s="1956"/>
      <c r="Z313" s="1956"/>
      <c r="AA313" s="1956"/>
      <c r="AB313" s="1956"/>
      <c r="AC313" s="1956"/>
      <c r="AD313" s="1956"/>
      <c r="AE313" s="1956"/>
      <c r="AF313" s="1956"/>
      <c r="AG313" s="1957"/>
      <c r="AH313" s="1950">
        <f t="shared" si="242"/>
        <v>28</v>
      </c>
      <c r="AI313" s="1958">
        <f>AM313+AN313</f>
        <v>0</v>
      </c>
      <c r="AJ313" s="2106">
        <f t="shared" si="244"/>
        <v>0</v>
      </c>
      <c r="AM313" s="1953">
        <f t="shared" si="245"/>
        <v>0</v>
      </c>
      <c r="AN313" s="1953">
        <f t="shared" si="241"/>
        <v>0</v>
      </c>
    </row>
    <row r="314" spans="2:40">
      <c r="B314" s="4186"/>
      <c r="C314" s="4189"/>
      <c r="D314" s="1960" t="str">
        <f>E$11</f>
        <v>■■</v>
      </c>
      <c r="E314" s="2105"/>
      <c r="F314" s="1955"/>
      <c r="G314" s="1956"/>
      <c r="H314" s="1956"/>
      <c r="I314" s="1956"/>
      <c r="J314" s="1956"/>
      <c r="K314" s="1956"/>
      <c r="L314" s="1956"/>
      <c r="M314" s="1956"/>
      <c r="N314" s="1956"/>
      <c r="O314" s="1956"/>
      <c r="P314" s="1956"/>
      <c r="Q314" s="1956"/>
      <c r="R314" s="1956"/>
      <c r="S314" s="1956"/>
      <c r="T314" s="1956"/>
      <c r="U314" s="1956"/>
      <c r="V314" s="1956"/>
      <c r="W314" s="1956"/>
      <c r="X314" s="1956"/>
      <c r="Y314" s="1956"/>
      <c r="Z314" s="1956"/>
      <c r="AA314" s="1956"/>
      <c r="AB314" s="1956"/>
      <c r="AC314" s="1956"/>
      <c r="AD314" s="1956"/>
      <c r="AE314" s="1956"/>
      <c r="AF314" s="1956"/>
      <c r="AG314" s="1957"/>
      <c r="AH314" s="1950">
        <f t="shared" si="242"/>
        <v>28</v>
      </c>
      <c r="AI314" s="1958">
        <f t="shared" ref="AI314:AI316" si="246">AM314+AN314</f>
        <v>0</v>
      </c>
      <c r="AJ314" s="2106">
        <f t="shared" si="244"/>
        <v>0</v>
      </c>
      <c r="AM314" s="1953">
        <f t="shared" si="245"/>
        <v>0</v>
      </c>
      <c r="AN314" s="1953">
        <f t="shared" si="241"/>
        <v>0</v>
      </c>
    </row>
    <row r="315" spans="2:40">
      <c r="B315" s="4186"/>
      <c r="C315" s="4189"/>
      <c r="D315" s="1960" t="str">
        <f>E$12</f>
        <v>★★</v>
      </c>
      <c r="E315" s="2105"/>
      <c r="F315" s="1955"/>
      <c r="G315" s="1956"/>
      <c r="H315" s="1956"/>
      <c r="I315" s="1956"/>
      <c r="J315" s="1956"/>
      <c r="K315" s="1956"/>
      <c r="L315" s="1956"/>
      <c r="M315" s="1956"/>
      <c r="N315" s="1956"/>
      <c r="O315" s="1956"/>
      <c r="P315" s="1956"/>
      <c r="Q315" s="1956"/>
      <c r="R315" s="1956"/>
      <c r="S315" s="1956"/>
      <c r="T315" s="1956"/>
      <c r="U315" s="1956"/>
      <c r="V315" s="1956"/>
      <c r="W315" s="1956"/>
      <c r="X315" s="1956"/>
      <c r="Y315" s="1956"/>
      <c r="Z315" s="1956"/>
      <c r="AA315" s="1956"/>
      <c r="AB315" s="1956"/>
      <c r="AC315" s="1956"/>
      <c r="AD315" s="1956"/>
      <c r="AE315" s="1956"/>
      <c r="AF315" s="1956"/>
      <c r="AG315" s="1957"/>
      <c r="AH315" s="1950">
        <f t="shared" si="242"/>
        <v>28</v>
      </c>
      <c r="AI315" s="1958">
        <f t="shared" si="246"/>
        <v>0</v>
      </c>
      <c r="AJ315" s="2106">
        <f t="shared" si="244"/>
        <v>0</v>
      </c>
      <c r="AM315" s="1953">
        <f t="shared" si="245"/>
        <v>0</v>
      </c>
      <c r="AN315" s="1953">
        <f t="shared" si="241"/>
        <v>0</v>
      </c>
    </row>
    <row r="316" spans="2:40">
      <c r="B316" s="4187"/>
      <c r="C316" s="4190"/>
      <c r="D316" s="2107"/>
      <c r="E316" s="1991"/>
      <c r="F316" s="1964"/>
      <c r="G316" s="1966"/>
      <c r="H316" s="1966"/>
      <c r="I316" s="1966"/>
      <c r="J316" s="1966"/>
      <c r="K316" s="1966"/>
      <c r="L316" s="1966"/>
      <c r="M316" s="1966"/>
      <c r="N316" s="1966"/>
      <c r="O316" s="1966"/>
      <c r="P316" s="1966"/>
      <c r="Q316" s="1966"/>
      <c r="R316" s="1966"/>
      <c r="S316" s="1966"/>
      <c r="T316" s="1966"/>
      <c r="U316" s="1966"/>
      <c r="V316" s="1966"/>
      <c r="W316" s="1966"/>
      <c r="X316" s="1966"/>
      <c r="Y316" s="1966"/>
      <c r="Z316" s="1966"/>
      <c r="AA316" s="1966"/>
      <c r="AB316" s="1966"/>
      <c r="AC316" s="1966"/>
      <c r="AD316" s="1966"/>
      <c r="AE316" s="1966"/>
      <c r="AF316" s="1966"/>
      <c r="AG316" s="1967"/>
      <c r="AH316" s="1950">
        <f t="shared" si="242"/>
        <v>28</v>
      </c>
      <c r="AI316" s="1951">
        <f t="shared" si="246"/>
        <v>0</v>
      </c>
      <c r="AJ316" s="2104">
        <f>+COUNTIF(F316:AG316,"休")</f>
        <v>0</v>
      </c>
      <c r="AM316" s="1953">
        <f>+COUNTIF(F316:AG316,"－")</f>
        <v>0</v>
      </c>
      <c r="AN316" s="1953">
        <f t="shared" si="241"/>
        <v>0</v>
      </c>
    </row>
    <row r="317" spans="2:40" ht="24.75" customHeight="1">
      <c r="B317" s="4185" t="s">
        <v>2493</v>
      </c>
      <c r="C317" s="4188" t="s">
        <v>2494</v>
      </c>
      <c r="D317" s="1953" t="s">
        <v>1313</v>
      </c>
      <c r="E317" s="1901" t="s">
        <v>2558</v>
      </c>
      <c r="F317" s="1941"/>
      <c r="G317" s="1942"/>
      <c r="H317" s="1942"/>
      <c r="I317" s="1942"/>
      <c r="J317" s="1942"/>
      <c r="K317" s="1942"/>
      <c r="L317" s="1942"/>
      <c r="M317" s="1942"/>
      <c r="N317" s="1942"/>
      <c r="O317" s="1942"/>
      <c r="P317" s="1942"/>
      <c r="Q317" s="1942"/>
      <c r="R317" s="1942"/>
      <c r="S317" s="1942"/>
      <c r="T317" s="1942"/>
      <c r="U317" s="1942"/>
      <c r="V317" s="1942"/>
      <c r="W317" s="1942"/>
      <c r="X317" s="1942"/>
      <c r="Y317" s="1942"/>
      <c r="Z317" s="1942"/>
      <c r="AA317" s="1942"/>
      <c r="AB317" s="1942"/>
      <c r="AC317" s="1942"/>
      <c r="AD317" s="1942"/>
      <c r="AE317" s="1942"/>
      <c r="AF317" s="1942"/>
      <c r="AG317" s="1970"/>
      <c r="AH317" s="1971"/>
      <c r="AI317" s="1953"/>
      <c r="AJ317" s="2058"/>
    </row>
    <row r="318" spans="2:40" ht="13.5" customHeight="1">
      <c r="B318" s="4186"/>
      <c r="C318" s="4189"/>
      <c r="D318" s="2107" t="str">
        <f>E$14</f>
        <v>〇〇</v>
      </c>
      <c r="E318" s="1991"/>
      <c r="F318" s="1947"/>
      <c r="G318" s="1948"/>
      <c r="H318" s="1948"/>
      <c r="I318" s="1948"/>
      <c r="J318" s="1948"/>
      <c r="K318" s="1948"/>
      <c r="L318" s="1948"/>
      <c r="M318" s="1948"/>
      <c r="N318" s="1948"/>
      <c r="O318" s="1948"/>
      <c r="P318" s="1948"/>
      <c r="Q318" s="1948"/>
      <c r="R318" s="1948"/>
      <c r="S318" s="1948"/>
      <c r="T318" s="1948"/>
      <c r="U318" s="1948"/>
      <c r="V318" s="1948"/>
      <c r="W318" s="1948"/>
      <c r="X318" s="1948"/>
      <c r="Y318" s="1948"/>
      <c r="Z318" s="1948"/>
      <c r="AA318" s="1948"/>
      <c r="AB318" s="1948"/>
      <c r="AC318" s="1948"/>
      <c r="AD318" s="1948"/>
      <c r="AE318" s="1948"/>
      <c r="AF318" s="1948"/>
      <c r="AG318" s="1949"/>
      <c r="AH318" s="1950">
        <f t="shared" ref="AH318" si="247">COUNTA(F$136:AG$136)-AI318</f>
        <v>28</v>
      </c>
      <c r="AI318" s="1951">
        <f t="shared" ref="AI318:AI321" si="248">AM318+AN318</f>
        <v>0</v>
      </c>
      <c r="AJ318" s="2104">
        <f>+COUNTIF(F318:AG318,"休")</f>
        <v>0</v>
      </c>
      <c r="AM318" s="1953">
        <f>+COUNTIF(F318:AG318,"－")</f>
        <v>0</v>
      </c>
      <c r="AN318" s="1953">
        <f>+COUNTIF(F318:AG318,"外")</f>
        <v>0</v>
      </c>
    </row>
    <row r="319" spans="2:40">
      <c r="B319" s="4186"/>
      <c r="C319" s="4189"/>
      <c r="D319" s="1960" t="str">
        <f>E$15</f>
        <v>●●</v>
      </c>
      <c r="E319" s="2105"/>
      <c r="F319" s="1955"/>
      <c r="G319" s="1956"/>
      <c r="H319" s="1956"/>
      <c r="I319" s="1956"/>
      <c r="J319" s="1956"/>
      <c r="K319" s="1956"/>
      <c r="L319" s="1956"/>
      <c r="M319" s="1956"/>
      <c r="N319" s="1956"/>
      <c r="O319" s="1956"/>
      <c r="P319" s="1956"/>
      <c r="Q319" s="1956"/>
      <c r="R319" s="1956"/>
      <c r="S319" s="1956"/>
      <c r="T319" s="1956"/>
      <c r="U319" s="1956"/>
      <c r="V319" s="1956"/>
      <c r="W319" s="1956"/>
      <c r="X319" s="1956"/>
      <c r="Y319" s="1956"/>
      <c r="Z319" s="1956"/>
      <c r="AA319" s="1956"/>
      <c r="AB319" s="1956"/>
      <c r="AC319" s="1956"/>
      <c r="AD319" s="1956"/>
      <c r="AE319" s="1956"/>
      <c r="AF319" s="1956"/>
      <c r="AG319" s="1957"/>
      <c r="AH319" s="1950">
        <f>COUNTA(F$136:AG$136)-AI319</f>
        <v>28</v>
      </c>
      <c r="AI319" s="1958">
        <f t="shared" si="248"/>
        <v>0</v>
      </c>
      <c r="AJ319" s="2106">
        <f t="shared" ref="AJ319:AJ321" si="249">+COUNTIF(F319:AG319,"休")</f>
        <v>0</v>
      </c>
      <c r="AM319" s="1953">
        <f t="shared" ref="AM319:AM321" si="250">+COUNTIF(F319:AG319,"－")</f>
        <v>0</v>
      </c>
      <c r="AN319" s="1953">
        <f>+COUNTIF(F319:AG319,"外")</f>
        <v>0</v>
      </c>
    </row>
    <row r="320" spans="2:40">
      <c r="B320" s="4186"/>
      <c r="C320" s="4189"/>
      <c r="D320" s="1960">
        <f>E$16</f>
        <v>0</v>
      </c>
      <c r="E320" s="2105"/>
      <c r="F320" s="1955"/>
      <c r="G320" s="1956"/>
      <c r="H320" s="1956"/>
      <c r="I320" s="1956"/>
      <c r="J320" s="1956"/>
      <c r="K320" s="1956"/>
      <c r="L320" s="1956"/>
      <c r="M320" s="1956"/>
      <c r="N320" s="1956"/>
      <c r="O320" s="1956"/>
      <c r="P320" s="1956"/>
      <c r="Q320" s="1956"/>
      <c r="R320" s="1956"/>
      <c r="S320" s="1956"/>
      <c r="T320" s="1956"/>
      <c r="U320" s="1956"/>
      <c r="V320" s="1956"/>
      <c r="W320" s="1956"/>
      <c r="X320" s="1956"/>
      <c r="Y320" s="1956"/>
      <c r="Z320" s="1956"/>
      <c r="AA320" s="1956"/>
      <c r="AB320" s="1956"/>
      <c r="AC320" s="1956"/>
      <c r="AD320" s="1956"/>
      <c r="AE320" s="1956"/>
      <c r="AF320" s="1956"/>
      <c r="AG320" s="1957"/>
      <c r="AH320" s="1950">
        <f t="shared" ref="AH320:AH321" si="251">COUNTA(F$136:AG$136)-AI320</f>
        <v>28</v>
      </c>
      <c r="AI320" s="1958">
        <f t="shared" si="248"/>
        <v>0</v>
      </c>
      <c r="AJ320" s="2106">
        <f t="shared" si="249"/>
        <v>0</v>
      </c>
      <c r="AM320" s="1953">
        <f t="shared" si="250"/>
        <v>0</v>
      </c>
      <c r="AN320" s="1953">
        <f>+COUNTIF(F320:AG320,"外")</f>
        <v>0</v>
      </c>
    </row>
    <row r="321" spans="2:40">
      <c r="B321" s="4186"/>
      <c r="C321" s="4190"/>
      <c r="D321" s="2107">
        <f>E$17</f>
        <v>0</v>
      </c>
      <c r="E321" s="1991"/>
      <c r="F321" s="1955"/>
      <c r="G321" s="1978"/>
      <c r="H321" s="1978"/>
      <c r="I321" s="1978"/>
      <c r="J321" s="1978"/>
      <c r="K321" s="1978"/>
      <c r="L321" s="1978"/>
      <c r="M321" s="1978"/>
      <c r="N321" s="1978"/>
      <c r="O321" s="1978"/>
      <c r="P321" s="1978"/>
      <c r="Q321" s="1978"/>
      <c r="R321" s="1978"/>
      <c r="S321" s="1978"/>
      <c r="T321" s="1978"/>
      <c r="U321" s="1978"/>
      <c r="V321" s="1978"/>
      <c r="W321" s="1978"/>
      <c r="X321" s="1978"/>
      <c r="Y321" s="1978"/>
      <c r="Z321" s="1978"/>
      <c r="AA321" s="1978"/>
      <c r="AB321" s="1978"/>
      <c r="AC321" s="1978"/>
      <c r="AD321" s="1978"/>
      <c r="AE321" s="1978"/>
      <c r="AF321" s="1978"/>
      <c r="AG321" s="1949"/>
      <c r="AH321" s="1950">
        <f t="shared" si="251"/>
        <v>28</v>
      </c>
      <c r="AI321" s="1987">
        <f t="shared" si="248"/>
        <v>0</v>
      </c>
      <c r="AJ321" s="2104">
        <f t="shared" si="249"/>
        <v>0</v>
      </c>
      <c r="AM321" s="1953">
        <f t="shared" si="250"/>
        <v>0</v>
      </c>
      <c r="AN321" s="1953">
        <f>+COUNTIF(F321:AG321,"外")</f>
        <v>0</v>
      </c>
    </row>
    <row r="322" spans="2:40" ht="24.75" customHeight="1">
      <c r="B322" s="4186"/>
      <c r="C322" s="4188" t="s">
        <v>2495</v>
      </c>
      <c r="D322" s="1953" t="s">
        <v>1313</v>
      </c>
      <c r="E322" s="1901" t="s">
        <v>2558</v>
      </c>
      <c r="F322" s="1941"/>
      <c r="G322" s="1942"/>
      <c r="H322" s="1942"/>
      <c r="I322" s="1942"/>
      <c r="J322" s="1942"/>
      <c r="K322" s="1942"/>
      <c r="L322" s="1942"/>
      <c r="M322" s="1942"/>
      <c r="N322" s="1942"/>
      <c r="O322" s="1942"/>
      <c r="P322" s="1942"/>
      <c r="Q322" s="1942"/>
      <c r="R322" s="1942"/>
      <c r="S322" s="1942"/>
      <c r="T322" s="1942"/>
      <c r="U322" s="1942"/>
      <c r="V322" s="1942"/>
      <c r="W322" s="1942"/>
      <c r="X322" s="1942"/>
      <c r="Y322" s="1942"/>
      <c r="Z322" s="1942"/>
      <c r="AA322" s="1942"/>
      <c r="AB322" s="1942"/>
      <c r="AC322" s="1942"/>
      <c r="AD322" s="1942"/>
      <c r="AE322" s="1942"/>
      <c r="AF322" s="1942"/>
      <c r="AG322" s="1970"/>
      <c r="AH322" s="1971"/>
      <c r="AI322" s="1953"/>
      <c r="AJ322" s="2058"/>
    </row>
    <row r="323" spans="2:40">
      <c r="B323" s="4186"/>
      <c r="C323" s="4189"/>
      <c r="D323" s="1945" t="str">
        <f>E$18</f>
        <v>●●</v>
      </c>
      <c r="E323" s="2023"/>
      <c r="F323" s="1947"/>
      <c r="G323" s="1948"/>
      <c r="H323" s="1948"/>
      <c r="I323" s="1948"/>
      <c r="J323" s="1948"/>
      <c r="K323" s="1948"/>
      <c r="L323" s="1948"/>
      <c r="M323" s="1948"/>
      <c r="N323" s="1948"/>
      <c r="O323" s="1948"/>
      <c r="P323" s="1948"/>
      <c r="Q323" s="1948"/>
      <c r="R323" s="1948"/>
      <c r="S323" s="1948"/>
      <c r="T323" s="1948"/>
      <c r="U323" s="1948"/>
      <c r="V323" s="1948"/>
      <c r="W323" s="1948"/>
      <c r="X323" s="1948"/>
      <c r="Y323" s="1948"/>
      <c r="Z323" s="1948"/>
      <c r="AA323" s="1948"/>
      <c r="AB323" s="1948"/>
      <c r="AC323" s="1948"/>
      <c r="AD323" s="1948"/>
      <c r="AE323" s="1948"/>
      <c r="AF323" s="1948"/>
      <c r="AG323" s="1982"/>
      <c r="AH323" s="1950">
        <f t="shared" ref="AH323:AH326" si="252">COUNTA(F$136:AG$136)-AI323</f>
        <v>28</v>
      </c>
      <c r="AI323" s="2108">
        <f t="shared" ref="AI323:AI326" si="253">AM323+AN323</f>
        <v>0</v>
      </c>
      <c r="AJ323" s="2109">
        <f>+COUNTIF(F323:AG323,"休")</f>
        <v>0</v>
      </c>
      <c r="AM323" s="1953">
        <f>+COUNTIF(F323:AG323,"－")</f>
        <v>0</v>
      </c>
      <c r="AN323" s="1953">
        <f>+COUNTIF(F323:AG323,"外")</f>
        <v>0</v>
      </c>
    </row>
    <row r="324" spans="2:40">
      <c r="B324" s="4186"/>
      <c r="C324" s="4189"/>
      <c r="D324" s="1960">
        <f>E$19</f>
        <v>0</v>
      </c>
      <c r="E324" s="2105"/>
      <c r="F324" s="1955"/>
      <c r="G324" s="1956"/>
      <c r="H324" s="1956"/>
      <c r="I324" s="1956"/>
      <c r="J324" s="1956"/>
      <c r="K324" s="1956"/>
      <c r="L324" s="1956"/>
      <c r="M324" s="1956"/>
      <c r="N324" s="1956"/>
      <c r="O324" s="1956"/>
      <c r="P324" s="1956"/>
      <c r="Q324" s="1956"/>
      <c r="R324" s="1956"/>
      <c r="S324" s="1956"/>
      <c r="T324" s="1956"/>
      <c r="U324" s="1956"/>
      <c r="V324" s="1956"/>
      <c r="W324" s="1956"/>
      <c r="X324" s="1956"/>
      <c r="Y324" s="1956"/>
      <c r="Z324" s="1956"/>
      <c r="AA324" s="1956"/>
      <c r="AB324" s="1956"/>
      <c r="AC324" s="1956"/>
      <c r="AD324" s="1956"/>
      <c r="AE324" s="1956"/>
      <c r="AF324" s="1956"/>
      <c r="AG324" s="1957"/>
      <c r="AH324" s="1950">
        <f t="shared" si="252"/>
        <v>28</v>
      </c>
      <c r="AI324" s="1958">
        <f t="shared" si="253"/>
        <v>0</v>
      </c>
      <c r="AJ324" s="2106">
        <f t="shared" ref="AJ324:AJ326" si="254">+COUNTIF(F324:AG324,"休")</f>
        <v>0</v>
      </c>
      <c r="AM324" s="1953">
        <f t="shared" ref="AM324:AM326" si="255">+COUNTIF(F324:AG324,"－")</f>
        <v>0</v>
      </c>
      <c r="AN324" s="1953">
        <f>+COUNTIF(F324:AG324,"外")</f>
        <v>0</v>
      </c>
    </row>
    <row r="325" spans="2:40">
      <c r="B325" s="4186"/>
      <c r="C325" s="4189"/>
      <c r="D325" s="1960">
        <f>E$20</f>
        <v>0</v>
      </c>
      <c r="E325" s="2105"/>
      <c r="F325" s="1955"/>
      <c r="G325" s="1956"/>
      <c r="H325" s="1956"/>
      <c r="I325" s="1956"/>
      <c r="J325" s="1956"/>
      <c r="K325" s="1956"/>
      <c r="L325" s="1956"/>
      <c r="M325" s="1956"/>
      <c r="N325" s="1956"/>
      <c r="O325" s="1956"/>
      <c r="P325" s="1956"/>
      <c r="Q325" s="1956"/>
      <c r="R325" s="1956"/>
      <c r="S325" s="1956"/>
      <c r="T325" s="1956"/>
      <c r="U325" s="1956"/>
      <c r="V325" s="1956"/>
      <c r="W325" s="1956"/>
      <c r="X325" s="1956"/>
      <c r="Y325" s="1956"/>
      <c r="Z325" s="1956"/>
      <c r="AA325" s="1956"/>
      <c r="AB325" s="1956"/>
      <c r="AC325" s="1956"/>
      <c r="AD325" s="1956"/>
      <c r="AE325" s="1956"/>
      <c r="AF325" s="1956"/>
      <c r="AG325" s="1957"/>
      <c r="AH325" s="1950">
        <f t="shared" si="252"/>
        <v>28</v>
      </c>
      <c r="AI325" s="1958">
        <f t="shared" si="253"/>
        <v>0</v>
      </c>
      <c r="AJ325" s="2106">
        <f t="shared" si="254"/>
        <v>0</v>
      </c>
      <c r="AM325" s="1953">
        <f t="shared" si="255"/>
        <v>0</v>
      </c>
      <c r="AN325" s="1953">
        <f>+COUNTIF(F325:AG325,"外")</f>
        <v>0</v>
      </c>
    </row>
    <row r="326" spans="2:40">
      <c r="B326" s="4187"/>
      <c r="C326" s="4190"/>
      <c r="D326" s="2110">
        <f>E$21</f>
        <v>0</v>
      </c>
      <c r="E326" s="2039"/>
      <c r="F326" s="1984"/>
      <c r="G326" s="1965"/>
      <c r="H326" s="1965"/>
      <c r="I326" s="1965"/>
      <c r="J326" s="1965"/>
      <c r="K326" s="1965"/>
      <c r="L326" s="1965"/>
      <c r="M326" s="1965"/>
      <c r="N326" s="1965"/>
      <c r="O326" s="1965"/>
      <c r="P326" s="1965"/>
      <c r="Q326" s="1965"/>
      <c r="R326" s="1965"/>
      <c r="S326" s="1965"/>
      <c r="T326" s="1965"/>
      <c r="U326" s="1965"/>
      <c r="V326" s="1965"/>
      <c r="W326" s="1965"/>
      <c r="X326" s="1965"/>
      <c r="Y326" s="1965"/>
      <c r="Z326" s="1965"/>
      <c r="AA326" s="1965"/>
      <c r="AB326" s="1965"/>
      <c r="AC326" s="1965"/>
      <c r="AD326" s="1965"/>
      <c r="AE326" s="1965"/>
      <c r="AF326" s="1965"/>
      <c r="AG326" s="1985"/>
      <c r="AH326" s="1986">
        <f t="shared" si="252"/>
        <v>28</v>
      </c>
      <c r="AI326" s="2071">
        <f t="shared" si="253"/>
        <v>0</v>
      </c>
      <c r="AJ326" s="1972">
        <f t="shared" si="254"/>
        <v>0</v>
      </c>
      <c r="AM326" s="1953">
        <f t="shared" si="255"/>
        <v>0</v>
      </c>
      <c r="AN326" s="1953">
        <f>+COUNTIF(F326:AG326,"外")</f>
        <v>0</v>
      </c>
    </row>
    <row r="327" spans="2:40">
      <c r="F327" s="2073"/>
      <c r="G327" s="2073"/>
      <c r="H327" s="2073"/>
      <c r="I327" s="2073"/>
      <c r="J327" s="2073"/>
      <c r="K327" s="2073"/>
      <c r="L327" s="2073"/>
      <c r="M327" s="2073"/>
      <c r="N327" s="2073"/>
      <c r="O327" s="2073"/>
      <c r="P327" s="2073"/>
      <c r="Q327" s="2073"/>
      <c r="R327" s="2073"/>
      <c r="S327" s="2073"/>
      <c r="T327" s="2073"/>
      <c r="U327" s="2073"/>
      <c r="V327" s="2073"/>
      <c r="W327" s="2073"/>
      <c r="X327" s="2073"/>
      <c r="Y327" s="2073"/>
      <c r="Z327" s="2073"/>
      <c r="AA327" s="2073"/>
      <c r="AB327" s="2073"/>
      <c r="AC327" s="2073"/>
      <c r="AD327" s="2073"/>
      <c r="AE327" s="2073"/>
      <c r="AF327" s="2073"/>
      <c r="AG327" s="2073"/>
    </row>
    <row r="328" spans="2:40" ht="13.5" customHeight="1">
      <c r="B328" s="2021"/>
      <c r="C328" s="2022"/>
      <c r="D328" s="2025"/>
      <c r="E328" s="2053" t="s">
        <v>1183</v>
      </c>
      <c r="F328" s="2054">
        <f>+AG308+1</f>
        <v>45051</v>
      </c>
      <c r="G328" s="2055">
        <f>+F328+1</f>
        <v>45052</v>
      </c>
      <c r="H328" s="2055">
        <f t="shared" ref="H328:Y328" si="256">+G328+1</f>
        <v>45053</v>
      </c>
      <c r="I328" s="2055">
        <f t="shared" si="256"/>
        <v>45054</v>
      </c>
      <c r="J328" s="2055">
        <f t="shared" si="256"/>
        <v>45055</v>
      </c>
      <c r="K328" s="2055">
        <f t="shared" si="256"/>
        <v>45056</v>
      </c>
      <c r="L328" s="2055">
        <f t="shared" si="256"/>
        <v>45057</v>
      </c>
      <c r="M328" s="2055">
        <f t="shared" si="256"/>
        <v>45058</v>
      </c>
      <c r="N328" s="2055">
        <f t="shared" si="256"/>
        <v>45059</v>
      </c>
      <c r="O328" s="2055">
        <f t="shared" si="256"/>
        <v>45060</v>
      </c>
      <c r="P328" s="2055">
        <f t="shared" si="256"/>
        <v>45061</v>
      </c>
      <c r="Q328" s="2055">
        <f t="shared" si="256"/>
        <v>45062</v>
      </c>
      <c r="R328" s="2055">
        <f t="shared" si="256"/>
        <v>45063</v>
      </c>
      <c r="S328" s="2055">
        <f t="shared" si="256"/>
        <v>45064</v>
      </c>
      <c r="T328" s="2055">
        <f t="shared" si="256"/>
        <v>45065</v>
      </c>
      <c r="U328" s="2055">
        <f t="shared" si="256"/>
        <v>45066</v>
      </c>
      <c r="V328" s="2055">
        <f t="shared" si="256"/>
        <v>45067</v>
      </c>
      <c r="W328" s="2055">
        <f t="shared" si="256"/>
        <v>45068</v>
      </c>
      <c r="X328" s="2055">
        <f t="shared" si="256"/>
        <v>45069</v>
      </c>
      <c r="Y328" s="2055">
        <f t="shared" si="256"/>
        <v>45070</v>
      </c>
      <c r="Z328" s="2055">
        <f>+Y328+1</f>
        <v>45071</v>
      </c>
      <c r="AA328" s="2055">
        <f t="shared" ref="AA328:AC328" si="257">+Z328+1</f>
        <v>45072</v>
      </c>
      <c r="AB328" s="2055">
        <f t="shared" si="257"/>
        <v>45073</v>
      </c>
      <c r="AC328" s="2055">
        <f t="shared" si="257"/>
        <v>45074</v>
      </c>
      <c r="AD328" s="2055">
        <f>+AC328+1</f>
        <v>45075</v>
      </c>
      <c r="AE328" s="2055">
        <f t="shared" ref="AE328:AG328" si="258">+AD328+1</f>
        <v>45076</v>
      </c>
      <c r="AF328" s="2055">
        <f t="shared" si="258"/>
        <v>45077</v>
      </c>
      <c r="AG328" s="2111">
        <f t="shared" si="258"/>
        <v>45078</v>
      </c>
      <c r="AH328" s="4209" t="s">
        <v>2496</v>
      </c>
      <c r="AI328" s="4313" t="s">
        <v>2497</v>
      </c>
      <c r="AJ328" s="4316" t="s">
        <v>2474</v>
      </c>
      <c r="AK328" s="4319"/>
      <c r="AM328" s="4320" t="s">
        <v>2556</v>
      </c>
      <c r="AN328" s="4320" t="s">
        <v>2557</v>
      </c>
    </row>
    <row r="329" spans="2:40">
      <c r="B329" s="2037"/>
      <c r="C329" s="2038"/>
      <c r="D329" s="2041"/>
      <c r="E329" s="1958" t="s">
        <v>1184</v>
      </c>
      <c r="F329" s="2059" t="str">
        <f>TEXT(WEEKDAY(+F328),"aaa")</f>
        <v>金</v>
      </c>
      <c r="G329" s="2060" t="str">
        <f t="shared" ref="G329:AG329" si="259">TEXT(WEEKDAY(+G328),"aaa")</f>
        <v>土</v>
      </c>
      <c r="H329" s="2060" t="str">
        <f t="shared" si="259"/>
        <v>日</v>
      </c>
      <c r="I329" s="2060" t="str">
        <f t="shared" si="259"/>
        <v>月</v>
      </c>
      <c r="J329" s="2060" t="str">
        <f t="shared" si="259"/>
        <v>火</v>
      </c>
      <c r="K329" s="2060" t="str">
        <f t="shared" si="259"/>
        <v>水</v>
      </c>
      <c r="L329" s="2060" t="str">
        <f t="shared" si="259"/>
        <v>木</v>
      </c>
      <c r="M329" s="2060" t="str">
        <f t="shared" si="259"/>
        <v>金</v>
      </c>
      <c r="N329" s="2060" t="str">
        <f t="shared" si="259"/>
        <v>土</v>
      </c>
      <c r="O329" s="2060" t="str">
        <f t="shared" si="259"/>
        <v>日</v>
      </c>
      <c r="P329" s="2060" t="str">
        <f t="shared" si="259"/>
        <v>月</v>
      </c>
      <c r="Q329" s="2060" t="str">
        <f t="shared" si="259"/>
        <v>火</v>
      </c>
      <c r="R329" s="2060" t="str">
        <f t="shared" si="259"/>
        <v>水</v>
      </c>
      <c r="S329" s="2060" t="str">
        <f t="shared" si="259"/>
        <v>木</v>
      </c>
      <c r="T329" s="2060" t="str">
        <f t="shared" si="259"/>
        <v>金</v>
      </c>
      <c r="U329" s="2060" t="str">
        <f t="shared" si="259"/>
        <v>土</v>
      </c>
      <c r="V329" s="2060" t="str">
        <f t="shared" si="259"/>
        <v>日</v>
      </c>
      <c r="W329" s="2060" t="str">
        <f t="shared" si="259"/>
        <v>月</v>
      </c>
      <c r="X329" s="2060" t="str">
        <f t="shared" si="259"/>
        <v>火</v>
      </c>
      <c r="Y329" s="2060" t="str">
        <f t="shared" si="259"/>
        <v>水</v>
      </c>
      <c r="Z329" s="2060" t="str">
        <f t="shared" si="259"/>
        <v>木</v>
      </c>
      <c r="AA329" s="2060" t="str">
        <f t="shared" si="259"/>
        <v>金</v>
      </c>
      <c r="AB329" s="2060" t="str">
        <f t="shared" si="259"/>
        <v>土</v>
      </c>
      <c r="AC329" s="2060" t="str">
        <f t="shared" si="259"/>
        <v>日</v>
      </c>
      <c r="AD329" s="2060" t="str">
        <f t="shared" si="259"/>
        <v>月</v>
      </c>
      <c r="AE329" s="2060" t="str">
        <f t="shared" si="259"/>
        <v>火</v>
      </c>
      <c r="AF329" s="2060" t="str">
        <f t="shared" si="259"/>
        <v>水</v>
      </c>
      <c r="AG329" s="2060" t="str">
        <f t="shared" si="259"/>
        <v>木</v>
      </c>
      <c r="AH329" s="4210"/>
      <c r="AI329" s="4314"/>
      <c r="AJ329" s="4317"/>
      <c r="AK329" s="4319"/>
      <c r="AM329" s="4320"/>
      <c r="AN329" s="4320"/>
    </row>
    <row r="330" spans="2:40" ht="24.75" customHeight="1">
      <c r="B330" s="2101" t="s">
        <v>2531</v>
      </c>
      <c r="C330" s="2102" t="s">
        <v>2532</v>
      </c>
      <c r="D330" s="1953" t="s">
        <v>1313</v>
      </c>
      <c r="E330" s="1901" t="s">
        <v>2558</v>
      </c>
      <c r="F330" s="1941"/>
      <c r="G330" s="1942"/>
      <c r="H330" s="1942"/>
      <c r="I330" s="1942"/>
      <c r="J330" s="1942"/>
      <c r="K330" s="1942"/>
      <c r="L330" s="1942"/>
      <c r="M330" s="1942"/>
      <c r="N330" s="1942"/>
      <c r="O330" s="1942"/>
      <c r="P330" s="1942"/>
      <c r="Q330" s="1942"/>
      <c r="R330" s="1942"/>
      <c r="S330" s="1942"/>
      <c r="T330" s="1942"/>
      <c r="U330" s="1942"/>
      <c r="V330" s="1942"/>
      <c r="W330" s="1942"/>
      <c r="X330" s="1942"/>
      <c r="Y330" s="1942"/>
      <c r="Z330" s="1942"/>
      <c r="AA330" s="1942"/>
      <c r="AB330" s="1942"/>
      <c r="AC330" s="1942"/>
      <c r="AD330" s="1942"/>
      <c r="AE330" s="1942"/>
      <c r="AF330" s="1942"/>
      <c r="AG330" s="1970"/>
      <c r="AH330" s="4211"/>
      <c r="AI330" s="4315"/>
      <c r="AJ330" s="4318"/>
      <c r="AK330" s="4319"/>
    </row>
    <row r="331" spans="2:40" ht="13.5" customHeight="1">
      <c r="B331" s="4185" t="s">
        <v>2486</v>
      </c>
      <c r="C331" s="4188" t="s">
        <v>2487</v>
      </c>
      <c r="D331" s="1945" t="str">
        <f>E$8</f>
        <v>〇〇</v>
      </c>
      <c r="E331" s="2023"/>
      <c r="F331" s="1947"/>
      <c r="G331" s="1948"/>
      <c r="H331" s="1948"/>
      <c r="I331" s="1948"/>
      <c r="J331" s="1948"/>
      <c r="K331" s="1948"/>
      <c r="L331" s="1948"/>
      <c r="M331" s="1948"/>
      <c r="N331" s="1948"/>
      <c r="O331" s="1948"/>
      <c r="P331" s="1948"/>
      <c r="Q331" s="1948"/>
      <c r="R331" s="1948"/>
      <c r="S331" s="1948"/>
      <c r="T331" s="1948"/>
      <c r="U331" s="1948"/>
      <c r="V331" s="1948"/>
      <c r="W331" s="1948"/>
      <c r="X331" s="1948"/>
      <c r="Y331" s="1948"/>
      <c r="Z331" s="1948"/>
      <c r="AA331" s="1948"/>
      <c r="AB331" s="1948"/>
      <c r="AC331" s="1948"/>
      <c r="AD331" s="1948"/>
      <c r="AE331" s="1948"/>
      <c r="AF331" s="1948"/>
      <c r="AG331" s="1949"/>
      <c r="AH331" s="1950">
        <f>COUNTA(F$156:AG$156)-AI331</f>
        <v>28</v>
      </c>
      <c r="AI331" s="1951">
        <f>AM331+AN331</f>
        <v>0</v>
      </c>
      <c r="AJ331" s="2104">
        <f>+COUNTIF(F331:AG331,"休")</f>
        <v>0</v>
      </c>
      <c r="AM331" s="1953">
        <f>+COUNTIF(F331:AG331,"－")</f>
        <v>0</v>
      </c>
      <c r="AN331" s="1953">
        <f t="shared" ref="AN331:AN336" si="260">+COUNTIF(F331:AG331,"外")</f>
        <v>0</v>
      </c>
    </row>
    <row r="332" spans="2:40" ht="13.5" customHeight="1">
      <c r="B332" s="4186"/>
      <c r="C332" s="4189"/>
      <c r="D332" s="1960" t="str">
        <f>E$9</f>
        <v>●●</v>
      </c>
      <c r="E332" s="2105"/>
      <c r="F332" s="1955"/>
      <c r="G332" s="1956"/>
      <c r="H332" s="1956"/>
      <c r="I332" s="1956"/>
      <c r="J332" s="1956"/>
      <c r="K332" s="1956"/>
      <c r="L332" s="1956"/>
      <c r="M332" s="1956"/>
      <c r="N332" s="1956"/>
      <c r="O332" s="1956"/>
      <c r="P332" s="1956"/>
      <c r="Q332" s="1956"/>
      <c r="R332" s="1956"/>
      <c r="S332" s="1956"/>
      <c r="T332" s="1956"/>
      <c r="U332" s="1956"/>
      <c r="V332" s="1956"/>
      <c r="W332" s="1956"/>
      <c r="X332" s="1956"/>
      <c r="Y332" s="1956"/>
      <c r="Z332" s="1956"/>
      <c r="AA332" s="1956"/>
      <c r="AB332" s="1956"/>
      <c r="AC332" s="1956"/>
      <c r="AD332" s="1956"/>
      <c r="AE332" s="1956"/>
      <c r="AF332" s="1956"/>
      <c r="AG332" s="1957"/>
      <c r="AH332" s="1950">
        <f>COUNTA(F$156:AG$156)-AI332</f>
        <v>28</v>
      </c>
      <c r="AI332" s="1958">
        <f t="shared" ref="AI332" si="261">AM332+AN332</f>
        <v>0</v>
      </c>
      <c r="AJ332" s="2106">
        <f t="shared" ref="AJ332:AJ335" si="262">+COUNTIF(F332:AG332,"休")</f>
        <v>0</v>
      </c>
      <c r="AM332" s="1953">
        <f t="shared" ref="AM332:AM335" si="263">+COUNTIF(F332:AG332,"－")</f>
        <v>0</v>
      </c>
      <c r="AN332" s="1953">
        <f t="shared" si="260"/>
        <v>0</v>
      </c>
    </row>
    <row r="333" spans="2:40">
      <c r="B333" s="4186"/>
      <c r="C333" s="4189"/>
      <c r="D333" s="1960" t="str">
        <f>E$10</f>
        <v>△△</v>
      </c>
      <c r="E333" s="2105"/>
      <c r="F333" s="1955"/>
      <c r="G333" s="1956"/>
      <c r="H333" s="1956"/>
      <c r="I333" s="1956"/>
      <c r="J333" s="1956"/>
      <c r="K333" s="1956"/>
      <c r="L333" s="1956"/>
      <c r="M333" s="1956"/>
      <c r="N333" s="1956"/>
      <c r="O333" s="1956"/>
      <c r="P333" s="1956"/>
      <c r="Q333" s="1956"/>
      <c r="R333" s="1956"/>
      <c r="S333" s="1956"/>
      <c r="T333" s="1956"/>
      <c r="U333" s="1956"/>
      <c r="V333" s="1956"/>
      <c r="W333" s="1956"/>
      <c r="X333" s="1956"/>
      <c r="Y333" s="1956"/>
      <c r="Z333" s="1956"/>
      <c r="AA333" s="1956"/>
      <c r="AB333" s="1956"/>
      <c r="AC333" s="1956"/>
      <c r="AD333" s="1956"/>
      <c r="AE333" s="1956"/>
      <c r="AF333" s="1956"/>
      <c r="AG333" s="1957"/>
      <c r="AH333" s="1950">
        <f t="shared" ref="AH333:AH334" si="264">COUNTA(F$156:AG$156)-AI333</f>
        <v>28</v>
      </c>
      <c r="AI333" s="1958">
        <f>AM333+AN333</f>
        <v>0</v>
      </c>
      <c r="AJ333" s="2106">
        <f t="shared" si="262"/>
        <v>0</v>
      </c>
      <c r="AM333" s="1953">
        <f t="shared" si="263"/>
        <v>0</v>
      </c>
      <c r="AN333" s="1953">
        <f t="shared" si="260"/>
        <v>0</v>
      </c>
    </row>
    <row r="334" spans="2:40">
      <c r="B334" s="4186"/>
      <c r="C334" s="4189"/>
      <c r="D334" s="1960" t="str">
        <f>E$11</f>
        <v>■■</v>
      </c>
      <c r="E334" s="2105"/>
      <c r="F334" s="1955"/>
      <c r="G334" s="1956"/>
      <c r="H334" s="1956"/>
      <c r="I334" s="1956"/>
      <c r="J334" s="1956"/>
      <c r="K334" s="1956"/>
      <c r="L334" s="1956"/>
      <c r="M334" s="1956"/>
      <c r="N334" s="1956"/>
      <c r="O334" s="1956"/>
      <c r="P334" s="1956"/>
      <c r="Q334" s="1956"/>
      <c r="R334" s="1956"/>
      <c r="S334" s="1956"/>
      <c r="T334" s="1956"/>
      <c r="U334" s="1956"/>
      <c r="V334" s="1956"/>
      <c r="W334" s="1956"/>
      <c r="X334" s="1956"/>
      <c r="Y334" s="1956"/>
      <c r="Z334" s="1956"/>
      <c r="AA334" s="1956"/>
      <c r="AB334" s="1956"/>
      <c r="AC334" s="1956"/>
      <c r="AD334" s="1956"/>
      <c r="AE334" s="1956"/>
      <c r="AF334" s="1956"/>
      <c r="AG334" s="1957"/>
      <c r="AH334" s="1950">
        <f t="shared" si="264"/>
        <v>28</v>
      </c>
      <c r="AI334" s="1958">
        <f t="shared" ref="AI334:AI336" si="265">AM334+AN334</f>
        <v>0</v>
      </c>
      <c r="AJ334" s="2106">
        <f t="shared" si="262"/>
        <v>0</v>
      </c>
      <c r="AM334" s="1953">
        <f t="shared" si="263"/>
        <v>0</v>
      </c>
      <c r="AN334" s="1953">
        <f t="shared" si="260"/>
        <v>0</v>
      </c>
    </row>
    <row r="335" spans="2:40">
      <c r="B335" s="4186"/>
      <c r="C335" s="4189"/>
      <c r="D335" s="1960" t="str">
        <f>E$12</f>
        <v>★★</v>
      </c>
      <c r="E335" s="2105"/>
      <c r="F335" s="1955"/>
      <c r="G335" s="1956"/>
      <c r="H335" s="1956"/>
      <c r="I335" s="1956"/>
      <c r="J335" s="1956"/>
      <c r="K335" s="1956"/>
      <c r="L335" s="1956"/>
      <c r="M335" s="1956"/>
      <c r="N335" s="1956"/>
      <c r="O335" s="1956"/>
      <c r="P335" s="1956"/>
      <c r="Q335" s="1956"/>
      <c r="R335" s="1956"/>
      <c r="S335" s="1956"/>
      <c r="T335" s="1956"/>
      <c r="U335" s="1956"/>
      <c r="V335" s="1956"/>
      <c r="W335" s="1956"/>
      <c r="X335" s="1956"/>
      <c r="Y335" s="1956"/>
      <c r="Z335" s="1956"/>
      <c r="AA335" s="1956"/>
      <c r="AB335" s="1956"/>
      <c r="AC335" s="1956"/>
      <c r="AD335" s="1956"/>
      <c r="AE335" s="1956"/>
      <c r="AF335" s="1956"/>
      <c r="AG335" s="1957"/>
      <c r="AH335" s="1950">
        <f>COUNTA(F$156:AG$156)-AI335</f>
        <v>28</v>
      </c>
      <c r="AI335" s="1958">
        <f t="shared" si="265"/>
        <v>0</v>
      </c>
      <c r="AJ335" s="2106">
        <f t="shared" si="262"/>
        <v>0</v>
      </c>
      <c r="AM335" s="1953">
        <f t="shared" si="263"/>
        <v>0</v>
      </c>
      <c r="AN335" s="1953">
        <f t="shared" si="260"/>
        <v>0</v>
      </c>
    </row>
    <row r="336" spans="2:40">
      <c r="B336" s="4187"/>
      <c r="C336" s="4190"/>
      <c r="D336" s="2107"/>
      <c r="E336" s="1991"/>
      <c r="F336" s="1964"/>
      <c r="G336" s="1966"/>
      <c r="H336" s="1966"/>
      <c r="I336" s="1966"/>
      <c r="J336" s="1966"/>
      <c r="K336" s="1966"/>
      <c r="L336" s="1966"/>
      <c r="M336" s="1966"/>
      <c r="N336" s="1966"/>
      <c r="O336" s="1966"/>
      <c r="P336" s="1966"/>
      <c r="Q336" s="1966"/>
      <c r="R336" s="1966"/>
      <c r="S336" s="1966"/>
      <c r="T336" s="1966"/>
      <c r="U336" s="1966"/>
      <c r="V336" s="1966"/>
      <c r="W336" s="1966"/>
      <c r="X336" s="1966"/>
      <c r="Y336" s="1966"/>
      <c r="Z336" s="1966"/>
      <c r="AA336" s="1966"/>
      <c r="AB336" s="1966"/>
      <c r="AC336" s="1966"/>
      <c r="AD336" s="1966"/>
      <c r="AE336" s="1966"/>
      <c r="AF336" s="1966"/>
      <c r="AG336" s="1967"/>
      <c r="AH336" s="1950">
        <f>COUNTA(F$156:AG$156)-AI336</f>
        <v>28</v>
      </c>
      <c r="AI336" s="1951">
        <f t="shared" si="265"/>
        <v>0</v>
      </c>
      <c r="AJ336" s="2104">
        <f>+COUNTIF(F336:AG336,"休")</f>
        <v>0</v>
      </c>
      <c r="AM336" s="1953">
        <f>+COUNTIF(F336:AG336,"－")</f>
        <v>0</v>
      </c>
      <c r="AN336" s="1953">
        <f t="shared" si="260"/>
        <v>0</v>
      </c>
    </row>
    <row r="337" spans="1:40" ht="24.75" customHeight="1">
      <c r="B337" s="4185" t="s">
        <v>2493</v>
      </c>
      <c r="C337" s="4188" t="s">
        <v>2494</v>
      </c>
      <c r="D337" s="1953" t="s">
        <v>1313</v>
      </c>
      <c r="E337" s="1901" t="s">
        <v>2558</v>
      </c>
      <c r="F337" s="1941"/>
      <c r="G337" s="1942"/>
      <c r="H337" s="1942"/>
      <c r="I337" s="1942"/>
      <c r="J337" s="1942"/>
      <c r="K337" s="1942"/>
      <c r="L337" s="1942"/>
      <c r="M337" s="1942"/>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70"/>
      <c r="AH337" s="1971"/>
      <c r="AI337" s="1953"/>
      <c r="AJ337" s="2058"/>
    </row>
    <row r="338" spans="1:40" ht="13.5" customHeight="1">
      <c r="B338" s="4186"/>
      <c r="C338" s="4189"/>
      <c r="D338" s="2107" t="str">
        <f>E$14</f>
        <v>〇〇</v>
      </c>
      <c r="E338" s="1991"/>
      <c r="F338" s="1947"/>
      <c r="G338" s="1948"/>
      <c r="H338" s="1948"/>
      <c r="I338" s="1948"/>
      <c r="J338" s="1948"/>
      <c r="K338" s="1948"/>
      <c r="L338" s="1948"/>
      <c r="M338" s="1948"/>
      <c r="N338" s="1948"/>
      <c r="O338" s="1948"/>
      <c r="P338" s="1948"/>
      <c r="Q338" s="1948"/>
      <c r="R338" s="1948"/>
      <c r="S338" s="1948"/>
      <c r="T338" s="1948"/>
      <c r="U338" s="1948"/>
      <c r="V338" s="1948"/>
      <c r="W338" s="1948"/>
      <c r="X338" s="1948"/>
      <c r="Y338" s="1948"/>
      <c r="Z338" s="1948"/>
      <c r="AA338" s="1948"/>
      <c r="AB338" s="1948"/>
      <c r="AC338" s="1948"/>
      <c r="AD338" s="1948"/>
      <c r="AE338" s="1948"/>
      <c r="AF338" s="1948"/>
      <c r="AG338" s="1949"/>
      <c r="AH338" s="1950">
        <f>COUNTA(F$156:AG$156)-AI338</f>
        <v>28</v>
      </c>
      <c r="AI338" s="1951">
        <f t="shared" ref="AI338:AI341" si="266">AM338+AN338</f>
        <v>0</v>
      </c>
      <c r="AJ338" s="2104">
        <f>+COUNTIF(F338:AG338,"休")</f>
        <v>0</v>
      </c>
      <c r="AM338" s="1953">
        <f>+COUNTIF(F338:AG338,"－")</f>
        <v>0</v>
      </c>
      <c r="AN338" s="1953">
        <f>+COUNTIF(F338:AG338,"外")</f>
        <v>0</v>
      </c>
    </row>
    <row r="339" spans="1:40">
      <c r="B339" s="4186"/>
      <c r="C339" s="4189"/>
      <c r="D339" s="1960" t="str">
        <f>E$15</f>
        <v>●●</v>
      </c>
      <c r="E339" s="2105"/>
      <c r="F339" s="1955"/>
      <c r="G339" s="1956"/>
      <c r="H339" s="1956"/>
      <c r="I339" s="1956"/>
      <c r="J339" s="1956"/>
      <c r="K339" s="1956"/>
      <c r="L339" s="1956"/>
      <c r="M339" s="1956"/>
      <c r="N339" s="1956"/>
      <c r="O339" s="1956"/>
      <c r="P339" s="1956"/>
      <c r="Q339" s="1956"/>
      <c r="R339" s="1956"/>
      <c r="S339" s="1956"/>
      <c r="T339" s="1956"/>
      <c r="U339" s="1956"/>
      <c r="V339" s="1956"/>
      <c r="W339" s="1956"/>
      <c r="X339" s="1956"/>
      <c r="Y339" s="1956"/>
      <c r="Z339" s="1956"/>
      <c r="AA339" s="1956"/>
      <c r="AB339" s="1956"/>
      <c r="AC339" s="1956"/>
      <c r="AD339" s="1956"/>
      <c r="AE339" s="1956"/>
      <c r="AF339" s="1956"/>
      <c r="AG339" s="1957"/>
      <c r="AH339" s="1950">
        <f>COUNTA(F$156:AG$156)-AI339</f>
        <v>28</v>
      </c>
      <c r="AI339" s="1958">
        <f t="shared" si="266"/>
        <v>0</v>
      </c>
      <c r="AJ339" s="2106">
        <f t="shared" ref="AJ339:AJ341" si="267">+COUNTIF(F339:AG339,"休")</f>
        <v>0</v>
      </c>
      <c r="AM339" s="1953">
        <f t="shared" ref="AM339:AM341" si="268">+COUNTIF(F339:AG339,"－")</f>
        <v>0</v>
      </c>
      <c r="AN339" s="1953">
        <f>+COUNTIF(F339:AG339,"外")</f>
        <v>0</v>
      </c>
    </row>
    <row r="340" spans="1:40">
      <c r="B340" s="4186"/>
      <c r="C340" s="4189"/>
      <c r="D340" s="1960">
        <f>E$16</f>
        <v>0</v>
      </c>
      <c r="E340" s="2105"/>
      <c r="F340" s="1955"/>
      <c r="G340" s="1956"/>
      <c r="H340" s="1956"/>
      <c r="I340" s="1956"/>
      <c r="J340" s="1956"/>
      <c r="K340" s="1956"/>
      <c r="L340" s="1956"/>
      <c r="M340" s="1956"/>
      <c r="N340" s="1956"/>
      <c r="O340" s="1956"/>
      <c r="P340" s="1956"/>
      <c r="Q340" s="1956"/>
      <c r="R340" s="1956"/>
      <c r="S340" s="1956"/>
      <c r="T340" s="1956"/>
      <c r="U340" s="1956"/>
      <c r="V340" s="1956"/>
      <c r="W340" s="1956"/>
      <c r="X340" s="1956"/>
      <c r="Y340" s="1956"/>
      <c r="Z340" s="1956"/>
      <c r="AA340" s="1956"/>
      <c r="AB340" s="1956"/>
      <c r="AC340" s="1956"/>
      <c r="AD340" s="1956"/>
      <c r="AE340" s="1956"/>
      <c r="AF340" s="1956"/>
      <c r="AG340" s="1957"/>
      <c r="AH340" s="1950">
        <f t="shared" ref="AH340:AH341" si="269">COUNTA(F$156:AG$156)-AI340</f>
        <v>28</v>
      </c>
      <c r="AI340" s="1958">
        <f t="shared" si="266"/>
        <v>0</v>
      </c>
      <c r="AJ340" s="2106">
        <f t="shared" si="267"/>
        <v>0</v>
      </c>
      <c r="AM340" s="1953">
        <f t="shared" si="268"/>
        <v>0</v>
      </c>
      <c r="AN340" s="1953">
        <f>+COUNTIF(F340:AG340,"外")</f>
        <v>0</v>
      </c>
    </row>
    <row r="341" spans="1:40">
      <c r="B341" s="4186"/>
      <c r="C341" s="4190"/>
      <c r="D341" s="2107">
        <f>E$17</f>
        <v>0</v>
      </c>
      <c r="E341" s="1991"/>
      <c r="F341" s="1955"/>
      <c r="G341" s="1978"/>
      <c r="H341" s="1978"/>
      <c r="I341" s="1978"/>
      <c r="J341" s="1978"/>
      <c r="K341" s="1978"/>
      <c r="L341" s="1978"/>
      <c r="M341" s="1978"/>
      <c r="N341" s="1978"/>
      <c r="O341" s="1978"/>
      <c r="P341" s="1978"/>
      <c r="Q341" s="1978"/>
      <c r="R341" s="1978"/>
      <c r="S341" s="1978"/>
      <c r="T341" s="1978"/>
      <c r="U341" s="1978"/>
      <c r="V341" s="1978"/>
      <c r="W341" s="1978"/>
      <c r="X341" s="1978"/>
      <c r="Y341" s="1978"/>
      <c r="Z341" s="1978"/>
      <c r="AA341" s="1978"/>
      <c r="AB341" s="1978"/>
      <c r="AC341" s="1978"/>
      <c r="AD341" s="1978"/>
      <c r="AE341" s="1978"/>
      <c r="AF341" s="1978"/>
      <c r="AG341" s="1949"/>
      <c r="AH341" s="1950">
        <f t="shared" si="269"/>
        <v>28</v>
      </c>
      <c r="AI341" s="1987">
        <f t="shared" si="266"/>
        <v>0</v>
      </c>
      <c r="AJ341" s="2104">
        <f t="shared" si="267"/>
        <v>0</v>
      </c>
      <c r="AM341" s="1953">
        <f t="shared" si="268"/>
        <v>0</v>
      </c>
      <c r="AN341" s="1953">
        <f>+COUNTIF(F341:AG341,"外")</f>
        <v>0</v>
      </c>
    </row>
    <row r="342" spans="1:40" ht="24.75" customHeight="1">
      <c r="B342" s="4186"/>
      <c r="C342" s="4188" t="s">
        <v>2495</v>
      </c>
      <c r="D342" s="1953" t="s">
        <v>1313</v>
      </c>
      <c r="E342" s="1901" t="s">
        <v>2558</v>
      </c>
      <c r="F342" s="1941"/>
      <c r="G342" s="1942"/>
      <c r="H342" s="1942"/>
      <c r="I342" s="1942"/>
      <c r="J342" s="1942"/>
      <c r="K342" s="1942"/>
      <c r="L342" s="1942"/>
      <c r="M342" s="1942"/>
      <c r="N342" s="1942"/>
      <c r="O342" s="1942"/>
      <c r="P342" s="1942"/>
      <c r="Q342" s="1942"/>
      <c r="R342" s="1942"/>
      <c r="S342" s="1942"/>
      <c r="T342" s="1942"/>
      <c r="U342" s="1942"/>
      <c r="V342" s="1942"/>
      <c r="W342" s="1942"/>
      <c r="X342" s="1942"/>
      <c r="Y342" s="1942"/>
      <c r="Z342" s="1942"/>
      <c r="AA342" s="1942"/>
      <c r="AB342" s="1942"/>
      <c r="AC342" s="1942"/>
      <c r="AD342" s="1942"/>
      <c r="AE342" s="1942"/>
      <c r="AF342" s="1942"/>
      <c r="AG342" s="1970"/>
      <c r="AH342" s="1971"/>
      <c r="AI342" s="1953"/>
      <c r="AJ342" s="2058"/>
    </row>
    <row r="343" spans="1:40">
      <c r="B343" s="4186"/>
      <c r="C343" s="4189"/>
      <c r="D343" s="1945" t="str">
        <f>E$18</f>
        <v>●●</v>
      </c>
      <c r="E343" s="2023"/>
      <c r="F343" s="1947"/>
      <c r="G343" s="1948"/>
      <c r="H343" s="1948"/>
      <c r="I343" s="1948"/>
      <c r="J343" s="1948"/>
      <c r="K343" s="1948"/>
      <c r="L343" s="1948"/>
      <c r="M343" s="1948"/>
      <c r="N343" s="1948"/>
      <c r="O343" s="1948"/>
      <c r="P343" s="1948"/>
      <c r="Q343" s="1948"/>
      <c r="R343" s="1948"/>
      <c r="S343" s="1948"/>
      <c r="T343" s="1948"/>
      <c r="U343" s="1948"/>
      <c r="V343" s="1948"/>
      <c r="W343" s="1948"/>
      <c r="X343" s="1948"/>
      <c r="Y343" s="1948"/>
      <c r="Z343" s="1948"/>
      <c r="AA343" s="1948"/>
      <c r="AB343" s="1948"/>
      <c r="AC343" s="1948"/>
      <c r="AD343" s="1948"/>
      <c r="AE343" s="1948"/>
      <c r="AF343" s="1948"/>
      <c r="AG343" s="1982"/>
      <c r="AH343" s="1950">
        <f>COUNTA(F$156:AG$156)-AI343</f>
        <v>28</v>
      </c>
      <c r="AI343" s="2108">
        <f t="shared" ref="AI343:AI346" si="270">AM343+AN343</f>
        <v>0</v>
      </c>
      <c r="AJ343" s="2109">
        <f>+COUNTIF(F343:AG343,"休")</f>
        <v>0</v>
      </c>
      <c r="AM343" s="1953">
        <f>+COUNTIF(F343:AG343,"－")</f>
        <v>0</v>
      </c>
      <c r="AN343" s="1953">
        <f>+COUNTIF(F343:AG343,"外")</f>
        <v>0</v>
      </c>
    </row>
    <row r="344" spans="1:40">
      <c r="B344" s="4186"/>
      <c r="C344" s="4189"/>
      <c r="D344" s="1960">
        <f>E$19</f>
        <v>0</v>
      </c>
      <c r="E344" s="2105"/>
      <c r="F344" s="1955"/>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c r="AB344" s="1956"/>
      <c r="AC344" s="1956"/>
      <c r="AD344" s="1956"/>
      <c r="AE344" s="1956"/>
      <c r="AF344" s="1956"/>
      <c r="AG344" s="1957"/>
      <c r="AH344" s="1950">
        <f>COUNTA(F$156:AG$156)-AI344</f>
        <v>28</v>
      </c>
      <c r="AI344" s="1958">
        <f t="shared" si="270"/>
        <v>0</v>
      </c>
      <c r="AJ344" s="2106">
        <f t="shared" ref="AJ344:AJ346" si="271">+COUNTIF(F344:AG344,"休")</f>
        <v>0</v>
      </c>
      <c r="AM344" s="1953">
        <f t="shared" ref="AM344:AM346" si="272">+COUNTIF(F344:AG344,"－")</f>
        <v>0</v>
      </c>
      <c r="AN344" s="1953">
        <f>+COUNTIF(F344:AG344,"外")</f>
        <v>0</v>
      </c>
    </row>
    <row r="345" spans="1:40">
      <c r="B345" s="4186"/>
      <c r="C345" s="4189"/>
      <c r="D345" s="1960">
        <f>E$20</f>
        <v>0</v>
      </c>
      <c r="E345" s="2105"/>
      <c r="F345" s="1955"/>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c r="AB345" s="1956"/>
      <c r="AC345" s="1956"/>
      <c r="AD345" s="1956"/>
      <c r="AE345" s="1956"/>
      <c r="AF345" s="1956"/>
      <c r="AG345" s="1957"/>
      <c r="AH345" s="1950">
        <f t="shared" ref="AH345:AH346" si="273">COUNTA(F$156:AG$156)-AI345</f>
        <v>28</v>
      </c>
      <c r="AI345" s="1958">
        <f t="shared" si="270"/>
        <v>0</v>
      </c>
      <c r="AJ345" s="2106">
        <f t="shared" si="271"/>
        <v>0</v>
      </c>
      <c r="AM345" s="1953">
        <f t="shared" si="272"/>
        <v>0</v>
      </c>
      <c r="AN345" s="1953">
        <f>+COUNTIF(F345:AG345,"外")</f>
        <v>0</v>
      </c>
    </row>
    <row r="346" spans="1:40">
      <c r="B346" s="4187"/>
      <c r="C346" s="4190"/>
      <c r="D346" s="2110">
        <f>E$21</f>
        <v>0</v>
      </c>
      <c r="E346" s="2039"/>
      <c r="F346" s="1984"/>
      <c r="G346" s="1965"/>
      <c r="H346" s="1965"/>
      <c r="I346" s="1965"/>
      <c r="J346" s="1965"/>
      <c r="K346" s="1965"/>
      <c r="L346" s="1965"/>
      <c r="M346" s="1965"/>
      <c r="N346" s="1965"/>
      <c r="O346" s="1965"/>
      <c r="P346" s="1965"/>
      <c r="Q346" s="1965"/>
      <c r="R346" s="1965"/>
      <c r="S346" s="1965"/>
      <c r="T346" s="1965"/>
      <c r="U346" s="1965"/>
      <c r="V346" s="1965"/>
      <c r="W346" s="1965"/>
      <c r="X346" s="1965"/>
      <c r="Y346" s="1965"/>
      <c r="Z346" s="1965"/>
      <c r="AA346" s="1965"/>
      <c r="AB346" s="1965"/>
      <c r="AC346" s="1965"/>
      <c r="AD346" s="1965"/>
      <c r="AE346" s="1965"/>
      <c r="AF346" s="1965"/>
      <c r="AG346" s="1985"/>
      <c r="AH346" s="1986">
        <f t="shared" si="273"/>
        <v>28</v>
      </c>
      <c r="AI346" s="2071">
        <f t="shared" si="270"/>
        <v>0</v>
      </c>
      <c r="AJ346" s="1972">
        <f t="shared" si="271"/>
        <v>0</v>
      </c>
      <c r="AM346" s="1953">
        <f t="shared" si="272"/>
        <v>0</v>
      </c>
      <c r="AN346" s="1953">
        <f>+COUNTIF(F346:AG346,"外")</f>
        <v>0</v>
      </c>
    </row>
    <row r="348" spans="1:40" ht="6" customHeight="1">
      <c r="B348" s="2027"/>
      <c r="C348" s="2027"/>
      <c r="D348" s="2027"/>
      <c r="E348" s="1991"/>
      <c r="F348" s="1991"/>
      <c r="G348" s="2029"/>
      <c r="H348" s="2029"/>
      <c r="I348" s="2029"/>
      <c r="J348" s="2029"/>
      <c r="K348" s="2029"/>
      <c r="L348" s="2029"/>
      <c r="M348" s="2029"/>
      <c r="N348" s="2029"/>
      <c r="O348" s="2029"/>
      <c r="P348" s="2029"/>
      <c r="Q348" s="2029"/>
      <c r="R348" s="2029"/>
      <c r="S348" s="2029"/>
      <c r="T348" s="2029"/>
      <c r="U348" s="2029"/>
      <c r="V348" s="2029"/>
      <c r="W348" s="2029"/>
      <c r="X348" s="2029"/>
      <c r="Y348" s="2029"/>
      <c r="Z348" s="2029"/>
      <c r="AA348" s="2029"/>
      <c r="AB348" s="2029"/>
      <c r="AC348" s="2029"/>
      <c r="AD348" s="2029"/>
      <c r="AE348" s="2029"/>
      <c r="AF348" s="2029"/>
      <c r="AG348" s="2029"/>
      <c r="AH348" s="2027"/>
      <c r="AI348" s="2027"/>
      <c r="AJ348" s="2027"/>
    </row>
    <row r="349" spans="1:40" ht="19.2">
      <c r="A349" s="2042" t="s">
        <v>2528</v>
      </c>
      <c r="B349" s="2042"/>
      <c r="C349" s="2042"/>
      <c r="D349" s="2042"/>
      <c r="E349" s="2042"/>
      <c r="P349" s="2043"/>
      <c r="AJ349" s="1895" t="s">
        <v>2529</v>
      </c>
    </row>
    <row r="350" spans="1:40" ht="13.5" customHeight="1">
      <c r="AD350" s="4321" t="s">
        <v>2465</v>
      </c>
      <c r="AE350" s="4321"/>
      <c r="AF350" s="4321"/>
      <c r="AG350" s="4322" t="str">
        <f>AG$2</f>
        <v>令和　年　月　日</v>
      </c>
      <c r="AH350" s="4322"/>
      <c r="AI350" s="4322"/>
      <c r="AJ350" s="4322"/>
    </row>
    <row r="351" spans="1:40" s="2115" customFormat="1" ht="18" customHeight="1">
      <c r="B351" s="4323" t="s">
        <v>1173</v>
      </c>
      <c r="C351" s="4323"/>
      <c r="D351" s="2116" t="s">
        <v>1174</v>
      </c>
      <c r="E351" s="2117" t="str">
        <f>E$3</f>
        <v>○○校区道路改良工事</v>
      </c>
      <c r="F351" s="2117"/>
      <c r="G351" s="2117"/>
      <c r="H351" s="2117"/>
      <c r="I351" s="2117"/>
      <c r="J351" s="2117"/>
      <c r="K351" s="2117"/>
      <c r="L351" s="2117"/>
      <c r="M351" s="2117"/>
      <c r="N351" s="2117"/>
      <c r="O351" s="2116"/>
      <c r="P351" s="2116"/>
      <c r="Q351" s="2116"/>
      <c r="R351" s="2115" t="s">
        <v>1177</v>
      </c>
      <c r="U351" s="2118"/>
      <c r="V351" s="2118"/>
      <c r="W351" s="2116" t="s">
        <v>1174</v>
      </c>
      <c r="X351" s="4324">
        <f>X$3</f>
        <v>44659</v>
      </c>
      <c r="Y351" s="4324"/>
      <c r="Z351" s="4324"/>
      <c r="AA351" s="4324"/>
      <c r="AB351" s="4324"/>
      <c r="AC351" s="2116"/>
      <c r="AD351" s="2116"/>
      <c r="AE351" s="2116"/>
      <c r="AF351" s="2116"/>
      <c r="AG351" s="2116"/>
    </row>
    <row r="352" spans="1:40" s="2115" customFormat="1" ht="18" customHeight="1">
      <c r="B352" s="4325" t="s">
        <v>1181</v>
      </c>
      <c r="C352" s="4325"/>
      <c r="D352" s="2116" t="s">
        <v>1174</v>
      </c>
      <c r="E352" s="4326">
        <f>+X352-X351+1</f>
        <v>708</v>
      </c>
      <c r="F352" s="4326"/>
      <c r="G352" s="4326"/>
      <c r="H352" s="2116"/>
      <c r="I352" s="2116"/>
      <c r="J352" s="2116"/>
      <c r="K352" s="2116"/>
      <c r="L352" s="2116"/>
      <c r="M352" s="2116"/>
      <c r="N352" s="2116"/>
      <c r="O352" s="2116"/>
      <c r="P352" s="2116"/>
      <c r="Q352" s="2116"/>
      <c r="R352" s="2115" t="s">
        <v>1180</v>
      </c>
      <c r="S352" s="2119"/>
      <c r="T352" s="2119"/>
      <c r="U352" s="2120"/>
      <c r="V352" s="2120"/>
      <c r="W352" s="2116" t="s">
        <v>1174</v>
      </c>
      <c r="X352" s="4327">
        <f>X$4</f>
        <v>45366</v>
      </c>
      <c r="Y352" s="4327"/>
      <c r="Z352" s="4327"/>
      <c r="AA352" s="4327"/>
      <c r="AB352" s="4327"/>
      <c r="AC352" s="2116"/>
      <c r="AD352" s="2116"/>
      <c r="AE352" s="2116"/>
      <c r="AF352" s="2116"/>
      <c r="AG352" s="2116"/>
    </row>
    <row r="353" spans="2:40">
      <c r="F353" s="2073"/>
      <c r="G353" s="2073"/>
      <c r="H353" s="2073"/>
      <c r="I353" s="2073"/>
      <c r="J353" s="2073"/>
      <c r="K353" s="2073"/>
      <c r="L353" s="2073"/>
      <c r="M353" s="2073"/>
      <c r="N353" s="2073"/>
      <c r="O353" s="2073"/>
      <c r="P353" s="2073"/>
      <c r="Q353" s="2073"/>
      <c r="R353" s="2073"/>
      <c r="S353" s="2073"/>
      <c r="T353" s="2073"/>
      <c r="U353" s="2073"/>
      <c r="V353" s="2073"/>
      <c r="W353" s="2073"/>
      <c r="X353" s="2073"/>
      <c r="Y353" s="2073"/>
      <c r="Z353" s="2073"/>
      <c r="AA353" s="2073"/>
      <c r="AB353" s="2073"/>
      <c r="AC353" s="2073"/>
      <c r="AD353" s="2073"/>
      <c r="AE353" s="2073"/>
      <c r="AF353" s="2073"/>
      <c r="AG353" s="2073"/>
    </row>
    <row r="354" spans="2:40" ht="13.5" customHeight="1">
      <c r="B354" s="2021"/>
      <c r="C354" s="2022"/>
      <c r="D354" s="2025"/>
      <c r="E354" s="2074" t="s">
        <v>1183</v>
      </c>
      <c r="F354" s="2075">
        <f>+AG328+1</f>
        <v>45079</v>
      </c>
      <c r="G354" s="2076">
        <f>+F354+1</f>
        <v>45080</v>
      </c>
      <c r="H354" s="2076">
        <f t="shared" ref="H354:Y354" si="274">+G354+1</f>
        <v>45081</v>
      </c>
      <c r="I354" s="2076">
        <f t="shared" si="274"/>
        <v>45082</v>
      </c>
      <c r="J354" s="2076">
        <f t="shared" si="274"/>
        <v>45083</v>
      </c>
      <c r="K354" s="2076">
        <f t="shared" si="274"/>
        <v>45084</v>
      </c>
      <c r="L354" s="2076">
        <f t="shared" si="274"/>
        <v>45085</v>
      </c>
      <c r="M354" s="2076">
        <f t="shared" si="274"/>
        <v>45086</v>
      </c>
      <c r="N354" s="2076">
        <f t="shared" si="274"/>
        <v>45087</v>
      </c>
      <c r="O354" s="2076">
        <f t="shared" si="274"/>
        <v>45088</v>
      </c>
      <c r="P354" s="2076">
        <f t="shared" si="274"/>
        <v>45089</v>
      </c>
      <c r="Q354" s="2076">
        <f t="shared" si="274"/>
        <v>45090</v>
      </c>
      <c r="R354" s="2076">
        <f t="shared" si="274"/>
        <v>45091</v>
      </c>
      <c r="S354" s="2076">
        <f t="shared" si="274"/>
        <v>45092</v>
      </c>
      <c r="T354" s="2076">
        <f t="shared" si="274"/>
        <v>45093</v>
      </c>
      <c r="U354" s="2076">
        <f t="shared" si="274"/>
        <v>45094</v>
      </c>
      <c r="V354" s="2076">
        <f t="shared" si="274"/>
        <v>45095</v>
      </c>
      <c r="W354" s="2076">
        <f t="shared" si="274"/>
        <v>45096</v>
      </c>
      <c r="X354" s="2076">
        <f t="shared" si="274"/>
        <v>45097</v>
      </c>
      <c r="Y354" s="2076">
        <f t="shared" si="274"/>
        <v>45098</v>
      </c>
      <c r="Z354" s="2076">
        <f>+Y354+1</f>
        <v>45099</v>
      </c>
      <c r="AA354" s="2076">
        <f t="shared" ref="AA354:AC354" si="275">+Z354+1</f>
        <v>45100</v>
      </c>
      <c r="AB354" s="2076">
        <f t="shared" si="275"/>
        <v>45101</v>
      </c>
      <c r="AC354" s="2076">
        <f t="shared" si="275"/>
        <v>45102</v>
      </c>
      <c r="AD354" s="2076">
        <f>+AC354+1</f>
        <v>45103</v>
      </c>
      <c r="AE354" s="2076">
        <f t="shared" ref="AE354" si="276">+AD354+1</f>
        <v>45104</v>
      </c>
      <c r="AF354" s="2076">
        <f>+AE354+1</f>
        <v>45105</v>
      </c>
      <c r="AG354" s="2111">
        <f t="shared" ref="AG354" si="277">+AF354+1</f>
        <v>45106</v>
      </c>
      <c r="AH354" s="4209" t="s">
        <v>2496</v>
      </c>
      <c r="AI354" s="4313" t="s">
        <v>2497</v>
      </c>
      <c r="AJ354" s="4316" t="s">
        <v>2474</v>
      </c>
      <c r="AK354" s="4319"/>
      <c r="AM354" s="4320" t="s">
        <v>2556</v>
      </c>
      <c r="AN354" s="4320" t="s">
        <v>2557</v>
      </c>
    </row>
    <row r="355" spans="2:40">
      <c r="B355" s="2037"/>
      <c r="C355" s="2038"/>
      <c r="D355" s="2041"/>
      <c r="E355" s="2078" t="s">
        <v>1184</v>
      </c>
      <c r="F355" s="2079" t="str">
        <f>TEXT(WEEKDAY(+F354),"aaa")</f>
        <v>金</v>
      </c>
      <c r="G355" s="2080" t="str">
        <f t="shared" ref="G355:AG355" si="278">TEXT(WEEKDAY(+G354),"aaa")</f>
        <v>土</v>
      </c>
      <c r="H355" s="2080" t="str">
        <f t="shared" si="278"/>
        <v>日</v>
      </c>
      <c r="I355" s="2080" t="str">
        <f t="shared" si="278"/>
        <v>月</v>
      </c>
      <c r="J355" s="2080" t="str">
        <f t="shared" si="278"/>
        <v>火</v>
      </c>
      <c r="K355" s="2080" t="str">
        <f t="shared" si="278"/>
        <v>水</v>
      </c>
      <c r="L355" s="2080" t="str">
        <f t="shared" si="278"/>
        <v>木</v>
      </c>
      <c r="M355" s="2080" t="str">
        <f t="shared" si="278"/>
        <v>金</v>
      </c>
      <c r="N355" s="2080" t="str">
        <f t="shared" si="278"/>
        <v>土</v>
      </c>
      <c r="O355" s="2080" t="str">
        <f t="shared" si="278"/>
        <v>日</v>
      </c>
      <c r="P355" s="2080" t="str">
        <f t="shared" si="278"/>
        <v>月</v>
      </c>
      <c r="Q355" s="2080" t="str">
        <f t="shared" si="278"/>
        <v>火</v>
      </c>
      <c r="R355" s="2080" t="str">
        <f t="shared" si="278"/>
        <v>水</v>
      </c>
      <c r="S355" s="2080" t="str">
        <f t="shared" si="278"/>
        <v>木</v>
      </c>
      <c r="T355" s="2080" t="str">
        <f t="shared" si="278"/>
        <v>金</v>
      </c>
      <c r="U355" s="2080" t="str">
        <f t="shared" si="278"/>
        <v>土</v>
      </c>
      <c r="V355" s="2080" t="str">
        <f t="shared" si="278"/>
        <v>日</v>
      </c>
      <c r="W355" s="2080" t="str">
        <f t="shared" si="278"/>
        <v>月</v>
      </c>
      <c r="X355" s="2080" t="str">
        <f t="shared" si="278"/>
        <v>火</v>
      </c>
      <c r="Y355" s="2080" t="str">
        <f t="shared" si="278"/>
        <v>水</v>
      </c>
      <c r="Z355" s="2080" t="str">
        <f t="shared" si="278"/>
        <v>木</v>
      </c>
      <c r="AA355" s="2080" t="str">
        <f t="shared" si="278"/>
        <v>金</v>
      </c>
      <c r="AB355" s="2080" t="str">
        <f t="shared" si="278"/>
        <v>土</v>
      </c>
      <c r="AC355" s="2080" t="str">
        <f t="shared" si="278"/>
        <v>日</v>
      </c>
      <c r="AD355" s="2080" t="str">
        <f t="shared" si="278"/>
        <v>月</v>
      </c>
      <c r="AE355" s="2080" t="str">
        <f t="shared" si="278"/>
        <v>火</v>
      </c>
      <c r="AF355" s="2080" t="str">
        <f t="shared" si="278"/>
        <v>水</v>
      </c>
      <c r="AG355" s="2112" t="str">
        <f t="shared" si="278"/>
        <v>木</v>
      </c>
      <c r="AH355" s="4210"/>
      <c r="AI355" s="4314"/>
      <c r="AJ355" s="4317"/>
      <c r="AK355" s="4319"/>
      <c r="AM355" s="4320"/>
      <c r="AN355" s="4320"/>
    </row>
    <row r="356" spans="2:40" ht="24.75" customHeight="1">
      <c r="B356" s="2101" t="s">
        <v>2531</v>
      </c>
      <c r="C356" s="2102" t="s">
        <v>2532</v>
      </c>
      <c r="D356" s="1953" t="s">
        <v>1313</v>
      </c>
      <c r="E356" s="1901" t="s">
        <v>2558</v>
      </c>
      <c r="F356" s="1941"/>
      <c r="G356" s="1942"/>
      <c r="H356" s="1942"/>
      <c r="I356" s="1942"/>
      <c r="J356" s="1942"/>
      <c r="K356" s="1942"/>
      <c r="L356" s="1942"/>
      <c r="M356" s="1942"/>
      <c r="N356" s="1942"/>
      <c r="O356" s="1942"/>
      <c r="P356" s="1942"/>
      <c r="Q356" s="1942"/>
      <c r="R356" s="1942"/>
      <c r="S356" s="1942"/>
      <c r="T356" s="1942"/>
      <c r="U356" s="1942"/>
      <c r="V356" s="1942"/>
      <c r="W356" s="1942"/>
      <c r="X356" s="1942"/>
      <c r="Y356" s="1942"/>
      <c r="Z356" s="1942"/>
      <c r="AA356" s="1942"/>
      <c r="AB356" s="1942"/>
      <c r="AC356" s="1942"/>
      <c r="AD356" s="1942"/>
      <c r="AE356" s="1942"/>
      <c r="AF356" s="1942"/>
      <c r="AG356" s="1970"/>
      <c r="AH356" s="4211"/>
      <c r="AI356" s="4315"/>
      <c r="AJ356" s="4318"/>
      <c r="AK356" s="4319"/>
    </row>
    <row r="357" spans="2:40" ht="13.5" customHeight="1">
      <c r="B357" s="4185" t="s">
        <v>2486</v>
      </c>
      <c r="C357" s="4188" t="s">
        <v>2487</v>
      </c>
      <c r="D357" s="1945" t="str">
        <f>E$8</f>
        <v>〇〇</v>
      </c>
      <c r="E357" s="2023"/>
      <c r="F357" s="1947"/>
      <c r="G357" s="1948"/>
      <c r="H357" s="1948"/>
      <c r="I357" s="1948"/>
      <c r="J357" s="1948"/>
      <c r="K357" s="1948"/>
      <c r="L357" s="1948"/>
      <c r="M357" s="1948"/>
      <c r="N357" s="1948"/>
      <c r="O357" s="1948"/>
      <c r="P357" s="1948"/>
      <c r="Q357" s="1948"/>
      <c r="R357" s="1948"/>
      <c r="S357" s="1948"/>
      <c r="T357" s="1948"/>
      <c r="U357" s="1948"/>
      <c r="V357" s="1948"/>
      <c r="W357" s="1948"/>
      <c r="X357" s="1948"/>
      <c r="Y357" s="1948"/>
      <c r="Z357" s="1948"/>
      <c r="AA357" s="1948"/>
      <c r="AB357" s="1948"/>
      <c r="AC357" s="1948"/>
      <c r="AD357" s="1948"/>
      <c r="AE357" s="1948"/>
      <c r="AF357" s="1948"/>
      <c r="AG357" s="1949"/>
      <c r="AH357" s="1950">
        <f>COUNTA(F$96:AG$96)-AI357</f>
        <v>28</v>
      </c>
      <c r="AI357" s="1951">
        <f>AM357+AN357</f>
        <v>0</v>
      </c>
      <c r="AJ357" s="2104">
        <f>+COUNTIF(F357:AG357,"休")</f>
        <v>0</v>
      </c>
      <c r="AM357" s="1953">
        <f>+COUNTIF(F357:AG357,"－")</f>
        <v>0</v>
      </c>
      <c r="AN357" s="1953">
        <f t="shared" ref="AN357:AN362" si="279">+COUNTIF(F357:AG357,"外")</f>
        <v>0</v>
      </c>
    </row>
    <row r="358" spans="2:40" ht="13.5" customHeight="1">
      <c r="B358" s="4186"/>
      <c r="C358" s="4189"/>
      <c r="D358" s="1960" t="str">
        <f>E$9</f>
        <v>●●</v>
      </c>
      <c r="E358" s="2105"/>
      <c r="F358" s="1955"/>
      <c r="G358" s="1956"/>
      <c r="H358" s="1956"/>
      <c r="I358" s="1956"/>
      <c r="J358" s="1956"/>
      <c r="K358" s="1956"/>
      <c r="L358" s="1956"/>
      <c r="M358" s="1956"/>
      <c r="N358" s="1956"/>
      <c r="O358" s="1956"/>
      <c r="P358" s="1956"/>
      <c r="Q358" s="1956"/>
      <c r="R358" s="1956"/>
      <c r="S358" s="1956"/>
      <c r="T358" s="1956"/>
      <c r="U358" s="1956"/>
      <c r="V358" s="1956"/>
      <c r="W358" s="1956"/>
      <c r="X358" s="1956"/>
      <c r="Y358" s="1956"/>
      <c r="Z358" s="1956"/>
      <c r="AA358" s="1956"/>
      <c r="AB358" s="1956"/>
      <c r="AC358" s="1956"/>
      <c r="AD358" s="1956"/>
      <c r="AE358" s="1956"/>
      <c r="AF358" s="1956"/>
      <c r="AG358" s="1957"/>
      <c r="AH358" s="1950">
        <f t="shared" ref="AH358:AH362" si="280">COUNTA(F$96:AG$96)-AI358</f>
        <v>28</v>
      </c>
      <c r="AI358" s="1958">
        <f t="shared" ref="AI358" si="281">AM358+AN358</f>
        <v>0</v>
      </c>
      <c r="AJ358" s="2106">
        <f t="shared" ref="AJ358:AJ361" si="282">+COUNTIF(F358:AG358,"休")</f>
        <v>0</v>
      </c>
      <c r="AM358" s="1953">
        <f t="shared" ref="AM358:AM361" si="283">+COUNTIF(F358:AG358,"－")</f>
        <v>0</v>
      </c>
      <c r="AN358" s="1953">
        <f t="shared" si="279"/>
        <v>0</v>
      </c>
    </row>
    <row r="359" spans="2:40">
      <c r="B359" s="4186"/>
      <c r="C359" s="4189"/>
      <c r="D359" s="1960" t="str">
        <f>E$10</f>
        <v>△△</v>
      </c>
      <c r="E359" s="2105"/>
      <c r="F359" s="1955"/>
      <c r="G359" s="1956"/>
      <c r="H359" s="1956"/>
      <c r="I359" s="1956"/>
      <c r="J359" s="1956"/>
      <c r="K359" s="1956"/>
      <c r="L359" s="1956"/>
      <c r="M359" s="1956"/>
      <c r="N359" s="1956"/>
      <c r="O359" s="1956"/>
      <c r="P359" s="1956"/>
      <c r="Q359" s="1956"/>
      <c r="R359" s="1956"/>
      <c r="S359" s="1956"/>
      <c r="T359" s="1956"/>
      <c r="U359" s="1956"/>
      <c r="V359" s="1956"/>
      <c r="W359" s="1956"/>
      <c r="X359" s="1956"/>
      <c r="Y359" s="1956"/>
      <c r="Z359" s="1956"/>
      <c r="AA359" s="1956"/>
      <c r="AB359" s="1956"/>
      <c r="AC359" s="1956"/>
      <c r="AD359" s="1956"/>
      <c r="AE359" s="1956"/>
      <c r="AF359" s="1956"/>
      <c r="AG359" s="1957"/>
      <c r="AH359" s="1950">
        <f t="shared" si="280"/>
        <v>28</v>
      </c>
      <c r="AI359" s="1958">
        <f>AM359+AN359</f>
        <v>0</v>
      </c>
      <c r="AJ359" s="2106">
        <f t="shared" si="282"/>
        <v>0</v>
      </c>
      <c r="AM359" s="1953">
        <f t="shared" si="283"/>
        <v>0</v>
      </c>
      <c r="AN359" s="1953">
        <f t="shared" si="279"/>
        <v>0</v>
      </c>
    </row>
    <row r="360" spans="2:40">
      <c r="B360" s="4186"/>
      <c r="C360" s="4189"/>
      <c r="D360" s="1960" t="str">
        <f>E$11</f>
        <v>■■</v>
      </c>
      <c r="E360" s="2105"/>
      <c r="F360" s="1955"/>
      <c r="G360" s="1956"/>
      <c r="H360" s="1956"/>
      <c r="I360" s="1956"/>
      <c r="J360" s="1956"/>
      <c r="K360" s="1956"/>
      <c r="L360" s="1956"/>
      <c r="M360" s="1956"/>
      <c r="N360" s="1956"/>
      <c r="O360" s="1956"/>
      <c r="P360" s="1956"/>
      <c r="Q360" s="1956"/>
      <c r="R360" s="1956"/>
      <c r="S360" s="1956"/>
      <c r="T360" s="1956"/>
      <c r="U360" s="1956"/>
      <c r="V360" s="1956"/>
      <c r="W360" s="1956"/>
      <c r="X360" s="1956"/>
      <c r="Y360" s="1956"/>
      <c r="Z360" s="1956"/>
      <c r="AA360" s="1956"/>
      <c r="AB360" s="1956"/>
      <c r="AC360" s="1956"/>
      <c r="AD360" s="1956"/>
      <c r="AE360" s="1956"/>
      <c r="AF360" s="1956"/>
      <c r="AG360" s="1957"/>
      <c r="AH360" s="1950">
        <f t="shared" si="280"/>
        <v>28</v>
      </c>
      <c r="AI360" s="1958">
        <f t="shared" ref="AI360:AI362" si="284">AM360+AN360</f>
        <v>0</v>
      </c>
      <c r="AJ360" s="2106">
        <f t="shared" si="282"/>
        <v>0</v>
      </c>
      <c r="AM360" s="1953">
        <f t="shared" si="283"/>
        <v>0</v>
      </c>
      <c r="AN360" s="1953">
        <f t="shared" si="279"/>
        <v>0</v>
      </c>
    </row>
    <row r="361" spans="2:40">
      <c r="B361" s="4186"/>
      <c r="C361" s="4189"/>
      <c r="D361" s="1960" t="str">
        <f>E$12</f>
        <v>★★</v>
      </c>
      <c r="E361" s="2105"/>
      <c r="F361" s="1955"/>
      <c r="G361" s="1956"/>
      <c r="H361" s="1956"/>
      <c r="I361" s="1956"/>
      <c r="J361" s="1956"/>
      <c r="K361" s="1956"/>
      <c r="L361" s="1956"/>
      <c r="M361" s="1956"/>
      <c r="N361" s="1956"/>
      <c r="O361" s="1956"/>
      <c r="P361" s="1956"/>
      <c r="Q361" s="1956"/>
      <c r="R361" s="1956"/>
      <c r="S361" s="1956"/>
      <c r="T361" s="1956"/>
      <c r="U361" s="1956"/>
      <c r="V361" s="1956"/>
      <c r="W361" s="1956"/>
      <c r="X361" s="1956"/>
      <c r="Y361" s="1956"/>
      <c r="Z361" s="1956"/>
      <c r="AA361" s="1956"/>
      <c r="AB361" s="1956"/>
      <c r="AC361" s="1956"/>
      <c r="AD361" s="1956"/>
      <c r="AE361" s="1956"/>
      <c r="AF361" s="1956"/>
      <c r="AG361" s="1957"/>
      <c r="AH361" s="1950">
        <f t="shared" si="280"/>
        <v>28</v>
      </c>
      <c r="AI361" s="1958">
        <f t="shared" si="284"/>
        <v>0</v>
      </c>
      <c r="AJ361" s="2106">
        <f t="shared" si="282"/>
        <v>0</v>
      </c>
      <c r="AM361" s="1953">
        <f t="shared" si="283"/>
        <v>0</v>
      </c>
      <c r="AN361" s="1953">
        <f t="shared" si="279"/>
        <v>0</v>
      </c>
    </row>
    <row r="362" spans="2:40">
      <c r="B362" s="4187"/>
      <c r="C362" s="4190"/>
      <c r="D362" s="2107"/>
      <c r="E362" s="1991"/>
      <c r="F362" s="1964"/>
      <c r="G362" s="1966"/>
      <c r="H362" s="1966"/>
      <c r="I362" s="1966"/>
      <c r="J362" s="1966"/>
      <c r="K362" s="1966"/>
      <c r="L362" s="1966"/>
      <c r="M362" s="1966"/>
      <c r="N362" s="1966"/>
      <c r="O362" s="1966"/>
      <c r="P362" s="1966"/>
      <c r="Q362" s="1966"/>
      <c r="R362" s="1966"/>
      <c r="S362" s="1966"/>
      <c r="T362" s="1966"/>
      <c r="U362" s="1966"/>
      <c r="V362" s="1966"/>
      <c r="W362" s="1966"/>
      <c r="X362" s="1966"/>
      <c r="Y362" s="1966"/>
      <c r="Z362" s="1966"/>
      <c r="AA362" s="1966"/>
      <c r="AB362" s="1966"/>
      <c r="AC362" s="1966"/>
      <c r="AD362" s="1966"/>
      <c r="AE362" s="1966"/>
      <c r="AF362" s="1966"/>
      <c r="AG362" s="1967"/>
      <c r="AH362" s="1950">
        <f t="shared" si="280"/>
        <v>28</v>
      </c>
      <c r="AI362" s="1951">
        <f t="shared" si="284"/>
        <v>0</v>
      </c>
      <c r="AJ362" s="2104">
        <f>+COUNTIF(F362:AG362,"休")</f>
        <v>0</v>
      </c>
      <c r="AM362" s="1953">
        <f>+COUNTIF(F362:AG362,"－")</f>
        <v>0</v>
      </c>
      <c r="AN362" s="1953">
        <f t="shared" si="279"/>
        <v>0</v>
      </c>
    </row>
    <row r="363" spans="2:40" ht="24.75" customHeight="1">
      <c r="B363" s="4185" t="s">
        <v>2493</v>
      </c>
      <c r="C363" s="4188" t="s">
        <v>2494</v>
      </c>
      <c r="D363" s="1953" t="s">
        <v>1313</v>
      </c>
      <c r="E363" s="1901" t="s">
        <v>2558</v>
      </c>
      <c r="F363" s="1941"/>
      <c r="G363" s="1942"/>
      <c r="H363" s="1942"/>
      <c r="I363" s="1942"/>
      <c r="J363" s="1942"/>
      <c r="K363" s="1942"/>
      <c r="L363" s="1942"/>
      <c r="M363" s="1942"/>
      <c r="N363" s="1942"/>
      <c r="O363" s="1942"/>
      <c r="P363" s="1942"/>
      <c r="Q363" s="1942"/>
      <c r="R363" s="1942"/>
      <c r="S363" s="1942"/>
      <c r="T363" s="1942"/>
      <c r="U363" s="1942"/>
      <c r="V363" s="1942"/>
      <c r="W363" s="1942"/>
      <c r="X363" s="1942"/>
      <c r="Y363" s="1942"/>
      <c r="Z363" s="1942"/>
      <c r="AA363" s="1942"/>
      <c r="AB363" s="1942"/>
      <c r="AC363" s="1942"/>
      <c r="AD363" s="1942"/>
      <c r="AE363" s="1942"/>
      <c r="AF363" s="1942"/>
      <c r="AG363" s="1970"/>
      <c r="AH363" s="1971"/>
      <c r="AI363" s="1953"/>
      <c r="AJ363" s="2058"/>
    </row>
    <row r="364" spans="2:40" ht="13.5" customHeight="1">
      <c r="B364" s="4186"/>
      <c r="C364" s="4189"/>
      <c r="D364" s="2107" t="str">
        <f>E$14</f>
        <v>〇〇</v>
      </c>
      <c r="E364" s="1991"/>
      <c r="F364" s="1947"/>
      <c r="G364" s="1948"/>
      <c r="H364" s="1948"/>
      <c r="I364" s="1948"/>
      <c r="J364" s="1948"/>
      <c r="K364" s="1948"/>
      <c r="L364" s="1948"/>
      <c r="M364" s="1948"/>
      <c r="N364" s="1948"/>
      <c r="O364" s="1948"/>
      <c r="P364" s="1948"/>
      <c r="Q364" s="1948"/>
      <c r="R364" s="1948"/>
      <c r="S364" s="1948"/>
      <c r="T364" s="1948"/>
      <c r="U364" s="1948"/>
      <c r="V364" s="1948"/>
      <c r="W364" s="1948"/>
      <c r="X364" s="1948"/>
      <c r="Y364" s="1948"/>
      <c r="Z364" s="1948"/>
      <c r="AA364" s="1948"/>
      <c r="AB364" s="1948"/>
      <c r="AC364" s="1948"/>
      <c r="AD364" s="1948"/>
      <c r="AE364" s="1948"/>
      <c r="AF364" s="1948"/>
      <c r="AG364" s="1949"/>
      <c r="AH364" s="1950">
        <f t="shared" ref="AH364:AH367" si="285">COUNTA(F$96:AG$96)-AI364</f>
        <v>28</v>
      </c>
      <c r="AI364" s="1951">
        <f t="shared" ref="AI364:AI367" si="286">AM364+AN364</f>
        <v>0</v>
      </c>
      <c r="AJ364" s="2104">
        <f>+COUNTIF(F364:AG364,"休")</f>
        <v>0</v>
      </c>
      <c r="AM364" s="1953">
        <f>+COUNTIF(F364:AG364,"－")</f>
        <v>0</v>
      </c>
      <c r="AN364" s="1953">
        <f>+COUNTIF(F364:AG364,"外")</f>
        <v>0</v>
      </c>
    </row>
    <row r="365" spans="2:40">
      <c r="B365" s="4186"/>
      <c r="C365" s="4189"/>
      <c r="D365" s="1960" t="str">
        <f>E$15</f>
        <v>●●</v>
      </c>
      <c r="E365" s="2105"/>
      <c r="F365" s="1955"/>
      <c r="G365" s="1956"/>
      <c r="H365" s="1956"/>
      <c r="I365" s="1956"/>
      <c r="J365" s="1956"/>
      <c r="K365" s="1956"/>
      <c r="L365" s="1956"/>
      <c r="M365" s="1956"/>
      <c r="N365" s="1956"/>
      <c r="O365" s="1956"/>
      <c r="P365" s="1956"/>
      <c r="Q365" s="1956"/>
      <c r="R365" s="1956"/>
      <c r="S365" s="1956"/>
      <c r="T365" s="1956"/>
      <c r="U365" s="1956"/>
      <c r="V365" s="1956"/>
      <c r="W365" s="1956"/>
      <c r="X365" s="1956"/>
      <c r="Y365" s="1956"/>
      <c r="Z365" s="1956"/>
      <c r="AA365" s="1956"/>
      <c r="AB365" s="1956"/>
      <c r="AC365" s="1956"/>
      <c r="AD365" s="1956"/>
      <c r="AE365" s="1956"/>
      <c r="AF365" s="1956"/>
      <c r="AG365" s="1957"/>
      <c r="AH365" s="1950">
        <f t="shared" si="285"/>
        <v>28</v>
      </c>
      <c r="AI365" s="1958">
        <f t="shared" si="286"/>
        <v>0</v>
      </c>
      <c r="AJ365" s="2106">
        <f t="shared" ref="AJ365:AJ367" si="287">+COUNTIF(F365:AG365,"休")</f>
        <v>0</v>
      </c>
      <c r="AM365" s="1953">
        <f t="shared" ref="AM365:AM367" si="288">+COUNTIF(F365:AG365,"－")</f>
        <v>0</v>
      </c>
      <c r="AN365" s="1953">
        <f>+COUNTIF(F365:AG365,"外")</f>
        <v>0</v>
      </c>
    </row>
    <row r="366" spans="2:40">
      <c r="B366" s="4186"/>
      <c r="C366" s="4189"/>
      <c r="D366" s="1960">
        <f>E$16</f>
        <v>0</v>
      </c>
      <c r="E366" s="2105"/>
      <c r="F366" s="1955"/>
      <c r="G366" s="1956"/>
      <c r="H366" s="1956"/>
      <c r="I366" s="1956"/>
      <c r="J366" s="1956"/>
      <c r="K366" s="1956"/>
      <c r="L366" s="1956"/>
      <c r="M366" s="1956"/>
      <c r="N366" s="1956"/>
      <c r="O366" s="1956"/>
      <c r="P366" s="1956"/>
      <c r="Q366" s="1956"/>
      <c r="R366" s="1956"/>
      <c r="S366" s="1956"/>
      <c r="T366" s="1956"/>
      <c r="U366" s="1956"/>
      <c r="V366" s="1956"/>
      <c r="W366" s="1956"/>
      <c r="X366" s="1956"/>
      <c r="Y366" s="1956"/>
      <c r="Z366" s="1956"/>
      <c r="AA366" s="1956"/>
      <c r="AB366" s="1956"/>
      <c r="AC366" s="1956"/>
      <c r="AD366" s="1956"/>
      <c r="AE366" s="1956"/>
      <c r="AF366" s="1956"/>
      <c r="AG366" s="1957"/>
      <c r="AH366" s="1950">
        <f t="shared" si="285"/>
        <v>28</v>
      </c>
      <c r="AI366" s="1958">
        <f t="shared" si="286"/>
        <v>0</v>
      </c>
      <c r="AJ366" s="2106">
        <f t="shared" si="287"/>
        <v>0</v>
      </c>
      <c r="AM366" s="1953">
        <f t="shared" si="288"/>
        <v>0</v>
      </c>
      <c r="AN366" s="1953">
        <f>+COUNTIF(F366:AG366,"外")</f>
        <v>0</v>
      </c>
    </row>
    <row r="367" spans="2:40">
      <c r="B367" s="4186"/>
      <c r="C367" s="4190"/>
      <c r="D367" s="2107">
        <f>E$17</f>
        <v>0</v>
      </c>
      <c r="E367" s="1991"/>
      <c r="F367" s="1955"/>
      <c r="G367" s="1978"/>
      <c r="H367" s="1978"/>
      <c r="I367" s="1978"/>
      <c r="J367" s="1978"/>
      <c r="K367" s="1978"/>
      <c r="L367" s="1978"/>
      <c r="M367" s="1978"/>
      <c r="N367" s="1978"/>
      <c r="O367" s="1978"/>
      <c r="P367" s="1978"/>
      <c r="Q367" s="1978"/>
      <c r="R367" s="1978"/>
      <c r="S367" s="1978"/>
      <c r="T367" s="1978"/>
      <c r="U367" s="1978"/>
      <c r="V367" s="1978"/>
      <c r="W367" s="1978"/>
      <c r="X367" s="1978"/>
      <c r="Y367" s="1978"/>
      <c r="Z367" s="1978"/>
      <c r="AA367" s="1978"/>
      <c r="AB367" s="1978"/>
      <c r="AC367" s="1978"/>
      <c r="AD367" s="1978"/>
      <c r="AE367" s="1978"/>
      <c r="AF367" s="1978"/>
      <c r="AG367" s="1949"/>
      <c r="AH367" s="1950">
        <f t="shared" si="285"/>
        <v>28</v>
      </c>
      <c r="AI367" s="1987">
        <f t="shared" si="286"/>
        <v>0</v>
      </c>
      <c r="AJ367" s="2104">
        <f t="shared" si="287"/>
        <v>0</v>
      </c>
      <c r="AM367" s="1953">
        <f t="shared" si="288"/>
        <v>0</v>
      </c>
      <c r="AN367" s="1953">
        <f>+COUNTIF(F367:AG367,"外")</f>
        <v>0</v>
      </c>
    </row>
    <row r="368" spans="2:40" ht="24.75" customHeight="1">
      <c r="B368" s="4186"/>
      <c r="C368" s="4188" t="s">
        <v>2495</v>
      </c>
      <c r="D368" s="1953" t="s">
        <v>1313</v>
      </c>
      <c r="E368" s="1901" t="s">
        <v>2558</v>
      </c>
      <c r="F368" s="1941"/>
      <c r="G368" s="1942"/>
      <c r="H368" s="1942"/>
      <c r="I368" s="1942"/>
      <c r="J368" s="1942"/>
      <c r="K368" s="1942"/>
      <c r="L368" s="1942"/>
      <c r="M368" s="1942"/>
      <c r="N368" s="1942"/>
      <c r="O368" s="1942"/>
      <c r="P368" s="1942"/>
      <c r="Q368" s="1942"/>
      <c r="R368" s="1942"/>
      <c r="S368" s="1942"/>
      <c r="T368" s="1942"/>
      <c r="U368" s="1942"/>
      <c r="V368" s="1942"/>
      <c r="W368" s="1942"/>
      <c r="X368" s="1942"/>
      <c r="Y368" s="1942"/>
      <c r="Z368" s="1942"/>
      <c r="AA368" s="1942"/>
      <c r="AB368" s="1942"/>
      <c r="AC368" s="1942"/>
      <c r="AD368" s="1942"/>
      <c r="AE368" s="1942"/>
      <c r="AF368" s="1942"/>
      <c r="AG368" s="1970"/>
      <c r="AH368" s="1971"/>
      <c r="AI368" s="1953"/>
      <c r="AJ368" s="2058"/>
    </row>
    <row r="369" spans="2:40">
      <c r="B369" s="4186"/>
      <c r="C369" s="4189"/>
      <c r="D369" s="1945" t="str">
        <f>E$18</f>
        <v>●●</v>
      </c>
      <c r="E369" s="2023"/>
      <c r="F369" s="1947"/>
      <c r="G369" s="1948"/>
      <c r="H369" s="1948"/>
      <c r="I369" s="1948"/>
      <c r="J369" s="1948"/>
      <c r="K369" s="1948"/>
      <c r="L369" s="1948"/>
      <c r="M369" s="1948"/>
      <c r="N369" s="1948"/>
      <c r="O369" s="1948"/>
      <c r="P369" s="1948"/>
      <c r="Q369" s="1948"/>
      <c r="R369" s="1948"/>
      <c r="S369" s="1948"/>
      <c r="T369" s="1948"/>
      <c r="U369" s="1948"/>
      <c r="V369" s="1948"/>
      <c r="W369" s="1948"/>
      <c r="X369" s="1948"/>
      <c r="Y369" s="1948"/>
      <c r="Z369" s="1948"/>
      <c r="AA369" s="1948"/>
      <c r="AB369" s="1948"/>
      <c r="AC369" s="1948"/>
      <c r="AD369" s="1948"/>
      <c r="AE369" s="1948"/>
      <c r="AF369" s="1948"/>
      <c r="AG369" s="1982"/>
      <c r="AH369" s="1950">
        <f t="shared" ref="AH369:AH372" si="289">COUNTA(F$96:AG$96)-AI369</f>
        <v>28</v>
      </c>
      <c r="AI369" s="2108">
        <f t="shared" ref="AI369:AI372" si="290">AM369+AN369</f>
        <v>0</v>
      </c>
      <c r="AJ369" s="2109">
        <f>+COUNTIF(F369:AG369,"休")</f>
        <v>0</v>
      </c>
      <c r="AM369" s="1953">
        <f>+COUNTIF(F369:AG369,"－")</f>
        <v>0</v>
      </c>
      <c r="AN369" s="1953">
        <f>+COUNTIF(F369:AG369,"外")</f>
        <v>0</v>
      </c>
    </row>
    <row r="370" spans="2:40">
      <c r="B370" s="4186"/>
      <c r="C370" s="4189"/>
      <c r="D370" s="1960">
        <f>E$19</f>
        <v>0</v>
      </c>
      <c r="E370" s="2105"/>
      <c r="F370" s="1955"/>
      <c r="G370" s="1956"/>
      <c r="H370" s="1956"/>
      <c r="I370" s="1956"/>
      <c r="J370" s="1956"/>
      <c r="K370" s="1956"/>
      <c r="L370" s="1956"/>
      <c r="M370" s="1956"/>
      <c r="N370" s="1956"/>
      <c r="O370" s="1956"/>
      <c r="P370" s="1956"/>
      <c r="Q370" s="1956"/>
      <c r="R370" s="1956"/>
      <c r="S370" s="1956"/>
      <c r="T370" s="1956"/>
      <c r="U370" s="1956"/>
      <c r="V370" s="1956"/>
      <c r="W370" s="1956"/>
      <c r="X370" s="1956"/>
      <c r="Y370" s="1956"/>
      <c r="Z370" s="1956"/>
      <c r="AA370" s="1956"/>
      <c r="AB370" s="1956"/>
      <c r="AC370" s="1956"/>
      <c r="AD370" s="1956"/>
      <c r="AE370" s="1956"/>
      <c r="AF370" s="1956"/>
      <c r="AG370" s="1957"/>
      <c r="AH370" s="1950">
        <f t="shared" si="289"/>
        <v>28</v>
      </c>
      <c r="AI370" s="1958">
        <f t="shared" si="290"/>
        <v>0</v>
      </c>
      <c r="AJ370" s="2106">
        <f t="shared" ref="AJ370:AJ372" si="291">+COUNTIF(F370:AG370,"休")</f>
        <v>0</v>
      </c>
      <c r="AM370" s="1953">
        <f t="shared" ref="AM370:AM372" si="292">+COUNTIF(F370:AG370,"－")</f>
        <v>0</v>
      </c>
      <c r="AN370" s="1953">
        <f>+COUNTIF(F370:AG370,"外")</f>
        <v>0</v>
      </c>
    </row>
    <row r="371" spans="2:40">
      <c r="B371" s="4186"/>
      <c r="C371" s="4189"/>
      <c r="D371" s="1960">
        <f>E$20</f>
        <v>0</v>
      </c>
      <c r="E371" s="2105"/>
      <c r="F371" s="1955"/>
      <c r="G371" s="1956"/>
      <c r="H371" s="1956"/>
      <c r="I371" s="1956"/>
      <c r="J371" s="1956"/>
      <c r="K371" s="1956"/>
      <c r="L371" s="1956"/>
      <c r="M371" s="1956"/>
      <c r="N371" s="1956"/>
      <c r="O371" s="1956"/>
      <c r="P371" s="1956"/>
      <c r="Q371" s="1956"/>
      <c r="R371" s="1956"/>
      <c r="S371" s="1956"/>
      <c r="T371" s="1956"/>
      <c r="U371" s="1956"/>
      <c r="V371" s="1956"/>
      <c r="W371" s="1956"/>
      <c r="X371" s="1956"/>
      <c r="Y371" s="1956"/>
      <c r="Z371" s="1956"/>
      <c r="AA371" s="1956"/>
      <c r="AB371" s="1956"/>
      <c r="AC371" s="1956"/>
      <c r="AD371" s="1956"/>
      <c r="AE371" s="1956"/>
      <c r="AF371" s="1956"/>
      <c r="AG371" s="1957"/>
      <c r="AH371" s="1950">
        <f t="shared" si="289"/>
        <v>28</v>
      </c>
      <c r="AI371" s="1958">
        <f t="shared" si="290"/>
        <v>0</v>
      </c>
      <c r="AJ371" s="2106">
        <f t="shared" si="291"/>
        <v>0</v>
      </c>
      <c r="AM371" s="1953">
        <f t="shared" si="292"/>
        <v>0</v>
      </c>
      <c r="AN371" s="1953">
        <f>+COUNTIF(F371:AG371,"外")</f>
        <v>0</v>
      </c>
    </row>
    <row r="372" spans="2:40">
      <c r="B372" s="4187"/>
      <c r="C372" s="4190"/>
      <c r="D372" s="2110">
        <f>E$21</f>
        <v>0</v>
      </c>
      <c r="E372" s="2039"/>
      <c r="F372" s="1984"/>
      <c r="G372" s="1965"/>
      <c r="H372" s="1965"/>
      <c r="I372" s="1965"/>
      <c r="J372" s="1965"/>
      <c r="K372" s="1965"/>
      <c r="L372" s="1965"/>
      <c r="M372" s="1965"/>
      <c r="N372" s="1965"/>
      <c r="O372" s="1965"/>
      <c r="P372" s="1965"/>
      <c r="Q372" s="1965"/>
      <c r="R372" s="1965"/>
      <c r="S372" s="1965"/>
      <c r="T372" s="1965"/>
      <c r="U372" s="1965"/>
      <c r="V372" s="1965"/>
      <c r="W372" s="1965"/>
      <c r="X372" s="1965"/>
      <c r="Y372" s="1965"/>
      <c r="Z372" s="1965"/>
      <c r="AA372" s="1965"/>
      <c r="AB372" s="1965"/>
      <c r="AC372" s="1965"/>
      <c r="AD372" s="1965"/>
      <c r="AE372" s="1965"/>
      <c r="AF372" s="1965"/>
      <c r="AG372" s="1985"/>
      <c r="AH372" s="1986">
        <f t="shared" si="289"/>
        <v>28</v>
      </c>
      <c r="AI372" s="2071">
        <f t="shared" si="290"/>
        <v>0</v>
      </c>
      <c r="AJ372" s="1972">
        <f t="shared" si="291"/>
        <v>0</v>
      </c>
      <c r="AM372" s="1953">
        <f t="shared" si="292"/>
        <v>0</v>
      </c>
      <c r="AN372" s="1953">
        <f>+COUNTIF(F372:AG372,"外")</f>
        <v>0</v>
      </c>
    </row>
    <row r="373" spans="2:40">
      <c r="F373" s="2073"/>
      <c r="G373" s="2073"/>
      <c r="H373" s="2073"/>
      <c r="I373" s="2073"/>
      <c r="J373" s="2073"/>
      <c r="K373" s="2073"/>
      <c r="L373" s="2073"/>
      <c r="M373" s="2073"/>
      <c r="N373" s="2073"/>
      <c r="O373" s="2073"/>
      <c r="P373" s="2073"/>
      <c r="Q373" s="2073"/>
      <c r="R373" s="2073"/>
      <c r="S373" s="2073"/>
      <c r="T373" s="2073"/>
      <c r="U373" s="2073"/>
      <c r="V373" s="2073"/>
      <c r="W373" s="2073"/>
      <c r="X373" s="2073"/>
      <c r="Y373" s="2073"/>
      <c r="Z373" s="2073"/>
      <c r="AA373" s="2073"/>
      <c r="AB373" s="2073"/>
      <c r="AC373" s="2073"/>
      <c r="AD373" s="2073"/>
      <c r="AE373" s="2073"/>
      <c r="AF373" s="2073"/>
      <c r="AG373" s="2073"/>
    </row>
    <row r="374" spans="2:40" ht="13.5" customHeight="1">
      <c r="B374" s="2021"/>
      <c r="C374" s="2022"/>
      <c r="D374" s="2025"/>
      <c r="E374" s="2053" t="s">
        <v>1183</v>
      </c>
      <c r="F374" s="2054">
        <f>+AG354+1</f>
        <v>45107</v>
      </c>
      <c r="G374" s="2055">
        <f>+F374+1</f>
        <v>45108</v>
      </c>
      <c r="H374" s="2055">
        <f t="shared" ref="H374:Y374" si="293">+G374+1</f>
        <v>45109</v>
      </c>
      <c r="I374" s="2055">
        <f t="shared" si="293"/>
        <v>45110</v>
      </c>
      <c r="J374" s="2055">
        <f t="shared" si="293"/>
        <v>45111</v>
      </c>
      <c r="K374" s="2055">
        <f t="shared" si="293"/>
        <v>45112</v>
      </c>
      <c r="L374" s="2055">
        <f t="shared" si="293"/>
        <v>45113</v>
      </c>
      <c r="M374" s="2055">
        <f t="shared" si="293"/>
        <v>45114</v>
      </c>
      <c r="N374" s="2055">
        <f t="shared" si="293"/>
        <v>45115</v>
      </c>
      <c r="O374" s="2055">
        <f t="shared" si="293"/>
        <v>45116</v>
      </c>
      <c r="P374" s="2055">
        <f t="shared" si="293"/>
        <v>45117</v>
      </c>
      <c r="Q374" s="2055">
        <f t="shared" si="293"/>
        <v>45118</v>
      </c>
      <c r="R374" s="2055">
        <f t="shared" si="293"/>
        <v>45119</v>
      </c>
      <c r="S374" s="2055">
        <f t="shared" si="293"/>
        <v>45120</v>
      </c>
      <c r="T374" s="2055">
        <f t="shared" si="293"/>
        <v>45121</v>
      </c>
      <c r="U374" s="2055">
        <f t="shared" si="293"/>
        <v>45122</v>
      </c>
      <c r="V374" s="2055">
        <f t="shared" si="293"/>
        <v>45123</v>
      </c>
      <c r="W374" s="2055">
        <f t="shared" si="293"/>
        <v>45124</v>
      </c>
      <c r="X374" s="2055">
        <f t="shared" si="293"/>
        <v>45125</v>
      </c>
      <c r="Y374" s="2055">
        <f t="shared" si="293"/>
        <v>45126</v>
      </c>
      <c r="Z374" s="2055">
        <f>+Y374+1</f>
        <v>45127</v>
      </c>
      <c r="AA374" s="2055">
        <f t="shared" ref="AA374:AC374" si="294">+Z374+1</f>
        <v>45128</v>
      </c>
      <c r="AB374" s="2055">
        <f t="shared" si="294"/>
        <v>45129</v>
      </c>
      <c r="AC374" s="2055">
        <f t="shared" si="294"/>
        <v>45130</v>
      </c>
      <c r="AD374" s="2055">
        <f>+AC374+1</f>
        <v>45131</v>
      </c>
      <c r="AE374" s="2055">
        <f t="shared" ref="AE374" si="295">+AD374+1</f>
        <v>45132</v>
      </c>
      <c r="AF374" s="2055">
        <f>+AE374+1</f>
        <v>45133</v>
      </c>
      <c r="AG374" s="2099">
        <f t="shared" ref="AG374" si="296">+AF374+1</f>
        <v>45134</v>
      </c>
      <c r="AH374" s="4209" t="s">
        <v>2496</v>
      </c>
      <c r="AI374" s="4313" t="s">
        <v>2497</v>
      </c>
      <c r="AJ374" s="4316" t="s">
        <v>2474</v>
      </c>
      <c r="AK374" s="4319"/>
      <c r="AM374" s="4320" t="s">
        <v>2556</v>
      </c>
      <c r="AN374" s="4320" t="s">
        <v>2557</v>
      </c>
    </row>
    <row r="375" spans="2:40">
      <c r="B375" s="2037"/>
      <c r="C375" s="2038"/>
      <c r="D375" s="2041"/>
      <c r="E375" s="1958" t="s">
        <v>1184</v>
      </c>
      <c r="F375" s="2059" t="str">
        <f>TEXT(WEEKDAY(+F374),"aaa")</f>
        <v>金</v>
      </c>
      <c r="G375" s="2060" t="str">
        <f t="shared" ref="G375:AG375" si="297">TEXT(WEEKDAY(+G374),"aaa")</f>
        <v>土</v>
      </c>
      <c r="H375" s="2060" t="str">
        <f t="shared" si="297"/>
        <v>日</v>
      </c>
      <c r="I375" s="2060" t="str">
        <f t="shared" si="297"/>
        <v>月</v>
      </c>
      <c r="J375" s="2060" t="str">
        <f t="shared" si="297"/>
        <v>火</v>
      </c>
      <c r="K375" s="2060" t="str">
        <f t="shared" si="297"/>
        <v>水</v>
      </c>
      <c r="L375" s="2060" t="str">
        <f t="shared" si="297"/>
        <v>木</v>
      </c>
      <c r="M375" s="2060" t="str">
        <f t="shared" si="297"/>
        <v>金</v>
      </c>
      <c r="N375" s="2060" t="str">
        <f t="shared" si="297"/>
        <v>土</v>
      </c>
      <c r="O375" s="2060" t="str">
        <f t="shared" si="297"/>
        <v>日</v>
      </c>
      <c r="P375" s="2060" t="str">
        <f t="shared" si="297"/>
        <v>月</v>
      </c>
      <c r="Q375" s="2060" t="str">
        <f t="shared" si="297"/>
        <v>火</v>
      </c>
      <c r="R375" s="2060" t="str">
        <f t="shared" si="297"/>
        <v>水</v>
      </c>
      <c r="S375" s="2060" t="str">
        <f t="shared" si="297"/>
        <v>木</v>
      </c>
      <c r="T375" s="2060" t="str">
        <f t="shared" si="297"/>
        <v>金</v>
      </c>
      <c r="U375" s="2060" t="str">
        <f t="shared" si="297"/>
        <v>土</v>
      </c>
      <c r="V375" s="2060" t="str">
        <f t="shared" si="297"/>
        <v>日</v>
      </c>
      <c r="W375" s="2060" t="str">
        <f t="shared" si="297"/>
        <v>月</v>
      </c>
      <c r="X375" s="2060" t="str">
        <f t="shared" si="297"/>
        <v>火</v>
      </c>
      <c r="Y375" s="2060" t="str">
        <f t="shared" si="297"/>
        <v>水</v>
      </c>
      <c r="Z375" s="2060" t="str">
        <f t="shared" si="297"/>
        <v>木</v>
      </c>
      <c r="AA375" s="2060" t="str">
        <f t="shared" si="297"/>
        <v>金</v>
      </c>
      <c r="AB375" s="2060" t="str">
        <f t="shared" si="297"/>
        <v>土</v>
      </c>
      <c r="AC375" s="2060" t="str">
        <f t="shared" si="297"/>
        <v>日</v>
      </c>
      <c r="AD375" s="2060" t="str">
        <f t="shared" si="297"/>
        <v>月</v>
      </c>
      <c r="AE375" s="2060" t="str">
        <f t="shared" si="297"/>
        <v>火</v>
      </c>
      <c r="AF375" s="2060" t="str">
        <f t="shared" si="297"/>
        <v>水</v>
      </c>
      <c r="AG375" s="2114" t="str">
        <f t="shared" si="297"/>
        <v>木</v>
      </c>
      <c r="AH375" s="4210"/>
      <c r="AI375" s="4314"/>
      <c r="AJ375" s="4317"/>
      <c r="AK375" s="4319"/>
      <c r="AM375" s="4320"/>
      <c r="AN375" s="4320"/>
    </row>
    <row r="376" spans="2:40" ht="24.75" customHeight="1">
      <c r="B376" s="2101" t="s">
        <v>2531</v>
      </c>
      <c r="C376" s="2102" t="s">
        <v>2532</v>
      </c>
      <c r="D376" s="1953" t="s">
        <v>1313</v>
      </c>
      <c r="E376" s="1901" t="s">
        <v>2558</v>
      </c>
      <c r="F376" s="1941"/>
      <c r="G376" s="1942"/>
      <c r="H376" s="1942"/>
      <c r="I376" s="1942"/>
      <c r="J376" s="1942"/>
      <c r="K376" s="1942"/>
      <c r="L376" s="1942"/>
      <c r="M376" s="1942"/>
      <c r="N376" s="1942"/>
      <c r="O376" s="1942"/>
      <c r="P376" s="1942"/>
      <c r="Q376" s="1942"/>
      <c r="R376" s="1942"/>
      <c r="S376" s="1942"/>
      <c r="T376" s="1942"/>
      <c r="U376" s="1942"/>
      <c r="V376" s="1942"/>
      <c r="W376" s="1942"/>
      <c r="X376" s="1942"/>
      <c r="Y376" s="1942"/>
      <c r="Z376" s="1942"/>
      <c r="AA376" s="1942"/>
      <c r="AB376" s="1942"/>
      <c r="AC376" s="1942"/>
      <c r="AD376" s="1942"/>
      <c r="AE376" s="1942"/>
      <c r="AF376" s="1942"/>
      <c r="AG376" s="1970"/>
      <c r="AH376" s="4211"/>
      <c r="AI376" s="4315"/>
      <c r="AJ376" s="4318"/>
      <c r="AK376" s="4319"/>
    </row>
    <row r="377" spans="2:40" ht="13.5" customHeight="1">
      <c r="B377" s="4185" t="s">
        <v>2486</v>
      </c>
      <c r="C377" s="4188" t="s">
        <v>2487</v>
      </c>
      <c r="D377" s="1945" t="str">
        <f>E$8</f>
        <v>〇〇</v>
      </c>
      <c r="E377" s="2023"/>
      <c r="F377" s="1947"/>
      <c r="G377" s="1948"/>
      <c r="H377" s="1948"/>
      <c r="I377" s="1948"/>
      <c r="J377" s="1948"/>
      <c r="K377" s="1948"/>
      <c r="L377" s="1948"/>
      <c r="M377" s="1948"/>
      <c r="N377" s="1948"/>
      <c r="O377" s="1948"/>
      <c r="P377" s="1948"/>
      <c r="Q377" s="1948"/>
      <c r="R377" s="1948"/>
      <c r="S377" s="1948"/>
      <c r="T377" s="1948"/>
      <c r="U377" s="1948"/>
      <c r="V377" s="1948"/>
      <c r="W377" s="1948"/>
      <c r="X377" s="1948"/>
      <c r="Y377" s="1948"/>
      <c r="Z377" s="1948"/>
      <c r="AA377" s="1948"/>
      <c r="AB377" s="1948"/>
      <c r="AC377" s="1948"/>
      <c r="AD377" s="1948"/>
      <c r="AE377" s="1948"/>
      <c r="AF377" s="1948"/>
      <c r="AG377" s="1949"/>
      <c r="AH377" s="1950">
        <f>COUNTA(F$116:AG$116)-AI377</f>
        <v>28</v>
      </c>
      <c r="AI377" s="1951">
        <f>AM377+AN377</f>
        <v>0</v>
      </c>
      <c r="AJ377" s="2104">
        <f>+COUNTIF(F377:AG377,"休")</f>
        <v>0</v>
      </c>
      <c r="AM377" s="1953">
        <f>+COUNTIF(F377:AG377,"－")</f>
        <v>0</v>
      </c>
      <c r="AN377" s="1953">
        <f t="shared" ref="AN377:AN382" si="298">+COUNTIF(F377:AG377,"外")</f>
        <v>0</v>
      </c>
    </row>
    <row r="378" spans="2:40" ht="13.5" customHeight="1">
      <c r="B378" s="4186"/>
      <c r="C378" s="4189"/>
      <c r="D378" s="1960" t="str">
        <f>E$9</f>
        <v>●●</v>
      </c>
      <c r="E378" s="2105"/>
      <c r="F378" s="1955"/>
      <c r="G378" s="1956"/>
      <c r="H378" s="1956"/>
      <c r="I378" s="1956"/>
      <c r="J378" s="1956"/>
      <c r="K378" s="1956"/>
      <c r="L378" s="1956"/>
      <c r="M378" s="1956"/>
      <c r="N378" s="1956"/>
      <c r="O378" s="1956"/>
      <c r="P378" s="1956"/>
      <c r="Q378" s="1956"/>
      <c r="R378" s="1956"/>
      <c r="S378" s="1956"/>
      <c r="T378" s="1956"/>
      <c r="U378" s="1956"/>
      <c r="V378" s="1956"/>
      <c r="W378" s="1956"/>
      <c r="X378" s="1956"/>
      <c r="Y378" s="1956"/>
      <c r="Z378" s="1956"/>
      <c r="AA378" s="1956"/>
      <c r="AB378" s="1956"/>
      <c r="AC378" s="1956"/>
      <c r="AD378" s="1956"/>
      <c r="AE378" s="1956"/>
      <c r="AF378" s="1956"/>
      <c r="AG378" s="1957"/>
      <c r="AH378" s="1950">
        <f t="shared" ref="AH378:AH382" si="299">COUNTA(F$116:AG$116)-AI378</f>
        <v>28</v>
      </c>
      <c r="AI378" s="1958">
        <f t="shared" ref="AI378" si="300">AM378+AN378</f>
        <v>0</v>
      </c>
      <c r="AJ378" s="2106">
        <f t="shared" ref="AJ378:AJ381" si="301">+COUNTIF(F378:AG378,"休")</f>
        <v>0</v>
      </c>
      <c r="AM378" s="1953">
        <f t="shared" ref="AM378:AM381" si="302">+COUNTIF(F378:AG378,"－")</f>
        <v>0</v>
      </c>
      <c r="AN378" s="1953">
        <f t="shared" si="298"/>
        <v>0</v>
      </c>
    </row>
    <row r="379" spans="2:40">
      <c r="B379" s="4186"/>
      <c r="C379" s="4189"/>
      <c r="D379" s="1960" t="str">
        <f>E$10</f>
        <v>△△</v>
      </c>
      <c r="E379" s="2105"/>
      <c r="F379" s="1955"/>
      <c r="G379" s="1956"/>
      <c r="H379" s="1956"/>
      <c r="I379" s="1956"/>
      <c r="J379" s="1956"/>
      <c r="K379" s="1956"/>
      <c r="L379" s="1956"/>
      <c r="M379" s="1956"/>
      <c r="N379" s="1956"/>
      <c r="O379" s="1956"/>
      <c r="P379" s="1956"/>
      <c r="Q379" s="1956"/>
      <c r="R379" s="1956"/>
      <c r="S379" s="1956"/>
      <c r="T379" s="1956"/>
      <c r="U379" s="1956"/>
      <c r="V379" s="1956"/>
      <c r="W379" s="1956"/>
      <c r="X379" s="1956"/>
      <c r="Y379" s="1956"/>
      <c r="Z379" s="1956"/>
      <c r="AA379" s="1956"/>
      <c r="AB379" s="1956"/>
      <c r="AC379" s="1956"/>
      <c r="AD379" s="1956"/>
      <c r="AE379" s="1956"/>
      <c r="AF379" s="1956"/>
      <c r="AG379" s="1957"/>
      <c r="AH379" s="1950">
        <f t="shared" si="299"/>
        <v>28</v>
      </c>
      <c r="AI379" s="1958">
        <f>AM379+AN379</f>
        <v>0</v>
      </c>
      <c r="AJ379" s="2106">
        <f t="shared" si="301"/>
        <v>0</v>
      </c>
      <c r="AM379" s="1953">
        <f t="shared" si="302"/>
        <v>0</v>
      </c>
      <c r="AN379" s="1953">
        <f t="shared" si="298"/>
        <v>0</v>
      </c>
    </row>
    <row r="380" spans="2:40">
      <c r="B380" s="4186"/>
      <c r="C380" s="4189"/>
      <c r="D380" s="1960" t="str">
        <f>E$11</f>
        <v>■■</v>
      </c>
      <c r="E380" s="2105"/>
      <c r="F380" s="1955"/>
      <c r="G380" s="1956"/>
      <c r="H380" s="1956"/>
      <c r="I380" s="1956"/>
      <c r="J380" s="1956"/>
      <c r="K380" s="1956"/>
      <c r="L380" s="1956"/>
      <c r="M380" s="1956"/>
      <c r="N380" s="1956"/>
      <c r="O380" s="1956"/>
      <c r="P380" s="1956"/>
      <c r="Q380" s="1956"/>
      <c r="R380" s="1956"/>
      <c r="S380" s="1956"/>
      <c r="T380" s="1956"/>
      <c r="U380" s="1956"/>
      <c r="V380" s="1956"/>
      <c r="W380" s="1956"/>
      <c r="X380" s="1956"/>
      <c r="Y380" s="1956"/>
      <c r="Z380" s="1956"/>
      <c r="AA380" s="1956"/>
      <c r="AB380" s="1956"/>
      <c r="AC380" s="1956"/>
      <c r="AD380" s="1956"/>
      <c r="AE380" s="1956"/>
      <c r="AF380" s="1956"/>
      <c r="AG380" s="1957"/>
      <c r="AH380" s="1950">
        <f t="shared" si="299"/>
        <v>28</v>
      </c>
      <c r="AI380" s="1958">
        <f t="shared" ref="AI380:AI382" si="303">AM380+AN380</f>
        <v>0</v>
      </c>
      <c r="AJ380" s="2106">
        <f t="shared" si="301"/>
        <v>0</v>
      </c>
      <c r="AM380" s="1953">
        <f t="shared" si="302"/>
        <v>0</v>
      </c>
      <c r="AN380" s="1953">
        <f t="shared" si="298"/>
        <v>0</v>
      </c>
    </row>
    <row r="381" spans="2:40">
      <c r="B381" s="4186"/>
      <c r="C381" s="4189"/>
      <c r="D381" s="1960" t="str">
        <f>E$12</f>
        <v>★★</v>
      </c>
      <c r="E381" s="2105"/>
      <c r="F381" s="1955"/>
      <c r="G381" s="1956"/>
      <c r="H381" s="1956"/>
      <c r="I381" s="1956"/>
      <c r="J381" s="1956"/>
      <c r="K381" s="1956"/>
      <c r="L381" s="1956"/>
      <c r="M381" s="1956"/>
      <c r="N381" s="1956"/>
      <c r="O381" s="1956"/>
      <c r="P381" s="1956"/>
      <c r="Q381" s="1956"/>
      <c r="R381" s="1956"/>
      <c r="S381" s="1956"/>
      <c r="T381" s="1956"/>
      <c r="U381" s="1956"/>
      <c r="V381" s="1956"/>
      <c r="W381" s="1956"/>
      <c r="X381" s="1956"/>
      <c r="Y381" s="1956"/>
      <c r="Z381" s="1956"/>
      <c r="AA381" s="1956"/>
      <c r="AB381" s="1956"/>
      <c r="AC381" s="1956"/>
      <c r="AD381" s="1956"/>
      <c r="AE381" s="1956"/>
      <c r="AF381" s="1956"/>
      <c r="AG381" s="1957"/>
      <c r="AH381" s="1950">
        <f t="shared" si="299"/>
        <v>28</v>
      </c>
      <c r="AI381" s="1958">
        <f t="shared" si="303"/>
        <v>0</v>
      </c>
      <c r="AJ381" s="2106">
        <f t="shared" si="301"/>
        <v>0</v>
      </c>
      <c r="AM381" s="1953">
        <f t="shared" si="302"/>
        <v>0</v>
      </c>
      <c r="AN381" s="1953">
        <f t="shared" si="298"/>
        <v>0</v>
      </c>
    </row>
    <row r="382" spans="2:40">
      <c r="B382" s="4187"/>
      <c r="C382" s="4190"/>
      <c r="D382" s="2107"/>
      <c r="E382" s="1991"/>
      <c r="F382" s="1964"/>
      <c r="G382" s="1966"/>
      <c r="H382" s="1966"/>
      <c r="I382" s="1966"/>
      <c r="J382" s="1966"/>
      <c r="K382" s="1966"/>
      <c r="L382" s="1966"/>
      <c r="M382" s="1966"/>
      <c r="N382" s="1966"/>
      <c r="O382" s="1966"/>
      <c r="P382" s="1966"/>
      <c r="Q382" s="1966"/>
      <c r="R382" s="1966"/>
      <c r="S382" s="1966"/>
      <c r="T382" s="1966"/>
      <c r="U382" s="1966"/>
      <c r="V382" s="1966"/>
      <c r="W382" s="1966"/>
      <c r="X382" s="1966"/>
      <c r="Y382" s="1966"/>
      <c r="Z382" s="1966"/>
      <c r="AA382" s="1966"/>
      <c r="AB382" s="1966"/>
      <c r="AC382" s="1966"/>
      <c r="AD382" s="1966"/>
      <c r="AE382" s="1966"/>
      <c r="AF382" s="1966"/>
      <c r="AG382" s="1967"/>
      <c r="AH382" s="1950">
        <f t="shared" si="299"/>
        <v>28</v>
      </c>
      <c r="AI382" s="1951">
        <f t="shared" si="303"/>
        <v>0</v>
      </c>
      <c r="AJ382" s="2104">
        <f>+COUNTIF(F382:AG382,"休")</f>
        <v>0</v>
      </c>
      <c r="AM382" s="1953">
        <f>+COUNTIF(F382:AG382,"－")</f>
        <v>0</v>
      </c>
      <c r="AN382" s="1953">
        <f t="shared" si="298"/>
        <v>0</v>
      </c>
    </row>
    <row r="383" spans="2:40" ht="24.75" customHeight="1">
      <c r="B383" s="4185" t="s">
        <v>2493</v>
      </c>
      <c r="C383" s="4188" t="s">
        <v>2494</v>
      </c>
      <c r="D383" s="1953" t="s">
        <v>1313</v>
      </c>
      <c r="E383" s="1901" t="s">
        <v>2558</v>
      </c>
      <c r="F383" s="1941"/>
      <c r="G383" s="1942"/>
      <c r="H383" s="1942"/>
      <c r="I383" s="1942"/>
      <c r="J383" s="1942"/>
      <c r="K383" s="1942"/>
      <c r="L383" s="1942"/>
      <c r="M383" s="1942"/>
      <c r="N383" s="1942"/>
      <c r="O383" s="1942"/>
      <c r="P383" s="1942"/>
      <c r="Q383" s="1942"/>
      <c r="R383" s="1942"/>
      <c r="S383" s="1942"/>
      <c r="T383" s="1942"/>
      <c r="U383" s="1942"/>
      <c r="V383" s="1942"/>
      <c r="W383" s="1942"/>
      <c r="X383" s="1942"/>
      <c r="Y383" s="1942"/>
      <c r="Z383" s="1942"/>
      <c r="AA383" s="1942"/>
      <c r="AB383" s="1942"/>
      <c r="AC383" s="1942"/>
      <c r="AD383" s="1942"/>
      <c r="AE383" s="1942"/>
      <c r="AF383" s="1942"/>
      <c r="AG383" s="1970"/>
      <c r="AH383" s="1971"/>
      <c r="AI383" s="1953"/>
      <c r="AJ383" s="2058"/>
    </row>
    <row r="384" spans="2:40" ht="13.5" customHeight="1">
      <c r="B384" s="4186"/>
      <c r="C384" s="4189"/>
      <c r="D384" s="2107" t="str">
        <f>E$14</f>
        <v>〇〇</v>
      </c>
      <c r="E384" s="1991"/>
      <c r="F384" s="1947"/>
      <c r="G384" s="1948"/>
      <c r="H384" s="1948"/>
      <c r="I384" s="1948"/>
      <c r="J384" s="1948"/>
      <c r="K384" s="1948"/>
      <c r="L384" s="1948"/>
      <c r="M384" s="1948"/>
      <c r="N384" s="1948"/>
      <c r="O384" s="1948"/>
      <c r="P384" s="1948"/>
      <c r="Q384" s="1948"/>
      <c r="R384" s="1948"/>
      <c r="S384" s="1948"/>
      <c r="T384" s="1948"/>
      <c r="U384" s="1948"/>
      <c r="V384" s="1948"/>
      <c r="W384" s="1948"/>
      <c r="X384" s="1948"/>
      <c r="Y384" s="1948"/>
      <c r="Z384" s="1948"/>
      <c r="AA384" s="1948"/>
      <c r="AB384" s="1948"/>
      <c r="AC384" s="1948"/>
      <c r="AD384" s="1948"/>
      <c r="AE384" s="1948"/>
      <c r="AF384" s="1948"/>
      <c r="AG384" s="1949"/>
      <c r="AH384" s="1950">
        <f t="shared" ref="AH384:AH387" si="304">COUNTA(F$116:AG$116)-AI384</f>
        <v>28</v>
      </c>
      <c r="AI384" s="1951">
        <f t="shared" ref="AI384:AI387" si="305">AM384+AN384</f>
        <v>0</v>
      </c>
      <c r="AJ384" s="2104">
        <f>+COUNTIF(F384:AG384,"休")</f>
        <v>0</v>
      </c>
      <c r="AM384" s="1953">
        <f>+COUNTIF(F384:AG384,"－")</f>
        <v>0</v>
      </c>
      <c r="AN384" s="1953">
        <f>+COUNTIF(F384:AG384,"外")</f>
        <v>0</v>
      </c>
    </row>
    <row r="385" spans="2:40">
      <c r="B385" s="4186"/>
      <c r="C385" s="4189"/>
      <c r="D385" s="1960" t="str">
        <f>E$15</f>
        <v>●●</v>
      </c>
      <c r="E385" s="2105"/>
      <c r="F385" s="1955"/>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c r="AB385" s="1956"/>
      <c r="AC385" s="1956"/>
      <c r="AD385" s="1956"/>
      <c r="AE385" s="1956"/>
      <c r="AF385" s="1956"/>
      <c r="AG385" s="1957"/>
      <c r="AH385" s="1950">
        <f t="shared" si="304"/>
        <v>28</v>
      </c>
      <c r="AI385" s="1958">
        <f t="shared" si="305"/>
        <v>0</v>
      </c>
      <c r="AJ385" s="2106">
        <f t="shared" ref="AJ385:AJ387" si="306">+COUNTIF(F385:AG385,"休")</f>
        <v>0</v>
      </c>
      <c r="AM385" s="1953">
        <f t="shared" ref="AM385:AM387" si="307">+COUNTIF(F385:AG385,"－")</f>
        <v>0</v>
      </c>
      <c r="AN385" s="1953">
        <f>+COUNTIF(F385:AG385,"外")</f>
        <v>0</v>
      </c>
    </row>
    <row r="386" spans="2:40">
      <c r="B386" s="4186"/>
      <c r="C386" s="4189"/>
      <c r="D386" s="1960">
        <f>E$16</f>
        <v>0</v>
      </c>
      <c r="E386" s="2105"/>
      <c r="F386" s="1955"/>
      <c r="G386" s="1956"/>
      <c r="H386" s="1956"/>
      <c r="I386" s="1956"/>
      <c r="J386" s="1956"/>
      <c r="K386" s="1956"/>
      <c r="L386" s="1956"/>
      <c r="M386" s="1956"/>
      <c r="N386" s="1956"/>
      <c r="O386" s="1956"/>
      <c r="P386" s="1956"/>
      <c r="Q386" s="1956"/>
      <c r="R386" s="1956"/>
      <c r="S386" s="1956"/>
      <c r="T386" s="1956"/>
      <c r="U386" s="1956"/>
      <c r="V386" s="1956"/>
      <c r="W386" s="1956"/>
      <c r="X386" s="1956"/>
      <c r="Y386" s="1956"/>
      <c r="Z386" s="1956"/>
      <c r="AA386" s="1956"/>
      <c r="AB386" s="1956"/>
      <c r="AC386" s="1956"/>
      <c r="AD386" s="1956"/>
      <c r="AE386" s="1956"/>
      <c r="AF386" s="1956"/>
      <c r="AG386" s="1957"/>
      <c r="AH386" s="1950">
        <f t="shared" si="304"/>
        <v>28</v>
      </c>
      <c r="AI386" s="1958">
        <f t="shared" si="305"/>
        <v>0</v>
      </c>
      <c r="AJ386" s="2106">
        <f t="shared" si="306"/>
        <v>0</v>
      </c>
      <c r="AM386" s="1953">
        <f t="shared" si="307"/>
        <v>0</v>
      </c>
      <c r="AN386" s="1953">
        <f>+COUNTIF(F386:AG386,"外")</f>
        <v>0</v>
      </c>
    </row>
    <row r="387" spans="2:40">
      <c r="B387" s="4186"/>
      <c r="C387" s="4190"/>
      <c r="D387" s="2107">
        <f>E$17</f>
        <v>0</v>
      </c>
      <c r="E387" s="1991"/>
      <c r="F387" s="1955"/>
      <c r="G387" s="1978"/>
      <c r="H387" s="1978"/>
      <c r="I387" s="1978"/>
      <c r="J387" s="1978"/>
      <c r="K387" s="1978"/>
      <c r="L387" s="1978"/>
      <c r="M387" s="1978"/>
      <c r="N387" s="1978"/>
      <c r="O387" s="1978"/>
      <c r="P387" s="1978"/>
      <c r="Q387" s="1978"/>
      <c r="R387" s="1978"/>
      <c r="S387" s="1978"/>
      <c r="T387" s="1978"/>
      <c r="U387" s="1978"/>
      <c r="V387" s="1978"/>
      <c r="W387" s="1978"/>
      <c r="X387" s="1978"/>
      <c r="Y387" s="1978"/>
      <c r="Z387" s="1978"/>
      <c r="AA387" s="1978"/>
      <c r="AB387" s="1978"/>
      <c r="AC387" s="1978"/>
      <c r="AD387" s="1978"/>
      <c r="AE387" s="1978"/>
      <c r="AF387" s="1978"/>
      <c r="AG387" s="1949"/>
      <c r="AH387" s="1950">
        <f t="shared" si="304"/>
        <v>28</v>
      </c>
      <c r="AI387" s="1987">
        <f t="shared" si="305"/>
        <v>0</v>
      </c>
      <c r="AJ387" s="2104">
        <f t="shared" si="306"/>
        <v>0</v>
      </c>
      <c r="AM387" s="1953">
        <f t="shared" si="307"/>
        <v>0</v>
      </c>
      <c r="AN387" s="1953">
        <f>+COUNTIF(F387:AG387,"外")</f>
        <v>0</v>
      </c>
    </row>
    <row r="388" spans="2:40" ht="24.75" customHeight="1">
      <c r="B388" s="4186"/>
      <c r="C388" s="4188" t="s">
        <v>2495</v>
      </c>
      <c r="D388" s="1953" t="s">
        <v>1313</v>
      </c>
      <c r="E388" s="1901" t="s">
        <v>2558</v>
      </c>
      <c r="F388" s="1941"/>
      <c r="G388" s="1942"/>
      <c r="H388" s="1942"/>
      <c r="I388" s="1942"/>
      <c r="J388" s="1942"/>
      <c r="K388" s="1942"/>
      <c r="L388" s="1942"/>
      <c r="M388" s="1942"/>
      <c r="N388" s="1942"/>
      <c r="O388" s="1942"/>
      <c r="P388" s="1942"/>
      <c r="Q388" s="1942"/>
      <c r="R388" s="1942"/>
      <c r="S388" s="1942"/>
      <c r="T388" s="1942"/>
      <c r="U388" s="1942"/>
      <c r="V388" s="1942"/>
      <c r="W388" s="1942"/>
      <c r="X388" s="1942"/>
      <c r="Y388" s="1942"/>
      <c r="Z388" s="1942"/>
      <c r="AA388" s="1942"/>
      <c r="AB388" s="1942"/>
      <c r="AC388" s="1942"/>
      <c r="AD388" s="1942"/>
      <c r="AE388" s="1942"/>
      <c r="AF388" s="1942"/>
      <c r="AG388" s="1970"/>
      <c r="AH388" s="1971"/>
      <c r="AI388" s="1953"/>
      <c r="AJ388" s="2058"/>
    </row>
    <row r="389" spans="2:40">
      <c r="B389" s="4186"/>
      <c r="C389" s="4189"/>
      <c r="D389" s="1945" t="str">
        <f>E$18</f>
        <v>●●</v>
      </c>
      <c r="E389" s="2023"/>
      <c r="F389" s="1947"/>
      <c r="G389" s="1948"/>
      <c r="H389" s="1948"/>
      <c r="I389" s="1948"/>
      <c r="J389" s="1948"/>
      <c r="K389" s="1948"/>
      <c r="L389" s="1948"/>
      <c r="M389" s="1948"/>
      <c r="N389" s="1948"/>
      <c r="O389" s="1948"/>
      <c r="P389" s="1948"/>
      <c r="Q389" s="1948"/>
      <c r="R389" s="1948"/>
      <c r="S389" s="1948"/>
      <c r="T389" s="1948"/>
      <c r="U389" s="1948"/>
      <c r="V389" s="1948"/>
      <c r="W389" s="1948"/>
      <c r="X389" s="1948"/>
      <c r="Y389" s="1948"/>
      <c r="Z389" s="1948"/>
      <c r="AA389" s="1948"/>
      <c r="AB389" s="1948"/>
      <c r="AC389" s="1948"/>
      <c r="AD389" s="1948"/>
      <c r="AE389" s="1948"/>
      <c r="AF389" s="1948"/>
      <c r="AG389" s="1982"/>
      <c r="AH389" s="1950">
        <f t="shared" ref="AH389:AH392" si="308">COUNTA(F$116:AG$116)-AI389</f>
        <v>28</v>
      </c>
      <c r="AI389" s="2108">
        <f t="shared" ref="AI389:AI392" si="309">AM389+AN389</f>
        <v>0</v>
      </c>
      <c r="AJ389" s="2109">
        <f>+COUNTIF(F389:AG389,"休")</f>
        <v>0</v>
      </c>
      <c r="AM389" s="1953">
        <f>+COUNTIF(F389:AG389,"－")</f>
        <v>0</v>
      </c>
      <c r="AN389" s="1953">
        <f>+COUNTIF(F389:AG389,"外")</f>
        <v>0</v>
      </c>
    </row>
    <row r="390" spans="2:40">
      <c r="B390" s="4186"/>
      <c r="C390" s="4189"/>
      <c r="D390" s="1960">
        <f>E$19</f>
        <v>0</v>
      </c>
      <c r="E390" s="2105"/>
      <c r="F390" s="1955"/>
      <c r="G390" s="1956"/>
      <c r="H390" s="1956"/>
      <c r="I390" s="1956"/>
      <c r="J390" s="1956"/>
      <c r="K390" s="1956"/>
      <c r="L390" s="1956"/>
      <c r="M390" s="1956"/>
      <c r="N390" s="1956"/>
      <c r="O390" s="1956"/>
      <c r="P390" s="1956"/>
      <c r="Q390" s="1956"/>
      <c r="R390" s="1956"/>
      <c r="S390" s="1956"/>
      <c r="T390" s="1956"/>
      <c r="U390" s="1956"/>
      <c r="V390" s="1956"/>
      <c r="W390" s="1956"/>
      <c r="X390" s="1956"/>
      <c r="Y390" s="1956"/>
      <c r="Z390" s="1956"/>
      <c r="AA390" s="1956"/>
      <c r="AB390" s="1956"/>
      <c r="AC390" s="1956"/>
      <c r="AD390" s="1956"/>
      <c r="AE390" s="1956"/>
      <c r="AF390" s="1956"/>
      <c r="AG390" s="1957"/>
      <c r="AH390" s="1950">
        <f t="shared" si="308"/>
        <v>28</v>
      </c>
      <c r="AI390" s="1958">
        <f t="shared" si="309"/>
        <v>0</v>
      </c>
      <c r="AJ390" s="2106">
        <f t="shared" ref="AJ390:AJ392" si="310">+COUNTIF(F390:AG390,"休")</f>
        <v>0</v>
      </c>
      <c r="AM390" s="1953">
        <f t="shared" ref="AM390:AM392" si="311">+COUNTIF(F390:AG390,"－")</f>
        <v>0</v>
      </c>
      <c r="AN390" s="1953">
        <f>+COUNTIF(F390:AG390,"外")</f>
        <v>0</v>
      </c>
    </row>
    <row r="391" spans="2:40">
      <c r="B391" s="4186"/>
      <c r="C391" s="4189"/>
      <c r="D391" s="1960">
        <f>E$20</f>
        <v>0</v>
      </c>
      <c r="E391" s="2105"/>
      <c r="F391" s="1955"/>
      <c r="G391" s="1956"/>
      <c r="H391" s="1956"/>
      <c r="I391" s="1956"/>
      <c r="J391" s="1956"/>
      <c r="K391" s="1956"/>
      <c r="L391" s="1956"/>
      <c r="M391" s="1956"/>
      <c r="N391" s="1956"/>
      <c r="O391" s="1956"/>
      <c r="P391" s="1956"/>
      <c r="Q391" s="1956"/>
      <c r="R391" s="1956"/>
      <c r="S391" s="1956"/>
      <c r="T391" s="1956"/>
      <c r="U391" s="1956"/>
      <c r="V391" s="1956"/>
      <c r="W391" s="1956"/>
      <c r="X391" s="1956"/>
      <c r="Y391" s="1956"/>
      <c r="Z391" s="1956"/>
      <c r="AA391" s="1956"/>
      <c r="AB391" s="1956"/>
      <c r="AC391" s="1956"/>
      <c r="AD391" s="1956"/>
      <c r="AE391" s="1956"/>
      <c r="AF391" s="1956"/>
      <c r="AG391" s="1957"/>
      <c r="AH391" s="1950">
        <f t="shared" si="308"/>
        <v>28</v>
      </c>
      <c r="AI391" s="1958">
        <f t="shared" si="309"/>
        <v>0</v>
      </c>
      <c r="AJ391" s="2106">
        <f t="shared" si="310"/>
        <v>0</v>
      </c>
      <c r="AM391" s="1953">
        <f t="shared" si="311"/>
        <v>0</v>
      </c>
      <c r="AN391" s="1953">
        <f>+COUNTIF(F391:AG391,"外")</f>
        <v>0</v>
      </c>
    </row>
    <row r="392" spans="2:40">
      <c r="B392" s="4187"/>
      <c r="C392" s="4190"/>
      <c r="D392" s="2110">
        <f>E$21</f>
        <v>0</v>
      </c>
      <c r="E392" s="2039"/>
      <c r="F392" s="1984"/>
      <c r="G392" s="1965"/>
      <c r="H392" s="1965"/>
      <c r="I392" s="1965"/>
      <c r="J392" s="1965"/>
      <c r="K392" s="1965"/>
      <c r="L392" s="1965"/>
      <c r="M392" s="1965"/>
      <c r="N392" s="1965"/>
      <c r="O392" s="1965"/>
      <c r="P392" s="1965"/>
      <c r="Q392" s="1965"/>
      <c r="R392" s="1965"/>
      <c r="S392" s="1965"/>
      <c r="T392" s="1965"/>
      <c r="U392" s="1965"/>
      <c r="V392" s="1965"/>
      <c r="W392" s="1965"/>
      <c r="X392" s="1965"/>
      <c r="Y392" s="1965"/>
      <c r="Z392" s="1965"/>
      <c r="AA392" s="1965"/>
      <c r="AB392" s="1965"/>
      <c r="AC392" s="1965"/>
      <c r="AD392" s="1965"/>
      <c r="AE392" s="1965"/>
      <c r="AF392" s="1965"/>
      <c r="AG392" s="1985"/>
      <c r="AH392" s="1986">
        <f t="shared" si="308"/>
        <v>28</v>
      </c>
      <c r="AI392" s="2071">
        <f t="shared" si="309"/>
        <v>0</v>
      </c>
      <c r="AJ392" s="1972">
        <f t="shared" si="310"/>
        <v>0</v>
      </c>
      <c r="AM392" s="1953">
        <f t="shared" si="311"/>
        <v>0</v>
      </c>
      <c r="AN392" s="1953">
        <f>+COUNTIF(F392:AG392,"外")</f>
        <v>0</v>
      </c>
    </row>
    <row r="393" spans="2:40">
      <c r="F393" s="2073"/>
      <c r="G393" s="2073"/>
      <c r="H393" s="2073"/>
      <c r="I393" s="2073"/>
      <c r="J393" s="2073"/>
      <c r="K393" s="2073"/>
      <c r="L393" s="2073"/>
      <c r="M393" s="2073"/>
      <c r="N393" s="2073"/>
      <c r="O393" s="2073"/>
      <c r="P393" s="2073"/>
      <c r="Q393" s="2073"/>
      <c r="R393" s="2073"/>
      <c r="S393" s="2073"/>
      <c r="T393" s="2073"/>
      <c r="U393" s="2073"/>
      <c r="V393" s="2073"/>
      <c r="W393" s="2073"/>
      <c r="X393" s="2073"/>
      <c r="Y393" s="2073"/>
      <c r="Z393" s="2073"/>
      <c r="AA393" s="2073"/>
      <c r="AB393" s="2073"/>
      <c r="AC393" s="2073"/>
      <c r="AD393" s="2073"/>
      <c r="AE393" s="2073"/>
      <c r="AF393" s="2073"/>
      <c r="AG393" s="2073"/>
    </row>
    <row r="394" spans="2:40" ht="13.5" customHeight="1">
      <c r="B394" s="2021"/>
      <c r="C394" s="2022"/>
      <c r="D394" s="2025"/>
      <c r="E394" s="2074" t="s">
        <v>1183</v>
      </c>
      <c r="F394" s="2075">
        <f>+AG374+1</f>
        <v>45135</v>
      </c>
      <c r="G394" s="2076">
        <f>+F394+1</f>
        <v>45136</v>
      </c>
      <c r="H394" s="2076">
        <f t="shared" ref="H394:Y394" si="312">+G394+1</f>
        <v>45137</v>
      </c>
      <c r="I394" s="2076">
        <f t="shared" si="312"/>
        <v>45138</v>
      </c>
      <c r="J394" s="2076">
        <f t="shared" si="312"/>
        <v>45139</v>
      </c>
      <c r="K394" s="2076">
        <f t="shared" si="312"/>
        <v>45140</v>
      </c>
      <c r="L394" s="2076">
        <f t="shared" si="312"/>
        <v>45141</v>
      </c>
      <c r="M394" s="2076">
        <f t="shared" si="312"/>
        <v>45142</v>
      </c>
      <c r="N394" s="2076">
        <f t="shared" si="312"/>
        <v>45143</v>
      </c>
      <c r="O394" s="2076">
        <f t="shared" si="312"/>
        <v>45144</v>
      </c>
      <c r="P394" s="2076">
        <f t="shared" si="312"/>
        <v>45145</v>
      </c>
      <c r="Q394" s="2076">
        <f t="shared" si="312"/>
        <v>45146</v>
      </c>
      <c r="R394" s="2076">
        <f t="shared" si="312"/>
        <v>45147</v>
      </c>
      <c r="S394" s="2076">
        <f t="shared" si="312"/>
        <v>45148</v>
      </c>
      <c r="T394" s="2076">
        <f t="shared" si="312"/>
        <v>45149</v>
      </c>
      <c r="U394" s="2076">
        <f t="shared" si="312"/>
        <v>45150</v>
      </c>
      <c r="V394" s="2076">
        <f t="shared" si="312"/>
        <v>45151</v>
      </c>
      <c r="W394" s="2076">
        <f t="shared" si="312"/>
        <v>45152</v>
      </c>
      <c r="X394" s="2076">
        <f t="shared" si="312"/>
        <v>45153</v>
      </c>
      <c r="Y394" s="2076">
        <f t="shared" si="312"/>
        <v>45154</v>
      </c>
      <c r="Z394" s="2076">
        <f>+Y394+1</f>
        <v>45155</v>
      </c>
      <c r="AA394" s="2076">
        <f t="shared" ref="AA394:AC394" si="313">+Z394+1</f>
        <v>45156</v>
      </c>
      <c r="AB394" s="2076">
        <f t="shared" si="313"/>
        <v>45157</v>
      </c>
      <c r="AC394" s="2076">
        <f t="shared" si="313"/>
        <v>45158</v>
      </c>
      <c r="AD394" s="2076">
        <f>+AC394+1</f>
        <v>45159</v>
      </c>
      <c r="AE394" s="2076">
        <f t="shared" ref="AE394" si="314">+AD394+1</f>
        <v>45160</v>
      </c>
      <c r="AF394" s="2076">
        <f>+AE394+1</f>
        <v>45161</v>
      </c>
      <c r="AG394" s="2111">
        <f t="shared" ref="AG394" si="315">+AF394+1</f>
        <v>45162</v>
      </c>
      <c r="AH394" s="4209" t="s">
        <v>2496</v>
      </c>
      <c r="AI394" s="4313" t="s">
        <v>2497</v>
      </c>
      <c r="AJ394" s="4316" t="s">
        <v>2474</v>
      </c>
      <c r="AK394" s="4319"/>
      <c r="AM394" s="4320" t="s">
        <v>2556</v>
      </c>
      <c r="AN394" s="4320" t="s">
        <v>2557</v>
      </c>
    </row>
    <row r="395" spans="2:40">
      <c r="B395" s="2037"/>
      <c r="C395" s="2038"/>
      <c r="D395" s="2041"/>
      <c r="E395" s="2078" t="s">
        <v>1184</v>
      </c>
      <c r="F395" s="2079" t="str">
        <f>TEXT(WEEKDAY(+F394),"aaa")</f>
        <v>金</v>
      </c>
      <c r="G395" s="2080" t="str">
        <f t="shared" ref="G395:AG395" si="316">TEXT(WEEKDAY(+G394),"aaa")</f>
        <v>土</v>
      </c>
      <c r="H395" s="2080" t="str">
        <f t="shared" si="316"/>
        <v>日</v>
      </c>
      <c r="I395" s="2080" t="str">
        <f t="shared" si="316"/>
        <v>月</v>
      </c>
      <c r="J395" s="2080" t="str">
        <f t="shared" si="316"/>
        <v>火</v>
      </c>
      <c r="K395" s="2080" t="str">
        <f t="shared" si="316"/>
        <v>水</v>
      </c>
      <c r="L395" s="2080" t="str">
        <f t="shared" si="316"/>
        <v>木</v>
      </c>
      <c r="M395" s="2080" t="str">
        <f t="shared" si="316"/>
        <v>金</v>
      </c>
      <c r="N395" s="2080" t="str">
        <f t="shared" si="316"/>
        <v>土</v>
      </c>
      <c r="O395" s="2080" t="str">
        <f t="shared" si="316"/>
        <v>日</v>
      </c>
      <c r="P395" s="2080" t="str">
        <f t="shared" si="316"/>
        <v>月</v>
      </c>
      <c r="Q395" s="2080" t="str">
        <f t="shared" si="316"/>
        <v>火</v>
      </c>
      <c r="R395" s="2080" t="str">
        <f t="shared" si="316"/>
        <v>水</v>
      </c>
      <c r="S395" s="2080" t="str">
        <f t="shared" si="316"/>
        <v>木</v>
      </c>
      <c r="T395" s="2080" t="str">
        <f t="shared" si="316"/>
        <v>金</v>
      </c>
      <c r="U395" s="2080" t="str">
        <f t="shared" si="316"/>
        <v>土</v>
      </c>
      <c r="V395" s="2080" t="str">
        <f t="shared" si="316"/>
        <v>日</v>
      </c>
      <c r="W395" s="2080" t="str">
        <f t="shared" si="316"/>
        <v>月</v>
      </c>
      <c r="X395" s="2080" t="str">
        <f t="shared" si="316"/>
        <v>火</v>
      </c>
      <c r="Y395" s="2080" t="str">
        <f t="shared" si="316"/>
        <v>水</v>
      </c>
      <c r="Z395" s="2080" t="str">
        <f t="shared" si="316"/>
        <v>木</v>
      </c>
      <c r="AA395" s="2080" t="str">
        <f t="shared" si="316"/>
        <v>金</v>
      </c>
      <c r="AB395" s="2080" t="str">
        <f t="shared" si="316"/>
        <v>土</v>
      </c>
      <c r="AC395" s="2080" t="str">
        <f t="shared" si="316"/>
        <v>日</v>
      </c>
      <c r="AD395" s="2080" t="str">
        <f t="shared" si="316"/>
        <v>月</v>
      </c>
      <c r="AE395" s="2080" t="str">
        <f t="shared" si="316"/>
        <v>火</v>
      </c>
      <c r="AF395" s="2080" t="str">
        <f t="shared" si="316"/>
        <v>水</v>
      </c>
      <c r="AG395" s="2112" t="str">
        <f t="shared" si="316"/>
        <v>木</v>
      </c>
      <c r="AH395" s="4210"/>
      <c r="AI395" s="4314"/>
      <c r="AJ395" s="4317"/>
      <c r="AK395" s="4319"/>
      <c r="AM395" s="4320"/>
      <c r="AN395" s="4320"/>
    </row>
    <row r="396" spans="2:40" ht="24.75" customHeight="1">
      <c r="B396" s="2101" t="s">
        <v>2531</v>
      </c>
      <c r="C396" s="2102" t="s">
        <v>2532</v>
      </c>
      <c r="D396" s="1953" t="s">
        <v>1313</v>
      </c>
      <c r="E396" s="1901" t="s">
        <v>2558</v>
      </c>
      <c r="F396" s="1941"/>
      <c r="G396" s="1942"/>
      <c r="H396" s="1942"/>
      <c r="I396" s="1942"/>
      <c r="J396" s="1942"/>
      <c r="K396" s="1942"/>
      <c r="L396" s="1942"/>
      <c r="M396" s="1942"/>
      <c r="N396" s="1942"/>
      <c r="O396" s="1942"/>
      <c r="P396" s="1942"/>
      <c r="Q396" s="1942"/>
      <c r="R396" s="1942"/>
      <c r="S396" s="1942"/>
      <c r="T396" s="1942"/>
      <c r="U396" s="1942"/>
      <c r="V396" s="1942"/>
      <c r="W396" s="1942"/>
      <c r="X396" s="1942"/>
      <c r="Y396" s="1942"/>
      <c r="Z396" s="1942"/>
      <c r="AA396" s="1942"/>
      <c r="AB396" s="1942"/>
      <c r="AC396" s="1942"/>
      <c r="AD396" s="1942"/>
      <c r="AE396" s="1942"/>
      <c r="AF396" s="1942"/>
      <c r="AG396" s="1970"/>
      <c r="AH396" s="4211"/>
      <c r="AI396" s="4315"/>
      <c r="AJ396" s="4318"/>
      <c r="AK396" s="4319"/>
    </row>
    <row r="397" spans="2:40" ht="13.5" customHeight="1">
      <c r="B397" s="4185" t="s">
        <v>2486</v>
      </c>
      <c r="C397" s="4188" t="s">
        <v>2487</v>
      </c>
      <c r="D397" s="1945" t="str">
        <f>E$8</f>
        <v>〇〇</v>
      </c>
      <c r="E397" s="2023"/>
      <c r="F397" s="1947"/>
      <c r="G397" s="1948"/>
      <c r="H397" s="1948"/>
      <c r="I397" s="1948"/>
      <c r="J397" s="1948"/>
      <c r="K397" s="1948"/>
      <c r="L397" s="1948"/>
      <c r="M397" s="1948"/>
      <c r="N397" s="1948"/>
      <c r="O397" s="1948"/>
      <c r="P397" s="1948"/>
      <c r="Q397" s="1948"/>
      <c r="R397" s="1948"/>
      <c r="S397" s="1948"/>
      <c r="T397" s="1948"/>
      <c r="U397" s="1948"/>
      <c r="V397" s="1948"/>
      <c r="W397" s="1948"/>
      <c r="X397" s="1948"/>
      <c r="Y397" s="1948"/>
      <c r="Z397" s="1948"/>
      <c r="AA397" s="1948"/>
      <c r="AB397" s="1948"/>
      <c r="AC397" s="1948"/>
      <c r="AD397" s="1948"/>
      <c r="AE397" s="1948"/>
      <c r="AF397" s="1948"/>
      <c r="AG397" s="1949"/>
      <c r="AH397" s="1950">
        <f>COUNTA(F$136:AG$136)-AI397</f>
        <v>28</v>
      </c>
      <c r="AI397" s="1951">
        <f>AM397+AN397</f>
        <v>0</v>
      </c>
      <c r="AJ397" s="2104">
        <f>+COUNTIF(F397:AG397,"休")</f>
        <v>0</v>
      </c>
      <c r="AM397" s="1953">
        <f>+COUNTIF(F397:AG397,"－")</f>
        <v>0</v>
      </c>
      <c r="AN397" s="1953">
        <f t="shared" ref="AN397:AN402" si="317">+COUNTIF(F397:AG397,"外")</f>
        <v>0</v>
      </c>
    </row>
    <row r="398" spans="2:40" ht="13.5" customHeight="1">
      <c r="B398" s="4186"/>
      <c r="C398" s="4189"/>
      <c r="D398" s="1960" t="str">
        <f>E$9</f>
        <v>●●</v>
      </c>
      <c r="E398" s="2105"/>
      <c r="F398" s="1955"/>
      <c r="G398" s="1956"/>
      <c r="H398" s="1956"/>
      <c r="I398" s="1956"/>
      <c r="J398" s="1956"/>
      <c r="K398" s="1956"/>
      <c r="L398" s="1956"/>
      <c r="M398" s="1956"/>
      <c r="N398" s="1956"/>
      <c r="O398" s="1956"/>
      <c r="P398" s="1956"/>
      <c r="Q398" s="1956"/>
      <c r="R398" s="1956"/>
      <c r="S398" s="1956"/>
      <c r="T398" s="1956"/>
      <c r="U398" s="1956"/>
      <c r="V398" s="1956"/>
      <c r="W398" s="1956"/>
      <c r="X398" s="1956"/>
      <c r="Y398" s="1956"/>
      <c r="Z398" s="1956"/>
      <c r="AA398" s="1956"/>
      <c r="AB398" s="1956"/>
      <c r="AC398" s="1956"/>
      <c r="AD398" s="1956"/>
      <c r="AE398" s="1956"/>
      <c r="AF398" s="1956"/>
      <c r="AG398" s="1957"/>
      <c r="AH398" s="1950">
        <f t="shared" ref="AH398:AH402" si="318">COUNTA(F$136:AG$136)-AI398</f>
        <v>28</v>
      </c>
      <c r="AI398" s="1958">
        <f t="shared" ref="AI398" si="319">AM398+AN398</f>
        <v>0</v>
      </c>
      <c r="AJ398" s="2106">
        <f t="shared" ref="AJ398:AJ401" si="320">+COUNTIF(F398:AG398,"休")</f>
        <v>0</v>
      </c>
      <c r="AM398" s="1953">
        <f t="shared" ref="AM398:AM401" si="321">+COUNTIF(F398:AG398,"－")</f>
        <v>0</v>
      </c>
      <c r="AN398" s="1953">
        <f t="shared" si="317"/>
        <v>0</v>
      </c>
    </row>
    <row r="399" spans="2:40">
      <c r="B399" s="4186"/>
      <c r="C399" s="4189"/>
      <c r="D399" s="1960" t="str">
        <f>E$10</f>
        <v>△△</v>
      </c>
      <c r="E399" s="2105"/>
      <c r="F399" s="1955"/>
      <c r="G399" s="1956"/>
      <c r="H399" s="1956"/>
      <c r="I399" s="1956"/>
      <c r="J399" s="1956"/>
      <c r="K399" s="1956"/>
      <c r="L399" s="1956"/>
      <c r="M399" s="1956"/>
      <c r="N399" s="1956"/>
      <c r="O399" s="1956"/>
      <c r="P399" s="1956"/>
      <c r="Q399" s="1956"/>
      <c r="R399" s="1956"/>
      <c r="S399" s="1956"/>
      <c r="T399" s="1956"/>
      <c r="U399" s="1956"/>
      <c r="V399" s="1956"/>
      <c r="W399" s="1956"/>
      <c r="X399" s="1956"/>
      <c r="Y399" s="1956"/>
      <c r="Z399" s="1956"/>
      <c r="AA399" s="1956"/>
      <c r="AB399" s="1956"/>
      <c r="AC399" s="1956"/>
      <c r="AD399" s="1956"/>
      <c r="AE399" s="1956"/>
      <c r="AF399" s="1956"/>
      <c r="AG399" s="1957"/>
      <c r="AH399" s="1950">
        <f t="shared" si="318"/>
        <v>28</v>
      </c>
      <c r="AI399" s="1958">
        <f>AM399+AN399</f>
        <v>0</v>
      </c>
      <c r="AJ399" s="2106">
        <f t="shared" si="320"/>
        <v>0</v>
      </c>
      <c r="AM399" s="1953">
        <f t="shared" si="321"/>
        <v>0</v>
      </c>
      <c r="AN399" s="1953">
        <f t="shared" si="317"/>
        <v>0</v>
      </c>
    </row>
    <row r="400" spans="2:40">
      <c r="B400" s="4186"/>
      <c r="C400" s="4189"/>
      <c r="D400" s="1960" t="str">
        <f>E$11</f>
        <v>■■</v>
      </c>
      <c r="E400" s="2105"/>
      <c r="F400" s="1955"/>
      <c r="G400" s="1956"/>
      <c r="H400" s="1956"/>
      <c r="I400" s="1956"/>
      <c r="J400" s="1956"/>
      <c r="K400" s="1956"/>
      <c r="L400" s="1956"/>
      <c r="M400" s="1956"/>
      <c r="N400" s="1956"/>
      <c r="O400" s="1956"/>
      <c r="P400" s="1956"/>
      <c r="Q400" s="1956"/>
      <c r="R400" s="1956"/>
      <c r="S400" s="1956"/>
      <c r="T400" s="1956"/>
      <c r="U400" s="1956"/>
      <c r="V400" s="1956"/>
      <c r="W400" s="1956"/>
      <c r="X400" s="1956"/>
      <c r="Y400" s="1956"/>
      <c r="Z400" s="1956"/>
      <c r="AA400" s="1956"/>
      <c r="AB400" s="1956"/>
      <c r="AC400" s="1956"/>
      <c r="AD400" s="1956"/>
      <c r="AE400" s="1956"/>
      <c r="AF400" s="1956"/>
      <c r="AG400" s="1957"/>
      <c r="AH400" s="1950">
        <f t="shared" si="318"/>
        <v>28</v>
      </c>
      <c r="AI400" s="1958">
        <f t="shared" ref="AI400:AI402" si="322">AM400+AN400</f>
        <v>0</v>
      </c>
      <c r="AJ400" s="2106">
        <f t="shared" si="320"/>
        <v>0</v>
      </c>
      <c r="AM400" s="1953">
        <f t="shared" si="321"/>
        <v>0</v>
      </c>
      <c r="AN400" s="1953">
        <f t="shared" si="317"/>
        <v>0</v>
      </c>
    </row>
    <row r="401" spans="2:40">
      <c r="B401" s="4186"/>
      <c r="C401" s="4189"/>
      <c r="D401" s="1960" t="str">
        <f>E$12</f>
        <v>★★</v>
      </c>
      <c r="E401" s="2105"/>
      <c r="F401" s="1955"/>
      <c r="G401" s="1956"/>
      <c r="H401" s="1956"/>
      <c r="I401" s="1956"/>
      <c r="J401" s="1956"/>
      <c r="K401" s="1956"/>
      <c r="L401" s="1956"/>
      <c r="M401" s="1956"/>
      <c r="N401" s="1956"/>
      <c r="O401" s="1956"/>
      <c r="P401" s="1956"/>
      <c r="Q401" s="1956"/>
      <c r="R401" s="1956"/>
      <c r="S401" s="1956"/>
      <c r="T401" s="1956"/>
      <c r="U401" s="1956"/>
      <c r="V401" s="1956"/>
      <c r="W401" s="1956"/>
      <c r="X401" s="1956"/>
      <c r="Y401" s="1956"/>
      <c r="Z401" s="1956"/>
      <c r="AA401" s="1956"/>
      <c r="AB401" s="1956"/>
      <c r="AC401" s="1956"/>
      <c r="AD401" s="1956"/>
      <c r="AE401" s="1956"/>
      <c r="AF401" s="1956"/>
      <c r="AG401" s="1957"/>
      <c r="AH401" s="1950">
        <f t="shared" si="318"/>
        <v>28</v>
      </c>
      <c r="AI401" s="1958">
        <f t="shared" si="322"/>
        <v>0</v>
      </c>
      <c r="AJ401" s="2106">
        <f t="shared" si="320"/>
        <v>0</v>
      </c>
      <c r="AM401" s="1953">
        <f t="shared" si="321"/>
        <v>0</v>
      </c>
      <c r="AN401" s="1953">
        <f t="shared" si="317"/>
        <v>0</v>
      </c>
    </row>
    <row r="402" spans="2:40">
      <c r="B402" s="4187"/>
      <c r="C402" s="4190"/>
      <c r="D402" s="2107"/>
      <c r="E402" s="1991"/>
      <c r="F402" s="1964"/>
      <c r="G402" s="1966"/>
      <c r="H402" s="1966"/>
      <c r="I402" s="1966"/>
      <c r="J402" s="1966"/>
      <c r="K402" s="1966"/>
      <c r="L402" s="1966"/>
      <c r="M402" s="1966"/>
      <c r="N402" s="1966"/>
      <c r="O402" s="1966"/>
      <c r="P402" s="1966"/>
      <c r="Q402" s="1966"/>
      <c r="R402" s="1966"/>
      <c r="S402" s="1966"/>
      <c r="T402" s="1966"/>
      <c r="U402" s="1966"/>
      <c r="V402" s="1966"/>
      <c r="W402" s="1966"/>
      <c r="X402" s="1966"/>
      <c r="Y402" s="1966"/>
      <c r="Z402" s="1966"/>
      <c r="AA402" s="1966"/>
      <c r="AB402" s="1966"/>
      <c r="AC402" s="1966"/>
      <c r="AD402" s="1966"/>
      <c r="AE402" s="1966"/>
      <c r="AF402" s="1966"/>
      <c r="AG402" s="1967"/>
      <c r="AH402" s="1950">
        <f t="shared" si="318"/>
        <v>28</v>
      </c>
      <c r="AI402" s="1951">
        <f t="shared" si="322"/>
        <v>0</v>
      </c>
      <c r="AJ402" s="2104">
        <f>+COUNTIF(F402:AG402,"休")</f>
        <v>0</v>
      </c>
      <c r="AM402" s="1953">
        <f>+COUNTIF(F402:AG402,"－")</f>
        <v>0</v>
      </c>
      <c r="AN402" s="1953">
        <f t="shared" si="317"/>
        <v>0</v>
      </c>
    </row>
    <row r="403" spans="2:40" ht="24.75" customHeight="1">
      <c r="B403" s="4185" t="s">
        <v>2493</v>
      </c>
      <c r="C403" s="4188" t="s">
        <v>2494</v>
      </c>
      <c r="D403" s="1953" t="s">
        <v>1313</v>
      </c>
      <c r="E403" s="1901" t="s">
        <v>2558</v>
      </c>
      <c r="F403" s="1941"/>
      <c r="G403" s="1942"/>
      <c r="H403" s="1942"/>
      <c r="I403" s="1942"/>
      <c r="J403" s="1942"/>
      <c r="K403" s="1942"/>
      <c r="L403" s="1942"/>
      <c r="M403" s="1942"/>
      <c r="N403" s="1942"/>
      <c r="O403" s="1942"/>
      <c r="P403" s="1942"/>
      <c r="Q403" s="1942"/>
      <c r="R403" s="1942"/>
      <c r="S403" s="1942"/>
      <c r="T403" s="1942"/>
      <c r="U403" s="1942"/>
      <c r="V403" s="1942"/>
      <c r="W403" s="1942"/>
      <c r="X403" s="1942"/>
      <c r="Y403" s="1942"/>
      <c r="Z403" s="1942"/>
      <c r="AA403" s="1942"/>
      <c r="AB403" s="1942"/>
      <c r="AC403" s="1942"/>
      <c r="AD403" s="1942"/>
      <c r="AE403" s="1942"/>
      <c r="AF403" s="1942"/>
      <c r="AG403" s="1970"/>
      <c r="AH403" s="1971"/>
      <c r="AI403" s="1953"/>
      <c r="AJ403" s="2058"/>
    </row>
    <row r="404" spans="2:40" ht="13.5" customHeight="1">
      <c r="B404" s="4186"/>
      <c r="C404" s="4189"/>
      <c r="D404" s="2107" t="str">
        <f>E$14</f>
        <v>〇〇</v>
      </c>
      <c r="E404" s="1991"/>
      <c r="F404" s="1947"/>
      <c r="G404" s="1948"/>
      <c r="H404" s="1948"/>
      <c r="I404" s="1948"/>
      <c r="J404" s="1948"/>
      <c r="K404" s="1948"/>
      <c r="L404" s="1948"/>
      <c r="M404" s="1948"/>
      <c r="N404" s="1948"/>
      <c r="O404" s="1948"/>
      <c r="P404" s="1948"/>
      <c r="Q404" s="1948"/>
      <c r="R404" s="1948"/>
      <c r="S404" s="1948"/>
      <c r="T404" s="1948"/>
      <c r="U404" s="1948"/>
      <c r="V404" s="1948"/>
      <c r="W404" s="1948"/>
      <c r="X404" s="1948"/>
      <c r="Y404" s="1948"/>
      <c r="Z404" s="1948"/>
      <c r="AA404" s="1948"/>
      <c r="AB404" s="1948"/>
      <c r="AC404" s="1948"/>
      <c r="AD404" s="1948"/>
      <c r="AE404" s="1948"/>
      <c r="AF404" s="1948"/>
      <c r="AG404" s="1949"/>
      <c r="AH404" s="1950">
        <f t="shared" ref="AH404" si="323">COUNTA(F$136:AG$136)-AI404</f>
        <v>28</v>
      </c>
      <c r="AI404" s="1951">
        <f t="shared" ref="AI404:AI407" si="324">AM404+AN404</f>
        <v>0</v>
      </c>
      <c r="AJ404" s="2104">
        <f>+COUNTIF(F404:AG404,"休")</f>
        <v>0</v>
      </c>
      <c r="AM404" s="1953">
        <f>+COUNTIF(F404:AG404,"－")</f>
        <v>0</v>
      </c>
      <c r="AN404" s="1953">
        <f>+COUNTIF(F404:AG404,"外")</f>
        <v>0</v>
      </c>
    </row>
    <row r="405" spans="2:40">
      <c r="B405" s="4186"/>
      <c r="C405" s="4189"/>
      <c r="D405" s="1960" t="str">
        <f>E$15</f>
        <v>●●</v>
      </c>
      <c r="E405" s="2105"/>
      <c r="F405" s="1955"/>
      <c r="G405" s="1956"/>
      <c r="H405" s="1956"/>
      <c r="I405" s="1956"/>
      <c r="J405" s="1956"/>
      <c r="K405" s="1956"/>
      <c r="L405" s="1956"/>
      <c r="M405" s="1956"/>
      <c r="N405" s="1956"/>
      <c r="O405" s="1956"/>
      <c r="P405" s="1956"/>
      <c r="Q405" s="1956"/>
      <c r="R405" s="1956"/>
      <c r="S405" s="1956"/>
      <c r="T405" s="1956"/>
      <c r="U405" s="1956"/>
      <c r="V405" s="1956"/>
      <c r="W405" s="1956"/>
      <c r="X405" s="1956"/>
      <c r="Y405" s="1956"/>
      <c r="Z405" s="1956"/>
      <c r="AA405" s="1956"/>
      <c r="AB405" s="1956"/>
      <c r="AC405" s="1956"/>
      <c r="AD405" s="1956"/>
      <c r="AE405" s="1956"/>
      <c r="AF405" s="1956"/>
      <c r="AG405" s="1957"/>
      <c r="AH405" s="1950">
        <f>COUNTA(F$136:AG$136)-AI405</f>
        <v>28</v>
      </c>
      <c r="AI405" s="1958">
        <f t="shared" si="324"/>
        <v>0</v>
      </c>
      <c r="AJ405" s="2106">
        <f t="shared" ref="AJ405:AJ407" si="325">+COUNTIF(F405:AG405,"休")</f>
        <v>0</v>
      </c>
      <c r="AM405" s="1953">
        <f t="shared" ref="AM405:AM407" si="326">+COUNTIF(F405:AG405,"－")</f>
        <v>0</v>
      </c>
      <c r="AN405" s="1953">
        <f>+COUNTIF(F405:AG405,"外")</f>
        <v>0</v>
      </c>
    </row>
    <row r="406" spans="2:40">
      <c r="B406" s="4186"/>
      <c r="C406" s="4189"/>
      <c r="D406" s="1960">
        <f>E$16</f>
        <v>0</v>
      </c>
      <c r="E406" s="2105"/>
      <c r="F406" s="1955"/>
      <c r="G406" s="1956"/>
      <c r="H406" s="1956"/>
      <c r="I406" s="1956"/>
      <c r="J406" s="1956"/>
      <c r="K406" s="1956"/>
      <c r="L406" s="1956"/>
      <c r="M406" s="1956"/>
      <c r="N406" s="1956"/>
      <c r="O406" s="1956"/>
      <c r="P406" s="1956"/>
      <c r="Q406" s="1956"/>
      <c r="R406" s="1956"/>
      <c r="S406" s="1956"/>
      <c r="T406" s="1956"/>
      <c r="U406" s="1956"/>
      <c r="V406" s="1956"/>
      <c r="W406" s="1956"/>
      <c r="X406" s="1956"/>
      <c r="Y406" s="1956"/>
      <c r="Z406" s="1956"/>
      <c r="AA406" s="1956"/>
      <c r="AB406" s="1956"/>
      <c r="AC406" s="1956"/>
      <c r="AD406" s="1956"/>
      <c r="AE406" s="1956"/>
      <c r="AF406" s="1956"/>
      <c r="AG406" s="1957"/>
      <c r="AH406" s="1950">
        <f t="shared" ref="AH406:AH407" si="327">COUNTA(F$136:AG$136)-AI406</f>
        <v>28</v>
      </c>
      <c r="AI406" s="1958">
        <f t="shared" si="324"/>
        <v>0</v>
      </c>
      <c r="AJ406" s="2106">
        <f t="shared" si="325"/>
        <v>0</v>
      </c>
      <c r="AM406" s="1953">
        <f t="shared" si="326"/>
        <v>0</v>
      </c>
      <c r="AN406" s="1953">
        <f>+COUNTIF(F406:AG406,"外")</f>
        <v>0</v>
      </c>
    </row>
    <row r="407" spans="2:40">
      <c r="B407" s="4186"/>
      <c r="C407" s="4190"/>
      <c r="D407" s="2107">
        <f>E$17</f>
        <v>0</v>
      </c>
      <c r="E407" s="1991"/>
      <c r="F407" s="1955"/>
      <c r="G407" s="1978"/>
      <c r="H407" s="1978"/>
      <c r="I407" s="1978"/>
      <c r="J407" s="1978"/>
      <c r="K407" s="1978"/>
      <c r="L407" s="1978"/>
      <c r="M407" s="1978"/>
      <c r="N407" s="1978"/>
      <c r="O407" s="1978"/>
      <c r="P407" s="1978"/>
      <c r="Q407" s="1978"/>
      <c r="R407" s="1978"/>
      <c r="S407" s="1978"/>
      <c r="T407" s="1978"/>
      <c r="U407" s="1978"/>
      <c r="V407" s="1978"/>
      <c r="W407" s="1978"/>
      <c r="X407" s="1978"/>
      <c r="Y407" s="1978"/>
      <c r="Z407" s="1978"/>
      <c r="AA407" s="1978"/>
      <c r="AB407" s="1978"/>
      <c r="AC407" s="1978"/>
      <c r="AD407" s="1978"/>
      <c r="AE407" s="1978"/>
      <c r="AF407" s="1978"/>
      <c r="AG407" s="1949"/>
      <c r="AH407" s="1950">
        <f t="shared" si="327"/>
        <v>28</v>
      </c>
      <c r="AI407" s="1987">
        <f t="shared" si="324"/>
        <v>0</v>
      </c>
      <c r="AJ407" s="2104">
        <f t="shared" si="325"/>
        <v>0</v>
      </c>
      <c r="AM407" s="1953">
        <f t="shared" si="326"/>
        <v>0</v>
      </c>
      <c r="AN407" s="1953">
        <f>+COUNTIF(F407:AG407,"外")</f>
        <v>0</v>
      </c>
    </row>
    <row r="408" spans="2:40" ht="24.75" customHeight="1">
      <c r="B408" s="4186"/>
      <c r="C408" s="4188" t="s">
        <v>2495</v>
      </c>
      <c r="D408" s="1953" t="s">
        <v>1313</v>
      </c>
      <c r="E408" s="1901" t="s">
        <v>2558</v>
      </c>
      <c r="F408" s="1941"/>
      <c r="G408" s="1942"/>
      <c r="H408" s="1942"/>
      <c r="I408" s="1942"/>
      <c r="J408" s="1942"/>
      <c r="K408" s="1942"/>
      <c r="L408" s="1942"/>
      <c r="M408" s="1942"/>
      <c r="N408" s="1942"/>
      <c r="O408" s="1942"/>
      <c r="P408" s="1942"/>
      <c r="Q408" s="1942"/>
      <c r="R408" s="1942"/>
      <c r="S408" s="1942"/>
      <c r="T408" s="1942"/>
      <c r="U408" s="1942"/>
      <c r="V408" s="1942"/>
      <c r="W408" s="1942"/>
      <c r="X408" s="1942"/>
      <c r="Y408" s="1942"/>
      <c r="Z408" s="1942"/>
      <c r="AA408" s="1942"/>
      <c r="AB408" s="1942"/>
      <c r="AC408" s="1942"/>
      <c r="AD408" s="1942"/>
      <c r="AE408" s="1942"/>
      <c r="AF408" s="1942"/>
      <c r="AG408" s="1970"/>
      <c r="AH408" s="1971"/>
      <c r="AI408" s="1953"/>
      <c r="AJ408" s="2058"/>
    </row>
    <row r="409" spans="2:40">
      <c r="B409" s="4186"/>
      <c r="C409" s="4189"/>
      <c r="D409" s="1945" t="str">
        <f>E$18</f>
        <v>●●</v>
      </c>
      <c r="E409" s="2023"/>
      <c r="F409" s="1947"/>
      <c r="G409" s="1948"/>
      <c r="H409" s="1948"/>
      <c r="I409" s="1948"/>
      <c r="J409" s="1948"/>
      <c r="K409" s="1948"/>
      <c r="L409" s="1948"/>
      <c r="M409" s="1948"/>
      <c r="N409" s="1948"/>
      <c r="O409" s="1948"/>
      <c r="P409" s="1948"/>
      <c r="Q409" s="1948"/>
      <c r="R409" s="1948"/>
      <c r="S409" s="1948"/>
      <c r="T409" s="1948"/>
      <c r="U409" s="1948"/>
      <c r="V409" s="1948"/>
      <c r="W409" s="1948"/>
      <c r="X409" s="1948"/>
      <c r="Y409" s="1948"/>
      <c r="Z409" s="1948"/>
      <c r="AA409" s="1948"/>
      <c r="AB409" s="1948"/>
      <c r="AC409" s="1948"/>
      <c r="AD409" s="1948"/>
      <c r="AE409" s="1948"/>
      <c r="AF409" s="1948"/>
      <c r="AG409" s="1982"/>
      <c r="AH409" s="1950">
        <f t="shared" ref="AH409:AH412" si="328">COUNTA(F$136:AG$136)-AI409</f>
        <v>28</v>
      </c>
      <c r="AI409" s="2108">
        <f t="shared" ref="AI409:AI412" si="329">AM409+AN409</f>
        <v>0</v>
      </c>
      <c r="AJ409" s="2109">
        <f>+COUNTIF(F409:AG409,"休")</f>
        <v>0</v>
      </c>
      <c r="AM409" s="1953">
        <f>+COUNTIF(F409:AG409,"－")</f>
        <v>0</v>
      </c>
      <c r="AN409" s="1953">
        <f>+COUNTIF(F409:AG409,"外")</f>
        <v>0</v>
      </c>
    </row>
    <row r="410" spans="2:40">
      <c r="B410" s="4186"/>
      <c r="C410" s="4189"/>
      <c r="D410" s="1960">
        <f>E$19</f>
        <v>0</v>
      </c>
      <c r="E410" s="2105"/>
      <c r="F410" s="1955"/>
      <c r="G410" s="1956"/>
      <c r="H410" s="1956"/>
      <c r="I410" s="1956"/>
      <c r="J410" s="1956"/>
      <c r="K410" s="1956"/>
      <c r="L410" s="1956"/>
      <c r="M410" s="1956"/>
      <c r="N410" s="1956"/>
      <c r="O410" s="1956"/>
      <c r="P410" s="1956"/>
      <c r="Q410" s="1956"/>
      <c r="R410" s="1956"/>
      <c r="S410" s="1956"/>
      <c r="T410" s="1956"/>
      <c r="U410" s="1956"/>
      <c r="V410" s="1956"/>
      <c r="W410" s="1956"/>
      <c r="X410" s="1956"/>
      <c r="Y410" s="1956"/>
      <c r="Z410" s="1956"/>
      <c r="AA410" s="1956"/>
      <c r="AB410" s="1956"/>
      <c r="AC410" s="1956"/>
      <c r="AD410" s="1956"/>
      <c r="AE410" s="1956"/>
      <c r="AF410" s="1956"/>
      <c r="AG410" s="1957"/>
      <c r="AH410" s="1950">
        <f t="shared" si="328"/>
        <v>28</v>
      </c>
      <c r="AI410" s="1958">
        <f t="shared" si="329"/>
        <v>0</v>
      </c>
      <c r="AJ410" s="2106">
        <f t="shared" ref="AJ410:AJ412" si="330">+COUNTIF(F410:AG410,"休")</f>
        <v>0</v>
      </c>
      <c r="AM410" s="1953">
        <f t="shared" ref="AM410:AM412" si="331">+COUNTIF(F410:AG410,"－")</f>
        <v>0</v>
      </c>
      <c r="AN410" s="1953">
        <f>+COUNTIF(F410:AG410,"外")</f>
        <v>0</v>
      </c>
    </row>
    <row r="411" spans="2:40">
      <c r="B411" s="4186"/>
      <c r="C411" s="4189"/>
      <c r="D411" s="1960">
        <f>E$20</f>
        <v>0</v>
      </c>
      <c r="E411" s="2105"/>
      <c r="F411" s="1955"/>
      <c r="G411" s="1956"/>
      <c r="H411" s="1956"/>
      <c r="I411" s="1956"/>
      <c r="J411" s="1956"/>
      <c r="K411" s="1956"/>
      <c r="L411" s="1956"/>
      <c r="M411" s="1956"/>
      <c r="N411" s="1956"/>
      <c r="O411" s="1956"/>
      <c r="P411" s="1956"/>
      <c r="Q411" s="1956"/>
      <c r="R411" s="1956"/>
      <c r="S411" s="1956"/>
      <c r="T411" s="1956"/>
      <c r="U411" s="1956"/>
      <c r="V411" s="1956"/>
      <c r="W411" s="1956"/>
      <c r="X411" s="1956"/>
      <c r="Y411" s="1956"/>
      <c r="Z411" s="1956"/>
      <c r="AA411" s="1956"/>
      <c r="AB411" s="1956"/>
      <c r="AC411" s="1956"/>
      <c r="AD411" s="1956"/>
      <c r="AE411" s="1956"/>
      <c r="AF411" s="1956"/>
      <c r="AG411" s="1957"/>
      <c r="AH411" s="1950">
        <f t="shared" si="328"/>
        <v>28</v>
      </c>
      <c r="AI411" s="1958">
        <f t="shared" si="329"/>
        <v>0</v>
      </c>
      <c r="AJ411" s="2106">
        <f t="shared" si="330"/>
        <v>0</v>
      </c>
      <c r="AM411" s="1953">
        <f t="shared" si="331"/>
        <v>0</v>
      </c>
      <c r="AN411" s="1953">
        <f>+COUNTIF(F411:AG411,"外")</f>
        <v>0</v>
      </c>
    </row>
    <row r="412" spans="2:40">
      <c r="B412" s="4187"/>
      <c r="C412" s="4190"/>
      <c r="D412" s="2110">
        <f>E$21</f>
        <v>0</v>
      </c>
      <c r="E412" s="2039"/>
      <c r="F412" s="1984"/>
      <c r="G412" s="1965"/>
      <c r="H412" s="1965"/>
      <c r="I412" s="1965"/>
      <c r="J412" s="1965"/>
      <c r="K412" s="1965"/>
      <c r="L412" s="1965"/>
      <c r="M412" s="1965"/>
      <c r="N412" s="1965"/>
      <c r="O412" s="1965"/>
      <c r="P412" s="1965"/>
      <c r="Q412" s="1965"/>
      <c r="R412" s="1965"/>
      <c r="S412" s="1965"/>
      <c r="T412" s="1965"/>
      <c r="U412" s="1965"/>
      <c r="V412" s="1965"/>
      <c r="W412" s="1965"/>
      <c r="X412" s="1965"/>
      <c r="Y412" s="1965"/>
      <c r="Z412" s="1965"/>
      <c r="AA412" s="1965"/>
      <c r="AB412" s="1965"/>
      <c r="AC412" s="1965"/>
      <c r="AD412" s="1965"/>
      <c r="AE412" s="1965"/>
      <c r="AF412" s="1965"/>
      <c r="AG412" s="1985"/>
      <c r="AH412" s="1986">
        <f t="shared" si="328"/>
        <v>28</v>
      </c>
      <c r="AI412" s="2071">
        <f t="shared" si="329"/>
        <v>0</v>
      </c>
      <c r="AJ412" s="1972">
        <f t="shared" si="330"/>
        <v>0</v>
      </c>
      <c r="AM412" s="1953">
        <f t="shared" si="331"/>
        <v>0</v>
      </c>
      <c r="AN412" s="1953">
        <f>+COUNTIF(F412:AG412,"外")</f>
        <v>0</v>
      </c>
    </row>
    <row r="413" spans="2:40">
      <c r="F413" s="2073"/>
      <c r="G413" s="2073"/>
      <c r="H413" s="2073"/>
      <c r="I413" s="2073"/>
      <c r="J413" s="2073"/>
      <c r="K413" s="2073"/>
      <c r="L413" s="2073"/>
      <c r="M413" s="2073"/>
      <c r="N413" s="2073"/>
      <c r="O413" s="2073"/>
      <c r="P413" s="2073"/>
      <c r="Q413" s="2073"/>
      <c r="R413" s="2073"/>
      <c r="S413" s="2073"/>
      <c r="T413" s="2073"/>
      <c r="U413" s="2073"/>
      <c r="V413" s="2073"/>
      <c r="W413" s="2073"/>
      <c r="X413" s="2073"/>
      <c r="Y413" s="2073"/>
      <c r="Z413" s="2073"/>
      <c r="AA413" s="2073"/>
      <c r="AB413" s="2073"/>
      <c r="AC413" s="2073"/>
      <c r="AD413" s="2073"/>
      <c r="AE413" s="2073"/>
      <c r="AF413" s="2073"/>
      <c r="AG413" s="2073"/>
    </row>
    <row r="414" spans="2:40" ht="13.5" customHeight="1">
      <c r="B414" s="2021"/>
      <c r="C414" s="2022"/>
      <c r="D414" s="2025"/>
      <c r="E414" s="2053" t="s">
        <v>1183</v>
      </c>
      <c r="F414" s="2054">
        <f>+AG394+1</f>
        <v>45163</v>
      </c>
      <c r="G414" s="2055">
        <f>+F414+1</f>
        <v>45164</v>
      </c>
      <c r="H414" s="2055">
        <f t="shared" ref="H414:Y414" si="332">+G414+1</f>
        <v>45165</v>
      </c>
      <c r="I414" s="2055">
        <f t="shared" si="332"/>
        <v>45166</v>
      </c>
      <c r="J414" s="2055">
        <f t="shared" si="332"/>
        <v>45167</v>
      </c>
      <c r="K414" s="2055">
        <f t="shared" si="332"/>
        <v>45168</v>
      </c>
      <c r="L414" s="2055">
        <f t="shared" si="332"/>
        <v>45169</v>
      </c>
      <c r="M414" s="2055">
        <f t="shared" si="332"/>
        <v>45170</v>
      </c>
      <c r="N414" s="2055">
        <f t="shared" si="332"/>
        <v>45171</v>
      </c>
      <c r="O414" s="2055">
        <f t="shared" si="332"/>
        <v>45172</v>
      </c>
      <c r="P414" s="2055">
        <f t="shared" si="332"/>
        <v>45173</v>
      </c>
      <c r="Q414" s="2055">
        <f t="shared" si="332"/>
        <v>45174</v>
      </c>
      <c r="R414" s="2055">
        <f t="shared" si="332"/>
        <v>45175</v>
      </c>
      <c r="S414" s="2055">
        <f t="shared" si="332"/>
        <v>45176</v>
      </c>
      <c r="T414" s="2055">
        <f t="shared" si="332"/>
        <v>45177</v>
      </c>
      <c r="U414" s="2055">
        <f t="shared" si="332"/>
        <v>45178</v>
      </c>
      <c r="V414" s="2055">
        <f t="shared" si="332"/>
        <v>45179</v>
      </c>
      <c r="W414" s="2055">
        <f t="shared" si="332"/>
        <v>45180</v>
      </c>
      <c r="X414" s="2055">
        <f t="shared" si="332"/>
        <v>45181</v>
      </c>
      <c r="Y414" s="2055">
        <f t="shared" si="332"/>
        <v>45182</v>
      </c>
      <c r="Z414" s="2055">
        <f>+Y414+1</f>
        <v>45183</v>
      </c>
      <c r="AA414" s="2055">
        <f t="shared" ref="AA414:AC414" si="333">+Z414+1</f>
        <v>45184</v>
      </c>
      <c r="AB414" s="2055">
        <f t="shared" si="333"/>
        <v>45185</v>
      </c>
      <c r="AC414" s="2055">
        <f t="shared" si="333"/>
        <v>45186</v>
      </c>
      <c r="AD414" s="2055">
        <f>+AC414+1</f>
        <v>45187</v>
      </c>
      <c r="AE414" s="2055">
        <f t="shared" ref="AE414:AG414" si="334">+AD414+1</f>
        <v>45188</v>
      </c>
      <c r="AF414" s="2055">
        <f t="shared" si="334"/>
        <v>45189</v>
      </c>
      <c r="AG414" s="2111">
        <f t="shared" si="334"/>
        <v>45190</v>
      </c>
      <c r="AH414" s="4209" t="s">
        <v>2496</v>
      </c>
      <c r="AI414" s="4313" t="s">
        <v>2497</v>
      </c>
      <c r="AJ414" s="4316" t="s">
        <v>2474</v>
      </c>
      <c r="AK414" s="4319"/>
      <c r="AM414" s="4320" t="s">
        <v>2556</v>
      </c>
      <c r="AN414" s="4320" t="s">
        <v>2557</v>
      </c>
    </row>
    <row r="415" spans="2:40">
      <c r="B415" s="2037"/>
      <c r="C415" s="2038"/>
      <c r="D415" s="2041"/>
      <c r="E415" s="1958" t="s">
        <v>1184</v>
      </c>
      <c r="F415" s="2059" t="str">
        <f>TEXT(WEEKDAY(+F414),"aaa")</f>
        <v>金</v>
      </c>
      <c r="G415" s="2060" t="str">
        <f t="shared" ref="G415:AG415" si="335">TEXT(WEEKDAY(+G414),"aaa")</f>
        <v>土</v>
      </c>
      <c r="H415" s="2060" t="str">
        <f t="shared" si="335"/>
        <v>日</v>
      </c>
      <c r="I415" s="2060" t="str">
        <f t="shared" si="335"/>
        <v>月</v>
      </c>
      <c r="J415" s="2060" t="str">
        <f t="shared" si="335"/>
        <v>火</v>
      </c>
      <c r="K415" s="2060" t="str">
        <f t="shared" si="335"/>
        <v>水</v>
      </c>
      <c r="L415" s="2060" t="str">
        <f t="shared" si="335"/>
        <v>木</v>
      </c>
      <c r="M415" s="2060" t="str">
        <f t="shared" si="335"/>
        <v>金</v>
      </c>
      <c r="N415" s="2060" t="str">
        <f t="shared" si="335"/>
        <v>土</v>
      </c>
      <c r="O415" s="2060" t="str">
        <f t="shared" si="335"/>
        <v>日</v>
      </c>
      <c r="P415" s="2060" t="str">
        <f t="shared" si="335"/>
        <v>月</v>
      </c>
      <c r="Q415" s="2060" t="str">
        <f t="shared" si="335"/>
        <v>火</v>
      </c>
      <c r="R415" s="2060" t="str">
        <f t="shared" si="335"/>
        <v>水</v>
      </c>
      <c r="S415" s="2060" t="str">
        <f t="shared" si="335"/>
        <v>木</v>
      </c>
      <c r="T415" s="2060" t="str">
        <f t="shared" si="335"/>
        <v>金</v>
      </c>
      <c r="U415" s="2060" t="str">
        <f t="shared" si="335"/>
        <v>土</v>
      </c>
      <c r="V415" s="2060" t="str">
        <f t="shared" si="335"/>
        <v>日</v>
      </c>
      <c r="W415" s="2060" t="str">
        <f t="shared" si="335"/>
        <v>月</v>
      </c>
      <c r="X415" s="2060" t="str">
        <f t="shared" si="335"/>
        <v>火</v>
      </c>
      <c r="Y415" s="2060" t="str">
        <f t="shared" si="335"/>
        <v>水</v>
      </c>
      <c r="Z415" s="2060" t="str">
        <f t="shared" si="335"/>
        <v>木</v>
      </c>
      <c r="AA415" s="2060" t="str">
        <f t="shared" si="335"/>
        <v>金</v>
      </c>
      <c r="AB415" s="2060" t="str">
        <f t="shared" si="335"/>
        <v>土</v>
      </c>
      <c r="AC415" s="2060" t="str">
        <f t="shared" si="335"/>
        <v>日</v>
      </c>
      <c r="AD415" s="2060" t="str">
        <f t="shared" si="335"/>
        <v>月</v>
      </c>
      <c r="AE415" s="2060" t="str">
        <f t="shared" si="335"/>
        <v>火</v>
      </c>
      <c r="AF415" s="2060" t="str">
        <f t="shared" si="335"/>
        <v>水</v>
      </c>
      <c r="AG415" s="2060" t="str">
        <f t="shared" si="335"/>
        <v>木</v>
      </c>
      <c r="AH415" s="4210"/>
      <c r="AI415" s="4314"/>
      <c r="AJ415" s="4317"/>
      <c r="AK415" s="4319"/>
      <c r="AM415" s="4320"/>
      <c r="AN415" s="4320"/>
    </row>
    <row r="416" spans="2:40" ht="24.75" customHeight="1">
      <c r="B416" s="2101" t="s">
        <v>2531</v>
      </c>
      <c r="C416" s="2102" t="s">
        <v>2532</v>
      </c>
      <c r="D416" s="1953" t="s">
        <v>1313</v>
      </c>
      <c r="E416" s="1901" t="s">
        <v>2558</v>
      </c>
      <c r="F416" s="1941"/>
      <c r="G416" s="1942"/>
      <c r="H416" s="1942"/>
      <c r="I416" s="1942"/>
      <c r="J416" s="1942"/>
      <c r="K416" s="1942"/>
      <c r="L416" s="1942"/>
      <c r="M416" s="1942"/>
      <c r="N416" s="1942"/>
      <c r="O416" s="1942"/>
      <c r="P416" s="1942"/>
      <c r="Q416" s="1942"/>
      <c r="R416" s="1942"/>
      <c r="S416" s="1942"/>
      <c r="T416" s="1942"/>
      <c r="U416" s="1942"/>
      <c r="V416" s="1942"/>
      <c r="W416" s="1942"/>
      <c r="X416" s="1942"/>
      <c r="Y416" s="1942"/>
      <c r="Z416" s="1942"/>
      <c r="AA416" s="1942"/>
      <c r="AB416" s="1942"/>
      <c r="AC416" s="1942"/>
      <c r="AD416" s="1942"/>
      <c r="AE416" s="1942"/>
      <c r="AF416" s="1942"/>
      <c r="AG416" s="1970"/>
      <c r="AH416" s="4211"/>
      <c r="AI416" s="4315"/>
      <c r="AJ416" s="4318"/>
      <c r="AK416" s="4319"/>
    </row>
    <row r="417" spans="2:40" ht="13.5" customHeight="1">
      <c r="B417" s="4185" t="s">
        <v>2486</v>
      </c>
      <c r="C417" s="4188" t="s">
        <v>2487</v>
      </c>
      <c r="D417" s="1945" t="str">
        <f>E$8</f>
        <v>〇〇</v>
      </c>
      <c r="E417" s="2023"/>
      <c r="F417" s="1947"/>
      <c r="G417" s="1948"/>
      <c r="H417" s="1948"/>
      <c r="I417" s="1948"/>
      <c r="J417" s="1948"/>
      <c r="K417" s="1948"/>
      <c r="L417" s="1948"/>
      <c r="M417" s="1948"/>
      <c r="N417" s="1948"/>
      <c r="O417" s="1948"/>
      <c r="P417" s="1948"/>
      <c r="Q417" s="1948"/>
      <c r="R417" s="1948"/>
      <c r="S417" s="1948"/>
      <c r="T417" s="1948"/>
      <c r="U417" s="1948"/>
      <c r="V417" s="1948"/>
      <c r="W417" s="1948"/>
      <c r="X417" s="1948"/>
      <c r="Y417" s="1948"/>
      <c r="Z417" s="1948"/>
      <c r="AA417" s="1948"/>
      <c r="AB417" s="1948"/>
      <c r="AC417" s="1948"/>
      <c r="AD417" s="1948"/>
      <c r="AE417" s="1948"/>
      <c r="AF417" s="1948"/>
      <c r="AG417" s="1949"/>
      <c r="AH417" s="1950">
        <f>COUNTA(F$156:AG$156)-AI417</f>
        <v>28</v>
      </c>
      <c r="AI417" s="1951">
        <f>AM417+AN417</f>
        <v>0</v>
      </c>
      <c r="AJ417" s="2104">
        <f>+COUNTIF(F417:AG417,"休")</f>
        <v>0</v>
      </c>
      <c r="AM417" s="1953">
        <f>+COUNTIF(F417:AG417,"－")</f>
        <v>0</v>
      </c>
      <c r="AN417" s="1953">
        <f t="shared" ref="AN417:AN422" si="336">+COUNTIF(F417:AG417,"外")</f>
        <v>0</v>
      </c>
    </row>
    <row r="418" spans="2:40" ht="13.5" customHeight="1">
      <c r="B418" s="4186"/>
      <c r="C418" s="4189"/>
      <c r="D418" s="1960" t="str">
        <f>E$9</f>
        <v>●●</v>
      </c>
      <c r="E418" s="2105"/>
      <c r="F418" s="1955"/>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c r="AB418" s="1956"/>
      <c r="AC418" s="1956"/>
      <c r="AD418" s="1956"/>
      <c r="AE418" s="1956"/>
      <c r="AF418" s="1956"/>
      <c r="AG418" s="1957"/>
      <c r="AH418" s="1950">
        <f>COUNTA(F$156:AG$156)-AI418</f>
        <v>28</v>
      </c>
      <c r="AI418" s="1958">
        <f t="shared" ref="AI418" si="337">AM418+AN418</f>
        <v>0</v>
      </c>
      <c r="AJ418" s="2106">
        <f t="shared" ref="AJ418:AJ421" si="338">+COUNTIF(F418:AG418,"休")</f>
        <v>0</v>
      </c>
      <c r="AM418" s="1953">
        <f t="shared" ref="AM418:AM421" si="339">+COUNTIF(F418:AG418,"－")</f>
        <v>0</v>
      </c>
      <c r="AN418" s="1953">
        <f t="shared" si="336"/>
        <v>0</v>
      </c>
    </row>
    <row r="419" spans="2:40">
      <c r="B419" s="4186"/>
      <c r="C419" s="4189"/>
      <c r="D419" s="1960" t="str">
        <f>E$10</f>
        <v>△△</v>
      </c>
      <c r="E419" s="2105"/>
      <c r="F419" s="1955"/>
      <c r="G419" s="1956"/>
      <c r="H419" s="1956"/>
      <c r="I419" s="1956"/>
      <c r="J419" s="1956"/>
      <c r="K419" s="1956"/>
      <c r="L419" s="1956"/>
      <c r="M419" s="1956"/>
      <c r="N419" s="1956"/>
      <c r="O419" s="1956"/>
      <c r="P419" s="1956"/>
      <c r="Q419" s="1956"/>
      <c r="R419" s="1956"/>
      <c r="S419" s="1956"/>
      <c r="T419" s="1956"/>
      <c r="U419" s="1956"/>
      <c r="V419" s="1956"/>
      <c r="W419" s="1956"/>
      <c r="X419" s="1956"/>
      <c r="Y419" s="1956"/>
      <c r="Z419" s="1956"/>
      <c r="AA419" s="1956"/>
      <c r="AB419" s="1956"/>
      <c r="AC419" s="1956"/>
      <c r="AD419" s="1956"/>
      <c r="AE419" s="1956"/>
      <c r="AF419" s="1956"/>
      <c r="AG419" s="1957"/>
      <c r="AH419" s="1950">
        <f t="shared" ref="AH419:AH420" si="340">COUNTA(F$156:AG$156)-AI419</f>
        <v>28</v>
      </c>
      <c r="AI419" s="1958">
        <f>AM419+AN419</f>
        <v>0</v>
      </c>
      <c r="AJ419" s="2106">
        <f t="shared" si="338"/>
        <v>0</v>
      </c>
      <c r="AM419" s="1953">
        <f t="shared" si="339"/>
        <v>0</v>
      </c>
      <c r="AN419" s="1953">
        <f t="shared" si="336"/>
        <v>0</v>
      </c>
    </row>
    <row r="420" spans="2:40">
      <c r="B420" s="4186"/>
      <c r="C420" s="4189"/>
      <c r="D420" s="1960" t="str">
        <f>E$11</f>
        <v>■■</v>
      </c>
      <c r="E420" s="2105"/>
      <c r="F420" s="1955"/>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c r="AB420" s="1956"/>
      <c r="AC420" s="1956"/>
      <c r="AD420" s="1956"/>
      <c r="AE420" s="1956"/>
      <c r="AF420" s="1956"/>
      <c r="AG420" s="1957"/>
      <c r="AH420" s="1950">
        <f t="shared" si="340"/>
        <v>28</v>
      </c>
      <c r="AI420" s="1958">
        <f t="shared" ref="AI420:AI422" si="341">AM420+AN420</f>
        <v>0</v>
      </c>
      <c r="AJ420" s="2106">
        <f t="shared" si="338"/>
        <v>0</v>
      </c>
      <c r="AM420" s="1953">
        <f t="shared" si="339"/>
        <v>0</v>
      </c>
      <c r="AN420" s="1953">
        <f t="shared" si="336"/>
        <v>0</v>
      </c>
    </row>
    <row r="421" spans="2:40">
      <c r="B421" s="4186"/>
      <c r="C421" s="4189"/>
      <c r="D421" s="1960" t="str">
        <f>E$12</f>
        <v>★★</v>
      </c>
      <c r="E421" s="2105"/>
      <c r="F421" s="1955"/>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c r="AB421" s="1956"/>
      <c r="AC421" s="1956"/>
      <c r="AD421" s="1956"/>
      <c r="AE421" s="1956"/>
      <c r="AF421" s="1956"/>
      <c r="AG421" s="1957"/>
      <c r="AH421" s="1950">
        <f>COUNTA(F$156:AG$156)-AI421</f>
        <v>28</v>
      </c>
      <c r="AI421" s="1958">
        <f t="shared" si="341"/>
        <v>0</v>
      </c>
      <c r="AJ421" s="2106">
        <f t="shared" si="338"/>
        <v>0</v>
      </c>
      <c r="AM421" s="1953">
        <f t="shared" si="339"/>
        <v>0</v>
      </c>
      <c r="AN421" s="1953">
        <f t="shared" si="336"/>
        <v>0</v>
      </c>
    </row>
    <row r="422" spans="2:40">
      <c r="B422" s="4187"/>
      <c r="C422" s="4190"/>
      <c r="D422" s="2107"/>
      <c r="E422" s="1991"/>
      <c r="F422" s="1964"/>
      <c r="G422" s="1966"/>
      <c r="H422" s="1966"/>
      <c r="I422" s="1966"/>
      <c r="J422" s="1966"/>
      <c r="K422" s="1966"/>
      <c r="L422" s="1966"/>
      <c r="M422" s="1966"/>
      <c r="N422" s="1966"/>
      <c r="O422" s="1966"/>
      <c r="P422" s="1966"/>
      <c r="Q422" s="1966"/>
      <c r="R422" s="1966"/>
      <c r="S422" s="1966"/>
      <c r="T422" s="1966"/>
      <c r="U422" s="1966"/>
      <c r="V422" s="1966"/>
      <c r="W422" s="1966"/>
      <c r="X422" s="1966"/>
      <c r="Y422" s="1966"/>
      <c r="Z422" s="1966"/>
      <c r="AA422" s="1966"/>
      <c r="AB422" s="1966"/>
      <c r="AC422" s="1966"/>
      <c r="AD422" s="1966"/>
      <c r="AE422" s="1966"/>
      <c r="AF422" s="1966"/>
      <c r="AG422" s="1967"/>
      <c r="AH422" s="1950">
        <f>COUNTA(F$156:AG$156)-AI422</f>
        <v>28</v>
      </c>
      <c r="AI422" s="1951">
        <f t="shared" si="341"/>
        <v>0</v>
      </c>
      <c r="AJ422" s="2104">
        <f>+COUNTIF(F422:AG422,"休")</f>
        <v>0</v>
      </c>
      <c r="AM422" s="1953">
        <f>+COUNTIF(F422:AG422,"－")</f>
        <v>0</v>
      </c>
      <c r="AN422" s="1953">
        <f t="shared" si="336"/>
        <v>0</v>
      </c>
    </row>
    <row r="423" spans="2:40" ht="24.75" customHeight="1">
      <c r="B423" s="4185" t="s">
        <v>2493</v>
      </c>
      <c r="C423" s="4188" t="s">
        <v>2494</v>
      </c>
      <c r="D423" s="1953" t="s">
        <v>1313</v>
      </c>
      <c r="E423" s="1901" t="s">
        <v>2558</v>
      </c>
      <c r="F423" s="1941"/>
      <c r="G423" s="1942"/>
      <c r="H423" s="1942"/>
      <c r="I423" s="1942"/>
      <c r="J423" s="1942"/>
      <c r="K423" s="1942"/>
      <c r="L423" s="1942"/>
      <c r="M423" s="1942"/>
      <c r="N423" s="1942"/>
      <c r="O423" s="1942"/>
      <c r="P423" s="1942"/>
      <c r="Q423" s="1942"/>
      <c r="R423" s="1942"/>
      <c r="S423" s="1942"/>
      <c r="T423" s="1942"/>
      <c r="U423" s="1942"/>
      <c r="V423" s="1942"/>
      <c r="W423" s="1942"/>
      <c r="X423" s="1942"/>
      <c r="Y423" s="1942"/>
      <c r="Z423" s="1942"/>
      <c r="AA423" s="1942"/>
      <c r="AB423" s="1942"/>
      <c r="AC423" s="1942"/>
      <c r="AD423" s="1942"/>
      <c r="AE423" s="1942"/>
      <c r="AF423" s="1942"/>
      <c r="AG423" s="1970"/>
      <c r="AH423" s="1971"/>
      <c r="AI423" s="1953"/>
      <c r="AJ423" s="2058"/>
    </row>
    <row r="424" spans="2:40" ht="13.5" customHeight="1">
      <c r="B424" s="4186"/>
      <c r="C424" s="4189"/>
      <c r="D424" s="2107" t="str">
        <f>E$14</f>
        <v>〇〇</v>
      </c>
      <c r="E424" s="1991"/>
      <c r="F424" s="1947"/>
      <c r="G424" s="1948"/>
      <c r="H424" s="1948"/>
      <c r="I424" s="1948"/>
      <c r="J424" s="1948"/>
      <c r="K424" s="1948"/>
      <c r="L424" s="1948"/>
      <c r="M424" s="1948"/>
      <c r="N424" s="1948"/>
      <c r="O424" s="1948"/>
      <c r="P424" s="1948"/>
      <c r="Q424" s="1948"/>
      <c r="R424" s="1948"/>
      <c r="S424" s="1948"/>
      <c r="T424" s="1948"/>
      <c r="U424" s="1948"/>
      <c r="V424" s="1948"/>
      <c r="W424" s="1948"/>
      <c r="X424" s="1948"/>
      <c r="Y424" s="1948"/>
      <c r="Z424" s="1948"/>
      <c r="AA424" s="1948"/>
      <c r="AB424" s="1948"/>
      <c r="AC424" s="1948"/>
      <c r="AD424" s="1948"/>
      <c r="AE424" s="1948"/>
      <c r="AF424" s="1948"/>
      <c r="AG424" s="1949"/>
      <c r="AH424" s="1950">
        <f>COUNTA(F$156:AG$156)-AI424</f>
        <v>28</v>
      </c>
      <c r="AI424" s="1951">
        <f t="shared" ref="AI424:AI427" si="342">AM424+AN424</f>
        <v>0</v>
      </c>
      <c r="AJ424" s="2104">
        <f>+COUNTIF(F424:AG424,"休")</f>
        <v>0</v>
      </c>
      <c r="AM424" s="1953">
        <f>+COUNTIF(F424:AG424,"－")</f>
        <v>0</v>
      </c>
      <c r="AN424" s="1953">
        <f>+COUNTIF(F424:AG424,"外")</f>
        <v>0</v>
      </c>
    </row>
    <row r="425" spans="2:40">
      <c r="B425" s="4186"/>
      <c r="C425" s="4189"/>
      <c r="D425" s="1960" t="str">
        <f>E$15</f>
        <v>●●</v>
      </c>
      <c r="E425" s="2105"/>
      <c r="F425" s="1955"/>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c r="AB425" s="1956"/>
      <c r="AC425" s="1956"/>
      <c r="AD425" s="1956"/>
      <c r="AE425" s="1956"/>
      <c r="AF425" s="1956"/>
      <c r="AG425" s="1957"/>
      <c r="AH425" s="1950">
        <f>COUNTA(F$156:AG$156)-AI425</f>
        <v>28</v>
      </c>
      <c r="AI425" s="1958">
        <f t="shared" si="342"/>
        <v>0</v>
      </c>
      <c r="AJ425" s="2106">
        <f t="shared" ref="AJ425:AJ427" si="343">+COUNTIF(F425:AG425,"休")</f>
        <v>0</v>
      </c>
      <c r="AM425" s="1953">
        <f t="shared" ref="AM425:AM427" si="344">+COUNTIF(F425:AG425,"－")</f>
        <v>0</v>
      </c>
      <c r="AN425" s="1953">
        <f>+COUNTIF(F425:AG425,"外")</f>
        <v>0</v>
      </c>
    </row>
    <row r="426" spans="2:40">
      <c r="B426" s="4186"/>
      <c r="C426" s="4189"/>
      <c r="D426" s="1960">
        <f>E$16</f>
        <v>0</v>
      </c>
      <c r="E426" s="2105"/>
      <c r="F426" s="1955"/>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1956"/>
      <c r="AG426" s="1957"/>
      <c r="AH426" s="1950">
        <f t="shared" ref="AH426:AH427" si="345">COUNTA(F$156:AG$156)-AI426</f>
        <v>28</v>
      </c>
      <c r="AI426" s="1958">
        <f t="shared" si="342"/>
        <v>0</v>
      </c>
      <c r="AJ426" s="2106">
        <f t="shared" si="343"/>
        <v>0</v>
      </c>
      <c r="AM426" s="1953">
        <f t="shared" si="344"/>
        <v>0</v>
      </c>
      <c r="AN426" s="1953">
        <f>+COUNTIF(F426:AG426,"外")</f>
        <v>0</v>
      </c>
    </row>
    <row r="427" spans="2:40">
      <c r="B427" s="4186"/>
      <c r="C427" s="4190"/>
      <c r="D427" s="2107">
        <f>E$17</f>
        <v>0</v>
      </c>
      <c r="E427" s="1991"/>
      <c r="F427" s="1955"/>
      <c r="G427" s="1978"/>
      <c r="H427" s="1978"/>
      <c r="I427" s="1978"/>
      <c r="J427" s="1978"/>
      <c r="K427" s="1978"/>
      <c r="L427" s="1978"/>
      <c r="M427" s="1978"/>
      <c r="N427" s="1978"/>
      <c r="O427" s="1978"/>
      <c r="P427" s="1978"/>
      <c r="Q427" s="1978"/>
      <c r="R427" s="1978"/>
      <c r="S427" s="1978"/>
      <c r="T427" s="1978"/>
      <c r="U427" s="1978"/>
      <c r="V427" s="1978"/>
      <c r="W427" s="1978"/>
      <c r="X427" s="1978"/>
      <c r="Y427" s="1978"/>
      <c r="Z427" s="1978"/>
      <c r="AA427" s="1978"/>
      <c r="AB427" s="1978"/>
      <c r="AC427" s="1978"/>
      <c r="AD427" s="1978"/>
      <c r="AE427" s="1978"/>
      <c r="AF427" s="1978"/>
      <c r="AG427" s="1949"/>
      <c r="AH427" s="1950">
        <f t="shared" si="345"/>
        <v>28</v>
      </c>
      <c r="AI427" s="1987">
        <f t="shared" si="342"/>
        <v>0</v>
      </c>
      <c r="AJ427" s="2104">
        <f t="shared" si="343"/>
        <v>0</v>
      </c>
      <c r="AM427" s="1953">
        <f t="shared" si="344"/>
        <v>0</v>
      </c>
      <c r="AN427" s="1953">
        <f>+COUNTIF(F427:AG427,"外")</f>
        <v>0</v>
      </c>
    </row>
    <row r="428" spans="2:40" ht="24.75" customHeight="1">
      <c r="B428" s="4186"/>
      <c r="C428" s="4188" t="s">
        <v>2495</v>
      </c>
      <c r="D428" s="1953" t="s">
        <v>1313</v>
      </c>
      <c r="E428" s="1901" t="s">
        <v>2558</v>
      </c>
      <c r="F428" s="1941"/>
      <c r="G428" s="1942"/>
      <c r="H428" s="1942"/>
      <c r="I428" s="1942"/>
      <c r="J428" s="1942"/>
      <c r="K428" s="1942"/>
      <c r="L428" s="1942"/>
      <c r="M428" s="1942"/>
      <c r="N428" s="1942"/>
      <c r="O428" s="1942"/>
      <c r="P428" s="1942"/>
      <c r="Q428" s="1942"/>
      <c r="R428" s="1942"/>
      <c r="S428" s="1942"/>
      <c r="T428" s="1942"/>
      <c r="U428" s="1942"/>
      <c r="V428" s="1942"/>
      <c r="W428" s="1942"/>
      <c r="X428" s="1942"/>
      <c r="Y428" s="1942"/>
      <c r="Z428" s="1942"/>
      <c r="AA428" s="1942"/>
      <c r="AB428" s="1942"/>
      <c r="AC428" s="1942"/>
      <c r="AD428" s="1942"/>
      <c r="AE428" s="1942"/>
      <c r="AF428" s="1942"/>
      <c r="AG428" s="1970"/>
      <c r="AH428" s="1971"/>
      <c r="AI428" s="1953"/>
      <c r="AJ428" s="2058"/>
    </row>
    <row r="429" spans="2:40">
      <c r="B429" s="4186"/>
      <c r="C429" s="4189"/>
      <c r="D429" s="1945" t="str">
        <f>E$18</f>
        <v>●●</v>
      </c>
      <c r="E429" s="2023"/>
      <c r="F429" s="1947"/>
      <c r="G429" s="1948"/>
      <c r="H429" s="1948"/>
      <c r="I429" s="1948"/>
      <c r="J429" s="1948"/>
      <c r="K429" s="1948"/>
      <c r="L429" s="1948"/>
      <c r="M429" s="1948"/>
      <c r="N429" s="1948"/>
      <c r="O429" s="1948"/>
      <c r="P429" s="1948"/>
      <c r="Q429" s="1948"/>
      <c r="R429" s="1948"/>
      <c r="S429" s="1948"/>
      <c r="T429" s="1948"/>
      <c r="U429" s="1948"/>
      <c r="V429" s="1948"/>
      <c r="W429" s="1948"/>
      <c r="X429" s="1948"/>
      <c r="Y429" s="1948"/>
      <c r="Z429" s="1948"/>
      <c r="AA429" s="1948"/>
      <c r="AB429" s="1948"/>
      <c r="AC429" s="1948"/>
      <c r="AD429" s="1948"/>
      <c r="AE429" s="1948"/>
      <c r="AF429" s="1948"/>
      <c r="AG429" s="1982"/>
      <c r="AH429" s="1950">
        <f>COUNTA(F$156:AG$156)-AI429</f>
        <v>28</v>
      </c>
      <c r="AI429" s="2108">
        <f t="shared" ref="AI429:AI432" si="346">AM429+AN429</f>
        <v>0</v>
      </c>
      <c r="AJ429" s="2109">
        <f>+COUNTIF(F429:AG429,"休")</f>
        <v>0</v>
      </c>
      <c r="AM429" s="1953">
        <f>+COUNTIF(F429:AG429,"－")</f>
        <v>0</v>
      </c>
      <c r="AN429" s="1953">
        <f>+COUNTIF(F429:AG429,"外")</f>
        <v>0</v>
      </c>
    </row>
    <row r="430" spans="2:40">
      <c r="B430" s="4186"/>
      <c r="C430" s="4189"/>
      <c r="D430" s="1960">
        <f>E$19</f>
        <v>0</v>
      </c>
      <c r="E430" s="2105"/>
      <c r="F430" s="1955"/>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c r="AB430" s="1956"/>
      <c r="AC430" s="1956"/>
      <c r="AD430" s="1956"/>
      <c r="AE430" s="1956"/>
      <c r="AF430" s="1956"/>
      <c r="AG430" s="1957"/>
      <c r="AH430" s="1950">
        <f>COUNTA(F$156:AG$156)-AI430</f>
        <v>28</v>
      </c>
      <c r="AI430" s="1958">
        <f t="shared" si="346"/>
        <v>0</v>
      </c>
      <c r="AJ430" s="2106">
        <f t="shared" ref="AJ430:AJ432" si="347">+COUNTIF(F430:AG430,"休")</f>
        <v>0</v>
      </c>
      <c r="AM430" s="1953">
        <f t="shared" ref="AM430:AM432" si="348">+COUNTIF(F430:AG430,"－")</f>
        <v>0</v>
      </c>
      <c r="AN430" s="1953">
        <f>+COUNTIF(F430:AG430,"外")</f>
        <v>0</v>
      </c>
    </row>
    <row r="431" spans="2:40">
      <c r="B431" s="4186"/>
      <c r="C431" s="4189"/>
      <c r="D431" s="1960">
        <f>E$20</f>
        <v>0</v>
      </c>
      <c r="E431" s="2105"/>
      <c r="F431" s="1955"/>
      <c r="G431" s="1956"/>
      <c r="H431" s="1956"/>
      <c r="I431" s="1956"/>
      <c r="J431" s="1956"/>
      <c r="K431" s="1956"/>
      <c r="L431" s="1956"/>
      <c r="M431" s="1956"/>
      <c r="N431" s="1956"/>
      <c r="O431" s="1956"/>
      <c r="P431" s="1956"/>
      <c r="Q431" s="1956"/>
      <c r="R431" s="1956"/>
      <c r="S431" s="1956"/>
      <c r="T431" s="1956"/>
      <c r="U431" s="1956"/>
      <c r="V431" s="1956"/>
      <c r="W431" s="1956"/>
      <c r="X431" s="1956"/>
      <c r="Y431" s="1956"/>
      <c r="Z431" s="1956"/>
      <c r="AA431" s="1956"/>
      <c r="AB431" s="1956"/>
      <c r="AC431" s="1956"/>
      <c r="AD431" s="1956"/>
      <c r="AE431" s="1956"/>
      <c r="AF431" s="1956"/>
      <c r="AG431" s="1957"/>
      <c r="AH431" s="1950">
        <f t="shared" ref="AH431:AH432" si="349">COUNTA(F$156:AG$156)-AI431</f>
        <v>28</v>
      </c>
      <c r="AI431" s="1958">
        <f t="shared" si="346"/>
        <v>0</v>
      </c>
      <c r="AJ431" s="2106">
        <f t="shared" si="347"/>
        <v>0</v>
      </c>
      <c r="AM431" s="1953">
        <f t="shared" si="348"/>
        <v>0</v>
      </c>
      <c r="AN431" s="1953">
        <f>+COUNTIF(F431:AG431,"外")</f>
        <v>0</v>
      </c>
    </row>
    <row r="432" spans="2:40">
      <c r="B432" s="4187"/>
      <c r="C432" s="4190"/>
      <c r="D432" s="2110">
        <f>E$21</f>
        <v>0</v>
      </c>
      <c r="E432" s="2039"/>
      <c r="F432" s="1984"/>
      <c r="G432" s="1965"/>
      <c r="H432" s="1965"/>
      <c r="I432" s="1965"/>
      <c r="J432" s="1965"/>
      <c r="K432" s="1965"/>
      <c r="L432" s="1965"/>
      <c r="M432" s="1965"/>
      <c r="N432" s="1965"/>
      <c r="O432" s="1965"/>
      <c r="P432" s="1965"/>
      <c r="Q432" s="1965"/>
      <c r="R432" s="1965"/>
      <c r="S432" s="1965"/>
      <c r="T432" s="1965"/>
      <c r="U432" s="1965"/>
      <c r="V432" s="1965"/>
      <c r="W432" s="1965"/>
      <c r="X432" s="1965"/>
      <c r="Y432" s="1965"/>
      <c r="Z432" s="1965"/>
      <c r="AA432" s="1965"/>
      <c r="AB432" s="1965"/>
      <c r="AC432" s="1965"/>
      <c r="AD432" s="1965"/>
      <c r="AE432" s="1965"/>
      <c r="AF432" s="1965"/>
      <c r="AG432" s="1985"/>
      <c r="AH432" s="1986">
        <f t="shared" si="349"/>
        <v>28</v>
      </c>
      <c r="AI432" s="2071">
        <f t="shared" si="346"/>
        <v>0</v>
      </c>
      <c r="AJ432" s="1972">
        <f t="shared" si="347"/>
        <v>0</v>
      </c>
      <c r="AM432" s="1953">
        <f t="shared" si="348"/>
        <v>0</v>
      </c>
      <c r="AN432" s="1953">
        <f>+COUNTIF(F432:AG432,"外")</f>
        <v>0</v>
      </c>
    </row>
    <row r="434" spans="1:40" ht="6" customHeight="1">
      <c r="B434" s="2027"/>
      <c r="C434" s="2027"/>
      <c r="D434" s="2027"/>
      <c r="E434" s="1991"/>
      <c r="F434" s="1991"/>
      <c r="G434" s="2029"/>
      <c r="H434" s="2029"/>
      <c r="I434" s="2029"/>
      <c r="J434" s="2029"/>
      <c r="K434" s="2029"/>
      <c r="L434" s="2029"/>
      <c r="M434" s="2029"/>
      <c r="N434" s="2029"/>
      <c r="O434" s="2029"/>
      <c r="P434" s="2029"/>
      <c r="Q434" s="2029"/>
      <c r="R434" s="2029"/>
      <c r="S434" s="2029"/>
      <c r="T434" s="2029"/>
      <c r="U434" s="2029"/>
      <c r="V434" s="2029"/>
      <c r="W434" s="2029"/>
      <c r="X434" s="2029"/>
      <c r="Y434" s="2029"/>
      <c r="Z434" s="2029"/>
      <c r="AA434" s="2029"/>
      <c r="AB434" s="2029"/>
      <c r="AC434" s="2029"/>
      <c r="AD434" s="2029"/>
      <c r="AE434" s="2029"/>
      <c r="AF434" s="2029"/>
      <c r="AG434" s="2029"/>
      <c r="AH434" s="2027"/>
      <c r="AI434" s="2027"/>
      <c r="AJ434" s="2027"/>
    </row>
    <row r="435" spans="1:40" ht="19.2">
      <c r="A435" s="2042" t="s">
        <v>2528</v>
      </c>
      <c r="B435" s="2042"/>
      <c r="C435" s="2042"/>
      <c r="D435" s="2042"/>
      <c r="E435" s="2042"/>
      <c r="P435" s="2043"/>
      <c r="AJ435" s="1895" t="s">
        <v>2529</v>
      </c>
    </row>
    <row r="436" spans="1:40" ht="13.5" customHeight="1">
      <c r="AD436" s="4321" t="s">
        <v>2465</v>
      </c>
      <c r="AE436" s="4321"/>
      <c r="AF436" s="4321"/>
      <c r="AG436" s="4322" t="str">
        <f>AG$2</f>
        <v>令和　年　月　日</v>
      </c>
      <c r="AH436" s="4322"/>
      <c r="AI436" s="4322"/>
      <c r="AJ436" s="4322"/>
    </row>
    <row r="437" spans="1:40" s="2115" customFormat="1" ht="18" customHeight="1">
      <c r="B437" s="4323" t="s">
        <v>1173</v>
      </c>
      <c r="C437" s="4323"/>
      <c r="D437" s="2116" t="s">
        <v>1174</v>
      </c>
      <c r="E437" s="2117" t="str">
        <f>E$3</f>
        <v>○○校区道路改良工事</v>
      </c>
      <c r="F437" s="2117"/>
      <c r="G437" s="2117"/>
      <c r="H437" s="2117"/>
      <c r="I437" s="2117"/>
      <c r="J437" s="2117"/>
      <c r="K437" s="2117"/>
      <c r="L437" s="2117"/>
      <c r="M437" s="2117"/>
      <c r="N437" s="2117"/>
      <c r="O437" s="2116"/>
      <c r="P437" s="2116"/>
      <c r="Q437" s="2116"/>
      <c r="R437" s="2115" t="s">
        <v>1177</v>
      </c>
      <c r="U437" s="2118"/>
      <c r="V437" s="2118"/>
      <c r="W437" s="2116" t="s">
        <v>1174</v>
      </c>
      <c r="X437" s="4324">
        <f>X$3</f>
        <v>44659</v>
      </c>
      <c r="Y437" s="4324"/>
      <c r="Z437" s="4324"/>
      <c r="AA437" s="4324"/>
      <c r="AB437" s="4324"/>
      <c r="AC437" s="2116"/>
      <c r="AD437" s="2116"/>
      <c r="AE437" s="2116"/>
      <c r="AF437" s="2116"/>
      <c r="AG437" s="2116"/>
    </row>
    <row r="438" spans="1:40" s="2115" customFormat="1" ht="18" customHeight="1">
      <c r="B438" s="4325" t="s">
        <v>1181</v>
      </c>
      <c r="C438" s="4325"/>
      <c r="D438" s="2116" t="s">
        <v>1174</v>
      </c>
      <c r="E438" s="4326">
        <f>+X438-X437+1</f>
        <v>708</v>
      </c>
      <c r="F438" s="4326"/>
      <c r="G438" s="4326"/>
      <c r="H438" s="2116"/>
      <c r="I438" s="2116"/>
      <c r="J438" s="2116"/>
      <c r="K438" s="2116"/>
      <c r="L438" s="2116"/>
      <c r="M438" s="2116"/>
      <c r="N438" s="2116"/>
      <c r="O438" s="2116"/>
      <c r="P438" s="2116"/>
      <c r="Q438" s="2116"/>
      <c r="R438" s="2115" t="s">
        <v>1180</v>
      </c>
      <c r="S438" s="2119"/>
      <c r="T438" s="2119"/>
      <c r="U438" s="2120"/>
      <c r="V438" s="2120"/>
      <c r="W438" s="2116" t="s">
        <v>1174</v>
      </c>
      <c r="X438" s="4327">
        <f>X$4</f>
        <v>45366</v>
      </c>
      <c r="Y438" s="4327"/>
      <c r="Z438" s="4327"/>
      <c r="AA438" s="4327"/>
      <c r="AB438" s="4327"/>
      <c r="AC438" s="2116"/>
      <c r="AD438" s="2116"/>
      <c r="AE438" s="2116"/>
      <c r="AF438" s="2116"/>
      <c r="AG438" s="2116"/>
    </row>
    <row r="439" spans="1:40">
      <c r="F439" s="2073"/>
      <c r="G439" s="2073"/>
      <c r="H439" s="2073"/>
      <c r="I439" s="2073"/>
      <c r="J439" s="2073"/>
      <c r="K439" s="2073"/>
      <c r="L439" s="2073"/>
      <c r="M439" s="2073"/>
      <c r="N439" s="2073"/>
      <c r="O439" s="2073"/>
      <c r="P439" s="2073"/>
      <c r="Q439" s="2073"/>
      <c r="R439" s="2073"/>
      <c r="S439" s="2073"/>
      <c r="T439" s="2073"/>
      <c r="U439" s="2073"/>
      <c r="V439" s="2073"/>
      <c r="W439" s="2073"/>
      <c r="X439" s="2073"/>
      <c r="Y439" s="2073"/>
      <c r="Z439" s="2073"/>
      <c r="AA439" s="2073"/>
      <c r="AB439" s="2073"/>
      <c r="AC439" s="2073"/>
      <c r="AD439" s="2073"/>
      <c r="AE439" s="2073"/>
      <c r="AF439" s="2073"/>
      <c r="AG439" s="2073"/>
    </row>
    <row r="440" spans="1:40" ht="13.5" customHeight="1">
      <c r="B440" s="2021"/>
      <c r="C440" s="2022"/>
      <c r="D440" s="2025"/>
      <c r="E440" s="2074" t="s">
        <v>1183</v>
      </c>
      <c r="F440" s="2075">
        <f>+AG414+1</f>
        <v>45191</v>
      </c>
      <c r="G440" s="2076">
        <f>+F440+1</f>
        <v>45192</v>
      </c>
      <c r="H440" s="2076">
        <f t="shared" ref="H440:Y440" si="350">+G440+1</f>
        <v>45193</v>
      </c>
      <c r="I440" s="2076">
        <f t="shared" si="350"/>
        <v>45194</v>
      </c>
      <c r="J440" s="2076">
        <f t="shared" si="350"/>
        <v>45195</v>
      </c>
      <c r="K440" s="2076">
        <f t="shared" si="350"/>
        <v>45196</v>
      </c>
      <c r="L440" s="2076">
        <f t="shared" si="350"/>
        <v>45197</v>
      </c>
      <c r="M440" s="2076">
        <f t="shared" si="350"/>
        <v>45198</v>
      </c>
      <c r="N440" s="2076">
        <f t="shared" si="350"/>
        <v>45199</v>
      </c>
      <c r="O440" s="2076">
        <f t="shared" si="350"/>
        <v>45200</v>
      </c>
      <c r="P440" s="2076">
        <f t="shared" si="350"/>
        <v>45201</v>
      </c>
      <c r="Q440" s="2076">
        <f t="shared" si="350"/>
        <v>45202</v>
      </c>
      <c r="R440" s="2076">
        <f t="shared" si="350"/>
        <v>45203</v>
      </c>
      <c r="S440" s="2076">
        <f t="shared" si="350"/>
        <v>45204</v>
      </c>
      <c r="T440" s="2076">
        <f t="shared" si="350"/>
        <v>45205</v>
      </c>
      <c r="U440" s="2076">
        <f t="shared" si="350"/>
        <v>45206</v>
      </c>
      <c r="V440" s="2076">
        <f t="shared" si="350"/>
        <v>45207</v>
      </c>
      <c r="W440" s="2076">
        <f t="shared" si="350"/>
        <v>45208</v>
      </c>
      <c r="X440" s="2076">
        <f t="shared" si="350"/>
        <v>45209</v>
      </c>
      <c r="Y440" s="2076">
        <f t="shared" si="350"/>
        <v>45210</v>
      </c>
      <c r="Z440" s="2076">
        <f>+Y440+1</f>
        <v>45211</v>
      </c>
      <c r="AA440" s="2076">
        <f t="shared" ref="AA440:AC440" si="351">+Z440+1</f>
        <v>45212</v>
      </c>
      <c r="AB440" s="2076">
        <f t="shared" si="351"/>
        <v>45213</v>
      </c>
      <c r="AC440" s="2076">
        <f t="shared" si="351"/>
        <v>45214</v>
      </c>
      <c r="AD440" s="2076">
        <f>+AC440+1</f>
        <v>45215</v>
      </c>
      <c r="AE440" s="2076">
        <f t="shared" ref="AE440" si="352">+AD440+1</f>
        <v>45216</v>
      </c>
      <c r="AF440" s="2076">
        <f>+AE440+1</f>
        <v>45217</v>
      </c>
      <c r="AG440" s="2111">
        <f t="shared" ref="AG440" si="353">+AF440+1</f>
        <v>45218</v>
      </c>
      <c r="AH440" s="4209" t="s">
        <v>2496</v>
      </c>
      <c r="AI440" s="4313" t="s">
        <v>2497</v>
      </c>
      <c r="AJ440" s="4316" t="s">
        <v>2474</v>
      </c>
      <c r="AK440" s="4319"/>
      <c r="AM440" s="4320" t="s">
        <v>2556</v>
      </c>
      <c r="AN440" s="4320" t="s">
        <v>2557</v>
      </c>
    </row>
    <row r="441" spans="1:40">
      <c r="B441" s="2037"/>
      <c r="C441" s="2038"/>
      <c r="D441" s="2041"/>
      <c r="E441" s="2078" t="s">
        <v>1184</v>
      </c>
      <c r="F441" s="2079" t="str">
        <f>TEXT(WEEKDAY(+F440),"aaa")</f>
        <v>金</v>
      </c>
      <c r="G441" s="2080" t="str">
        <f t="shared" ref="G441:AG441" si="354">TEXT(WEEKDAY(+G440),"aaa")</f>
        <v>土</v>
      </c>
      <c r="H441" s="2080" t="str">
        <f t="shared" si="354"/>
        <v>日</v>
      </c>
      <c r="I441" s="2080" t="str">
        <f t="shared" si="354"/>
        <v>月</v>
      </c>
      <c r="J441" s="2080" t="str">
        <f t="shared" si="354"/>
        <v>火</v>
      </c>
      <c r="K441" s="2080" t="str">
        <f t="shared" si="354"/>
        <v>水</v>
      </c>
      <c r="L441" s="2080" t="str">
        <f t="shared" si="354"/>
        <v>木</v>
      </c>
      <c r="M441" s="2080" t="str">
        <f t="shared" si="354"/>
        <v>金</v>
      </c>
      <c r="N441" s="2080" t="str">
        <f t="shared" si="354"/>
        <v>土</v>
      </c>
      <c r="O441" s="2080" t="str">
        <f t="shared" si="354"/>
        <v>日</v>
      </c>
      <c r="P441" s="2080" t="str">
        <f t="shared" si="354"/>
        <v>月</v>
      </c>
      <c r="Q441" s="2080" t="str">
        <f t="shared" si="354"/>
        <v>火</v>
      </c>
      <c r="R441" s="2080" t="str">
        <f t="shared" si="354"/>
        <v>水</v>
      </c>
      <c r="S441" s="2080" t="str">
        <f t="shared" si="354"/>
        <v>木</v>
      </c>
      <c r="T441" s="2080" t="str">
        <f t="shared" si="354"/>
        <v>金</v>
      </c>
      <c r="U441" s="2080" t="str">
        <f t="shared" si="354"/>
        <v>土</v>
      </c>
      <c r="V441" s="2080" t="str">
        <f t="shared" si="354"/>
        <v>日</v>
      </c>
      <c r="W441" s="2080" t="str">
        <f t="shared" si="354"/>
        <v>月</v>
      </c>
      <c r="X441" s="2080" t="str">
        <f t="shared" si="354"/>
        <v>火</v>
      </c>
      <c r="Y441" s="2080" t="str">
        <f t="shared" si="354"/>
        <v>水</v>
      </c>
      <c r="Z441" s="2080" t="str">
        <f t="shared" si="354"/>
        <v>木</v>
      </c>
      <c r="AA441" s="2080" t="str">
        <f t="shared" si="354"/>
        <v>金</v>
      </c>
      <c r="AB441" s="2080" t="str">
        <f t="shared" si="354"/>
        <v>土</v>
      </c>
      <c r="AC441" s="2080" t="str">
        <f t="shared" si="354"/>
        <v>日</v>
      </c>
      <c r="AD441" s="2080" t="str">
        <f t="shared" si="354"/>
        <v>月</v>
      </c>
      <c r="AE441" s="2080" t="str">
        <f t="shared" si="354"/>
        <v>火</v>
      </c>
      <c r="AF441" s="2080" t="str">
        <f t="shared" si="354"/>
        <v>水</v>
      </c>
      <c r="AG441" s="2112" t="str">
        <f t="shared" si="354"/>
        <v>木</v>
      </c>
      <c r="AH441" s="4210"/>
      <c r="AI441" s="4314"/>
      <c r="AJ441" s="4317"/>
      <c r="AK441" s="4319"/>
      <c r="AM441" s="4320"/>
      <c r="AN441" s="4320"/>
    </row>
    <row r="442" spans="1:40" ht="24.75" customHeight="1">
      <c r="B442" s="2101" t="s">
        <v>2531</v>
      </c>
      <c r="C442" s="2102" t="s">
        <v>2532</v>
      </c>
      <c r="D442" s="1953" t="s">
        <v>1313</v>
      </c>
      <c r="E442" s="1901" t="s">
        <v>2558</v>
      </c>
      <c r="F442" s="1941"/>
      <c r="G442" s="1942"/>
      <c r="H442" s="1942"/>
      <c r="I442" s="1942"/>
      <c r="J442" s="1942"/>
      <c r="K442" s="1942"/>
      <c r="L442" s="1942"/>
      <c r="M442" s="1942"/>
      <c r="N442" s="1942"/>
      <c r="O442" s="1942"/>
      <c r="P442" s="1942"/>
      <c r="Q442" s="1942"/>
      <c r="R442" s="1942"/>
      <c r="S442" s="1942"/>
      <c r="T442" s="1942"/>
      <c r="U442" s="1942"/>
      <c r="V442" s="1942"/>
      <c r="W442" s="1942"/>
      <c r="X442" s="1942"/>
      <c r="Y442" s="1942"/>
      <c r="Z442" s="1942"/>
      <c r="AA442" s="1942"/>
      <c r="AB442" s="1942"/>
      <c r="AC442" s="1942"/>
      <c r="AD442" s="1942"/>
      <c r="AE442" s="1942"/>
      <c r="AF442" s="1942"/>
      <c r="AG442" s="1970"/>
      <c r="AH442" s="4211"/>
      <c r="AI442" s="4315"/>
      <c r="AJ442" s="4318"/>
      <c r="AK442" s="4319"/>
    </row>
    <row r="443" spans="1:40" ht="13.5" customHeight="1">
      <c r="B443" s="4185" t="s">
        <v>2486</v>
      </c>
      <c r="C443" s="4188" t="s">
        <v>2487</v>
      </c>
      <c r="D443" s="1945" t="str">
        <f>E$8</f>
        <v>〇〇</v>
      </c>
      <c r="E443" s="2023"/>
      <c r="F443" s="1947"/>
      <c r="G443" s="1948"/>
      <c r="H443" s="1948"/>
      <c r="I443" s="1948"/>
      <c r="J443" s="1948"/>
      <c r="K443" s="1948"/>
      <c r="L443" s="1948"/>
      <c r="M443" s="1948"/>
      <c r="N443" s="1948"/>
      <c r="O443" s="1948"/>
      <c r="P443" s="1948"/>
      <c r="Q443" s="1948"/>
      <c r="R443" s="1948"/>
      <c r="S443" s="1948"/>
      <c r="T443" s="1948"/>
      <c r="U443" s="1948"/>
      <c r="V443" s="1948"/>
      <c r="W443" s="1948"/>
      <c r="X443" s="1948"/>
      <c r="Y443" s="1948"/>
      <c r="Z443" s="1948"/>
      <c r="AA443" s="1948"/>
      <c r="AB443" s="1948"/>
      <c r="AC443" s="1948"/>
      <c r="AD443" s="1948"/>
      <c r="AE443" s="1948"/>
      <c r="AF443" s="1948"/>
      <c r="AG443" s="1949"/>
      <c r="AH443" s="1950">
        <f>COUNTA(F$96:AG$96)-AI443</f>
        <v>28</v>
      </c>
      <c r="AI443" s="1951">
        <f>AM443+AN443</f>
        <v>0</v>
      </c>
      <c r="AJ443" s="2104">
        <f>+COUNTIF(F443:AG443,"休")</f>
        <v>0</v>
      </c>
      <c r="AM443" s="1953">
        <f>+COUNTIF(F443:AG443,"－")</f>
        <v>0</v>
      </c>
      <c r="AN443" s="1953">
        <f t="shared" ref="AN443:AN448" si="355">+COUNTIF(F443:AG443,"外")</f>
        <v>0</v>
      </c>
    </row>
    <row r="444" spans="1:40" ht="13.5" customHeight="1">
      <c r="B444" s="4186"/>
      <c r="C444" s="4189"/>
      <c r="D444" s="1960" t="str">
        <f>E$9</f>
        <v>●●</v>
      </c>
      <c r="E444" s="2105"/>
      <c r="F444" s="1955"/>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1956"/>
      <c r="AG444" s="1957"/>
      <c r="AH444" s="1950">
        <f t="shared" ref="AH444:AH448" si="356">COUNTA(F$96:AG$96)-AI444</f>
        <v>28</v>
      </c>
      <c r="AI444" s="1958">
        <f t="shared" ref="AI444" si="357">AM444+AN444</f>
        <v>0</v>
      </c>
      <c r="AJ444" s="2106">
        <f t="shared" ref="AJ444:AJ447" si="358">+COUNTIF(F444:AG444,"休")</f>
        <v>0</v>
      </c>
      <c r="AM444" s="1953">
        <f t="shared" ref="AM444:AM447" si="359">+COUNTIF(F444:AG444,"－")</f>
        <v>0</v>
      </c>
      <c r="AN444" s="1953">
        <f t="shared" si="355"/>
        <v>0</v>
      </c>
    </row>
    <row r="445" spans="1:40">
      <c r="B445" s="4186"/>
      <c r="C445" s="4189"/>
      <c r="D445" s="1960" t="str">
        <f>E$10</f>
        <v>△△</v>
      </c>
      <c r="E445" s="2105"/>
      <c r="F445" s="1955"/>
      <c r="G445" s="1956"/>
      <c r="H445" s="1956"/>
      <c r="I445" s="1956"/>
      <c r="J445" s="1956"/>
      <c r="K445" s="1956"/>
      <c r="L445" s="1956"/>
      <c r="M445" s="1956"/>
      <c r="N445" s="1956"/>
      <c r="O445" s="1956"/>
      <c r="P445" s="1956"/>
      <c r="Q445" s="1956"/>
      <c r="R445" s="1956"/>
      <c r="S445" s="1956"/>
      <c r="T445" s="1956"/>
      <c r="U445" s="1956"/>
      <c r="V445" s="1956"/>
      <c r="W445" s="1956"/>
      <c r="X445" s="1956"/>
      <c r="Y445" s="1956"/>
      <c r="Z445" s="1956"/>
      <c r="AA445" s="1956"/>
      <c r="AB445" s="1956"/>
      <c r="AC445" s="1956"/>
      <c r="AD445" s="1956"/>
      <c r="AE445" s="1956"/>
      <c r="AF445" s="1956"/>
      <c r="AG445" s="1957"/>
      <c r="AH445" s="1950">
        <f t="shared" si="356"/>
        <v>28</v>
      </c>
      <c r="AI445" s="1958">
        <f>AM445+AN445</f>
        <v>0</v>
      </c>
      <c r="AJ445" s="2106">
        <f t="shared" si="358"/>
        <v>0</v>
      </c>
      <c r="AM445" s="1953">
        <f t="shared" si="359"/>
        <v>0</v>
      </c>
      <c r="AN445" s="1953">
        <f t="shared" si="355"/>
        <v>0</v>
      </c>
    </row>
    <row r="446" spans="1:40">
      <c r="B446" s="4186"/>
      <c r="C446" s="4189"/>
      <c r="D446" s="1960" t="str">
        <f>E$11</f>
        <v>■■</v>
      </c>
      <c r="E446" s="2105"/>
      <c r="F446" s="1955"/>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7"/>
      <c r="AH446" s="1950">
        <f t="shared" si="356"/>
        <v>28</v>
      </c>
      <c r="AI446" s="1958">
        <f t="shared" ref="AI446:AI448" si="360">AM446+AN446</f>
        <v>0</v>
      </c>
      <c r="AJ446" s="2106">
        <f t="shared" si="358"/>
        <v>0</v>
      </c>
      <c r="AM446" s="1953">
        <f t="shared" si="359"/>
        <v>0</v>
      </c>
      <c r="AN446" s="1953">
        <f t="shared" si="355"/>
        <v>0</v>
      </c>
    </row>
    <row r="447" spans="1:40">
      <c r="B447" s="4186"/>
      <c r="C447" s="4189"/>
      <c r="D447" s="1960" t="str">
        <f>E$12</f>
        <v>★★</v>
      </c>
      <c r="E447" s="2105"/>
      <c r="F447" s="1955"/>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c r="AB447" s="1956"/>
      <c r="AC447" s="1956"/>
      <c r="AD447" s="1956"/>
      <c r="AE447" s="1956"/>
      <c r="AF447" s="1956"/>
      <c r="AG447" s="1957"/>
      <c r="AH447" s="1950">
        <f t="shared" si="356"/>
        <v>28</v>
      </c>
      <c r="AI447" s="1958">
        <f t="shared" si="360"/>
        <v>0</v>
      </c>
      <c r="AJ447" s="2106">
        <f t="shared" si="358"/>
        <v>0</v>
      </c>
      <c r="AM447" s="1953">
        <f t="shared" si="359"/>
        <v>0</v>
      </c>
      <c r="AN447" s="1953">
        <f t="shared" si="355"/>
        <v>0</v>
      </c>
    </row>
    <row r="448" spans="1:40">
      <c r="B448" s="4187"/>
      <c r="C448" s="4190"/>
      <c r="D448" s="2107"/>
      <c r="E448" s="1991"/>
      <c r="F448" s="1964"/>
      <c r="G448" s="1966"/>
      <c r="H448" s="1966"/>
      <c r="I448" s="1966"/>
      <c r="J448" s="1966"/>
      <c r="K448" s="1966"/>
      <c r="L448" s="1966"/>
      <c r="M448" s="1966"/>
      <c r="N448" s="1966"/>
      <c r="O448" s="1966"/>
      <c r="P448" s="1966"/>
      <c r="Q448" s="1966"/>
      <c r="R448" s="1966"/>
      <c r="S448" s="1966"/>
      <c r="T448" s="1966"/>
      <c r="U448" s="1966"/>
      <c r="V448" s="1966"/>
      <c r="W448" s="1966"/>
      <c r="X448" s="1966"/>
      <c r="Y448" s="1966"/>
      <c r="Z448" s="1966"/>
      <c r="AA448" s="1966"/>
      <c r="AB448" s="1966"/>
      <c r="AC448" s="1966"/>
      <c r="AD448" s="1966"/>
      <c r="AE448" s="1966"/>
      <c r="AF448" s="1966"/>
      <c r="AG448" s="1967"/>
      <c r="AH448" s="1950">
        <f t="shared" si="356"/>
        <v>28</v>
      </c>
      <c r="AI448" s="1951">
        <f t="shared" si="360"/>
        <v>0</v>
      </c>
      <c r="AJ448" s="2104">
        <f>+COUNTIF(F448:AG448,"休")</f>
        <v>0</v>
      </c>
      <c r="AM448" s="1953">
        <f>+COUNTIF(F448:AG448,"－")</f>
        <v>0</v>
      </c>
      <c r="AN448" s="1953">
        <f t="shared" si="355"/>
        <v>0</v>
      </c>
    </row>
    <row r="449" spans="2:40" ht="24.75" customHeight="1">
      <c r="B449" s="4185" t="s">
        <v>2493</v>
      </c>
      <c r="C449" s="4188" t="s">
        <v>2494</v>
      </c>
      <c r="D449" s="1953" t="s">
        <v>1313</v>
      </c>
      <c r="E449" s="1901" t="s">
        <v>2558</v>
      </c>
      <c r="F449" s="1941"/>
      <c r="G449" s="1942"/>
      <c r="H449" s="1942"/>
      <c r="I449" s="1942"/>
      <c r="J449" s="1942"/>
      <c r="K449" s="1942"/>
      <c r="L449" s="1942"/>
      <c r="M449" s="1942"/>
      <c r="N449" s="1942"/>
      <c r="O449" s="1942"/>
      <c r="P449" s="1942"/>
      <c r="Q449" s="1942"/>
      <c r="R449" s="1942"/>
      <c r="S449" s="1942"/>
      <c r="T449" s="1942"/>
      <c r="U449" s="1942"/>
      <c r="V449" s="1942"/>
      <c r="W449" s="1942"/>
      <c r="X449" s="1942"/>
      <c r="Y449" s="1942"/>
      <c r="Z449" s="1942"/>
      <c r="AA449" s="1942"/>
      <c r="AB449" s="1942"/>
      <c r="AC449" s="1942"/>
      <c r="AD449" s="1942"/>
      <c r="AE449" s="1942"/>
      <c r="AF449" s="1942"/>
      <c r="AG449" s="1970"/>
      <c r="AH449" s="1971"/>
      <c r="AI449" s="1953"/>
      <c r="AJ449" s="2058"/>
    </row>
    <row r="450" spans="2:40" ht="13.5" customHeight="1">
      <c r="B450" s="4186"/>
      <c r="C450" s="4189"/>
      <c r="D450" s="2107" t="str">
        <f>E$14</f>
        <v>〇〇</v>
      </c>
      <c r="E450" s="1991"/>
      <c r="F450" s="1947"/>
      <c r="G450" s="1948"/>
      <c r="H450" s="1948"/>
      <c r="I450" s="1948"/>
      <c r="J450" s="1948"/>
      <c r="K450" s="1948"/>
      <c r="L450" s="1948"/>
      <c r="M450" s="1948"/>
      <c r="N450" s="1948"/>
      <c r="O450" s="1948"/>
      <c r="P450" s="1948"/>
      <c r="Q450" s="1948"/>
      <c r="R450" s="1948"/>
      <c r="S450" s="1948"/>
      <c r="T450" s="1948"/>
      <c r="U450" s="1948"/>
      <c r="V450" s="1948"/>
      <c r="W450" s="1948"/>
      <c r="X450" s="1948"/>
      <c r="Y450" s="1948"/>
      <c r="Z450" s="1948"/>
      <c r="AA450" s="1948"/>
      <c r="AB450" s="1948"/>
      <c r="AC450" s="1948"/>
      <c r="AD450" s="1948"/>
      <c r="AE450" s="1948"/>
      <c r="AF450" s="1948"/>
      <c r="AG450" s="1949"/>
      <c r="AH450" s="1950">
        <f t="shared" ref="AH450:AH453" si="361">COUNTA(F$96:AG$96)-AI450</f>
        <v>28</v>
      </c>
      <c r="AI450" s="1951">
        <f t="shared" ref="AI450:AI453" si="362">AM450+AN450</f>
        <v>0</v>
      </c>
      <c r="AJ450" s="2104">
        <f>+COUNTIF(F450:AG450,"休")</f>
        <v>0</v>
      </c>
      <c r="AM450" s="1953">
        <f>+COUNTIF(F450:AG450,"－")</f>
        <v>0</v>
      </c>
      <c r="AN450" s="1953">
        <f>+COUNTIF(F450:AG450,"外")</f>
        <v>0</v>
      </c>
    </row>
    <row r="451" spans="2:40">
      <c r="B451" s="4186"/>
      <c r="C451" s="4189"/>
      <c r="D451" s="1960" t="str">
        <f>E$15</f>
        <v>●●</v>
      </c>
      <c r="E451" s="2105"/>
      <c r="F451" s="1955"/>
      <c r="G451" s="1956"/>
      <c r="H451" s="1956"/>
      <c r="I451" s="1956"/>
      <c r="J451" s="1956"/>
      <c r="K451" s="1956"/>
      <c r="L451" s="1956"/>
      <c r="M451" s="1956"/>
      <c r="N451" s="1956"/>
      <c r="O451" s="1956"/>
      <c r="P451" s="1956"/>
      <c r="Q451" s="1956"/>
      <c r="R451" s="1956"/>
      <c r="S451" s="1956"/>
      <c r="T451" s="1956"/>
      <c r="U451" s="1956"/>
      <c r="V451" s="1956"/>
      <c r="W451" s="1956"/>
      <c r="X451" s="1956"/>
      <c r="Y451" s="1956"/>
      <c r="Z451" s="1956"/>
      <c r="AA451" s="1956"/>
      <c r="AB451" s="1956"/>
      <c r="AC451" s="1956"/>
      <c r="AD451" s="1956"/>
      <c r="AE451" s="1956"/>
      <c r="AF451" s="1956"/>
      <c r="AG451" s="1957"/>
      <c r="AH451" s="1950">
        <f t="shared" si="361"/>
        <v>28</v>
      </c>
      <c r="AI451" s="1958">
        <f t="shared" si="362"/>
        <v>0</v>
      </c>
      <c r="AJ451" s="2106">
        <f t="shared" ref="AJ451:AJ453" si="363">+COUNTIF(F451:AG451,"休")</f>
        <v>0</v>
      </c>
      <c r="AM451" s="1953">
        <f t="shared" ref="AM451:AM453" si="364">+COUNTIF(F451:AG451,"－")</f>
        <v>0</v>
      </c>
      <c r="AN451" s="1953">
        <f>+COUNTIF(F451:AG451,"外")</f>
        <v>0</v>
      </c>
    </row>
    <row r="452" spans="2:40">
      <c r="B452" s="4186"/>
      <c r="C452" s="4189"/>
      <c r="D452" s="1960">
        <f>E$16</f>
        <v>0</v>
      </c>
      <c r="E452" s="2105"/>
      <c r="F452" s="1955"/>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c r="AB452" s="1956"/>
      <c r="AC452" s="1956"/>
      <c r="AD452" s="1956"/>
      <c r="AE452" s="1956"/>
      <c r="AF452" s="1956"/>
      <c r="AG452" s="1957"/>
      <c r="AH452" s="1950">
        <f t="shared" si="361"/>
        <v>28</v>
      </c>
      <c r="AI452" s="1958">
        <f t="shared" si="362"/>
        <v>0</v>
      </c>
      <c r="AJ452" s="2106">
        <f t="shared" si="363"/>
        <v>0</v>
      </c>
      <c r="AM452" s="1953">
        <f t="shared" si="364"/>
        <v>0</v>
      </c>
      <c r="AN452" s="1953">
        <f>+COUNTIF(F452:AG452,"外")</f>
        <v>0</v>
      </c>
    </row>
    <row r="453" spans="2:40">
      <c r="B453" s="4186"/>
      <c r="C453" s="4190"/>
      <c r="D453" s="2107">
        <f>E$17</f>
        <v>0</v>
      </c>
      <c r="E453" s="1991"/>
      <c r="F453" s="1955"/>
      <c r="G453" s="1978"/>
      <c r="H453" s="1978"/>
      <c r="I453" s="1978"/>
      <c r="J453" s="1978"/>
      <c r="K453" s="1978"/>
      <c r="L453" s="1978"/>
      <c r="M453" s="1978"/>
      <c r="N453" s="1978"/>
      <c r="O453" s="1978"/>
      <c r="P453" s="1978"/>
      <c r="Q453" s="1978"/>
      <c r="R453" s="1978"/>
      <c r="S453" s="1978"/>
      <c r="T453" s="1978"/>
      <c r="U453" s="1978"/>
      <c r="V453" s="1978"/>
      <c r="W453" s="1978"/>
      <c r="X453" s="1978"/>
      <c r="Y453" s="1978"/>
      <c r="Z453" s="1978"/>
      <c r="AA453" s="1978"/>
      <c r="AB453" s="1978"/>
      <c r="AC453" s="1978"/>
      <c r="AD453" s="1978"/>
      <c r="AE453" s="1978"/>
      <c r="AF453" s="1978"/>
      <c r="AG453" s="1949"/>
      <c r="AH453" s="1950">
        <f t="shared" si="361"/>
        <v>28</v>
      </c>
      <c r="AI453" s="1987">
        <f t="shared" si="362"/>
        <v>0</v>
      </c>
      <c r="AJ453" s="2104">
        <f t="shared" si="363"/>
        <v>0</v>
      </c>
      <c r="AM453" s="1953">
        <f t="shared" si="364"/>
        <v>0</v>
      </c>
      <c r="AN453" s="1953">
        <f>+COUNTIF(F453:AG453,"外")</f>
        <v>0</v>
      </c>
    </row>
    <row r="454" spans="2:40" ht="24.75" customHeight="1">
      <c r="B454" s="4186"/>
      <c r="C454" s="4188" t="s">
        <v>2495</v>
      </c>
      <c r="D454" s="1953" t="s">
        <v>1313</v>
      </c>
      <c r="E454" s="1901" t="s">
        <v>2558</v>
      </c>
      <c r="F454" s="1941"/>
      <c r="G454" s="1942"/>
      <c r="H454" s="1942"/>
      <c r="I454" s="1942"/>
      <c r="J454" s="1942"/>
      <c r="K454" s="1942"/>
      <c r="L454" s="1942"/>
      <c r="M454" s="1942"/>
      <c r="N454" s="1942"/>
      <c r="O454" s="1942"/>
      <c r="P454" s="1942"/>
      <c r="Q454" s="1942"/>
      <c r="R454" s="1942"/>
      <c r="S454" s="1942"/>
      <c r="T454" s="1942"/>
      <c r="U454" s="1942"/>
      <c r="V454" s="1942"/>
      <c r="W454" s="1942"/>
      <c r="X454" s="1942"/>
      <c r="Y454" s="1942"/>
      <c r="Z454" s="1942"/>
      <c r="AA454" s="1942"/>
      <c r="AB454" s="1942"/>
      <c r="AC454" s="1942"/>
      <c r="AD454" s="1942"/>
      <c r="AE454" s="1942"/>
      <c r="AF454" s="1942"/>
      <c r="AG454" s="1970"/>
      <c r="AH454" s="1971"/>
      <c r="AI454" s="1953"/>
      <c r="AJ454" s="2058"/>
    </row>
    <row r="455" spans="2:40">
      <c r="B455" s="4186"/>
      <c r="C455" s="4189"/>
      <c r="D455" s="1945" t="str">
        <f>E$18</f>
        <v>●●</v>
      </c>
      <c r="E455" s="2023"/>
      <c r="F455" s="1947"/>
      <c r="G455" s="1948"/>
      <c r="H455" s="1948"/>
      <c r="I455" s="1948"/>
      <c r="J455" s="1948"/>
      <c r="K455" s="1948"/>
      <c r="L455" s="1948"/>
      <c r="M455" s="1948"/>
      <c r="N455" s="1948"/>
      <c r="O455" s="1948"/>
      <c r="P455" s="1948"/>
      <c r="Q455" s="1948"/>
      <c r="R455" s="1948"/>
      <c r="S455" s="1948"/>
      <c r="T455" s="1948"/>
      <c r="U455" s="1948"/>
      <c r="V455" s="1948"/>
      <c r="W455" s="1948"/>
      <c r="X455" s="1948"/>
      <c r="Y455" s="1948"/>
      <c r="Z455" s="1948"/>
      <c r="AA455" s="1948"/>
      <c r="AB455" s="1948"/>
      <c r="AC455" s="1948"/>
      <c r="AD455" s="1948"/>
      <c r="AE455" s="1948"/>
      <c r="AF455" s="1948"/>
      <c r="AG455" s="1982"/>
      <c r="AH455" s="1950">
        <f t="shared" ref="AH455:AH458" si="365">COUNTA(F$96:AG$96)-AI455</f>
        <v>28</v>
      </c>
      <c r="AI455" s="2108">
        <f t="shared" ref="AI455:AI458" si="366">AM455+AN455</f>
        <v>0</v>
      </c>
      <c r="AJ455" s="2109">
        <f>+COUNTIF(F455:AG455,"休")</f>
        <v>0</v>
      </c>
      <c r="AM455" s="1953">
        <f>+COUNTIF(F455:AG455,"－")</f>
        <v>0</v>
      </c>
      <c r="AN455" s="1953">
        <f>+COUNTIF(F455:AG455,"外")</f>
        <v>0</v>
      </c>
    </row>
    <row r="456" spans="2:40">
      <c r="B456" s="4186"/>
      <c r="C456" s="4189"/>
      <c r="D456" s="1960">
        <f>E$19</f>
        <v>0</v>
      </c>
      <c r="E456" s="2105"/>
      <c r="F456" s="1955"/>
      <c r="G456" s="1956"/>
      <c r="H456" s="1956"/>
      <c r="I456" s="1956"/>
      <c r="J456" s="1956"/>
      <c r="K456" s="1956"/>
      <c r="L456" s="1956"/>
      <c r="M456" s="1956"/>
      <c r="N456" s="1956"/>
      <c r="O456" s="1956"/>
      <c r="P456" s="1956"/>
      <c r="Q456" s="1956"/>
      <c r="R456" s="1956"/>
      <c r="S456" s="1956"/>
      <c r="T456" s="1956"/>
      <c r="U456" s="1956"/>
      <c r="V456" s="1956"/>
      <c r="W456" s="1956"/>
      <c r="X456" s="1956"/>
      <c r="Y456" s="1956"/>
      <c r="Z456" s="1956"/>
      <c r="AA456" s="1956"/>
      <c r="AB456" s="1956"/>
      <c r="AC456" s="1956"/>
      <c r="AD456" s="1956"/>
      <c r="AE456" s="1956"/>
      <c r="AF456" s="1956"/>
      <c r="AG456" s="1957"/>
      <c r="AH456" s="1950">
        <f t="shared" si="365"/>
        <v>28</v>
      </c>
      <c r="AI456" s="1958">
        <f t="shared" si="366"/>
        <v>0</v>
      </c>
      <c r="AJ456" s="2106">
        <f t="shared" ref="AJ456:AJ458" si="367">+COUNTIF(F456:AG456,"休")</f>
        <v>0</v>
      </c>
      <c r="AM456" s="1953">
        <f t="shared" ref="AM456:AM458" si="368">+COUNTIF(F456:AG456,"－")</f>
        <v>0</v>
      </c>
      <c r="AN456" s="1953">
        <f>+COUNTIF(F456:AG456,"外")</f>
        <v>0</v>
      </c>
    </row>
    <row r="457" spans="2:40">
      <c r="B457" s="4186"/>
      <c r="C457" s="4189"/>
      <c r="D457" s="1960">
        <f>E$20</f>
        <v>0</v>
      </c>
      <c r="E457" s="2105"/>
      <c r="F457" s="1955"/>
      <c r="G457" s="1956"/>
      <c r="H457" s="1956"/>
      <c r="I457" s="1956"/>
      <c r="J457" s="1956"/>
      <c r="K457" s="1956"/>
      <c r="L457" s="1956"/>
      <c r="M457" s="1956"/>
      <c r="N457" s="1956"/>
      <c r="O457" s="1956"/>
      <c r="P457" s="1956"/>
      <c r="Q457" s="1956"/>
      <c r="R457" s="1956"/>
      <c r="S457" s="1956"/>
      <c r="T457" s="1956"/>
      <c r="U457" s="1956"/>
      <c r="V457" s="1956"/>
      <c r="W457" s="1956"/>
      <c r="X457" s="1956"/>
      <c r="Y457" s="1956"/>
      <c r="Z457" s="1956"/>
      <c r="AA457" s="1956"/>
      <c r="AB457" s="1956"/>
      <c r="AC457" s="1956"/>
      <c r="AD457" s="1956"/>
      <c r="AE457" s="1956"/>
      <c r="AF457" s="1956"/>
      <c r="AG457" s="1957"/>
      <c r="AH457" s="1950">
        <f t="shared" si="365"/>
        <v>28</v>
      </c>
      <c r="AI457" s="1958">
        <f t="shared" si="366"/>
        <v>0</v>
      </c>
      <c r="AJ457" s="2106">
        <f t="shared" si="367"/>
        <v>0</v>
      </c>
      <c r="AM457" s="1953">
        <f t="shared" si="368"/>
        <v>0</v>
      </c>
      <c r="AN457" s="1953">
        <f>+COUNTIF(F457:AG457,"外")</f>
        <v>0</v>
      </c>
    </row>
    <row r="458" spans="2:40">
      <c r="B458" s="4187"/>
      <c r="C458" s="4190"/>
      <c r="D458" s="2110">
        <f>E$21</f>
        <v>0</v>
      </c>
      <c r="E458" s="2039"/>
      <c r="F458" s="1984"/>
      <c r="G458" s="1965"/>
      <c r="H458" s="1965"/>
      <c r="I458" s="1965"/>
      <c r="J458" s="1965"/>
      <c r="K458" s="1965"/>
      <c r="L458" s="1965"/>
      <c r="M458" s="1965"/>
      <c r="N458" s="1965"/>
      <c r="O458" s="1965"/>
      <c r="P458" s="1965"/>
      <c r="Q458" s="1965"/>
      <c r="R458" s="1965"/>
      <c r="S458" s="1965"/>
      <c r="T458" s="1965"/>
      <c r="U458" s="1965"/>
      <c r="V458" s="1965"/>
      <c r="W458" s="1965"/>
      <c r="X458" s="1965"/>
      <c r="Y458" s="1965"/>
      <c r="Z458" s="1965"/>
      <c r="AA458" s="1965"/>
      <c r="AB458" s="1965"/>
      <c r="AC458" s="1965"/>
      <c r="AD458" s="1965"/>
      <c r="AE458" s="1965"/>
      <c r="AF458" s="1965"/>
      <c r="AG458" s="1985"/>
      <c r="AH458" s="1986">
        <f t="shared" si="365"/>
        <v>28</v>
      </c>
      <c r="AI458" s="2071">
        <f t="shared" si="366"/>
        <v>0</v>
      </c>
      <c r="AJ458" s="1972">
        <f t="shared" si="367"/>
        <v>0</v>
      </c>
      <c r="AM458" s="1953">
        <f t="shared" si="368"/>
        <v>0</v>
      </c>
      <c r="AN458" s="1953">
        <f>+COUNTIF(F458:AG458,"外")</f>
        <v>0</v>
      </c>
    </row>
    <row r="459" spans="2:40">
      <c r="F459" s="2073"/>
      <c r="G459" s="2073"/>
      <c r="H459" s="2073"/>
      <c r="I459" s="2073"/>
      <c r="J459" s="2073"/>
      <c r="K459" s="2073"/>
      <c r="L459" s="2073"/>
      <c r="M459" s="2073"/>
      <c r="N459" s="2073"/>
      <c r="O459" s="2073"/>
      <c r="P459" s="2073"/>
      <c r="Q459" s="2073"/>
      <c r="R459" s="2073"/>
      <c r="S459" s="2073"/>
      <c r="T459" s="2073"/>
      <c r="U459" s="2073"/>
      <c r="V459" s="2073"/>
      <c r="W459" s="2073"/>
      <c r="X459" s="2073"/>
      <c r="Y459" s="2073"/>
      <c r="Z459" s="2073"/>
      <c r="AA459" s="2073"/>
      <c r="AB459" s="2073"/>
      <c r="AC459" s="2073"/>
      <c r="AD459" s="2073"/>
      <c r="AE459" s="2073"/>
      <c r="AF459" s="2073"/>
      <c r="AG459" s="2073"/>
    </row>
    <row r="460" spans="2:40" ht="13.5" customHeight="1">
      <c r="B460" s="2021"/>
      <c r="C460" s="2022"/>
      <c r="D460" s="2025"/>
      <c r="E460" s="2053" t="s">
        <v>1183</v>
      </c>
      <c r="F460" s="2054">
        <f>+AG440+1</f>
        <v>45219</v>
      </c>
      <c r="G460" s="2055">
        <f>+F460+1</f>
        <v>45220</v>
      </c>
      <c r="H460" s="2055">
        <f t="shared" ref="H460:Y460" si="369">+G460+1</f>
        <v>45221</v>
      </c>
      <c r="I460" s="2055">
        <f t="shared" si="369"/>
        <v>45222</v>
      </c>
      <c r="J460" s="2055">
        <f t="shared" si="369"/>
        <v>45223</v>
      </c>
      <c r="K460" s="2055">
        <f t="shared" si="369"/>
        <v>45224</v>
      </c>
      <c r="L460" s="2055">
        <f t="shared" si="369"/>
        <v>45225</v>
      </c>
      <c r="M460" s="2055">
        <f t="shared" si="369"/>
        <v>45226</v>
      </c>
      <c r="N460" s="2055">
        <f t="shared" si="369"/>
        <v>45227</v>
      </c>
      <c r="O460" s="2055">
        <f t="shared" si="369"/>
        <v>45228</v>
      </c>
      <c r="P460" s="2055">
        <f t="shared" si="369"/>
        <v>45229</v>
      </c>
      <c r="Q460" s="2055">
        <f t="shared" si="369"/>
        <v>45230</v>
      </c>
      <c r="R460" s="2055">
        <f t="shared" si="369"/>
        <v>45231</v>
      </c>
      <c r="S460" s="2055">
        <f t="shared" si="369"/>
        <v>45232</v>
      </c>
      <c r="T460" s="2055">
        <f t="shared" si="369"/>
        <v>45233</v>
      </c>
      <c r="U460" s="2055">
        <f t="shared" si="369"/>
        <v>45234</v>
      </c>
      <c r="V460" s="2055">
        <f t="shared" si="369"/>
        <v>45235</v>
      </c>
      <c r="W460" s="2055">
        <f t="shared" si="369"/>
        <v>45236</v>
      </c>
      <c r="X460" s="2055">
        <f t="shared" si="369"/>
        <v>45237</v>
      </c>
      <c r="Y460" s="2055">
        <f t="shared" si="369"/>
        <v>45238</v>
      </c>
      <c r="Z460" s="2055">
        <f>+Y460+1</f>
        <v>45239</v>
      </c>
      <c r="AA460" s="2055">
        <f t="shared" ref="AA460:AC460" si="370">+Z460+1</f>
        <v>45240</v>
      </c>
      <c r="AB460" s="2055">
        <f t="shared" si="370"/>
        <v>45241</v>
      </c>
      <c r="AC460" s="2055">
        <f t="shared" si="370"/>
        <v>45242</v>
      </c>
      <c r="AD460" s="2055">
        <f>+AC460+1</f>
        <v>45243</v>
      </c>
      <c r="AE460" s="2055">
        <f t="shared" ref="AE460" si="371">+AD460+1</f>
        <v>45244</v>
      </c>
      <c r="AF460" s="2055">
        <f>+AE460+1</f>
        <v>45245</v>
      </c>
      <c r="AG460" s="2099">
        <f t="shared" ref="AG460" si="372">+AF460+1</f>
        <v>45246</v>
      </c>
      <c r="AH460" s="4209" t="s">
        <v>2496</v>
      </c>
      <c r="AI460" s="4313" t="s">
        <v>2497</v>
      </c>
      <c r="AJ460" s="4316" t="s">
        <v>2474</v>
      </c>
      <c r="AK460" s="4319"/>
      <c r="AM460" s="4320" t="s">
        <v>2556</v>
      </c>
      <c r="AN460" s="4320" t="s">
        <v>2557</v>
      </c>
    </row>
    <row r="461" spans="2:40">
      <c r="B461" s="2037"/>
      <c r="C461" s="2038"/>
      <c r="D461" s="2041"/>
      <c r="E461" s="1958" t="s">
        <v>1184</v>
      </c>
      <c r="F461" s="2059" t="str">
        <f>TEXT(WEEKDAY(+F460),"aaa")</f>
        <v>金</v>
      </c>
      <c r="G461" s="2060" t="str">
        <f t="shared" ref="G461:AG461" si="373">TEXT(WEEKDAY(+G460),"aaa")</f>
        <v>土</v>
      </c>
      <c r="H461" s="2060" t="str">
        <f t="shared" si="373"/>
        <v>日</v>
      </c>
      <c r="I461" s="2060" t="str">
        <f t="shared" si="373"/>
        <v>月</v>
      </c>
      <c r="J461" s="2060" t="str">
        <f t="shared" si="373"/>
        <v>火</v>
      </c>
      <c r="K461" s="2060" t="str">
        <f t="shared" si="373"/>
        <v>水</v>
      </c>
      <c r="L461" s="2060" t="str">
        <f t="shared" si="373"/>
        <v>木</v>
      </c>
      <c r="M461" s="2060" t="str">
        <f t="shared" si="373"/>
        <v>金</v>
      </c>
      <c r="N461" s="2060" t="str">
        <f t="shared" si="373"/>
        <v>土</v>
      </c>
      <c r="O461" s="2060" t="str">
        <f t="shared" si="373"/>
        <v>日</v>
      </c>
      <c r="P461" s="2060" t="str">
        <f t="shared" si="373"/>
        <v>月</v>
      </c>
      <c r="Q461" s="2060" t="str">
        <f t="shared" si="373"/>
        <v>火</v>
      </c>
      <c r="R461" s="2060" t="str">
        <f t="shared" si="373"/>
        <v>水</v>
      </c>
      <c r="S461" s="2060" t="str">
        <f t="shared" si="373"/>
        <v>木</v>
      </c>
      <c r="T461" s="2060" t="str">
        <f t="shared" si="373"/>
        <v>金</v>
      </c>
      <c r="U461" s="2060" t="str">
        <f t="shared" si="373"/>
        <v>土</v>
      </c>
      <c r="V461" s="2060" t="str">
        <f t="shared" si="373"/>
        <v>日</v>
      </c>
      <c r="W461" s="2060" t="str">
        <f t="shared" si="373"/>
        <v>月</v>
      </c>
      <c r="X461" s="2060" t="str">
        <f t="shared" si="373"/>
        <v>火</v>
      </c>
      <c r="Y461" s="2060" t="str">
        <f t="shared" si="373"/>
        <v>水</v>
      </c>
      <c r="Z461" s="2060" t="str">
        <f t="shared" si="373"/>
        <v>木</v>
      </c>
      <c r="AA461" s="2060" t="str">
        <f t="shared" si="373"/>
        <v>金</v>
      </c>
      <c r="AB461" s="2060" t="str">
        <f t="shared" si="373"/>
        <v>土</v>
      </c>
      <c r="AC461" s="2060" t="str">
        <f t="shared" si="373"/>
        <v>日</v>
      </c>
      <c r="AD461" s="2060" t="str">
        <f t="shared" si="373"/>
        <v>月</v>
      </c>
      <c r="AE461" s="2060" t="str">
        <f t="shared" si="373"/>
        <v>火</v>
      </c>
      <c r="AF461" s="2060" t="str">
        <f t="shared" si="373"/>
        <v>水</v>
      </c>
      <c r="AG461" s="2114" t="str">
        <f t="shared" si="373"/>
        <v>木</v>
      </c>
      <c r="AH461" s="4210"/>
      <c r="AI461" s="4314"/>
      <c r="AJ461" s="4317"/>
      <c r="AK461" s="4319"/>
      <c r="AM461" s="4320"/>
      <c r="AN461" s="4320"/>
    </row>
    <row r="462" spans="2:40" ht="24.75" customHeight="1">
      <c r="B462" s="2101" t="s">
        <v>2531</v>
      </c>
      <c r="C462" s="2102" t="s">
        <v>2532</v>
      </c>
      <c r="D462" s="1953" t="s">
        <v>1313</v>
      </c>
      <c r="E462" s="1901" t="s">
        <v>2558</v>
      </c>
      <c r="F462" s="1941"/>
      <c r="G462" s="1942"/>
      <c r="H462" s="1942"/>
      <c r="I462" s="1942"/>
      <c r="J462" s="1942"/>
      <c r="K462" s="1942"/>
      <c r="L462" s="1942"/>
      <c r="M462" s="1942"/>
      <c r="N462" s="1942"/>
      <c r="O462" s="1942"/>
      <c r="P462" s="1942"/>
      <c r="Q462" s="1942"/>
      <c r="R462" s="1942"/>
      <c r="S462" s="1942"/>
      <c r="T462" s="1942"/>
      <c r="U462" s="1942"/>
      <c r="V462" s="1942"/>
      <c r="W462" s="1942"/>
      <c r="X462" s="1942"/>
      <c r="Y462" s="1942"/>
      <c r="Z462" s="1942"/>
      <c r="AA462" s="1942"/>
      <c r="AB462" s="1942"/>
      <c r="AC462" s="1942"/>
      <c r="AD462" s="1942"/>
      <c r="AE462" s="1942"/>
      <c r="AF462" s="1942"/>
      <c r="AG462" s="1970"/>
      <c r="AH462" s="4211"/>
      <c r="AI462" s="4315"/>
      <c r="AJ462" s="4318"/>
      <c r="AK462" s="4319"/>
    </row>
    <row r="463" spans="2:40" ht="13.5" customHeight="1">
      <c r="B463" s="4185" t="s">
        <v>2486</v>
      </c>
      <c r="C463" s="4188" t="s">
        <v>2487</v>
      </c>
      <c r="D463" s="1945" t="str">
        <f>E$8</f>
        <v>〇〇</v>
      </c>
      <c r="E463" s="2023"/>
      <c r="F463" s="1947"/>
      <c r="G463" s="1948"/>
      <c r="H463" s="1948"/>
      <c r="I463" s="1948"/>
      <c r="J463" s="1948"/>
      <c r="K463" s="1948"/>
      <c r="L463" s="1948"/>
      <c r="M463" s="1948"/>
      <c r="N463" s="1948"/>
      <c r="O463" s="1948"/>
      <c r="P463" s="1948"/>
      <c r="Q463" s="1948"/>
      <c r="R463" s="1948"/>
      <c r="S463" s="1948"/>
      <c r="T463" s="1948"/>
      <c r="U463" s="1948"/>
      <c r="V463" s="1948"/>
      <c r="W463" s="1948"/>
      <c r="X463" s="1948"/>
      <c r="Y463" s="1948"/>
      <c r="Z463" s="1948"/>
      <c r="AA463" s="1948"/>
      <c r="AB463" s="1948"/>
      <c r="AC463" s="1948"/>
      <c r="AD463" s="1948"/>
      <c r="AE463" s="1948"/>
      <c r="AF463" s="1948"/>
      <c r="AG463" s="1949"/>
      <c r="AH463" s="1950">
        <f>COUNTA(F$116:AG$116)-AI463</f>
        <v>28</v>
      </c>
      <c r="AI463" s="1951">
        <f>AM463+AN463</f>
        <v>0</v>
      </c>
      <c r="AJ463" s="2104">
        <f>+COUNTIF(F463:AG463,"休")</f>
        <v>0</v>
      </c>
      <c r="AM463" s="1953">
        <f>+COUNTIF(F463:AG463,"－")</f>
        <v>0</v>
      </c>
      <c r="AN463" s="1953">
        <f t="shared" ref="AN463:AN468" si="374">+COUNTIF(F463:AG463,"外")</f>
        <v>0</v>
      </c>
    </row>
    <row r="464" spans="2:40" ht="13.5" customHeight="1">
      <c r="B464" s="4186"/>
      <c r="C464" s="4189"/>
      <c r="D464" s="1960" t="str">
        <f>E$9</f>
        <v>●●</v>
      </c>
      <c r="E464" s="2105"/>
      <c r="F464" s="1955"/>
      <c r="G464" s="1956"/>
      <c r="H464" s="1956"/>
      <c r="I464" s="1956"/>
      <c r="J464" s="1956"/>
      <c r="K464" s="1956"/>
      <c r="L464" s="1956"/>
      <c r="M464" s="1956"/>
      <c r="N464" s="1956"/>
      <c r="O464" s="1956"/>
      <c r="P464" s="1956"/>
      <c r="Q464" s="1956"/>
      <c r="R464" s="1956"/>
      <c r="S464" s="1956"/>
      <c r="T464" s="1956"/>
      <c r="U464" s="1956"/>
      <c r="V464" s="1956"/>
      <c r="W464" s="1956"/>
      <c r="X464" s="1956"/>
      <c r="Y464" s="1956"/>
      <c r="Z464" s="1956"/>
      <c r="AA464" s="1956"/>
      <c r="AB464" s="1956"/>
      <c r="AC464" s="1956"/>
      <c r="AD464" s="1956"/>
      <c r="AE464" s="1956"/>
      <c r="AF464" s="1956"/>
      <c r="AG464" s="1957"/>
      <c r="AH464" s="1950">
        <f t="shared" ref="AH464:AH468" si="375">COUNTA(F$116:AG$116)-AI464</f>
        <v>28</v>
      </c>
      <c r="AI464" s="1958">
        <f t="shared" ref="AI464" si="376">AM464+AN464</f>
        <v>0</v>
      </c>
      <c r="AJ464" s="2106">
        <f t="shared" ref="AJ464:AJ467" si="377">+COUNTIF(F464:AG464,"休")</f>
        <v>0</v>
      </c>
      <c r="AM464" s="1953">
        <f t="shared" ref="AM464:AM467" si="378">+COUNTIF(F464:AG464,"－")</f>
        <v>0</v>
      </c>
      <c r="AN464" s="1953">
        <f t="shared" si="374"/>
        <v>0</v>
      </c>
    </row>
    <row r="465" spans="2:40">
      <c r="B465" s="4186"/>
      <c r="C465" s="4189"/>
      <c r="D465" s="1960" t="str">
        <f>E$10</f>
        <v>△△</v>
      </c>
      <c r="E465" s="2105"/>
      <c r="F465" s="1955"/>
      <c r="G465" s="1956"/>
      <c r="H465" s="1956"/>
      <c r="I465" s="1956"/>
      <c r="J465" s="1956"/>
      <c r="K465" s="1956"/>
      <c r="L465" s="1956"/>
      <c r="M465" s="1956"/>
      <c r="N465" s="1956"/>
      <c r="O465" s="1956"/>
      <c r="P465" s="1956"/>
      <c r="Q465" s="1956"/>
      <c r="R465" s="1956"/>
      <c r="S465" s="1956"/>
      <c r="T465" s="1956"/>
      <c r="U465" s="1956"/>
      <c r="V465" s="1956"/>
      <c r="W465" s="1956"/>
      <c r="X465" s="1956"/>
      <c r="Y465" s="1956"/>
      <c r="Z465" s="1956"/>
      <c r="AA465" s="1956"/>
      <c r="AB465" s="1956"/>
      <c r="AC465" s="1956"/>
      <c r="AD465" s="1956"/>
      <c r="AE465" s="1956"/>
      <c r="AF465" s="1956"/>
      <c r="AG465" s="1957"/>
      <c r="AH465" s="1950">
        <f t="shared" si="375"/>
        <v>28</v>
      </c>
      <c r="AI465" s="1958">
        <f>AM465+AN465</f>
        <v>0</v>
      </c>
      <c r="AJ465" s="2106">
        <f t="shared" si="377"/>
        <v>0</v>
      </c>
      <c r="AM465" s="1953">
        <f t="shared" si="378"/>
        <v>0</v>
      </c>
      <c r="AN465" s="1953">
        <f t="shared" si="374"/>
        <v>0</v>
      </c>
    </row>
    <row r="466" spans="2:40">
      <c r="B466" s="4186"/>
      <c r="C466" s="4189"/>
      <c r="D466" s="1960" t="str">
        <f>E$11</f>
        <v>■■</v>
      </c>
      <c r="E466" s="2105"/>
      <c r="F466" s="1955"/>
      <c r="G466" s="1956"/>
      <c r="H466" s="1956"/>
      <c r="I466" s="1956"/>
      <c r="J466" s="1956"/>
      <c r="K466" s="1956"/>
      <c r="L466" s="1956"/>
      <c r="M466" s="1956"/>
      <c r="N466" s="1956"/>
      <c r="O466" s="1956"/>
      <c r="P466" s="1956"/>
      <c r="Q466" s="1956"/>
      <c r="R466" s="1956"/>
      <c r="S466" s="1956"/>
      <c r="T466" s="1956"/>
      <c r="U466" s="1956"/>
      <c r="V466" s="1956"/>
      <c r="W466" s="1956"/>
      <c r="X466" s="1956"/>
      <c r="Y466" s="1956"/>
      <c r="Z466" s="1956"/>
      <c r="AA466" s="1956"/>
      <c r="AB466" s="1956"/>
      <c r="AC466" s="1956"/>
      <c r="AD466" s="1956"/>
      <c r="AE466" s="1956"/>
      <c r="AF466" s="1956"/>
      <c r="AG466" s="1957"/>
      <c r="AH466" s="1950">
        <f t="shared" si="375"/>
        <v>28</v>
      </c>
      <c r="AI466" s="1958">
        <f t="shared" ref="AI466:AI468" si="379">AM466+AN466</f>
        <v>0</v>
      </c>
      <c r="AJ466" s="2106">
        <f t="shared" si="377"/>
        <v>0</v>
      </c>
      <c r="AM466" s="1953">
        <f t="shared" si="378"/>
        <v>0</v>
      </c>
      <c r="AN466" s="1953">
        <f t="shared" si="374"/>
        <v>0</v>
      </c>
    </row>
    <row r="467" spans="2:40">
      <c r="B467" s="4186"/>
      <c r="C467" s="4189"/>
      <c r="D467" s="1960" t="str">
        <f>E$12</f>
        <v>★★</v>
      </c>
      <c r="E467" s="2105"/>
      <c r="F467" s="1955"/>
      <c r="G467" s="1956"/>
      <c r="H467" s="1956"/>
      <c r="I467" s="1956"/>
      <c r="J467" s="1956"/>
      <c r="K467" s="1956"/>
      <c r="L467" s="1956"/>
      <c r="M467" s="1956"/>
      <c r="N467" s="1956"/>
      <c r="O467" s="1956"/>
      <c r="P467" s="1956"/>
      <c r="Q467" s="1956"/>
      <c r="R467" s="1956"/>
      <c r="S467" s="1956"/>
      <c r="T467" s="1956"/>
      <c r="U467" s="1956"/>
      <c r="V467" s="1956"/>
      <c r="W467" s="1956"/>
      <c r="X467" s="1956"/>
      <c r="Y467" s="1956"/>
      <c r="Z467" s="1956"/>
      <c r="AA467" s="1956"/>
      <c r="AB467" s="1956"/>
      <c r="AC467" s="1956"/>
      <c r="AD467" s="1956"/>
      <c r="AE467" s="1956"/>
      <c r="AF467" s="1956"/>
      <c r="AG467" s="1957"/>
      <c r="AH467" s="1950">
        <f t="shared" si="375"/>
        <v>28</v>
      </c>
      <c r="AI467" s="1958">
        <f t="shared" si="379"/>
        <v>0</v>
      </c>
      <c r="AJ467" s="2106">
        <f t="shared" si="377"/>
        <v>0</v>
      </c>
      <c r="AM467" s="1953">
        <f t="shared" si="378"/>
        <v>0</v>
      </c>
      <c r="AN467" s="1953">
        <f t="shared" si="374"/>
        <v>0</v>
      </c>
    </row>
    <row r="468" spans="2:40">
      <c r="B468" s="4187"/>
      <c r="C468" s="4190"/>
      <c r="D468" s="2107"/>
      <c r="E468" s="1991"/>
      <c r="F468" s="1964"/>
      <c r="G468" s="1966"/>
      <c r="H468" s="1966"/>
      <c r="I468" s="1966"/>
      <c r="J468" s="1966"/>
      <c r="K468" s="1966"/>
      <c r="L468" s="1966"/>
      <c r="M468" s="1966"/>
      <c r="N468" s="1966"/>
      <c r="O468" s="1966"/>
      <c r="P468" s="1966"/>
      <c r="Q468" s="1966"/>
      <c r="R468" s="1966"/>
      <c r="S468" s="1966"/>
      <c r="T468" s="1966"/>
      <c r="U468" s="1966"/>
      <c r="V468" s="1966"/>
      <c r="W468" s="1966"/>
      <c r="X468" s="1966"/>
      <c r="Y468" s="1966"/>
      <c r="Z468" s="1966"/>
      <c r="AA468" s="1966"/>
      <c r="AB468" s="1966"/>
      <c r="AC468" s="1966"/>
      <c r="AD468" s="1966"/>
      <c r="AE468" s="1966"/>
      <c r="AF468" s="1966"/>
      <c r="AG468" s="1967"/>
      <c r="AH468" s="1950">
        <f t="shared" si="375"/>
        <v>28</v>
      </c>
      <c r="AI468" s="1951">
        <f t="shared" si="379"/>
        <v>0</v>
      </c>
      <c r="AJ468" s="2104">
        <f>+COUNTIF(F468:AG468,"休")</f>
        <v>0</v>
      </c>
      <c r="AM468" s="1953">
        <f>+COUNTIF(F468:AG468,"－")</f>
        <v>0</v>
      </c>
      <c r="AN468" s="1953">
        <f t="shared" si="374"/>
        <v>0</v>
      </c>
    </row>
    <row r="469" spans="2:40" ht="24.75" customHeight="1">
      <c r="B469" s="4185" t="s">
        <v>2493</v>
      </c>
      <c r="C469" s="4188" t="s">
        <v>2494</v>
      </c>
      <c r="D469" s="1953" t="s">
        <v>1313</v>
      </c>
      <c r="E469" s="1901" t="s">
        <v>2558</v>
      </c>
      <c r="F469" s="1941"/>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1942"/>
      <c r="AB469" s="1942"/>
      <c r="AC469" s="1942"/>
      <c r="AD469" s="1942"/>
      <c r="AE469" s="1942"/>
      <c r="AF469" s="1942"/>
      <c r="AG469" s="1970"/>
      <c r="AH469" s="1971"/>
      <c r="AI469" s="1953"/>
      <c r="AJ469" s="2058"/>
    </row>
    <row r="470" spans="2:40" ht="13.5" customHeight="1">
      <c r="B470" s="4186"/>
      <c r="C470" s="4189"/>
      <c r="D470" s="2107" t="str">
        <f>E$14</f>
        <v>〇〇</v>
      </c>
      <c r="E470" s="1991"/>
      <c r="F470" s="1947"/>
      <c r="G470" s="1948"/>
      <c r="H470" s="1948"/>
      <c r="I470" s="1948"/>
      <c r="J470" s="1948"/>
      <c r="K470" s="1948"/>
      <c r="L470" s="1948"/>
      <c r="M470" s="1948"/>
      <c r="N470" s="1948"/>
      <c r="O470" s="1948"/>
      <c r="P470" s="1948"/>
      <c r="Q470" s="1948"/>
      <c r="R470" s="1948"/>
      <c r="S470" s="1948"/>
      <c r="T470" s="1948"/>
      <c r="U470" s="1948"/>
      <c r="V470" s="1948"/>
      <c r="W470" s="1948"/>
      <c r="X470" s="1948"/>
      <c r="Y470" s="1948"/>
      <c r="Z470" s="1948"/>
      <c r="AA470" s="1948"/>
      <c r="AB470" s="1948"/>
      <c r="AC470" s="1948"/>
      <c r="AD470" s="1948"/>
      <c r="AE470" s="1948"/>
      <c r="AF470" s="1948"/>
      <c r="AG470" s="1949"/>
      <c r="AH470" s="1950">
        <f t="shared" ref="AH470:AH473" si="380">COUNTA(F$116:AG$116)-AI470</f>
        <v>28</v>
      </c>
      <c r="AI470" s="1951">
        <f t="shared" ref="AI470:AI473" si="381">AM470+AN470</f>
        <v>0</v>
      </c>
      <c r="AJ470" s="2104">
        <f>+COUNTIF(F470:AG470,"休")</f>
        <v>0</v>
      </c>
      <c r="AM470" s="1953">
        <f>+COUNTIF(F470:AG470,"－")</f>
        <v>0</v>
      </c>
      <c r="AN470" s="1953">
        <f>+COUNTIF(F470:AG470,"外")</f>
        <v>0</v>
      </c>
    </row>
    <row r="471" spans="2:40">
      <c r="B471" s="4186"/>
      <c r="C471" s="4189"/>
      <c r="D471" s="1960" t="str">
        <f>E$15</f>
        <v>●●</v>
      </c>
      <c r="E471" s="2105"/>
      <c r="F471" s="1955"/>
      <c r="G471" s="1956"/>
      <c r="H471" s="1956"/>
      <c r="I471" s="1956"/>
      <c r="J471" s="1956"/>
      <c r="K471" s="1956"/>
      <c r="L471" s="1956"/>
      <c r="M471" s="1956"/>
      <c r="N471" s="1956"/>
      <c r="O471" s="1956"/>
      <c r="P471" s="1956"/>
      <c r="Q471" s="1956"/>
      <c r="R471" s="1956"/>
      <c r="S471" s="1956"/>
      <c r="T471" s="1956"/>
      <c r="U471" s="1956"/>
      <c r="V471" s="1956"/>
      <c r="W471" s="1956"/>
      <c r="X471" s="1956"/>
      <c r="Y471" s="1956"/>
      <c r="Z471" s="1956"/>
      <c r="AA471" s="1956"/>
      <c r="AB471" s="1956"/>
      <c r="AC471" s="1956"/>
      <c r="AD471" s="1956"/>
      <c r="AE471" s="1956"/>
      <c r="AF471" s="1956"/>
      <c r="AG471" s="1957"/>
      <c r="AH471" s="1950">
        <f t="shared" si="380"/>
        <v>28</v>
      </c>
      <c r="AI471" s="1958">
        <f t="shared" si="381"/>
        <v>0</v>
      </c>
      <c r="AJ471" s="2106">
        <f t="shared" ref="AJ471:AJ473" si="382">+COUNTIF(F471:AG471,"休")</f>
        <v>0</v>
      </c>
      <c r="AM471" s="1953">
        <f t="shared" ref="AM471:AM473" si="383">+COUNTIF(F471:AG471,"－")</f>
        <v>0</v>
      </c>
      <c r="AN471" s="1953">
        <f>+COUNTIF(F471:AG471,"外")</f>
        <v>0</v>
      </c>
    </row>
    <row r="472" spans="2:40">
      <c r="B472" s="4186"/>
      <c r="C472" s="4189"/>
      <c r="D472" s="1960">
        <f>E$16</f>
        <v>0</v>
      </c>
      <c r="E472" s="2105"/>
      <c r="F472" s="1955"/>
      <c r="G472" s="1956"/>
      <c r="H472" s="1956"/>
      <c r="I472" s="1956"/>
      <c r="J472" s="1956"/>
      <c r="K472" s="1956"/>
      <c r="L472" s="1956"/>
      <c r="M472" s="1956"/>
      <c r="N472" s="1956"/>
      <c r="O472" s="1956"/>
      <c r="P472" s="1956"/>
      <c r="Q472" s="1956"/>
      <c r="R472" s="1956"/>
      <c r="S472" s="1956"/>
      <c r="T472" s="1956"/>
      <c r="U472" s="1956"/>
      <c r="V472" s="1956"/>
      <c r="W472" s="1956"/>
      <c r="X472" s="1956"/>
      <c r="Y472" s="1956"/>
      <c r="Z472" s="1956"/>
      <c r="AA472" s="1956"/>
      <c r="AB472" s="1956"/>
      <c r="AC472" s="1956"/>
      <c r="AD472" s="1956"/>
      <c r="AE472" s="1956"/>
      <c r="AF472" s="1956"/>
      <c r="AG472" s="1957"/>
      <c r="AH472" s="1950">
        <f t="shared" si="380"/>
        <v>28</v>
      </c>
      <c r="AI472" s="1958">
        <f t="shared" si="381"/>
        <v>0</v>
      </c>
      <c r="AJ472" s="2106">
        <f t="shared" si="382"/>
        <v>0</v>
      </c>
      <c r="AM472" s="1953">
        <f t="shared" si="383"/>
        <v>0</v>
      </c>
      <c r="AN472" s="1953">
        <f>+COUNTIF(F472:AG472,"外")</f>
        <v>0</v>
      </c>
    </row>
    <row r="473" spans="2:40">
      <c r="B473" s="4186"/>
      <c r="C473" s="4190"/>
      <c r="D473" s="2107">
        <f>E$17</f>
        <v>0</v>
      </c>
      <c r="E473" s="1991"/>
      <c r="F473" s="1955"/>
      <c r="G473" s="1978"/>
      <c r="H473" s="1978"/>
      <c r="I473" s="1978"/>
      <c r="J473" s="1978"/>
      <c r="K473" s="1978"/>
      <c r="L473" s="1978"/>
      <c r="M473" s="1978"/>
      <c r="N473" s="1978"/>
      <c r="O473" s="1978"/>
      <c r="P473" s="1978"/>
      <c r="Q473" s="1978"/>
      <c r="R473" s="1978"/>
      <c r="S473" s="1978"/>
      <c r="T473" s="1978"/>
      <c r="U473" s="1978"/>
      <c r="V473" s="1978"/>
      <c r="W473" s="1978"/>
      <c r="X473" s="1978"/>
      <c r="Y473" s="1978"/>
      <c r="Z473" s="1978"/>
      <c r="AA473" s="1978"/>
      <c r="AB473" s="1978"/>
      <c r="AC473" s="1978"/>
      <c r="AD473" s="1978"/>
      <c r="AE473" s="1978"/>
      <c r="AF473" s="1978"/>
      <c r="AG473" s="1949"/>
      <c r="AH473" s="1950">
        <f t="shared" si="380"/>
        <v>28</v>
      </c>
      <c r="AI473" s="1987">
        <f t="shared" si="381"/>
        <v>0</v>
      </c>
      <c r="AJ473" s="2104">
        <f t="shared" si="382"/>
        <v>0</v>
      </c>
      <c r="AM473" s="1953">
        <f t="shared" si="383"/>
        <v>0</v>
      </c>
      <c r="AN473" s="1953">
        <f>+COUNTIF(F473:AG473,"外")</f>
        <v>0</v>
      </c>
    </row>
    <row r="474" spans="2:40" ht="24.75" customHeight="1">
      <c r="B474" s="4186"/>
      <c r="C474" s="4188" t="s">
        <v>2495</v>
      </c>
      <c r="D474" s="1953" t="s">
        <v>1313</v>
      </c>
      <c r="E474" s="1901" t="s">
        <v>2558</v>
      </c>
      <c r="F474" s="1941"/>
      <c r="G474" s="1942"/>
      <c r="H474" s="1942"/>
      <c r="I474" s="1942"/>
      <c r="J474" s="1942"/>
      <c r="K474" s="1942"/>
      <c r="L474" s="1942"/>
      <c r="M474" s="1942"/>
      <c r="N474" s="1942"/>
      <c r="O474" s="1942"/>
      <c r="P474" s="1942"/>
      <c r="Q474" s="1942"/>
      <c r="R474" s="1942"/>
      <c r="S474" s="1942"/>
      <c r="T474" s="1942"/>
      <c r="U474" s="1942"/>
      <c r="V474" s="1942"/>
      <c r="W474" s="1942"/>
      <c r="X474" s="1942"/>
      <c r="Y474" s="1942"/>
      <c r="Z474" s="1942"/>
      <c r="AA474" s="1942"/>
      <c r="AB474" s="1942"/>
      <c r="AC474" s="1942"/>
      <c r="AD474" s="1942"/>
      <c r="AE474" s="1942"/>
      <c r="AF474" s="1942"/>
      <c r="AG474" s="1970"/>
      <c r="AH474" s="1971"/>
      <c r="AI474" s="1953"/>
      <c r="AJ474" s="2058"/>
    </row>
    <row r="475" spans="2:40">
      <c r="B475" s="4186"/>
      <c r="C475" s="4189"/>
      <c r="D475" s="1945" t="str">
        <f>E$18</f>
        <v>●●</v>
      </c>
      <c r="E475" s="2023"/>
      <c r="F475" s="1947"/>
      <c r="G475" s="1948"/>
      <c r="H475" s="1948"/>
      <c r="I475" s="1948"/>
      <c r="J475" s="1948"/>
      <c r="K475" s="1948"/>
      <c r="L475" s="1948"/>
      <c r="M475" s="1948"/>
      <c r="N475" s="1948"/>
      <c r="O475" s="1948"/>
      <c r="P475" s="1948"/>
      <c r="Q475" s="1948"/>
      <c r="R475" s="1948"/>
      <c r="S475" s="1948"/>
      <c r="T475" s="1948"/>
      <c r="U475" s="1948"/>
      <c r="V475" s="1948"/>
      <c r="W475" s="1948"/>
      <c r="X475" s="1948"/>
      <c r="Y475" s="1948"/>
      <c r="Z475" s="1948"/>
      <c r="AA475" s="1948"/>
      <c r="AB475" s="1948"/>
      <c r="AC475" s="1948"/>
      <c r="AD475" s="1948"/>
      <c r="AE475" s="1948"/>
      <c r="AF475" s="1948"/>
      <c r="AG475" s="1982"/>
      <c r="AH475" s="1950">
        <f t="shared" ref="AH475:AH478" si="384">COUNTA(F$116:AG$116)-AI475</f>
        <v>28</v>
      </c>
      <c r="AI475" s="2108">
        <f t="shared" ref="AI475:AI478" si="385">AM475+AN475</f>
        <v>0</v>
      </c>
      <c r="AJ475" s="2109">
        <f>+COUNTIF(F475:AG475,"休")</f>
        <v>0</v>
      </c>
      <c r="AM475" s="1953">
        <f>+COUNTIF(F475:AG475,"－")</f>
        <v>0</v>
      </c>
      <c r="AN475" s="1953">
        <f>+COUNTIF(F475:AG475,"外")</f>
        <v>0</v>
      </c>
    </row>
    <row r="476" spans="2:40">
      <c r="B476" s="4186"/>
      <c r="C476" s="4189"/>
      <c r="D476" s="1960">
        <f>E$19</f>
        <v>0</v>
      </c>
      <c r="E476" s="2105"/>
      <c r="F476" s="1955"/>
      <c r="G476" s="1956"/>
      <c r="H476" s="1956"/>
      <c r="I476" s="1956"/>
      <c r="J476" s="1956"/>
      <c r="K476" s="1956"/>
      <c r="L476" s="1956"/>
      <c r="M476" s="1956"/>
      <c r="N476" s="1956"/>
      <c r="O476" s="1956"/>
      <c r="P476" s="1956"/>
      <c r="Q476" s="1956"/>
      <c r="R476" s="1956"/>
      <c r="S476" s="1956"/>
      <c r="T476" s="1956"/>
      <c r="U476" s="1956"/>
      <c r="V476" s="1956"/>
      <c r="W476" s="1956"/>
      <c r="X476" s="1956"/>
      <c r="Y476" s="1956"/>
      <c r="Z476" s="1956"/>
      <c r="AA476" s="1956"/>
      <c r="AB476" s="1956"/>
      <c r="AC476" s="1956"/>
      <c r="AD476" s="1956"/>
      <c r="AE476" s="1956"/>
      <c r="AF476" s="1956"/>
      <c r="AG476" s="1957"/>
      <c r="AH476" s="1950">
        <f t="shared" si="384"/>
        <v>28</v>
      </c>
      <c r="AI476" s="1958">
        <f t="shared" si="385"/>
        <v>0</v>
      </c>
      <c r="AJ476" s="2106">
        <f t="shared" ref="AJ476:AJ478" si="386">+COUNTIF(F476:AG476,"休")</f>
        <v>0</v>
      </c>
      <c r="AM476" s="1953">
        <f t="shared" ref="AM476:AM478" si="387">+COUNTIF(F476:AG476,"－")</f>
        <v>0</v>
      </c>
      <c r="AN476" s="1953">
        <f>+COUNTIF(F476:AG476,"外")</f>
        <v>0</v>
      </c>
    </row>
    <row r="477" spans="2:40">
      <c r="B477" s="4186"/>
      <c r="C477" s="4189"/>
      <c r="D477" s="1960">
        <f>E$20</f>
        <v>0</v>
      </c>
      <c r="E477" s="2105"/>
      <c r="F477" s="1955"/>
      <c r="G477" s="1956"/>
      <c r="H477" s="1956"/>
      <c r="I477" s="1956"/>
      <c r="J477" s="1956"/>
      <c r="K477" s="1956"/>
      <c r="L477" s="1956"/>
      <c r="M477" s="1956"/>
      <c r="N477" s="1956"/>
      <c r="O477" s="1956"/>
      <c r="P477" s="1956"/>
      <c r="Q477" s="1956"/>
      <c r="R477" s="1956"/>
      <c r="S477" s="1956"/>
      <c r="T477" s="1956"/>
      <c r="U477" s="1956"/>
      <c r="V477" s="1956"/>
      <c r="W477" s="1956"/>
      <c r="X477" s="1956"/>
      <c r="Y477" s="1956"/>
      <c r="Z477" s="1956"/>
      <c r="AA477" s="1956"/>
      <c r="AB477" s="1956"/>
      <c r="AC477" s="1956"/>
      <c r="AD477" s="1956"/>
      <c r="AE477" s="1956"/>
      <c r="AF477" s="1956"/>
      <c r="AG477" s="1957"/>
      <c r="AH477" s="1950">
        <f t="shared" si="384"/>
        <v>28</v>
      </c>
      <c r="AI477" s="1958">
        <f t="shared" si="385"/>
        <v>0</v>
      </c>
      <c r="AJ477" s="2106">
        <f t="shared" si="386"/>
        <v>0</v>
      </c>
      <c r="AM477" s="1953">
        <f t="shared" si="387"/>
        <v>0</v>
      </c>
      <c r="AN477" s="1953">
        <f>+COUNTIF(F477:AG477,"外")</f>
        <v>0</v>
      </c>
    </row>
    <row r="478" spans="2:40">
      <c r="B478" s="4187"/>
      <c r="C478" s="4190"/>
      <c r="D478" s="2110">
        <f>E$21</f>
        <v>0</v>
      </c>
      <c r="E478" s="2039"/>
      <c r="F478" s="1984"/>
      <c r="G478" s="1965"/>
      <c r="H478" s="1965"/>
      <c r="I478" s="1965"/>
      <c r="J478" s="1965"/>
      <c r="K478" s="1965"/>
      <c r="L478" s="1965"/>
      <c r="M478" s="1965"/>
      <c r="N478" s="1965"/>
      <c r="O478" s="1965"/>
      <c r="P478" s="1965"/>
      <c r="Q478" s="1965"/>
      <c r="R478" s="1965"/>
      <c r="S478" s="1965"/>
      <c r="T478" s="1965"/>
      <c r="U478" s="1965"/>
      <c r="V478" s="1965"/>
      <c r="W478" s="1965"/>
      <c r="X478" s="1965"/>
      <c r="Y478" s="1965"/>
      <c r="Z478" s="1965"/>
      <c r="AA478" s="1965"/>
      <c r="AB478" s="1965"/>
      <c r="AC478" s="1965"/>
      <c r="AD478" s="1965"/>
      <c r="AE478" s="1965"/>
      <c r="AF478" s="1965"/>
      <c r="AG478" s="1985"/>
      <c r="AH478" s="1986">
        <f t="shared" si="384"/>
        <v>28</v>
      </c>
      <c r="AI478" s="2071">
        <f t="shared" si="385"/>
        <v>0</v>
      </c>
      <c r="AJ478" s="1972">
        <f t="shared" si="386"/>
        <v>0</v>
      </c>
      <c r="AM478" s="1953">
        <f t="shared" si="387"/>
        <v>0</v>
      </c>
      <c r="AN478" s="1953">
        <f>+COUNTIF(F478:AG478,"外")</f>
        <v>0</v>
      </c>
    </row>
    <row r="479" spans="2:40">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F479" s="2073"/>
      <c r="AG479" s="2073"/>
    </row>
    <row r="480" spans="2:40" ht="13.5" customHeight="1">
      <c r="B480" s="2021"/>
      <c r="C480" s="2022"/>
      <c r="D480" s="2025"/>
      <c r="E480" s="2074" t="s">
        <v>1183</v>
      </c>
      <c r="F480" s="2075">
        <f>+AG460+1</f>
        <v>45247</v>
      </c>
      <c r="G480" s="2076">
        <f>+F480+1</f>
        <v>45248</v>
      </c>
      <c r="H480" s="2076">
        <f t="shared" ref="H480:Y480" si="388">+G480+1</f>
        <v>45249</v>
      </c>
      <c r="I480" s="2076">
        <f t="shared" si="388"/>
        <v>45250</v>
      </c>
      <c r="J480" s="2076">
        <f t="shared" si="388"/>
        <v>45251</v>
      </c>
      <c r="K480" s="2076">
        <f t="shared" si="388"/>
        <v>45252</v>
      </c>
      <c r="L480" s="2076">
        <f t="shared" si="388"/>
        <v>45253</v>
      </c>
      <c r="M480" s="2076">
        <f t="shared" si="388"/>
        <v>45254</v>
      </c>
      <c r="N480" s="2076">
        <f t="shared" si="388"/>
        <v>45255</v>
      </c>
      <c r="O480" s="2076">
        <f t="shared" si="388"/>
        <v>45256</v>
      </c>
      <c r="P480" s="2076">
        <f t="shared" si="388"/>
        <v>45257</v>
      </c>
      <c r="Q480" s="2076">
        <f t="shared" si="388"/>
        <v>45258</v>
      </c>
      <c r="R480" s="2076">
        <f t="shared" si="388"/>
        <v>45259</v>
      </c>
      <c r="S480" s="2076">
        <f t="shared" si="388"/>
        <v>45260</v>
      </c>
      <c r="T480" s="2076">
        <f t="shared" si="388"/>
        <v>45261</v>
      </c>
      <c r="U480" s="2076">
        <f t="shared" si="388"/>
        <v>45262</v>
      </c>
      <c r="V480" s="2076">
        <f t="shared" si="388"/>
        <v>45263</v>
      </c>
      <c r="W480" s="2076">
        <f t="shared" si="388"/>
        <v>45264</v>
      </c>
      <c r="X480" s="2076">
        <f t="shared" si="388"/>
        <v>45265</v>
      </c>
      <c r="Y480" s="2076">
        <f t="shared" si="388"/>
        <v>45266</v>
      </c>
      <c r="Z480" s="2076">
        <f>+Y480+1</f>
        <v>45267</v>
      </c>
      <c r="AA480" s="2076">
        <f t="shared" ref="AA480:AC480" si="389">+Z480+1</f>
        <v>45268</v>
      </c>
      <c r="AB480" s="2076">
        <f t="shared" si="389"/>
        <v>45269</v>
      </c>
      <c r="AC480" s="2076">
        <f t="shared" si="389"/>
        <v>45270</v>
      </c>
      <c r="AD480" s="2076">
        <f>+AC480+1</f>
        <v>45271</v>
      </c>
      <c r="AE480" s="2076">
        <f t="shared" ref="AE480" si="390">+AD480+1</f>
        <v>45272</v>
      </c>
      <c r="AF480" s="2076">
        <f>+AE480+1</f>
        <v>45273</v>
      </c>
      <c r="AG480" s="2111">
        <f t="shared" ref="AG480" si="391">+AF480+1</f>
        <v>45274</v>
      </c>
      <c r="AH480" s="4209" t="s">
        <v>2496</v>
      </c>
      <c r="AI480" s="4313" t="s">
        <v>2497</v>
      </c>
      <c r="AJ480" s="4316" t="s">
        <v>2474</v>
      </c>
      <c r="AK480" s="4319"/>
      <c r="AM480" s="4320" t="s">
        <v>2556</v>
      </c>
      <c r="AN480" s="4320" t="s">
        <v>2557</v>
      </c>
    </row>
    <row r="481" spans="2:40">
      <c r="B481" s="2037"/>
      <c r="C481" s="2038"/>
      <c r="D481" s="2041"/>
      <c r="E481" s="2078" t="s">
        <v>1184</v>
      </c>
      <c r="F481" s="2079" t="str">
        <f>TEXT(WEEKDAY(+F480),"aaa")</f>
        <v>金</v>
      </c>
      <c r="G481" s="2080" t="str">
        <f t="shared" ref="G481:AG481" si="392">TEXT(WEEKDAY(+G480),"aaa")</f>
        <v>土</v>
      </c>
      <c r="H481" s="2080" t="str">
        <f t="shared" si="392"/>
        <v>日</v>
      </c>
      <c r="I481" s="2080" t="str">
        <f t="shared" si="392"/>
        <v>月</v>
      </c>
      <c r="J481" s="2080" t="str">
        <f t="shared" si="392"/>
        <v>火</v>
      </c>
      <c r="K481" s="2080" t="str">
        <f t="shared" si="392"/>
        <v>水</v>
      </c>
      <c r="L481" s="2080" t="str">
        <f t="shared" si="392"/>
        <v>木</v>
      </c>
      <c r="M481" s="2080" t="str">
        <f t="shared" si="392"/>
        <v>金</v>
      </c>
      <c r="N481" s="2080" t="str">
        <f t="shared" si="392"/>
        <v>土</v>
      </c>
      <c r="O481" s="2080" t="str">
        <f t="shared" si="392"/>
        <v>日</v>
      </c>
      <c r="P481" s="2080" t="str">
        <f t="shared" si="392"/>
        <v>月</v>
      </c>
      <c r="Q481" s="2080" t="str">
        <f t="shared" si="392"/>
        <v>火</v>
      </c>
      <c r="R481" s="2080" t="str">
        <f t="shared" si="392"/>
        <v>水</v>
      </c>
      <c r="S481" s="2080" t="str">
        <f t="shared" si="392"/>
        <v>木</v>
      </c>
      <c r="T481" s="2080" t="str">
        <f t="shared" si="392"/>
        <v>金</v>
      </c>
      <c r="U481" s="2080" t="str">
        <f t="shared" si="392"/>
        <v>土</v>
      </c>
      <c r="V481" s="2080" t="str">
        <f t="shared" si="392"/>
        <v>日</v>
      </c>
      <c r="W481" s="2080" t="str">
        <f t="shared" si="392"/>
        <v>月</v>
      </c>
      <c r="X481" s="2080" t="str">
        <f t="shared" si="392"/>
        <v>火</v>
      </c>
      <c r="Y481" s="2080" t="str">
        <f t="shared" si="392"/>
        <v>水</v>
      </c>
      <c r="Z481" s="2080" t="str">
        <f t="shared" si="392"/>
        <v>木</v>
      </c>
      <c r="AA481" s="2080" t="str">
        <f t="shared" si="392"/>
        <v>金</v>
      </c>
      <c r="AB481" s="2080" t="str">
        <f t="shared" si="392"/>
        <v>土</v>
      </c>
      <c r="AC481" s="2080" t="str">
        <f t="shared" si="392"/>
        <v>日</v>
      </c>
      <c r="AD481" s="2080" t="str">
        <f t="shared" si="392"/>
        <v>月</v>
      </c>
      <c r="AE481" s="2080" t="str">
        <f t="shared" si="392"/>
        <v>火</v>
      </c>
      <c r="AF481" s="2080" t="str">
        <f t="shared" si="392"/>
        <v>水</v>
      </c>
      <c r="AG481" s="2112" t="str">
        <f t="shared" si="392"/>
        <v>木</v>
      </c>
      <c r="AH481" s="4210"/>
      <c r="AI481" s="4314"/>
      <c r="AJ481" s="4317"/>
      <c r="AK481" s="4319"/>
      <c r="AM481" s="4320"/>
      <c r="AN481" s="4320"/>
    </row>
    <row r="482" spans="2:40" ht="24.75" customHeight="1">
      <c r="B482" s="2101" t="s">
        <v>2531</v>
      </c>
      <c r="C482" s="2102" t="s">
        <v>2532</v>
      </c>
      <c r="D482" s="1953" t="s">
        <v>1313</v>
      </c>
      <c r="E482" s="1901" t="s">
        <v>2558</v>
      </c>
      <c r="F482" s="1941"/>
      <c r="G482" s="1942"/>
      <c r="H482" s="1942"/>
      <c r="I482" s="1942"/>
      <c r="J482" s="1942"/>
      <c r="K482" s="1942"/>
      <c r="L482" s="1942"/>
      <c r="M482" s="1942"/>
      <c r="N482" s="1942"/>
      <c r="O482" s="1942"/>
      <c r="P482" s="1942"/>
      <c r="Q482" s="1942"/>
      <c r="R482" s="1942"/>
      <c r="S482" s="1942"/>
      <c r="T482" s="1942"/>
      <c r="U482" s="1942"/>
      <c r="V482" s="1942"/>
      <c r="W482" s="1942"/>
      <c r="X482" s="1942"/>
      <c r="Y482" s="1942"/>
      <c r="Z482" s="1942"/>
      <c r="AA482" s="1942"/>
      <c r="AB482" s="1942"/>
      <c r="AC482" s="1942"/>
      <c r="AD482" s="1942"/>
      <c r="AE482" s="1942"/>
      <c r="AF482" s="1942"/>
      <c r="AG482" s="1970"/>
      <c r="AH482" s="4211"/>
      <c r="AI482" s="4315"/>
      <c r="AJ482" s="4318"/>
      <c r="AK482" s="4319"/>
    </row>
    <row r="483" spans="2:40" ht="13.5" customHeight="1">
      <c r="B483" s="4185" t="s">
        <v>2486</v>
      </c>
      <c r="C483" s="4188" t="s">
        <v>2487</v>
      </c>
      <c r="D483" s="1945" t="str">
        <f>E$8</f>
        <v>〇〇</v>
      </c>
      <c r="E483" s="2023"/>
      <c r="F483" s="1947"/>
      <c r="G483" s="1948"/>
      <c r="H483" s="1948"/>
      <c r="I483" s="1948"/>
      <c r="J483" s="1948"/>
      <c r="K483" s="1948"/>
      <c r="L483" s="1948"/>
      <c r="M483" s="1948"/>
      <c r="N483" s="1948"/>
      <c r="O483" s="1948"/>
      <c r="P483" s="1948"/>
      <c r="Q483" s="1948"/>
      <c r="R483" s="1948"/>
      <c r="S483" s="1948"/>
      <c r="T483" s="1948"/>
      <c r="U483" s="1948"/>
      <c r="V483" s="1948"/>
      <c r="W483" s="1948"/>
      <c r="X483" s="1948"/>
      <c r="Y483" s="1948"/>
      <c r="Z483" s="1948"/>
      <c r="AA483" s="1948"/>
      <c r="AB483" s="1948"/>
      <c r="AC483" s="1948"/>
      <c r="AD483" s="1948"/>
      <c r="AE483" s="1948"/>
      <c r="AF483" s="1948"/>
      <c r="AG483" s="1949"/>
      <c r="AH483" s="1950">
        <f>COUNTA(F$136:AG$136)-AI483</f>
        <v>28</v>
      </c>
      <c r="AI483" s="1951">
        <f>AM483+AN483</f>
        <v>0</v>
      </c>
      <c r="AJ483" s="2104">
        <f>+COUNTIF(F483:AG483,"休")</f>
        <v>0</v>
      </c>
      <c r="AM483" s="1953">
        <f>+COUNTIF(F483:AG483,"－")</f>
        <v>0</v>
      </c>
      <c r="AN483" s="1953">
        <f t="shared" ref="AN483:AN488" si="393">+COUNTIF(F483:AG483,"外")</f>
        <v>0</v>
      </c>
    </row>
    <row r="484" spans="2:40" ht="13.5" customHeight="1">
      <c r="B484" s="4186"/>
      <c r="C484" s="4189"/>
      <c r="D484" s="1960" t="str">
        <f>E$9</f>
        <v>●●</v>
      </c>
      <c r="E484" s="2105"/>
      <c r="F484" s="1955"/>
      <c r="G484" s="1956"/>
      <c r="H484" s="1956"/>
      <c r="I484" s="1956"/>
      <c r="J484" s="1956"/>
      <c r="K484" s="1956"/>
      <c r="L484" s="1956"/>
      <c r="M484" s="1956"/>
      <c r="N484" s="1956"/>
      <c r="O484" s="1956"/>
      <c r="P484" s="1956"/>
      <c r="Q484" s="1956"/>
      <c r="R484" s="1956"/>
      <c r="S484" s="1956"/>
      <c r="T484" s="1956"/>
      <c r="U484" s="1956"/>
      <c r="V484" s="1956"/>
      <c r="W484" s="1956"/>
      <c r="X484" s="1956"/>
      <c r="Y484" s="1956"/>
      <c r="Z484" s="1956"/>
      <c r="AA484" s="1956"/>
      <c r="AB484" s="1956"/>
      <c r="AC484" s="1956"/>
      <c r="AD484" s="1956"/>
      <c r="AE484" s="1956"/>
      <c r="AF484" s="1956"/>
      <c r="AG484" s="1957"/>
      <c r="AH484" s="1950">
        <f t="shared" ref="AH484:AH488" si="394">COUNTA(F$136:AG$136)-AI484</f>
        <v>28</v>
      </c>
      <c r="AI484" s="1958">
        <f t="shared" ref="AI484" si="395">AM484+AN484</f>
        <v>0</v>
      </c>
      <c r="AJ484" s="2106">
        <f t="shared" ref="AJ484:AJ487" si="396">+COUNTIF(F484:AG484,"休")</f>
        <v>0</v>
      </c>
      <c r="AM484" s="1953">
        <f t="shared" ref="AM484:AM487" si="397">+COUNTIF(F484:AG484,"－")</f>
        <v>0</v>
      </c>
      <c r="AN484" s="1953">
        <f t="shared" si="393"/>
        <v>0</v>
      </c>
    </row>
    <row r="485" spans="2:40">
      <c r="B485" s="4186"/>
      <c r="C485" s="4189"/>
      <c r="D485" s="1960" t="str">
        <f>E$10</f>
        <v>△△</v>
      </c>
      <c r="E485" s="2105"/>
      <c r="F485" s="1955"/>
      <c r="G485" s="1956"/>
      <c r="H485" s="1956"/>
      <c r="I485" s="1956"/>
      <c r="J485" s="1956"/>
      <c r="K485" s="1956"/>
      <c r="L485" s="1956"/>
      <c r="M485" s="1956"/>
      <c r="N485" s="1956"/>
      <c r="O485" s="1956"/>
      <c r="P485" s="1956"/>
      <c r="Q485" s="1956"/>
      <c r="R485" s="1956"/>
      <c r="S485" s="1956"/>
      <c r="T485" s="1956"/>
      <c r="U485" s="1956"/>
      <c r="V485" s="1956"/>
      <c r="W485" s="1956"/>
      <c r="X485" s="1956"/>
      <c r="Y485" s="1956"/>
      <c r="Z485" s="1956"/>
      <c r="AA485" s="1956"/>
      <c r="AB485" s="1956"/>
      <c r="AC485" s="1956"/>
      <c r="AD485" s="1956"/>
      <c r="AE485" s="1956"/>
      <c r="AF485" s="1956"/>
      <c r="AG485" s="1957"/>
      <c r="AH485" s="1950">
        <f t="shared" si="394"/>
        <v>28</v>
      </c>
      <c r="AI485" s="1958">
        <f>AM485+AN485</f>
        <v>0</v>
      </c>
      <c r="AJ485" s="2106">
        <f t="shared" si="396"/>
        <v>0</v>
      </c>
      <c r="AM485" s="1953">
        <f t="shared" si="397"/>
        <v>0</v>
      </c>
      <c r="AN485" s="1953">
        <f t="shared" si="393"/>
        <v>0</v>
      </c>
    </row>
    <row r="486" spans="2:40">
      <c r="B486" s="4186"/>
      <c r="C486" s="4189"/>
      <c r="D486" s="1960" t="str">
        <f>E$11</f>
        <v>■■</v>
      </c>
      <c r="E486" s="2105"/>
      <c r="F486" s="1955"/>
      <c r="G486" s="1956"/>
      <c r="H486" s="1956"/>
      <c r="I486" s="1956"/>
      <c r="J486" s="1956"/>
      <c r="K486" s="1956"/>
      <c r="L486" s="1956"/>
      <c r="M486" s="1956"/>
      <c r="N486" s="1956"/>
      <c r="O486" s="1956"/>
      <c r="P486" s="1956"/>
      <c r="Q486" s="1956"/>
      <c r="R486" s="1956"/>
      <c r="S486" s="1956"/>
      <c r="T486" s="1956"/>
      <c r="U486" s="1956"/>
      <c r="V486" s="1956"/>
      <c r="W486" s="1956"/>
      <c r="X486" s="1956"/>
      <c r="Y486" s="1956"/>
      <c r="Z486" s="1956"/>
      <c r="AA486" s="1956"/>
      <c r="AB486" s="1956"/>
      <c r="AC486" s="1956"/>
      <c r="AD486" s="1956"/>
      <c r="AE486" s="1956"/>
      <c r="AF486" s="1956"/>
      <c r="AG486" s="1957"/>
      <c r="AH486" s="1950">
        <f t="shared" si="394"/>
        <v>28</v>
      </c>
      <c r="AI486" s="1958">
        <f t="shared" ref="AI486:AI488" si="398">AM486+AN486</f>
        <v>0</v>
      </c>
      <c r="AJ486" s="2106">
        <f t="shared" si="396"/>
        <v>0</v>
      </c>
      <c r="AM486" s="1953">
        <f t="shared" si="397"/>
        <v>0</v>
      </c>
      <c r="AN486" s="1953">
        <f t="shared" si="393"/>
        <v>0</v>
      </c>
    </row>
    <row r="487" spans="2:40">
      <c r="B487" s="4186"/>
      <c r="C487" s="4189"/>
      <c r="D487" s="1960" t="str">
        <f>E$12</f>
        <v>★★</v>
      </c>
      <c r="E487" s="2105"/>
      <c r="F487" s="1955"/>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956"/>
      <c r="AB487" s="1956"/>
      <c r="AC487" s="1956"/>
      <c r="AD487" s="1956"/>
      <c r="AE487" s="1956"/>
      <c r="AF487" s="1956"/>
      <c r="AG487" s="1957"/>
      <c r="AH487" s="1950">
        <f t="shared" si="394"/>
        <v>28</v>
      </c>
      <c r="AI487" s="1958">
        <f t="shared" si="398"/>
        <v>0</v>
      </c>
      <c r="AJ487" s="2106">
        <f t="shared" si="396"/>
        <v>0</v>
      </c>
      <c r="AM487" s="1953">
        <f t="shared" si="397"/>
        <v>0</v>
      </c>
      <c r="AN487" s="1953">
        <f t="shared" si="393"/>
        <v>0</v>
      </c>
    </row>
    <row r="488" spans="2:40">
      <c r="B488" s="4187"/>
      <c r="C488" s="4190"/>
      <c r="D488" s="2107"/>
      <c r="E488" s="1991"/>
      <c r="F488" s="1964"/>
      <c r="G488" s="1966"/>
      <c r="H488" s="1966"/>
      <c r="I488" s="1966"/>
      <c r="J488" s="1966"/>
      <c r="K488" s="1966"/>
      <c r="L488" s="1966"/>
      <c r="M488" s="1966"/>
      <c r="N488" s="1966"/>
      <c r="O488" s="1966"/>
      <c r="P488" s="1966"/>
      <c r="Q488" s="1966"/>
      <c r="R488" s="1966"/>
      <c r="S488" s="1966"/>
      <c r="T488" s="1966"/>
      <c r="U488" s="1966"/>
      <c r="V488" s="1966"/>
      <c r="W488" s="1966"/>
      <c r="X488" s="1966"/>
      <c r="Y488" s="1966"/>
      <c r="Z488" s="1966"/>
      <c r="AA488" s="1966"/>
      <c r="AB488" s="1966"/>
      <c r="AC488" s="1966"/>
      <c r="AD488" s="1966"/>
      <c r="AE488" s="1966"/>
      <c r="AF488" s="1966"/>
      <c r="AG488" s="1967"/>
      <c r="AH488" s="1950">
        <f t="shared" si="394"/>
        <v>28</v>
      </c>
      <c r="AI488" s="1951">
        <f t="shared" si="398"/>
        <v>0</v>
      </c>
      <c r="AJ488" s="2104">
        <f>+COUNTIF(F488:AG488,"休")</f>
        <v>0</v>
      </c>
      <c r="AM488" s="1953">
        <f>+COUNTIF(F488:AG488,"－")</f>
        <v>0</v>
      </c>
      <c r="AN488" s="1953">
        <f t="shared" si="393"/>
        <v>0</v>
      </c>
    </row>
    <row r="489" spans="2:40" ht="24.75" customHeight="1">
      <c r="B489" s="4185" t="s">
        <v>2493</v>
      </c>
      <c r="C489" s="4188" t="s">
        <v>2494</v>
      </c>
      <c r="D489" s="1953" t="s">
        <v>1313</v>
      </c>
      <c r="E489" s="1901" t="s">
        <v>2558</v>
      </c>
      <c r="F489" s="1941"/>
      <c r="G489" s="1942"/>
      <c r="H489" s="1942"/>
      <c r="I489" s="1942"/>
      <c r="J489" s="1942"/>
      <c r="K489" s="1942"/>
      <c r="L489" s="1942"/>
      <c r="M489" s="1942"/>
      <c r="N489" s="1942"/>
      <c r="O489" s="1942"/>
      <c r="P489" s="1942"/>
      <c r="Q489" s="1942"/>
      <c r="R489" s="1942"/>
      <c r="S489" s="1942"/>
      <c r="T489" s="1942"/>
      <c r="U489" s="1942"/>
      <c r="V489" s="1942"/>
      <c r="W489" s="1942"/>
      <c r="X489" s="1942"/>
      <c r="Y489" s="1942"/>
      <c r="Z489" s="1942"/>
      <c r="AA489" s="1942"/>
      <c r="AB489" s="1942"/>
      <c r="AC489" s="1942"/>
      <c r="AD489" s="1942"/>
      <c r="AE489" s="1942"/>
      <c r="AF489" s="1942"/>
      <c r="AG489" s="1970"/>
      <c r="AH489" s="1971"/>
      <c r="AI489" s="1953"/>
      <c r="AJ489" s="2058"/>
    </row>
    <row r="490" spans="2:40" ht="13.5" customHeight="1">
      <c r="B490" s="4186"/>
      <c r="C490" s="4189"/>
      <c r="D490" s="2107" t="str">
        <f>E$14</f>
        <v>〇〇</v>
      </c>
      <c r="E490" s="1991"/>
      <c r="F490" s="1947"/>
      <c r="G490" s="1948"/>
      <c r="H490" s="1948"/>
      <c r="I490" s="1948"/>
      <c r="J490" s="1948"/>
      <c r="K490" s="1948"/>
      <c r="L490" s="1948"/>
      <c r="M490" s="1948"/>
      <c r="N490" s="1948"/>
      <c r="O490" s="1948"/>
      <c r="P490" s="1948"/>
      <c r="Q490" s="1948"/>
      <c r="R490" s="1948"/>
      <c r="S490" s="1948"/>
      <c r="T490" s="1948"/>
      <c r="U490" s="1948"/>
      <c r="V490" s="1948"/>
      <c r="W490" s="1948"/>
      <c r="X490" s="1948"/>
      <c r="Y490" s="1948"/>
      <c r="Z490" s="1948"/>
      <c r="AA490" s="1948"/>
      <c r="AB490" s="1948"/>
      <c r="AC490" s="1948"/>
      <c r="AD490" s="1948"/>
      <c r="AE490" s="1948"/>
      <c r="AF490" s="1948"/>
      <c r="AG490" s="1949"/>
      <c r="AH490" s="1950">
        <f t="shared" ref="AH490" si="399">COUNTA(F$136:AG$136)-AI490</f>
        <v>28</v>
      </c>
      <c r="AI490" s="1951">
        <f t="shared" ref="AI490:AI493" si="400">AM490+AN490</f>
        <v>0</v>
      </c>
      <c r="AJ490" s="2104">
        <f>+COUNTIF(F490:AG490,"休")</f>
        <v>0</v>
      </c>
      <c r="AM490" s="1953">
        <f>+COUNTIF(F490:AG490,"－")</f>
        <v>0</v>
      </c>
      <c r="AN490" s="1953">
        <f>+COUNTIF(F490:AG490,"外")</f>
        <v>0</v>
      </c>
    </row>
    <row r="491" spans="2:40">
      <c r="B491" s="4186"/>
      <c r="C491" s="4189"/>
      <c r="D491" s="1960" t="str">
        <f>E$15</f>
        <v>●●</v>
      </c>
      <c r="E491" s="2105"/>
      <c r="F491" s="1955"/>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1956"/>
      <c r="AG491" s="1957"/>
      <c r="AH491" s="1950">
        <f>COUNTA(F$136:AG$136)-AI491</f>
        <v>28</v>
      </c>
      <c r="AI491" s="1958">
        <f t="shared" si="400"/>
        <v>0</v>
      </c>
      <c r="AJ491" s="2106">
        <f t="shared" ref="AJ491:AJ493" si="401">+COUNTIF(F491:AG491,"休")</f>
        <v>0</v>
      </c>
      <c r="AM491" s="1953">
        <f t="shared" ref="AM491:AM493" si="402">+COUNTIF(F491:AG491,"－")</f>
        <v>0</v>
      </c>
      <c r="AN491" s="1953">
        <f>+COUNTIF(F491:AG491,"外")</f>
        <v>0</v>
      </c>
    </row>
    <row r="492" spans="2:40">
      <c r="B492" s="4186"/>
      <c r="C492" s="4189"/>
      <c r="D492" s="1960">
        <f>E$16</f>
        <v>0</v>
      </c>
      <c r="E492" s="2105"/>
      <c r="F492" s="1955"/>
      <c r="G492" s="1956"/>
      <c r="H492" s="1956"/>
      <c r="I492" s="1956"/>
      <c r="J492" s="1956"/>
      <c r="K492" s="1956"/>
      <c r="L492" s="1956"/>
      <c r="M492" s="1956"/>
      <c r="N492" s="1956"/>
      <c r="O492" s="1956"/>
      <c r="P492" s="1956"/>
      <c r="Q492" s="1956"/>
      <c r="R492" s="1956"/>
      <c r="S492" s="1956"/>
      <c r="T492" s="1956"/>
      <c r="U492" s="1956"/>
      <c r="V492" s="1956"/>
      <c r="W492" s="1956"/>
      <c r="X492" s="1956"/>
      <c r="Y492" s="1956"/>
      <c r="Z492" s="1956"/>
      <c r="AA492" s="1956"/>
      <c r="AB492" s="1956"/>
      <c r="AC492" s="1956"/>
      <c r="AD492" s="1956"/>
      <c r="AE492" s="1956"/>
      <c r="AF492" s="1956"/>
      <c r="AG492" s="1957"/>
      <c r="AH492" s="1950">
        <f t="shared" ref="AH492:AH493" si="403">COUNTA(F$136:AG$136)-AI492</f>
        <v>28</v>
      </c>
      <c r="AI492" s="1958">
        <f t="shared" si="400"/>
        <v>0</v>
      </c>
      <c r="AJ492" s="2106">
        <f t="shared" si="401"/>
        <v>0</v>
      </c>
      <c r="AM492" s="1953">
        <f t="shared" si="402"/>
        <v>0</v>
      </c>
      <c r="AN492" s="1953">
        <f>+COUNTIF(F492:AG492,"外")</f>
        <v>0</v>
      </c>
    </row>
    <row r="493" spans="2:40">
      <c r="B493" s="4186"/>
      <c r="C493" s="4190"/>
      <c r="D493" s="2107">
        <f>E$17</f>
        <v>0</v>
      </c>
      <c r="E493" s="1991"/>
      <c r="F493" s="1955"/>
      <c r="G493" s="1978"/>
      <c r="H493" s="1978"/>
      <c r="I493" s="1978"/>
      <c r="J493" s="1978"/>
      <c r="K493" s="1978"/>
      <c r="L493" s="1978"/>
      <c r="M493" s="1978"/>
      <c r="N493" s="1978"/>
      <c r="O493" s="1978"/>
      <c r="P493" s="1978"/>
      <c r="Q493" s="1978"/>
      <c r="R493" s="1978"/>
      <c r="S493" s="1978"/>
      <c r="T493" s="1978"/>
      <c r="U493" s="1978"/>
      <c r="V493" s="1978"/>
      <c r="W493" s="1978"/>
      <c r="X493" s="1978"/>
      <c r="Y493" s="1978"/>
      <c r="Z493" s="1978"/>
      <c r="AA493" s="1978"/>
      <c r="AB493" s="1978"/>
      <c r="AC493" s="1978"/>
      <c r="AD493" s="1978"/>
      <c r="AE493" s="1978"/>
      <c r="AF493" s="1978"/>
      <c r="AG493" s="1949"/>
      <c r="AH493" s="1950">
        <f t="shared" si="403"/>
        <v>28</v>
      </c>
      <c r="AI493" s="1987">
        <f t="shared" si="400"/>
        <v>0</v>
      </c>
      <c r="AJ493" s="2104">
        <f t="shared" si="401"/>
        <v>0</v>
      </c>
      <c r="AM493" s="1953">
        <f t="shared" si="402"/>
        <v>0</v>
      </c>
      <c r="AN493" s="1953">
        <f>+COUNTIF(F493:AG493,"外")</f>
        <v>0</v>
      </c>
    </row>
    <row r="494" spans="2:40" ht="24.75" customHeight="1">
      <c r="B494" s="4186"/>
      <c r="C494" s="4188" t="s">
        <v>2495</v>
      </c>
      <c r="D494" s="1953" t="s">
        <v>1313</v>
      </c>
      <c r="E494" s="1901" t="s">
        <v>2558</v>
      </c>
      <c r="F494" s="1941"/>
      <c r="G494" s="1942"/>
      <c r="H494" s="1942"/>
      <c r="I494" s="1942"/>
      <c r="J494" s="1942"/>
      <c r="K494" s="1942"/>
      <c r="L494" s="1942"/>
      <c r="M494" s="1942"/>
      <c r="N494" s="1942"/>
      <c r="O494" s="1942"/>
      <c r="P494" s="1942"/>
      <c r="Q494" s="1942"/>
      <c r="R494" s="1942"/>
      <c r="S494" s="1942"/>
      <c r="T494" s="1942"/>
      <c r="U494" s="1942"/>
      <c r="V494" s="1942"/>
      <c r="W494" s="1942"/>
      <c r="X494" s="1942"/>
      <c r="Y494" s="1942"/>
      <c r="Z494" s="1942"/>
      <c r="AA494" s="1942"/>
      <c r="AB494" s="1942"/>
      <c r="AC494" s="1942"/>
      <c r="AD494" s="1942"/>
      <c r="AE494" s="1942"/>
      <c r="AF494" s="1942"/>
      <c r="AG494" s="1970"/>
      <c r="AH494" s="1971"/>
      <c r="AI494" s="1953"/>
      <c r="AJ494" s="2058"/>
    </row>
    <row r="495" spans="2:40">
      <c r="B495" s="4186"/>
      <c r="C495" s="4189"/>
      <c r="D495" s="1945" t="str">
        <f>E$18</f>
        <v>●●</v>
      </c>
      <c r="E495" s="2023"/>
      <c r="F495" s="1947"/>
      <c r="G495" s="1948"/>
      <c r="H495" s="1948"/>
      <c r="I495" s="1948"/>
      <c r="J495" s="1948"/>
      <c r="K495" s="1948"/>
      <c r="L495" s="1948"/>
      <c r="M495" s="1948"/>
      <c r="N495" s="1948"/>
      <c r="O495" s="1948"/>
      <c r="P495" s="1948"/>
      <c r="Q495" s="1948"/>
      <c r="R495" s="1948"/>
      <c r="S495" s="1948"/>
      <c r="T495" s="1948"/>
      <c r="U495" s="1948"/>
      <c r="V495" s="1948"/>
      <c r="W495" s="1948"/>
      <c r="X495" s="1948"/>
      <c r="Y495" s="1948"/>
      <c r="Z495" s="1948"/>
      <c r="AA495" s="1948"/>
      <c r="AB495" s="1948"/>
      <c r="AC495" s="1948"/>
      <c r="AD495" s="1948"/>
      <c r="AE495" s="1948"/>
      <c r="AF495" s="1948"/>
      <c r="AG495" s="1982"/>
      <c r="AH495" s="1950">
        <f t="shared" ref="AH495:AH498" si="404">COUNTA(F$136:AG$136)-AI495</f>
        <v>28</v>
      </c>
      <c r="AI495" s="2108">
        <f t="shared" ref="AI495:AI498" si="405">AM495+AN495</f>
        <v>0</v>
      </c>
      <c r="AJ495" s="2109">
        <f>+COUNTIF(F495:AG495,"休")</f>
        <v>0</v>
      </c>
      <c r="AM495" s="1953">
        <f>+COUNTIF(F495:AG495,"－")</f>
        <v>0</v>
      </c>
      <c r="AN495" s="1953">
        <f>+COUNTIF(F495:AG495,"外")</f>
        <v>0</v>
      </c>
    </row>
    <row r="496" spans="2:40">
      <c r="B496" s="4186"/>
      <c r="C496" s="4189"/>
      <c r="D496" s="1960">
        <f>E$19</f>
        <v>0</v>
      </c>
      <c r="E496" s="2105"/>
      <c r="F496" s="1955"/>
      <c r="G496" s="1956"/>
      <c r="H496" s="1956"/>
      <c r="I496" s="1956"/>
      <c r="J496" s="1956"/>
      <c r="K496" s="1956"/>
      <c r="L496" s="1956"/>
      <c r="M496" s="1956"/>
      <c r="N496" s="1956"/>
      <c r="O496" s="1956"/>
      <c r="P496" s="1956"/>
      <c r="Q496" s="1956"/>
      <c r="R496" s="1956"/>
      <c r="S496" s="1956"/>
      <c r="T496" s="1956"/>
      <c r="U496" s="1956"/>
      <c r="V496" s="1956"/>
      <c r="W496" s="1956"/>
      <c r="X496" s="1956"/>
      <c r="Y496" s="1956"/>
      <c r="Z496" s="1956"/>
      <c r="AA496" s="1956"/>
      <c r="AB496" s="1956"/>
      <c r="AC496" s="1956"/>
      <c r="AD496" s="1956"/>
      <c r="AE496" s="1956"/>
      <c r="AF496" s="1956"/>
      <c r="AG496" s="1957"/>
      <c r="AH496" s="1950">
        <f t="shared" si="404"/>
        <v>28</v>
      </c>
      <c r="AI496" s="1958">
        <f t="shared" si="405"/>
        <v>0</v>
      </c>
      <c r="AJ496" s="2106">
        <f t="shared" ref="AJ496:AJ498" si="406">+COUNTIF(F496:AG496,"休")</f>
        <v>0</v>
      </c>
      <c r="AM496" s="1953">
        <f t="shared" ref="AM496:AM498" si="407">+COUNTIF(F496:AG496,"－")</f>
        <v>0</v>
      </c>
      <c r="AN496" s="1953">
        <f>+COUNTIF(F496:AG496,"外")</f>
        <v>0</v>
      </c>
    </row>
    <row r="497" spans="2:40">
      <c r="B497" s="4186"/>
      <c r="C497" s="4189"/>
      <c r="D497" s="1960">
        <f>E$20</f>
        <v>0</v>
      </c>
      <c r="E497" s="2105"/>
      <c r="F497" s="1955"/>
      <c r="G497" s="1956"/>
      <c r="H497" s="1956"/>
      <c r="I497" s="1956"/>
      <c r="J497" s="1956"/>
      <c r="K497" s="1956"/>
      <c r="L497" s="1956"/>
      <c r="M497" s="1956"/>
      <c r="N497" s="1956"/>
      <c r="O497" s="1956"/>
      <c r="P497" s="1956"/>
      <c r="Q497" s="1956"/>
      <c r="R497" s="1956"/>
      <c r="S497" s="1956"/>
      <c r="T497" s="1956"/>
      <c r="U497" s="1956"/>
      <c r="V497" s="1956"/>
      <c r="W497" s="1956"/>
      <c r="X497" s="1956"/>
      <c r="Y497" s="1956"/>
      <c r="Z497" s="1956"/>
      <c r="AA497" s="1956"/>
      <c r="AB497" s="1956"/>
      <c r="AC497" s="1956"/>
      <c r="AD497" s="1956"/>
      <c r="AE497" s="1956"/>
      <c r="AF497" s="1956"/>
      <c r="AG497" s="1957"/>
      <c r="AH497" s="1950">
        <f t="shared" si="404"/>
        <v>28</v>
      </c>
      <c r="AI497" s="1958">
        <f t="shared" si="405"/>
        <v>0</v>
      </c>
      <c r="AJ497" s="2106">
        <f t="shared" si="406"/>
        <v>0</v>
      </c>
      <c r="AM497" s="1953">
        <f t="shared" si="407"/>
        <v>0</v>
      </c>
      <c r="AN497" s="1953">
        <f>+COUNTIF(F497:AG497,"外")</f>
        <v>0</v>
      </c>
    </row>
    <row r="498" spans="2:40">
      <c r="B498" s="4187"/>
      <c r="C498" s="4190"/>
      <c r="D498" s="2110">
        <f>E$21</f>
        <v>0</v>
      </c>
      <c r="E498" s="2039"/>
      <c r="F498" s="1984"/>
      <c r="G498" s="1965"/>
      <c r="H498" s="1965"/>
      <c r="I498" s="1965"/>
      <c r="J498" s="1965"/>
      <c r="K498" s="1965"/>
      <c r="L498" s="1965"/>
      <c r="M498" s="1965"/>
      <c r="N498" s="1965"/>
      <c r="O498" s="1965"/>
      <c r="P498" s="1965"/>
      <c r="Q498" s="1965"/>
      <c r="R498" s="1965"/>
      <c r="S498" s="1965"/>
      <c r="T498" s="1965"/>
      <c r="U498" s="1965"/>
      <c r="V498" s="1965"/>
      <c r="W498" s="1965"/>
      <c r="X498" s="1965"/>
      <c r="Y498" s="1965"/>
      <c r="Z498" s="1965"/>
      <c r="AA498" s="1965"/>
      <c r="AB498" s="1965"/>
      <c r="AC498" s="1965"/>
      <c r="AD498" s="1965"/>
      <c r="AE498" s="1965"/>
      <c r="AF498" s="1965"/>
      <c r="AG498" s="1985"/>
      <c r="AH498" s="1986">
        <f t="shared" si="404"/>
        <v>28</v>
      </c>
      <c r="AI498" s="2071">
        <f t="shared" si="405"/>
        <v>0</v>
      </c>
      <c r="AJ498" s="1972">
        <f t="shared" si="406"/>
        <v>0</v>
      </c>
      <c r="AM498" s="1953">
        <f t="shared" si="407"/>
        <v>0</v>
      </c>
      <c r="AN498" s="1953">
        <f>+COUNTIF(F498:AG498,"外")</f>
        <v>0</v>
      </c>
    </row>
    <row r="499" spans="2:40">
      <c r="F499" s="2073"/>
      <c r="G499" s="2073"/>
      <c r="H499" s="2073"/>
      <c r="I499" s="2073"/>
      <c r="J499" s="2073"/>
      <c r="K499" s="2073"/>
      <c r="L499" s="2073"/>
      <c r="M499" s="2073"/>
      <c r="N499" s="2073"/>
      <c r="O499" s="2073"/>
      <c r="P499" s="2073"/>
      <c r="Q499" s="2073"/>
      <c r="R499" s="2073"/>
      <c r="S499" s="2073"/>
      <c r="T499" s="2073"/>
      <c r="U499" s="2073"/>
      <c r="V499" s="2073"/>
      <c r="W499" s="2073"/>
      <c r="X499" s="2073"/>
      <c r="Y499" s="2073"/>
      <c r="Z499" s="2073"/>
      <c r="AA499" s="2073"/>
      <c r="AB499" s="2073"/>
      <c r="AC499" s="2073"/>
      <c r="AD499" s="2073"/>
      <c r="AE499" s="2073"/>
      <c r="AF499" s="2073"/>
      <c r="AG499" s="2073"/>
    </row>
    <row r="500" spans="2:40" ht="13.5" customHeight="1">
      <c r="B500" s="2021"/>
      <c r="C500" s="2022"/>
      <c r="D500" s="2025"/>
      <c r="E500" s="2053" t="s">
        <v>1183</v>
      </c>
      <c r="F500" s="2054">
        <f>+AG480+1</f>
        <v>45275</v>
      </c>
      <c r="G500" s="2055">
        <f>+F500+1</f>
        <v>45276</v>
      </c>
      <c r="H500" s="2055">
        <f t="shared" ref="H500:Y500" si="408">+G500+1</f>
        <v>45277</v>
      </c>
      <c r="I500" s="2055">
        <f t="shared" si="408"/>
        <v>45278</v>
      </c>
      <c r="J500" s="2055">
        <f t="shared" si="408"/>
        <v>45279</v>
      </c>
      <c r="K500" s="2055">
        <f t="shared" si="408"/>
        <v>45280</v>
      </c>
      <c r="L500" s="2055">
        <f t="shared" si="408"/>
        <v>45281</v>
      </c>
      <c r="M500" s="2055">
        <f t="shared" si="408"/>
        <v>45282</v>
      </c>
      <c r="N500" s="2055">
        <f t="shared" si="408"/>
        <v>45283</v>
      </c>
      <c r="O500" s="2055">
        <f t="shared" si="408"/>
        <v>45284</v>
      </c>
      <c r="P500" s="2055">
        <f t="shared" si="408"/>
        <v>45285</v>
      </c>
      <c r="Q500" s="2055">
        <f t="shared" si="408"/>
        <v>45286</v>
      </c>
      <c r="R500" s="2055">
        <f t="shared" si="408"/>
        <v>45287</v>
      </c>
      <c r="S500" s="2055">
        <f t="shared" si="408"/>
        <v>45288</v>
      </c>
      <c r="T500" s="2055">
        <f t="shared" si="408"/>
        <v>45289</v>
      </c>
      <c r="U500" s="2055">
        <f t="shared" si="408"/>
        <v>45290</v>
      </c>
      <c r="V500" s="2055">
        <f t="shared" si="408"/>
        <v>45291</v>
      </c>
      <c r="W500" s="2055">
        <f t="shared" si="408"/>
        <v>45292</v>
      </c>
      <c r="X500" s="2055">
        <f t="shared" si="408"/>
        <v>45293</v>
      </c>
      <c r="Y500" s="2055">
        <f t="shared" si="408"/>
        <v>45294</v>
      </c>
      <c r="Z500" s="2055">
        <f>+Y500+1</f>
        <v>45295</v>
      </c>
      <c r="AA500" s="2055">
        <f t="shared" ref="AA500:AC500" si="409">+Z500+1</f>
        <v>45296</v>
      </c>
      <c r="AB500" s="2055">
        <f t="shared" si="409"/>
        <v>45297</v>
      </c>
      <c r="AC500" s="2055">
        <f t="shared" si="409"/>
        <v>45298</v>
      </c>
      <c r="AD500" s="2055">
        <f>+AC500+1</f>
        <v>45299</v>
      </c>
      <c r="AE500" s="2055">
        <f t="shared" ref="AE500:AG500" si="410">+AD500+1</f>
        <v>45300</v>
      </c>
      <c r="AF500" s="2055">
        <f t="shared" si="410"/>
        <v>45301</v>
      </c>
      <c r="AG500" s="2111">
        <f t="shared" si="410"/>
        <v>45302</v>
      </c>
      <c r="AH500" s="4209" t="s">
        <v>2496</v>
      </c>
      <c r="AI500" s="4313" t="s">
        <v>2497</v>
      </c>
      <c r="AJ500" s="4316" t="s">
        <v>2474</v>
      </c>
      <c r="AK500" s="4319"/>
      <c r="AM500" s="4320" t="s">
        <v>2556</v>
      </c>
      <c r="AN500" s="4320" t="s">
        <v>2557</v>
      </c>
    </row>
    <row r="501" spans="2:40">
      <c r="B501" s="2037"/>
      <c r="C501" s="2038"/>
      <c r="D501" s="2041"/>
      <c r="E501" s="1958" t="s">
        <v>1184</v>
      </c>
      <c r="F501" s="2059" t="str">
        <f>TEXT(WEEKDAY(+F500),"aaa")</f>
        <v>金</v>
      </c>
      <c r="G501" s="2060" t="str">
        <f t="shared" ref="G501:AG501" si="411">TEXT(WEEKDAY(+G500),"aaa")</f>
        <v>土</v>
      </c>
      <c r="H501" s="2060" t="str">
        <f t="shared" si="411"/>
        <v>日</v>
      </c>
      <c r="I501" s="2060" t="str">
        <f t="shared" si="411"/>
        <v>月</v>
      </c>
      <c r="J501" s="2060" t="str">
        <f t="shared" si="411"/>
        <v>火</v>
      </c>
      <c r="K501" s="2060" t="str">
        <f t="shared" si="411"/>
        <v>水</v>
      </c>
      <c r="L501" s="2060" t="str">
        <f t="shared" si="411"/>
        <v>木</v>
      </c>
      <c r="M501" s="2060" t="str">
        <f t="shared" si="411"/>
        <v>金</v>
      </c>
      <c r="N501" s="2060" t="str">
        <f t="shared" si="411"/>
        <v>土</v>
      </c>
      <c r="O501" s="2060" t="str">
        <f t="shared" si="411"/>
        <v>日</v>
      </c>
      <c r="P501" s="2060" t="str">
        <f t="shared" si="411"/>
        <v>月</v>
      </c>
      <c r="Q501" s="2060" t="str">
        <f t="shared" si="411"/>
        <v>火</v>
      </c>
      <c r="R501" s="2060" t="str">
        <f t="shared" si="411"/>
        <v>水</v>
      </c>
      <c r="S501" s="2060" t="str">
        <f t="shared" si="411"/>
        <v>木</v>
      </c>
      <c r="T501" s="2060" t="str">
        <f t="shared" si="411"/>
        <v>金</v>
      </c>
      <c r="U501" s="2060" t="str">
        <f t="shared" si="411"/>
        <v>土</v>
      </c>
      <c r="V501" s="2060" t="str">
        <f t="shared" si="411"/>
        <v>日</v>
      </c>
      <c r="W501" s="2060" t="str">
        <f t="shared" si="411"/>
        <v>月</v>
      </c>
      <c r="X501" s="2060" t="str">
        <f t="shared" si="411"/>
        <v>火</v>
      </c>
      <c r="Y501" s="2060" t="str">
        <f t="shared" si="411"/>
        <v>水</v>
      </c>
      <c r="Z501" s="2060" t="str">
        <f t="shared" si="411"/>
        <v>木</v>
      </c>
      <c r="AA501" s="2060" t="str">
        <f t="shared" si="411"/>
        <v>金</v>
      </c>
      <c r="AB501" s="2060" t="str">
        <f t="shared" si="411"/>
        <v>土</v>
      </c>
      <c r="AC501" s="2060" t="str">
        <f t="shared" si="411"/>
        <v>日</v>
      </c>
      <c r="AD501" s="2060" t="str">
        <f t="shared" si="411"/>
        <v>月</v>
      </c>
      <c r="AE501" s="2060" t="str">
        <f t="shared" si="411"/>
        <v>火</v>
      </c>
      <c r="AF501" s="2060" t="str">
        <f t="shared" si="411"/>
        <v>水</v>
      </c>
      <c r="AG501" s="2060" t="str">
        <f t="shared" si="411"/>
        <v>木</v>
      </c>
      <c r="AH501" s="4210"/>
      <c r="AI501" s="4314"/>
      <c r="AJ501" s="4317"/>
      <c r="AK501" s="4319"/>
      <c r="AM501" s="4320"/>
      <c r="AN501" s="4320"/>
    </row>
    <row r="502" spans="2:40" ht="24.75" customHeight="1">
      <c r="B502" s="2101" t="s">
        <v>2531</v>
      </c>
      <c r="C502" s="2102" t="s">
        <v>2532</v>
      </c>
      <c r="D502" s="1953" t="s">
        <v>1313</v>
      </c>
      <c r="E502" s="1901" t="s">
        <v>2558</v>
      </c>
      <c r="F502" s="1941"/>
      <c r="G502" s="1942"/>
      <c r="H502" s="1942"/>
      <c r="I502" s="1942"/>
      <c r="J502" s="1942"/>
      <c r="K502" s="1942"/>
      <c r="L502" s="1942"/>
      <c r="M502" s="1942"/>
      <c r="N502" s="1942"/>
      <c r="O502" s="1942"/>
      <c r="P502" s="1942"/>
      <c r="Q502" s="1942"/>
      <c r="R502" s="1942"/>
      <c r="S502" s="1942"/>
      <c r="T502" s="1942"/>
      <c r="U502" s="1942"/>
      <c r="V502" s="1942"/>
      <c r="W502" s="1942"/>
      <c r="X502" s="1942"/>
      <c r="Y502" s="1942"/>
      <c r="Z502" s="1942"/>
      <c r="AA502" s="1942"/>
      <c r="AB502" s="1942"/>
      <c r="AC502" s="1942"/>
      <c r="AD502" s="1942"/>
      <c r="AE502" s="1942"/>
      <c r="AF502" s="1942"/>
      <c r="AG502" s="1970"/>
      <c r="AH502" s="4211"/>
      <c r="AI502" s="4315"/>
      <c r="AJ502" s="4318"/>
      <c r="AK502" s="4319"/>
    </row>
    <row r="503" spans="2:40" ht="13.5" customHeight="1">
      <c r="B503" s="4185" t="s">
        <v>2486</v>
      </c>
      <c r="C503" s="4188" t="s">
        <v>2487</v>
      </c>
      <c r="D503" s="1945" t="str">
        <f>E$8</f>
        <v>〇〇</v>
      </c>
      <c r="E503" s="2023"/>
      <c r="F503" s="1947"/>
      <c r="G503" s="1948"/>
      <c r="H503" s="1948"/>
      <c r="I503" s="1948"/>
      <c r="J503" s="1948"/>
      <c r="K503" s="1948"/>
      <c r="L503" s="1948"/>
      <c r="M503" s="1948"/>
      <c r="N503" s="1948"/>
      <c r="O503" s="1948"/>
      <c r="P503" s="1948"/>
      <c r="Q503" s="1948"/>
      <c r="R503" s="1948"/>
      <c r="S503" s="1948"/>
      <c r="T503" s="1948"/>
      <c r="U503" s="1948"/>
      <c r="V503" s="1948"/>
      <c r="W503" s="1948"/>
      <c r="X503" s="1948"/>
      <c r="Y503" s="1948"/>
      <c r="Z503" s="1948"/>
      <c r="AA503" s="1948"/>
      <c r="AB503" s="1948"/>
      <c r="AC503" s="1948"/>
      <c r="AD503" s="1948"/>
      <c r="AE503" s="1948"/>
      <c r="AF503" s="1948"/>
      <c r="AG503" s="1949"/>
      <c r="AH503" s="1950">
        <f>COUNTA(F$156:AG$156)-AI503</f>
        <v>28</v>
      </c>
      <c r="AI503" s="1951">
        <f>AM503+AN503</f>
        <v>0</v>
      </c>
      <c r="AJ503" s="2104">
        <f>+COUNTIF(F503:AG503,"休")</f>
        <v>0</v>
      </c>
      <c r="AM503" s="1953">
        <f>+COUNTIF(F503:AG503,"－")</f>
        <v>0</v>
      </c>
      <c r="AN503" s="1953">
        <f t="shared" ref="AN503:AN508" si="412">+COUNTIF(F503:AG503,"外")</f>
        <v>0</v>
      </c>
    </row>
    <row r="504" spans="2:40" ht="13.5" customHeight="1">
      <c r="B504" s="4186"/>
      <c r="C504" s="4189"/>
      <c r="D504" s="1960" t="str">
        <f>E$9</f>
        <v>●●</v>
      </c>
      <c r="E504" s="2105"/>
      <c r="F504" s="1955"/>
      <c r="G504" s="1956"/>
      <c r="H504" s="1956"/>
      <c r="I504" s="1956"/>
      <c r="J504" s="1956"/>
      <c r="K504" s="1956"/>
      <c r="L504" s="1956"/>
      <c r="M504" s="1956"/>
      <c r="N504" s="1956"/>
      <c r="O504" s="1956"/>
      <c r="P504" s="1956"/>
      <c r="Q504" s="1956"/>
      <c r="R504" s="1956"/>
      <c r="S504" s="1956"/>
      <c r="T504" s="1956"/>
      <c r="U504" s="1956"/>
      <c r="V504" s="1956"/>
      <c r="W504" s="1956"/>
      <c r="X504" s="1956"/>
      <c r="Y504" s="1956"/>
      <c r="Z504" s="1956"/>
      <c r="AA504" s="1956"/>
      <c r="AB504" s="1956"/>
      <c r="AC504" s="1956"/>
      <c r="AD504" s="1956"/>
      <c r="AE504" s="1956"/>
      <c r="AF504" s="1956"/>
      <c r="AG504" s="1957"/>
      <c r="AH504" s="1950">
        <f>COUNTA(F$156:AG$156)-AI504</f>
        <v>28</v>
      </c>
      <c r="AI504" s="1958">
        <f t="shared" ref="AI504" si="413">AM504+AN504</f>
        <v>0</v>
      </c>
      <c r="AJ504" s="2106">
        <f t="shared" ref="AJ504:AJ507" si="414">+COUNTIF(F504:AG504,"休")</f>
        <v>0</v>
      </c>
      <c r="AM504" s="1953">
        <f t="shared" ref="AM504:AM507" si="415">+COUNTIF(F504:AG504,"－")</f>
        <v>0</v>
      </c>
      <c r="AN504" s="1953">
        <f t="shared" si="412"/>
        <v>0</v>
      </c>
    </row>
    <row r="505" spans="2:40">
      <c r="B505" s="4186"/>
      <c r="C505" s="4189"/>
      <c r="D505" s="1960" t="str">
        <f>E$10</f>
        <v>△△</v>
      </c>
      <c r="E505" s="2105"/>
      <c r="F505" s="1955"/>
      <c r="G505" s="1956"/>
      <c r="H505" s="1956"/>
      <c r="I505" s="1956"/>
      <c r="J505" s="1956"/>
      <c r="K505" s="1956"/>
      <c r="L505" s="1956"/>
      <c r="M505" s="1956"/>
      <c r="N505" s="1956"/>
      <c r="O505" s="1956"/>
      <c r="P505" s="1956"/>
      <c r="Q505" s="1956"/>
      <c r="R505" s="1956"/>
      <c r="S505" s="1956"/>
      <c r="T505" s="1956"/>
      <c r="U505" s="1956"/>
      <c r="V505" s="1956"/>
      <c r="W505" s="1956"/>
      <c r="X505" s="1956"/>
      <c r="Y505" s="1956"/>
      <c r="Z505" s="1956"/>
      <c r="AA505" s="1956"/>
      <c r="AB505" s="1956"/>
      <c r="AC505" s="1956"/>
      <c r="AD505" s="1956"/>
      <c r="AE505" s="1956"/>
      <c r="AF505" s="1956"/>
      <c r="AG505" s="1957"/>
      <c r="AH505" s="1950">
        <f t="shared" ref="AH505:AH506" si="416">COUNTA(F$156:AG$156)-AI505</f>
        <v>28</v>
      </c>
      <c r="AI505" s="1958">
        <f>AM505+AN505</f>
        <v>0</v>
      </c>
      <c r="AJ505" s="2106">
        <f t="shared" si="414"/>
        <v>0</v>
      </c>
      <c r="AM505" s="1953">
        <f t="shared" si="415"/>
        <v>0</v>
      </c>
      <c r="AN505" s="1953">
        <f t="shared" si="412"/>
        <v>0</v>
      </c>
    </row>
    <row r="506" spans="2:40">
      <c r="B506" s="4186"/>
      <c r="C506" s="4189"/>
      <c r="D506" s="1960" t="str">
        <f>E$11</f>
        <v>■■</v>
      </c>
      <c r="E506" s="2105"/>
      <c r="F506" s="1955"/>
      <c r="G506" s="1956"/>
      <c r="H506" s="1956"/>
      <c r="I506" s="1956"/>
      <c r="J506" s="1956"/>
      <c r="K506" s="1956"/>
      <c r="L506" s="1956"/>
      <c r="M506" s="1956"/>
      <c r="N506" s="1956"/>
      <c r="O506" s="1956"/>
      <c r="P506" s="1956"/>
      <c r="Q506" s="1956"/>
      <c r="R506" s="1956"/>
      <c r="S506" s="1956"/>
      <c r="T506" s="1956"/>
      <c r="U506" s="1956"/>
      <c r="V506" s="1956"/>
      <c r="W506" s="1956"/>
      <c r="X506" s="1956"/>
      <c r="Y506" s="1956"/>
      <c r="Z506" s="1956"/>
      <c r="AA506" s="1956"/>
      <c r="AB506" s="1956"/>
      <c r="AC506" s="1956"/>
      <c r="AD506" s="1956"/>
      <c r="AE506" s="1956"/>
      <c r="AF506" s="1956"/>
      <c r="AG506" s="1957"/>
      <c r="AH506" s="1950">
        <f t="shared" si="416"/>
        <v>28</v>
      </c>
      <c r="AI506" s="1958">
        <f t="shared" ref="AI506:AI508" si="417">AM506+AN506</f>
        <v>0</v>
      </c>
      <c r="AJ506" s="2106">
        <f t="shared" si="414"/>
        <v>0</v>
      </c>
      <c r="AM506" s="1953">
        <f t="shared" si="415"/>
        <v>0</v>
      </c>
      <c r="AN506" s="1953">
        <f t="shared" si="412"/>
        <v>0</v>
      </c>
    </row>
    <row r="507" spans="2:40">
      <c r="B507" s="4186"/>
      <c r="C507" s="4189"/>
      <c r="D507" s="1960" t="str">
        <f>E$12</f>
        <v>★★</v>
      </c>
      <c r="E507" s="2105"/>
      <c r="F507" s="1955"/>
      <c r="G507" s="1956"/>
      <c r="H507" s="1956"/>
      <c r="I507" s="1956"/>
      <c r="J507" s="1956"/>
      <c r="K507" s="1956"/>
      <c r="L507" s="1956"/>
      <c r="M507" s="1956"/>
      <c r="N507" s="1956"/>
      <c r="O507" s="1956"/>
      <c r="P507" s="1956"/>
      <c r="Q507" s="1956"/>
      <c r="R507" s="1956"/>
      <c r="S507" s="1956"/>
      <c r="T507" s="1956"/>
      <c r="U507" s="1956"/>
      <c r="V507" s="1956"/>
      <c r="W507" s="1956"/>
      <c r="X507" s="1956"/>
      <c r="Y507" s="1956"/>
      <c r="Z507" s="1956"/>
      <c r="AA507" s="1956"/>
      <c r="AB507" s="1956"/>
      <c r="AC507" s="1956"/>
      <c r="AD507" s="1956"/>
      <c r="AE507" s="1956"/>
      <c r="AF507" s="1956"/>
      <c r="AG507" s="1957"/>
      <c r="AH507" s="1950">
        <f>COUNTA(F$156:AG$156)-AI507</f>
        <v>28</v>
      </c>
      <c r="AI507" s="1958">
        <f t="shared" si="417"/>
        <v>0</v>
      </c>
      <c r="AJ507" s="2106">
        <f t="shared" si="414"/>
        <v>0</v>
      </c>
      <c r="AM507" s="1953">
        <f t="shared" si="415"/>
        <v>0</v>
      </c>
      <c r="AN507" s="1953">
        <f t="shared" si="412"/>
        <v>0</v>
      </c>
    </row>
    <row r="508" spans="2:40">
      <c r="B508" s="4187"/>
      <c r="C508" s="4190"/>
      <c r="D508" s="2107"/>
      <c r="E508" s="1991"/>
      <c r="F508" s="1964"/>
      <c r="G508" s="1966"/>
      <c r="H508" s="1966"/>
      <c r="I508" s="1966"/>
      <c r="J508" s="1966"/>
      <c r="K508" s="1966"/>
      <c r="L508" s="1966"/>
      <c r="M508" s="1966"/>
      <c r="N508" s="1966"/>
      <c r="O508" s="1966"/>
      <c r="P508" s="1966"/>
      <c r="Q508" s="1966"/>
      <c r="R508" s="1966"/>
      <c r="S508" s="1966"/>
      <c r="T508" s="1966"/>
      <c r="U508" s="1966"/>
      <c r="V508" s="1966"/>
      <c r="W508" s="1966"/>
      <c r="X508" s="1966"/>
      <c r="Y508" s="1966"/>
      <c r="Z508" s="1966"/>
      <c r="AA508" s="1966"/>
      <c r="AB508" s="1966"/>
      <c r="AC508" s="1966"/>
      <c r="AD508" s="1966"/>
      <c r="AE508" s="1966"/>
      <c r="AF508" s="1966"/>
      <c r="AG508" s="1967"/>
      <c r="AH508" s="1950">
        <f>COUNTA(F$156:AG$156)-AI508</f>
        <v>28</v>
      </c>
      <c r="AI508" s="1951">
        <f t="shared" si="417"/>
        <v>0</v>
      </c>
      <c r="AJ508" s="2104">
        <f>+COUNTIF(F508:AG508,"休")</f>
        <v>0</v>
      </c>
      <c r="AM508" s="1953">
        <f>+COUNTIF(F508:AG508,"－")</f>
        <v>0</v>
      </c>
      <c r="AN508" s="1953">
        <f t="shared" si="412"/>
        <v>0</v>
      </c>
    </row>
    <row r="509" spans="2:40" ht="24.75" customHeight="1">
      <c r="B509" s="4185" t="s">
        <v>2493</v>
      </c>
      <c r="C509" s="4188" t="s">
        <v>2494</v>
      </c>
      <c r="D509" s="1953" t="s">
        <v>1313</v>
      </c>
      <c r="E509" s="1901" t="s">
        <v>2558</v>
      </c>
      <c r="F509" s="1941"/>
      <c r="G509" s="1942"/>
      <c r="H509" s="1942"/>
      <c r="I509" s="1942"/>
      <c r="J509" s="1942"/>
      <c r="K509" s="1942"/>
      <c r="L509" s="1942"/>
      <c r="M509" s="1942"/>
      <c r="N509" s="1942"/>
      <c r="O509" s="1942"/>
      <c r="P509" s="1942"/>
      <c r="Q509" s="1942"/>
      <c r="R509" s="1942"/>
      <c r="S509" s="1942"/>
      <c r="T509" s="1942"/>
      <c r="U509" s="1942"/>
      <c r="V509" s="1942"/>
      <c r="W509" s="1942"/>
      <c r="X509" s="1942"/>
      <c r="Y509" s="1942"/>
      <c r="Z509" s="1942"/>
      <c r="AA509" s="1942"/>
      <c r="AB509" s="1942"/>
      <c r="AC509" s="1942"/>
      <c r="AD509" s="1942"/>
      <c r="AE509" s="1942"/>
      <c r="AF509" s="1942"/>
      <c r="AG509" s="1970"/>
      <c r="AH509" s="1971"/>
      <c r="AI509" s="1953"/>
      <c r="AJ509" s="2058"/>
    </row>
    <row r="510" spans="2:40" ht="13.5" customHeight="1">
      <c r="B510" s="4186"/>
      <c r="C510" s="4189"/>
      <c r="D510" s="2107" t="str">
        <f>E$14</f>
        <v>〇〇</v>
      </c>
      <c r="E510" s="1991"/>
      <c r="F510" s="1947"/>
      <c r="G510" s="1948"/>
      <c r="H510" s="1948"/>
      <c r="I510" s="1948"/>
      <c r="J510" s="1948"/>
      <c r="K510" s="1948"/>
      <c r="L510" s="1948"/>
      <c r="M510" s="1948"/>
      <c r="N510" s="1948"/>
      <c r="O510" s="1948"/>
      <c r="P510" s="1948"/>
      <c r="Q510" s="1948"/>
      <c r="R510" s="1948"/>
      <c r="S510" s="1948"/>
      <c r="T510" s="1948"/>
      <c r="U510" s="1948"/>
      <c r="V510" s="1948"/>
      <c r="W510" s="1948"/>
      <c r="X510" s="1948"/>
      <c r="Y510" s="1948"/>
      <c r="Z510" s="1948"/>
      <c r="AA510" s="1948"/>
      <c r="AB510" s="1948"/>
      <c r="AC510" s="1948"/>
      <c r="AD510" s="1948"/>
      <c r="AE510" s="1948"/>
      <c r="AF510" s="1948"/>
      <c r="AG510" s="1949"/>
      <c r="AH510" s="1950">
        <f>COUNTA(F$156:AG$156)-AI510</f>
        <v>28</v>
      </c>
      <c r="AI510" s="1951">
        <f t="shared" ref="AI510:AI513" si="418">AM510+AN510</f>
        <v>0</v>
      </c>
      <c r="AJ510" s="2104">
        <f>+COUNTIF(F510:AG510,"休")</f>
        <v>0</v>
      </c>
      <c r="AM510" s="1953">
        <f>+COUNTIF(F510:AG510,"－")</f>
        <v>0</v>
      </c>
      <c r="AN510" s="1953">
        <f>+COUNTIF(F510:AG510,"外")</f>
        <v>0</v>
      </c>
    </row>
    <row r="511" spans="2:40">
      <c r="B511" s="4186"/>
      <c r="C511" s="4189"/>
      <c r="D511" s="1960" t="str">
        <f>E$15</f>
        <v>●●</v>
      </c>
      <c r="E511" s="2105"/>
      <c r="F511" s="1955"/>
      <c r="G511" s="1956"/>
      <c r="H511" s="1956"/>
      <c r="I511" s="1956"/>
      <c r="J511" s="1956"/>
      <c r="K511" s="1956"/>
      <c r="L511" s="1956"/>
      <c r="M511" s="1956"/>
      <c r="N511" s="1956"/>
      <c r="O511" s="1956"/>
      <c r="P511" s="1956"/>
      <c r="Q511" s="1956"/>
      <c r="R511" s="1956"/>
      <c r="S511" s="1956"/>
      <c r="T511" s="1956"/>
      <c r="U511" s="1956"/>
      <c r="V511" s="1956"/>
      <c r="W511" s="1956"/>
      <c r="X511" s="1956"/>
      <c r="Y511" s="1956"/>
      <c r="Z511" s="1956"/>
      <c r="AA511" s="1956"/>
      <c r="AB511" s="1956"/>
      <c r="AC511" s="1956"/>
      <c r="AD511" s="1956"/>
      <c r="AE511" s="1956"/>
      <c r="AF511" s="1956"/>
      <c r="AG511" s="1957"/>
      <c r="AH511" s="1950">
        <f>COUNTA(F$156:AG$156)-AI511</f>
        <v>28</v>
      </c>
      <c r="AI511" s="1958">
        <f t="shared" si="418"/>
        <v>0</v>
      </c>
      <c r="AJ511" s="2106">
        <f t="shared" ref="AJ511:AJ513" si="419">+COUNTIF(F511:AG511,"休")</f>
        <v>0</v>
      </c>
      <c r="AM511" s="1953">
        <f t="shared" ref="AM511:AM513" si="420">+COUNTIF(F511:AG511,"－")</f>
        <v>0</v>
      </c>
      <c r="AN511" s="1953">
        <f>+COUNTIF(F511:AG511,"外")</f>
        <v>0</v>
      </c>
    </row>
    <row r="512" spans="2:40">
      <c r="B512" s="4186"/>
      <c r="C512" s="4189"/>
      <c r="D512" s="1960">
        <f>E$16</f>
        <v>0</v>
      </c>
      <c r="E512" s="2105"/>
      <c r="F512" s="1955"/>
      <c r="G512" s="1956"/>
      <c r="H512" s="1956"/>
      <c r="I512" s="1956"/>
      <c r="J512" s="1956"/>
      <c r="K512" s="1956"/>
      <c r="L512" s="1956"/>
      <c r="M512" s="1956"/>
      <c r="N512" s="1956"/>
      <c r="O512" s="1956"/>
      <c r="P512" s="1956"/>
      <c r="Q512" s="1956"/>
      <c r="R512" s="1956"/>
      <c r="S512" s="1956"/>
      <c r="T512" s="1956"/>
      <c r="U512" s="1956"/>
      <c r="V512" s="1956"/>
      <c r="W512" s="1956"/>
      <c r="X512" s="1956"/>
      <c r="Y512" s="1956"/>
      <c r="Z512" s="1956"/>
      <c r="AA512" s="1956"/>
      <c r="AB512" s="1956"/>
      <c r="AC512" s="1956"/>
      <c r="AD512" s="1956"/>
      <c r="AE512" s="1956"/>
      <c r="AF512" s="1956"/>
      <c r="AG512" s="1957"/>
      <c r="AH512" s="1950">
        <f t="shared" ref="AH512:AH513" si="421">COUNTA(F$156:AG$156)-AI512</f>
        <v>28</v>
      </c>
      <c r="AI512" s="1958">
        <f t="shared" si="418"/>
        <v>0</v>
      </c>
      <c r="AJ512" s="2106">
        <f t="shared" si="419"/>
        <v>0</v>
      </c>
      <c r="AM512" s="1953">
        <f t="shared" si="420"/>
        <v>0</v>
      </c>
      <c r="AN512" s="1953">
        <f>+COUNTIF(F512:AG512,"外")</f>
        <v>0</v>
      </c>
    </row>
    <row r="513" spans="1:40">
      <c r="B513" s="4186"/>
      <c r="C513" s="4190"/>
      <c r="D513" s="2107">
        <f>E$17</f>
        <v>0</v>
      </c>
      <c r="E513" s="1991"/>
      <c r="F513" s="1955"/>
      <c r="G513" s="1978"/>
      <c r="H513" s="1978"/>
      <c r="I513" s="1978"/>
      <c r="J513" s="1978"/>
      <c r="K513" s="1978"/>
      <c r="L513" s="1978"/>
      <c r="M513" s="1978"/>
      <c r="N513" s="1978"/>
      <c r="O513" s="1978"/>
      <c r="P513" s="1978"/>
      <c r="Q513" s="1978"/>
      <c r="R513" s="1978"/>
      <c r="S513" s="1978"/>
      <c r="T513" s="1978"/>
      <c r="U513" s="1978"/>
      <c r="V513" s="1978"/>
      <c r="W513" s="1978"/>
      <c r="X513" s="1978"/>
      <c r="Y513" s="1978"/>
      <c r="Z513" s="1978"/>
      <c r="AA513" s="1978"/>
      <c r="AB513" s="1978"/>
      <c r="AC513" s="1978"/>
      <c r="AD513" s="1978"/>
      <c r="AE513" s="1978"/>
      <c r="AF513" s="1978"/>
      <c r="AG513" s="1949"/>
      <c r="AH513" s="1950">
        <f t="shared" si="421"/>
        <v>28</v>
      </c>
      <c r="AI513" s="1987">
        <f t="shared" si="418"/>
        <v>0</v>
      </c>
      <c r="AJ513" s="2104">
        <f t="shared" si="419"/>
        <v>0</v>
      </c>
      <c r="AM513" s="1953">
        <f t="shared" si="420"/>
        <v>0</v>
      </c>
      <c r="AN513" s="1953">
        <f>+COUNTIF(F513:AG513,"外")</f>
        <v>0</v>
      </c>
    </row>
    <row r="514" spans="1:40" ht="24.75" customHeight="1">
      <c r="B514" s="4186"/>
      <c r="C514" s="4188" t="s">
        <v>2495</v>
      </c>
      <c r="D514" s="1953" t="s">
        <v>1313</v>
      </c>
      <c r="E514" s="1901" t="s">
        <v>2558</v>
      </c>
      <c r="F514" s="1941"/>
      <c r="G514" s="1942"/>
      <c r="H514" s="1942"/>
      <c r="I514" s="1942"/>
      <c r="J514" s="1942"/>
      <c r="K514" s="1942"/>
      <c r="L514" s="1942"/>
      <c r="M514" s="1942"/>
      <c r="N514" s="1942"/>
      <c r="O514" s="1942"/>
      <c r="P514" s="1942"/>
      <c r="Q514" s="1942"/>
      <c r="R514" s="1942"/>
      <c r="S514" s="1942"/>
      <c r="T514" s="1942"/>
      <c r="U514" s="1942"/>
      <c r="V514" s="1942"/>
      <c r="W514" s="1942"/>
      <c r="X514" s="1942"/>
      <c r="Y514" s="1942"/>
      <c r="Z514" s="1942"/>
      <c r="AA514" s="1942"/>
      <c r="AB514" s="1942"/>
      <c r="AC514" s="1942"/>
      <c r="AD514" s="1942"/>
      <c r="AE514" s="1942"/>
      <c r="AF514" s="1942"/>
      <c r="AG514" s="1970"/>
      <c r="AH514" s="1971"/>
      <c r="AI514" s="1953"/>
      <c r="AJ514" s="2058"/>
    </row>
    <row r="515" spans="1:40">
      <c r="B515" s="4186"/>
      <c r="C515" s="4189"/>
      <c r="D515" s="1945" t="str">
        <f>E$18</f>
        <v>●●</v>
      </c>
      <c r="E515" s="2023"/>
      <c r="F515" s="1947"/>
      <c r="G515" s="1948"/>
      <c r="H515" s="1948"/>
      <c r="I515" s="1948"/>
      <c r="J515" s="1948"/>
      <c r="K515" s="1948"/>
      <c r="L515" s="1948"/>
      <c r="M515" s="1948"/>
      <c r="N515" s="1948"/>
      <c r="O515" s="1948"/>
      <c r="P515" s="1948"/>
      <c r="Q515" s="1948"/>
      <c r="R515" s="1948"/>
      <c r="S515" s="1948"/>
      <c r="T515" s="1948"/>
      <c r="U515" s="1948"/>
      <c r="V515" s="1948"/>
      <c r="W515" s="1948"/>
      <c r="X515" s="1948"/>
      <c r="Y515" s="1948"/>
      <c r="Z515" s="1948"/>
      <c r="AA515" s="1948"/>
      <c r="AB515" s="1948"/>
      <c r="AC515" s="1948"/>
      <c r="AD515" s="1948"/>
      <c r="AE515" s="1948"/>
      <c r="AF515" s="1948"/>
      <c r="AG515" s="1982"/>
      <c r="AH515" s="1950">
        <f>COUNTA(F$156:AG$156)-AI515</f>
        <v>28</v>
      </c>
      <c r="AI515" s="2108">
        <f t="shared" ref="AI515:AI518" si="422">AM515+AN515</f>
        <v>0</v>
      </c>
      <c r="AJ515" s="2109">
        <f>+COUNTIF(F515:AG515,"休")</f>
        <v>0</v>
      </c>
      <c r="AM515" s="1953">
        <f>+COUNTIF(F515:AG515,"－")</f>
        <v>0</v>
      </c>
      <c r="AN515" s="1953">
        <f>+COUNTIF(F515:AG515,"外")</f>
        <v>0</v>
      </c>
    </row>
    <row r="516" spans="1:40">
      <c r="B516" s="4186"/>
      <c r="C516" s="4189"/>
      <c r="D516" s="1960">
        <f>E$19</f>
        <v>0</v>
      </c>
      <c r="E516" s="2105"/>
      <c r="F516" s="1955"/>
      <c r="G516" s="1956"/>
      <c r="H516" s="1956"/>
      <c r="I516" s="1956"/>
      <c r="J516" s="1956"/>
      <c r="K516" s="1956"/>
      <c r="L516" s="1956"/>
      <c r="M516" s="1956"/>
      <c r="N516" s="1956"/>
      <c r="O516" s="1956"/>
      <c r="P516" s="1956"/>
      <c r="Q516" s="1956"/>
      <c r="R516" s="1956"/>
      <c r="S516" s="1956"/>
      <c r="T516" s="1956"/>
      <c r="U516" s="1956"/>
      <c r="V516" s="1956"/>
      <c r="W516" s="1956"/>
      <c r="X516" s="1956"/>
      <c r="Y516" s="1956"/>
      <c r="Z516" s="1956"/>
      <c r="AA516" s="1956"/>
      <c r="AB516" s="1956"/>
      <c r="AC516" s="1956"/>
      <c r="AD516" s="1956"/>
      <c r="AE516" s="1956"/>
      <c r="AF516" s="1956"/>
      <c r="AG516" s="1957"/>
      <c r="AH516" s="1950">
        <f>COUNTA(F$156:AG$156)-AI516</f>
        <v>28</v>
      </c>
      <c r="AI516" s="1958">
        <f t="shared" si="422"/>
        <v>0</v>
      </c>
      <c r="AJ516" s="2106">
        <f t="shared" ref="AJ516:AJ518" si="423">+COUNTIF(F516:AG516,"休")</f>
        <v>0</v>
      </c>
      <c r="AM516" s="1953">
        <f t="shared" ref="AM516:AM518" si="424">+COUNTIF(F516:AG516,"－")</f>
        <v>0</v>
      </c>
      <c r="AN516" s="1953">
        <f>+COUNTIF(F516:AG516,"外")</f>
        <v>0</v>
      </c>
    </row>
    <row r="517" spans="1:40">
      <c r="B517" s="4186"/>
      <c r="C517" s="4189"/>
      <c r="D517" s="1960">
        <f>E$20</f>
        <v>0</v>
      </c>
      <c r="E517" s="2105"/>
      <c r="F517" s="1955"/>
      <c r="G517" s="1956"/>
      <c r="H517" s="1956"/>
      <c r="I517" s="1956"/>
      <c r="J517" s="1956"/>
      <c r="K517" s="1956"/>
      <c r="L517" s="1956"/>
      <c r="M517" s="1956"/>
      <c r="N517" s="1956"/>
      <c r="O517" s="1956"/>
      <c r="P517" s="1956"/>
      <c r="Q517" s="1956"/>
      <c r="R517" s="1956"/>
      <c r="S517" s="1956"/>
      <c r="T517" s="1956"/>
      <c r="U517" s="1956"/>
      <c r="V517" s="1956"/>
      <c r="W517" s="1956"/>
      <c r="X517" s="1956"/>
      <c r="Y517" s="1956"/>
      <c r="Z517" s="1956"/>
      <c r="AA517" s="1956"/>
      <c r="AB517" s="1956"/>
      <c r="AC517" s="1956"/>
      <c r="AD517" s="1956"/>
      <c r="AE517" s="1956"/>
      <c r="AF517" s="1956"/>
      <c r="AG517" s="1957"/>
      <c r="AH517" s="1950">
        <f t="shared" ref="AH517:AH518" si="425">COUNTA(F$156:AG$156)-AI517</f>
        <v>28</v>
      </c>
      <c r="AI517" s="1958">
        <f t="shared" si="422"/>
        <v>0</v>
      </c>
      <c r="AJ517" s="2106">
        <f t="shared" si="423"/>
        <v>0</v>
      </c>
      <c r="AM517" s="1953">
        <f t="shared" si="424"/>
        <v>0</v>
      </c>
      <c r="AN517" s="1953">
        <f>+COUNTIF(F517:AG517,"外")</f>
        <v>0</v>
      </c>
    </row>
    <row r="518" spans="1:40">
      <c r="B518" s="4187"/>
      <c r="C518" s="4190"/>
      <c r="D518" s="2110">
        <f>E$21</f>
        <v>0</v>
      </c>
      <c r="E518" s="2039"/>
      <c r="F518" s="1984"/>
      <c r="G518" s="1965"/>
      <c r="H518" s="1965"/>
      <c r="I518" s="1965"/>
      <c r="J518" s="1965"/>
      <c r="K518" s="1965"/>
      <c r="L518" s="1965"/>
      <c r="M518" s="1965"/>
      <c r="N518" s="1965"/>
      <c r="O518" s="1965"/>
      <c r="P518" s="1965"/>
      <c r="Q518" s="1965"/>
      <c r="R518" s="1965"/>
      <c r="S518" s="1965"/>
      <c r="T518" s="1965"/>
      <c r="U518" s="1965"/>
      <c r="V518" s="1965"/>
      <c r="W518" s="1965"/>
      <c r="X518" s="1965"/>
      <c r="Y518" s="1965"/>
      <c r="Z518" s="1965"/>
      <c r="AA518" s="1965"/>
      <c r="AB518" s="1965"/>
      <c r="AC518" s="1965"/>
      <c r="AD518" s="1965"/>
      <c r="AE518" s="1965"/>
      <c r="AF518" s="1965"/>
      <c r="AG518" s="1985"/>
      <c r="AH518" s="1986">
        <f t="shared" si="425"/>
        <v>28</v>
      </c>
      <c r="AI518" s="2071">
        <f t="shared" si="422"/>
        <v>0</v>
      </c>
      <c r="AJ518" s="1972">
        <f t="shared" si="423"/>
        <v>0</v>
      </c>
      <c r="AM518" s="1953">
        <f t="shared" si="424"/>
        <v>0</v>
      </c>
      <c r="AN518" s="1953">
        <f>+COUNTIF(F518:AG518,"外")</f>
        <v>0</v>
      </c>
    </row>
    <row r="520" spans="1:40" ht="6" customHeight="1">
      <c r="B520" s="2027"/>
      <c r="C520" s="2027"/>
      <c r="D520" s="2027"/>
      <c r="E520" s="1991"/>
      <c r="F520" s="1991"/>
      <c r="G520" s="2029"/>
      <c r="H520" s="2029"/>
      <c r="I520" s="2029"/>
      <c r="J520" s="2029"/>
      <c r="K520" s="2029"/>
      <c r="L520" s="2029"/>
      <c r="M520" s="2029"/>
      <c r="N520" s="2029"/>
      <c r="O520" s="2029"/>
      <c r="P520" s="2029"/>
      <c r="Q520" s="2029"/>
      <c r="R520" s="2029"/>
      <c r="S520" s="2029"/>
      <c r="T520" s="2029"/>
      <c r="U520" s="2029"/>
      <c r="V520" s="2029"/>
      <c r="W520" s="2029"/>
      <c r="X520" s="2029"/>
      <c r="Y520" s="2029"/>
      <c r="Z520" s="2029"/>
      <c r="AA520" s="2029"/>
      <c r="AB520" s="2029"/>
      <c r="AC520" s="2029"/>
      <c r="AD520" s="2029"/>
      <c r="AE520" s="2029"/>
      <c r="AF520" s="2029"/>
      <c r="AG520" s="2029"/>
      <c r="AH520" s="2027"/>
      <c r="AI520" s="2027"/>
      <c r="AJ520" s="2027"/>
    </row>
    <row r="521" spans="1:40" ht="19.2">
      <c r="A521" s="2042" t="s">
        <v>2528</v>
      </c>
      <c r="B521" s="2042"/>
      <c r="C521" s="2042"/>
      <c r="D521" s="2042"/>
      <c r="E521" s="2042"/>
      <c r="P521" s="2043"/>
      <c r="AJ521" s="1895" t="s">
        <v>2529</v>
      </c>
    </row>
    <row r="522" spans="1:40" ht="13.5" customHeight="1">
      <c r="AD522" s="4321" t="s">
        <v>2465</v>
      </c>
      <c r="AE522" s="4321"/>
      <c r="AF522" s="4321"/>
      <c r="AG522" s="4322" t="str">
        <f>AG$2</f>
        <v>令和　年　月　日</v>
      </c>
      <c r="AH522" s="4322"/>
      <c r="AI522" s="4322"/>
      <c r="AJ522" s="4322"/>
    </row>
    <row r="523" spans="1:40" s="2115" customFormat="1" ht="18" customHeight="1">
      <c r="B523" s="4323" t="s">
        <v>1173</v>
      </c>
      <c r="C523" s="4323"/>
      <c r="D523" s="2116" t="s">
        <v>1174</v>
      </c>
      <c r="E523" s="2117" t="str">
        <f>E$3</f>
        <v>○○校区道路改良工事</v>
      </c>
      <c r="F523" s="2117"/>
      <c r="G523" s="2117"/>
      <c r="H523" s="2117"/>
      <c r="I523" s="2117"/>
      <c r="J523" s="2117"/>
      <c r="K523" s="2117"/>
      <c r="L523" s="2117"/>
      <c r="M523" s="2117"/>
      <c r="N523" s="2117"/>
      <c r="O523" s="2116"/>
      <c r="P523" s="2116"/>
      <c r="Q523" s="2116"/>
      <c r="R523" s="2115" t="s">
        <v>1177</v>
      </c>
      <c r="U523" s="2118"/>
      <c r="V523" s="2118"/>
      <c r="W523" s="2116" t="s">
        <v>1174</v>
      </c>
      <c r="X523" s="4324">
        <f>X$3</f>
        <v>44659</v>
      </c>
      <c r="Y523" s="4324"/>
      <c r="Z523" s="4324"/>
      <c r="AA523" s="4324"/>
      <c r="AB523" s="4324"/>
      <c r="AC523" s="2116"/>
      <c r="AD523" s="2116"/>
      <c r="AE523" s="2116"/>
      <c r="AF523" s="2116"/>
      <c r="AG523" s="2116"/>
    </row>
    <row r="524" spans="1:40" s="2115" customFormat="1" ht="18" customHeight="1">
      <c r="B524" s="4325" t="s">
        <v>1181</v>
      </c>
      <c r="C524" s="4325"/>
      <c r="D524" s="2116" t="s">
        <v>1174</v>
      </c>
      <c r="E524" s="4326">
        <f>+X524-X523+1</f>
        <v>708</v>
      </c>
      <c r="F524" s="4326"/>
      <c r="G524" s="4326"/>
      <c r="H524" s="2116"/>
      <c r="I524" s="2116"/>
      <c r="J524" s="2116"/>
      <c r="K524" s="2116"/>
      <c r="L524" s="2116"/>
      <c r="M524" s="2116"/>
      <c r="N524" s="2116"/>
      <c r="O524" s="2116"/>
      <c r="P524" s="2116"/>
      <c r="Q524" s="2116"/>
      <c r="R524" s="2115" t="s">
        <v>1180</v>
      </c>
      <c r="S524" s="2119"/>
      <c r="T524" s="2119"/>
      <c r="U524" s="2120"/>
      <c r="V524" s="2120"/>
      <c r="W524" s="2116" t="s">
        <v>1174</v>
      </c>
      <c r="X524" s="4327">
        <f>X$4</f>
        <v>45366</v>
      </c>
      <c r="Y524" s="4327"/>
      <c r="Z524" s="4327"/>
      <c r="AA524" s="4327"/>
      <c r="AB524" s="4327"/>
      <c r="AC524" s="2116"/>
      <c r="AD524" s="2116"/>
      <c r="AE524" s="2116"/>
      <c r="AF524" s="2116"/>
      <c r="AG524" s="2116"/>
    </row>
    <row r="525" spans="1:40">
      <c r="F525" s="2073"/>
      <c r="G525" s="2073"/>
      <c r="H525" s="2073"/>
      <c r="I525" s="2073"/>
      <c r="J525" s="2073"/>
      <c r="K525" s="2073"/>
      <c r="L525" s="2073"/>
      <c r="M525" s="2073"/>
      <c r="N525" s="2073"/>
      <c r="O525" s="2073"/>
      <c r="P525" s="2073"/>
      <c r="Q525" s="2073"/>
      <c r="R525" s="2073"/>
      <c r="S525" s="2073"/>
      <c r="T525" s="2073"/>
      <c r="U525" s="2073"/>
      <c r="V525" s="2073"/>
      <c r="W525" s="2073"/>
      <c r="X525" s="2073"/>
      <c r="Y525" s="2073"/>
      <c r="Z525" s="2073"/>
      <c r="AA525" s="2073"/>
      <c r="AB525" s="2073"/>
      <c r="AC525" s="2073"/>
      <c r="AD525" s="2073"/>
      <c r="AE525" s="2073"/>
      <c r="AF525" s="2073"/>
      <c r="AG525" s="2073"/>
    </row>
    <row r="526" spans="1:40" ht="13.5" customHeight="1">
      <c r="B526" s="2021"/>
      <c r="C526" s="2022"/>
      <c r="D526" s="2025"/>
      <c r="E526" s="2074" t="s">
        <v>1183</v>
      </c>
      <c r="F526" s="2075">
        <f>+AG500+1</f>
        <v>45303</v>
      </c>
      <c r="G526" s="2076">
        <f>+F526+1</f>
        <v>45304</v>
      </c>
      <c r="H526" s="2076">
        <f t="shared" ref="H526:Y526" si="426">+G526+1</f>
        <v>45305</v>
      </c>
      <c r="I526" s="2076">
        <f t="shared" si="426"/>
        <v>45306</v>
      </c>
      <c r="J526" s="2076">
        <f t="shared" si="426"/>
        <v>45307</v>
      </c>
      <c r="K526" s="2076">
        <f t="shared" si="426"/>
        <v>45308</v>
      </c>
      <c r="L526" s="2076">
        <f t="shared" si="426"/>
        <v>45309</v>
      </c>
      <c r="M526" s="2076">
        <f t="shared" si="426"/>
        <v>45310</v>
      </c>
      <c r="N526" s="2076">
        <f t="shared" si="426"/>
        <v>45311</v>
      </c>
      <c r="O526" s="2076">
        <f t="shared" si="426"/>
        <v>45312</v>
      </c>
      <c r="P526" s="2076">
        <f t="shared" si="426"/>
        <v>45313</v>
      </c>
      <c r="Q526" s="2076">
        <f t="shared" si="426"/>
        <v>45314</v>
      </c>
      <c r="R526" s="2076">
        <f t="shared" si="426"/>
        <v>45315</v>
      </c>
      <c r="S526" s="2076">
        <f t="shared" si="426"/>
        <v>45316</v>
      </c>
      <c r="T526" s="2076">
        <f t="shared" si="426"/>
        <v>45317</v>
      </c>
      <c r="U526" s="2076">
        <f t="shared" si="426"/>
        <v>45318</v>
      </c>
      <c r="V526" s="2076">
        <f t="shared" si="426"/>
        <v>45319</v>
      </c>
      <c r="W526" s="2076">
        <f t="shared" si="426"/>
        <v>45320</v>
      </c>
      <c r="X526" s="2076">
        <f t="shared" si="426"/>
        <v>45321</v>
      </c>
      <c r="Y526" s="2076">
        <f t="shared" si="426"/>
        <v>45322</v>
      </c>
      <c r="Z526" s="2076">
        <f>+Y526+1</f>
        <v>45323</v>
      </c>
      <c r="AA526" s="2076">
        <f t="shared" ref="AA526:AC526" si="427">+Z526+1</f>
        <v>45324</v>
      </c>
      <c r="AB526" s="2076">
        <f t="shared" si="427"/>
        <v>45325</v>
      </c>
      <c r="AC526" s="2076">
        <f t="shared" si="427"/>
        <v>45326</v>
      </c>
      <c r="AD526" s="2076">
        <f>+AC526+1</f>
        <v>45327</v>
      </c>
      <c r="AE526" s="2076">
        <f t="shared" ref="AE526" si="428">+AD526+1</f>
        <v>45328</v>
      </c>
      <c r="AF526" s="2076">
        <f>+AE526+1</f>
        <v>45329</v>
      </c>
      <c r="AG526" s="2111">
        <f t="shared" ref="AG526" si="429">+AF526+1</f>
        <v>45330</v>
      </c>
      <c r="AH526" s="4209" t="s">
        <v>2496</v>
      </c>
      <c r="AI526" s="4313" t="s">
        <v>2497</v>
      </c>
      <c r="AJ526" s="4316" t="s">
        <v>2474</v>
      </c>
      <c r="AK526" s="4319"/>
      <c r="AM526" s="4320" t="s">
        <v>2556</v>
      </c>
      <c r="AN526" s="4320" t="s">
        <v>2557</v>
      </c>
    </row>
    <row r="527" spans="1:40">
      <c r="B527" s="2037"/>
      <c r="C527" s="2038"/>
      <c r="D527" s="2041"/>
      <c r="E527" s="2078" t="s">
        <v>1184</v>
      </c>
      <c r="F527" s="2079" t="str">
        <f>TEXT(WEEKDAY(+F526),"aaa")</f>
        <v>金</v>
      </c>
      <c r="G527" s="2080" t="str">
        <f t="shared" ref="G527:AG527" si="430">TEXT(WEEKDAY(+G526),"aaa")</f>
        <v>土</v>
      </c>
      <c r="H527" s="2080" t="str">
        <f t="shared" si="430"/>
        <v>日</v>
      </c>
      <c r="I527" s="2080" t="str">
        <f t="shared" si="430"/>
        <v>月</v>
      </c>
      <c r="J527" s="2080" t="str">
        <f t="shared" si="430"/>
        <v>火</v>
      </c>
      <c r="K527" s="2080" t="str">
        <f t="shared" si="430"/>
        <v>水</v>
      </c>
      <c r="L527" s="2080" t="str">
        <f t="shared" si="430"/>
        <v>木</v>
      </c>
      <c r="M527" s="2080" t="str">
        <f t="shared" si="430"/>
        <v>金</v>
      </c>
      <c r="N527" s="2080" t="str">
        <f t="shared" si="430"/>
        <v>土</v>
      </c>
      <c r="O527" s="2080" t="str">
        <f t="shared" si="430"/>
        <v>日</v>
      </c>
      <c r="P527" s="2080" t="str">
        <f t="shared" si="430"/>
        <v>月</v>
      </c>
      <c r="Q527" s="2080" t="str">
        <f t="shared" si="430"/>
        <v>火</v>
      </c>
      <c r="R527" s="2080" t="str">
        <f t="shared" si="430"/>
        <v>水</v>
      </c>
      <c r="S527" s="2080" t="str">
        <f t="shared" si="430"/>
        <v>木</v>
      </c>
      <c r="T527" s="2080" t="str">
        <f t="shared" si="430"/>
        <v>金</v>
      </c>
      <c r="U527" s="2080" t="str">
        <f t="shared" si="430"/>
        <v>土</v>
      </c>
      <c r="V527" s="2080" t="str">
        <f t="shared" si="430"/>
        <v>日</v>
      </c>
      <c r="W527" s="2080" t="str">
        <f t="shared" si="430"/>
        <v>月</v>
      </c>
      <c r="X527" s="2080" t="str">
        <f t="shared" si="430"/>
        <v>火</v>
      </c>
      <c r="Y527" s="2080" t="str">
        <f t="shared" si="430"/>
        <v>水</v>
      </c>
      <c r="Z527" s="2080" t="str">
        <f t="shared" si="430"/>
        <v>木</v>
      </c>
      <c r="AA527" s="2080" t="str">
        <f t="shared" si="430"/>
        <v>金</v>
      </c>
      <c r="AB527" s="2080" t="str">
        <f t="shared" si="430"/>
        <v>土</v>
      </c>
      <c r="AC527" s="2080" t="str">
        <f t="shared" si="430"/>
        <v>日</v>
      </c>
      <c r="AD527" s="2080" t="str">
        <f t="shared" si="430"/>
        <v>月</v>
      </c>
      <c r="AE527" s="2080" t="str">
        <f t="shared" si="430"/>
        <v>火</v>
      </c>
      <c r="AF527" s="2080" t="str">
        <f t="shared" si="430"/>
        <v>水</v>
      </c>
      <c r="AG527" s="2112" t="str">
        <f t="shared" si="430"/>
        <v>木</v>
      </c>
      <c r="AH527" s="4210"/>
      <c r="AI527" s="4314"/>
      <c r="AJ527" s="4317"/>
      <c r="AK527" s="4319"/>
      <c r="AM527" s="4320"/>
      <c r="AN527" s="4320"/>
    </row>
    <row r="528" spans="1:40" ht="24.75" customHeight="1">
      <c r="B528" s="2101" t="s">
        <v>2531</v>
      </c>
      <c r="C528" s="2102" t="s">
        <v>2532</v>
      </c>
      <c r="D528" s="1953" t="s">
        <v>1313</v>
      </c>
      <c r="E528" s="1901" t="s">
        <v>2558</v>
      </c>
      <c r="F528" s="1941"/>
      <c r="G528" s="1942"/>
      <c r="H528" s="1942"/>
      <c r="I528" s="1942"/>
      <c r="J528" s="1942"/>
      <c r="K528" s="1942"/>
      <c r="L528" s="1942"/>
      <c r="M528" s="1942"/>
      <c r="N528" s="1942"/>
      <c r="O528" s="1942"/>
      <c r="P528" s="1942"/>
      <c r="Q528" s="1942"/>
      <c r="R528" s="1942"/>
      <c r="S528" s="1942"/>
      <c r="T528" s="1942"/>
      <c r="U528" s="1942"/>
      <c r="V528" s="1942"/>
      <c r="W528" s="1942"/>
      <c r="X528" s="1942"/>
      <c r="Y528" s="1942"/>
      <c r="Z528" s="1942"/>
      <c r="AA528" s="1942"/>
      <c r="AB528" s="1942"/>
      <c r="AC528" s="1942"/>
      <c r="AD528" s="1942"/>
      <c r="AE528" s="1942"/>
      <c r="AF528" s="1942"/>
      <c r="AG528" s="1970"/>
      <c r="AH528" s="4211"/>
      <c r="AI528" s="4315"/>
      <c r="AJ528" s="4318"/>
      <c r="AK528" s="4319"/>
    </row>
    <row r="529" spans="2:40" ht="13.5" customHeight="1">
      <c r="B529" s="4185" t="s">
        <v>2486</v>
      </c>
      <c r="C529" s="4188" t="s">
        <v>2487</v>
      </c>
      <c r="D529" s="1945" t="str">
        <f>E$8</f>
        <v>〇〇</v>
      </c>
      <c r="E529" s="2023"/>
      <c r="F529" s="1947"/>
      <c r="G529" s="1948"/>
      <c r="H529" s="1948"/>
      <c r="I529" s="1948"/>
      <c r="J529" s="1948"/>
      <c r="K529" s="1948"/>
      <c r="L529" s="1948"/>
      <c r="M529" s="1948"/>
      <c r="N529" s="1948"/>
      <c r="O529" s="1948"/>
      <c r="P529" s="1948"/>
      <c r="Q529" s="1948"/>
      <c r="R529" s="1948"/>
      <c r="S529" s="1948"/>
      <c r="T529" s="1948"/>
      <c r="U529" s="1948"/>
      <c r="V529" s="1948"/>
      <c r="W529" s="1948"/>
      <c r="X529" s="1948"/>
      <c r="Y529" s="1948"/>
      <c r="Z529" s="1948"/>
      <c r="AA529" s="1948"/>
      <c r="AB529" s="1948"/>
      <c r="AC529" s="1948"/>
      <c r="AD529" s="1948"/>
      <c r="AE529" s="1948"/>
      <c r="AF529" s="1948"/>
      <c r="AG529" s="1949"/>
      <c r="AH529" s="1950">
        <f>COUNTA(F$96:AG$96)-AI529</f>
        <v>28</v>
      </c>
      <c r="AI529" s="1951">
        <f>AM529+AN529</f>
        <v>0</v>
      </c>
      <c r="AJ529" s="2104">
        <f>+COUNTIF(F529:AG529,"休")</f>
        <v>0</v>
      </c>
      <c r="AM529" s="1953">
        <f>+COUNTIF(F529:AG529,"－")</f>
        <v>0</v>
      </c>
      <c r="AN529" s="1953">
        <f t="shared" ref="AN529:AN534" si="431">+COUNTIF(F529:AG529,"外")</f>
        <v>0</v>
      </c>
    </row>
    <row r="530" spans="2:40" ht="13.5" customHeight="1">
      <c r="B530" s="4186"/>
      <c r="C530" s="4189"/>
      <c r="D530" s="1960" t="str">
        <f>E$9</f>
        <v>●●</v>
      </c>
      <c r="E530" s="2105"/>
      <c r="F530" s="1955"/>
      <c r="G530" s="1956"/>
      <c r="H530" s="1956"/>
      <c r="I530" s="1956"/>
      <c r="J530" s="1956"/>
      <c r="K530" s="1956"/>
      <c r="L530" s="1956"/>
      <c r="M530" s="1956"/>
      <c r="N530" s="1956"/>
      <c r="O530" s="1956"/>
      <c r="P530" s="1956"/>
      <c r="Q530" s="1956"/>
      <c r="R530" s="1956"/>
      <c r="S530" s="1956"/>
      <c r="T530" s="1956"/>
      <c r="U530" s="1956"/>
      <c r="V530" s="1956"/>
      <c r="W530" s="1956"/>
      <c r="X530" s="1956"/>
      <c r="Y530" s="1956"/>
      <c r="Z530" s="1956"/>
      <c r="AA530" s="1956"/>
      <c r="AB530" s="1956"/>
      <c r="AC530" s="1956"/>
      <c r="AD530" s="1956"/>
      <c r="AE530" s="1956"/>
      <c r="AF530" s="1956"/>
      <c r="AG530" s="1957"/>
      <c r="AH530" s="1950">
        <f t="shared" ref="AH530:AH534" si="432">COUNTA(F$96:AG$96)-AI530</f>
        <v>28</v>
      </c>
      <c r="AI530" s="1958">
        <f t="shared" ref="AI530" si="433">AM530+AN530</f>
        <v>0</v>
      </c>
      <c r="AJ530" s="2106">
        <f t="shared" ref="AJ530:AJ533" si="434">+COUNTIF(F530:AG530,"休")</f>
        <v>0</v>
      </c>
      <c r="AM530" s="1953">
        <f t="shared" ref="AM530:AM533" si="435">+COUNTIF(F530:AG530,"－")</f>
        <v>0</v>
      </c>
      <c r="AN530" s="1953">
        <f t="shared" si="431"/>
        <v>0</v>
      </c>
    </row>
    <row r="531" spans="2:40">
      <c r="B531" s="4186"/>
      <c r="C531" s="4189"/>
      <c r="D531" s="1960" t="str">
        <f>E$10</f>
        <v>△△</v>
      </c>
      <c r="E531" s="2105"/>
      <c r="F531" s="1955"/>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1957"/>
      <c r="AH531" s="1950">
        <f t="shared" si="432"/>
        <v>28</v>
      </c>
      <c r="AI531" s="1958">
        <f>AM531+AN531</f>
        <v>0</v>
      </c>
      <c r="AJ531" s="2106">
        <f t="shared" si="434"/>
        <v>0</v>
      </c>
      <c r="AM531" s="1953">
        <f t="shared" si="435"/>
        <v>0</v>
      </c>
      <c r="AN531" s="1953">
        <f t="shared" si="431"/>
        <v>0</v>
      </c>
    </row>
    <row r="532" spans="2:40">
      <c r="B532" s="4186"/>
      <c r="C532" s="4189"/>
      <c r="D532" s="1960" t="str">
        <f>E$11</f>
        <v>■■</v>
      </c>
      <c r="E532" s="2105"/>
      <c r="F532" s="1955"/>
      <c r="G532" s="1956"/>
      <c r="H532" s="1956"/>
      <c r="I532" s="1956"/>
      <c r="J532" s="1956"/>
      <c r="K532" s="1956"/>
      <c r="L532" s="1956"/>
      <c r="M532" s="1956"/>
      <c r="N532" s="1956"/>
      <c r="O532" s="1956"/>
      <c r="P532" s="1956"/>
      <c r="Q532" s="1956"/>
      <c r="R532" s="1956"/>
      <c r="S532" s="1956"/>
      <c r="T532" s="1956"/>
      <c r="U532" s="1956"/>
      <c r="V532" s="1956"/>
      <c r="W532" s="1956"/>
      <c r="X532" s="1956"/>
      <c r="Y532" s="1956"/>
      <c r="Z532" s="1956"/>
      <c r="AA532" s="1956"/>
      <c r="AB532" s="1956"/>
      <c r="AC532" s="1956"/>
      <c r="AD532" s="1956"/>
      <c r="AE532" s="1956"/>
      <c r="AF532" s="1956"/>
      <c r="AG532" s="1957"/>
      <c r="AH532" s="1950">
        <f t="shared" si="432"/>
        <v>28</v>
      </c>
      <c r="AI532" s="1958">
        <f t="shared" ref="AI532:AI534" si="436">AM532+AN532</f>
        <v>0</v>
      </c>
      <c r="AJ532" s="2106">
        <f t="shared" si="434"/>
        <v>0</v>
      </c>
      <c r="AM532" s="1953">
        <f t="shared" si="435"/>
        <v>0</v>
      </c>
      <c r="AN532" s="1953">
        <f t="shared" si="431"/>
        <v>0</v>
      </c>
    </row>
    <row r="533" spans="2:40">
      <c r="B533" s="4186"/>
      <c r="C533" s="4189"/>
      <c r="D533" s="1960" t="str">
        <f>E$12</f>
        <v>★★</v>
      </c>
      <c r="E533" s="2105"/>
      <c r="F533" s="1955"/>
      <c r="G533" s="1956"/>
      <c r="H533" s="1956"/>
      <c r="I533" s="1956"/>
      <c r="J533" s="1956"/>
      <c r="K533" s="1956"/>
      <c r="L533" s="1956"/>
      <c r="M533" s="1956"/>
      <c r="N533" s="1956"/>
      <c r="O533" s="1956"/>
      <c r="P533" s="1956"/>
      <c r="Q533" s="1956"/>
      <c r="R533" s="1956"/>
      <c r="S533" s="1956"/>
      <c r="T533" s="1956"/>
      <c r="U533" s="1956"/>
      <c r="V533" s="1956"/>
      <c r="W533" s="1956"/>
      <c r="X533" s="1956"/>
      <c r="Y533" s="1956"/>
      <c r="Z533" s="1956"/>
      <c r="AA533" s="1956"/>
      <c r="AB533" s="1956"/>
      <c r="AC533" s="1956"/>
      <c r="AD533" s="1956"/>
      <c r="AE533" s="1956"/>
      <c r="AF533" s="1956"/>
      <c r="AG533" s="1957"/>
      <c r="AH533" s="1950">
        <f t="shared" si="432"/>
        <v>28</v>
      </c>
      <c r="AI533" s="1958">
        <f t="shared" si="436"/>
        <v>0</v>
      </c>
      <c r="AJ533" s="2106">
        <f t="shared" si="434"/>
        <v>0</v>
      </c>
      <c r="AM533" s="1953">
        <f t="shared" si="435"/>
        <v>0</v>
      </c>
      <c r="AN533" s="1953">
        <f t="shared" si="431"/>
        <v>0</v>
      </c>
    </row>
    <row r="534" spans="2:40">
      <c r="B534" s="4187"/>
      <c r="C534" s="4190"/>
      <c r="D534" s="2107"/>
      <c r="E534" s="1991"/>
      <c r="F534" s="1964"/>
      <c r="G534" s="1966"/>
      <c r="H534" s="1966"/>
      <c r="I534" s="1966"/>
      <c r="J534" s="1966"/>
      <c r="K534" s="1966"/>
      <c r="L534" s="1966"/>
      <c r="M534" s="1966"/>
      <c r="N534" s="1966"/>
      <c r="O534" s="1966"/>
      <c r="P534" s="1966"/>
      <c r="Q534" s="1966"/>
      <c r="R534" s="1966"/>
      <c r="S534" s="1966"/>
      <c r="T534" s="1966"/>
      <c r="U534" s="1966"/>
      <c r="V534" s="1966"/>
      <c r="W534" s="1966"/>
      <c r="X534" s="1966"/>
      <c r="Y534" s="1966"/>
      <c r="Z534" s="1966"/>
      <c r="AA534" s="1966"/>
      <c r="AB534" s="1966"/>
      <c r="AC534" s="1966"/>
      <c r="AD534" s="1966"/>
      <c r="AE534" s="1966"/>
      <c r="AF534" s="1966"/>
      <c r="AG534" s="1967"/>
      <c r="AH534" s="1950">
        <f t="shared" si="432"/>
        <v>28</v>
      </c>
      <c r="AI534" s="1951">
        <f t="shared" si="436"/>
        <v>0</v>
      </c>
      <c r="AJ534" s="2104">
        <f>+COUNTIF(F534:AG534,"休")</f>
        <v>0</v>
      </c>
      <c r="AM534" s="1953">
        <f>+COUNTIF(F534:AG534,"－")</f>
        <v>0</v>
      </c>
      <c r="AN534" s="1953">
        <f t="shared" si="431"/>
        <v>0</v>
      </c>
    </row>
    <row r="535" spans="2:40" ht="24.75" customHeight="1">
      <c r="B535" s="4185" t="s">
        <v>2493</v>
      </c>
      <c r="C535" s="4188" t="s">
        <v>2494</v>
      </c>
      <c r="D535" s="1953" t="s">
        <v>1313</v>
      </c>
      <c r="E535" s="1901" t="s">
        <v>2558</v>
      </c>
      <c r="F535" s="1941"/>
      <c r="G535" s="1942"/>
      <c r="H535" s="1942"/>
      <c r="I535" s="1942"/>
      <c r="J535" s="1942"/>
      <c r="K535" s="1942"/>
      <c r="L535" s="1942"/>
      <c r="M535" s="1942"/>
      <c r="N535" s="1942"/>
      <c r="O535" s="1942"/>
      <c r="P535" s="1942"/>
      <c r="Q535" s="1942"/>
      <c r="R535" s="1942"/>
      <c r="S535" s="1942"/>
      <c r="T535" s="1942"/>
      <c r="U535" s="1942"/>
      <c r="V535" s="1942"/>
      <c r="W535" s="1942"/>
      <c r="X535" s="1942"/>
      <c r="Y535" s="1942"/>
      <c r="Z535" s="1942"/>
      <c r="AA535" s="1942"/>
      <c r="AB535" s="1942"/>
      <c r="AC535" s="1942"/>
      <c r="AD535" s="1942"/>
      <c r="AE535" s="1942"/>
      <c r="AF535" s="1942"/>
      <c r="AG535" s="1970"/>
      <c r="AH535" s="1971"/>
      <c r="AI535" s="1953"/>
      <c r="AJ535" s="2058"/>
    </row>
    <row r="536" spans="2:40" ht="13.5" customHeight="1">
      <c r="B536" s="4186"/>
      <c r="C536" s="4189"/>
      <c r="D536" s="2107" t="str">
        <f>E$14</f>
        <v>〇〇</v>
      </c>
      <c r="E536" s="1991"/>
      <c r="F536" s="1947"/>
      <c r="G536" s="1948"/>
      <c r="H536" s="1948"/>
      <c r="I536" s="1948"/>
      <c r="J536" s="1948"/>
      <c r="K536" s="1948"/>
      <c r="L536" s="1948"/>
      <c r="M536" s="1948"/>
      <c r="N536" s="1948"/>
      <c r="O536" s="1948"/>
      <c r="P536" s="1948"/>
      <c r="Q536" s="1948"/>
      <c r="R536" s="1948"/>
      <c r="S536" s="1948"/>
      <c r="T536" s="1948"/>
      <c r="U536" s="1948"/>
      <c r="V536" s="1948"/>
      <c r="W536" s="1948"/>
      <c r="X536" s="1948"/>
      <c r="Y536" s="1948"/>
      <c r="Z536" s="1948"/>
      <c r="AA536" s="1948"/>
      <c r="AB536" s="1948"/>
      <c r="AC536" s="1948"/>
      <c r="AD536" s="1948"/>
      <c r="AE536" s="1948"/>
      <c r="AF536" s="1948"/>
      <c r="AG536" s="1949"/>
      <c r="AH536" s="1950">
        <f t="shared" ref="AH536:AH539" si="437">COUNTA(F$96:AG$96)-AI536</f>
        <v>28</v>
      </c>
      <c r="AI536" s="1951">
        <f t="shared" ref="AI536:AI539" si="438">AM536+AN536</f>
        <v>0</v>
      </c>
      <c r="AJ536" s="2104">
        <f>+COUNTIF(F536:AG536,"休")</f>
        <v>0</v>
      </c>
      <c r="AM536" s="1953">
        <f>+COUNTIF(F536:AG536,"－")</f>
        <v>0</v>
      </c>
      <c r="AN536" s="1953">
        <f>+COUNTIF(F536:AG536,"外")</f>
        <v>0</v>
      </c>
    </row>
    <row r="537" spans="2:40">
      <c r="B537" s="4186"/>
      <c r="C537" s="4189"/>
      <c r="D537" s="1960" t="str">
        <f>E$15</f>
        <v>●●</v>
      </c>
      <c r="E537" s="2105"/>
      <c r="F537" s="1955"/>
      <c r="G537" s="1956"/>
      <c r="H537" s="1956"/>
      <c r="I537" s="1956"/>
      <c r="J537" s="1956"/>
      <c r="K537" s="1956"/>
      <c r="L537" s="1956"/>
      <c r="M537" s="1956"/>
      <c r="N537" s="1956"/>
      <c r="O537" s="1956"/>
      <c r="P537" s="1956"/>
      <c r="Q537" s="1956"/>
      <c r="R537" s="1956"/>
      <c r="S537" s="1956"/>
      <c r="T537" s="1956"/>
      <c r="U537" s="1956"/>
      <c r="V537" s="1956"/>
      <c r="W537" s="1956"/>
      <c r="X537" s="1956"/>
      <c r="Y537" s="1956"/>
      <c r="Z537" s="1956"/>
      <c r="AA537" s="1956"/>
      <c r="AB537" s="1956"/>
      <c r="AC537" s="1956"/>
      <c r="AD537" s="1956"/>
      <c r="AE537" s="1956"/>
      <c r="AF537" s="1956"/>
      <c r="AG537" s="1957"/>
      <c r="AH537" s="1950">
        <f t="shared" si="437"/>
        <v>28</v>
      </c>
      <c r="AI537" s="1958">
        <f t="shared" si="438"/>
        <v>0</v>
      </c>
      <c r="AJ537" s="2106">
        <f t="shared" ref="AJ537:AJ539" si="439">+COUNTIF(F537:AG537,"休")</f>
        <v>0</v>
      </c>
      <c r="AM537" s="1953">
        <f t="shared" ref="AM537:AM539" si="440">+COUNTIF(F537:AG537,"－")</f>
        <v>0</v>
      </c>
      <c r="AN537" s="1953">
        <f>+COUNTIF(F537:AG537,"外")</f>
        <v>0</v>
      </c>
    </row>
    <row r="538" spans="2:40">
      <c r="B538" s="4186"/>
      <c r="C538" s="4189"/>
      <c r="D538" s="1960">
        <f>E$16</f>
        <v>0</v>
      </c>
      <c r="E538" s="2105"/>
      <c r="F538" s="1955"/>
      <c r="G538" s="1956"/>
      <c r="H538" s="1956"/>
      <c r="I538" s="1956"/>
      <c r="J538" s="1956"/>
      <c r="K538" s="1956"/>
      <c r="L538" s="1956"/>
      <c r="M538" s="1956"/>
      <c r="N538" s="1956"/>
      <c r="O538" s="1956"/>
      <c r="P538" s="1956"/>
      <c r="Q538" s="1956"/>
      <c r="R538" s="1956"/>
      <c r="S538" s="1956"/>
      <c r="T538" s="1956"/>
      <c r="U538" s="1956"/>
      <c r="V538" s="1956"/>
      <c r="W538" s="1956"/>
      <c r="X538" s="1956"/>
      <c r="Y538" s="1956"/>
      <c r="Z538" s="1956"/>
      <c r="AA538" s="1956"/>
      <c r="AB538" s="1956"/>
      <c r="AC538" s="1956"/>
      <c r="AD538" s="1956"/>
      <c r="AE538" s="1956"/>
      <c r="AF538" s="1956"/>
      <c r="AG538" s="1957"/>
      <c r="AH538" s="1950">
        <f t="shared" si="437"/>
        <v>28</v>
      </c>
      <c r="AI538" s="1958">
        <f t="shared" si="438"/>
        <v>0</v>
      </c>
      <c r="AJ538" s="2106">
        <f t="shared" si="439"/>
        <v>0</v>
      </c>
      <c r="AM538" s="1953">
        <f t="shared" si="440"/>
        <v>0</v>
      </c>
      <c r="AN538" s="1953">
        <f>+COUNTIF(F538:AG538,"外")</f>
        <v>0</v>
      </c>
    </row>
    <row r="539" spans="2:40">
      <c r="B539" s="4186"/>
      <c r="C539" s="4190"/>
      <c r="D539" s="2107">
        <f>E$17</f>
        <v>0</v>
      </c>
      <c r="E539" s="1991"/>
      <c r="F539" s="1955"/>
      <c r="G539" s="1978"/>
      <c r="H539" s="1978"/>
      <c r="I539" s="1978"/>
      <c r="J539" s="1978"/>
      <c r="K539" s="1978"/>
      <c r="L539" s="1978"/>
      <c r="M539" s="1978"/>
      <c r="N539" s="1978"/>
      <c r="O539" s="1978"/>
      <c r="P539" s="1978"/>
      <c r="Q539" s="1978"/>
      <c r="R539" s="1978"/>
      <c r="S539" s="1978"/>
      <c r="T539" s="1978"/>
      <c r="U539" s="1978"/>
      <c r="V539" s="1978"/>
      <c r="W539" s="1978"/>
      <c r="X539" s="1978"/>
      <c r="Y539" s="1978"/>
      <c r="Z539" s="1978"/>
      <c r="AA539" s="1978"/>
      <c r="AB539" s="1978"/>
      <c r="AC539" s="1978"/>
      <c r="AD539" s="1978"/>
      <c r="AE539" s="1978"/>
      <c r="AF539" s="1978"/>
      <c r="AG539" s="1949"/>
      <c r="AH539" s="1950">
        <f t="shared" si="437"/>
        <v>28</v>
      </c>
      <c r="AI539" s="1987">
        <f t="shared" si="438"/>
        <v>0</v>
      </c>
      <c r="AJ539" s="2104">
        <f t="shared" si="439"/>
        <v>0</v>
      </c>
      <c r="AM539" s="1953">
        <f t="shared" si="440"/>
        <v>0</v>
      </c>
      <c r="AN539" s="1953">
        <f>+COUNTIF(F539:AG539,"外")</f>
        <v>0</v>
      </c>
    </row>
    <row r="540" spans="2:40" ht="24.75" customHeight="1">
      <c r="B540" s="4186"/>
      <c r="C540" s="4188" t="s">
        <v>2495</v>
      </c>
      <c r="D540" s="1953" t="s">
        <v>1313</v>
      </c>
      <c r="E540" s="1901" t="s">
        <v>2558</v>
      </c>
      <c r="F540" s="1941"/>
      <c r="G540" s="1942"/>
      <c r="H540" s="1942"/>
      <c r="I540" s="1942"/>
      <c r="J540" s="1942"/>
      <c r="K540" s="1942"/>
      <c r="L540" s="1942"/>
      <c r="M540" s="1942"/>
      <c r="N540" s="1942"/>
      <c r="O540" s="1942"/>
      <c r="P540" s="1942"/>
      <c r="Q540" s="1942"/>
      <c r="R540" s="1942"/>
      <c r="S540" s="1942"/>
      <c r="T540" s="1942"/>
      <c r="U540" s="1942"/>
      <c r="V540" s="1942"/>
      <c r="W540" s="1942"/>
      <c r="X540" s="1942"/>
      <c r="Y540" s="1942"/>
      <c r="Z540" s="1942"/>
      <c r="AA540" s="1942"/>
      <c r="AB540" s="1942"/>
      <c r="AC540" s="1942"/>
      <c r="AD540" s="1942"/>
      <c r="AE540" s="1942"/>
      <c r="AF540" s="1942"/>
      <c r="AG540" s="1970"/>
      <c r="AH540" s="1971"/>
      <c r="AI540" s="1953"/>
      <c r="AJ540" s="2058"/>
    </row>
    <row r="541" spans="2:40">
      <c r="B541" s="4186"/>
      <c r="C541" s="4189"/>
      <c r="D541" s="1945" t="str">
        <f>E$18</f>
        <v>●●</v>
      </c>
      <c r="E541" s="2023"/>
      <c r="F541" s="1947"/>
      <c r="G541" s="1948"/>
      <c r="H541" s="1948"/>
      <c r="I541" s="1948"/>
      <c r="J541" s="1948"/>
      <c r="K541" s="1948"/>
      <c r="L541" s="1948"/>
      <c r="M541" s="1948"/>
      <c r="N541" s="1948"/>
      <c r="O541" s="1948"/>
      <c r="P541" s="1948"/>
      <c r="Q541" s="1948"/>
      <c r="R541" s="1948"/>
      <c r="S541" s="1948"/>
      <c r="T541" s="1948"/>
      <c r="U541" s="1948"/>
      <c r="V541" s="1948"/>
      <c r="W541" s="1948"/>
      <c r="X541" s="1948"/>
      <c r="Y541" s="1948"/>
      <c r="Z541" s="1948"/>
      <c r="AA541" s="1948"/>
      <c r="AB541" s="1948"/>
      <c r="AC541" s="1948"/>
      <c r="AD541" s="1948"/>
      <c r="AE541" s="1948"/>
      <c r="AF541" s="1948"/>
      <c r="AG541" s="1982"/>
      <c r="AH541" s="1950">
        <f t="shared" ref="AH541:AH544" si="441">COUNTA(F$96:AG$96)-AI541</f>
        <v>28</v>
      </c>
      <c r="AI541" s="2108">
        <f t="shared" ref="AI541:AI544" si="442">AM541+AN541</f>
        <v>0</v>
      </c>
      <c r="AJ541" s="2109">
        <f>+COUNTIF(F541:AG541,"休")</f>
        <v>0</v>
      </c>
      <c r="AM541" s="1953">
        <f>+COUNTIF(F541:AG541,"－")</f>
        <v>0</v>
      </c>
      <c r="AN541" s="1953">
        <f>+COUNTIF(F541:AG541,"外")</f>
        <v>0</v>
      </c>
    </row>
    <row r="542" spans="2:40">
      <c r="B542" s="4186"/>
      <c r="C542" s="4189"/>
      <c r="D542" s="1960">
        <f>E$19</f>
        <v>0</v>
      </c>
      <c r="E542" s="2105"/>
      <c r="F542" s="1955"/>
      <c r="G542" s="1956"/>
      <c r="H542" s="1956"/>
      <c r="I542" s="1956"/>
      <c r="J542" s="1956"/>
      <c r="K542" s="1956"/>
      <c r="L542" s="1956"/>
      <c r="M542" s="1956"/>
      <c r="N542" s="1956"/>
      <c r="O542" s="1956"/>
      <c r="P542" s="1956"/>
      <c r="Q542" s="1956"/>
      <c r="R542" s="1956"/>
      <c r="S542" s="1956"/>
      <c r="T542" s="1956"/>
      <c r="U542" s="1956"/>
      <c r="V542" s="1956"/>
      <c r="W542" s="1956"/>
      <c r="X542" s="1956"/>
      <c r="Y542" s="1956"/>
      <c r="Z542" s="1956"/>
      <c r="AA542" s="1956"/>
      <c r="AB542" s="1956"/>
      <c r="AC542" s="1956"/>
      <c r="AD542" s="1956"/>
      <c r="AE542" s="1956"/>
      <c r="AF542" s="1956"/>
      <c r="AG542" s="1957"/>
      <c r="AH542" s="1950">
        <f t="shared" si="441"/>
        <v>28</v>
      </c>
      <c r="AI542" s="1958">
        <f t="shared" si="442"/>
        <v>0</v>
      </c>
      <c r="AJ542" s="2106">
        <f t="shared" ref="AJ542:AJ544" si="443">+COUNTIF(F542:AG542,"休")</f>
        <v>0</v>
      </c>
      <c r="AM542" s="1953">
        <f t="shared" ref="AM542:AM544" si="444">+COUNTIF(F542:AG542,"－")</f>
        <v>0</v>
      </c>
      <c r="AN542" s="1953">
        <f>+COUNTIF(F542:AG542,"外")</f>
        <v>0</v>
      </c>
    </row>
    <row r="543" spans="2:40">
      <c r="B543" s="4186"/>
      <c r="C543" s="4189"/>
      <c r="D543" s="1960">
        <f>E$20</f>
        <v>0</v>
      </c>
      <c r="E543" s="2105"/>
      <c r="F543" s="1955"/>
      <c r="G543" s="1956"/>
      <c r="H543" s="1956"/>
      <c r="I543" s="1956"/>
      <c r="J543" s="1956"/>
      <c r="K543" s="1956"/>
      <c r="L543" s="1956"/>
      <c r="M543" s="1956"/>
      <c r="N543" s="1956"/>
      <c r="O543" s="1956"/>
      <c r="P543" s="1956"/>
      <c r="Q543" s="1956"/>
      <c r="R543" s="1956"/>
      <c r="S543" s="1956"/>
      <c r="T543" s="1956"/>
      <c r="U543" s="1956"/>
      <c r="V543" s="1956"/>
      <c r="W543" s="1956"/>
      <c r="X543" s="1956"/>
      <c r="Y543" s="1956"/>
      <c r="Z543" s="1956"/>
      <c r="AA543" s="1956"/>
      <c r="AB543" s="1956"/>
      <c r="AC543" s="1956"/>
      <c r="AD543" s="1956"/>
      <c r="AE543" s="1956"/>
      <c r="AF543" s="1956"/>
      <c r="AG543" s="1957"/>
      <c r="AH543" s="1950">
        <f t="shared" si="441"/>
        <v>28</v>
      </c>
      <c r="AI543" s="1958">
        <f t="shared" si="442"/>
        <v>0</v>
      </c>
      <c r="AJ543" s="2106">
        <f t="shared" si="443"/>
        <v>0</v>
      </c>
      <c r="AM543" s="1953">
        <f t="shared" si="444"/>
        <v>0</v>
      </c>
      <c r="AN543" s="1953">
        <f>+COUNTIF(F543:AG543,"外")</f>
        <v>0</v>
      </c>
    </row>
    <row r="544" spans="2:40">
      <c r="B544" s="4187"/>
      <c r="C544" s="4190"/>
      <c r="D544" s="2110">
        <f>E$21</f>
        <v>0</v>
      </c>
      <c r="E544" s="2039"/>
      <c r="F544" s="1984"/>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85"/>
      <c r="AH544" s="1986">
        <f t="shared" si="441"/>
        <v>28</v>
      </c>
      <c r="AI544" s="2071">
        <f t="shared" si="442"/>
        <v>0</v>
      </c>
      <c r="AJ544" s="1972">
        <f t="shared" si="443"/>
        <v>0</v>
      </c>
      <c r="AM544" s="1953">
        <f t="shared" si="444"/>
        <v>0</v>
      </c>
      <c r="AN544" s="1953">
        <f>+COUNTIF(F544:AG544,"外")</f>
        <v>0</v>
      </c>
    </row>
    <row r="545" spans="2:40">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row>
    <row r="546" spans="2:40" ht="13.5" customHeight="1">
      <c r="B546" s="2021"/>
      <c r="C546" s="2022"/>
      <c r="D546" s="2025"/>
      <c r="E546" s="2053" t="s">
        <v>1183</v>
      </c>
      <c r="F546" s="2054">
        <f>+AG526+1</f>
        <v>45331</v>
      </c>
      <c r="G546" s="2055">
        <f>+F546+1</f>
        <v>45332</v>
      </c>
      <c r="H546" s="2055">
        <f t="shared" ref="H546:Y546" si="445">+G546+1</f>
        <v>45333</v>
      </c>
      <c r="I546" s="2055">
        <f t="shared" si="445"/>
        <v>45334</v>
      </c>
      <c r="J546" s="2055">
        <f t="shared" si="445"/>
        <v>45335</v>
      </c>
      <c r="K546" s="2055">
        <f t="shared" si="445"/>
        <v>45336</v>
      </c>
      <c r="L546" s="2055">
        <f t="shared" si="445"/>
        <v>45337</v>
      </c>
      <c r="M546" s="2055">
        <f t="shared" si="445"/>
        <v>45338</v>
      </c>
      <c r="N546" s="2055">
        <f t="shared" si="445"/>
        <v>45339</v>
      </c>
      <c r="O546" s="2055">
        <f t="shared" si="445"/>
        <v>45340</v>
      </c>
      <c r="P546" s="2055">
        <f t="shared" si="445"/>
        <v>45341</v>
      </c>
      <c r="Q546" s="2055">
        <f t="shared" si="445"/>
        <v>45342</v>
      </c>
      <c r="R546" s="2055">
        <f t="shared" si="445"/>
        <v>45343</v>
      </c>
      <c r="S546" s="2055">
        <f t="shared" si="445"/>
        <v>45344</v>
      </c>
      <c r="T546" s="2055">
        <f t="shared" si="445"/>
        <v>45345</v>
      </c>
      <c r="U546" s="2055">
        <f t="shared" si="445"/>
        <v>45346</v>
      </c>
      <c r="V546" s="2055">
        <f t="shared" si="445"/>
        <v>45347</v>
      </c>
      <c r="W546" s="2055">
        <f t="shared" si="445"/>
        <v>45348</v>
      </c>
      <c r="X546" s="2055">
        <f t="shared" si="445"/>
        <v>45349</v>
      </c>
      <c r="Y546" s="2055">
        <f t="shared" si="445"/>
        <v>45350</v>
      </c>
      <c r="Z546" s="2055">
        <f>+Y546+1</f>
        <v>45351</v>
      </c>
      <c r="AA546" s="2055">
        <f t="shared" ref="AA546:AC546" si="446">+Z546+1</f>
        <v>45352</v>
      </c>
      <c r="AB546" s="2055">
        <f t="shared" si="446"/>
        <v>45353</v>
      </c>
      <c r="AC546" s="2055">
        <f t="shared" si="446"/>
        <v>45354</v>
      </c>
      <c r="AD546" s="2055">
        <f>+AC546+1</f>
        <v>45355</v>
      </c>
      <c r="AE546" s="2055">
        <f t="shared" ref="AE546" si="447">+AD546+1</f>
        <v>45356</v>
      </c>
      <c r="AF546" s="2055">
        <f>+AE546+1</f>
        <v>45357</v>
      </c>
      <c r="AG546" s="2099">
        <f t="shared" ref="AG546" si="448">+AF546+1</f>
        <v>45358</v>
      </c>
      <c r="AH546" s="4209" t="s">
        <v>2496</v>
      </c>
      <c r="AI546" s="4313" t="s">
        <v>2497</v>
      </c>
      <c r="AJ546" s="4316" t="s">
        <v>2474</v>
      </c>
      <c r="AK546" s="4319"/>
      <c r="AM546" s="4320" t="s">
        <v>2556</v>
      </c>
      <c r="AN546" s="4320" t="s">
        <v>2557</v>
      </c>
    </row>
    <row r="547" spans="2:40">
      <c r="B547" s="2037"/>
      <c r="C547" s="2038"/>
      <c r="D547" s="2041"/>
      <c r="E547" s="1958" t="s">
        <v>1184</v>
      </c>
      <c r="F547" s="2059" t="str">
        <f>TEXT(WEEKDAY(+F546),"aaa")</f>
        <v>金</v>
      </c>
      <c r="G547" s="2060" t="str">
        <f t="shared" ref="G547:AG547" si="449">TEXT(WEEKDAY(+G546),"aaa")</f>
        <v>土</v>
      </c>
      <c r="H547" s="2060" t="str">
        <f t="shared" si="449"/>
        <v>日</v>
      </c>
      <c r="I547" s="2060" t="str">
        <f t="shared" si="449"/>
        <v>月</v>
      </c>
      <c r="J547" s="2060" t="str">
        <f t="shared" si="449"/>
        <v>火</v>
      </c>
      <c r="K547" s="2060" t="str">
        <f t="shared" si="449"/>
        <v>水</v>
      </c>
      <c r="L547" s="2060" t="str">
        <f t="shared" si="449"/>
        <v>木</v>
      </c>
      <c r="M547" s="2060" t="str">
        <f t="shared" si="449"/>
        <v>金</v>
      </c>
      <c r="N547" s="2060" t="str">
        <f t="shared" si="449"/>
        <v>土</v>
      </c>
      <c r="O547" s="2060" t="str">
        <f t="shared" si="449"/>
        <v>日</v>
      </c>
      <c r="P547" s="2060" t="str">
        <f t="shared" si="449"/>
        <v>月</v>
      </c>
      <c r="Q547" s="2060" t="str">
        <f t="shared" si="449"/>
        <v>火</v>
      </c>
      <c r="R547" s="2060" t="str">
        <f t="shared" si="449"/>
        <v>水</v>
      </c>
      <c r="S547" s="2060" t="str">
        <f t="shared" si="449"/>
        <v>木</v>
      </c>
      <c r="T547" s="2060" t="str">
        <f t="shared" si="449"/>
        <v>金</v>
      </c>
      <c r="U547" s="2060" t="str">
        <f t="shared" si="449"/>
        <v>土</v>
      </c>
      <c r="V547" s="2060" t="str">
        <f t="shared" si="449"/>
        <v>日</v>
      </c>
      <c r="W547" s="2060" t="str">
        <f t="shared" si="449"/>
        <v>月</v>
      </c>
      <c r="X547" s="2060" t="str">
        <f t="shared" si="449"/>
        <v>火</v>
      </c>
      <c r="Y547" s="2060" t="str">
        <f t="shared" si="449"/>
        <v>水</v>
      </c>
      <c r="Z547" s="2060" t="str">
        <f t="shared" si="449"/>
        <v>木</v>
      </c>
      <c r="AA547" s="2060" t="str">
        <f t="shared" si="449"/>
        <v>金</v>
      </c>
      <c r="AB547" s="2060" t="str">
        <f t="shared" si="449"/>
        <v>土</v>
      </c>
      <c r="AC547" s="2060" t="str">
        <f t="shared" si="449"/>
        <v>日</v>
      </c>
      <c r="AD547" s="2060" t="str">
        <f t="shared" si="449"/>
        <v>月</v>
      </c>
      <c r="AE547" s="2060" t="str">
        <f t="shared" si="449"/>
        <v>火</v>
      </c>
      <c r="AF547" s="2060" t="str">
        <f t="shared" si="449"/>
        <v>水</v>
      </c>
      <c r="AG547" s="2114" t="str">
        <f t="shared" si="449"/>
        <v>木</v>
      </c>
      <c r="AH547" s="4210"/>
      <c r="AI547" s="4314"/>
      <c r="AJ547" s="4317"/>
      <c r="AK547" s="4319"/>
      <c r="AM547" s="4320"/>
      <c r="AN547" s="4320"/>
    </row>
    <row r="548" spans="2:40" ht="24.75" customHeight="1">
      <c r="B548" s="2101" t="s">
        <v>2531</v>
      </c>
      <c r="C548" s="2102" t="s">
        <v>2532</v>
      </c>
      <c r="D548" s="1953" t="s">
        <v>1313</v>
      </c>
      <c r="E548" s="1901" t="s">
        <v>2558</v>
      </c>
      <c r="F548" s="1941"/>
      <c r="G548" s="1942"/>
      <c r="H548" s="1942"/>
      <c r="I548" s="1942"/>
      <c r="J548" s="1942"/>
      <c r="K548" s="1942"/>
      <c r="L548" s="1942"/>
      <c r="M548" s="1942"/>
      <c r="N548" s="1942"/>
      <c r="O548" s="1942"/>
      <c r="P548" s="1942"/>
      <c r="Q548" s="1942"/>
      <c r="R548" s="1942"/>
      <c r="S548" s="1942"/>
      <c r="T548" s="1942"/>
      <c r="U548" s="1942"/>
      <c r="V548" s="1942"/>
      <c r="W548" s="1942"/>
      <c r="X548" s="1942"/>
      <c r="Y548" s="1942"/>
      <c r="Z548" s="1942"/>
      <c r="AA548" s="1942"/>
      <c r="AB548" s="1942"/>
      <c r="AC548" s="1942"/>
      <c r="AD548" s="1942"/>
      <c r="AE548" s="1942"/>
      <c r="AF548" s="1942"/>
      <c r="AG548" s="1970"/>
      <c r="AH548" s="4211"/>
      <c r="AI548" s="4315"/>
      <c r="AJ548" s="4318"/>
      <c r="AK548" s="4319"/>
    </row>
    <row r="549" spans="2:40" ht="13.5" customHeight="1">
      <c r="B549" s="4185" t="s">
        <v>2486</v>
      </c>
      <c r="C549" s="4188" t="s">
        <v>2487</v>
      </c>
      <c r="D549" s="1945" t="str">
        <f>E$8</f>
        <v>〇〇</v>
      </c>
      <c r="E549" s="2023"/>
      <c r="F549" s="1947"/>
      <c r="G549" s="1948"/>
      <c r="H549" s="1948"/>
      <c r="I549" s="1948"/>
      <c r="J549" s="1948"/>
      <c r="K549" s="1948"/>
      <c r="L549" s="1948"/>
      <c r="M549" s="1948"/>
      <c r="N549" s="1948"/>
      <c r="O549" s="1948"/>
      <c r="P549" s="1948"/>
      <c r="Q549" s="1948"/>
      <c r="R549" s="1948"/>
      <c r="S549" s="1948"/>
      <c r="T549" s="1948"/>
      <c r="U549" s="1948"/>
      <c r="V549" s="1948"/>
      <c r="W549" s="1948"/>
      <c r="X549" s="1948"/>
      <c r="Y549" s="1948"/>
      <c r="Z549" s="1948"/>
      <c r="AA549" s="1948"/>
      <c r="AB549" s="1948"/>
      <c r="AC549" s="1948"/>
      <c r="AD549" s="1948"/>
      <c r="AE549" s="1948"/>
      <c r="AF549" s="1948"/>
      <c r="AG549" s="1949"/>
      <c r="AH549" s="1950">
        <f>COUNTA(F$116:AG$116)-AI549</f>
        <v>28</v>
      </c>
      <c r="AI549" s="1951">
        <f>AM549+AN549</f>
        <v>0</v>
      </c>
      <c r="AJ549" s="2104">
        <f>+COUNTIF(F549:AG549,"休")</f>
        <v>0</v>
      </c>
      <c r="AM549" s="1953">
        <f>+COUNTIF(F549:AG549,"－")</f>
        <v>0</v>
      </c>
      <c r="AN549" s="1953">
        <f t="shared" ref="AN549:AN554" si="450">+COUNTIF(F549:AG549,"外")</f>
        <v>0</v>
      </c>
    </row>
    <row r="550" spans="2:40" ht="13.5" customHeight="1">
      <c r="B550" s="4186"/>
      <c r="C550" s="4189"/>
      <c r="D550" s="1960" t="str">
        <f>E$9</f>
        <v>●●</v>
      </c>
      <c r="E550" s="2105"/>
      <c r="F550" s="1955"/>
      <c r="G550" s="1956"/>
      <c r="H550" s="1956"/>
      <c r="I550" s="1956"/>
      <c r="J550" s="1956"/>
      <c r="K550" s="1956"/>
      <c r="L550" s="1956"/>
      <c r="M550" s="1956"/>
      <c r="N550" s="1956"/>
      <c r="O550" s="1956"/>
      <c r="P550" s="1956"/>
      <c r="Q550" s="1956"/>
      <c r="R550" s="1956"/>
      <c r="S550" s="1956"/>
      <c r="T550" s="1956"/>
      <c r="U550" s="1956"/>
      <c r="V550" s="1956"/>
      <c r="W550" s="1956"/>
      <c r="X550" s="1956"/>
      <c r="Y550" s="1956"/>
      <c r="Z550" s="1956"/>
      <c r="AA550" s="1956"/>
      <c r="AB550" s="1956"/>
      <c r="AC550" s="1956"/>
      <c r="AD550" s="1956"/>
      <c r="AE550" s="1956"/>
      <c r="AF550" s="1956"/>
      <c r="AG550" s="1957"/>
      <c r="AH550" s="1950">
        <f t="shared" ref="AH550:AH554" si="451">COUNTA(F$116:AG$116)-AI550</f>
        <v>28</v>
      </c>
      <c r="AI550" s="1958">
        <f t="shared" ref="AI550" si="452">AM550+AN550</f>
        <v>0</v>
      </c>
      <c r="AJ550" s="2106">
        <f t="shared" ref="AJ550:AJ553" si="453">+COUNTIF(F550:AG550,"休")</f>
        <v>0</v>
      </c>
      <c r="AM550" s="1953">
        <f t="shared" ref="AM550:AM553" si="454">+COUNTIF(F550:AG550,"－")</f>
        <v>0</v>
      </c>
      <c r="AN550" s="1953">
        <f t="shared" si="450"/>
        <v>0</v>
      </c>
    </row>
    <row r="551" spans="2:40">
      <c r="B551" s="4186"/>
      <c r="C551" s="4189"/>
      <c r="D551" s="1960" t="str">
        <f>E$10</f>
        <v>△△</v>
      </c>
      <c r="E551" s="2105"/>
      <c r="F551" s="1955"/>
      <c r="G551" s="1956"/>
      <c r="H551" s="1956"/>
      <c r="I551" s="1956"/>
      <c r="J551" s="1956"/>
      <c r="K551" s="1956"/>
      <c r="L551" s="1956"/>
      <c r="M551" s="1956"/>
      <c r="N551" s="1956"/>
      <c r="O551" s="1956"/>
      <c r="P551" s="1956"/>
      <c r="Q551" s="1956"/>
      <c r="R551" s="1956"/>
      <c r="S551" s="1956"/>
      <c r="T551" s="1956"/>
      <c r="U551" s="1956"/>
      <c r="V551" s="1956"/>
      <c r="W551" s="1956"/>
      <c r="X551" s="1956"/>
      <c r="Y551" s="1956"/>
      <c r="Z551" s="1956"/>
      <c r="AA551" s="1956"/>
      <c r="AB551" s="1956"/>
      <c r="AC551" s="1956"/>
      <c r="AD551" s="1956"/>
      <c r="AE551" s="1956"/>
      <c r="AF551" s="1956"/>
      <c r="AG551" s="1957"/>
      <c r="AH551" s="1950">
        <f t="shared" si="451"/>
        <v>28</v>
      </c>
      <c r="AI551" s="1958">
        <f>AM551+AN551</f>
        <v>0</v>
      </c>
      <c r="AJ551" s="2106">
        <f t="shared" si="453"/>
        <v>0</v>
      </c>
      <c r="AM551" s="1953">
        <f t="shared" si="454"/>
        <v>0</v>
      </c>
      <c r="AN551" s="1953">
        <f t="shared" si="450"/>
        <v>0</v>
      </c>
    </row>
    <row r="552" spans="2:40">
      <c r="B552" s="4186"/>
      <c r="C552" s="4189"/>
      <c r="D552" s="1960" t="str">
        <f>E$11</f>
        <v>■■</v>
      </c>
      <c r="E552" s="2105"/>
      <c r="F552" s="1955"/>
      <c r="G552" s="1956"/>
      <c r="H552" s="1956"/>
      <c r="I552" s="1956"/>
      <c r="J552" s="1956"/>
      <c r="K552" s="1956"/>
      <c r="L552" s="1956"/>
      <c r="M552" s="1956"/>
      <c r="N552" s="1956"/>
      <c r="O552" s="1956"/>
      <c r="P552" s="1956"/>
      <c r="Q552" s="1956"/>
      <c r="R552" s="1956"/>
      <c r="S552" s="1956"/>
      <c r="T552" s="1956"/>
      <c r="U552" s="1956"/>
      <c r="V552" s="1956"/>
      <c r="W552" s="1956"/>
      <c r="X552" s="1956"/>
      <c r="Y552" s="1956"/>
      <c r="Z552" s="1956"/>
      <c r="AA552" s="1956"/>
      <c r="AB552" s="1956"/>
      <c r="AC552" s="1956"/>
      <c r="AD552" s="1956"/>
      <c r="AE552" s="1956"/>
      <c r="AF552" s="1956"/>
      <c r="AG552" s="1957"/>
      <c r="AH552" s="1950">
        <f t="shared" si="451"/>
        <v>28</v>
      </c>
      <c r="AI552" s="1958">
        <f t="shared" ref="AI552:AI554" si="455">AM552+AN552</f>
        <v>0</v>
      </c>
      <c r="AJ552" s="2106">
        <f t="shared" si="453"/>
        <v>0</v>
      </c>
      <c r="AM552" s="1953">
        <f t="shared" si="454"/>
        <v>0</v>
      </c>
      <c r="AN552" s="1953">
        <f t="shared" si="450"/>
        <v>0</v>
      </c>
    </row>
    <row r="553" spans="2:40">
      <c r="B553" s="4186"/>
      <c r="C553" s="4189"/>
      <c r="D553" s="1960" t="str">
        <f>E$12</f>
        <v>★★</v>
      </c>
      <c r="E553" s="2105"/>
      <c r="F553" s="1955"/>
      <c r="G553" s="1956"/>
      <c r="H553" s="1956"/>
      <c r="I553" s="1956"/>
      <c r="J553" s="1956"/>
      <c r="K553" s="1956"/>
      <c r="L553" s="1956"/>
      <c r="M553" s="1956"/>
      <c r="N553" s="1956"/>
      <c r="O553" s="1956"/>
      <c r="P553" s="1956"/>
      <c r="Q553" s="1956"/>
      <c r="R553" s="1956"/>
      <c r="S553" s="1956"/>
      <c r="T553" s="1956"/>
      <c r="U553" s="1956"/>
      <c r="V553" s="1956"/>
      <c r="W553" s="1956"/>
      <c r="X553" s="1956"/>
      <c r="Y553" s="1956"/>
      <c r="Z553" s="1956"/>
      <c r="AA553" s="1956"/>
      <c r="AB553" s="1956"/>
      <c r="AC553" s="1956"/>
      <c r="AD553" s="1956"/>
      <c r="AE553" s="1956"/>
      <c r="AF553" s="1956"/>
      <c r="AG553" s="1957"/>
      <c r="AH553" s="1950">
        <f t="shared" si="451"/>
        <v>28</v>
      </c>
      <c r="AI553" s="1958">
        <f t="shared" si="455"/>
        <v>0</v>
      </c>
      <c r="AJ553" s="2106">
        <f t="shared" si="453"/>
        <v>0</v>
      </c>
      <c r="AM553" s="1953">
        <f t="shared" si="454"/>
        <v>0</v>
      </c>
      <c r="AN553" s="1953">
        <f t="shared" si="450"/>
        <v>0</v>
      </c>
    </row>
    <row r="554" spans="2:40">
      <c r="B554" s="4187"/>
      <c r="C554" s="4190"/>
      <c r="D554" s="2107"/>
      <c r="E554" s="1991"/>
      <c r="F554" s="1964"/>
      <c r="G554" s="1966"/>
      <c r="H554" s="1966"/>
      <c r="I554" s="1966"/>
      <c r="J554" s="1966"/>
      <c r="K554" s="1966"/>
      <c r="L554" s="1966"/>
      <c r="M554" s="1966"/>
      <c r="N554" s="1966"/>
      <c r="O554" s="1966"/>
      <c r="P554" s="1966"/>
      <c r="Q554" s="1966"/>
      <c r="R554" s="1966"/>
      <c r="S554" s="1966"/>
      <c r="T554" s="1966"/>
      <c r="U554" s="1966"/>
      <c r="V554" s="1966"/>
      <c r="W554" s="1966"/>
      <c r="X554" s="1966"/>
      <c r="Y554" s="1966"/>
      <c r="Z554" s="1966"/>
      <c r="AA554" s="1966"/>
      <c r="AB554" s="1966"/>
      <c r="AC554" s="1966"/>
      <c r="AD554" s="1966"/>
      <c r="AE554" s="1966"/>
      <c r="AF554" s="1966"/>
      <c r="AG554" s="1967"/>
      <c r="AH554" s="1950">
        <f t="shared" si="451"/>
        <v>28</v>
      </c>
      <c r="AI554" s="1951">
        <f t="shared" si="455"/>
        <v>0</v>
      </c>
      <c r="AJ554" s="2104">
        <f>+COUNTIF(F554:AG554,"休")</f>
        <v>0</v>
      </c>
      <c r="AM554" s="1953">
        <f>+COUNTIF(F554:AG554,"－")</f>
        <v>0</v>
      </c>
      <c r="AN554" s="1953">
        <f t="shared" si="450"/>
        <v>0</v>
      </c>
    </row>
    <row r="555" spans="2:40" ht="24.75" customHeight="1">
      <c r="B555" s="4185" t="s">
        <v>2493</v>
      </c>
      <c r="C555" s="4188" t="s">
        <v>2494</v>
      </c>
      <c r="D555" s="1953" t="s">
        <v>1313</v>
      </c>
      <c r="E555" s="1901" t="s">
        <v>2558</v>
      </c>
      <c r="F555" s="1941"/>
      <c r="G555" s="1942"/>
      <c r="H555" s="1942"/>
      <c r="I555" s="1942"/>
      <c r="J555" s="1942"/>
      <c r="K555" s="1942"/>
      <c r="L555" s="1942"/>
      <c r="M555" s="1942"/>
      <c r="N555" s="1942"/>
      <c r="O555" s="1942"/>
      <c r="P555" s="1942"/>
      <c r="Q555" s="1942"/>
      <c r="R555" s="1942"/>
      <c r="S555" s="1942"/>
      <c r="T555" s="1942"/>
      <c r="U555" s="1942"/>
      <c r="V555" s="1942"/>
      <c r="W555" s="1942"/>
      <c r="X555" s="1942"/>
      <c r="Y555" s="1942"/>
      <c r="Z555" s="1942"/>
      <c r="AA555" s="1942"/>
      <c r="AB555" s="1942"/>
      <c r="AC555" s="1942"/>
      <c r="AD555" s="1942"/>
      <c r="AE555" s="1942"/>
      <c r="AF555" s="1942"/>
      <c r="AG555" s="1970"/>
      <c r="AH555" s="1971"/>
      <c r="AI555" s="1953"/>
      <c r="AJ555" s="2058"/>
    </row>
    <row r="556" spans="2:40" ht="13.5" customHeight="1">
      <c r="B556" s="4186"/>
      <c r="C556" s="4189"/>
      <c r="D556" s="2107" t="str">
        <f>E$14</f>
        <v>〇〇</v>
      </c>
      <c r="E556" s="1991"/>
      <c r="F556" s="1947"/>
      <c r="G556" s="1948"/>
      <c r="H556" s="1948"/>
      <c r="I556" s="1948"/>
      <c r="J556" s="1948"/>
      <c r="K556" s="1948"/>
      <c r="L556" s="1948"/>
      <c r="M556" s="1948"/>
      <c r="N556" s="1948"/>
      <c r="O556" s="1948"/>
      <c r="P556" s="1948"/>
      <c r="Q556" s="1948"/>
      <c r="R556" s="1948"/>
      <c r="S556" s="1948"/>
      <c r="T556" s="1948"/>
      <c r="U556" s="1948"/>
      <c r="V556" s="1948"/>
      <c r="W556" s="1948"/>
      <c r="X556" s="1948"/>
      <c r="Y556" s="1948"/>
      <c r="Z556" s="1948"/>
      <c r="AA556" s="1948"/>
      <c r="AB556" s="1948"/>
      <c r="AC556" s="1948"/>
      <c r="AD556" s="1948"/>
      <c r="AE556" s="1948"/>
      <c r="AF556" s="1948"/>
      <c r="AG556" s="1949"/>
      <c r="AH556" s="1950">
        <f t="shared" ref="AH556:AH559" si="456">COUNTA(F$116:AG$116)-AI556</f>
        <v>28</v>
      </c>
      <c r="AI556" s="1951">
        <f t="shared" ref="AI556:AI559" si="457">AM556+AN556</f>
        <v>0</v>
      </c>
      <c r="AJ556" s="2104">
        <f>+COUNTIF(F556:AG556,"休")</f>
        <v>0</v>
      </c>
      <c r="AM556" s="1953">
        <f>+COUNTIF(F556:AG556,"－")</f>
        <v>0</v>
      </c>
      <c r="AN556" s="1953">
        <f>+COUNTIF(F556:AG556,"外")</f>
        <v>0</v>
      </c>
    </row>
    <row r="557" spans="2:40">
      <c r="B557" s="4186"/>
      <c r="C557" s="4189"/>
      <c r="D557" s="1960" t="str">
        <f>E$15</f>
        <v>●●</v>
      </c>
      <c r="E557" s="2105"/>
      <c r="F557" s="1955"/>
      <c r="G557" s="1956"/>
      <c r="H557" s="1956"/>
      <c r="I557" s="1956"/>
      <c r="J557" s="1956"/>
      <c r="K557" s="1956"/>
      <c r="L557" s="1956"/>
      <c r="M557" s="1956"/>
      <c r="N557" s="1956"/>
      <c r="O557" s="1956"/>
      <c r="P557" s="1956"/>
      <c r="Q557" s="1956"/>
      <c r="R557" s="1956"/>
      <c r="S557" s="1956"/>
      <c r="T557" s="1956"/>
      <c r="U557" s="1956"/>
      <c r="V557" s="1956"/>
      <c r="W557" s="1956"/>
      <c r="X557" s="1956"/>
      <c r="Y557" s="1956"/>
      <c r="Z557" s="1956"/>
      <c r="AA557" s="1956"/>
      <c r="AB557" s="1956"/>
      <c r="AC557" s="1956"/>
      <c r="AD557" s="1956"/>
      <c r="AE557" s="1956"/>
      <c r="AF557" s="1956"/>
      <c r="AG557" s="1957"/>
      <c r="AH557" s="1950">
        <f t="shared" si="456"/>
        <v>28</v>
      </c>
      <c r="AI557" s="1958">
        <f t="shared" si="457"/>
        <v>0</v>
      </c>
      <c r="AJ557" s="2106">
        <f t="shared" ref="AJ557:AJ559" si="458">+COUNTIF(F557:AG557,"休")</f>
        <v>0</v>
      </c>
      <c r="AM557" s="1953">
        <f t="shared" ref="AM557:AM559" si="459">+COUNTIF(F557:AG557,"－")</f>
        <v>0</v>
      </c>
      <c r="AN557" s="1953">
        <f>+COUNTIF(F557:AG557,"外")</f>
        <v>0</v>
      </c>
    </row>
    <row r="558" spans="2:40">
      <c r="B558" s="4186"/>
      <c r="C558" s="4189"/>
      <c r="D558" s="1960">
        <f>E$16</f>
        <v>0</v>
      </c>
      <c r="E558" s="2105"/>
      <c r="F558" s="1955"/>
      <c r="G558" s="1956"/>
      <c r="H558" s="1956"/>
      <c r="I558" s="1956"/>
      <c r="J558" s="1956"/>
      <c r="K558" s="1956"/>
      <c r="L558" s="1956"/>
      <c r="M558" s="1956"/>
      <c r="N558" s="1956"/>
      <c r="O558" s="1956"/>
      <c r="P558" s="1956"/>
      <c r="Q558" s="1956"/>
      <c r="R558" s="1956"/>
      <c r="S558" s="1956"/>
      <c r="T558" s="1956"/>
      <c r="U558" s="1956"/>
      <c r="V558" s="1956"/>
      <c r="W558" s="1956"/>
      <c r="X558" s="1956"/>
      <c r="Y558" s="1956"/>
      <c r="Z558" s="1956"/>
      <c r="AA558" s="1956"/>
      <c r="AB558" s="1956"/>
      <c r="AC558" s="1956"/>
      <c r="AD558" s="1956"/>
      <c r="AE558" s="1956"/>
      <c r="AF558" s="1956"/>
      <c r="AG558" s="1957"/>
      <c r="AH558" s="1950">
        <f t="shared" si="456"/>
        <v>28</v>
      </c>
      <c r="AI558" s="1958">
        <f t="shared" si="457"/>
        <v>0</v>
      </c>
      <c r="AJ558" s="2106">
        <f t="shared" si="458"/>
        <v>0</v>
      </c>
      <c r="AM558" s="1953">
        <f t="shared" si="459"/>
        <v>0</v>
      </c>
      <c r="AN558" s="1953">
        <f>+COUNTIF(F558:AG558,"外")</f>
        <v>0</v>
      </c>
    </row>
    <row r="559" spans="2:40">
      <c r="B559" s="4186"/>
      <c r="C559" s="4190"/>
      <c r="D559" s="2107">
        <f>E$17</f>
        <v>0</v>
      </c>
      <c r="E559" s="1991"/>
      <c r="F559" s="1955"/>
      <c r="G559" s="1978"/>
      <c r="H559" s="1978"/>
      <c r="I559" s="1978"/>
      <c r="J559" s="1978"/>
      <c r="K559" s="1978"/>
      <c r="L559" s="1978"/>
      <c r="M559" s="1978"/>
      <c r="N559" s="1978"/>
      <c r="O559" s="1978"/>
      <c r="P559" s="1978"/>
      <c r="Q559" s="1978"/>
      <c r="R559" s="1978"/>
      <c r="S559" s="1978"/>
      <c r="T559" s="1978"/>
      <c r="U559" s="1978"/>
      <c r="V559" s="1978"/>
      <c r="W559" s="1978"/>
      <c r="X559" s="1978"/>
      <c r="Y559" s="1978"/>
      <c r="Z559" s="1978"/>
      <c r="AA559" s="1978"/>
      <c r="AB559" s="1978"/>
      <c r="AC559" s="1978"/>
      <c r="AD559" s="1978"/>
      <c r="AE559" s="1978"/>
      <c r="AF559" s="1978"/>
      <c r="AG559" s="1949"/>
      <c r="AH559" s="1950">
        <f t="shared" si="456"/>
        <v>28</v>
      </c>
      <c r="AI559" s="1987">
        <f t="shared" si="457"/>
        <v>0</v>
      </c>
      <c r="AJ559" s="2104">
        <f t="shared" si="458"/>
        <v>0</v>
      </c>
      <c r="AM559" s="1953">
        <f t="shared" si="459"/>
        <v>0</v>
      </c>
      <c r="AN559" s="1953">
        <f>+COUNTIF(F559:AG559,"外")</f>
        <v>0</v>
      </c>
    </row>
    <row r="560" spans="2:40" ht="24.75" customHeight="1">
      <c r="B560" s="4186"/>
      <c r="C560" s="4188" t="s">
        <v>2495</v>
      </c>
      <c r="D560" s="1953" t="s">
        <v>1313</v>
      </c>
      <c r="E560" s="1901" t="s">
        <v>2558</v>
      </c>
      <c r="F560" s="1941"/>
      <c r="G560" s="1942"/>
      <c r="H560" s="1942"/>
      <c r="I560" s="1942"/>
      <c r="J560" s="1942"/>
      <c r="K560" s="1942"/>
      <c r="L560" s="1942"/>
      <c r="M560" s="1942"/>
      <c r="N560" s="1942"/>
      <c r="O560" s="1942"/>
      <c r="P560" s="1942"/>
      <c r="Q560" s="1942"/>
      <c r="R560" s="1942"/>
      <c r="S560" s="1942"/>
      <c r="T560" s="1942"/>
      <c r="U560" s="1942"/>
      <c r="V560" s="1942"/>
      <c r="W560" s="1942"/>
      <c r="X560" s="1942"/>
      <c r="Y560" s="1942"/>
      <c r="Z560" s="1942"/>
      <c r="AA560" s="1942"/>
      <c r="AB560" s="1942"/>
      <c r="AC560" s="1942"/>
      <c r="AD560" s="1942"/>
      <c r="AE560" s="1942"/>
      <c r="AF560" s="1942"/>
      <c r="AG560" s="1970"/>
      <c r="AH560" s="1971"/>
      <c r="AI560" s="1953"/>
      <c r="AJ560" s="2058"/>
    </row>
    <row r="561" spans="2:40">
      <c r="B561" s="4186"/>
      <c r="C561" s="4189"/>
      <c r="D561" s="1945" t="str">
        <f>E$18</f>
        <v>●●</v>
      </c>
      <c r="E561" s="2023"/>
      <c r="F561" s="1947"/>
      <c r="G561" s="1948"/>
      <c r="H561" s="1948"/>
      <c r="I561" s="1948"/>
      <c r="J561" s="1948"/>
      <c r="K561" s="1948"/>
      <c r="L561" s="1948"/>
      <c r="M561" s="1948"/>
      <c r="N561" s="1948"/>
      <c r="O561" s="1948"/>
      <c r="P561" s="1948"/>
      <c r="Q561" s="1948"/>
      <c r="R561" s="1948"/>
      <c r="S561" s="1948"/>
      <c r="T561" s="1948"/>
      <c r="U561" s="1948"/>
      <c r="V561" s="1948"/>
      <c r="W561" s="1948"/>
      <c r="X561" s="1948"/>
      <c r="Y561" s="1948"/>
      <c r="Z561" s="1948"/>
      <c r="AA561" s="1948"/>
      <c r="AB561" s="1948"/>
      <c r="AC561" s="1948"/>
      <c r="AD561" s="1948"/>
      <c r="AE561" s="1948"/>
      <c r="AF561" s="1948"/>
      <c r="AG561" s="1982"/>
      <c r="AH561" s="1950">
        <f t="shared" ref="AH561:AH564" si="460">COUNTA(F$116:AG$116)-AI561</f>
        <v>28</v>
      </c>
      <c r="AI561" s="2108">
        <f t="shared" ref="AI561:AI564" si="461">AM561+AN561</f>
        <v>0</v>
      </c>
      <c r="AJ561" s="2109">
        <f>+COUNTIF(F561:AG561,"休")</f>
        <v>0</v>
      </c>
      <c r="AM561" s="1953">
        <f>+COUNTIF(F561:AG561,"－")</f>
        <v>0</v>
      </c>
      <c r="AN561" s="1953">
        <f>+COUNTIF(F561:AG561,"外")</f>
        <v>0</v>
      </c>
    </row>
    <row r="562" spans="2:40">
      <c r="B562" s="4186"/>
      <c r="C562" s="4189"/>
      <c r="D562" s="1960">
        <f>E$19</f>
        <v>0</v>
      </c>
      <c r="E562" s="2105"/>
      <c r="F562" s="1955"/>
      <c r="G562" s="1956"/>
      <c r="H562" s="1956"/>
      <c r="I562" s="1956"/>
      <c r="J562" s="1956"/>
      <c r="K562" s="1956"/>
      <c r="L562" s="1956"/>
      <c r="M562" s="1956"/>
      <c r="N562" s="1956"/>
      <c r="O562" s="1956"/>
      <c r="P562" s="1956"/>
      <c r="Q562" s="1956"/>
      <c r="R562" s="1956"/>
      <c r="S562" s="1956"/>
      <c r="T562" s="1956"/>
      <c r="U562" s="1956"/>
      <c r="V562" s="1956"/>
      <c r="W562" s="1956"/>
      <c r="X562" s="1956"/>
      <c r="Y562" s="1956"/>
      <c r="Z562" s="1956"/>
      <c r="AA562" s="1956"/>
      <c r="AB562" s="1956"/>
      <c r="AC562" s="1956"/>
      <c r="AD562" s="1956"/>
      <c r="AE562" s="1956"/>
      <c r="AF562" s="1956"/>
      <c r="AG562" s="1957"/>
      <c r="AH562" s="1950">
        <f t="shared" si="460"/>
        <v>28</v>
      </c>
      <c r="AI562" s="1958">
        <f t="shared" si="461"/>
        <v>0</v>
      </c>
      <c r="AJ562" s="2106">
        <f t="shared" ref="AJ562:AJ564" si="462">+COUNTIF(F562:AG562,"休")</f>
        <v>0</v>
      </c>
      <c r="AM562" s="1953">
        <f t="shared" ref="AM562:AM564" si="463">+COUNTIF(F562:AG562,"－")</f>
        <v>0</v>
      </c>
      <c r="AN562" s="1953">
        <f>+COUNTIF(F562:AG562,"外")</f>
        <v>0</v>
      </c>
    </row>
    <row r="563" spans="2:40">
      <c r="B563" s="4186"/>
      <c r="C563" s="4189"/>
      <c r="D563" s="1960">
        <f>E$20</f>
        <v>0</v>
      </c>
      <c r="E563" s="2105"/>
      <c r="F563" s="1955"/>
      <c r="G563" s="1956"/>
      <c r="H563" s="1956"/>
      <c r="I563" s="1956"/>
      <c r="J563" s="1956"/>
      <c r="K563" s="1956"/>
      <c r="L563" s="1956"/>
      <c r="M563" s="1956"/>
      <c r="N563" s="1956"/>
      <c r="O563" s="1956"/>
      <c r="P563" s="1956"/>
      <c r="Q563" s="1956"/>
      <c r="R563" s="1956"/>
      <c r="S563" s="1956"/>
      <c r="T563" s="1956"/>
      <c r="U563" s="1956"/>
      <c r="V563" s="1956"/>
      <c r="W563" s="1956"/>
      <c r="X563" s="1956"/>
      <c r="Y563" s="1956"/>
      <c r="Z563" s="1956"/>
      <c r="AA563" s="1956"/>
      <c r="AB563" s="1956"/>
      <c r="AC563" s="1956"/>
      <c r="AD563" s="1956"/>
      <c r="AE563" s="1956"/>
      <c r="AF563" s="1956"/>
      <c r="AG563" s="1957"/>
      <c r="AH563" s="1950">
        <f t="shared" si="460"/>
        <v>28</v>
      </c>
      <c r="AI563" s="1958">
        <f t="shared" si="461"/>
        <v>0</v>
      </c>
      <c r="AJ563" s="2106">
        <f t="shared" si="462"/>
        <v>0</v>
      </c>
      <c r="AM563" s="1953">
        <f t="shared" si="463"/>
        <v>0</v>
      </c>
      <c r="AN563" s="1953">
        <f>+COUNTIF(F563:AG563,"外")</f>
        <v>0</v>
      </c>
    </row>
    <row r="564" spans="2:40">
      <c r="B564" s="4187"/>
      <c r="C564" s="4190"/>
      <c r="D564" s="2110">
        <f>E$21</f>
        <v>0</v>
      </c>
      <c r="E564" s="2039"/>
      <c r="F564" s="1984"/>
      <c r="G564" s="1965"/>
      <c r="H564" s="1965"/>
      <c r="I564" s="1965"/>
      <c r="J564" s="1965"/>
      <c r="K564" s="1965"/>
      <c r="L564" s="1965"/>
      <c r="M564" s="1965"/>
      <c r="N564" s="1965"/>
      <c r="O564" s="1965"/>
      <c r="P564" s="1965"/>
      <c r="Q564" s="1965"/>
      <c r="R564" s="1965"/>
      <c r="S564" s="1965"/>
      <c r="T564" s="1965"/>
      <c r="U564" s="1965"/>
      <c r="V564" s="1965"/>
      <c r="W564" s="1965"/>
      <c r="X564" s="1965"/>
      <c r="Y564" s="1965"/>
      <c r="Z564" s="1965"/>
      <c r="AA564" s="1965"/>
      <c r="AB564" s="1965"/>
      <c r="AC564" s="1965"/>
      <c r="AD564" s="1965"/>
      <c r="AE564" s="1965"/>
      <c r="AF564" s="1965"/>
      <c r="AG564" s="1985"/>
      <c r="AH564" s="1986">
        <f t="shared" si="460"/>
        <v>28</v>
      </c>
      <c r="AI564" s="2071">
        <f t="shared" si="461"/>
        <v>0</v>
      </c>
      <c r="AJ564" s="1972">
        <f t="shared" si="462"/>
        <v>0</v>
      </c>
      <c r="AM564" s="1953">
        <f t="shared" si="463"/>
        <v>0</v>
      </c>
      <c r="AN564" s="1953">
        <f>+COUNTIF(F564:AG564,"外")</f>
        <v>0</v>
      </c>
    </row>
    <row r="565" spans="2:40">
      <c r="F565" s="2073"/>
      <c r="G565" s="2073"/>
      <c r="H565" s="2073"/>
      <c r="I565" s="2073"/>
      <c r="J565" s="2073"/>
      <c r="K565" s="2073"/>
      <c r="L565" s="2073"/>
      <c r="M565" s="2073"/>
      <c r="N565" s="2073"/>
      <c r="O565" s="2073"/>
      <c r="P565" s="2073"/>
      <c r="Q565" s="2073"/>
      <c r="R565" s="2073"/>
      <c r="S565" s="2073"/>
      <c r="T565" s="2073"/>
      <c r="U565" s="2073"/>
      <c r="V565" s="2073"/>
      <c r="W565" s="2073"/>
      <c r="X565" s="2073"/>
      <c r="Y565" s="2073"/>
      <c r="Z565" s="2073"/>
      <c r="AA565" s="2073"/>
      <c r="AB565" s="2073"/>
      <c r="AC565" s="2073"/>
      <c r="AD565" s="2073"/>
      <c r="AE565" s="2073"/>
      <c r="AF565" s="2073"/>
      <c r="AG565" s="2073"/>
    </row>
    <row r="566" spans="2:40" ht="13.5" customHeight="1">
      <c r="B566" s="2021"/>
      <c r="C566" s="2022"/>
      <c r="D566" s="2025"/>
      <c r="E566" s="2074" t="s">
        <v>1183</v>
      </c>
      <c r="F566" s="2075">
        <f>+AG546+1</f>
        <v>45359</v>
      </c>
      <c r="G566" s="2076">
        <f>+F566+1</f>
        <v>45360</v>
      </c>
      <c r="H566" s="2076">
        <f t="shared" ref="H566:Y566" si="464">+G566+1</f>
        <v>45361</v>
      </c>
      <c r="I566" s="2076">
        <f t="shared" si="464"/>
        <v>45362</v>
      </c>
      <c r="J566" s="2076">
        <f t="shared" si="464"/>
        <v>45363</v>
      </c>
      <c r="K566" s="2076">
        <f t="shared" si="464"/>
        <v>45364</v>
      </c>
      <c r="L566" s="2076">
        <f t="shared" si="464"/>
        <v>45365</v>
      </c>
      <c r="M566" s="2076">
        <f t="shared" si="464"/>
        <v>45366</v>
      </c>
      <c r="N566" s="2076">
        <f t="shared" si="464"/>
        <v>45367</v>
      </c>
      <c r="O566" s="2076">
        <f t="shared" si="464"/>
        <v>45368</v>
      </c>
      <c r="P566" s="2076">
        <f t="shared" si="464"/>
        <v>45369</v>
      </c>
      <c r="Q566" s="2076">
        <f t="shared" si="464"/>
        <v>45370</v>
      </c>
      <c r="R566" s="2076">
        <f t="shared" si="464"/>
        <v>45371</v>
      </c>
      <c r="S566" s="2076">
        <f t="shared" si="464"/>
        <v>45372</v>
      </c>
      <c r="T566" s="2076">
        <f t="shared" si="464"/>
        <v>45373</v>
      </c>
      <c r="U566" s="2076">
        <f t="shared" si="464"/>
        <v>45374</v>
      </c>
      <c r="V566" s="2076">
        <f t="shared" si="464"/>
        <v>45375</v>
      </c>
      <c r="W566" s="2076">
        <f t="shared" si="464"/>
        <v>45376</v>
      </c>
      <c r="X566" s="2076">
        <f t="shared" si="464"/>
        <v>45377</v>
      </c>
      <c r="Y566" s="2076">
        <f t="shared" si="464"/>
        <v>45378</v>
      </c>
      <c r="Z566" s="2076">
        <f>+Y566+1</f>
        <v>45379</v>
      </c>
      <c r="AA566" s="2076">
        <f t="shared" ref="AA566:AC566" si="465">+Z566+1</f>
        <v>45380</v>
      </c>
      <c r="AB566" s="2076">
        <f t="shared" si="465"/>
        <v>45381</v>
      </c>
      <c r="AC566" s="2076">
        <f t="shared" si="465"/>
        <v>45382</v>
      </c>
      <c r="AD566" s="2076">
        <f>+AC566+1</f>
        <v>45383</v>
      </c>
      <c r="AE566" s="2076">
        <f t="shared" ref="AE566" si="466">+AD566+1</f>
        <v>45384</v>
      </c>
      <c r="AF566" s="2076">
        <f>+AE566+1</f>
        <v>45385</v>
      </c>
      <c r="AG566" s="2111">
        <f t="shared" ref="AG566" si="467">+AF566+1</f>
        <v>45386</v>
      </c>
      <c r="AH566" s="4209" t="s">
        <v>2496</v>
      </c>
      <c r="AI566" s="4313" t="s">
        <v>2497</v>
      </c>
      <c r="AJ566" s="4316" t="s">
        <v>2474</v>
      </c>
      <c r="AK566" s="4319"/>
      <c r="AM566" s="4320" t="s">
        <v>2556</v>
      </c>
      <c r="AN566" s="4320" t="s">
        <v>2557</v>
      </c>
    </row>
    <row r="567" spans="2:40">
      <c r="B567" s="2037"/>
      <c r="C567" s="2038"/>
      <c r="D567" s="2041"/>
      <c r="E567" s="2078" t="s">
        <v>1184</v>
      </c>
      <c r="F567" s="2079" t="str">
        <f>TEXT(WEEKDAY(+F566),"aaa")</f>
        <v>金</v>
      </c>
      <c r="G567" s="2080" t="str">
        <f t="shared" ref="G567:AG567" si="468">TEXT(WEEKDAY(+G566),"aaa")</f>
        <v>土</v>
      </c>
      <c r="H567" s="2080" t="str">
        <f t="shared" si="468"/>
        <v>日</v>
      </c>
      <c r="I567" s="2080" t="str">
        <f t="shared" si="468"/>
        <v>月</v>
      </c>
      <c r="J567" s="2080" t="str">
        <f t="shared" si="468"/>
        <v>火</v>
      </c>
      <c r="K567" s="2080" t="str">
        <f t="shared" si="468"/>
        <v>水</v>
      </c>
      <c r="L567" s="2080" t="str">
        <f t="shared" si="468"/>
        <v>木</v>
      </c>
      <c r="M567" s="2080" t="str">
        <f t="shared" si="468"/>
        <v>金</v>
      </c>
      <c r="N567" s="2080" t="str">
        <f t="shared" si="468"/>
        <v>土</v>
      </c>
      <c r="O567" s="2080" t="str">
        <f t="shared" si="468"/>
        <v>日</v>
      </c>
      <c r="P567" s="2080" t="str">
        <f t="shared" si="468"/>
        <v>月</v>
      </c>
      <c r="Q567" s="2080" t="str">
        <f t="shared" si="468"/>
        <v>火</v>
      </c>
      <c r="R567" s="2080" t="str">
        <f t="shared" si="468"/>
        <v>水</v>
      </c>
      <c r="S567" s="2080" t="str">
        <f t="shared" si="468"/>
        <v>木</v>
      </c>
      <c r="T567" s="2080" t="str">
        <f t="shared" si="468"/>
        <v>金</v>
      </c>
      <c r="U567" s="2080" t="str">
        <f t="shared" si="468"/>
        <v>土</v>
      </c>
      <c r="V567" s="2080" t="str">
        <f t="shared" si="468"/>
        <v>日</v>
      </c>
      <c r="W567" s="2080" t="str">
        <f t="shared" si="468"/>
        <v>月</v>
      </c>
      <c r="X567" s="2080" t="str">
        <f t="shared" si="468"/>
        <v>火</v>
      </c>
      <c r="Y567" s="2080" t="str">
        <f t="shared" si="468"/>
        <v>水</v>
      </c>
      <c r="Z567" s="2080" t="str">
        <f t="shared" si="468"/>
        <v>木</v>
      </c>
      <c r="AA567" s="2080" t="str">
        <f t="shared" si="468"/>
        <v>金</v>
      </c>
      <c r="AB567" s="2080" t="str">
        <f t="shared" si="468"/>
        <v>土</v>
      </c>
      <c r="AC567" s="2080" t="str">
        <f t="shared" si="468"/>
        <v>日</v>
      </c>
      <c r="AD567" s="2080" t="str">
        <f t="shared" si="468"/>
        <v>月</v>
      </c>
      <c r="AE567" s="2080" t="str">
        <f t="shared" si="468"/>
        <v>火</v>
      </c>
      <c r="AF567" s="2080" t="str">
        <f t="shared" si="468"/>
        <v>水</v>
      </c>
      <c r="AG567" s="2112" t="str">
        <f t="shared" si="468"/>
        <v>木</v>
      </c>
      <c r="AH567" s="4210"/>
      <c r="AI567" s="4314"/>
      <c r="AJ567" s="4317"/>
      <c r="AK567" s="4319"/>
      <c r="AM567" s="4320"/>
      <c r="AN567" s="4320"/>
    </row>
    <row r="568" spans="2:40" ht="24.75" customHeight="1">
      <c r="B568" s="2101" t="s">
        <v>2531</v>
      </c>
      <c r="C568" s="2102" t="s">
        <v>2532</v>
      </c>
      <c r="D568" s="1953" t="s">
        <v>1313</v>
      </c>
      <c r="E568" s="1901" t="s">
        <v>2558</v>
      </c>
      <c r="F568" s="1941"/>
      <c r="G568" s="1942"/>
      <c r="H568" s="1942"/>
      <c r="I568" s="1942"/>
      <c r="J568" s="1942"/>
      <c r="K568" s="1942"/>
      <c r="L568" s="1942"/>
      <c r="M568" s="1942"/>
      <c r="N568" s="1942"/>
      <c r="O568" s="1942"/>
      <c r="P568" s="1942"/>
      <c r="Q568" s="1942"/>
      <c r="R568" s="1942"/>
      <c r="S568" s="1942"/>
      <c r="T568" s="1942"/>
      <c r="U568" s="1942"/>
      <c r="V568" s="1942"/>
      <c r="W568" s="1942"/>
      <c r="X568" s="1942"/>
      <c r="Y568" s="1942"/>
      <c r="Z568" s="1942"/>
      <c r="AA568" s="1942"/>
      <c r="AB568" s="1942"/>
      <c r="AC568" s="1942"/>
      <c r="AD568" s="1942"/>
      <c r="AE568" s="1942"/>
      <c r="AF568" s="1942"/>
      <c r="AG568" s="1970"/>
      <c r="AH568" s="4211"/>
      <c r="AI568" s="4315"/>
      <c r="AJ568" s="4318"/>
      <c r="AK568" s="4319"/>
    </row>
    <row r="569" spans="2:40" ht="13.5" customHeight="1">
      <c r="B569" s="4185" t="s">
        <v>2486</v>
      </c>
      <c r="C569" s="4188" t="s">
        <v>2487</v>
      </c>
      <c r="D569" s="1945" t="str">
        <f>E$8</f>
        <v>〇〇</v>
      </c>
      <c r="E569" s="2023"/>
      <c r="F569" s="1947"/>
      <c r="G569" s="1948"/>
      <c r="H569" s="1948"/>
      <c r="I569" s="1948"/>
      <c r="J569" s="1948"/>
      <c r="K569" s="1948"/>
      <c r="L569" s="1948"/>
      <c r="M569" s="1948"/>
      <c r="N569" s="1948"/>
      <c r="O569" s="1948"/>
      <c r="P569" s="1948"/>
      <c r="Q569" s="1948"/>
      <c r="R569" s="1948"/>
      <c r="S569" s="1948"/>
      <c r="T569" s="1948"/>
      <c r="U569" s="1948"/>
      <c r="V569" s="1948"/>
      <c r="W569" s="1948"/>
      <c r="X569" s="1948"/>
      <c r="Y569" s="1948"/>
      <c r="Z569" s="1948"/>
      <c r="AA569" s="1948"/>
      <c r="AB569" s="1948"/>
      <c r="AC569" s="1948"/>
      <c r="AD569" s="1948"/>
      <c r="AE569" s="1948"/>
      <c r="AF569" s="1948"/>
      <c r="AG569" s="1949"/>
      <c r="AH569" s="1950">
        <f>COUNTA(F$136:AG$136)-AI569</f>
        <v>28</v>
      </c>
      <c r="AI569" s="1951">
        <f>AM569+AN569</f>
        <v>0</v>
      </c>
      <c r="AJ569" s="2104">
        <f>+COUNTIF(F569:AG569,"休")</f>
        <v>0</v>
      </c>
      <c r="AM569" s="1953">
        <f>+COUNTIF(F569:AG569,"－")</f>
        <v>0</v>
      </c>
      <c r="AN569" s="1953">
        <f t="shared" ref="AN569:AN574" si="469">+COUNTIF(F569:AG569,"外")</f>
        <v>0</v>
      </c>
    </row>
    <row r="570" spans="2:40" ht="13.5" customHeight="1">
      <c r="B570" s="4186"/>
      <c r="C570" s="4189"/>
      <c r="D570" s="1960" t="str">
        <f>E$9</f>
        <v>●●</v>
      </c>
      <c r="E570" s="2105"/>
      <c r="F570" s="1955"/>
      <c r="G570" s="1956"/>
      <c r="H570" s="1956"/>
      <c r="I570" s="1956"/>
      <c r="J570" s="1956"/>
      <c r="K570" s="1956"/>
      <c r="L570" s="1956"/>
      <c r="M570" s="1956"/>
      <c r="N570" s="1956"/>
      <c r="O570" s="1956"/>
      <c r="P570" s="1956"/>
      <c r="Q570" s="1956"/>
      <c r="R570" s="1956"/>
      <c r="S570" s="1956"/>
      <c r="T570" s="1956"/>
      <c r="U570" s="1956"/>
      <c r="V570" s="1956"/>
      <c r="W570" s="1956"/>
      <c r="X570" s="1956"/>
      <c r="Y570" s="1956"/>
      <c r="Z570" s="1956"/>
      <c r="AA570" s="1956"/>
      <c r="AB570" s="1956"/>
      <c r="AC570" s="1956"/>
      <c r="AD570" s="1956"/>
      <c r="AE570" s="1956"/>
      <c r="AF570" s="1956"/>
      <c r="AG570" s="1957"/>
      <c r="AH570" s="1950">
        <f t="shared" ref="AH570:AH574" si="470">COUNTA(F$136:AG$136)-AI570</f>
        <v>28</v>
      </c>
      <c r="AI570" s="1958">
        <f t="shared" ref="AI570" si="471">AM570+AN570</f>
        <v>0</v>
      </c>
      <c r="AJ570" s="2106">
        <f t="shared" ref="AJ570:AJ573" si="472">+COUNTIF(F570:AG570,"休")</f>
        <v>0</v>
      </c>
      <c r="AM570" s="1953">
        <f t="shared" ref="AM570:AM573" si="473">+COUNTIF(F570:AG570,"－")</f>
        <v>0</v>
      </c>
      <c r="AN570" s="1953">
        <f t="shared" si="469"/>
        <v>0</v>
      </c>
    </row>
    <row r="571" spans="2:40">
      <c r="B571" s="4186"/>
      <c r="C571" s="4189"/>
      <c r="D571" s="1960" t="str">
        <f>E$10</f>
        <v>△△</v>
      </c>
      <c r="E571" s="2105"/>
      <c r="F571" s="1955"/>
      <c r="G571" s="1956"/>
      <c r="H571" s="1956"/>
      <c r="I571" s="1956"/>
      <c r="J571" s="1956"/>
      <c r="K571" s="1956"/>
      <c r="L571" s="1956"/>
      <c r="M571" s="1956"/>
      <c r="N571" s="1956"/>
      <c r="O571" s="1956"/>
      <c r="P571" s="1956"/>
      <c r="Q571" s="1956"/>
      <c r="R571" s="1956"/>
      <c r="S571" s="1956"/>
      <c r="T571" s="1956"/>
      <c r="U571" s="1956"/>
      <c r="V571" s="1956"/>
      <c r="W571" s="1956"/>
      <c r="X571" s="1956"/>
      <c r="Y571" s="1956"/>
      <c r="Z571" s="1956"/>
      <c r="AA571" s="1956"/>
      <c r="AB571" s="1956"/>
      <c r="AC571" s="1956"/>
      <c r="AD571" s="1956"/>
      <c r="AE571" s="1956"/>
      <c r="AF571" s="1956"/>
      <c r="AG571" s="1957"/>
      <c r="AH571" s="1950">
        <f t="shared" si="470"/>
        <v>28</v>
      </c>
      <c r="AI571" s="1958">
        <f>AM571+AN571</f>
        <v>0</v>
      </c>
      <c r="AJ571" s="2106">
        <f t="shared" si="472"/>
        <v>0</v>
      </c>
      <c r="AM571" s="1953">
        <f t="shared" si="473"/>
        <v>0</v>
      </c>
      <c r="AN571" s="1953">
        <f t="shared" si="469"/>
        <v>0</v>
      </c>
    </row>
    <row r="572" spans="2:40">
      <c r="B572" s="4186"/>
      <c r="C572" s="4189"/>
      <c r="D572" s="1960" t="str">
        <f>E$11</f>
        <v>■■</v>
      </c>
      <c r="E572" s="2105"/>
      <c r="F572" s="1955"/>
      <c r="G572" s="1956"/>
      <c r="H572" s="1956"/>
      <c r="I572" s="1956"/>
      <c r="J572" s="1956"/>
      <c r="K572" s="1956"/>
      <c r="L572" s="1956"/>
      <c r="M572" s="1956"/>
      <c r="N572" s="1956"/>
      <c r="O572" s="1956"/>
      <c r="P572" s="1956"/>
      <c r="Q572" s="1956"/>
      <c r="R572" s="1956"/>
      <c r="S572" s="1956"/>
      <c r="T572" s="1956"/>
      <c r="U572" s="1956"/>
      <c r="V572" s="1956"/>
      <c r="W572" s="1956"/>
      <c r="X572" s="1956"/>
      <c r="Y572" s="1956"/>
      <c r="Z572" s="1956"/>
      <c r="AA572" s="1956"/>
      <c r="AB572" s="1956"/>
      <c r="AC572" s="1956"/>
      <c r="AD572" s="1956"/>
      <c r="AE572" s="1956"/>
      <c r="AF572" s="1956"/>
      <c r="AG572" s="1957"/>
      <c r="AH572" s="1950">
        <f t="shared" si="470"/>
        <v>28</v>
      </c>
      <c r="AI572" s="1958">
        <f t="shared" ref="AI572:AI574" si="474">AM572+AN572</f>
        <v>0</v>
      </c>
      <c r="AJ572" s="2106">
        <f t="shared" si="472"/>
        <v>0</v>
      </c>
      <c r="AM572" s="1953">
        <f t="shared" si="473"/>
        <v>0</v>
      </c>
      <c r="AN572" s="1953">
        <f t="shared" si="469"/>
        <v>0</v>
      </c>
    </row>
    <row r="573" spans="2:40">
      <c r="B573" s="4186"/>
      <c r="C573" s="4189"/>
      <c r="D573" s="1960" t="str">
        <f>E$12</f>
        <v>★★</v>
      </c>
      <c r="E573" s="2105"/>
      <c r="F573" s="1955"/>
      <c r="G573" s="1956"/>
      <c r="H573" s="1956"/>
      <c r="I573" s="1956"/>
      <c r="J573" s="1956"/>
      <c r="K573" s="1956"/>
      <c r="L573" s="1956"/>
      <c r="M573" s="1956"/>
      <c r="N573" s="1956"/>
      <c r="O573" s="1956"/>
      <c r="P573" s="1956"/>
      <c r="Q573" s="1956"/>
      <c r="R573" s="1956"/>
      <c r="S573" s="1956"/>
      <c r="T573" s="1956"/>
      <c r="U573" s="1956"/>
      <c r="V573" s="1956"/>
      <c r="W573" s="1956"/>
      <c r="X573" s="1956"/>
      <c r="Y573" s="1956"/>
      <c r="Z573" s="1956"/>
      <c r="AA573" s="1956"/>
      <c r="AB573" s="1956"/>
      <c r="AC573" s="1956"/>
      <c r="AD573" s="1956"/>
      <c r="AE573" s="1956"/>
      <c r="AF573" s="1956"/>
      <c r="AG573" s="1957"/>
      <c r="AH573" s="1950">
        <f t="shared" si="470"/>
        <v>28</v>
      </c>
      <c r="AI573" s="1958">
        <f t="shared" si="474"/>
        <v>0</v>
      </c>
      <c r="AJ573" s="2106">
        <f t="shared" si="472"/>
        <v>0</v>
      </c>
      <c r="AM573" s="1953">
        <f t="shared" si="473"/>
        <v>0</v>
      </c>
      <c r="AN573" s="1953">
        <f t="shared" si="469"/>
        <v>0</v>
      </c>
    </row>
    <row r="574" spans="2:40">
      <c r="B574" s="4187"/>
      <c r="C574" s="4190"/>
      <c r="D574" s="2107"/>
      <c r="E574" s="1991"/>
      <c r="F574" s="1964"/>
      <c r="G574" s="1966"/>
      <c r="H574" s="1966"/>
      <c r="I574" s="1966"/>
      <c r="J574" s="1966"/>
      <c r="K574" s="1966"/>
      <c r="L574" s="1966"/>
      <c r="M574" s="1966"/>
      <c r="N574" s="1966"/>
      <c r="O574" s="1966"/>
      <c r="P574" s="1966"/>
      <c r="Q574" s="1966"/>
      <c r="R574" s="1966"/>
      <c r="S574" s="1966"/>
      <c r="T574" s="1966"/>
      <c r="U574" s="1966"/>
      <c r="V574" s="1966"/>
      <c r="W574" s="1966"/>
      <c r="X574" s="1966"/>
      <c r="Y574" s="1966"/>
      <c r="Z574" s="1966"/>
      <c r="AA574" s="1966"/>
      <c r="AB574" s="1966"/>
      <c r="AC574" s="1966"/>
      <c r="AD574" s="1966"/>
      <c r="AE574" s="1966"/>
      <c r="AF574" s="1966"/>
      <c r="AG574" s="1967"/>
      <c r="AH574" s="1950">
        <f t="shared" si="470"/>
        <v>28</v>
      </c>
      <c r="AI574" s="1951">
        <f t="shared" si="474"/>
        <v>0</v>
      </c>
      <c r="AJ574" s="2104">
        <f>+COUNTIF(F574:AG574,"休")</f>
        <v>0</v>
      </c>
      <c r="AM574" s="1953">
        <f>+COUNTIF(F574:AG574,"－")</f>
        <v>0</v>
      </c>
      <c r="AN574" s="1953">
        <f t="shared" si="469"/>
        <v>0</v>
      </c>
    </row>
    <row r="575" spans="2:40" ht="24.75" customHeight="1">
      <c r="B575" s="4185" t="s">
        <v>2493</v>
      </c>
      <c r="C575" s="4188" t="s">
        <v>2494</v>
      </c>
      <c r="D575" s="1953" t="s">
        <v>1313</v>
      </c>
      <c r="E575" s="1901" t="s">
        <v>2558</v>
      </c>
      <c r="F575" s="1941"/>
      <c r="G575" s="1942"/>
      <c r="H575" s="1942"/>
      <c r="I575" s="1942"/>
      <c r="J575" s="1942"/>
      <c r="K575" s="1942"/>
      <c r="L575" s="1942"/>
      <c r="M575" s="1942"/>
      <c r="N575" s="1942"/>
      <c r="O575" s="1942"/>
      <c r="P575" s="1942"/>
      <c r="Q575" s="1942"/>
      <c r="R575" s="1942"/>
      <c r="S575" s="1942"/>
      <c r="T575" s="1942"/>
      <c r="U575" s="1942"/>
      <c r="V575" s="1942"/>
      <c r="W575" s="1942"/>
      <c r="X575" s="1942"/>
      <c r="Y575" s="1942"/>
      <c r="Z575" s="1942"/>
      <c r="AA575" s="1942"/>
      <c r="AB575" s="1942"/>
      <c r="AC575" s="1942"/>
      <c r="AD575" s="1942"/>
      <c r="AE575" s="1942"/>
      <c r="AF575" s="1942"/>
      <c r="AG575" s="1970"/>
      <c r="AH575" s="1971"/>
      <c r="AI575" s="1953"/>
      <c r="AJ575" s="2058"/>
    </row>
    <row r="576" spans="2:40" ht="13.5" customHeight="1">
      <c r="B576" s="4186"/>
      <c r="C576" s="4189"/>
      <c r="D576" s="2107" t="str">
        <f>E$14</f>
        <v>〇〇</v>
      </c>
      <c r="E576" s="1991"/>
      <c r="F576" s="1947"/>
      <c r="G576" s="1948"/>
      <c r="H576" s="1948"/>
      <c r="I576" s="1948"/>
      <c r="J576" s="1948"/>
      <c r="K576" s="1948"/>
      <c r="L576" s="1948"/>
      <c r="M576" s="1948"/>
      <c r="N576" s="1948"/>
      <c r="O576" s="1948"/>
      <c r="P576" s="1948"/>
      <c r="Q576" s="1948"/>
      <c r="R576" s="1948"/>
      <c r="S576" s="1948"/>
      <c r="T576" s="1948"/>
      <c r="U576" s="1948"/>
      <c r="V576" s="1948"/>
      <c r="W576" s="1948"/>
      <c r="X576" s="1948"/>
      <c r="Y576" s="1948"/>
      <c r="Z576" s="1948"/>
      <c r="AA576" s="1948"/>
      <c r="AB576" s="1948"/>
      <c r="AC576" s="1948"/>
      <c r="AD576" s="1948"/>
      <c r="AE576" s="1948"/>
      <c r="AF576" s="1948"/>
      <c r="AG576" s="1949"/>
      <c r="AH576" s="1950">
        <f t="shared" ref="AH576" si="475">COUNTA(F$136:AG$136)-AI576</f>
        <v>28</v>
      </c>
      <c r="AI576" s="1951">
        <f t="shared" ref="AI576:AI579" si="476">AM576+AN576</f>
        <v>0</v>
      </c>
      <c r="AJ576" s="2104">
        <f>+COUNTIF(F576:AG576,"休")</f>
        <v>0</v>
      </c>
      <c r="AM576" s="1953">
        <f>+COUNTIF(F576:AG576,"－")</f>
        <v>0</v>
      </c>
      <c r="AN576" s="1953">
        <f>+COUNTIF(F576:AG576,"外")</f>
        <v>0</v>
      </c>
    </row>
    <row r="577" spans="2:40">
      <c r="B577" s="4186"/>
      <c r="C577" s="4189"/>
      <c r="D577" s="1960" t="str">
        <f>E$15</f>
        <v>●●</v>
      </c>
      <c r="E577" s="2105"/>
      <c r="F577" s="1955"/>
      <c r="G577" s="1956"/>
      <c r="H577" s="1956"/>
      <c r="I577" s="1956"/>
      <c r="J577" s="1956"/>
      <c r="K577" s="1956"/>
      <c r="L577" s="1956"/>
      <c r="M577" s="1956"/>
      <c r="N577" s="1956"/>
      <c r="O577" s="1956"/>
      <c r="P577" s="1956"/>
      <c r="Q577" s="1956"/>
      <c r="R577" s="1956"/>
      <c r="S577" s="1956"/>
      <c r="T577" s="1956"/>
      <c r="U577" s="1956"/>
      <c r="V577" s="1956"/>
      <c r="W577" s="1956"/>
      <c r="X577" s="1956"/>
      <c r="Y577" s="1956"/>
      <c r="Z577" s="1956"/>
      <c r="AA577" s="1956"/>
      <c r="AB577" s="1956"/>
      <c r="AC577" s="1956"/>
      <c r="AD577" s="1956"/>
      <c r="AE577" s="1956"/>
      <c r="AF577" s="1956"/>
      <c r="AG577" s="1957"/>
      <c r="AH577" s="1950">
        <f>COUNTA(F$136:AG$136)-AI577</f>
        <v>28</v>
      </c>
      <c r="AI577" s="1958">
        <f t="shared" si="476"/>
        <v>0</v>
      </c>
      <c r="AJ577" s="2106">
        <f t="shared" ref="AJ577:AJ579" si="477">+COUNTIF(F577:AG577,"休")</f>
        <v>0</v>
      </c>
      <c r="AM577" s="1953">
        <f t="shared" ref="AM577:AM579" si="478">+COUNTIF(F577:AG577,"－")</f>
        <v>0</v>
      </c>
      <c r="AN577" s="1953">
        <f>+COUNTIF(F577:AG577,"外")</f>
        <v>0</v>
      </c>
    </row>
    <row r="578" spans="2:40">
      <c r="B578" s="4186"/>
      <c r="C578" s="4189"/>
      <c r="D578" s="1960">
        <f>E$16</f>
        <v>0</v>
      </c>
      <c r="E578" s="2105"/>
      <c r="F578" s="1955"/>
      <c r="G578" s="1956"/>
      <c r="H578" s="1956"/>
      <c r="I578" s="1956"/>
      <c r="J578" s="1956"/>
      <c r="K578" s="1956"/>
      <c r="L578" s="1956"/>
      <c r="M578" s="1956"/>
      <c r="N578" s="1956"/>
      <c r="O578" s="1956"/>
      <c r="P578" s="1956"/>
      <c r="Q578" s="1956"/>
      <c r="R578" s="1956"/>
      <c r="S578" s="1956"/>
      <c r="T578" s="1956"/>
      <c r="U578" s="1956"/>
      <c r="V578" s="1956"/>
      <c r="W578" s="1956"/>
      <c r="X578" s="1956"/>
      <c r="Y578" s="1956"/>
      <c r="Z578" s="1956"/>
      <c r="AA578" s="1956"/>
      <c r="AB578" s="1956"/>
      <c r="AC578" s="1956"/>
      <c r="AD578" s="1956"/>
      <c r="AE578" s="1956"/>
      <c r="AF578" s="1956"/>
      <c r="AG578" s="1957"/>
      <c r="AH578" s="1950">
        <f t="shared" ref="AH578:AH579" si="479">COUNTA(F$136:AG$136)-AI578</f>
        <v>28</v>
      </c>
      <c r="AI578" s="1958">
        <f t="shared" si="476"/>
        <v>0</v>
      </c>
      <c r="AJ578" s="2106">
        <f t="shared" si="477"/>
        <v>0</v>
      </c>
      <c r="AM578" s="1953">
        <f t="shared" si="478"/>
        <v>0</v>
      </c>
      <c r="AN578" s="1953">
        <f>+COUNTIF(F578:AG578,"外")</f>
        <v>0</v>
      </c>
    </row>
    <row r="579" spans="2:40">
      <c r="B579" s="4186"/>
      <c r="C579" s="4190"/>
      <c r="D579" s="2107">
        <f>E$17</f>
        <v>0</v>
      </c>
      <c r="E579" s="1991"/>
      <c r="F579" s="1955"/>
      <c r="G579" s="1978"/>
      <c r="H579" s="1978"/>
      <c r="I579" s="1978"/>
      <c r="J579" s="1978"/>
      <c r="K579" s="1978"/>
      <c r="L579" s="1978"/>
      <c r="M579" s="1978"/>
      <c r="N579" s="1978"/>
      <c r="O579" s="1978"/>
      <c r="P579" s="1978"/>
      <c r="Q579" s="1978"/>
      <c r="R579" s="1978"/>
      <c r="S579" s="1978"/>
      <c r="T579" s="1978"/>
      <c r="U579" s="1978"/>
      <c r="V579" s="1978"/>
      <c r="W579" s="1978"/>
      <c r="X579" s="1978"/>
      <c r="Y579" s="1978"/>
      <c r="Z579" s="1978"/>
      <c r="AA579" s="1978"/>
      <c r="AB579" s="1978"/>
      <c r="AC579" s="1978"/>
      <c r="AD579" s="1978"/>
      <c r="AE579" s="1978"/>
      <c r="AF579" s="1978"/>
      <c r="AG579" s="1949"/>
      <c r="AH579" s="1950">
        <f t="shared" si="479"/>
        <v>28</v>
      </c>
      <c r="AI579" s="1987">
        <f t="shared" si="476"/>
        <v>0</v>
      </c>
      <c r="AJ579" s="2104">
        <f t="shared" si="477"/>
        <v>0</v>
      </c>
      <c r="AM579" s="1953">
        <f t="shared" si="478"/>
        <v>0</v>
      </c>
      <c r="AN579" s="1953">
        <f>+COUNTIF(F579:AG579,"外")</f>
        <v>0</v>
      </c>
    </row>
    <row r="580" spans="2:40" ht="24.75" customHeight="1">
      <c r="B580" s="4186"/>
      <c r="C580" s="4188" t="s">
        <v>2495</v>
      </c>
      <c r="D580" s="1953" t="s">
        <v>1313</v>
      </c>
      <c r="E580" s="1901" t="s">
        <v>2558</v>
      </c>
      <c r="F580" s="1941"/>
      <c r="G580" s="1942"/>
      <c r="H580" s="1942"/>
      <c r="I580" s="1942"/>
      <c r="J580" s="1942"/>
      <c r="K580" s="1942"/>
      <c r="L580" s="1942"/>
      <c r="M580" s="1942"/>
      <c r="N580" s="1942"/>
      <c r="O580" s="1942"/>
      <c r="P580" s="1942"/>
      <c r="Q580" s="1942"/>
      <c r="R580" s="1942"/>
      <c r="S580" s="1942"/>
      <c r="T580" s="1942"/>
      <c r="U580" s="1942"/>
      <c r="V580" s="1942"/>
      <c r="W580" s="1942"/>
      <c r="X580" s="1942"/>
      <c r="Y580" s="1942"/>
      <c r="Z580" s="1942"/>
      <c r="AA580" s="1942"/>
      <c r="AB580" s="1942"/>
      <c r="AC580" s="1942"/>
      <c r="AD580" s="1942"/>
      <c r="AE580" s="1942"/>
      <c r="AF580" s="1942"/>
      <c r="AG580" s="1970"/>
      <c r="AH580" s="1971"/>
      <c r="AI580" s="1953"/>
      <c r="AJ580" s="2058"/>
    </row>
    <row r="581" spans="2:40">
      <c r="B581" s="4186"/>
      <c r="C581" s="4189"/>
      <c r="D581" s="1945" t="str">
        <f>E$18</f>
        <v>●●</v>
      </c>
      <c r="E581" s="2023"/>
      <c r="F581" s="1947"/>
      <c r="G581" s="1948"/>
      <c r="H581" s="1948"/>
      <c r="I581" s="1948"/>
      <c r="J581" s="1948"/>
      <c r="K581" s="1948"/>
      <c r="L581" s="1948"/>
      <c r="M581" s="1948"/>
      <c r="N581" s="1948"/>
      <c r="O581" s="1948"/>
      <c r="P581" s="1948"/>
      <c r="Q581" s="1948"/>
      <c r="R581" s="1948"/>
      <c r="S581" s="1948"/>
      <c r="T581" s="1948"/>
      <c r="U581" s="1948"/>
      <c r="V581" s="1948"/>
      <c r="W581" s="1948"/>
      <c r="X581" s="1948"/>
      <c r="Y581" s="1948"/>
      <c r="Z581" s="1948"/>
      <c r="AA581" s="1948"/>
      <c r="AB581" s="1948"/>
      <c r="AC581" s="1948"/>
      <c r="AD581" s="1948"/>
      <c r="AE581" s="1948"/>
      <c r="AF581" s="1948"/>
      <c r="AG581" s="1982"/>
      <c r="AH581" s="1950">
        <f t="shared" ref="AH581:AH584" si="480">COUNTA(F$136:AG$136)-AI581</f>
        <v>28</v>
      </c>
      <c r="AI581" s="2108">
        <f t="shared" ref="AI581:AI584" si="481">AM581+AN581</f>
        <v>0</v>
      </c>
      <c r="AJ581" s="2109">
        <f>+COUNTIF(F581:AG581,"休")</f>
        <v>0</v>
      </c>
      <c r="AM581" s="1953">
        <f>+COUNTIF(F581:AG581,"－")</f>
        <v>0</v>
      </c>
      <c r="AN581" s="1953">
        <f>+COUNTIF(F581:AG581,"外")</f>
        <v>0</v>
      </c>
    </row>
    <row r="582" spans="2:40">
      <c r="B582" s="4186"/>
      <c r="C582" s="4189"/>
      <c r="D582" s="1960">
        <f>E$19</f>
        <v>0</v>
      </c>
      <c r="E582" s="2105"/>
      <c r="F582" s="1955"/>
      <c r="G582" s="1956"/>
      <c r="H582" s="1956"/>
      <c r="I582" s="1956"/>
      <c r="J582" s="1956"/>
      <c r="K582" s="1956"/>
      <c r="L582" s="1956"/>
      <c r="M582" s="1956"/>
      <c r="N582" s="1956"/>
      <c r="O582" s="1956"/>
      <c r="P582" s="1956"/>
      <c r="Q582" s="1956"/>
      <c r="R582" s="1956"/>
      <c r="S582" s="1956"/>
      <c r="T582" s="1956"/>
      <c r="U582" s="1956"/>
      <c r="V582" s="1956"/>
      <c r="W582" s="1956"/>
      <c r="X582" s="1956"/>
      <c r="Y582" s="1956"/>
      <c r="Z582" s="1956"/>
      <c r="AA582" s="1956"/>
      <c r="AB582" s="1956"/>
      <c r="AC582" s="1956"/>
      <c r="AD582" s="1956"/>
      <c r="AE582" s="1956"/>
      <c r="AF582" s="1956"/>
      <c r="AG582" s="1957"/>
      <c r="AH582" s="1950">
        <f t="shared" si="480"/>
        <v>28</v>
      </c>
      <c r="AI582" s="1958">
        <f t="shared" si="481"/>
        <v>0</v>
      </c>
      <c r="AJ582" s="2106">
        <f t="shared" ref="AJ582:AJ584" si="482">+COUNTIF(F582:AG582,"休")</f>
        <v>0</v>
      </c>
      <c r="AM582" s="1953">
        <f t="shared" ref="AM582:AM584" si="483">+COUNTIF(F582:AG582,"－")</f>
        <v>0</v>
      </c>
      <c r="AN582" s="1953">
        <f>+COUNTIF(F582:AG582,"外")</f>
        <v>0</v>
      </c>
    </row>
    <row r="583" spans="2:40">
      <c r="B583" s="4186"/>
      <c r="C583" s="4189"/>
      <c r="D583" s="1960">
        <f>E$20</f>
        <v>0</v>
      </c>
      <c r="E583" s="2105"/>
      <c r="F583" s="1955"/>
      <c r="G583" s="1956"/>
      <c r="H583" s="1956"/>
      <c r="I583" s="1956"/>
      <c r="J583" s="1956"/>
      <c r="K583" s="1956"/>
      <c r="L583" s="1956"/>
      <c r="M583" s="1956"/>
      <c r="N583" s="1956"/>
      <c r="O583" s="1956"/>
      <c r="P583" s="1956"/>
      <c r="Q583" s="1956"/>
      <c r="R583" s="1956"/>
      <c r="S583" s="1956"/>
      <c r="T583" s="1956"/>
      <c r="U583" s="1956"/>
      <c r="V583" s="1956"/>
      <c r="W583" s="1956"/>
      <c r="X583" s="1956"/>
      <c r="Y583" s="1956"/>
      <c r="Z583" s="1956"/>
      <c r="AA583" s="1956"/>
      <c r="AB583" s="1956"/>
      <c r="AC583" s="1956"/>
      <c r="AD583" s="1956"/>
      <c r="AE583" s="1956"/>
      <c r="AF583" s="1956"/>
      <c r="AG583" s="1957"/>
      <c r="AH583" s="1950">
        <f t="shared" si="480"/>
        <v>28</v>
      </c>
      <c r="AI583" s="1958">
        <f t="shared" si="481"/>
        <v>0</v>
      </c>
      <c r="AJ583" s="2106">
        <f t="shared" si="482"/>
        <v>0</v>
      </c>
      <c r="AM583" s="1953">
        <f t="shared" si="483"/>
        <v>0</v>
      </c>
      <c r="AN583" s="1953">
        <f>+COUNTIF(F583:AG583,"外")</f>
        <v>0</v>
      </c>
    </row>
    <row r="584" spans="2:40">
      <c r="B584" s="4187"/>
      <c r="C584" s="4190"/>
      <c r="D584" s="2110">
        <f>E$21</f>
        <v>0</v>
      </c>
      <c r="E584" s="2039"/>
      <c r="F584" s="1984"/>
      <c r="G584" s="1965"/>
      <c r="H584" s="1965"/>
      <c r="I584" s="1965"/>
      <c r="J584" s="1965"/>
      <c r="K584" s="1965"/>
      <c r="L584" s="1965"/>
      <c r="M584" s="1965"/>
      <c r="N584" s="1965"/>
      <c r="O584" s="1965"/>
      <c r="P584" s="1965"/>
      <c r="Q584" s="1965"/>
      <c r="R584" s="1965"/>
      <c r="S584" s="1965"/>
      <c r="T584" s="1965"/>
      <c r="U584" s="1965"/>
      <c r="V584" s="1965"/>
      <c r="W584" s="1965"/>
      <c r="X584" s="1965"/>
      <c r="Y584" s="1965"/>
      <c r="Z584" s="1965"/>
      <c r="AA584" s="1965"/>
      <c r="AB584" s="1965"/>
      <c r="AC584" s="1965"/>
      <c r="AD584" s="1965"/>
      <c r="AE584" s="1965"/>
      <c r="AF584" s="1965"/>
      <c r="AG584" s="1985"/>
      <c r="AH584" s="1986">
        <f t="shared" si="480"/>
        <v>28</v>
      </c>
      <c r="AI584" s="2071">
        <f t="shared" si="481"/>
        <v>0</v>
      </c>
      <c r="AJ584" s="1972">
        <f t="shared" si="482"/>
        <v>0</v>
      </c>
      <c r="AM584" s="1953">
        <f t="shared" si="483"/>
        <v>0</v>
      </c>
      <c r="AN584" s="1953">
        <f>+COUNTIF(F584:AG584,"外")</f>
        <v>0</v>
      </c>
    </row>
    <row r="585" spans="2:40">
      <c r="F585" s="2073"/>
      <c r="G585" s="2073"/>
      <c r="H585" s="2073"/>
      <c r="I585" s="2073"/>
      <c r="J585" s="2073"/>
      <c r="K585" s="2073"/>
      <c r="L585" s="2073"/>
      <c r="M585" s="2073"/>
      <c r="N585" s="2073"/>
      <c r="O585" s="2073"/>
      <c r="P585" s="2073"/>
      <c r="Q585" s="2073"/>
      <c r="R585" s="2073"/>
      <c r="S585" s="2073"/>
      <c r="T585" s="2073"/>
      <c r="U585" s="2073"/>
      <c r="V585" s="2073"/>
      <c r="W585" s="2073"/>
      <c r="X585" s="2073"/>
      <c r="Y585" s="2073"/>
      <c r="Z585" s="2073"/>
      <c r="AA585" s="2073"/>
      <c r="AB585" s="2073"/>
      <c r="AC585" s="2073"/>
      <c r="AD585" s="2073"/>
      <c r="AE585" s="2073"/>
      <c r="AF585" s="2073"/>
      <c r="AG585" s="2073"/>
    </row>
    <row r="586" spans="2:40" ht="13.5" customHeight="1">
      <c r="B586" s="2021"/>
      <c r="C586" s="2022"/>
      <c r="D586" s="2025"/>
      <c r="E586" s="2053" t="s">
        <v>1183</v>
      </c>
      <c r="F586" s="2054">
        <f>+AG566+1</f>
        <v>45387</v>
      </c>
      <c r="G586" s="2055">
        <f>+F586+1</f>
        <v>45388</v>
      </c>
      <c r="H586" s="2055">
        <f t="shared" ref="H586:Y586" si="484">+G586+1</f>
        <v>45389</v>
      </c>
      <c r="I586" s="2055">
        <f t="shared" si="484"/>
        <v>45390</v>
      </c>
      <c r="J586" s="2055">
        <f t="shared" si="484"/>
        <v>45391</v>
      </c>
      <c r="K586" s="2055">
        <f t="shared" si="484"/>
        <v>45392</v>
      </c>
      <c r="L586" s="2055">
        <f t="shared" si="484"/>
        <v>45393</v>
      </c>
      <c r="M586" s="2055">
        <f t="shared" si="484"/>
        <v>45394</v>
      </c>
      <c r="N586" s="2055">
        <f t="shared" si="484"/>
        <v>45395</v>
      </c>
      <c r="O586" s="2055">
        <f t="shared" si="484"/>
        <v>45396</v>
      </c>
      <c r="P586" s="2055">
        <f t="shared" si="484"/>
        <v>45397</v>
      </c>
      <c r="Q586" s="2055">
        <f t="shared" si="484"/>
        <v>45398</v>
      </c>
      <c r="R586" s="2055">
        <f t="shared" si="484"/>
        <v>45399</v>
      </c>
      <c r="S586" s="2055">
        <f t="shared" si="484"/>
        <v>45400</v>
      </c>
      <c r="T586" s="2055">
        <f t="shared" si="484"/>
        <v>45401</v>
      </c>
      <c r="U586" s="2055">
        <f t="shared" si="484"/>
        <v>45402</v>
      </c>
      <c r="V586" s="2055">
        <f t="shared" si="484"/>
        <v>45403</v>
      </c>
      <c r="W586" s="2055">
        <f t="shared" si="484"/>
        <v>45404</v>
      </c>
      <c r="X586" s="2055">
        <f t="shared" si="484"/>
        <v>45405</v>
      </c>
      <c r="Y586" s="2055">
        <f t="shared" si="484"/>
        <v>45406</v>
      </c>
      <c r="Z586" s="2055">
        <f>+Y586+1</f>
        <v>45407</v>
      </c>
      <c r="AA586" s="2055">
        <f t="shared" ref="AA586:AC586" si="485">+Z586+1</f>
        <v>45408</v>
      </c>
      <c r="AB586" s="2055">
        <f t="shared" si="485"/>
        <v>45409</v>
      </c>
      <c r="AC586" s="2055">
        <f t="shared" si="485"/>
        <v>45410</v>
      </c>
      <c r="AD586" s="2055">
        <f>+AC586+1</f>
        <v>45411</v>
      </c>
      <c r="AE586" s="2055">
        <f t="shared" ref="AE586:AG586" si="486">+AD586+1</f>
        <v>45412</v>
      </c>
      <c r="AF586" s="2055">
        <f t="shared" si="486"/>
        <v>45413</v>
      </c>
      <c r="AG586" s="2111">
        <f t="shared" si="486"/>
        <v>45414</v>
      </c>
      <c r="AH586" s="4209" t="s">
        <v>2496</v>
      </c>
      <c r="AI586" s="4313" t="s">
        <v>2497</v>
      </c>
      <c r="AJ586" s="4316" t="s">
        <v>2474</v>
      </c>
      <c r="AK586" s="4319"/>
      <c r="AM586" s="4320" t="s">
        <v>2556</v>
      </c>
      <c r="AN586" s="4320" t="s">
        <v>2557</v>
      </c>
    </row>
    <row r="587" spans="2:40">
      <c r="B587" s="2037"/>
      <c r="C587" s="2038"/>
      <c r="D587" s="2041"/>
      <c r="E587" s="1958" t="s">
        <v>1184</v>
      </c>
      <c r="F587" s="2059" t="str">
        <f>TEXT(WEEKDAY(+F586),"aaa")</f>
        <v>金</v>
      </c>
      <c r="G587" s="2060" t="str">
        <f t="shared" ref="G587:AG587" si="487">TEXT(WEEKDAY(+G586),"aaa")</f>
        <v>土</v>
      </c>
      <c r="H587" s="2060" t="str">
        <f t="shared" si="487"/>
        <v>日</v>
      </c>
      <c r="I587" s="2060" t="str">
        <f t="shared" si="487"/>
        <v>月</v>
      </c>
      <c r="J587" s="2060" t="str">
        <f t="shared" si="487"/>
        <v>火</v>
      </c>
      <c r="K587" s="2060" t="str">
        <f t="shared" si="487"/>
        <v>水</v>
      </c>
      <c r="L587" s="2060" t="str">
        <f t="shared" si="487"/>
        <v>木</v>
      </c>
      <c r="M587" s="2060" t="str">
        <f t="shared" si="487"/>
        <v>金</v>
      </c>
      <c r="N587" s="2060" t="str">
        <f t="shared" si="487"/>
        <v>土</v>
      </c>
      <c r="O587" s="2060" t="str">
        <f t="shared" si="487"/>
        <v>日</v>
      </c>
      <c r="P587" s="2060" t="str">
        <f t="shared" si="487"/>
        <v>月</v>
      </c>
      <c r="Q587" s="2060" t="str">
        <f t="shared" si="487"/>
        <v>火</v>
      </c>
      <c r="R587" s="2060" t="str">
        <f t="shared" si="487"/>
        <v>水</v>
      </c>
      <c r="S587" s="2060" t="str">
        <f t="shared" si="487"/>
        <v>木</v>
      </c>
      <c r="T587" s="2060" t="str">
        <f t="shared" si="487"/>
        <v>金</v>
      </c>
      <c r="U587" s="2060" t="str">
        <f t="shared" si="487"/>
        <v>土</v>
      </c>
      <c r="V587" s="2060" t="str">
        <f t="shared" si="487"/>
        <v>日</v>
      </c>
      <c r="W587" s="2060" t="str">
        <f t="shared" si="487"/>
        <v>月</v>
      </c>
      <c r="X587" s="2060" t="str">
        <f t="shared" si="487"/>
        <v>火</v>
      </c>
      <c r="Y587" s="2060" t="str">
        <f t="shared" si="487"/>
        <v>水</v>
      </c>
      <c r="Z587" s="2060" t="str">
        <f t="shared" si="487"/>
        <v>木</v>
      </c>
      <c r="AA587" s="2060" t="str">
        <f t="shared" si="487"/>
        <v>金</v>
      </c>
      <c r="AB587" s="2060" t="str">
        <f t="shared" si="487"/>
        <v>土</v>
      </c>
      <c r="AC587" s="2060" t="str">
        <f t="shared" si="487"/>
        <v>日</v>
      </c>
      <c r="AD587" s="2060" t="str">
        <f t="shared" si="487"/>
        <v>月</v>
      </c>
      <c r="AE587" s="2060" t="str">
        <f t="shared" si="487"/>
        <v>火</v>
      </c>
      <c r="AF587" s="2060" t="str">
        <f t="shared" si="487"/>
        <v>水</v>
      </c>
      <c r="AG587" s="2060" t="str">
        <f t="shared" si="487"/>
        <v>木</v>
      </c>
      <c r="AH587" s="4210"/>
      <c r="AI587" s="4314"/>
      <c r="AJ587" s="4317"/>
      <c r="AK587" s="4319"/>
      <c r="AM587" s="4320"/>
      <c r="AN587" s="4320"/>
    </row>
    <row r="588" spans="2:40" ht="24.75" customHeight="1">
      <c r="B588" s="2101" t="s">
        <v>2531</v>
      </c>
      <c r="C588" s="2102" t="s">
        <v>2532</v>
      </c>
      <c r="D588" s="1953" t="s">
        <v>1313</v>
      </c>
      <c r="E588" s="1901" t="s">
        <v>2558</v>
      </c>
      <c r="F588" s="1941"/>
      <c r="G588" s="1942"/>
      <c r="H588" s="1942"/>
      <c r="I588" s="1942"/>
      <c r="J588" s="1942"/>
      <c r="K588" s="1942"/>
      <c r="L588" s="1942"/>
      <c r="M588" s="1942"/>
      <c r="N588" s="1942"/>
      <c r="O588" s="1942"/>
      <c r="P588" s="1942"/>
      <c r="Q588" s="1942"/>
      <c r="R588" s="1942"/>
      <c r="S588" s="1942"/>
      <c r="T588" s="1942"/>
      <c r="U588" s="1942"/>
      <c r="V588" s="1942"/>
      <c r="W588" s="1942"/>
      <c r="X588" s="1942"/>
      <c r="Y588" s="1942"/>
      <c r="Z588" s="1942"/>
      <c r="AA588" s="1942"/>
      <c r="AB588" s="1942"/>
      <c r="AC588" s="1942"/>
      <c r="AD588" s="1942"/>
      <c r="AE588" s="1942"/>
      <c r="AF588" s="1942"/>
      <c r="AG588" s="1970"/>
      <c r="AH588" s="4211"/>
      <c r="AI588" s="4315"/>
      <c r="AJ588" s="4318"/>
      <c r="AK588" s="4319"/>
    </row>
    <row r="589" spans="2:40" ht="13.5" customHeight="1">
      <c r="B589" s="4185" t="s">
        <v>2486</v>
      </c>
      <c r="C589" s="4188" t="s">
        <v>2487</v>
      </c>
      <c r="D589" s="1945" t="str">
        <f>E$8</f>
        <v>〇〇</v>
      </c>
      <c r="E589" s="2023"/>
      <c r="F589" s="1947"/>
      <c r="G589" s="1948"/>
      <c r="H589" s="1948"/>
      <c r="I589" s="1948"/>
      <c r="J589" s="1948"/>
      <c r="K589" s="1948"/>
      <c r="L589" s="1948"/>
      <c r="M589" s="1948"/>
      <c r="N589" s="1948"/>
      <c r="O589" s="1948"/>
      <c r="P589" s="1948"/>
      <c r="Q589" s="1948"/>
      <c r="R589" s="1948"/>
      <c r="S589" s="1948"/>
      <c r="T589" s="1948"/>
      <c r="U589" s="1948"/>
      <c r="V589" s="1948"/>
      <c r="W589" s="1948"/>
      <c r="X589" s="1948"/>
      <c r="Y589" s="1948"/>
      <c r="Z589" s="1948"/>
      <c r="AA589" s="1948"/>
      <c r="AB589" s="1948"/>
      <c r="AC589" s="1948"/>
      <c r="AD589" s="1948"/>
      <c r="AE589" s="1948"/>
      <c r="AF589" s="1948"/>
      <c r="AG589" s="1949"/>
      <c r="AH589" s="1950">
        <f>COUNTA(F$156:AG$156)-AI589</f>
        <v>28</v>
      </c>
      <c r="AI589" s="1951">
        <f>AM589+AN589</f>
        <v>0</v>
      </c>
      <c r="AJ589" s="2104">
        <f>+COUNTIF(F589:AG589,"休")</f>
        <v>0</v>
      </c>
      <c r="AM589" s="1953">
        <f>+COUNTIF(F589:AG589,"－")</f>
        <v>0</v>
      </c>
      <c r="AN589" s="1953">
        <f t="shared" ref="AN589:AN594" si="488">+COUNTIF(F589:AG589,"外")</f>
        <v>0</v>
      </c>
    </row>
    <row r="590" spans="2:40" ht="13.5" customHeight="1">
      <c r="B590" s="4186"/>
      <c r="C590" s="4189"/>
      <c r="D590" s="1960" t="str">
        <f>E$9</f>
        <v>●●</v>
      </c>
      <c r="E590" s="2105"/>
      <c r="F590" s="1955"/>
      <c r="G590" s="1956"/>
      <c r="H590" s="1956"/>
      <c r="I590" s="1956"/>
      <c r="J590" s="1956"/>
      <c r="K590" s="1956"/>
      <c r="L590" s="1956"/>
      <c r="M590" s="1956"/>
      <c r="N590" s="1956"/>
      <c r="O590" s="1956"/>
      <c r="P590" s="1956"/>
      <c r="Q590" s="1956"/>
      <c r="R590" s="1956"/>
      <c r="S590" s="1956"/>
      <c r="T590" s="1956"/>
      <c r="U590" s="1956"/>
      <c r="V590" s="1956"/>
      <c r="W590" s="1956"/>
      <c r="X590" s="1956"/>
      <c r="Y590" s="1956"/>
      <c r="Z590" s="1956"/>
      <c r="AA590" s="1956"/>
      <c r="AB590" s="1956"/>
      <c r="AC590" s="1956"/>
      <c r="AD590" s="1956"/>
      <c r="AE590" s="1956"/>
      <c r="AF590" s="1956"/>
      <c r="AG590" s="1957"/>
      <c r="AH590" s="1950">
        <f>COUNTA(F$156:AG$156)-AI590</f>
        <v>28</v>
      </c>
      <c r="AI590" s="1958">
        <f t="shared" ref="AI590" si="489">AM590+AN590</f>
        <v>0</v>
      </c>
      <c r="AJ590" s="2106">
        <f t="shared" ref="AJ590:AJ593" si="490">+COUNTIF(F590:AG590,"休")</f>
        <v>0</v>
      </c>
      <c r="AM590" s="1953">
        <f t="shared" ref="AM590:AM593" si="491">+COUNTIF(F590:AG590,"－")</f>
        <v>0</v>
      </c>
      <c r="AN590" s="1953">
        <f t="shared" si="488"/>
        <v>0</v>
      </c>
    </row>
    <row r="591" spans="2:40">
      <c r="B591" s="4186"/>
      <c r="C591" s="4189"/>
      <c r="D591" s="1960" t="str">
        <f>E$10</f>
        <v>△△</v>
      </c>
      <c r="E591" s="2105"/>
      <c r="F591" s="1955"/>
      <c r="G591" s="1956"/>
      <c r="H591" s="1956"/>
      <c r="I591" s="1956"/>
      <c r="J591" s="1956"/>
      <c r="K591" s="1956"/>
      <c r="L591" s="1956"/>
      <c r="M591" s="1956"/>
      <c r="N591" s="1956"/>
      <c r="O591" s="1956"/>
      <c r="P591" s="1956"/>
      <c r="Q591" s="1956"/>
      <c r="R591" s="1956"/>
      <c r="S591" s="1956"/>
      <c r="T591" s="1956"/>
      <c r="U591" s="1956"/>
      <c r="V591" s="1956"/>
      <c r="W591" s="1956"/>
      <c r="X591" s="1956"/>
      <c r="Y591" s="1956"/>
      <c r="Z591" s="1956"/>
      <c r="AA591" s="1956"/>
      <c r="AB591" s="1956"/>
      <c r="AC591" s="1956"/>
      <c r="AD591" s="1956"/>
      <c r="AE591" s="1956"/>
      <c r="AF591" s="1956"/>
      <c r="AG591" s="1957"/>
      <c r="AH591" s="1950">
        <f t="shared" ref="AH591:AH592" si="492">COUNTA(F$156:AG$156)-AI591</f>
        <v>28</v>
      </c>
      <c r="AI591" s="1958">
        <f>AM591+AN591</f>
        <v>0</v>
      </c>
      <c r="AJ591" s="2106">
        <f t="shared" si="490"/>
        <v>0</v>
      </c>
      <c r="AM591" s="1953">
        <f t="shared" si="491"/>
        <v>0</v>
      </c>
      <c r="AN591" s="1953">
        <f t="shared" si="488"/>
        <v>0</v>
      </c>
    </row>
    <row r="592" spans="2:40">
      <c r="B592" s="4186"/>
      <c r="C592" s="4189"/>
      <c r="D592" s="1960" t="str">
        <f>E$11</f>
        <v>■■</v>
      </c>
      <c r="E592" s="2105"/>
      <c r="F592" s="1955"/>
      <c r="G592" s="1956"/>
      <c r="H592" s="1956"/>
      <c r="I592" s="1956"/>
      <c r="J592" s="1956"/>
      <c r="K592" s="1956"/>
      <c r="L592" s="1956"/>
      <c r="M592" s="1956"/>
      <c r="N592" s="1956"/>
      <c r="O592" s="1956"/>
      <c r="P592" s="1956"/>
      <c r="Q592" s="1956"/>
      <c r="R592" s="1956"/>
      <c r="S592" s="1956"/>
      <c r="T592" s="1956"/>
      <c r="U592" s="1956"/>
      <c r="V592" s="1956"/>
      <c r="W592" s="1956"/>
      <c r="X592" s="1956"/>
      <c r="Y592" s="1956"/>
      <c r="Z592" s="1956"/>
      <c r="AA592" s="1956"/>
      <c r="AB592" s="1956"/>
      <c r="AC592" s="1956"/>
      <c r="AD592" s="1956"/>
      <c r="AE592" s="1956"/>
      <c r="AF592" s="1956"/>
      <c r="AG592" s="1957"/>
      <c r="AH592" s="1950">
        <f t="shared" si="492"/>
        <v>28</v>
      </c>
      <c r="AI592" s="1958">
        <f t="shared" ref="AI592:AI594" si="493">AM592+AN592</f>
        <v>0</v>
      </c>
      <c r="AJ592" s="2106">
        <f t="shared" si="490"/>
        <v>0</v>
      </c>
      <c r="AM592" s="1953">
        <f t="shared" si="491"/>
        <v>0</v>
      </c>
      <c r="AN592" s="1953">
        <f t="shared" si="488"/>
        <v>0</v>
      </c>
    </row>
    <row r="593" spans="1:40">
      <c r="B593" s="4186"/>
      <c r="C593" s="4189"/>
      <c r="D593" s="1960" t="str">
        <f>E$12</f>
        <v>★★</v>
      </c>
      <c r="E593" s="2105"/>
      <c r="F593" s="1955"/>
      <c r="G593" s="1956"/>
      <c r="H593" s="1956"/>
      <c r="I593" s="1956"/>
      <c r="J593" s="1956"/>
      <c r="K593" s="1956"/>
      <c r="L593" s="1956"/>
      <c r="M593" s="1956"/>
      <c r="N593" s="1956"/>
      <c r="O593" s="1956"/>
      <c r="P593" s="1956"/>
      <c r="Q593" s="1956"/>
      <c r="R593" s="1956"/>
      <c r="S593" s="1956"/>
      <c r="T593" s="1956"/>
      <c r="U593" s="1956"/>
      <c r="V593" s="1956"/>
      <c r="W593" s="1956"/>
      <c r="X593" s="1956"/>
      <c r="Y593" s="1956"/>
      <c r="Z593" s="1956"/>
      <c r="AA593" s="1956"/>
      <c r="AB593" s="1956"/>
      <c r="AC593" s="1956"/>
      <c r="AD593" s="1956"/>
      <c r="AE593" s="1956"/>
      <c r="AF593" s="1956"/>
      <c r="AG593" s="1957"/>
      <c r="AH593" s="1950">
        <f>COUNTA(F$156:AG$156)-AI593</f>
        <v>28</v>
      </c>
      <c r="AI593" s="1958">
        <f t="shared" si="493"/>
        <v>0</v>
      </c>
      <c r="AJ593" s="2106">
        <f t="shared" si="490"/>
        <v>0</v>
      </c>
      <c r="AM593" s="1953">
        <f t="shared" si="491"/>
        <v>0</v>
      </c>
      <c r="AN593" s="1953">
        <f t="shared" si="488"/>
        <v>0</v>
      </c>
    </row>
    <row r="594" spans="1:40">
      <c r="B594" s="4187"/>
      <c r="C594" s="4190"/>
      <c r="D594" s="2107"/>
      <c r="E594" s="1991"/>
      <c r="F594" s="1964"/>
      <c r="G594" s="1966"/>
      <c r="H594" s="1966"/>
      <c r="I594" s="1966"/>
      <c r="J594" s="1966"/>
      <c r="K594" s="1966"/>
      <c r="L594" s="1966"/>
      <c r="M594" s="1966"/>
      <c r="N594" s="1966"/>
      <c r="O594" s="1966"/>
      <c r="P594" s="1966"/>
      <c r="Q594" s="1966"/>
      <c r="R594" s="1966"/>
      <c r="S594" s="1966"/>
      <c r="T594" s="1966"/>
      <c r="U594" s="1966"/>
      <c r="V594" s="1966"/>
      <c r="W594" s="1966"/>
      <c r="X594" s="1966"/>
      <c r="Y594" s="1966"/>
      <c r="Z594" s="1966"/>
      <c r="AA594" s="1966"/>
      <c r="AB594" s="1966"/>
      <c r="AC594" s="1966"/>
      <c r="AD594" s="1966"/>
      <c r="AE594" s="1966"/>
      <c r="AF594" s="1966"/>
      <c r="AG594" s="1967"/>
      <c r="AH594" s="1950">
        <f>COUNTA(F$156:AG$156)-AI594</f>
        <v>28</v>
      </c>
      <c r="AI594" s="1951">
        <f t="shared" si="493"/>
        <v>0</v>
      </c>
      <c r="AJ594" s="2104">
        <f>+COUNTIF(F594:AG594,"休")</f>
        <v>0</v>
      </c>
      <c r="AM594" s="1953">
        <f>+COUNTIF(F594:AG594,"－")</f>
        <v>0</v>
      </c>
      <c r="AN594" s="1953">
        <f t="shared" si="488"/>
        <v>0</v>
      </c>
    </row>
    <row r="595" spans="1:40" ht="24.75" customHeight="1">
      <c r="B595" s="4185" t="s">
        <v>2493</v>
      </c>
      <c r="C595" s="4188" t="s">
        <v>2494</v>
      </c>
      <c r="D595" s="1953" t="s">
        <v>1313</v>
      </c>
      <c r="E595" s="1901" t="s">
        <v>2558</v>
      </c>
      <c r="F595" s="1941"/>
      <c r="G595" s="1942"/>
      <c r="H595" s="1942"/>
      <c r="I595" s="1942"/>
      <c r="J595" s="1942"/>
      <c r="K595" s="1942"/>
      <c r="L595" s="1942"/>
      <c r="M595" s="1942"/>
      <c r="N595" s="1942"/>
      <c r="O595" s="1942"/>
      <c r="P595" s="1942"/>
      <c r="Q595" s="1942"/>
      <c r="R595" s="1942"/>
      <c r="S595" s="1942"/>
      <c r="T595" s="1942"/>
      <c r="U595" s="1942"/>
      <c r="V595" s="1942"/>
      <c r="W595" s="1942"/>
      <c r="X595" s="1942"/>
      <c r="Y595" s="1942"/>
      <c r="Z595" s="1942"/>
      <c r="AA595" s="1942"/>
      <c r="AB595" s="1942"/>
      <c r="AC595" s="1942"/>
      <c r="AD595" s="1942"/>
      <c r="AE595" s="1942"/>
      <c r="AF595" s="1942"/>
      <c r="AG595" s="1970"/>
      <c r="AH595" s="1971"/>
      <c r="AI595" s="1953"/>
      <c r="AJ595" s="2058"/>
    </row>
    <row r="596" spans="1:40" ht="13.5" customHeight="1">
      <c r="B596" s="4186"/>
      <c r="C596" s="4189"/>
      <c r="D596" s="2107" t="str">
        <f>E$14</f>
        <v>〇〇</v>
      </c>
      <c r="E596" s="1991"/>
      <c r="F596" s="1947"/>
      <c r="G596" s="1948"/>
      <c r="H596" s="1948"/>
      <c r="I596" s="1948"/>
      <c r="J596" s="1948"/>
      <c r="K596" s="1948"/>
      <c r="L596" s="1948"/>
      <c r="M596" s="1948"/>
      <c r="N596" s="1948"/>
      <c r="O596" s="1948"/>
      <c r="P596" s="1948"/>
      <c r="Q596" s="1948"/>
      <c r="R596" s="1948"/>
      <c r="S596" s="1948"/>
      <c r="T596" s="1948"/>
      <c r="U596" s="1948"/>
      <c r="V596" s="1948"/>
      <c r="W596" s="1948"/>
      <c r="X596" s="1948"/>
      <c r="Y596" s="1948"/>
      <c r="Z596" s="1948"/>
      <c r="AA596" s="1948"/>
      <c r="AB596" s="1948"/>
      <c r="AC596" s="1948"/>
      <c r="AD596" s="1948"/>
      <c r="AE596" s="1948"/>
      <c r="AF596" s="1948"/>
      <c r="AG596" s="1949"/>
      <c r="AH596" s="1950">
        <f>COUNTA(F$156:AG$156)-AI596</f>
        <v>28</v>
      </c>
      <c r="AI596" s="1951">
        <f t="shared" ref="AI596:AI599" si="494">AM596+AN596</f>
        <v>0</v>
      </c>
      <c r="AJ596" s="2104">
        <f>+COUNTIF(F596:AG596,"休")</f>
        <v>0</v>
      </c>
      <c r="AM596" s="1953">
        <f>+COUNTIF(F596:AG596,"－")</f>
        <v>0</v>
      </c>
      <c r="AN596" s="1953">
        <f>+COUNTIF(F596:AG596,"外")</f>
        <v>0</v>
      </c>
    </row>
    <row r="597" spans="1:40">
      <c r="B597" s="4186"/>
      <c r="C597" s="4189"/>
      <c r="D597" s="1960" t="str">
        <f>E$15</f>
        <v>●●</v>
      </c>
      <c r="E597" s="2105"/>
      <c r="F597" s="1955"/>
      <c r="G597" s="1956"/>
      <c r="H597" s="1956"/>
      <c r="I597" s="1956"/>
      <c r="J597" s="1956"/>
      <c r="K597" s="1956"/>
      <c r="L597" s="1956"/>
      <c r="M597" s="1956"/>
      <c r="N597" s="1956"/>
      <c r="O597" s="1956"/>
      <c r="P597" s="1956"/>
      <c r="Q597" s="1956"/>
      <c r="R597" s="1956"/>
      <c r="S597" s="1956"/>
      <c r="T597" s="1956"/>
      <c r="U597" s="1956"/>
      <c r="V597" s="1956"/>
      <c r="W597" s="1956"/>
      <c r="X597" s="1956"/>
      <c r="Y597" s="1956"/>
      <c r="Z597" s="1956"/>
      <c r="AA597" s="1956"/>
      <c r="AB597" s="1956"/>
      <c r="AC597" s="1956"/>
      <c r="AD597" s="1956"/>
      <c r="AE597" s="1956"/>
      <c r="AF597" s="1956"/>
      <c r="AG597" s="1957"/>
      <c r="AH597" s="1950">
        <f>COUNTA(F$156:AG$156)-AI597</f>
        <v>28</v>
      </c>
      <c r="AI597" s="1958">
        <f t="shared" si="494"/>
        <v>0</v>
      </c>
      <c r="AJ597" s="2106">
        <f t="shared" ref="AJ597:AJ599" si="495">+COUNTIF(F597:AG597,"休")</f>
        <v>0</v>
      </c>
      <c r="AM597" s="1953">
        <f t="shared" ref="AM597:AM599" si="496">+COUNTIF(F597:AG597,"－")</f>
        <v>0</v>
      </c>
      <c r="AN597" s="1953">
        <f>+COUNTIF(F597:AG597,"外")</f>
        <v>0</v>
      </c>
    </row>
    <row r="598" spans="1:40">
      <c r="B598" s="4186"/>
      <c r="C598" s="4189"/>
      <c r="D598" s="1960">
        <f>E$16</f>
        <v>0</v>
      </c>
      <c r="E598" s="2105"/>
      <c r="F598" s="1955"/>
      <c r="G598" s="1956"/>
      <c r="H598" s="1956"/>
      <c r="I598" s="1956"/>
      <c r="J598" s="1956"/>
      <c r="K598" s="1956"/>
      <c r="L598" s="1956"/>
      <c r="M598" s="1956"/>
      <c r="N598" s="1956"/>
      <c r="O598" s="1956"/>
      <c r="P598" s="1956"/>
      <c r="Q598" s="1956"/>
      <c r="R598" s="1956"/>
      <c r="S598" s="1956"/>
      <c r="T598" s="1956"/>
      <c r="U598" s="1956"/>
      <c r="V598" s="1956"/>
      <c r="W598" s="1956"/>
      <c r="X598" s="1956"/>
      <c r="Y598" s="1956"/>
      <c r="Z598" s="1956"/>
      <c r="AA598" s="1956"/>
      <c r="AB598" s="1956"/>
      <c r="AC598" s="1956"/>
      <c r="AD598" s="1956"/>
      <c r="AE598" s="1956"/>
      <c r="AF598" s="1956"/>
      <c r="AG598" s="1957"/>
      <c r="AH598" s="1950">
        <f t="shared" ref="AH598:AH599" si="497">COUNTA(F$156:AG$156)-AI598</f>
        <v>28</v>
      </c>
      <c r="AI598" s="1958">
        <f t="shared" si="494"/>
        <v>0</v>
      </c>
      <c r="AJ598" s="2106">
        <f t="shared" si="495"/>
        <v>0</v>
      </c>
      <c r="AM598" s="1953">
        <f t="shared" si="496"/>
        <v>0</v>
      </c>
      <c r="AN598" s="1953">
        <f>+COUNTIF(F598:AG598,"外")</f>
        <v>0</v>
      </c>
    </row>
    <row r="599" spans="1:40">
      <c r="B599" s="4186"/>
      <c r="C599" s="4190"/>
      <c r="D599" s="2107">
        <f>E$17</f>
        <v>0</v>
      </c>
      <c r="E599" s="1991"/>
      <c r="F599" s="1955"/>
      <c r="G599" s="1978"/>
      <c r="H599" s="1978"/>
      <c r="I599" s="1978"/>
      <c r="J599" s="1978"/>
      <c r="K599" s="1978"/>
      <c r="L599" s="1978"/>
      <c r="M599" s="1978"/>
      <c r="N599" s="1978"/>
      <c r="O599" s="1978"/>
      <c r="P599" s="1978"/>
      <c r="Q599" s="1978"/>
      <c r="R599" s="1978"/>
      <c r="S599" s="1978"/>
      <c r="T599" s="1978"/>
      <c r="U599" s="1978"/>
      <c r="V599" s="1978"/>
      <c r="W599" s="1978"/>
      <c r="X599" s="1978"/>
      <c r="Y599" s="1978"/>
      <c r="Z599" s="1978"/>
      <c r="AA599" s="1978"/>
      <c r="AB599" s="1978"/>
      <c r="AC599" s="1978"/>
      <c r="AD599" s="1978"/>
      <c r="AE599" s="1978"/>
      <c r="AF599" s="1978"/>
      <c r="AG599" s="1949"/>
      <c r="AH599" s="1950">
        <f t="shared" si="497"/>
        <v>28</v>
      </c>
      <c r="AI599" s="1987">
        <f t="shared" si="494"/>
        <v>0</v>
      </c>
      <c r="AJ599" s="2104">
        <f t="shared" si="495"/>
        <v>0</v>
      </c>
      <c r="AM599" s="1953">
        <f t="shared" si="496"/>
        <v>0</v>
      </c>
      <c r="AN599" s="1953">
        <f>+COUNTIF(F599:AG599,"外")</f>
        <v>0</v>
      </c>
    </row>
    <row r="600" spans="1:40" ht="24.75" customHeight="1">
      <c r="B600" s="4186"/>
      <c r="C600" s="4188" t="s">
        <v>2495</v>
      </c>
      <c r="D600" s="1953" t="s">
        <v>1313</v>
      </c>
      <c r="E600" s="1901" t="s">
        <v>2558</v>
      </c>
      <c r="F600" s="1941"/>
      <c r="G600" s="1942"/>
      <c r="H600" s="1942"/>
      <c r="I600" s="1942"/>
      <c r="J600" s="1942"/>
      <c r="K600" s="1942"/>
      <c r="L600" s="1942"/>
      <c r="M600" s="1942"/>
      <c r="N600" s="1942"/>
      <c r="O600" s="1942"/>
      <c r="P600" s="1942"/>
      <c r="Q600" s="1942"/>
      <c r="R600" s="1942"/>
      <c r="S600" s="1942"/>
      <c r="T600" s="1942"/>
      <c r="U600" s="1942"/>
      <c r="V600" s="1942"/>
      <c r="W600" s="1942"/>
      <c r="X600" s="1942"/>
      <c r="Y600" s="1942"/>
      <c r="Z600" s="1942"/>
      <c r="AA600" s="1942"/>
      <c r="AB600" s="1942"/>
      <c r="AC600" s="1942"/>
      <c r="AD600" s="1942"/>
      <c r="AE600" s="1942"/>
      <c r="AF600" s="1942"/>
      <c r="AG600" s="1970"/>
      <c r="AH600" s="1971"/>
      <c r="AI600" s="1953"/>
      <c r="AJ600" s="2058"/>
    </row>
    <row r="601" spans="1:40">
      <c r="B601" s="4186"/>
      <c r="C601" s="4189"/>
      <c r="D601" s="1945" t="str">
        <f>E$18</f>
        <v>●●</v>
      </c>
      <c r="E601" s="2023"/>
      <c r="F601" s="1947"/>
      <c r="G601" s="1948"/>
      <c r="H601" s="1948"/>
      <c r="I601" s="1948"/>
      <c r="J601" s="1948"/>
      <c r="K601" s="1948"/>
      <c r="L601" s="1948"/>
      <c r="M601" s="1948"/>
      <c r="N601" s="1948"/>
      <c r="O601" s="1948"/>
      <c r="P601" s="1948"/>
      <c r="Q601" s="1948"/>
      <c r="R601" s="1948"/>
      <c r="S601" s="1948"/>
      <c r="T601" s="1948"/>
      <c r="U601" s="1948"/>
      <c r="V601" s="1948"/>
      <c r="W601" s="1948"/>
      <c r="X601" s="1948"/>
      <c r="Y601" s="1948"/>
      <c r="Z601" s="1948"/>
      <c r="AA601" s="1948"/>
      <c r="AB601" s="1948"/>
      <c r="AC601" s="1948"/>
      <c r="AD601" s="1948"/>
      <c r="AE601" s="1948"/>
      <c r="AF601" s="1948"/>
      <c r="AG601" s="1982"/>
      <c r="AH601" s="1950">
        <f>COUNTA(F$156:AG$156)-AI601</f>
        <v>28</v>
      </c>
      <c r="AI601" s="2108">
        <f t="shared" ref="AI601:AI604" si="498">AM601+AN601</f>
        <v>0</v>
      </c>
      <c r="AJ601" s="2109">
        <f>+COUNTIF(F601:AG601,"休")</f>
        <v>0</v>
      </c>
      <c r="AM601" s="1953">
        <f>+COUNTIF(F601:AG601,"－")</f>
        <v>0</v>
      </c>
      <c r="AN601" s="1953">
        <f>+COUNTIF(F601:AG601,"外")</f>
        <v>0</v>
      </c>
    </row>
    <row r="602" spans="1:40">
      <c r="B602" s="4186"/>
      <c r="C602" s="4189"/>
      <c r="D602" s="1960">
        <f>E$19</f>
        <v>0</v>
      </c>
      <c r="E602" s="2105"/>
      <c r="F602" s="1955"/>
      <c r="G602" s="1956"/>
      <c r="H602" s="1956"/>
      <c r="I602" s="1956"/>
      <c r="J602" s="1956"/>
      <c r="K602" s="1956"/>
      <c r="L602" s="1956"/>
      <c r="M602" s="1956"/>
      <c r="N602" s="1956"/>
      <c r="O602" s="1956"/>
      <c r="P602" s="1956"/>
      <c r="Q602" s="1956"/>
      <c r="R602" s="1956"/>
      <c r="S602" s="1956"/>
      <c r="T602" s="1956"/>
      <c r="U602" s="1956"/>
      <c r="V602" s="1956"/>
      <c r="W602" s="1956"/>
      <c r="X602" s="1956"/>
      <c r="Y602" s="1956"/>
      <c r="Z602" s="1956"/>
      <c r="AA602" s="1956"/>
      <c r="AB602" s="1956"/>
      <c r="AC602" s="1956"/>
      <c r="AD602" s="1956"/>
      <c r="AE602" s="1956"/>
      <c r="AF602" s="1956"/>
      <c r="AG602" s="1957"/>
      <c r="AH602" s="1950">
        <f>COUNTA(F$156:AG$156)-AI602</f>
        <v>28</v>
      </c>
      <c r="AI602" s="1958">
        <f t="shared" si="498"/>
        <v>0</v>
      </c>
      <c r="AJ602" s="2106">
        <f t="shared" ref="AJ602:AJ604" si="499">+COUNTIF(F602:AG602,"休")</f>
        <v>0</v>
      </c>
      <c r="AM602" s="1953">
        <f t="shared" ref="AM602:AM604" si="500">+COUNTIF(F602:AG602,"－")</f>
        <v>0</v>
      </c>
      <c r="AN602" s="1953">
        <f>+COUNTIF(F602:AG602,"外")</f>
        <v>0</v>
      </c>
    </row>
    <row r="603" spans="1:40">
      <c r="B603" s="4186"/>
      <c r="C603" s="4189"/>
      <c r="D603" s="1960">
        <f>E$20</f>
        <v>0</v>
      </c>
      <c r="E603" s="2105"/>
      <c r="F603" s="1955"/>
      <c r="G603" s="1956"/>
      <c r="H603" s="1956"/>
      <c r="I603" s="1956"/>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1956"/>
      <c r="AG603" s="1957"/>
      <c r="AH603" s="1950">
        <f t="shared" ref="AH603:AH604" si="501">COUNTA(F$156:AG$156)-AI603</f>
        <v>28</v>
      </c>
      <c r="AI603" s="1958">
        <f t="shared" si="498"/>
        <v>0</v>
      </c>
      <c r="AJ603" s="2106">
        <f t="shared" si="499"/>
        <v>0</v>
      </c>
      <c r="AM603" s="1953">
        <f t="shared" si="500"/>
        <v>0</v>
      </c>
      <c r="AN603" s="1953">
        <f>+COUNTIF(F603:AG603,"外")</f>
        <v>0</v>
      </c>
    </row>
    <row r="604" spans="1:40">
      <c r="B604" s="4187"/>
      <c r="C604" s="4190"/>
      <c r="D604" s="2110">
        <f>E$21</f>
        <v>0</v>
      </c>
      <c r="E604" s="2039"/>
      <c r="F604" s="1984"/>
      <c r="G604" s="1965"/>
      <c r="H604" s="1965"/>
      <c r="I604" s="1965"/>
      <c r="J604" s="1965"/>
      <c r="K604" s="1965"/>
      <c r="L604" s="1965"/>
      <c r="M604" s="1965"/>
      <c r="N604" s="1965"/>
      <c r="O604" s="1965"/>
      <c r="P604" s="1965"/>
      <c r="Q604" s="1965"/>
      <c r="R604" s="1965"/>
      <c r="S604" s="1965"/>
      <c r="T604" s="1965"/>
      <c r="U604" s="1965"/>
      <c r="V604" s="1965"/>
      <c r="W604" s="1965"/>
      <c r="X604" s="1965"/>
      <c r="Y604" s="1965"/>
      <c r="Z604" s="1965"/>
      <c r="AA604" s="1965"/>
      <c r="AB604" s="1965"/>
      <c r="AC604" s="1965"/>
      <c r="AD604" s="1965"/>
      <c r="AE604" s="1965"/>
      <c r="AF604" s="1965"/>
      <c r="AG604" s="1985"/>
      <c r="AH604" s="1986">
        <f t="shared" si="501"/>
        <v>28</v>
      </c>
      <c r="AI604" s="2071">
        <f t="shared" si="498"/>
        <v>0</v>
      </c>
      <c r="AJ604" s="1972">
        <f t="shared" si="499"/>
        <v>0</v>
      </c>
      <c r="AM604" s="1953">
        <f t="shared" si="500"/>
        <v>0</v>
      </c>
      <c r="AN604" s="1953">
        <f>+COUNTIF(F604:AG604,"外")</f>
        <v>0</v>
      </c>
    </row>
    <row r="606" spans="1:40" ht="6" customHeight="1">
      <c r="B606" s="2027"/>
      <c r="C606" s="2027"/>
      <c r="D606" s="2027"/>
      <c r="E606" s="1991"/>
      <c r="F606" s="1991"/>
      <c r="G606" s="2029"/>
      <c r="H606" s="2029"/>
      <c r="I606" s="2029"/>
      <c r="J606" s="2029"/>
      <c r="K606" s="2029"/>
      <c r="L606" s="2029"/>
      <c r="M606" s="2029"/>
      <c r="N606" s="2029"/>
      <c r="O606" s="2029"/>
      <c r="P606" s="2029"/>
      <c r="Q606" s="2029"/>
      <c r="R606" s="2029"/>
      <c r="S606" s="2029"/>
      <c r="T606" s="2029"/>
      <c r="U606" s="2029"/>
      <c r="V606" s="2029"/>
      <c r="W606" s="2029"/>
      <c r="X606" s="2029"/>
      <c r="Y606" s="2029"/>
      <c r="Z606" s="2029"/>
      <c r="AA606" s="2029"/>
      <c r="AB606" s="2029"/>
      <c r="AC606" s="2029"/>
      <c r="AD606" s="2029"/>
      <c r="AE606" s="2029"/>
      <c r="AF606" s="2029"/>
      <c r="AG606" s="2029"/>
      <c r="AH606" s="2027"/>
      <c r="AI606" s="2027"/>
      <c r="AJ606" s="2027"/>
    </row>
    <row r="607" spans="1:40" ht="19.2">
      <c r="A607" s="2042" t="s">
        <v>2528</v>
      </c>
      <c r="B607" s="2042"/>
      <c r="C607" s="2042"/>
      <c r="D607" s="2042"/>
      <c r="E607" s="2042"/>
      <c r="P607" s="2043"/>
      <c r="AJ607" s="1895" t="s">
        <v>2529</v>
      </c>
    </row>
    <row r="608" spans="1:40" ht="13.5" customHeight="1">
      <c r="AD608" s="4321" t="s">
        <v>2465</v>
      </c>
      <c r="AE608" s="4321"/>
      <c r="AF608" s="4321"/>
      <c r="AG608" s="4322" t="str">
        <f>AG$2</f>
        <v>令和　年　月　日</v>
      </c>
      <c r="AH608" s="4322"/>
      <c r="AI608" s="4322"/>
      <c r="AJ608" s="4322"/>
    </row>
    <row r="609" spans="2:40" s="2115" customFormat="1" ht="18" customHeight="1">
      <c r="B609" s="4323" t="s">
        <v>1173</v>
      </c>
      <c r="C609" s="4323"/>
      <c r="D609" s="2116" t="s">
        <v>1174</v>
      </c>
      <c r="E609" s="2117" t="str">
        <f>E$3</f>
        <v>○○校区道路改良工事</v>
      </c>
      <c r="F609" s="2117"/>
      <c r="G609" s="2117"/>
      <c r="H609" s="2117"/>
      <c r="I609" s="2117"/>
      <c r="J609" s="2117"/>
      <c r="K609" s="2117"/>
      <c r="L609" s="2117"/>
      <c r="M609" s="2117"/>
      <c r="N609" s="2117"/>
      <c r="O609" s="2116"/>
      <c r="P609" s="2116"/>
      <c r="Q609" s="2116"/>
      <c r="R609" s="2115" t="s">
        <v>1177</v>
      </c>
      <c r="U609" s="2118"/>
      <c r="V609" s="2118"/>
      <c r="W609" s="2116" t="s">
        <v>1174</v>
      </c>
      <c r="X609" s="4324">
        <f>X$3</f>
        <v>44659</v>
      </c>
      <c r="Y609" s="4324"/>
      <c r="Z609" s="4324"/>
      <c r="AA609" s="4324"/>
      <c r="AB609" s="4324"/>
      <c r="AC609" s="2116"/>
      <c r="AD609" s="2116"/>
      <c r="AE609" s="2116"/>
      <c r="AF609" s="2116"/>
      <c r="AG609" s="2116"/>
    </row>
    <row r="610" spans="2:40" s="2115" customFormat="1" ht="18" customHeight="1">
      <c r="B610" s="4325" t="s">
        <v>1181</v>
      </c>
      <c r="C610" s="4325"/>
      <c r="D610" s="2116" t="s">
        <v>1174</v>
      </c>
      <c r="E610" s="4326">
        <f>+X610-X609+1</f>
        <v>708</v>
      </c>
      <c r="F610" s="4326"/>
      <c r="G610" s="4326"/>
      <c r="H610" s="2116"/>
      <c r="I610" s="2116"/>
      <c r="J610" s="2116"/>
      <c r="K610" s="2116"/>
      <c r="L610" s="2116"/>
      <c r="M610" s="2116"/>
      <c r="N610" s="2116"/>
      <c r="O610" s="2116"/>
      <c r="P610" s="2116"/>
      <c r="Q610" s="2116"/>
      <c r="R610" s="2115" t="s">
        <v>1180</v>
      </c>
      <c r="S610" s="2119"/>
      <c r="T610" s="2119"/>
      <c r="U610" s="2120"/>
      <c r="V610" s="2120"/>
      <c r="W610" s="2116" t="s">
        <v>1174</v>
      </c>
      <c r="X610" s="4327">
        <f>X$4</f>
        <v>45366</v>
      </c>
      <c r="Y610" s="4327"/>
      <c r="Z610" s="4327"/>
      <c r="AA610" s="4327"/>
      <c r="AB610" s="4327"/>
      <c r="AC610" s="2116"/>
      <c r="AD610" s="2116"/>
      <c r="AE610" s="2116"/>
      <c r="AF610" s="2116"/>
      <c r="AG610" s="2116"/>
    </row>
    <row r="611" spans="2:40">
      <c r="F611" s="2073"/>
      <c r="G611" s="2073"/>
      <c r="H611" s="2073"/>
      <c r="I611" s="2073"/>
      <c r="J611" s="2073"/>
      <c r="K611" s="2073"/>
      <c r="L611" s="2073"/>
      <c r="M611" s="2073"/>
      <c r="N611" s="2073"/>
      <c r="O611" s="2073"/>
      <c r="P611" s="2073"/>
      <c r="Q611" s="2073"/>
      <c r="R611" s="2073"/>
      <c r="S611" s="2073"/>
      <c r="T611" s="2073"/>
      <c r="U611" s="2073"/>
      <c r="V611" s="2073"/>
      <c r="W611" s="2073"/>
      <c r="X611" s="2073"/>
      <c r="Y611" s="2073"/>
      <c r="Z611" s="2073"/>
      <c r="AA611" s="2073"/>
      <c r="AB611" s="2073"/>
      <c r="AC611" s="2073"/>
      <c r="AD611" s="2073"/>
      <c r="AE611" s="2073"/>
      <c r="AF611" s="2073"/>
      <c r="AG611" s="2073"/>
    </row>
    <row r="612" spans="2:40" ht="13.5" customHeight="1">
      <c r="B612" s="2021"/>
      <c r="C612" s="2022"/>
      <c r="D612" s="2025"/>
      <c r="E612" s="2074" t="s">
        <v>1183</v>
      </c>
      <c r="F612" s="2075">
        <f>+AG586+1</f>
        <v>45415</v>
      </c>
      <c r="G612" s="2076">
        <f>+F612+1</f>
        <v>45416</v>
      </c>
      <c r="H612" s="2076">
        <f t="shared" ref="H612:Y612" si="502">+G612+1</f>
        <v>45417</v>
      </c>
      <c r="I612" s="2076">
        <f t="shared" si="502"/>
        <v>45418</v>
      </c>
      <c r="J612" s="2076">
        <f t="shared" si="502"/>
        <v>45419</v>
      </c>
      <c r="K612" s="2076">
        <f t="shared" si="502"/>
        <v>45420</v>
      </c>
      <c r="L612" s="2076">
        <f t="shared" si="502"/>
        <v>45421</v>
      </c>
      <c r="M612" s="2076">
        <f t="shared" si="502"/>
        <v>45422</v>
      </c>
      <c r="N612" s="2076">
        <f t="shared" si="502"/>
        <v>45423</v>
      </c>
      <c r="O612" s="2076">
        <f t="shared" si="502"/>
        <v>45424</v>
      </c>
      <c r="P612" s="2076">
        <f t="shared" si="502"/>
        <v>45425</v>
      </c>
      <c r="Q612" s="2076">
        <f t="shared" si="502"/>
        <v>45426</v>
      </c>
      <c r="R612" s="2076">
        <f t="shared" si="502"/>
        <v>45427</v>
      </c>
      <c r="S612" s="2076">
        <f t="shared" si="502"/>
        <v>45428</v>
      </c>
      <c r="T612" s="2076">
        <f t="shared" si="502"/>
        <v>45429</v>
      </c>
      <c r="U612" s="2076">
        <f t="shared" si="502"/>
        <v>45430</v>
      </c>
      <c r="V612" s="2076">
        <f t="shared" si="502"/>
        <v>45431</v>
      </c>
      <c r="W612" s="2076">
        <f t="shared" si="502"/>
        <v>45432</v>
      </c>
      <c r="X612" s="2076">
        <f t="shared" si="502"/>
        <v>45433</v>
      </c>
      <c r="Y612" s="2076">
        <f t="shared" si="502"/>
        <v>45434</v>
      </c>
      <c r="Z612" s="2076">
        <f>+Y612+1</f>
        <v>45435</v>
      </c>
      <c r="AA612" s="2076">
        <f t="shared" ref="AA612:AC612" si="503">+Z612+1</f>
        <v>45436</v>
      </c>
      <c r="AB612" s="2076">
        <f t="shared" si="503"/>
        <v>45437</v>
      </c>
      <c r="AC612" s="2076">
        <f t="shared" si="503"/>
        <v>45438</v>
      </c>
      <c r="AD612" s="2076">
        <f>+AC612+1</f>
        <v>45439</v>
      </c>
      <c r="AE612" s="2076">
        <f t="shared" ref="AE612" si="504">+AD612+1</f>
        <v>45440</v>
      </c>
      <c r="AF612" s="2076">
        <f>+AE612+1</f>
        <v>45441</v>
      </c>
      <c r="AG612" s="2111">
        <f t="shared" ref="AG612" si="505">+AF612+1</f>
        <v>45442</v>
      </c>
      <c r="AH612" s="4209" t="s">
        <v>2496</v>
      </c>
      <c r="AI612" s="4313" t="s">
        <v>2497</v>
      </c>
      <c r="AJ612" s="4316" t="s">
        <v>2474</v>
      </c>
      <c r="AK612" s="4319"/>
      <c r="AM612" s="4320" t="s">
        <v>2556</v>
      </c>
      <c r="AN612" s="4320" t="s">
        <v>2557</v>
      </c>
    </row>
    <row r="613" spans="2:40">
      <c r="B613" s="2037"/>
      <c r="C613" s="2038"/>
      <c r="D613" s="2041"/>
      <c r="E613" s="2078" t="s">
        <v>1184</v>
      </c>
      <c r="F613" s="2079" t="str">
        <f>TEXT(WEEKDAY(+F612),"aaa")</f>
        <v>金</v>
      </c>
      <c r="G613" s="2080" t="str">
        <f t="shared" ref="G613:AG613" si="506">TEXT(WEEKDAY(+G612),"aaa")</f>
        <v>土</v>
      </c>
      <c r="H613" s="2080" t="str">
        <f t="shared" si="506"/>
        <v>日</v>
      </c>
      <c r="I613" s="2080" t="str">
        <f t="shared" si="506"/>
        <v>月</v>
      </c>
      <c r="J613" s="2080" t="str">
        <f t="shared" si="506"/>
        <v>火</v>
      </c>
      <c r="K613" s="2080" t="str">
        <f t="shared" si="506"/>
        <v>水</v>
      </c>
      <c r="L613" s="2080" t="str">
        <f t="shared" si="506"/>
        <v>木</v>
      </c>
      <c r="M613" s="2080" t="str">
        <f t="shared" si="506"/>
        <v>金</v>
      </c>
      <c r="N613" s="2080" t="str">
        <f t="shared" si="506"/>
        <v>土</v>
      </c>
      <c r="O613" s="2080" t="str">
        <f t="shared" si="506"/>
        <v>日</v>
      </c>
      <c r="P613" s="2080" t="str">
        <f t="shared" si="506"/>
        <v>月</v>
      </c>
      <c r="Q613" s="2080" t="str">
        <f t="shared" si="506"/>
        <v>火</v>
      </c>
      <c r="R613" s="2080" t="str">
        <f t="shared" si="506"/>
        <v>水</v>
      </c>
      <c r="S613" s="2080" t="str">
        <f t="shared" si="506"/>
        <v>木</v>
      </c>
      <c r="T613" s="2080" t="str">
        <f t="shared" si="506"/>
        <v>金</v>
      </c>
      <c r="U613" s="2080" t="str">
        <f t="shared" si="506"/>
        <v>土</v>
      </c>
      <c r="V613" s="2080" t="str">
        <f t="shared" si="506"/>
        <v>日</v>
      </c>
      <c r="W613" s="2080" t="str">
        <f t="shared" si="506"/>
        <v>月</v>
      </c>
      <c r="X613" s="2080" t="str">
        <f t="shared" si="506"/>
        <v>火</v>
      </c>
      <c r="Y613" s="2080" t="str">
        <f t="shared" si="506"/>
        <v>水</v>
      </c>
      <c r="Z613" s="2080" t="str">
        <f t="shared" si="506"/>
        <v>木</v>
      </c>
      <c r="AA613" s="2080" t="str">
        <f t="shared" si="506"/>
        <v>金</v>
      </c>
      <c r="AB613" s="2080" t="str">
        <f t="shared" si="506"/>
        <v>土</v>
      </c>
      <c r="AC613" s="2080" t="str">
        <f t="shared" si="506"/>
        <v>日</v>
      </c>
      <c r="AD613" s="2080" t="str">
        <f t="shared" si="506"/>
        <v>月</v>
      </c>
      <c r="AE613" s="2080" t="str">
        <f t="shared" si="506"/>
        <v>火</v>
      </c>
      <c r="AF613" s="2080" t="str">
        <f t="shared" si="506"/>
        <v>水</v>
      </c>
      <c r="AG613" s="2112" t="str">
        <f t="shared" si="506"/>
        <v>木</v>
      </c>
      <c r="AH613" s="4210"/>
      <c r="AI613" s="4314"/>
      <c r="AJ613" s="4317"/>
      <c r="AK613" s="4319"/>
      <c r="AM613" s="4320"/>
      <c r="AN613" s="4320"/>
    </row>
    <row r="614" spans="2:40" ht="24.75" customHeight="1">
      <c r="B614" s="2101" t="s">
        <v>2531</v>
      </c>
      <c r="C614" s="2102" t="s">
        <v>2532</v>
      </c>
      <c r="D614" s="1953" t="s">
        <v>1313</v>
      </c>
      <c r="E614" s="1901" t="s">
        <v>2558</v>
      </c>
      <c r="F614" s="1941"/>
      <c r="G614" s="1942"/>
      <c r="H614" s="1942"/>
      <c r="I614" s="1942"/>
      <c r="J614" s="1942"/>
      <c r="K614" s="1942"/>
      <c r="L614" s="1942"/>
      <c r="M614" s="1942"/>
      <c r="N614" s="1942"/>
      <c r="O614" s="1942"/>
      <c r="P614" s="1942"/>
      <c r="Q614" s="1942"/>
      <c r="R614" s="1942"/>
      <c r="S614" s="1942"/>
      <c r="T614" s="1942"/>
      <c r="U614" s="1942"/>
      <c r="V614" s="1942"/>
      <c r="W614" s="1942"/>
      <c r="X614" s="1942"/>
      <c r="Y614" s="1942"/>
      <c r="Z614" s="1942"/>
      <c r="AA614" s="1942"/>
      <c r="AB614" s="1942"/>
      <c r="AC614" s="1942"/>
      <c r="AD614" s="1942"/>
      <c r="AE614" s="1942"/>
      <c r="AF614" s="1942"/>
      <c r="AG614" s="1970"/>
      <c r="AH614" s="4211"/>
      <c r="AI614" s="4315"/>
      <c r="AJ614" s="4318"/>
      <c r="AK614" s="4319"/>
    </row>
    <row r="615" spans="2:40" ht="13.5" customHeight="1">
      <c r="B615" s="4185" t="s">
        <v>2486</v>
      </c>
      <c r="C615" s="4188" t="s">
        <v>2487</v>
      </c>
      <c r="D615" s="1945" t="str">
        <f>E$8</f>
        <v>〇〇</v>
      </c>
      <c r="E615" s="2023"/>
      <c r="F615" s="1947"/>
      <c r="G615" s="1948"/>
      <c r="H615" s="1948"/>
      <c r="I615" s="1948"/>
      <c r="J615" s="1948"/>
      <c r="K615" s="1948"/>
      <c r="L615" s="1948"/>
      <c r="M615" s="1948"/>
      <c r="N615" s="1948"/>
      <c r="O615" s="1948"/>
      <c r="P615" s="1948"/>
      <c r="Q615" s="1948"/>
      <c r="R615" s="1948"/>
      <c r="S615" s="1948"/>
      <c r="T615" s="1948"/>
      <c r="U615" s="1948"/>
      <c r="V615" s="1948"/>
      <c r="W615" s="1948"/>
      <c r="X615" s="1948"/>
      <c r="Y615" s="1948"/>
      <c r="Z615" s="1948"/>
      <c r="AA615" s="1948"/>
      <c r="AB615" s="1948"/>
      <c r="AC615" s="1948"/>
      <c r="AD615" s="1948"/>
      <c r="AE615" s="1948"/>
      <c r="AF615" s="1948"/>
      <c r="AG615" s="1949"/>
      <c r="AH615" s="1950">
        <f>COUNTA(F$96:AG$96)-AI615</f>
        <v>28</v>
      </c>
      <c r="AI615" s="1951">
        <f>AM615+AN615</f>
        <v>0</v>
      </c>
      <c r="AJ615" s="2104">
        <f>+COUNTIF(F615:AG615,"休")</f>
        <v>0</v>
      </c>
      <c r="AM615" s="1953">
        <f>+COUNTIF(F615:AG615,"－")</f>
        <v>0</v>
      </c>
      <c r="AN615" s="1953">
        <f t="shared" ref="AN615:AN620" si="507">+COUNTIF(F615:AG615,"外")</f>
        <v>0</v>
      </c>
    </row>
    <row r="616" spans="2:40" ht="13.5" customHeight="1">
      <c r="B616" s="4186"/>
      <c r="C616" s="4189"/>
      <c r="D616" s="1960" t="str">
        <f>E$9</f>
        <v>●●</v>
      </c>
      <c r="E616" s="2105"/>
      <c r="F616" s="1955"/>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1956"/>
      <c r="AF616" s="1956"/>
      <c r="AG616" s="1957"/>
      <c r="AH616" s="1950">
        <f t="shared" ref="AH616:AH620" si="508">COUNTA(F$96:AG$96)-AI616</f>
        <v>28</v>
      </c>
      <c r="AI616" s="1958">
        <f t="shared" ref="AI616" si="509">AM616+AN616</f>
        <v>0</v>
      </c>
      <c r="AJ616" s="2106">
        <f t="shared" ref="AJ616:AJ619" si="510">+COUNTIF(F616:AG616,"休")</f>
        <v>0</v>
      </c>
      <c r="AM616" s="1953">
        <f t="shared" ref="AM616:AM619" si="511">+COUNTIF(F616:AG616,"－")</f>
        <v>0</v>
      </c>
      <c r="AN616" s="1953">
        <f t="shared" si="507"/>
        <v>0</v>
      </c>
    </row>
    <row r="617" spans="2:40">
      <c r="B617" s="4186"/>
      <c r="C617" s="4189"/>
      <c r="D617" s="1960" t="str">
        <f>E$10</f>
        <v>△△</v>
      </c>
      <c r="E617" s="2105"/>
      <c r="F617" s="1955"/>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1956"/>
      <c r="AF617" s="1956"/>
      <c r="AG617" s="1957"/>
      <c r="AH617" s="1950">
        <f t="shared" si="508"/>
        <v>28</v>
      </c>
      <c r="AI617" s="1958">
        <f>AM617+AN617</f>
        <v>0</v>
      </c>
      <c r="AJ617" s="2106">
        <f t="shared" si="510"/>
        <v>0</v>
      </c>
      <c r="AM617" s="1953">
        <f t="shared" si="511"/>
        <v>0</v>
      </c>
      <c r="AN617" s="1953">
        <f t="shared" si="507"/>
        <v>0</v>
      </c>
    </row>
    <row r="618" spans="2:40">
      <c r="B618" s="4186"/>
      <c r="C618" s="4189"/>
      <c r="D618" s="1960" t="str">
        <f>E$11</f>
        <v>■■</v>
      </c>
      <c r="E618" s="2105"/>
      <c r="F618" s="1955"/>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1956"/>
      <c r="AF618" s="1956"/>
      <c r="AG618" s="1957"/>
      <c r="AH618" s="1950">
        <f t="shared" si="508"/>
        <v>28</v>
      </c>
      <c r="AI618" s="1958">
        <f t="shared" ref="AI618:AI620" si="512">AM618+AN618</f>
        <v>0</v>
      </c>
      <c r="AJ618" s="2106">
        <f t="shared" si="510"/>
        <v>0</v>
      </c>
      <c r="AM618" s="1953">
        <f t="shared" si="511"/>
        <v>0</v>
      </c>
      <c r="AN618" s="1953">
        <f t="shared" si="507"/>
        <v>0</v>
      </c>
    </row>
    <row r="619" spans="2:40">
      <c r="B619" s="4186"/>
      <c r="C619" s="4189"/>
      <c r="D619" s="1960" t="str">
        <f>E$12</f>
        <v>★★</v>
      </c>
      <c r="E619" s="2105"/>
      <c r="F619" s="1955"/>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1956"/>
      <c r="AF619" s="1956"/>
      <c r="AG619" s="1957"/>
      <c r="AH619" s="1950">
        <f t="shared" si="508"/>
        <v>28</v>
      </c>
      <c r="AI619" s="1958">
        <f t="shared" si="512"/>
        <v>0</v>
      </c>
      <c r="AJ619" s="2106">
        <f t="shared" si="510"/>
        <v>0</v>
      </c>
      <c r="AM619" s="1953">
        <f t="shared" si="511"/>
        <v>0</v>
      </c>
      <c r="AN619" s="1953">
        <f t="shared" si="507"/>
        <v>0</v>
      </c>
    </row>
    <row r="620" spans="2:40">
      <c r="B620" s="4187"/>
      <c r="C620" s="4190"/>
      <c r="D620" s="2107"/>
      <c r="E620" s="1991"/>
      <c r="F620" s="1964"/>
      <c r="G620" s="1966"/>
      <c r="H620" s="1966"/>
      <c r="I620" s="1966"/>
      <c r="J620" s="1966"/>
      <c r="K620" s="1966"/>
      <c r="L620" s="1966"/>
      <c r="M620" s="1966"/>
      <c r="N620" s="1966"/>
      <c r="O620" s="1966"/>
      <c r="P620" s="1966"/>
      <c r="Q620" s="1966"/>
      <c r="R620" s="1966"/>
      <c r="S620" s="1966"/>
      <c r="T620" s="1966"/>
      <c r="U620" s="1966"/>
      <c r="V620" s="1966"/>
      <c r="W620" s="1966"/>
      <c r="X620" s="1966"/>
      <c r="Y620" s="1966"/>
      <c r="Z620" s="1966"/>
      <c r="AA620" s="1966"/>
      <c r="AB620" s="1966"/>
      <c r="AC620" s="1966"/>
      <c r="AD620" s="1966"/>
      <c r="AE620" s="1966"/>
      <c r="AF620" s="1966"/>
      <c r="AG620" s="1967"/>
      <c r="AH620" s="1950">
        <f t="shared" si="508"/>
        <v>28</v>
      </c>
      <c r="AI620" s="1951">
        <f t="shared" si="512"/>
        <v>0</v>
      </c>
      <c r="AJ620" s="2104">
        <f>+COUNTIF(F620:AG620,"休")</f>
        <v>0</v>
      </c>
      <c r="AM620" s="1953">
        <f>+COUNTIF(F620:AG620,"－")</f>
        <v>0</v>
      </c>
      <c r="AN620" s="1953">
        <f t="shared" si="507"/>
        <v>0</v>
      </c>
    </row>
    <row r="621" spans="2:40" ht="24.75" customHeight="1">
      <c r="B621" s="4185" t="s">
        <v>2493</v>
      </c>
      <c r="C621" s="4188" t="s">
        <v>2494</v>
      </c>
      <c r="D621" s="1953" t="s">
        <v>1313</v>
      </c>
      <c r="E621" s="1901" t="s">
        <v>2558</v>
      </c>
      <c r="F621" s="1941"/>
      <c r="G621" s="1942"/>
      <c r="H621" s="1942"/>
      <c r="I621" s="1942"/>
      <c r="J621" s="1942"/>
      <c r="K621" s="1942"/>
      <c r="L621" s="1942"/>
      <c r="M621" s="1942"/>
      <c r="N621" s="1942"/>
      <c r="O621" s="1942"/>
      <c r="P621" s="1942"/>
      <c r="Q621" s="1942"/>
      <c r="R621" s="1942"/>
      <c r="S621" s="1942"/>
      <c r="T621" s="1942"/>
      <c r="U621" s="1942"/>
      <c r="V621" s="1942"/>
      <c r="W621" s="1942"/>
      <c r="X621" s="1942"/>
      <c r="Y621" s="1942"/>
      <c r="Z621" s="1942"/>
      <c r="AA621" s="1942"/>
      <c r="AB621" s="1942"/>
      <c r="AC621" s="1942"/>
      <c r="AD621" s="1942"/>
      <c r="AE621" s="1942"/>
      <c r="AF621" s="1942"/>
      <c r="AG621" s="1970"/>
      <c r="AH621" s="1971"/>
      <c r="AI621" s="1953"/>
      <c r="AJ621" s="2058"/>
    </row>
    <row r="622" spans="2:40" ht="13.5" customHeight="1">
      <c r="B622" s="4186"/>
      <c r="C622" s="4189"/>
      <c r="D622" s="2107" t="str">
        <f>E$14</f>
        <v>〇〇</v>
      </c>
      <c r="E622" s="1991"/>
      <c r="F622" s="1947"/>
      <c r="G622" s="1948"/>
      <c r="H622" s="1948"/>
      <c r="I622" s="1948"/>
      <c r="J622" s="1948"/>
      <c r="K622" s="1948"/>
      <c r="L622" s="1948"/>
      <c r="M622" s="1948"/>
      <c r="N622" s="1948"/>
      <c r="O622" s="1948"/>
      <c r="P622" s="1948"/>
      <c r="Q622" s="1948"/>
      <c r="R622" s="1948"/>
      <c r="S622" s="1948"/>
      <c r="T622" s="1948"/>
      <c r="U622" s="1948"/>
      <c r="V622" s="1948"/>
      <c r="W622" s="1948"/>
      <c r="X622" s="1948"/>
      <c r="Y622" s="1948"/>
      <c r="Z622" s="1948"/>
      <c r="AA622" s="1948"/>
      <c r="AB622" s="1948"/>
      <c r="AC622" s="1948"/>
      <c r="AD622" s="1948"/>
      <c r="AE622" s="1948"/>
      <c r="AF622" s="1948"/>
      <c r="AG622" s="1949"/>
      <c r="AH622" s="1950">
        <f t="shared" ref="AH622:AH625" si="513">COUNTA(F$96:AG$96)-AI622</f>
        <v>28</v>
      </c>
      <c r="AI622" s="1951">
        <f t="shared" ref="AI622:AI625" si="514">AM622+AN622</f>
        <v>0</v>
      </c>
      <c r="AJ622" s="2104">
        <f>+COUNTIF(F622:AG622,"休")</f>
        <v>0</v>
      </c>
      <c r="AM622" s="1953">
        <f>+COUNTIF(F622:AG622,"－")</f>
        <v>0</v>
      </c>
      <c r="AN622" s="1953">
        <f>+COUNTIF(F622:AG622,"外")</f>
        <v>0</v>
      </c>
    </row>
    <row r="623" spans="2:40">
      <c r="B623" s="4186"/>
      <c r="C623" s="4189"/>
      <c r="D623" s="1960" t="str">
        <f>E$15</f>
        <v>●●</v>
      </c>
      <c r="E623" s="2105"/>
      <c r="F623" s="1955"/>
      <c r="G623" s="1956"/>
      <c r="H623" s="1956"/>
      <c r="I623" s="1956"/>
      <c r="J623" s="1956"/>
      <c r="K623" s="1956"/>
      <c r="L623" s="1956"/>
      <c r="M623" s="1956"/>
      <c r="N623" s="1956"/>
      <c r="O623" s="1956"/>
      <c r="P623" s="1956"/>
      <c r="Q623" s="1956"/>
      <c r="R623" s="1956"/>
      <c r="S623" s="1956"/>
      <c r="T623" s="1956"/>
      <c r="U623" s="1956"/>
      <c r="V623" s="1956"/>
      <c r="W623" s="1956"/>
      <c r="X623" s="1956"/>
      <c r="Y623" s="1956"/>
      <c r="Z623" s="1956"/>
      <c r="AA623" s="1956"/>
      <c r="AB623" s="1956"/>
      <c r="AC623" s="1956"/>
      <c r="AD623" s="1956"/>
      <c r="AE623" s="1956"/>
      <c r="AF623" s="1956"/>
      <c r="AG623" s="1957"/>
      <c r="AH623" s="1950">
        <f t="shared" si="513"/>
        <v>28</v>
      </c>
      <c r="AI623" s="1958">
        <f t="shared" si="514"/>
        <v>0</v>
      </c>
      <c r="AJ623" s="2106">
        <f t="shared" ref="AJ623:AJ625" si="515">+COUNTIF(F623:AG623,"休")</f>
        <v>0</v>
      </c>
      <c r="AM623" s="1953">
        <f t="shared" ref="AM623:AM625" si="516">+COUNTIF(F623:AG623,"－")</f>
        <v>0</v>
      </c>
      <c r="AN623" s="1953">
        <f>+COUNTIF(F623:AG623,"外")</f>
        <v>0</v>
      </c>
    </row>
    <row r="624" spans="2:40">
      <c r="B624" s="4186"/>
      <c r="C624" s="4189"/>
      <c r="D624" s="1960">
        <f>E$16</f>
        <v>0</v>
      </c>
      <c r="E624" s="2105"/>
      <c r="F624" s="1955"/>
      <c r="G624" s="1956"/>
      <c r="H624" s="1956"/>
      <c r="I624" s="1956"/>
      <c r="J624" s="1956"/>
      <c r="K624" s="1956"/>
      <c r="L624" s="1956"/>
      <c r="M624" s="1956"/>
      <c r="N624" s="1956"/>
      <c r="O624" s="1956"/>
      <c r="P624" s="1956"/>
      <c r="Q624" s="1956"/>
      <c r="R624" s="1956"/>
      <c r="S624" s="1956"/>
      <c r="T624" s="1956"/>
      <c r="U624" s="1956"/>
      <c r="V624" s="1956"/>
      <c r="W624" s="1956"/>
      <c r="X624" s="1956"/>
      <c r="Y624" s="1956"/>
      <c r="Z624" s="1956"/>
      <c r="AA624" s="1956"/>
      <c r="AB624" s="1956"/>
      <c r="AC624" s="1956"/>
      <c r="AD624" s="1956"/>
      <c r="AE624" s="1956"/>
      <c r="AF624" s="1956"/>
      <c r="AG624" s="1957"/>
      <c r="AH624" s="1950">
        <f t="shared" si="513"/>
        <v>28</v>
      </c>
      <c r="AI624" s="1958">
        <f t="shared" si="514"/>
        <v>0</v>
      </c>
      <c r="AJ624" s="2106">
        <f t="shared" si="515"/>
        <v>0</v>
      </c>
      <c r="AM624" s="1953">
        <f t="shared" si="516"/>
        <v>0</v>
      </c>
      <c r="AN624" s="1953">
        <f>+COUNTIF(F624:AG624,"外")</f>
        <v>0</v>
      </c>
    </row>
    <row r="625" spans="2:40">
      <c r="B625" s="4186"/>
      <c r="C625" s="4190"/>
      <c r="D625" s="2107">
        <f>E$17</f>
        <v>0</v>
      </c>
      <c r="E625" s="1991"/>
      <c r="F625" s="1955"/>
      <c r="G625" s="1978"/>
      <c r="H625" s="1978"/>
      <c r="I625" s="1978"/>
      <c r="J625" s="1978"/>
      <c r="K625" s="1978"/>
      <c r="L625" s="1978"/>
      <c r="M625" s="1978"/>
      <c r="N625" s="1978"/>
      <c r="O625" s="1978"/>
      <c r="P625" s="1978"/>
      <c r="Q625" s="1978"/>
      <c r="R625" s="1978"/>
      <c r="S625" s="1978"/>
      <c r="T625" s="1978"/>
      <c r="U625" s="1978"/>
      <c r="V625" s="1978"/>
      <c r="W625" s="1978"/>
      <c r="X625" s="1978"/>
      <c r="Y625" s="1978"/>
      <c r="Z625" s="1978"/>
      <c r="AA625" s="1978"/>
      <c r="AB625" s="1978"/>
      <c r="AC625" s="1978"/>
      <c r="AD625" s="1978"/>
      <c r="AE625" s="1978"/>
      <c r="AF625" s="1978"/>
      <c r="AG625" s="1949"/>
      <c r="AH625" s="1950">
        <f t="shared" si="513"/>
        <v>28</v>
      </c>
      <c r="AI625" s="1987">
        <f t="shared" si="514"/>
        <v>0</v>
      </c>
      <c r="AJ625" s="2104">
        <f t="shared" si="515"/>
        <v>0</v>
      </c>
      <c r="AM625" s="1953">
        <f t="shared" si="516"/>
        <v>0</v>
      </c>
      <c r="AN625" s="1953">
        <f>+COUNTIF(F625:AG625,"外")</f>
        <v>0</v>
      </c>
    </row>
    <row r="626" spans="2:40" ht="24.75" customHeight="1">
      <c r="B626" s="4186"/>
      <c r="C626" s="4188" t="s">
        <v>2495</v>
      </c>
      <c r="D626" s="1953" t="s">
        <v>1313</v>
      </c>
      <c r="E626" s="1901" t="s">
        <v>2558</v>
      </c>
      <c r="F626" s="1941"/>
      <c r="G626" s="1942"/>
      <c r="H626" s="1942"/>
      <c r="I626" s="1942"/>
      <c r="J626" s="1942"/>
      <c r="K626" s="1942"/>
      <c r="L626" s="1942"/>
      <c r="M626" s="1942"/>
      <c r="N626" s="1942"/>
      <c r="O626" s="1942"/>
      <c r="P626" s="1942"/>
      <c r="Q626" s="1942"/>
      <c r="R626" s="1942"/>
      <c r="S626" s="1942"/>
      <c r="T626" s="1942"/>
      <c r="U626" s="1942"/>
      <c r="V626" s="1942"/>
      <c r="W626" s="1942"/>
      <c r="X626" s="1942"/>
      <c r="Y626" s="1942"/>
      <c r="Z626" s="1942"/>
      <c r="AA626" s="1942"/>
      <c r="AB626" s="1942"/>
      <c r="AC626" s="1942"/>
      <c r="AD626" s="1942"/>
      <c r="AE626" s="1942"/>
      <c r="AF626" s="1942"/>
      <c r="AG626" s="1970"/>
      <c r="AH626" s="1971"/>
      <c r="AI626" s="1953"/>
      <c r="AJ626" s="2058"/>
    </row>
    <row r="627" spans="2:40">
      <c r="B627" s="4186"/>
      <c r="C627" s="4189"/>
      <c r="D627" s="1945" t="str">
        <f>E$18</f>
        <v>●●</v>
      </c>
      <c r="E627" s="2023"/>
      <c r="F627" s="1947"/>
      <c r="G627" s="1948"/>
      <c r="H627" s="1948"/>
      <c r="I627" s="1948"/>
      <c r="J627" s="1948"/>
      <c r="K627" s="1948"/>
      <c r="L627" s="1948"/>
      <c r="M627" s="1948"/>
      <c r="N627" s="1948"/>
      <c r="O627" s="1948"/>
      <c r="P627" s="1948"/>
      <c r="Q627" s="1948"/>
      <c r="R627" s="1948"/>
      <c r="S627" s="1948"/>
      <c r="T627" s="1948"/>
      <c r="U627" s="1948"/>
      <c r="V627" s="1948"/>
      <c r="W627" s="1948"/>
      <c r="X627" s="1948"/>
      <c r="Y627" s="1948"/>
      <c r="Z627" s="1948"/>
      <c r="AA627" s="1948"/>
      <c r="AB627" s="1948"/>
      <c r="AC627" s="1948"/>
      <c r="AD627" s="1948"/>
      <c r="AE627" s="1948"/>
      <c r="AF627" s="1948"/>
      <c r="AG627" s="1982"/>
      <c r="AH627" s="1950">
        <f t="shared" ref="AH627:AH630" si="517">COUNTA(F$96:AG$96)-AI627</f>
        <v>28</v>
      </c>
      <c r="AI627" s="2108">
        <f t="shared" ref="AI627:AI630" si="518">AM627+AN627</f>
        <v>0</v>
      </c>
      <c r="AJ627" s="2109">
        <f>+COUNTIF(F627:AG627,"休")</f>
        <v>0</v>
      </c>
      <c r="AM627" s="1953">
        <f>+COUNTIF(F627:AG627,"－")</f>
        <v>0</v>
      </c>
      <c r="AN627" s="1953">
        <f>+COUNTIF(F627:AG627,"外")</f>
        <v>0</v>
      </c>
    </row>
    <row r="628" spans="2:40">
      <c r="B628" s="4186"/>
      <c r="C628" s="4189"/>
      <c r="D628" s="1960">
        <f>E$19</f>
        <v>0</v>
      </c>
      <c r="E628" s="2105"/>
      <c r="F628" s="1955"/>
      <c r="G628" s="1956"/>
      <c r="H628" s="1956"/>
      <c r="I628" s="1956"/>
      <c r="J628" s="1956"/>
      <c r="K628" s="1956"/>
      <c r="L628" s="1956"/>
      <c r="M628" s="1956"/>
      <c r="N628" s="1956"/>
      <c r="O628" s="1956"/>
      <c r="P628" s="1956"/>
      <c r="Q628" s="1956"/>
      <c r="R628" s="1956"/>
      <c r="S628" s="1956"/>
      <c r="T628" s="1956"/>
      <c r="U628" s="1956"/>
      <c r="V628" s="1956"/>
      <c r="W628" s="1956"/>
      <c r="X628" s="1956"/>
      <c r="Y628" s="1956"/>
      <c r="Z628" s="1956"/>
      <c r="AA628" s="1956"/>
      <c r="AB628" s="1956"/>
      <c r="AC628" s="1956"/>
      <c r="AD628" s="1956"/>
      <c r="AE628" s="1956"/>
      <c r="AF628" s="1956"/>
      <c r="AG628" s="1957"/>
      <c r="AH628" s="1950">
        <f t="shared" si="517"/>
        <v>28</v>
      </c>
      <c r="AI628" s="1958">
        <f t="shared" si="518"/>
        <v>0</v>
      </c>
      <c r="AJ628" s="2106">
        <f t="shared" ref="AJ628:AJ630" si="519">+COUNTIF(F628:AG628,"休")</f>
        <v>0</v>
      </c>
      <c r="AM628" s="1953">
        <f t="shared" ref="AM628:AM630" si="520">+COUNTIF(F628:AG628,"－")</f>
        <v>0</v>
      </c>
      <c r="AN628" s="1953">
        <f>+COUNTIF(F628:AG628,"外")</f>
        <v>0</v>
      </c>
    </row>
    <row r="629" spans="2:40">
      <c r="B629" s="4186"/>
      <c r="C629" s="4189"/>
      <c r="D629" s="1960">
        <f>E$20</f>
        <v>0</v>
      </c>
      <c r="E629" s="2105"/>
      <c r="F629" s="1955"/>
      <c r="G629" s="1956"/>
      <c r="H629" s="1956"/>
      <c r="I629" s="1956"/>
      <c r="J629" s="1956"/>
      <c r="K629" s="1956"/>
      <c r="L629" s="1956"/>
      <c r="M629" s="1956"/>
      <c r="N629" s="1956"/>
      <c r="O629" s="1956"/>
      <c r="P629" s="1956"/>
      <c r="Q629" s="1956"/>
      <c r="R629" s="1956"/>
      <c r="S629" s="1956"/>
      <c r="T629" s="1956"/>
      <c r="U629" s="1956"/>
      <c r="V629" s="1956"/>
      <c r="W629" s="1956"/>
      <c r="X629" s="1956"/>
      <c r="Y629" s="1956"/>
      <c r="Z629" s="1956"/>
      <c r="AA629" s="1956"/>
      <c r="AB629" s="1956"/>
      <c r="AC629" s="1956"/>
      <c r="AD629" s="1956"/>
      <c r="AE629" s="1956"/>
      <c r="AF629" s="1956"/>
      <c r="AG629" s="1957"/>
      <c r="AH629" s="1950">
        <f t="shared" si="517"/>
        <v>28</v>
      </c>
      <c r="AI629" s="1958">
        <f t="shared" si="518"/>
        <v>0</v>
      </c>
      <c r="AJ629" s="2106">
        <f t="shared" si="519"/>
        <v>0</v>
      </c>
      <c r="AM629" s="1953">
        <f t="shared" si="520"/>
        <v>0</v>
      </c>
      <c r="AN629" s="1953">
        <f>+COUNTIF(F629:AG629,"外")</f>
        <v>0</v>
      </c>
    </row>
    <row r="630" spans="2:40">
      <c r="B630" s="4187"/>
      <c r="C630" s="4190"/>
      <c r="D630" s="2110">
        <f>E$21</f>
        <v>0</v>
      </c>
      <c r="E630" s="2039"/>
      <c r="F630" s="1984"/>
      <c r="G630" s="1965"/>
      <c r="H630" s="1965"/>
      <c r="I630" s="1965"/>
      <c r="J630" s="1965"/>
      <c r="K630" s="1965"/>
      <c r="L630" s="1965"/>
      <c r="M630" s="1965"/>
      <c r="N630" s="1965"/>
      <c r="O630" s="1965"/>
      <c r="P630" s="1965"/>
      <c r="Q630" s="1965"/>
      <c r="R630" s="1965"/>
      <c r="S630" s="1965"/>
      <c r="T630" s="1965"/>
      <c r="U630" s="1965"/>
      <c r="V630" s="1965"/>
      <c r="W630" s="1965"/>
      <c r="X630" s="1965"/>
      <c r="Y630" s="1965"/>
      <c r="Z630" s="1965"/>
      <c r="AA630" s="1965"/>
      <c r="AB630" s="1965"/>
      <c r="AC630" s="1965"/>
      <c r="AD630" s="1965"/>
      <c r="AE630" s="1965"/>
      <c r="AF630" s="1965"/>
      <c r="AG630" s="1985"/>
      <c r="AH630" s="1986">
        <f t="shared" si="517"/>
        <v>28</v>
      </c>
      <c r="AI630" s="2071">
        <f t="shared" si="518"/>
        <v>0</v>
      </c>
      <c r="AJ630" s="1972">
        <f t="shared" si="519"/>
        <v>0</v>
      </c>
      <c r="AM630" s="1953">
        <f t="shared" si="520"/>
        <v>0</v>
      </c>
      <c r="AN630" s="1953">
        <f>+COUNTIF(F630:AG630,"外")</f>
        <v>0</v>
      </c>
    </row>
    <row r="631" spans="2:40">
      <c r="F631" s="2073"/>
      <c r="G631" s="2073"/>
      <c r="H631" s="2073"/>
      <c r="I631" s="2073"/>
      <c r="J631" s="2073"/>
      <c r="K631" s="2073"/>
      <c r="L631" s="2073"/>
      <c r="M631" s="2073"/>
      <c r="N631" s="2073"/>
      <c r="O631" s="2073"/>
      <c r="P631" s="2073"/>
      <c r="Q631" s="2073"/>
      <c r="R631" s="2073"/>
      <c r="S631" s="2073"/>
      <c r="T631" s="2073"/>
      <c r="U631" s="2073"/>
      <c r="V631" s="2073"/>
      <c r="W631" s="2073"/>
      <c r="X631" s="2073"/>
      <c r="Y631" s="2073"/>
      <c r="Z631" s="2073"/>
      <c r="AA631" s="2073"/>
      <c r="AB631" s="2073"/>
      <c r="AC631" s="2073"/>
      <c r="AD631" s="2073"/>
      <c r="AE631" s="2073"/>
      <c r="AF631" s="2073"/>
      <c r="AG631" s="2073"/>
    </row>
    <row r="632" spans="2:40" ht="13.5" customHeight="1">
      <c r="B632" s="2021"/>
      <c r="C632" s="2022"/>
      <c r="D632" s="2025"/>
      <c r="E632" s="2053" t="s">
        <v>1183</v>
      </c>
      <c r="F632" s="2054">
        <f>+AG612+1</f>
        <v>45443</v>
      </c>
      <c r="G632" s="2055">
        <f>+F632+1</f>
        <v>45444</v>
      </c>
      <c r="H632" s="2055">
        <f t="shared" ref="H632:Y632" si="521">+G632+1</f>
        <v>45445</v>
      </c>
      <c r="I632" s="2055">
        <f t="shared" si="521"/>
        <v>45446</v>
      </c>
      <c r="J632" s="2055">
        <f t="shared" si="521"/>
        <v>45447</v>
      </c>
      <c r="K632" s="2055">
        <f t="shared" si="521"/>
        <v>45448</v>
      </c>
      <c r="L632" s="2055">
        <f t="shared" si="521"/>
        <v>45449</v>
      </c>
      <c r="M632" s="2055">
        <f t="shared" si="521"/>
        <v>45450</v>
      </c>
      <c r="N632" s="2055">
        <f t="shared" si="521"/>
        <v>45451</v>
      </c>
      <c r="O632" s="2055">
        <f t="shared" si="521"/>
        <v>45452</v>
      </c>
      <c r="P632" s="2055">
        <f t="shared" si="521"/>
        <v>45453</v>
      </c>
      <c r="Q632" s="2055">
        <f t="shared" si="521"/>
        <v>45454</v>
      </c>
      <c r="R632" s="2055">
        <f t="shared" si="521"/>
        <v>45455</v>
      </c>
      <c r="S632" s="2055">
        <f t="shared" si="521"/>
        <v>45456</v>
      </c>
      <c r="T632" s="2055">
        <f t="shared" si="521"/>
        <v>45457</v>
      </c>
      <c r="U632" s="2055">
        <f t="shared" si="521"/>
        <v>45458</v>
      </c>
      <c r="V632" s="2055">
        <f t="shared" si="521"/>
        <v>45459</v>
      </c>
      <c r="W632" s="2055">
        <f t="shared" si="521"/>
        <v>45460</v>
      </c>
      <c r="X632" s="2055">
        <f t="shared" si="521"/>
        <v>45461</v>
      </c>
      <c r="Y632" s="2055">
        <f t="shared" si="521"/>
        <v>45462</v>
      </c>
      <c r="Z632" s="2055">
        <f>+Y632+1</f>
        <v>45463</v>
      </c>
      <c r="AA632" s="2055">
        <f t="shared" ref="AA632:AC632" si="522">+Z632+1</f>
        <v>45464</v>
      </c>
      <c r="AB632" s="2055">
        <f t="shared" si="522"/>
        <v>45465</v>
      </c>
      <c r="AC632" s="2055">
        <f t="shared" si="522"/>
        <v>45466</v>
      </c>
      <c r="AD632" s="2055">
        <f>+AC632+1</f>
        <v>45467</v>
      </c>
      <c r="AE632" s="2055">
        <f t="shared" ref="AE632" si="523">+AD632+1</f>
        <v>45468</v>
      </c>
      <c r="AF632" s="2055">
        <f>+AE632+1</f>
        <v>45469</v>
      </c>
      <c r="AG632" s="2099">
        <f t="shared" ref="AG632" si="524">+AF632+1</f>
        <v>45470</v>
      </c>
      <c r="AH632" s="4209" t="s">
        <v>2496</v>
      </c>
      <c r="AI632" s="4313" t="s">
        <v>2497</v>
      </c>
      <c r="AJ632" s="4316" t="s">
        <v>2474</v>
      </c>
      <c r="AK632" s="4319"/>
      <c r="AM632" s="4320" t="s">
        <v>2556</v>
      </c>
      <c r="AN632" s="4320" t="s">
        <v>2557</v>
      </c>
    </row>
    <row r="633" spans="2:40">
      <c r="B633" s="2037"/>
      <c r="C633" s="2038"/>
      <c r="D633" s="2041"/>
      <c r="E633" s="1958" t="s">
        <v>1184</v>
      </c>
      <c r="F633" s="2059" t="str">
        <f>TEXT(WEEKDAY(+F632),"aaa")</f>
        <v>金</v>
      </c>
      <c r="G633" s="2060" t="str">
        <f t="shared" ref="G633:AG633" si="525">TEXT(WEEKDAY(+G632),"aaa")</f>
        <v>土</v>
      </c>
      <c r="H633" s="2060" t="str">
        <f t="shared" si="525"/>
        <v>日</v>
      </c>
      <c r="I633" s="2060" t="str">
        <f t="shared" si="525"/>
        <v>月</v>
      </c>
      <c r="J633" s="2060" t="str">
        <f t="shared" si="525"/>
        <v>火</v>
      </c>
      <c r="K633" s="2060" t="str">
        <f t="shared" si="525"/>
        <v>水</v>
      </c>
      <c r="L633" s="2060" t="str">
        <f t="shared" si="525"/>
        <v>木</v>
      </c>
      <c r="M633" s="2060" t="str">
        <f t="shared" si="525"/>
        <v>金</v>
      </c>
      <c r="N633" s="2060" t="str">
        <f t="shared" si="525"/>
        <v>土</v>
      </c>
      <c r="O633" s="2060" t="str">
        <f t="shared" si="525"/>
        <v>日</v>
      </c>
      <c r="P633" s="2060" t="str">
        <f t="shared" si="525"/>
        <v>月</v>
      </c>
      <c r="Q633" s="2060" t="str">
        <f t="shared" si="525"/>
        <v>火</v>
      </c>
      <c r="R633" s="2060" t="str">
        <f t="shared" si="525"/>
        <v>水</v>
      </c>
      <c r="S633" s="2060" t="str">
        <f t="shared" si="525"/>
        <v>木</v>
      </c>
      <c r="T633" s="2060" t="str">
        <f t="shared" si="525"/>
        <v>金</v>
      </c>
      <c r="U633" s="2060" t="str">
        <f t="shared" si="525"/>
        <v>土</v>
      </c>
      <c r="V633" s="2060" t="str">
        <f t="shared" si="525"/>
        <v>日</v>
      </c>
      <c r="W633" s="2060" t="str">
        <f t="shared" si="525"/>
        <v>月</v>
      </c>
      <c r="X633" s="2060" t="str">
        <f t="shared" si="525"/>
        <v>火</v>
      </c>
      <c r="Y633" s="2060" t="str">
        <f t="shared" si="525"/>
        <v>水</v>
      </c>
      <c r="Z633" s="2060" t="str">
        <f t="shared" si="525"/>
        <v>木</v>
      </c>
      <c r="AA633" s="2060" t="str">
        <f t="shared" si="525"/>
        <v>金</v>
      </c>
      <c r="AB633" s="2060" t="str">
        <f t="shared" si="525"/>
        <v>土</v>
      </c>
      <c r="AC633" s="2060" t="str">
        <f t="shared" si="525"/>
        <v>日</v>
      </c>
      <c r="AD633" s="2060" t="str">
        <f t="shared" si="525"/>
        <v>月</v>
      </c>
      <c r="AE633" s="2060" t="str">
        <f t="shared" si="525"/>
        <v>火</v>
      </c>
      <c r="AF633" s="2060" t="str">
        <f t="shared" si="525"/>
        <v>水</v>
      </c>
      <c r="AG633" s="2114" t="str">
        <f t="shared" si="525"/>
        <v>木</v>
      </c>
      <c r="AH633" s="4210"/>
      <c r="AI633" s="4314"/>
      <c r="AJ633" s="4317"/>
      <c r="AK633" s="4319"/>
      <c r="AM633" s="4320"/>
      <c r="AN633" s="4320"/>
    </row>
    <row r="634" spans="2:40" ht="24.75" customHeight="1">
      <c r="B634" s="2101" t="s">
        <v>2531</v>
      </c>
      <c r="C634" s="2102" t="s">
        <v>2532</v>
      </c>
      <c r="D634" s="1953" t="s">
        <v>1313</v>
      </c>
      <c r="E634" s="1901" t="s">
        <v>2558</v>
      </c>
      <c r="F634" s="1941"/>
      <c r="G634" s="1942"/>
      <c r="H634" s="1942"/>
      <c r="I634" s="1942"/>
      <c r="J634" s="1942"/>
      <c r="K634" s="1942"/>
      <c r="L634" s="1942"/>
      <c r="M634" s="1942"/>
      <c r="N634" s="1942"/>
      <c r="O634" s="1942"/>
      <c r="P634" s="1942"/>
      <c r="Q634" s="1942"/>
      <c r="R634" s="1942"/>
      <c r="S634" s="1942"/>
      <c r="T634" s="1942"/>
      <c r="U634" s="1942"/>
      <c r="V634" s="1942"/>
      <c r="W634" s="1942"/>
      <c r="X634" s="1942"/>
      <c r="Y634" s="1942"/>
      <c r="Z634" s="1942"/>
      <c r="AA634" s="1942"/>
      <c r="AB634" s="1942"/>
      <c r="AC634" s="1942"/>
      <c r="AD634" s="1942"/>
      <c r="AE634" s="1942"/>
      <c r="AF634" s="1942"/>
      <c r="AG634" s="1970"/>
      <c r="AH634" s="4211"/>
      <c r="AI634" s="4315"/>
      <c r="AJ634" s="4318"/>
      <c r="AK634" s="4319"/>
    </row>
    <row r="635" spans="2:40" ht="13.5" customHeight="1">
      <c r="B635" s="4185" t="s">
        <v>2486</v>
      </c>
      <c r="C635" s="4188" t="s">
        <v>2487</v>
      </c>
      <c r="D635" s="1945" t="str">
        <f>E$8</f>
        <v>〇〇</v>
      </c>
      <c r="E635" s="2023"/>
      <c r="F635" s="1947"/>
      <c r="G635" s="1948"/>
      <c r="H635" s="1948"/>
      <c r="I635" s="1948"/>
      <c r="J635" s="1948"/>
      <c r="K635" s="1948"/>
      <c r="L635" s="1948"/>
      <c r="M635" s="1948"/>
      <c r="N635" s="1948"/>
      <c r="O635" s="1948"/>
      <c r="P635" s="1948"/>
      <c r="Q635" s="1948"/>
      <c r="R635" s="1948"/>
      <c r="S635" s="1948"/>
      <c r="T635" s="1948"/>
      <c r="U635" s="1948"/>
      <c r="V635" s="1948"/>
      <c r="W635" s="1948"/>
      <c r="X635" s="1948"/>
      <c r="Y635" s="1948"/>
      <c r="Z635" s="1948"/>
      <c r="AA635" s="1948"/>
      <c r="AB635" s="1948"/>
      <c r="AC635" s="1948"/>
      <c r="AD635" s="1948"/>
      <c r="AE635" s="1948"/>
      <c r="AF635" s="1948"/>
      <c r="AG635" s="1949"/>
      <c r="AH635" s="1950">
        <f>COUNTA(F$116:AG$116)-AI635</f>
        <v>28</v>
      </c>
      <c r="AI635" s="1951">
        <f>AM635+AN635</f>
        <v>0</v>
      </c>
      <c r="AJ635" s="2104">
        <f>+COUNTIF(F635:AG635,"休")</f>
        <v>0</v>
      </c>
      <c r="AM635" s="1953">
        <f>+COUNTIF(F635:AG635,"－")</f>
        <v>0</v>
      </c>
      <c r="AN635" s="1953">
        <f t="shared" ref="AN635:AN640" si="526">+COUNTIF(F635:AG635,"外")</f>
        <v>0</v>
      </c>
    </row>
    <row r="636" spans="2:40" ht="13.5" customHeight="1">
      <c r="B636" s="4186"/>
      <c r="C636" s="4189"/>
      <c r="D636" s="1960" t="str">
        <f>E$9</f>
        <v>●●</v>
      </c>
      <c r="E636" s="2105"/>
      <c r="F636" s="1955"/>
      <c r="G636" s="1956"/>
      <c r="H636" s="1956"/>
      <c r="I636" s="1956"/>
      <c r="J636" s="1956"/>
      <c r="K636" s="1956"/>
      <c r="L636" s="1956"/>
      <c r="M636" s="1956"/>
      <c r="N636" s="1956"/>
      <c r="O636" s="1956"/>
      <c r="P636" s="1956"/>
      <c r="Q636" s="1956"/>
      <c r="R636" s="1956"/>
      <c r="S636" s="1956"/>
      <c r="T636" s="1956"/>
      <c r="U636" s="1956"/>
      <c r="V636" s="1956"/>
      <c r="W636" s="1956"/>
      <c r="X636" s="1956"/>
      <c r="Y636" s="1956"/>
      <c r="Z636" s="1956"/>
      <c r="AA636" s="1956"/>
      <c r="AB636" s="1956"/>
      <c r="AC636" s="1956"/>
      <c r="AD636" s="1956"/>
      <c r="AE636" s="1956"/>
      <c r="AF636" s="1956"/>
      <c r="AG636" s="1957"/>
      <c r="AH636" s="1950">
        <f t="shared" ref="AH636:AH640" si="527">COUNTA(F$116:AG$116)-AI636</f>
        <v>28</v>
      </c>
      <c r="AI636" s="1958">
        <f t="shared" ref="AI636" si="528">AM636+AN636</f>
        <v>0</v>
      </c>
      <c r="AJ636" s="2106">
        <f t="shared" ref="AJ636:AJ639" si="529">+COUNTIF(F636:AG636,"休")</f>
        <v>0</v>
      </c>
      <c r="AM636" s="1953">
        <f t="shared" ref="AM636:AM639" si="530">+COUNTIF(F636:AG636,"－")</f>
        <v>0</v>
      </c>
      <c r="AN636" s="1953">
        <f t="shared" si="526"/>
        <v>0</v>
      </c>
    </row>
    <row r="637" spans="2:40">
      <c r="B637" s="4186"/>
      <c r="C637" s="4189"/>
      <c r="D637" s="1960" t="str">
        <f>E$10</f>
        <v>△△</v>
      </c>
      <c r="E637" s="2105"/>
      <c r="F637" s="1955"/>
      <c r="G637" s="1956"/>
      <c r="H637" s="1956"/>
      <c r="I637" s="1956"/>
      <c r="J637" s="1956"/>
      <c r="K637" s="1956"/>
      <c r="L637" s="1956"/>
      <c r="M637" s="1956"/>
      <c r="N637" s="1956"/>
      <c r="O637" s="1956"/>
      <c r="P637" s="1956"/>
      <c r="Q637" s="1956"/>
      <c r="R637" s="1956"/>
      <c r="S637" s="1956"/>
      <c r="T637" s="1956"/>
      <c r="U637" s="1956"/>
      <c r="V637" s="1956"/>
      <c r="W637" s="1956"/>
      <c r="X637" s="1956"/>
      <c r="Y637" s="1956"/>
      <c r="Z637" s="1956"/>
      <c r="AA637" s="1956"/>
      <c r="AB637" s="1956"/>
      <c r="AC637" s="1956"/>
      <c r="AD637" s="1956"/>
      <c r="AE637" s="1956"/>
      <c r="AF637" s="1956"/>
      <c r="AG637" s="1957"/>
      <c r="AH637" s="1950">
        <f t="shared" si="527"/>
        <v>28</v>
      </c>
      <c r="AI637" s="1958">
        <f>AM637+AN637</f>
        <v>0</v>
      </c>
      <c r="AJ637" s="2106">
        <f t="shared" si="529"/>
        <v>0</v>
      </c>
      <c r="AM637" s="1953">
        <f t="shared" si="530"/>
        <v>0</v>
      </c>
      <c r="AN637" s="1953">
        <f t="shared" si="526"/>
        <v>0</v>
      </c>
    </row>
    <row r="638" spans="2:40">
      <c r="B638" s="4186"/>
      <c r="C638" s="4189"/>
      <c r="D638" s="1960" t="str">
        <f>E$11</f>
        <v>■■</v>
      </c>
      <c r="E638" s="2105"/>
      <c r="F638" s="1955"/>
      <c r="G638" s="1956"/>
      <c r="H638" s="1956"/>
      <c r="I638" s="1956"/>
      <c r="J638" s="1956"/>
      <c r="K638" s="1956"/>
      <c r="L638" s="1956"/>
      <c r="M638" s="1956"/>
      <c r="N638" s="1956"/>
      <c r="O638" s="1956"/>
      <c r="P638" s="1956"/>
      <c r="Q638" s="1956"/>
      <c r="R638" s="1956"/>
      <c r="S638" s="1956"/>
      <c r="T638" s="1956"/>
      <c r="U638" s="1956"/>
      <c r="V638" s="1956"/>
      <c r="W638" s="1956"/>
      <c r="X638" s="1956"/>
      <c r="Y638" s="1956"/>
      <c r="Z638" s="1956"/>
      <c r="AA638" s="1956"/>
      <c r="AB638" s="1956"/>
      <c r="AC638" s="1956"/>
      <c r="AD638" s="1956"/>
      <c r="AE638" s="1956"/>
      <c r="AF638" s="1956"/>
      <c r="AG638" s="1957"/>
      <c r="AH638" s="1950">
        <f t="shared" si="527"/>
        <v>28</v>
      </c>
      <c r="AI638" s="1958">
        <f t="shared" ref="AI638:AI640" si="531">AM638+AN638</f>
        <v>0</v>
      </c>
      <c r="AJ638" s="2106">
        <f t="shared" si="529"/>
        <v>0</v>
      </c>
      <c r="AM638" s="1953">
        <f t="shared" si="530"/>
        <v>0</v>
      </c>
      <c r="AN638" s="1953">
        <f t="shared" si="526"/>
        <v>0</v>
      </c>
    </row>
    <row r="639" spans="2:40">
      <c r="B639" s="4186"/>
      <c r="C639" s="4189"/>
      <c r="D639" s="1960" t="str">
        <f>E$12</f>
        <v>★★</v>
      </c>
      <c r="E639" s="2105"/>
      <c r="F639" s="1955"/>
      <c r="G639" s="1956"/>
      <c r="H639" s="1956"/>
      <c r="I639" s="1956"/>
      <c r="J639" s="1956"/>
      <c r="K639" s="1956"/>
      <c r="L639" s="1956"/>
      <c r="M639" s="1956"/>
      <c r="N639" s="1956"/>
      <c r="O639" s="1956"/>
      <c r="P639" s="1956"/>
      <c r="Q639" s="1956"/>
      <c r="R639" s="1956"/>
      <c r="S639" s="1956"/>
      <c r="T639" s="1956"/>
      <c r="U639" s="1956"/>
      <c r="V639" s="1956"/>
      <c r="W639" s="1956"/>
      <c r="X639" s="1956"/>
      <c r="Y639" s="1956"/>
      <c r="Z639" s="1956"/>
      <c r="AA639" s="1956"/>
      <c r="AB639" s="1956"/>
      <c r="AC639" s="1956"/>
      <c r="AD639" s="1956"/>
      <c r="AE639" s="1956"/>
      <c r="AF639" s="1956"/>
      <c r="AG639" s="1957"/>
      <c r="AH639" s="1950">
        <f t="shared" si="527"/>
        <v>28</v>
      </c>
      <c r="AI639" s="1958">
        <f t="shared" si="531"/>
        <v>0</v>
      </c>
      <c r="AJ639" s="2106">
        <f t="shared" si="529"/>
        <v>0</v>
      </c>
      <c r="AM639" s="1953">
        <f t="shared" si="530"/>
        <v>0</v>
      </c>
      <c r="AN639" s="1953">
        <f t="shared" si="526"/>
        <v>0</v>
      </c>
    </row>
    <row r="640" spans="2:40">
      <c r="B640" s="4187"/>
      <c r="C640" s="4190"/>
      <c r="D640" s="2107"/>
      <c r="E640" s="1991"/>
      <c r="F640" s="1964"/>
      <c r="G640" s="1966"/>
      <c r="H640" s="1966"/>
      <c r="I640" s="1966"/>
      <c r="J640" s="1966"/>
      <c r="K640" s="1966"/>
      <c r="L640" s="1966"/>
      <c r="M640" s="1966"/>
      <c r="N640" s="1966"/>
      <c r="O640" s="1966"/>
      <c r="P640" s="1966"/>
      <c r="Q640" s="1966"/>
      <c r="R640" s="1966"/>
      <c r="S640" s="1966"/>
      <c r="T640" s="1966"/>
      <c r="U640" s="1966"/>
      <c r="V640" s="1966"/>
      <c r="W640" s="1966"/>
      <c r="X640" s="1966"/>
      <c r="Y640" s="1966"/>
      <c r="Z640" s="1966"/>
      <c r="AA640" s="1966"/>
      <c r="AB640" s="1966"/>
      <c r="AC640" s="1966"/>
      <c r="AD640" s="1966"/>
      <c r="AE640" s="1966"/>
      <c r="AF640" s="1966"/>
      <c r="AG640" s="1967"/>
      <c r="AH640" s="1950">
        <f t="shared" si="527"/>
        <v>28</v>
      </c>
      <c r="AI640" s="1951">
        <f t="shared" si="531"/>
        <v>0</v>
      </c>
      <c r="AJ640" s="2104">
        <f>+COUNTIF(F640:AG640,"休")</f>
        <v>0</v>
      </c>
      <c r="AM640" s="1953">
        <f>+COUNTIF(F640:AG640,"－")</f>
        <v>0</v>
      </c>
      <c r="AN640" s="1953">
        <f t="shared" si="526"/>
        <v>0</v>
      </c>
    </row>
    <row r="641" spans="2:40" ht="24.75" customHeight="1">
      <c r="B641" s="4185" t="s">
        <v>2493</v>
      </c>
      <c r="C641" s="4188" t="s">
        <v>2494</v>
      </c>
      <c r="D641" s="1953" t="s">
        <v>1313</v>
      </c>
      <c r="E641" s="1901" t="s">
        <v>2558</v>
      </c>
      <c r="F641" s="1941"/>
      <c r="G641" s="1942"/>
      <c r="H641" s="1942"/>
      <c r="I641" s="1942"/>
      <c r="J641" s="1942"/>
      <c r="K641" s="1942"/>
      <c r="L641" s="1942"/>
      <c r="M641" s="1942"/>
      <c r="N641" s="1942"/>
      <c r="O641" s="1942"/>
      <c r="P641" s="1942"/>
      <c r="Q641" s="1942"/>
      <c r="R641" s="1942"/>
      <c r="S641" s="1942"/>
      <c r="T641" s="1942"/>
      <c r="U641" s="1942"/>
      <c r="V641" s="1942"/>
      <c r="W641" s="1942"/>
      <c r="X641" s="1942"/>
      <c r="Y641" s="1942"/>
      <c r="Z641" s="1942"/>
      <c r="AA641" s="1942"/>
      <c r="AB641" s="1942"/>
      <c r="AC641" s="1942"/>
      <c r="AD641" s="1942"/>
      <c r="AE641" s="1942"/>
      <c r="AF641" s="1942"/>
      <c r="AG641" s="1970"/>
      <c r="AH641" s="1971"/>
      <c r="AI641" s="1953"/>
      <c r="AJ641" s="2058"/>
    </row>
    <row r="642" spans="2:40" ht="13.5" customHeight="1">
      <c r="B642" s="4186"/>
      <c r="C642" s="4189"/>
      <c r="D642" s="2107" t="str">
        <f>E$14</f>
        <v>〇〇</v>
      </c>
      <c r="E642" s="1991"/>
      <c r="F642" s="1947"/>
      <c r="G642" s="1948"/>
      <c r="H642" s="1948"/>
      <c r="I642" s="1948"/>
      <c r="J642" s="1948"/>
      <c r="K642" s="1948"/>
      <c r="L642" s="1948"/>
      <c r="M642" s="1948"/>
      <c r="N642" s="1948"/>
      <c r="O642" s="1948"/>
      <c r="P642" s="1948"/>
      <c r="Q642" s="1948"/>
      <c r="R642" s="1948"/>
      <c r="S642" s="1948"/>
      <c r="T642" s="1948"/>
      <c r="U642" s="1948"/>
      <c r="V642" s="1948"/>
      <c r="W642" s="1948"/>
      <c r="X642" s="1948"/>
      <c r="Y642" s="1948"/>
      <c r="Z642" s="1948"/>
      <c r="AA642" s="1948"/>
      <c r="AB642" s="1948"/>
      <c r="AC642" s="1948"/>
      <c r="AD642" s="1948"/>
      <c r="AE642" s="1948"/>
      <c r="AF642" s="1948"/>
      <c r="AG642" s="1949"/>
      <c r="AH642" s="1950">
        <f t="shared" ref="AH642:AH645" si="532">COUNTA(F$116:AG$116)-AI642</f>
        <v>28</v>
      </c>
      <c r="AI642" s="1951">
        <f t="shared" ref="AI642:AI645" si="533">AM642+AN642</f>
        <v>0</v>
      </c>
      <c r="AJ642" s="2104">
        <f>+COUNTIF(F642:AG642,"休")</f>
        <v>0</v>
      </c>
      <c r="AM642" s="1953">
        <f>+COUNTIF(F642:AG642,"－")</f>
        <v>0</v>
      </c>
      <c r="AN642" s="1953">
        <f>+COUNTIF(F642:AG642,"外")</f>
        <v>0</v>
      </c>
    </row>
    <row r="643" spans="2:40">
      <c r="B643" s="4186"/>
      <c r="C643" s="4189"/>
      <c r="D643" s="1960" t="str">
        <f>E$15</f>
        <v>●●</v>
      </c>
      <c r="E643" s="2105"/>
      <c r="F643" s="1955"/>
      <c r="G643" s="1956"/>
      <c r="H643" s="1956"/>
      <c r="I643" s="1956"/>
      <c r="J643" s="1956"/>
      <c r="K643" s="1956"/>
      <c r="L643" s="1956"/>
      <c r="M643" s="1956"/>
      <c r="N643" s="1956"/>
      <c r="O643" s="1956"/>
      <c r="P643" s="1956"/>
      <c r="Q643" s="1956"/>
      <c r="R643" s="1956"/>
      <c r="S643" s="1956"/>
      <c r="T643" s="1956"/>
      <c r="U643" s="1956"/>
      <c r="V643" s="1956"/>
      <c r="W643" s="1956"/>
      <c r="X643" s="1956"/>
      <c r="Y643" s="1956"/>
      <c r="Z643" s="1956"/>
      <c r="AA643" s="1956"/>
      <c r="AB643" s="1956"/>
      <c r="AC643" s="1956"/>
      <c r="AD643" s="1956"/>
      <c r="AE643" s="1956"/>
      <c r="AF643" s="1956"/>
      <c r="AG643" s="1957"/>
      <c r="AH643" s="1950">
        <f t="shared" si="532"/>
        <v>28</v>
      </c>
      <c r="AI643" s="1958">
        <f t="shared" si="533"/>
        <v>0</v>
      </c>
      <c r="AJ643" s="2106">
        <f t="shared" ref="AJ643:AJ645" si="534">+COUNTIF(F643:AG643,"休")</f>
        <v>0</v>
      </c>
      <c r="AM643" s="1953">
        <f t="shared" ref="AM643:AM645" si="535">+COUNTIF(F643:AG643,"－")</f>
        <v>0</v>
      </c>
      <c r="AN643" s="1953">
        <f>+COUNTIF(F643:AG643,"外")</f>
        <v>0</v>
      </c>
    </row>
    <row r="644" spans="2:40">
      <c r="B644" s="4186"/>
      <c r="C644" s="4189"/>
      <c r="D644" s="1960">
        <f>E$16</f>
        <v>0</v>
      </c>
      <c r="E644" s="2105"/>
      <c r="F644" s="1955"/>
      <c r="G644" s="1956"/>
      <c r="H644" s="1956"/>
      <c r="I644" s="1956"/>
      <c r="J644" s="1956"/>
      <c r="K644" s="1956"/>
      <c r="L644" s="1956"/>
      <c r="M644" s="1956"/>
      <c r="N644" s="1956"/>
      <c r="O644" s="1956"/>
      <c r="P644" s="1956"/>
      <c r="Q644" s="1956"/>
      <c r="R644" s="1956"/>
      <c r="S644" s="1956"/>
      <c r="T644" s="1956"/>
      <c r="U644" s="1956"/>
      <c r="V644" s="1956"/>
      <c r="W644" s="1956"/>
      <c r="X644" s="1956"/>
      <c r="Y644" s="1956"/>
      <c r="Z644" s="1956"/>
      <c r="AA644" s="1956"/>
      <c r="AB644" s="1956"/>
      <c r="AC644" s="1956"/>
      <c r="AD644" s="1956"/>
      <c r="AE644" s="1956"/>
      <c r="AF644" s="1956"/>
      <c r="AG644" s="1957"/>
      <c r="AH644" s="1950">
        <f t="shared" si="532"/>
        <v>28</v>
      </c>
      <c r="AI644" s="1958">
        <f t="shared" si="533"/>
        <v>0</v>
      </c>
      <c r="AJ644" s="2106">
        <f t="shared" si="534"/>
        <v>0</v>
      </c>
      <c r="AM644" s="1953">
        <f t="shared" si="535"/>
        <v>0</v>
      </c>
      <c r="AN644" s="1953">
        <f>+COUNTIF(F644:AG644,"外")</f>
        <v>0</v>
      </c>
    </row>
    <row r="645" spans="2:40">
      <c r="B645" s="4186"/>
      <c r="C645" s="4190"/>
      <c r="D645" s="2107">
        <f>E$17</f>
        <v>0</v>
      </c>
      <c r="E645" s="1991"/>
      <c r="F645" s="1955"/>
      <c r="G645" s="1978"/>
      <c r="H645" s="1978"/>
      <c r="I645" s="1978"/>
      <c r="J645" s="1978"/>
      <c r="K645" s="1978"/>
      <c r="L645" s="1978"/>
      <c r="M645" s="1978"/>
      <c r="N645" s="1978"/>
      <c r="O645" s="1978"/>
      <c r="P645" s="1978"/>
      <c r="Q645" s="1978"/>
      <c r="R645" s="1978"/>
      <c r="S645" s="1978"/>
      <c r="T645" s="1978"/>
      <c r="U645" s="1978"/>
      <c r="V645" s="1978"/>
      <c r="W645" s="1978"/>
      <c r="X645" s="1978"/>
      <c r="Y645" s="1978"/>
      <c r="Z645" s="1978"/>
      <c r="AA645" s="1978"/>
      <c r="AB645" s="1978"/>
      <c r="AC645" s="1978"/>
      <c r="AD645" s="1978"/>
      <c r="AE645" s="1978"/>
      <c r="AF645" s="1978"/>
      <c r="AG645" s="1949"/>
      <c r="AH645" s="1950">
        <f t="shared" si="532"/>
        <v>28</v>
      </c>
      <c r="AI645" s="1987">
        <f t="shared" si="533"/>
        <v>0</v>
      </c>
      <c r="AJ645" s="2104">
        <f t="shared" si="534"/>
        <v>0</v>
      </c>
      <c r="AM645" s="1953">
        <f t="shared" si="535"/>
        <v>0</v>
      </c>
      <c r="AN645" s="1953">
        <f>+COUNTIF(F645:AG645,"外")</f>
        <v>0</v>
      </c>
    </row>
    <row r="646" spans="2:40" ht="24.75" customHeight="1">
      <c r="B646" s="4186"/>
      <c r="C646" s="4188" t="s">
        <v>2495</v>
      </c>
      <c r="D646" s="1953" t="s">
        <v>1313</v>
      </c>
      <c r="E646" s="1901" t="s">
        <v>2558</v>
      </c>
      <c r="F646" s="1941"/>
      <c r="G646" s="1942"/>
      <c r="H646" s="1942"/>
      <c r="I646" s="1942"/>
      <c r="J646" s="1942"/>
      <c r="K646" s="1942"/>
      <c r="L646" s="1942"/>
      <c r="M646" s="1942"/>
      <c r="N646" s="1942"/>
      <c r="O646" s="1942"/>
      <c r="P646" s="1942"/>
      <c r="Q646" s="1942"/>
      <c r="R646" s="1942"/>
      <c r="S646" s="1942"/>
      <c r="T646" s="1942"/>
      <c r="U646" s="1942"/>
      <c r="V646" s="1942"/>
      <c r="W646" s="1942"/>
      <c r="X646" s="1942"/>
      <c r="Y646" s="1942"/>
      <c r="Z646" s="1942"/>
      <c r="AA646" s="1942"/>
      <c r="AB646" s="1942"/>
      <c r="AC646" s="1942"/>
      <c r="AD646" s="1942"/>
      <c r="AE646" s="1942"/>
      <c r="AF646" s="1942"/>
      <c r="AG646" s="1970"/>
      <c r="AH646" s="1971"/>
      <c r="AI646" s="1953"/>
      <c r="AJ646" s="2058"/>
    </row>
    <row r="647" spans="2:40">
      <c r="B647" s="4186"/>
      <c r="C647" s="4189"/>
      <c r="D647" s="1945" t="str">
        <f>E$18</f>
        <v>●●</v>
      </c>
      <c r="E647" s="2023"/>
      <c r="F647" s="1947"/>
      <c r="G647" s="1948"/>
      <c r="H647" s="1948"/>
      <c r="I647" s="1948"/>
      <c r="J647" s="1948"/>
      <c r="K647" s="1948"/>
      <c r="L647" s="1948"/>
      <c r="M647" s="1948"/>
      <c r="N647" s="1948"/>
      <c r="O647" s="1948"/>
      <c r="P647" s="1948"/>
      <c r="Q647" s="1948"/>
      <c r="R647" s="1948"/>
      <c r="S647" s="1948"/>
      <c r="T647" s="1948"/>
      <c r="U647" s="1948"/>
      <c r="V647" s="1948"/>
      <c r="W647" s="1948"/>
      <c r="X647" s="1948"/>
      <c r="Y647" s="1948"/>
      <c r="Z647" s="1948"/>
      <c r="AA647" s="1948"/>
      <c r="AB647" s="1948"/>
      <c r="AC647" s="1948"/>
      <c r="AD647" s="1948"/>
      <c r="AE647" s="1948"/>
      <c r="AF647" s="1948"/>
      <c r="AG647" s="1982"/>
      <c r="AH647" s="1950">
        <f t="shared" ref="AH647:AH650" si="536">COUNTA(F$116:AG$116)-AI647</f>
        <v>28</v>
      </c>
      <c r="AI647" s="2108">
        <f t="shared" ref="AI647:AI650" si="537">AM647+AN647</f>
        <v>0</v>
      </c>
      <c r="AJ647" s="2109">
        <f>+COUNTIF(F647:AG647,"休")</f>
        <v>0</v>
      </c>
      <c r="AM647" s="1953">
        <f>+COUNTIF(F647:AG647,"－")</f>
        <v>0</v>
      </c>
      <c r="AN647" s="1953">
        <f>+COUNTIF(F647:AG647,"外")</f>
        <v>0</v>
      </c>
    </row>
    <row r="648" spans="2:40">
      <c r="B648" s="4186"/>
      <c r="C648" s="4189"/>
      <c r="D648" s="1960">
        <f>E$19</f>
        <v>0</v>
      </c>
      <c r="E648" s="2105"/>
      <c r="F648" s="1955"/>
      <c r="G648" s="1956"/>
      <c r="H648" s="1956"/>
      <c r="I648" s="1956"/>
      <c r="J648" s="1956"/>
      <c r="K648" s="1956"/>
      <c r="L648" s="1956"/>
      <c r="M648" s="1956"/>
      <c r="N648" s="1956"/>
      <c r="O648" s="1956"/>
      <c r="P648" s="1956"/>
      <c r="Q648" s="1956"/>
      <c r="R648" s="1956"/>
      <c r="S648" s="1956"/>
      <c r="T648" s="1956"/>
      <c r="U648" s="1956"/>
      <c r="V648" s="1956"/>
      <c r="W648" s="1956"/>
      <c r="X648" s="1956"/>
      <c r="Y648" s="1956"/>
      <c r="Z648" s="1956"/>
      <c r="AA648" s="1956"/>
      <c r="AB648" s="1956"/>
      <c r="AC648" s="1956"/>
      <c r="AD648" s="1956"/>
      <c r="AE648" s="1956"/>
      <c r="AF648" s="1956"/>
      <c r="AG648" s="1957"/>
      <c r="AH648" s="1950">
        <f t="shared" si="536"/>
        <v>28</v>
      </c>
      <c r="AI648" s="1958">
        <f t="shared" si="537"/>
        <v>0</v>
      </c>
      <c r="AJ648" s="2106">
        <f t="shared" ref="AJ648:AJ650" si="538">+COUNTIF(F648:AG648,"休")</f>
        <v>0</v>
      </c>
      <c r="AM648" s="1953">
        <f t="shared" ref="AM648:AM650" si="539">+COUNTIF(F648:AG648,"－")</f>
        <v>0</v>
      </c>
      <c r="AN648" s="1953">
        <f>+COUNTIF(F648:AG648,"外")</f>
        <v>0</v>
      </c>
    </row>
    <row r="649" spans="2:40">
      <c r="B649" s="4186"/>
      <c r="C649" s="4189"/>
      <c r="D649" s="1960">
        <f>E$20</f>
        <v>0</v>
      </c>
      <c r="E649" s="2105"/>
      <c r="F649" s="1955"/>
      <c r="G649" s="1956"/>
      <c r="H649" s="1956"/>
      <c r="I649" s="1956"/>
      <c r="J649" s="1956"/>
      <c r="K649" s="1956"/>
      <c r="L649" s="1956"/>
      <c r="M649" s="1956"/>
      <c r="N649" s="1956"/>
      <c r="O649" s="1956"/>
      <c r="P649" s="1956"/>
      <c r="Q649" s="1956"/>
      <c r="R649" s="1956"/>
      <c r="S649" s="1956"/>
      <c r="T649" s="1956"/>
      <c r="U649" s="1956"/>
      <c r="V649" s="1956"/>
      <c r="W649" s="1956"/>
      <c r="X649" s="1956"/>
      <c r="Y649" s="1956"/>
      <c r="Z649" s="1956"/>
      <c r="AA649" s="1956"/>
      <c r="AB649" s="1956"/>
      <c r="AC649" s="1956"/>
      <c r="AD649" s="1956"/>
      <c r="AE649" s="1956"/>
      <c r="AF649" s="1956"/>
      <c r="AG649" s="1957"/>
      <c r="AH649" s="1950">
        <f t="shared" si="536"/>
        <v>28</v>
      </c>
      <c r="AI649" s="1958">
        <f t="shared" si="537"/>
        <v>0</v>
      </c>
      <c r="AJ649" s="2106">
        <f t="shared" si="538"/>
        <v>0</v>
      </c>
      <c r="AM649" s="1953">
        <f t="shared" si="539"/>
        <v>0</v>
      </c>
      <c r="AN649" s="1953">
        <f>+COUNTIF(F649:AG649,"外")</f>
        <v>0</v>
      </c>
    </row>
    <row r="650" spans="2:40">
      <c r="B650" s="4187"/>
      <c r="C650" s="4190"/>
      <c r="D650" s="2110">
        <f>E$21</f>
        <v>0</v>
      </c>
      <c r="E650" s="2039"/>
      <c r="F650" s="1984"/>
      <c r="G650" s="1965"/>
      <c r="H650" s="1965"/>
      <c r="I650" s="1965"/>
      <c r="J650" s="1965"/>
      <c r="K650" s="1965"/>
      <c r="L650" s="1965"/>
      <c r="M650" s="1965"/>
      <c r="N650" s="1965"/>
      <c r="O650" s="1965"/>
      <c r="P650" s="1965"/>
      <c r="Q650" s="1965"/>
      <c r="R650" s="1965"/>
      <c r="S650" s="1965"/>
      <c r="T650" s="1965"/>
      <c r="U650" s="1965"/>
      <c r="V650" s="1965"/>
      <c r="W650" s="1965"/>
      <c r="X650" s="1965"/>
      <c r="Y650" s="1965"/>
      <c r="Z650" s="1965"/>
      <c r="AA650" s="1965"/>
      <c r="AB650" s="1965"/>
      <c r="AC650" s="1965"/>
      <c r="AD650" s="1965"/>
      <c r="AE650" s="1965"/>
      <c r="AF650" s="1965"/>
      <c r="AG650" s="1985"/>
      <c r="AH650" s="1986">
        <f t="shared" si="536"/>
        <v>28</v>
      </c>
      <c r="AI650" s="2071">
        <f t="shared" si="537"/>
        <v>0</v>
      </c>
      <c r="AJ650" s="1972">
        <f t="shared" si="538"/>
        <v>0</v>
      </c>
      <c r="AM650" s="1953">
        <f t="shared" si="539"/>
        <v>0</v>
      </c>
      <c r="AN650" s="1953">
        <f>+COUNTIF(F650:AG650,"外")</f>
        <v>0</v>
      </c>
    </row>
    <row r="651" spans="2:40">
      <c r="F651" s="2073"/>
      <c r="G651" s="2073"/>
      <c r="H651" s="2073"/>
      <c r="I651" s="2073"/>
      <c r="J651" s="2073"/>
      <c r="K651" s="2073"/>
      <c r="L651" s="2073"/>
      <c r="M651" s="2073"/>
      <c r="N651" s="2073"/>
      <c r="O651" s="2073"/>
      <c r="P651" s="2073"/>
      <c r="Q651" s="2073"/>
      <c r="R651" s="2073"/>
      <c r="S651" s="2073"/>
      <c r="T651" s="2073"/>
      <c r="U651" s="2073"/>
      <c r="V651" s="2073"/>
      <c r="W651" s="2073"/>
      <c r="X651" s="2073"/>
      <c r="Y651" s="2073"/>
      <c r="Z651" s="2073"/>
      <c r="AA651" s="2073"/>
      <c r="AB651" s="2073"/>
      <c r="AC651" s="2073"/>
      <c r="AD651" s="2073"/>
      <c r="AE651" s="2073"/>
      <c r="AF651" s="2073"/>
      <c r="AG651" s="2073"/>
    </row>
    <row r="652" spans="2:40" ht="13.5" customHeight="1">
      <c r="B652" s="2021"/>
      <c r="C652" s="2022"/>
      <c r="D652" s="2025"/>
      <c r="E652" s="2074" t="s">
        <v>1183</v>
      </c>
      <c r="F652" s="2075">
        <f>+AG632+1</f>
        <v>45471</v>
      </c>
      <c r="G652" s="2076">
        <f>+F652+1</f>
        <v>45472</v>
      </c>
      <c r="H652" s="2076">
        <f t="shared" ref="H652:Y652" si="540">+G652+1</f>
        <v>45473</v>
      </c>
      <c r="I652" s="2076">
        <f t="shared" si="540"/>
        <v>45474</v>
      </c>
      <c r="J652" s="2076">
        <f t="shared" si="540"/>
        <v>45475</v>
      </c>
      <c r="K652" s="2076">
        <f t="shared" si="540"/>
        <v>45476</v>
      </c>
      <c r="L652" s="2076">
        <f t="shared" si="540"/>
        <v>45477</v>
      </c>
      <c r="M652" s="2076">
        <f t="shared" si="540"/>
        <v>45478</v>
      </c>
      <c r="N652" s="2076">
        <f t="shared" si="540"/>
        <v>45479</v>
      </c>
      <c r="O652" s="2076">
        <f t="shared" si="540"/>
        <v>45480</v>
      </c>
      <c r="P652" s="2076">
        <f t="shared" si="540"/>
        <v>45481</v>
      </c>
      <c r="Q652" s="2076">
        <f t="shared" si="540"/>
        <v>45482</v>
      </c>
      <c r="R652" s="2076">
        <f t="shared" si="540"/>
        <v>45483</v>
      </c>
      <c r="S652" s="2076">
        <f t="shared" si="540"/>
        <v>45484</v>
      </c>
      <c r="T652" s="2076">
        <f t="shared" si="540"/>
        <v>45485</v>
      </c>
      <c r="U652" s="2076">
        <f t="shared" si="540"/>
        <v>45486</v>
      </c>
      <c r="V652" s="2076">
        <f t="shared" si="540"/>
        <v>45487</v>
      </c>
      <c r="W652" s="2076">
        <f t="shared" si="540"/>
        <v>45488</v>
      </c>
      <c r="X652" s="2076">
        <f t="shared" si="540"/>
        <v>45489</v>
      </c>
      <c r="Y652" s="2076">
        <f t="shared" si="540"/>
        <v>45490</v>
      </c>
      <c r="Z652" s="2076">
        <f>+Y652+1</f>
        <v>45491</v>
      </c>
      <c r="AA652" s="2076">
        <f t="shared" ref="AA652:AC652" si="541">+Z652+1</f>
        <v>45492</v>
      </c>
      <c r="AB652" s="2076">
        <f t="shared" si="541"/>
        <v>45493</v>
      </c>
      <c r="AC652" s="2076">
        <f t="shared" si="541"/>
        <v>45494</v>
      </c>
      <c r="AD652" s="2076">
        <f>+AC652+1</f>
        <v>45495</v>
      </c>
      <c r="AE652" s="2076">
        <f t="shared" ref="AE652" si="542">+AD652+1</f>
        <v>45496</v>
      </c>
      <c r="AF652" s="2076">
        <f>+AE652+1</f>
        <v>45497</v>
      </c>
      <c r="AG652" s="2111">
        <f t="shared" ref="AG652" si="543">+AF652+1</f>
        <v>45498</v>
      </c>
      <c r="AH652" s="4209" t="s">
        <v>2496</v>
      </c>
      <c r="AI652" s="4313" t="s">
        <v>2497</v>
      </c>
      <c r="AJ652" s="4316" t="s">
        <v>2474</v>
      </c>
      <c r="AK652" s="4319"/>
      <c r="AM652" s="4320" t="s">
        <v>2556</v>
      </c>
      <c r="AN652" s="4320" t="s">
        <v>2557</v>
      </c>
    </row>
    <row r="653" spans="2:40">
      <c r="B653" s="2037"/>
      <c r="C653" s="2038"/>
      <c r="D653" s="2041"/>
      <c r="E653" s="2078" t="s">
        <v>1184</v>
      </c>
      <c r="F653" s="2079" t="str">
        <f>TEXT(WEEKDAY(+F652),"aaa")</f>
        <v>金</v>
      </c>
      <c r="G653" s="2080" t="str">
        <f t="shared" ref="G653:AG653" si="544">TEXT(WEEKDAY(+G652),"aaa")</f>
        <v>土</v>
      </c>
      <c r="H653" s="2080" t="str">
        <f t="shared" si="544"/>
        <v>日</v>
      </c>
      <c r="I653" s="2080" t="str">
        <f t="shared" si="544"/>
        <v>月</v>
      </c>
      <c r="J653" s="2080" t="str">
        <f t="shared" si="544"/>
        <v>火</v>
      </c>
      <c r="K653" s="2080" t="str">
        <f t="shared" si="544"/>
        <v>水</v>
      </c>
      <c r="L653" s="2080" t="str">
        <f t="shared" si="544"/>
        <v>木</v>
      </c>
      <c r="M653" s="2080" t="str">
        <f t="shared" si="544"/>
        <v>金</v>
      </c>
      <c r="N653" s="2080" t="str">
        <f t="shared" si="544"/>
        <v>土</v>
      </c>
      <c r="O653" s="2080" t="str">
        <f t="shared" si="544"/>
        <v>日</v>
      </c>
      <c r="P653" s="2080" t="str">
        <f t="shared" si="544"/>
        <v>月</v>
      </c>
      <c r="Q653" s="2080" t="str">
        <f t="shared" si="544"/>
        <v>火</v>
      </c>
      <c r="R653" s="2080" t="str">
        <f t="shared" si="544"/>
        <v>水</v>
      </c>
      <c r="S653" s="2080" t="str">
        <f t="shared" si="544"/>
        <v>木</v>
      </c>
      <c r="T653" s="2080" t="str">
        <f t="shared" si="544"/>
        <v>金</v>
      </c>
      <c r="U653" s="2080" t="str">
        <f t="shared" si="544"/>
        <v>土</v>
      </c>
      <c r="V653" s="2080" t="str">
        <f t="shared" si="544"/>
        <v>日</v>
      </c>
      <c r="W653" s="2080" t="str">
        <f t="shared" si="544"/>
        <v>月</v>
      </c>
      <c r="X653" s="2080" t="str">
        <f t="shared" si="544"/>
        <v>火</v>
      </c>
      <c r="Y653" s="2080" t="str">
        <f t="shared" si="544"/>
        <v>水</v>
      </c>
      <c r="Z653" s="2080" t="str">
        <f t="shared" si="544"/>
        <v>木</v>
      </c>
      <c r="AA653" s="2080" t="str">
        <f t="shared" si="544"/>
        <v>金</v>
      </c>
      <c r="AB653" s="2080" t="str">
        <f t="shared" si="544"/>
        <v>土</v>
      </c>
      <c r="AC653" s="2080" t="str">
        <f t="shared" si="544"/>
        <v>日</v>
      </c>
      <c r="AD653" s="2080" t="str">
        <f t="shared" si="544"/>
        <v>月</v>
      </c>
      <c r="AE653" s="2080" t="str">
        <f t="shared" si="544"/>
        <v>火</v>
      </c>
      <c r="AF653" s="2080" t="str">
        <f t="shared" si="544"/>
        <v>水</v>
      </c>
      <c r="AG653" s="2112" t="str">
        <f t="shared" si="544"/>
        <v>木</v>
      </c>
      <c r="AH653" s="4210"/>
      <c r="AI653" s="4314"/>
      <c r="AJ653" s="4317"/>
      <c r="AK653" s="4319"/>
      <c r="AM653" s="4320"/>
      <c r="AN653" s="4320"/>
    </row>
    <row r="654" spans="2:40" ht="24.75" customHeight="1">
      <c r="B654" s="2101" t="s">
        <v>2531</v>
      </c>
      <c r="C654" s="2102" t="s">
        <v>2532</v>
      </c>
      <c r="D654" s="1953" t="s">
        <v>1313</v>
      </c>
      <c r="E654" s="1901" t="s">
        <v>2558</v>
      </c>
      <c r="F654" s="1941"/>
      <c r="G654" s="1942"/>
      <c r="H654" s="1942"/>
      <c r="I654" s="1942"/>
      <c r="J654" s="1942"/>
      <c r="K654" s="1942"/>
      <c r="L654" s="1942"/>
      <c r="M654" s="1942"/>
      <c r="N654" s="1942"/>
      <c r="O654" s="1942"/>
      <c r="P654" s="1942"/>
      <c r="Q654" s="1942"/>
      <c r="R654" s="1942"/>
      <c r="S654" s="1942"/>
      <c r="T654" s="1942"/>
      <c r="U654" s="1942"/>
      <c r="V654" s="1942"/>
      <c r="W654" s="1942"/>
      <c r="X654" s="1942"/>
      <c r="Y654" s="1942"/>
      <c r="Z654" s="1942"/>
      <c r="AA654" s="1942"/>
      <c r="AB654" s="1942"/>
      <c r="AC654" s="1942"/>
      <c r="AD654" s="1942"/>
      <c r="AE654" s="1942"/>
      <c r="AF654" s="1942"/>
      <c r="AG654" s="1970"/>
      <c r="AH654" s="4211"/>
      <c r="AI654" s="4315"/>
      <c r="AJ654" s="4318"/>
      <c r="AK654" s="4319"/>
    </row>
    <row r="655" spans="2:40" ht="13.5" customHeight="1">
      <c r="B655" s="4185" t="s">
        <v>2486</v>
      </c>
      <c r="C655" s="4188" t="s">
        <v>2487</v>
      </c>
      <c r="D655" s="1945" t="str">
        <f>E$8</f>
        <v>〇〇</v>
      </c>
      <c r="E655" s="2023"/>
      <c r="F655" s="1947"/>
      <c r="G655" s="1948"/>
      <c r="H655" s="1948"/>
      <c r="I655" s="1948"/>
      <c r="J655" s="1948"/>
      <c r="K655" s="1948"/>
      <c r="L655" s="1948"/>
      <c r="M655" s="1948"/>
      <c r="N655" s="1948"/>
      <c r="O655" s="1948"/>
      <c r="P655" s="1948"/>
      <c r="Q655" s="1948"/>
      <c r="R655" s="1948"/>
      <c r="S655" s="1948"/>
      <c r="T655" s="1948"/>
      <c r="U655" s="1948"/>
      <c r="V655" s="1948"/>
      <c r="W655" s="1948"/>
      <c r="X655" s="1948"/>
      <c r="Y655" s="1948"/>
      <c r="Z655" s="1948"/>
      <c r="AA655" s="1948"/>
      <c r="AB655" s="1948"/>
      <c r="AC655" s="1948"/>
      <c r="AD655" s="1948"/>
      <c r="AE655" s="1948"/>
      <c r="AF655" s="1948"/>
      <c r="AG655" s="1949"/>
      <c r="AH655" s="1950">
        <f>COUNTA(F$136:AG$136)-AI655</f>
        <v>28</v>
      </c>
      <c r="AI655" s="1951">
        <f>AM655+AN655</f>
        <v>0</v>
      </c>
      <c r="AJ655" s="2104">
        <f>+COUNTIF(F655:AG655,"休")</f>
        <v>0</v>
      </c>
      <c r="AM655" s="1953">
        <f>+COUNTIF(F655:AG655,"－")</f>
        <v>0</v>
      </c>
      <c r="AN655" s="1953">
        <f t="shared" ref="AN655:AN660" si="545">+COUNTIF(F655:AG655,"外")</f>
        <v>0</v>
      </c>
    </row>
    <row r="656" spans="2:40" ht="13.5" customHeight="1">
      <c r="B656" s="4186"/>
      <c r="C656" s="4189"/>
      <c r="D656" s="1960" t="str">
        <f>E$9</f>
        <v>●●</v>
      </c>
      <c r="E656" s="2105"/>
      <c r="F656" s="1955"/>
      <c r="G656" s="1956"/>
      <c r="H656" s="1956"/>
      <c r="I656" s="1956"/>
      <c r="J656" s="1956"/>
      <c r="K656" s="1956"/>
      <c r="L656" s="1956"/>
      <c r="M656" s="1956"/>
      <c r="N656" s="1956"/>
      <c r="O656" s="1956"/>
      <c r="P656" s="1956"/>
      <c r="Q656" s="1956"/>
      <c r="R656" s="1956"/>
      <c r="S656" s="1956"/>
      <c r="T656" s="1956"/>
      <c r="U656" s="1956"/>
      <c r="V656" s="1956"/>
      <c r="W656" s="1956"/>
      <c r="X656" s="1956"/>
      <c r="Y656" s="1956"/>
      <c r="Z656" s="1956"/>
      <c r="AA656" s="1956"/>
      <c r="AB656" s="1956"/>
      <c r="AC656" s="1956"/>
      <c r="AD656" s="1956"/>
      <c r="AE656" s="1956"/>
      <c r="AF656" s="1956"/>
      <c r="AG656" s="1957"/>
      <c r="AH656" s="1950">
        <f t="shared" ref="AH656:AH660" si="546">COUNTA(F$136:AG$136)-AI656</f>
        <v>28</v>
      </c>
      <c r="AI656" s="1958">
        <f t="shared" ref="AI656" si="547">AM656+AN656</f>
        <v>0</v>
      </c>
      <c r="AJ656" s="2106">
        <f t="shared" ref="AJ656:AJ659" si="548">+COUNTIF(F656:AG656,"休")</f>
        <v>0</v>
      </c>
      <c r="AM656" s="1953">
        <f t="shared" ref="AM656:AM659" si="549">+COUNTIF(F656:AG656,"－")</f>
        <v>0</v>
      </c>
      <c r="AN656" s="1953">
        <f t="shared" si="545"/>
        <v>0</v>
      </c>
    </row>
    <row r="657" spans="2:40">
      <c r="B657" s="4186"/>
      <c r="C657" s="4189"/>
      <c r="D657" s="1960" t="str">
        <f>E$10</f>
        <v>△△</v>
      </c>
      <c r="E657" s="2105"/>
      <c r="F657" s="1955"/>
      <c r="G657" s="1956"/>
      <c r="H657" s="1956"/>
      <c r="I657" s="1956"/>
      <c r="J657" s="1956"/>
      <c r="K657" s="1956"/>
      <c r="L657" s="1956"/>
      <c r="M657" s="1956"/>
      <c r="N657" s="1956"/>
      <c r="O657" s="1956"/>
      <c r="P657" s="1956"/>
      <c r="Q657" s="1956"/>
      <c r="R657" s="1956"/>
      <c r="S657" s="1956"/>
      <c r="T657" s="1956"/>
      <c r="U657" s="1956"/>
      <c r="V657" s="1956"/>
      <c r="W657" s="1956"/>
      <c r="X657" s="1956"/>
      <c r="Y657" s="1956"/>
      <c r="Z657" s="1956"/>
      <c r="AA657" s="1956"/>
      <c r="AB657" s="1956"/>
      <c r="AC657" s="1956"/>
      <c r="AD657" s="1956"/>
      <c r="AE657" s="1956"/>
      <c r="AF657" s="1956"/>
      <c r="AG657" s="1957"/>
      <c r="AH657" s="1950">
        <f t="shared" si="546"/>
        <v>28</v>
      </c>
      <c r="AI657" s="1958">
        <f>AM657+AN657</f>
        <v>0</v>
      </c>
      <c r="AJ657" s="2106">
        <f t="shared" si="548"/>
        <v>0</v>
      </c>
      <c r="AM657" s="1953">
        <f t="shared" si="549"/>
        <v>0</v>
      </c>
      <c r="AN657" s="1953">
        <f t="shared" si="545"/>
        <v>0</v>
      </c>
    </row>
    <row r="658" spans="2:40">
      <c r="B658" s="4186"/>
      <c r="C658" s="4189"/>
      <c r="D658" s="1960" t="str">
        <f>E$11</f>
        <v>■■</v>
      </c>
      <c r="E658" s="2105"/>
      <c r="F658" s="1955"/>
      <c r="G658" s="1956"/>
      <c r="H658" s="1956"/>
      <c r="I658" s="1956"/>
      <c r="J658" s="1956"/>
      <c r="K658" s="1956"/>
      <c r="L658" s="1956"/>
      <c r="M658" s="1956"/>
      <c r="N658" s="1956"/>
      <c r="O658" s="1956"/>
      <c r="P658" s="1956"/>
      <c r="Q658" s="1956"/>
      <c r="R658" s="1956"/>
      <c r="S658" s="1956"/>
      <c r="T658" s="1956"/>
      <c r="U658" s="1956"/>
      <c r="V658" s="1956"/>
      <c r="W658" s="1956"/>
      <c r="X658" s="1956"/>
      <c r="Y658" s="1956"/>
      <c r="Z658" s="1956"/>
      <c r="AA658" s="1956"/>
      <c r="AB658" s="1956"/>
      <c r="AC658" s="1956"/>
      <c r="AD658" s="1956"/>
      <c r="AE658" s="1956"/>
      <c r="AF658" s="1956"/>
      <c r="AG658" s="1957"/>
      <c r="AH658" s="1950">
        <f t="shared" si="546"/>
        <v>28</v>
      </c>
      <c r="AI658" s="1958">
        <f t="shared" ref="AI658:AI660" si="550">AM658+AN658</f>
        <v>0</v>
      </c>
      <c r="AJ658" s="2106">
        <f t="shared" si="548"/>
        <v>0</v>
      </c>
      <c r="AM658" s="1953">
        <f t="shared" si="549"/>
        <v>0</v>
      </c>
      <c r="AN658" s="1953">
        <f t="shared" si="545"/>
        <v>0</v>
      </c>
    </row>
    <row r="659" spans="2:40">
      <c r="B659" s="4186"/>
      <c r="C659" s="4189"/>
      <c r="D659" s="1960" t="str">
        <f>E$12</f>
        <v>★★</v>
      </c>
      <c r="E659" s="2105"/>
      <c r="F659" s="1955"/>
      <c r="G659" s="1956"/>
      <c r="H659" s="1956"/>
      <c r="I659" s="1956"/>
      <c r="J659" s="1956"/>
      <c r="K659" s="1956"/>
      <c r="L659" s="1956"/>
      <c r="M659" s="1956"/>
      <c r="N659" s="1956"/>
      <c r="O659" s="1956"/>
      <c r="P659" s="1956"/>
      <c r="Q659" s="1956"/>
      <c r="R659" s="1956"/>
      <c r="S659" s="1956"/>
      <c r="T659" s="1956"/>
      <c r="U659" s="1956"/>
      <c r="V659" s="1956"/>
      <c r="W659" s="1956"/>
      <c r="X659" s="1956"/>
      <c r="Y659" s="1956"/>
      <c r="Z659" s="1956"/>
      <c r="AA659" s="1956"/>
      <c r="AB659" s="1956"/>
      <c r="AC659" s="1956"/>
      <c r="AD659" s="1956"/>
      <c r="AE659" s="1956"/>
      <c r="AF659" s="1956"/>
      <c r="AG659" s="1957"/>
      <c r="AH659" s="1950">
        <f t="shared" si="546"/>
        <v>28</v>
      </c>
      <c r="AI659" s="1958">
        <f t="shared" si="550"/>
        <v>0</v>
      </c>
      <c r="AJ659" s="2106">
        <f t="shared" si="548"/>
        <v>0</v>
      </c>
      <c r="AM659" s="1953">
        <f t="shared" si="549"/>
        <v>0</v>
      </c>
      <c r="AN659" s="1953">
        <f t="shared" si="545"/>
        <v>0</v>
      </c>
    </row>
    <row r="660" spans="2:40">
      <c r="B660" s="4187"/>
      <c r="C660" s="4190"/>
      <c r="D660" s="2107"/>
      <c r="E660" s="1991"/>
      <c r="F660" s="1964"/>
      <c r="G660" s="1966"/>
      <c r="H660" s="1966"/>
      <c r="I660" s="1966"/>
      <c r="J660" s="1966"/>
      <c r="K660" s="1966"/>
      <c r="L660" s="1966"/>
      <c r="M660" s="1966"/>
      <c r="N660" s="1966"/>
      <c r="O660" s="1966"/>
      <c r="P660" s="1966"/>
      <c r="Q660" s="1966"/>
      <c r="R660" s="1966"/>
      <c r="S660" s="1966"/>
      <c r="T660" s="1966"/>
      <c r="U660" s="1966"/>
      <c r="V660" s="1966"/>
      <c r="W660" s="1966"/>
      <c r="X660" s="1966"/>
      <c r="Y660" s="1966"/>
      <c r="Z660" s="1966"/>
      <c r="AA660" s="1966"/>
      <c r="AB660" s="1966"/>
      <c r="AC660" s="1966"/>
      <c r="AD660" s="1966"/>
      <c r="AE660" s="1966"/>
      <c r="AF660" s="1966"/>
      <c r="AG660" s="1967"/>
      <c r="AH660" s="1950">
        <f t="shared" si="546"/>
        <v>28</v>
      </c>
      <c r="AI660" s="1951">
        <f t="shared" si="550"/>
        <v>0</v>
      </c>
      <c r="AJ660" s="2104">
        <f>+COUNTIF(F660:AG660,"休")</f>
        <v>0</v>
      </c>
      <c r="AM660" s="1953">
        <f>+COUNTIF(F660:AG660,"－")</f>
        <v>0</v>
      </c>
      <c r="AN660" s="1953">
        <f t="shared" si="545"/>
        <v>0</v>
      </c>
    </row>
    <row r="661" spans="2:40" ht="24.75" customHeight="1">
      <c r="B661" s="4185" t="s">
        <v>2493</v>
      </c>
      <c r="C661" s="4188" t="s">
        <v>2494</v>
      </c>
      <c r="D661" s="1953" t="s">
        <v>1313</v>
      </c>
      <c r="E661" s="1901" t="s">
        <v>2558</v>
      </c>
      <c r="F661" s="1941"/>
      <c r="G661" s="1942"/>
      <c r="H661" s="1942"/>
      <c r="I661" s="1942"/>
      <c r="J661" s="1942"/>
      <c r="K661" s="1942"/>
      <c r="L661" s="1942"/>
      <c r="M661" s="1942"/>
      <c r="N661" s="1942"/>
      <c r="O661" s="1942"/>
      <c r="P661" s="1942"/>
      <c r="Q661" s="1942"/>
      <c r="R661" s="1942"/>
      <c r="S661" s="1942"/>
      <c r="T661" s="1942"/>
      <c r="U661" s="1942"/>
      <c r="V661" s="1942"/>
      <c r="W661" s="1942"/>
      <c r="X661" s="1942"/>
      <c r="Y661" s="1942"/>
      <c r="Z661" s="1942"/>
      <c r="AA661" s="1942"/>
      <c r="AB661" s="1942"/>
      <c r="AC661" s="1942"/>
      <c r="AD661" s="1942"/>
      <c r="AE661" s="1942"/>
      <c r="AF661" s="1942"/>
      <c r="AG661" s="1970"/>
      <c r="AH661" s="1971"/>
      <c r="AI661" s="1953"/>
      <c r="AJ661" s="2058"/>
    </row>
    <row r="662" spans="2:40" ht="13.5" customHeight="1">
      <c r="B662" s="4186"/>
      <c r="C662" s="4189"/>
      <c r="D662" s="2107" t="str">
        <f>E$14</f>
        <v>〇〇</v>
      </c>
      <c r="E662" s="1991"/>
      <c r="F662" s="1947"/>
      <c r="G662" s="1948"/>
      <c r="H662" s="1948"/>
      <c r="I662" s="1948"/>
      <c r="J662" s="1948"/>
      <c r="K662" s="1948"/>
      <c r="L662" s="1948"/>
      <c r="M662" s="1948"/>
      <c r="N662" s="1948"/>
      <c r="O662" s="1948"/>
      <c r="P662" s="1948"/>
      <c r="Q662" s="1948"/>
      <c r="R662" s="1948"/>
      <c r="S662" s="1948"/>
      <c r="T662" s="1948"/>
      <c r="U662" s="1948"/>
      <c r="V662" s="1948"/>
      <c r="W662" s="1948"/>
      <c r="X662" s="1948"/>
      <c r="Y662" s="1948"/>
      <c r="Z662" s="1948"/>
      <c r="AA662" s="1948"/>
      <c r="AB662" s="1948"/>
      <c r="AC662" s="1948"/>
      <c r="AD662" s="1948"/>
      <c r="AE662" s="1948"/>
      <c r="AF662" s="1948"/>
      <c r="AG662" s="1949"/>
      <c r="AH662" s="1950">
        <f t="shared" ref="AH662" si="551">COUNTA(F$136:AG$136)-AI662</f>
        <v>28</v>
      </c>
      <c r="AI662" s="1951">
        <f t="shared" ref="AI662:AI665" si="552">AM662+AN662</f>
        <v>0</v>
      </c>
      <c r="AJ662" s="2104">
        <f>+COUNTIF(F662:AG662,"休")</f>
        <v>0</v>
      </c>
      <c r="AM662" s="1953">
        <f>+COUNTIF(F662:AG662,"－")</f>
        <v>0</v>
      </c>
      <c r="AN662" s="1953">
        <f>+COUNTIF(F662:AG662,"外")</f>
        <v>0</v>
      </c>
    </row>
    <row r="663" spans="2:40">
      <c r="B663" s="4186"/>
      <c r="C663" s="4189"/>
      <c r="D663" s="1960" t="str">
        <f>E$15</f>
        <v>●●</v>
      </c>
      <c r="E663" s="2105"/>
      <c r="F663" s="1955"/>
      <c r="G663" s="1956"/>
      <c r="H663" s="1956" t="s">
        <v>1199</v>
      </c>
      <c r="I663" s="1956"/>
      <c r="J663" s="1956"/>
      <c r="K663" s="1956"/>
      <c r="L663" s="1956"/>
      <c r="M663" s="1956"/>
      <c r="N663" s="1956"/>
      <c r="O663" s="1956"/>
      <c r="P663" s="1956"/>
      <c r="Q663" s="1956"/>
      <c r="R663" s="1956"/>
      <c r="S663" s="1956"/>
      <c r="T663" s="1956"/>
      <c r="U663" s="1956"/>
      <c r="V663" s="1956"/>
      <c r="W663" s="1956"/>
      <c r="X663" s="1956"/>
      <c r="Y663" s="1956"/>
      <c r="Z663" s="1956"/>
      <c r="AA663" s="1956"/>
      <c r="AB663" s="1956"/>
      <c r="AC663" s="1956"/>
      <c r="AD663" s="1956"/>
      <c r="AE663" s="1956"/>
      <c r="AF663" s="1956"/>
      <c r="AG663" s="1957"/>
      <c r="AH663" s="1950">
        <f>COUNTA(F$136:AG$136)-AI663</f>
        <v>28</v>
      </c>
      <c r="AI663" s="1958">
        <f t="shared" si="552"/>
        <v>0</v>
      </c>
      <c r="AJ663" s="2106">
        <f t="shared" ref="AJ663:AJ665" si="553">+COUNTIF(F663:AG663,"休")</f>
        <v>1</v>
      </c>
      <c r="AM663" s="1953">
        <f t="shared" ref="AM663:AM665" si="554">+COUNTIF(F663:AG663,"－")</f>
        <v>0</v>
      </c>
      <c r="AN663" s="1953">
        <f>+COUNTIF(F663:AG663,"外")</f>
        <v>0</v>
      </c>
    </row>
    <row r="664" spans="2:40">
      <c r="B664" s="4186"/>
      <c r="C664" s="4189"/>
      <c r="D664" s="1960">
        <f>E$16</f>
        <v>0</v>
      </c>
      <c r="E664" s="2105"/>
      <c r="F664" s="1955"/>
      <c r="G664" s="1956"/>
      <c r="H664" s="1956"/>
      <c r="I664" s="1956"/>
      <c r="J664" s="1956"/>
      <c r="K664" s="1956"/>
      <c r="L664" s="1956"/>
      <c r="M664" s="1956"/>
      <c r="N664" s="1956"/>
      <c r="O664" s="1956"/>
      <c r="P664" s="1956"/>
      <c r="Q664" s="1956"/>
      <c r="R664" s="1956"/>
      <c r="S664" s="1956"/>
      <c r="T664" s="1956"/>
      <c r="U664" s="1956"/>
      <c r="V664" s="1956"/>
      <c r="W664" s="1956"/>
      <c r="X664" s="1956"/>
      <c r="Y664" s="1956"/>
      <c r="Z664" s="1956"/>
      <c r="AA664" s="1956"/>
      <c r="AB664" s="1956"/>
      <c r="AC664" s="1956"/>
      <c r="AD664" s="1956"/>
      <c r="AE664" s="1956"/>
      <c r="AF664" s="1956"/>
      <c r="AG664" s="1957"/>
      <c r="AH664" s="1950">
        <f t="shared" ref="AH664:AH665" si="555">COUNTA(F$136:AG$136)-AI664</f>
        <v>28</v>
      </c>
      <c r="AI664" s="1958">
        <f t="shared" si="552"/>
        <v>0</v>
      </c>
      <c r="AJ664" s="2106">
        <f t="shared" si="553"/>
        <v>0</v>
      </c>
      <c r="AM664" s="1953">
        <f t="shared" si="554"/>
        <v>0</v>
      </c>
      <c r="AN664" s="1953">
        <f>+COUNTIF(F664:AG664,"外")</f>
        <v>0</v>
      </c>
    </row>
    <row r="665" spans="2:40">
      <c r="B665" s="4186"/>
      <c r="C665" s="4190"/>
      <c r="D665" s="2107">
        <f>E$17</f>
        <v>0</v>
      </c>
      <c r="E665" s="1991"/>
      <c r="F665" s="1955"/>
      <c r="G665" s="1978"/>
      <c r="H665" s="1978"/>
      <c r="I665" s="1978"/>
      <c r="J665" s="1978"/>
      <c r="K665" s="1978"/>
      <c r="L665" s="1978"/>
      <c r="M665" s="1978"/>
      <c r="N665" s="1978"/>
      <c r="O665" s="1978"/>
      <c r="P665" s="1978"/>
      <c r="Q665" s="1978"/>
      <c r="R665" s="1978"/>
      <c r="S665" s="1978"/>
      <c r="T665" s="1978"/>
      <c r="U665" s="1978"/>
      <c r="V665" s="1978"/>
      <c r="W665" s="1978"/>
      <c r="X665" s="1978"/>
      <c r="Y665" s="1978"/>
      <c r="Z665" s="1978"/>
      <c r="AA665" s="1978"/>
      <c r="AB665" s="1978"/>
      <c r="AC665" s="1978"/>
      <c r="AD665" s="1978"/>
      <c r="AE665" s="1978"/>
      <c r="AF665" s="1978"/>
      <c r="AG665" s="1949"/>
      <c r="AH665" s="1950">
        <f t="shared" si="555"/>
        <v>28</v>
      </c>
      <c r="AI665" s="1987">
        <f t="shared" si="552"/>
        <v>0</v>
      </c>
      <c r="AJ665" s="2104">
        <f t="shared" si="553"/>
        <v>0</v>
      </c>
      <c r="AM665" s="1953">
        <f t="shared" si="554"/>
        <v>0</v>
      </c>
      <c r="AN665" s="1953">
        <f>+COUNTIF(F665:AG665,"外")</f>
        <v>0</v>
      </c>
    </row>
    <row r="666" spans="2:40" ht="24.75" customHeight="1">
      <c r="B666" s="4186"/>
      <c r="C666" s="4188" t="s">
        <v>2495</v>
      </c>
      <c r="D666" s="1953" t="s">
        <v>1313</v>
      </c>
      <c r="E666" s="1901" t="s">
        <v>2558</v>
      </c>
      <c r="F666" s="1941"/>
      <c r="G666" s="1942"/>
      <c r="H666" s="1942"/>
      <c r="I666" s="1942"/>
      <c r="J666" s="1942"/>
      <c r="K666" s="1942"/>
      <c r="L666" s="1942"/>
      <c r="M666" s="1942"/>
      <c r="N666" s="1942"/>
      <c r="O666" s="1942"/>
      <c r="P666" s="1942"/>
      <c r="Q666" s="1942"/>
      <c r="R666" s="1942"/>
      <c r="S666" s="1942"/>
      <c r="T666" s="1942"/>
      <c r="U666" s="1942"/>
      <c r="V666" s="1942"/>
      <c r="W666" s="1942"/>
      <c r="X666" s="1942"/>
      <c r="Y666" s="1942"/>
      <c r="Z666" s="1942"/>
      <c r="AA666" s="1942"/>
      <c r="AB666" s="1942"/>
      <c r="AC666" s="1942"/>
      <c r="AD666" s="1942"/>
      <c r="AE666" s="1942"/>
      <c r="AF666" s="1942"/>
      <c r="AG666" s="1970"/>
      <c r="AH666" s="1971"/>
      <c r="AI666" s="1953"/>
      <c r="AJ666" s="2058"/>
    </row>
    <row r="667" spans="2:40">
      <c r="B667" s="4186"/>
      <c r="C667" s="4189"/>
      <c r="D667" s="1945" t="str">
        <f>E$18</f>
        <v>●●</v>
      </c>
      <c r="E667" s="2023"/>
      <c r="F667" s="1947"/>
      <c r="G667" s="1948"/>
      <c r="H667" s="1948"/>
      <c r="I667" s="1948"/>
      <c r="J667" s="1948"/>
      <c r="K667" s="1948"/>
      <c r="L667" s="1948"/>
      <c r="M667" s="1948"/>
      <c r="N667" s="1948"/>
      <c r="O667" s="1948"/>
      <c r="P667" s="1948"/>
      <c r="Q667" s="1948"/>
      <c r="R667" s="1948"/>
      <c r="S667" s="1948"/>
      <c r="T667" s="1948"/>
      <c r="U667" s="1948"/>
      <c r="V667" s="1948"/>
      <c r="W667" s="1948"/>
      <c r="X667" s="1948"/>
      <c r="Y667" s="1948"/>
      <c r="Z667" s="1948"/>
      <c r="AA667" s="1948"/>
      <c r="AB667" s="1948"/>
      <c r="AC667" s="1948"/>
      <c r="AD667" s="1948"/>
      <c r="AE667" s="1948"/>
      <c r="AF667" s="1948"/>
      <c r="AG667" s="1982"/>
      <c r="AH667" s="1950">
        <f t="shared" ref="AH667:AH670" si="556">COUNTA(F$136:AG$136)-AI667</f>
        <v>28</v>
      </c>
      <c r="AI667" s="2108">
        <f t="shared" ref="AI667:AI670" si="557">AM667+AN667</f>
        <v>0</v>
      </c>
      <c r="AJ667" s="2109">
        <f>+COUNTIF(F667:AG667,"休")</f>
        <v>0</v>
      </c>
      <c r="AM667" s="1953">
        <f>+COUNTIF(F667:AG667,"－")</f>
        <v>0</v>
      </c>
      <c r="AN667" s="1953">
        <f>+COUNTIF(F667:AG667,"外")</f>
        <v>0</v>
      </c>
    </row>
    <row r="668" spans="2:40">
      <c r="B668" s="4186"/>
      <c r="C668" s="4189"/>
      <c r="D668" s="1960">
        <f>E$19</f>
        <v>0</v>
      </c>
      <c r="E668" s="2105"/>
      <c r="F668" s="1955"/>
      <c r="G668" s="1956"/>
      <c r="H668" s="1956"/>
      <c r="I668" s="1956"/>
      <c r="J668" s="1956"/>
      <c r="K668" s="1956"/>
      <c r="L668" s="1956"/>
      <c r="M668" s="1956"/>
      <c r="N668" s="1956"/>
      <c r="O668" s="1956"/>
      <c r="P668" s="1956"/>
      <c r="Q668" s="1956"/>
      <c r="R668" s="1956"/>
      <c r="S668" s="1956"/>
      <c r="T668" s="1956"/>
      <c r="U668" s="1956"/>
      <c r="V668" s="1956"/>
      <c r="W668" s="1956"/>
      <c r="X668" s="1956"/>
      <c r="Y668" s="1956"/>
      <c r="Z668" s="1956"/>
      <c r="AA668" s="1956"/>
      <c r="AB668" s="1956"/>
      <c r="AC668" s="1956"/>
      <c r="AD668" s="1956"/>
      <c r="AE668" s="1956"/>
      <c r="AF668" s="1956"/>
      <c r="AG668" s="1957"/>
      <c r="AH668" s="1950">
        <f t="shared" si="556"/>
        <v>28</v>
      </c>
      <c r="AI668" s="1958">
        <f t="shared" si="557"/>
        <v>0</v>
      </c>
      <c r="AJ668" s="2106">
        <f t="shared" ref="AJ668:AJ670" si="558">+COUNTIF(F668:AG668,"休")</f>
        <v>0</v>
      </c>
      <c r="AM668" s="1953">
        <f t="shared" ref="AM668:AM670" si="559">+COUNTIF(F668:AG668,"－")</f>
        <v>0</v>
      </c>
      <c r="AN668" s="1953">
        <f>+COUNTIF(F668:AG668,"外")</f>
        <v>0</v>
      </c>
    </row>
    <row r="669" spans="2:40">
      <c r="B669" s="4186"/>
      <c r="C669" s="4189"/>
      <c r="D669" s="1960">
        <f>E$20</f>
        <v>0</v>
      </c>
      <c r="E669" s="2105"/>
      <c r="F669" s="1955"/>
      <c r="G669" s="1956"/>
      <c r="H669" s="1956"/>
      <c r="I669" s="1956"/>
      <c r="J669" s="1956"/>
      <c r="K669" s="1956"/>
      <c r="L669" s="1956"/>
      <c r="M669" s="1956"/>
      <c r="N669" s="1956"/>
      <c r="O669" s="1956"/>
      <c r="P669" s="1956"/>
      <c r="Q669" s="1956"/>
      <c r="R669" s="1956"/>
      <c r="S669" s="1956"/>
      <c r="T669" s="1956"/>
      <c r="U669" s="1956"/>
      <c r="V669" s="1956"/>
      <c r="W669" s="1956"/>
      <c r="X669" s="1956"/>
      <c r="Y669" s="1956"/>
      <c r="Z669" s="1956"/>
      <c r="AA669" s="1956"/>
      <c r="AB669" s="1956"/>
      <c r="AC669" s="1956"/>
      <c r="AD669" s="1956"/>
      <c r="AE669" s="1956"/>
      <c r="AF669" s="1956"/>
      <c r="AG669" s="1957"/>
      <c r="AH669" s="1950">
        <f t="shared" si="556"/>
        <v>28</v>
      </c>
      <c r="AI669" s="1958">
        <f t="shared" si="557"/>
        <v>0</v>
      </c>
      <c r="AJ669" s="2106">
        <f t="shared" si="558"/>
        <v>0</v>
      </c>
      <c r="AM669" s="1953">
        <f t="shared" si="559"/>
        <v>0</v>
      </c>
      <c r="AN669" s="1953">
        <f>+COUNTIF(F669:AG669,"外")</f>
        <v>0</v>
      </c>
    </row>
    <row r="670" spans="2:40">
      <c r="B670" s="4187"/>
      <c r="C670" s="4190"/>
      <c r="D670" s="2110">
        <f>E$21</f>
        <v>0</v>
      </c>
      <c r="E670" s="2039"/>
      <c r="F670" s="1984"/>
      <c r="G670" s="1965"/>
      <c r="H670" s="1965"/>
      <c r="I670" s="1965"/>
      <c r="J670" s="1965"/>
      <c r="K670" s="1965"/>
      <c r="L670" s="1965"/>
      <c r="M670" s="1965"/>
      <c r="N670" s="1965"/>
      <c r="O670" s="1965"/>
      <c r="P670" s="1965"/>
      <c r="Q670" s="1965"/>
      <c r="R670" s="1965"/>
      <c r="S670" s="1965"/>
      <c r="T670" s="1965"/>
      <c r="U670" s="1965"/>
      <c r="V670" s="1965"/>
      <c r="W670" s="1965"/>
      <c r="X670" s="1965"/>
      <c r="Y670" s="1965"/>
      <c r="Z670" s="1965"/>
      <c r="AA670" s="1965"/>
      <c r="AB670" s="1965"/>
      <c r="AC670" s="1965"/>
      <c r="AD670" s="1965"/>
      <c r="AE670" s="1965"/>
      <c r="AF670" s="1965"/>
      <c r="AG670" s="1985"/>
      <c r="AH670" s="1986">
        <f t="shared" si="556"/>
        <v>28</v>
      </c>
      <c r="AI670" s="2071">
        <f t="shared" si="557"/>
        <v>0</v>
      </c>
      <c r="AJ670" s="1972">
        <f t="shared" si="558"/>
        <v>0</v>
      </c>
      <c r="AM670" s="1953">
        <f t="shared" si="559"/>
        <v>0</v>
      </c>
      <c r="AN670" s="1953">
        <f>+COUNTIF(F670:AG670,"外")</f>
        <v>0</v>
      </c>
    </row>
    <row r="671" spans="2:40">
      <c r="F671" s="2073"/>
      <c r="G671" s="2073"/>
      <c r="H671" s="2073"/>
      <c r="I671" s="2073"/>
      <c r="J671" s="2073"/>
      <c r="K671" s="2073"/>
      <c r="L671" s="2073"/>
      <c r="M671" s="2073"/>
      <c r="N671" s="2073"/>
      <c r="O671" s="2073"/>
      <c r="P671" s="2073"/>
      <c r="Q671" s="2073"/>
      <c r="R671" s="2073"/>
      <c r="S671" s="2073"/>
      <c r="T671" s="2073"/>
      <c r="U671" s="2073"/>
      <c r="V671" s="2073"/>
      <c r="W671" s="2073"/>
      <c r="X671" s="2073"/>
      <c r="Y671" s="2073"/>
      <c r="Z671" s="2073"/>
      <c r="AA671" s="2073"/>
      <c r="AB671" s="2073"/>
      <c r="AC671" s="2073"/>
      <c r="AD671" s="2073"/>
      <c r="AE671" s="2073"/>
      <c r="AF671" s="2073"/>
      <c r="AG671" s="2073"/>
    </row>
    <row r="672" spans="2:40" ht="13.5" customHeight="1">
      <c r="B672" s="2021"/>
      <c r="C672" s="2022"/>
      <c r="D672" s="2025"/>
      <c r="E672" s="2053" t="s">
        <v>1183</v>
      </c>
      <c r="F672" s="2054">
        <f>+AG652+1</f>
        <v>45499</v>
      </c>
      <c r="G672" s="2055">
        <f>+F672+1</f>
        <v>45500</v>
      </c>
      <c r="H672" s="2055">
        <f t="shared" ref="H672:Y672" si="560">+G672+1</f>
        <v>45501</v>
      </c>
      <c r="I672" s="2055">
        <f t="shared" si="560"/>
        <v>45502</v>
      </c>
      <c r="J672" s="2055">
        <f t="shared" si="560"/>
        <v>45503</v>
      </c>
      <c r="K672" s="2055">
        <f t="shared" si="560"/>
        <v>45504</v>
      </c>
      <c r="L672" s="2055">
        <f t="shared" si="560"/>
        <v>45505</v>
      </c>
      <c r="M672" s="2055">
        <f t="shared" si="560"/>
        <v>45506</v>
      </c>
      <c r="N672" s="2055">
        <f t="shared" si="560"/>
        <v>45507</v>
      </c>
      <c r="O672" s="2055">
        <f t="shared" si="560"/>
        <v>45508</v>
      </c>
      <c r="P672" s="2055">
        <f t="shared" si="560"/>
        <v>45509</v>
      </c>
      <c r="Q672" s="2055">
        <f t="shared" si="560"/>
        <v>45510</v>
      </c>
      <c r="R672" s="2055">
        <f t="shared" si="560"/>
        <v>45511</v>
      </c>
      <c r="S672" s="2055">
        <f t="shared" si="560"/>
        <v>45512</v>
      </c>
      <c r="T672" s="2055">
        <f t="shared" si="560"/>
        <v>45513</v>
      </c>
      <c r="U672" s="2055">
        <f t="shared" si="560"/>
        <v>45514</v>
      </c>
      <c r="V672" s="2055">
        <f t="shared" si="560"/>
        <v>45515</v>
      </c>
      <c r="W672" s="2055">
        <f t="shared" si="560"/>
        <v>45516</v>
      </c>
      <c r="X672" s="2055">
        <f t="shared" si="560"/>
        <v>45517</v>
      </c>
      <c r="Y672" s="2055">
        <f t="shared" si="560"/>
        <v>45518</v>
      </c>
      <c r="Z672" s="2055">
        <f>+Y672+1</f>
        <v>45519</v>
      </c>
      <c r="AA672" s="2055">
        <f t="shared" ref="AA672:AC672" si="561">+Z672+1</f>
        <v>45520</v>
      </c>
      <c r="AB672" s="2055">
        <f t="shared" si="561"/>
        <v>45521</v>
      </c>
      <c r="AC672" s="2055">
        <f t="shared" si="561"/>
        <v>45522</v>
      </c>
      <c r="AD672" s="2055">
        <f>+AC672+1</f>
        <v>45523</v>
      </c>
      <c r="AE672" s="2055">
        <f t="shared" ref="AE672:AG672" si="562">+AD672+1</f>
        <v>45524</v>
      </c>
      <c r="AF672" s="2055">
        <f t="shared" si="562"/>
        <v>45525</v>
      </c>
      <c r="AG672" s="2111">
        <f t="shared" si="562"/>
        <v>45526</v>
      </c>
      <c r="AH672" s="4209" t="s">
        <v>2496</v>
      </c>
      <c r="AI672" s="4313" t="s">
        <v>2497</v>
      </c>
      <c r="AJ672" s="4316" t="s">
        <v>2474</v>
      </c>
      <c r="AK672" s="4319"/>
      <c r="AM672" s="4320" t="s">
        <v>2556</v>
      </c>
      <c r="AN672" s="4320" t="s">
        <v>2557</v>
      </c>
    </row>
    <row r="673" spans="2:40">
      <c r="B673" s="2037"/>
      <c r="C673" s="2038"/>
      <c r="D673" s="2041"/>
      <c r="E673" s="1958" t="s">
        <v>1184</v>
      </c>
      <c r="F673" s="2059" t="str">
        <f>TEXT(WEEKDAY(+F672),"aaa")</f>
        <v>金</v>
      </c>
      <c r="G673" s="2060" t="str">
        <f t="shared" ref="G673:AG673" si="563">TEXT(WEEKDAY(+G672),"aaa")</f>
        <v>土</v>
      </c>
      <c r="H673" s="2060" t="str">
        <f t="shared" si="563"/>
        <v>日</v>
      </c>
      <c r="I673" s="2060" t="str">
        <f t="shared" si="563"/>
        <v>月</v>
      </c>
      <c r="J673" s="2060" t="str">
        <f t="shared" si="563"/>
        <v>火</v>
      </c>
      <c r="K673" s="2060" t="str">
        <f t="shared" si="563"/>
        <v>水</v>
      </c>
      <c r="L673" s="2060" t="str">
        <f t="shared" si="563"/>
        <v>木</v>
      </c>
      <c r="M673" s="2060" t="str">
        <f t="shared" si="563"/>
        <v>金</v>
      </c>
      <c r="N673" s="2060" t="str">
        <f t="shared" si="563"/>
        <v>土</v>
      </c>
      <c r="O673" s="2060" t="str">
        <f t="shared" si="563"/>
        <v>日</v>
      </c>
      <c r="P673" s="2060" t="str">
        <f t="shared" si="563"/>
        <v>月</v>
      </c>
      <c r="Q673" s="2060" t="str">
        <f t="shared" si="563"/>
        <v>火</v>
      </c>
      <c r="R673" s="2060" t="str">
        <f t="shared" si="563"/>
        <v>水</v>
      </c>
      <c r="S673" s="2060" t="str">
        <f t="shared" si="563"/>
        <v>木</v>
      </c>
      <c r="T673" s="2060" t="str">
        <f t="shared" si="563"/>
        <v>金</v>
      </c>
      <c r="U673" s="2060" t="str">
        <f t="shared" si="563"/>
        <v>土</v>
      </c>
      <c r="V673" s="2060" t="str">
        <f t="shared" si="563"/>
        <v>日</v>
      </c>
      <c r="W673" s="2060" t="str">
        <f t="shared" si="563"/>
        <v>月</v>
      </c>
      <c r="X673" s="2060" t="str">
        <f t="shared" si="563"/>
        <v>火</v>
      </c>
      <c r="Y673" s="2060" t="str">
        <f t="shared" si="563"/>
        <v>水</v>
      </c>
      <c r="Z673" s="2060" t="str">
        <f t="shared" si="563"/>
        <v>木</v>
      </c>
      <c r="AA673" s="2060" t="str">
        <f t="shared" si="563"/>
        <v>金</v>
      </c>
      <c r="AB673" s="2060" t="str">
        <f t="shared" si="563"/>
        <v>土</v>
      </c>
      <c r="AC673" s="2060" t="str">
        <f t="shared" si="563"/>
        <v>日</v>
      </c>
      <c r="AD673" s="2060" t="str">
        <f t="shared" si="563"/>
        <v>月</v>
      </c>
      <c r="AE673" s="2060" t="str">
        <f t="shared" si="563"/>
        <v>火</v>
      </c>
      <c r="AF673" s="2060" t="str">
        <f t="shared" si="563"/>
        <v>水</v>
      </c>
      <c r="AG673" s="2060" t="str">
        <f t="shared" si="563"/>
        <v>木</v>
      </c>
      <c r="AH673" s="4210"/>
      <c r="AI673" s="4314"/>
      <c r="AJ673" s="4317"/>
      <c r="AK673" s="4319"/>
      <c r="AM673" s="4320"/>
      <c r="AN673" s="4320"/>
    </row>
    <row r="674" spans="2:40" ht="24.75" customHeight="1">
      <c r="B674" s="2101" t="s">
        <v>2531</v>
      </c>
      <c r="C674" s="2102" t="s">
        <v>2532</v>
      </c>
      <c r="D674" s="1953" t="s">
        <v>1313</v>
      </c>
      <c r="E674" s="1901" t="s">
        <v>2558</v>
      </c>
      <c r="F674" s="1941"/>
      <c r="G674" s="1942"/>
      <c r="H674" s="1942"/>
      <c r="I674" s="1942"/>
      <c r="J674" s="1942"/>
      <c r="K674" s="1942"/>
      <c r="L674" s="1942"/>
      <c r="M674" s="1942"/>
      <c r="N674" s="1942"/>
      <c r="O674" s="1942"/>
      <c r="P674" s="1942"/>
      <c r="Q674" s="1942"/>
      <c r="R674" s="1942"/>
      <c r="S674" s="1942"/>
      <c r="T674" s="1942"/>
      <c r="U674" s="1942"/>
      <c r="V674" s="1942"/>
      <c r="W674" s="1942"/>
      <c r="X674" s="1942"/>
      <c r="Y674" s="1942"/>
      <c r="Z674" s="1942"/>
      <c r="AA674" s="1942"/>
      <c r="AB674" s="1942"/>
      <c r="AC674" s="1942"/>
      <c r="AD674" s="1942"/>
      <c r="AE674" s="1942"/>
      <c r="AF674" s="1942"/>
      <c r="AG674" s="1970"/>
      <c r="AH674" s="4211"/>
      <c r="AI674" s="4315"/>
      <c r="AJ674" s="4318"/>
      <c r="AK674" s="4319"/>
    </row>
    <row r="675" spans="2:40" ht="13.5" customHeight="1">
      <c r="B675" s="4185" t="s">
        <v>2486</v>
      </c>
      <c r="C675" s="4188" t="s">
        <v>2487</v>
      </c>
      <c r="D675" s="1945" t="str">
        <f>E$8</f>
        <v>〇〇</v>
      </c>
      <c r="E675" s="2023"/>
      <c r="F675" s="1947"/>
      <c r="G675" s="1948"/>
      <c r="H675" s="1948"/>
      <c r="I675" s="1948"/>
      <c r="J675" s="1948"/>
      <c r="K675" s="1948"/>
      <c r="L675" s="1948"/>
      <c r="M675" s="1948"/>
      <c r="N675" s="1948"/>
      <c r="O675" s="1948"/>
      <c r="P675" s="1948"/>
      <c r="Q675" s="1948"/>
      <c r="R675" s="1948"/>
      <c r="S675" s="1948"/>
      <c r="T675" s="1948"/>
      <c r="U675" s="1948"/>
      <c r="V675" s="1948"/>
      <c r="W675" s="1948"/>
      <c r="X675" s="1948"/>
      <c r="Y675" s="1948"/>
      <c r="Z675" s="1948"/>
      <c r="AA675" s="1948"/>
      <c r="AB675" s="1948"/>
      <c r="AC675" s="1948"/>
      <c r="AD675" s="1948"/>
      <c r="AE675" s="1948"/>
      <c r="AF675" s="1948"/>
      <c r="AG675" s="1949"/>
      <c r="AH675" s="1950">
        <f>COUNTA(F$156:AG$156)-AI675</f>
        <v>28</v>
      </c>
      <c r="AI675" s="1951">
        <f>AM675+AN675</f>
        <v>0</v>
      </c>
      <c r="AJ675" s="2104">
        <f>+COUNTIF(F675:AG675,"休")</f>
        <v>0</v>
      </c>
      <c r="AM675" s="1953">
        <f>+COUNTIF(F675:AG675,"－")</f>
        <v>0</v>
      </c>
      <c r="AN675" s="1953">
        <f t="shared" ref="AN675:AN680" si="564">+COUNTIF(F675:AG675,"外")</f>
        <v>0</v>
      </c>
    </row>
    <row r="676" spans="2:40" ht="13.5" customHeight="1">
      <c r="B676" s="4186"/>
      <c r="C676" s="4189"/>
      <c r="D676" s="1960" t="str">
        <f>E$9</f>
        <v>●●</v>
      </c>
      <c r="E676" s="2105"/>
      <c r="F676" s="1955"/>
      <c r="G676" s="1956"/>
      <c r="H676" s="1956"/>
      <c r="I676" s="1956"/>
      <c r="J676" s="1956"/>
      <c r="K676" s="1956"/>
      <c r="L676" s="1956"/>
      <c r="M676" s="1956"/>
      <c r="N676" s="1956"/>
      <c r="O676" s="1956"/>
      <c r="P676" s="1956"/>
      <c r="Q676" s="1956"/>
      <c r="R676" s="1956"/>
      <c r="S676" s="1956"/>
      <c r="T676" s="1956"/>
      <c r="U676" s="1956"/>
      <c r="V676" s="1956"/>
      <c r="W676" s="1956"/>
      <c r="X676" s="1956"/>
      <c r="Y676" s="1956"/>
      <c r="Z676" s="1956"/>
      <c r="AA676" s="1956"/>
      <c r="AB676" s="1956"/>
      <c r="AC676" s="1956"/>
      <c r="AD676" s="1956"/>
      <c r="AE676" s="1956"/>
      <c r="AF676" s="1956"/>
      <c r="AG676" s="1957"/>
      <c r="AH676" s="1950">
        <f>COUNTA(F$156:AG$156)-AI676</f>
        <v>28</v>
      </c>
      <c r="AI676" s="1958">
        <f t="shared" ref="AI676" si="565">AM676+AN676</f>
        <v>0</v>
      </c>
      <c r="AJ676" s="2106">
        <f t="shared" ref="AJ676:AJ679" si="566">+COUNTIF(F676:AG676,"休")</f>
        <v>0</v>
      </c>
      <c r="AM676" s="1953">
        <f t="shared" ref="AM676:AM679" si="567">+COUNTIF(F676:AG676,"－")</f>
        <v>0</v>
      </c>
      <c r="AN676" s="1953">
        <f t="shared" si="564"/>
        <v>0</v>
      </c>
    </row>
    <row r="677" spans="2:40">
      <c r="B677" s="4186"/>
      <c r="C677" s="4189"/>
      <c r="D677" s="1960" t="str">
        <f>E$10</f>
        <v>△△</v>
      </c>
      <c r="E677" s="2105"/>
      <c r="F677" s="1955"/>
      <c r="G677" s="1956"/>
      <c r="H677" s="1956"/>
      <c r="I677" s="1956"/>
      <c r="J677" s="1956"/>
      <c r="K677" s="1956"/>
      <c r="L677" s="1956"/>
      <c r="M677" s="1956"/>
      <c r="N677" s="1956"/>
      <c r="O677" s="1956"/>
      <c r="P677" s="1956"/>
      <c r="Q677" s="1956"/>
      <c r="R677" s="1956"/>
      <c r="S677" s="1956"/>
      <c r="T677" s="1956"/>
      <c r="U677" s="1956"/>
      <c r="V677" s="1956"/>
      <c r="W677" s="1956"/>
      <c r="X677" s="1956"/>
      <c r="Y677" s="1956"/>
      <c r="Z677" s="1956"/>
      <c r="AA677" s="1956"/>
      <c r="AB677" s="1956"/>
      <c r="AC677" s="1956"/>
      <c r="AD677" s="1956"/>
      <c r="AE677" s="1956"/>
      <c r="AF677" s="1956"/>
      <c r="AG677" s="1957"/>
      <c r="AH677" s="1950">
        <f t="shared" ref="AH677:AH678" si="568">COUNTA(F$156:AG$156)-AI677</f>
        <v>28</v>
      </c>
      <c r="AI677" s="1958">
        <f>AM677+AN677</f>
        <v>0</v>
      </c>
      <c r="AJ677" s="2106">
        <f t="shared" si="566"/>
        <v>0</v>
      </c>
      <c r="AM677" s="1953">
        <f t="shared" si="567"/>
        <v>0</v>
      </c>
      <c r="AN677" s="1953">
        <f t="shared" si="564"/>
        <v>0</v>
      </c>
    </row>
    <row r="678" spans="2:40">
      <c r="B678" s="4186"/>
      <c r="C678" s="4189"/>
      <c r="D678" s="1960" t="str">
        <f>E$11</f>
        <v>■■</v>
      </c>
      <c r="E678" s="2105"/>
      <c r="F678" s="1955"/>
      <c r="G678" s="1956"/>
      <c r="H678" s="1956"/>
      <c r="I678" s="1956"/>
      <c r="J678" s="1956"/>
      <c r="K678" s="1956"/>
      <c r="L678" s="1956"/>
      <c r="M678" s="1956"/>
      <c r="N678" s="1956"/>
      <c r="O678" s="1956"/>
      <c r="P678" s="1956"/>
      <c r="Q678" s="1956"/>
      <c r="R678" s="1956"/>
      <c r="S678" s="1956"/>
      <c r="T678" s="1956"/>
      <c r="U678" s="1956"/>
      <c r="V678" s="1956"/>
      <c r="W678" s="1956"/>
      <c r="X678" s="1956"/>
      <c r="Y678" s="1956"/>
      <c r="Z678" s="1956"/>
      <c r="AA678" s="1956"/>
      <c r="AB678" s="1956"/>
      <c r="AC678" s="1956"/>
      <c r="AD678" s="1956"/>
      <c r="AE678" s="1956"/>
      <c r="AF678" s="1956"/>
      <c r="AG678" s="1957"/>
      <c r="AH678" s="1950">
        <f t="shared" si="568"/>
        <v>28</v>
      </c>
      <c r="AI678" s="1958">
        <f t="shared" ref="AI678:AI680" si="569">AM678+AN678</f>
        <v>0</v>
      </c>
      <c r="AJ678" s="2106">
        <f t="shared" si="566"/>
        <v>0</v>
      </c>
      <c r="AM678" s="1953">
        <f t="shared" si="567"/>
        <v>0</v>
      </c>
      <c r="AN678" s="1953">
        <f t="shared" si="564"/>
        <v>0</v>
      </c>
    </row>
    <row r="679" spans="2:40">
      <c r="B679" s="4186"/>
      <c r="C679" s="4189"/>
      <c r="D679" s="1960" t="str">
        <f>E$12</f>
        <v>★★</v>
      </c>
      <c r="E679" s="2105"/>
      <c r="F679" s="1955"/>
      <c r="G679" s="1956"/>
      <c r="H679" s="1956"/>
      <c r="I679" s="1956"/>
      <c r="J679" s="1956"/>
      <c r="K679" s="1956"/>
      <c r="L679" s="1956"/>
      <c r="M679" s="1956"/>
      <c r="N679" s="1956"/>
      <c r="O679" s="1956"/>
      <c r="P679" s="1956"/>
      <c r="Q679" s="1956"/>
      <c r="R679" s="1956"/>
      <c r="S679" s="1956"/>
      <c r="T679" s="1956"/>
      <c r="U679" s="1956"/>
      <c r="V679" s="1956"/>
      <c r="W679" s="1956"/>
      <c r="X679" s="1956"/>
      <c r="Y679" s="1956"/>
      <c r="Z679" s="1956"/>
      <c r="AA679" s="1956"/>
      <c r="AB679" s="1956"/>
      <c r="AC679" s="1956"/>
      <c r="AD679" s="1956"/>
      <c r="AE679" s="1956"/>
      <c r="AF679" s="1956"/>
      <c r="AG679" s="1957"/>
      <c r="AH679" s="1950">
        <f>COUNTA(F$156:AG$156)-AI679</f>
        <v>28</v>
      </c>
      <c r="AI679" s="1958">
        <f t="shared" si="569"/>
        <v>0</v>
      </c>
      <c r="AJ679" s="2106">
        <f t="shared" si="566"/>
        <v>0</v>
      </c>
      <c r="AM679" s="1953">
        <f t="shared" si="567"/>
        <v>0</v>
      </c>
      <c r="AN679" s="1953">
        <f t="shared" si="564"/>
        <v>0</v>
      </c>
    </row>
    <row r="680" spans="2:40">
      <c r="B680" s="4187"/>
      <c r="C680" s="4190"/>
      <c r="D680" s="2107"/>
      <c r="E680" s="1991"/>
      <c r="F680" s="1964"/>
      <c r="G680" s="1966"/>
      <c r="H680" s="1966"/>
      <c r="I680" s="1966"/>
      <c r="J680" s="1966"/>
      <c r="K680" s="1966"/>
      <c r="L680" s="1966"/>
      <c r="M680" s="1966"/>
      <c r="N680" s="1966"/>
      <c r="O680" s="1966"/>
      <c r="P680" s="1966"/>
      <c r="Q680" s="1966"/>
      <c r="R680" s="1966"/>
      <c r="S680" s="1966"/>
      <c r="T680" s="1966"/>
      <c r="U680" s="1966"/>
      <c r="V680" s="1966"/>
      <c r="W680" s="1966"/>
      <c r="X680" s="1966"/>
      <c r="Y680" s="1966"/>
      <c r="Z680" s="1966"/>
      <c r="AA680" s="1966"/>
      <c r="AB680" s="1966"/>
      <c r="AC680" s="1966"/>
      <c r="AD680" s="1966"/>
      <c r="AE680" s="1966"/>
      <c r="AF680" s="1966"/>
      <c r="AG680" s="1967"/>
      <c r="AH680" s="1950">
        <f>COUNTA(F$156:AG$156)-AI680</f>
        <v>28</v>
      </c>
      <c r="AI680" s="1951">
        <f t="shared" si="569"/>
        <v>0</v>
      </c>
      <c r="AJ680" s="2104">
        <f>+COUNTIF(F680:AG680,"休")</f>
        <v>0</v>
      </c>
      <c r="AM680" s="1953">
        <f>+COUNTIF(F680:AG680,"－")</f>
        <v>0</v>
      </c>
      <c r="AN680" s="1953">
        <f t="shared" si="564"/>
        <v>0</v>
      </c>
    </row>
    <row r="681" spans="2:40" ht="24.75" customHeight="1">
      <c r="B681" s="4185" t="s">
        <v>2493</v>
      </c>
      <c r="C681" s="4188" t="s">
        <v>2494</v>
      </c>
      <c r="D681" s="1953" t="s">
        <v>1313</v>
      </c>
      <c r="E681" s="1901" t="s">
        <v>2558</v>
      </c>
      <c r="F681" s="1941"/>
      <c r="G681" s="1942"/>
      <c r="H681" s="1942"/>
      <c r="I681" s="1942"/>
      <c r="J681" s="1942"/>
      <c r="K681" s="1942"/>
      <c r="L681" s="1942"/>
      <c r="M681" s="1942"/>
      <c r="N681" s="1942"/>
      <c r="O681" s="1942"/>
      <c r="P681" s="1942"/>
      <c r="Q681" s="1942"/>
      <c r="R681" s="1942"/>
      <c r="S681" s="1942"/>
      <c r="T681" s="1942"/>
      <c r="U681" s="1942"/>
      <c r="V681" s="1942"/>
      <c r="W681" s="1942"/>
      <c r="X681" s="1942"/>
      <c r="Y681" s="1942"/>
      <c r="Z681" s="1942"/>
      <c r="AA681" s="1942"/>
      <c r="AB681" s="1942"/>
      <c r="AC681" s="1942"/>
      <c r="AD681" s="1942"/>
      <c r="AE681" s="1942"/>
      <c r="AF681" s="1942"/>
      <c r="AG681" s="1970"/>
      <c r="AH681" s="1971"/>
      <c r="AI681" s="1953"/>
      <c r="AJ681" s="2058"/>
    </row>
    <row r="682" spans="2:40" ht="13.5" customHeight="1">
      <c r="B682" s="4186"/>
      <c r="C682" s="4189"/>
      <c r="D682" s="2107" t="str">
        <f>E$14</f>
        <v>〇〇</v>
      </c>
      <c r="E682" s="1991"/>
      <c r="F682" s="1947"/>
      <c r="G682" s="1948"/>
      <c r="H682" s="1948"/>
      <c r="I682" s="1948"/>
      <c r="J682" s="1948"/>
      <c r="K682" s="1948"/>
      <c r="L682" s="1948"/>
      <c r="M682" s="1948"/>
      <c r="N682" s="1948"/>
      <c r="O682" s="1948"/>
      <c r="P682" s="1948"/>
      <c r="Q682" s="1948"/>
      <c r="R682" s="1948"/>
      <c r="S682" s="1948"/>
      <c r="T682" s="1948"/>
      <c r="U682" s="1948"/>
      <c r="V682" s="1948"/>
      <c r="W682" s="1948"/>
      <c r="X682" s="1948"/>
      <c r="Y682" s="1948"/>
      <c r="Z682" s="1948"/>
      <c r="AA682" s="1948"/>
      <c r="AB682" s="1948"/>
      <c r="AC682" s="1948"/>
      <c r="AD682" s="1948"/>
      <c r="AE682" s="1948"/>
      <c r="AF682" s="1948"/>
      <c r="AG682" s="1949"/>
      <c r="AH682" s="1950">
        <f>COUNTA(F$156:AG$156)-AI682</f>
        <v>28</v>
      </c>
      <c r="AI682" s="1951">
        <f t="shared" ref="AI682:AI685" si="570">AM682+AN682</f>
        <v>0</v>
      </c>
      <c r="AJ682" s="2104">
        <f>+COUNTIF(F682:AG682,"休")</f>
        <v>0</v>
      </c>
      <c r="AM682" s="1953">
        <f>+COUNTIF(F682:AG682,"－")</f>
        <v>0</v>
      </c>
      <c r="AN682" s="1953">
        <f>+COUNTIF(F682:AG682,"外")</f>
        <v>0</v>
      </c>
    </row>
    <row r="683" spans="2:40">
      <c r="B683" s="4186"/>
      <c r="C683" s="4189"/>
      <c r="D683" s="1960" t="str">
        <f>E$15</f>
        <v>●●</v>
      </c>
      <c r="E683" s="2105"/>
      <c r="F683" s="1955"/>
      <c r="G683" s="1956"/>
      <c r="H683" s="1956"/>
      <c r="I683" s="1956"/>
      <c r="J683" s="1956"/>
      <c r="K683" s="1956"/>
      <c r="L683" s="1956"/>
      <c r="M683" s="1956"/>
      <c r="N683" s="1956"/>
      <c r="O683" s="1956"/>
      <c r="P683" s="1956"/>
      <c r="Q683" s="1956"/>
      <c r="R683" s="1956"/>
      <c r="S683" s="1956"/>
      <c r="T683" s="1956"/>
      <c r="U683" s="1956"/>
      <c r="V683" s="1956"/>
      <c r="W683" s="1956"/>
      <c r="X683" s="1956"/>
      <c r="Y683" s="1956"/>
      <c r="Z683" s="1956"/>
      <c r="AA683" s="1956"/>
      <c r="AB683" s="1956"/>
      <c r="AC683" s="1956"/>
      <c r="AD683" s="1956"/>
      <c r="AE683" s="1956"/>
      <c r="AF683" s="1956"/>
      <c r="AG683" s="1957"/>
      <c r="AH683" s="1950">
        <f>COUNTA(F$156:AG$156)-AI683</f>
        <v>28</v>
      </c>
      <c r="AI683" s="1958">
        <f t="shared" si="570"/>
        <v>0</v>
      </c>
      <c r="AJ683" s="2106">
        <f t="shared" ref="AJ683:AJ685" si="571">+COUNTIF(F683:AG683,"休")</f>
        <v>0</v>
      </c>
      <c r="AM683" s="1953">
        <f t="shared" ref="AM683:AM685" si="572">+COUNTIF(F683:AG683,"－")</f>
        <v>0</v>
      </c>
      <c r="AN683" s="1953">
        <f>+COUNTIF(F683:AG683,"外")</f>
        <v>0</v>
      </c>
    </row>
    <row r="684" spans="2:40">
      <c r="B684" s="4186"/>
      <c r="C684" s="4189"/>
      <c r="D684" s="1960">
        <f>E$16</f>
        <v>0</v>
      </c>
      <c r="E684" s="2105"/>
      <c r="F684" s="1955"/>
      <c r="G684" s="1956"/>
      <c r="H684" s="1956"/>
      <c r="I684" s="1956"/>
      <c r="J684" s="1956"/>
      <c r="K684" s="1956"/>
      <c r="L684" s="1956"/>
      <c r="M684" s="1956"/>
      <c r="N684" s="1956"/>
      <c r="O684" s="1956"/>
      <c r="P684" s="1956"/>
      <c r="Q684" s="1956"/>
      <c r="R684" s="1956"/>
      <c r="S684" s="1956"/>
      <c r="T684" s="1956"/>
      <c r="U684" s="1956"/>
      <c r="V684" s="1956"/>
      <c r="W684" s="1956"/>
      <c r="X684" s="1956"/>
      <c r="Y684" s="1956"/>
      <c r="Z684" s="1956"/>
      <c r="AA684" s="1956"/>
      <c r="AB684" s="1956"/>
      <c r="AC684" s="1956"/>
      <c r="AD684" s="1956"/>
      <c r="AE684" s="1956"/>
      <c r="AF684" s="1956"/>
      <c r="AG684" s="1957"/>
      <c r="AH684" s="1950">
        <f t="shared" ref="AH684:AH685" si="573">COUNTA(F$156:AG$156)-AI684</f>
        <v>28</v>
      </c>
      <c r="AI684" s="1958">
        <f t="shared" si="570"/>
        <v>0</v>
      </c>
      <c r="AJ684" s="2106">
        <f t="shared" si="571"/>
        <v>0</v>
      </c>
      <c r="AM684" s="1953">
        <f t="shared" si="572"/>
        <v>0</v>
      </c>
      <c r="AN684" s="1953">
        <f>+COUNTIF(F684:AG684,"外")</f>
        <v>0</v>
      </c>
    </row>
    <row r="685" spans="2:40">
      <c r="B685" s="4186"/>
      <c r="C685" s="4190"/>
      <c r="D685" s="2107">
        <f>E$17</f>
        <v>0</v>
      </c>
      <c r="E685" s="1991"/>
      <c r="F685" s="1955"/>
      <c r="G685" s="1978"/>
      <c r="H685" s="1978"/>
      <c r="I685" s="1978"/>
      <c r="J685" s="1978"/>
      <c r="K685" s="1978"/>
      <c r="L685" s="1978"/>
      <c r="M685" s="1978"/>
      <c r="N685" s="1978"/>
      <c r="O685" s="1978"/>
      <c r="P685" s="1978"/>
      <c r="Q685" s="1978"/>
      <c r="R685" s="1978"/>
      <c r="S685" s="1978"/>
      <c r="T685" s="1978"/>
      <c r="U685" s="1978"/>
      <c r="V685" s="1978"/>
      <c r="W685" s="1978"/>
      <c r="X685" s="1978"/>
      <c r="Y685" s="1978"/>
      <c r="Z685" s="1978"/>
      <c r="AA685" s="1978"/>
      <c r="AB685" s="1978"/>
      <c r="AC685" s="1978"/>
      <c r="AD685" s="1978"/>
      <c r="AE685" s="1978"/>
      <c r="AF685" s="1978"/>
      <c r="AG685" s="1949"/>
      <c r="AH685" s="1950">
        <f t="shared" si="573"/>
        <v>28</v>
      </c>
      <c r="AI685" s="1987">
        <f t="shared" si="570"/>
        <v>0</v>
      </c>
      <c r="AJ685" s="2104">
        <f t="shared" si="571"/>
        <v>0</v>
      </c>
      <c r="AM685" s="1953">
        <f t="shared" si="572"/>
        <v>0</v>
      </c>
      <c r="AN685" s="1953">
        <f>+COUNTIF(F685:AG685,"外")</f>
        <v>0</v>
      </c>
    </row>
    <row r="686" spans="2:40" ht="24.75" customHeight="1">
      <c r="B686" s="4186"/>
      <c r="C686" s="4188" t="s">
        <v>2495</v>
      </c>
      <c r="D686" s="1953" t="s">
        <v>1313</v>
      </c>
      <c r="E686" s="1901" t="s">
        <v>2558</v>
      </c>
      <c r="F686" s="1941"/>
      <c r="G686" s="1942"/>
      <c r="H686" s="1942"/>
      <c r="I686" s="1942"/>
      <c r="J686" s="1942"/>
      <c r="K686" s="1942"/>
      <c r="L686" s="1942"/>
      <c r="M686" s="1942"/>
      <c r="N686" s="1942"/>
      <c r="O686" s="1942"/>
      <c r="P686" s="1942"/>
      <c r="Q686" s="1942"/>
      <c r="R686" s="1942"/>
      <c r="S686" s="1942"/>
      <c r="T686" s="1942"/>
      <c r="U686" s="1942"/>
      <c r="V686" s="1942"/>
      <c r="W686" s="1942"/>
      <c r="X686" s="1942"/>
      <c r="Y686" s="1942"/>
      <c r="Z686" s="1942"/>
      <c r="AA686" s="1942"/>
      <c r="AB686" s="1942"/>
      <c r="AC686" s="1942"/>
      <c r="AD686" s="1942"/>
      <c r="AE686" s="1942"/>
      <c r="AF686" s="1942"/>
      <c r="AG686" s="1970"/>
      <c r="AH686" s="1971"/>
      <c r="AI686" s="1953"/>
      <c r="AJ686" s="2058"/>
    </row>
    <row r="687" spans="2:40">
      <c r="B687" s="4186"/>
      <c r="C687" s="4189"/>
      <c r="D687" s="1945" t="str">
        <f>E$18</f>
        <v>●●</v>
      </c>
      <c r="E687" s="2023"/>
      <c r="F687" s="1947"/>
      <c r="G687" s="1948"/>
      <c r="H687" s="1948"/>
      <c r="I687" s="1948"/>
      <c r="J687" s="1948"/>
      <c r="K687" s="1948"/>
      <c r="L687" s="1948"/>
      <c r="M687" s="1948"/>
      <c r="N687" s="1948"/>
      <c r="O687" s="1948"/>
      <c r="P687" s="1948"/>
      <c r="Q687" s="1948"/>
      <c r="R687" s="1948"/>
      <c r="S687" s="1948"/>
      <c r="T687" s="1948"/>
      <c r="U687" s="1948"/>
      <c r="V687" s="1948"/>
      <c r="W687" s="1948"/>
      <c r="X687" s="1948"/>
      <c r="Y687" s="1948"/>
      <c r="Z687" s="1948"/>
      <c r="AA687" s="1948"/>
      <c r="AB687" s="1948"/>
      <c r="AC687" s="1948"/>
      <c r="AD687" s="1948"/>
      <c r="AE687" s="1948"/>
      <c r="AF687" s="1948"/>
      <c r="AG687" s="1982"/>
      <c r="AH687" s="1950">
        <f>COUNTA(F$156:AG$156)-AI687</f>
        <v>28</v>
      </c>
      <c r="AI687" s="2108">
        <f t="shared" ref="AI687:AI690" si="574">AM687+AN687</f>
        <v>0</v>
      </c>
      <c r="AJ687" s="2109">
        <f>+COUNTIF(F687:AG687,"休")</f>
        <v>0</v>
      </c>
      <c r="AM687" s="1953">
        <f>+COUNTIF(F687:AG687,"－")</f>
        <v>0</v>
      </c>
      <c r="AN687" s="1953">
        <f>+COUNTIF(F687:AG687,"外")</f>
        <v>0</v>
      </c>
    </row>
    <row r="688" spans="2:40">
      <c r="B688" s="4186"/>
      <c r="C688" s="4189"/>
      <c r="D688" s="1960">
        <f>E$19</f>
        <v>0</v>
      </c>
      <c r="E688" s="2105"/>
      <c r="F688" s="1955"/>
      <c r="G688" s="1956"/>
      <c r="H688" s="1956"/>
      <c r="I688" s="1956"/>
      <c r="J688" s="1956"/>
      <c r="K688" s="1956"/>
      <c r="L688" s="1956"/>
      <c r="M688" s="1956"/>
      <c r="N688" s="1956"/>
      <c r="O688" s="1956"/>
      <c r="P688" s="1956"/>
      <c r="Q688" s="1956"/>
      <c r="R688" s="1956"/>
      <c r="S688" s="1956"/>
      <c r="T688" s="1956"/>
      <c r="U688" s="1956"/>
      <c r="V688" s="1956"/>
      <c r="W688" s="1956"/>
      <c r="X688" s="1956"/>
      <c r="Y688" s="1956"/>
      <c r="Z688" s="1956"/>
      <c r="AA688" s="1956"/>
      <c r="AB688" s="1956"/>
      <c r="AC688" s="1956"/>
      <c r="AD688" s="1956"/>
      <c r="AE688" s="1956"/>
      <c r="AF688" s="1956"/>
      <c r="AG688" s="1957"/>
      <c r="AH688" s="1950">
        <f>COUNTA(F$156:AG$156)-AI688</f>
        <v>28</v>
      </c>
      <c r="AI688" s="1958">
        <f t="shared" si="574"/>
        <v>0</v>
      </c>
      <c r="AJ688" s="2106">
        <f t="shared" ref="AJ688:AJ690" si="575">+COUNTIF(F688:AG688,"休")</f>
        <v>0</v>
      </c>
      <c r="AM688" s="1953">
        <f t="shared" ref="AM688:AM690" si="576">+COUNTIF(F688:AG688,"－")</f>
        <v>0</v>
      </c>
      <c r="AN688" s="1953">
        <f>+COUNTIF(F688:AG688,"外")</f>
        <v>0</v>
      </c>
    </row>
    <row r="689" spans="1:40">
      <c r="B689" s="4186"/>
      <c r="C689" s="4189"/>
      <c r="D689" s="1960">
        <f>E$20</f>
        <v>0</v>
      </c>
      <c r="E689" s="2105"/>
      <c r="F689" s="1955"/>
      <c r="G689" s="1956"/>
      <c r="H689" s="1956"/>
      <c r="I689" s="1956"/>
      <c r="J689" s="1956"/>
      <c r="K689" s="1956"/>
      <c r="L689" s="1956"/>
      <c r="M689" s="1956"/>
      <c r="N689" s="1956"/>
      <c r="O689" s="1956"/>
      <c r="P689" s="1956"/>
      <c r="Q689" s="1956"/>
      <c r="R689" s="1956"/>
      <c r="S689" s="1956"/>
      <c r="T689" s="1956"/>
      <c r="U689" s="1956"/>
      <c r="V689" s="1956"/>
      <c r="W689" s="1956"/>
      <c r="X689" s="1956"/>
      <c r="Y689" s="1956"/>
      <c r="Z689" s="1956"/>
      <c r="AA689" s="1956"/>
      <c r="AB689" s="1956"/>
      <c r="AC689" s="1956"/>
      <c r="AD689" s="1956"/>
      <c r="AE689" s="1956"/>
      <c r="AF689" s="1956"/>
      <c r="AG689" s="1957"/>
      <c r="AH689" s="1950">
        <f t="shared" ref="AH689:AH690" si="577">COUNTA(F$156:AG$156)-AI689</f>
        <v>28</v>
      </c>
      <c r="AI689" s="1958">
        <f t="shared" si="574"/>
        <v>0</v>
      </c>
      <c r="AJ689" s="2106">
        <f t="shared" si="575"/>
        <v>0</v>
      </c>
      <c r="AM689" s="1953">
        <f t="shared" si="576"/>
        <v>0</v>
      </c>
      <c r="AN689" s="1953">
        <f>+COUNTIF(F689:AG689,"外")</f>
        <v>0</v>
      </c>
    </row>
    <row r="690" spans="1:40">
      <c r="B690" s="4187"/>
      <c r="C690" s="4190"/>
      <c r="D690" s="2110">
        <f>E$21</f>
        <v>0</v>
      </c>
      <c r="E690" s="2039"/>
      <c r="F690" s="1984"/>
      <c r="G690" s="1965"/>
      <c r="H690" s="1965"/>
      <c r="I690" s="1965"/>
      <c r="J690" s="1965"/>
      <c r="K690" s="1965"/>
      <c r="L690" s="1965"/>
      <c r="M690" s="1965"/>
      <c r="N690" s="1965"/>
      <c r="O690" s="1965"/>
      <c r="P690" s="1965"/>
      <c r="Q690" s="1965"/>
      <c r="R690" s="1965"/>
      <c r="S690" s="1965"/>
      <c r="T690" s="1965"/>
      <c r="U690" s="1965"/>
      <c r="V690" s="1965"/>
      <c r="W690" s="1965"/>
      <c r="X690" s="1965"/>
      <c r="Y690" s="1965"/>
      <c r="Z690" s="1965"/>
      <c r="AA690" s="1965"/>
      <c r="AB690" s="1965"/>
      <c r="AC690" s="1965"/>
      <c r="AD690" s="1965"/>
      <c r="AE690" s="1965"/>
      <c r="AF690" s="1965"/>
      <c r="AG690" s="1985"/>
      <c r="AH690" s="1986">
        <f t="shared" si="577"/>
        <v>28</v>
      </c>
      <c r="AI690" s="2071">
        <f t="shared" si="574"/>
        <v>0</v>
      </c>
      <c r="AJ690" s="1972">
        <f t="shared" si="575"/>
        <v>0</v>
      </c>
      <c r="AM690" s="1953">
        <f t="shared" si="576"/>
        <v>0</v>
      </c>
      <c r="AN690" s="1953">
        <f>+COUNTIF(F690:AG690,"外")</f>
        <v>0</v>
      </c>
    </row>
    <row r="692" spans="1:40" ht="6" customHeight="1">
      <c r="B692" s="2027"/>
      <c r="C692" s="2027"/>
      <c r="D692" s="2027"/>
      <c r="E692" s="1991"/>
      <c r="F692" s="1991"/>
      <c r="G692" s="2029"/>
      <c r="H692" s="2029"/>
      <c r="I692" s="2029"/>
      <c r="J692" s="2029"/>
      <c r="K692" s="2029"/>
      <c r="L692" s="2029"/>
      <c r="M692" s="2029"/>
      <c r="N692" s="2029"/>
      <c r="O692" s="2029"/>
      <c r="P692" s="2029"/>
      <c r="Q692" s="2029"/>
      <c r="R692" s="2029"/>
      <c r="S692" s="2029"/>
      <c r="T692" s="2029"/>
      <c r="U692" s="2029"/>
      <c r="V692" s="2029"/>
      <c r="W692" s="2029"/>
      <c r="X692" s="2029"/>
      <c r="Y692" s="2029"/>
      <c r="Z692" s="2029"/>
      <c r="AA692" s="2029"/>
      <c r="AB692" s="2029"/>
      <c r="AC692" s="2029"/>
      <c r="AD692" s="2029"/>
      <c r="AE692" s="2029"/>
      <c r="AF692" s="2029"/>
      <c r="AG692" s="2029"/>
      <c r="AH692" s="2027"/>
      <c r="AI692" s="2027"/>
      <c r="AJ692" s="2027"/>
    </row>
    <row r="693" spans="1:40" ht="19.2">
      <c r="A693" s="2042" t="s">
        <v>2528</v>
      </c>
      <c r="B693" s="2042"/>
      <c r="C693" s="2042"/>
      <c r="D693" s="2042"/>
      <c r="E693" s="2042"/>
      <c r="P693" s="2043"/>
      <c r="AJ693" s="1895" t="s">
        <v>2529</v>
      </c>
    </row>
    <row r="694" spans="1:40" ht="13.5" customHeight="1">
      <c r="AD694" s="4321" t="s">
        <v>2465</v>
      </c>
      <c r="AE694" s="4321"/>
      <c r="AF694" s="4321"/>
      <c r="AG694" s="4322" t="str">
        <f>AG$2</f>
        <v>令和　年　月　日</v>
      </c>
      <c r="AH694" s="4322"/>
      <c r="AI694" s="4322"/>
      <c r="AJ694" s="4322"/>
    </row>
    <row r="695" spans="1:40" s="2115" customFormat="1" ht="18" customHeight="1">
      <c r="B695" s="4323" t="s">
        <v>1173</v>
      </c>
      <c r="C695" s="4323"/>
      <c r="D695" s="2116" t="s">
        <v>1174</v>
      </c>
      <c r="E695" s="2117" t="str">
        <f>E$3</f>
        <v>○○校区道路改良工事</v>
      </c>
      <c r="F695" s="2117"/>
      <c r="G695" s="2117"/>
      <c r="H695" s="2117"/>
      <c r="I695" s="2117"/>
      <c r="J695" s="2117"/>
      <c r="K695" s="2117"/>
      <c r="L695" s="2117"/>
      <c r="M695" s="2117"/>
      <c r="N695" s="2117"/>
      <c r="O695" s="2116"/>
      <c r="P695" s="2116"/>
      <c r="Q695" s="2116"/>
      <c r="R695" s="2115" t="s">
        <v>1177</v>
      </c>
      <c r="U695" s="2118"/>
      <c r="V695" s="2118"/>
      <c r="W695" s="2116" t="s">
        <v>1174</v>
      </c>
      <c r="X695" s="4324">
        <f>X$3</f>
        <v>44659</v>
      </c>
      <c r="Y695" s="4324"/>
      <c r="Z695" s="4324"/>
      <c r="AA695" s="4324"/>
      <c r="AB695" s="4324"/>
      <c r="AC695" s="2116"/>
      <c r="AD695" s="2116"/>
      <c r="AE695" s="2116"/>
      <c r="AF695" s="2116"/>
      <c r="AG695" s="2116"/>
    </row>
    <row r="696" spans="1:40" s="2115" customFormat="1" ht="18" customHeight="1">
      <c r="B696" s="4325" t="s">
        <v>1181</v>
      </c>
      <c r="C696" s="4325"/>
      <c r="D696" s="2116" t="s">
        <v>1174</v>
      </c>
      <c r="E696" s="4326">
        <f>+X696-X695+1</f>
        <v>708</v>
      </c>
      <c r="F696" s="4326"/>
      <c r="G696" s="4326"/>
      <c r="H696" s="2116"/>
      <c r="I696" s="2116"/>
      <c r="J696" s="2116"/>
      <c r="K696" s="2116"/>
      <c r="L696" s="2116"/>
      <c r="M696" s="2116"/>
      <c r="N696" s="2116"/>
      <c r="O696" s="2116"/>
      <c r="P696" s="2116"/>
      <c r="Q696" s="2116"/>
      <c r="R696" s="2115" t="s">
        <v>1180</v>
      </c>
      <c r="S696" s="2119"/>
      <c r="T696" s="2119"/>
      <c r="U696" s="2120"/>
      <c r="V696" s="2120"/>
      <c r="W696" s="2116" t="s">
        <v>1174</v>
      </c>
      <c r="X696" s="4327">
        <f>X$4</f>
        <v>45366</v>
      </c>
      <c r="Y696" s="4327"/>
      <c r="Z696" s="4327"/>
      <c r="AA696" s="4327"/>
      <c r="AB696" s="4327"/>
      <c r="AC696" s="2116"/>
      <c r="AD696" s="2116"/>
      <c r="AE696" s="2116"/>
      <c r="AF696" s="2116"/>
      <c r="AG696" s="2116"/>
    </row>
    <row r="697" spans="1:40">
      <c r="F697" s="2073"/>
      <c r="G697" s="2073"/>
      <c r="H697" s="2073"/>
      <c r="I697" s="2073"/>
      <c r="J697" s="2073"/>
      <c r="K697" s="2073"/>
      <c r="L697" s="2073"/>
      <c r="M697" s="2073"/>
      <c r="N697" s="2073"/>
      <c r="O697" s="2073"/>
      <c r="P697" s="2073"/>
      <c r="Q697" s="2073"/>
      <c r="R697" s="2073"/>
      <c r="S697" s="2073"/>
      <c r="T697" s="2073"/>
      <c r="U697" s="2073"/>
      <c r="V697" s="2073"/>
      <c r="W697" s="2073"/>
      <c r="X697" s="2073"/>
      <c r="Y697" s="2073"/>
      <c r="Z697" s="2073"/>
      <c r="AA697" s="2073"/>
      <c r="AB697" s="2073"/>
      <c r="AC697" s="2073"/>
      <c r="AD697" s="2073"/>
      <c r="AE697" s="2073"/>
      <c r="AF697" s="2073"/>
      <c r="AG697" s="2073"/>
    </row>
    <row r="698" spans="1:40" ht="13.5" customHeight="1">
      <c r="B698" s="2021"/>
      <c r="C698" s="2022"/>
      <c r="D698" s="2025"/>
      <c r="E698" s="2074" t="s">
        <v>1183</v>
      </c>
      <c r="F698" s="2075">
        <f>+AG672+1</f>
        <v>45527</v>
      </c>
      <c r="G698" s="2076">
        <f>+F698+1</f>
        <v>45528</v>
      </c>
      <c r="H698" s="2076">
        <f t="shared" ref="H698:Y698" si="578">+G698+1</f>
        <v>45529</v>
      </c>
      <c r="I698" s="2076">
        <f t="shared" si="578"/>
        <v>45530</v>
      </c>
      <c r="J698" s="2076">
        <f t="shared" si="578"/>
        <v>45531</v>
      </c>
      <c r="K698" s="2076">
        <f t="shared" si="578"/>
        <v>45532</v>
      </c>
      <c r="L698" s="2076">
        <f t="shared" si="578"/>
        <v>45533</v>
      </c>
      <c r="M698" s="2076">
        <f t="shared" si="578"/>
        <v>45534</v>
      </c>
      <c r="N698" s="2076">
        <f t="shared" si="578"/>
        <v>45535</v>
      </c>
      <c r="O698" s="2076">
        <f t="shared" si="578"/>
        <v>45536</v>
      </c>
      <c r="P698" s="2076">
        <f t="shared" si="578"/>
        <v>45537</v>
      </c>
      <c r="Q698" s="2076">
        <f t="shared" si="578"/>
        <v>45538</v>
      </c>
      <c r="R698" s="2076">
        <f t="shared" si="578"/>
        <v>45539</v>
      </c>
      <c r="S698" s="2076">
        <f t="shared" si="578"/>
        <v>45540</v>
      </c>
      <c r="T698" s="2076">
        <f t="shared" si="578"/>
        <v>45541</v>
      </c>
      <c r="U698" s="2076">
        <f t="shared" si="578"/>
        <v>45542</v>
      </c>
      <c r="V698" s="2076">
        <f t="shared" si="578"/>
        <v>45543</v>
      </c>
      <c r="W698" s="2076">
        <f t="shared" si="578"/>
        <v>45544</v>
      </c>
      <c r="X698" s="2076">
        <f t="shared" si="578"/>
        <v>45545</v>
      </c>
      <c r="Y698" s="2076">
        <f t="shared" si="578"/>
        <v>45546</v>
      </c>
      <c r="Z698" s="2076">
        <f>+Y698+1</f>
        <v>45547</v>
      </c>
      <c r="AA698" s="2076">
        <f t="shared" ref="AA698:AC698" si="579">+Z698+1</f>
        <v>45548</v>
      </c>
      <c r="AB698" s="2076">
        <f t="shared" si="579"/>
        <v>45549</v>
      </c>
      <c r="AC698" s="2076">
        <f t="shared" si="579"/>
        <v>45550</v>
      </c>
      <c r="AD698" s="2076">
        <f>+AC698+1</f>
        <v>45551</v>
      </c>
      <c r="AE698" s="2076">
        <f t="shared" ref="AE698" si="580">+AD698+1</f>
        <v>45552</v>
      </c>
      <c r="AF698" s="2076">
        <f>+AE698+1</f>
        <v>45553</v>
      </c>
      <c r="AG698" s="2111">
        <f t="shared" ref="AG698" si="581">+AF698+1</f>
        <v>45554</v>
      </c>
      <c r="AH698" s="4209" t="s">
        <v>2496</v>
      </c>
      <c r="AI698" s="4313" t="s">
        <v>2497</v>
      </c>
      <c r="AJ698" s="4316" t="s">
        <v>2474</v>
      </c>
      <c r="AK698" s="4319"/>
      <c r="AM698" s="4320" t="s">
        <v>2556</v>
      </c>
      <c r="AN698" s="4320" t="s">
        <v>2557</v>
      </c>
    </row>
    <row r="699" spans="1:40">
      <c r="B699" s="2037"/>
      <c r="C699" s="2038"/>
      <c r="D699" s="2041"/>
      <c r="E699" s="2078" t="s">
        <v>1184</v>
      </c>
      <c r="F699" s="2079" t="str">
        <f>TEXT(WEEKDAY(+F698),"aaa")</f>
        <v>金</v>
      </c>
      <c r="G699" s="2080" t="str">
        <f t="shared" ref="G699:AG699" si="582">TEXT(WEEKDAY(+G698),"aaa")</f>
        <v>土</v>
      </c>
      <c r="H699" s="2080" t="str">
        <f t="shared" si="582"/>
        <v>日</v>
      </c>
      <c r="I699" s="2080" t="str">
        <f t="shared" si="582"/>
        <v>月</v>
      </c>
      <c r="J699" s="2080" t="str">
        <f t="shared" si="582"/>
        <v>火</v>
      </c>
      <c r="K699" s="2080" t="str">
        <f t="shared" si="582"/>
        <v>水</v>
      </c>
      <c r="L699" s="2080" t="str">
        <f t="shared" si="582"/>
        <v>木</v>
      </c>
      <c r="M699" s="2080" t="str">
        <f t="shared" si="582"/>
        <v>金</v>
      </c>
      <c r="N699" s="2080" t="str">
        <f t="shared" si="582"/>
        <v>土</v>
      </c>
      <c r="O699" s="2080" t="str">
        <f t="shared" si="582"/>
        <v>日</v>
      </c>
      <c r="P699" s="2080" t="str">
        <f t="shared" si="582"/>
        <v>月</v>
      </c>
      <c r="Q699" s="2080" t="str">
        <f t="shared" si="582"/>
        <v>火</v>
      </c>
      <c r="R699" s="2080" t="str">
        <f t="shared" si="582"/>
        <v>水</v>
      </c>
      <c r="S699" s="2080" t="str">
        <f t="shared" si="582"/>
        <v>木</v>
      </c>
      <c r="T699" s="2080" t="str">
        <f t="shared" si="582"/>
        <v>金</v>
      </c>
      <c r="U699" s="2080" t="str">
        <f t="shared" si="582"/>
        <v>土</v>
      </c>
      <c r="V699" s="2080" t="str">
        <f t="shared" si="582"/>
        <v>日</v>
      </c>
      <c r="W699" s="2080" t="str">
        <f t="shared" si="582"/>
        <v>月</v>
      </c>
      <c r="X699" s="2080" t="str">
        <f t="shared" si="582"/>
        <v>火</v>
      </c>
      <c r="Y699" s="2080" t="str">
        <f t="shared" si="582"/>
        <v>水</v>
      </c>
      <c r="Z699" s="2080" t="str">
        <f t="shared" si="582"/>
        <v>木</v>
      </c>
      <c r="AA699" s="2080" t="str">
        <f t="shared" si="582"/>
        <v>金</v>
      </c>
      <c r="AB699" s="2080" t="str">
        <f t="shared" si="582"/>
        <v>土</v>
      </c>
      <c r="AC699" s="2080" t="str">
        <f t="shared" si="582"/>
        <v>日</v>
      </c>
      <c r="AD699" s="2080" t="str">
        <f t="shared" si="582"/>
        <v>月</v>
      </c>
      <c r="AE699" s="2080" t="str">
        <f t="shared" si="582"/>
        <v>火</v>
      </c>
      <c r="AF699" s="2080" t="str">
        <f t="shared" si="582"/>
        <v>水</v>
      </c>
      <c r="AG699" s="2112" t="str">
        <f t="shared" si="582"/>
        <v>木</v>
      </c>
      <c r="AH699" s="4210"/>
      <c r="AI699" s="4314"/>
      <c r="AJ699" s="4317"/>
      <c r="AK699" s="4319"/>
      <c r="AM699" s="4320"/>
      <c r="AN699" s="4320"/>
    </row>
    <row r="700" spans="1:40" ht="24.75" customHeight="1">
      <c r="B700" s="2101" t="s">
        <v>2531</v>
      </c>
      <c r="C700" s="2102" t="s">
        <v>2532</v>
      </c>
      <c r="D700" s="1953" t="s">
        <v>1313</v>
      </c>
      <c r="E700" s="1901" t="s">
        <v>2558</v>
      </c>
      <c r="F700" s="1941"/>
      <c r="G700" s="1942"/>
      <c r="H700" s="1942"/>
      <c r="I700" s="1942"/>
      <c r="J700" s="1942"/>
      <c r="K700" s="1942"/>
      <c r="L700" s="1942"/>
      <c r="M700" s="1942"/>
      <c r="N700" s="1942"/>
      <c r="O700" s="1942"/>
      <c r="P700" s="1942"/>
      <c r="Q700" s="1942"/>
      <c r="R700" s="1942"/>
      <c r="S700" s="1942"/>
      <c r="T700" s="1942"/>
      <c r="U700" s="1942"/>
      <c r="V700" s="1942"/>
      <c r="W700" s="1942"/>
      <c r="X700" s="1942"/>
      <c r="Y700" s="1942"/>
      <c r="Z700" s="1942"/>
      <c r="AA700" s="1942"/>
      <c r="AB700" s="1942"/>
      <c r="AC700" s="1942"/>
      <c r="AD700" s="1942"/>
      <c r="AE700" s="1942"/>
      <c r="AF700" s="1942"/>
      <c r="AG700" s="1970"/>
      <c r="AH700" s="4211"/>
      <c r="AI700" s="4315"/>
      <c r="AJ700" s="4318"/>
      <c r="AK700" s="4319"/>
    </row>
    <row r="701" spans="1:40" ht="13.5" customHeight="1">
      <c r="B701" s="4185" t="s">
        <v>2486</v>
      </c>
      <c r="C701" s="4188" t="s">
        <v>2487</v>
      </c>
      <c r="D701" s="1945" t="str">
        <f>E$8</f>
        <v>〇〇</v>
      </c>
      <c r="E701" s="2023"/>
      <c r="F701" s="1947"/>
      <c r="G701" s="1948"/>
      <c r="H701" s="1948"/>
      <c r="I701" s="1948"/>
      <c r="J701" s="1948"/>
      <c r="K701" s="1948"/>
      <c r="L701" s="1948"/>
      <c r="M701" s="1948"/>
      <c r="N701" s="1948"/>
      <c r="O701" s="1948"/>
      <c r="P701" s="1948"/>
      <c r="Q701" s="1948"/>
      <c r="R701" s="1948"/>
      <c r="S701" s="1948"/>
      <c r="T701" s="1948"/>
      <c r="U701" s="1948"/>
      <c r="V701" s="1948"/>
      <c r="W701" s="1948"/>
      <c r="X701" s="1948"/>
      <c r="Y701" s="1948"/>
      <c r="Z701" s="1948"/>
      <c r="AA701" s="1948"/>
      <c r="AB701" s="1948"/>
      <c r="AC701" s="1948"/>
      <c r="AD701" s="1948"/>
      <c r="AE701" s="1948"/>
      <c r="AF701" s="1948"/>
      <c r="AG701" s="1949"/>
      <c r="AH701" s="1950">
        <f>COUNTA(F$96:AG$96)-AI701</f>
        <v>28</v>
      </c>
      <c r="AI701" s="1951">
        <f>AM701+AN701</f>
        <v>0</v>
      </c>
      <c r="AJ701" s="2104">
        <f>+COUNTIF(F701:AG701,"休")</f>
        <v>0</v>
      </c>
      <c r="AM701" s="1953">
        <f>+COUNTIF(F701:AG701,"－")</f>
        <v>0</v>
      </c>
      <c r="AN701" s="1953">
        <f t="shared" ref="AN701:AN706" si="583">+COUNTIF(F701:AG701,"外")</f>
        <v>0</v>
      </c>
    </row>
    <row r="702" spans="1:40" ht="13.5" customHeight="1">
      <c r="B702" s="4186"/>
      <c r="C702" s="4189"/>
      <c r="D702" s="1960" t="str">
        <f>E$9</f>
        <v>●●</v>
      </c>
      <c r="E702" s="2105"/>
      <c r="F702" s="1955"/>
      <c r="G702" s="1956"/>
      <c r="H702" s="1956"/>
      <c r="I702" s="1956"/>
      <c r="J702" s="1956"/>
      <c r="K702" s="1956"/>
      <c r="L702" s="1956"/>
      <c r="M702" s="1956"/>
      <c r="N702" s="1956"/>
      <c r="O702" s="1956"/>
      <c r="P702" s="1956"/>
      <c r="Q702" s="1956"/>
      <c r="R702" s="1956"/>
      <c r="S702" s="1956"/>
      <c r="T702" s="1956"/>
      <c r="U702" s="1956"/>
      <c r="V702" s="1956"/>
      <c r="W702" s="1956"/>
      <c r="X702" s="1956"/>
      <c r="Y702" s="1956"/>
      <c r="Z702" s="1956"/>
      <c r="AA702" s="1956"/>
      <c r="AB702" s="1956"/>
      <c r="AC702" s="1956"/>
      <c r="AD702" s="1956"/>
      <c r="AE702" s="1956"/>
      <c r="AF702" s="1956"/>
      <c r="AG702" s="1957"/>
      <c r="AH702" s="1950">
        <f t="shared" ref="AH702:AH706" si="584">COUNTA(F$96:AG$96)-AI702</f>
        <v>28</v>
      </c>
      <c r="AI702" s="1958">
        <f t="shared" ref="AI702" si="585">AM702+AN702</f>
        <v>0</v>
      </c>
      <c r="AJ702" s="2106">
        <f t="shared" ref="AJ702:AJ705" si="586">+COUNTIF(F702:AG702,"休")</f>
        <v>0</v>
      </c>
      <c r="AM702" s="1953">
        <f t="shared" ref="AM702:AM705" si="587">+COUNTIF(F702:AG702,"－")</f>
        <v>0</v>
      </c>
      <c r="AN702" s="1953">
        <f t="shared" si="583"/>
        <v>0</v>
      </c>
    </row>
    <row r="703" spans="1:40">
      <c r="B703" s="4186"/>
      <c r="C703" s="4189"/>
      <c r="D703" s="1960" t="str">
        <f>E$10</f>
        <v>△△</v>
      </c>
      <c r="E703" s="2105"/>
      <c r="F703" s="1955"/>
      <c r="G703" s="1956"/>
      <c r="H703" s="1956"/>
      <c r="I703" s="1956"/>
      <c r="J703" s="1956"/>
      <c r="K703" s="1956"/>
      <c r="L703" s="1956"/>
      <c r="M703" s="1956"/>
      <c r="N703" s="1956"/>
      <c r="O703" s="1956"/>
      <c r="P703" s="1956"/>
      <c r="Q703" s="1956"/>
      <c r="R703" s="1956"/>
      <c r="S703" s="1956"/>
      <c r="T703" s="1956"/>
      <c r="U703" s="1956"/>
      <c r="V703" s="1956"/>
      <c r="W703" s="1956"/>
      <c r="X703" s="1956"/>
      <c r="Y703" s="1956"/>
      <c r="Z703" s="1956"/>
      <c r="AA703" s="1956"/>
      <c r="AB703" s="1956"/>
      <c r="AC703" s="1956"/>
      <c r="AD703" s="1956"/>
      <c r="AE703" s="1956"/>
      <c r="AF703" s="1956"/>
      <c r="AG703" s="1957"/>
      <c r="AH703" s="1950">
        <f t="shared" si="584"/>
        <v>28</v>
      </c>
      <c r="AI703" s="1958">
        <f>AM703+AN703</f>
        <v>0</v>
      </c>
      <c r="AJ703" s="2106">
        <f t="shared" si="586"/>
        <v>0</v>
      </c>
      <c r="AM703" s="1953">
        <f t="shared" si="587"/>
        <v>0</v>
      </c>
      <c r="AN703" s="1953">
        <f t="shared" si="583"/>
        <v>0</v>
      </c>
    </row>
    <row r="704" spans="1:40">
      <c r="B704" s="4186"/>
      <c r="C704" s="4189"/>
      <c r="D704" s="1960" t="str">
        <f>E$11</f>
        <v>■■</v>
      </c>
      <c r="E704" s="2105"/>
      <c r="F704" s="1955"/>
      <c r="G704" s="1956"/>
      <c r="H704" s="1956"/>
      <c r="I704" s="1956"/>
      <c r="J704" s="1956"/>
      <c r="K704" s="1956"/>
      <c r="L704" s="1956"/>
      <c r="M704" s="1956"/>
      <c r="N704" s="1956"/>
      <c r="O704" s="1956"/>
      <c r="P704" s="1956"/>
      <c r="Q704" s="1956"/>
      <c r="R704" s="1956"/>
      <c r="S704" s="1956"/>
      <c r="T704" s="1956"/>
      <c r="U704" s="1956"/>
      <c r="V704" s="1956"/>
      <c r="W704" s="1956"/>
      <c r="X704" s="1956"/>
      <c r="Y704" s="1956"/>
      <c r="Z704" s="1956"/>
      <c r="AA704" s="1956"/>
      <c r="AB704" s="1956"/>
      <c r="AC704" s="1956"/>
      <c r="AD704" s="1956"/>
      <c r="AE704" s="1956"/>
      <c r="AF704" s="1956"/>
      <c r="AG704" s="1957"/>
      <c r="AH704" s="1950">
        <f t="shared" si="584"/>
        <v>28</v>
      </c>
      <c r="AI704" s="1958">
        <f t="shared" ref="AI704:AI706" si="588">AM704+AN704</f>
        <v>0</v>
      </c>
      <c r="AJ704" s="2106">
        <f t="shared" si="586"/>
        <v>0</v>
      </c>
      <c r="AM704" s="1953">
        <f t="shared" si="587"/>
        <v>0</v>
      </c>
      <c r="AN704" s="1953">
        <f t="shared" si="583"/>
        <v>0</v>
      </c>
    </row>
    <row r="705" spans="2:40">
      <c r="B705" s="4186"/>
      <c r="C705" s="4189"/>
      <c r="D705" s="1960" t="str">
        <f>E$12</f>
        <v>★★</v>
      </c>
      <c r="E705" s="2105"/>
      <c r="F705" s="1955"/>
      <c r="G705" s="1956"/>
      <c r="H705" s="1956"/>
      <c r="I705" s="1956"/>
      <c r="J705" s="1956"/>
      <c r="K705" s="1956"/>
      <c r="L705" s="1956"/>
      <c r="M705" s="1956"/>
      <c r="N705" s="1956"/>
      <c r="O705" s="1956"/>
      <c r="P705" s="1956"/>
      <c r="Q705" s="1956"/>
      <c r="R705" s="1956"/>
      <c r="S705" s="1956"/>
      <c r="T705" s="1956"/>
      <c r="U705" s="1956"/>
      <c r="V705" s="1956"/>
      <c r="W705" s="1956"/>
      <c r="X705" s="1956"/>
      <c r="Y705" s="1956"/>
      <c r="Z705" s="1956"/>
      <c r="AA705" s="1956"/>
      <c r="AB705" s="1956"/>
      <c r="AC705" s="1956"/>
      <c r="AD705" s="1956"/>
      <c r="AE705" s="1956"/>
      <c r="AF705" s="1956"/>
      <c r="AG705" s="1957"/>
      <c r="AH705" s="1950">
        <f t="shared" si="584"/>
        <v>28</v>
      </c>
      <c r="AI705" s="1958">
        <f t="shared" si="588"/>
        <v>0</v>
      </c>
      <c r="AJ705" s="2106">
        <f t="shared" si="586"/>
        <v>0</v>
      </c>
      <c r="AM705" s="1953">
        <f t="shared" si="587"/>
        <v>0</v>
      </c>
      <c r="AN705" s="1953">
        <f t="shared" si="583"/>
        <v>0</v>
      </c>
    </row>
    <row r="706" spans="2:40">
      <c r="B706" s="4187"/>
      <c r="C706" s="4190"/>
      <c r="D706" s="2107"/>
      <c r="E706" s="1991"/>
      <c r="F706" s="1964"/>
      <c r="G706" s="1966"/>
      <c r="H706" s="1966"/>
      <c r="I706" s="1966"/>
      <c r="J706" s="1966"/>
      <c r="K706" s="1966"/>
      <c r="L706" s="1966"/>
      <c r="M706" s="1966"/>
      <c r="N706" s="1966"/>
      <c r="O706" s="1966"/>
      <c r="P706" s="1966"/>
      <c r="Q706" s="1966"/>
      <c r="R706" s="1966"/>
      <c r="S706" s="1966"/>
      <c r="T706" s="1966"/>
      <c r="U706" s="1966"/>
      <c r="V706" s="1966"/>
      <c r="W706" s="1966"/>
      <c r="X706" s="1966"/>
      <c r="Y706" s="1966"/>
      <c r="Z706" s="1966"/>
      <c r="AA706" s="1966"/>
      <c r="AB706" s="1966"/>
      <c r="AC706" s="1966"/>
      <c r="AD706" s="1966"/>
      <c r="AE706" s="1966"/>
      <c r="AF706" s="1966"/>
      <c r="AG706" s="1967"/>
      <c r="AH706" s="1950">
        <f t="shared" si="584"/>
        <v>28</v>
      </c>
      <c r="AI706" s="1951">
        <f t="shared" si="588"/>
        <v>0</v>
      </c>
      <c r="AJ706" s="2104">
        <f>+COUNTIF(F706:AG706,"休")</f>
        <v>0</v>
      </c>
      <c r="AM706" s="1953">
        <f>+COUNTIF(F706:AG706,"－")</f>
        <v>0</v>
      </c>
      <c r="AN706" s="1953">
        <f t="shared" si="583"/>
        <v>0</v>
      </c>
    </row>
    <row r="707" spans="2:40" ht="24.75" customHeight="1">
      <c r="B707" s="4185" t="s">
        <v>2493</v>
      </c>
      <c r="C707" s="4188" t="s">
        <v>2494</v>
      </c>
      <c r="D707" s="1953" t="s">
        <v>1313</v>
      </c>
      <c r="E707" s="1901" t="s">
        <v>2558</v>
      </c>
      <c r="F707" s="1941"/>
      <c r="G707" s="1942"/>
      <c r="H707" s="1942"/>
      <c r="I707" s="1942"/>
      <c r="J707" s="1942"/>
      <c r="K707" s="1942"/>
      <c r="L707" s="1942"/>
      <c r="M707" s="1942"/>
      <c r="N707" s="1942"/>
      <c r="O707" s="1942"/>
      <c r="P707" s="1942"/>
      <c r="Q707" s="1942"/>
      <c r="R707" s="1942"/>
      <c r="S707" s="1942"/>
      <c r="T707" s="1942"/>
      <c r="U707" s="1942"/>
      <c r="V707" s="1942"/>
      <c r="W707" s="1942"/>
      <c r="X707" s="1942"/>
      <c r="Y707" s="1942"/>
      <c r="Z707" s="1942"/>
      <c r="AA707" s="1942"/>
      <c r="AB707" s="1942"/>
      <c r="AC707" s="1942"/>
      <c r="AD707" s="1942"/>
      <c r="AE707" s="1942"/>
      <c r="AF707" s="1942"/>
      <c r="AG707" s="1970"/>
      <c r="AH707" s="1971"/>
      <c r="AI707" s="1953"/>
      <c r="AJ707" s="2058"/>
    </row>
    <row r="708" spans="2:40" ht="13.5" customHeight="1">
      <c r="B708" s="4186"/>
      <c r="C708" s="4189"/>
      <c r="D708" s="2107" t="str">
        <f>E$14</f>
        <v>〇〇</v>
      </c>
      <c r="E708" s="1991"/>
      <c r="F708" s="1947"/>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1948"/>
      <c r="AD708" s="1948"/>
      <c r="AE708" s="1948"/>
      <c r="AF708" s="1948"/>
      <c r="AG708" s="1949"/>
      <c r="AH708" s="1950">
        <f t="shared" ref="AH708:AH711" si="589">COUNTA(F$96:AG$96)-AI708</f>
        <v>28</v>
      </c>
      <c r="AI708" s="1951">
        <f t="shared" ref="AI708:AI711" si="590">AM708+AN708</f>
        <v>0</v>
      </c>
      <c r="AJ708" s="2104">
        <f>+COUNTIF(F708:AG708,"休")</f>
        <v>0</v>
      </c>
      <c r="AM708" s="1953">
        <f>+COUNTIF(F708:AG708,"－")</f>
        <v>0</v>
      </c>
      <c r="AN708" s="1953">
        <f>+COUNTIF(F708:AG708,"外")</f>
        <v>0</v>
      </c>
    </row>
    <row r="709" spans="2:40">
      <c r="B709" s="4186"/>
      <c r="C709" s="4189"/>
      <c r="D709" s="1960" t="str">
        <f>E$15</f>
        <v>●●</v>
      </c>
      <c r="E709" s="2105"/>
      <c r="F709" s="1955"/>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c r="AB709" s="1956"/>
      <c r="AC709" s="1956"/>
      <c r="AD709" s="1956"/>
      <c r="AE709" s="1956"/>
      <c r="AF709" s="1956"/>
      <c r="AG709" s="1957"/>
      <c r="AH709" s="1950">
        <f t="shared" si="589"/>
        <v>28</v>
      </c>
      <c r="AI709" s="1958">
        <f t="shared" si="590"/>
        <v>0</v>
      </c>
      <c r="AJ709" s="2106">
        <f t="shared" ref="AJ709:AJ711" si="591">+COUNTIF(F709:AG709,"休")</f>
        <v>0</v>
      </c>
      <c r="AM709" s="1953">
        <f t="shared" ref="AM709:AM711" si="592">+COUNTIF(F709:AG709,"－")</f>
        <v>0</v>
      </c>
      <c r="AN709" s="1953">
        <f>+COUNTIF(F709:AG709,"外")</f>
        <v>0</v>
      </c>
    </row>
    <row r="710" spans="2:40">
      <c r="B710" s="4186"/>
      <c r="C710" s="4189"/>
      <c r="D710" s="1960">
        <f>E$16</f>
        <v>0</v>
      </c>
      <c r="E710" s="2105"/>
      <c r="F710" s="1955"/>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c r="AB710" s="1956"/>
      <c r="AC710" s="1956"/>
      <c r="AD710" s="1956"/>
      <c r="AE710" s="1956"/>
      <c r="AF710" s="1956"/>
      <c r="AG710" s="1957"/>
      <c r="AH710" s="1950">
        <f t="shared" si="589"/>
        <v>28</v>
      </c>
      <c r="AI710" s="1958">
        <f t="shared" si="590"/>
        <v>0</v>
      </c>
      <c r="AJ710" s="2106">
        <f t="shared" si="591"/>
        <v>0</v>
      </c>
      <c r="AM710" s="1953">
        <f t="shared" si="592"/>
        <v>0</v>
      </c>
      <c r="AN710" s="1953">
        <f>+COUNTIF(F710:AG710,"外")</f>
        <v>0</v>
      </c>
    </row>
    <row r="711" spans="2:40">
      <c r="B711" s="4186"/>
      <c r="C711" s="4190"/>
      <c r="D711" s="2107">
        <f>E$17</f>
        <v>0</v>
      </c>
      <c r="E711" s="1991"/>
      <c r="F711" s="1955"/>
      <c r="G711" s="1978"/>
      <c r="H711" s="1978"/>
      <c r="I711" s="1978"/>
      <c r="J711" s="1978"/>
      <c r="K711" s="1978"/>
      <c r="L711" s="1978"/>
      <c r="M711" s="1978"/>
      <c r="N711" s="1978"/>
      <c r="O711" s="1978"/>
      <c r="P711" s="1978"/>
      <c r="Q711" s="1978"/>
      <c r="R711" s="1978"/>
      <c r="S711" s="1978"/>
      <c r="T711" s="1978"/>
      <c r="U711" s="1978"/>
      <c r="V711" s="1978"/>
      <c r="W711" s="1978"/>
      <c r="X711" s="1978"/>
      <c r="Y711" s="1978"/>
      <c r="Z711" s="1978"/>
      <c r="AA711" s="1978"/>
      <c r="AB711" s="1978"/>
      <c r="AC711" s="1978"/>
      <c r="AD711" s="1978"/>
      <c r="AE711" s="1978"/>
      <c r="AF711" s="1978"/>
      <c r="AG711" s="1949"/>
      <c r="AH711" s="1950">
        <f t="shared" si="589"/>
        <v>28</v>
      </c>
      <c r="AI711" s="1987">
        <f t="shared" si="590"/>
        <v>0</v>
      </c>
      <c r="AJ711" s="2104">
        <f t="shared" si="591"/>
        <v>0</v>
      </c>
      <c r="AM711" s="1953">
        <f t="shared" si="592"/>
        <v>0</v>
      </c>
      <c r="AN711" s="1953">
        <f>+COUNTIF(F711:AG711,"外")</f>
        <v>0</v>
      </c>
    </row>
    <row r="712" spans="2:40" ht="24.75" customHeight="1">
      <c r="B712" s="4186"/>
      <c r="C712" s="4188" t="s">
        <v>2495</v>
      </c>
      <c r="D712" s="1953" t="s">
        <v>1313</v>
      </c>
      <c r="E712" s="1901" t="s">
        <v>2558</v>
      </c>
      <c r="F712" s="1941"/>
      <c r="G712" s="1942"/>
      <c r="H712" s="1942"/>
      <c r="I712" s="1942"/>
      <c r="J712" s="1942"/>
      <c r="K712" s="1942"/>
      <c r="L712" s="1942"/>
      <c r="M712" s="1942"/>
      <c r="N712" s="1942"/>
      <c r="O712" s="1942"/>
      <c r="P712" s="1942"/>
      <c r="Q712" s="1942"/>
      <c r="R712" s="1942"/>
      <c r="S712" s="1942"/>
      <c r="T712" s="1942"/>
      <c r="U712" s="1942"/>
      <c r="V712" s="1942"/>
      <c r="W712" s="1942"/>
      <c r="X712" s="1942"/>
      <c r="Y712" s="1942"/>
      <c r="Z712" s="1942"/>
      <c r="AA712" s="1942"/>
      <c r="AB712" s="1942"/>
      <c r="AC712" s="1942"/>
      <c r="AD712" s="1942"/>
      <c r="AE712" s="1942"/>
      <c r="AF712" s="1942"/>
      <c r="AG712" s="1970"/>
      <c r="AH712" s="1971"/>
      <c r="AI712" s="1953"/>
      <c r="AJ712" s="2058"/>
    </row>
    <row r="713" spans="2:40">
      <c r="B713" s="4186"/>
      <c r="C713" s="4189"/>
      <c r="D713" s="1945" t="str">
        <f>E$18</f>
        <v>●●</v>
      </c>
      <c r="E713" s="2023"/>
      <c r="F713" s="1947"/>
      <c r="G713" s="1948"/>
      <c r="H713" s="1948"/>
      <c r="I713" s="1948"/>
      <c r="J713" s="1948"/>
      <c r="K713" s="1948"/>
      <c r="L713" s="1948"/>
      <c r="M713" s="1948"/>
      <c r="N713" s="1948"/>
      <c r="O713" s="1948"/>
      <c r="P713" s="1948"/>
      <c r="Q713" s="1948"/>
      <c r="R713" s="1948"/>
      <c r="S713" s="1948"/>
      <c r="T713" s="1948"/>
      <c r="U713" s="1948"/>
      <c r="V713" s="1948"/>
      <c r="W713" s="1948"/>
      <c r="X713" s="1948"/>
      <c r="Y713" s="1948"/>
      <c r="Z713" s="1948"/>
      <c r="AA713" s="1948"/>
      <c r="AB713" s="1948"/>
      <c r="AC713" s="1948"/>
      <c r="AD713" s="1948"/>
      <c r="AE713" s="1948"/>
      <c r="AF713" s="1948"/>
      <c r="AG713" s="1982"/>
      <c r="AH713" s="1950">
        <f t="shared" ref="AH713:AH716" si="593">COUNTA(F$96:AG$96)-AI713</f>
        <v>28</v>
      </c>
      <c r="AI713" s="2108">
        <f t="shared" ref="AI713:AI716" si="594">AM713+AN713</f>
        <v>0</v>
      </c>
      <c r="AJ713" s="2109">
        <f>+COUNTIF(F713:AG713,"休")</f>
        <v>0</v>
      </c>
      <c r="AM713" s="1953">
        <f>+COUNTIF(F713:AG713,"－")</f>
        <v>0</v>
      </c>
      <c r="AN713" s="1953">
        <f>+COUNTIF(F713:AG713,"外")</f>
        <v>0</v>
      </c>
    </row>
    <row r="714" spans="2:40">
      <c r="B714" s="4186"/>
      <c r="C714" s="4189"/>
      <c r="D714" s="1960">
        <f>E$19</f>
        <v>0</v>
      </c>
      <c r="E714" s="2105"/>
      <c r="F714" s="1955"/>
      <c r="G714" s="1956"/>
      <c r="H714" s="1956"/>
      <c r="I714" s="1956"/>
      <c r="J714" s="1956"/>
      <c r="K714" s="1956"/>
      <c r="L714" s="1956"/>
      <c r="M714" s="1956"/>
      <c r="N714" s="1956"/>
      <c r="O714" s="1956"/>
      <c r="P714" s="1956"/>
      <c r="Q714" s="1956"/>
      <c r="R714" s="1956"/>
      <c r="S714" s="1956"/>
      <c r="T714" s="1956"/>
      <c r="U714" s="1956"/>
      <c r="V714" s="1956"/>
      <c r="W714" s="1956"/>
      <c r="X714" s="1956"/>
      <c r="Y714" s="1956"/>
      <c r="Z714" s="1956"/>
      <c r="AA714" s="1956"/>
      <c r="AB714" s="1956"/>
      <c r="AC714" s="1956"/>
      <c r="AD714" s="1956"/>
      <c r="AE714" s="1956"/>
      <c r="AF714" s="1956"/>
      <c r="AG714" s="1957"/>
      <c r="AH714" s="1950">
        <f t="shared" si="593"/>
        <v>28</v>
      </c>
      <c r="AI714" s="1958">
        <f t="shared" si="594"/>
        <v>0</v>
      </c>
      <c r="AJ714" s="2106">
        <f t="shared" ref="AJ714:AJ716" si="595">+COUNTIF(F714:AG714,"休")</f>
        <v>0</v>
      </c>
      <c r="AM714" s="1953">
        <f t="shared" ref="AM714:AM716" si="596">+COUNTIF(F714:AG714,"－")</f>
        <v>0</v>
      </c>
      <c r="AN714" s="1953">
        <f>+COUNTIF(F714:AG714,"外")</f>
        <v>0</v>
      </c>
    </row>
    <row r="715" spans="2:40">
      <c r="B715" s="4186"/>
      <c r="C715" s="4189"/>
      <c r="D715" s="1960">
        <f>E$20</f>
        <v>0</v>
      </c>
      <c r="E715" s="2105"/>
      <c r="F715" s="1955"/>
      <c r="G715" s="1956"/>
      <c r="H715" s="1956"/>
      <c r="I715" s="1956"/>
      <c r="J715" s="1956"/>
      <c r="K715" s="1956"/>
      <c r="L715" s="1956"/>
      <c r="M715" s="1956"/>
      <c r="N715" s="1956"/>
      <c r="O715" s="1956"/>
      <c r="P715" s="1956"/>
      <c r="Q715" s="1956"/>
      <c r="R715" s="1956"/>
      <c r="S715" s="1956"/>
      <c r="T715" s="1956"/>
      <c r="U715" s="1956"/>
      <c r="V715" s="1956"/>
      <c r="W715" s="1956"/>
      <c r="X715" s="1956"/>
      <c r="Y715" s="1956"/>
      <c r="Z715" s="1956"/>
      <c r="AA715" s="1956"/>
      <c r="AB715" s="1956"/>
      <c r="AC715" s="1956"/>
      <c r="AD715" s="1956"/>
      <c r="AE715" s="1956"/>
      <c r="AF715" s="1956"/>
      <c r="AG715" s="1957"/>
      <c r="AH715" s="1950">
        <f t="shared" si="593"/>
        <v>28</v>
      </c>
      <c r="AI715" s="1958">
        <f t="shared" si="594"/>
        <v>0</v>
      </c>
      <c r="AJ715" s="2106">
        <f t="shared" si="595"/>
        <v>0</v>
      </c>
      <c r="AM715" s="1953">
        <f t="shared" si="596"/>
        <v>0</v>
      </c>
      <c r="AN715" s="1953">
        <f>+COUNTIF(F715:AG715,"外")</f>
        <v>0</v>
      </c>
    </row>
    <row r="716" spans="2:40">
      <c r="B716" s="4187"/>
      <c r="C716" s="4190"/>
      <c r="D716" s="2110">
        <f>E$21</f>
        <v>0</v>
      </c>
      <c r="E716" s="2039"/>
      <c r="F716" s="1984"/>
      <c r="G716" s="1965"/>
      <c r="H716" s="1965"/>
      <c r="I716" s="1965"/>
      <c r="J716" s="1965"/>
      <c r="K716" s="1965"/>
      <c r="L716" s="1965"/>
      <c r="M716" s="1965"/>
      <c r="N716" s="1965"/>
      <c r="O716" s="1965"/>
      <c r="P716" s="1965"/>
      <c r="Q716" s="1965"/>
      <c r="R716" s="1965"/>
      <c r="S716" s="1965"/>
      <c r="T716" s="1965"/>
      <c r="U716" s="1965"/>
      <c r="V716" s="1965"/>
      <c r="W716" s="1965"/>
      <c r="X716" s="1965"/>
      <c r="Y716" s="1965"/>
      <c r="Z716" s="1965"/>
      <c r="AA716" s="1965"/>
      <c r="AB716" s="1965"/>
      <c r="AC716" s="1965"/>
      <c r="AD716" s="1965"/>
      <c r="AE716" s="1965"/>
      <c r="AF716" s="1965"/>
      <c r="AG716" s="1985"/>
      <c r="AH716" s="1986">
        <f t="shared" si="593"/>
        <v>28</v>
      </c>
      <c r="AI716" s="2071">
        <f t="shared" si="594"/>
        <v>0</v>
      </c>
      <c r="AJ716" s="1972">
        <f t="shared" si="595"/>
        <v>0</v>
      </c>
      <c r="AM716" s="1953">
        <f t="shared" si="596"/>
        <v>0</v>
      </c>
      <c r="AN716" s="1953">
        <f>+COUNTIF(F716:AG716,"外")</f>
        <v>0</v>
      </c>
    </row>
    <row r="717" spans="2:40">
      <c r="F717" s="2073"/>
      <c r="G717" s="2073"/>
      <c r="H717" s="2073"/>
      <c r="I717" s="2073"/>
      <c r="J717" s="2073"/>
      <c r="K717" s="2073"/>
      <c r="L717" s="2073"/>
      <c r="M717" s="2073"/>
      <c r="N717" s="2073"/>
      <c r="O717" s="2073"/>
      <c r="P717" s="2073"/>
      <c r="Q717" s="2073"/>
      <c r="R717" s="2073"/>
      <c r="S717" s="2073"/>
      <c r="T717" s="2073"/>
      <c r="U717" s="2073"/>
      <c r="V717" s="2073"/>
      <c r="W717" s="2073"/>
      <c r="X717" s="2073"/>
      <c r="Y717" s="2073"/>
      <c r="Z717" s="2073"/>
      <c r="AA717" s="2073"/>
      <c r="AB717" s="2073"/>
      <c r="AC717" s="2073"/>
      <c r="AD717" s="2073"/>
      <c r="AE717" s="2073"/>
      <c r="AF717" s="2073"/>
      <c r="AG717" s="2073"/>
    </row>
    <row r="718" spans="2:40" ht="13.5" customHeight="1">
      <c r="B718" s="2021"/>
      <c r="C718" s="2022"/>
      <c r="D718" s="2025"/>
      <c r="E718" s="2053" t="s">
        <v>1183</v>
      </c>
      <c r="F718" s="2054">
        <f>+AG698+1</f>
        <v>45555</v>
      </c>
      <c r="G718" s="2055">
        <f>+F718+1</f>
        <v>45556</v>
      </c>
      <c r="H718" s="2055">
        <f t="shared" ref="H718:Y718" si="597">+G718+1</f>
        <v>45557</v>
      </c>
      <c r="I718" s="2055">
        <f t="shared" si="597"/>
        <v>45558</v>
      </c>
      <c r="J718" s="2055">
        <f t="shared" si="597"/>
        <v>45559</v>
      </c>
      <c r="K718" s="2055">
        <f t="shared" si="597"/>
        <v>45560</v>
      </c>
      <c r="L718" s="2055">
        <f t="shared" si="597"/>
        <v>45561</v>
      </c>
      <c r="M718" s="2055">
        <f t="shared" si="597"/>
        <v>45562</v>
      </c>
      <c r="N718" s="2055">
        <f t="shared" si="597"/>
        <v>45563</v>
      </c>
      <c r="O718" s="2055">
        <f t="shared" si="597"/>
        <v>45564</v>
      </c>
      <c r="P718" s="2055">
        <f t="shared" si="597"/>
        <v>45565</v>
      </c>
      <c r="Q718" s="2055">
        <f t="shared" si="597"/>
        <v>45566</v>
      </c>
      <c r="R718" s="2055">
        <f t="shared" si="597"/>
        <v>45567</v>
      </c>
      <c r="S718" s="2055">
        <f t="shared" si="597"/>
        <v>45568</v>
      </c>
      <c r="T718" s="2055">
        <f t="shared" si="597"/>
        <v>45569</v>
      </c>
      <c r="U718" s="2055">
        <f t="shared" si="597"/>
        <v>45570</v>
      </c>
      <c r="V718" s="2055">
        <f t="shared" si="597"/>
        <v>45571</v>
      </c>
      <c r="W718" s="2055">
        <f t="shared" si="597"/>
        <v>45572</v>
      </c>
      <c r="X718" s="2055">
        <f t="shared" si="597"/>
        <v>45573</v>
      </c>
      <c r="Y718" s="2055">
        <f t="shared" si="597"/>
        <v>45574</v>
      </c>
      <c r="Z718" s="2055">
        <f>+Y718+1</f>
        <v>45575</v>
      </c>
      <c r="AA718" s="2055">
        <f t="shared" ref="AA718:AC718" si="598">+Z718+1</f>
        <v>45576</v>
      </c>
      <c r="AB718" s="2055">
        <f t="shared" si="598"/>
        <v>45577</v>
      </c>
      <c r="AC718" s="2055">
        <f t="shared" si="598"/>
        <v>45578</v>
      </c>
      <c r="AD718" s="2055">
        <f>+AC718+1</f>
        <v>45579</v>
      </c>
      <c r="AE718" s="2055">
        <f t="shared" ref="AE718" si="599">+AD718+1</f>
        <v>45580</v>
      </c>
      <c r="AF718" s="2055">
        <f>+AE718+1</f>
        <v>45581</v>
      </c>
      <c r="AG718" s="2099">
        <f t="shared" ref="AG718" si="600">+AF718+1</f>
        <v>45582</v>
      </c>
      <c r="AH718" s="4209" t="s">
        <v>2496</v>
      </c>
      <c r="AI718" s="4313" t="s">
        <v>2497</v>
      </c>
      <c r="AJ718" s="4316" t="s">
        <v>2474</v>
      </c>
      <c r="AK718" s="4319"/>
      <c r="AM718" s="4320" t="s">
        <v>2556</v>
      </c>
      <c r="AN718" s="4320" t="s">
        <v>2557</v>
      </c>
    </row>
    <row r="719" spans="2:40">
      <c r="B719" s="2037"/>
      <c r="C719" s="2038"/>
      <c r="D719" s="2041"/>
      <c r="E719" s="1958" t="s">
        <v>1184</v>
      </c>
      <c r="F719" s="2059" t="str">
        <f>TEXT(WEEKDAY(+F718),"aaa")</f>
        <v>金</v>
      </c>
      <c r="G719" s="2060" t="str">
        <f t="shared" ref="G719:AG719" si="601">TEXT(WEEKDAY(+G718),"aaa")</f>
        <v>土</v>
      </c>
      <c r="H719" s="2060" t="str">
        <f t="shared" si="601"/>
        <v>日</v>
      </c>
      <c r="I719" s="2060" t="str">
        <f t="shared" si="601"/>
        <v>月</v>
      </c>
      <c r="J719" s="2060" t="str">
        <f t="shared" si="601"/>
        <v>火</v>
      </c>
      <c r="K719" s="2060" t="str">
        <f t="shared" si="601"/>
        <v>水</v>
      </c>
      <c r="L719" s="2060" t="str">
        <f t="shared" si="601"/>
        <v>木</v>
      </c>
      <c r="M719" s="2060" t="str">
        <f t="shared" si="601"/>
        <v>金</v>
      </c>
      <c r="N719" s="2060" t="str">
        <f t="shared" si="601"/>
        <v>土</v>
      </c>
      <c r="O719" s="2060" t="str">
        <f t="shared" si="601"/>
        <v>日</v>
      </c>
      <c r="P719" s="2060" t="str">
        <f t="shared" si="601"/>
        <v>月</v>
      </c>
      <c r="Q719" s="2060" t="str">
        <f t="shared" si="601"/>
        <v>火</v>
      </c>
      <c r="R719" s="2060" t="str">
        <f t="shared" si="601"/>
        <v>水</v>
      </c>
      <c r="S719" s="2060" t="str">
        <f t="shared" si="601"/>
        <v>木</v>
      </c>
      <c r="T719" s="2060" t="str">
        <f t="shared" si="601"/>
        <v>金</v>
      </c>
      <c r="U719" s="2060" t="str">
        <f t="shared" si="601"/>
        <v>土</v>
      </c>
      <c r="V719" s="2060" t="str">
        <f t="shared" si="601"/>
        <v>日</v>
      </c>
      <c r="W719" s="2060" t="str">
        <f t="shared" si="601"/>
        <v>月</v>
      </c>
      <c r="X719" s="2060" t="str">
        <f t="shared" si="601"/>
        <v>火</v>
      </c>
      <c r="Y719" s="2060" t="str">
        <f t="shared" si="601"/>
        <v>水</v>
      </c>
      <c r="Z719" s="2060" t="str">
        <f t="shared" si="601"/>
        <v>木</v>
      </c>
      <c r="AA719" s="2060" t="str">
        <f t="shared" si="601"/>
        <v>金</v>
      </c>
      <c r="AB719" s="2060" t="str">
        <f t="shared" si="601"/>
        <v>土</v>
      </c>
      <c r="AC719" s="2060" t="str">
        <f t="shared" si="601"/>
        <v>日</v>
      </c>
      <c r="AD719" s="2060" t="str">
        <f t="shared" si="601"/>
        <v>月</v>
      </c>
      <c r="AE719" s="2060" t="str">
        <f t="shared" si="601"/>
        <v>火</v>
      </c>
      <c r="AF719" s="2060" t="str">
        <f t="shared" si="601"/>
        <v>水</v>
      </c>
      <c r="AG719" s="2114" t="str">
        <f t="shared" si="601"/>
        <v>木</v>
      </c>
      <c r="AH719" s="4210"/>
      <c r="AI719" s="4314"/>
      <c r="AJ719" s="4317"/>
      <c r="AK719" s="4319"/>
      <c r="AM719" s="4320"/>
      <c r="AN719" s="4320"/>
    </row>
    <row r="720" spans="2:40" ht="24.75" customHeight="1">
      <c r="B720" s="2101" t="s">
        <v>2531</v>
      </c>
      <c r="C720" s="2102" t="s">
        <v>2532</v>
      </c>
      <c r="D720" s="1953" t="s">
        <v>1313</v>
      </c>
      <c r="E720" s="1901" t="s">
        <v>2558</v>
      </c>
      <c r="F720" s="1941"/>
      <c r="G720" s="1942"/>
      <c r="H720" s="1942"/>
      <c r="I720" s="1942"/>
      <c r="J720" s="1942"/>
      <c r="K720" s="1942"/>
      <c r="L720" s="1942"/>
      <c r="M720" s="1942"/>
      <c r="N720" s="1942"/>
      <c r="O720" s="1942"/>
      <c r="P720" s="1942"/>
      <c r="Q720" s="1942"/>
      <c r="R720" s="1942"/>
      <c r="S720" s="1942"/>
      <c r="T720" s="1942"/>
      <c r="U720" s="1942"/>
      <c r="V720" s="1942"/>
      <c r="W720" s="1942"/>
      <c r="X720" s="1942"/>
      <c r="Y720" s="1942"/>
      <c r="Z720" s="1942"/>
      <c r="AA720" s="1942"/>
      <c r="AB720" s="1942"/>
      <c r="AC720" s="1942"/>
      <c r="AD720" s="1942"/>
      <c r="AE720" s="1942"/>
      <c r="AF720" s="1942"/>
      <c r="AG720" s="1970"/>
      <c r="AH720" s="4211"/>
      <c r="AI720" s="4315"/>
      <c r="AJ720" s="4318"/>
      <c r="AK720" s="4319"/>
    </row>
    <row r="721" spans="2:40" ht="13.5" customHeight="1">
      <c r="B721" s="4185" t="s">
        <v>2486</v>
      </c>
      <c r="C721" s="4188" t="s">
        <v>2487</v>
      </c>
      <c r="D721" s="1945" t="str">
        <f>E$8</f>
        <v>〇〇</v>
      </c>
      <c r="E721" s="2023"/>
      <c r="F721" s="1947"/>
      <c r="G721" s="1948"/>
      <c r="H721" s="1948"/>
      <c r="I721" s="1948"/>
      <c r="J721" s="1948"/>
      <c r="K721" s="1948"/>
      <c r="L721" s="1948"/>
      <c r="M721" s="1948"/>
      <c r="N721" s="1948"/>
      <c r="O721" s="1948"/>
      <c r="P721" s="1948"/>
      <c r="Q721" s="1948"/>
      <c r="R721" s="1948"/>
      <c r="S721" s="1948"/>
      <c r="T721" s="1948"/>
      <c r="U721" s="1948"/>
      <c r="V721" s="1948"/>
      <c r="W721" s="1948"/>
      <c r="X721" s="1948"/>
      <c r="Y721" s="1948"/>
      <c r="Z721" s="1948"/>
      <c r="AA721" s="1948"/>
      <c r="AB721" s="1948"/>
      <c r="AC721" s="1948"/>
      <c r="AD721" s="1948"/>
      <c r="AE721" s="1948"/>
      <c r="AF721" s="1948"/>
      <c r="AG721" s="1949"/>
      <c r="AH721" s="1950">
        <f>COUNTA(F$116:AG$116)-AI721</f>
        <v>28</v>
      </c>
      <c r="AI721" s="1951">
        <f>AM721+AN721</f>
        <v>0</v>
      </c>
      <c r="AJ721" s="2104">
        <f>+COUNTIF(F721:AG721,"休")</f>
        <v>0</v>
      </c>
      <c r="AM721" s="1953">
        <f>+COUNTIF(F721:AG721,"－")</f>
        <v>0</v>
      </c>
      <c r="AN721" s="1953">
        <f t="shared" ref="AN721:AN726" si="602">+COUNTIF(F721:AG721,"外")</f>
        <v>0</v>
      </c>
    </row>
    <row r="722" spans="2:40" ht="13.5" customHeight="1">
      <c r="B722" s="4186"/>
      <c r="C722" s="4189"/>
      <c r="D722" s="1960" t="str">
        <f>E$9</f>
        <v>●●</v>
      </c>
      <c r="E722" s="2105"/>
      <c r="F722" s="1955"/>
      <c r="G722" s="1956"/>
      <c r="H722" s="1956"/>
      <c r="I722" s="1956"/>
      <c r="J722" s="1956"/>
      <c r="K722" s="1956"/>
      <c r="L722" s="1956"/>
      <c r="M722" s="1956"/>
      <c r="N722" s="1956"/>
      <c r="O722" s="1956"/>
      <c r="P722" s="1956"/>
      <c r="Q722" s="1956"/>
      <c r="R722" s="1956"/>
      <c r="S722" s="1956"/>
      <c r="T722" s="1956"/>
      <c r="U722" s="1956"/>
      <c r="V722" s="1956"/>
      <c r="W722" s="1956"/>
      <c r="X722" s="1956"/>
      <c r="Y722" s="1956"/>
      <c r="Z722" s="1956"/>
      <c r="AA722" s="1956"/>
      <c r="AB722" s="1956"/>
      <c r="AC722" s="1956"/>
      <c r="AD722" s="1956"/>
      <c r="AE722" s="1956"/>
      <c r="AF722" s="1956"/>
      <c r="AG722" s="1957"/>
      <c r="AH722" s="1950">
        <f t="shared" ref="AH722:AH726" si="603">COUNTA(F$116:AG$116)-AI722</f>
        <v>28</v>
      </c>
      <c r="AI722" s="1958">
        <f t="shared" ref="AI722" si="604">AM722+AN722</f>
        <v>0</v>
      </c>
      <c r="AJ722" s="2106">
        <f t="shared" ref="AJ722:AJ725" si="605">+COUNTIF(F722:AG722,"休")</f>
        <v>0</v>
      </c>
      <c r="AM722" s="1953">
        <f t="shared" ref="AM722:AM725" si="606">+COUNTIF(F722:AG722,"－")</f>
        <v>0</v>
      </c>
      <c r="AN722" s="1953">
        <f t="shared" si="602"/>
        <v>0</v>
      </c>
    </row>
    <row r="723" spans="2:40">
      <c r="B723" s="4186"/>
      <c r="C723" s="4189"/>
      <c r="D723" s="1960" t="str">
        <f>E$10</f>
        <v>△△</v>
      </c>
      <c r="E723" s="2105"/>
      <c r="F723" s="1955"/>
      <c r="G723" s="1956"/>
      <c r="H723" s="1956"/>
      <c r="I723" s="1956"/>
      <c r="J723" s="1956"/>
      <c r="K723" s="1956"/>
      <c r="L723" s="1956"/>
      <c r="M723" s="1956"/>
      <c r="N723" s="1956"/>
      <c r="O723" s="1956"/>
      <c r="P723" s="1956"/>
      <c r="Q723" s="1956"/>
      <c r="R723" s="1956"/>
      <c r="S723" s="1956"/>
      <c r="T723" s="1956"/>
      <c r="U723" s="1956"/>
      <c r="V723" s="1956"/>
      <c r="W723" s="1956"/>
      <c r="X723" s="1956"/>
      <c r="Y723" s="1956"/>
      <c r="Z723" s="1956"/>
      <c r="AA723" s="1956"/>
      <c r="AB723" s="1956"/>
      <c r="AC723" s="1956"/>
      <c r="AD723" s="1956"/>
      <c r="AE723" s="1956"/>
      <c r="AF723" s="1956"/>
      <c r="AG723" s="1957"/>
      <c r="AH723" s="1950">
        <f t="shared" si="603"/>
        <v>28</v>
      </c>
      <c r="AI723" s="1958">
        <f>AM723+AN723</f>
        <v>0</v>
      </c>
      <c r="AJ723" s="2106">
        <f t="shared" si="605"/>
        <v>0</v>
      </c>
      <c r="AM723" s="1953">
        <f t="shared" si="606"/>
        <v>0</v>
      </c>
      <c r="AN723" s="1953">
        <f t="shared" si="602"/>
        <v>0</v>
      </c>
    </row>
    <row r="724" spans="2:40">
      <c r="B724" s="4186"/>
      <c r="C724" s="4189"/>
      <c r="D724" s="1960" t="str">
        <f>E$11</f>
        <v>■■</v>
      </c>
      <c r="E724" s="2105"/>
      <c r="F724" s="1955"/>
      <c r="G724" s="1956"/>
      <c r="H724" s="1956"/>
      <c r="I724" s="1956"/>
      <c r="J724" s="1956"/>
      <c r="K724" s="1956"/>
      <c r="L724" s="1956"/>
      <c r="M724" s="1956"/>
      <c r="N724" s="1956"/>
      <c r="O724" s="1956"/>
      <c r="P724" s="1956"/>
      <c r="Q724" s="1956"/>
      <c r="R724" s="1956"/>
      <c r="S724" s="1956"/>
      <c r="T724" s="1956"/>
      <c r="U724" s="1956"/>
      <c r="V724" s="1956"/>
      <c r="W724" s="1956"/>
      <c r="X724" s="1956"/>
      <c r="Y724" s="1956"/>
      <c r="Z724" s="1956"/>
      <c r="AA724" s="1956"/>
      <c r="AB724" s="1956"/>
      <c r="AC724" s="1956"/>
      <c r="AD724" s="1956"/>
      <c r="AE724" s="1956"/>
      <c r="AF724" s="1956"/>
      <c r="AG724" s="1957"/>
      <c r="AH724" s="1950">
        <f t="shared" si="603"/>
        <v>28</v>
      </c>
      <c r="AI724" s="1958">
        <f t="shared" ref="AI724:AI726" si="607">AM724+AN724</f>
        <v>0</v>
      </c>
      <c r="AJ724" s="2106">
        <f t="shared" si="605"/>
        <v>0</v>
      </c>
      <c r="AM724" s="1953">
        <f t="shared" si="606"/>
        <v>0</v>
      </c>
      <c r="AN724" s="1953">
        <f t="shared" si="602"/>
        <v>0</v>
      </c>
    </row>
    <row r="725" spans="2:40">
      <c r="B725" s="4186"/>
      <c r="C725" s="4189"/>
      <c r="D725" s="1960" t="str">
        <f>E$12</f>
        <v>★★</v>
      </c>
      <c r="E725" s="2105"/>
      <c r="F725" s="1955"/>
      <c r="G725" s="1956"/>
      <c r="H725" s="1956"/>
      <c r="I725" s="1956"/>
      <c r="J725" s="1956"/>
      <c r="K725" s="1956"/>
      <c r="L725" s="1956"/>
      <c r="M725" s="1956"/>
      <c r="N725" s="1956"/>
      <c r="O725" s="1956"/>
      <c r="P725" s="1956"/>
      <c r="Q725" s="1956"/>
      <c r="R725" s="1956"/>
      <c r="S725" s="1956"/>
      <c r="T725" s="1956"/>
      <c r="U725" s="1956"/>
      <c r="V725" s="1956"/>
      <c r="W725" s="1956"/>
      <c r="X725" s="1956"/>
      <c r="Y725" s="1956"/>
      <c r="Z725" s="1956"/>
      <c r="AA725" s="1956"/>
      <c r="AB725" s="1956"/>
      <c r="AC725" s="1956"/>
      <c r="AD725" s="1956"/>
      <c r="AE725" s="1956"/>
      <c r="AF725" s="1956"/>
      <c r="AG725" s="1957"/>
      <c r="AH725" s="1950">
        <f t="shared" si="603"/>
        <v>28</v>
      </c>
      <c r="AI725" s="1958">
        <f t="shared" si="607"/>
        <v>0</v>
      </c>
      <c r="AJ725" s="2106">
        <f t="shared" si="605"/>
        <v>0</v>
      </c>
      <c r="AM725" s="1953">
        <f t="shared" si="606"/>
        <v>0</v>
      </c>
      <c r="AN725" s="1953">
        <f t="shared" si="602"/>
        <v>0</v>
      </c>
    </row>
    <row r="726" spans="2:40">
      <c r="B726" s="4187"/>
      <c r="C726" s="4190"/>
      <c r="D726" s="2107"/>
      <c r="E726" s="1991"/>
      <c r="F726" s="1964"/>
      <c r="G726" s="1966"/>
      <c r="H726" s="1966"/>
      <c r="I726" s="1966"/>
      <c r="J726" s="1966"/>
      <c r="K726" s="1966"/>
      <c r="L726" s="1966"/>
      <c r="M726" s="1966"/>
      <c r="N726" s="1966"/>
      <c r="O726" s="1966"/>
      <c r="P726" s="1966"/>
      <c r="Q726" s="1966"/>
      <c r="R726" s="1966"/>
      <c r="S726" s="1966"/>
      <c r="T726" s="1966"/>
      <c r="U726" s="1966"/>
      <c r="V726" s="1966"/>
      <c r="W726" s="1966"/>
      <c r="X726" s="1966"/>
      <c r="Y726" s="1966"/>
      <c r="Z726" s="1966"/>
      <c r="AA726" s="1966"/>
      <c r="AB726" s="1966"/>
      <c r="AC726" s="1966"/>
      <c r="AD726" s="1966"/>
      <c r="AE726" s="1966"/>
      <c r="AF726" s="1966"/>
      <c r="AG726" s="1967"/>
      <c r="AH726" s="1950">
        <f t="shared" si="603"/>
        <v>28</v>
      </c>
      <c r="AI726" s="1951">
        <f t="shared" si="607"/>
        <v>0</v>
      </c>
      <c r="AJ726" s="2104">
        <f>+COUNTIF(F726:AG726,"休")</f>
        <v>0</v>
      </c>
      <c r="AM726" s="1953">
        <f>+COUNTIF(F726:AG726,"－")</f>
        <v>0</v>
      </c>
      <c r="AN726" s="1953">
        <f t="shared" si="602"/>
        <v>0</v>
      </c>
    </row>
    <row r="727" spans="2:40" ht="24.75" customHeight="1">
      <c r="B727" s="4185" t="s">
        <v>2493</v>
      </c>
      <c r="C727" s="4188" t="s">
        <v>2494</v>
      </c>
      <c r="D727" s="1953" t="s">
        <v>1313</v>
      </c>
      <c r="E727" s="1901" t="s">
        <v>2558</v>
      </c>
      <c r="F727" s="1941"/>
      <c r="G727" s="1942"/>
      <c r="H727" s="1942"/>
      <c r="I727" s="1942"/>
      <c r="J727" s="1942"/>
      <c r="K727" s="1942"/>
      <c r="L727" s="1942"/>
      <c r="M727" s="1942"/>
      <c r="N727" s="1942"/>
      <c r="O727" s="1942"/>
      <c r="P727" s="1942"/>
      <c r="Q727" s="1942"/>
      <c r="R727" s="1942"/>
      <c r="S727" s="1942"/>
      <c r="T727" s="1942"/>
      <c r="U727" s="1942"/>
      <c r="V727" s="1942"/>
      <c r="W727" s="1942"/>
      <c r="X727" s="1942"/>
      <c r="Y727" s="1942"/>
      <c r="Z727" s="1942"/>
      <c r="AA727" s="1942"/>
      <c r="AB727" s="1942"/>
      <c r="AC727" s="1942"/>
      <c r="AD727" s="1942"/>
      <c r="AE727" s="1942"/>
      <c r="AF727" s="1942"/>
      <c r="AG727" s="1970"/>
      <c r="AH727" s="1971"/>
      <c r="AI727" s="1953"/>
      <c r="AJ727" s="2058"/>
    </row>
    <row r="728" spans="2:40" ht="13.5" customHeight="1">
      <c r="B728" s="4186"/>
      <c r="C728" s="4189"/>
      <c r="D728" s="2107" t="str">
        <f>E$14</f>
        <v>〇〇</v>
      </c>
      <c r="E728" s="1991"/>
      <c r="F728" s="1947"/>
      <c r="G728" s="1948"/>
      <c r="H728" s="1948"/>
      <c r="I728" s="1948"/>
      <c r="J728" s="1948"/>
      <c r="K728" s="1948"/>
      <c r="L728" s="1948"/>
      <c r="M728" s="1948"/>
      <c r="N728" s="1948"/>
      <c r="O728" s="1948"/>
      <c r="P728" s="1948"/>
      <c r="Q728" s="1948"/>
      <c r="R728" s="1948"/>
      <c r="S728" s="1948"/>
      <c r="T728" s="1948"/>
      <c r="U728" s="1948"/>
      <c r="V728" s="1948"/>
      <c r="W728" s="1948"/>
      <c r="X728" s="1948"/>
      <c r="Y728" s="1948"/>
      <c r="Z728" s="1948"/>
      <c r="AA728" s="1948"/>
      <c r="AB728" s="1948"/>
      <c r="AC728" s="1948"/>
      <c r="AD728" s="1948"/>
      <c r="AE728" s="1948"/>
      <c r="AF728" s="1948"/>
      <c r="AG728" s="1949"/>
      <c r="AH728" s="1950">
        <f t="shared" ref="AH728:AH731" si="608">COUNTA(F$116:AG$116)-AI728</f>
        <v>28</v>
      </c>
      <c r="AI728" s="1951">
        <f t="shared" ref="AI728:AI731" si="609">AM728+AN728</f>
        <v>0</v>
      </c>
      <c r="AJ728" s="2104">
        <f>+COUNTIF(F728:AG728,"休")</f>
        <v>0</v>
      </c>
      <c r="AM728" s="1953">
        <f>+COUNTIF(F728:AG728,"－")</f>
        <v>0</v>
      </c>
      <c r="AN728" s="1953">
        <f>+COUNTIF(F728:AG728,"外")</f>
        <v>0</v>
      </c>
    </row>
    <row r="729" spans="2:40">
      <c r="B729" s="4186"/>
      <c r="C729" s="4189"/>
      <c r="D729" s="1960" t="str">
        <f>E$15</f>
        <v>●●</v>
      </c>
      <c r="E729" s="2105"/>
      <c r="F729" s="1955"/>
      <c r="G729" s="1956"/>
      <c r="H729" s="1956"/>
      <c r="I729" s="1956"/>
      <c r="J729" s="1956"/>
      <c r="K729" s="1956"/>
      <c r="L729" s="1956"/>
      <c r="M729" s="1956"/>
      <c r="N729" s="1956"/>
      <c r="O729" s="1956"/>
      <c r="P729" s="1956"/>
      <c r="Q729" s="1956"/>
      <c r="R729" s="1956"/>
      <c r="S729" s="1956"/>
      <c r="T729" s="1956"/>
      <c r="U729" s="1956"/>
      <c r="V729" s="1956"/>
      <c r="W729" s="1956"/>
      <c r="X729" s="1956"/>
      <c r="Y729" s="1956"/>
      <c r="Z729" s="1956"/>
      <c r="AA729" s="1956"/>
      <c r="AB729" s="1956"/>
      <c r="AC729" s="1956"/>
      <c r="AD729" s="1956"/>
      <c r="AE729" s="1956"/>
      <c r="AF729" s="1956"/>
      <c r="AG729" s="1957"/>
      <c r="AH729" s="1950">
        <f t="shared" si="608"/>
        <v>28</v>
      </c>
      <c r="AI729" s="1958">
        <f t="shared" si="609"/>
        <v>0</v>
      </c>
      <c r="AJ729" s="2106">
        <f t="shared" ref="AJ729:AJ731" si="610">+COUNTIF(F729:AG729,"休")</f>
        <v>0</v>
      </c>
      <c r="AM729" s="1953">
        <f t="shared" ref="AM729:AM731" si="611">+COUNTIF(F729:AG729,"－")</f>
        <v>0</v>
      </c>
      <c r="AN729" s="1953">
        <f>+COUNTIF(F729:AG729,"外")</f>
        <v>0</v>
      </c>
    </row>
    <row r="730" spans="2:40">
      <c r="B730" s="4186"/>
      <c r="C730" s="4189"/>
      <c r="D730" s="1960">
        <f>E$16</f>
        <v>0</v>
      </c>
      <c r="E730" s="2105"/>
      <c r="F730" s="1955"/>
      <c r="G730" s="1956"/>
      <c r="H730" s="1956"/>
      <c r="I730" s="1956"/>
      <c r="J730" s="1956"/>
      <c r="K730" s="1956"/>
      <c r="L730" s="1956"/>
      <c r="M730" s="1956"/>
      <c r="N730" s="1956"/>
      <c r="O730" s="1956"/>
      <c r="P730" s="1956"/>
      <c r="Q730" s="1956"/>
      <c r="R730" s="1956"/>
      <c r="S730" s="1956"/>
      <c r="T730" s="1956"/>
      <c r="U730" s="1956"/>
      <c r="V730" s="1956"/>
      <c r="W730" s="1956"/>
      <c r="X730" s="1956"/>
      <c r="Y730" s="1956"/>
      <c r="Z730" s="1956"/>
      <c r="AA730" s="1956"/>
      <c r="AB730" s="1956"/>
      <c r="AC730" s="1956"/>
      <c r="AD730" s="1956"/>
      <c r="AE730" s="1956"/>
      <c r="AF730" s="1956"/>
      <c r="AG730" s="1957"/>
      <c r="AH730" s="1950">
        <f t="shared" si="608"/>
        <v>28</v>
      </c>
      <c r="AI730" s="1958">
        <f t="shared" si="609"/>
        <v>0</v>
      </c>
      <c r="AJ730" s="2106">
        <f t="shared" si="610"/>
        <v>0</v>
      </c>
      <c r="AM730" s="1953">
        <f t="shared" si="611"/>
        <v>0</v>
      </c>
      <c r="AN730" s="1953">
        <f>+COUNTIF(F730:AG730,"外")</f>
        <v>0</v>
      </c>
    </row>
    <row r="731" spans="2:40">
      <c r="B731" s="4186"/>
      <c r="C731" s="4190"/>
      <c r="D731" s="2107">
        <f>E$17</f>
        <v>0</v>
      </c>
      <c r="E731" s="1991"/>
      <c r="F731" s="1955"/>
      <c r="G731" s="1978"/>
      <c r="H731" s="1978"/>
      <c r="I731" s="1978"/>
      <c r="J731" s="1978"/>
      <c r="K731" s="1978"/>
      <c r="L731" s="1978"/>
      <c r="M731" s="1978"/>
      <c r="N731" s="1978"/>
      <c r="O731" s="1978"/>
      <c r="P731" s="1978"/>
      <c r="Q731" s="1978"/>
      <c r="R731" s="1978"/>
      <c r="S731" s="1978"/>
      <c r="T731" s="1978"/>
      <c r="U731" s="1978"/>
      <c r="V731" s="1978"/>
      <c r="W731" s="1978"/>
      <c r="X731" s="1978"/>
      <c r="Y731" s="1978"/>
      <c r="Z731" s="1978"/>
      <c r="AA731" s="1978"/>
      <c r="AB731" s="1978"/>
      <c r="AC731" s="1978"/>
      <c r="AD731" s="1978"/>
      <c r="AE731" s="1978"/>
      <c r="AF731" s="1978"/>
      <c r="AG731" s="1949"/>
      <c r="AH731" s="1950">
        <f t="shared" si="608"/>
        <v>28</v>
      </c>
      <c r="AI731" s="1987">
        <f t="shared" si="609"/>
        <v>0</v>
      </c>
      <c r="AJ731" s="2104">
        <f t="shared" si="610"/>
        <v>0</v>
      </c>
      <c r="AM731" s="1953">
        <f t="shared" si="611"/>
        <v>0</v>
      </c>
      <c r="AN731" s="1953">
        <f>+COUNTIF(F731:AG731,"外")</f>
        <v>0</v>
      </c>
    </row>
    <row r="732" spans="2:40" ht="24.75" customHeight="1">
      <c r="B732" s="4186"/>
      <c r="C732" s="4188" t="s">
        <v>2495</v>
      </c>
      <c r="D732" s="1953" t="s">
        <v>1313</v>
      </c>
      <c r="E732" s="1901" t="s">
        <v>2558</v>
      </c>
      <c r="F732" s="1941"/>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70"/>
      <c r="AH732" s="1971"/>
      <c r="AI732" s="1953"/>
      <c r="AJ732" s="2058"/>
    </row>
    <row r="733" spans="2:40">
      <c r="B733" s="4186"/>
      <c r="C733" s="4189"/>
      <c r="D733" s="1945" t="str">
        <f>E$18</f>
        <v>●●</v>
      </c>
      <c r="E733" s="2023"/>
      <c r="F733" s="1947"/>
      <c r="G733" s="1948"/>
      <c r="H733" s="1948"/>
      <c r="I733" s="1948"/>
      <c r="J733" s="1948"/>
      <c r="K733" s="1948"/>
      <c r="L733" s="1948"/>
      <c r="M733" s="1948"/>
      <c r="N733" s="1948"/>
      <c r="O733" s="1948"/>
      <c r="P733" s="1948"/>
      <c r="Q733" s="1948"/>
      <c r="R733" s="1948"/>
      <c r="S733" s="1948"/>
      <c r="T733" s="1948"/>
      <c r="U733" s="1948"/>
      <c r="V733" s="1948"/>
      <c r="W733" s="1948"/>
      <c r="X733" s="1948"/>
      <c r="Y733" s="1948"/>
      <c r="Z733" s="1948"/>
      <c r="AA733" s="1948"/>
      <c r="AB733" s="1948"/>
      <c r="AC733" s="1948"/>
      <c r="AD733" s="1948"/>
      <c r="AE733" s="1948"/>
      <c r="AF733" s="1948"/>
      <c r="AG733" s="1982"/>
      <c r="AH733" s="1950">
        <f t="shared" ref="AH733:AH736" si="612">COUNTA(F$116:AG$116)-AI733</f>
        <v>28</v>
      </c>
      <c r="AI733" s="2108">
        <f t="shared" ref="AI733:AI736" si="613">AM733+AN733</f>
        <v>0</v>
      </c>
      <c r="AJ733" s="2109">
        <f>+COUNTIF(F733:AG733,"休")</f>
        <v>0</v>
      </c>
      <c r="AM733" s="1953">
        <f>+COUNTIF(F733:AG733,"－")</f>
        <v>0</v>
      </c>
      <c r="AN733" s="1953">
        <f>+COUNTIF(F733:AG733,"外")</f>
        <v>0</v>
      </c>
    </row>
    <row r="734" spans="2:40">
      <c r="B734" s="4186"/>
      <c r="C734" s="4189"/>
      <c r="D734" s="1960">
        <f>E$19</f>
        <v>0</v>
      </c>
      <c r="E734" s="2105"/>
      <c r="F734" s="1955"/>
      <c r="G734" s="1956"/>
      <c r="H734" s="1956"/>
      <c r="I734" s="1956"/>
      <c r="J734" s="1956"/>
      <c r="K734" s="1956"/>
      <c r="L734" s="1956"/>
      <c r="M734" s="1956"/>
      <c r="N734" s="1956"/>
      <c r="O734" s="1956"/>
      <c r="P734" s="1956"/>
      <c r="Q734" s="1956"/>
      <c r="R734" s="1956"/>
      <c r="S734" s="1956"/>
      <c r="T734" s="1956"/>
      <c r="U734" s="1956"/>
      <c r="V734" s="1956"/>
      <c r="W734" s="1956"/>
      <c r="X734" s="1956"/>
      <c r="Y734" s="1956"/>
      <c r="Z734" s="1956"/>
      <c r="AA734" s="1956"/>
      <c r="AB734" s="1956"/>
      <c r="AC734" s="1956"/>
      <c r="AD734" s="1956"/>
      <c r="AE734" s="1956"/>
      <c r="AF734" s="1956"/>
      <c r="AG734" s="1957"/>
      <c r="AH734" s="1950">
        <f t="shared" si="612"/>
        <v>28</v>
      </c>
      <c r="AI734" s="1958">
        <f t="shared" si="613"/>
        <v>0</v>
      </c>
      <c r="AJ734" s="2106">
        <f t="shared" ref="AJ734:AJ736" si="614">+COUNTIF(F734:AG734,"休")</f>
        <v>0</v>
      </c>
      <c r="AM734" s="1953">
        <f t="shared" ref="AM734:AM736" si="615">+COUNTIF(F734:AG734,"－")</f>
        <v>0</v>
      </c>
      <c r="AN734" s="1953">
        <f>+COUNTIF(F734:AG734,"外")</f>
        <v>0</v>
      </c>
    </row>
    <row r="735" spans="2:40">
      <c r="B735" s="4186"/>
      <c r="C735" s="4189"/>
      <c r="D735" s="1960">
        <f>E$20</f>
        <v>0</v>
      </c>
      <c r="E735" s="2105"/>
      <c r="F735" s="1955"/>
      <c r="G735" s="1956"/>
      <c r="H735" s="1956"/>
      <c r="I735" s="1956"/>
      <c r="J735" s="1956"/>
      <c r="K735" s="1956"/>
      <c r="L735" s="1956"/>
      <c r="M735" s="1956"/>
      <c r="N735" s="1956"/>
      <c r="O735" s="1956"/>
      <c r="P735" s="1956"/>
      <c r="Q735" s="1956"/>
      <c r="R735" s="1956"/>
      <c r="S735" s="1956"/>
      <c r="T735" s="1956"/>
      <c r="U735" s="1956"/>
      <c r="V735" s="1956"/>
      <c r="W735" s="1956"/>
      <c r="X735" s="1956"/>
      <c r="Y735" s="1956"/>
      <c r="Z735" s="1956"/>
      <c r="AA735" s="1956"/>
      <c r="AB735" s="1956"/>
      <c r="AC735" s="1956"/>
      <c r="AD735" s="1956"/>
      <c r="AE735" s="1956"/>
      <c r="AF735" s="1956"/>
      <c r="AG735" s="1957"/>
      <c r="AH735" s="1950">
        <f t="shared" si="612"/>
        <v>28</v>
      </c>
      <c r="AI735" s="1958">
        <f t="shared" si="613"/>
        <v>0</v>
      </c>
      <c r="AJ735" s="2106">
        <f t="shared" si="614"/>
        <v>0</v>
      </c>
      <c r="AM735" s="1953">
        <f t="shared" si="615"/>
        <v>0</v>
      </c>
      <c r="AN735" s="1953">
        <f>+COUNTIF(F735:AG735,"外")</f>
        <v>0</v>
      </c>
    </row>
    <row r="736" spans="2:40">
      <c r="B736" s="4187"/>
      <c r="C736" s="4190"/>
      <c r="D736" s="2110">
        <f>E$21</f>
        <v>0</v>
      </c>
      <c r="E736" s="2039"/>
      <c r="F736" s="1984"/>
      <c r="G736" s="1965"/>
      <c r="H736" s="1965"/>
      <c r="I736" s="1965"/>
      <c r="J736" s="1965"/>
      <c r="K736" s="1965"/>
      <c r="L736" s="1965"/>
      <c r="M736" s="1965"/>
      <c r="N736" s="1965"/>
      <c r="O736" s="1965"/>
      <c r="P736" s="1965"/>
      <c r="Q736" s="1965"/>
      <c r="R736" s="1965"/>
      <c r="S736" s="1965"/>
      <c r="T736" s="1965"/>
      <c r="U736" s="1965"/>
      <c r="V736" s="1965"/>
      <c r="W736" s="1965"/>
      <c r="X736" s="1965"/>
      <c r="Y736" s="1965"/>
      <c r="Z736" s="1965"/>
      <c r="AA736" s="1965"/>
      <c r="AB736" s="1965"/>
      <c r="AC736" s="1965"/>
      <c r="AD736" s="1965"/>
      <c r="AE736" s="1965"/>
      <c r="AF736" s="1965"/>
      <c r="AG736" s="1985"/>
      <c r="AH736" s="1986">
        <f t="shared" si="612"/>
        <v>28</v>
      </c>
      <c r="AI736" s="2071">
        <f t="shared" si="613"/>
        <v>0</v>
      </c>
      <c r="AJ736" s="1972">
        <f t="shared" si="614"/>
        <v>0</v>
      </c>
      <c r="AM736" s="1953">
        <f t="shared" si="615"/>
        <v>0</v>
      </c>
      <c r="AN736" s="1953">
        <f>+COUNTIF(F736:AG736,"外")</f>
        <v>0</v>
      </c>
    </row>
    <row r="737" spans="2:40">
      <c r="F737" s="2073"/>
      <c r="G737" s="2073"/>
      <c r="H737" s="2073"/>
      <c r="I737" s="2073"/>
      <c r="J737" s="2073"/>
      <c r="K737" s="2073"/>
      <c r="L737" s="2073"/>
      <c r="M737" s="2073"/>
      <c r="N737" s="2073"/>
      <c r="O737" s="2073"/>
      <c r="P737" s="2073"/>
      <c r="Q737" s="2073"/>
      <c r="R737" s="2073"/>
      <c r="S737" s="2073"/>
      <c r="T737" s="2073"/>
      <c r="U737" s="2073"/>
      <c r="V737" s="2073"/>
      <c r="W737" s="2073"/>
      <c r="X737" s="2073"/>
      <c r="Y737" s="2073"/>
      <c r="Z737" s="2073"/>
      <c r="AA737" s="2073"/>
      <c r="AB737" s="2073"/>
      <c r="AC737" s="2073"/>
      <c r="AD737" s="2073"/>
      <c r="AE737" s="2073"/>
      <c r="AF737" s="2073"/>
      <c r="AG737" s="2073"/>
    </row>
    <row r="738" spans="2:40" ht="13.5" customHeight="1">
      <c r="B738" s="2021"/>
      <c r="C738" s="2022"/>
      <c r="D738" s="2025"/>
      <c r="E738" s="2074" t="s">
        <v>1183</v>
      </c>
      <c r="F738" s="2075">
        <f>+AG718+1</f>
        <v>45583</v>
      </c>
      <c r="G738" s="2076">
        <f>+F738+1</f>
        <v>45584</v>
      </c>
      <c r="H738" s="2076">
        <f t="shared" ref="H738:Y738" si="616">+G738+1</f>
        <v>45585</v>
      </c>
      <c r="I738" s="2076">
        <f t="shared" si="616"/>
        <v>45586</v>
      </c>
      <c r="J738" s="2076">
        <f t="shared" si="616"/>
        <v>45587</v>
      </c>
      <c r="K738" s="2076">
        <f t="shared" si="616"/>
        <v>45588</v>
      </c>
      <c r="L738" s="2076">
        <f t="shared" si="616"/>
        <v>45589</v>
      </c>
      <c r="M738" s="2076">
        <f t="shared" si="616"/>
        <v>45590</v>
      </c>
      <c r="N738" s="2076">
        <f t="shared" si="616"/>
        <v>45591</v>
      </c>
      <c r="O738" s="2076">
        <f t="shared" si="616"/>
        <v>45592</v>
      </c>
      <c r="P738" s="2076">
        <f t="shared" si="616"/>
        <v>45593</v>
      </c>
      <c r="Q738" s="2076">
        <f t="shared" si="616"/>
        <v>45594</v>
      </c>
      <c r="R738" s="2076">
        <f t="shared" si="616"/>
        <v>45595</v>
      </c>
      <c r="S738" s="2076">
        <f t="shared" si="616"/>
        <v>45596</v>
      </c>
      <c r="T738" s="2076">
        <f t="shared" si="616"/>
        <v>45597</v>
      </c>
      <c r="U738" s="2076">
        <f t="shared" si="616"/>
        <v>45598</v>
      </c>
      <c r="V738" s="2076">
        <f t="shared" si="616"/>
        <v>45599</v>
      </c>
      <c r="W738" s="2076">
        <f t="shared" si="616"/>
        <v>45600</v>
      </c>
      <c r="X738" s="2076">
        <f t="shared" si="616"/>
        <v>45601</v>
      </c>
      <c r="Y738" s="2076">
        <f t="shared" si="616"/>
        <v>45602</v>
      </c>
      <c r="Z738" s="2076">
        <f>+Y738+1</f>
        <v>45603</v>
      </c>
      <c r="AA738" s="2076">
        <f t="shared" ref="AA738:AC738" si="617">+Z738+1</f>
        <v>45604</v>
      </c>
      <c r="AB738" s="2076">
        <f t="shared" si="617"/>
        <v>45605</v>
      </c>
      <c r="AC738" s="2076">
        <f t="shared" si="617"/>
        <v>45606</v>
      </c>
      <c r="AD738" s="2076">
        <f>+AC738+1</f>
        <v>45607</v>
      </c>
      <c r="AE738" s="2076">
        <f t="shared" ref="AE738" si="618">+AD738+1</f>
        <v>45608</v>
      </c>
      <c r="AF738" s="2076">
        <f>+AE738+1</f>
        <v>45609</v>
      </c>
      <c r="AG738" s="2111">
        <f t="shared" ref="AG738" si="619">+AF738+1</f>
        <v>45610</v>
      </c>
      <c r="AH738" s="4209" t="s">
        <v>2496</v>
      </c>
      <c r="AI738" s="4313" t="s">
        <v>2497</v>
      </c>
      <c r="AJ738" s="4316" t="s">
        <v>2474</v>
      </c>
      <c r="AK738" s="4319"/>
      <c r="AM738" s="4320" t="s">
        <v>2556</v>
      </c>
      <c r="AN738" s="4320" t="s">
        <v>2557</v>
      </c>
    </row>
    <row r="739" spans="2:40">
      <c r="B739" s="2037"/>
      <c r="C739" s="2038"/>
      <c r="D739" s="2041"/>
      <c r="E739" s="2078" t="s">
        <v>1184</v>
      </c>
      <c r="F739" s="2079" t="str">
        <f>TEXT(WEEKDAY(+F738),"aaa")</f>
        <v>金</v>
      </c>
      <c r="G739" s="2080" t="str">
        <f t="shared" ref="G739:AG739" si="620">TEXT(WEEKDAY(+G738),"aaa")</f>
        <v>土</v>
      </c>
      <c r="H739" s="2080" t="str">
        <f t="shared" si="620"/>
        <v>日</v>
      </c>
      <c r="I739" s="2080" t="str">
        <f t="shared" si="620"/>
        <v>月</v>
      </c>
      <c r="J739" s="2080" t="str">
        <f t="shared" si="620"/>
        <v>火</v>
      </c>
      <c r="K739" s="2080" t="str">
        <f t="shared" si="620"/>
        <v>水</v>
      </c>
      <c r="L739" s="2080" t="str">
        <f t="shared" si="620"/>
        <v>木</v>
      </c>
      <c r="M739" s="2080" t="str">
        <f t="shared" si="620"/>
        <v>金</v>
      </c>
      <c r="N739" s="2080" t="str">
        <f t="shared" si="620"/>
        <v>土</v>
      </c>
      <c r="O739" s="2080" t="str">
        <f t="shared" si="620"/>
        <v>日</v>
      </c>
      <c r="P739" s="2080" t="str">
        <f t="shared" si="620"/>
        <v>月</v>
      </c>
      <c r="Q739" s="2080" t="str">
        <f t="shared" si="620"/>
        <v>火</v>
      </c>
      <c r="R739" s="2080" t="str">
        <f t="shared" si="620"/>
        <v>水</v>
      </c>
      <c r="S739" s="2080" t="str">
        <f t="shared" si="620"/>
        <v>木</v>
      </c>
      <c r="T739" s="2080" t="str">
        <f t="shared" si="620"/>
        <v>金</v>
      </c>
      <c r="U739" s="2080" t="str">
        <f t="shared" si="620"/>
        <v>土</v>
      </c>
      <c r="V739" s="2080" t="str">
        <f t="shared" si="620"/>
        <v>日</v>
      </c>
      <c r="W739" s="2080" t="str">
        <f t="shared" si="620"/>
        <v>月</v>
      </c>
      <c r="X739" s="2080" t="str">
        <f t="shared" si="620"/>
        <v>火</v>
      </c>
      <c r="Y739" s="2080" t="str">
        <f t="shared" si="620"/>
        <v>水</v>
      </c>
      <c r="Z739" s="2080" t="str">
        <f t="shared" si="620"/>
        <v>木</v>
      </c>
      <c r="AA739" s="2080" t="str">
        <f t="shared" si="620"/>
        <v>金</v>
      </c>
      <c r="AB739" s="2080" t="str">
        <f t="shared" si="620"/>
        <v>土</v>
      </c>
      <c r="AC739" s="2080" t="str">
        <f t="shared" si="620"/>
        <v>日</v>
      </c>
      <c r="AD739" s="2080" t="str">
        <f t="shared" si="620"/>
        <v>月</v>
      </c>
      <c r="AE739" s="2080" t="str">
        <f t="shared" si="620"/>
        <v>火</v>
      </c>
      <c r="AF739" s="2080" t="str">
        <f t="shared" si="620"/>
        <v>水</v>
      </c>
      <c r="AG739" s="2112" t="str">
        <f t="shared" si="620"/>
        <v>木</v>
      </c>
      <c r="AH739" s="4210"/>
      <c r="AI739" s="4314"/>
      <c r="AJ739" s="4317"/>
      <c r="AK739" s="4319"/>
      <c r="AM739" s="4320"/>
      <c r="AN739" s="4320"/>
    </row>
    <row r="740" spans="2:40" ht="24.75" customHeight="1">
      <c r="B740" s="2101" t="s">
        <v>2531</v>
      </c>
      <c r="C740" s="2102" t="s">
        <v>2532</v>
      </c>
      <c r="D740" s="1953" t="s">
        <v>1313</v>
      </c>
      <c r="E740" s="1901" t="s">
        <v>2558</v>
      </c>
      <c r="F740" s="1941"/>
      <c r="G740" s="1942"/>
      <c r="H740" s="1942"/>
      <c r="I740" s="1942"/>
      <c r="J740" s="1942"/>
      <c r="K740" s="1942"/>
      <c r="L740" s="1942"/>
      <c r="M740" s="1942"/>
      <c r="N740" s="1942"/>
      <c r="O740" s="1942"/>
      <c r="P740" s="1942"/>
      <c r="Q740" s="1942"/>
      <c r="R740" s="1942"/>
      <c r="S740" s="1942"/>
      <c r="T740" s="1942"/>
      <c r="U740" s="1942"/>
      <c r="V740" s="1942"/>
      <c r="W740" s="1942"/>
      <c r="X740" s="1942"/>
      <c r="Y740" s="1942"/>
      <c r="Z740" s="1942"/>
      <c r="AA740" s="1942"/>
      <c r="AB740" s="1942"/>
      <c r="AC740" s="1942"/>
      <c r="AD740" s="1942"/>
      <c r="AE740" s="1942"/>
      <c r="AF740" s="1942"/>
      <c r="AG740" s="1970"/>
      <c r="AH740" s="4211"/>
      <c r="AI740" s="4315"/>
      <c r="AJ740" s="4318"/>
      <c r="AK740" s="4319"/>
    </row>
    <row r="741" spans="2:40" ht="13.5" customHeight="1">
      <c r="B741" s="4185" t="s">
        <v>2486</v>
      </c>
      <c r="C741" s="4188" t="s">
        <v>2487</v>
      </c>
      <c r="D741" s="1945" t="str">
        <f>E$8</f>
        <v>〇〇</v>
      </c>
      <c r="E741" s="2023"/>
      <c r="F741" s="1947"/>
      <c r="G741" s="1948"/>
      <c r="H741" s="1948"/>
      <c r="I741" s="1948"/>
      <c r="J741" s="1948"/>
      <c r="K741" s="1948"/>
      <c r="L741" s="1948"/>
      <c r="M741" s="1948"/>
      <c r="N741" s="1948"/>
      <c r="O741" s="1948"/>
      <c r="P741" s="1948"/>
      <c r="Q741" s="1948"/>
      <c r="R741" s="1948"/>
      <c r="S741" s="1948"/>
      <c r="T741" s="1948"/>
      <c r="U741" s="1948"/>
      <c r="V741" s="1948"/>
      <c r="W741" s="1948"/>
      <c r="X741" s="1948"/>
      <c r="Y741" s="1948"/>
      <c r="Z741" s="1948"/>
      <c r="AA741" s="1948"/>
      <c r="AB741" s="1948"/>
      <c r="AC741" s="1948"/>
      <c r="AD741" s="1948"/>
      <c r="AE741" s="1948"/>
      <c r="AF741" s="1948"/>
      <c r="AG741" s="1949"/>
      <c r="AH741" s="1950">
        <f>COUNTA(F$136:AG$136)-AI741</f>
        <v>28</v>
      </c>
      <c r="AI741" s="1951">
        <f>AM741+AN741</f>
        <v>0</v>
      </c>
      <c r="AJ741" s="2104">
        <f>+COUNTIF(F741:AG741,"休")</f>
        <v>0</v>
      </c>
      <c r="AM741" s="1953">
        <f>+COUNTIF(F741:AG741,"－")</f>
        <v>0</v>
      </c>
      <c r="AN741" s="1953">
        <f t="shared" ref="AN741:AN746" si="621">+COUNTIF(F741:AG741,"外")</f>
        <v>0</v>
      </c>
    </row>
    <row r="742" spans="2:40" ht="13.5" customHeight="1">
      <c r="B742" s="4186"/>
      <c r="C742" s="4189"/>
      <c r="D742" s="1960" t="str">
        <f>E$9</f>
        <v>●●</v>
      </c>
      <c r="E742" s="2105"/>
      <c r="F742" s="1955"/>
      <c r="G742" s="1956"/>
      <c r="H742" s="1956"/>
      <c r="I742" s="1956"/>
      <c r="J742" s="1956"/>
      <c r="K742" s="1956"/>
      <c r="L742" s="1956"/>
      <c r="M742" s="1956"/>
      <c r="N742" s="1956"/>
      <c r="O742" s="1956"/>
      <c r="P742" s="1956"/>
      <c r="Q742" s="1956"/>
      <c r="R742" s="1956"/>
      <c r="S742" s="1956"/>
      <c r="T742" s="1956"/>
      <c r="U742" s="1956"/>
      <c r="V742" s="1956"/>
      <c r="W742" s="1956"/>
      <c r="X742" s="1956"/>
      <c r="Y742" s="1956"/>
      <c r="Z742" s="1956"/>
      <c r="AA742" s="1956"/>
      <c r="AB742" s="1956"/>
      <c r="AC742" s="1956"/>
      <c r="AD742" s="1956"/>
      <c r="AE742" s="1956"/>
      <c r="AF742" s="1956"/>
      <c r="AG742" s="1957"/>
      <c r="AH742" s="1950">
        <f t="shared" ref="AH742:AH746" si="622">COUNTA(F$136:AG$136)-AI742</f>
        <v>28</v>
      </c>
      <c r="AI742" s="1958">
        <f t="shared" ref="AI742" si="623">AM742+AN742</f>
        <v>0</v>
      </c>
      <c r="AJ742" s="2106">
        <f t="shared" ref="AJ742:AJ745" si="624">+COUNTIF(F742:AG742,"休")</f>
        <v>0</v>
      </c>
      <c r="AM742" s="1953">
        <f t="shared" ref="AM742:AM745" si="625">+COUNTIF(F742:AG742,"－")</f>
        <v>0</v>
      </c>
      <c r="AN742" s="1953">
        <f t="shared" si="621"/>
        <v>0</v>
      </c>
    </row>
    <row r="743" spans="2:40">
      <c r="B743" s="4186"/>
      <c r="C743" s="4189"/>
      <c r="D743" s="1960" t="str">
        <f>E$10</f>
        <v>△△</v>
      </c>
      <c r="E743" s="2105"/>
      <c r="F743" s="1955"/>
      <c r="G743" s="1956"/>
      <c r="H743" s="1956"/>
      <c r="I743" s="1956"/>
      <c r="J743" s="1956"/>
      <c r="K743" s="1956"/>
      <c r="L743" s="1956"/>
      <c r="M743" s="1956"/>
      <c r="N743" s="1956"/>
      <c r="O743" s="1956"/>
      <c r="P743" s="1956"/>
      <c r="Q743" s="1956"/>
      <c r="R743" s="1956"/>
      <c r="S743" s="1956"/>
      <c r="T743" s="1956"/>
      <c r="U743" s="1956"/>
      <c r="V743" s="1956"/>
      <c r="W743" s="1956"/>
      <c r="X743" s="1956"/>
      <c r="Y743" s="1956"/>
      <c r="Z743" s="1956"/>
      <c r="AA743" s="1956"/>
      <c r="AB743" s="1956"/>
      <c r="AC743" s="1956"/>
      <c r="AD743" s="1956"/>
      <c r="AE743" s="1956"/>
      <c r="AF743" s="1956"/>
      <c r="AG743" s="1957"/>
      <c r="AH743" s="1950">
        <f t="shared" si="622"/>
        <v>28</v>
      </c>
      <c r="AI743" s="1958">
        <f>AM743+AN743</f>
        <v>0</v>
      </c>
      <c r="AJ743" s="2106">
        <f t="shared" si="624"/>
        <v>0</v>
      </c>
      <c r="AM743" s="1953">
        <f t="shared" si="625"/>
        <v>0</v>
      </c>
      <c r="AN743" s="1953">
        <f t="shared" si="621"/>
        <v>0</v>
      </c>
    </row>
    <row r="744" spans="2:40">
      <c r="B744" s="4186"/>
      <c r="C744" s="4189"/>
      <c r="D744" s="1960" t="str">
        <f>E$11</f>
        <v>■■</v>
      </c>
      <c r="E744" s="2105"/>
      <c r="F744" s="1955"/>
      <c r="G744" s="1956"/>
      <c r="H744" s="1956"/>
      <c r="I744" s="1956"/>
      <c r="J744" s="1956"/>
      <c r="K744" s="1956"/>
      <c r="L744" s="1956"/>
      <c r="M744" s="1956"/>
      <c r="N744" s="1956"/>
      <c r="O744" s="1956"/>
      <c r="P744" s="1956"/>
      <c r="Q744" s="1956"/>
      <c r="R744" s="1956"/>
      <c r="S744" s="1956"/>
      <c r="T744" s="1956"/>
      <c r="U744" s="1956"/>
      <c r="V744" s="1956"/>
      <c r="W744" s="1956"/>
      <c r="X744" s="1956"/>
      <c r="Y744" s="1956"/>
      <c r="Z744" s="1956"/>
      <c r="AA744" s="1956"/>
      <c r="AB744" s="1956"/>
      <c r="AC744" s="1956"/>
      <c r="AD744" s="1956"/>
      <c r="AE744" s="1956"/>
      <c r="AF744" s="1956"/>
      <c r="AG744" s="1957"/>
      <c r="AH744" s="1950">
        <f t="shared" si="622"/>
        <v>28</v>
      </c>
      <c r="AI744" s="1958">
        <f t="shared" ref="AI744:AI746" si="626">AM744+AN744</f>
        <v>0</v>
      </c>
      <c r="AJ744" s="2106">
        <f t="shared" si="624"/>
        <v>0</v>
      </c>
      <c r="AM744" s="1953">
        <f t="shared" si="625"/>
        <v>0</v>
      </c>
      <c r="AN744" s="1953">
        <f t="shared" si="621"/>
        <v>0</v>
      </c>
    </row>
    <row r="745" spans="2:40">
      <c r="B745" s="4186"/>
      <c r="C745" s="4189"/>
      <c r="D745" s="1960" t="str">
        <f>E$12</f>
        <v>★★</v>
      </c>
      <c r="E745" s="2105"/>
      <c r="F745" s="1955"/>
      <c r="G745" s="1956"/>
      <c r="H745" s="1956"/>
      <c r="I745" s="1956"/>
      <c r="J745" s="1956"/>
      <c r="K745" s="1956"/>
      <c r="L745" s="1956"/>
      <c r="M745" s="1956"/>
      <c r="N745" s="1956"/>
      <c r="O745" s="1956"/>
      <c r="P745" s="1956"/>
      <c r="Q745" s="1956"/>
      <c r="R745" s="1956"/>
      <c r="S745" s="1956"/>
      <c r="T745" s="1956"/>
      <c r="U745" s="1956"/>
      <c r="V745" s="1956"/>
      <c r="W745" s="1956"/>
      <c r="X745" s="1956"/>
      <c r="Y745" s="1956"/>
      <c r="Z745" s="1956"/>
      <c r="AA745" s="1956"/>
      <c r="AB745" s="1956"/>
      <c r="AC745" s="1956"/>
      <c r="AD745" s="1956"/>
      <c r="AE745" s="1956"/>
      <c r="AF745" s="1956"/>
      <c r="AG745" s="1957"/>
      <c r="AH745" s="1950">
        <f t="shared" si="622"/>
        <v>28</v>
      </c>
      <c r="AI745" s="1958">
        <f t="shared" si="626"/>
        <v>0</v>
      </c>
      <c r="AJ745" s="2106">
        <f t="shared" si="624"/>
        <v>0</v>
      </c>
      <c r="AM745" s="1953">
        <f t="shared" si="625"/>
        <v>0</v>
      </c>
      <c r="AN745" s="1953">
        <f t="shared" si="621"/>
        <v>0</v>
      </c>
    </row>
    <row r="746" spans="2:40">
      <c r="B746" s="4187"/>
      <c r="C746" s="4190"/>
      <c r="D746" s="2107"/>
      <c r="E746" s="1991"/>
      <c r="F746" s="1964"/>
      <c r="G746" s="1966"/>
      <c r="H746" s="1966"/>
      <c r="I746" s="1966"/>
      <c r="J746" s="1966"/>
      <c r="K746" s="1966"/>
      <c r="L746" s="1966"/>
      <c r="M746" s="1966"/>
      <c r="N746" s="1966"/>
      <c r="O746" s="1966"/>
      <c r="P746" s="1966"/>
      <c r="Q746" s="1966"/>
      <c r="R746" s="1966"/>
      <c r="S746" s="1966"/>
      <c r="T746" s="1966"/>
      <c r="U746" s="1966"/>
      <c r="V746" s="1966"/>
      <c r="W746" s="1966"/>
      <c r="X746" s="1966"/>
      <c r="Y746" s="1966"/>
      <c r="Z746" s="1966"/>
      <c r="AA746" s="1966"/>
      <c r="AB746" s="1966"/>
      <c r="AC746" s="1966"/>
      <c r="AD746" s="1966"/>
      <c r="AE746" s="1966"/>
      <c r="AF746" s="1966"/>
      <c r="AG746" s="1967"/>
      <c r="AH746" s="1950">
        <f t="shared" si="622"/>
        <v>28</v>
      </c>
      <c r="AI746" s="1951">
        <f t="shared" si="626"/>
        <v>0</v>
      </c>
      <c r="AJ746" s="2104">
        <f>+COUNTIF(F746:AG746,"休")</f>
        <v>0</v>
      </c>
      <c r="AM746" s="1953">
        <f>+COUNTIF(F746:AG746,"－")</f>
        <v>0</v>
      </c>
      <c r="AN746" s="1953">
        <f t="shared" si="621"/>
        <v>0</v>
      </c>
    </row>
    <row r="747" spans="2:40" ht="24.75" customHeight="1">
      <c r="B747" s="4185" t="s">
        <v>2493</v>
      </c>
      <c r="C747" s="4188" t="s">
        <v>2494</v>
      </c>
      <c r="D747" s="1953" t="s">
        <v>1313</v>
      </c>
      <c r="E747" s="1901" t="s">
        <v>2558</v>
      </c>
      <c r="F747" s="1941"/>
      <c r="G747" s="1942"/>
      <c r="H747" s="1942"/>
      <c r="I747" s="1942"/>
      <c r="J747" s="1942"/>
      <c r="K747" s="1942"/>
      <c r="L747" s="1942"/>
      <c r="M747" s="1942"/>
      <c r="N747" s="1942"/>
      <c r="O747" s="1942"/>
      <c r="P747" s="1942"/>
      <c r="Q747" s="1942"/>
      <c r="R747" s="1942"/>
      <c r="S747" s="1942"/>
      <c r="T747" s="1942"/>
      <c r="U747" s="1942"/>
      <c r="V747" s="1942"/>
      <c r="W747" s="1942"/>
      <c r="X747" s="1942"/>
      <c r="Y747" s="1942"/>
      <c r="Z747" s="1942"/>
      <c r="AA747" s="1942"/>
      <c r="AB747" s="1942"/>
      <c r="AC747" s="1942"/>
      <c r="AD747" s="1942"/>
      <c r="AE747" s="1942"/>
      <c r="AF747" s="1942"/>
      <c r="AG747" s="1970"/>
      <c r="AH747" s="1971"/>
      <c r="AI747" s="1953"/>
      <c r="AJ747" s="2058"/>
    </row>
    <row r="748" spans="2:40" ht="13.5" customHeight="1">
      <c r="B748" s="4186"/>
      <c r="C748" s="4189"/>
      <c r="D748" s="2107" t="str">
        <f>E$14</f>
        <v>〇〇</v>
      </c>
      <c r="E748" s="1991"/>
      <c r="F748" s="1947"/>
      <c r="G748" s="1948"/>
      <c r="H748" s="1948"/>
      <c r="I748" s="1948"/>
      <c r="J748" s="1948"/>
      <c r="K748" s="1948"/>
      <c r="L748" s="1948"/>
      <c r="M748" s="1948"/>
      <c r="N748" s="1948"/>
      <c r="O748" s="1948"/>
      <c r="P748" s="1948"/>
      <c r="Q748" s="1948"/>
      <c r="R748" s="1948"/>
      <c r="S748" s="1948"/>
      <c r="T748" s="1948"/>
      <c r="U748" s="1948"/>
      <c r="V748" s="1948"/>
      <c r="W748" s="1948"/>
      <c r="X748" s="1948"/>
      <c r="Y748" s="1948"/>
      <c r="Z748" s="1948"/>
      <c r="AA748" s="1948"/>
      <c r="AB748" s="1948"/>
      <c r="AC748" s="1948"/>
      <c r="AD748" s="1948"/>
      <c r="AE748" s="1948"/>
      <c r="AF748" s="1948"/>
      <c r="AG748" s="1949"/>
      <c r="AH748" s="1950">
        <f t="shared" ref="AH748" si="627">COUNTA(F$136:AG$136)-AI748</f>
        <v>28</v>
      </c>
      <c r="AI748" s="1951">
        <f t="shared" ref="AI748:AI751" si="628">AM748+AN748</f>
        <v>0</v>
      </c>
      <c r="AJ748" s="2104">
        <f>+COUNTIF(F748:AG748,"休")</f>
        <v>0</v>
      </c>
      <c r="AM748" s="1953">
        <f>+COUNTIF(F748:AG748,"－")</f>
        <v>0</v>
      </c>
      <c r="AN748" s="1953">
        <f>+COUNTIF(F748:AG748,"外")</f>
        <v>0</v>
      </c>
    </row>
    <row r="749" spans="2:40">
      <c r="B749" s="4186"/>
      <c r="C749" s="4189"/>
      <c r="D749" s="1960" t="str">
        <f>E$15</f>
        <v>●●</v>
      </c>
      <c r="E749" s="2105"/>
      <c r="F749" s="1955"/>
      <c r="G749" s="1956"/>
      <c r="H749" s="1956"/>
      <c r="I749" s="1956"/>
      <c r="J749" s="1956"/>
      <c r="K749" s="1956"/>
      <c r="L749" s="1956"/>
      <c r="M749" s="1956"/>
      <c r="N749" s="1956"/>
      <c r="O749" s="1956"/>
      <c r="P749" s="1956"/>
      <c r="Q749" s="1956"/>
      <c r="R749" s="1956"/>
      <c r="S749" s="1956"/>
      <c r="T749" s="1956"/>
      <c r="U749" s="1956"/>
      <c r="V749" s="1956"/>
      <c r="W749" s="1956"/>
      <c r="X749" s="1956"/>
      <c r="Y749" s="1956"/>
      <c r="Z749" s="1956"/>
      <c r="AA749" s="1956"/>
      <c r="AB749" s="1956"/>
      <c r="AC749" s="1956"/>
      <c r="AD749" s="1956"/>
      <c r="AE749" s="1956"/>
      <c r="AF749" s="1956"/>
      <c r="AG749" s="1957"/>
      <c r="AH749" s="1950">
        <f>COUNTA(F$136:AG$136)-AI749</f>
        <v>28</v>
      </c>
      <c r="AI749" s="1958">
        <f t="shared" si="628"/>
        <v>0</v>
      </c>
      <c r="AJ749" s="2106">
        <f t="shared" ref="AJ749:AJ751" si="629">+COUNTIF(F749:AG749,"休")</f>
        <v>0</v>
      </c>
      <c r="AM749" s="1953">
        <f t="shared" ref="AM749:AM751" si="630">+COUNTIF(F749:AG749,"－")</f>
        <v>0</v>
      </c>
      <c r="AN749" s="1953">
        <f>+COUNTIF(F749:AG749,"外")</f>
        <v>0</v>
      </c>
    </row>
    <row r="750" spans="2:40">
      <c r="B750" s="4186"/>
      <c r="C750" s="4189"/>
      <c r="D750" s="1960">
        <f>E$16</f>
        <v>0</v>
      </c>
      <c r="E750" s="2105"/>
      <c r="F750" s="1955"/>
      <c r="G750" s="1956"/>
      <c r="H750" s="1956"/>
      <c r="I750" s="1956"/>
      <c r="J750" s="1956"/>
      <c r="K750" s="1956"/>
      <c r="L750" s="1956"/>
      <c r="M750" s="1956"/>
      <c r="N750" s="1956"/>
      <c r="O750" s="1956"/>
      <c r="P750" s="1956"/>
      <c r="Q750" s="1956"/>
      <c r="R750" s="1956"/>
      <c r="S750" s="1956"/>
      <c r="T750" s="1956"/>
      <c r="U750" s="1956"/>
      <c r="V750" s="1956"/>
      <c r="W750" s="1956"/>
      <c r="X750" s="1956"/>
      <c r="Y750" s="1956"/>
      <c r="Z750" s="1956"/>
      <c r="AA750" s="1956"/>
      <c r="AB750" s="1956"/>
      <c r="AC750" s="1956"/>
      <c r="AD750" s="1956"/>
      <c r="AE750" s="1956"/>
      <c r="AF750" s="1956"/>
      <c r="AG750" s="1957"/>
      <c r="AH750" s="1950">
        <f t="shared" ref="AH750:AH751" si="631">COUNTA(F$136:AG$136)-AI750</f>
        <v>28</v>
      </c>
      <c r="AI750" s="1958">
        <f t="shared" si="628"/>
        <v>0</v>
      </c>
      <c r="AJ750" s="2106">
        <f t="shared" si="629"/>
        <v>0</v>
      </c>
      <c r="AM750" s="1953">
        <f t="shared" si="630"/>
        <v>0</v>
      </c>
      <c r="AN750" s="1953">
        <f>+COUNTIF(F750:AG750,"外")</f>
        <v>0</v>
      </c>
    </row>
    <row r="751" spans="2:40">
      <c r="B751" s="4186"/>
      <c r="C751" s="4190"/>
      <c r="D751" s="2107">
        <f>E$17</f>
        <v>0</v>
      </c>
      <c r="E751" s="1991"/>
      <c r="F751" s="1955"/>
      <c r="G751" s="1978"/>
      <c r="H751" s="1978"/>
      <c r="I751" s="1978"/>
      <c r="J751" s="1978"/>
      <c r="K751" s="1978"/>
      <c r="L751" s="1978"/>
      <c r="M751" s="1978"/>
      <c r="N751" s="1978"/>
      <c r="O751" s="1978"/>
      <c r="P751" s="1978"/>
      <c r="Q751" s="1978"/>
      <c r="R751" s="1978"/>
      <c r="S751" s="1978"/>
      <c r="T751" s="1978"/>
      <c r="U751" s="1978"/>
      <c r="V751" s="1978"/>
      <c r="W751" s="1978"/>
      <c r="X751" s="1978"/>
      <c r="Y751" s="1978"/>
      <c r="Z751" s="1978"/>
      <c r="AA751" s="1978"/>
      <c r="AB751" s="1978"/>
      <c r="AC751" s="1978"/>
      <c r="AD751" s="1978"/>
      <c r="AE751" s="1978"/>
      <c r="AF751" s="1978"/>
      <c r="AG751" s="1949"/>
      <c r="AH751" s="1950">
        <f t="shared" si="631"/>
        <v>28</v>
      </c>
      <c r="AI751" s="1987">
        <f t="shared" si="628"/>
        <v>0</v>
      </c>
      <c r="AJ751" s="2104">
        <f t="shared" si="629"/>
        <v>0</v>
      </c>
      <c r="AM751" s="1953">
        <f t="shared" si="630"/>
        <v>0</v>
      </c>
      <c r="AN751" s="1953">
        <f>+COUNTIF(F751:AG751,"外")</f>
        <v>0</v>
      </c>
    </row>
    <row r="752" spans="2:40" ht="24.75" customHeight="1">
      <c r="B752" s="4186"/>
      <c r="C752" s="4188" t="s">
        <v>2495</v>
      </c>
      <c r="D752" s="1953" t="s">
        <v>1313</v>
      </c>
      <c r="E752" s="1901" t="s">
        <v>2558</v>
      </c>
      <c r="F752" s="1941"/>
      <c r="G752" s="1942"/>
      <c r="H752" s="1942"/>
      <c r="I752" s="1942"/>
      <c r="J752" s="1942"/>
      <c r="K752" s="1942"/>
      <c r="L752" s="1942"/>
      <c r="M752" s="1942"/>
      <c r="N752" s="1942"/>
      <c r="O752" s="1942"/>
      <c r="P752" s="1942"/>
      <c r="Q752" s="1942"/>
      <c r="R752" s="1942"/>
      <c r="S752" s="1942"/>
      <c r="T752" s="1942"/>
      <c r="U752" s="1942"/>
      <c r="V752" s="1942"/>
      <c r="W752" s="1942"/>
      <c r="X752" s="1942"/>
      <c r="Y752" s="1942"/>
      <c r="Z752" s="1942"/>
      <c r="AA752" s="1942"/>
      <c r="AB752" s="1942"/>
      <c r="AC752" s="1942"/>
      <c r="AD752" s="1942"/>
      <c r="AE752" s="1942"/>
      <c r="AF752" s="1942"/>
      <c r="AG752" s="1970"/>
      <c r="AH752" s="1971"/>
      <c r="AI752" s="1953"/>
      <c r="AJ752" s="2058"/>
    </row>
    <row r="753" spans="2:40">
      <c r="B753" s="4186"/>
      <c r="C753" s="4189"/>
      <c r="D753" s="1945" t="str">
        <f>E$18</f>
        <v>●●</v>
      </c>
      <c r="E753" s="2023"/>
      <c r="F753" s="1947"/>
      <c r="G753" s="1948"/>
      <c r="H753" s="1948"/>
      <c r="I753" s="1948"/>
      <c r="J753" s="1948"/>
      <c r="K753" s="1948"/>
      <c r="L753" s="1948"/>
      <c r="M753" s="1948"/>
      <c r="N753" s="1948"/>
      <c r="O753" s="1948"/>
      <c r="P753" s="1948"/>
      <c r="Q753" s="1948"/>
      <c r="R753" s="1948"/>
      <c r="S753" s="1948"/>
      <c r="T753" s="1948"/>
      <c r="U753" s="1948"/>
      <c r="V753" s="1948"/>
      <c r="W753" s="1948"/>
      <c r="X753" s="1948"/>
      <c r="Y753" s="1948"/>
      <c r="Z753" s="1948"/>
      <c r="AA753" s="1948"/>
      <c r="AB753" s="1948"/>
      <c r="AC753" s="1948"/>
      <c r="AD753" s="1948"/>
      <c r="AE753" s="1948"/>
      <c r="AF753" s="1948"/>
      <c r="AG753" s="1982"/>
      <c r="AH753" s="1950">
        <f t="shared" ref="AH753:AH756" si="632">COUNTA(F$136:AG$136)-AI753</f>
        <v>28</v>
      </c>
      <c r="AI753" s="2108">
        <f t="shared" ref="AI753:AI756" si="633">AM753+AN753</f>
        <v>0</v>
      </c>
      <c r="AJ753" s="2109">
        <f>+COUNTIF(F753:AG753,"休")</f>
        <v>0</v>
      </c>
      <c r="AM753" s="1953">
        <f>+COUNTIF(F753:AG753,"－")</f>
        <v>0</v>
      </c>
      <c r="AN753" s="1953">
        <f>+COUNTIF(F753:AG753,"外")</f>
        <v>0</v>
      </c>
    </row>
    <row r="754" spans="2:40">
      <c r="B754" s="4186"/>
      <c r="C754" s="4189"/>
      <c r="D754" s="1960">
        <f>E$19</f>
        <v>0</v>
      </c>
      <c r="E754" s="2105"/>
      <c r="F754" s="1955"/>
      <c r="G754" s="1956"/>
      <c r="H754" s="1956"/>
      <c r="I754" s="1956"/>
      <c r="J754" s="1956"/>
      <c r="K754" s="1956"/>
      <c r="L754" s="1956"/>
      <c r="M754" s="1956"/>
      <c r="N754" s="1956"/>
      <c r="O754" s="1956"/>
      <c r="P754" s="1956"/>
      <c r="Q754" s="1956"/>
      <c r="R754" s="1956"/>
      <c r="S754" s="1956"/>
      <c r="T754" s="1956"/>
      <c r="U754" s="1956"/>
      <c r="V754" s="1956"/>
      <c r="W754" s="1956"/>
      <c r="X754" s="1956"/>
      <c r="Y754" s="1956"/>
      <c r="Z754" s="1956"/>
      <c r="AA754" s="1956"/>
      <c r="AB754" s="1956"/>
      <c r="AC754" s="1956"/>
      <c r="AD754" s="1956"/>
      <c r="AE754" s="1956"/>
      <c r="AF754" s="1956"/>
      <c r="AG754" s="1957"/>
      <c r="AH754" s="1950">
        <f t="shared" si="632"/>
        <v>28</v>
      </c>
      <c r="AI754" s="1958">
        <f t="shared" si="633"/>
        <v>0</v>
      </c>
      <c r="AJ754" s="2106">
        <f t="shared" ref="AJ754:AJ756" si="634">+COUNTIF(F754:AG754,"休")</f>
        <v>0</v>
      </c>
      <c r="AM754" s="1953">
        <f t="shared" ref="AM754:AM756" si="635">+COUNTIF(F754:AG754,"－")</f>
        <v>0</v>
      </c>
      <c r="AN754" s="1953">
        <f>+COUNTIF(F754:AG754,"外")</f>
        <v>0</v>
      </c>
    </row>
    <row r="755" spans="2:40">
      <c r="B755" s="4186"/>
      <c r="C755" s="4189"/>
      <c r="D755" s="1960">
        <f>E$20</f>
        <v>0</v>
      </c>
      <c r="E755" s="2105"/>
      <c r="F755" s="1955"/>
      <c r="G755" s="1956"/>
      <c r="H755" s="1956"/>
      <c r="I755" s="1956"/>
      <c r="J755" s="1956"/>
      <c r="K755" s="1956"/>
      <c r="L755" s="1956"/>
      <c r="M755" s="1956"/>
      <c r="N755" s="1956"/>
      <c r="O755" s="1956"/>
      <c r="P755" s="1956"/>
      <c r="Q755" s="1956"/>
      <c r="R755" s="1956"/>
      <c r="S755" s="1956"/>
      <c r="T755" s="1956"/>
      <c r="U755" s="1956"/>
      <c r="V755" s="1956"/>
      <c r="W755" s="1956"/>
      <c r="X755" s="1956"/>
      <c r="Y755" s="1956"/>
      <c r="Z755" s="1956"/>
      <c r="AA755" s="1956"/>
      <c r="AB755" s="1956"/>
      <c r="AC755" s="1956"/>
      <c r="AD755" s="1956"/>
      <c r="AE755" s="1956"/>
      <c r="AF755" s="1956"/>
      <c r="AG755" s="1957"/>
      <c r="AH755" s="1950">
        <f t="shared" si="632"/>
        <v>28</v>
      </c>
      <c r="AI755" s="1958">
        <f t="shared" si="633"/>
        <v>0</v>
      </c>
      <c r="AJ755" s="2106">
        <f t="shared" si="634"/>
        <v>0</v>
      </c>
      <c r="AM755" s="1953">
        <f t="shared" si="635"/>
        <v>0</v>
      </c>
      <c r="AN755" s="1953">
        <f>+COUNTIF(F755:AG755,"外")</f>
        <v>0</v>
      </c>
    </row>
    <row r="756" spans="2:40">
      <c r="B756" s="4187"/>
      <c r="C756" s="4190"/>
      <c r="D756" s="2110">
        <f>E$21</f>
        <v>0</v>
      </c>
      <c r="E756" s="2039"/>
      <c r="F756" s="1984"/>
      <c r="G756" s="1965"/>
      <c r="H756" s="1965"/>
      <c r="I756" s="1965"/>
      <c r="J756" s="1965"/>
      <c r="K756" s="1965"/>
      <c r="L756" s="1965"/>
      <c r="M756" s="1965"/>
      <c r="N756" s="1965"/>
      <c r="O756" s="1965"/>
      <c r="P756" s="1965"/>
      <c r="Q756" s="1965"/>
      <c r="R756" s="1965"/>
      <c r="S756" s="1965"/>
      <c r="T756" s="1965"/>
      <c r="U756" s="1965"/>
      <c r="V756" s="1965"/>
      <c r="W756" s="1965"/>
      <c r="X756" s="1965"/>
      <c r="Y756" s="1965"/>
      <c r="Z756" s="1965"/>
      <c r="AA756" s="1965"/>
      <c r="AB756" s="1965"/>
      <c r="AC756" s="1965"/>
      <c r="AD756" s="1965"/>
      <c r="AE756" s="1965"/>
      <c r="AF756" s="1965"/>
      <c r="AG756" s="1985"/>
      <c r="AH756" s="1986">
        <f t="shared" si="632"/>
        <v>28</v>
      </c>
      <c r="AI756" s="2071">
        <f t="shared" si="633"/>
        <v>0</v>
      </c>
      <c r="AJ756" s="1972">
        <f t="shared" si="634"/>
        <v>0</v>
      </c>
      <c r="AM756" s="1953">
        <f t="shared" si="635"/>
        <v>0</v>
      </c>
      <c r="AN756" s="1953">
        <f>+COUNTIF(F756:AG756,"外")</f>
        <v>0</v>
      </c>
    </row>
    <row r="757" spans="2:40">
      <c r="F757" s="2073"/>
      <c r="G757" s="2073"/>
      <c r="H757" s="2073"/>
      <c r="I757" s="2073"/>
      <c r="J757" s="2073"/>
      <c r="K757" s="2073"/>
      <c r="L757" s="2073"/>
      <c r="M757" s="2073"/>
      <c r="N757" s="2073"/>
      <c r="O757" s="2073"/>
      <c r="P757" s="2073"/>
      <c r="Q757" s="2073"/>
      <c r="R757" s="2073"/>
      <c r="S757" s="2073"/>
      <c r="T757" s="2073"/>
      <c r="U757" s="2073"/>
      <c r="V757" s="2073"/>
      <c r="W757" s="2073"/>
      <c r="X757" s="2073"/>
      <c r="Y757" s="2073"/>
      <c r="Z757" s="2073"/>
      <c r="AA757" s="2073"/>
      <c r="AB757" s="2073"/>
      <c r="AC757" s="2073"/>
      <c r="AD757" s="2073"/>
      <c r="AE757" s="2073"/>
      <c r="AF757" s="2073"/>
      <c r="AG757" s="2073"/>
    </row>
    <row r="758" spans="2:40" ht="13.5" customHeight="1">
      <c r="B758" s="2021"/>
      <c r="C758" s="2022"/>
      <c r="D758" s="2025"/>
      <c r="E758" s="2053" t="s">
        <v>1183</v>
      </c>
      <c r="F758" s="2054">
        <f>+AG738+1</f>
        <v>45611</v>
      </c>
      <c r="G758" s="2055">
        <f>+F758+1</f>
        <v>45612</v>
      </c>
      <c r="H758" s="2055">
        <f t="shared" ref="H758:Y758" si="636">+G758+1</f>
        <v>45613</v>
      </c>
      <c r="I758" s="2055">
        <f t="shared" si="636"/>
        <v>45614</v>
      </c>
      <c r="J758" s="2055">
        <f t="shared" si="636"/>
        <v>45615</v>
      </c>
      <c r="K758" s="2055">
        <f t="shared" si="636"/>
        <v>45616</v>
      </c>
      <c r="L758" s="2055">
        <f t="shared" si="636"/>
        <v>45617</v>
      </c>
      <c r="M758" s="2055">
        <f t="shared" si="636"/>
        <v>45618</v>
      </c>
      <c r="N758" s="2055">
        <f t="shared" si="636"/>
        <v>45619</v>
      </c>
      <c r="O758" s="2055">
        <f t="shared" si="636"/>
        <v>45620</v>
      </c>
      <c r="P758" s="2055">
        <f t="shared" si="636"/>
        <v>45621</v>
      </c>
      <c r="Q758" s="2055">
        <f t="shared" si="636"/>
        <v>45622</v>
      </c>
      <c r="R758" s="2055">
        <f t="shared" si="636"/>
        <v>45623</v>
      </c>
      <c r="S758" s="2055">
        <f t="shared" si="636"/>
        <v>45624</v>
      </c>
      <c r="T758" s="2055">
        <f t="shared" si="636"/>
        <v>45625</v>
      </c>
      <c r="U758" s="2055">
        <f t="shared" si="636"/>
        <v>45626</v>
      </c>
      <c r="V758" s="2055">
        <f t="shared" si="636"/>
        <v>45627</v>
      </c>
      <c r="W758" s="2055">
        <f t="shared" si="636"/>
        <v>45628</v>
      </c>
      <c r="X758" s="2055">
        <f t="shared" si="636"/>
        <v>45629</v>
      </c>
      <c r="Y758" s="2055">
        <f t="shared" si="636"/>
        <v>45630</v>
      </c>
      <c r="Z758" s="2055">
        <f>+Y758+1</f>
        <v>45631</v>
      </c>
      <c r="AA758" s="2055">
        <f t="shared" ref="AA758:AC758" si="637">+Z758+1</f>
        <v>45632</v>
      </c>
      <c r="AB758" s="2055">
        <f t="shared" si="637"/>
        <v>45633</v>
      </c>
      <c r="AC758" s="2055">
        <f t="shared" si="637"/>
        <v>45634</v>
      </c>
      <c r="AD758" s="2055">
        <f>+AC758+1</f>
        <v>45635</v>
      </c>
      <c r="AE758" s="2055">
        <f t="shared" ref="AE758:AG758" si="638">+AD758+1</f>
        <v>45636</v>
      </c>
      <c r="AF758" s="2055">
        <f t="shared" si="638"/>
        <v>45637</v>
      </c>
      <c r="AG758" s="2111">
        <f t="shared" si="638"/>
        <v>45638</v>
      </c>
      <c r="AH758" s="4209" t="s">
        <v>2496</v>
      </c>
      <c r="AI758" s="4313" t="s">
        <v>2497</v>
      </c>
      <c r="AJ758" s="4316" t="s">
        <v>2474</v>
      </c>
      <c r="AK758" s="4319"/>
      <c r="AM758" s="4320" t="s">
        <v>2556</v>
      </c>
      <c r="AN758" s="4320" t="s">
        <v>2557</v>
      </c>
    </row>
    <row r="759" spans="2:40">
      <c r="B759" s="2037"/>
      <c r="C759" s="2038"/>
      <c r="D759" s="2041"/>
      <c r="E759" s="1958" t="s">
        <v>1184</v>
      </c>
      <c r="F759" s="2059" t="str">
        <f>TEXT(WEEKDAY(+F758),"aaa")</f>
        <v>金</v>
      </c>
      <c r="G759" s="2060" t="str">
        <f t="shared" ref="G759:AG759" si="639">TEXT(WEEKDAY(+G758),"aaa")</f>
        <v>土</v>
      </c>
      <c r="H759" s="2060" t="str">
        <f t="shared" si="639"/>
        <v>日</v>
      </c>
      <c r="I759" s="2060" t="str">
        <f t="shared" si="639"/>
        <v>月</v>
      </c>
      <c r="J759" s="2060" t="str">
        <f t="shared" si="639"/>
        <v>火</v>
      </c>
      <c r="K759" s="2060" t="str">
        <f t="shared" si="639"/>
        <v>水</v>
      </c>
      <c r="L759" s="2060" t="str">
        <f t="shared" si="639"/>
        <v>木</v>
      </c>
      <c r="M759" s="2060" t="str">
        <f t="shared" si="639"/>
        <v>金</v>
      </c>
      <c r="N759" s="2060" t="str">
        <f t="shared" si="639"/>
        <v>土</v>
      </c>
      <c r="O759" s="2060" t="str">
        <f t="shared" si="639"/>
        <v>日</v>
      </c>
      <c r="P759" s="2060" t="str">
        <f t="shared" si="639"/>
        <v>月</v>
      </c>
      <c r="Q759" s="2060" t="str">
        <f t="shared" si="639"/>
        <v>火</v>
      </c>
      <c r="R759" s="2060" t="str">
        <f t="shared" si="639"/>
        <v>水</v>
      </c>
      <c r="S759" s="2060" t="str">
        <f t="shared" si="639"/>
        <v>木</v>
      </c>
      <c r="T759" s="2060" t="str">
        <f t="shared" si="639"/>
        <v>金</v>
      </c>
      <c r="U759" s="2060" t="str">
        <f t="shared" si="639"/>
        <v>土</v>
      </c>
      <c r="V759" s="2060" t="str">
        <f t="shared" si="639"/>
        <v>日</v>
      </c>
      <c r="W759" s="2060" t="str">
        <f t="shared" si="639"/>
        <v>月</v>
      </c>
      <c r="X759" s="2060" t="str">
        <f t="shared" si="639"/>
        <v>火</v>
      </c>
      <c r="Y759" s="2060" t="str">
        <f t="shared" si="639"/>
        <v>水</v>
      </c>
      <c r="Z759" s="2060" t="str">
        <f t="shared" si="639"/>
        <v>木</v>
      </c>
      <c r="AA759" s="2060" t="str">
        <f t="shared" si="639"/>
        <v>金</v>
      </c>
      <c r="AB759" s="2060" t="str">
        <f t="shared" si="639"/>
        <v>土</v>
      </c>
      <c r="AC759" s="2060" t="str">
        <f t="shared" si="639"/>
        <v>日</v>
      </c>
      <c r="AD759" s="2060" t="str">
        <f t="shared" si="639"/>
        <v>月</v>
      </c>
      <c r="AE759" s="2060" t="str">
        <f t="shared" si="639"/>
        <v>火</v>
      </c>
      <c r="AF759" s="2060" t="str">
        <f t="shared" si="639"/>
        <v>水</v>
      </c>
      <c r="AG759" s="2060" t="str">
        <f t="shared" si="639"/>
        <v>木</v>
      </c>
      <c r="AH759" s="4210"/>
      <c r="AI759" s="4314"/>
      <c r="AJ759" s="4317"/>
      <c r="AK759" s="4319"/>
      <c r="AM759" s="4320"/>
      <c r="AN759" s="4320"/>
    </row>
    <row r="760" spans="2:40" ht="24.75" customHeight="1">
      <c r="B760" s="2101" t="s">
        <v>2531</v>
      </c>
      <c r="C760" s="2102" t="s">
        <v>2532</v>
      </c>
      <c r="D760" s="1953" t="s">
        <v>1313</v>
      </c>
      <c r="E760" s="1901" t="s">
        <v>2558</v>
      </c>
      <c r="F760" s="1941"/>
      <c r="G760" s="1942"/>
      <c r="H760" s="1942"/>
      <c r="I760" s="1942"/>
      <c r="J760" s="1942"/>
      <c r="K760" s="1942"/>
      <c r="L760" s="1942"/>
      <c r="M760" s="1942"/>
      <c r="N760" s="1942"/>
      <c r="O760" s="1942"/>
      <c r="P760" s="1942"/>
      <c r="Q760" s="1942"/>
      <c r="R760" s="1942"/>
      <c r="S760" s="1942"/>
      <c r="T760" s="1942"/>
      <c r="U760" s="1942"/>
      <c r="V760" s="1942"/>
      <c r="W760" s="1942"/>
      <c r="X760" s="1942"/>
      <c r="Y760" s="1942"/>
      <c r="Z760" s="1942"/>
      <c r="AA760" s="1942"/>
      <c r="AB760" s="1942"/>
      <c r="AC760" s="1942"/>
      <c r="AD760" s="1942"/>
      <c r="AE760" s="1942"/>
      <c r="AF760" s="1942"/>
      <c r="AG760" s="1970"/>
      <c r="AH760" s="4211"/>
      <c r="AI760" s="4315"/>
      <c r="AJ760" s="4318"/>
      <c r="AK760" s="4319"/>
    </row>
    <row r="761" spans="2:40" ht="13.5" customHeight="1">
      <c r="B761" s="4185" t="s">
        <v>2486</v>
      </c>
      <c r="C761" s="4188" t="s">
        <v>2487</v>
      </c>
      <c r="D761" s="1945" t="str">
        <f>E$8</f>
        <v>〇〇</v>
      </c>
      <c r="E761" s="2023"/>
      <c r="F761" s="1947"/>
      <c r="G761" s="1948"/>
      <c r="H761" s="1948"/>
      <c r="I761" s="1948"/>
      <c r="J761" s="1948"/>
      <c r="K761" s="1948"/>
      <c r="L761" s="1948"/>
      <c r="M761" s="1948"/>
      <c r="N761" s="1948"/>
      <c r="O761" s="1948"/>
      <c r="P761" s="1948"/>
      <c r="Q761" s="1948"/>
      <c r="R761" s="1948"/>
      <c r="S761" s="1948"/>
      <c r="T761" s="1948"/>
      <c r="U761" s="1948"/>
      <c r="V761" s="1948"/>
      <c r="W761" s="1948"/>
      <c r="X761" s="1948"/>
      <c r="Y761" s="1948"/>
      <c r="Z761" s="1948"/>
      <c r="AA761" s="1948"/>
      <c r="AB761" s="1948"/>
      <c r="AC761" s="1948"/>
      <c r="AD761" s="1948"/>
      <c r="AE761" s="1948"/>
      <c r="AF761" s="1948"/>
      <c r="AG761" s="1949"/>
      <c r="AH761" s="1950">
        <f>COUNTA(F$156:AG$156)-AI761</f>
        <v>28</v>
      </c>
      <c r="AI761" s="1951">
        <f>AM761+AN761</f>
        <v>0</v>
      </c>
      <c r="AJ761" s="2104">
        <f>+COUNTIF(F761:AG761,"休")</f>
        <v>0</v>
      </c>
      <c r="AM761" s="1953">
        <f>+COUNTIF(F761:AG761,"－")</f>
        <v>0</v>
      </c>
      <c r="AN761" s="1953">
        <f t="shared" ref="AN761:AN766" si="640">+COUNTIF(F761:AG761,"外")</f>
        <v>0</v>
      </c>
    </row>
    <row r="762" spans="2:40" ht="13.5" customHeight="1">
      <c r="B762" s="4186"/>
      <c r="C762" s="4189"/>
      <c r="D762" s="1960" t="str">
        <f>E$9</f>
        <v>●●</v>
      </c>
      <c r="E762" s="2105"/>
      <c r="F762" s="1955"/>
      <c r="G762" s="1956"/>
      <c r="H762" s="1956"/>
      <c r="I762" s="1956"/>
      <c r="J762" s="1956"/>
      <c r="K762" s="1956"/>
      <c r="L762" s="1956"/>
      <c r="M762" s="1956"/>
      <c r="N762" s="1956"/>
      <c r="O762" s="1956"/>
      <c r="P762" s="1956"/>
      <c r="Q762" s="1956"/>
      <c r="R762" s="1956"/>
      <c r="S762" s="1956"/>
      <c r="T762" s="1956"/>
      <c r="U762" s="1956"/>
      <c r="V762" s="1956"/>
      <c r="W762" s="1956"/>
      <c r="X762" s="1956"/>
      <c r="Y762" s="1956"/>
      <c r="Z762" s="1956"/>
      <c r="AA762" s="1956"/>
      <c r="AB762" s="1956"/>
      <c r="AC762" s="1956"/>
      <c r="AD762" s="1956"/>
      <c r="AE762" s="1956"/>
      <c r="AF762" s="1956"/>
      <c r="AG762" s="1957"/>
      <c r="AH762" s="1950">
        <f>COUNTA(F$156:AG$156)-AI762</f>
        <v>28</v>
      </c>
      <c r="AI762" s="1958">
        <f t="shared" ref="AI762" si="641">AM762+AN762</f>
        <v>0</v>
      </c>
      <c r="AJ762" s="2106">
        <f t="shared" ref="AJ762:AJ765" si="642">+COUNTIF(F762:AG762,"休")</f>
        <v>0</v>
      </c>
      <c r="AM762" s="1953">
        <f t="shared" ref="AM762:AM765" si="643">+COUNTIF(F762:AG762,"－")</f>
        <v>0</v>
      </c>
      <c r="AN762" s="1953">
        <f t="shared" si="640"/>
        <v>0</v>
      </c>
    </row>
    <row r="763" spans="2:40">
      <c r="B763" s="4186"/>
      <c r="C763" s="4189"/>
      <c r="D763" s="1960" t="str">
        <f>E$10</f>
        <v>△△</v>
      </c>
      <c r="E763" s="2105"/>
      <c r="F763" s="1955"/>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1956"/>
      <c r="AF763" s="1956"/>
      <c r="AG763" s="1957"/>
      <c r="AH763" s="1950">
        <f t="shared" ref="AH763:AH764" si="644">COUNTA(F$156:AG$156)-AI763</f>
        <v>28</v>
      </c>
      <c r="AI763" s="1958">
        <f>AM763+AN763</f>
        <v>0</v>
      </c>
      <c r="AJ763" s="2106">
        <f t="shared" si="642"/>
        <v>0</v>
      </c>
      <c r="AM763" s="1953">
        <f t="shared" si="643"/>
        <v>0</v>
      </c>
      <c r="AN763" s="1953">
        <f t="shared" si="640"/>
        <v>0</v>
      </c>
    </row>
    <row r="764" spans="2:40">
      <c r="B764" s="4186"/>
      <c r="C764" s="4189"/>
      <c r="D764" s="1960" t="str">
        <f>E$11</f>
        <v>■■</v>
      </c>
      <c r="E764" s="2105"/>
      <c r="F764" s="1955"/>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1956"/>
      <c r="AF764" s="1956"/>
      <c r="AG764" s="1957"/>
      <c r="AH764" s="1950">
        <f t="shared" si="644"/>
        <v>28</v>
      </c>
      <c r="AI764" s="1958">
        <f t="shared" ref="AI764:AI766" si="645">AM764+AN764</f>
        <v>0</v>
      </c>
      <c r="AJ764" s="2106">
        <f t="shared" si="642"/>
        <v>0</v>
      </c>
      <c r="AM764" s="1953">
        <f t="shared" si="643"/>
        <v>0</v>
      </c>
      <c r="AN764" s="1953">
        <f t="shared" si="640"/>
        <v>0</v>
      </c>
    </row>
    <row r="765" spans="2:40">
      <c r="B765" s="4186"/>
      <c r="C765" s="4189"/>
      <c r="D765" s="1960" t="str">
        <f>E$12</f>
        <v>★★</v>
      </c>
      <c r="E765" s="2105"/>
      <c r="F765" s="1955"/>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1956"/>
      <c r="AF765" s="1956"/>
      <c r="AG765" s="1957"/>
      <c r="AH765" s="1950">
        <f>COUNTA(F$156:AG$156)-AI765</f>
        <v>28</v>
      </c>
      <c r="AI765" s="1958">
        <f t="shared" si="645"/>
        <v>0</v>
      </c>
      <c r="AJ765" s="2106">
        <f t="shared" si="642"/>
        <v>0</v>
      </c>
      <c r="AM765" s="1953">
        <f t="shared" si="643"/>
        <v>0</v>
      </c>
      <c r="AN765" s="1953">
        <f t="shared" si="640"/>
        <v>0</v>
      </c>
    </row>
    <row r="766" spans="2:40">
      <c r="B766" s="4187"/>
      <c r="C766" s="4190"/>
      <c r="D766" s="2107"/>
      <c r="E766" s="1991"/>
      <c r="F766" s="1964"/>
      <c r="G766" s="1966"/>
      <c r="H766" s="1966"/>
      <c r="I766" s="1966"/>
      <c r="J766" s="1966"/>
      <c r="K766" s="1966"/>
      <c r="L766" s="1966"/>
      <c r="M766" s="1966"/>
      <c r="N766" s="1966"/>
      <c r="O766" s="1966"/>
      <c r="P766" s="1966"/>
      <c r="Q766" s="1966"/>
      <c r="R766" s="1966"/>
      <c r="S766" s="1966"/>
      <c r="T766" s="1966"/>
      <c r="U766" s="1966"/>
      <c r="V766" s="1966"/>
      <c r="W766" s="1966"/>
      <c r="X766" s="1966"/>
      <c r="Y766" s="1966"/>
      <c r="Z766" s="1966"/>
      <c r="AA766" s="1966"/>
      <c r="AB766" s="1966"/>
      <c r="AC766" s="1966"/>
      <c r="AD766" s="1966"/>
      <c r="AE766" s="1966"/>
      <c r="AF766" s="1966"/>
      <c r="AG766" s="1967"/>
      <c r="AH766" s="1950">
        <f>COUNTA(F$156:AG$156)-AI766</f>
        <v>28</v>
      </c>
      <c r="AI766" s="1951">
        <f t="shared" si="645"/>
        <v>0</v>
      </c>
      <c r="AJ766" s="2104">
        <f>+COUNTIF(F766:AG766,"休")</f>
        <v>0</v>
      </c>
      <c r="AM766" s="1953">
        <f>+COUNTIF(F766:AG766,"－")</f>
        <v>0</v>
      </c>
      <c r="AN766" s="1953">
        <f t="shared" si="640"/>
        <v>0</v>
      </c>
    </row>
    <row r="767" spans="2:40" ht="24.75" customHeight="1">
      <c r="B767" s="4185" t="s">
        <v>2493</v>
      </c>
      <c r="C767" s="4188" t="s">
        <v>2494</v>
      </c>
      <c r="D767" s="1953" t="s">
        <v>1313</v>
      </c>
      <c r="E767" s="1901" t="s">
        <v>2558</v>
      </c>
      <c r="F767" s="1941"/>
      <c r="G767" s="1942"/>
      <c r="H767" s="1942"/>
      <c r="I767" s="1942"/>
      <c r="J767" s="1942"/>
      <c r="K767" s="1942"/>
      <c r="L767" s="1942"/>
      <c r="M767" s="1942"/>
      <c r="N767" s="1942"/>
      <c r="O767" s="1942"/>
      <c r="P767" s="1942"/>
      <c r="Q767" s="1942"/>
      <c r="R767" s="1942"/>
      <c r="S767" s="1942"/>
      <c r="T767" s="1942"/>
      <c r="U767" s="1942"/>
      <c r="V767" s="1942"/>
      <c r="W767" s="1942"/>
      <c r="X767" s="1942"/>
      <c r="Y767" s="1942"/>
      <c r="Z767" s="1942"/>
      <c r="AA767" s="1942"/>
      <c r="AB767" s="1942"/>
      <c r="AC767" s="1942"/>
      <c r="AD767" s="1942"/>
      <c r="AE767" s="1942"/>
      <c r="AF767" s="1942"/>
      <c r="AG767" s="1970"/>
      <c r="AH767" s="1971"/>
      <c r="AI767" s="1953"/>
      <c r="AJ767" s="2058"/>
    </row>
    <row r="768" spans="2:40" ht="13.5" customHeight="1">
      <c r="B768" s="4186"/>
      <c r="C768" s="4189"/>
      <c r="D768" s="2107" t="str">
        <f>E$14</f>
        <v>〇〇</v>
      </c>
      <c r="E768" s="1991"/>
      <c r="F768" s="1947"/>
      <c r="G768" s="1948"/>
      <c r="H768" s="1948"/>
      <c r="I768" s="1948"/>
      <c r="J768" s="1948"/>
      <c r="K768" s="1948"/>
      <c r="L768" s="1948"/>
      <c r="M768" s="1948"/>
      <c r="N768" s="1948"/>
      <c r="O768" s="1948"/>
      <c r="P768" s="1948"/>
      <c r="Q768" s="1948"/>
      <c r="R768" s="1948"/>
      <c r="S768" s="1948"/>
      <c r="T768" s="1948"/>
      <c r="U768" s="1948"/>
      <c r="V768" s="1948"/>
      <c r="W768" s="1948"/>
      <c r="X768" s="1948"/>
      <c r="Y768" s="1948"/>
      <c r="Z768" s="1948"/>
      <c r="AA768" s="1948"/>
      <c r="AB768" s="1948"/>
      <c r="AC768" s="1948"/>
      <c r="AD768" s="1948"/>
      <c r="AE768" s="1948"/>
      <c r="AF768" s="1948"/>
      <c r="AG768" s="1949"/>
      <c r="AH768" s="1950">
        <f>COUNTA(F$156:AG$156)-AI768</f>
        <v>28</v>
      </c>
      <c r="AI768" s="1951">
        <f t="shared" ref="AI768:AI771" si="646">AM768+AN768</f>
        <v>0</v>
      </c>
      <c r="AJ768" s="2104">
        <f>+COUNTIF(F768:AG768,"休")</f>
        <v>0</v>
      </c>
      <c r="AM768" s="1953">
        <f>+COUNTIF(F768:AG768,"－")</f>
        <v>0</v>
      </c>
      <c r="AN768" s="1953">
        <f>+COUNTIF(F768:AG768,"外")</f>
        <v>0</v>
      </c>
    </row>
    <row r="769" spans="1:40">
      <c r="B769" s="4186"/>
      <c r="C769" s="4189"/>
      <c r="D769" s="1960" t="str">
        <f>E$15</f>
        <v>●●</v>
      </c>
      <c r="E769" s="2105"/>
      <c r="F769" s="1955"/>
      <c r="G769" s="1956"/>
      <c r="H769" s="1956"/>
      <c r="I769" s="1956"/>
      <c r="J769" s="1956"/>
      <c r="K769" s="1956"/>
      <c r="L769" s="1956"/>
      <c r="M769" s="1956"/>
      <c r="N769" s="1956"/>
      <c r="O769" s="1956"/>
      <c r="P769" s="1956"/>
      <c r="Q769" s="1956"/>
      <c r="R769" s="1956"/>
      <c r="S769" s="1956"/>
      <c r="T769" s="1956"/>
      <c r="U769" s="1956"/>
      <c r="V769" s="1956"/>
      <c r="W769" s="1956"/>
      <c r="X769" s="1956"/>
      <c r="Y769" s="1956"/>
      <c r="Z769" s="1956"/>
      <c r="AA769" s="1956"/>
      <c r="AB769" s="1956"/>
      <c r="AC769" s="1956"/>
      <c r="AD769" s="1956"/>
      <c r="AE769" s="1956"/>
      <c r="AF769" s="1956"/>
      <c r="AG769" s="1957"/>
      <c r="AH769" s="1950">
        <f>COUNTA(F$156:AG$156)-AI769</f>
        <v>28</v>
      </c>
      <c r="AI769" s="1958">
        <f t="shared" si="646"/>
        <v>0</v>
      </c>
      <c r="AJ769" s="2106">
        <f t="shared" ref="AJ769:AJ771" si="647">+COUNTIF(F769:AG769,"休")</f>
        <v>0</v>
      </c>
      <c r="AM769" s="1953">
        <f t="shared" ref="AM769:AM771" si="648">+COUNTIF(F769:AG769,"－")</f>
        <v>0</v>
      </c>
      <c r="AN769" s="1953">
        <f>+COUNTIF(F769:AG769,"外")</f>
        <v>0</v>
      </c>
    </row>
    <row r="770" spans="1:40">
      <c r="B770" s="4186"/>
      <c r="C770" s="4189"/>
      <c r="D770" s="1960">
        <f>E$16</f>
        <v>0</v>
      </c>
      <c r="E770" s="2105"/>
      <c r="F770" s="1955"/>
      <c r="G770" s="1956"/>
      <c r="H770" s="1956"/>
      <c r="I770" s="1956"/>
      <c r="J770" s="1956"/>
      <c r="K770" s="1956"/>
      <c r="L770" s="1956"/>
      <c r="M770" s="1956"/>
      <c r="N770" s="1956"/>
      <c r="O770" s="1956"/>
      <c r="P770" s="1956"/>
      <c r="Q770" s="1956"/>
      <c r="R770" s="1956"/>
      <c r="S770" s="1956"/>
      <c r="T770" s="1956"/>
      <c r="U770" s="1956"/>
      <c r="V770" s="1956"/>
      <c r="W770" s="1956"/>
      <c r="X770" s="1956"/>
      <c r="Y770" s="1956"/>
      <c r="Z770" s="1956"/>
      <c r="AA770" s="1956"/>
      <c r="AB770" s="1956"/>
      <c r="AC770" s="1956"/>
      <c r="AD770" s="1956"/>
      <c r="AE770" s="1956"/>
      <c r="AF770" s="1956"/>
      <c r="AG770" s="1957"/>
      <c r="AH770" s="1950">
        <f t="shared" ref="AH770:AH771" si="649">COUNTA(F$156:AG$156)-AI770</f>
        <v>28</v>
      </c>
      <c r="AI770" s="1958">
        <f t="shared" si="646"/>
        <v>0</v>
      </c>
      <c r="AJ770" s="2106">
        <f t="shared" si="647"/>
        <v>0</v>
      </c>
      <c r="AM770" s="1953">
        <f t="shared" si="648"/>
        <v>0</v>
      </c>
      <c r="AN770" s="1953">
        <f>+COUNTIF(F770:AG770,"外")</f>
        <v>0</v>
      </c>
    </row>
    <row r="771" spans="1:40">
      <c r="B771" s="4186"/>
      <c r="C771" s="4190"/>
      <c r="D771" s="2107">
        <f>E$17</f>
        <v>0</v>
      </c>
      <c r="E771" s="1991"/>
      <c r="F771" s="1955"/>
      <c r="G771" s="1978"/>
      <c r="H771" s="1978"/>
      <c r="I771" s="1978"/>
      <c r="J771" s="1978"/>
      <c r="K771" s="1978"/>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1978"/>
      <c r="AF771" s="1978"/>
      <c r="AG771" s="1949"/>
      <c r="AH771" s="1950">
        <f t="shared" si="649"/>
        <v>28</v>
      </c>
      <c r="AI771" s="1987">
        <f t="shared" si="646"/>
        <v>0</v>
      </c>
      <c r="AJ771" s="2104">
        <f t="shared" si="647"/>
        <v>0</v>
      </c>
      <c r="AM771" s="1953">
        <f t="shared" si="648"/>
        <v>0</v>
      </c>
      <c r="AN771" s="1953">
        <f>+COUNTIF(F771:AG771,"外")</f>
        <v>0</v>
      </c>
    </row>
    <row r="772" spans="1:40" ht="24.75" customHeight="1">
      <c r="B772" s="4186"/>
      <c r="C772" s="4188" t="s">
        <v>2495</v>
      </c>
      <c r="D772" s="1953" t="s">
        <v>1313</v>
      </c>
      <c r="E772" s="1901" t="s">
        <v>2558</v>
      </c>
      <c r="F772" s="1941"/>
      <c r="G772" s="1942"/>
      <c r="H772" s="1942"/>
      <c r="I772" s="1942"/>
      <c r="J772" s="1942"/>
      <c r="K772" s="1942"/>
      <c r="L772" s="1942"/>
      <c r="M772" s="1942"/>
      <c r="N772" s="1942"/>
      <c r="O772" s="1942"/>
      <c r="P772" s="1942"/>
      <c r="Q772" s="1942"/>
      <c r="R772" s="1942"/>
      <c r="S772" s="1942"/>
      <c r="T772" s="1942"/>
      <c r="U772" s="1942"/>
      <c r="V772" s="1942"/>
      <c r="W772" s="1942"/>
      <c r="X772" s="1942"/>
      <c r="Y772" s="1942"/>
      <c r="Z772" s="1942"/>
      <c r="AA772" s="1942"/>
      <c r="AB772" s="1942"/>
      <c r="AC772" s="1942"/>
      <c r="AD772" s="1942"/>
      <c r="AE772" s="1942"/>
      <c r="AF772" s="1942"/>
      <c r="AG772" s="1970"/>
      <c r="AH772" s="1971"/>
      <c r="AI772" s="1953"/>
      <c r="AJ772" s="2058"/>
    </row>
    <row r="773" spans="1:40">
      <c r="B773" s="4186"/>
      <c r="C773" s="4189"/>
      <c r="D773" s="1945" t="str">
        <f>E$18</f>
        <v>●●</v>
      </c>
      <c r="E773" s="2023"/>
      <c r="F773" s="1947"/>
      <c r="G773" s="1948"/>
      <c r="H773" s="1948"/>
      <c r="I773" s="1948"/>
      <c r="J773" s="1948"/>
      <c r="K773" s="1948"/>
      <c r="L773" s="1948"/>
      <c r="M773" s="1948"/>
      <c r="N773" s="1948"/>
      <c r="O773" s="1948"/>
      <c r="P773" s="1948"/>
      <c r="Q773" s="1948"/>
      <c r="R773" s="1948"/>
      <c r="S773" s="1948"/>
      <c r="T773" s="1948"/>
      <c r="U773" s="1948"/>
      <c r="V773" s="1948"/>
      <c r="W773" s="1948"/>
      <c r="X773" s="1948"/>
      <c r="Y773" s="1948"/>
      <c r="Z773" s="1948"/>
      <c r="AA773" s="1948"/>
      <c r="AB773" s="1948"/>
      <c r="AC773" s="1948"/>
      <c r="AD773" s="1948"/>
      <c r="AE773" s="1948"/>
      <c r="AF773" s="1948"/>
      <c r="AG773" s="1982"/>
      <c r="AH773" s="1950">
        <f>COUNTA(F$156:AG$156)-AI773</f>
        <v>28</v>
      </c>
      <c r="AI773" s="2108">
        <f t="shared" ref="AI773:AI776" si="650">AM773+AN773</f>
        <v>0</v>
      </c>
      <c r="AJ773" s="2109">
        <f>+COUNTIF(F773:AG773,"休")</f>
        <v>0</v>
      </c>
      <c r="AM773" s="1953">
        <f>+COUNTIF(F773:AG773,"－")</f>
        <v>0</v>
      </c>
      <c r="AN773" s="1953">
        <f>+COUNTIF(F773:AG773,"外")</f>
        <v>0</v>
      </c>
    </row>
    <row r="774" spans="1:40">
      <c r="B774" s="4186"/>
      <c r="C774" s="4189"/>
      <c r="D774" s="1960">
        <f>E$19</f>
        <v>0</v>
      </c>
      <c r="E774" s="2105"/>
      <c r="F774" s="1955"/>
      <c r="G774" s="1956"/>
      <c r="H774" s="1956"/>
      <c r="I774" s="1956"/>
      <c r="J774" s="1956"/>
      <c r="K774" s="1956"/>
      <c r="L774" s="1956"/>
      <c r="M774" s="1956"/>
      <c r="N774" s="1956"/>
      <c r="O774" s="1956"/>
      <c r="P774" s="1956"/>
      <c r="Q774" s="1956"/>
      <c r="R774" s="1956"/>
      <c r="S774" s="1956"/>
      <c r="T774" s="1956"/>
      <c r="U774" s="1956"/>
      <c r="V774" s="1956"/>
      <c r="W774" s="1956"/>
      <c r="X774" s="1956"/>
      <c r="Y774" s="1956"/>
      <c r="Z774" s="1956"/>
      <c r="AA774" s="1956"/>
      <c r="AB774" s="1956"/>
      <c r="AC774" s="1956"/>
      <c r="AD774" s="1956"/>
      <c r="AE774" s="1956"/>
      <c r="AF774" s="1956"/>
      <c r="AG774" s="1957"/>
      <c r="AH774" s="1950">
        <f>COUNTA(F$156:AG$156)-AI774</f>
        <v>28</v>
      </c>
      <c r="AI774" s="1958">
        <f t="shared" si="650"/>
        <v>0</v>
      </c>
      <c r="AJ774" s="2106">
        <f t="shared" ref="AJ774:AJ776" si="651">+COUNTIF(F774:AG774,"休")</f>
        <v>0</v>
      </c>
      <c r="AM774" s="1953">
        <f t="shared" ref="AM774:AM776" si="652">+COUNTIF(F774:AG774,"－")</f>
        <v>0</v>
      </c>
      <c r="AN774" s="1953">
        <f>+COUNTIF(F774:AG774,"外")</f>
        <v>0</v>
      </c>
    </row>
    <row r="775" spans="1:40">
      <c r="B775" s="4186"/>
      <c r="C775" s="4189"/>
      <c r="D775" s="1960">
        <f>E$20</f>
        <v>0</v>
      </c>
      <c r="E775" s="2105"/>
      <c r="F775" s="1955"/>
      <c r="G775" s="1956"/>
      <c r="H775" s="1956"/>
      <c r="I775" s="1956"/>
      <c r="J775" s="1956"/>
      <c r="K775" s="1956"/>
      <c r="L775" s="1956"/>
      <c r="M775" s="1956"/>
      <c r="N775" s="1956"/>
      <c r="O775" s="1956"/>
      <c r="P775" s="1956"/>
      <c r="Q775" s="1956"/>
      <c r="R775" s="1956"/>
      <c r="S775" s="1956"/>
      <c r="T775" s="1956"/>
      <c r="U775" s="1956"/>
      <c r="V775" s="1956"/>
      <c r="W775" s="1956"/>
      <c r="X775" s="1956"/>
      <c r="Y775" s="1956"/>
      <c r="Z775" s="1956"/>
      <c r="AA775" s="1956"/>
      <c r="AB775" s="1956"/>
      <c r="AC775" s="1956"/>
      <c r="AD775" s="1956"/>
      <c r="AE775" s="1956"/>
      <c r="AF775" s="1956"/>
      <c r="AG775" s="1957"/>
      <c r="AH775" s="1950">
        <f t="shared" ref="AH775:AH776" si="653">COUNTA(F$156:AG$156)-AI775</f>
        <v>28</v>
      </c>
      <c r="AI775" s="1958">
        <f t="shared" si="650"/>
        <v>0</v>
      </c>
      <c r="AJ775" s="2106">
        <f t="shared" si="651"/>
        <v>0</v>
      </c>
      <c r="AM775" s="1953">
        <f t="shared" si="652"/>
        <v>0</v>
      </c>
      <c r="AN775" s="1953">
        <f>+COUNTIF(F775:AG775,"外")</f>
        <v>0</v>
      </c>
    </row>
    <row r="776" spans="1:40">
      <c r="B776" s="4187"/>
      <c r="C776" s="4190"/>
      <c r="D776" s="2110">
        <f>E$21</f>
        <v>0</v>
      </c>
      <c r="E776" s="2039"/>
      <c r="F776" s="1984"/>
      <c r="G776" s="1965"/>
      <c r="H776" s="1965"/>
      <c r="I776" s="1965"/>
      <c r="J776" s="1965"/>
      <c r="K776" s="1965"/>
      <c r="L776" s="1965"/>
      <c r="M776" s="1965"/>
      <c r="N776" s="1965"/>
      <c r="O776" s="1965"/>
      <c r="P776" s="1965"/>
      <c r="Q776" s="1965"/>
      <c r="R776" s="1965"/>
      <c r="S776" s="1965"/>
      <c r="T776" s="1965"/>
      <c r="U776" s="1965"/>
      <c r="V776" s="1965"/>
      <c r="W776" s="1965"/>
      <c r="X776" s="1965"/>
      <c r="Y776" s="1965"/>
      <c r="Z776" s="1965"/>
      <c r="AA776" s="1965"/>
      <c r="AB776" s="1965"/>
      <c r="AC776" s="1965"/>
      <c r="AD776" s="1965"/>
      <c r="AE776" s="1965"/>
      <c r="AF776" s="1965"/>
      <c r="AG776" s="1985"/>
      <c r="AH776" s="1986">
        <f t="shared" si="653"/>
        <v>28</v>
      </c>
      <c r="AI776" s="2071">
        <f t="shared" si="650"/>
        <v>0</v>
      </c>
      <c r="AJ776" s="1972">
        <f t="shared" si="651"/>
        <v>0</v>
      </c>
      <c r="AM776" s="1953">
        <f t="shared" si="652"/>
        <v>0</v>
      </c>
      <c r="AN776" s="1953">
        <f>+COUNTIF(F776:AG776,"外")</f>
        <v>0</v>
      </c>
    </row>
    <row r="778" spans="1:40" ht="6" customHeight="1">
      <c r="B778" s="2027"/>
      <c r="C778" s="2027"/>
      <c r="D778" s="2027"/>
      <c r="E778" s="1991"/>
      <c r="F778" s="1991"/>
      <c r="G778" s="2029"/>
      <c r="H778" s="2029"/>
      <c r="I778" s="2029"/>
      <c r="J778" s="2029"/>
      <c r="K778" s="2029"/>
      <c r="L778" s="2029"/>
      <c r="M778" s="2029"/>
      <c r="N778" s="2029"/>
      <c r="O778" s="2029"/>
      <c r="P778" s="2029"/>
      <c r="Q778" s="2029"/>
      <c r="R778" s="2029"/>
      <c r="S778" s="2029"/>
      <c r="T778" s="2029"/>
      <c r="U778" s="2029"/>
      <c r="V778" s="2029"/>
      <c r="W778" s="2029"/>
      <c r="X778" s="2029"/>
      <c r="Y778" s="2029"/>
      <c r="Z778" s="2029"/>
      <c r="AA778" s="2029"/>
      <c r="AB778" s="2029"/>
      <c r="AC778" s="2029"/>
      <c r="AD778" s="2029"/>
      <c r="AE778" s="2029"/>
      <c r="AF778" s="2029"/>
      <c r="AG778" s="2029"/>
      <c r="AH778" s="2027"/>
      <c r="AI778" s="2027"/>
      <c r="AJ778" s="2027"/>
    </row>
    <row r="779" spans="1:40" ht="19.2">
      <c r="A779" s="2042" t="s">
        <v>2528</v>
      </c>
      <c r="B779" s="2042"/>
      <c r="C779" s="2042"/>
      <c r="D779" s="2042"/>
      <c r="E779" s="2042"/>
      <c r="P779" s="2043"/>
      <c r="AJ779" s="1895" t="s">
        <v>2529</v>
      </c>
    </row>
    <row r="780" spans="1:40" ht="13.5" customHeight="1">
      <c r="AD780" s="4321" t="s">
        <v>2465</v>
      </c>
      <c r="AE780" s="4321"/>
      <c r="AF780" s="4321"/>
      <c r="AG780" s="4322" t="str">
        <f>AG$2</f>
        <v>令和　年　月　日</v>
      </c>
      <c r="AH780" s="4322"/>
      <c r="AI780" s="4322"/>
      <c r="AJ780" s="4322"/>
    </row>
    <row r="781" spans="1:40" s="2115" customFormat="1" ht="18" customHeight="1">
      <c r="B781" s="4323" t="s">
        <v>1173</v>
      </c>
      <c r="C781" s="4323"/>
      <c r="D781" s="2116" t="s">
        <v>1174</v>
      </c>
      <c r="E781" s="2117" t="str">
        <f>E$3</f>
        <v>○○校区道路改良工事</v>
      </c>
      <c r="F781" s="2117"/>
      <c r="G781" s="2117"/>
      <c r="H781" s="2117"/>
      <c r="I781" s="2117"/>
      <c r="J781" s="2117"/>
      <c r="K781" s="2117"/>
      <c r="L781" s="2117"/>
      <c r="M781" s="2117"/>
      <c r="N781" s="2117"/>
      <c r="O781" s="2116"/>
      <c r="P781" s="2116"/>
      <c r="Q781" s="2116"/>
      <c r="R781" s="2115" t="s">
        <v>1177</v>
      </c>
      <c r="U781" s="2118"/>
      <c r="V781" s="2118"/>
      <c r="W781" s="2116" t="s">
        <v>1174</v>
      </c>
      <c r="X781" s="4324">
        <f>X$3</f>
        <v>44659</v>
      </c>
      <c r="Y781" s="4324"/>
      <c r="Z781" s="4324"/>
      <c r="AA781" s="4324"/>
      <c r="AB781" s="4324"/>
      <c r="AC781" s="2116"/>
      <c r="AD781" s="2116"/>
      <c r="AE781" s="2116"/>
      <c r="AF781" s="2116"/>
      <c r="AG781" s="2116"/>
    </row>
    <row r="782" spans="1:40" s="2115" customFormat="1" ht="18" customHeight="1">
      <c r="B782" s="4325" t="s">
        <v>1181</v>
      </c>
      <c r="C782" s="4325"/>
      <c r="D782" s="2116" t="s">
        <v>1174</v>
      </c>
      <c r="E782" s="4326">
        <f>+X782-X781+1</f>
        <v>708</v>
      </c>
      <c r="F782" s="4326"/>
      <c r="G782" s="4326"/>
      <c r="H782" s="2116"/>
      <c r="I782" s="2116"/>
      <c r="J782" s="2116"/>
      <c r="K782" s="2116"/>
      <c r="L782" s="2116"/>
      <c r="M782" s="2116"/>
      <c r="N782" s="2116"/>
      <c r="O782" s="2116"/>
      <c r="P782" s="2116"/>
      <c r="Q782" s="2116"/>
      <c r="R782" s="2115" t="s">
        <v>1180</v>
      </c>
      <c r="S782" s="2119"/>
      <c r="T782" s="2119"/>
      <c r="U782" s="2120"/>
      <c r="V782" s="2120"/>
      <c r="W782" s="2116" t="s">
        <v>1174</v>
      </c>
      <c r="X782" s="4327">
        <f>X$4</f>
        <v>45366</v>
      </c>
      <c r="Y782" s="4327"/>
      <c r="Z782" s="4327"/>
      <c r="AA782" s="4327"/>
      <c r="AB782" s="4327"/>
      <c r="AC782" s="2116"/>
      <c r="AD782" s="2116"/>
      <c r="AE782" s="2116"/>
      <c r="AF782" s="2116"/>
      <c r="AG782" s="2116"/>
    </row>
    <row r="783" spans="1:40">
      <c r="F783" s="2073"/>
      <c r="G783" s="2073"/>
      <c r="H783" s="2073"/>
      <c r="I783" s="2073"/>
      <c r="J783" s="2073"/>
      <c r="K783" s="2073"/>
      <c r="L783" s="2073"/>
      <c r="M783" s="2073"/>
      <c r="N783" s="2073"/>
      <c r="O783" s="2073"/>
      <c r="P783" s="2073"/>
      <c r="Q783" s="2073"/>
      <c r="R783" s="2073"/>
      <c r="S783" s="2073"/>
      <c r="T783" s="2073"/>
      <c r="U783" s="2073"/>
      <c r="V783" s="2073"/>
      <c r="W783" s="2073"/>
      <c r="X783" s="2073"/>
      <c r="Y783" s="2073"/>
      <c r="Z783" s="2073"/>
      <c r="AA783" s="2073"/>
      <c r="AB783" s="2073"/>
      <c r="AC783" s="2073"/>
      <c r="AD783" s="2073"/>
      <c r="AE783" s="2073"/>
      <c r="AF783" s="2073"/>
      <c r="AG783" s="2073"/>
    </row>
    <row r="784" spans="1:40" ht="13.5" customHeight="1">
      <c r="B784" s="2021"/>
      <c r="C784" s="2022"/>
      <c r="D784" s="2025"/>
      <c r="E784" s="2074" t="s">
        <v>1183</v>
      </c>
      <c r="F784" s="2075">
        <f>+AG758+1</f>
        <v>45639</v>
      </c>
      <c r="G784" s="2076">
        <f>+F784+1</f>
        <v>45640</v>
      </c>
      <c r="H784" s="2076">
        <f t="shared" ref="H784:Y784" si="654">+G784+1</f>
        <v>45641</v>
      </c>
      <c r="I784" s="2076">
        <f t="shared" si="654"/>
        <v>45642</v>
      </c>
      <c r="J784" s="2076">
        <f t="shared" si="654"/>
        <v>45643</v>
      </c>
      <c r="K784" s="2076">
        <f t="shared" si="654"/>
        <v>45644</v>
      </c>
      <c r="L784" s="2076">
        <f t="shared" si="654"/>
        <v>45645</v>
      </c>
      <c r="M784" s="2076">
        <f t="shared" si="654"/>
        <v>45646</v>
      </c>
      <c r="N784" s="2076">
        <f t="shared" si="654"/>
        <v>45647</v>
      </c>
      <c r="O784" s="2076">
        <f t="shared" si="654"/>
        <v>45648</v>
      </c>
      <c r="P784" s="2076">
        <f t="shared" si="654"/>
        <v>45649</v>
      </c>
      <c r="Q784" s="2076">
        <f t="shared" si="654"/>
        <v>45650</v>
      </c>
      <c r="R784" s="2076">
        <f t="shared" si="654"/>
        <v>45651</v>
      </c>
      <c r="S784" s="2076">
        <f t="shared" si="654"/>
        <v>45652</v>
      </c>
      <c r="T784" s="2076">
        <f t="shared" si="654"/>
        <v>45653</v>
      </c>
      <c r="U784" s="2076">
        <f t="shared" si="654"/>
        <v>45654</v>
      </c>
      <c r="V784" s="2076">
        <f t="shared" si="654"/>
        <v>45655</v>
      </c>
      <c r="W784" s="2076">
        <f t="shared" si="654"/>
        <v>45656</v>
      </c>
      <c r="X784" s="2076">
        <f t="shared" si="654"/>
        <v>45657</v>
      </c>
      <c r="Y784" s="2076">
        <f t="shared" si="654"/>
        <v>45658</v>
      </c>
      <c r="Z784" s="2076">
        <f>+Y784+1</f>
        <v>45659</v>
      </c>
      <c r="AA784" s="2076">
        <f t="shared" ref="AA784:AC784" si="655">+Z784+1</f>
        <v>45660</v>
      </c>
      <c r="AB784" s="2076">
        <f t="shared" si="655"/>
        <v>45661</v>
      </c>
      <c r="AC784" s="2076">
        <f t="shared" si="655"/>
        <v>45662</v>
      </c>
      <c r="AD784" s="2076">
        <f>+AC784+1</f>
        <v>45663</v>
      </c>
      <c r="AE784" s="2076">
        <f t="shared" ref="AE784" si="656">+AD784+1</f>
        <v>45664</v>
      </c>
      <c r="AF784" s="2076">
        <f>+AE784+1</f>
        <v>45665</v>
      </c>
      <c r="AG784" s="2111">
        <f t="shared" ref="AG784" si="657">+AF784+1</f>
        <v>45666</v>
      </c>
      <c r="AH784" s="4209" t="s">
        <v>2496</v>
      </c>
      <c r="AI784" s="4313" t="s">
        <v>2497</v>
      </c>
      <c r="AJ784" s="4316" t="s">
        <v>2474</v>
      </c>
      <c r="AK784" s="4319"/>
      <c r="AM784" s="4320" t="s">
        <v>2556</v>
      </c>
      <c r="AN784" s="4320" t="s">
        <v>2557</v>
      </c>
    </row>
    <row r="785" spans="2:40">
      <c r="B785" s="2037"/>
      <c r="C785" s="2038"/>
      <c r="D785" s="2041"/>
      <c r="E785" s="2078" t="s">
        <v>1184</v>
      </c>
      <c r="F785" s="2079" t="str">
        <f>TEXT(WEEKDAY(+F784),"aaa")</f>
        <v>金</v>
      </c>
      <c r="G785" s="2080" t="str">
        <f t="shared" ref="G785:AG785" si="658">TEXT(WEEKDAY(+G784),"aaa")</f>
        <v>土</v>
      </c>
      <c r="H785" s="2080" t="str">
        <f t="shared" si="658"/>
        <v>日</v>
      </c>
      <c r="I785" s="2080" t="str">
        <f t="shared" si="658"/>
        <v>月</v>
      </c>
      <c r="J785" s="2080" t="str">
        <f t="shared" si="658"/>
        <v>火</v>
      </c>
      <c r="K785" s="2080" t="str">
        <f t="shared" si="658"/>
        <v>水</v>
      </c>
      <c r="L785" s="2080" t="str">
        <f t="shared" si="658"/>
        <v>木</v>
      </c>
      <c r="M785" s="2080" t="str">
        <f t="shared" si="658"/>
        <v>金</v>
      </c>
      <c r="N785" s="2080" t="str">
        <f t="shared" si="658"/>
        <v>土</v>
      </c>
      <c r="O785" s="2080" t="str">
        <f t="shared" si="658"/>
        <v>日</v>
      </c>
      <c r="P785" s="2080" t="str">
        <f t="shared" si="658"/>
        <v>月</v>
      </c>
      <c r="Q785" s="2080" t="str">
        <f t="shared" si="658"/>
        <v>火</v>
      </c>
      <c r="R785" s="2080" t="str">
        <f t="shared" si="658"/>
        <v>水</v>
      </c>
      <c r="S785" s="2080" t="str">
        <f t="shared" si="658"/>
        <v>木</v>
      </c>
      <c r="T785" s="2080" t="str">
        <f t="shared" si="658"/>
        <v>金</v>
      </c>
      <c r="U785" s="2080" t="str">
        <f t="shared" si="658"/>
        <v>土</v>
      </c>
      <c r="V785" s="2080" t="str">
        <f t="shared" si="658"/>
        <v>日</v>
      </c>
      <c r="W785" s="2080" t="str">
        <f t="shared" si="658"/>
        <v>月</v>
      </c>
      <c r="X785" s="2080" t="str">
        <f t="shared" si="658"/>
        <v>火</v>
      </c>
      <c r="Y785" s="2080" t="str">
        <f t="shared" si="658"/>
        <v>水</v>
      </c>
      <c r="Z785" s="2080" t="str">
        <f t="shared" si="658"/>
        <v>木</v>
      </c>
      <c r="AA785" s="2080" t="str">
        <f t="shared" si="658"/>
        <v>金</v>
      </c>
      <c r="AB785" s="2080" t="str">
        <f t="shared" si="658"/>
        <v>土</v>
      </c>
      <c r="AC785" s="2080" t="str">
        <f t="shared" si="658"/>
        <v>日</v>
      </c>
      <c r="AD785" s="2080" t="str">
        <f t="shared" si="658"/>
        <v>月</v>
      </c>
      <c r="AE785" s="2080" t="str">
        <f t="shared" si="658"/>
        <v>火</v>
      </c>
      <c r="AF785" s="2080" t="str">
        <f t="shared" si="658"/>
        <v>水</v>
      </c>
      <c r="AG785" s="2112" t="str">
        <f t="shared" si="658"/>
        <v>木</v>
      </c>
      <c r="AH785" s="4210"/>
      <c r="AI785" s="4314"/>
      <c r="AJ785" s="4317"/>
      <c r="AK785" s="4319"/>
      <c r="AM785" s="4320"/>
      <c r="AN785" s="4320"/>
    </row>
    <row r="786" spans="2:40" ht="24.75" customHeight="1">
      <c r="B786" s="2101" t="s">
        <v>2531</v>
      </c>
      <c r="C786" s="2102" t="s">
        <v>2532</v>
      </c>
      <c r="D786" s="1953" t="s">
        <v>1313</v>
      </c>
      <c r="E786" s="1901" t="s">
        <v>2558</v>
      </c>
      <c r="F786" s="1941"/>
      <c r="G786" s="1942"/>
      <c r="H786" s="1942"/>
      <c r="I786" s="1942"/>
      <c r="J786" s="1942"/>
      <c r="K786" s="1942"/>
      <c r="L786" s="1942"/>
      <c r="M786" s="1942"/>
      <c r="N786" s="1942"/>
      <c r="O786" s="1942"/>
      <c r="P786" s="1942"/>
      <c r="Q786" s="1942"/>
      <c r="R786" s="1942"/>
      <c r="S786" s="1942"/>
      <c r="T786" s="1942"/>
      <c r="U786" s="1942"/>
      <c r="V786" s="1942"/>
      <c r="W786" s="1942"/>
      <c r="X786" s="1942"/>
      <c r="Y786" s="1942"/>
      <c r="Z786" s="1942"/>
      <c r="AA786" s="1942"/>
      <c r="AB786" s="1942"/>
      <c r="AC786" s="1942"/>
      <c r="AD786" s="1942"/>
      <c r="AE786" s="1942"/>
      <c r="AF786" s="1942"/>
      <c r="AG786" s="1970"/>
      <c r="AH786" s="4211"/>
      <c r="AI786" s="4315"/>
      <c r="AJ786" s="4318"/>
      <c r="AK786" s="4319"/>
    </row>
    <row r="787" spans="2:40" ht="13.5" customHeight="1">
      <c r="B787" s="4185" t="s">
        <v>2486</v>
      </c>
      <c r="C787" s="4188" t="s">
        <v>2487</v>
      </c>
      <c r="D787" s="1945" t="str">
        <f>E$8</f>
        <v>〇〇</v>
      </c>
      <c r="E787" s="2023"/>
      <c r="F787" s="1947"/>
      <c r="G787" s="1948"/>
      <c r="H787" s="1948"/>
      <c r="I787" s="1948"/>
      <c r="J787" s="1948"/>
      <c r="K787" s="1948"/>
      <c r="L787" s="1948"/>
      <c r="M787" s="1948"/>
      <c r="N787" s="1948"/>
      <c r="O787" s="1948"/>
      <c r="P787" s="1948"/>
      <c r="Q787" s="1948"/>
      <c r="R787" s="1948"/>
      <c r="S787" s="1948"/>
      <c r="T787" s="1948"/>
      <c r="U787" s="1948"/>
      <c r="V787" s="1948"/>
      <c r="W787" s="1948"/>
      <c r="X787" s="1948"/>
      <c r="Y787" s="1948"/>
      <c r="Z787" s="1948"/>
      <c r="AA787" s="1948"/>
      <c r="AB787" s="1948"/>
      <c r="AC787" s="1948"/>
      <c r="AD787" s="1948"/>
      <c r="AE787" s="1948"/>
      <c r="AF787" s="1948"/>
      <c r="AG787" s="1949"/>
      <c r="AH787" s="1950">
        <f>COUNTA(F$96:AG$96)-AI787</f>
        <v>28</v>
      </c>
      <c r="AI787" s="1951">
        <f>AM787+AN787</f>
        <v>0</v>
      </c>
      <c r="AJ787" s="2104">
        <f>+COUNTIF(F787:AG787,"休")</f>
        <v>0</v>
      </c>
      <c r="AM787" s="1953">
        <f>+COUNTIF(F787:AG787,"－")</f>
        <v>0</v>
      </c>
      <c r="AN787" s="1953">
        <f t="shared" ref="AN787:AN792" si="659">+COUNTIF(F787:AG787,"外")</f>
        <v>0</v>
      </c>
    </row>
    <row r="788" spans="2:40" ht="13.5" customHeight="1">
      <c r="B788" s="4186"/>
      <c r="C788" s="4189"/>
      <c r="D788" s="1960" t="str">
        <f>E$9</f>
        <v>●●</v>
      </c>
      <c r="E788" s="2105"/>
      <c r="F788" s="1955"/>
      <c r="G788" s="1956"/>
      <c r="H788" s="1956"/>
      <c r="I788" s="1956"/>
      <c r="J788" s="1956"/>
      <c r="K788" s="1956"/>
      <c r="L788" s="1956"/>
      <c r="M788" s="1956"/>
      <c r="N788" s="1956"/>
      <c r="O788" s="1956"/>
      <c r="P788" s="1956"/>
      <c r="Q788" s="1956"/>
      <c r="R788" s="1956"/>
      <c r="S788" s="1956"/>
      <c r="T788" s="1956"/>
      <c r="U788" s="1956"/>
      <c r="V788" s="1956"/>
      <c r="W788" s="1956"/>
      <c r="X788" s="1956"/>
      <c r="Y788" s="1956"/>
      <c r="Z788" s="1956"/>
      <c r="AA788" s="1956"/>
      <c r="AB788" s="1956"/>
      <c r="AC788" s="1956"/>
      <c r="AD788" s="1956"/>
      <c r="AE788" s="1956"/>
      <c r="AF788" s="1956"/>
      <c r="AG788" s="1957"/>
      <c r="AH788" s="1950">
        <f t="shared" ref="AH788:AH792" si="660">COUNTA(F$96:AG$96)-AI788</f>
        <v>28</v>
      </c>
      <c r="AI788" s="1958">
        <f t="shared" ref="AI788" si="661">AM788+AN788</f>
        <v>0</v>
      </c>
      <c r="AJ788" s="2106">
        <f t="shared" ref="AJ788:AJ791" si="662">+COUNTIF(F788:AG788,"休")</f>
        <v>0</v>
      </c>
      <c r="AM788" s="1953">
        <f t="shared" ref="AM788:AM791" si="663">+COUNTIF(F788:AG788,"－")</f>
        <v>0</v>
      </c>
      <c r="AN788" s="1953">
        <f t="shared" si="659"/>
        <v>0</v>
      </c>
    </row>
    <row r="789" spans="2:40">
      <c r="B789" s="4186"/>
      <c r="C789" s="4189"/>
      <c r="D789" s="1960" t="str">
        <f>E$10</f>
        <v>△△</v>
      </c>
      <c r="E789" s="2105"/>
      <c r="F789" s="1955"/>
      <c r="G789" s="1956"/>
      <c r="H789" s="1956"/>
      <c r="I789" s="1956"/>
      <c r="J789" s="1956"/>
      <c r="K789" s="1956"/>
      <c r="L789" s="1956"/>
      <c r="M789" s="1956"/>
      <c r="N789" s="1956"/>
      <c r="O789" s="1956"/>
      <c r="P789" s="1956"/>
      <c r="Q789" s="1956"/>
      <c r="R789" s="1956"/>
      <c r="S789" s="1956"/>
      <c r="T789" s="1956"/>
      <c r="U789" s="1956"/>
      <c r="V789" s="1956"/>
      <c r="W789" s="1956"/>
      <c r="X789" s="1956"/>
      <c r="Y789" s="1956"/>
      <c r="Z789" s="1956"/>
      <c r="AA789" s="1956"/>
      <c r="AB789" s="1956"/>
      <c r="AC789" s="1956"/>
      <c r="AD789" s="1956"/>
      <c r="AE789" s="1956"/>
      <c r="AF789" s="1956"/>
      <c r="AG789" s="1957"/>
      <c r="AH789" s="1950">
        <f t="shared" si="660"/>
        <v>28</v>
      </c>
      <c r="AI789" s="1958">
        <f>AM789+AN789</f>
        <v>0</v>
      </c>
      <c r="AJ789" s="2106">
        <f t="shared" si="662"/>
        <v>0</v>
      </c>
      <c r="AM789" s="1953">
        <f t="shared" si="663"/>
        <v>0</v>
      </c>
      <c r="AN789" s="1953">
        <f t="shared" si="659"/>
        <v>0</v>
      </c>
    </row>
    <row r="790" spans="2:40">
      <c r="B790" s="4186"/>
      <c r="C790" s="4189"/>
      <c r="D790" s="1960" t="str">
        <f>E$11</f>
        <v>■■</v>
      </c>
      <c r="E790" s="2105"/>
      <c r="F790" s="1955"/>
      <c r="G790" s="1956"/>
      <c r="H790" s="1956"/>
      <c r="I790" s="1956"/>
      <c r="J790" s="1956"/>
      <c r="K790" s="1956"/>
      <c r="L790" s="1956"/>
      <c r="M790" s="1956"/>
      <c r="N790" s="1956"/>
      <c r="O790" s="1956"/>
      <c r="P790" s="1956"/>
      <c r="Q790" s="1956"/>
      <c r="R790" s="1956"/>
      <c r="S790" s="1956"/>
      <c r="T790" s="1956"/>
      <c r="U790" s="1956"/>
      <c r="V790" s="1956"/>
      <c r="W790" s="1956"/>
      <c r="X790" s="1956"/>
      <c r="Y790" s="1956"/>
      <c r="Z790" s="1956"/>
      <c r="AA790" s="1956"/>
      <c r="AB790" s="1956"/>
      <c r="AC790" s="1956"/>
      <c r="AD790" s="1956"/>
      <c r="AE790" s="1956"/>
      <c r="AF790" s="1956"/>
      <c r="AG790" s="1957"/>
      <c r="AH790" s="1950">
        <f t="shared" si="660"/>
        <v>28</v>
      </c>
      <c r="AI790" s="1958">
        <f t="shared" ref="AI790:AI792" si="664">AM790+AN790</f>
        <v>0</v>
      </c>
      <c r="AJ790" s="2106">
        <f t="shared" si="662"/>
        <v>0</v>
      </c>
      <c r="AM790" s="1953">
        <f t="shared" si="663"/>
        <v>0</v>
      </c>
      <c r="AN790" s="1953">
        <f t="shared" si="659"/>
        <v>0</v>
      </c>
    </row>
    <row r="791" spans="2:40">
      <c r="B791" s="4186"/>
      <c r="C791" s="4189"/>
      <c r="D791" s="1960" t="str">
        <f>E$12</f>
        <v>★★</v>
      </c>
      <c r="E791" s="2105"/>
      <c r="F791" s="1955"/>
      <c r="G791" s="1956"/>
      <c r="H791" s="1956"/>
      <c r="I791" s="1956"/>
      <c r="J791" s="1956"/>
      <c r="K791" s="1956"/>
      <c r="L791" s="1956"/>
      <c r="M791" s="1956"/>
      <c r="N791" s="1956"/>
      <c r="O791" s="1956"/>
      <c r="P791" s="1956"/>
      <c r="Q791" s="1956"/>
      <c r="R791" s="1956"/>
      <c r="S791" s="1956"/>
      <c r="T791" s="1956"/>
      <c r="U791" s="1956"/>
      <c r="V791" s="1956"/>
      <c r="W791" s="1956"/>
      <c r="X791" s="1956"/>
      <c r="Y791" s="1956"/>
      <c r="Z791" s="1956"/>
      <c r="AA791" s="1956"/>
      <c r="AB791" s="1956"/>
      <c r="AC791" s="1956"/>
      <c r="AD791" s="1956"/>
      <c r="AE791" s="1956"/>
      <c r="AF791" s="1956"/>
      <c r="AG791" s="1957"/>
      <c r="AH791" s="1950">
        <f t="shared" si="660"/>
        <v>28</v>
      </c>
      <c r="AI791" s="1958">
        <f t="shared" si="664"/>
        <v>0</v>
      </c>
      <c r="AJ791" s="2106">
        <f t="shared" si="662"/>
        <v>0</v>
      </c>
      <c r="AM791" s="1953">
        <f t="shared" si="663"/>
        <v>0</v>
      </c>
      <c r="AN791" s="1953">
        <f t="shared" si="659"/>
        <v>0</v>
      </c>
    </row>
    <row r="792" spans="2:40">
      <c r="B792" s="4187"/>
      <c r="C792" s="4190"/>
      <c r="D792" s="2107"/>
      <c r="E792" s="1991"/>
      <c r="F792" s="1964"/>
      <c r="G792" s="1966"/>
      <c r="H792" s="1966"/>
      <c r="I792" s="1966"/>
      <c r="J792" s="1966"/>
      <c r="K792" s="1966"/>
      <c r="L792" s="1966"/>
      <c r="M792" s="1966"/>
      <c r="N792" s="1966"/>
      <c r="O792" s="1966"/>
      <c r="P792" s="1966"/>
      <c r="Q792" s="1966"/>
      <c r="R792" s="1966"/>
      <c r="S792" s="1966"/>
      <c r="T792" s="1966"/>
      <c r="U792" s="1966"/>
      <c r="V792" s="1966"/>
      <c r="W792" s="1966"/>
      <c r="X792" s="1966"/>
      <c r="Y792" s="1966"/>
      <c r="Z792" s="1966"/>
      <c r="AA792" s="1966"/>
      <c r="AB792" s="1966"/>
      <c r="AC792" s="1966"/>
      <c r="AD792" s="1966"/>
      <c r="AE792" s="1966"/>
      <c r="AF792" s="1966"/>
      <c r="AG792" s="1967"/>
      <c r="AH792" s="1950">
        <f t="shared" si="660"/>
        <v>28</v>
      </c>
      <c r="AI792" s="1951">
        <f t="shared" si="664"/>
        <v>0</v>
      </c>
      <c r="AJ792" s="2104">
        <f>+COUNTIF(F792:AG792,"休")</f>
        <v>0</v>
      </c>
      <c r="AM792" s="1953">
        <f>+COUNTIF(F792:AG792,"－")</f>
        <v>0</v>
      </c>
      <c r="AN792" s="1953">
        <f t="shared" si="659"/>
        <v>0</v>
      </c>
    </row>
    <row r="793" spans="2:40" ht="24.75" customHeight="1">
      <c r="B793" s="4185" t="s">
        <v>2493</v>
      </c>
      <c r="C793" s="4188" t="s">
        <v>2494</v>
      </c>
      <c r="D793" s="1953" t="s">
        <v>1313</v>
      </c>
      <c r="E793" s="1901" t="s">
        <v>2558</v>
      </c>
      <c r="F793" s="1941"/>
      <c r="G793" s="1942"/>
      <c r="H793" s="1942"/>
      <c r="I793" s="1942"/>
      <c r="J793" s="1942"/>
      <c r="K793" s="1942"/>
      <c r="L793" s="1942"/>
      <c r="M793" s="1942"/>
      <c r="N793" s="1942"/>
      <c r="O793" s="1942"/>
      <c r="P793" s="1942"/>
      <c r="Q793" s="1942"/>
      <c r="R793" s="1942"/>
      <c r="S793" s="1942"/>
      <c r="T793" s="1942"/>
      <c r="U793" s="1942"/>
      <c r="V793" s="1942"/>
      <c r="W793" s="1942"/>
      <c r="X793" s="1942"/>
      <c r="Y793" s="1942"/>
      <c r="Z793" s="1942"/>
      <c r="AA793" s="1942"/>
      <c r="AB793" s="1942"/>
      <c r="AC793" s="1942"/>
      <c r="AD793" s="1942"/>
      <c r="AE793" s="1942"/>
      <c r="AF793" s="1942"/>
      <c r="AG793" s="1970"/>
      <c r="AH793" s="1971"/>
      <c r="AI793" s="1953"/>
      <c r="AJ793" s="2058"/>
    </row>
    <row r="794" spans="2:40" ht="13.5" customHeight="1">
      <c r="B794" s="4186"/>
      <c r="C794" s="4189"/>
      <c r="D794" s="2107" t="str">
        <f>E$14</f>
        <v>〇〇</v>
      </c>
      <c r="E794" s="1991"/>
      <c r="F794" s="1947"/>
      <c r="G794" s="1948"/>
      <c r="H794" s="1948"/>
      <c r="I794" s="1948"/>
      <c r="J794" s="1948"/>
      <c r="K794" s="1948"/>
      <c r="L794" s="1948"/>
      <c r="M794" s="1948"/>
      <c r="N794" s="1948"/>
      <c r="O794" s="1948"/>
      <c r="P794" s="1948"/>
      <c r="Q794" s="1948"/>
      <c r="R794" s="1948"/>
      <c r="S794" s="1948"/>
      <c r="T794" s="1948"/>
      <c r="U794" s="1948"/>
      <c r="V794" s="1948"/>
      <c r="W794" s="1948"/>
      <c r="X794" s="1948"/>
      <c r="Y794" s="1948"/>
      <c r="Z794" s="1948"/>
      <c r="AA794" s="1948"/>
      <c r="AB794" s="1948"/>
      <c r="AC794" s="1948"/>
      <c r="AD794" s="1948"/>
      <c r="AE794" s="1948"/>
      <c r="AF794" s="1948"/>
      <c r="AG794" s="1949"/>
      <c r="AH794" s="1950">
        <f t="shared" ref="AH794:AH797" si="665">COUNTA(F$96:AG$96)-AI794</f>
        <v>28</v>
      </c>
      <c r="AI794" s="1951">
        <f t="shared" ref="AI794:AI797" si="666">AM794+AN794</f>
        <v>0</v>
      </c>
      <c r="AJ794" s="2104">
        <f>+COUNTIF(F794:AG794,"休")</f>
        <v>0</v>
      </c>
      <c r="AM794" s="1953">
        <f>+COUNTIF(F794:AG794,"－")</f>
        <v>0</v>
      </c>
      <c r="AN794" s="1953">
        <f>+COUNTIF(F794:AG794,"外")</f>
        <v>0</v>
      </c>
    </row>
    <row r="795" spans="2:40">
      <c r="B795" s="4186"/>
      <c r="C795" s="4189"/>
      <c r="D795" s="1960" t="str">
        <f>E$15</f>
        <v>●●</v>
      </c>
      <c r="E795" s="2105"/>
      <c r="F795" s="1955"/>
      <c r="G795" s="1956"/>
      <c r="H795" s="1956"/>
      <c r="I795" s="1956"/>
      <c r="J795" s="1956"/>
      <c r="K795" s="1956"/>
      <c r="L795" s="1956"/>
      <c r="M795" s="1956"/>
      <c r="N795" s="1956"/>
      <c r="O795" s="1956"/>
      <c r="P795" s="1956"/>
      <c r="Q795" s="1956"/>
      <c r="R795" s="1956"/>
      <c r="S795" s="1956"/>
      <c r="T795" s="1956"/>
      <c r="U795" s="1956"/>
      <c r="V795" s="1956"/>
      <c r="W795" s="1956"/>
      <c r="X795" s="1956"/>
      <c r="Y795" s="1956"/>
      <c r="Z795" s="1956"/>
      <c r="AA795" s="1956"/>
      <c r="AB795" s="1956"/>
      <c r="AC795" s="1956"/>
      <c r="AD795" s="1956"/>
      <c r="AE795" s="1956"/>
      <c r="AF795" s="1956"/>
      <c r="AG795" s="1957"/>
      <c r="AH795" s="1950">
        <f t="shared" si="665"/>
        <v>28</v>
      </c>
      <c r="AI795" s="1958">
        <f t="shared" si="666"/>
        <v>0</v>
      </c>
      <c r="AJ795" s="2106">
        <f t="shared" ref="AJ795:AJ797" si="667">+COUNTIF(F795:AG795,"休")</f>
        <v>0</v>
      </c>
      <c r="AM795" s="1953">
        <f t="shared" ref="AM795:AM797" si="668">+COUNTIF(F795:AG795,"－")</f>
        <v>0</v>
      </c>
      <c r="AN795" s="1953">
        <f>+COUNTIF(F795:AG795,"外")</f>
        <v>0</v>
      </c>
    </row>
    <row r="796" spans="2:40">
      <c r="B796" s="4186"/>
      <c r="C796" s="4189"/>
      <c r="D796" s="1960">
        <f>E$16</f>
        <v>0</v>
      </c>
      <c r="E796" s="2105"/>
      <c r="F796" s="1955"/>
      <c r="G796" s="1956"/>
      <c r="H796" s="1956"/>
      <c r="I796" s="1956"/>
      <c r="J796" s="1956"/>
      <c r="K796" s="1956"/>
      <c r="L796" s="1956"/>
      <c r="M796" s="1956"/>
      <c r="N796" s="1956"/>
      <c r="O796" s="1956"/>
      <c r="P796" s="1956"/>
      <c r="Q796" s="1956"/>
      <c r="R796" s="1956"/>
      <c r="S796" s="1956"/>
      <c r="T796" s="1956"/>
      <c r="U796" s="1956"/>
      <c r="V796" s="1956"/>
      <c r="W796" s="1956"/>
      <c r="X796" s="1956"/>
      <c r="Y796" s="1956"/>
      <c r="Z796" s="1956"/>
      <c r="AA796" s="1956"/>
      <c r="AB796" s="1956"/>
      <c r="AC796" s="1956"/>
      <c r="AD796" s="1956"/>
      <c r="AE796" s="1956"/>
      <c r="AF796" s="1956"/>
      <c r="AG796" s="1957"/>
      <c r="AH796" s="1950">
        <f t="shared" si="665"/>
        <v>28</v>
      </c>
      <c r="AI796" s="1958">
        <f t="shared" si="666"/>
        <v>0</v>
      </c>
      <c r="AJ796" s="2106">
        <f t="shared" si="667"/>
        <v>0</v>
      </c>
      <c r="AM796" s="1953">
        <f t="shared" si="668"/>
        <v>0</v>
      </c>
      <c r="AN796" s="1953">
        <f>+COUNTIF(F796:AG796,"外")</f>
        <v>0</v>
      </c>
    </row>
    <row r="797" spans="2:40">
      <c r="B797" s="4186"/>
      <c r="C797" s="4190"/>
      <c r="D797" s="2107">
        <f>E$17</f>
        <v>0</v>
      </c>
      <c r="E797" s="1991"/>
      <c r="F797" s="1955"/>
      <c r="G797" s="1978"/>
      <c r="H797" s="1978"/>
      <c r="I797" s="1978"/>
      <c r="J797" s="1978"/>
      <c r="K797" s="1978"/>
      <c r="L797" s="1978"/>
      <c r="M797" s="1978"/>
      <c r="N797" s="1978"/>
      <c r="O797" s="1978"/>
      <c r="P797" s="1978"/>
      <c r="Q797" s="1978"/>
      <c r="R797" s="1978"/>
      <c r="S797" s="1978"/>
      <c r="T797" s="1978"/>
      <c r="U797" s="1978"/>
      <c r="V797" s="1978"/>
      <c r="W797" s="1978"/>
      <c r="X797" s="1978"/>
      <c r="Y797" s="1978"/>
      <c r="Z797" s="1978"/>
      <c r="AA797" s="1978"/>
      <c r="AB797" s="1978"/>
      <c r="AC797" s="1978"/>
      <c r="AD797" s="1978"/>
      <c r="AE797" s="1978"/>
      <c r="AF797" s="1978"/>
      <c r="AG797" s="1949"/>
      <c r="AH797" s="1950">
        <f t="shared" si="665"/>
        <v>28</v>
      </c>
      <c r="AI797" s="1987">
        <f t="shared" si="666"/>
        <v>0</v>
      </c>
      <c r="AJ797" s="2104">
        <f t="shared" si="667"/>
        <v>0</v>
      </c>
      <c r="AM797" s="1953">
        <f t="shared" si="668"/>
        <v>0</v>
      </c>
      <c r="AN797" s="1953">
        <f>+COUNTIF(F797:AG797,"外")</f>
        <v>0</v>
      </c>
    </row>
    <row r="798" spans="2:40" ht="24.75" customHeight="1">
      <c r="B798" s="4186"/>
      <c r="C798" s="4188" t="s">
        <v>2495</v>
      </c>
      <c r="D798" s="1953" t="s">
        <v>1313</v>
      </c>
      <c r="E798" s="1901" t="s">
        <v>2558</v>
      </c>
      <c r="F798" s="1941"/>
      <c r="G798" s="1942"/>
      <c r="H798" s="1942"/>
      <c r="I798" s="1942"/>
      <c r="J798" s="1942"/>
      <c r="K798" s="1942"/>
      <c r="L798" s="1942"/>
      <c r="M798" s="1942"/>
      <c r="N798" s="1942"/>
      <c r="O798" s="1942"/>
      <c r="P798" s="1942"/>
      <c r="Q798" s="1942"/>
      <c r="R798" s="1942"/>
      <c r="S798" s="1942"/>
      <c r="T798" s="1942"/>
      <c r="U798" s="1942"/>
      <c r="V798" s="1942"/>
      <c r="W798" s="1942"/>
      <c r="X798" s="1942"/>
      <c r="Y798" s="1942"/>
      <c r="Z798" s="1942"/>
      <c r="AA798" s="1942"/>
      <c r="AB798" s="1942"/>
      <c r="AC798" s="1942"/>
      <c r="AD798" s="1942"/>
      <c r="AE798" s="1942"/>
      <c r="AF798" s="1942"/>
      <c r="AG798" s="1970"/>
      <c r="AH798" s="1971"/>
      <c r="AI798" s="1953"/>
      <c r="AJ798" s="2058"/>
    </row>
    <row r="799" spans="2:40">
      <c r="B799" s="4186"/>
      <c r="C799" s="4189"/>
      <c r="D799" s="1945" t="str">
        <f>E$18</f>
        <v>●●</v>
      </c>
      <c r="E799" s="2023"/>
      <c r="F799" s="1947"/>
      <c r="G799" s="1948"/>
      <c r="H799" s="1948"/>
      <c r="I799" s="1948"/>
      <c r="J799" s="1948"/>
      <c r="K799" s="1948"/>
      <c r="L799" s="1948"/>
      <c r="M799" s="1948"/>
      <c r="N799" s="1948"/>
      <c r="O799" s="1948"/>
      <c r="P799" s="1948"/>
      <c r="Q799" s="1948"/>
      <c r="R799" s="1948"/>
      <c r="S799" s="1948"/>
      <c r="T799" s="1948"/>
      <c r="U799" s="1948"/>
      <c r="V799" s="1948"/>
      <c r="W799" s="1948"/>
      <c r="X799" s="1948"/>
      <c r="Y799" s="1948"/>
      <c r="Z799" s="1948"/>
      <c r="AA799" s="1948"/>
      <c r="AB799" s="1948"/>
      <c r="AC799" s="1948"/>
      <c r="AD799" s="1948"/>
      <c r="AE799" s="1948"/>
      <c r="AF799" s="1948"/>
      <c r="AG799" s="1982"/>
      <c r="AH799" s="1950">
        <f t="shared" ref="AH799:AH802" si="669">COUNTA(F$96:AG$96)-AI799</f>
        <v>28</v>
      </c>
      <c r="AI799" s="2108">
        <f t="shared" ref="AI799:AI802" si="670">AM799+AN799</f>
        <v>0</v>
      </c>
      <c r="AJ799" s="2109">
        <f>+COUNTIF(F799:AG799,"休")</f>
        <v>0</v>
      </c>
      <c r="AM799" s="1953">
        <f>+COUNTIF(F799:AG799,"－")</f>
        <v>0</v>
      </c>
      <c r="AN799" s="1953">
        <f>+COUNTIF(F799:AG799,"外")</f>
        <v>0</v>
      </c>
    </row>
    <row r="800" spans="2:40">
      <c r="B800" s="4186"/>
      <c r="C800" s="4189"/>
      <c r="D800" s="1960">
        <f>E$19</f>
        <v>0</v>
      </c>
      <c r="E800" s="2105"/>
      <c r="F800" s="1955"/>
      <c r="G800" s="1956"/>
      <c r="H800" s="1956"/>
      <c r="I800" s="1956"/>
      <c r="J800" s="1956"/>
      <c r="K800" s="1956"/>
      <c r="L800" s="1956"/>
      <c r="M800" s="1956"/>
      <c r="N800" s="1956"/>
      <c r="O800" s="1956"/>
      <c r="P800" s="1956"/>
      <c r="Q800" s="1956"/>
      <c r="R800" s="1956"/>
      <c r="S800" s="1956"/>
      <c r="T800" s="1956"/>
      <c r="U800" s="1956"/>
      <c r="V800" s="1956"/>
      <c r="W800" s="1956"/>
      <c r="X800" s="1956"/>
      <c r="Y800" s="1956"/>
      <c r="Z800" s="1956"/>
      <c r="AA800" s="1956"/>
      <c r="AB800" s="1956"/>
      <c r="AC800" s="1956"/>
      <c r="AD800" s="1956"/>
      <c r="AE800" s="1956"/>
      <c r="AF800" s="1956"/>
      <c r="AG800" s="1957"/>
      <c r="AH800" s="1950">
        <f t="shared" si="669"/>
        <v>28</v>
      </c>
      <c r="AI800" s="1958">
        <f t="shared" si="670"/>
        <v>0</v>
      </c>
      <c r="AJ800" s="2106">
        <f t="shared" ref="AJ800:AJ802" si="671">+COUNTIF(F800:AG800,"休")</f>
        <v>0</v>
      </c>
      <c r="AM800" s="1953">
        <f t="shared" ref="AM800:AM802" si="672">+COUNTIF(F800:AG800,"－")</f>
        <v>0</v>
      </c>
      <c r="AN800" s="1953">
        <f>+COUNTIF(F800:AG800,"外")</f>
        <v>0</v>
      </c>
    </row>
    <row r="801" spans="2:40">
      <c r="B801" s="4186"/>
      <c r="C801" s="4189"/>
      <c r="D801" s="1960">
        <f>E$20</f>
        <v>0</v>
      </c>
      <c r="E801" s="2105"/>
      <c r="F801" s="1955"/>
      <c r="G801" s="1956"/>
      <c r="H801" s="1956"/>
      <c r="I801" s="1956"/>
      <c r="J801" s="1956"/>
      <c r="K801" s="1956"/>
      <c r="L801" s="1956"/>
      <c r="M801" s="1956"/>
      <c r="N801" s="1956"/>
      <c r="O801" s="1956"/>
      <c r="P801" s="1956"/>
      <c r="Q801" s="1956"/>
      <c r="R801" s="1956"/>
      <c r="S801" s="1956"/>
      <c r="T801" s="1956"/>
      <c r="U801" s="1956"/>
      <c r="V801" s="1956"/>
      <c r="W801" s="1956"/>
      <c r="X801" s="1956"/>
      <c r="Y801" s="1956"/>
      <c r="Z801" s="1956"/>
      <c r="AA801" s="1956"/>
      <c r="AB801" s="1956"/>
      <c r="AC801" s="1956"/>
      <c r="AD801" s="1956"/>
      <c r="AE801" s="1956"/>
      <c r="AF801" s="1956"/>
      <c r="AG801" s="1957"/>
      <c r="AH801" s="1950">
        <f t="shared" si="669"/>
        <v>28</v>
      </c>
      <c r="AI801" s="1958">
        <f t="shared" si="670"/>
        <v>0</v>
      </c>
      <c r="AJ801" s="2106">
        <f t="shared" si="671"/>
        <v>0</v>
      </c>
      <c r="AM801" s="1953">
        <f t="shared" si="672"/>
        <v>0</v>
      </c>
      <c r="AN801" s="1953">
        <f>+COUNTIF(F801:AG801,"外")</f>
        <v>0</v>
      </c>
    </row>
    <row r="802" spans="2:40">
      <c r="B802" s="4187"/>
      <c r="C802" s="4190"/>
      <c r="D802" s="2110">
        <f>E$21</f>
        <v>0</v>
      </c>
      <c r="E802" s="2039"/>
      <c r="F802" s="1984"/>
      <c r="G802" s="1965"/>
      <c r="H802" s="1965"/>
      <c r="I802" s="1965"/>
      <c r="J802" s="1965"/>
      <c r="K802" s="1965"/>
      <c r="L802" s="1965"/>
      <c r="M802" s="1965"/>
      <c r="N802" s="1965"/>
      <c r="O802" s="1965"/>
      <c r="P802" s="1965"/>
      <c r="Q802" s="1965"/>
      <c r="R802" s="1965"/>
      <c r="S802" s="1965"/>
      <c r="T802" s="1965"/>
      <c r="U802" s="1965"/>
      <c r="V802" s="1965"/>
      <c r="W802" s="1965"/>
      <c r="X802" s="1965"/>
      <c r="Y802" s="1965"/>
      <c r="Z802" s="1965"/>
      <c r="AA802" s="1965"/>
      <c r="AB802" s="1965"/>
      <c r="AC802" s="1965"/>
      <c r="AD802" s="1965"/>
      <c r="AE802" s="1965"/>
      <c r="AF802" s="1965"/>
      <c r="AG802" s="1985"/>
      <c r="AH802" s="1986">
        <f t="shared" si="669"/>
        <v>28</v>
      </c>
      <c r="AI802" s="2071">
        <f t="shared" si="670"/>
        <v>0</v>
      </c>
      <c r="AJ802" s="1972">
        <f t="shared" si="671"/>
        <v>0</v>
      </c>
      <c r="AM802" s="1953">
        <f t="shared" si="672"/>
        <v>0</v>
      </c>
      <c r="AN802" s="1953">
        <f>+COUNTIF(F802:AG802,"外")</f>
        <v>0</v>
      </c>
    </row>
    <row r="803" spans="2:40">
      <c r="F803" s="2073"/>
      <c r="G803" s="2073"/>
      <c r="H803" s="2073"/>
      <c r="I803" s="2073"/>
      <c r="J803" s="2073"/>
      <c r="K803" s="2073"/>
      <c r="L803" s="2073"/>
      <c r="M803" s="2073"/>
      <c r="N803" s="2073"/>
      <c r="O803" s="2073"/>
      <c r="P803" s="2073"/>
      <c r="Q803" s="2073"/>
      <c r="R803" s="2073"/>
      <c r="S803" s="2073"/>
      <c r="T803" s="2073"/>
      <c r="U803" s="2073"/>
      <c r="V803" s="2073"/>
      <c r="W803" s="2073"/>
      <c r="X803" s="2073"/>
      <c r="Y803" s="2073"/>
      <c r="Z803" s="2073"/>
      <c r="AA803" s="2073"/>
      <c r="AB803" s="2073"/>
      <c r="AC803" s="2073"/>
      <c r="AD803" s="2073"/>
      <c r="AE803" s="2073"/>
      <c r="AF803" s="2073"/>
      <c r="AG803" s="2073"/>
    </row>
    <row r="804" spans="2:40" ht="13.5" customHeight="1">
      <c r="B804" s="2021"/>
      <c r="C804" s="2022"/>
      <c r="D804" s="2025"/>
      <c r="E804" s="2053" t="s">
        <v>1183</v>
      </c>
      <c r="F804" s="2054">
        <f>+AG784+1</f>
        <v>45667</v>
      </c>
      <c r="G804" s="2055">
        <f>+F804+1</f>
        <v>45668</v>
      </c>
      <c r="H804" s="2055">
        <f t="shared" ref="H804:Y804" si="673">+G804+1</f>
        <v>45669</v>
      </c>
      <c r="I804" s="2055">
        <f t="shared" si="673"/>
        <v>45670</v>
      </c>
      <c r="J804" s="2055">
        <f t="shared" si="673"/>
        <v>45671</v>
      </c>
      <c r="K804" s="2055">
        <f t="shared" si="673"/>
        <v>45672</v>
      </c>
      <c r="L804" s="2055">
        <f t="shared" si="673"/>
        <v>45673</v>
      </c>
      <c r="M804" s="2055">
        <f t="shared" si="673"/>
        <v>45674</v>
      </c>
      <c r="N804" s="2055">
        <f t="shared" si="673"/>
        <v>45675</v>
      </c>
      <c r="O804" s="2055">
        <f t="shared" si="673"/>
        <v>45676</v>
      </c>
      <c r="P804" s="2055">
        <f t="shared" si="673"/>
        <v>45677</v>
      </c>
      <c r="Q804" s="2055">
        <f t="shared" si="673"/>
        <v>45678</v>
      </c>
      <c r="R804" s="2055">
        <f t="shared" si="673"/>
        <v>45679</v>
      </c>
      <c r="S804" s="2055">
        <f t="shared" si="673"/>
        <v>45680</v>
      </c>
      <c r="T804" s="2055">
        <f t="shared" si="673"/>
        <v>45681</v>
      </c>
      <c r="U804" s="2055">
        <f t="shared" si="673"/>
        <v>45682</v>
      </c>
      <c r="V804" s="2055">
        <f t="shared" si="673"/>
        <v>45683</v>
      </c>
      <c r="W804" s="2055">
        <f t="shared" si="673"/>
        <v>45684</v>
      </c>
      <c r="X804" s="2055">
        <f t="shared" si="673"/>
        <v>45685</v>
      </c>
      <c r="Y804" s="2055">
        <f t="shared" si="673"/>
        <v>45686</v>
      </c>
      <c r="Z804" s="2055">
        <f>+Y804+1</f>
        <v>45687</v>
      </c>
      <c r="AA804" s="2055">
        <f t="shared" ref="AA804:AC804" si="674">+Z804+1</f>
        <v>45688</v>
      </c>
      <c r="AB804" s="2055">
        <f t="shared" si="674"/>
        <v>45689</v>
      </c>
      <c r="AC804" s="2055">
        <f t="shared" si="674"/>
        <v>45690</v>
      </c>
      <c r="AD804" s="2055">
        <f>+AC804+1</f>
        <v>45691</v>
      </c>
      <c r="AE804" s="2055">
        <f t="shared" ref="AE804" si="675">+AD804+1</f>
        <v>45692</v>
      </c>
      <c r="AF804" s="2055">
        <f>+AE804+1</f>
        <v>45693</v>
      </c>
      <c r="AG804" s="2099">
        <f t="shared" ref="AG804" si="676">+AF804+1</f>
        <v>45694</v>
      </c>
      <c r="AH804" s="4209" t="s">
        <v>2496</v>
      </c>
      <c r="AI804" s="4313" t="s">
        <v>2497</v>
      </c>
      <c r="AJ804" s="4316" t="s">
        <v>2474</v>
      </c>
      <c r="AK804" s="4319"/>
      <c r="AM804" s="4320" t="s">
        <v>2556</v>
      </c>
      <c r="AN804" s="4320" t="s">
        <v>2557</v>
      </c>
    </row>
    <row r="805" spans="2:40">
      <c r="B805" s="2037"/>
      <c r="C805" s="2038"/>
      <c r="D805" s="2041"/>
      <c r="E805" s="1958" t="s">
        <v>1184</v>
      </c>
      <c r="F805" s="2059" t="str">
        <f>TEXT(WEEKDAY(+F804),"aaa")</f>
        <v>金</v>
      </c>
      <c r="G805" s="2060" t="str">
        <f t="shared" ref="G805:AG805" si="677">TEXT(WEEKDAY(+G804),"aaa")</f>
        <v>土</v>
      </c>
      <c r="H805" s="2060" t="str">
        <f t="shared" si="677"/>
        <v>日</v>
      </c>
      <c r="I805" s="2060" t="str">
        <f t="shared" si="677"/>
        <v>月</v>
      </c>
      <c r="J805" s="2060" t="str">
        <f t="shared" si="677"/>
        <v>火</v>
      </c>
      <c r="K805" s="2060" t="str">
        <f t="shared" si="677"/>
        <v>水</v>
      </c>
      <c r="L805" s="2060" t="str">
        <f t="shared" si="677"/>
        <v>木</v>
      </c>
      <c r="M805" s="2060" t="str">
        <f t="shared" si="677"/>
        <v>金</v>
      </c>
      <c r="N805" s="2060" t="str">
        <f t="shared" si="677"/>
        <v>土</v>
      </c>
      <c r="O805" s="2060" t="str">
        <f t="shared" si="677"/>
        <v>日</v>
      </c>
      <c r="P805" s="2060" t="str">
        <f t="shared" si="677"/>
        <v>月</v>
      </c>
      <c r="Q805" s="2060" t="str">
        <f t="shared" si="677"/>
        <v>火</v>
      </c>
      <c r="R805" s="2060" t="str">
        <f t="shared" si="677"/>
        <v>水</v>
      </c>
      <c r="S805" s="2060" t="str">
        <f t="shared" si="677"/>
        <v>木</v>
      </c>
      <c r="T805" s="2060" t="str">
        <f t="shared" si="677"/>
        <v>金</v>
      </c>
      <c r="U805" s="2060" t="str">
        <f t="shared" si="677"/>
        <v>土</v>
      </c>
      <c r="V805" s="2060" t="str">
        <f t="shared" si="677"/>
        <v>日</v>
      </c>
      <c r="W805" s="2060" t="str">
        <f t="shared" si="677"/>
        <v>月</v>
      </c>
      <c r="X805" s="2060" t="str">
        <f t="shared" si="677"/>
        <v>火</v>
      </c>
      <c r="Y805" s="2060" t="str">
        <f t="shared" si="677"/>
        <v>水</v>
      </c>
      <c r="Z805" s="2060" t="str">
        <f t="shared" si="677"/>
        <v>木</v>
      </c>
      <c r="AA805" s="2060" t="str">
        <f t="shared" si="677"/>
        <v>金</v>
      </c>
      <c r="AB805" s="2060" t="str">
        <f t="shared" si="677"/>
        <v>土</v>
      </c>
      <c r="AC805" s="2060" t="str">
        <f t="shared" si="677"/>
        <v>日</v>
      </c>
      <c r="AD805" s="2060" t="str">
        <f t="shared" si="677"/>
        <v>月</v>
      </c>
      <c r="AE805" s="2060" t="str">
        <f t="shared" si="677"/>
        <v>火</v>
      </c>
      <c r="AF805" s="2060" t="str">
        <f t="shared" si="677"/>
        <v>水</v>
      </c>
      <c r="AG805" s="2114" t="str">
        <f t="shared" si="677"/>
        <v>木</v>
      </c>
      <c r="AH805" s="4210"/>
      <c r="AI805" s="4314"/>
      <c r="AJ805" s="4317"/>
      <c r="AK805" s="4319"/>
      <c r="AM805" s="4320"/>
      <c r="AN805" s="4320"/>
    </row>
    <row r="806" spans="2:40" ht="24.75" customHeight="1">
      <c r="B806" s="2101" t="s">
        <v>2531</v>
      </c>
      <c r="C806" s="2102" t="s">
        <v>2532</v>
      </c>
      <c r="D806" s="1953" t="s">
        <v>1313</v>
      </c>
      <c r="E806" s="1901" t="s">
        <v>2558</v>
      </c>
      <c r="F806" s="1941"/>
      <c r="G806" s="1942"/>
      <c r="H806" s="1942"/>
      <c r="I806" s="1942"/>
      <c r="J806" s="1942"/>
      <c r="K806" s="1942"/>
      <c r="L806" s="1942"/>
      <c r="M806" s="1942"/>
      <c r="N806" s="1942"/>
      <c r="O806" s="1942"/>
      <c r="P806" s="1942"/>
      <c r="Q806" s="1942"/>
      <c r="R806" s="1942"/>
      <c r="S806" s="1942"/>
      <c r="T806" s="1942"/>
      <c r="U806" s="1942"/>
      <c r="V806" s="1942"/>
      <c r="W806" s="1942"/>
      <c r="X806" s="1942"/>
      <c r="Y806" s="1942"/>
      <c r="Z806" s="1942"/>
      <c r="AA806" s="1942"/>
      <c r="AB806" s="1942"/>
      <c r="AC806" s="1942"/>
      <c r="AD806" s="1942"/>
      <c r="AE806" s="1942"/>
      <c r="AF806" s="1942"/>
      <c r="AG806" s="1970"/>
      <c r="AH806" s="4211"/>
      <c r="AI806" s="4315"/>
      <c r="AJ806" s="4318"/>
      <c r="AK806" s="4319"/>
    </row>
    <row r="807" spans="2:40" ht="13.5" customHeight="1">
      <c r="B807" s="4185" t="s">
        <v>2486</v>
      </c>
      <c r="C807" s="4188" t="s">
        <v>2487</v>
      </c>
      <c r="D807" s="1945" t="str">
        <f>E$8</f>
        <v>〇〇</v>
      </c>
      <c r="E807" s="2023"/>
      <c r="F807" s="1947"/>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8"/>
      <c r="AF807" s="1948"/>
      <c r="AG807" s="1949"/>
      <c r="AH807" s="1950">
        <f>COUNTA(F$116:AG$116)-AI807</f>
        <v>28</v>
      </c>
      <c r="AI807" s="1951">
        <f>AM807+AN807</f>
        <v>0</v>
      </c>
      <c r="AJ807" s="2104">
        <f>+COUNTIF(F807:AG807,"休")</f>
        <v>0</v>
      </c>
      <c r="AM807" s="1953">
        <f>+COUNTIF(F807:AG807,"－")</f>
        <v>0</v>
      </c>
      <c r="AN807" s="1953">
        <f t="shared" ref="AN807:AN812" si="678">+COUNTIF(F807:AG807,"外")</f>
        <v>0</v>
      </c>
    </row>
    <row r="808" spans="2:40" ht="13.5" customHeight="1">
      <c r="B808" s="4186"/>
      <c r="C808" s="4189"/>
      <c r="D808" s="1960" t="str">
        <f>E$9</f>
        <v>●●</v>
      </c>
      <c r="E808" s="2105"/>
      <c r="F808" s="1955"/>
      <c r="G808" s="1956"/>
      <c r="H808" s="1956"/>
      <c r="I808" s="1956"/>
      <c r="J808" s="1956"/>
      <c r="K808" s="1956"/>
      <c r="L808" s="1956"/>
      <c r="M808" s="1956"/>
      <c r="N808" s="1956"/>
      <c r="O808" s="1956"/>
      <c r="P808" s="1956"/>
      <c r="Q808" s="1956"/>
      <c r="R808" s="1956"/>
      <c r="S808" s="1956"/>
      <c r="T808" s="1956"/>
      <c r="U808" s="1956"/>
      <c r="V808" s="1956"/>
      <c r="W808" s="1956"/>
      <c r="X808" s="1956"/>
      <c r="Y808" s="1956"/>
      <c r="Z808" s="1956"/>
      <c r="AA808" s="1956"/>
      <c r="AB808" s="1956"/>
      <c r="AC808" s="1956"/>
      <c r="AD808" s="1956"/>
      <c r="AE808" s="1956"/>
      <c r="AF808" s="1956"/>
      <c r="AG808" s="1957"/>
      <c r="AH808" s="1950">
        <f t="shared" ref="AH808:AH812" si="679">COUNTA(F$116:AG$116)-AI808</f>
        <v>28</v>
      </c>
      <c r="AI808" s="1958">
        <f t="shared" ref="AI808" si="680">AM808+AN808</f>
        <v>0</v>
      </c>
      <c r="AJ808" s="2106">
        <f t="shared" ref="AJ808:AJ811" si="681">+COUNTIF(F808:AG808,"休")</f>
        <v>0</v>
      </c>
      <c r="AM808" s="1953">
        <f t="shared" ref="AM808:AM811" si="682">+COUNTIF(F808:AG808,"－")</f>
        <v>0</v>
      </c>
      <c r="AN808" s="1953">
        <f t="shared" si="678"/>
        <v>0</v>
      </c>
    </row>
    <row r="809" spans="2:40">
      <c r="B809" s="4186"/>
      <c r="C809" s="4189"/>
      <c r="D809" s="1960" t="str">
        <f>E$10</f>
        <v>△△</v>
      </c>
      <c r="E809" s="2105"/>
      <c r="F809" s="1955"/>
      <c r="G809" s="1956"/>
      <c r="H809" s="1956"/>
      <c r="I809" s="1956"/>
      <c r="J809" s="1956"/>
      <c r="K809" s="1956"/>
      <c r="L809" s="1956"/>
      <c r="M809" s="1956"/>
      <c r="N809" s="1956"/>
      <c r="O809" s="1956"/>
      <c r="P809" s="1956"/>
      <c r="Q809" s="1956"/>
      <c r="R809" s="1956"/>
      <c r="S809" s="1956"/>
      <c r="T809" s="1956"/>
      <c r="U809" s="1956"/>
      <c r="V809" s="1956"/>
      <c r="W809" s="1956"/>
      <c r="X809" s="1956"/>
      <c r="Y809" s="1956"/>
      <c r="Z809" s="1956"/>
      <c r="AA809" s="1956"/>
      <c r="AB809" s="1956"/>
      <c r="AC809" s="1956"/>
      <c r="AD809" s="1956"/>
      <c r="AE809" s="1956"/>
      <c r="AF809" s="1956"/>
      <c r="AG809" s="1957"/>
      <c r="AH809" s="1950">
        <f t="shared" si="679"/>
        <v>28</v>
      </c>
      <c r="AI809" s="1958">
        <f>AM809+AN809</f>
        <v>0</v>
      </c>
      <c r="AJ809" s="2106">
        <f t="shared" si="681"/>
        <v>0</v>
      </c>
      <c r="AM809" s="1953">
        <f t="shared" si="682"/>
        <v>0</v>
      </c>
      <c r="AN809" s="1953">
        <f t="shared" si="678"/>
        <v>0</v>
      </c>
    </row>
    <row r="810" spans="2:40">
      <c r="B810" s="4186"/>
      <c r="C810" s="4189"/>
      <c r="D810" s="1960" t="str">
        <f>E$11</f>
        <v>■■</v>
      </c>
      <c r="E810" s="2105"/>
      <c r="F810" s="1955"/>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6"/>
      <c r="AF810" s="1956"/>
      <c r="AG810" s="1957"/>
      <c r="AH810" s="1950">
        <f t="shared" si="679"/>
        <v>28</v>
      </c>
      <c r="AI810" s="1958">
        <f t="shared" ref="AI810:AI812" si="683">AM810+AN810</f>
        <v>0</v>
      </c>
      <c r="AJ810" s="2106">
        <f t="shared" si="681"/>
        <v>0</v>
      </c>
      <c r="AM810" s="1953">
        <f t="shared" si="682"/>
        <v>0</v>
      </c>
      <c r="AN810" s="1953">
        <f t="shared" si="678"/>
        <v>0</v>
      </c>
    </row>
    <row r="811" spans="2:40">
      <c r="B811" s="4186"/>
      <c r="C811" s="4189"/>
      <c r="D811" s="1960" t="str">
        <f>E$12</f>
        <v>★★</v>
      </c>
      <c r="E811" s="2105"/>
      <c r="F811" s="1955"/>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6"/>
      <c r="AF811" s="1956"/>
      <c r="AG811" s="1957"/>
      <c r="AH811" s="1950">
        <f t="shared" si="679"/>
        <v>28</v>
      </c>
      <c r="AI811" s="1958">
        <f t="shared" si="683"/>
        <v>0</v>
      </c>
      <c r="AJ811" s="2106">
        <f t="shared" si="681"/>
        <v>0</v>
      </c>
      <c r="AM811" s="1953">
        <f t="shared" si="682"/>
        <v>0</v>
      </c>
      <c r="AN811" s="1953">
        <f t="shared" si="678"/>
        <v>0</v>
      </c>
    </row>
    <row r="812" spans="2:40">
      <c r="B812" s="4187"/>
      <c r="C812" s="4190"/>
      <c r="D812" s="2107"/>
      <c r="E812" s="1991"/>
      <c r="F812" s="1964"/>
      <c r="G812" s="1966"/>
      <c r="H812" s="1966"/>
      <c r="I812" s="1966"/>
      <c r="J812" s="1966"/>
      <c r="K812" s="1966"/>
      <c r="L812" s="1966"/>
      <c r="M812" s="1966"/>
      <c r="N812" s="1966"/>
      <c r="O812" s="1966"/>
      <c r="P812" s="1966"/>
      <c r="Q812" s="1966"/>
      <c r="R812" s="1966"/>
      <c r="S812" s="1966"/>
      <c r="T812" s="1966"/>
      <c r="U812" s="1966"/>
      <c r="V812" s="1966"/>
      <c r="W812" s="1966"/>
      <c r="X812" s="1966"/>
      <c r="Y812" s="1966"/>
      <c r="Z812" s="1966"/>
      <c r="AA812" s="1966"/>
      <c r="AB812" s="1966"/>
      <c r="AC812" s="1966"/>
      <c r="AD812" s="1966"/>
      <c r="AE812" s="1966"/>
      <c r="AF812" s="1966"/>
      <c r="AG812" s="1967"/>
      <c r="AH812" s="1950">
        <f t="shared" si="679"/>
        <v>28</v>
      </c>
      <c r="AI812" s="1951">
        <f t="shared" si="683"/>
        <v>0</v>
      </c>
      <c r="AJ812" s="2104">
        <f>+COUNTIF(F812:AG812,"休")</f>
        <v>0</v>
      </c>
      <c r="AM812" s="1953">
        <f>+COUNTIF(F812:AG812,"－")</f>
        <v>0</v>
      </c>
      <c r="AN812" s="1953">
        <f t="shared" si="678"/>
        <v>0</v>
      </c>
    </row>
    <row r="813" spans="2:40" ht="24.75" customHeight="1">
      <c r="B813" s="4185" t="s">
        <v>2493</v>
      </c>
      <c r="C813" s="4188" t="s">
        <v>2494</v>
      </c>
      <c r="D813" s="1953" t="s">
        <v>1313</v>
      </c>
      <c r="E813" s="1901" t="s">
        <v>2558</v>
      </c>
      <c r="F813" s="1941"/>
      <c r="G813" s="1942"/>
      <c r="H813" s="1942"/>
      <c r="I813" s="1942"/>
      <c r="J813" s="1942"/>
      <c r="K813" s="1942"/>
      <c r="L813" s="1942"/>
      <c r="M813" s="1942"/>
      <c r="N813" s="1942"/>
      <c r="O813" s="1942"/>
      <c r="P813" s="1942"/>
      <c r="Q813" s="1942"/>
      <c r="R813" s="1942"/>
      <c r="S813" s="1942"/>
      <c r="T813" s="1942"/>
      <c r="U813" s="1942"/>
      <c r="V813" s="1942"/>
      <c r="W813" s="1942"/>
      <c r="X813" s="1942"/>
      <c r="Y813" s="1942"/>
      <c r="Z813" s="1942"/>
      <c r="AA813" s="1942"/>
      <c r="AB813" s="1942"/>
      <c r="AC813" s="1942"/>
      <c r="AD813" s="1942"/>
      <c r="AE813" s="1942"/>
      <c r="AF813" s="1942"/>
      <c r="AG813" s="1970"/>
      <c r="AH813" s="1971"/>
      <c r="AI813" s="1953"/>
      <c r="AJ813" s="2058"/>
    </row>
    <row r="814" spans="2:40" ht="13.5" customHeight="1">
      <c r="B814" s="4186"/>
      <c r="C814" s="4189"/>
      <c r="D814" s="2107" t="str">
        <f>E$14</f>
        <v>〇〇</v>
      </c>
      <c r="E814" s="1991"/>
      <c r="F814" s="1947"/>
      <c r="G814" s="1948"/>
      <c r="H814" s="1948"/>
      <c r="I814" s="1948"/>
      <c r="J814" s="1948"/>
      <c r="K814" s="1948"/>
      <c r="L814" s="1948"/>
      <c r="M814" s="1948"/>
      <c r="N814" s="1948"/>
      <c r="O814" s="1948"/>
      <c r="P814" s="1948"/>
      <c r="Q814" s="1948"/>
      <c r="R814" s="1948"/>
      <c r="S814" s="1948"/>
      <c r="T814" s="1948"/>
      <c r="U814" s="1948"/>
      <c r="V814" s="1948"/>
      <c r="W814" s="1948"/>
      <c r="X814" s="1948"/>
      <c r="Y814" s="1948"/>
      <c r="Z814" s="1948"/>
      <c r="AA814" s="1948"/>
      <c r="AB814" s="1948"/>
      <c r="AC814" s="1948"/>
      <c r="AD814" s="1948"/>
      <c r="AE814" s="1948"/>
      <c r="AF814" s="1948"/>
      <c r="AG814" s="1949"/>
      <c r="AH814" s="1950">
        <f t="shared" ref="AH814:AH817" si="684">COUNTA(F$116:AG$116)-AI814</f>
        <v>28</v>
      </c>
      <c r="AI814" s="1951">
        <f t="shared" ref="AI814:AI817" si="685">AM814+AN814</f>
        <v>0</v>
      </c>
      <c r="AJ814" s="2104">
        <f>+COUNTIF(F814:AG814,"休")</f>
        <v>0</v>
      </c>
      <c r="AM814" s="1953">
        <f>+COUNTIF(F814:AG814,"－")</f>
        <v>0</v>
      </c>
      <c r="AN814" s="1953">
        <f>+COUNTIF(F814:AG814,"外")</f>
        <v>0</v>
      </c>
    </row>
    <row r="815" spans="2:40">
      <c r="B815" s="4186"/>
      <c r="C815" s="4189"/>
      <c r="D815" s="1960" t="str">
        <f>E$15</f>
        <v>●●</v>
      </c>
      <c r="E815" s="2105"/>
      <c r="F815" s="1955"/>
      <c r="G815" s="1956"/>
      <c r="H815" s="1956"/>
      <c r="I815" s="1956"/>
      <c r="J815" s="1956"/>
      <c r="K815" s="1956"/>
      <c r="L815" s="1956"/>
      <c r="M815" s="1956"/>
      <c r="N815" s="1956"/>
      <c r="O815" s="1956"/>
      <c r="P815" s="1956"/>
      <c r="Q815" s="1956"/>
      <c r="R815" s="1956"/>
      <c r="S815" s="1956"/>
      <c r="T815" s="1956"/>
      <c r="U815" s="1956"/>
      <c r="V815" s="1956"/>
      <c r="W815" s="1956"/>
      <c r="X815" s="1956"/>
      <c r="Y815" s="1956"/>
      <c r="Z815" s="1956"/>
      <c r="AA815" s="1956"/>
      <c r="AB815" s="1956"/>
      <c r="AC815" s="1956"/>
      <c r="AD815" s="1956"/>
      <c r="AE815" s="1956"/>
      <c r="AF815" s="1956"/>
      <c r="AG815" s="1957"/>
      <c r="AH815" s="1950">
        <f t="shared" si="684"/>
        <v>28</v>
      </c>
      <c r="AI815" s="1958">
        <f t="shared" si="685"/>
        <v>0</v>
      </c>
      <c r="AJ815" s="2106">
        <f t="shared" ref="AJ815:AJ817" si="686">+COUNTIF(F815:AG815,"休")</f>
        <v>0</v>
      </c>
      <c r="AM815" s="1953">
        <f t="shared" ref="AM815:AM817" si="687">+COUNTIF(F815:AG815,"－")</f>
        <v>0</v>
      </c>
      <c r="AN815" s="1953">
        <f>+COUNTIF(F815:AG815,"外")</f>
        <v>0</v>
      </c>
    </row>
    <row r="816" spans="2:40">
      <c r="B816" s="4186"/>
      <c r="C816" s="4189"/>
      <c r="D816" s="1960">
        <f>E$16</f>
        <v>0</v>
      </c>
      <c r="E816" s="2105"/>
      <c r="F816" s="1955"/>
      <c r="G816" s="1956"/>
      <c r="H816" s="1956"/>
      <c r="I816" s="1956"/>
      <c r="J816" s="1956"/>
      <c r="K816" s="1956"/>
      <c r="L816" s="1956"/>
      <c r="M816" s="1956"/>
      <c r="N816" s="1956"/>
      <c r="O816" s="1956"/>
      <c r="P816" s="1956"/>
      <c r="Q816" s="1956"/>
      <c r="R816" s="1956"/>
      <c r="S816" s="1956"/>
      <c r="T816" s="1956"/>
      <c r="U816" s="1956"/>
      <c r="V816" s="1956"/>
      <c r="W816" s="1956"/>
      <c r="X816" s="1956"/>
      <c r="Y816" s="1956"/>
      <c r="Z816" s="1956"/>
      <c r="AA816" s="1956"/>
      <c r="AB816" s="1956"/>
      <c r="AC816" s="1956"/>
      <c r="AD816" s="1956"/>
      <c r="AE816" s="1956"/>
      <c r="AF816" s="1956"/>
      <c r="AG816" s="1957"/>
      <c r="AH816" s="1950">
        <f t="shared" si="684"/>
        <v>28</v>
      </c>
      <c r="AI816" s="1958">
        <f t="shared" si="685"/>
        <v>0</v>
      </c>
      <c r="AJ816" s="2106">
        <f t="shared" si="686"/>
        <v>0</v>
      </c>
      <c r="AM816" s="1953">
        <f t="shared" si="687"/>
        <v>0</v>
      </c>
      <c r="AN816" s="1953">
        <f>+COUNTIF(F816:AG816,"外")</f>
        <v>0</v>
      </c>
    </row>
    <row r="817" spans="2:40">
      <c r="B817" s="4186"/>
      <c r="C817" s="4190"/>
      <c r="D817" s="2107">
        <f>E$17</f>
        <v>0</v>
      </c>
      <c r="E817" s="1991"/>
      <c r="F817" s="1955"/>
      <c r="G817" s="1978"/>
      <c r="H817" s="1978"/>
      <c r="I817" s="1978"/>
      <c r="J817" s="1978"/>
      <c r="K817" s="1978"/>
      <c r="L817" s="1978"/>
      <c r="M817" s="1978"/>
      <c r="N817" s="1978"/>
      <c r="O817" s="1978"/>
      <c r="P817" s="1978"/>
      <c r="Q817" s="1978"/>
      <c r="R817" s="1978"/>
      <c r="S817" s="1978"/>
      <c r="T817" s="1978"/>
      <c r="U817" s="1978"/>
      <c r="V817" s="1978"/>
      <c r="W817" s="1978"/>
      <c r="X817" s="1978"/>
      <c r="Y817" s="1978"/>
      <c r="Z817" s="1978"/>
      <c r="AA817" s="1978"/>
      <c r="AB817" s="1978"/>
      <c r="AC817" s="1978"/>
      <c r="AD817" s="1978"/>
      <c r="AE817" s="1978"/>
      <c r="AF817" s="1978"/>
      <c r="AG817" s="1949"/>
      <c r="AH817" s="1950">
        <f t="shared" si="684"/>
        <v>28</v>
      </c>
      <c r="AI817" s="1987">
        <f t="shared" si="685"/>
        <v>0</v>
      </c>
      <c r="AJ817" s="2104">
        <f t="shared" si="686"/>
        <v>0</v>
      </c>
      <c r="AM817" s="1953">
        <f t="shared" si="687"/>
        <v>0</v>
      </c>
      <c r="AN817" s="1953">
        <f>+COUNTIF(F817:AG817,"外")</f>
        <v>0</v>
      </c>
    </row>
    <row r="818" spans="2:40" ht="24.75" customHeight="1">
      <c r="B818" s="4186"/>
      <c r="C818" s="4188" t="s">
        <v>2495</v>
      </c>
      <c r="D818" s="1953" t="s">
        <v>1313</v>
      </c>
      <c r="E818" s="1901" t="s">
        <v>2558</v>
      </c>
      <c r="F818" s="1941"/>
      <c r="G818" s="1942"/>
      <c r="H818" s="1942"/>
      <c r="I818" s="1942"/>
      <c r="J818" s="1942"/>
      <c r="K818" s="1942"/>
      <c r="L818" s="1942"/>
      <c r="M818" s="1942"/>
      <c r="N818" s="1942"/>
      <c r="O818" s="1942"/>
      <c r="P818" s="1942"/>
      <c r="Q818" s="1942"/>
      <c r="R818" s="1942"/>
      <c r="S818" s="1942"/>
      <c r="T818" s="1942"/>
      <c r="U818" s="1942"/>
      <c r="V818" s="1942"/>
      <c r="W818" s="1942"/>
      <c r="X818" s="1942"/>
      <c r="Y818" s="1942"/>
      <c r="Z818" s="1942"/>
      <c r="AA818" s="1942"/>
      <c r="AB818" s="1942"/>
      <c r="AC818" s="1942"/>
      <c r="AD818" s="1942"/>
      <c r="AE818" s="1942"/>
      <c r="AF818" s="1942"/>
      <c r="AG818" s="1970"/>
      <c r="AH818" s="1971"/>
      <c r="AI818" s="1953"/>
      <c r="AJ818" s="2058"/>
    </row>
    <row r="819" spans="2:40">
      <c r="B819" s="4186"/>
      <c r="C819" s="4189"/>
      <c r="D819" s="1945" t="str">
        <f>E$18</f>
        <v>●●</v>
      </c>
      <c r="E819" s="2023"/>
      <c r="F819" s="1947"/>
      <c r="G819" s="1948"/>
      <c r="H819" s="1948"/>
      <c r="I819" s="1948"/>
      <c r="J819" s="1948"/>
      <c r="K819" s="1948"/>
      <c r="L819" s="1948"/>
      <c r="M819" s="1948"/>
      <c r="N819" s="1948"/>
      <c r="O819" s="1948"/>
      <c r="P819" s="1948"/>
      <c r="Q819" s="1948"/>
      <c r="R819" s="1948"/>
      <c r="S819" s="1948"/>
      <c r="T819" s="1948"/>
      <c r="U819" s="1948"/>
      <c r="V819" s="1948"/>
      <c r="W819" s="1948"/>
      <c r="X819" s="1948"/>
      <c r="Y819" s="1948"/>
      <c r="Z819" s="1948"/>
      <c r="AA819" s="1948"/>
      <c r="AB819" s="1948"/>
      <c r="AC819" s="1948"/>
      <c r="AD819" s="1948"/>
      <c r="AE819" s="1948"/>
      <c r="AF819" s="1948"/>
      <c r="AG819" s="1982"/>
      <c r="AH819" s="1950">
        <f t="shared" ref="AH819:AH822" si="688">COUNTA(F$116:AG$116)-AI819</f>
        <v>28</v>
      </c>
      <c r="AI819" s="2108">
        <f t="shared" ref="AI819:AI822" si="689">AM819+AN819</f>
        <v>0</v>
      </c>
      <c r="AJ819" s="2109">
        <f>+COUNTIF(F819:AG819,"休")</f>
        <v>0</v>
      </c>
      <c r="AM819" s="1953">
        <f>+COUNTIF(F819:AG819,"－")</f>
        <v>0</v>
      </c>
      <c r="AN819" s="1953">
        <f>+COUNTIF(F819:AG819,"外")</f>
        <v>0</v>
      </c>
    </row>
    <row r="820" spans="2:40">
      <c r="B820" s="4186"/>
      <c r="C820" s="4189"/>
      <c r="D820" s="1960">
        <f>E$19</f>
        <v>0</v>
      </c>
      <c r="E820" s="2105"/>
      <c r="F820" s="1955"/>
      <c r="G820" s="1956"/>
      <c r="H820" s="1956"/>
      <c r="I820" s="1956"/>
      <c r="J820" s="1956"/>
      <c r="K820" s="1956"/>
      <c r="L820" s="1956"/>
      <c r="M820" s="1956"/>
      <c r="N820" s="1956"/>
      <c r="O820" s="1956"/>
      <c r="P820" s="1956"/>
      <c r="Q820" s="1956"/>
      <c r="R820" s="1956"/>
      <c r="S820" s="1956"/>
      <c r="T820" s="1956"/>
      <c r="U820" s="1956"/>
      <c r="V820" s="1956"/>
      <c r="W820" s="1956"/>
      <c r="X820" s="1956"/>
      <c r="Y820" s="1956"/>
      <c r="Z820" s="1956"/>
      <c r="AA820" s="1956"/>
      <c r="AB820" s="1956"/>
      <c r="AC820" s="1956"/>
      <c r="AD820" s="1956"/>
      <c r="AE820" s="1956"/>
      <c r="AF820" s="1956"/>
      <c r="AG820" s="1957"/>
      <c r="AH820" s="1950">
        <f t="shared" si="688"/>
        <v>28</v>
      </c>
      <c r="AI820" s="1958">
        <f t="shared" si="689"/>
        <v>0</v>
      </c>
      <c r="AJ820" s="2106">
        <f t="shared" ref="AJ820:AJ822" si="690">+COUNTIF(F820:AG820,"休")</f>
        <v>0</v>
      </c>
      <c r="AM820" s="1953">
        <f t="shared" ref="AM820:AM822" si="691">+COUNTIF(F820:AG820,"－")</f>
        <v>0</v>
      </c>
      <c r="AN820" s="1953">
        <f>+COUNTIF(F820:AG820,"外")</f>
        <v>0</v>
      </c>
    </row>
    <row r="821" spans="2:40">
      <c r="B821" s="4186"/>
      <c r="C821" s="4189"/>
      <c r="D821" s="1960">
        <f>E$20</f>
        <v>0</v>
      </c>
      <c r="E821" s="2105"/>
      <c r="F821" s="1955"/>
      <c r="G821" s="1956"/>
      <c r="H821" s="1956"/>
      <c r="I821" s="1956"/>
      <c r="J821" s="1956"/>
      <c r="K821" s="1956"/>
      <c r="L821" s="1956"/>
      <c r="M821" s="1956"/>
      <c r="N821" s="1956"/>
      <c r="O821" s="1956"/>
      <c r="P821" s="1956"/>
      <c r="Q821" s="1956"/>
      <c r="R821" s="1956"/>
      <c r="S821" s="1956"/>
      <c r="T821" s="1956"/>
      <c r="U821" s="1956"/>
      <c r="V821" s="1956"/>
      <c r="W821" s="1956"/>
      <c r="X821" s="1956"/>
      <c r="Y821" s="1956"/>
      <c r="Z821" s="1956"/>
      <c r="AA821" s="1956"/>
      <c r="AB821" s="1956"/>
      <c r="AC821" s="1956"/>
      <c r="AD821" s="1956"/>
      <c r="AE821" s="1956"/>
      <c r="AF821" s="1956"/>
      <c r="AG821" s="1957"/>
      <c r="AH821" s="1950">
        <f t="shared" si="688"/>
        <v>28</v>
      </c>
      <c r="AI821" s="1958">
        <f t="shared" si="689"/>
        <v>0</v>
      </c>
      <c r="AJ821" s="2106">
        <f t="shared" si="690"/>
        <v>0</v>
      </c>
      <c r="AM821" s="1953">
        <f t="shared" si="691"/>
        <v>0</v>
      </c>
      <c r="AN821" s="1953">
        <f>+COUNTIF(F821:AG821,"外")</f>
        <v>0</v>
      </c>
    </row>
    <row r="822" spans="2:40">
      <c r="B822" s="4187"/>
      <c r="C822" s="4190"/>
      <c r="D822" s="2110">
        <f>E$21</f>
        <v>0</v>
      </c>
      <c r="E822" s="2039"/>
      <c r="F822" s="1984"/>
      <c r="G822" s="1965"/>
      <c r="H822" s="1965"/>
      <c r="I822" s="1965"/>
      <c r="J822" s="1965"/>
      <c r="K822" s="1965"/>
      <c r="L822" s="1965"/>
      <c r="M822" s="1965"/>
      <c r="N822" s="1965"/>
      <c r="O822" s="1965"/>
      <c r="P822" s="1965"/>
      <c r="Q822" s="1965"/>
      <c r="R822" s="1965"/>
      <c r="S822" s="1965"/>
      <c r="T822" s="1965"/>
      <c r="U822" s="1965"/>
      <c r="V822" s="1965"/>
      <c r="W822" s="1965"/>
      <c r="X822" s="1965"/>
      <c r="Y822" s="1965"/>
      <c r="Z822" s="1965"/>
      <c r="AA822" s="1965"/>
      <c r="AB822" s="1965"/>
      <c r="AC822" s="1965"/>
      <c r="AD822" s="1965"/>
      <c r="AE822" s="1965"/>
      <c r="AF822" s="1965"/>
      <c r="AG822" s="1985"/>
      <c r="AH822" s="1986">
        <f t="shared" si="688"/>
        <v>28</v>
      </c>
      <c r="AI822" s="2071">
        <f t="shared" si="689"/>
        <v>0</v>
      </c>
      <c r="AJ822" s="1972">
        <f t="shared" si="690"/>
        <v>0</v>
      </c>
      <c r="AM822" s="1953">
        <f t="shared" si="691"/>
        <v>0</v>
      </c>
      <c r="AN822" s="1953">
        <f>+COUNTIF(F822:AG822,"外")</f>
        <v>0</v>
      </c>
    </row>
    <row r="823" spans="2:40">
      <c r="F823" s="2073"/>
      <c r="G823" s="2073"/>
      <c r="H823" s="2073"/>
      <c r="I823" s="2073"/>
      <c r="J823" s="2073"/>
      <c r="K823" s="2073"/>
      <c r="L823" s="2073"/>
      <c r="M823" s="2073"/>
      <c r="N823" s="2073"/>
      <c r="O823" s="2073"/>
      <c r="P823" s="2073"/>
      <c r="Q823" s="2073"/>
      <c r="R823" s="2073"/>
      <c r="S823" s="2073"/>
      <c r="T823" s="2073"/>
      <c r="U823" s="2073"/>
      <c r="V823" s="2073"/>
      <c r="W823" s="2073"/>
      <c r="X823" s="2073"/>
      <c r="Y823" s="2073"/>
      <c r="Z823" s="2073"/>
      <c r="AA823" s="2073"/>
      <c r="AB823" s="2073"/>
      <c r="AC823" s="2073"/>
      <c r="AD823" s="2073"/>
      <c r="AE823" s="2073"/>
      <c r="AF823" s="2073"/>
      <c r="AG823" s="2073"/>
    </row>
    <row r="824" spans="2:40" ht="13.5" customHeight="1">
      <c r="B824" s="2021"/>
      <c r="C824" s="2022"/>
      <c r="D824" s="2025"/>
      <c r="E824" s="2074" t="s">
        <v>1183</v>
      </c>
      <c r="F824" s="2075">
        <f>+AG804+1</f>
        <v>45695</v>
      </c>
      <c r="G824" s="2076">
        <f>+F824+1</f>
        <v>45696</v>
      </c>
      <c r="H824" s="2076">
        <f t="shared" ref="H824:Y824" si="692">+G824+1</f>
        <v>45697</v>
      </c>
      <c r="I824" s="2076">
        <f t="shared" si="692"/>
        <v>45698</v>
      </c>
      <c r="J824" s="2076">
        <f t="shared" si="692"/>
        <v>45699</v>
      </c>
      <c r="K824" s="2076">
        <f t="shared" si="692"/>
        <v>45700</v>
      </c>
      <c r="L824" s="2076">
        <f t="shared" si="692"/>
        <v>45701</v>
      </c>
      <c r="M824" s="2076">
        <f t="shared" si="692"/>
        <v>45702</v>
      </c>
      <c r="N824" s="2076">
        <f t="shared" si="692"/>
        <v>45703</v>
      </c>
      <c r="O824" s="2076">
        <f t="shared" si="692"/>
        <v>45704</v>
      </c>
      <c r="P824" s="2076">
        <f t="shared" si="692"/>
        <v>45705</v>
      </c>
      <c r="Q824" s="2076">
        <f t="shared" si="692"/>
        <v>45706</v>
      </c>
      <c r="R824" s="2076">
        <f t="shared" si="692"/>
        <v>45707</v>
      </c>
      <c r="S824" s="2076">
        <f t="shared" si="692"/>
        <v>45708</v>
      </c>
      <c r="T824" s="2076">
        <f t="shared" si="692"/>
        <v>45709</v>
      </c>
      <c r="U824" s="2076">
        <f t="shared" si="692"/>
        <v>45710</v>
      </c>
      <c r="V824" s="2076">
        <f t="shared" si="692"/>
        <v>45711</v>
      </c>
      <c r="W824" s="2076">
        <f t="shared" si="692"/>
        <v>45712</v>
      </c>
      <c r="X824" s="2076">
        <f t="shared" si="692"/>
        <v>45713</v>
      </c>
      <c r="Y824" s="2076">
        <f t="shared" si="692"/>
        <v>45714</v>
      </c>
      <c r="Z824" s="2076">
        <f>+Y824+1</f>
        <v>45715</v>
      </c>
      <c r="AA824" s="2076">
        <f t="shared" ref="AA824:AC824" si="693">+Z824+1</f>
        <v>45716</v>
      </c>
      <c r="AB824" s="2076">
        <f t="shared" si="693"/>
        <v>45717</v>
      </c>
      <c r="AC824" s="2076">
        <f t="shared" si="693"/>
        <v>45718</v>
      </c>
      <c r="AD824" s="2076">
        <f>+AC824+1</f>
        <v>45719</v>
      </c>
      <c r="AE824" s="2076">
        <f t="shared" ref="AE824" si="694">+AD824+1</f>
        <v>45720</v>
      </c>
      <c r="AF824" s="2076">
        <f>+AE824+1</f>
        <v>45721</v>
      </c>
      <c r="AG824" s="2111">
        <f t="shared" ref="AG824" si="695">+AF824+1</f>
        <v>45722</v>
      </c>
      <c r="AH824" s="4209" t="s">
        <v>2496</v>
      </c>
      <c r="AI824" s="4313" t="s">
        <v>2497</v>
      </c>
      <c r="AJ824" s="4316" t="s">
        <v>2474</v>
      </c>
      <c r="AK824" s="4319"/>
      <c r="AM824" s="4320" t="s">
        <v>2556</v>
      </c>
      <c r="AN824" s="4320" t="s">
        <v>2557</v>
      </c>
    </row>
    <row r="825" spans="2:40">
      <c r="B825" s="2037"/>
      <c r="C825" s="2038"/>
      <c r="D825" s="2041"/>
      <c r="E825" s="2078" t="s">
        <v>1184</v>
      </c>
      <c r="F825" s="2079" t="str">
        <f>TEXT(WEEKDAY(+F824),"aaa")</f>
        <v>金</v>
      </c>
      <c r="G825" s="2080" t="str">
        <f t="shared" ref="G825:AG825" si="696">TEXT(WEEKDAY(+G824),"aaa")</f>
        <v>土</v>
      </c>
      <c r="H825" s="2080" t="str">
        <f t="shared" si="696"/>
        <v>日</v>
      </c>
      <c r="I825" s="2080" t="str">
        <f t="shared" si="696"/>
        <v>月</v>
      </c>
      <c r="J825" s="2080" t="str">
        <f t="shared" si="696"/>
        <v>火</v>
      </c>
      <c r="K825" s="2080" t="str">
        <f t="shared" si="696"/>
        <v>水</v>
      </c>
      <c r="L825" s="2080" t="str">
        <f t="shared" si="696"/>
        <v>木</v>
      </c>
      <c r="M825" s="2080" t="str">
        <f t="shared" si="696"/>
        <v>金</v>
      </c>
      <c r="N825" s="2080" t="str">
        <f t="shared" si="696"/>
        <v>土</v>
      </c>
      <c r="O825" s="2080" t="str">
        <f t="shared" si="696"/>
        <v>日</v>
      </c>
      <c r="P825" s="2080" t="str">
        <f t="shared" si="696"/>
        <v>月</v>
      </c>
      <c r="Q825" s="2080" t="str">
        <f t="shared" si="696"/>
        <v>火</v>
      </c>
      <c r="R825" s="2080" t="str">
        <f t="shared" si="696"/>
        <v>水</v>
      </c>
      <c r="S825" s="2080" t="str">
        <f t="shared" si="696"/>
        <v>木</v>
      </c>
      <c r="T825" s="2080" t="str">
        <f t="shared" si="696"/>
        <v>金</v>
      </c>
      <c r="U825" s="2080" t="str">
        <f t="shared" si="696"/>
        <v>土</v>
      </c>
      <c r="V825" s="2080" t="str">
        <f t="shared" si="696"/>
        <v>日</v>
      </c>
      <c r="W825" s="2080" t="str">
        <f t="shared" si="696"/>
        <v>月</v>
      </c>
      <c r="X825" s="2080" t="str">
        <f t="shared" si="696"/>
        <v>火</v>
      </c>
      <c r="Y825" s="2080" t="str">
        <f t="shared" si="696"/>
        <v>水</v>
      </c>
      <c r="Z825" s="2080" t="str">
        <f t="shared" si="696"/>
        <v>木</v>
      </c>
      <c r="AA825" s="2080" t="str">
        <f t="shared" si="696"/>
        <v>金</v>
      </c>
      <c r="AB825" s="2080" t="str">
        <f t="shared" si="696"/>
        <v>土</v>
      </c>
      <c r="AC825" s="2080" t="str">
        <f t="shared" si="696"/>
        <v>日</v>
      </c>
      <c r="AD825" s="2080" t="str">
        <f t="shared" si="696"/>
        <v>月</v>
      </c>
      <c r="AE825" s="2080" t="str">
        <f t="shared" si="696"/>
        <v>火</v>
      </c>
      <c r="AF825" s="2080" t="str">
        <f t="shared" si="696"/>
        <v>水</v>
      </c>
      <c r="AG825" s="2112" t="str">
        <f t="shared" si="696"/>
        <v>木</v>
      </c>
      <c r="AH825" s="4210"/>
      <c r="AI825" s="4314"/>
      <c r="AJ825" s="4317"/>
      <c r="AK825" s="4319"/>
      <c r="AM825" s="4320"/>
      <c r="AN825" s="4320"/>
    </row>
    <row r="826" spans="2:40" ht="24.75" customHeight="1">
      <c r="B826" s="2101" t="s">
        <v>2531</v>
      </c>
      <c r="C826" s="2102" t="s">
        <v>2532</v>
      </c>
      <c r="D826" s="1953" t="s">
        <v>1313</v>
      </c>
      <c r="E826" s="1901" t="s">
        <v>2558</v>
      </c>
      <c r="F826" s="1941"/>
      <c r="G826" s="1942"/>
      <c r="H826" s="1942"/>
      <c r="I826" s="1942"/>
      <c r="J826" s="1942"/>
      <c r="K826" s="1942"/>
      <c r="L826" s="1942"/>
      <c r="M826" s="1942"/>
      <c r="N826" s="1942"/>
      <c r="O826" s="1942"/>
      <c r="P826" s="1942"/>
      <c r="Q826" s="1942"/>
      <c r="R826" s="1942"/>
      <c r="S826" s="1942"/>
      <c r="T826" s="1942"/>
      <c r="U826" s="1942"/>
      <c r="V826" s="1942"/>
      <c r="W826" s="1942"/>
      <c r="X826" s="1942"/>
      <c r="Y826" s="1942"/>
      <c r="Z826" s="1942"/>
      <c r="AA826" s="1942"/>
      <c r="AB826" s="1942"/>
      <c r="AC826" s="1942"/>
      <c r="AD826" s="1942"/>
      <c r="AE826" s="1942"/>
      <c r="AF826" s="1942"/>
      <c r="AG826" s="1970"/>
      <c r="AH826" s="4211"/>
      <c r="AI826" s="4315"/>
      <c r="AJ826" s="4318"/>
      <c r="AK826" s="4319"/>
    </row>
    <row r="827" spans="2:40" ht="13.5" customHeight="1">
      <c r="B827" s="4185" t="s">
        <v>2486</v>
      </c>
      <c r="C827" s="4188" t="s">
        <v>2487</v>
      </c>
      <c r="D827" s="1945" t="str">
        <f>E$8</f>
        <v>〇〇</v>
      </c>
      <c r="E827" s="2023"/>
      <c r="F827" s="1947"/>
      <c r="G827" s="1948"/>
      <c r="H827" s="1948"/>
      <c r="I827" s="1948"/>
      <c r="J827" s="1948"/>
      <c r="K827" s="1948"/>
      <c r="L827" s="1948"/>
      <c r="M827" s="1948"/>
      <c r="N827" s="1948"/>
      <c r="O827" s="1948"/>
      <c r="P827" s="1948"/>
      <c r="Q827" s="1948"/>
      <c r="R827" s="1948"/>
      <c r="S827" s="1948"/>
      <c r="T827" s="1948"/>
      <c r="U827" s="1948"/>
      <c r="V827" s="1948"/>
      <c r="W827" s="1948"/>
      <c r="X827" s="1948"/>
      <c r="Y827" s="1948"/>
      <c r="Z827" s="1948"/>
      <c r="AA827" s="1948"/>
      <c r="AB827" s="1948"/>
      <c r="AC827" s="1948"/>
      <c r="AD827" s="1948"/>
      <c r="AE827" s="1948"/>
      <c r="AF827" s="1948"/>
      <c r="AG827" s="1949"/>
      <c r="AH827" s="1950">
        <f>COUNTA(F$136:AG$136)-AI827</f>
        <v>28</v>
      </c>
      <c r="AI827" s="1951">
        <f>AM827+AN827</f>
        <v>0</v>
      </c>
      <c r="AJ827" s="2104">
        <f>+COUNTIF(F827:AG827,"休")</f>
        <v>0</v>
      </c>
      <c r="AM827" s="1953">
        <f>+COUNTIF(F827:AG827,"－")</f>
        <v>0</v>
      </c>
      <c r="AN827" s="1953">
        <f t="shared" ref="AN827:AN832" si="697">+COUNTIF(F827:AG827,"外")</f>
        <v>0</v>
      </c>
    </row>
    <row r="828" spans="2:40" ht="13.5" customHeight="1">
      <c r="B828" s="4186"/>
      <c r="C828" s="4189"/>
      <c r="D828" s="1960" t="str">
        <f>E$9</f>
        <v>●●</v>
      </c>
      <c r="E828" s="2105"/>
      <c r="F828" s="1955"/>
      <c r="G828" s="1956"/>
      <c r="H828" s="1956"/>
      <c r="I828" s="1956"/>
      <c r="J828" s="1956"/>
      <c r="K828" s="1956"/>
      <c r="L828" s="1956"/>
      <c r="M828" s="1956"/>
      <c r="N828" s="1956"/>
      <c r="O828" s="1956"/>
      <c r="P828" s="1956"/>
      <c r="Q828" s="1956"/>
      <c r="R828" s="1956"/>
      <c r="S828" s="1956"/>
      <c r="T828" s="1956"/>
      <c r="U828" s="1956"/>
      <c r="V828" s="1956"/>
      <c r="W828" s="1956"/>
      <c r="X828" s="1956"/>
      <c r="Y828" s="1956"/>
      <c r="Z828" s="1956"/>
      <c r="AA828" s="1956"/>
      <c r="AB828" s="1956"/>
      <c r="AC828" s="1956"/>
      <c r="AD828" s="1956"/>
      <c r="AE828" s="1956"/>
      <c r="AF828" s="1956"/>
      <c r="AG828" s="1957"/>
      <c r="AH828" s="1950">
        <f t="shared" ref="AH828:AH832" si="698">COUNTA(F$136:AG$136)-AI828</f>
        <v>28</v>
      </c>
      <c r="AI828" s="1958">
        <f t="shared" ref="AI828" si="699">AM828+AN828</f>
        <v>0</v>
      </c>
      <c r="AJ828" s="2106">
        <f t="shared" ref="AJ828:AJ831" si="700">+COUNTIF(F828:AG828,"休")</f>
        <v>0</v>
      </c>
      <c r="AM828" s="1953">
        <f t="shared" ref="AM828:AM831" si="701">+COUNTIF(F828:AG828,"－")</f>
        <v>0</v>
      </c>
      <c r="AN828" s="1953">
        <f t="shared" si="697"/>
        <v>0</v>
      </c>
    </row>
    <row r="829" spans="2:40">
      <c r="B829" s="4186"/>
      <c r="C829" s="4189"/>
      <c r="D829" s="1960" t="str">
        <f>E$10</f>
        <v>△△</v>
      </c>
      <c r="E829" s="2105"/>
      <c r="F829" s="1955"/>
      <c r="G829" s="1956"/>
      <c r="H829" s="1956"/>
      <c r="I829" s="1956"/>
      <c r="J829" s="1956"/>
      <c r="K829" s="1956"/>
      <c r="L829" s="1956"/>
      <c r="M829" s="1956"/>
      <c r="N829" s="1956"/>
      <c r="O829" s="1956"/>
      <c r="P829" s="1956"/>
      <c r="Q829" s="1956"/>
      <c r="R829" s="1956"/>
      <c r="S829" s="1956"/>
      <c r="T829" s="1956"/>
      <c r="U829" s="1956"/>
      <c r="V829" s="1956"/>
      <c r="W829" s="1956"/>
      <c r="X829" s="1956"/>
      <c r="Y829" s="1956"/>
      <c r="Z829" s="1956"/>
      <c r="AA829" s="1956"/>
      <c r="AB829" s="1956"/>
      <c r="AC829" s="1956"/>
      <c r="AD829" s="1956"/>
      <c r="AE829" s="1956"/>
      <c r="AF829" s="1956"/>
      <c r="AG829" s="1957"/>
      <c r="AH829" s="1950">
        <f t="shared" si="698"/>
        <v>28</v>
      </c>
      <c r="AI829" s="1958">
        <f>AM829+AN829</f>
        <v>0</v>
      </c>
      <c r="AJ829" s="2106">
        <f t="shared" si="700"/>
        <v>0</v>
      </c>
      <c r="AM829" s="1953">
        <f t="shared" si="701"/>
        <v>0</v>
      </c>
      <c r="AN829" s="1953">
        <f t="shared" si="697"/>
        <v>0</v>
      </c>
    </row>
    <row r="830" spans="2:40">
      <c r="B830" s="4186"/>
      <c r="C830" s="4189"/>
      <c r="D830" s="1960" t="str">
        <f>E$11</f>
        <v>■■</v>
      </c>
      <c r="E830" s="2105"/>
      <c r="F830" s="1955"/>
      <c r="G830" s="1956"/>
      <c r="H830" s="1956"/>
      <c r="I830" s="1956"/>
      <c r="J830" s="1956"/>
      <c r="K830" s="1956"/>
      <c r="L830" s="1956"/>
      <c r="M830" s="1956"/>
      <c r="N830" s="1956"/>
      <c r="O830" s="1956"/>
      <c r="P830" s="1956"/>
      <c r="Q830" s="1956"/>
      <c r="R830" s="1956"/>
      <c r="S830" s="1956"/>
      <c r="T830" s="1956"/>
      <c r="U830" s="1956"/>
      <c r="V830" s="1956"/>
      <c r="W830" s="1956"/>
      <c r="X830" s="1956"/>
      <c r="Y830" s="1956"/>
      <c r="Z830" s="1956"/>
      <c r="AA830" s="1956"/>
      <c r="AB830" s="1956"/>
      <c r="AC830" s="1956"/>
      <c r="AD830" s="1956"/>
      <c r="AE830" s="1956"/>
      <c r="AF830" s="1956"/>
      <c r="AG830" s="1957"/>
      <c r="AH830" s="1950">
        <f t="shared" si="698"/>
        <v>28</v>
      </c>
      <c r="AI830" s="1958">
        <f t="shared" ref="AI830:AI832" si="702">AM830+AN830</f>
        <v>0</v>
      </c>
      <c r="AJ830" s="2106">
        <f t="shared" si="700"/>
        <v>0</v>
      </c>
      <c r="AM830" s="1953">
        <f t="shared" si="701"/>
        <v>0</v>
      </c>
      <c r="AN830" s="1953">
        <f t="shared" si="697"/>
        <v>0</v>
      </c>
    </row>
    <row r="831" spans="2:40">
      <c r="B831" s="4186"/>
      <c r="C831" s="4189"/>
      <c r="D831" s="1960" t="str">
        <f>E$12</f>
        <v>★★</v>
      </c>
      <c r="E831" s="2105"/>
      <c r="F831" s="1955"/>
      <c r="G831" s="1956"/>
      <c r="H831" s="1956"/>
      <c r="I831" s="1956"/>
      <c r="J831" s="1956"/>
      <c r="K831" s="1956"/>
      <c r="L831" s="1956"/>
      <c r="M831" s="1956"/>
      <c r="N831" s="1956"/>
      <c r="O831" s="1956"/>
      <c r="P831" s="1956"/>
      <c r="Q831" s="1956"/>
      <c r="R831" s="1956"/>
      <c r="S831" s="1956"/>
      <c r="T831" s="1956"/>
      <c r="U831" s="1956"/>
      <c r="V831" s="1956"/>
      <c r="W831" s="1956"/>
      <c r="X831" s="1956"/>
      <c r="Y831" s="1956"/>
      <c r="Z831" s="1956"/>
      <c r="AA831" s="1956"/>
      <c r="AB831" s="1956"/>
      <c r="AC831" s="1956"/>
      <c r="AD831" s="1956"/>
      <c r="AE831" s="1956"/>
      <c r="AF831" s="1956"/>
      <c r="AG831" s="1957"/>
      <c r="AH831" s="1950">
        <f t="shared" si="698"/>
        <v>28</v>
      </c>
      <c r="AI831" s="1958">
        <f t="shared" si="702"/>
        <v>0</v>
      </c>
      <c r="AJ831" s="2106">
        <f t="shared" si="700"/>
        <v>0</v>
      </c>
      <c r="AM831" s="1953">
        <f t="shared" si="701"/>
        <v>0</v>
      </c>
      <c r="AN831" s="1953">
        <f t="shared" si="697"/>
        <v>0</v>
      </c>
    </row>
    <row r="832" spans="2:40">
      <c r="B832" s="4187"/>
      <c r="C832" s="4190"/>
      <c r="D832" s="2107"/>
      <c r="E832" s="1991"/>
      <c r="F832" s="1964"/>
      <c r="G832" s="1966"/>
      <c r="H832" s="1966"/>
      <c r="I832" s="1966"/>
      <c r="J832" s="1966"/>
      <c r="K832" s="1966"/>
      <c r="L832" s="1966"/>
      <c r="M832" s="1966"/>
      <c r="N832" s="1966"/>
      <c r="O832" s="1966"/>
      <c r="P832" s="1966"/>
      <c r="Q832" s="1966"/>
      <c r="R832" s="1966"/>
      <c r="S832" s="1966"/>
      <c r="T832" s="1966"/>
      <c r="U832" s="1966"/>
      <c r="V832" s="1966"/>
      <c r="W832" s="1966"/>
      <c r="X832" s="1966"/>
      <c r="Y832" s="1966"/>
      <c r="Z832" s="1966"/>
      <c r="AA832" s="1966"/>
      <c r="AB832" s="1966"/>
      <c r="AC832" s="1966"/>
      <c r="AD832" s="1966"/>
      <c r="AE832" s="1966"/>
      <c r="AF832" s="1966"/>
      <c r="AG832" s="1967"/>
      <c r="AH832" s="1950">
        <f t="shared" si="698"/>
        <v>28</v>
      </c>
      <c r="AI832" s="1951">
        <f t="shared" si="702"/>
        <v>0</v>
      </c>
      <c r="AJ832" s="2104">
        <f>+COUNTIF(F832:AG832,"休")</f>
        <v>0</v>
      </c>
      <c r="AM832" s="1953">
        <f>+COUNTIF(F832:AG832,"－")</f>
        <v>0</v>
      </c>
      <c r="AN832" s="1953">
        <f t="shared" si="697"/>
        <v>0</v>
      </c>
    </row>
    <row r="833" spans="2:40" ht="24.75" customHeight="1">
      <c r="B833" s="4185" t="s">
        <v>2493</v>
      </c>
      <c r="C833" s="4188" t="s">
        <v>2494</v>
      </c>
      <c r="D833" s="1953" t="s">
        <v>1313</v>
      </c>
      <c r="E833" s="1901" t="s">
        <v>2558</v>
      </c>
      <c r="F833" s="1941"/>
      <c r="G833" s="1942"/>
      <c r="H833" s="1942"/>
      <c r="I833" s="1942"/>
      <c r="J833" s="1942"/>
      <c r="K833" s="1942"/>
      <c r="L833" s="1942"/>
      <c r="M833" s="1942"/>
      <c r="N833" s="1942"/>
      <c r="O833" s="1942"/>
      <c r="P833" s="1942"/>
      <c r="Q833" s="1942"/>
      <c r="R833" s="1942"/>
      <c r="S833" s="1942"/>
      <c r="T833" s="1942"/>
      <c r="U833" s="1942"/>
      <c r="V833" s="1942"/>
      <c r="W833" s="1942"/>
      <c r="X833" s="1942"/>
      <c r="Y833" s="1942"/>
      <c r="Z833" s="1942"/>
      <c r="AA833" s="1942"/>
      <c r="AB833" s="1942"/>
      <c r="AC833" s="1942"/>
      <c r="AD833" s="1942"/>
      <c r="AE833" s="1942"/>
      <c r="AF833" s="1942"/>
      <c r="AG833" s="1970"/>
      <c r="AH833" s="1971"/>
      <c r="AI833" s="1953"/>
      <c r="AJ833" s="2058"/>
    </row>
    <row r="834" spans="2:40" ht="13.5" customHeight="1">
      <c r="B834" s="4186"/>
      <c r="C834" s="4189"/>
      <c r="D834" s="2107" t="str">
        <f>E$14</f>
        <v>〇〇</v>
      </c>
      <c r="E834" s="1991"/>
      <c r="F834" s="1947"/>
      <c r="G834" s="1948"/>
      <c r="H834" s="1948"/>
      <c r="I834" s="1948"/>
      <c r="J834" s="1948"/>
      <c r="K834" s="1948"/>
      <c r="L834" s="1948"/>
      <c r="M834" s="1948"/>
      <c r="N834" s="1948"/>
      <c r="O834" s="1948"/>
      <c r="P834" s="1948"/>
      <c r="Q834" s="1948"/>
      <c r="R834" s="1948"/>
      <c r="S834" s="1948"/>
      <c r="T834" s="1948"/>
      <c r="U834" s="1948"/>
      <c r="V834" s="1948"/>
      <c r="W834" s="1948"/>
      <c r="X834" s="1948"/>
      <c r="Y834" s="1948"/>
      <c r="Z834" s="1948"/>
      <c r="AA834" s="1948"/>
      <c r="AB834" s="1948"/>
      <c r="AC834" s="1948"/>
      <c r="AD834" s="1948"/>
      <c r="AE834" s="1948"/>
      <c r="AF834" s="1948"/>
      <c r="AG834" s="1949"/>
      <c r="AH834" s="1950">
        <f t="shared" ref="AH834" si="703">COUNTA(F$136:AG$136)-AI834</f>
        <v>28</v>
      </c>
      <c r="AI834" s="1951">
        <f t="shared" ref="AI834:AI837" si="704">AM834+AN834</f>
        <v>0</v>
      </c>
      <c r="AJ834" s="2104">
        <f>+COUNTIF(F834:AG834,"休")</f>
        <v>0</v>
      </c>
      <c r="AM834" s="1953">
        <f>+COUNTIF(F834:AG834,"－")</f>
        <v>0</v>
      </c>
      <c r="AN834" s="1953">
        <f>+COUNTIF(F834:AG834,"外")</f>
        <v>0</v>
      </c>
    </row>
    <row r="835" spans="2:40">
      <c r="B835" s="4186"/>
      <c r="C835" s="4189"/>
      <c r="D835" s="1960" t="str">
        <f>E$15</f>
        <v>●●</v>
      </c>
      <c r="E835" s="2105"/>
      <c r="F835" s="1955"/>
      <c r="G835" s="1956"/>
      <c r="H835" s="1956"/>
      <c r="I835" s="1956"/>
      <c r="J835" s="1956"/>
      <c r="K835" s="1956"/>
      <c r="L835" s="1956"/>
      <c r="M835" s="1956"/>
      <c r="N835" s="1956"/>
      <c r="O835" s="1956"/>
      <c r="P835" s="1956"/>
      <c r="Q835" s="1956"/>
      <c r="R835" s="1956"/>
      <c r="S835" s="1956"/>
      <c r="T835" s="1956"/>
      <c r="U835" s="1956"/>
      <c r="V835" s="1956"/>
      <c r="W835" s="1956"/>
      <c r="X835" s="1956"/>
      <c r="Y835" s="1956"/>
      <c r="Z835" s="1956"/>
      <c r="AA835" s="1956"/>
      <c r="AB835" s="1956"/>
      <c r="AC835" s="1956"/>
      <c r="AD835" s="1956"/>
      <c r="AE835" s="1956"/>
      <c r="AF835" s="1956"/>
      <c r="AG835" s="1957"/>
      <c r="AH835" s="1950">
        <f>COUNTA(F$136:AG$136)-AI835</f>
        <v>28</v>
      </c>
      <c r="AI835" s="1958">
        <f t="shared" si="704"/>
        <v>0</v>
      </c>
      <c r="AJ835" s="2106">
        <f t="shared" ref="AJ835:AJ837" si="705">+COUNTIF(F835:AG835,"休")</f>
        <v>0</v>
      </c>
      <c r="AM835" s="1953">
        <f t="shared" ref="AM835:AM837" si="706">+COUNTIF(F835:AG835,"－")</f>
        <v>0</v>
      </c>
      <c r="AN835" s="1953">
        <f>+COUNTIF(F835:AG835,"外")</f>
        <v>0</v>
      </c>
    </row>
    <row r="836" spans="2:40">
      <c r="B836" s="4186"/>
      <c r="C836" s="4189"/>
      <c r="D836" s="1960">
        <f>E$16</f>
        <v>0</v>
      </c>
      <c r="E836" s="2105"/>
      <c r="F836" s="1955"/>
      <c r="G836" s="1956"/>
      <c r="H836" s="1956"/>
      <c r="I836" s="1956"/>
      <c r="J836" s="1956"/>
      <c r="K836" s="1956"/>
      <c r="L836" s="1956"/>
      <c r="M836" s="1956"/>
      <c r="N836" s="1956"/>
      <c r="O836" s="1956"/>
      <c r="P836" s="1956"/>
      <c r="Q836" s="1956"/>
      <c r="R836" s="1956"/>
      <c r="S836" s="1956"/>
      <c r="T836" s="1956"/>
      <c r="U836" s="1956"/>
      <c r="V836" s="1956"/>
      <c r="W836" s="1956"/>
      <c r="X836" s="1956"/>
      <c r="Y836" s="1956"/>
      <c r="Z836" s="1956"/>
      <c r="AA836" s="1956"/>
      <c r="AB836" s="1956"/>
      <c r="AC836" s="1956"/>
      <c r="AD836" s="1956"/>
      <c r="AE836" s="1956"/>
      <c r="AF836" s="1956"/>
      <c r="AG836" s="1957"/>
      <c r="AH836" s="1950">
        <f t="shared" ref="AH836:AH837" si="707">COUNTA(F$136:AG$136)-AI836</f>
        <v>28</v>
      </c>
      <c r="AI836" s="1958">
        <f t="shared" si="704"/>
        <v>0</v>
      </c>
      <c r="AJ836" s="2106">
        <f t="shared" si="705"/>
        <v>0</v>
      </c>
      <c r="AM836" s="1953">
        <f t="shared" si="706"/>
        <v>0</v>
      </c>
      <c r="AN836" s="1953">
        <f>+COUNTIF(F836:AG836,"外")</f>
        <v>0</v>
      </c>
    </row>
    <row r="837" spans="2:40">
      <c r="B837" s="4186"/>
      <c r="C837" s="4190"/>
      <c r="D837" s="2107">
        <f>E$17</f>
        <v>0</v>
      </c>
      <c r="E837" s="1991"/>
      <c r="F837" s="1955"/>
      <c r="G837" s="1978"/>
      <c r="H837" s="1978"/>
      <c r="I837" s="1978"/>
      <c r="J837" s="1978"/>
      <c r="K837" s="1978"/>
      <c r="L837" s="1978"/>
      <c r="M837" s="1978"/>
      <c r="N837" s="1978"/>
      <c r="O837" s="1978"/>
      <c r="P837" s="1978"/>
      <c r="Q837" s="1978"/>
      <c r="R837" s="1978"/>
      <c r="S837" s="1978"/>
      <c r="T837" s="1978"/>
      <c r="U837" s="1978"/>
      <c r="V837" s="1978"/>
      <c r="W837" s="1978"/>
      <c r="X837" s="1978"/>
      <c r="Y837" s="1978"/>
      <c r="Z837" s="1978"/>
      <c r="AA837" s="1978"/>
      <c r="AB837" s="1978"/>
      <c r="AC837" s="1978"/>
      <c r="AD837" s="1978"/>
      <c r="AE837" s="1978"/>
      <c r="AF837" s="1978"/>
      <c r="AG837" s="1949"/>
      <c r="AH837" s="1950">
        <f t="shared" si="707"/>
        <v>28</v>
      </c>
      <c r="AI837" s="1987">
        <f t="shared" si="704"/>
        <v>0</v>
      </c>
      <c r="AJ837" s="2104">
        <f t="shared" si="705"/>
        <v>0</v>
      </c>
      <c r="AM837" s="1953">
        <f t="shared" si="706"/>
        <v>0</v>
      </c>
      <c r="AN837" s="1953">
        <f>+COUNTIF(F837:AG837,"外")</f>
        <v>0</v>
      </c>
    </row>
    <row r="838" spans="2:40" ht="24.75" customHeight="1">
      <c r="B838" s="4186"/>
      <c r="C838" s="4188" t="s">
        <v>2495</v>
      </c>
      <c r="D838" s="1953" t="s">
        <v>1313</v>
      </c>
      <c r="E838" s="1901" t="s">
        <v>2558</v>
      </c>
      <c r="F838" s="1941"/>
      <c r="G838" s="1942"/>
      <c r="H838" s="1942"/>
      <c r="I838" s="1942"/>
      <c r="J838" s="1942"/>
      <c r="K838" s="1942"/>
      <c r="L838" s="1942"/>
      <c r="M838" s="1942"/>
      <c r="N838" s="1942"/>
      <c r="O838" s="1942"/>
      <c r="P838" s="1942"/>
      <c r="Q838" s="1942"/>
      <c r="R838" s="1942"/>
      <c r="S838" s="1942"/>
      <c r="T838" s="1942"/>
      <c r="U838" s="1942"/>
      <c r="V838" s="1942"/>
      <c r="W838" s="1942"/>
      <c r="X838" s="1942"/>
      <c r="Y838" s="1942"/>
      <c r="Z838" s="1942"/>
      <c r="AA838" s="1942"/>
      <c r="AB838" s="1942"/>
      <c r="AC838" s="1942"/>
      <c r="AD838" s="1942"/>
      <c r="AE838" s="1942"/>
      <c r="AF838" s="1942"/>
      <c r="AG838" s="1970"/>
      <c r="AH838" s="1971"/>
      <c r="AI838" s="1953"/>
      <c r="AJ838" s="2058"/>
    </row>
    <row r="839" spans="2:40">
      <c r="B839" s="4186"/>
      <c r="C839" s="4189"/>
      <c r="D839" s="1945" t="str">
        <f>E$18</f>
        <v>●●</v>
      </c>
      <c r="E839" s="2023"/>
      <c r="F839" s="1947"/>
      <c r="G839" s="1948"/>
      <c r="H839" s="1948"/>
      <c r="I839" s="1948"/>
      <c r="J839" s="1948"/>
      <c r="K839" s="1948"/>
      <c r="L839" s="1948"/>
      <c r="M839" s="1948"/>
      <c r="N839" s="1948"/>
      <c r="O839" s="1948"/>
      <c r="P839" s="1948"/>
      <c r="Q839" s="1948"/>
      <c r="R839" s="1948"/>
      <c r="S839" s="1948"/>
      <c r="T839" s="1948"/>
      <c r="U839" s="1948"/>
      <c r="V839" s="1948"/>
      <c r="W839" s="1948"/>
      <c r="X839" s="1948"/>
      <c r="Y839" s="1948"/>
      <c r="Z839" s="1948"/>
      <c r="AA839" s="1948"/>
      <c r="AB839" s="1948"/>
      <c r="AC839" s="1948"/>
      <c r="AD839" s="1948"/>
      <c r="AE839" s="1948"/>
      <c r="AF839" s="1948"/>
      <c r="AG839" s="1982"/>
      <c r="AH839" s="1950">
        <f t="shared" ref="AH839:AH842" si="708">COUNTA(F$136:AG$136)-AI839</f>
        <v>28</v>
      </c>
      <c r="AI839" s="2108">
        <f t="shared" ref="AI839:AI842" si="709">AM839+AN839</f>
        <v>0</v>
      </c>
      <c r="AJ839" s="2109">
        <f>+COUNTIF(F839:AG839,"休")</f>
        <v>0</v>
      </c>
      <c r="AM839" s="1953">
        <f>+COUNTIF(F839:AG839,"－")</f>
        <v>0</v>
      </c>
      <c r="AN839" s="1953">
        <f>+COUNTIF(F839:AG839,"外")</f>
        <v>0</v>
      </c>
    </row>
    <row r="840" spans="2:40">
      <c r="B840" s="4186"/>
      <c r="C840" s="4189"/>
      <c r="D840" s="1960">
        <f>E$19</f>
        <v>0</v>
      </c>
      <c r="E840" s="2105"/>
      <c r="F840" s="1955"/>
      <c r="G840" s="1956"/>
      <c r="H840" s="1956"/>
      <c r="I840" s="1956"/>
      <c r="J840" s="1956"/>
      <c r="K840" s="1956"/>
      <c r="L840" s="1956"/>
      <c r="M840" s="1956"/>
      <c r="N840" s="1956"/>
      <c r="O840" s="1956"/>
      <c r="P840" s="1956"/>
      <c r="Q840" s="1956"/>
      <c r="R840" s="1956"/>
      <c r="S840" s="1956"/>
      <c r="T840" s="1956"/>
      <c r="U840" s="1956"/>
      <c r="V840" s="1956"/>
      <c r="W840" s="1956"/>
      <c r="X840" s="1956"/>
      <c r="Y840" s="1956"/>
      <c r="Z840" s="1956"/>
      <c r="AA840" s="1956"/>
      <c r="AB840" s="1956"/>
      <c r="AC840" s="1956"/>
      <c r="AD840" s="1956"/>
      <c r="AE840" s="1956"/>
      <c r="AF840" s="1956"/>
      <c r="AG840" s="1957"/>
      <c r="AH840" s="1950">
        <f t="shared" si="708"/>
        <v>28</v>
      </c>
      <c r="AI840" s="1958">
        <f t="shared" si="709"/>
        <v>0</v>
      </c>
      <c r="AJ840" s="2106">
        <f t="shared" ref="AJ840:AJ842" si="710">+COUNTIF(F840:AG840,"休")</f>
        <v>0</v>
      </c>
      <c r="AM840" s="1953">
        <f t="shared" ref="AM840:AM842" si="711">+COUNTIF(F840:AG840,"－")</f>
        <v>0</v>
      </c>
      <c r="AN840" s="1953">
        <f>+COUNTIF(F840:AG840,"外")</f>
        <v>0</v>
      </c>
    </row>
    <row r="841" spans="2:40">
      <c r="B841" s="4186"/>
      <c r="C841" s="4189"/>
      <c r="D841" s="1960">
        <f>E$20</f>
        <v>0</v>
      </c>
      <c r="E841" s="2105"/>
      <c r="F841" s="1955"/>
      <c r="G841" s="1956"/>
      <c r="H841" s="1956"/>
      <c r="I841" s="1956"/>
      <c r="J841" s="1956"/>
      <c r="K841" s="1956"/>
      <c r="L841" s="1956"/>
      <c r="M841" s="1956"/>
      <c r="N841" s="1956"/>
      <c r="O841" s="1956"/>
      <c r="P841" s="1956"/>
      <c r="Q841" s="1956"/>
      <c r="R841" s="1956"/>
      <c r="S841" s="1956"/>
      <c r="T841" s="1956"/>
      <c r="U841" s="1956"/>
      <c r="V841" s="1956"/>
      <c r="W841" s="1956"/>
      <c r="X841" s="1956"/>
      <c r="Y841" s="1956"/>
      <c r="Z841" s="1956"/>
      <c r="AA841" s="1956"/>
      <c r="AB841" s="1956"/>
      <c r="AC841" s="1956"/>
      <c r="AD841" s="1956"/>
      <c r="AE841" s="1956"/>
      <c r="AF841" s="1956"/>
      <c r="AG841" s="1957"/>
      <c r="AH841" s="1950">
        <f t="shared" si="708"/>
        <v>28</v>
      </c>
      <c r="AI841" s="1958">
        <f t="shared" si="709"/>
        <v>0</v>
      </c>
      <c r="AJ841" s="2106">
        <f t="shared" si="710"/>
        <v>0</v>
      </c>
      <c r="AM841" s="1953">
        <f t="shared" si="711"/>
        <v>0</v>
      </c>
      <c r="AN841" s="1953">
        <f>+COUNTIF(F841:AG841,"外")</f>
        <v>0</v>
      </c>
    </row>
    <row r="842" spans="2:40">
      <c r="B842" s="4187"/>
      <c r="C842" s="4190"/>
      <c r="D842" s="2110">
        <f>E$21</f>
        <v>0</v>
      </c>
      <c r="E842" s="2039"/>
      <c r="F842" s="1984"/>
      <c r="G842" s="1965"/>
      <c r="H842" s="1965"/>
      <c r="I842" s="1965"/>
      <c r="J842" s="1965"/>
      <c r="K842" s="1965"/>
      <c r="L842" s="1965"/>
      <c r="M842" s="1965"/>
      <c r="N842" s="1965"/>
      <c r="O842" s="1965"/>
      <c r="P842" s="1965"/>
      <c r="Q842" s="1965"/>
      <c r="R842" s="1965"/>
      <c r="S842" s="1965"/>
      <c r="T842" s="1965"/>
      <c r="U842" s="1965"/>
      <c r="V842" s="1965"/>
      <c r="W842" s="1965"/>
      <c r="X842" s="1965"/>
      <c r="Y842" s="1965"/>
      <c r="Z842" s="1965"/>
      <c r="AA842" s="1965"/>
      <c r="AB842" s="1965"/>
      <c r="AC842" s="1965"/>
      <c r="AD842" s="1965"/>
      <c r="AE842" s="1965"/>
      <c r="AF842" s="1965"/>
      <c r="AG842" s="1985"/>
      <c r="AH842" s="1986">
        <f t="shared" si="708"/>
        <v>28</v>
      </c>
      <c r="AI842" s="2071">
        <f t="shared" si="709"/>
        <v>0</v>
      </c>
      <c r="AJ842" s="1972">
        <f t="shared" si="710"/>
        <v>0</v>
      </c>
      <c r="AM842" s="1953">
        <f t="shared" si="711"/>
        <v>0</v>
      </c>
      <c r="AN842" s="1953">
        <f>+COUNTIF(F842:AG842,"外")</f>
        <v>0</v>
      </c>
    </row>
    <row r="843" spans="2:40">
      <c r="F843" s="2073"/>
      <c r="G843" s="2073"/>
      <c r="H843" s="2073"/>
      <c r="I843" s="2073"/>
      <c r="J843" s="2073"/>
      <c r="K843" s="2073"/>
      <c r="L843" s="2073"/>
      <c r="M843" s="2073"/>
      <c r="N843" s="2073"/>
      <c r="O843" s="2073"/>
      <c r="P843" s="2073"/>
      <c r="Q843" s="2073"/>
      <c r="R843" s="2073"/>
      <c r="S843" s="2073"/>
      <c r="T843" s="2073"/>
      <c r="U843" s="2073"/>
      <c r="V843" s="2073"/>
      <c r="W843" s="2073"/>
      <c r="X843" s="2073"/>
      <c r="Y843" s="2073"/>
      <c r="Z843" s="2073"/>
      <c r="AA843" s="2073"/>
      <c r="AB843" s="2073"/>
      <c r="AC843" s="2073"/>
      <c r="AD843" s="2073"/>
      <c r="AE843" s="2073"/>
      <c r="AF843" s="2073"/>
      <c r="AG843" s="2073"/>
    </row>
    <row r="844" spans="2:40" ht="13.5" customHeight="1">
      <c r="B844" s="2021"/>
      <c r="C844" s="2022"/>
      <c r="D844" s="2025"/>
      <c r="E844" s="2053" t="s">
        <v>1183</v>
      </c>
      <c r="F844" s="2054">
        <f>+AG824+1</f>
        <v>45723</v>
      </c>
      <c r="G844" s="2055">
        <f>+F844+1</f>
        <v>45724</v>
      </c>
      <c r="H844" s="2055">
        <f t="shared" ref="H844:Y844" si="712">+G844+1</f>
        <v>45725</v>
      </c>
      <c r="I844" s="2055">
        <f t="shared" si="712"/>
        <v>45726</v>
      </c>
      <c r="J844" s="2055">
        <f t="shared" si="712"/>
        <v>45727</v>
      </c>
      <c r="K844" s="2055">
        <f t="shared" si="712"/>
        <v>45728</v>
      </c>
      <c r="L844" s="2055">
        <f t="shared" si="712"/>
        <v>45729</v>
      </c>
      <c r="M844" s="2055">
        <f t="shared" si="712"/>
        <v>45730</v>
      </c>
      <c r="N844" s="2055">
        <f t="shared" si="712"/>
        <v>45731</v>
      </c>
      <c r="O844" s="2055">
        <f t="shared" si="712"/>
        <v>45732</v>
      </c>
      <c r="P844" s="2055">
        <f t="shared" si="712"/>
        <v>45733</v>
      </c>
      <c r="Q844" s="2055">
        <f t="shared" si="712"/>
        <v>45734</v>
      </c>
      <c r="R844" s="2055">
        <f t="shared" si="712"/>
        <v>45735</v>
      </c>
      <c r="S844" s="2055">
        <f t="shared" si="712"/>
        <v>45736</v>
      </c>
      <c r="T844" s="2055">
        <f t="shared" si="712"/>
        <v>45737</v>
      </c>
      <c r="U844" s="2055">
        <f t="shared" si="712"/>
        <v>45738</v>
      </c>
      <c r="V844" s="2055">
        <f t="shared" si="712"/>
        <v>45739</v>
      </c>
      <c r="W844" s="2055">
        <f t="shared" si="712"/>
        <v>45740</v>
      </c>
      <c r="X844" s="2055">
        <f t="shared" si="712"/>
        <v>45741</v>
      </c>
      <c r="Y844" s="2055">
        <f t="shared" si="712"/>
        <v>45742</v>
      </c>
      <c r="Z844" s="2055">
        <f>+Y844+1</f>
        <v>45743</v>
      </c>
      <c r="AA844" s="2055">
        <f t="shared" ref="AA844:AC844" si="713">+Z844+1</f>
        <v>45744</v>
      </c>
      <c r="AB844" s="2055">
        <f t="shared" si="713"/>
        <v>45745</v>
      </c>
      <c r="AC844" s="2055">
        <f t="shared" si="713"/>
        <v>45746</v>
      </c>
      <c r="AD844" s="2055">
        <f>+AC844+1</f>
        <v>45747</v>
      </c>
      <c r="AE844" s="2055">
        <f t="shared" ref="AE844:AG844" si="714">+AD844+1</f>
        <v>45748</v>
      </c>
      <c r="AF844" s="2055">
        <f t="shared" si="714"/>
        <v>45749</v>
      </c>
      <c r="AG844" s="2111">
        <f t="shared" si="714"/>
        <v>45750</v>
      </c>
      <c r="AH844" s="4209" t="s">
        <v>2496</v>
      </c>
      <c r="AI844" s="4313" t="s">
        <v>2497</v>
      </c>
      <c r="AJ844" s="4316" t="s">
        <v>2474</v>
      </c>
      <c r="AK844" s="4319"/>
      <c r="AM844" s="4320" t="s">
        <v>2556</v>
      </c>
      <c r="AN844" s="4320" t="s">
        <v>2557</v>
      </c>
    </row>
    <row r="845" spans="2:40">
      <c r="B845" s="2037"/>
      <c r="C845" s="2038"/>
      <c r="D845" s="2041"/>
      <c r="E845" s="1958" t="s">
        <v>1184</v>
      </c>
      <c r="F845" s="2059" t="str">
        <f>TEXT(WEEKDAY(+F844),"aaa")</f>
        <v>金</v>
      </c>
      <c r="G845" s="2060" t="str">
        <f t="shared" ref="G845:AG845" si="715">TEXT(WEEKDAY(+G844),"aaa")</f>
        <v>土</v>
      </c>
      <c r="H845" s="2060" t="str">
        <f t="shared" si="715"/>
        <v>日</v>
      </c>
      <c r="I845" s="2060" t="str">
        <f t="shared" si="715"/>
        <v>月</v>
      </c>
      <c r="J845" s="2060" t="str">
        <f t="shared" si="715"/>
        <v>火</v>
      </c>
      <c r="K845" s="2060" t="str">
        <f t="shared" si="715"/>
        <v>水</v>
      </c>
      <c r="L845" s="2060" t="str">
        <f t="shared" si="715"/>
        <v>木</v>
      </c>
      <c r="M845" s="2060" t="str">
        <f t="shared" si="715"/>
        <v>金</v>
      </c>
      <c r="N845" s="2060" t="str">
        <f t="shared" si="715"/>
        <v>土</v>
      </c>
      <c r="O845" s="2060" t="str">
        <f t="shared" si="715"/>
        <v>日</v>
      </c>
      <c r="P845" s="2060" t="str">
        <f t="shared" si="715"/>
        <v>月</v>
      </c>
      <c r="Q845" s="2060" t="str">
        <f t="shared" si="715"/>
        <v>火</v>
      </c>
      <c r="R845" s="2060" t="str">
        <f t="shared" si="715"/>
        <v>水</v>
      </c>
      <c r="S845" s="2060" t="str">
        <f t="shared" si="715"/>
        <v>木</v>
      </c>
      <c r="T845" s="2060" t="str">
        <f t="shared" si="715"/>
        <v>金</v>
      </c>
      <c r="U845" s="2060" t="str">
        <f t="shared" si="715"/>
        <v>土</v>
      </c>
      <c r="V845" s="2060" t="str">
        <f t="shared" si="715"/>
        <v>日</v>
      </c>
      <c r="W845" s="2060" t="str">
        <f t="shared" si="715"/>
        <v>月</v>
      </c>
      <c r="X845" s="2060" t="str">
        <f t="shared" si="715"/>
        <v>火</v>
      </c>
      <c r="Y845" s="2060" t="str">
        <f t="shared" si="715"/>
        <v>水</v>
      </c>
      <c r="Z845" s="2060" t="str">
        <f t="shared" si="715"/>
        <v>木</v>
      </c>
      <c r="AA845" s="2060" t="str">
        <f t="shared" si="715"/>
        <v>金</v>
      </c>
      <c r="AB845" s="2060" t="str">
        <f t="shared" si="715"/>
        <v>土</v>
      </c>
      <c r="AC845" s="2060" t="str">
        <f t="shared" si="715"/>
        <v>日</v>
      </c>
      <c r="AD845" s="2060" t="str">
        <f t="shared" si="715"/>
        <v>月</v>
      </c>
      <c r="AE845" s="2060" t="str">
        <f t="shared" si="715"/>
        <v>火</v>
      </c>
      <c r="AF845" s="2060" t="str">
        <f t="shared" si="715"/>
        <v>水</v>
      </c>
      <c r="AG845" s="2060" t="str">
        <f t="shared" si="715"/>
        <v>木</v>
      </c>
      <c r="AH845" s="4210"/>
      <c r="AI845" s="4314"/>
      <c r="AJ845" s="4317"/>
      <c r="AK845" s="4319"/>
      <c r="AM845" s="4320"/>
      <c r="AN845" s="4320"/>
    </row>
    <row r="846" spans="2:40" ht="24.75" customHeight="1">
      <c r="B846" s="2101" t="s">
        <v>2531</v>
      </c>
      <c r="C846" s="2102" t="s">
        <v>2532</v>
      </c>
      <c r="D846" s="1953" t="s">
        <v>1313</v>
      </c>
      <c r="E846" s="1901" t="s">
        <v>2558</v>
      </c>
      <c r="F846" s="1941"/>
      <c r="G846" s="1942"/>
      <c r="H846" s="1942"/>
      <c r="I846" s="1942"/>
      <c r="J846" s="1942"/>
      <c r="K846" s="1942"/>
      <c r="L846" s="1942"/>
      <c r="M846" s="1942"/>
      <c r="N846" s="1942"/>
      <c r="O846" s="1942"/>
      <c r="P846" s="1942"/>
      <c r="Q846" s="1942"/>
      <c r="R846" s="1942"/>
      <c r="S846" s="1942"/>
      <c r="T846" s="1942"/>
      <c r="U846" s="1942"/>
      <c r="V846" s="1942"/>
      <c r="W846" s="1942"/>
      <c r="X846" s="1942"/>
      <c r="Y846" s="1942"/>
      <c r="Z846" s="1942"/>
      <c r="AA846" s="1942"/>
      <c r="AB846" s="1942"/>
      <c r="AC846" s="1942"/>
      <c r="AD846" s="1942"/>
      <c r="AE846" s="1942"/>
      <c r="AF846" s="1942"/>
      <c r="AG846" s="1970"/>
      <c r="AH846" s="4211"/>
      <c r="AI846" s="4315"/>
      <c r="AJ846" s="4318"/>
      <c r="AK846" s="4319"/>
    </row>
    <row r="847" spans="2:40" ht="13.5" customHeight="1">
      <c r="B847" s="4185" t="s">
        <v>2486</v>
      </c>
      <c r="C847" s="4188" t="s">
        <v>2487</v>
      </c>
      <c r="D847" s="1945" t="str">
        <f>E$8</f>
        <v>〇〇</v>
      </c>
      <c r="E847" s="2023"/>
      <c r="F847" s="1947"/>
      <c r="G847" s="1948"/>
      <c r="H847" s="1948"/>
      <c r="I847" s="1948"/>
      <c r="J847" s="1948"/>
      <c r="K847" s="1948"/>
      <c r="L847" s="1948"/>
      <c r="M847" s="1948"/>
      <c r="N847" s="1948"/>
      <c r="O847" s="1948"/>
      <c r="P847" s="1948"/>
      <c r="Q847" s="1948"/>
      <c r="R847" s="1948"/>
      <c r="S847" s="1948"/>
      <c r="T847" s="1948"/>
      <c r="U847" s="1948"/>
      <c r="V847" s="1948"/>
      <c r="W847" s="1948"/>
      <c r="X847" s="1948"/>
      <c r="Y847" s="1948"/>
      <c r="Z847" s="1948"/>
      <c r="AA847" s="1948"/>
      <c r="AB847" s="1948"/>
      <c r="AC847" s="1948"/>
      <c r="AD847" s="1948"/>
      <c r="AE847" s="1948"/>
      <c r="AF847" s="1948"/>
      <c r="AG847" s="1949"/>
      <c r="AH847" s="1950">
        <f>COUNTA(F$156:AG$156)-AI847</f>
        <v>28</v>
      </c>
      <c r="AI847" s="1951">
        <f>AM847+AN847</f>
        <v>0</v>
      </c>
      <c r="AJ847" s="2104">
        <f>+COUNTIF(F847:AG847,"休")</f>
        <v>0</v>
      </c>
      <c r="AM847" s="1953">
        <f>+COUNTIF(F847:AG847,"－")</f>
        <v>0</v>
      </c>
      <c r="AN847" s="1953">
        <f t="shared" ref="AN847:AN852" si="716">+COUNTIF(F847:AG847,"外")</f>
        <v>0</v>
      </c>
    </row>
    <row r="848" spans="2:40" ht="13.5" customHeight="1">
      <c r="B848" s="4186"/>
      <c r="C848" s="4189"/>
      <c r="D848" s="1960" t="str">
        <f>E$9</f>
        <v>●●</v>
      </c>
      <c r="E848" s="2105"/>
      <c r="F848" s="1955"/>
      <c r="G848" s="1956"/>
      <c r="H848" s="1956"/>
      <c r="I848" s="1956"/>
      <c r="J848" s="1956"/>
      <c r="K848" s="1956"/>
      <c r="L848" s="1956"/>
      <c r="M848" s="1956"/>
      <c r="N848" s="1956"/>
      <c r="O848" s="1956"/>
      <c r="P848" s="1956"/>
      <c r="Q848" s="1956"/>
      <c r="R848" s="1956"/>
      <c r="S848" s="1956"/>
      <c r="T848" s="1956"/>
      <c r="U848" s="1956"/>
      <c r="V848" s="1956"/>
      <c r="W848" s="1956"/>
      <c r="X848" s="1956"/>
      <c r="Y848" s="1956"/>
      <c r="Z848" s="1956"/>
      <c r="AA848" s="1956"/>
      <c r="AB848" s="1956"/>
      <c r="AC848" s="1956"/>
      <c r="AD848" s="1956"/>
      <c r="AE848" s="1956"/>
      <c r="AF848" s="1956"/>
      <c r="AG848" s="1957"/>
      <c r="AH848" s="1950">
        <f>COUNTA(F$156:AG$156)-AI848</f>
        <v>28</v>
      </c>
      <c r="AI848" s="1958">
        <f t="shared" ref="AI848" si="717">AM848+AN848</f>
        <v>0</v>
      </c>
      <c r="AJ848" s="2106">
        <f t="shared" ref="AJ848:AJ851" si="718">+COUNTIF(F848:AG848,"休")</f>
        <v>0</v>
      </c>
      <c r="AM848" s="1953">
        <f t="shared" ref="AM848:AM851" si="719">+COUNTIF(F848:AG848,"－")</f>
        <v>0</v>
      </c>
      <c r="AN848" s="1953">
        <f t="shared" si="716"/>
        <v>0</v>
      </c>
    </row>
    <row r="849" spans="2:40">
      <c r="B849" s="4186"/>
      <c r="C849" s="4189"/>
      <c r="D849" s="1960" t="str">
        <f>E$10</f>
        <v>△△</v>
      </c>
      <c r="E849" s="2105"/>
      <c r="F849" s="1955"/>
      <c r="G849" s="1956"/>
      <c r="H849" s="1956"/>
      <c r="I849" s="1956"/>
      <c r="J849" s="1956"/>
      <c r="K849" s="1956"/>
      <c r="L849" s="1956"/>
      <c r="M849" s="1956"/>
      <c r="N849" s="1956"/>
      <c r="O849" s="1956"/>
      <c r="P849" s="1956"/>
      <c r="Q849" s="1956"/>
      <c r="R849" s="1956"/>
      <c r="S849" s="1956"/>
      <c r="T849" s="1956"/>
      <c r="U849" s="1956"/>
      <c r="V849" s="1956"/>
      <c r="W849" s="1956"/>
      <c r="X849" s="1956"/>
      <c r="Y849" s="1956"/>
      <c r="Z849" s="1956"/>
      <c r="AA849" s="1956"/>
      <c r="AB849" s="1956"/>
      <c r="AC849" s="1956"/>
      <c r="AD849" s="1956"/>
      <c r="AE849" s="1956"/>
      <c r="AF849" s="1956"/>
      <c r="AG849" s="1957"/>
      <c r="AH849" s="1950">
        <f t="shared" ref="AH849:AH850" si="720">COUNTA(F$156:AG$156)-AI849</f>
        <v>28</v>
      </c>
      <c r="AI849" s="1958">
        <f>AM849+AN849</f>
        <v>0</v>
      </c>
      <c r="AJ849" s="2106">
        <f t="shared" si="718"/>
        <v>0</v>
      </c>
      <c r="AM849" s="1953">
        <f t="shared" si="719"/>
        <v>0</v>
      </c>
      <c r="AN849" s="1953">
        <f t="shared" si="716"/>
        <v>0</v>
      </c>
    </row>
    <row r="850" spans="2:40">
      <c r="B850" s="4186"/>
      <c r="C850" s="4189"/>
      <c r="D850" s="1960" t="str">
        <f>E$11</f>
        <v>■■</v>
      </c>
      <c r="E850" s="2105"/>
      <c r="F850" s="1955"/>
      <c r="G850" s="1956"/>
      <c r="H850" s="1956"/>
      <c r="I850" s="1956"/>
      <c r="J850" s="1956"/>
      <c r="K850" s="1956"/>
      <c r="L850" s="1956"/>
      <c r="M850" s="1956"/>
      <c r="N850" s="1956"/>
      <c r="O850" s="1956"/>
      <c r="P850" s="1956"/>
      <c r="Q850" s="1956"/>
      <c r="R850" s="1956"/>
      <c r="S850" s="1956"/>
      <c r="T850" s="1956"/>
      <c r="U850" s="1956"/>
      <c r="V850" s="1956"/>
      <c r="W850" s="1956"/>
      <c r="X850" s="1956"/>
      <c r="Y850" s="1956"/>
      <c r="Z850" s="1956"/>
      <c r="AA850" s="1956"/>
      <c r="AB850" s="1956"/>
      <c r="AC850" s="1956"/>
      <c r="AD850" s="1956"/>
      <c r="AE850" s="1956"/>
      <c r="AF850" s="1956"/>
      <c r="AG850" s="1957"/>
      <c r="AH850" s="1950">
        <f t="shared" si="720"/>
        <v>28</v>
      </c>
      <c r="AI850" s="1958">
        <f t="shared" ref="AI850:AI852" si="721">AM850+AN850</f>
        <v>0</v>
      </c>
      <c r="AJ850" s="2106">
        <f t="shared" si="718"/>
        <v>0</v>
      </c>
      <c r="AM850" s="1953">
        <f t="shared" si="719"/>
        <v>0</v>
      </c>
      <c r="AN850" s="1953">
        <f t="shared" si="716"/>
        <v>0</v>
      </c>
    </row>
    <row r="851" spans="2:40">
      <c r="B851" s="4186"/>
      <c r="C851" s="4189"/>
      <c r="D851" s="1960" t="str">
        <f>E$12</f>
        <v>★★</v>
      </c>
      <c r="E851" s="2105"/>
      <c r="F851" s="1955"/>
      <c r="G851" s="1956"/>
      <c r="H851" s="1956"/>
      <c r="I851" s="1956"/>
      <c r="J851" s="1956"/>
      <c r="K851" s="1956"/>
      <c r="L851" s="1956"/>
      <c r="M851" s="1956"/>
      <c r="N851" s="1956"/>
      <c r="O851" s="1956"/>
      <c r="P851" s="1956"/>
      <c r="Q851" s="1956"/>
      <c r="R851" s="1956"/>
      <c r="S851" s="1956"/>
      <c r="T851" s="1956"/>
      <c r="U851" s="1956"/>
      <c r="V851" s="1956"/>
      <c r="W851" s="1956"/>
      <c r="X851" s="1956"/>
      <c r="Y851" s="1956"/>
      <c r="Z851" s="1956"/>
      <c r="AA851" s="1956"/>
      <c r="AB851" s="1956"/>
      <c r="AC851" s="1956"/>
      <c r="AD851" s="1956"/>
      <c r="AE851" s="1956"/>
      <c r="AF851" s="1956"/>
      <c r="AG851" s="1957"/>
      <c r="AH851" s="1950">
        <f>COUNTA(F$156:AG$156)-AI851</f>
        <v>28</v>
      </c>
      <c r="AI851" s="1958">
        <f t="shared" si="721"/>
        <v>0</v>
      </c>
      <c r="AJ851" s="2106">
        <f t="shared" si="718"/>
        <v>0</v>
      </c>
      <c r="AM851" s="1953">
        <f t="shared" si="719"/>
        <v>0</v>
      </c>
      <c r="AN851" s="1953">
        <f t="shared" si="716"/>
        <v>0</v>
      </c>
    </row>
    <row r="852" spans="2:40">
      <c r="B852" s="4187"/>
      <c r="C852" s="4190"/>
      <c r="D852" s="2107"/>
      <c r="E852" s="1991"/>
      <c r="F852" s="1964"/>
      <c r="G852" s="1966"/>
      <c r="H852" s="1966"/>
      <c r="I852" s="1966"/>
      <c r="J852" s="1966"/>
      <c r="K852" s="1966"/>
      <c r="L852" s="1966"/>
      <c r="M852" s="1966"/>
      <c r="N852" s="1966"/>
      <c r="O852" s="1966"/>
      <c r="P852" s="1966"/>
      <c r="Q852" s="1966"/>
      <c r="R852" s="1966"/>
      <c r="S852" s="1966"/>
      <c r="T852" s="1966"/>
      <c r="U852" s="1966"/>
      <c r="V852" s="1966"/>
      <c r="W852" s="1966"/>
      <c r="X852" s="1966"/>
      <c r="Y852" s="1966"/>
      <c r="Z852" s="1966"/>
      <c r="AA852" s="1966"/>
      <c r="AB852" s="1966"/>
      <c r="AC852" s="1966"/>
      <c r="AD852" s="1966"/>
      <c r="AE852" s="1966"/>
      <c r="AF852" s="1966"/>
      <c r="AG852" s="1967"/>
      <c r="AH852" s="1950">
        <f>COUNTA(F$156:AG$156)-AI852</f>
        <v>28</v>
      </c>
      <c r="AI852" s="1951">
        <f t="shared" si="721"/>
        <v>0</v>
      </c>
      <c r="AJ852" s="2104">
        <f>+COUNTIF(F852:AG852,"休")</f>
        <v>0</v>
      </c>
      <c r="AM852" s="1953">
        <f>+COUNTIF(F852:AG852,"－")</f>
        <v>0</v>
      </c>
      <c r="AN852" s="1953">
        <f t="shared" si="716"/>
        <v>0</v>
      </c>
    </row>
    <row r="853" spans="2:40" ht="24.75" customHeight="1">
      <c r="B853" s="4185" t="s">
        <v>2493</v>
      </c>
      <c r="C853" s="4188" t="s">
        <v>2494</v>
      </c>
      <c r="D853" s="1953" t="s">
        <v>1313</v>
      </c>
      <c r="E853" s="1901" t="s">
        <v>2558</v>
      </c>
      <c r="F853" s="1941"/>
      <c r="G853" s="1942"/>
      <c r="H853" s="1942"/>
      <c r="I853" s="1942"/>
      <c r="J853" s="1942"/>
      <c r="K853" s="1942"/>
      <c r="L853" s="1942"/>
      <c r="M853" s="1942"/>
      <c r="N853" s="1942"/>
      <c r="O853" s="1942"/>
      <c r="P853" s="1942"/>
      <c r="Q853" s="1942"/>
      <c r="R853" s="1942"/>
      <c r="S853" s="1942"/>
      <c r="T853" s="1942"/>
      <c r="U853" s="1942"/>
      <c r="V853" s="1942"/>
      <c r="W853" s="1942"/>
      <c r="X853" s="1942"/>
      <c r="Y853" s="1942"/>
      <c r="Z853" s="1942"/>
      <c r="AA853" s="1942"/>
      <c r="AB853" s="1942"/>
      <c r="AC853" s="1942"/>
      <c r="AD853" s="1942"/>
      <c r="AE853" s="1942"/>
      <c r="AF853" s="1942"/>
      <c r="AG853" s="1970"/>
      <c r="AH853" s="1971"/>
      <c r="AI853" s="1953"/>
      <c r="AJ853" s="2058"/>
    </row>
    <row r="854" spans="2:40" ht="13.5" customHeight="1">
      <c r="B854" s="4186"/>
      <c r="C854" s="4189"/>
      <c r="D854" s="2107" t="str">
        <f>E$14</f>
        <v>〇〇</v>
      </c>
      <c r="E854" s="1991"/>
      <c r="F854" s="1947"/>
      <c r="G854" s="1948"/>
      <c r="H854" s="1948"/>
      <c r="I854" s="1948"/>
      <c r="J854" s="1948"/>
      <c r="K854" s="1948"/>
      <c r="L854" s="1948"/>
      <c r="M854" s="1948"/>
      <c r="N854" s="1948"/>
      <c r="O854" s="1948"/>
      <c r="P854" s="1948"/>
      <c r="Q854" s="1948"/>
      <c r="R854" s="1948"/>
      <c r="S854" s="1948"/>
      <c r="T854" s="1948"/>
      <c r="U854" s="1948"/>
      <c r="V854" s="1948"/>
      <c r="W854" s="1948"/>
      <c r="X854" s="1948"/>
      <c r="Y854" s="1948"/>
      <c r="Z854" s="1948"/>
      <c r="AA854" s="1948"/>
      <c r="AB854" s="1948"/>
      <c r="AC854" s="1948"/>
      <c r="AD854" s="1948"/>
      <c r="AE854" s="1948"/>
      <c r="AF854" s="1948"/>
      <c r="AG854" s="1949"/>
      <c r="AH854" s="1950">
        <f>COUNTA(F$156:AG$156)-AI854</f>
        <v>28</v>
      </c>
      <c r="AI854" s="1951">
        <f t="shared" ref="AI854:AI857" si="722">AM854+AN854</f>
        <v>0</v>
      </c>
      <c r="AJ854" s="2104">
        <f>+COUNTIF(F854:AG854,"休")</f>
        <v>0</v>
      </c>
      <c r="AM854" s="1953">
        <f>+COUNTIF(F854:AG854,"－")</f>
        <v>0</v>
      </c>
      <c r="AN854" s="1953">
        <f>+COUNTIF(F854:AG854,"外")</f>
        <v>0</v>
      </c>
    </row>
    <row r="855" spans="2:40">
      <c r="B855" s="4186"/>
      <c r="C855" s="4189"/>
      <c r="D855" s="1960" t="str">
        <f>E$15</f>
        <v>●●</v>
      </c>
      <c r="E855" s="2105"/>
      <c r="F855" s="1955"/>
      <c r="G855" s="1956"/>
      <c r="H855" s="1956"/>
      <c r="I855" s="1956"/>
      <c r="J855" s="1956"/>
      <c r="K855" s="1956"/>
      <c r="L855" s="1956"/>
      <c r="M855" s="1956"/>
      <c r="N855" s="1956"/>
      <c r="O855" s="1956"/>
      <c r="P855" s="1956"/>
      <c r="Q855" s="1956"/>
      <c r="R855" s="1956"/>
      <c r="S855" s="1956"/>
      <c r="T855" s="1956"/>
      <c r="U855" s="1956"/>
      <c r="V855" s="1956"/>
      <c r="W855" s="1956"/>
      <c r="X855" s="1956"/>
      <c r="Y855" s="1956"/>
      <c r="Z855" s="1956"/>
      <c r="AA855" s="1956"/>
      <c r="AB855" s="1956"/>
      <c r="AC855" s="1956"/>
      <c r="AD855" s="1956"/>
      <c r="AE855" s="1956"/>
      <c r="AF855" s="1956"/>
      <c r="AG855" s="1957"/>
      <c r="AH855" s="1950">
        <f>COUNTA(F$156:AG$156)-AI855</f>
        <v>28</v>
      </c>
      <c r="AI855" s="1958">
        <f t="shared" si="722"/>
        <v>0</v>
      </c>
      <c r="AJ855" s="2106">
        <f t="shared" ref="AJ855:AJ857" si="723">+COUNTIF(F855:AG855,"休")</f>
        <v>0</v>
      </c>
      <c r="AM855" s="1953">
        <f t="shared" ref="AM855:AM857" si="724">+COUNTIF(F855:AG855,"－")</f>
        <v>0</v>
      </c>
      <c r="AN855" s="1953">
        <f>+COUNTIF(F855:AG855,"外")</f>
        <v>0</v>
      </c>
    </row>
    <row r="856" spans="2:40">
      <c r="B856" s="4186"/>
      <c r="C856" s="4189"/>
      <c r="D856" s="1960">
        <f>E$16</f>
        <v>0</v>
      </c>
      <c r="E856" s="2105"/>
      <c r="F856" s="1955"/>
      <c r="G856" s="1956"/>
      <c r="H856" s="1956"/>
      <c r="I856" s="1956"/>
      <c r="J856" s="1956"/>
      <c r="K856" s="1956"/>
      <c r="L856" s="1956"/>
      <c r="M856" s="1956"/>
      <c r="N856" s="1956"/>
      <c r="O856" s="1956"/>
      <c r="P856" s="1956"/>
      <c r="Q856" s="1956"/>
      <c r="R856" s="1956"/>
      <c r="S856" s="1956"/>
      <c r="T856" s="1956"/>
      <c r="U856" s="1956"/>
      <c r="V856" s="1956"/>
      <c r="W856" s="1956"/>
      <c r="X856" s="1956"/>
      <c r="Y856" s="1956"/>
      <c r="Z856" s="1956"/>
      <c r="AA856" s="1956"/>
      <c r="AB856" s="1956"/>
      <c r="AC856" s="1956"/>
      <c r="AD856" s="1956"/>
      <c r="AE856" s="1956"/>
      <c r="AF856" s="1956"/>
      <c r="AG856" s="1957"/>
      <c r="AH856" s="1950">
        <f t="shared" ref="AH856:AH857" si="725">COUNTA(F$156:AG$156)-AI856</f>
        <v>28</v>
      </c>
      <c r="AI856" s="1958">
        <f t="shared" si="722"/>
        <v>0</v>
      </c>
      <c r="AJ856" s="2106">
        <f t="shared" si="723"/>
        <v>0</v>
      </c>
      <c r="AM856" s="1953">
        <f t="shared" si="724"/>
        <v>0</v>
      </c>
      <c r="AN856" s="1953">
        <f>+COUNTIF(F856:AG856,"外")</f>
        <v>0</v>
      </c>
    </row>
    <row r="857" spans="2:40">
      <c r="B857" s="4186"/>
      <c r="C857" s="4190"/>
      <c r="D857" s="2107">
        <f>E$17</f>
        <v>0</v>
      </c>
      <c r="E857" s="1991"/>
      <c r="F857" s="1955"/>
      <c r="G857" s="1978"/>
      <c r="H857" s="1978"/>
      <c r="I857" s="1978"/>
      <c r="J857" s="1978"/>
      <c r="K857" s="1978"/>
      <c r="L857" s="1978"/>
      <c r="M857" s="1978"/>
      <c r="N857" s="1978"/>
      <c r="O857" s="1978"/>
      <c r="P857" s="1978"/>
      <c r="Q857" s="1978"/>
      <c r="R857" s="1978"/>
      <c r="S857" s="1978"/>
      <c r="T857" s="1978"/>
      <c r="U857" s="1978"/>
      <c r="V857" s="1978"/>
      <c r="W857" s="1978"/>
      <c r="X857" s="1978"/>
      <c r="Y857" s="1978"/>
      <c r="Z857" s="1978"/>
      <c r="AA857" s="1978"/>
      <c r="AB857" s="1978"/>
      <c r="AC857" s="1978"/>
      <c r="AD857" s="1978"/>
      <c r="AE857" s="1978"/>
      <c r="AF857" s="1978"/>
      <c r="AG857" s="1949"/>
      <c r="AH857" s="1950">
        <f t="shared" si="725"/>
        <v>28</v>
      </c>
      <c r="AI857" s="1987">
        <f t="shared" si="722"/>
        <v>0</v>
      </c>
      <c r="AJ857" s="2104">
        <f t="shared" si="723"/>
        <v>0</v>
      </c>
      <c r="AM857" s="1953">
        <f t="shared" si="724"/>
        <v>0</v>
      </c>
      <c r="AN857" s="1953">
        <f>+COUNTIF(F857:AG857,"外")</f>
        <v>0</v>
      </c>
    </row>
    <row r="858" spans="2:40" ht="24.75" customHeight="1">
      <c r="B858" s="4186"/>
      <c r="C858" s="4188" t="s">
        <v>2495</v>
      </c>
      <c r="D858" s="1953" t="s">
        <v>1313</v>
      </c>
      <c r="E858" s="1901" t="s">
        <v>2558</v>
      </c>
      <c r="F858" s="1941"/>
      <c r="G858" s="1942"/>
      <c r="H858" s="1942"/>
      <c r="I858" s="1942"/>
      <c r="J858" s="1942"/>
      <c r="K858" s="1942"/>
      <c r="L858" s="1942"/>
      <c r="M858" s="1942"/>
      <c r="N858" s="1942"/>
      <c r="O858" s="1942"/>
      <c r="P858" s="1942"/>
      <c r="Q858" s="1942"/>
      <c r="R858" s="1942"/>
      <c r="S858" s="1942"/>
      <c r="T858" s="1942"/>
      <c r="U858" s="1942"/>
      <c r="V858" s="1942"/>
      <c r="W858" s="1942"/>
      <c r="X858" s="1942"/>
      <c r="Y858" s="1942"/>
      <c r="Z858" s="1942"/>
      <c r="AA858" s="1942"/>
      <c r="AB858" s="1942"/>
      <c r="AC858" s="1942"/>
      <c r="AD858" s="1942"/>
      <c r="AE858" s="1942"/>
      <c r="AF858" s="1942"/>
      <c r="AG858" s="1970"/>
      <c r="AH858" s="1971"/>
      <c r="AI858" s="1953"/>
      <c r="AJ858" s="2058"/>
    </row>
    <row r="859" spans="2:40">
      <c r="B859" s="4186"/>
      <c r="C859" s="4189"/>
      <c r="D859" s="1945" t="str">
        <f>E$18</f>
        <v>●●</v>
      </c>
      <c r="E859" s="2023"/>
      <c r="F859" s="1947"/>
      <c r="G859" s="1948"/>
      <c r="H859" s="1948"/>
      <c r="I859" s="1948"/>
      <c r="J859" s="1948"/>
      <c r="K859" s="1948"/>
      <c r="L859" s="1948"/>
      <c r="M859" s="1948"/>
      <c r="N859" s="1948"/>
      <c r="O859" s="1948"/>
      <c r="P859" s="1948"/>
      <c r="Q859" s="1948"/>
      <c r="R859" s="1948"/>
      <c r="S859" s="1948"/>
      <c r="T859" s="1948"/>
      <c r="U859" s="1948"/>
      <c r="V859" s="1948"/>
      <c r="W859" s="1948"/>
      <c r="X859" s="1948"/>
      <c r="Y859" s="1948"/>
      <c r="Z859" s="1948"/>
      <c r="AA859" s="1948"/>
      <c r="AB859" s="1948"/>
      <c r="AC859" s="1948"/>
      <c r="AD859" s="1948"/>
      <c r="AE859" s="1948"/>
      <c r="AF859" s="1948"/>
      <c r="AG859" s="1982"/>
      <c r="AH859" s="1950">
        <f>COUNTA(F$156:AG$156)-AI859</f>
        <v>28</v>
      </c>
      <c r="AI859" s="2108">
        <f t="shared" ref="AI859:AI862" si="726">AM859+AN859</f>
        <v>0</v>
      </c>
      <c r="AJ859" s="2109">
        <f>+COUNTIF(F859:AG859,"休")</f>
        <v>0</v>
      </c>
      <c r="AM859" s="1953">
        <f>+COUNTIF(F859:AG859,"－")</f>
        <v>0</v>
      </c>
      <c r="AN859" s="1953">
        <f>+COUNTIF(F859:AG859,"外")</f>
        <v>0</v>
      </c>
    </row>
    <row r="860" spans="2:40">
      <c r="B860" s="4186"/>
      <c r="C860" s="4189"/>
      <c r="D860" s="1960">
        <f>E$19</f>
        <v>0</v>
      </c>
      <c r="E860" s="2105"/>
      <c r="F860" s="1955"/>
      <c r="G860" s="1956"/>
      <c r="H860" s="1956"/>
      <c r="I860" s="1956"/>
      <c r="J860" s="1956"/>
      <c r="K860" s="1956"/>
      <c r="L860" s="1956"/>
      <c r="M860" s="1956"/>
      <c r="N860" s="1956"/>
      <c r="O860" s="1956"/>
      <c r="P860" s="1956"/>
      <c r="Q860" s="1956"/>
      <c r="R860" s="1956"/>
      <c r="S860" s="1956"/>
      <c r="T860" s="1956"/>
      <c r="U860" s="1956"/>
      <c r="V860" s="1956"/>
      <c r="W860" s="1956"/>
      <c r="X860" s="1956"/>
      <c r="Y860" s="1956"/>
      <c r="Z860" s="1956"/>
      <c r="AA860" s="1956"/>
      <c r="AB860" s="1956"/>
      <c r="AC860" s="1956"/>
      <c r="AD860" s="1956"/>
      <c r="AE860" s="1956"/>
      <c r="AF860" s="1956"/>
      <c r="AG860" s="1957"/>
      <c r="AH860" s="1950">
        <f>COUNTA(F$156:AG$156)-AI860</f>
        <v>28</v>
      </c>
      <c r="AI860" s="1958">
        <f t="shared" si="726"/>
        <v>0</v>
      </c>
      <c r="AJ860" s="2106">
        <f t="shared" ref="AJ860:AJ862" si="727">+COUNTIF(F860:AG860,"休")</f>
        <v>0</v>
      </c>
      <c r="AM860" s="1953">
        <f t="shared" ref="AM860:AM862" si="728">+COUNTIF(F860:AG860,"－")</f>
        <v>0</v>
      </c>
      <c r="AN860" s="1953">
        <f>+COUNTIF(F860:AG860,"外")</f>
        <v>0</v>
      </c>
    </row>
    <row r="861" spans="2:40">
      <c r="B861" s="4186"/>
      <c r="C861" s="4189"/>
      <c r="D861" s="1960">
        <f>E$20</f>
        <v>0</v>
      </c>
      <c r="E861" s="2105"/>
      <c r="F861" s="1955"/>
      <c r="G861" s="1956"/>
      <c r="H861" s="1956"/>
      <c r="I861" s="1956"/>
      <c r="J861" s="1956"/>
      <c r="K861" s="1956"/>
      <c r="L861" s="1956"/>
      <c r="M861" s="1956"/>
      <c r="N861" s="1956"/>
      <c r="O861" s="1956"/>
      <c r="P861" s="1956"/>
      <c r="Q861" s="1956"/>
      <c r="R861" s="1956"/>
      <c r="S861" s="1956"/>
      <c r="T861" s="1956"/>
      <c r="U861" s="1956"/>
      <c r="V861" s="1956"/>
      <c r="W861" s="1956"/>
      <c r="X861" s="1956"/>
      <c r="Y861" s="1956"/>
      <c r="Z861" s="1956"/>
      <c r="AA861" s="1956"/>
      <c r="AB861" s="1956"/>
      <c r="AC861" s="1956"/>
      <c r="AD861" s="1956"/>
      <c r="AE861" s="1956"/>
      <c r="AF861" s="1956"/>
      <c r="AG861" s="1957"/>
      <c r="AH861" s="1950">
        <f t="shared" ref="AH861:AH862" si="729">COUNTA(F$156:AG$156)-AI861</f>
        <v>28</v>
      </c>
      <c r="AI861" s="1958">
        <f t="shared" si="726"/>
        <v>0</v>
      </c>
      <c r="AJ861" s="2106">
        <f t="shared" si="727"/>
        <v>0</v>
      </c>
      <c r="AM861" s="1953">
        <f t="shared" si="728"/>
        <v>0</v>
      </c>
      <c r="AN861" s="1953">
        <f>+COUNTIF(F861:AG861,"外")</f>
        <v>0</v>
      </c>
    </row>
    <row r="862" spans="2:40">
      <c r="B862" s="4187"/>
      <c r="C862" s="4190"/>
      <c r="D862" s="2110">
        <f>E$21</f>
        <v>0</v>
      </c>
      <c r="E862" s="2039"/>
      <c r="F862" s="1984"/>
      <c r="G862" s="1965"/>
      <c r="H862" s="1965"/>
      <c r="I862" s="1965"/>
      <c r="J862" s="1965"/>
      <c r="K862" s="1965"/>
      <c r="L862" s="1965"/>
      <c r="M862" s="1965"/>
      <c r="N862" s="1965"/>
      <c r="O862" s="1965"/>
      <c r="P862" s="1965"/>
      <c r="Q862" s="1965"/>
      <c r="R862" s="1965"/>
      <c r="S862" s="1965"/>
      <c r="T862" s="1965"/>
      <c r="U862" s="1965"/>
      <c r="V862" s="1965"/>
      <c r="W862" s="1965"/>
      <c r="X862" s="1965"/>
      <c r="Y862" s="1965"/>
      <c r="Z862" s="1965"/>
      <c r="AA862" s="1965"/>
      <c r="AB862" s="1965"/>
      <c r="AC862" s="1965"/>
      <c r="AD862" s="1965"/>
      <c r="AE862" s="1965"/>
      <c r="AF862" s="1965"/>
      <c r="AG862" s="1985"/>
      <c r="AH862" s="1986">
        <f t="shared" si="729"/>
        <v>28</v>
      </c>
      <c r="AI862" s="2071">
        <f t="shared" si="726"/>
        <v>0</v>
      </c>
      <c r="AJ862" s="1972">
        <f t="shared" si="727"/>
        <v>0</v>
      </c>
      <c r="AM862" s="1953">
        <f t="shared" si="728"/>
        <v>0</v>
      </c>
      <c r="AN862" s="1953">
        <f>+COUNTIF(F862:AG862,"外")</f>
        <v>0</v>
      </c>
    </row>
  </sheetData>
  <mergeCells count="610">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H96:AH98"/>
    <mergeCell ref="AI96:AI98"/>
    <mergeCell ref="AJ96:AJ98"/>
    <mergeCell ref="AK96:AK98"/>
    <mergeCell ref="AM96:AM97"/>
    <mergeCell ref="AN96:AN97"/>
    <mergeCell ref="AF87:AJ87"/>
    <mergeCell ref="AD92:AF92"/>
    <mergeCell ref="AG92:AJ92"/>
    <mergeCell ref="AM116:AM117"/>
    <mergeCell ref="AN116:AN117"/>
    <mergeCell ref="B119:B124"/>
    <mergeCell ref="C119:C124"/>
    <mergeCell ref="B99:B104"/>
    <mergeCell ref="C99:C104"/>
    <mergeCell ref="B105:B114"/>
    <mergeCell ref="C105:C109"/>
    <mergeCell ref="C110:C114"/>
    <mergeCell ref="AH116:AH118"/>
    <mergeCell ref="B125:B134"/>
    <mergeCell ref="C125:C129"/>
    <mergeCell ref="C130:C134"/>
    <mergeCell ref="AH136:AH138"/>
    <mergeCell ref="AI136:AI138"/>
    <mergeCell ref="AJ136:AJ138"/>
    <mergeCell ref="AI116:AI118"/>
    <mergeCell ref="AJ116:AJ118"/>
    <mergeCell ref="AK116:AK118"/>
    <mergeCell ref="AK156:AK158"/>
    <mergeCell ref="AM156:AM157"/>
    <mergeCell ref="AN156:AN157"/>
    <mergeCell ref="AK136:AK138"/>
    <mergeCell ref="AM136:AM137"/>
    <mergeCell ref="AN136:AN137"/>
    <mergeCell ref="B139:B144"/>
    <mergeCell ref="C139:C144"/>
    <mergeCell ref="B145:B154"/>
    <mergeCell ref="C145:C149"/>
    <mergeCell ref="C150:C154"/>
    <mergeCell ref="B159:B164"/>
    <mergeCell ref="C159:C164"/>
    <mergeCell ref="B165:B174"/>
    <mergeCell ref="C165:C169"/>
    <mergeCell ref="C170:C174"/>
    <mergeCell ref="AD178:AF178"/>
    <mergeCell ref="AH156:AH158"/>
    <mergeCell ref="AI156:AI158"/>
    <mergeCell ref="AJ156:AJ158"/>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AM202:AM203"/>
    <mergeCell ref="AN202:AN203"/>
    <mergeCell ref="B205:B210"/>
    <mergeCell ref="C205:C210"/>
    <mergeCell ref="B185:B190"/>
    <mergeCell ref="C185:C190"/>
    <mergeCell ref="B191:B200"/>
    <mergeCell ref="C191:C195"/>
    <mergeCell ref="C196:C200"/>
    <mergeCell ref="AH202:AH204"/>
    <mergeCell ref="B211:B220"/>
    <mergeCell ref="C211:C215"/>
    <mergeCell ref="C216:C220"/>
    <mergeCell ref="AH222:AH224"/>
    <mergeCell ref="AI222:AI224"/>
    <mergeCell ref="AJ222:AJ224"/>
    <mergeCell ref="AI202:AI204"/>
    <mergeCell ref="AJ202:AJ204"/>
    <mergeCell ref="AK202:AK204"/>
    <mergeCell ref="AK242:AK244"/>
    <mergeCell ref="AM242:AM243"/>
    <mergeCell ref="AN242:AN243"/>
    <mergeCell ref="AK222:AK224"/>
    <mergeCell ref="AM222:AM223"/>
    <mergeCell ref="AN222:AN223"/>
    <mergeCell ref="B225:B230"/>
    <mergeCell ref="C225:C230"/>
    <mergeCell ref="B231:B240"/>
    <mergeCell ref="C231:C235"/>
    <mergeCell ref="C236:C240"/>
    <mergeCell ref="B245:B250"/>
    <mergeCell ref="C245:C250"/>
    <mergeCell ref="B251:B260"/>
    <mergeCell ref="C251:C255"/>
    <mergeCell ref="C256:C260"/>
    <mergeCell ref="AD264:AF264"/>
    <mergeCell ref="AH242:AH244"/>
    <mergeCell ref="AI242:AI244"/>
    <mergeCell ref="AJ242:AJ244"/>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AM288:AM289"/>
    <mergeCell ref="AN288:AN289"/>
    <mergeCell ref="B291:B296"/>
    <mergeCell ref="C291:C296"/>
    <mergeCell ref="B271:B276"/>
    <mergeCell ref="C271:C276"/>
    <mergeCell ref="B277:B286"/>
    <mergeCell ref="C277:C281"/>
    <mergeCell ref="C282:C286"/>
    <mergeCell ref="AH288:AH290"/>
    <mergeCell ref="B297:B306"/>
    <mergeCell ref="C297:C301"/>
    <mergeCell ref="C302:C306"/>
    <mergeCell ref="AH308:AH310"/>
    <mergeCell ref="AI308:AI310"/>
    <mergeCell ref="AJ308:AJ310"/>
    <mergeCell ref="AI288:AI290"/>
    <mergeCell ref="AJ288:AJ290"/>
    <mergeCell ref="AK288:AK290"/>
    <mergeCell ref="AK328:AK330"/>
    <mergeCell ref="AM328:AM329"/>
    <mergeCell ref="AN328:AN329"/>
    <mergeCell ref="AK308:AK310"/>
    <mergeCell ref="AM308:AM309"/>
    <mergeCell ref="AN308:AN309"/>
    <mergeCell ref="B311:B316"/>
    <mergeCell ref="C311:C316"/>
    <mergeCell ref="B317:B326"/>
    <mergeCell ref="C317:C321"/>
    <mergeCell ref="C322:C326"/>
    <mergeCell ref="B331:B336"/>
    <mergeCell ref="C331:C336"/>
    <mergeCell ref="B337:B346"/>
    <mergeCell ref="C337:C341"/>
    <mergeCell ref="C342:C346"/>
    <mergeCell ref="AD350:AF350"/>
    <mergeCell ref="AH328:AH330"/>
    <mergeCell ref="AI328:AI330"/>
    <mergeCell ref="AJ328:AJ330"/>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AM374:AM375"/>
    <mergeCell ref="AN374:AN375"/>
    <mergeCell ref="B377:B382"/>
    <mergeCell ref="C377:C382"/>
    <mergeCell ref="B357:B362"/>
    <mergeCell ref="C357:C362"/>
    <mergeCell ref="B363:B372"/>
    <mergeCell ref="C363:C367"/>
    <mergeCell ref="C368:C372"/>
    <mergeCell ref="AH374:AH376"/>
    <mergeCell ref="B383:B392"/>
    <mergeCell ref="C383:C387"/>
    <mergeCell ref="C388:C392"/>
    <mergeCell ref="AH394:AH396"/>
    <mergeCell ref="AI394:AI396"/>
    <mergeCell ref="AJ394:AJ396"/>
    <mergeCell ref="AI374:AI376"/>
    <mergeCell ref="AJ374:AJ376"/>
    <mergeCell ref="AK374:AK376"/>
    <mergeCell ref="AK414:AK416"/>
    <mergeCell ref="AM414:AM415"/>
    <mergeCell ref="AN414:AN415"/>
    <mergeCell ref="AK394:AK396"/>
    <mergeCell ref="AM394:AM395"/>
    <mergeCell ref="AN394:AN395"/>
    <mergeCell ref="B397:B402"/>
    <mergeCell ref="C397:C402"/>
    <mergeCell ref="B403:B412"/>
    <mergeCell ref="C403:C407"/>
    <mergeCell ref="C408:C412"/>
    <mergeCell ref="B417:B422"/>
    <mergeCell ref="C417:C422"/>
    <mergeCell ref="B423:B432"/>
    <mergeCell ref="C423:C427"/>
    <mergeCell ref="C428:C432"/>
    <mergeCell ref="AD436:AF436"/>
    <mergeCell ref="AH414:AH416"/>
    <mergeCell ref="AI414:AI416"/>
    <mergeCell ref="AJ414:AJ416"/>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AM460:AM461"/>
    <mergeCell ref="AN460:AN461"/>
    <mergeCell ref="B463:B468"/>
    <mergeCell ref="C463:C468"/>
    <mergeCell ref="B443:B448"/>
    <mergeCell ref="C443:C448"/>
    <mergeCell ref="B449:B458"/>
    <mergeCell ref="C449:C453"/>
    <mergeCell ref="C454:C458"/>
    <mergeCell ref="AH460:AH462"/>
    <mergeCell ref="B469:B478"/>
    <mergeCell ref="C469:C473"/>
    <mergeCell ref="C474:C478"/>
    <mergeCell ref="AH480:AH482"/>
    <mergeCell ref="AI480:AI482"/>
    <mergeCell ref="AJ480:AJ482"/>
    <mergeCell ref="AI460:AI462"/>
    <mergeCell ref="AJ460:AJ462"/>
    <mergeCell ref="AK460:AK462"/>
    <mergeCell ref="AK500:AK502"/>
    <mergeCell ref="AM500:AM501"/>
    <mergeCell ref="AN500:AN501"/>
    <mergeCell ref="AK480:AK482"/>
    <mergeCell ref="AM480:AM481"/>
    <mergeCell ref="AN480:AN481"/>
    <mergeCell ref="B483:B488"/>
    <mergeCell ref="C483:C488"/>
    <mergeCell ref="B489:B498"/>
    <mergeCell ref="C489:C493"/>
    <mergeCell ref="C494:C498"/>
    <mergeCell ref="B503:B508"/>
    <mergeCell ref="C503:C508"/>
    <mergeCell ref="B509:B518"/>
    <mergeCell ref="C509:C513"/>
    <mergeCell ref="C514:C518"/>
    <mergeCell ref="AD522:AF522"/>
    <mergeCell ref="AH500:AH502"/>
    <mergeCell ref="AI500:AI502"/>
    <mergeCell ref="AJ500:AJ502"/>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AM546:AM547"/>
    <mergeCell ref="AN546:AN547"/>
    <mergeCell ref="B549:B554"/>
    <mergeCell ref="C549:C554"/>
    <mergeCell ref="B529:B534"/>
    <mergeCell ref="C529:C534"/>
    <mergeCell ref="B535:B544"/>
    <mergeCell ref="C535:C539"/>
    <mergeCell ref="C540:C544"/>
    <mergeCell ref="AH546:AH548"/>
    <mergeCell ref="B555:B564"/>
    <mergeCell ref="C555:C559"/>
    <mergeCell ref="C560:C564"/>
    <mergeCell ref="AH566:AH568"/>
    <mergeCell ref="AI566:AI568"/>
    <mergeCell ref="AJ566:AJ568"/>
    <mergeCell ref="AI546:AI548"/>
    <mergeCell ref="AJ546:AJ548"/>
    <mergeCell ref="AK546:AK548"/>
    <mergeCell ref="AK586:AK588"/>
    <mergeCell ref="AM586:AM587"/>
    <mergeCell ref="AN586:AN587"/>
    <mergeCell ref="AK566:AK568"/>
    <mergeCell ref="AM566:AM567"/>
    <mergeCell ref="AN566:AN567"/>
    <mergeCell ref="B569:B574"/>
    <mergeCell ref="C569:C574"/>
    <mergeCell ref="B575:B584"/>
    <mergeCell ref="C575:C579"/>
    <mergeCell ref="C580:C584"/>
    <mergeCell ref="B589:B594"/>
    <mergeCell ref="C589:C594"/>
    <mergeCell ref="B595:B604"/>
    <mergeCell ref="C595:C599"/>
    <mergeCell ref="C600:C604"/>
    <mergeCell ref="AD608:AF608"/>
    <mergeCell ref="AH586:AH588"/>
    <mergeCell ref="AI586:AI588"/>
    <mergeCell ref="AJ586:AJ588"/>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AM632:AM633"/>
    <mergeCell ref="AN632:AN633"/>
    <mergeCell ref="B635:B640"/>
    <mergeCell ref="C635:C640"/>
    <mergeCell ref="B615:B620"/>
    <mergeCell ref="C615:C620"/>
    <mergeCell ref="B621:B630"/>
    <mergeCell ref="C621:C625"/>
    <mergeCell ref="C626:C630"/>
    <mergeCell ref="AH632:AH634"/>
    <mergeCell ref="B641:B650"/>
    <mergeCell ref="C641:C645"/>
    <mergeCell ref="C646:C650"/>
    <mergeCell ref="AH652:AH654"/>
    <mergeCell ref="AI652:AI654"/>
    <mergeCell ref="AJ652:AJ654"/>
    <mergeCell ref="AI632:AI634"/>
    <mergeCell ref="AJ632:AJ634"/>
    <mergeCell ref="AK632:AK634"/>
    <mergeCell ref="AK672:AK674"/>
    <mergeCell ref="AM672:AM673"/>
    <mergeCell ref="AN672:AN673"/>
    <mergeCell ref="AK652:AK654"/>
    <mergeCell ref="AM652:AM653"/>
    <mergeCell ref="AN652:AN653"/>
    <mergeCell ref="B655:B660"/>
    <mergeCell ref="C655:C660"/>
    <mergeCell ref="B661:B670"/>
    <mergeCell ref="C661:C665"/>
    <mergeCell ref="C666:C670"/>
    <mergeCell ref="B675:B680"/>
    <mergeCell ref="C675:C680"/>
    <mergeCell ref="B681:B690"/>
    <mergeCell ref="C681:C685"/>
    <mergeCell ref="C686:C690"/>
    <mergeCell ref="AD694:AF694"/>
    <mergeCell ref="AH672:AH674"/>
    <mergeCell ref="AI672:AI674"/>
    <mergeCell ref="AJ672:AJ674"/>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AM718:AM719"/>
    <mergeCell ref="AN718:AN719"/>
    <mergeCell ref="B721:B726"/>
    <mergeCell ref="C721:C726"/>
    <mergeCell ref="B701:B706"/>
    <mergeCell ref="C701:C706"/>
    <mergeCell ref="B707:B716"/>
    <mergeCell ref="C707:C711"/>
    <mergeCell ref="C712:C716"/>
    <mergeCell ref="AH718:AH720"/>
    <mergeCell ref="B727:B736"/>
    <mergeCell ref="C727:C731"/>
    <mergeCell ref="C732:C736"/>
    <mergeCell ref="AH738:AH740"/>
    <mergeCell ref="AI738:AI740"/>
    <mergeCell ref="AJ738:AJ740"/>
    <mergeCell ref="AI718:AI720"/>
    <mergeCell ref="AJ718:AJ720"/>
    <mergeCell ref="AK718:AK720"/>
    <mergeCell ref="AK758:AK760"/>
    <mergeCell ref="AM758:AM759"/>
    <mergeCell ref="AN758:AN759"/>
    <mergeCell ref="AK738:AK740"/>
    <mergeCell ref="AM738:AM739"/>
    <mergeCell ref="AN738:AN739"/>
    <mergeCell ref="B741:B746"/>
    <mergeCell ref="C741:C746"/>
    <mergeCell ref="B747:B756"/>
    <mergeCell ref="C747:C751"/>
    <mergeCell ref="C752:C756"/>
    <mergeCell ref="B761:B766"/>
    <mergeCell ref="C761:C766"/>
    <mergeCell ref="B767:B776"/>
    <mergeCell ref="C767:C771"/>
    <mergeCell ref="C772:C776"/>
    <mergeCell ref="AD780:AF780"/>
    <mergeCell ref="AH758:AH760"/>
    <mergeCell ref="AI758:AI760"/>
    <mergeCell ref="AJ758:AJ760"/>
    <mergeCell ref="AH784:AH786"/>
    <mergeCell ref="AI784:AI786"/>
    <mergeCell ref="AJ784:AJ786"/>
    <mergeCell ref="AK784:AK786"/>
    <mergeCell ref="AM784:AM785"/>
    <mergeCell ref="AN784:AN785"/>
    <mergeCell ref="AG780:AJ780"/>
    <mergeCell ref="B781:C781"/>
    <mergeCell ref="X781:AB781"/>
    <mergeCell ref="B782:C782"/>
    <mergeCell ref="E782:G782"/>
    <mergeCell ref="X782:AB782"/>
    <mergeCell ref="AM804:AM805"/>
    <mergeCell ref="AN804:AN805"/>
    <mergeCell ref="B807:B812"/>
    <mergeCell ref="C807:C812"/>
    <mergeCell ref="B787:B792"/>
    <mergeCell ref="C787:C792"/>
    <mergeCell ref="B793:B802"/>
    <mergeCell ref="C793:C797"/>
    <mergeCell ref="C798:C802"/>
    <mergeCell ref="AH804:AH806"/>
    <mergeCell ref="B813:B822"/>
    <mergeCell ref="C813:C817"/>
    <mergeCell ref="C818:C822"/>
    <mergeCell ref="AH824:AH826"/>
    <mergeCell ref="AI824:AI826"/>
    <mergeCell ref="AJ824:AJ826"/>
    <mergeCell ref="AI804:AI806"/>
    <mergeCell ref="AJ804:AJ806"/>
    <mergeCell ref="AK804:AK806"/>
    <mergeCell ref="AM844:AM845"/>
    <mergeCell ref="AN844:AN845"/>
    <mergeCell ref="AK824:AK826"/>
    <mergeCell ref="AM824:AM825"/>
    <mergeCell ref="AN824:AN825"/>
    <mergeCell ref="B827:B832"/>
    <mergeCell ref="C827:C832"/>
    <mergeCell ref="B833:B842"/>
    <mergeCell ref="C833:C837"/>
    <mergeCell ref="C838:C842"/>
    <mergeCell ref="B847:B852"/>
    <mergeCell ref="C847:C852"/>
    <mergeCell ref="B853:B862"/>
    <mergeCell ref="C853:C857"/>
    <mergeCell ref="C858:C862"/>
    <mergeCell ref="AH844:AH846"/>
    <mergeCell ref="AI844:AI846"/>
    <mergeCell ref="AJ844:AJ846"/>
    <mergeCell ref="AK844:AK846"/>
  </mergeCells>
  <phoneticPr fontId="14"/>
  <conditionalFormatting sqref="F24:AG24 F44:AG44 F137:AG137 F117:AG117 F97:AG97 F64:AG64 AG7 AG9 AG11 AG15 AG13 F85 K85 P85 U85 Z85 F157:AG157">
    <cfRule type="containsText" dxfId="5638" priority="2141" operator="containsText" text="日">
      <formula>NOT(ISERROR(SEARCH("日",F7)))</formula>
    </cfRule>
    <cfRule type="containsText" dxfId="5637" priority="2142" operator="containsText" text="土">
      <formula>NOT(ISERROR(SEARCH("土",F7)))</formula>
    </cfRule>
  </conditionalFormatting>
  <conditionalFormatting sqref="F62:AG62">
    <cfRule type="containsText" dxfId="5636" priority="2135" operator="containsText" text="退">
      <formula>NOT(ISERROR(SEARCH("退",F62)))</formula>
    </cfRule>
    <cfRule type="containsText" dxfId="5635" priority="2136" operator="containsText" text="入">
      <formula>NOT(ISERROR(SEARCH("入",F62)))</formula>
    </cfRule>
    <cfRule type="containsText" dxfId="5634" priority="2137" operator="containsText" text="入,退">
      <formula>NOT(ISERROR(SEARCH("入,退",F62)))</formula>
    </cfRule>
    <cfRule type="containsText" dxfId="5633" priority="2138" operator="containsText" text="入,退">
      <formula>NOT(ISERROR(SEARCH("入,退",F62)))</formula>
    </cfRule>
    <cfRule type="cellIs" dxfId="5632" priority="2140" operator="equal">
      <formula>"休"</formula>
    </cfRule>
  </conditionalFormatting>
  <conditionalFormatting sqref="F62:AG62">
    <cfRule type="containsText" dxfId="5631" priority="2139" operator="containsText" text="休">
      <formula>NOT(ISERROR(SEARCH("休",F62)))</formula>
    </cfRule>
  </conditionalFormatting>
  <conditionalFormatting sqref="F62:AG62">
    <cfRule type="containsText" dxfId="5630" priority="2134" operator="containsText" text="外">
      <formula>NOT(ISERROR(SEARCH("外",F62)))</formula>
    </cfRule>
  </conditionalFormatting>
  <conditionalFormatting sqref="D31">
    <cfRule type="cellIs" dxfId="5629" priority="2133" operator="equal">
      <formula>0</formula>
    </cfRule>
  </conditionalFormatting>
  <conditionalFormatting sqref="D26:D81">
    <cfRule type="cellIs" dxfId="5628" priority="2132" operator="equal">
      <formula>0</formula>
    </cfRule>
  </conditionalFormatting>
  <conditionalFormatting sqref="D98:D114">
    <cfRule type="cellIs" dxfId="5627" priority="2131" operator="equal">
      <formula>0</formula>
    </cfRule>
  </conditionalFormatting>
  <conditionalFormatting sqref="D118:D133">
    <cfRule type="cellIs" dxfId="5626" priority="2130" operator="equal">
      <formula>0</formula>
    </cfRule>
  </conditionalFormatting>
  <conditionalFormatting sqref="D154">
    <cfRule type="cellIs" dxfId="5625" priority="2127" operator="equal">
      <formula>0</formula>
    </cfRule>
  </conditionalFormatting>
  <conditionalFormatting sqref="D174">
    <cfRule type="cellIs" dxfId="5624" priority="2125" operator="equal">
      <formula>0</formula>
    </cfRule>
  </conditionalFormatting>
  <conditionalFormatting sqref="D134">
    <cfRule type="cellIs" dxfId="5623" priority="2129" operator="equal">
      <formula>0</formula>
    </cfRule>
  </conditionalFormatting>
  <conditionalFormatting sqref="D138:D153">
    <cfRule type="cellIs" dxfId="5622" priority="2128" operator="equal">
      <formula>0</formula>
    </cfRule>
  </conditionalFormatting>
  <conditionalFormatting sqref="D158:D173">
    <cfRule type="cellIs" dxfId="5621" priority="2126" operator="equal">
      <formula>0</formula>
    </cfRule>
  </conditionalFormatting>
  <conditionalFormatting sqref="D96:D97">
    <cfRule type="cellIs" dxfId="5620" priority="2124" operator="equal">
      <formula>0</formula>
    </cfRule>
  </conditionalFormatting>
  <conditionalFormatting sqref="D116:D117">
    <cfRule type="cellIs" dxfId="5619" priority="2123" operator="equal">
      <formula>0</formula>
    </cfRule>
  </conditionalFormatting>
  <conditionalFormatting sqref="D136:D137">
    <cfRule type="cellIs" dxfId="5618" priority="2122" operator="equal">
      <formula>0</formula>
    </cfRule>
  </conditionalFormatting>
  <conditionalFormatting sqref="D156:D157">
    <cfRule type="cellIs" dxfId="5617" priority="2121" operator="equal">
      <formula>0</formula>
    </cfRule>
  </conditionalFormatting>
  <conditionalFormatting sqref="T8:V21">
    <cfRule type="cellIs" dxfId="5616" priority="2118" operator="between">
      <formula>0.214</formula>
      <formula>0.249</formula>
    </cfRule>
    <cfRule type="cellIs" dxfId="5615" priority="2119" operator="between">
      <formula>0.25</formula>
      <formula>0.284</formula>
    </cfRule>
    <cfRule type="cellIs" dxfId="5614" priority="2120" operator="greaterThanOrEqual">
      <formula>0.285</formula>
    </cfRule>
  </conditionalFormatting>
  <conditionalFormatting sqref="AD20:AD21">
    <cfRule type="containsText" dxfId="5613" priority="2117" operator="containsText" text="対象外">
      <formula>NOT(ISERROR(SEARCH("対象外",AD20)))</formula>
    </cfRule>
  </conditionalFormatting>
  <conditionalFormatting sqref="W20 AB20:AC21">
    <cfRule type="containsText" dxfId="5612" priority="2116" operator="containsText" text="対象外">
      <formula>NOT(ISERROR(SEARCH("対象外",W20)))</formula>
    </cfRule>
  </conditionalFormatting>
  <conditionalFormatting sqref="W20 AA20:AA21">
    <cfRule type="containsText" dxfId="5611" priority="2115" operator="containsText" text="補正無し">
      <formula>NOT(ISERROR(SEARCH("補正無し",W20)))</formula>
    </cfRule>
  </conditionalFormatting>
  <conditionalFormatting sqref="F85">
    <cfRule type="containsText" dxfId="5610" priority="2106" operator="containsText" text="その他">
      <formula>NOT(ISERROR(SEARCH("その他",F85)))</formula>
    </cfRule>
    <cfRule type="containsText" dxfId="5609" priority="2107" operator="containsText" text="冬休">
      <formula>NOT(ISERROR(SEARCH("冬休",F85)))</formula>
    </cfRule>
    <cfRule type="containsText" dxfId="5608" priority="2108" operator="containsText" text="夏休">
      <formula>NOT(ISERROR(SEARCH("夏休",F85)))</formula>
    </cfRule>
    <cfRule type="containsText" dxfId="5607" priority="2109" operator="containsText" text="製作">
      <formula>NOT(ISERROR(SEARCH("製作",F85)))</formula>
    </cfRule>
    <cfRule type="cellIs" dxfId="5606" priority="2110" operator="equal">
      <formula>"中止,製作"</formula>
    </cfRule>
    <cfRule type="containsText" dxfId="5605" priority="2113" operator="containsText" text="中止,製作,夏休,冬休,その他">
      <formula>NOT(ISERROR(SEARCH("中止,製作,夏休,冬休,その他",F85)))</formula>
    </cfRule>
    <cfRule type="containsText" dxfId="5604" priority="2114" operator="containsText" text="中止">
      <formula>NOT(ISERROR(SEARCH("中止",F85)))</formula>
    </cfRule>
  </conditionalFormatting>
  <conditionalFormatting sqref="K85">
    <cfRule type="containsText" dxfId="5603" priority="2111" operator="containsText" text="中止,製作,夏休,冬休,その他">
      <formula>NOT(ISERROR(SEARCH("中止,製作,夏休,冬休,その他",K85)))</formula>
    </cfRule>
    <cfRule type="containsText" dxfId="5602" priority="2112" operator="containsText" text="中止">
      <formula>NOT(ISERROR(SEARCH("中止",K85)))</formula>
    </cfRule>
  </conditionalFormatting>
  <conditionalFormatting sqref="K85">
    <cfRule type="containsText" dxfId="5601" priority="2099" operator="containsText" text="その他">
      <formula>NOT(ISERROR(SEARCH("その他",K85)))</formula>
    </cfRule>
    <cfRule type="containsText" dxfId="5600" priority="2100" operator="containsText" text="冬休">
      <formula>NOT(ISERROR(SEARCH("冬休",K85)))</formula>
    </cfRule>
    <cfRule type="containsText" dxfId="5599" priority="2101" operator="containsText" text="夏休">
      <formula>NOT(ISERROR(SEARCH("夏休",K85)))</formula>
    </cfRule>
    <cfRule type="containsText" dxfId="5598" priority="2102" operator="containsText" text="製作">
      <formula>NOT(ISERROR(SEARCH("製作",K85)))</formula>
    </cfRule>
    <cfRule type="cellIs" dxfId="5597" priority="2103" operator="equal">
      <formula>"中止,製作"</formula>
    </cfRule>
    <cfRule type="containsText" dxfId="5596" priority="2104" operator="containsText" text="中止,製作,夏休,冬休,その他">
      <formula>NOT(ISERROR(SEARCH("中止,製作,夏休,冬休,その他",K85)))</formula>
    </cfRule>
    <cfRule type="containsText" dxfId="5595" priority="2105" operator="containsText" text="中止">
      <formula>NOT(ISERROR(SEARCH("中止",K85)))</formula>
    </cfRule>
  </conditionalFormatting>
  <conditionalFormatting sqref="P85">
    <cfRule type="containsText" dxfId="5594" priority="2092" operator="containsText" text="その他">
      <formula>NOT(ISERROR(SEARCH("その他",P85)))</formula>
    </cfRule>
    <cfRule type="containsText" dxfId="5593" priority="2093" operator="containsText" text="冬休">
      <formula>NOT(ISERROR(SEARCH("冬休",P85)))</formula>
    </cfRule>
    <cfRule type="containsText" dxfId="5592" priority="2094" operator="containsText" text="夏休">
      <formula>NOT(ISERROR(SEARCH("夏休",P85)))</formula>
    </cfRule>
    <cfRule type="containsText" dxfId="5591" priority="2095" operator="containsText" text="製作">
      <formula>NOT(ISERROR(SEARCH("製作",P85)))</formula>
    </cfRule>
    <cfRule type="cellIs" dxfId="5590" priority="2096" operator="equal">
      <formula>"中止,製作"</formula>
    </cfRule>
    <cfRule type="containsText" dxfId="5589" priority="2097" operator="containsText" text="中止,製作,夏休,冬休,その他">
      <formula>NOT(ISERROR(SEARCH("中止,製作,夏休,冬休,その他",P85)))</formula>
    </cfRule>
    <cfRule type="containsText" dxfId="5588" priority="2098" operator="containsText" text="中止">
      <formula>NOT(ISERROR(SEARCH("中止",P85)))</formula>
    </cfRule>
  </conditionalFormatting>
  <conditionalFormatting sqref="U85">
    <cfRule type="containsText" dxfId="5587" priority="2085" operator="containsText" text="その他">
      <formula>NOT(ISERROR(SEARCH("その他",U85)))</formula>
    </cfRule>
    <cfRule type="containsText" dxfId="5586" priority="2086" operator="containsText" text="冬休">
      <formula>NOT(ISERROR(SEARCH("冬休",U85)))</formula>
    </cfRule>
    <cfRule type="containsText" dxfId="5585" priority="2087" operator="containsText" text="夏休">
      <formula>NOT(ISERROR(SEARCH("夏休",U85)))</formula>
    </cfRule>
    <cfRule type="containsText" dxfId="5584" priority="2088" operator="containsText" text="製作">
      <formula>NOT(ISERROR(SEARCH("製作",U85)))</formula>
    </cfRule>
    <cfRule type="cellIs" dxfId="5583" priority="2089" operator="equal">
      <formula>"中止,製作"</formula>
    </cfRule>
    <cfRule type="containsText" dxfId="5582" priority="2090" operator="containsText" text="中止,製作,夏休,冬休,その他">
      <formula>NOT(ISERROR(SEARCH("中止,製作,夏休,冬休,その他",U85)))</formula>
    </cfRule>
    <cfRule type="containsText" dxfId="5581" priority="2091" operator="containsText" text="中止">
      <formula>NOT(ISERROR(SEARCH("中止",U85)))</formula>
    </cfRule>
  </conditionalFormatting>
  <conditionalFormatting sqref="Z85">
    <cfRule type="containsText" dxfId="5580" priority="2078" operator="containsText" text="その他">
      <formula>NOT(ISERROR(SEARCH("その他",Z85)))</formula>
    </cfRule>
    <cfRule type="containsText" dxfId="5579" priority="2079" operator="containsText" text="冬休">
      <formula>NOT(ISERROR(SEARCH("冬休",Z85)))</formula>
    </cfRule>
    <cfRule type="containsText" dxfId="5578" priority="2080" operator="containsText" text="夏休">
      <formula>NOT(ISERROR(SEARCH("夏休",Z85)))</formula>
    </cfRule>
    <cfRule type="containsText" dxfId="5577" priority="2081" operator="containsText" text="製作">
      <formula>NOT(ISERROR(SEARCH("製作",Z85)))</formula>
    </cfRule>
    <cfRule type="cellIs" dxfId="5576" priority="2082" operator="equal">
      <formula>"中止,製作"</formula>
    </cfRule>
    <cfRule type="containsText" dxfId="5575" priority="2083" operator="containsText" text="中止,製作,夏休,冬休,その他">
      <formula>NOT(ISERROR(SEARCH("中止,製作,夏休,冬休,その他",Z85)))</formula>
    </cfRule>
    <cfRule type="containsText" dxfId="5574" priority="2084" operator="containsText" text="中止">
      <formula>NOT(ISERROR(SEARCH("中止",Z85)))</formula>
    </cfRule>
  </conditionalFormatting>
  <conditionalFormatting sqref="F223:AG223 F203:AG203 F183:AG183 F243:AG243">
    <cfRule type="containsText" dxfId="5573" priority="2076" operator="containsText" text="日">
      <formula>NOT(ISERROR(SEARCH("日",F183)))</formula>
    </cfRule>
    <cfRule type="containsText" dxfId="5572" priority="2077" operator="containsText" text="土">
      <formula>NOT(ISERROR(SEARCH("土",F183)))</formula>
    </cfRule>
  </conditionalFormatting>
  <conditionalFormatting sqref="D184:D200">
    <cfRule type="cellIs" dxfId="5571" priority="2075" operator="equal">
      <formula>0</formula>
    </cfRule>
  </conditionalFormatting>
  <conditionalFormatting sqref="D204:D219">
    <cfRule type="cellIs" dxfId="5570" priority="2074" operator="equal">
      <formula>0</formula>
    </cfRule>
  </conditionalFormatting>
  <conditionalFormatting sqref="D240">
    <cfRule type="cellIs" dxfId="5569" priority="2071" operator="equal">
      <formula>0</formula>
    </cfRule>
  </conditionalFormatting>
  <conditionalFormatting sqref="D260">
    <cfRule type="cellIs" dxfId="5568" priority="2069" operator="equal">
      <formula>0</formula>
    </cfRule>
  </conditionalFormatting>
  <conditionalFormatting sqref="D220">
    <cfRule type="cellIs" dxfId="5567" priority="2073" operator="equal">
      <formula>0</formula>
    </cfRule>
  </conditionalFormatting>
  <conditionalFormatting sqref="D224:D239">
    <cfRule type="cellIs" dxfId="5566" priority="2072" operator="equal">
      <formula>0</formula>
    </cfRule>
  </conditionalFormatting>
  <conditionalFormatting sqref="D244:D259">
    <cfRule type="cellIs" dxfId="5565" priority="2070" operator="equal">
      <formula>0</formula>
    </cfRule>
  </conditionalFormatting>
  <conditionalFormatting sqref="D182:D183">
    <cfRule type="cellIs" dxfId="5564" priority="2068" operator="equal">
      <formula>0</formula>
    </cfRule>
  </conditionalFormatting>
  <conditionalFormatting sqref="D202:D203">
    <cfRule type="cellIs" dxfId="5563" priority="2067" operator="equal">
      <formula>0</formula>
    </cfRule>
  </conditionalFormatting>
  <conditionalFormatting sqref="D222:D223">
    <cfRule type="cellIs" dxfId="5562" priority="2066" operator="equal">
      <formula>0</formula>
    </cfRule>
  </conditionalFormatting>
  <conditionalFormatting sqref="D242:D243">
    <cfRule type="cellIs" dxfId="5561" priority="2065" operator="equal">
      <formula>0</formula>
    </cfRule>
  </conditionalFormatting>
  <conditionalFormatting sqref="F309:AG309 F289:AG289 F269:AG269 F329:AG329">
    <cfRule type="containsText" dxfId="5560" priority="2063" operator="containsText" text="日">
      <formula>NOT(ISERROR(SEARCH("日",F269)))</formula>
    </cfRule>
    <cfRule type="containsText" dxfId="5559" priority="2064" operator="containsText" text="土">
      <formula>NOT(ISERROR(SEARCH("土",F269)))</formula>
    </cfRule>
  </conditionalFormatting>
  <conditionalFormatting sqref="D270:D286">
    <cfRule type="cellIs" dxfId="5558" priority="2062" operator="equal">
      <formula>0</formula>
    </cfRule>
  </conditionalFormatting>
  <conditionalFormatting sqref="D290:D305">
    <cfRule type="cellIs" dxfId="5557" priority="2061" operator="equal">
      <formula>0</formula>
    </cfRule>
  </conditionalFormatting>
  <conditionalFormatting sqref="D326">
    <cfRule type="cellIs" dxfId="5556" priority="2058" operator="equal">
      <formula>0</formula>
    </cfRule>
  </conditionalFormatting>
  <conditionalFormatting sqref="D346">
    <cfRule type="cellIs" dxfId="5555" priority="2056" operator="equal">
      <formula>0</formula>
    </cfRule>
  </conditionalFormatting>
  <conditionalFormatting sqref="D306">
    <cfRule type="cellIs" dxfId="5554" priority="2060" operator="equal">
      <formula>0</formula>
    </cfRule>
  </conditionalFormatting>
  <conditionalFormatting sqref="D310:D325">
    <cfRule type="cellIs" dxfId="5553" priority="2059" operator="equal">
      <formula>0</formula>
    </cfRule>
  </conditionalFormatting>
  <conditionalFormatting sqref="D330:D345">
    <cfRule type="cellIs" dxfId="5552" priority="2057" operator="equal">
      <formula>0</formula>
    </cfRule>
  </conditionalFormatting>
  <conditionalFormatting sqref="D268:D269">
    <cfRule type="cellIs" dxfId="5551" priority="2055" operator="equal">
      <formula>0</formula>
    </cfRule>
  </conditionalFormatting>
  <conditionalFormatting sqref="D288:D289">
    <cfRule type="cellIs" dxfId="5550" priority="2054" operator="equal">
      <formula>0</formula>
    </cfRule>
  </conditionalFormatting>
  <conditionalFormatting sqref="D308:D309">
    <cfRule type="cellIs" dxfId="5549" priority="2053" operator="equal">
      <formula>0</formula>
    </cfRule>
  </conditionalFormatting>
  <conditionalFormatting sqref="D328:D329">
    <cfRule type="cellIs" dxfId="5548" priority="2052" operator="equal">
      <formula>0</formula>
    </cfRule>
  </conditionalFormatting>
  <conditionalFormatting sqref="F395:AG395 F375:AG375 F355:AG355 F415:AG415">
    <cfRule type="containsText" dxfId="5547" priority="2050" operator="containsText" text="日">
      <formula>NOT(ISERROR(SEARCH("日",F355)))</formula>
    </cfRule>
    <cfRule type="containsText" dxfId="5546" priority="2051" operator="containsText" text="土">
      <formula>NOT(ISERROR(SEARCH("土",F355)))</formula>
    </cfRule>
  </conditionalFormatting>
  <conditionalFormatting sqref="D356:D372">
    <cfRule type="cellIs" dxfId="5545" priority="2049" operator="equal">
      <formula>0</formula>
    </cfRule>
  </conditionalFormatting>
  <conditionalFormatting sqref="D376:D391">
    <cfRule type="cellIs" dxfId="5544" priority="2048" operator="equal">
      <formula>0</formula>
    </cfRule>
  </conditionalFormatting>
  <conditionalFormatting sqref="D412">
    <cfRule type="cellIs" dxfId="5543" priority="2045" operator="equal">
      <formula>0</formula>
    </cfRule>
  </conditionalFormatting>
  <conditionalFormatting sqref="D432">
    <cfRule type="cellIs" dxfId="5542" priority="2043" operator="equal">
      <formula>0</formula>
    </cfRule>
  </conditionalFormatting>
  <conditionalFormatting sqref="D392">
    <cfRule type="cellIs" dxfId="5541" priority="2047" operator="equal">
      <formula>0</formula>
    </cfRule>
  </conditionalFormatting>
  <conditionalFormatting sqref="D396:D411">
    <cfRule type="cellIs" dxfId="5540" priority="2046" operator="equal">
      <formula>0</formula>
    </cfRule>
  </conditionalFormatting>
  <conditionalFormatting sqref="D416:D431">
    <cfRule type="cellIs" dxfId="5539" priority="2044" operator="equal">
      <formula>0</formula>
    </cfRule>
  </conditionalFormatting>
  <conditionalFormatting sqref="D354:D355">
    <cfRule type="cellIs" dxfId="5538" priority="2042" operator="equal">
      <formula>0</formula>
    </cfRule>
  </conditionalFormatting>
  <conditionalFormatting sqref="D374:D375">
    <cfRule type="cellIs" dxfId="5537" priority="2041" operator="equal">
      <formula>0</formula>
    </cfRule>
  </conditionalFormatting>
  <conditionalFormatting sqref="D394:D395">
    <cfRule type="cellIs" dxfId="5536" priority="2040" operator="equal">
      <formula>0</formula>
    </cfRule>
  </conditionalFormatting>
  <conditionalFormatting sqref="D414:D415">
    <cfRule type="cellIs" dxfId="5535" priority="2039" operator="equal">
      <formula>0</formula>
    </cfRule>
  </conditionalFormatting>
  <conditionalFormatting sqref="F481:AG481 F461:AG461 F441:AG441 F501:AG501">
    <cfRule type="containsText" dxfId="5534" priority="2037" operator="containsText" text="日">
      <formula>NOT(ISERROR(SEARCH("日",F441)))</formula>
    </cfRule>
    <cfRule type="containsText" dxfId="5533" priority="2038" operator="containsText" text="土">
      <formula>NOT(ISERROR(SEARCH("土",F441)))</formula>
    </cfRule>
  </conditionalFormatting>
  <conditionalFormatting sqref="D442:D458">
    <cfRule type="cellIs" dxfId="5532" priority="2036" operator="equal">
      <formula>0</formula>
    </cfRule>
  </conditionalFormatting>
  <conditionalFormatting sqref="D462:D477">
    <cfRule type="cellIs" dxfId="5531" priority="2035" operator="equal">
      <formula>0</formula>
    </cfRule>
  </conditionalFormatting>
  <conditionalFormatting sqref="D498">
    <cfRule type="cellIs" dxfId="5530" priority="2032" operator="equal">
      <formula>0</formula>
    </cfRule>
  </conditionalFormatting>
  <conditionalFormatting sqref="D518">
    <cfRule type="cellIs" dxfId="5529" priority="2030" operator="equal">
      <formula>0</formula>
    </cfRule>
  </conditionalFormatting>
  <conditionalFormatting sqref="D478">
    <cfRule type="cellIs" dxfId="5528" priority="2034" operator="equal">
      <formula>0</formula>
    </cfRule>
  </conditionalFormatting>
  <conditionalFormatting sqref="D482:D497">
    <cfRule type="cellIs" dxfId="5527" priority="2033" operator="equal">
      <formula>0</formula>
    </cfRule>
  </conditionalFormatting>
  <conditionalFormatting sqref="D502:D517">
    <cfRule type="cellIs" dxfId="5526" priority="2031" operator="equal">
      <formula>0</formula>
    </cfRule>
  </conditionalFormatting>
  <conditionalFormatting sqref="D440:D441">
    <cfRule type="cellIs" dxfId="5525" priority="2029" operator="equal">
      <formula>0</formula>
    </cfRule>
  </conditionalFormatting>
  <conditionalFormatting sqref="D460:D461">
    <cfRule type="cellIs" dxfId="5524" priority="2028" operator="equal">
      <formula>0</formula>
    </cfRule>
  </conditionalFormatting>
  <conditionalFormatting sqref="D480:D481">
    <cfRule type="cellIs" dxfId="5523" priority="2027" operator="equal">
      <formula>0</formula>
    </cfRule>
  </conditionalFormatting>
  <conditionalFormatting sqref="D500:D501">
    <cfRule type="cellIs" dxfId="5522" priority="2026" operator="equal">
      <formula>0</formula>
    </cfRule>
  </conditionalFormatting>
  <conditionalFormatting sqref="F567:AG567 F547:AG547 F527:AG527 F587:AG587">
    <cfRule type="containsText" dxfId="5521" priority="2024" operator="containsText" text="日">
      <formula>NOT(ISERROR(SEARCH("日",F527)))</formula>
    </cfRule>
    <cfRule type="containsText" dxfId="5520" priority="2025" operator="containsText" text="土">
      <formula>NOT(ISERROR(SEARCH("土",F527)))</formula>
    </cfRule>
  </conditionalFormatting>
  <conditionalFormatting sqref="D528:D544">
    <cfRule type="cellIs" dxfId="5519" priority="2023" operator="equal">
      <formula>0</formula>
    </cfRule>
  </conditionalFormatting>
  <conditionalFormatting sqref="D548:D563">
    <cfRule type="cellIs" dxfId="5518" priority="2022" operator="equal">
      <formula>0</formula>
    </cfRule>
  </conditionalFormatting>
  <conditionalFormatting sqref="D584">
    <cfRule type="cellIs" dxfId="5517" priority="2019" operator="equal">
      <formula>0</formula>
    </cfRule>
  </conditionalFormatting>
  <conditionalFormatting sqref="D604">
    <cfRule type="cellIs" dxfId="5516" priority="2017" operator="equal">
      <formula>0</formula>
    </cfRule>
  </conditionalFormatting>
  <conditionalFormatting sqref="D564">
    <cfRule type="cellIs" dxfId="5515" priority="2021" operator="equal">
      <formula>0</formula>
    </cfRule>
  </conditionalFormatting>
  <conditionalFormatting sqref="D568:D583">
    <cfRule type="cellIs" dxfId="5514" priority="2020" operator="equal">
      <formula>0</formula>
    </cfRule>
  </conditionalFormatting>
  <conditionalFormatting sqref="D588:D603">
    <cfRule type="cellIs" dxfId="5513" priority="2018" operator="equal">
      <formula>0</formula>
    </cfRule>
  </conditionalFormatting>
  <conditionalFormatting sqref="D526:D527">
    <cfRule type="cellIs" dxfId="5512" priority="2016" operator="equal">
      <formula>0</formula>
    </cfRule>
  </conditionalFormatting>
  <conditionalFormatting sqref="D546:D547">
    <cfRule type="cellIs" dxfId="5511" priority="2015" operator="equal">
      <formula>0</formula>
    </cfRule>
  </conditionalFormatting>
  <conditionalFormatting sqref="D566:D567">
    <cfRule type="cellIs" dxfId="5510" priority="2014" operator="equal">
      <formula>0</formula>
    </cfRule>
  </conditionalFormatting>
  <conditionalFormatting sqref="D586:D587">
    <cfRule type="cellIs" dxfId="5509" priority="2013" operator="equal">
      <formula>0</formula>
    </cfRule>
  </conditionalFormatting>
  <conditionalFormatting sqref="F653:AG653 F633:AG633 F613:AG613 F673:AG673">
    <cfRule type="containsText" dxfId="5508" priority="2011" operator="containsText" text="日">
      <formula>NOT(ISERROR(SEARCH("日",F613)))</formula>
    </cfRule>
    <cfRule type="containsText" dxfId="5507" priority="2012" operator="containsText" text="土">
      <formula>NOT(ISERROR(SEARCH("土",F613)))</formula>
    </cfRule>
  </conditionalFormatting>
  <conditionalFormatting sqref="D614:D630">
    <cfRule type="cellIs" dxfId="5506" priority="2010" operator="equal">
      <formula>0</formula>
    </cfRule>
  </conditionalFormatting>
  <conditionalFormatting sqref="D634:D649">
    <cfRule type="cellIs" dxfId="5505" priority="2009" operator="equal">
      <formula>0</formula>
    </cfRule>
  </conditionalFormatting>
  <conditionalFormatting sqref="D670">
    <cfRule type="cellIs" dxfId="5504" priority="2006" operator="equal">
      <formula>0</formula>
    </cfRule>
  </conditionalFormatting>
  <conditionalFormatting sqref="D690">
    <cfRule type="cellIs" dxfId="5503" priority="2004" operator="equal">
      <formula>0</formula>
    </cfRule>
  </conditionalFormatting>
  <conditionalFormatting sqref="D650">
    <cfRule type="cellIs" dxfId="5502" priority="2008" operator="equal">
      <formula>0</formula>
    </cfRule>
  </conditionalFormatting>
  <conditionalFormatting sqref="D654:D669">
    <cfRule type="cellIs" dxfId="5501" priority="2007" operator="equal">
      <formula>0</formula>
    </cfRule>
  </conditionalFormatting>
  <conditionalFormatting sqref="D674:D689">
    <cfRule type="cellIs" dxfId="5500" priority="2005" operator="equal">
      <formula>0</formula>
    </cfRule>
  </conditionalFormatting>
  <conditionalFormatting sqref="D612:D613">
    <cfRule type="cellIs" dxfId="5499" priority="2003" operator="equal">
      <formula>0</formula>
    </cfRule>
  </conditionalFormatting>
  <conditionalFormatting sqref="D632:D633">
    <cfRule type="cellIs" dxfId="5498" priority="2002" operator="equal">
      <formula>0</formula>
    </cfRule>
  </conditionalFormatting>
  <conditionalFormatting sqref="D652:D653">
    <cfRule type="cellIs" dxfId="5497" priority="2001" operator="equal">
      <formula>0</formula>
    </cfRule>
  </conditionalFormatting>
  <conditionalFormatting sqref="D672:D673">
    <cfRule type="cellIs" dxfId="5496" priority="2000" operator="equal">
      <formula>0</formula>
    </cfRule>
  </conditionalFormatting>
  <conditionalFormatting sqref="F739:AG739 F719:AG719 F699:AG699 F759:AG759">
    <cfRule type="containsText" dxfId="5495" priority="1998" operator="containsText" text="日">
      <formula>NOT(ISERROR(SEARCH("日",F699)))</formula>
    </cfRule>
    <cfRule type="containsText" dxfId="5494" priority="1999" operator="containsText" text="土">
      <formula>NOT(ISERROR(SEARCH("土",F699)))</formula>
    </cfRule>
  </conditionalFormatting>
  <conditionalFormatting sqref="D700:D716">
    <cfRule type="cellIs" dxfId="5493" priority="1997" operator="equal">
      <formula>0</formula>
    </cfRule>
  </conditionalFormatting>
  <conditionalFormatting sqref="D720:D735">
    <cfRule type="cellIs" dxfId="5492" priority="1996" operator="equal">
      <formula>0</formula>
    </cfRule>
  </conditionalFormatting>
  <conditionalFormatting sqref="D756">
    <cfRule type="cellIs" dxfId="5491" priority="1993" operator="equal">
      <formula>0</formula>
    </cfRule>
  </conditionalFormatting>
  <conditionalFormatting sqref="D776">
    <cfRule type="cellIs" dxfId="5490" priority="1991" operator="equal">
      <formula>0</formula>
    </cfRule>
  </conditionalFormatting>
  <conditionalFormatting sqref="D736">
    <cfRule type="cellIs" dxfId="5489" priority="1995" operator="equal">
      <formula>0</formula>
    </cfRule>
  </conditionalFormatting>
  <conditionalFormatting sqref="D740:D755">
    <cfRule type="cellIs" dxfId="5488" priority="1994" operator="equal">
      <formula>0</formula>
    </cfRule>
  </conditionalFormatting>
  <conditionalFormatting sqref="D760:D775">
    <cfRule type="cellIs" dxfId="5487" priority="1992" operator="equal">
      <formula>0</formula>
    </cfRule>
  </conditionalFormatting>
  <conditionalFormatting sqref="D698:D699">
    <cfRule type="cellIs" dxfId="5486" priority="1990" operator="equal">
      <formula>0</formula>
    </cfRule>
  </conditionalFormatting>
  <conditionalFormatting sqref="D718:D719">
    <cfRule type="cellIs" dxfId="5485" priority="1989" operator="equal">
      <formula>0</formula>
    </cfRule>
  </conditionalFormatting>
  <conditionalFormatting sqref="D738:D739">
    <cfRule type="cellIs" dxfId="5484" priority="1988" operator="equal">
      <formula>0</formula>
    </cfRule>
  </conditionalFormatting>
  <conditionalFormatting sqref="D758:D759">
    <cfRule type="cellIs" dxfId="5483" priority="1987" operator="equal">
      <formula>0</formula>
    </cfRule>
  </conditionalFormatting>
  <conditionalFormatting sqref="F825:AG825 F805:AG805 F785:AG785 F845:AG845">
    <cfRule type="containsText" dxfId="5482" priority="1985" operator="containsText" text="日">
      <formula>NOT(ISERROR(SEARCH("日",F785)))</formula>
    </cfRule>
    <cfRule type="containsText" dxfId="5481" priority="1986" operator="containsText" text="土">
      <formula>NOT(ISERROR(SEARCH("土",F785)))</formula>
    </cfRule>
  </conditionalFormatting>
  <conditionalFormatting sqref="D786:D802">
    <cfRule type="cellIs" dxfId="5480" priority="1984" operator="equal">
      <formula>0</formula>
    </cfRule>
  </conditionalFormatting>
  <conditionalFormatting sqref="D806:D821">
    <cfRule type="cellIs" dxfId="5479" priority="1983" operator="equal">
      <formula>0</formula>
    </cfRule>
  </conditionalFormatting>
  <conditionalFormatting sqref="D842">
    <cfRule type="cellIs" dxfId="5478" priority="1980" operator="equal">
      <formula>0</formula>
    </cfRule>
  </conditionalFormatting>
  <conditionalFormatting sqref="D862">
    <cfRule type="cellIs" dxfId="5477" priority="1978" operator="equal">
      <formula>0</formula>
    </cfRule>
  </conditionalFormatting>
  <conditionalFormatting sqref="D822">
    <cfRule type="cellIs" dxfId="5476" priority="1982" operator="equal">
      <formula>0</formula>
    </cfRule>
  </conditionalFormatting>
  <conditionalFormatting sqref="D826:D841">
    <cfRule type="cellIs" dxfId="5475" priority="1981" operator="equal">
      <formula>0</formula>
    </cfRule>
  </conditionalFormatting>
  <conditionalFormatting sqref="D846:D861">
    <cfRule type="cellIs" dxfId="5474" priority="1979" operator="equal">
      <formula>0</formula>
    </cfRule>
  </conditionalFormatting>
  <conditionalFormatting sqref="D784:D785">
    <cfRule type="cellIs" dxfId="5473" priority="1977" operator="equal">
      <formula>0</formula>
    </cfRule>
  </conditionalFormatting>
  <conditionalFormatting sqref="D804:D805">
    <cfRule type="cellIs" dxfId="5472" priority="1976" operator="equal">
      <formula>0</formula>
    </cfRule>
  </conditionalFormatting>
  <conditionalFormatting sqref="D824:D825">
    <cfRule type="cellIs" dxfId="5471" priority="1975" operator="equal">
      <formula>0</formula>
    </cfRule>
  </conditionalFormatting>
  <conditionalFormatting sqref="D844:D845">
    <cfRule type="cellIs" dxfId="5470" priority="1974" operator="equal">
      <formula>0</formula>
    </cfRule>
  </conditionalFormatting>
  <conditionalFormatting sqref="Z87">
    <cfRule type="containsText" dxfId="5469" priority="1968" operator="containsText" text="退">
      <formula>NOT(ISERROR(SEARCH("退",Z87)))</formula>
    </cfRule>
    <cfRule type="containsText" dxfId="5468" priority="1969" operator="containsText" text="入">
      <formula>NOT(ISERROR(SEARCH("入",Z87)))</formula>
    </cfRule>
    <cfRule type="containsText" dxfId="5467" priority="1970" operator="containsText" text="入,退">
      <formula>NOT(ISERROR(SEARCH("入,退",Z87)))</formula>
    </cfRule>
    <cfRule type="containsText" dxfId="5466" priority="1971" operator="containsText" text="入,退">
      <formula>NOT(ISERROR(SEARCH("入,退",Z87)))</formula>
    </cfRule>
    <cfRule type="cellIs" dxfId="5465" priority="1973" operator="equal">
      <formula>"休"</formula>
    </cfRule>
  </conditionalFormatting>
  <conditionalFormatting sqref="Z87">
    <cfRule type="containsText" dxfId="5464" priority="1972" operator="containsText" text="休">
      <formula>NOT(ISERROR(SEARCH("休",Z87)))</formula>
    </cfRule>
  </conditionalFormatting>
  <conditionalFormatting sqref="Z87">
    <cfRule type="containsText" dxfId="5463" priority="1967" operator="containsText" text="外">
      <formula>NOT(ISERROR(SEARCH("外",Z87)))</formula>
    </cfRule>
  </conditionalFormatting>
  <conditionalFormatting sqref="Z87">
    <cfRule type="containsText" dxfId="5462" priority="1966" operator="containsText" text="－">
      <formula>NOT(ISERROR(SEARCH("－",Z87)))</formula>
    </cfRule>
  </conditionalFormatting>
  <conditionalFormatting sqref="AE87 U87 P87 K87">
    <cfRule type="containsText" dxfId="5461" priority="1960" operator="containsText" text="退">
      <formula>NOT(ISERROR(SEARCH("退",K87)))</formula>
    </cfRule>
    <cfRule type="containsText" dxfId="5460" priority="1961" operator="containsText" text="入">
      <formula>NOT(ISERROR(SEARCH("入",K87)))</formula>
    </cfRule>
    <cfRule type="containsText" dxfId="5459" priority="1962" operator="containsText" text="入,退">
      <formula>NOT(ISERROR(SEARCH("入,退",K87)))</formula>
    </cfRule>
    <cfRule type="containsText" dxfId="5458" priority="1963" operator="containsText" text="入,退">
      <formula>NOT(ISERROR(SEARCH("入,退",K87)))</formula>
    </cfRule>
    <cfRule type="cellIs" dxfId="5457" priority="1965" operator="equal">
      <formula>"休"</formula>
    </cfRule>
  </conditionalFormatting>
  <conditionalFormatting sqref="AE87 U87 P87 K87">
    <cfRule type="containsText" dxfId="5456" priority="1964" operator="containsText" text="休">
      <formula>NOT(ISERROR(SEARCH("休",K87)))</formula>
    </cfRule>
  </conditionalFormatting>
  <conditionalFormatting sqref="AE87 U87 P87 K87">
    <cfRule type="containsText" dxfId="5455" priority="1959" operator="containsText" text="外">
      <formula>NOT(ISERROR(SEARCH("外",K87)))</formula>
    </cfRule>
  </conditionalFormatting>
  <conditionalFormatting sqref="AE87 U87 P87 K87">
    <cfRule type="containsText" dxfId="5454" priority="1958" operator="containsText" text="－">
      <formula>NOT(ISERROR(SEARCH("－",K87)))</formula>
    </cfRule>
  </conditionalFormatting>
  <conditionalFormatting sqref="F25:AG25">
    <cfRule type="containsText" dxfId="5453" priority="1956" operator="containsText" text="日">
      <formula>NOT(ISERROR(SEARCH("日",F25)))</formula>
    </cfRule>
    <cfRule type="containsText" dxfId="5452" priority="1957" operator="containsText" text="土">
      <formula>NOT(ISERROR(SEARCH("土",F25)))</formula>
    </cfRule>
  </conditionalFormatting>
  <conditionalFormatting sqref="F25:AG25">
    <cfRule type="containsText" dxfId="5451" priority="1949" operator="containsText" text="その他">
      <formula>NOT(ISERROR(SEARCH("その他",F25)))</formula>
    </cfRule>
    <cfRule type="containsText" dxfId="5450" priority="1950" operator="containsText" text="冬休">
      <formula>NOT(ISERROR(SEARCH("冬休",F25)))</formula>
    </cfRule>
    <cfRule type="containsText" dxfId="5449" priority="1951" operator="containsText" text="夏休">
      <formula>NOT(ISERROR(SEARCH("夏休",F25)))</formula>
    </cfRule>
    <cfRule type="containsText" dxfId="5448" priority="1952" operator="containsText" text="製作">
      <formula>NOT(ISERROR(SEARCH("製作",F25)))</formula>
    </cfRule>
    <cfRule type="cellIs" dxfId="5447" priority="1953" operator="equal">
      <formula>"中止,製作"</formula>
    </cfRule>
    <cfRule type="containsText" dxfId="5446" priority="1954" operator="containsText" text="中止,製作,夏休,冬休,その他">
      <formula>NOT(ISERROR(SEARCH("中止,製作,夏休,冬休,その他",F25)))</formula>
    </cfRule>
    <cfRule type="containsText" dxfId="5445" priority="1955" operator="containsText" text="中止">
      <formula>NOT(ISERROR(SEARCH("中止",F25)))</formula>
    </cfRule>
  </conditionalFormatting>
  <conditionalFormatting sqref="F26:AG31">
    <cfRule type="containsText" dxfId="5444" priority="1944" operator="containsText" text="退">
      <formula>NOT(ISERROR(SEARCH("退",F26)))</formula>
    </cfRule>
    <cfRule type="containsText" dxfId="5443" priority="1945" operator="containsText" text="入">
      <formula>NOT(ISERROR(SEARCH("入",F26)))</formula>
    </cfRule>
    <cfRule type="containsText" dxfId="5442" priority="1946" operator="containsText" text="入,退">
      <formula>NOT(ISERROR(SEARCH("入,退",F26)))</formula>
    </cfRule>
    <cfRule type="containsText" dxfId="5441" priority="1947" operator="containsText" text="入,退">
      <formula>NOT(ISERROR(SEARCH("入,退",F26)))</formula>
    </cfRule>
    <cfRule type="cellIs" dxfId="5440" priority="1948" operator="equal">
      <formula>"休"</formula>
    </cfRule>
  </conditionalFormatting>
  <conditionalFormatting sqref="F26:AG31">
    <cfRule type="containsText" dxfId="5439" priority="1943" operator="containsText" text="外">
      <formula>NOT(ISERROR(SEARCH("外",F26)))</formula>
    </cfRule>
  </conditionalFormatting>
  <conditionalFormatting sqref="F32:AG32">
    <cfRule type="containsText" dxfId="5438" priority="1941" operator="containsText" text="日">
      <formula>NOT(ISERROR(SEARCH("日",F32)))</formula>
    </cfRule>
    <cfRule type="containsText" dxfId="5437" priority="1942" operator="containsText" text="土">
      <formula>NOT(ISERROR(SEARCH("土",F32)))</formula>
    </cfRule>
  </conditionalFormatting>
  <conditionalFormatting sqref="F32:AG32">
    <cfRule type="containsText" dxfId="5436" priority="1934" operator="containsText" text="その他">
      <formula>NOT(ISERROR(SEARCH("その他",F32)))</formula>
    </cfRule>
    <cfRule type="containsText" dxfId="5435" priority="1935" operator="containsText" text="冬休">
      <formula>NOT(ISERROR(SEARCH("冬休",F32)))</formula>
    </cfRule>
    <cfRule type="containsText" dxfId="5434" priority="1936" operator="containsText" text="夏休">
      <formula>NOT(ISERROR(SEARCH("夏休",F32)))</formula>
    </cfRule>
    <cfRule type="containsText" dxfId="5433" priority="1937" operator="containsText" text="製作">
      <formula>NOT(ISERROR(SEARCH("製作",F32)))</formula>
    </cfRule>
    <cfRule type="cellIs" dxfId="5432" priority="1938" operator="equal">
      <formula>"中止,製作"</formula>
    </cfRule>
    <cfRule type="containsText" dxfId="5431" priority="1939" operator="containsText" text="中止,製作,夏休,冬休,その他">
      <formula>NOT(ISERROR(SEARCH("中止,製作,夏休,冬休,その他",F32)))</formula>
    </cfRule>
    <cfRule type="containsText" dxfId="5430" priority="1940" operator="containsText" text="中止">
      <formula>NOT(ISERROR(SEARCH("中止",F32)))</formula>
    </cfRule>
  </conditionalFormatting>
  <conditionalFormatting sqref="F37:AG37">
    <cfRule type="containsText" dxfId="5429" priority="1932" operator="containsText" text="日">
      <formula>NOT(ISERROR(SEARCH("日",F37)))</formula>
    </cfRule>
    <cfRule type="containsText" dxfId="5428" priority="1933" operator="containsText" text="土">
      <formula>NOT(ISERROR(SEARCH("土",F37)))</formula>
    </cfRule>
  </conditionalFormatting>
  <conditionalFormatting sqref="F37:AG37">
    <cfRule type="containsText" dxfId="5427" priority="1925" operator="containsText" text="その他">
      <formula>NOT(ISERROR(SEARCH("その他",F37)))</formula>
    </cfRule>
    <cfRule type="containsText" dxfId="5426" priority="1926" operator="containsText" text="冬休">
      <formula>NOT(ISERROR(SEARCH("冬休",F37)))</formula>
    </cfRule>
    <cfRule type="containsText" dxfId="5425" priority="1927" operator="containsText" text="夏休">
      <formula>NOT(ISERROR(SEARCH("夏休",F37)))</formula>
    </cfRule>
    <cfRule type="containsText" dxfId="5424" priority="1928" operator="containsText" text="製作">
      <formula>NOT(ISERROR(SEARCH("製作",F37)))</formula>
    </cfRule>
    <cfRule type="cellIs" dxfId="5423" priority="1929" operator="equal">
      <formula>"中止,製作"</formula>
    </cfRule>
    <cfRule type="containsText" dxfId="5422" priority="1930" operator="containsText" text="中止,製作,夏休,冬休,その他">
      <formula>NOT(ISERROR(SEARCH("中止,製作,夏休,冬休,その他",F37)))</formula>
    </cfRule>
    <cfRule type="containsText" dxfId="5421" priority="1931" operator="containsText" text="中止">
      <formula>NOT(ISERROR(SEARCH("中止",F37)))</formula>
    </cfRule>
  </conditionalFormatting>
  <conditionalFormatting sqref="F26:F31">
    <cfRule type="containsText" dxfId="5420" priority="1924" operator="containsText" text="－">
      <formula>NOT(ISERROR(SEARCH("－",F26)))</formula>
    </cfRule>
  </conditionalFormatting>
  <conditionalFormatting sqref="G26:G31 H28:U30 V30:AG30">
    <cfRule type="containsText" dxfId="5419" priority="1923" operator="containsText" text="－">
      <formula>NOT(ISERROR(SEARCH("－",G26)))</formula>
    </cfRule>
  </conditionalFormatting>
  <conditionalFormatting sqref="G26:AG31">
    <cfRule type="containsText" dxfId="5418" priority="1922" operator="containsText" text="－">
      <formula>NOT(ISERROR(SEARCH("－",G26)))</formula>
    </cfRule>
  </conditionalFormatting>
  <conditionalFormatting sqref="F33:AG36">
    <cfRule type="containsText" dxfId="5417" priority="1917" operator="containsText" text="退">
      <formula>NOT(ISERROR(SEARCH("退",F33)))</formula>
    </cfRule>
    <cfRule type="containsText" dxfId="5416" priority="1918" operator="containsText" text="入">
      <formula>NOT(ISERROR(SEARCH("入",F33)))</formula>
    </cfRule>
    <cfRule type="containsText" dxfId="5415" priority="1919" operator="containsText" text="入,退">
      <formula>NOT(ISERROR(SEARCH("入,退",F33)))</formula>
    </cfRule>
    <cfRule type="containsText" dxfId="5414" priority="1920" operator="containsText" text="入,退">
      <formula>NOT(ISERROR(SEARCH("入,退",F33)))</formula>
    </cfRule>
    <cfRule type="cellIs" dxfId="5413" priority="1921" operator="equal">
      <formula>"休"</formula>
    </cfRule>
  </conditionalFormatting>
  <conditionalFormatting sqref="F33:AG36">
    <cfRule type="containsText" dxfId="5412" priority="1916" operator="containsText" text="外">
      <formula>NOT(ISERROR(SEARCH("外",F33)))</formula>
    </cfRule>
  </conditionalFormatting>
  <conditionalFormatting sqref="F33:AG36">
    <cfRule type="containsText" dxfId="5411" priority="1915" operator="containsText" text="－">
      <formula>NOT(ISERROR(SEARCH("－",F33)))</formula>
    </cfRule>
  </conditionalFormatting>
  <conditionalFormatting sqref="F38:AG41">
    <cfRule type="containsText" dxfId="5410" priority="1910" operator="containsText" text="退">
      <formula>NOT(ISERROR(SEARCH("退",F38)))</formula>
    </cfRule>
    <cfRule type="containsText" dxfId="5409" priority="1911" operator="containsText" text="入">
      <formula>NOT(ISERROR(SEARCH("入",F38)))</formula>
    </cfRule>
    <cfRule type="containsText" dxfId="5408" priority="1912" operator="containsText" text="入,退">
      <formula>NOT(ISERROR(SEARCH("入,退",F38)))</formula>
    </cfRule>
    <cfRule type="containsText" dxfId="5407" priority="1913" operator="containsText" text="入,退">
      <formula>NOT(ISERROR(SEARCH("入,退",F38)))</formula>
    </cfRule>
    <cfRule type="cellIs" dxfId="5406" priority="1914" operator="equal">
      <formula>"休"</formula>
    </cfRule>
  </conditionalFormatting>
  <conditionalFormatting sqref="F38:AG41">
    <cfRule type="containsText" dxfId="5405" priority="1909" operator="containsText" text="外">
      <formula>NOT(ISERROR(SEARCH("外",F38)))</formula>
    </cfRule>
  </conditionalFormatting>
  <conditionalFormatting sqref="F38:AG41">
    <cfRule type="containsText" dxfId="5404" priority="1908" operator="containsText" text="－">
      <formula>NOT(ISERROR(SEARCH("－",F38)))</formula>
    </cfRule>
  </conditionalFormatting>
  <conditionalFormatting sqref="F45:AG45">
    <cfRule type="containsText" dxfId="5403" priority="1906" operator="containsText" text="日">
      <formula>NOT(ISERROR(SEARCH("日",F45)))</formula>
    </cfRule>
    <cfRule type="containsText" dxfId="5402" priority="1907" operator="containsText" text="土">
      <formula>NOT(ISERROR(SEARCH("土",F45)))</formula>
    </cfRule>
  </conditionalFormatting>
  <conditionalFormatting sqref="F45:AG45">
    <cfRule type="containsText" dxfId="5401" priority="1899" operator="containsText" text="その他">
      <formula>NOT(ISERROR(SEARCH("その他",F45)))</formula>
    </cfRule>
    <cfRule type="containsText" dxfId="5400" priority="1900" operator="containsText" text="冬休">
      <formula>NOT(ISERROR(SEARCH("冬休",F45)))</formula>
    </cfRule>
    <cfRule type="containsText" dxfId="5399" priority="1901" operator="containsText" text="夏休">
      <formula>NOT(ISERROR(SEARCH("夏休",F45)))</formula>
    </cfRule>
    <cfRule type="containsText" dxfId="5398" priority="1902" operator="containsText" text="製作">
      <formula>NOT(ISERROR(SEARCH("製作",F45)))</formula>
    </cfRule>
    <cfRule type="cellIs" dxfId="5397" priority="1903" operator="equal">
      <formula>"中止,製作"</formula>
    </cfRule>
    <cfRule type="containsText" dxfId="5396" priority="1904" operator="containsText" text="中止,製作,夏休,冬休,その他">
      <formula>NOT(ISERROR(SEARCH("中止,製作,夏休,冬休,その他",F45)))</formula>
    </cfRule>
    <cfRule type="containsText" dxfId="5395" priority="1905" operator="containsText" text="中止">
      <formula>NOT(ISERROR(SEARCH("中止",F45)))</formula>
    </cfRule>
  </conditionalFormatting>
  <conditionalFormatting sqref="F46:AG51">
    <cfRule type="containsText" dxfId="5394" priority="1894" operator="containsText" text="退">
      <formula>NOT(ISERROR(SEARCH("退",F46)))</formula>
    </cfRule>
    <cfRule type="containsText" dxfId="5393" priority="1895" operator="containsText" text="入">
      <formula>NOT(ISERROR(SEARCH("入",F46)))</formula>
    </cfRule>
    <cfRule type="containsText" dxfId="5392" priority="1896" operator="containsText" text="入,退">
      <formula>NOT(ISERROR(SEARCH("入,退",F46)))</formula>
    </cfRule>
    <cfRule type="containsText" dxfId="5391" priority="1897" operator="containsText" text="入,退">
      <formula>NOT(ISERROR(SEARCH("入,退",F46)))</formula>
    </cfRule>
    <cfRule type="cellIs" dxfId="5390" priority="1898" operator="equal">
      <formula>"休"</formula>
    </cfRule>
  </conditionalFormatting>
  <conditionalFormatting sqref="F46:AG51">
    <cfRule type="containsText" dxfId="5389" priority="1893" operator="containsText" text="外">
      <formula>NOT(ISERROR(SEARCH("外",F46)))</formula>
    </cfRule>
  </conditionalFormatting>
  <conditionalFormatting sqref="F52:AG52">
    <cfRule type="containsText" dxfId="5388" priority="1891" operator="containsText" text="日">
      <formula>NOT(ISERROR(SEARCH("日",F52)))</formula>
    </cfRule>
    <cfRule type="containsText" dxfId="5387" priority="1892" operator="containsText" text="土">
      <formula>NOT(ISERROR(SEARCH("土",F52)))</formula>
    </cfRule>
  </conditionalFormatting>
  <conditionalFormatting sqref="F52:AG52">
    <cfRule type="containsText" dxfId="5386" priority="1884" operator="containsText" text="その他">
      <formula>NOT(ISERROR(SEARCH("その他",F52)))</formula>
    </cfRule>
    <cfRule type="containsText" dxfId="5385" priority="1885" operator="containsText" text="冬休">
      <formula>NOT(ISERROR(SEARCH("冬休",F52)))</formula>
    </cfRule>
    <cfRule type="containsText" dxfId="5384" priority="1886" operator="containsText" text="夏休">
      <formula>NOT(ISERROR(SEARCH("夏休",F52)))</formula>
    </cfRule>
    <cfRule type="containsText" dxfId="5383" priority="1887" operator="containsText" text="製作">
      <formula>NOT(ISERROR(SEARCH("製作",F52)))</formula>
    </cfRule>
    <cfRule type="cellIs" dxfId="5382" priority="1888" operator="equal">
      <formula>"中止,製作"</formula>
    </cfRule>
    <cfRule type="containsText" dxfId="5381" priority="1889" operator="containsText" text="中止,製作,夏休,冬休,その他">
      <formula>NOT(ISERROR(SEARCH("中止,製作,夏休,冬休,その他",F52)))</formula>
    </cfRule>
    <cfRule type="containsText" dxfId="5380" priority="1890" operator="containsText" text="中止">
      <formula>NOT(ISERROR(SEARCH("中止",F52)))</formula>
    </cfRule>
  </conditionalFormatting>
  <conditionalFormatting sqref="F57:AG57">
    <cfRule type="containsText" dxfId="5379" priority="1882" operator="containsText" text="日">
      <formula>NOT(ISERROR(SEARCH("日",F57)))</formula>
    </cfRule>
    <cfRule type="containsText" dxfId="5378" priority="1883" operator="containsText" text="土">
      <formula>NOT(ISERROR(SEARCH("土",F57)))</formula>
    </cfRule>
  </conditionalFormatting>
  <conditionalFormatting sqref="F57:AG57">
    <cfRule type="containsText" dxfId="5377" priority="1875" operator="containsText" text="その他">
      <formula>NOT(ISERROR(SEARCH("その他",F57)))</formula>
    </cfRule>
    <cfRule type="containsText" dxfId="5376" priority="1876" operator="containsText" text="冬休">
      <formula>NOT(ISERROR(SEARCH("冬休",F57)))</formula>
    </cfRule>
    <cfRule type="containsText" dxfId="5375" priority="1877" operator="containsText" text="夏休">
      <formula>NOT(ISERROR(SEARCH("夏休",F57)))</formula>
    </cfRule>
    <cfRule type="containsText" dxfId="5374" priority="1878" operator="containsText" text="製作">
      <formula>NOT(ISERROR(SEARCH("製作",F57)))</formula>
    </cfRule>
    <cfRule type="cellIs" dxfId="5373" priority="1879" operator="equal">
      <formula>"中止,製作"</formula>
    </cfRule>
    <cfRule type="containsText" dxfId="5372" priority="1880" operator="containsText" text="中止,製作,夏休,冬休,その他">
      <formula>NOT(ISERROR(SEARCH("中止,製作,夏休,冬休,その他",F57)))</formula>
    </cfRule>
    <cfRule type="containsText" dxfId="5371" priority="1881" operator="containsText" text="中止">
      <formula>NOT(ISERROR(SEARCH("中止",F57)))</formula>
    </cfRule>
  </conditionalFormatting>
  <conditionalFormatting sqref="F46:F51">
    <cfRule type="containsText" dxfId="5370" priority="1874" operator="containsText" text="－">
      <formula>NOT(ISERROR(SEARCH("－",F46)))</formula>
    </cfRule>
  </conditionalFormatting>
  <conditionalFormatting sqref="G46:G51 H48:U50 V50:AG50">
    <cfRule type="containsText" dxfId="5369" priority="1873" operator="containsText" text="－">
      <formula>NOT(ISERROR(SEARCH("－",G46)))</formula>
    </cfRule>
  </conditionalFormatting>
  <conditionalFormatting sqref="G46:AG51">
    <cfRule type="containsText" dxfId="5368" priority="1872" operator="containsText" text="－">
      <formula>NOT(ISERROR(SEARCH("－",G46)))</formula>
    </cfRule>
  </conditionalFormatting>
  <conditionalFormatting sqref="F53:AG56">
    <cfRule type="containsText" dxfId="5367" priority="1867" operator="containsText" text="退">
      <formula>NOT(ISERROR(SEARCH("退",F53)))</formula>
    </cfRule>
    <cfRule type="containsText" dxfId="5366" priority="1868" operator="containsText" text="入">
      <formula>NOT(ISERROR(SEARCH("入",F53)))</formula>
    </cfRule>
    <cfRule type="containsText" dxfId="5365" priority="1869" operator="containsText" text="入,退">
      <formula>NOT(ISERROR(SEARCH("入,退",F53)))</formula>
    </cfRule>
    <cfRule type="containsText" dxfId="5364" priority="1870" operator="containsText" text="入,退">
      <formula>NOT(ISERROR(SEARCH("入,退",F53)))</formula>
    </cfRule>
    <cfRule type="cellIs" dxfId="5363" priority="1871" operator="equal">
      <formula>"休"</formula>
    </cfRule>
  </conditionalFormatting>
  <conditionalFormatting sqref="F53:AG56">
    <cfRule type="containsText" dxfId="5362" priority="1866" operator="containsText" text="外">
      <formula>NOT(ISERROR(SEARCH("外",F53)))</formula>
    </cfRule>
  </conditionalFormatting>
  <conditionalFormatting sqref="F53:AG56">
    <cfRule type="containsText" dxfId="5361" priority="1865" operator="containsText" text="－">
      <formula>NOT(ISERROR(SEARCH("－",F53)))</formula>
    </cfRule>
  </conditionalFormatting>
  <conditionalFormatting sqref="F58:AG61">
    <cfRule type="containsText" dxfId="5360" priority="1860" operator="containsText" text="退">
      <formula>NOT(ISERROR(SEARCH("退",F58)))</formula>
    </cfRule>
    <cfRule type="containsText" dxfId="5359" priority="1861" operator="containsText" text="入">
      <formula>NOT(ISERROR(SEARCH("入",F58)))</formula>
    </cfRule>
    <cfRule type="containsText" dxfId="5358" priority="1862" operator="containsText" text="入,退">
      <formula>NOT(ISERROR(SEARCH("入,退",F58)))</formula>
    </cfRule>
    <cfRule type="containsText" dxfId="5357" priority="1863" operator="containsText" text="入,退">
      <formula>NOT(ISERROR(SEARCH("入,退",F58)))</formula>
    </cfRule>
    <cfRule type="cellIs" dxfId="5356" priority="1864" operator="equal">
      <formula>"休"</formula>
    </cfRule>
  </conditionalFormatting>
  <conditionalFormatting sqref="F58:AG61">
    <cfRule type="containsText" dxfId="5355" priority="1859" operator="containsText" text="外">
      <formula>NOT(ISERROR(SEARCH("外",F58)))</formula>
    </cfRule>
  </conditionalFormatting>
  <conditionalFormatting sqref="F58:AG61">
    <cfRule type="containsText" dxfId="5354" priority="1858" operator="containsText" text="－">
      <formula>NOT(ISERROR(SEARCH("－",F58)))</formula>
    </cfRule>
  </conditionalFormatting>
  <conditionalFormatting sqref="F65:AG65">
    <cfRule type="containsText" dxfId="5353" priority="1856" operator="containsText" text="日">
      <formula>NOT(ISERROR(SEARCH("日",F65)))</formula>
    </cfRule>
    <cfRule type="containsText" dxfId="5352" priority="1857" operator="containsText" text="土">
      <formula>NOT(ISERROR(SEARCH("土",F65)))</formula>
    </cfRule>
  </conditionalFormatting>
  <conditionalFormatting sqref="F65:AG65">
    <cfRule type="containsText" dxfId="5351" priority="1849" operator="containsText" text="その他">
      <formula>NOT(ISERROR(SEARCH("その他",F65)))</formula>
    </cfRule>
    <cfRule type="containsText" dxfId="5350" priority="1850" operator="containsText" text="冬休">
      <formula>NOT(ISERROR(SEARCH("冬休",F65)))</formula>
    </cfRule>
    <cfRule type="containsText" dxfId="5349" priority="1851" operator="containsText" text="夏休">
      <formula>NOT(ISERROR(SEARCH("夏休",F65)))</formula>
    </cfRule>
    <cfRule type="containsText" dxfId="5348" priority="1852" operator="containsText" text="製作">
      <formula>NOT(ISERROR(SEARCH("製作",F65)))</formula>
    </cfRule>
    <cfRule type="cellIs" dxfId="5347" priority="1853" operator="equal">
      <formula>"中止,製作"</formula>
    </cfRule>
    <cfRule type="containsText" dxfId="5346" priority="1854" operator="containsText" text="中止,製作,夏休,冬休,その他">
      <formula>NOT(ISERROR(SEARCH("中止,製作,夏休,冬休,その他",F65)))</formula>
    </cfRule>
    <cfRule type="containsText" dxfId="5345" priority="1855" operator="containsText" text="中止">
      <formula>NOT(ISERROR(SEARCH("中止",F65)))</formula>
    </cfRule>
  </conditionalFormatting>
  <conditionalFormatting sqref="F66:AG71">
    <cfRule type="containsText" dxfId="5344" priority="1844" operator="containsText" text="退">
      <formula>NOT(ISERROR(SEARCH("退",F66)))</formula>
    </cfRule>
    <cfRule type="containsText" dxfId="5343" priority="1845" operator="containsText" text="入">
      <formula>NOT(ISERROR(SEARCH("入",F66)))</formula>
    </cfRule>
    <cfRule type="containsText" dxfId="5342" priority="1846" operator="containsText" text="入,退">
      <formula>NOT(ISERROR(SEARCH("入,退",F66)))</formula>
    </cfRule>
    <cfRule type="containsText" dxfId="5341" priority="1847" operator="containsText" text="入,退">
      <formula>NOT(ISERROR(SEARCH("入,退",F66)))</formula>
    </cfRule>
    <cfRule type="cellIs" dxfId="5340" priority="1848" operator="equal">
      <formula>"休"</formula>
    </cfRule>
  </conditionalFormatting>
  <conditionalFormatting sqref="F66:AG71">
    <cfRule type="containsText" dxfId="5339" priority="1843" operator="containsText" text="外">
      <formula>NOT(ISERROR(SEARCH("外",F66)))</formula>
    </cfRule>
  </conditionalFormatting>
  <conditionalFormatting sqref="F72:AG72">
    <cfRule type="containsText" dxfId="5338" priority="1841" operator="containsText" text="日">
      <formula>NOT(ISERROR(SEARCH("日",F72)))</formula>
    </cfRule>
    <cfRule type="containsText" dxfId="5337" priority="1842" operator="containsText" text="土">
      <formula>NOT(ISERROR(SEARCH("土",F72)))</formula>
    </cfRule>
  </conditionalFormatting>
  <conditionalFormatting sqref="F72:AG72">
    <cfRule type="containsText" dxfId="5336" priority="1834" operator="containsText" text="その他">
      <formula>NOT(ISERROR(SEARCH("その他",F72)))</formula>
    </cfRule>
    <cfRule type="containsText" dxfId="5335" priority="1835" operator="containsText" text="冬休">
      <formula>NOT(ISERROR(SEARCH("冬休",F72)))</formula>
    </cfRule>
    <cfRule type="containsText" dxfId="5334" priority="1836" operator="containsText" text="夏休">
      <formula>NOT(ISERROR(SEARCH("夏休",F72)))</formula>
    </cfRule>
    <cfRule type="containsText" dxfId="5333" priority="1837" operator="containsText" text="製作">
      <formula>NOT(ISERROR(SEARCH("製作",F72)))</formula>
    </cfRule>
    <cfRule type="cellIs" dxfId="5332" priority="1838" operator="equal">
      <formula>"中止,製作"</formula>
    </cfRule>
    <cfRule type="containsText" dxfId="5331" priority="1839" operator="containsText" text="中止,製作,夏休,冬休,その他">
      <formula>NOT(ISERROR(SEARCH("中止,製作,夏休,冬休,その他",F72)))</formula>
    </cfRule>
    <cfRule type="containsText" dxfId="5330" priority="1840" operator="containsText" text="中止">
      <formula>NOT(ISERROR(SEARCH("中止",F72)))</formula>
    </cfRule>
  </conditionalFormatting>
  <conditionalFormatting sqref="F77:AG77">
    <cfRule type="containsText" dxfId="5329" priority="1832" operator="containsText" text="日">
      <formula>NOT(ISERROR(SEARCH("日",F77)))</formula>
    </cfRule>
    <cfRule type="containsText" dxfId="5328" priority="1833" operator="containsText" text="土">
      <formula>NOT(ISERROR(SEARCH("土",F77)))</formula>
    </cfRule>
  </conditionalFormatting>
  <conditionalFormatting sqref="F77:AG77">
    <cfRule type="containsText" dxfId="5327" priority="1825" operator="containsText" text="その他">
      <formula>NOT(ISERROR(SEARCH("その他",F77)))</formula>
    </cfRule>
    <cfRule type="containsText" dxfId="5326" priority="1826" operator="containsText" text="冬休">
      <formula>NOT(ISERROR(SEARCH("冬休",F77)))</formula>
    </cfRule>
    <cfRule type="containsText" dxfId="5325" priority="1827" operator="containsText" text="夏休">
      <formula>NOT(ISERROR(SEARCH("夏休",F77)))</formula>
    </cfRule>
    <cfRule type="containsText" dxfId="5324" priority="1828" operator="containsText" text="製作">
      <formula>NOT(ISERROR(SEARCH("製作",F77)))</formula>
    </cfRule>
    <cfRule type="cellIs" dxfId="5323" priority="1829" operator="equal">
      <formula>"中止,製作"</formula>
    </cfRule>
    <cfRule type="containsText" dxfId="5322" priority="1830" operator="containsText" text="中止,製作,夏休,冬休,その他">
      <formula>NOT(ISERROR(SEARCH("中止,製作,夏休,冬休,その他",F77)))</formula>
    </cfRule>
    <cfRule type="containsText" dxfId="5321" priority="1831" operator="containsText" text="中止">
      <formula>NOT(ISERROR(SEARCH("中止",F77)))</formula>
    </cfRule>
  </conditionalFormatting>
  <conditionalFormatting sqref="F66:F71">
    <cfRule type="containsText" dxfId="5320" priority="1824" operator="containsText" text="－">
      <formula>NOT(ISERROR(SEARCH("－",F66)))</formula>
    </cfRule>
  </conditionalFormatting>
  <conditionalFormatting sqref="G66:G71 H68:U70 V70:AG70">
    <cfRule type="containsText" dxfId="5319" priority="1823" operator="containsText" text="－">
      <formula>NOT(ISERROR(SEARCH("－",G66)))</formula>
    </cfRule>
  </conditionalFormatting>
  <conditionalFormatting sqref="G66:AG71">
    <cfRule type="containsText" dxfId="5318" priority="1822" operator="containsText" text="－">
      <formula>NOT(ISERROR(SEARCH("－",G66)))</formula>
    </cfRule>
  </conditionalFormatting>
  <conditionalFormatting sqref="F73:AG76">
    <cfRule type="containsText" dxfId="5317" priority="1817" operator="containsText" text="退">
      <formula>NOT(ISERROR(SEARCH("退",F73)))</formula>
    </cfRule>
    <cfRule type="containsText" dxfId="5316" priority="1818" operator="containsText" text="入">
      <formula>NOT(ISERROR(SEARCH("入",F73)))</formula>
    </cfRule>
    <cfRule type="containsText" dxfId="5315" priority="1819" operator="containsText" text="入,退">
      <formula>NOT(ISERROR(SEARCH("入,退",F73)))</formula>
    </cfRule>
    <cfRule type="containsText" dxfId="5314" priority="1820" operator="containsText" text="入,退">
      <formula>NOT(ISERROR(SEARCH("入,退",F73)))</formula>
    </cfRule>
    <cfRule type="cellIs" dxfId="5313" priority="1821" operator="equal">
      <formula>"休"</formula>
    </cfRule>
  </conditionalFormatting>
  <conditionalFormatting sqref="F73:AG76">
    <cfRule type="containsText" dxfId="5312" priority="1816" operator="containsText" text="外">
      <formula>NOT(ISERROR(SEARCH("外",F73)))</formula>
    </cfRule>
  </conditionalFormatting>
  <conditionalFormatting sqref="F73:AG76">
    <cfRule type="containsText" dxfId="5311" priority="1815" operator="containsText" text="－">
      <formula>NOT(ISERROR(SEARCH("－",F73)))</formula>
    </cfRule>
  </conditionalFormatting>
  <conditionalFormatting sqref="F78:AG81">
    <cfRule type="containsText" dxfId="5310" priority="1810" operator="containsText" text="退">
      <formula>NOT(ISERROR(SEARCH("退",F78)))</formula>
    </cfRule>
    <cfRule type="containsText" dxfId="5309" priority="1811" operator="containsText" text="入">
      <formula>NOT(ISERROR(SEARCH("入",F78)))</formula>
    </cfRule>
    <cfRule type="containsText" dxfId="5308" priority="1812" operator="containsText" text="入,退">
      <formula>NOT(ISERROR(SEARCH("入,退",F78)))</formula>
    </cfRule>
    <cfRule type="containsText" dxfId="5307" priority="1813" operator="containsText" text="入,退">
      <formula>NOT(ISERROR(SEARCH("入,退",F78)))</formula>
    </cfRule>
    <cfRule type="cellIs" dxfId="5306" priority="1814" operator="equal">
      <formula>"休"</formula>
    </cfRule>
  </conditionalFormatting>
  <conditionalFormatting sqref="F78:AG81">
    <cfRule type="containsText" dxfId="5305" priority="1809" operator="containsText" text="外">
      <formula>NOT(ISERROR(SEARCH("外",F78)))</formula>
    </cfRule>
  </conditionalFormatting>
  <conditionalFormatting sqref="F78:AG81">
    <cfRule type="containsText" dxfId="5304" priority="1808" operator="containsText" text="－">
      <formula>NOT(ISERROR(SEARCH("－",F78)))</formula>
    </cfRule>
  </conditionalFormatting>
  <conditionalFormatting sqref="F98:AG98">
    <cfRule type="containsText" dxfId="5303" priority="1806" operator="containsText" text="日">
      <formula>NOT(ISERROR(SEARCH("日",F98)))</formula>
    </cfRule>
    <cfRule type="containsText" dxfId="5302" priority="1807" operator="containsText" text="土">
      <formula>NOT(ISERROR(SEARCH("土",F98)))</formula>
    </cfRule>
  </conditionalFormatting>
  <conditionalFormatting sqref="F98:AG98">
    <cfRule type="containsText" dxfId="5301" priority="1799" operator="containsText" text="その他">
      <formula>NOT(ISERROR(SEARCH("その他",F98)))</formula>
    </cfRule>
    <cfRule type="containsText" dxfId="5300" priority="1800" operator="containsText" text="冬休">
      <formula>NOT(ISERROR(SEARCH("冬休",F98)))</formula>
    </cfRule>
    <cfRule type="containsText" dxfId="5299" priority="1801" operator="containsText" text="夏休">
      <formula>NOT(ISERROR(SEARCH("夏休",F98)))</formula>
    </cfRule>
    <cfRule type="containsText" dxfId="5298" priority="1802" operator="containsText" text="製作">
      <formula>NOT(ISERROR(SEARCH("製作",F98)))</formula>
    </cfRule>
    <cfRule type="cellIs" dxfId="5297" priority="1803" operator="equal">
      <formula>"中止,製作"</formula>
    </cfRule>
    <cfRule type="containsText" dxfId="5296" priority="1804" operator="containsText" text="中止,製作,夏休,冬休,その他">
      <formula>NOT(ISERROR(SEARCH("中止,製作,夏休,冬休,その他",F98)))</formula>
    </cfRule>
    <cfRule type="containsText" dxfId="5295" priority="1805" operator="containsText" text="中止">
      <formula>NOT(ISERROR(SEARCH("中止",F98)))</formula>
    </cfRule>
  </conditionalFormatting>
  <conditionalFormatting sqref="F99:AG104">
    <cfRule type="containsText" dxfId="5294" priority="1794" operator="containsText" text="退">
      <formula>NOT(ISERROR(SEARCH("退",F99)))</formula>
    </cfRule>
    <cfRule type="containsText" dxfId="5293" priority="1795" operator="containsText" text="入">
      <formula>NOT(ISERROR(SEARCH("入",F99)))</formula>
    </cfRule>
    <cfRule type="containsText" dxfId="5292" priority="1796" operator="containsText" text="入,退">
      <formula>NOT(ISERROR(SEARCH("入,退",F99)))</formula>
    </cfRule>
    <cfRule type="containsText" dxfId="5291" priority="1797" operator="containsText" text="入,退">
      <formula>NOT(ISERROR(SEARCH("入,退",F99)))</formula>
    </cfRule>
    <cfRule type="cellIs" dxfId="5290" priority="1798" operator="equal">
      <formula>"休"</formula>
    </cfRule>
  </conditionalFormatting>
  <conditionalFormatting sqref="F99:AG104">
    <cfRule type="containsText" dxfId="5289" priority="1793" operator="containsText" text="外">
      <formula>NOT(ISERROR(SEARCH("外",F99)))</formula>
    </cfRule>
  </conditionalFormatting>
  <conditionalFormatting sqref="F105:AG105">
    <cfRule type="containsText" dxfId="5288" priority="1791" operator="containsText" text="日">
      <formula>NOT(ISERROR(SEARCH("日",F105)))</formula>
    </cfRule>
    <cfRule type="containsText" dxfId="5287" priority="1792" operator="containsText" text="土">
      <formula>NOT(ISERROR(SEARCH("土",F105)))</formula>
    </cfRule>
  </conditionalFormatting>
  <conditionalFormatting sqref="F105:AG105">
    <cfRule type="containsText" dxfId="5286" priority="1784" operator="containsText" text="その他">
      <formula>NOT(ISERROR(SEARCH("その他",F105)))</formula>
    </cfRule>
    <cfRule type="containsText" dxfId="5285" priority="1785" operator="containsText" text="冬休">
      <formula>NOT(ISERROR(SEARCH("冬休",F105)))</formula>
    </cfRule>
    <cfRule type="containsText" dxfId="5284" priority="1786" operator="containsText" text="夏休">
      <formula>NOT(ISERROR(SEARCH("夏休",F105)))</formula>
    </cfRule>
    <cfRule type="containsText" dxfId="5283" priority="1787" operator="containsText" text="製作">
      <formula>NOT(ISERROR(SEARCH("製作",F105)))</formula>
    </cfRule>
    <cfRule type="cellIs" dxfId="5282" priority="1788" operator="equal">
      <formula>"中止,製作"</formula>
    </cfRule>
    <cfRule type="containsText" dxfId="5281" priority="1789" operator="containsText" text="中止,製作,夏休,冬休,その他">
      <formula>NOT(ISERROR(SEARCH("中止,製作,夏休,冬休,その他",F105)))</formula>
    </cfRule>
    <cfRule type="containsText" dxfId="5280" priority="1790" operator="containsText" text="中止">
      <formula>NOT(ISERROR(SEARCH("中止",F105)))</formula>
    </cfRule>
  </conditionalFormatting>
  <conditionalFormatting sqref="F110:AG110">
    <cfRule type="containsText" dxfId="5279" priority="1782" operator="containsText" text="日">
      <formula>NOT(ISERROR(SEARCH("日",F110)))</formula>
    </cfRule>
    <cfRule type="containsText" dxfId="5278" priority="1783" operator="containsText" text="土">
      <formula>NOT(ISERROR(SEARCH("土",F110)))</formula>
    </cfRule>
  </conditionalFormatting>
  <conditionalFormatting sqref="F110:AG110">
    <cfRule type="containsText" dxfId="5277" priority="1775" operator="containsText" text="その他">
      <formula>NOT(ISERROR(SEARCH("その他",F110)))</formula>
    </cfRule>
    <cfRule type="containsText" dxfId="5276" priority="1776" operator="containsText" text="冬休">
      <formula>NOT(ISERROR(SEARCH("冬休",F110)))</formula>
    </cfRule>
    <cfRule type="containsText" dxfId="5275" priority="1777" operator="containsText" text="夏休">
      <formula>NOT(ISERROR(SEARCH("夏休",F110)))</formula>
    </cfRule>
    <cfRule type="containsText" dxfId="5274" priority="1778" operator="containsText" text="製作">
      <formula>NOT(ISERROR(SEARCH("製作",F110)))</formula>
    </cfRule>
    <cfRule type="cellIs" dxfId="5273" priority="1779" operator="equal">
      <formula>"中止,製作"</formula>
    </cfRule>
    <cfRule type="containsText" dxfId="5272" priority="1780" operator="containsText" text="中止,製作,夏休,冬休,その他">
      <formula>NOT(ISERROR(SEARCH("中止,製作,夏休,冬休,その他",F110)))</formula>
    </cfRule>
    <cfRule type="containsText" dxfId="5271" priority="1781" operator="containsText" text="中止">
      <formula>NOT(ISERROR(SEARCH("中止",F110)))</formula>
    </cfRule>
  </conditionalFormatting>
  <conditionalFormatting sqref="F99:F104">
    <cfRule type="containsText" dxfId="5270" priority="1774" operator="containsText" text="－">
      <formula>NOT(ISERROR(SEARCH("－",F99)))</formula>
    </cfRule>
  </conditionalFormatting>
  <conditionalFormatting sqref="G99:G104 H101:U103 V103:AG103">
    <cfRule type="containsText" dxfId="5269" priority="1773" operator="containsText" text="－">
      <formula>NOT(ISERROR(SEARCH("－",G99)))</formula>
    </cfRule>
  </conditionalFormatting>
  <conditionalFormatting sqref="G99:AG104">
    <cfRule type="containsText" dxfId="5268" priority="1772" operator="containsText" text="－">
      <formula>NOT(ISERROR(SEARCH("－",G99)))</formula>
    </cfRule>
  </conditionalFormatting>
  <conditionalFormatting sqref="F106:AG109">
    <cfRule type="containsText" dxfId="5267" priority="1767" operator="containsText" text="退">
      <formula>NOT(ISERROR(SEARCH("退",F106)))</formula>
    </cfRule>
    <cfRule type="containsText" dxfId="5266" priority="1768" operator="containsText" text="入">
      <formula>NOT(ISERROR(SEARCH("入",F106)))</formula>
    </cfRule>
    <cfRule type="containsText" dxfId="5265" priority="1769" operator="containsText" text="入,退">
      <formula>NOT(ISERROR(SEARCH("入,退",F106)))</formula>
    </cfRule>
    <cfRule type="containsText" dxfId="5264" priority="1770" operator="containsText" text="入,退">
      <formula>NOT(ISERROR(SEARCH("入,退",F106)))</formula>
    </cfRule>
    <cfRule type="cellIs" dxfId="5263" priority="1771" operator="equal">
      <formula>"休"</formula>
    </cfRule>
  </conditionalFormatting>
  <conditionalFormatting sqref="F106:AG109">
    <cfRule type="containsText" dxfId="5262" priority="1766" operator="containsText" text="外">
      <formula>NOT(ISERROR(SEARCH("外",F106)))</formula>
    </cfRule>
  </conditionalFormatting>
  <conditionalFormatting sqref="F106:AG109">
    <cfRule type="containsText" dxfId="5261" priority="1765" operator="containsText" text="－">
      <formula>NOT(ISERROR(SEARCH("－",F106)))</formula>
    </cfRule>
  </conditionalFormatting>
  <conditionalFormatting sqref="F111:AG114">
    <cfRule type="containsText" dxfId="5260" priority="1760" operator="containsText" text="退">
      <formula>NOT(ISERROR(SEARCH("退",F111)))</formula>
    </cfRule>
    <cfRule type="containsText" dxfId="5259" priority="1761" operator="containsText" text="入">
      <formula>NOT(ISERROR(SEARCH("入",F111)))</formula>
    </cfRule>
    <cfRule type="containsText" dxfId="5258" priority="1762" operator="containsText" text="入,退">
      <formula>NOT(ISERROR(SEARCH("入,退",F111)))</formula>
    </cfRule>
    <cfRule type="containsText" dxfId="5257" priority="1763" operator="containsText" text="入,退">
      <formula>NOT(ISERROR(SEARCH("入,退",F111)))</formula>
    </cfRule>
    <cfRule type="cellIs" dxfId="5256" priority="1764" operator="equal">
      <formula>"休"</formula>
    </cfRule>
  </conditionalFormatting>
  <conditionalFormatting sqref="F111:AG114">
    <cfRule type="containsText" dxfId="5255" priority="1759" operator="containsText" text="外">
      <formula>NOT(ISERROR(SEARCH("外",F111)))</formula>
    </cfRule>
  </conditionalFormatting>
  <conditionalFormatting sqref="F111:AG114">
    <cfRule type="containsText" dxfId="5254" priority="1758" operator="containsText" text="－">
      <formula>NOT(ISERROR(SEARCH("－",F111)))</formula>
    </cfRule>
  </conditionalFormatting>
  <conditionalFormatting sqref="F118:AG118">
    <cfRule type="containsText" dxfId="5253" priority="1756" operator="containsText" text="日">
      <formula>NOT(ISERROR(SEARCH("日",F118)))</formula>
    </cfRule>
    <cfRule type="containsText" dxfId="5252" priority="1757" operator="containsText" text="土">
      <formula>NOT(ISERROR(SEARCH("土",F118)))</formula>
    </cfRule>
  </conditionalFormatting>
  <conditionalFormatting sqref="F118:AG118">
    <cfRule type="containsText" dxfId="5251" priority="1749" operator="containsText" text="その他">
      <formula>NOT(ISERROR(SEARCH("その他",F118)))</formula>
    </cfRule>
    <cfRule type="containsText" dxfId="5250" priority="1750" operator="containsText" text="冬休">
      <formula>NOT(ISERROR(SEARCH("冬休",F118)))</formula>
    </cfRule>
    <cfRule type="containsText" dxfId="5249" priority="1751" operator="containsText" text="夏休">
      <formula>NOT(ISERROR(SEARCH("夏休",F118)))</formula>
    </cfRule>
    <cfRule type="containsText" dxfId="5248" priority="1752" operator="containsText" text="製作">
      <formula>NOT(ISERROR(SEARCH("製作",F118)))</formula>
    </cfRule>
    <cfRule type="cellIs" dxfId="5247" priority="1753" operator="equal">
      <formula>"中止,製作"</formula>
    </cfRule>
    <cfRule type="containsText" dxfId="5246" priority="1754" operator="containsText" text="中止,製作,夏休,冬休,その他">
      <formula>NOT(ISERROR(SEARCH("中止,製作,夏休,冬休,その他",F118)))</formula>
    </cfRule>
    <cfRule type="containsText" dxfId="5245" priority="1755" operator="containsText" text="中止">
      <formula>NOT(ISERROR(SEARCH("中止",F118)))</formula>
    </cfRule>
  </conditionalFormatting>
  <conditionalFormatting sqref="F119:AG124">
    <cfRule type="containsText" dxfId="5244" priority="1744" operator="containsText" text="退">
      <formula>NOT(ISERROR(SEARCH("退",F119)))</formula>
    </cfRule>
    <cfRule type="containsText" dxfId="5243" priority="1745" operator="containsText" text="入">
      <formula>NOT(ISERROR(SEARCH("入",F119)))</formula>
    </cfRule>
    <cfRule type="containsText" dxfId="5242" priority="1746" operator="containsText" text="入,退">
      <formula>NOT(ISERROR(SEARCH("入,退",F119)))</formula>
    </cfRule>
    <cfRule type="containsText" dxfId="5241" priority="1747" operator="containsText" text="入,退">
      <formula>NOT(ISERROR(SEARCH("入,退",F119)))</formula>
    </cfRule>
    <cfRule type="cellIs" dxfId="5240" priority="1748" operator="equal">
      <formula>"休"</formula>
    </cfRule>
  </conditionalFormatting>
  <conditionalFormatting sqref="F119:AG124">
    <cfRule type="containsText" dxfId="5239" priority="1743" operator="containsText" text="外">
      <formula>NOT(ISERROR(SEARCH("外",F119)))</formula>
    </cfRule>
  </conditionalFormatting>
  <conditionalFormatting sqref="F125:AG125">
    <cfRule type="containsText" dxfId="5238" priority="1741" operator="containsText" text="日">
      <formula>NOT(ISERROR(SEARCH("日",F125)))</formula>
    </cfRule>
    <cfRule type="containsText" dxfId="5237" priority="1742" operator="containsText" text="土">
      <formula>NOT(ISERROR(SEARCH("土",F125)))</formula>
    </cfRule>
  </conditionalFormatting>
  <conditionalFormatting sqref="F125:AG125">
    <cfRule type="containsText" dxfId="5236" priority="1734" operator="containsText" text="その他">
      <formula>NOT(ISERROR(SEARCH("その他",F125)))</formula>
    </cfRule>
    <cfRule type="containsText" dxfId="5235" priority="1735" operator="containsText" text="冬休">
      <formula>NOT(ISERROR(SEARCH("冬休",F125)))</formula>
    </cfRule>
    <cfRule type="containsText" dxfId="5234" priority="1736" operator="containsText" text="夏休">
      <formula>NOT(ISERROR(SEARCH("夏休",F125)))</formula>
    </cfRule>
    <cfRule type="containsText" dxfId="5233" priority="1737" operator="containsText" text="製作">
      <formula>NOT(ISERROR(SEARCH("製作",F125)))</formula>
    </cfRule>
    <cfRule type="cellIs" dxfId="5232" priority="1738" operator="equal">
      <formula>"中止,製作"</formula>
    </cfRule>
    <cfRule type="containsText" dxfId="5231" priority="1739" operator="containsText" text="中止,製作,夏休,冬休,その他">
      <formula>NOT(ISERROR(SEARCH("中止,製作,夏休,冬休,その他",F125)))</formula>
    </cfRule>
    <cfRule type="containsText" dxfId="5230" priority="1740" operator="containsText" text="中止">
      <formula>NOT(ISERROR(SEARCH("中止",F125)))</formula>
    </cfRule>
  </conditionalFormatting>
  <conditionalFormatting sqref="F130:AG130">
    <cfRule type="containsText" dxfId="5229" priority="1732" operator="containsText" text="日">
      <formula>NOT(ISERROR(SEARCH("日",F130)))</formula>
    </cfRule>
    <cfRule type="containsText" dxfId="5228" priority="1733" operator="containsText" text="土">
      <formula>NOT(ISERROR(SEARCH("土",F130)))</formula>
    </cfRule>
  </conditionalFormatting>
  <conditionalFormatting sqref="F130:AG130">
    <cfRule type="containsText" dxfId="5227" priority="1725" operator="containsText" text="その他">
      <formula>NOT(ISERROR(SEARCH("その他",F130)))</formula>
    </cfRule>
    <cfRule type="containsText" dxfId="5226" priority="1726" operator="containsText" text="冬休">
      <formula>NOT(ISERROR(SEARCH("冬休",F130)))</formula>
    </cfRule>
    <cfRule type="containsText" dxfId="5225" priority="1727" operator="containsText" text="夏休">
      <formula>NOT(ISERROR(SEARCH("夏休",F130)))</formula>
    </cfRule>
    <cfRule type="containsText" dxfId="5224" priority="1728" operator="containsText" text="製作">
      <formula>NOT(ISERROR(SEARCH("製作",F130)))</formula>
    </cfRule>
    <cfRule type="cellIs" dxfId="5223" priority="1729" operator="equal">
      <formula>"中止,製作"</formula>
    </cfRule>
    <cfRule type="containsText" dxfId="5222" priority="1730" operator="containsText" text="中止,製作,夏休,冬休,その他">
      <formula>NOT(ISERROR(SEARCH("中止,製作,夏休,冬休,その他",F130)))</formula>
    </cfRule>
    <cfRule type="containsText" dxfId="5221" priority="1731" operator="containsText" text="中止">
      <formula>NOT(ISERROR(SEARCH("中止",F130)))</formula>
    </cfRule>
  </conditionalFormatting>
  <conditionalFormatting sqref="F119:F124">
    <cfRule type="containsText" dxfId="5220" priority="1724" operator="containsText" text="－">
      <formula>NOT(ISERROR(SEARCH("－",F119)))</formula>
    </cfRule>
  </conditionalFormatting>
  <conditionalFormatting sqref="G119:G124 H121:U123 V123:AG123">
    <cfRule type="containsText" dxfId="5219" priority="1723" operator="containsText" text="－">
      <formula>NOT(ISERROR(SEARCH("－",G119)))</formula>
    </cfRule>
  </conditionalFormatting>
  <conditionalFormatting sqref="G119:AG124">
    <cfRule type="containsText" dxfId="5218" priority="1722" operator="containsText" text="－">
      <formula>NOT(ISERROR(SEARCH("－",G119)))</formula>
    </cfRule>
  </conditionalFormatting>
  <conditionalFormatting sqref="F126:AG129">
    <cfRule type="containsText" dxfId="5217" priority="1717" operator="containsText" text="退">
      <formula>NOT(ISERROR(SEARCH("退",F126)))</formula>
    </cfRule>
    <cfRule type="containsText" dxfId="5216" priority="1718" operator="containsText" text="入">
      <formula>NOT(ISERROR(SEARCH("入",F126)))</formula>
    </cfRule>
    <cfRule type="containsText" dxfId="5215" priority="1719" operator="containsText" text="入,退">
      <formula>NOT(ISERROR(SEARCH("入,退",F126)))</formula>
    </cfRule>
    <cfRule type="containsText" dxfId="5214" priority="1720" operator="containsText" text="入,退">
      <formula>NOT(ISERROR(SEARCH("入,退",F126)))</formula>
    </cfRule>
    <cfRule type="cellIs" dxfId="5213" priority="1721" operator="equal">
      <formula>"休"</formula>
    </cfRule>
  </conditionalFormatting>
  <conditionalFormatting sqref="F126:AG129">
    <cfRule type="containsText" dxfId="5212" priority="1716" operator="containsText" text="外">
      <formula>NOT(ISERROR(SEARCH("外",F126)))</formula>
    </cfRule>
  </conditionalFormatting>
  <conditionalFormatting sqref="F126:AG129">
    <cfRule type="containsText" dxfId="5211" priority="1715" operator="containsText" text="－">
      <formula>NOT(ISERROR(SEARCH("－",F126)))</formula>
    </cfRule>
  </conditionalFormatting>
  <conditionalFormatting sqref="F131:AG134">
    <cfRule type="containsText" dxfId="5210" priority="1710" operator="containsText" text="退">
      <formula>NOT(ISERROR(SEARCH("退",F131)))</formula>
    </cfRule>
    <cfRule type="containsText" dxfId="5209" priority="1711" operator="containsText" text="入">
      <formula>NOT(ISERROR(SEARCH("入",F131)))</formula>
    </cfRule>
    <cfRule type="containsText" dxfId="5208" priority="1712" operator="containsText" text="入,退">
      <formula>NOT(ISERROR(SEARCH("入,退",F131)))</formula>
    </cfRule>
    <cfRule type="containsText" dxfId="5207" priority="1713" operator="containsText" text="入,退">
      <formula>NOT(ISERROR(SEARCH("入,退",F131)))</formula>
    </cfRule>
    <cfRule type="cellIs" dxfId="5206" priority="1714" operator="equal">
      <formula>"休"</formula>
    </cfRule>
  </conditionalFormatting>
  <conditionalFormatting sqref="F131:AG134">
    <cfRule type="containsText" dxfId="5205" priority="1709" operator="containsText" text="外">
      <formula>NOT(ISERROR(SEARCH("外",F131)))</formula>
    </cfRule>
  </conditionalFormatting>
  <conditionalFormatting sqref="F131:AG134">
    <cfRule type="containsText" dxfId="5204" priority="1708" operator="containsText" text="－">
      <formula>NOT(ISERROR(SEARCH("－",F131)))</formula>
    </cfRule>
  </conditionalFormatting>
  <conditionalFormatting sqref="F138:AG138">
    <cfRule type="containsText" dxfId="5203" priority="1706" operator="containsText" text="日">
      <formula>NOT(ISERROR(SEARCH("日",F138)))</formula>
    </cfRule>
    <cfRule type="containsText" dxfId="5202" priority="1707" operator="containsText" text="土">
      <formula>NOT(ISERROR(SEARCH("土",F138)))</formula>
    </cfRule>
  </conditionalFormatting>
  <conditionalFormatting sqref="F138:AG138">
    <cfRule type="containsText" dxfId="5201" priority="1699" operator="containsText" text="その他">
      <formula>NOT(ISERROR(SEARCH("その他",F138)))</formula>
    </cfRule>
    <cfRule type="containsText" dxfId="5200" priority="1700" operator="containsText" text="冬休">
      <formula>NOT(ISERROR(SEARCH("冬休",F138)))</formula>
    </cfRule>
    <cfRule type="containsText" dxfId="5199" priority="1701" operator="containsText" text="夏休">
      <formula>NOT(ISERROR(SEARCH("夏休",F138)))</formula>
    </cfRule>
    <cfRule type="containsText" dxfId="5198" priority="1702" operator="containsText" text="製作">
      <formula>NOT(ISERROR(SEARCH("製作",F138)))</formula>
    </cfRule>
    <cfRule type="cellIs" dxfId="5197" priority="1703" operator="equal">
      <formula>"中止,製作"</formula>
    </cfRule>
    <cfRule type="containsText" dxfId="5196" priority="1704" operator="containsText" text="中止,製作,夏休,冬休,その他">
      <formula>NOT(ISERROR(SEARCH("中止,製作,夏休,冬休,その他",F138)))</formula>
    </cfRule>
    <cfRule type="containsText" dxfId="5195" priority="1705" operator="containsText" text="中止">
      <formula>NOT(ISERROR(SEARCH("中止",F138)))</formula>
    </cfRule>
  </conditionalFormatting>
  <conditionalFormatting sqref="F139:AG144">
    <cfRule type="containsText" dxfId="5194" priority="1694" operator="containsText" text="退">
      <formula>NOT(ISERROR(SEARCH("退",F139)))</formula>
    </cfRule>
    <cfRule type="containsText" dxfId="5193" priority="1695" operator="containsText" text="入">
      <formula>NOT(ISERROR(SEARCH("入",F139)))</formula>
    </cfRule>
    <cfRule type="containsText" dxfId="5192" priority="1696" operator="containsText" text="入,退">
      <formula>NOT(ISERROR(SEARCH("入,退",F139)))</formula>
    </cfRule>
    <cfRule type="containsText" dxfId="5191" priority="1697" operator="containsText" text="入,退">
      <formula>NOT(ISERROR(SEARCH("入,退",F139)))</formula>
    </cfRule>
    <cfRule type="cellIs" dxfId="5190" priority="1698" operator="equal">
      <formula>"休"</formula>
    </cfRule>
  </conditionalFormatting>
  <conditionalFormatting sqref="F139:AG144">
    <cfRule type="containsText" dxfId="5189" priority="1693" operator="containsText" text="外">
      <formula>NOT(ISERROR(SEARCH("外",F139)))</formula>
    </cfRule>
  </conditionalFormatting>
  <conditionalFormatting sqref="F145:AG145">
    <cfRule type="containsText" dxfId="5188" priority="1691" operator="containsText" text="日">
      <formula>NOT(ISERROR(SEARCH("日",F145)))</formula>
    </cfRule>
    <cfRule type="containsText" dxfId="5187" priority="1692" operator="containsText" text="土">
      <formula>NOT(ISERROR(SEARCH("土",F145)))</formula>
    </cfRule>
  </conditionalFormatting>
  <conditionalFormatting sqref="F145:AG145">
    <cfRule type="containsText" dxfId="5186" priority="1684" operator="containsText" text="その他">
      <formula>NOT(ISERROR(SEARCH("その他",F145)))</formula>
    </cfRule>
    <cfRule type="containsText" dxfId="5185" priority="1685" operator="containsText" text="冬休">
      <formula>NOT(ISERROR(SEARCH("冬休",F145)))</formula>
    </cfRule>
    <cfRule type="containsText" dxfId="5184" priority="1686" operator="containsText" text="夏休">
      <formula>NOT(ISERROR(SEARCH("夏休",F145)))</formula>
    </cfRule>
    <cfRule type="containsText" dxfId="5183" priority="1687" operator="containsText" text="製作">
      <formula>NOT(ISERROR(SEARCH("製作",F145)))</formula>
    </cfRule>
    <cfRule type="cellIs" dxfId="5182" priority="1688" operator="equal">
      <formula>"中止,製作"</formula>
    </cfRule>
    <cfRule type="containsText" dxfId="5181" priority="1689" operator="containsText" text="中止,製作,夏休,冬休,その他">
      <formula>NOT(ISERROR(SEARCH("中止,製作,夏休,冬休,その他",F145)))</formula>
    </cfRule>
    <cfRule type="containsText" dxfId="5180" priority="1690" operator="containsText" text="中止">
      <formula>NOT(ISERROR(SEARCH("中止",F145)))</formula>
    </cfRule>
  </conditionalFormatting>
  <conditionalFormatting sqref="F150:AG150">
    <cfRule type="containsText" dxfId="5179" priority="1682" operator="containsText" text="日">
      <formula>NOT(ISERROR(SEARCH("日",F150)))</formula>
    </cfRule>
    <cfRule type="containsText" dxfId="5178" priority="1683" operator="containsText" text="土">
      <formula>NOT(ISERROR(SEARCH("土",F150)))</formula>
    </cfRule>
  </conditionalFormatting>
  <conditionalFormatting sqref="F150:AG150">
    <cfRule type="containsText" dxfId="5177" priority="1675" operator="containsText" text="その他">
      <formula>NOT(ISERROR(SEARCH("その他",F150)))</formula>
    </cfRule>
    <cfRule type="containsText" dxfId="5176" priority="1676" operator="containsText" text="冬休">
      <formula>NOT(ISERROR(SEARCH("冬休",F150)))</formula>
    </cfRule>
    <cfRule type="containsText" dxfId="5175" priority="1677" operator="containsText" text="夏休">
      <formula>NOT(ISERROR(SEARCH("夏休",F150)))</formula>
    </cfRule>
    <cfRule type="containsText" dxfId="5174" priority="1678" operator="containsText" text="製作">
      <formula>NOT(ISERROR(SEARCH("製作",F150)))</formula>
    </cfRule>
    <cfRule type="cellIs" dxfId="5173" priority="1679" operator="equal">
      <formula>"中止,製作"</formula>
    </cfRule>
    <cfRule type="containsText" dxfId="5172" priority="1680" operator="containsText" text="中止,製作,夏休,冬休,その他">
      <formula>NOT(ISERROR(SEARCH("中止,製作,夏休,冬休,その他",F150)))</formula>
    </cfRule>
    <cfRule type="containsText" dxfId="5171" priority="1681" operator="containsText" text="中止">
      <formula>NOT(ISERROR(SEARCH("中止",F150)))</formula>
    </cfRule>
  </conditionalFormatting>
  <conditionalFormatting sqref="F139:F144">
    <cfRule type="containsText" dxfId="5170" priority="1674" operator="containsText" text="－">
      <formula>NOT(ISERROR(SEARCH("－",F139)))</formula>
    </cfRule>
  </conditionalFormatting>
  <conditionalFormatting sqref="G139:G144 H141:U143 V143:AG143">
    <cfRule type="containsText" dxfId="5169" priority="1673" operator="containsText" text="－">
      <formula>NOT(ISERROR(SEARCH("－",G139)))</formula>
    </cfRule>
  </conditionalFormatting>
  <conditionalFormatting sqref="G139:AG144">
    <cfRule type="containsText" dxfId="5168" priority="1672" operator="containsText" text="－">
      <formula>NOT(ISERROR(SEARCH("－",G139)))</formula>
    </cfRule>
  </conditionalFormatting>
  <conditionalFormatting sqref="F146:AG149">
    <cfRule type="containsText" dxfId="5167" priority="1667" operator="containsText" text="退">
      <formula>NOT(ISERROR(SEARCH("退",F146)))</formula>
    </cfRule>
    <cfRule type="containsText" dxfId="5166" priority="1668" operator="containsText" text="入">
      <formula>NOT(ISERROR(SEARCH("入",F146)))</formula>
    </cfRule>
    <cfRule type="containsText" dxfId="5165" priority="1669" operator="containsText" text="入,退">
      <formula>NOT(ISERROR(SEARCH("入,退",F146)))</formula>
    </cfRule>
    <cfRule type="containsText" dxfId="5164" priority="1670" operator="containsText" text="入,退">
      <formula>NOT(ISERROR(SEARCH("入,退",F146)))</formula>
    </cfRule>
    <cfRule type="cellIs" dxfId="5163" priority="1671" operator="equal">
      <formula>"休"</formula>
    </cfRule>
  </conditionalFormatting>
  <conditionalFormatting sqref="F146:AG149">
    <cfRule type="containsText" dxfId="5162" priority="1666" operator="containsText" text="外">
      <formula>NOT(ISERROR(SEARCH("外",F146)))</formula>
    </cfRule>
  </conditionalFormatting>
  <conditionalFormatting sqref="F146:AG149">
    <cfRule type="containsText" dxfId="5161" priority="1665" operator="containsText" text="－">
      <formula>NOT(ISERROR(SEARCH("－",F146)))</formula>
    </cfRule>
  </conditionalFormatting>
  <conditionalFormatting sqref="F151:AG154">
    <cfRule type="containsText" dxfId="5160" priority="1660" operator="containsText" text="退">
      <formula>NOT(ISERROR(SEARCH("退",F151)))</formula>
    </cfRule>
    <cfRule type="containsText" dxfId="5159" priority="1661" operator="containsText" text="入">
      <formula>NOT(ISERROR(SEARCH("入",F151)))</formula>
    </cfRule>
    <cfRule type="containsText" dxfId="5158" priority="1662" operator="containsText" text="入,退">
      <formula>NOT(ISERROR(SEARCH("入,退",F151)))</formula>
    </cfRule>
    <cfRule type="containsText" dxfId="5157" priority="1663" operator="containsText" text="入,退">
      <formula>NOT(ISERROR(SEARCH("入,退",F151)))</formula>
    </cfRule>
    <cfRule type="cellIs" dxfId="5156" priority="1664" operator="equal">
      <formula>"休"</formula>
    </cfRule>
  </conditionalFormatting>
  <conditionalFormatting sqref="F151:AG154">
    <cfRule type="containsText" dxfId="5155" priority="1659" operator="containsText" text="外">
      <formula>NOT(ISERROR(SEARCH("外",F151)))</formula>
    </cfRule>
  </conditionalFormatting>
  <conditionalFormatting sqref="F151:AG154">
    <cfRule type="containsText" dxfId="5154" priority="1658" operator="containsText" text="－">
      <formula>NOT(ISERROR(SEARCH("－",F151)))</formula>
    </cfRule>
  </conditionalFormatting>
  <conditionalFormatting sqref="F158:AG158">
    <cfRule type="containsText" dxfId="5153" priority="1656" operator="containsText" text="日">
      <formula>NOT(ISERROR(SEARCH("日",F158)))</formula>
    </cfRule>
    <cfRule type="containsText" dxfId="5152" priority="1657" operator="containsText" text="土">
      <formula>NOT(ISERROR(SEARCH("土",F158)))</formula>
    </cfRule>
  </conditionalFormatting>
  <conditionalFormatting sqref="F158:AG158">
    <cfRule type="containsText" dxfId="5151" priority="1649" operator="containsText" text="その他">
      <formula>NOT(ISERROR(SEARCH("その他",F158)))</formula>
    </cfRule>
    <cfRule type="containsText" dxfId="5150" priority="1650" operator="containsText" text="冬休">
      <formula>NOT(ISERROR(SEARCH("冬休",F158)))</formula>
    </cfRule>
    <cfRule type="containsText" dxfId="5149" priority="1651" operator="containsText" text="夏休">
      <formula>NOT(ISERROR(SEARCH("夏休",F158)))</formula>
    </cfRule>
    <cfRule type="containsText" dxfId="5148" priority="1652" operator="containsText" text="製作">
      <formula>NOT(ISERROR(SEARCH("製作",F158)))</formula>
    </cfRule>
    <cfRule type="cellIs" dxfId="5147" priority="1653" operator="equal">
      <formula>"中止,製作"</formula>
    </cfRule>
    <cfRule type="containsText" dxfId="5146" priority="1654" operator="containsText" text="中止,製作,夏休,冬休,その他">
      <formula>NOT(ISERROR(SEARCH("中止,製作,夏休,冬休,その他",F158)))</formula>
    </cfRule>
    <cfRule type="containsText" dxfId="5145" priority="1655" operator="containsText" text="中止">
      <formula>NOT(ISERROR(SEARCH("中止",F158)))</formula>
    </cfRule>
  </conditionalFormatting>
  <conditionalFormatting sqref="F159:AG164">
    <cfRule type="containsText" dxfId="5144" priority="1644" operator="containsText" text="退">
      <formula>NOT(ISERROR(SEARCH("退",F159)))</formula>
    </cfRule>
    <cfRule type="containsText" dxfId="5143" priority="1645" operator="containsText" text="入">
      <formula>NOT(ISERROR(SEARCH("入",F159)))</formula>
    </cfRule>
    <cfRule type="containsText" dxfId="5142" priority="1646" operator="containsText" text="入,退">
      <formula>NOT(ISERROR(SEARCH("入,退",F159)))</formula>
    </cfRule>
    <cfRule type="containsText" dxfId="5141" priority="1647" operator="containsText" text="入,退">
      <formula>NOT(ISERROR(SEARCH("入,退",F159)))</formula>
    </cfRule>
    <cfRule type="cellIs" dxfId="5140" priority="1648" operator="equal">
      <formula>"休"</formula>
    </cfRule>
  </conditionalFormatting>
  <conditionalFormatting sqref="F159:AG164">
    <cfRule type="containsText" dxfId="5139" priority="1643" operator="containsText" text="外">
      <formula>NOT(ISERROR(SEARCH("外",F159)))</formula>
    </cfRule>
  </conditionalFormatting>
  <conditionalFormatting sqref="F165:AG165">
    <cfRule type="containsText" dxfId="5138" priority="1641" operator="containsText" text="日">
      <formula>NOT(ISERROR(SEARCH("日",F165)))</formula>
    </cfRule>
    <cfRule type="containsText" dxfId="5137" priority="1642" operator="containsText" text="土">
      <formula>NOT(ISERROR(SEARCH("土",F165)))</formula>
    </cfRule>
  </conditionalFormatting>
  <conditionalFormatting sqref="F165:AG165">
    <cfRule type="containsText" dxfId="5136" priority="1634" operator="containsText" text="その他">
      <formula>NOT(ISERROR(SEARCH("その他",F165)))</formula>
    </cfRule>
    <cfRule type="containsText" dxfId="5135" priority="1635" operator="containsText" text="冬休">
      <formula>NOT(ISERROR(SEARCH("冬休",F165)))</formula>
    </cfRule>
    <cfRule type="containsText" dxfId="5134" priority="1636" operator="containsText" text="夏休">
      <formula>NOT(ISERROR(SEARCH("夏休",F165)))</formula>
    </cfRule>
    <cfRule type="containsText" dxfId="5133" priority="1637" operator="containsText" text="製作">
      <formula>NOT(ISERROR(SEARCH("製作",F165)))</formula>
    </cfRule>
    <cfRule type="cellIs" dxfId="5132" priority="1638" operator="equal">
      <formula>"中止,製作"</formula>
    </cfRule>
    <cfRule type="containsText" dxfId="5131" priority="1639" operator="containsText" text="中止,製作,夏休,冬休,その他">
      <formula>NOT(ISERROR(SEARCH("中止,製作,夏休,冬休,その他",F165)))</formula>
    </cfRule>
    <cfRule type="containsText" dxfId="5130" priority="1640" operator="containsText" text="中止">
      <formula>NOT(ISERROR(SEARCH("中止",F165)))</formula>
    </cfRule>
  </conditionalFormatting>
  <conditionalFormatting sqref="F170:AG170">
    <cfRule type="containsText" dxfId="5129" priority="1632" operator="containsText" text="日">
      <formula>NOT(ISERROR(SEARCH("日",F170)))</formula>
    </cfRule>
    <cfRule type="containsText" dxfId="5128" priority="1633" operator="containsText" text="土">
      <formula>NOT(ISERROR(SEARCH("土",F170)))</formula>
    </cfRule>
  </conditionalFormatting>
  <conditionalFormatting sqref="F170:AG170">
    <cfRule type="containsText" dxfId="5127" priority="1625" operator="containsText" text="その他">
      <formula>NOT(ISERROR(SEARCH("その他",F170)))</formula>
    </cfRule>
    <cfRule type="containsText" dxfId="5126" priority="1626" operator="containsText" text="冬休">
      <formula>NOT(ISERROR(SEARCH("冬休",F170)))</formula>
    </cfRule>
    <cfRule type="containsText" dxfId="5125" priority="1627" operator="containsText" text="夏休">
      <formula>NOT(ISERROR(SEARCH("夏休",F170)))</formula>
    </cfRule>
    <cfRule type="containsText" dxfId="5124" priority="1628" operator="containsText" text="製作">
      <formula>NOT(ISERROR(SEARCH("製作",F170)))</formula>
    </cfRule>
    <cfRule type="cellIs" dxfId="5123" priority="1629" operator="equal">
      <formula>"中止,製作"</formula>
    </cfRule>
    <cfRule type="containsText" dxfId="5122" priority="1630" operator="containsText" text="中止,製作,夏休,冬休,その他">
      <formula>NOT(ISERROR(SEARCH("中止,製作,夏休,冬休,その他",F170)))</formula>
    </cfRule>
    <cfRule type="containsText" dxfId="5121" priority="1631" operator="containsText" text="中止">
      <formula>NOT(ISERROR(SEARCH("中止",F170)))</formula>
    </cfRule>
  </conditionalFormatting>
  <conditionalFormatting sqref="F159:F164">
    <cfRule type="containsText" dxfId="5120" priority="1624" operator="containsText" text="－">
      <formula>NOT(ISERROR(SEARCH("－",F159)))</formula>
    </cfRule>
  </conditionalFormatting>
  <conditionalFormatting sqref="G159:G164 H161:U163 V163:AG163">
    <cfRule type="containsText" dxfId="5119" priority="1623" operator="containsText" text="－">
      <formula>NOT(ISERROR(SEARCH("－",G159)))</formula>
    </cfRule>
  </conditionalFormatting>
  <conditionalFormatting sqref="G159:AG164">
    <cfRule type="containsText" dxfId="5118" priority="1622" operator="containsText" text="－">
      <formula>NOT(ISERROR(SEARCH("－",G159)))</formula>
    </cfRule>
  </conditionalFormatting>
  <conditionalFormatting sqref="F166:AG169">
    <cfRule type="containsText" dxfId="5117" priority="1617" operator="containsText" text="退">
      <formula>NOT(ISERROR(SEARCH("退",F166)))</formula>
    </cfRule>
    <cfRule type="containsText" dxfId="5116" priority="1618" operator="containsText" text="入">
      <formula>NOT(ISERROR(SEARCH("入",F166)))</formula>
    </cfRule>
    <cfRule type="containsText" dxfId="5115" priority="1619" operator="containsText" text="入,退">
      <formula>NOT(ISERROR(SEARCH("入,退",F166)))</formula>
    </cfRule>
    <cfRule type="containsText" dxfId="5114" priority="1620" operator="containsText" text="入,退">
      <formula>NOT(ISERROR(SEARCH("入,退",F166)))</formula>
    </cfRule>
    <cfRule type="cellIs" dxfId="5113" priority="1621" operator="equal">
      <formula>"休"</formula>
    </cfRule>
  </conditionalFormatting>
  <conditionalFormatting sqref="F166:AG169">
    <cfRule type="containsText" dxfId="5112" priority="1616" operator="containsText" text="外">
      <formula>NOT(ISERROR(SEARCH("外",F166)))</formula>
    </cfRule>
  </conditionalFormatting>
  <conditionalFormatting sqref="F166:AG169">
    <cfRule type="containsText" dxfId="5111" priority="1615" operator="containsText" text="－">
      <formula>NOT(ISERROR(SEARCH("－",F166)))</formula>
    </cfRule>
  </conditionalFormatting>
  <conditionalFormatting sqref="F171:AG174">
    <cfRule type="containsText" dxfId="5110" priority="1610" operator="containsText" text="退">
      <formula>NOT(ISERROR(SEARCH("退",F171)))</formula>
    </cfRule>
    <cfRule type="containsText" dxfId="5109" priority="1611" operator="containsText" text="入">
      <formula>NOT(ISERROR(SEARCH("入",F171)))</formula>
    </cfRule>
    <cfRule type="containsText" dxfId="5108" priority="1612" operator="containsText" text="入,退">
      <formula>NOT(ISERROR(SEARCH("入,退",F171)))</formula>
    </cfRule>
    <cfRule type="containsText" dxfId="5107" priority="1613" operator="containsText" text="入,退">
      <formula>NOT(ISERROR(SEARCH("入,退",F171)))</formula>
    </cfRule>
    <cfRule type="cellIs" dxfId="5106" priority="1614" operator="equal">
      <formula>"休"</formula>
    </cfRule>
  </conditionalFormatting>
  <conditionalFormatting sqref="F171:AG174">
    <cfRule type="containsText" dxfId="5105" priority="1609" operator="containsText" text="外">
      <formula>NOT(ISERROR(SEARCH("外",F171)))</formula>
    </cfRule>
  </conditionalFormatting>
  <conditionalFormatting sqref="F171:AG174">
    <cfRule type="containsText" dxfId="5104" priority="1608" operator="containsText" text="－">
      <formula>NOT(ISERROR(SEARCH("－",F171)))</formula>
    </cfRule>
  </conditionalFormatting>
  <conditionalFormatting sqref="F184:AG184">
    <cfRule type="containsText" dxfId="5103" priority="1606" operator="containsText" text="日">
      <formula>NOT(ISERROR(SEARCH("日",F184)))</formula>
    </cfRule>
    <cfRule type="containsText" dxfId="5102" priority="1607" operator="containsText" text="土">
      <formula>NOT(ISERROR(SEARCH("土",F184)))</formula>
    </cfRule>
  </conditionalFormatting>
  <conditionalFormatting sqref="F184:AG184">
    <cfRule type="containsText" dxfId="5101" priority="1599" operator="containsText" text="その他">
      <formula>NOT(ISERROR(SEARCH("その他",F184)))</formula>
    </cfRule>
    <cfRule type="containsText" dxfId="5100" priority="1600" operator="containsText" text="冬休">
      <formula>NOT(ISERROR(SEARCH("冬休",F184)))</formula>
    </cfRule>
    <cfRule type="containsText" dxfId="5099" priority="1601" operator="containsText" text="夏休">
      <formula>NOT(ISERROR(SEARCH("夏休",F184)))</formula>
    </cfRule>
    <cfRule type="containsText" dxfId="5098" priority="1602" operator="containsText" text="製作">
      <formula>NOT(ISERROR(SEARCH("製作",F184)))</formula>
    </cfRule>
    <cfRule type="cellIs" dxfId="5097" priority="1603" operator="equal">
      <formula>"中止,製作"</formula>
    </cfRule>
    <cfRule type="containsText" dxfId="5096" priority="1604" operator="containsText" text="中止,製作,夏休,冬休,その他">
      <formula>NOT(ISERROR(SEARCH("中止,製作,夏休,冬休,その他",F184)))</formula>
    </cfRule>
    <cfRule type="containsText" dxfId="5095" priority="1605" operator="containsText" text="中止">
      <formula>NOT(ISERROR(SEARCH("中止",F184)))</formula>
    </cfRule>
  </conditionalFormatting>
  <conditionalFormatting sqref="F185:AG190">
    <cfRule type="containsText" dxfId="5094" priority="1594" operator="containsText" text="退">
      <formula>NOT(ISERROR(SEARCH("退",F185)))</formula>
    </cfRule>
    <cfRule type="containsText" dxfId="5093" priority="1595" operator="containsText" text="入">
      <formula>NOT(ISERROR(SEARCH("入",F185)))</formula>
    </cfRule>
    <cfRule type="containsText" dxfId="5092" priority="1596" operator="containsText" text="入,退">
      <formula>NOT(ISERROR(SEARCH("入,退",F185)))</formula>
    </cfRule>
    <cfRule type="containsText" dxfId="5091" priority="1597" operator="containsText" text="入,退">
      <formula>NOT(ISERROR(SEARCH("入,退",F185)))</formula>
    </cfRule>
    <cfRule type="cellIs" dxfId="5090" priority="1598" operator="equal">
      <formula>"休"</formula>
    </cfRule>
  </conditionalFormatting>
  <conditionalFormatting sqref="F185:AG190">
    <cfRule type="containsText" dxfId="5089" priority="1593" operator="containsText" text="外">
      <formula>NOT(ISERROR(SEARCH("外",F185)))</formula>
    </cfRule>
  </conditionalFormatting>
  <conditionalFormatting sqref="F191:AG191">
    <cfRule type="containsText" dxfId="5088" priority="1591" operator="containsText" text="日">
      <formula>NOT(ISERROR(SEARCH("日",F191)))</formula>
    </cfRule>
    <cfRule type="containsText" dxfId="5087" priority="1592" operator="containsText" text="土">
      <formula>NOT(ISERROR(SEARCH("土",F191)))</formula>
    </cfRule>
  </conditionalFormatting>
  <conditionalFormatting sqref="F191:AG191">
    <cfRule type="containsText" dxfId="5086" priority="1584" operator="containsText" text="その他">
      <formula>NOT(ISERROR(SEARCH("その他",F191)))</formula>
    </cfRule>
    <cfRule type="containsText" dxfId="5085" priority="1585" operator="containsText" text="冬休">
      <formula>NOT(ISERROR(SEARCH("冬休",F191)))</formula>
    </cfRule>
    <cfRule type="containsText" dxfId="5084" priority="1586" operator="containsText" text="夏休">
      <formula>NOT(ISERROR(SEARCH("夏休",F191)))</formula>
    </cfRule>
    <cfRule type="containsText" dxfId="5083" priority="1587" operator="containsText" text="製作">
      <formula>NOT(ISERROR(SEARCH("製作",F191)))</formula>
    </cfRule>
    <cfRule type="cellIs" dxfId="5082" priority="1588" operator="equal">
      <formula>"中止,製作"</formula>
    </cfRule>
    <cfRule type="containsText" dxfId="5081" priority="1589" operator="containsText" text="中止,製作,夏休,冬休,その他">
      <formula>NOT(ISERROR(SEARCH("中止,製作,夏休,冬休,その他",F191)))</formula>
    </cfRule>
    <cfRule type="containsText" dxfId="5080" priority="1590" operator="containsText" text="中止">
      <formula>NOT(ISERROR(SEARCH("中止",F191)))</formula>
    </cfRule>
  </conditionalFormatting>
  <conditionalFormatting sqref="F196:AG196">
    <cfRule type="containsText" dxfId="5079" priority="1582" operator="containsText" text="日">
      <formula>NOT(ISERROR(SEARCH("日",F196)))</formula>
    </cfRule>
    <cfRule type="containsText" dxfId="5078" priority="1583" operator="containsText" text="土">
      <formula>NOT(ISERROR(SEARCH("土",F196)))</formula>
    </cfRule>
  </conditionalFormatting>
  <conditionalFormatting sqref="F196:AG196">
    <cfRule type="containsText" dxfId="5077" priority="1575" operator="containsText" text="その他">
      <formula>NOT(ISERROR(SEARCH("その他",F196)))</formula>
    </cfRule>
    <cfRule type="containsText" dxfId="5076" priority="1576" operator="containsText" text="冬休">
      <formula>NOT(ISERROR(SEARCH("冬休",F196)))</formula>
    </cfRule>
    <cfRule type="containsText" dxfId="5075" priority="1577" operator="containsText" text="夏休">
      <formula>NOT(ISERROR(SEARCH("夏休",F196)))</formula>
    </cfRule>
    <cfRule type="containsText" dxfId="5074" priority="1578" operator="containsText" text="製作">
      <formula>NOT(ISERROR(SEARCH("製作",F196)))</formula>
    </cfRule>
    <cfRule type="cellIs" dxfId="5073" priority="1579" operator="equal">
      <formula>"中止,製作"</formula>
    </cfRule>
    <cfRule type="containsText" dxfId="5072" priority="1580" operator="containsText" text="中止,製作,夏休,冬休,その他">
      <formula>NOT(ISERROR(SEARCH("中止,製作,夏休,冬休,その他",F196)))</formula>
    </cfRule>
    <cfRule type="containsText" dxfId="5071" priority="1581" operator="containsText" text="中止">
      <formula>NOT(ISERROR(SEARCH("中止",F196)))</formula>
    </cfRule>
  </conditionalFormatting>
  <conditionalFormatting sqref="F185:F190">
    <cfRule type="containsText" dxfId="5070" priority="1574" operator="containsText" text="－">
      <formula>NOT(ISERROR(SEARCH("－",F185)))</formula>
    </cfRule>
  </conditionalFormatting>
  <conditionalFormatting sqref="G185:G190 H187:U189 V189:AG189">
    <cfRule type="containsText" dxfId="5069" priority="1573" operator="containsText" text="－">
      <formula>NOT(ISERROR(SEARCH("－",G185)))</formula>
    </cfRule>
  </conditionalFormatting>
  <conditionalFormatting sqref="G185:AG190">
    <cfRule type="containsText" dxfId="5068" priority="1572" operator="containsText" text="－">
      <formula>NOT(ISERROR(SEARCH("－",G185)))</formula>
    </cfRule>
  </conditionalFormatting>
  <conditionalFormatting sqref="F192:AG195">
    <cfRule type="containsText" dxfId="5067" priority="1567" operator="containsText" text="退">
      <formula>NOT(ISERROR(SEARCH("退",F192)))</formula>
    </cfRule>
    <cfRule type="containsText" dxfId="5066" priority="1568" operator="containsText" text="入">
      <formula>NOT(ISERROR(SEARCH("入",F192)))</formula>
    </cfRule>
    <cfRule type="containsText" dxfId="5065" priority="1569" operator="containsText" text="入,退">
      <formula>NOT(ISERROR(SEARCH("入,退",F192)))</formula>
    </cfRule>
    <cfRule type="containsText" dxfId="5064" priority="1570" operator="containsText" text="入,退">
      <formula>NOT(ISERROR(SEARCH("入,退",F192)))</formula>
    </cfRule>
    <cfRule type="cellIs" dxfId="5063" priority="1571" operator="equal">
      <formula>"休"</formula>
    </cfRule>
  </conditionalFormatting>
  <conditionalFormatting sqref="F192:AG195">
    <cfRule type="containsText" dxfId="5062" priority="1566" operator="containsText" text="外">
      <formula>NOT(ISERROR(SEARCH("外",F192)))</formula>
    </cfRule>
  </conditionalFormatting>
  <conditionalFormatting sqref="F192:AG195">
    <cfRule type="containsText" dxfId="5061" priority="1565" operator="containsText" text="－">
      <formula>NOT(ISERROR(SEARCH("－",F192)))</formula>
    </cfRule>
  </conditionalFormatting>
  <conditionalFormatting sqref="F197:AG200">
    <cfRule type="containsText" dxfId="5060" priority="1560" operator="containsText" text="退">
      <formula>NOT(ISERROR(SEARCH("退",F197)))</formula>
    </cfRule>
    <cfRule type="containsText" dxfId="5059" priority="1561" operator="containsText" text="入">
      <formula>NOT(ISERROR(SEARCH("入",F197)))</formula>
    </cfRule>
    <cfRule type="containsText" dxfId="5058" priority="1562" operator="containsText" text="入,退">
      <formula>NOT(ISERROR(SEARCH("入,退",F197)))</formula>
    </cfRule>
    <cfRule type="containsText" dxfId="5057" priority="1563" operator="containsText" text="入,退">
      <formula>NOT(ISERROR(SEARCH("入,退",F197)))</formula>
    </cfRule>
    <cfRule type="cellIs" dxfId="5056" priority="1564" operator="equal">
      <formula>"休"</formula>
    </cfRule>
  </conditionalFormatting>
  <conditionalFormatting sqref="F197:AG200">
    <cfRule type="containsText" dxfId="5055" priority="1559" operator="containsText" text="外">
      <formula>NOT(ISERROR(SEARCH("外",F197)))</formula>
    </cfRule>
  </conditionalFormatting>
  <conditionalFormatting sqref="F197:AG200">
    <cfRule type="containsText" dxfId="5054" priority="1558" operator="containsText" text="－">
      <formula>NOT(ISERROR(SEARCH("－",F197)))</formula>
    </cfRule>
  </conditionalFormatting>
  <conditionalFormatting sqref="F204:AG204">
    <cfRule type="containsText" dxfId="5053" priority="1556" operator="containsText" text="日">
      <formula>NOT(ISERROR(SEARCH("日",F204)))</formula>
    </cfRule>
    <cfRule type="containsText" dxfId="5052" priority="1557" operator="containsText" text="土">
      <formula>NOT(ISERROR(SEARCH("土",F204)))</formula>
    </cfRule>
  </conditionalFormatting>
  <conditionalFormatting sqref="F204:AG204">
    <cfRule type="containsText" dxfId="5051" priority="1549" operator="containsText" text="その他">
      <formula>NOT(ISERROR(SEARCH("その他",F204)))</formula>
    </cfRule>
    <cfRule type="containsText" dxfId="5050" priority="1550" operator="containsText" text="冬休">
      <formula>NOT(ISERROR(SEARCH("冬休",F204)))</formula>
    </cfRule>
    <cfRule type="containsText" dxfId="5049" priority="1551" operator="containsText" text="夏休">
      <formula>NOT(ISERROR(SEARCH("夏休",F204)))</formula>
    </cfRule>
    <cfRule type="containsText" dxfId="5048" priority="1552" operator="containsText" text="製作">
      <formula>NOT(ISERROR(SEARCH("製作",F204)))</formula>
    </cfRule>
    <cfRule type="cellIs" dxfId="5047" priority="1553" operator="equal">
      <formula>"中止,製作"</formula>
    </cfRule>
    <cfRule type="containsText" dxfId="5046" priority="1554" operator="containsText" text="中止,製作,夏休,冬休,その他">
      <formula>NOT(ISERROR(SEARCH("中止,製作,夏休,冬休,その他",F204)))</formula>
    </cfRule>
    <cfRule type="containsText" dxfId="5045" priority="1555" operator="containsText" text="中止">
      <formula>NOT(ISERROR(SEARCH("中止",F204)))</formula>
    </cfRule>
  </conditionalFormatting>
  <conditionalFormatting sqref="F205:AG210">
    <cfRule type="containsText" dxfId="5044" priority="1544" operator="containsText" text="退">
      <formula>NOT(ISERROR(SEARCH("退",F205)))</formula>
    </cfRule>
    <cfRule type="containsText" dxfId="5043" priority="1545" operator="containsText" text="入">
      <formula>NOT(ISERROR(SEARCH("入",F205)))</formula>
    </cfRule>
    <cfRule type="containsText" dxfId="5042" priority="1546" operator="containsText" text="入,退">
      <formula>NOT(ISERROR(SEARCH("入,退",F205)))</formula>
    </cfRule>
    <cfRule type="containsText" dxfId="5041" priority="1547" operator="containsText" text="入,退">
      <formula>NOT(ISERROR(SEARCH("入,退",F205)))</formula>
    </cfRule>
    <cfRule type="cellIs" dxfId="5040" priority="1548" operator="equal">
      <formula>"休"</formula>
    </cfRule>
  </conditionalFormatting>
  <conditionalFormatting sqref="F205:AG210">
    <cfRule type="containsText" dxfId="5039" priority="1543" operator="containsText" text="外">
      <formula>NOT(ISERROR(SEARCH("外",F205)))</formula>
    </cfRule>
  </conditionalFormatting>
  <conditionalFormatting sqref="F211:AG211">
    <cfRule type="containsText" dxfId="5038" priority="1541" operator="containsText" text="日">
      <formula>NOT(ISERROR(SEARCH("日",F211)))</formula>
    </cfRule>
    <cfRule type="containsText" dxfId="5037" priority="1542" operator="containsText" text="土">
      <formula>NOT(ISERROR(SEARCH("土",F211)))</formula>
    </cfRule>
  </conditionalFormatting>
  <conditionalFormatting sqref="F211:AG211">
    <cfRule type="containsText" dxfId="5036" priority="1534" operator="containsText" text="その他">
      <formula>NOT(ISERROR(SEARCH("その他",F211)))</formula>
    </cfRule>
    <cfRule type="containsText" dxfId="5035" priority="1535" operator="containsText" text="冬休">
      <formula>NOT(ISERROR(SEARCH("冬休",F211)))</formula>
    </cfRule>
    <cfRule type="containsText" dxfId="5034" priority="1536" operator="containsText" text="夏休">
      <formula>NOT(ISERROR(SEARCH("夏休",F211)))</formula>
    </cfRule>
    <cfRule type="containsText" dxfId="5033" priority="1537" operator="containsText" text="製作">
      <formula>NOT(ISERROR(SEARCH("製作",F211)))</formula>
    </cfRule>
    <cfRule type="cellIs" dxfId="5032" priority="1538" operator="equal">
      <formula>"中止,製作"</formula>
    </cfRule>
    <cfRule type="containsText" dxfId="5031" priority="1539" operator="containsText" text="中止,製作,夏休,冬休,その他">
      <formula>NOT(ISERROR(SEARCH("中止,製作,夏休,冬休,その他",F211)))</formula>
    </cfRule>
    <cfRule type="containsText" dxfId="5030" priority="1540" operator="containsText" text="中止">
      <formula>NOT(ISERROR(SEARCH("中止",F211)))</formula>
    </cfRule>
  </conditionalFormatting>
  <conditionalFormatting sqref="F216:AG216">
    <cfRule type="containsText" dxfId="5029" priority="1532" operator="containsText" text="日">
      <formula>NOT(ISERROR(SEARCH("日",F216)))</formula>
    </cfRule>
    <cfRule type="containsText" dxfId="5028" priority="1533" operator="containsText" text="土">
      <formula>NOT(ISERROR(SEARCH("土",F216)))</formula>
    </cfRule>
  </conditionalFormatting>
  <conditionalFormatting sqref="F216:AG216">
    <cfRule type="containsText" dxfId="5027" priority="1525" operator="containsText" text="その他">
      <formula>NOT(ISERROR(SEARCH("その他",F216)))</formula>
    </cfRule>
    <cfRule type="containsText" dxfId="5026" priority="1526" operator="containsText" text="冬休">
      <formula>NOT(ISERROR(SEARCH("冬休",F216)))</formula>
    </cfRule>
    <cfRule type="containsText" dxfId="5025" priority="1527" operator="containsText" text="夏休">
      <formula>NOT(ISERROR(SEARCH("夏休",F216)))</formula>
    </cfRule>
    <cfRule type="containsText" dxfId="5024" priority="1528" operator="containsText" text="製作">
      <formula>NOT(ISERROR(SEARCH("製作",F216)))</formula>
    </cfRule>
    <cfRule type="cellIs" dxfId="5023" priority="1529" operator="equal">
      <formula>"中止,製作"</formula>
    </cfRule>
    <cfRule type="containsText" dxfId="5022" priority="1530" operator="containsText" text="中止,製作,夏休,冬休,その他">
      <formula>NOT(ISERROR(SEARCH("中止,製作,夏休,冬休,その他",F216)))</formula>
    </cfRule>
    <cfRule type="containsText" dxfId="5021" priority="1531" operator="containsText" text="中止">
      <formula>NOT(ISERROR(SEARCH("中止",F216)))</formula>
    </cfRule>
  </conditionalFormatting>
  <conditionalFormatting sqref="F205:F210">
    <cfRule type="containsText" dxfId="5020" priority="1524" operator="containsText" text="－">
      <formula>NOT(ISERROR(SEARCH("－",F205)))</formula>
    </cfRule>
  </conditionalFormatting>
  <conditionalFormatting sqref="G205:G210 H207:U209 V209:AG209">
    <cfRule type="containsText" dxfId="5019" priority="1523" operator="containsText" text="－">
      <formula>NOT(ISERROR(SEARCH("－",G205)))</formula>
    </cfRule>
  </conditionalFormatting>
  <conditionalFormatting sqref="G205:AG210">
    <cfRule type="containsText" dxfId="5018" priority="1522" operator="containsText" text="－">
      <formula>NOT(ISERROR(SEARCH("－",G205)))</formula>
    </cfRule>
  </conditionalFormatting>
  <conditionalFormatting sqref="F212:AG215">
    <cfRule type="containsText" dxfId="5017" priority="1517" operator="containsText" text="退">
      <formula>NOT(ISERROR(SEARCH("退",F212)))</formula>
    </cfRule>
    <cfRule type="containsText" dxfId="5016" priority="1518" operator="containsText" text="入">
      <formula>NOT(ISERROR(SEARCH("入",F212)))</formula>
    </cfRule>
    <cfRule type="containsText" dxfId="5015" priority="1519" operator="containsText" text="入,退">
      <formula>NOT(ISERROR(SEARCH("入,退",F212)))</formula>
    </cfRule>
    <cfRule type="containsText" dxfId="5014" priority="1520" operator="containsText" text="入,退">
      <formula>NOT(ISERROR(SEARCH("入,退",F212)))</formula>
    </cfRule>
    <cfRule type="cellIs" dxfId="5013" priority="1521" operator="equal">
      <formula>"休"</formula>
    </cfRule>
  </conditionalFormatting>
  <conditionalFormatting sqref="F212:AG215">
    <cfRule type="containsText" dxfId="5012" priority="1516" operator="containsText" text="外">
      <formula>NOT(ISERROR(SEARCH("外",F212)))</formula>
    </cfRule>
  </conditionalFormatting>
  <conditionalFormatting sqref="F212:AG215">
    <cfRule type="containsText" dxfId="5011" priority="1515" operator="containsText" text="－">
      <formula>NOT(ISERROR(SEARCH("－",F212)))</formula>
    </cfRule>
  </conditionalFormatting>
  <conditionalFormatting sqref="F217:AG220">
    <cfRule type="containsText" dxfId="5010" priority="1510" operator="containsText" text="退">
      <formula>NOT(ISERROR(SEARCH("退",F217)))</formula>
    </cfRule>
    <cfRule type="containsText" dxfId="5009" priority="1511" operator="containsText" text="入">
      <formula>NOT(ISERROR(SEARCH("入",F217)))</formula>
    </cfRule>
    <cfRule type="containsText" dxfId="5008" priority="1512" operator="containsText" text="入,退">
      <formula>NOT(ISERROR(SEARCH("入,退",F217)))</formula>
    </cfRule>
    <cfRule type="containsText" dxfId="5007" priority="1513" operator="containsText" text="入,退">
      <formula>NOT(ISERROR(SEARCH("入,退",F217)))</formula>
    </cfRule>
    <cfRule type="cellIs" dxfId="5006" priority="1514" operator="equal">
      <formula>"休"</formula>
    </cfRule>
  </conditionalFormatting>
  <conditionalFormatting sqref="F217:AG220">
    <cfRule type="containsText" dxfId="5005" priority="1509" operator="containsText" text="外">
      <formula>NOT(ISERROR(SEARCH("外",F217)))</formula>
    </cfRule>
  </conditionalFormatting>
  <conditionalFormatting sqref="F217:AG220">
    <cfRule type="containsText" dxfId="5004" priority="1508" operator="containsText" text="－">
      <formula>NOT(ISERROR(SEARCH("－",F217)))</formula>
    </cfRule>
  </conditionalFormatting>
  <conditionalFormatting sqref="F224:AG224">
    <cfRule type="containsText" dxfId="5003" priority="1506" operator="containsText" text="日">
      <formula>NOT(ISERROR(SEARCH("日",F224)))</formula>
    </cfRule>
    <cfRule type="containsText" dxfId="5002" priority="1507" operator="containsText" text="土">
      <formula>NOT(ISERROR(SEARCH("土",F224)))</formula>
    </cfRule>
  </conditionalFormatting>
  <conditionalFormatting sqref="F224:AG224">
    <cfRule type="containsText" dxfId="5001" priority="1499" operator="containsText" text="その他">
      <formula>NOT(ISERROR(SEARCH("その他",F224)))</formula>
    </cfRule>
    <cfRule type="containsText" dxfId="5000" priority="1500" operator="containsText" text="冬休">
      <formula>NOT(ISERROR(SEARCH("冬休",F224)))</formula>
    </cfRule>
    <cfRule type="containsText" dxfId="4999" priority="1501" operator="containsText" text="夏休">
      <formula>NOT(ISERROR(SEARCH("夏休",F224)))</formula>
    </cfRule>
    <cfRule type="containsText" dxfId="4998" priority="1502" operator="containsText" text="製作">
      <formula>NOT(ISERROR(SEARCH("製作",F224)))</formula>
    </cfRule>
    <cfRule type="cellIs" dxfId="4997" priority="1503" operator="equal">
      <formula>"中止,製作"</formula>
    </cfRule>
    <cfRule type="containsText" dxfId="4996" priority="1504" operator="containsText" text="中止,製作,夏休,冬休,その他">
      <formula>NOT(ISERROR(SEARCH("中止,製作,夏休,冬休,その他",F224)))</formula>
    </cfRule>
    <cfRule type="containsText" dxfId="4995" priority="1505" operator="containsText" text="中止">
      <formula>NOT(ISERROR(SEARCH("中止",F224)))</formula>
    </cfRule>
  </conditionalFormatting>
  <conditionalFormatting sqref="F225:AG230">
    <cfRule type="containsText" dxfId="4994" priority="1494" operator="containsText" text="退">
      <formula>NOT(ISERROR(SEARCH("退",F225)))</formula>
    </cfRule>
    <cfRule type="containsText" dxfId="4993" priority="1495" operator="containsText" text="入">
      <formula>NOT(ISERROR(SEARCH("入",F225)))</formula>
    </cfRule>
    <cfRule type="containsText" dxfId="4992" priority="1496" operator="containsText" text="入,退">
      <formula>NOT(ISERROR(SEARCH("入,退",F225)))</formula>
    </cfRule>
    <cfRule type="containsText" dxfId="4991" priority="1497" operator="containsText" text="入,退">
      <formula>NOT(ISERROR(SEARCH("入,退",F225)))</formula>
    </cfRule>
    <cfRule type="cellIs" dxfId="4990" priority="1498" operator="equal">
      <formula>"休"</formula>
    </cfRule>
  </conditionalFormatting>
  <conditionalFormatting sqref="F225:AG230">
    <cfRule type="containsText" dxfId="4989" priority="1493" operator="containsText" text="外">
      <formula>NOT(ISERROR(SEARCH("外",F225)))</formula>
    </cfRule>
  </conditionalFormatting>
  <conditionalFormatting sqref="F231:AG231">
    <cfRule type="containsText" dxfId="4988" priority="1491" operator="containsText" text="日">
      <formula>NOT(ISERROR(SEARCH("日",F231)))</formula>
    </cfRule>
    <cfRule type="containsText" dxfId="4987" priority="1492" operator="containsText" text="土">
      <formula>NOT(ISERROR(SEARCH("土",F231)))</formula>
    </cfRule>
  </conditionalFormatting>
  <conditionalFormatting sqref="F231:AG231">
    <cfRule type="containsText" dxfId="4986" priority="1484" operator="containsText" text="その他">
      <formula>NOT(ISERROR(SEARCH("その他",F231)))</formula>
    </cfRule>
    <cfRule type="containsText" dxfId="4985" priority="1485" operator="containsText" text="冬休">
      <formula>NOT(ISERROR(SEARCH("冬休",F231)))</formula>
    </cfRule>
    <cfRule type="containsText" dxfId="4984" priority="1486" operator="containsText" text="夏休">
      <formula>NOT(ISERROR(SEARCH("夏休",F231)))</formula>
    </cfRule>
    <cfRule type="containsText" dxfId="4983" priority="1487" operator="containsText" text="製作">
      <formula>NOT(ISERROR(SEARCH("製作",F231)))</formula>
    </cfRule>
    <cfRule type="cellIs" dxfId="4982" priority="1488" operator="equal">
      <formula>"中止,製作"</formula>
    </cfRule>
    <cfRule type="containsText" dxfId="4981" priority="1489" operator="containsText" text="中止,製作,夏休,冬休,その他">
      <formula>NOT(ISERROR(SEARCH("中止,製作,夏休,冬休,その他",F231)))</formula>
    </cfRule>
    <cfRule type="containsText" dxfId="4980" priority="1490" operator="containsText" text="中止">
      <formula>NOT(ISERROR(SEARCH("中止",F231)))</formula>
    </cfRule>
  </conditionalFormatting>
  <conditionalFormatting sqref="F236:AG236">
    <cfRule type="containsText" dxfId="4979" priority="1482" operator="containsText" text="日">
      <formula>NOT(ISERROR(SEARCH("日",F236)))</formula>
    </cfRule>
    <cfRule type="containsText" dxfId="4978" priority="1483" operator="containsText" text="土">
      <formula>NOT(ISERROR(SEARCH("土",F236)))</formula>
    </cfRule>
  </conditionalFormatting>
  <conditionalFormatting sqref="F236:AG236">
    <cfRule type="containsText" dxfId="4977" priority="1475" operator="containsText" text="その他">
      <formula>NOT(ISERROR(SEARCH("その他",F236)))</formula>
    </cfRule>
    <cfRule type="containsText" dxfId="4976" priority="1476" operator="containsText" text="冬休">
      <formula>NOT(ISERROR(SEARCH("冬休",F236)))</formula>
    </cfRule>
    <cfRule type="containsText" dxfId="4975" priority="1477" operator="containsText" text="夏休">
      <formula>NOT(ISERROR(SEARCH("夏休",F236)))</formula>
    </cfRule>
    <cfRule type="containsText" dxfId="4974" priority="1478" operator="containsText" text="製作">
      <formula>NOT(ISERROR(SEARCH("製作",F236)))</formula>
    </cfRule>
    <cfRule type="cellIs" dxfId="4973" priority="1479" operator="equal">
      <formula>"中止,製作"</formula>
    </cfRule>
    <cfRule type="containsText" dxfId="4972" priority="1480" operator="containsText" text="中止,製作,夏休,冬休,その他">
      <formula>NOT(ISERROR(SEARCH("中止,製作,夏休,冬休,その他",F236)))</formula>
    </cfRule>
    <cfRule type="containsText" dxfId="4971" priority="1481" operator="containsText" text="中止">
      <formula>NOT(ISERROR(SEARCH("中止",F236)))</formula>
    </cfRule>
  </conditionalFormatting>
  <conditionalFormatting sqref="F225:F230">
    <cfRule type="containsText" dxfId="4970" priority="1474" operator="containsText" text="－">
      <formula>NOT(ISERROR(SEARCH("－",F225)))</formula>
    </cfRule>
  </conditionalFormatting>
  <conditionalFormatting sqref="G225:G230 H227:U229 V229:AG229">
    <cfRule type="containsText" dxfId="4969" priority="1473" operator="containsText" text="－">
      <formula>NOT(ISERROR(SEARCH("－",G225)))</formula>
    </cfRule>
  </conditionalFormatting>
  <conditionalFormatting sqref="G225:AG230">
    <cfRule type="containsText" dxfId="4968" priority="1472" operator="containsText" text="－">
      <formula>NOT(ISERROR(SEARCH("－",G225)))</formula>
    </cfRule>
  </conditionalFormatting>
  <conditionalFormatting sqref="F232:AG235">
    <cfRule type="containsText" dxfId="4967" priority="1467" operator="containsText" text="退">
      <formula>NOT(ISERROR(SEARCH("退",F232)))</formula>
    </cfRule>
    <cfRule type="containsText" dxfId="4966" priority="1468" operator="containsText" text="入">
      <formula>NOT(ISERROR(SEARCH("入",F232)))</formula>
    </cfRule>
    <cfRule type="containsText" dxfId="4965" priority="1469" operator="containsText" text="入,退">
      <formula>NOT(ISERROR(SEARCH("入,退",F232)))</formula>
    </cfRule>
    <cfRule type="containsText" dxfId="4964" priority="1470" operator="containsText" text="入,退">
      <formula>NOT(ISERROR(SEARCH("入,退",F232)))</formula>
    </cfRule>
    <cfRule type="cellIs" dxfId="4963" priority="1471" operator="equal">
      <formula>"休"</formula>
    </cfRule>
  </conditionalFormatting>
  <conditionalFormatting sqref="F232:AG235">
    <cfRule type="containsText" dxfId="4962" priority="1466" operator="containsText" text="外">
      <formula>NOT(ISERROR(SEARCH("外",F232)))</formula>
    </cfRule>
  </conditionalFormatting>
  <conditionalFormatting sqref="F232:AG235">
    <cfRule type="containsText" dxfId="4961" priority="1465" operator="containsText" text="－">
      <formula>NOT(ISERROR(SEARCH("－",F232)))</formula>
    </cfRule>
  </conditionalFormatting>
  <conditionalFormatting sqref="F237:AG240">
    <cfRule type="containsText" dxfId="4960" priority="1460" operator="containsText" text="退">
      <formula>NOT(ISERROR(SEARCH("退",F237)))</formula>
    </cfRule>
    <cfRule type="containsText" dxfId="4959" priority="1461" operator="containsText" text="入">
      <formula>NOT(ISERROR(SEARCH("入",F237)))</formula>
    </cfRule>
    <cfRule type="containsText" dxfId="4958" priority="1462" operator="containsText" text="入,退">
      <formula>NOT(ISERROR(SEARCH("入,退",F237)))</formula>
    </cfRule>
    <cfRule type="containsText" dxfId="4957" priority="1463" operator="containsText" text="入,退">
      <formula>NOT(ISERROR(SEARCH("入,退",F237)))</formula>
    </cfRule>
    <cfRule type="cellIs" dxfId="4956" priority="1464" operator="equal">
      <formula>"休"</formula>
    </cfRule>
  </conditionalFormatting>
  <conditionalFormatting sqref="F237:AG240">
    <cfRule type="containsText" dxfId="4955" priority="1459" operator="containsText" text="外">
      <formula>NOT(ISERROR(SEARCH("外",F237)))</formula>
    </cfRule>
  </conditionalFormatting>
  <conditionalFormatting sqref="F237:AG240">
    <cfRule type="containsText" dxfId="4954" priority="1458" operator="containsText" text="－">
      <formula>NOT(ISERROR(SEARCH("－",F237)))</formula>
    </cfRule>
  </conditionalFormatting>
  <conditionalFormatting sqref="F244:AG244">
    <cfRule type="containsText" dxfId="4953" priority="1456" operator="containsText" text="日">
      <formula>NOT(ISERROR(SEARCH("日",F244)))</formula>
    </cfRule>
    <cfRule type="containsText" dxfId="4952" priority="1457" operator="containsText" text="土">
      <formula>NOT(ISERROR(SEARCH("土",F244)))</formula>
    </cfRule>
  </conditionalFormatting>
  <conditionalFormatting sqref="F244:AG244">
    <cfRule type="containsText" dxfId="4951" priority="1449" operator="containsText" text="その他">
      <formula>NOT(ISERROR(SEARCH("その他",F244)))</formula>
    </cfRule>
    <cfRule type="containsText" dxfId="4950" priority="1450" operator="containsText" text="冬休">
      <formula>NOT(ISERROR(SEARCH("冬休",F244)))</formula>
    </cfRule>
    <cfRule type="containsText" dxfId="4949" priority="1451" operator="containsText" text="夏休">
      <formula>NOT(ISERROR(SEARCH("夏休",F244)))</formula>
    </cfRule>
    <cfRule type="containsText" dxfId="4948" priority="1452" operator="containsText" text="製作">
      <formula>NOT(ISERROR(SEARCH("製作",F244)))</formula>
    </cfRule>
    <cfRule type="cellIs" dxfId="4947" priority="1453" operator="equal">
      <formula>"中止,製作"</formula>
    </cfRule>
    <cfRule type="containsText" dxfId="4946" priority="1454" operator="containsText" text="中止,製作,夏休,冬休,その他">
      <formula>NOT(ISERROR(SEARCH("中止,製作,夏休,冬休,その他",F244)))</formula>
    </cfRule>
    <cfRule type="containsText" dxfId="4945" priority="1455" operator="containsText" text="中止">
      <formula>NOT(ISERROR(SEARCH("中止",F244)))</formula>
    </cfRule>
  </conditionalFormatting>
  <conditionalFormatting sqref="F245:AG250">
    <cfRule type="containsText" dxfId="4944" priority="1444" operator="containsText" text="退">
      <formula>NOT(ISERROR(SEARCH("退",F245)))</formula>
    </cfRule>
    <cfRule type="containsText" dxfId="4943" priority="1445" operator="containsText" text="入">
      <formula>NOT(ISERROR(SEARCH("入",F245)))</formula>
    </cfRule>
    <cfRule type="containsText" dxfId="4942" priority="1446" operator="containsText" text="入,退">
      <formula>NOT(ISERROR(SEARCH("入,退",F245)))</formula>
    </cfRule>
    <cfRule type="containsText" dxfId="4941" priority="1447" operator="containsText" text="入,退">
      <formula>NOT(ISERROR(SEARCH("入,退",F245)))</formula>
    </cfRule>
    <cfRule type="cellIs" dxfId="4940" priority="1448" operator="equal">
      <formula>"休"</formula>
    </cfRule>
  </conditionalFormatting>
  <conditionalFormatting sqref="F245:AG250">
    <cfRule type="containsText" dxfId="4939" priority="1443" operator="containsText" text="外">
      <formula>NOT(ISERROR(SEARCH("外",F245)))</formula>
    </cfRule>
  </conditionalFormatting>
  <conditionalFormatting sqref="F251:AG251">
    <cfRule type="containsText" dxfId="4938" priority="1441" operator="containsText" text="日">
      <formula>NOT(ISERROR(SEARCH("日",F251)))</formula>
    </cfRule>
    <cfRule type="containsText" dxfId="4937" priority="1442" operator="containsText" text="土">
      <formula>NOT(ISERROR(SEARCH("土",F251)))</formula>
    </cfRule>
  </conditionalFormatting>
  <conditionalFormatting sqref="F251:AG251">
    <cfRule type="containsText" dxfId="4936" priority="1434" operator="containsText" text="その他">
      <formula>NOT(ISERROR(SEARCH("その他",F251)))</formula>
    </cfRule>
    <cfRule type="containsText" dxfId="4935" priority="1435" operator="containsText" text="冬休">
      <formula>NOT(ISERROR(SEARCH("冬休",F251)))</formula>
    </cfRule>
    <cfRule type="containsText" dxfId="4934" priority="1436" operator="containsText" text="夏休">
      <formula>NOT(ISERROR(SEARCH("夏休",F251)))</formula>
    </cfRule>
    <cfRule type="containsText" dxfId="4933" priority="1437" operator="containsText" text="製作">
      <formula>NOT(ISERROR(SEARCH("製作",F251)))</formula>
    </cfRule>
    <cfRule type="cellIs" dxfId="4932" priority="1438" operator="equal">
      <formula>"中止,製作"</formula>
    </cfRule>
    <cfRule type="containsText" dxfId="4931" priority="1439" operator="containsText" text="中止,製作,夏休,冬休,その他">
      <formula>NOT(ISERROR(SEARCH("中止,製作,夏休,冬休,その他",F251)))</formula>
    </cfRule>
    <cfRule type="containsText" dxfId="4930" priority="1440" operator="containsText" text="中止">
      <formula>NOT(ISERROR(SEARCH("中止",F251)))</formula>
    </cfRule>
  </conditionalFormatting>
  <conditionalFormatting sqref="F256:AG256">
    <cfRule type="containsText" dxfId="4929" priority="1432" operator="containsText" text="日">
      <formula>NOT(ISERROR(SEARCH("日",F256)))</formula>
    </cfRule>
    <cfRule type="containsText" dxfId="4928" priority="1433" operator="containsText" text="土">
      <formula>NOT(ISERROR(SEARCH("土",F256)))</formula>
    </cfRule>
  </conditionalFormatting>
  <conditionalFormatting sqref="F256:AG256">
    <cfRule type="containsText" dxfId="4927" priority="1425" operator="containsText" text="その他">
      <formula>NOT(ISERROR(SEARCH("その他",F256)))</formula>
    </cfRule>
    <cfRule type="containsText" dxfId="4926" priority="1426" operator="containsText" text="冬休">
      <formula>NOT(ISERROR(SEARCH("冬休",F256)))</formula>
    </cfRule>
    <cfRule type="containsText" dxfId="4925" priority="1427" operator="containsText" text="夏休">
      <formula>NOT(ISERROR(SEARCH("夏休",F256)))</formula>
    </cfRule>
    <cfRule type="containsText" dxfId="4924" priority="1428" operator="containsText" text="製作">
      <formula>NOT(ISERROR(SEARCH("製作",F256)))</formula>
    </cfRule>
    <cfRule type="cellIs" dxfId="4923" priority="1429" operator="equal">
      <formula>"中止,製作"</formula>
    </cfRule>
    <cfRule type="containsText" dxfId="4922" priority="1430" operator="containsText" text="中止,製作,夏休,冬休,その他">
      <formula>NOT(ISERROR(SEARCH("中止,製作,夏休,冬休,その他",F256)))</formula>
    </cfRule>
    <cfRule type="containsText" dxfId="4921" priority="1431" operator="containsText" text="中止">
      <formula>NOT(ISERROR(SEARCH("中止",F256)))</formula>
    </cfRule>
  </conditionalFormatting>
  <conditionalFormatting sqref="F245:F250">
    <cfRule type="containsText" dxfId="4920" priority="1424" operator="containsText" text="－">
      <formula>NOT(ISERROR(SEARCH("－",F245)))</formula>
    </cfRule>
  </conditionalFormatting>
  <conditionalFormatting sqref="G245:G250 H247:U249 V249:AG249">
    <cfRule type="containsText" dxfId="4919" priority="1423" operator="containsText" text="－">
      <formula>NOT(ISERROR(SEARCH("－",G245)))</formula>
    </cfRule>
  </conditionalFormatting>
  <conditionalFormatting sqref="G245:AG250">
    <cfRule type="containsText" dxfId="4918" priority="1422" operator="containsText" text="－">
      <formula>NOT(ISERROR(SEARCH("－",G245)))</formula>
    </cfRule>
  </conditionalFormatting>
  <conditionalFormatting sqref="F252:AG255">
    <cfRule type="containsText" dxfId="4917" priority="1417" operator="containsText" text="退">
      <formula>NOT(ISERROR(SEARCH("退",F252)))</formula>
    </cfRule>
    <cfRule type="containsText" dxfId="4916" priority="1418" operator="containsText" text="入">
      <formula>NOT(ISERROR(SEARCH("入",F252)))</formula>
    </cfRule>
    <cfRule type="containsText" dxfId="4915" priority="1419" operator="containsText" text="入,退">
      <formula>NOT(ISERROR(SEARCH("入,退",F252)))</formula>
    </cfRule>
    <cfRule type="containsText" dxfId="4914" priority="1420" operator="containsText" text="入,退">
      <formula>NOT(ISERROR(SEARCH("入,退",F252)))</formula>
    </cfRule>
    <cfRule type="cellIs" dxfId="4913" priority="1421" operator="equal">
      <formula>"休"</formula>
    </cfRule>
  </conditionalFormatting>
  <conditionalFormatting sqref="F252:AG255">
    <cfRule type="containsText" dxfId="4912" priority="1416" operator="containsText" text="外">
      <formula>NOT(ISERROR(SEARCH("外",F252)))</formula>
    </cfRule>
  </conditionalFormatting>
  <conditionalFormatting sqref="F252:AG255">
    <cfRule type="containsText" dxfId="4911" priority="1415" operator="containsText" text="－">
      <formula>NOT(ISERROR(SEARCH("－",F252)))</formula>
    </cfRule>
  </conditionalFormatting>
  <conditionalFormatting sqref="F257:AG260">
    <cfRule type="containsText" dxfId="4910" priority="1410" operator="containsText" text="退">
      <formula>NOT(ISERROR(SEARCH("退",F257)))</formula>
    </cfRule>
    <cfRule type="containsText" dxfId="4909" priority="1411" operator="containsText" text="入">
      <formula>NOT(ISERROR(SEARCH("入",F257)))</formula>
    </cfRule>
    <cfRule type="containsText" dxfId="4908" priority="1412" operator="containsText" text="入,退">
      <formula>NOT(ISERROR(SEARCH("入,退",F257)))</formula>
    </cfRule>
    <cfRule type="containsText" dxfId="4907" priority="1413" operator="containsText" text="入,退">
      <formula>NOT(ISERROR(SEARCH("入,退",F257)))</formula>
    </cfRule>
    <cfRule type="cellIs" dxfId="4906" priority="1414" operator="equal">
      <formula>"休"</formula>
    </cfRule>
  </conditionalFormatting>
  <conditionalFormatting sqref="F257:AG260">
    <cfRule type="containsText" dxfId="4905" priority="1409" operator="containsText" text="外">
      <formula>NOT(ISERROR(SEARCH("外",F257)))</formula>
    </cfRule>
  </conditionalFormatting>
  <conditionalFormatting sqref="F257:AG260">
    <cfRule type="containsText" dxfId="4904" priority="1408" operator="containsText" text="－">
      <formula>NOT(ISERROR(SEARCH("－",F257)))</formula>
    </cfRule>
  </conditionalFormatting>
  <conditionalFormatting sqref="F270:AG270">
    <cfRule type="containsText" dxfId="4903" priority="1406" operator="containsText" text="日">
      <formula>NOT(ISERROR(SEARCH("日",F270)))</formula>
    </cfRule>
    <cfRule type="containsText" dxfId="4902" priority="1407" operator="containsText" text="土">
      <formula>NOT(ISERROR(SEARCH("土",F270)))</formula>
    </cfRule>
  </conditionalFormatting>
  <conditionalFormatting sqref="F270:AG270">
    <cfRule type="containsText" dxfId="4901" priority="1399" operator="containsText" text="その他">
      <formula>NOT(ISERROR(SEARCH("その他",F270)))</formula>
    </cfRule>
    <cfRule type="containsText" dxfId="4900" priority="1400" operator="containsText" text="冬休">
      <formula>NOT(ISERROR(SEARCH("冬休",F270)))</formula>
    </cfRule>
    <cfRule type="containsText" dxfId="4899" priority="1401" operator="containsText" text="夏休">
      <formula>NOT(ISERROR(SEARCH("夏休",F270)))</formula>
    </cfRule>
    <cfRule type="containsText" dxfId="4898" priority="1402" operator="containsText" text="製作">
      <formula>NOT(ISERROR(SEARCH("製作",F270)))</formula>
    </cfRule>
    <cfRule type="cellIs" dxfId="4897" priority="1403" operator="equal">
      <formula>"中止,製作"</formula>
    </cfRule>
    <cfRule type="containsText" dxfId="4896" priority="1404" operator="containsText" text="中止,製作,夏休,冬休,その他">
      <formula>NOT(ISERROR(SEARCH("中止,製作,夏休,冬休,その他",F270)))</formula>
    </cfRule>
    <cfRule type="containsText" dxfId="4895" priority="1405" operator="containsText" text="中止">
      <formula>NOT(ISERROR(SEARCH("中止",F270)))</formula>
    </cfRule>
  </conditionalFormatting>
  <conditionalFormatting sqref="F271:AG276">
    <cfRule type="containsText" dxfId="4894" priority="1394" operator="containsText" text="退">
      <formula>NOT(ISERROR(SEARCH("退",F271)))</formula>
    </cfRule>
    <cfRule type="containsText" dxfId="4893" priority="1395" operator="containsText" text="入">
      <formula>NOT(ISERROR(SEARCH("入",F271)))</formula>
    </cfRule>
    <cfRule type="containsText" dxfId="4892" priority="1396" operator="containsText" text="入,退">
      <formula>NOT(ISERROR(SEARCH("入,退",F271)))</formula>
    </cfRule>
    <cfRule type="containsText" dxfId="4891" priority="1397" operator="containsText" text="入,退">
      <formula>NOT(ISERROR(SEARCH("入,退",F271)))</formula>
    </cfRule>
    <cfRule type="cellIs" dxfId="4890" priority="1398" operator="equal">
      <formula>"休"</formula>
    </cfRule>
  </conditionalFormatting>
  <conditionalFormatting sqref="F271:AG276">
    <cfRule type="containsText" dxfId="4889" priority="1393" operator="containsText" text="外">
      <formula>NOT(ISERROR(SEARCH("外",F271)))</formula>
    </cfRule>
  </conditionalFormatting>
  <conditionalFormatting sqref="F277:AG277">
    <cfRule type="containsText" dxfId="4888" priority="1391" operator="containsText" text="日">
      <formula>NOT(ISERROR(SEARCH("日",F277)))</formula>
    </cfRule>
    <cfRule type="containsText" dxfId="4887" priority="1392" operator="containsText" text="土">
      <formula>NOT(ISERROR(SEARCH("土",F277)))</formula>
    </cfRule>
  </conditionalFormatting>
  <conditionalFormatting sqref="F277:AG277">
    <cfRule type="containsText" dxfId="4886" priority="1384" operator="containsText" text="その他">
      <formula>NOT(ISERROR(SEARCH("その他",F277)))</formula>
    </cfRule>
    <cfRule type="containsText" dxfId="4885" priority="1385" operator="containsText" text="冬休">
      <formula>NOT(ISERROR(SEARCH("冬休",F277)))</formula>
    </cfRule>
    <cfRule type="containsText" dxfId="4884" priority="1386" operator="containsText" text="夏休">
      <formula>NOT(ISERROR(SEARCH("夏休",F277)))</formula>
    </cfRule>
    <cfRule type="containsText" dxfId="4883" priority="1387" operator="containsText" text="製作">
      <formula>NOT(ISERROR(SEARCH("製作",F277)))</formula>
    </cfRule>
    <cfRule type="cellIs" dxfId="4882" priority="1388" operator="equal">
      <formula>"中止,製作"</formula>
    </cfRule>
    <cfRule type="containsText" dxfId="4881" priority="1389" operator="containsText" text="中止,製作,夏休,冬休,その他">
      <formula>NOT(ISERROR(SEARCH("中止,製作,夏休,冬休,その他",F277)))</formula>
    </cfRule>
    <cfRule type="containsText" dxfId="4880" priority="1390" operator="containsText" text="中止">
      <formula>NOT(ISERROR(SEARCH("中止",F277)))</formula>
    </cfRule>
  </conditionalFormatting>
  <conditionalFormatting sqref="F282:AG282">
    <cfRule type="containsText" dxfId="4879" priority="1382" operator="containsText" text="日">
      <formula>NOT(ISERROR(SEARCH("日",F282)))</formula>
    </cfRule>
    <cfRule type="containsText" dxfId="4878" priority="1383" operator="containsText" text="土">
      <formula>NOT(ISERROR(SEARCH("土",F282)))</formula>
    </cfRule>
  </conditionalFormatting>
  <conditionalFormatting sqref="F282:AG282">
    <cfRule type="containsText" dxfId="4877" priority="1375" operator="containsText" text="その他">
      <formula>NOT(ISERROR(SEARCH("その他",F282)))</formula>
    </cfRule>
    <cfRule type="containsText" dxfId="4876" priority="1376" operator="containsText" text="冬休">
      <formula>NOT(ISERROR(SEARCH("冬休",F282)))</formula>
    </cfRule>
    <cfRule type="containsText" dxfId="4875" priority="1377" operator="containsText" text="夏休">
      <formula>NOT(ISERROR(SEARCH("夏休",F282)))</formula>
    </cfRule>
    <cfRule type="containsText" dxfId="4874" priority="1378" operator="containsText" text="製作">
      <formula>NOT(ISERROR(SEARCH("製作",F282)))</formula>
    </cfRule>
    <cfRule type="cellIs" dxfId="4873" priority="1379" operator="equal">
      <formula>"中止,製作"</formula>
    </cfRule>
    <cfRule type="containsText" dxfId="4872" priority="1380" operator="containsText" text="中止,製作,夏休,冬休,その他">
      <formula>NOT(ISERROR(SEARCH("中止,製作,夏休,冬休,その他",F282)))</formula>
    </cfRule>
    <cfRule type="containsText" dxfId="4871" priority="1381" operator="containsText" text="中止">
      <formula>NOT(ISERROR(SEARCH("中止",F282)))</formula>
    </cfRule>
  </conditionalFormatting>
  <conditionalFormatting sqref="F271:F276">
    <cfRule type="containsText" dxfId="4870" priority="1374" operator="containsText" text="－">
      <formula>NOT(ISERROR(SEARCH("－",F271)))</formula>
    </cfRule>
  </conditionalFormatting>
  <conditionalFormatting sqref="G271:G276 H273:U275 V275:AG275">
    <cfRule type="containsText" dxfId="4869" priority="1373" operator="containsText" text="－">
      <formula>NOT(ISERROR(SEARCH("－",G271)))</formula>
    </cfRule>
  </conditionalFormatting>
  <conditionalFormatting sqref="G271:AG276">
    <cfRule type="containsText" dxfId="4868" priority="1372" operator="containsText" text="－">
      <formula>NOT(ISERROR(SEARCH("－",G271)))</formula>
    </cfRule>
  </conditionalFormatting>
  <conditionalFormatting sqref="F278:AG281">
    <cfRule type="containsText" dxfId="4867" priority="1367" operator="containsText" text="退">
      <formula>NOT(ISERROR(SEARCH("退",F278)))</formula>
    </cfRule>
    <cfRule type="containsText" dxfId="4866" priority="1368" operator="containsText" text="入">
      <formula>NOT(ISERROR(SEARCH("入",F278)))</formula>
    </cfRule>
    <cfRule type="containsText" dxfId="4865" priority="1369" operator="containsText" text="入,退">
      <formula>NOT(ISERROR(SEARCH("入,退",F278)))</formula>
    </cfRule>
    <cfRule type="containsText" dxfId="4864" priority="1370" operator="containsText" text="入,退">
      <formula>NOT(ISERROR(SEARCH("入,退",F278)))</formula>
    </cfRule>
    <cfRule type="cellIs" dxfId="4863" priority="1371" operator="equal">
      <formula>"休"</formula>
    </cfRule>
  </conditionalFormatting>
  <conditionalFormatting sqref="F278:AG281">
    <cfRule type="containsText" dxfId="4862" priority="1366" operator="containsText" text="外">
      <formula>NOT(ISERROR(SEARCH("外",F278)))</formula>
    </cfRule>
  </conditionalFormatting>
  <conditionalFormatting sqref="F278:AG281">
    <cfRule type="containsText" dxfId="4861" priority="1365" operator="containsText" text="－">
      <formula>NOT(ISERROR(SEARCH("－",F278)))</formula>
    </cfRule>
  </conditionalFormatting>
  <conditionalFormatting sqref="F283:AG286">
    <cfRule type="containsText" dxfId="4860" priority="1360" operator="containsText" text="退">
      <formula>NOT(ISERROR(SEARCH("退",F283)))</formula>
    </cfRule>
    <cfRule type="containsText" dxfId="4859" priority="1361" operator="containsText" text="入">
      <formula>NOT(ISERROR(SEARCH("入",F283)))</formula>
    </cfRule>
    <cfRule type="containsText" dxfId="4858" priority="1362" operator="containsText" text="入,退">
      <formula>NOT(ISERROR(SEARCH("入,退",F283)))</formula>
    </cfRule>
    <cfRule type="containsText" dxfId="4857" priority="1363" operator="containsText" text="入,退">
      <formula>NOT(ISERROR(SEARCH("入,退",F283)))</formula>
    </cfRule>
    <cfRule type="cellIs" dxfId="4856" priority="1364" operator="equal">
      <formula>"休"</formula>
    </cfRule>
  </conditionalFormatting>
  <conditionalFormatting sqref="F283:AG286">
    <cfRule type="containsText" dxfId="4855" priority="1359" operator="containsText" text="外">
      <formula>NOT(ISERROR(SEARCH("外",F283)))</formula>
    </cfRule>
  </conditionalFormatting>
  <conditionalFormatting sqref="F283:AG286">
    <cfRule type="containsText" dxfId="4854" priority="1358" operator="containsText" text="－">
      <formula>NOT(ISERROR(SEARCH("－",F283)))</formula>
    </cfRule>
  </conditionalFormatting>
  <conditionalFormatting sqref="F290:AG290">
    <cfRule type="containsText" dxfId="4853" priority="1356" operator="containsText" text="日">
      <formula>NOT(ISERROR(SEARCH("日",F290)))</formula>
    </cfRule>
    <cfRule type="containsText" dxfId="4852" priority="1357" operator="containsText" text="土">
      <formula>NOT(ISERROR(SEARCH("土",F290)))</formula>
    </cfRule>
  </conditionalFormatting>
  <conditionalFormatting sqref="F290:AG290">
    <cfRule type="containsText" dxfId="4851" priority="1349" operator="containsText" text="その他">
      <formula>NOT(ISERROR(SEARCH("その他",F290)))</formula>
    </cfRule>
    <cfRule type="containsText" dxfId="4850" priority="1350" operator="containsText" text="冬休">
      <formula>NOT(ISERROR(SEARCH("冬休",F290)))</formula>
    </cfRule>
    <cfRule type="containsText" dxfId="4849" priority="1351" operator="containsText" text="夏休">
      <formula>NOT(ISERROR(SEARCH("夏休",F290)))</formula>
    </cfRule>
    <cfRule type="containsText" dxfId="4848" priority="1352" operator="containsText" text="製作">
      <formula>NOT(ISERROR(SEARCH("製作",F290)))</formula>
    </cfRule>
    <cfRule type="cellIs" dxfId="4847" priority="1353" operator="equal">
      <formula>"中止,製作"</formula>
    </cfRule>
    <cfRule type="containsText" dxfId="4846" priority="1354" operator="containsText" text="中止,製作,夏休,冬休,その他">
      <formula>NOT(ISERROR(SEARCH("中止,製作,夏休,冬休,その他",F290)))</formula>
    </cfRule>
    <cfRule type="containsText" dxfId="4845" priority="1355" operator="containsText" text="中止">
      <formula>NOT(ISERROR(SEARCH("中止",F290)))</formula>
    </cfRule>
  </conditionalFormatting>
  <conditionalFormatting sqref="F291:AG296">
    <cfRule type="containsText" dxfId="4844" priority="1344" operator="containsText" text="退">
      <formula>NOT(ISERROR(SEARCH("退",F291)))</formula>
    </cfRule>
    <cfRule type="containsText" dxfId="4843" priority="1345" operator="containsText" text="入">
      <formula>NOT(ISERROR(SEARCH("入",F291)))</formula>
    </cfRule>
    <cfRule type="containsText" dxfId="4842" priority="1346" operator="containsText" text="入,退">
      <formula>NOT(ISERROR(SEARCH("入,退",F291)))</formula>
    </cfRule>
    <cfRule type="containsText" dxfId="4841" priority="1347" operator="containsText" text="入,退">
      <formula>NOT(ISERROR(SEARCH("入,退",F291)))</formula>
    </cfRule>
    <cfRule type="cellIs" dxfId="4840" priority="1348" operator="equal">
      <formula>"休"</formula>
    </cfRule>
  </conditionalFormatting>
  <conditionalFormatting sqref="F291:AG296">
    <cfRule type="containsText" dxfId="4839" priority="1343" operator="containsText" text="外">
      <formula>NOT(ISERROR(SEARCH("外",F291)))</formula>
    </cfRule>
  </conditionalFormatting>
  <conditionalFormatting sqref="F297:AG297">
    <cfRule type="containsText" dxfId="4838" priority="1341" operator="containsText" text="日">
      <formula>NOT(ISERROR(SEARCH("日",F297)))</formula>
    </cfRule>
    <cfRule type="containsText" dxfId="4837" priority="1342" operator="containsText" text="土">
      <formula>NOT(ISERROR(SEARCH("土",F297)))</formula>
    </cfRule>
  </conditionalFormatting>
  <conditionalFormatting sqref="F297:AG297">
    <cfRule type="containsText" dxfId="4836" priority="1334" operator="containsText" text="その他">
      <formula>NOT(ISERROR(SEARCH("その他",F297)))</formula>
    </cfRule>
    <cfRule type="containsText" dxfId="4835" priority="1335" operator="containsText" text="冬休">
      <formula>NOT(ISERROR(SEARCH("冬休",F297)))</formula>
    </cfRule>
    <cfRule type="containsText" dxfId="4834" priority="1336" operator="containsText" text="夏休">
      <formula>NOT(ISERROR(SEARCH("夏休",F297)))</formula>
    </cfRule>
    <cfRule type="containsText" dxfId="4833" priority="1337" operator="containsText" text="製作">
      <formula>NOT(ISERROR(SEARCH("製作",F297)))</formula>
    </cfRule>
    <cfRule type="cellIs" dxfId="4832" priority="1338" operator="equal">
      <formula>"中止,製作"</formula>
    </cfRule>
    <cfRule type="containsText" dxfId="4831" priority="1339" operator="containsText" text="中止,製作,夏休,冬休,その他">
      <formula>NOT(ISERROR(SEARCH("中止,製作,夏休,冬休,その他",F297)))</formula>
    </cfRule>
    <cfRule type="containsText" dxfId="4830" priority="1340" operator="containsText" text="中止">
      <formula>NOT(ISERROR(SEARCH("中止",F297)))</formula>
    </cfRule>
  </conditionalFormatting>
  <conditionalFormatting sqref="F302:AG302">
    <cfRule type="containsText" dxfId="4829" priority="1332" operator="containsText" text="日">
      <formula>NOT(ISERROR(SEARCH("日",F302)))</formula>
    </cfRule>
    <cfRule type="containsText" dxfId="4828" priority="1333" operator="containsText" text="土">
      <formula>NOT(ISERROR(SEARCH("土",F302)))</formula>
    </cfRule>
  </conditionalFormatting>
  <conditionalFormatting sqref="F302:AG302">
    <cfRule type="containsText" dxfId="4827" priority="1325" operator="containsText" text="その他">
      <formula>NOT(ISERROR(SEARCH("その他",F302)))</formula>
    </cfRule>
    <cfRule type="containsText" dxfId="4826" priority="1326" operator="containsText" text="冬休">
      <formula>NOT(ISERROR(SEARCH("冬休",F302)))</formula>
    </cfRule>
    <cfRule type="containsText" dxfId="4825" priority="1327" operator="containsText" text="夏休">
      <formula>NOT(ISERROR(SEARCH("夏休",F302)))</formula>
    </cfRule>
    <cfRule type="containsText" dxfId="4824" priority="1328" operator="containsText" text="製作">
      <formula>NOT(ISERROR(SEARCH("製作",F302)))</formula>
    </cfRule>
    <cfRule type="cellIs" dxfId="4823" priority="1329" operator="equal">
      <formula>"中止,製作"</formula>
    </cfRule>
    <cfRule type="containsText" dxfId="4822" priority="1330" operator="containsText" text="中止,製作,夏休,冬休,その他">
      <formula>NOT(ISERROR(SEARCH("中止,製作,夏休,冬休,その他",F302)))</formula>
    </cfRule>
    <cfRule type="containsText" dxfId="4821" priority="1331" operator="containsText" text="中止">
      <formula>NOT(ISERROR(SEARCH("中止",F302)))</formula>
    </cfRule>
  </conditionalFormatting>
  <conditionalFormatting sqref="F291:F296">
    <cfRule type="containsText" dxfId="4820" priority="1324" operator="containsText" text="－">
      <formula>NOT(ISERROR(SEARCH("－",F291)))</formula>
    </cfRule>
  </conditionalFormatting>
  <conditionalFormatting sqref="G291:G296 H293:U295 V295:AG295">
    <cfRule type="containsText" dxfId="4819" priority="1323" operator="containsText" text="－">
      <formula>NOT(ISERROR(SEARCH("－",G291)))</formula>
    </cfRule>
  </conditionalFormatting>
  <conditionalFormatting sqref="G291:AG296">
    <cfRule type="containsText" dxfId="4818" priority="1322" operator="containsText" text="－">
      <formula>NOT(ISERROR(SEARCH("－",G291)))</formula>
    </cfRule>
  </conditionalFormatting>
  <conditionalFormatting sqref="F298:AG301">
    <cfRule type="containsText" dxfId="4817" priority="1317" operator="containsText" text="退">
      <formula>NOT(ISERROR(SEARCH("退",F298)))</formula>
    </cfRule>
    <cfRule type="containsText" dxfId="4816" priority="1318" operator="containsText" text="入">
      <formula>NOT(ISERROR(SEARCH("入",F298)))</formula>
    </cfRule>
    <cfRule type="containsText" dxfId="4815" priority="1319" operator="containsText" text="入,退">
      <formula>NOT(ISERROR(SEARCH("入,退",F298)))</formula>
    </cfRule>
    <cfRule type="containsText" dxfId="4814" priority="1320" operator="containsText" text="入,退">
      <formula>NOT(ISERROR(SEARCH("入,退",F298)))</formula>
    </cfRule>
    <cfRule type="cellIs" dxfId="4813" priority="1321" operator="equal">
      <formula>"休"</formula>
    </cfRule>
  </conditionalFormatting>
  <conditionalFormatting sqref="F298:AG301">
    <cfRule type="containsText" dxfId="4812" priority="1316" operator="containsText" text="外">
      <formula>NOT(ISERROR(SEARCH("外",F298)))</formula>
    </cfRule>
  </conditionalFormatting>
  <conditionalFormatting sqref="F298:AG301">
    <cfRule type="containsText" dxfId="4811" priority="1315" operator="containsText" text="－">
      <formula>NOT(ISERROR(SEARCH("－",F298)))</formula>
    </cfRule>
  </conditionalFormatting>
  <conditionalFormatting sqref="F303:AG306">
    <cfRule type="containsText" dxfId="4810" priority="1310" operator="containsText" text="退">
      <formula>NOT(ISERROR(SEARCH("退",F303)))</formula>
    </cfRule>
    <cfRule type="containsText" dxfId="4809" priority="1311" operator="containsText" text="入">
      <formula>NOT(ISERROR(SEARCH("入",F303)))</formula>
    </cfRule>
    <cfRule type="containsText" dxfId="4808" priority="1312" operator="containsText" text="入,退">
      <formula>NOT(ISERROR(SEARCH("入,退",F303)))</formula>
    </cfRule>
    <cfRule type="containsText" dxfId="4807" priority="1313" operator="containsText" text="入,退">
      <formula>NOT(ISERROR(SEARCH("入,退",F303)))</formula>
    </cfRule>
    <cfRule type="cellIs" dxfId="4806" priority="1314" operator="equal">
      <formula>"休"</formula>
    </cfRule>
  </conditionalFormatting>
  <conditionalFormatting sqref="F303:AG306">
    <cfRule type="containsText" dxfId="4805" priority="1309" operator="containsText" text="外">
      <formula>NOT(ISERROR(SEARCH("外",F303)))</formula>
    </cfRule>
  </conditionalFormatting>
  <conditionalFormatting sqref="F303:AG306">
    <cfRule type="containsText" dxfId="4804" priority="1308" operator="containsText" text="－">
      <formula>NOT(ISERROR(SEARCH("－",F303)))</formula>
    </cfRule>
  </conditionalFormatting>
  <conditionalFormatting sqref="F310:AG310">
    <cfRule type="containsText" dxfId="4803" priority="1306" operator="containsText" text="日">
      <formula>NOT(ISERROR(SEARCH("日",F310)))</formula>
    </cfRule>
    <cfRule type="containsText" dxfId="4802" priority="1307" operator="containsText" text="土">
      <formula>NOT(ISERROR(SEARCH("土",F310)))</formula>
    </cfRule>
  </conditionalFormatting>
  <conditionalFormatting sqref="F310:AG310">
    <cfRule type="containsText" dxfId="4801" priority="1299" operator="containsText" text="その他">
      <formula>NOT(ISERROR(SEARCH("その他",F310)))</formula>
    </cfRule>
    <cfRule type="containsText" dxfId="4800" priority="1300" operator="containsText" text="冬休">
      <formula>NOT(ISERROR(SEARCH("冬休",F310)))</formula>
    </cfRule>
    <cfRule type="containsText" dxfId="4799" priority="1301" operator="containsText" text="夏休">
      <formula>NOT(ISERROR(SEARCH("夏休",F310)))</formula>
    </cfRule>
    <cfRule type="containsText" dxfId="4798" priority="1302" operator="containsText" text="製作">
      <formula>NOT(ISERROR(SEARCH("製作",F310)))</formula>
    </cfRule>
    <cfRule type="cellIs" dxfId="4797" priority="1303" operator="equal">
      <formula>"中止,製作"</formula>
    </cfRule>
    <cfRule type="containsText" dxfId="4796" priority="1304" operator="containsText" text="中止,製作,夏休,冬休,その他">
      <formula>NOT(ISERROR(SEARCH("中止,製作,夏休,冬休,その他",F310)))</formula>
    </cfRule>
    <cfRule type="containsText" dxfId="4795" priority="1305" operator="containsText" text="中止">
      <formula>NOT(ISERROR(SEARCH("中止",F310)))</formula>
    </cfRule>
  </conditionalFormatting>
  <conditionalFormatting sqref="F311:AG316">
    <cfRule type="containsText" dxfId="4794" priority="1294" operator="containsText" text="退">
      <formula>NOT(ISERROR(SEARCH("退",F311)))</formula>
    </cfRule>
    <cfRule type="containsText" dxfId="4793" priority="1295" operator="containsText" text="入">
      <formula>NOT(ISERROR(SEARCH("入",F311)))</formula>
    </cfRule>
    <cfRule type="containsText" dxfId="4792" priority="1296" operator="containsText" text="入,退">
      <formula>NOT(ISERROR(SEARCH("入,退",F311)))</formula>
    </cfRule>
    <cfRule type="containsText" dxfId="4791" priority="1297" operator="containsText" text="入,退">
      <formula>NOT(ISERROR(SEARCH("入,退",F311)))</formula>
    </cfRule>
    <cfRule type="cellIs" dxfId="4790" priority="1298" operator="equal">
      <formula>"休"</formula>
    </cfRule>
  </conditionalFormatting>
  <conditionalFormatting sqref="F311:AG316">
    <cfRule type="containsText" dxfId="4789" priority="1293" operator="containsText" text="外">
      <formula>NOT(ISERROR(SEARCH("外",F311)))</formula>
    </cfRule>
  </conditionalFormatting>
  <conditionalFormatting sqref="F317:AG317">
    <cfRule type="containsText" dxfId="4788" priority="1291" operator="containsText" text="日">
      <formula>NOT(ISERROR(SEARCH("日",F317)))</formula>
    </cfRule>
    <cfRule type="containsText" dxfId="4787" priority="1292" operator="containsText" text="土">
      <formula>NOT(ISERROR(SEARCH("土",F317)))</formula>
    </cfRule>
  </conditionalFormatting>
  <conditionalFormatting sqref="F317:AG317">
    <cfRule type="containsText" dxfId="4786" priority="1284" operator="containsText" text="その他">
      <formula>NOT(ISERROR(SEARCH("その他",F317)))</formula>
    </cfRule>
    <cfRule type="containsText" dxfId="4785" priority="1285" operator="containsText" text="冬休">
      <formula>NOT(ISERROR(SEARCH("冬休",F317)))</formula>
    </cfRule>
    <cfRule type="containsText" dxfId="4784" priority="1286" operator="containsText" text="夏休">
      <formula>NOT(ISERROR(SEARCH("夏休",F317)))</formula>
    </cfRule>
    <cfRule type="containsText" dxfId="4783" priority="1287" operator="containsText" text="製作">
      <formula>NOT(ISERROR(SEARCH("製作",F317)))</formula>
    </cfRule>
    <cfRule type="cellIs" dxfId="4782" priority="1288" operator="equal">
      <formula>"中止,製作"</formula>
    </cfRule>
    <cfRule type="containsText" dxfId="4781" priority="1289" operator="containsText" text="中止,製作,夏休,冬休,その他">
      <formula>NOT(ISERROR(SEARCH("中止,製作,夏休,冬休,その他",F317)))</formula>
    </cfRule>
    <cfRule type="containsText" dxfId="4780" priority="1290" operator="containsText" text="中止">
      <formula>NOT(ISERROR(SEARCH("中止",F317)))</formula>
    </cfRule>
  </conditionalFormatting>
  <conditionalFormatting sqref="F322:AG322">
    <cfRule type="containsText" dxfId="4779" priority="1282" operator="containsText" text="日">
      <formula>NOT(ISERROR(SEARCH("日",F322)))</formula>
    </cfRule>
    <cfRule type="containsText" dxfId="4778" priority="1283" operator="containsText" text="土">
      <formula>NOT(ISERROR(SEARCH("土",F322)))</formula>
    </cfRule>
  </conditionalFormatting>
  <conditionalFormatting sqref="F322:AG322">
    <cfRule type="containsText" dxfId="4777" priority="1275" operator="containsText" text="その他">
      <formula>NOT(ISERROR(SEARCH("その他",F322)))</formula>
    </cfRule>
    <cfRule type="containsText" dxfId="4776" priority="1276" operator="containsText" text="冬休">
      <formula>NOT(ISERROR(SEARCH("冬休",F322)))</formula>
    </cfRule>
    <cfRule type="containsText" dxfId="4775" priority="1277" operator="containsText" text="夏休">
      <formula>NOT(ISERROR(SEARCH("夏休",F322)))</formula>
    </cfRule>
    <cfRule type="containsText" dxfId="4774" priority="1278" operator="containsText" text="製作">
      <formula>NOT(ISERROR(SEARCH("製作",F322)))</formula>
    </cfRule>
    <cfRule type="cellIs" dxfId="4773" priority="1279" operator="equal">
      <formula>"中止,製作"</formula>
    </cfRule>
    <cfRule type="containsText" dxfId="4772" priority="1280" operator="containsText" text="中止,製作,夏休,冬休,その他">
      <formula>NOT(ISERROR(SEARCH("中止,製作,夏休,冬休,その他",F322)))</formula>
    </cfRule>
    <cfRule type="containsText" dxfId="4771" priority="1281" operator="containsText" text="中止">
      <formula>NOT(ISERROR(SEARCH("中止",F322)))</formula>
    </cfRule>
  </conditionalFormatting>
  <conditionalFormatting sqref="F311:F316">
    <cfRule type="containsText" dxfId="4770" priority="1274" operator="containsText" text="－">
      <formula>NOT(ISERROR(SEARCH("－",F311)))</formula>
    </cfRule>
  </conditionalFormatting>
  <conditionalFormatting sqref="G311:G316 H313:U315 V315:AG315">
    <cfRule type="containsText" dxfId="4769" priority="1273" operator="containsText" text="－">
      <formula>NOT(ISERROR(SEARCH("－",G311)))</formula>
    </cfRule>
  </conditionalFormatting>
  <conditionalFormatting sqref="G311:AG316">
    <cfRule type="containsText" dxfId="4768" priority="1272" operator="containsText" text="－">
      <formula>NOT(ISERROR(SEARCH("－",G311)))</formula>
    </cfRule>
  </conditionalFormatting>
  <conditionalFormatting sqref="F318:AG321">
    <cfRule type="containsText" dxfId="4767" priority="1267" operator="containsText" text="退">
      <formula>NOT(ISERROR(SEARCH("退",F318)))</formula>
    </cfRule>
    <cfRule type="containsText" dxfId="4766" priority="1268" operator="containsText" text="入">
      <formula>NOT(ISERROR(SEARCH("入",F318)))</formula>
    </cfRule>
    <cfRule type="containsText" dxfId="4765" priority="1269" operator="containsText" text="入,退">
      <formula>NOT(ISERROR(SEARCH("入,退",F318)))</formula>
    </cfRule>
    <cfRule type="containsText" dxfId="4764" priority="1270" operator="containsText" text="入,退">
      <formula>NOT(ISERROR(SEARCH("入,退",F318)))</formula>
    </cfRule>
    <cfRule type="cellIs" dxfId="4763" priority="1271" operator="equal">
      <formula>"休"</formula>
    </cfRule>
  </conditionalFormatting>
  <conditionalFormatting sqref="F318:AG321">
    <cfRule type="containsText" dxfId="4762" priority="1266" operator="containsText" text="外">
      <formula>NOT(ISERROR(SEARCH("外",F318)))</formula>
    </cfRule>
  </conditionalFormatting>
  <conditionalFormatting sqref="F318:AG321">
    <cfRule type="containsText" dxfId="4761" priority="1265" operator="containsText" text="－">
      <formula>NOT(ISERROR(SEARCH("－",F318)))</formula>
    </cfRule>
  </conditionalFormatting>
  <conditionalFormatting sqref="F323:AG326">
    <cfRule type="containsText" dxfId="4760" priority="1260" operator="containsText" text="退">
      <formula>NOT(ISERROR(SEARCH("退",F323)))</formula>
    </cfRule>
    <cfRule type="containsText" dxfId="4759" priority="1261" operator="containsText" text="入">
      <formula>NOT(ISERROR(SEARCH("入",F323)))</formula>
    </cfRule>
    <cfRule type="containsText" dxfId="4758" priority="1262" operator="containsText" text="入,退">
      <formula>NOT(ISERROR(SEARCH("入,退",F323)))</formula>
    </cfRule>
    <cfRule type="containsText" dxfId="4757" priority="1263" operator="containsText" text="入,退">
      <formula>NOT(ISERROR(SEARCH("入,退",F323)))</formula>
    </cfRule>
    <cfRule type="cellIs" dxfId="4756" priority="1264" operator="equal">
      <formula>"休"</formula>
    </cfRule>
  </conditionalFormatting>
  <conditionalFormatting sqref="F323:AG326">
    <cfRule type="containsText" dxfId="4755" priority="1259" operator="containsText" text="外">
      <formula>NOT(ISERROR(SEARCH("外",F323)))</formula>
    </cfRule>
  </conditionalFormatting>
  <conditionalFormatting sqref="F323:AG326">
    <cfRule type="containsText" dxfId="4754" priority="1258" operator="containsText" text="－">
      <formula>NOT(ISERROR(SEARCH("－",F323)))</formula>
    </cfRule>
  </conditionalFormatting>
  <conditionalFormatting sqref="F330:AG330">
    <cfRule type="containsText" dxfId="4753" priority="1256" operator="containsText" text="日">
      <formula>NOT(ISERROR(SEARCH("日",F330)))</formula>
    </cfRule>
    <cfRule type="containsText" dxfId="4752" priority="1257" operator="containsText" text="土">
      <formula>NOT(ISERROR(SEARCH("土",F330)))</formula>
    </cfRule>
  </conditionalFormatting>
  <conditionalFormatting sqref="F330:AG330">
    <cfRule type="containsText" dxfId="4751" priority="1249" operator="containsText" text="その他">
      <formula>NOT(ISERROR(SEARCH("その他",F330)))</formula>
    </cfRule>
    <cfRule type="containsText" dxfId="4750" priority="1250" operator="containsText" text="冬休">
      <formula>NOT(ISERROR(SEARCH("冬休",F330)))</formula>
    </cfRule>
    <cfRule type="containsText" dxfId="4749" priority="1251" operator="containsText" text="夏休">
      <formula>NOT(ISERROR(SEARCH("夏休",F330)))</formula>
    </cfRule>
    <cfRule type="containsText" dxfId="4748" priority="1252" operator="containsText" text="製作">
      <formula>NOT(ISERROR(SEARCH("製作",F330)))</formula>
    </cfRule>
    <cfRule type="cellIs" dxfId="4747" priority="1253" operator="equal">
      <formula>"中止,製作"</formula>
    </cfRule>
    <cfRule type="containsText" dxfId="4746" priority="1254" operator="containsText" text="中止,製作,夏休,冬休,その他">
      <formula>NOT(ISERROR(SEARCH("中止,製作,夏休,冬休,その他",F330)))</formula>
    </cfRule>
    <cfRule type="containsText" dxfId="4745" priority="1255" operator="containsText" text="中止">
      <formula>NOT(ISERROR(SEARCH("中止",F330)))</formula>
    </cfRule>
  </conditionalFormatting>
  <conditionalFormatting sqref="F331:AG336">
    <cfRule type="containsText" dxfId="4744" priority="1244" operator="containsText" text="退">
      <formula>NOT(ISERROR(SEARCH("退",F331)))</formula>
    </cfRule>
    <cfRule type="containsText" dxfId="4743" priority="1245" operator="containsText" text="入">
      <formula>NOT(ISERROR(SEARCH("入",F331)))</formula>
    </cfRule>
    <cfRule type="containsText" dxfId="4742" priority="1246" operator="containsText" text="入,退">
      <formula>NOT(ISERROR(SEARCH("入,退",F331)))</formula>
    </cfRule>
    <cfRule type="containsText" dxfId="4741" priority="1247" operator="containsText" text="入,退">
      <formula>NOT(ISERROR(SEARCH("入,退",F331)))</formula>
    </cfRule>
    <cfRule type="cellIs" dxfId="4740" priority="1248" operator="equal">
      <formula>"休"</formula>
    </cfRule>
  </conditionalFormatting>
  <conditionalFormatting sqref="F331:AG336">
    <cfRule type="containsText" dxfId="4739" priority="1243" operator="containsText" text="外">
      <formula>NOT(ISERROR(SEARCH("外",F331)))</formula>
    </cfRule>
  </conditionalFormatting>
  <conditionalFormatting sqref="F337:AG337">
    <cfRule type="containsText" dxfId="4738" priority="1241" operator="containsText" text="日">
      <formula>NOT(ISERROR(SEARCH("日",F337)))</formula>
    </cfRule>
    <cfRule type="containsText" dxfId="4737" priority="1242" operator="containsText" text="土">
      <formula>NOT(ISERROR(SEARCH("土",F337)))</formula>
    </cfRule>
  </conditionalFormatting>
  <conditionalFormatting sqref="F337:AG337">
    <cfRule type="containsText" dxfId="4736" priority="1234" operator="containsText" text="その他">
      <formula>NOT(ISERROR(SEARCH("その他",F337)))</formula>
    </cfRule>
    <cfRule type="containsText" dxfId="4735" priority="1235" operator="containsText" text="冬休">
      <formula>NOT(ISERROR(SEARCH("冬休",F337)))</formula>
    </cfRule>
    <cfRule type="containsText" dxfId="4734" priority="1236" operator="containsText" text="夏休">
      <formula>NOT(ISERROR(SEARCH("夏休",F337)))</formula>
    </cfRule>
    <cfRule type="containsText" dxfId="4733" priority="1237" operator="containsText" text="製作">
      <formula>NOT(ISERROR(SEARCH("製作",F337)))</formula>
    </cfRule>
    <cfRule type="cellIs" dxfId="4732" priority="1238" operator="equal">
      <formula>"中止,製作"</formula>
    </cfRule>
    <cfRule type="containsText" dxfId="4731" priority="1239" operator="containsText" text="中止,製作,夏休,冬休,その他">
      <formula>NOT(ISERROR(SEARCH("中止,製作,夏休,冬休,その他",F337)))</formula>
    </cfRule>
    <cfRule type="containsText" dxfId="4730" priority="1240" operator="containsText" text="中止">
      <formula>NOT(ISERROR(SEARCH("中止",F337)))</formula>
    </cfRule>
  </conditionalFormatting>
  <conditionalFormatting sqref="F342:AG342">
    <cfRule type="containsText" dxfId="4729" priority="1232" operator="containsText" text="日">
      <formula>NOT(ISERROR(SEARCH("日",F342)))</formula>
    </cfRule>
    <cfRule type="containsText" dxfId="4728" priority="1233" operator="containsText" text="土">
      <formula>NOT(ISERROR(SEARCH("土",F342)))</formula>
    </cfRule>
  </conditionalFormatting>
  <conditionalFormatting sqref="F342:AG342">
    <cfRule type="containsText" dxfId="4727" priority="1225" operator="containsText" text="その他">
      <formula>NOT(ISERROR(SEARCH("その他",F342)))</formula>
    </cfRule>
    <cfRule type="containsText" dxfId="4726" priority="1226" operator="containsText" text="冬休">
      <formula>NOT(ISERROR(SEARCH("冬休",F342)))</formula>
    </cfRule>
    <cfRule type="containsText" dxfId="4725" priority="1227" operator="containsText" text="夏休">
      <formula>NOT(ISERROR(SEARCH("夏休",F342)))</formula>
    </cfRule>
    <cfRule type="containsText" dxfId="4724" priority="1228" operator="containsText" text="製作">
      <formula>NOT(ISERROR(SEARCH("製作",F342)))</formula>
    </cfRule>
    <cfRule type="cellIs" dxfId="4723" priority="1229" operator="equal">
      <formula>"中止,製作"</formula>
    </cfRule>
    <cfRule type="containsText" dxfId="4722" priority="1230" operator="containsText" text="中止,製作,夏休,冬休,その他">
      <formula>NOT(ISERROR(SEARCH("中止,製作,夏休,冬休,その他",F342)))</formula>
    </cfRule>
    <cfRule type="containsText" dxfId="4721" priority="1231" operator="containsText" text="中止">
      <formula>NOT(ISERROR(SEARCH("中止",F342)))</formula>
    </cfRule>
  </conditionalFormatting>
  <conditionalFormatting sqref="F331:F336">
    <cfRule type="containsText" dxfId="4720" priority="1224" operator="containsText" text="－">
      <formula>NOT(ISERROR(SEARCH("－",F331)))</formula>
    </cfRule>
  </conditionalFormatting>
  <conditionalFormatting sqref="G331:G336 H333:U335 V335:AG335">
    <cfRule type="containsText" dxfId="4719" priority="1223" operator="containsText" text="－">
      <formula>NOT(ISERROR(SEARCH("－",G331)))</formula>
    </cfRule>
  </conditionalFormatting>
  <conditionalFormatting sqref="G331:AG336">
    <cfRule type="containsText" dxfId="4718" priority="1222" operator="containsText" text="－">
      <formula>NOT(ISERROR(SEARCH("－",G331)))</formula>
    </cfRule>
  </conditionalFormatting>
  <conditionalFormatting sqref="F338:AG341">
    <cfRule type="containsText" dxfId="4717" priority="1217" operator="containsText" text="退">
      <formula>NOT(ISERROR(SEARCH("退",F338)))</formula>
    </cfRule>
    <cfRule type="containsText" dxfId="4716" priority="1218" operator="containsText" text="入">
      <formula>NOT(ISERROR(SEARCH("入",F338)))</formula>
    </cfRule>
    <cfRule type="containsText" dxfId="4715" priority="1219" operator="containsText" text="入,退">
      <formula>NOT(ISERROR(SEARCH("入,退",F338)))</formula>
    </cfRule>
    <cfRule type="containsText" dxfId="4714" priority="1220" operator="containsText" text="入,退">
      <formula>NOT(ISERROR(SEARCH("入,退",F338)))</formula>
    </cfRule>
    <cfRule type="cellIs" dxfId="4713" priority="1221" operator="equal">
      <formula>"休"</formula>
    </cfRule>
  </conditionalFormatting>
  <conditionalFormatting sqref="F338:AG341">
    <cfRule type="containsText" dxfId="4712" priority="1216" operator="containsText" text="外">
      <formula>NOT(ISERROR(SEARCH("外",F338)))</formula>
    </cfRule>
  </conditionalFormatting>
  <conditionalFormatting sqref="F338:AG341">
    <cfRule type="containsText" dxfId="4711" priority="1215" operator="containsText" text="－">
      <formula>NOT(ISERROR(SEARCH("－",F338)))</formula>
    </cfRule>
  </conditionalFormatting>
  <conditionalFormatting sqref="F343:AG346">
    <cfRule type="containsText" dxfId="4710" priority="1210" operator="containsText" text="退">
      <formula>NOT(ISERROR(SEARCH("退",F343)))</formula>
    </cfRule>
    <cfRule type="containsText" dxfId="4709" priority="1211" operator="containsText" text="入">
      <formula>NOT(ISERROR(SEARCH("入",F343)))</formula>
    </cfRule>
    <cfRule type="containsText" dxfId="4708" priority="1212" operator="containsText" text="入,退">
      <formula>NOT(ISERROR(SEARCH("入,退",F343)))</formula>
    </cfRule>
    <cfRule type="containsText" dxfId="4707" priority="1213" operator="containsText" text="入,退">
      <formula>NOT(ISERROR(SEARCH("入,退",F343)))</formula>
    </cfRule>
    <cfRule type="cellIs" dxfId="4706" priority="1214" operator="equal">
      <formula>"休"</formula>
    </cfRule>
  </conditionalFormatting>
  <conditionalFormatting sqref="F343:AG346">
    <cfRule type="containsText" dxfId="4705" priority="1209" operator="containsText" text="外">
      <formula>NOT(ISERROR(SEARCH("外",F343)))</formula>
    </cfRule>
  </conditionalFormatting>
  <conditionalFormatting sqref="F343:AG346">
    <cfRule type="containsText" dxfId="4704" priority="1208" operator="containsText" text="－">
      <formula>NOT(ISERROR(SEARCH("－",F343)))</formula>
    </cfRule>
  </conditionalFormatting>
  <conditionalFormatting sqref="F356:AG356">
    <cfRule type="containsText" dxfId="4703" priority="1206" operator="containsText" text="日">
      <formula>NOT(ISERROR(SEARCH("日",F356)))</formula>
    </cfRule>
    <cfRule type="containsText" dxfId="4702" priority="1207" operator="containsText" text="土">
      <formula>NOT(ISERROR(SEARCH("土",F356)))</formula>
    </cfRule>
  </conditionalFormatting>
  <conditionalFormatting sqref="F356:AG356">
    <cfRule type="containsText" dxfId="4701" priority="1199" operator="containsText" text="その他">
      <formula>NOT(ISERROR(SEARCH("その他",F356)))</formula>
    </cfRule>
    <cfRule type="containsText" dxfId="4700" priority="1200" operator="containsText" text="冬休">
      <formula>NOT(ISERROR(SEARCH("冬休",F356)))</formula>
    </cfRule>
    <cfRule type="containsText" dxfId="4699" priority="1201" operator="containsText" text="夏休">
      <formula>NOT(ISERROR(SEARCH("夏休",F356)))</formula>
    </cfRule>
    <cfRule type="containsText" dxfId="4698" priority="1202" operator="containsText" text="製作">
      <formula>NOT(ISERROR(SEARCH("製作",F356)))</formula>
    </cfRule>
    <cfRule type="cellIs" dxfId="4697" priority="1203" operator="equal">
      <formula>"中止,製作"</formula>
    </cfRule>
    <cfRule type="containsText" dxfId="4696" priority="1204" operator="containsText" text="中止,製作,夏休,冬休,その他">
      <formula>NOT(ISERROR(SEARCH("中止,製作,夏休,冬休,その他",F356)))</formula>
    </cfRule>
    <cfRule type="containsText" dxfId="4695" priority="1205" operator="containsText" text="中止">
      <formula>NOT(ISERROR(SEARCH("中止",F356)))</formula>
    </cfRule>
  </conditionalFormatting>
  <conditionalFormatting sqref="F357:AG362">
    <cfRule type="containsText" dxfId="4694" priority="1194" operator="containsText" text="退">
      <formula>NOT(ISERROR(SEARCH("退",F357)))</formula>
    </cfRule>
    <cfRule type="containsText" dxfId="4693" priority="1195" operator="containsText" text="入">
      <formula>NOT(ISERROR(SEARCH("入",F357)))</formula>
    </cfRule>
    <cfRule type="containsText" dxfId="4692" priority="1196" operator="containsText" text="入,退">
      <formula>NOT(ISERROR(SEARCH("入,退",F357)))</formula>
    </cfRule>
    <cfRule type="containsText" dxfId="4691" priority="1197" operator="containsText" text="入,退">
      <formula>NOT(ISERROR(SEARCH("入,退",F357)))</formula>
    </cfRule>
    <cfRule type="cellIs" dxfId="4690" priority="1198" operator="equal">
      <formula>"休"</formula>
    </cfRule>
  </conditionalFormatting>
  <conditionalFormatting sqref="F357:AG362">
    <cfRule type="containsText" dxfId="4689" priority="1193" operator="containsText" text="外">
      <formula>NOT(ISERROR(SEARCH("外",F357)))</formula>
    </cfRule>
  </conditionalFormatting>
  <conditionalFormatting sqref="F363:AG363">
    <cfRule type="containsText" dxfId="4688" priority="1191" operator="containsText" text="日">
      <formula>NOT(ISERROR(SEARCH("日",F363)))</formula>
    </cfRule>
    <cfRule type="containsText" dxfId="4687" priority="1192" operator="containsText" text="土">
      <formula>NOT(ISERROR(SEARCH("土",F363)))</formula>
    </cfRule>
  </conditionalFormatting>
  <conditionalFormatting sqref="F363:AG363">
    <cfRule type="containsText" dxfId="4686" priority="1184" operator="containsText" text="その他">
      <formula>NOT(ISERROR(SEARCH("その他",F363)))</formula>
    </cfRule>
    <cfRule type="containsText" dxfId="4685" priority="1185" operator="containsText" text="冬休">
      <formula>NOT(ISERROR(SEARCH("冬休",F363)))</formula>
    </cfRule>
    <cfRule type="containsText" dxfId="4684" priority="1186" operator="containsText" text="夏休">
      <formula>NOT(ISERROR(SEARCH("夏休",F363)))</formula>
    </cfRule>
    <cfRule type="containsText" dxfId="4683" priority="1187" operator="containsText" text="製作">
      <formula>NOT(ISERROR(SEARCH("製作",F363)))</formula>
    </cfRule>
    <cfRule type="cellIs" dxfId="4682" priority="1188" operator="equal">
      <formula>"中止,製作"</formula>
    </cfRule>
    <cfRule type="containsText" dxfId="4681" priority="1189" operator="containsText" text="中止,製作,夏休,冬休,その他">
      <formula>NOT(ISERROR(SEARCH("中止,製作,夏休,冬休,その他",F363)))</formula>
    </cfRule>
    <cfRule type="containsText" dxfId="4680" priority="1190" operator="containsText" text="中止">
      <formula>NOT(ISERROR(SEARCH("中止",F363)))</formula>
    </cfRule>
  </conditionalFormatting>
  <conditionalFormatting sqref="F368:AG368">
    <cfRule type="containsText" dxfId="4679" priority="1182" operator="containsText" text="日">
      <formula>NOT(ISERROR(SEARCH("日",F368)))</formula>
    </cfRule>
    <cfRule type="containsText" dxfId="4678" priority="1183" operator="containsText" text="土">
      <formula>NOT(ISERROR(SEARCH("土",F368)))</formula>
    </cfRule>
  </conditionalFormatting>
  <conditionalFormatting sqref="F368:AG368">
    <cfRule type="containsText" dxfId="4677" priority="1175" operator="containsText" text="その他">
      <formula>NOT(ISERROR(SEARCH("その他",F368)))</formula>
    </cfRule>
    <cfRule type="containsText" dxfId="4676" priority="1176" operator="containsText" text="冬休">
      <formula>NOT(ISERROR(SEARCH("冬休",F368)))</formula>
    </cfRule>
    <cfRule type="containsText" dxfId="4675" priority="1177" operator="containsText" text="夏休">
      <formula>NOT(ISERROR(SEARCH("夏休",F368)))</formula>
    </cfRule>
    <cfRule type="containsText" dxfId="4674" priority="1178" operator="containsText" text="製作">
      <formula>NOT(ISERROR(SEARCH("製作",F368)))</formula>
    </cfRule>
    <cfRule type="cellIs" dxfId="4673" priority="1179" operator="equal">
      <formula>"中止,製作"</formula>
    </cfRule>
    <cfRule type="containsText" dxfId="4672" priority="1180" operator="containsText" text="中止,製作,夏休,冬休,その他">
      <formula>NOT(ISERROR(SEARCH("中止,製作,夏休,冬休,その他",F368)))</formula>
    </cfRule>
    <cfRule type="containsText" dxfId="4671" priority="1181" operator="containsText" text="中止">
      <formula>NOT(ISERROR(SEARCH("中止",F368)))</formula>
    </cfRule>
  </conditionalFormatting>
  <conditionalFormatting sqref="F357:F362">
    <cfRule type="containsText" dxfId="4670" priority="1174" operator="containsText" text="－">
      <formula>NOT(ISERROR(SEARCH("－",F357)))</formula>
    </cfRule>
  </conditionalFormatting>
  <conditionalFormatting sqref="G357:G362 H359:U361 V361:AG361">
    <cfRule type="containsText" dxfId="4669" priority="1173" operator="containsText" text="－">
      <formula>NOT(ISERROR(SEARCH("－",G357)))</formula>
    </cfRule>
  </conditionalFormatting>
  <conditionalFormatting sqref="G357:AG362">
    <cfRule type="containsText" dxfId="4668" priority="1172" operator="containsText" text="－">
      <formula>NOT(ISERROR(SEARCH("－",G357)))</formula>
    </cfRule>
  </conditionalFormatting>
  <conditionalFormatting sqref="F364:AG367">
    <cfRule type="containsText" dxfId="4667" priority="1167" operator="containsText" text="退">
      <formula>NOT(ISERROR(SEARCH("退",F364)))</formula>
    </cfRule>
    <cfRule type="containsText" dxfId="4666" priority="1168" operator="containsText" text="入">
      <formula>NOT(ISERROR(SEARCH("入",F364)))</formula>
    </cfRule>
    <cfRule type="containsText" dxfId="4665" priority="1169" operator="containsText" text="入,退">
      <formula>NOT(ISERROR(SEARCH("入,退",F364)))</formula>
    </cfRule>
    <cfRule type="containsText" dxfId="4664" priority="1170" operator="containsText" text="入,退">
      <formula>NOT(ISERROR(SEARCH("入,退",F364)))</formula>
    </cfRule>
    <cfRule type="cellIs" dxfId="4663" priority="1171" operator="equal">
      <formula>"休"</formula>
    </cfRule>
  </conditionalFormatting>
  <conditionalFormatting sqref="F364:AG367">
    <cfRule type="containsText" dxfId="4662" priority="1166" operator="containsText" text="外">
      <formula>NOT(ISERROR(SEARCH("外",F364)))</formula>
    </cfRule>
  </conditionalFormatting>
  <conditionalFormatting sqref="F364:AG367">
    <cfRule type="containsText" dxfId="4661" priority="1165" operator="containsText" text="－">
      <formula>NOT(ISERROR(SEARCH("－",F364)))</formula>
    </cfRule>
  </conditionalFormatting>
  <conditionalFormatting sqref="F369:AG372">
    <cfRule type="containsText" dxfId="4660" priority="1160" operator="containsText" text="退">
      <formula>NOT(ISERROR(SEARCH("退",F369)))</formula>
    </cfRule>
    <cfRule type="containsText" dxfId="4659" priority="1161" operator="containsText" text="入">
      <formula>NOT(ISERROR(SEARCH("入",F369)))</formula>
    </cfRule>
    <cfRule type="containsText" dxfId="4658" priority="1162" operator="containsText" text="入,退">
      <formula>NOT(ISERROR(SEARCH("入,退",F369)))</formula>
    </cfRule>
    <cfRule type="containsText" dxfId="4657" priority="1163" operator="containsText" text="入,退">
      <formula>NOT(ISERROR(SEARCH("入,退",F369)))</formula>
    </cfRule>
    <cfRule type="cellIs" dxfId="4656" priority="1164" operator="equal">
      <formula>"休"</formula>
    </cfRule>
  </conditionalFormatting>
  <conditionalFormatting sqref="F369:AG372">
    <cfRule type="containsText" dxfId="4655" priority="1159" operator="containsText" text="外">
      <formula>NOT(ISERROR(SEARCH("外",F369)))</formula>
    </cfRule>
  </conditionalFormatting>
  <conditionalFormatting sqref="F369:AG372">
    <cfRule type="containsText" dxfId="4654" priority="1158" operator="containsText" text="－">
      <formula>NOT(ISERROR(SEARCH("－",F369)))</formula>
    </cfRule>
  </conditionalFormatting>
  <conditionalFormatting sqref="F376:AG376">
    <cfRule type="containsText" dxfId="4653" priority="1156" operator="containsText" text="日">
      <formula>NOT(ISERROR(SEARCH("日",F376)))</formula>
    </cfRule>
    <cfRule type="containsText" dxfId="4652" priority="1157" operator="containsText" text="土">
      <formula>NOT(ISERROR(SEARCH("土",F376)))</formula>
    </cfRule>
  </conditionalFormatting>
  <conditionalFormatting sqref="F376:AG376">
    <cfRule type="containsText" dxfId="4651" priority="1149" operator="containsText" text="その他">
      <formula>NOT(ISERROR(SEARCH("その他",F376)))</formula>
    </cfRule>
    <cfRule type="containsText" dxfId="4650" priority="1150" operator="containsText" text="冬休">
      <formula>NOT(ISERROR(SEARCH("冬休",F376)))</formula>
    </cfRule>
    <cfRule type="containsText" dxfId="4649" priority="1151" operator="containsText" text="夏休">
      <formula>NOT(ISERROR(SEARCH("夏休",F376)))</formula>
    </cfRule>
    <cfRule type="containsText" dxfId="4648" priority="1152" operator="containsText" text="製作">
      <formula>NOT(ISERROR(SEARCH("製作",F376)))</formula>
    </cfRule>
    <cfRule type="cellIs" dxfId="4647" priority="1153" operator="equal">
      <formula>"中止,製作"</formula>
    </cfRule>
    <cfRule type="containsText" dxfId="4646" priority="1154" operator="containsText" text="中止,製作,夏休,冬休,その他">
      <formula>NOT(ISERROR(SEARCH("中止,製作,夏休,冬休,その他",F376)))</formula>
    </cfRule>
    <cfRule type="containsText" dxfId="4645" priority="1155" operator="containsText" text="中止">
      <formula>NOT(ISERROR(SEARCH("中止",F376)))</formula>
    </cfRule>
  </conditionalFormatting>
  <conditionalFormatting sqref="F377:AG382">
    <cfRule type="containsText" dxfId="4644" priority="1144" operator="containsText" text="退">
      <formula>NOT(ISERROR(SEARCH("退",F377)))</formula>
    </cfRule>
    <cfRule type="containsText" dxfId="4643" priority="1145" operator="containsText" text="入">
      <formula>NOT(ISERROR(SEARCH("入",F377)))</formula>
    </cfRule>
    <cfRule type="containsText" dxfId="4642" priority="1146" operator="containsText" text="入,退">
      <formula>NOT(ISERROR(SEARCH("入,退",F377)))</formula>
    </cfRule>
    <cfRule type="containsText" dxfId="4641" priority="1147" operator="containsText" text="入,退">
      <formula>NOT(ISERROR(SEARCH("入,退",F377)))</formula>
    </cfRule>
    <cfRule type="cellIs" dxfId="4640" priority="1148" operator="equal">
      <formula>"休"</formula>
    </cfRule>
  </conditionalFormatting>
  <conditionalFormatting sqref="F377:AG382">
    <cfRule type="containsText" dxfId="4639" priority="1143" operator="containsText" text="外">
      <formula>NOT(ISERROR(SEARCH("外",F377)))</formula>
    </cfRule>
  </conditionalFormatting>
  <conditionalFormatting sqref="F383:AG383">
    <cfRule type="containsText" dxfId="4638" priority="1141" operator="containsText" text="日">
      <formula>NOT(ISERROR(SEARCH("日",F383)))</formula>
    </cfRule>
    <cfRule type="containsText" dxfId="4637" priority="1142" operator="containsText" text="土">
      <formula>NOT(ISERROR(SEARCH("土",F383)))</formula>
    </cfRule>
  </conditionalFormatting>
  <conditionalFormatting sqref="F383:AG383">
    <cfRule type="containsText" dxfId="4636" priority="1134" operator="containsText" text="その他">
      <formula>NOT(ISERROR(SEARCH("その他",F383)))</formula>
    </cfRule>
    <cfRule type="containsText" dxfId="4635" priority="1135" operator="containsText" text="冬休">
      <formula>NOT(ISERROR(SEARCH("冬休",F383)))</formula>
    </cfRule>
    <cfRule type="containsText" dxfId="4634" priority="1136" operator="containsText" text="夏休">
      <formula>NOT(ISERROR(SEARCH("夏休",F383)))</formula>
    </cfRule>
    <cfRule type="containsText" dxfId="4633" priority="1137" operator="containsText" text="製作">
      <formula>NOT(ISERROR(SEARCH("製作",F383)))</formula>
    </cfRule>
    <cfRule type="cellIs" dxfId="4632" priority="1138" operator="equal">
      <formula>"中止,製作"</formula>
    </cfRule>
    <cfRule type="containsText" dxfId="4631" priority="1139" operator="containsText" text="中止,製作,夏休,冬休,その他">
      <formula>NOT(ISERROR(SEARCH("中止,製作,夏休,冬休,その他",F383)))</formula>
    </cfRule>
    <cfRule type="containsText" dxfId="4630" priority="1140" operator="containsText" text="中止">
      <formula>NOT(ISERROR(SEARCH("中止",F383)))</formula>
    </cfRule>
  </conditionalFormatting>
  <conditionalFormatting sqref="F388:AG388">
    <cfRule type="containsText" dxfId="4629" priority="1132" operator="containsText" text="日">
      <formula>NOT(ISERROR(SEARCH("日",F388)))</formula>
    </cfRule>
    <cfRule type="containsText" dxfId="4628" priority="1133" operator="containsText" text="土">
      <formula>NOT(ISERROR(SEARCH("土",F388)))</formula>
    </cfRule>
  </conditionalFormatting>
  <conditionalFormatting sqref="F388:AG388">
    <cfRule type="containsText" dxfId="4627" priority="1125" operator="containsText" text="その他">
      <formula>NOT(ISERROR(SEARCH("その他",F388)))</formula>
    </cfRule>
    <cfRule type="containsText" dxfId="4626" priority="1126" operator="containsText" text="冬休">
      <formula>NOT(ISERROR(SEARCH("冬休",F388)))</formula>
    </cfRule>
    <cfRule type="containsText" dxfId="4625" priority="1127" operator="containsText" text="夏休">
      <formula>NOT(ISERROR(SEARCH("夏休",F388)))</formula>
    </cfRule>
    <cfRule type="containsText" dxfId="4624" priority="1128" operator="containsText" text="製作">
      <formula>NOT(ISERROR(SEARCH("製作",F388)))</formula>
    </cfRule>
    <cfRule type="cellIs" dxfId="4623" priority="1129" operator="equal">
      <formula>"中止,製作"</formula>
    </cfRule>
    <cfRule type="containsText" dxfId="4622" priority="1130" operator="containsText" text="中止,製作,夏休,冬休,その他">
      <formula>NOT(ISERROR(SEARCH("中止,製作,夏休,冬休,その他",F388)))</formula>
    </cfRule>
    <cfRule type="containsText" dxfId="4621" priority="1131" operator="containsText" text="中止">
      <formula>NOT(ISERROR(SEARCH("中止",F388)))</formula>
    </cfRule>
  </conditionalFormatting>
  <conditionalFormatting sqref="F377:F382">
    <cfRule type="containsText" dxfId="4620" priority="1124" operator="containsText" text="－">
      <formula>NOT(ISERROR(SEARCH("－",F377)))</formula>
    </cfRule>
  </conditionalFormatting>
  <conditionalFormatting sqref="G377:G382 H379:U381 V381:AG381">
    <cfRule type="containsText" dxfId="4619" priority="1123" operator="containsText" text="－">
      <formula>NOT(ISERROR(SEARCH("－",G377)))</formula>
    </cfRule>
  </conditionalFormatting>
  <conditionalFormatting sqref="G377:AG382">
    <cfRule type="containsText" dxfId="4618" priority="1122" operator="containsText" text="－">
      <formula>NOT(ISERROR(SEARCH("－",G377)))</formula>
    </cfRule>
  </conditionalFormatting>
  <conditionalFormatting sqref="F384:AG387">
    <cfRule type="containsText" dxfId="4617" priority="1117" operator="containsText" text="退">
      <formula>NOT(ISERROR(SEARCH("退",F384)))</formula>
    </cfRule>
    <cfRule type="containsText" dxfId="4616" priority="1118" operator="containsText" text="入">
      <formula>NOT(ISERROR(SEARCH("入",F384)))</formula>
    </cfRule>
    <cfRule type="containsText" dxfId="4615" priority="1119" operator="containsText" text="入,退">
      <formula>NOT(ISERROR(SEARCH("入,退",F384)))</formula>
    </cfRule>
    <cfRule type="containsText" dxfId="4614" priority="1120" operator="containsText" text="入,退">
      <formula>NOT(ISERROR(SEARCH("入,退",F384)))</formula>
    </cfRule>
    <cfRule type="cellIs" dxfId="4613" priority="1121" operator="equal">
      <formula>"休"</formula>
    </cfRule>
  </conditionalFormatting>
  <conditionalFormatting sqref="F384:AG387">
    <cfRule type="containsText" dxfId="4612" priority="1116" operator="containsText" text="外">
      <formula>NOT(ISERROR(SEARCH("外",F384)))</formula>
    </cfRule>
  </conditionalFormatting>
  <conditionalFormatting sqref="F384:AG387">
    <cfRule type="containsText" dxfId="4611" priority="1115" operator="containsText" text="－">
      <formula>NOT(ISERROR(SEARCH("－",F384)))</formula>
    </cfRule>
  </conditionalFormatting>
  <conditionalFormatting sqref="F389:AG392">
    <cfRule type="containsText" dxfId="4610" priority="1110" operator="containsText" text="退">
      <formula>NOT(ISERROR(SEARCH("退",F389)))</formula>
    </cfRule>
    <cfRule type="containsText" dxfId="4609" priority="1111" operator="containsText" text="入">
      <formula>NOT(ISERROR(SEARCH("入",F389)))</formula>
    </cfRule>
    <cfRule type="containsText" dxfId="4608" priority="1112" operator="containsText" text="入,退">
      <formula>NOT(ISERROR(SEARCH("入,退",F389)))</formula>
    </cfRule>
    <cfRule type="containsText" dxfId="4607" priority="1113" operator="containsText" text="入,退">
      <formula>NOT(ISERROR(SEARCH("入,退",F389)))</formula>
    </cfRule>
    <cfRule type="cellIs" dxfId="4606" priority="1114" operator="equal">
      <formula>"休"</formula>
    </cfRule>
  </conditionalFormatting>
  <conditionalFormatting sqref="F389:AG392">
    <cfRule type="containsText" dxfId="4605" priority="1109" operator="containsText" text="外">
      <formula>NOT(ISERROR(SEARCH("外",F389)))</formula>
    </cfRule>
  </conditionalFormatting>
  <conditionalFormatting sqref="F389:AG392">
    <cfRule type="containsText" dxfId="4604" priority="1108" operator="containsText" text="－">
      <formula>NOT(ISERROR(SEARCH("－",F389)))</formula>
    </cfRule>
  </conditionalFormatting>
  <conditionalFormatting sqref="F396:AG396">
    <cfRule type="containsText" dxfId="4603" priority="1106" operator="containsText" text="日">
      <formula>NOT(ISERROR(SEARCH("日",F396)))</formula>
    </cfRule>
    <cfRule type="containsText" dxfId="4602" priority="1107" operator="containsText" text="土">
      <formula>NOT(ISERROR(SEARCH("土",F396)))</formula>
    </cfRule>
  </conditionalFormatting>
  <conditionalFormatting sqref="F396:AG396">
    <cfRule type="containsText" dxfId="4601" priority="1099" operator="containsText" text="その他">
      <formula>NOT(ISERROR(SEARCH("その他",F396)))</formula>
    </cfRule>
    <cfRule type="containsText" dxfId="4600" priority="1100" operator="containsText" text="冬休">
      <formula>NOT(ISERROR(SEARCH("冬休",F396)))</formula>
    </cfRule>
    <cfRule type="containsText" dxfId="4599" priority="1101" operator="containsText" text="夏休">
      <formula>NOT(ISERROR(SEARCH("夏休",F396)))</formula>
    </cfRule>
    <cfRule type="containsText" dxfId="4598" priority="1102" operator="containsText" text="製作">
      <formula>NOT(ISERROR(SEARCH("製作",F396)))</formula>
    </cfRule>
    <cfRule type="cellIs" dxfId="4597" priority="1103" operator="equal">
      <formula>"中止,製作"</formula>
    </cfRule>
    <cfRule type="containsText" dxfId="4596" priority="1104" operator="containsText" text="中止,製作,夏休,冬休,その他">
      <formula>NOT(ISERROR(SEARCH("中止,製作,夏休,冬休,その他",F396)))</formula>
    </cfRule>
    <cfRule type="containsText" dxfId="4595" priority="1105" operator="containsText" text="中止">
      <formula>NOT(ISERROR(SEARCH("中止",F396)))</formula>
    </cfRule>
  </conditionalFormatting>
  <conditionalFormatting sqref="F397:AG402">
    <cfRule type="containsText" dxfId="4594" priority="1094" operator="containsText" text="退">
      <formula>NOT(ISERROR(SEARCH("退",F397)))</formula>
    </cfRule>
    <cfRule type="containsText" dxfId="4593" priority="1095" operator="containsText" text="入">
      <formula>NOT(ISERROR(SEARCH("入",F397)))</formula>
    </cfRule>
    <cfRule type="containsText" dxfId="4592" priority="1096" operator="containsText" text="入,退">
      <formula>NOT(ISERROR(SEARCH("入,退",F397)))</formula>
    </cfRule>
    <cfRule type="containsText" dxfId="4591" priority="1097" operator="containsText" text="入,退">
      <formula>NOT(ISERROR(SEARCH("入,退",F397)))</formula>
    </cfRule>
    <cfRule type="cellIs" dxfId="4590" priority="1098" operator="equal">
      <formula>"休"</formula>
    </cfRule>
  </conditionalFormatting>
  <conditionalFormatting sqref="F397:AG402">
    <cfRule type="containsText" dxfId="4589" priority="1093" operator="containsText" text="外">
      <formula>NOT(ISERROR(SEARCH("外",F397)))</formula>
    </cfRule>
  </conditionalFormatting>
  <conditionalFormatting sqref="F403:AG403">
    <cfRule type="containsText" dxfId="4588" priority="1091" operator="containsText" text="日">
      <formula>NOT(ISERROR(SEARCH("日",F403)))</formula>
    </cfRule>
    <cfRule type="containsText" dxfId="4587" priority="1092" operator="containsText" text="土">
      <formula>NOT(ISERROR(SEARCH("土",F403)))</formula>
    </cfRule>
  </conditionalFormatting>
  <conditionalFormatting sqref="F403:AG403">
    <cfRule type="containsText" dxfId="4586" priority="1084" operator="containsText" text="その他">
      <formula>NOT(ISERROR(SEARCH("その他",F403)))</formula>
    </cfRule>
    <cfRule type="containsText" dxfId="4585" priority="1085" operator="containsText" text="冬休">
      <formula>NOT(ISERROR(SEARCH("冬休",F403)))</formula>
    </cfRule>
    <cfRule type="containsText" dxfId="4584" priority="1086" operator="containsText" text="夏休">
      <formula>NOT(ISERROR(SEARCH("夏休",F403)))</formula>
    </cfRule>
    <cfRule type="containsText" dxfId="4583" priority="1087" operator="containsText" text="製作">
      <formula>NOT(ISERROR(SEARCH("製作",F403)))</formula>
    </cfRule>
    <cfRule type="cellIs" dxfId="4582" priority="1088" operator="equal">
      <formula>"中止,製作"</formula>
    </cfRule>
    <cfRule type="containsText" dxfId="4581" priority="1089" operator="containsText" text="中止,製作,夏休,冬休,その他">
      <formula>NOT(ISERROR(SEARCH("中止,製作,夏休,冬休,その他",F403)))</formula>
    </cfRule>
    <cfRule type="containsText" dxfId="4580" priority="1090" operator="containsText" text="中止">
      <formula>NOT(ISERROR(SEARCH("中止",F403)))</formula>
    </cfRule>
  </conditionalFormatting>
  <conditionalFormatting sqref="F408:AG408">
    <cfRule type="containsText" dxfId="4579" priority="1082" operator="containsText" text="日">
      <formula>NOT(ISERROR(SEARCH("日",F408)))</formula>
    </cfRule>
    <cfRule type="containsText" dxfId="4578" priority="1083" operator="containsText" text="土">
      <formula>NOT(ISERROR(SEARCH("土",F408)))</formula>
    </cfRule>
  </conditionalFormatting>
  <conditionalFormatting sqref="F408:AG408">
    <cfRule type="containsText" dxfId="4577" priority="1075" operator="containsText" text="その他">
      <formula>NOT(ISERROR(SEARCH("その他",F408)))</formula>
    </cfRule>
    <cfRule type="containsText" dxfId="4576" priority="1076" operator="containsText" text="冬休">
      <formula>NOT(ISERROR(SEARCH("冬休",F408)))</formula>
    </cfRule>
    <cfRule type="containsText" dxfId="4575" priority="1077" operator="containsText" text="夏休">
      <formula>NOT(ISERROR(SEARCH("夏休",F408)))</formula>
    </cfRule>
    <cfRule type="containsText" dxfId="4574" priority="1078" operator="containsText" text="製作">
      <formula>NOT(ISERROR(SEARCH("製作",F408)))</formula>
    </cfRule>
    <cfRule type="cellIs" dxfId="4573" priority="1079" operator="equal">
      <formula>"中止,製作"</formula>
    </cfRule>
    <cfRule type="containsText" dxfId="4572" priority="1080" operator="containsText" text="中止,製作,夏休,冬休,その他">
      <formula>NOT(ISERROR(SEARCH("中止,製作,夏休,冬休,その他",F408)))</formula>
    </cfRule>
    <cfRule type="containsText" dxfId="4571" priority="1081" operator="containsText" text="中止">
      <formula>NOT(ISERROR(SEARCH("中止",F408)))</formula>
    </cfRule>
  </conditionalFormatting>
  <conditionalFormatting sqref="F397:F402">
    <cfRule type="containsText" dxfId="4570" priority="1074" operator="containsText" text="－">
      <formula>NOT(ISERROR(SEARCH("－",F397)))</formula>
    </cfRule>
  </conditionalFormatting>
  <conditionalFormatting sqref="G397:G402 H399:U401 V401:AG401">
    <cfRule type="containsText" dxfId="4569" priority="1073" operator="containsText" text="－">
      <formula>NOT(ISERROR(SEARCH("－",G397)))</formula>
    </cfRule>
  </conditionalFormatting>
  <conditionalFormatting sqref="G397:AG402">
    <cfRule type="containsText" dxfId="4568" priority="1072" operator="containsText" text="－">
      <formula>NOT(ISERROR(SEARCH("－",G397)))</formula>
    </cfRule>
  </conditionalFormatting>
  <conditionalFormatting sqref="F404:AG407">
    <cfRule type="containsText" dxfId="4567" priority="1067" operator="containsText" text="退">
      <formula>NOT(ISERROR(SEARCH("退",F404)))</formula>
    </cfRule>
    <cfRule type="containsText" dxfId="4566" priority="1068" operator="containsText" text="入">
      <formula>NOT(ISERROR(SEARCH("入",F404)))</formula>
    </cfRule>
    <cfRule type="containsText" dxfId="4565" priority="1069" operator="containsText" text="入,退">
      <formula>NOT(ISERROR(SEARCH("入,退",F404)))</formula>
    </cfRule>
    <cfRule type="containsText" dxfId="4564" priority="1070" operator="containsText" text="入,退">
      <formula>NOT(ISERROR(SEARCH("入,退",F404)))</formula>
    </cfRule>
    <cfRule type="cellIs" dxfId="4563" priority="1071" operator="equal">
      <formula>"休"</formula>
    </cfRule>
  </conditionalFormatting>
  <conditionalFormatting sqref="F404:AG407">
    <cfRule type="containsText" dxfId="4562" priority="1066" operator="containsText" text="外">
      <formula>NOT(ISERROR(SEARCH("外",F404)))</formula>
    </cfRule>
  </conditionalFormatting>
  <conditionalFormatting sqref="F404:AG407">
    <cfRule type="containsText" dxfId="4561" priority="1065" operator="containsText" text="－">
      <formula>NOT(ISERROR(SEARCH("－",F404)))</formula>
    </cfRule>
  </conditionalFormatting>
  <conditionalFormatting sqref="F409:AG412">
    <cfRule type="containsText" dxfId="4560" priority="1060" operator="containsText" text="退">
      <formula>NOT(ISERROR(SEARCH("退",F409)))</formula>
    </cfRule>
    <cfRule type="containsText" dxfId="4559" priority="1061" operator="containsText" text="入">
      <formula>NOT(ISERROR(SEARCH("入",F409)))</formula>
    </cfRule>
    <cfRule type="containsText" dxfId="4558" priority="1062" operator="containsText" text="入,退">
      <formula>NOT(ISERROR(SEARCH("入,退",F409)))</formula>
    </cfRule>
    <cfRule type="containsText" dxfId="4557" priority="1063" operator="containsText" text="入,退">
      <formula>NOT(ISERROR(SEARCH("入,退",F409)))</formula>
    </cfRule>
    <cfRule type="cellIs" dxfId="4556" priority="1064" operator="equal">
      <formula>"休"</formula>
    </cfRule>
  </conditionalFormatting>
  <conditionalFormatting sqref="F409:AG412">
    <cfRule type="containsText" dxfId="4555" priority="1059" operator="containsText" text="外">
      <formula>NOT(ISERROR(SEARCH("外",F409)))</formula>
    </cfRule>
  </conditionalFormatting>
  <conditionalFormatting sqref="F409:AG412">
    <cfRule type="containsText" dxfId="4554" priority="1058" operator="containsText" text="－">
      <formula>NOT(ISERROR(SEARCH("－",F409)))</formula>
    </cfRule>
  </conditionalFormatting>
  <conditionalFormatting sqref="F416:AG416">
    <cfRule type="containsText" dxfId="4553" priority="1056" operator="containsText" text="日">
      <formula>NOT(ISERROR(SEARCH("日",F416)))</formula>
    </cfRule>
    <cfRule type="containsText" dxfId="4552" priority="1057" operator="containsText" text="土">
      <formula>NOT(ISERROR(SEARCH("土",F416)))</formula>
    </cfRule>
  </conditionalFormatting>
  <conditionalFormatting sqref="F416:AG416">
    <cfRule type="containsText" dxfId="4551" priority="1049" operator="containsText" text="その他">
      <formula>NOT(ISERROR(SEARCH("その他",F416)))</formula>
    </cfRule>
    <cfRule type="containsText" dxfId="4550" priority="1050" operator="containsText" text="冬休">
      <formula>NOT(ISERROR(SEARCH("冬休",F416)))</formula>
    </cfRule>
    <cfRule type="containsText" dxfId="4549" priority="1051" operator="containsText" text="夏休">
      <formula>NOT(ISERROR(SEARCH("夏休",F416)))</formula>
    </cfRule>
    <cfRule type="containsText" dxfId="4548" priority="1052" operator="containsText" text="製作">
      <formula>NOT(ISERROR(SEARCH("製作",F416)))</formula>
    </cfRule>
    <cfRule type="cellIs" dxfId="4547" priority="1053" operator="equal">
      <formula>"中止,製作"</formula>
    </cfRule>
    <cfRule type="containsText" dxfId="4546" priority="1054" operator="containsText" text="中止,製作,夏休,冬休,その他">
      <formula>NOT(ISERROR(SEARCH("中止,製作,夏休,冬休,その他",F416)))</formula>
    </cfRule>
    <cfRule type="containsText" dxfId="4545" priority="1055" operator="containsText" text="中止">
      <formula>NOT(ISERROR(SEARCH("中止",F416)))</formula>
    </cfRule>
  </conditionalFormatting>
  <conditionalFormatting sqref="F417:AG422">
    <cfRule type="containsText" dxfId="4544" priority="1044" operator="containsText" text="退">
      <formula>NOT(ISERROR(SEARCH("退",F417)))</formula>
    </cfRule>
    <cfRule type="containsText" dxfId="4543" priority="1045" operator="containsText" text="入">
      <formula>NOT(ISERROR(SEARCH("入",F417)))</formula>
    </cfRule>
    <cfRule type="containsText" dxfId="4542" priority="1046" operator="containsText" text="入,退">
      <formula>NOT(ISERROR(SEARCH("入,退",F417)))</formula>
    </cfRule>
    <cfRule type="containsText" dxfId="4541" priority="1047" operator="containsText" text="入,退">
      <formula>NOT(ISERROR(SEARCH("入,退",F417)))</formula>
    </cfRule>
    <cfRule type="cellIs" dxfId="4540" priority="1048" operator="equal">
      <formula>"休"</formula>
    </cfRule>
  </conditionalFormatting>
  <conditionalFormatting sqref="F417:AG422">
    <cfRule type="containsText" dxfId="4539" priority="1043" operator="containsText" text="外">
      <formula>NOT(ISERROR(SEARCH("外",F417)))</formula>
    </cfRule>
  </conditionalFormatting>
  <conditionalFormatting sqref="F423:AG423">
    <cfRule type="containsText" dxfId="4538" priority="1041" operator="containsText" text="日">
      <formula>NOT(ISERROR(SEARCH("日",F423)))</formula>
    </cfRule>
    <cfRule type="containsText" dxfId="4537" priority="1042" operator="containsText" text="土">
      <formula>NOT(ISERROR(SEARCH("土",F423)))</formula>
    </cfRule>
  </conditionalFormatting>
  <conditionalFormatting sqref="F423:AG423">
    <cfRule type="containsText" dxfId="4536" priority="1034" operator="containsText" text="その他">
      <formula>NOT(ISERROR(SEARCH("その他",F423)))</formula>
    </cfRule>
    <cfRule type="containsText" dxfId="4535" priority="1035" operator="containsText" text="冬休">
      <formula>NOT(ISERROR(SEARCH("冬休",F423)))</formula>
    </cfRule>
    <cfRule type="containsText" dxfId="4534" priority="1036" operator="containsText" text="夏休">
      <formula>NOT(ISERROR(SEARCH("夏休",F423)))</formula>
    </cfRule>
    <cfRule type="containsText" dxfId="4533" priority="1037" operator="containsText" text="製作">
      <formula>NOT(ISERROR(SEARCH("製作",F423)))</formula>
    </cfRule>
    <cfRule type="cellIs" dxfId="4532" priority="1038" operator="equal">
      <formula>"中止,製作"</formula>
    </cfRule>
    <cfRule type="containsText" dxfId="4531" priority="1039" operator="containsText" text="中止,製作,夏休,冬休,その他">
      <formula>NOT(ISERROR(SEARCH("中止,製作,夏休,冬休,その他",F423)))</formula>
    </cfRule>
    <cfRule type="containsText" dxfId="4530" priority="1040" operator="containsText" text="中止">
      <formula>NOT(ISERROR(SEARCH("中止",F423)))</formula>
    </cfRule>
  </conditionalFormatting>
  <conditionalFormatting sqref="F428:AG428">
    <cfRule type="containsText" dxfId="4529" priority="1032" operator="containsText" text="日">
      <formula>NOT(ISERROR(SEARCH("日",F428)))</formula>
    </cfRule>
    <cfRule type="containsText" dxfId="4528" priority="1033" operator="containsText" text="土">
      <formula>NOT(ISERROR(SEARCH("土",F428)))</formula>
    </cfRule>
  </conditionalFormatting>
  <conditionalFormatting sqref="F428:AG428">
    <cfRule type="containsText" dxfId="4527" priority="1025" operator="containsText" text="その他">
      <formula>NOT(ISERROR(SEARCH("その他",F428)))</formula>
    </cfRule>
    <cfRule type="containsText" dxfId="4526" priority="1026" operator="containsText" text="冬休">
      <formula>NOT(ISERROR(SEARCH("冬休",F428)))</formula>
    </cfRule>
    <cfRule type="containsText" dxfId="4525" priority="1027" operator="containsText" text="夏休">
      <formula>NOT(ISERROR(SEARCH("夏休",F428)))</formula>
    </cfRule>
    <cfRule type="containsText" dxfId="4524" priority="1028" operator="containsText" text="製作">
      <formula>NOT(ISERROR(SEARCH("製作",F428)))</formula>
    </cfRule>
    <cfRule type="cellIs" dxfId="4523" priority="1029" operator="equal">
      <formula>"中止,製作"</formula>
    </cfRule>
    <cfRule type="containsText" dxfId="4522" priority="1030" operator="containsText" text="中止,製作,夏休,冬休,その他">
      <formula>NOT(ISERROR(SEARCH("中止,製作,夏休,冬休,その他",F428)))</formula>
    </cfRule>
    <cfRule type="containsText" dxfId="4521" priority="1031" operator="containsText" text="中止">
      <formula>NOT(ISERROR(SEARCH("中止",F428)))</formula>
    </cfRule>
  </conditionalFormatting>
  <conditionalFormatting sqref="F417:F422">
    <cfRule type="containsText" dxfId="4520" priority="1024" operator="containsText" text="－">
      <formula>NOT(ISERROR(SEARCH("－",F417)))</formula>
    </cfRule>
  </conditionalFormatting>
  <conditionalFormatting sqref="G417:G422 H419:U421 V421:AG421">
    <cfRule type="containsText" dxfId="4519" priority="1023" operator="containsText" text="－">
      <formula>NOT(ISERROR(SEARCH("－",G417)))</formula>
    </cfRule>
  </conditionalFormatting>
  <conditionalFormatting sqref="G417:AG422">
    <cfRule type="containsText" dxfId="4518" priority="1022" operator="containsText" text="－">
      <formula>NOT(ISERROR(SEARCH("－",G417)))</formula>
    </cfRule>
  </conditionalFormatting>
  <conditionalFormatting sqref="F424:AG427">
    <cfRule type="containsText" dxfId="4517" priority="1017" operator="containsText" text="退">
      <formula>NOT(ISERROR(SEARCH("退",F424)))</formula>
    </cfRule>
    <cfRule type="containsText" dxfId="4516" priority="1018" operator="containsText" text="入">
      <formula>NOT(ISERROR(SEARCH("入",F424)))</formula>
    </cfRule>
    <cfRule type="containsText" dxfId="4515" priority="1019" operator="containsText" text="入,退">
      <formula>NOT(ISERROR(SEARCH("入,退",F424)))</formula>
    </cfRule>
    <cfRule type="containsText" dxfId="4514" priority="1020" operator="containsText" text="入,退">
      <formula>NOT(ISERROR(SEARCH("入,退",F424)))</formula>
    </cfRule>
    <cfRule type="cellIs" dxfId="4513" priority="1021" operator="equal">
      <formula>"休"</formula>
    </cfRule>
  </conditionalFormatting>
  <conditionalFormatting sqref="F424:AG427">
    <cfRule type="containsText" dxfId="4512" priority="1016" operator="containsText" text="外">
      <formula>NOT(ISERROR(SEARCH("外",F424)))</formula>
    </cfRule>
  </conditionalFormatting>
  <conditionalFormatting sqref="F424:AG427">
    <cfRule type="containsText" dxfId="4511" priority="1015" operator="containsText" text="－">
      <formula>NOT(ISERROR(SEARCH("－",F424)))</formula>
    </cfRule>
  </conditionalFormatting>
  <conditionalFormatting sqref="F429:AG432">
    <cfRule type="containsText" dxfId="4510" priority="1010" operator="containsText" text="退">
      <formula>NOT(ISERROR(SEARCH("退",F429)))</formula>
    </cfRule>
    <cfRule type="containsText" dxfId="4509" priority="1011" operator="containsText" text="入">
      <formula>NOT(ISERROR(SEARCH("入",F429)))</formula>
    </cfRule>
    <cfRule type="containsText" dxfId="4508" priority="1012" operator="containsText" text="入,退">
      <formula>NOT(ISERROR(SEARCH("入,退",F429)))</formula>
    </cfRule>
    <cfRule type="containsText" dxfId="4507" priority="1013" operator="containsText" text="入,退">
      <formula>NOT(ISERROR(SEARCH("入,退",F429)))</formula>
    </cfRule>
    <cfRule type="cellIs" dxfId="4506" priority="1014" operator="equal">
      <formula>"休"</formula>
    </cfRule>
  </conditionalFormatting>
  <conditionalFormatting sqref="F429:AG432">
    <cfRule type="containsText" dxfId="4505" priority="1009" operator="containsText" text="外">
      <formula>NOT(ISERROR(SEARCH("外",F429)))</formula>
    </cfRule>
  </conditionalFormatting>
  <conditionalFormatting sqref="F429:AG432">
    <cfRule type="containsText" dxfId="4504" priority="1008" operator="containsText" text="－">
      <formula>NOT(ISERROR(SEARCH("－",F429)))</formula>
    </cfRule>
  </conditionalFormatting>
  <conditionalFormatting sqref="F442:AG442">
    <cfRule type="containsText" dxfId="4503" priority="1006" operator="containsText" text="日">
      <formula>NOT(ISERROR(SEARCH("日",F442)))</formula>
    </cfRule>
    <cfRule type="containsText" dxfId="4502" priority="1007" operator="containsText" text="土">
      <formula>NOT(ISERROR(SEARCH("土",F442)))</formula>
    </cfRule>
  </conditionalFormatting>
  <conditionalFormatting sqref="F442:AG442">
    <cfRule type="containsText" dxfId="4501" priority="999" operator="containsText" text="その他">
      <formula>NOT(ISERROR(SEARCH("その他",F442)))</formula>
    </cfRule>
    <cfRule type="containsText" dxfId="4500" priority="1000" operator="containsText" text="冬休">
      <formula>NOT(ISERROR(SEARCH("冬休",F442)))</formula>
    </cfRule>
    <cfRule type="containsText" dxfId="4499" priority="1001" operator="containsText" text="夏休">
      <formula>NOT(ISERROR(SEARCH("夏休",F442)))</formula>
    </cfRule>
    <cfRule type="containsText" dxfId="4498" priority="1002" operator="containsText" text="製作">
      <formula>NOT(ISERROR(SEARCH("製作",F442)))</formula>
    </cfRule>
    <cfRule type="cellIs" dxfId="4497" priority="1003" operator="equal">
      <formula>"中止,製作"</formula>
    </cfRule>
    <cfRule type="containsText" dxfId="4496" priority="1004" operator="containsText" text="中止,製作,夏休,冬休,その他">
      <formula>NOT(ISERROR(SEARCH("中止,製作,夏休,冬休,その他",F442)))</formula>
    </cfRule>
    <cfRule type="containsText" dxfId="4495" priority="1005" operator="containsText" text="中止">
      <formula>NOT(ISERROR(SEARCH("中止",F442)))</formula>
    </cfRule>
  </conditionalFormatting>
  <conditionalFormatting sqref="F443:AG448">
    <cfRule type="containsText" dxfId="4494" priority="994" operator="containsText" text="退">
      <formula>NOT(ISERROR(SEARCH("退",F443)))</formula>
    </cfRule>
    <cfRule type="containsText" dxfId="4493" priority="995" operator="containsText" text="入">
      <formula>NOT(ISERROR(SEARCH("入",F443)))</formula>
    </cfRule>
    <cfRule type="containsText" dxfId="4492" priority="996" operator="containsText" text="入,退">
      <formula>NOT(ISERROR(SEARCH("入,退",F443)))</formula>
    </cfRule>
    <cfRule type="containsText" dxfId="4491" priority="997" operator="containsText" text="入,退">
      <formula>NOT(ISERROR(SEARCH("入,退",F443)))</formula>
    </cfRule>
    <cfRule type="cellIs" dxfId="4490" priority="998" operator="equal">
      <formula>"休"</formula>
    </cfRule>
  </conditionalFormatting>
  <conditionalFormatting sqref="F443:AG448">
    <cfRule type="containsText" dxfId="4489" priority="993" operator="containsText" text="外">
      <formula>NOT(ISERROR(SEARCH("外",F443)))</formula>
    </cfRule>
  </conditionalFormatting>
  <conditionalFormatting sqref="F449:AG449">
    <cfRule type="containsText" dxfId="4488" priority="991" operator="containsText" text="日">
      <formula>NOT(ISERROR(SEARCH("日",F449)))</formula>
    </cfRule>
    <cfRule type="containsText" dxfId="4487" priority="992" operator="containsText" text="土">
      <formula>NOT(ISERROR(SEARCH("土",F449)))</formula>
    </cfRule>
  </conditionalFormatting>
  <conditionalFormatting sqref="F449:AG449">
    <cfRule type="containsText" dxfId="4486" priority="984" operator="containsText" text="その他">
      <formula>NOT(ISERROR(SEARCH("その他",F449)))</formula>
    </cfRule>
    <cfRule type="containsText" dxfId="4485" priority="985" operator="containsText" text="冬休">
      <formula>NOT(ISERROR(SEARCH("冬休",F449)))</formula>
    </cfRule>
    <cfRule type="containsText" dxfId="4484" priority="986" operator="containsText" text="夏休">
      <formula>NOT(ISERROR(SEARCH("夏休",F449)))</formula>
    </cfRule>
    <cfRule type="containsText" dxfId="4483" priority="987" operator="containsText" text="製作">
      <formula>NOT(ISERROR(SEARCH("製作",F449)))</formula>
    </cfRule>
    <cfRule type="cellIs" dxfId="4482" priority="988" operator="equal">
      <formula>"中止,製作"</formula>
    </cfRule>
    <cfRule type="containsText" dxfId="4481" priority="989" operator="containsText" text="中止,製作,夏休,冬休,その他">
      <formula>NOT(ISERROR(SEARCH("中止,製作,夏休,冬休,その他",F449)))</formula>
    </cfRule>
    <cfRule type="containsText" dxfId="4480" priority="990" operator="containsText" text="中止">
      <formula>NOT(ISERROR(SEARCH("中止",F449)))</formula>
    </cfRule>
  </conditionalFormatting>
  <conditionalFormatting sqref="F454:AG454">
    <cfRule type="containsText" dxfId="4479" priority="982" operator="containsText" text="日">
      <formula>NOT(ISERROR(SEARCH("日",F454)))</formula>
    </cfRule>
    <cfRule type="containsText" dxfId="4478" priority="983" operator="containsText" text="土">
      <formula>NOT(ISERROR(SEARCH("土",F454)))</formula>
    </cfRule>
  </conditionalFormatting>
  <conditionalFormatting sqref="F454:AG454">
    <cfRule type="containsText" dxfId="4477" priority="975" operator="containsText" text="その他">
      <formula>NOT(ISERROR(SEARCH("その他",F454)))</formula>
    </cfRule>
    <cfRule type="containsText" dxfId="4476" priority="976" operator="containsText" text="冬休">
      <formula>NOT(ISERROR(SEARCH("冬休",F454)))</formula>
    </cfRule>
    <cfRule type="containsText" dxfId="4475" priority="977" operator="containsText" text="夏休">
      <formula>NOT(ISERROR(SEARCH("夏休",F454)))</formula>
    </cfRule>
    <cfRule type="containsText" dxfId="4474" priority="978" operator="containsText" text="製作">
      <formula>NOT(ISERROR(SEARCH("製作",F454)))</formula>
    </cfRule>
    <cfRule type="cellIs" dxfId="4473" priority="979" operator="equal">
      <formula>"中止,製作"</formula>
    </cfRule>
    <cfRule type="containsText" dxfId="4472" priority="980" operator="containsText" text="中止,製作,夏休,冬休,その他">
      <formula>NOT(ISERROR(SEARCH("中止,製作,夏休,冬休,その他",F454)))</formula>
    </cfRule>
    <cfRule type="containsText" dxfId="4471" priority="981" operator="containsText" text="中止">
      <formula>NOT(ISERROR(SEARCH("中止",F454)))</formula>
    </cfRule>
  </conditionalFormatting>
  <conditionalFormatting sqref="F443:F448">
    <cfRule type="containsText" dxfId="4470" priority="974" operator="containsText" text="－">
      <formula>NOT(ISERROR(SEARCH("－",F443)))</formula>
    </cfRule>
  </conditionalFormatting>
  <conditionalFormatting sqref="G443:G448 H445:U447 V447:AG447">
    <cfRule type="containsText" dxfId="4469" priority="973" operator="containsText" text="－">
      <formula>NOT(ISERROR(SEARCH("－",G443)))</formula>
    </cfRule>
  </conditionalFormatting>
  <conditionalFormatting sqref="G443:AG448">
    <cfRule type="containsText" dxfId="4468" priority="972" operator="containsText" text="－">
      <formula>NOT(ISERROR(SEARCH("－",G443)))</formula>
    </cfRule>
  </conditionalFormatting>
  <conditionalFormatting sqref="F450:AG453">
    <cfRule type="containsText" dxfId="4467" priority="967" operator="containsText" text="退">
      <formula>NOT(ISERROR(SEARCH("退",F450)))</formula>
    </cfRule>
    <cfRule type="containsText" dxfId="4466" priority="968" operator="containsText" text="入">
      <formula>NOT(ISERROR(SEARCH("入",F450)))</formula>
    </cfRule>
    <cfRule type="containsText" dxfId="4465" priority="969" operator="containsText" text="入,退">
      <formula>NOT(ISERROR(SEARCH("入,退",F450)))</formula>
    </cfRule>
    <cfRule type="containsText" dxfId="4464" priority="970" operator="containsText" text="入,退">
      <formula>NOT(ISERROR(SEARCH("入,退",F450)))</formula>
    </cfRule>
    <cfRule type="cellIs" dxfId="4463" priority="971" operator="equal">
      <formula>"休"</formula>
    </cfRule>
  </conditionalFormatting>
  <conditionalFormatting sqref="F450:AG453">
    <cfRule type="containsText" dxfId="4462" priority="966" operator="containsText" text="外">
      <formula>NOT(ISERROR(SEARCH("外",F450)))</formula>
    </cfRule>
  </conditionalFormatting>
  <conditionalFormatting sqref="F450:AG453">
    <cfRule type="containsText" dxfId="4461" priority="965" operator="containsText" text="－">
      <formula>NOT(ISERROR(SEARCH("－",F450)))</formula>
    </cfRule>
  </conditionalFormatting>
  <conditionalFormatting sqref="F455:AG458">
    <cfRule type="containsText" dxfId="4460" priority="960" operator="containsText" text="退">
      <formula>NOT(ISERROR(SEARCH("退",F455)))</formula>
    </cfRule>
    <cfRule type="containsText" dxfId="4459" priority="961" operator="containsText" text="入">
      <formula>NOT(ISERROR(SEARCH("入",F455)))</formula>
    </cfRule>
    <cfRule type="containsText" dxfId="4458" priority="962" operator="containsText" text="入,退">
      <formula>NOT(ISERROR(SEARCH("入,退",F455)))</formula>
    </cfRule>
    <cfRule type="containsText" dxfId="4457" priority="963" operator="containsText" text="入,退">
      <formula>NOT(ISERROR(SEARCH("入,退",F455)))</formula>
    </cfRule>
    <cfRule type="cellIs" dxfId="4456" priority="964" operator="equal">
      <formula>"休"</formula>
    </cfRule>
  </conditionalFormatting>
  <conditionalFormatting sqref="F455:AG458">
    <cfRule type="containsText" dxfId="4455" priority="959" operator="containsText" text="外">
      <formula>NOT(ISERROR(SEARCH("外",F455)))</formula>
    </cfRule>
  </conditionalFormatting>
  <conditionalFormatting sqref="F455:AG458">
    <cfRule type="containsText" dxfId="4454" priority="958" operator="containsText" text="－">
      <formula>NOT(ISERROR(SEARCH("－",F455)))</formula>
    </cfRule>
  </conditionalFormatting>
  <conditionalFormatting sqref="F462:AG462">
    <cfRule type="containsText" dxfId="4453" priority="956" operator="containsText" text="日">
      <formula>NOT(ISERROR(SEARCH("日",F462)))</formula>
    </cfRule>
    <cfRule type="containsText" dxfId="4452" priority="957" operator="containsText" text="土">
      <formula>NOT(ISERROR(SEARCH("土",F462)))</formula>
    </cfRule>
  </conditionalFormatting>
  <conditionalFormatting sqref="F462:AG462">
    <cfRule type="containsText" dxfId="4451" priority="949" operator="containsText" text="その他">
      <formula>NOT(ISERROR(SEARCH("その他",F462)))</formula>
    </cfRule>
    <cfRule type="containsText" dxfId="4450" priority="950" operator="containsText" text="冬休">
      <formula>NOT(ISERROR(SEARCH("冬休",F462)))</formula>
    </cfRule>
    <cfRule type="containsText" dxfId="4449" priority="951" operator="containsText" text="夏休">
      <formula>NOT(ISERROR(SEARCH("夏休",F462)))</formula>
    </cfRule>
    <cfRule type="containsText" dxfId="4448" priority="952" operator="containsText" text="製作">
      <formula>NOT(ISERROR(SEARCH("製作",F462)))</formula>
    </cfRule>
    <cfRule type="cellIs" dxfId="4447" priority="953" operator="equal">
      <formula>"中止,製作"</formula>
    </cfRule>
    <cfRule type="containsText" dxfId="4446" priority="954" operator="containsText" text="中止,製作,夏休,冬休,その他">
      <formula>NOT(ISERROR(SEARCH("中止,製作,夏休,冬休,その他",F462)))</formula>
    </cfRule>
    <cfRule type="containsText" dxfId="4445" priority="955" operator="containsText" text="中止">
      <formula>NOT(ISERROR(SEARCH("中止",F462)))</formula>
    </cfRule>
  </conditionalFormatting>
  <conditionalFormatting sqref="F463:AG468">
    <cfRule type="containsText" dxfId="4444" priority="944" operator="containsText" text="退">
      <formula>NOT(ISERROR(SEARCH("退",F463)))</formula>
    </cfRule>
    <cfRule type="containsText" dxfId="4443" priority="945" operator="containsText" text="入">
      <formula>NOT(ISERROR(SEARCH("入",F463)))</formula>
    </cfRule>
    <cfRule type="containsText" dxfId="4442" priority="946" operator="containsText" text="入,退">
      <formula>NOT(ISERROR(SEARCH("入,退",F463)))</formula>
    </cfRule>
    <cfRule type="containsText" dxfId="4441" priority="947" operator="containsText" text="入,退">
      <formula>NOT(ISERROR(SEARCH("入,退",F463)))</formula>
    </cfRule>
    <cfRule type="cellIs" dxfId="4440" priority="948" operator="equal">
      <formula>"休"</formula>
    </cfRule>
  </conditionalFormatting>
  <conditionalFormatting sqref="F463:AG468">
    <cfRule type="containsText" dxfId="4439" priority="943" operator="containsText" text="外">
      <formula>NOT(ISERROR(SEARCH("外",F463)))</formula>
    </cfRule>
  </conditionalFormatting>
  <conditionalFormatting sqref="F469:AG469">
    <cfRule type="containsText" dxfId="4438" priority="941" operator="containsText" text="日">
      <formula>NOT(ISERROR(SEARCH("日",F469)))</formula>
    </cfRule>
    <cfRule type="containsText" dxfId="4437" priority="942" operator="containsText" text="土">
      <formula>NOT(ISERROR(SEARCH("土",F469)))</formula>
    </cfRule>
  </conditionalFormatting>
  <conditionalFormatting sqref="F469:AG469">
    <cfRule type="containsText" dxfId="4436" priority="934" operator="containsText" text="その他">
      <formula>NOT(ISERROR(SEARCH("その他",F469)))</formula>
    </cfRule>
    <cfRule type="containsText" dxfId="4435" priority="935" operator="containsText" text="冬休">
      <formula>NOT(ISERROR(SEARCH("冬休",F469)))</formula>
    </cfRule>
    <cfRule type="containsText" dxfId="4434" priority="936" operator="containsText" text="夏休">
      <formula>NOT(ISERROR(SEARCH("夏休",F469)))</formula>
    </cfRule>
    <cfRule type="containsText" dxfId="4433" priority="937" operator="containsText" text="製作">
      <formula>NOT(ISERROR(SEARCH("製作",F469)))</formula>
    </cfRule>
    <cfRule type="cellIs" dxfId="4432" priority="938" operator="equal">
      <formula>"中止,製作"</formula>
    </cfRule>
    <cfRule type="containsText" dxfId="4431" priority="939" operator="containsText" text="中止,製作,夏休,冬休,その他">
      <formula>NOT(ISERROR(SEARCH("中止,製作,夏休,冬休,その他",F469)))</formula>
    </cfRule>
    <cfRule type="containsText" dxfId="4430" priority="940" operator="containsText" text="中止">
      <formula>NOT(ISERROR(SEARCH("中止",F469)))</formula>
    </cfRule>
  </conditionalFormatting>
  <conditionalFormatting sqref="F474:AG474">
    <cfRule type="containsText" dxfId="4429" priority="932" operator="containsText" text="日">
      <formula>NOT(ISERROR(SEARCH("日",F474)))</formula>
    </cfRule>
    <cfRule type="containsText" dxfId="4428" priority="933" operator="containsText" text="土">
      <formula>NOT(ISERROR(SEARCH("土",F474)))</formula>
    </cfRule>
  </conditionalFormatting>
  <conditionalFormatting sqref="F474:AG474">
    <cfRule type="containsText" dxfId="4427" priority="925" operator="containsText" text="その他">
      <formula>NOT(ISERROR(SEARCH("その他",F474)))</formula>
    </cfRule>
    <cfRule type="containsText" dxfId="4426" priority="926" operator="containsText" text="冬休">
      <formula>NOT(ISERROR(SEARCH("冬休",F474)))</formula>
    </cfRule>
    <cfRule type="containsText" dxfId="4425" priority="927" operator="containsText" text="夏休">
      <formula>NOT(ISERROR(SEARCH("夏休",F474)))</formula>
    </cfRule>
    <cfRule type="containsText" dxfId="4424" priority="928" operator="containsText" text="製作">
      <formula>NOT(ISERROR(SEARCH("製作",F474)))</formula>
    </cfRule>
    <cfRule type="cellIs" dxfId="4423" priority="929" operator="equal">
      <formula>"中止,製作"</formula>
    </cfRule>
    <cfRule type="containsText" dxfId="4422" priority="930" operator="containsText" text="中止,製作,夏休,冬休,その他">
      <formula>NOT(ISERROR(SEARCH("中止,製作,夏休,冬休,その他",F474)))</formula>
    </cfRule>
    <cfRule type="containsText" dxfId="4421" priority="931" operator="containsText" text="中止">
      <formula>NOT(ISERROR(SEARCH("中止",F474)))</formula>
    </cfRule>
  </conditionalFormatting>
  <conditionalFormatting sqref="F463:F468">
    <cfRule type="containsText" dxfId="4420" priority="924" operator="containsText" text="－">
      <formula>NOT(ISERROR(SEARCH("－",F463)))</formula>
    </cfRule>
  </conditionalFormatting>
  <conditionalFormatting sqref="G463:G468 H465:U467 V467:AG467">
    <cfRule type="containsText" dxfId="4419" priority="923" operator="containsText" text="－">
      <formula>NOT(ISERROR(SEARCH("－",G463)))</formula>
    </cfRule>
  </conditionalFormatting>
  <conditionalFormatting sqref="G463:AG468">
    <cfRule type="containsText" dxfId="4418" priority="922" operator="containsText" text="－">
      <formula>NOT(ISERROR(SEARCH("－",G463)))</formula>
    </cfRule>
  </conditionalFormatting>
  <conditionalFormatting sqref="F470:AG473">
    <cfRule type="containsText" dxfId="4417" priority="917" operator="containsText" text="退">
      <formula>NOT(ISERROR(SEARCH("退",F470)))</formula>
    </cfRule>
    <cfRule type="containsText" dxfId="4416" priority="918" operator="containsText" text="入">
      <formula>NOT(ISERROR(SEARCH("入",F470)))</formula>
    </cfRule>
    <cfRule type="containsText" dxfId="4415" priority="919" operator="containsText" text="入,退">
      <formula>NOT(ISERROR(SEARCH("入,退",F470)))</formula>
    </cfRule>
    <cfRule type="containsText" dxfId="4414" priority="920" operator="containsText" text="入,退">
      <formula>NOT(ISERROR(SEARCH("入,退",F470)))</formula>
    </cfRule>
    <cfRule type="cellIs" dxfId="4413" priority="921" operator="equal">
      <formula>"休"</formula>
    </cfRule>
  </conditionalFormatting>
  <conditionalFormatting sqref="F470:AG473">
    <cfRule type="containsText" dxfId="4412" priority="916" operator="containsText" text="外">
      <formula>NOT(ISERROR(SEARCH("外",F470)))</formula>
    </cfRule>
  </conditionalFormatting>
  <conditionalFormatting sqref="F470:AG473">
    <cfRule type="containsText" dxfId="4411" priority="915" operator="containsText" text="－">
      <formula>NOT(ISERROR(SEARCH("－",F470)))</formula>
    </cfRule>
  </conditionalFormatting>
  <conditionalFormatting sqref="F475:AG478">
    <cfRule type="containsText" dxfId="4410" priority="910" operator="containsText" text="退">
      <formula>NOT(ISERROR(SEARCH("退",F475)))</formula>
    </cfRule>
    <cfRule type="containsText" dxfId="4409" priority="911" operator="containsText" text="入">
      <formula>NOT(ISERROR(SEARCH("入",F475)))</formula>
    </cfRule>
    <cfRule type="containsText" dxfId="4408" priority="912" operator="containsText" text="入,退">
      <formula>NOT(ISERROR(SEARCH("入,退",F475)))</formula>
    </cfRule>
    <cfRule type="containsText" dxfId="4407" priority="913" operator="containsText" text="入,退">
      <formula>NOT(ISERROR(SEARCH("入,退",F475)))</formula>
    </cfRule>
    <cfRule type="cellIs" dxfId="4406" priority="914" operator="equal">
      <formula>"休"</formula>
    </cfRule>
  </conditionalFormatting>
  <conditionalFormatting sqref="F475:AG478">
    <cfRule type="containsText" dxfId="4405" priority="909" operator="containsText" text="外">
      <formula>NOT(ISERROR(SEARCH("外",F475)))</formula>
    </cfRule>
  </conditionalFormatting>
  <conditionalFormatting sqref="F475:AG478">
    <cfRule type="containsText" dxfId="4404" priority="908" operator="containsText" text="－">
      <formula>NOT(ISERROR(SEARCH("－",F475)))</formula>
    </cfRule>
  </conditionalFormatting>
  <conditionalFormatting sqref="F482:AG482">
    <cfRule type="containsText" dxfId="4403" priority="906" operator="containsText" text="日">
      <formula>NOT(ISERROR(SEARCH("日",F482)))</formula>
    </cfRule>
    <cfRule type="containsText" dxfId="4402" priority="907" operator="containsText" text="土">
      <formula>NOT(ISERROR(SEARCH("土",F482)))</formula>
    </cfRule>
  </conditionalFormatting>
  <conditionalFormatting sqref="F482:AG482">
    <cfRule type="containsText" dxfId="4401" priority="899" operator="containsText" text="その他">
      <formula>NOT(ISERROR(SEARCH("その他",F482)))</formula>
    </cfRule>
    <cfRule type="containsText" dxfId="4400" priority="900" operator="containsText" text="冬休">
      <formula>NOT(ISERROR(SEARCH("冬休",F482)))</formula>
    </cfRule>
    <cfRule type="containsText" dxfId="4399" priority="901" operator="containsText" text="夏休">
      <formula>NOT(ISERROR(SEARCH("夏休",F482)))</formula>
    </cfRule>
    <cfRule type="containsText" dxfId="4398" priority="902" operator="containsText" text="製作">
      <formula>NOT(ISERROR(SEARCH("製作",F482)))</formula>
    </cfRule>
    <cfRule type="cellIs" dxfId="4397" priority="903" operator="equal">
      <formula>"中止,製作"</formula>
    </cfRule>
    <cfRule type="containsText" dxfId="4396" priority="904" operator="containsText" text="中止,製作,夏休,冬休,その他">
      <formula>NOT(ISERROR(SEARCH("中止,製作,夏休,冬休,その他",F482)))</formula>
    </cfRule>
    <cfRule type="containsText" dxfId="4395" priority="905" operator="containsText" text="中止">
      <formula>NOT(ISERROR(SEARCH("中止",F482)))</formula>
    </cfRule>
  </conditionalFormatting>
  <conditionalFormatting sqref="F483:AG488">
    <cfRule type="containsText" dxfId="4394" priority="894" operator="containsText" text="退">
      <formula>NOT(ISERROR(SEARCH("退",F483)))</formula>
    </cfRule>
    <cfRule type="containsText" dxfId="4393" priority="895" operator="containsText" text="入">
      <formula>NOT(ISERROR(SEARCH("入",F483)))</formula>
    </cfRule>
    <cfRule type="containsText" dxfId="4392" priority="896" operator="containsText" text="入,退">
      <formula>NOT(ISERROR(SEARCH("入,退",F483)))</formula>
    </cfRule>
    <cfRule type="containsText" dxfId="4391" priority="897" operator="containsText" text="入,退">
      <formula>NOT(ISERROR(SEARCH("入,退",F483)))</formula>
    </cfRule>
    <cfRule type="cellIs" dxfId="4390" priority="898" operator="equal">
      <formula>"休"</formula>
    </cfRule>
  </conditionalFormatting>
  <conditionalFormatting sqref="F483:AG488">
    <cfRule type="containsText" dxfId="4389" priority="893" operator="containsText" text="外">
      <formula>NOT(ISERROR(SEARCH("外",F483)))</formula>
    </cfRule>
  </conditionalFormatting>
  <conditionalFormatting sqref="F489:AG489">
    <cfRule type="containsText" dxfId="4388" priority="891" operator="containsText" text="日">
      <formula>NOT(ISERROR(SEARCH("日",F489)))</formula>
    </cfRule>
    <cfRule type="containsText" dxfId="4387" priority="892" operator="containsText" text="土">
      <formula>NOT(ISERROR(SEARCH("土",F489)))</formula>
    </cfRule>
  </conditionalFormatting>
  <conditionalFormatting sqref="F489:AG489">
    <cfRule type="containsText" dxfId="4386" priority="884" operator="containsText" text="その他">
      <formula>NOT(ISERROR(SEARCH("その他",F489)))</formula>
    </cfRule>
    <cfRule type="containsText" dxfId="4385" priority="885" operator="containsText" text="冬休">
      <formula>NOT(ISERROR(SEARCH("冬休",F489)))</formula>
    </cfRule>
    <cfRule type="containsText" dxfId="4384" priority="886" operator="containsText" text="夏休">
      <formula>NOT(ISERROR(SEARCH("夏休",F489)))</formula>
    </cfRule>
    <cfRule type="containsText" dxfId="4383" priority="887" operator="containsText" text="製作">
      <formula>NOT(ISERROR(SEARCH("製作",F489)))</formula>
    </cfRule>
    <cfRule type="cellIs" dxfId="4382" priority="888" operator="equal">
      <formula>"中止,製作"</formula>
    </cfRule>
    <cfRule type="containsText" dxfId="4381" priority="889" operator="containsText" text="中止,製作,夏休,冬休,その他">
      <formula>NOT(ISERROR(SEARCH("中止,製作,夏休,冬休,その他",F489)))</formula>
    </cfRule>
    <cfRule type="containsText" dxfId="4380" priority="890" operator="containsText" text="中止">
      <formula>NOT(ISERROR(SEARCH("中止",F489)))</formula>
    </cfRule>
  </conditionalFormatting>
  <conditionalFormatting sqref="F494:AG494">
    <cfRule type="containsText" dxfId="4379" priority="882" operator="containsText" text="日">
      <formula>NOT(ISERROR(SEARCH("日",F494)))</formula>
    </cfRule>
    <cfRule type="containsText" dxfId="4378" priority="883" operator="containsText" text="土">
      <formula>NOT(ISERROR(SEARCH("土",F494)))</formula>
    </cfRule>
  </conditionalFormatting>
  <conditionalFormatting sqref="F494:AG494">
    <cfRule type="containsText" dxfId="4377" priority="875" operator="containsText" text="その他">
      <formula>NOT(ISERROR(SEARCH("その他",F494)))</formula>
    </cfRule>
    <cfRule type="containsText" dxfId="4376" priority="876" operator="containsText" text="冬休">
      <formula>NOT(ISERROR(SEARCH("冬休",F494)))</formula>
    </cfRule>
    <cfRule type="containsText" dxfId="4375" priority="877" operator="containsText" text="夏休">
      <formula>NOT(ISERROR(SEARCH("夏休",F494)))</formula>
    </cfRule>
    <cfRule type="containsText" dxfId="4374" priority="878" operator="containsText" text="製作">
      <formula>NOT(ISERROR(SEARCH("製作",F494)))</formula>
    </cfRule>
    <cfRule type="cellIs" dxfId="4373" priority="879" operator="equal">
      <formula>"中止,製作"</formula>
    </cfRule>
    <cfRule type="containsText" dxfId="4372" priority="880" operator="containsText" text="中止,製作,夏休,冬休,その他">
      <formula>NOT(ISERROR(SEARCH("中止,製作,夏休,冬休,その他",F494)))</formula>
    </cfRule>
    <cfRule type="containsText" dxfId="4371" priority="881" operator="containsText" text="中止">
      <formula>NOT(ISERROR(SEARCH("中止",F494)))</formula>
    </cfRule>
  </conditionalFormatting>
  <conditionalFormatting sqref="F483:F488">
    <cfRule type="containsText" dxfId="4370" priority="874" operator="containsText" text="－">
      <formula>NOT(ISERROR(SEARCH("－",F483)))</formula>
    </cfRule>
  </conditionalFormatting>
  <conditionalFormatting sqref="G483:G488 H485:U487 V487:AG487">
    <cfRule type="containsText" dxfId="4369" priority="873" operator="containsText" text="－">
      <formula>NOT(ISERROR(SEARCH("－",G483)))</formula>
    </cfRule>
  </conditionalFormatting>
  <conditionalFormatting sqref="G483:AG488">
    <cfRule type="containsText" dxfId="4368" priority="872" operator="containsText" text="－">
      <formula>NOT(ISERROR(SEARCH("－",G483)))</formula>
    </cfRule>
  </conditionalFormatting>
  <conditionalFormatting sqref="F490:AG493">
    <cfRule type="containsText" dxfId="4367" priority="867" operator="containsText" text="退">
      <formula>NOT(ISERROR(SEARCH("退",F490)))</formula>
    </cfRule>
    <cfRule type="containsText" dxfId="4366" priority="868" operator="containsText" text="入">
      <formula>NOT(ISERROR(SEARCH("入",F490)))</formula>
    </cfRule>
    <cfRule type="containsText" dxfId="4365" priority="869" operator="containsText" text="入,退">
      <formula>NOT(ISERROR(SEARCH("入,退",F490)))</formula>
    </cfRule>
    <cfRule type="containsText" dxfId="4364" priority="870" operator="containsText" text="入,退">
      <formula>NOT(ISERROR(SEARCH("入,退",F490)))</formula>
    </cfRule>
    <cfRule type="cellIs" dxfId="4363" priority="871" operator="equal">
      <formula>"休"</formula>
    </cfRule>
  </conditionalFormatting>
  <conditionalFormatting sqref="F490:AG493">
    <cfRule type="containsText" dxfId="4362" priority="866" operator="containsText" text="外">
      <formula>NOT(ISERROR(SEARCH("外",F490)))</formula>
    </cfRule>
  </conditionalFormatting>
  <conditionalFormatting sqref="F490:AG493">
    <cfRule type="containsText" dxfId="4361" priority="865" operator="containsText" text="－">
      <formula>NOT(ISERROR(SEARCH("－",F490)))</formula>
    </cfRule>
  </conditionalFormatting>
  <conditionalFormatting sqref="F495:AG498">
    <cfRule type="containsText" dxfId="4360" priority="860" operator="containsText" text="退">
      <formula>NOT(ISERROR(SEARCH("退",F495)))</formula>
    </cfRule>
    <cfRule type="containsText" dxfId="4359" priority="861" operator="containsText" text="入">
      <formula>NOT(ISERROR(SEARCH("入",F495)))</formula>
    </cfRule>
    <cfRule type="containsText" dxfId="4358" priority="862" operator="containsText" text="入,退">
      <formula>NOT(ISERROR(SEARCH("入,退",F495)))</formula>
    </cfRule>
    <cfRule type="containsText" dxfId="4357" priority="863" operator="containsText" text="入,退">
      <formula>NOT(ISERROR(SEARCH("入,退",F495)))</formula>
    </cfRule>
    <cfRule type="cellIs" dxfId="4356" priority="864" operator="equal">
      <formula>"休"</formula>
    </cfRule>
  </conditionalFormatting>
  <conditionalFormatting sqref="F495:AG498">
    <cfRule type="containsText" dxfId="4355" priority="859" operator="containsText" text="外">
      <formula>NOT(ISERROR(SEARCH("外",F495)))</formula>
    </cfRule>
  </conditionalFormatting>
  <conditionalFormatting sqref="F495:AG498">
    <cfRule type="containsText" dxfId="4354" priority="858" operator="containsText" text="－">
      <formula>NOT(ISERROR(SEARCH("－",F495)))</formula>
    </cfRule>
  </conditionalFormatting>
  <conditionalFormatting sqref="F502:AG502">
    <cfRule type="containsText" dxfId="4353" priority="856" operator="containsText" text="日">
      <formula>NOT(ISERROR(SEARCH("日",F502)))</formula>
    </cfRule>
    <cfRule type="containsText" dxfId="4352" priority="857" operator="containsText" text="土">
      <formula>NOT(ISERROR(SEARCH("土",F502)))</formula>
    </cfRule>
  </conditionalFormatting>
  <conditionalFormatting sqref="F502:AG502">
    <cfRule type="containsText" dxfId="4351" priority="849" operator="containsText" text="その他">
      <formula>NOT(ISERROR(SEARCH("その他",F502)))</formula>
    </cfRule>
    <cfRule type="containsText" dxfId="4350" priority="850" operator="containsText" text="冬休">
      <formula>NOT(ISERROR(SEARCH("冬休",F502)))</formula>
    </cfRule>
    <cfRule type="containsText" dxfId="4349" priority="851" operator="containsText" text="夏休">
      <formula>NOT(ISERROR(SEARCH("夏休",F502)))</formula>
    </cfRule>
    <cfRule type="containsText" dxfId="4348" priority="852" operator="containsText" text="製作">
      <formula>NOT(ISERROR(SEARCH("製作",F502)))</formula>
    </cfRule>
    <cfRule type="cellIs" dxfId="4347" priority="853" operator="equal">
      <formula>"中止,製作"</formula>
    </cfRule>
    <cfRule type="containsText" dxfId="4346" priority="854" operator="containsText" text="中止,製作,夏休,冬休,その他">
      <formula>NOT(ISERROR(SEARCH("中止,製作,夏休,冬休,その他",F502)))</formula>
    </cfRule>
    <cfRule type="containsText" dxfId="4345" priority="855" operator="containsText" text="中止">
      <formula>NOT(ISERROR(SEARCH("中止",F502)))</formula>
    </cfRule>
  </conditionalFormatting>
  <conditionalFormatting sqref="F503:AG508">
    <cfRule type="containsText" dxfId="4344" priority="844" operator="containsText" text="退">
      <formula>NOT(ISERROR(SEARCH("退",F503)))</formula>
    </cfRule>
    <cfRule type="containsText" dxfId="4343" priority="845" operator="containsText" text="入">
      <formula>NOT(ISERROR(SEARCH("入",F503)))</formula>
    </cfRule>
    <cfRule type="containsText" dxfId="4342" priority="846" operator="containsText" text="入,退">
      <formula>NOT(ISERROR(SEARCH("入,退",F503)))</formula>
    </cfRule>
    <cfRule type="containsText" dxfId="4341" priority="847" operator="containsText" text="入,退">
      <formula>NOT(ISERROR(SEARCH("入,退",F503)))</formula>
    </cfRule>
    <cfRule type="cellIs" dxfId="4340" priority="848" operator="equal">
      <formula>"休"</formula>
    </cfRule>
  </conditionalFormatting>
  <conditionalFormatting sqref="F503:AG508">
    <cfRule type="containsText" dxfId="4339" priority="843" operator="containsText" text="外">
      <formula>NOT(ISERROR(SEARCH("外",F503)))</formula>
    </cfRule>
  </conditionalFormatting>
  <conditionalFormatting sqref="F509:AG509">
    <cfRule type="containsText" dxfId="4338" priority="841" operator="containsText" text="日">
      <formula>NOT(ISERROR(SEARCH("日",F509)))</formula>
    </cfRule>
    <cfRule type="containsText" dxfId="4337" priority="842" operator="containsText" text="土">
      <formula>NOT(ISERROR(SEARCH("土",F509)))</formula>
    </cfRule>
  </conditionalFormatting>
  <conditionalFormatting sqref="F509:AG509">
    <cfRule type="containsText" dxfId="4336" priority="834" operator="containsText" text="その他">
      <formula>NOT(ISERROR(SEARCH("その他",F509)))</formula>
    </cfRule>
    <cfRule type="containsText" dxfId="4335" priority="835" operator="containsText" text="冬休">
      <formula>NOT(ISERROR(SEARCH("冬休",F509)))</formula>
    </cfRule>
    <cfRule type="containsText" dxfId="4334" priority="836" operator="containsText" text="夏休">
      <formula>NOT(ISERROR(SEARCH("夏休",F509)))</formula>
    </cfRule>
    <cfRule type="containsText" dxfId="4333" priority="837" operator="containsText" text="製作">
      <formula>NOT(ISERROR(SEARCH("製作",F509)))</formula>
    </cfRule>
    <cfRule type="cellIs" dxfId="4332" priority="838" operator="equal">
      <formula>"中止,製作"</formula>
    </cfRule>
    <cfRule type="containsText" dxfId="4331" priority="839" operator="containsText" text="中止,製作,夏休,冬休,その他">
      <formula>NOT(ISERROR(SEARCH("中止,製作,夏休,冬休,その他",F509)))</formula>
    </cfRule>
    <cfRule type="containsText" dxfId="4330" priority="840" operator="containsText" text="中止">
      <formula>NOT(ISERROR(SEARCH("中止",F509)))</formula>
    </cfRule>
  </conditionalFormatting>
  <conditionalFormatting sqref="F514:AG514">
    <cfRule type="containsText" dxfId="4329" priority="832" operator="containsText" text="日">
      <formula>NOT(ISERROR(SEARCH("日",F514)))</formula>
    </cfRule>
    <cfRule type="containsText" dxfId="4328" priority="833" operator="containsText" text="土">
      <formula>NOT(ISERROR(SEARCH("土",F514)))</formula>
    </cfRule>
  </conditionalFormatting>
  <conditionalFormatting sqref="F514:AG514">
    <cfRule type="containsText" dxfId="4327" priority="825" operator="containsText" text="その他">
      <formula>NOT(ISERROR(SEARCH("その他",F514)))</formula>
    </cfRule>
    <cfRule type="containsText" dxfId="4326" priority="826" operator="containsText" text="冬休">
      <formula>NOT(ISERROR(SEARCH("冬休",F514)))</formula>
    </cfRule>
    <cfRule type="containsText" dxfId="4325" priority="827" operator="containsText" text="夏休">
      <formula>NOT(ISERROR(SEARCH("夏休",F514)))</formula>
    </cfRule>
    <cfRule type="containsText" dxfId="4324" priority="828" operator="containsText" text="製作">
      <formula>NOT(ISERROR(SEARCH("製作",F514)))</formula>
    </cfRule>
    <cfRule type="cellIs" dxfId="4323" priority="829" operator="equal">
      <formula>"中止,製作"</formula>
    </cfRule>
    <cfRule type="containsText" dxfId="4322" priority="830" operator="containsText" text="中止,製作,夏休,冬休,その他">
      <formula>NOT(ISERROR(SEARCH("中止,製作,夏休,冬休,その他",F514)))</formula>
    </cfRule>
    <cfRule type="containsText" dxfId="4321" priority="831" operator="containsText" text="中止">
      <formula>NOT(ISERROR(SEARCH("中止",F514)))</formula>
    </cfRule>
  </conditionalFormatting>
  <conditionalFormatting sqref="F503:F508">
    <cfRule type="containsText" dxfId="4320" priority="824" operator="containsText" text="－">
      <formula>NOT(ISERROR(SEARCH("－",F503)))</formula>
    </cfRule>
  </conditionalFormatting>
  <conditionalFormatting sqref="G503:G508 H505:U507 V507:AG507">
    <cfRule type="containsText" dxfId="4319" priority="823" operator="containsText" text="－">
      <formula>NOT(ISERROR(SEARCH("－",G503)))</formula>
    </cfRule>
  </conditionalFormatting>
  <conditionalFormatting sqref="G503:AG508">
    <cfRule type="containsText" dxfId="4318" priority="822" operator="containsText" text="－">
      <formula>NOT(ISERROR(SEARCH("－",G503)))</formula>
    </cfRule>
  </conditionalFormatting>
  <conditionalFormatting sqref="F510:AG513">
    <cfRule type="containsText" dxfId="4317" priority="817" operator="containsText" text="退">
      <formula>NOT(ISERROR(SEARCH("退",F510)))</formula>
    </cfRule>
    <cfRule type="containsText" dxfId="4316" priority="818" operator="containsText" text="入">
      <formula>NOT(ISERROR(SEARCH("入",F510)))</formula>
    </cfRule>
    <cfRule type="containsText" dxfId="4315" priority="819" operator="containsText" text="入,退">
      <formula>NOT(ISERROR(SEARCH("入,退",F510)))</formula>
    </cfRule>
    <cfRule type="containsText" dxfId="4314" priority="820" operator="containsText" text="入,退">
      <formula>NOT(ISERROR(SEARCH("入,退",F510)))</formula>
    </cfRule>
    <cfRule type="cellIs" dxfId="4313" priority="821" operator="equal">
      <formula>"休"</formula>
    </cfRule>
  </conditionalFormatting>
  <conditionalFormatting sqref="F510:AG513">
    <cfRule type="containsText" dxfId="4312" priority="816" operator="containsText" text="外">
      <formula>NOT(ISERROR(SEARCH("外",F510)))</formula>
    </cfRule>
  </conditionalFormatting>
  <conditionalFormatting sqref="F510:AG513">
    <cfRule type="containsText" dxfId="4311" priority="815" operator="containsText" text="－">
      <formula>NOT(ISERROR(SEARCH("－",F510)))</formula>
    </cfRule>
  </conditionalFormatting>
  <conditionalFormatting sqref="F515:AG518">
    <cfRule type="containsText" dxfId="4310" priority="810" operator="containsText" text="退">
      <formula>NOT(ISERROR(SEARCH("退",F515)))</formula>
    </cfRule>
    <cfRule type="containsText" dxfId="4309" priority="811" operator="containsText" text="入">
      <formula>NOT(ISERROR(SEARCH("入",F515)))</formula>
    </cfRule>
    <cfRule type="containsText" dxfId="4308" priority="812" operator="containsText" text="入,退">
      <formula>NOT(ISERROR(SEARCH("入,退",F515)))</formula>
    </cfRule>
    <cfRule type="containsText" dxfId="4307" priority="813" operator="containsText" text="入,退">
      <formula>NOT(ISERROR(SEARCH("入,退",F515)))</formula>
    </cfRule>
    <cfRule type="cellIs" dxfId="4306" priority="814" operator="equal">
      <formula>"休"</formula>
    </cfRule>
  </conditionalFormatting>
  <conditionalFormatting sqref="F515:AG518">
    <cfRule type="containsText" dxfId="4305" priority="809" operator="containsText" text="外">
      <formula>NOT(ISERROR(SEARCH("外",F515)))</formula>
    </cfRule>
  </conditionalFormatting>
  <conditionalFormatting sqref="F515:AG518">
    <cfRule type="containsText" dxfId="4304" priority="808" operator="containsText" text="－">
      <formula>NOT(ISERROR(SEARCH("－",F515)))</formula>
    </cfRule>
  </conditionalFormatting>
  <conditionalFormatting sqref="F528:AG528">
    <cfRule type="containsText" dxfId="4303" priority="806" operator="containsText" text="日">
      <formula>NOT(ISERROR(SEARCH("日",F528)))</formula>
    </cfRule>
    <cfRule type="containsText" dxfId="4302" priority="807" operator="containsText" text="土">
      <formula>NOT(ISERROR(SEARCH("土",F528)))</formula>
    </cfRule>
  </conditionalFormatting>
  <conditionalFormatting sqref="F528:AG528">
    <cfRule type="containsText" dxfId="4301" priority="799" operator="containsText" text="その他">
      <formula>NOT(ISERROR(SEARCH("その他",F528)))</formula>
    </cfRule>
    <cfRule type="containsText" dxfId="4300" priority="800" operator="containsText" text="冬休">
      <formula>NOT(ISERROR(SEARCH("冬休",F528)))</formula>
    </cfRule>
    <cfRule type="containsText" dxfId="4299" priority="801" operator="containsText" text="夏休">
      <formula>NOT(ISERROR(SEARCH("夏休",F528)))</formula>
    </cfRule>
    <cfRule type="containsText" dxfId="4298" priority="802" operator="containsText" text="製作">
      <formula>NOT(ISERROR(SEARCH("製作",F528)))</formula>
    </cfRule>
    <cfRule type="cellIs" dxfId="4297" priority="803" operator="equal">
      <formula>"中止,製作"</formula>
    </cfRule>
    <cfRule type="containsText" dxfId="4296" priority="804" operator="containsText" text="中止,製作,夏休,冬休,その他">
      <formula>NOT(ISERROR(SEARCH("中止,製作,夏休,冬休,その他",F528)))</formula>
    </cfRule>
    <cfRule type="containsText" dxfId="4295" priority="805" operator="containsText" text="中止">
      <formula>NOT(ISERROR(SEARCH("中止",F528)))</formula>
    </cfRule>
  </conditionalFormatting>
  <conditionalFormatting sqref="F529:AG534">
    <cfRule type="containsText" dxfId="4294" priority="794" operator="containsText" text="退">
      <formula>NOT(ISERROR(SEARCH("退",F529)))</formula>
    </cfRule>
    <cfRule type="containsText" dxfId="4293" priority="795" operator="containsText" text="入">
      <formula>NOT(ISERROR(SEARCH("入",F529)))</formula>
    </cfRule>
    <cfRule type="containsText" dxfId="4292" priority="796" operator="containsText" text="入,退">
      <formula>NOT(ISERROR(SEARCH("入,退",F529)))</formula>
    </cfRule>
    <cfRule type="containsText" dxfId="4291" priority="797" operator="containsText" text="入,退">
      <formula>NOT(ISERROR(SEARCH("入,退",F529)))</formula>
    </cfRule>
    <cfRule type="cellIs" dxfId="4290" priority="798" operator="equal">
      <formula>"休"</formula>
    </cfRule>
  </conditionalFormatting>
  <conditionalFormatting sqref="F529:AG534">
    <cfRule type="containsText" dxfId="4289" priority="793" operator="containsText" text="外">
      <formula>NOT(ISERROR(SEARCH("外",F529)))</formula>
    </cfRule>
  </conditionalFormatting>
  <conditionalFormatting sqref="F535:AG535">
    <cfRule type="containsText" dxfId="4288" priority="791" operator="containsText" text="日">
      <formula>NOT(ISERROR(SEARCH("日",F535)))</formula>
    </cfRule>
    <cfRule type="containsText" dxfId="4287" priority="792" operator="containsText" text="土">
      <formula>NOT(ISERROR(SEARCH("土",F535)))</formula>
    </cfRule>
  </conditionalFormatting>
  <conditionalFormatting sqref="F535:AG535">
    <cfRule type="containsText" dxfId="4286" priority="784" operator="containsText" text="その他">
      <formula>NOT(ISERROR(SEARCH("その他",F535)))</formula>
    </cfRule>
    <cfRule type="containsText" dxfId="4285" priority="785" operator="containsText" text="冬休">
      <formula>NOT(ISERROR(SEARCH("冬休",F535)))</formula>
    </cfRule>
    <cfRule type="containsText" dxfId="4284" priority="786" operator="containsText" text="夏休">
      <formula>NOT(ISERROR(SEARCH("夏休",F535)))</formula>
    </cfRule>
    <cfRule type="containsText" dxfId="4283" priority="787" operator="containsText" text="製作">
      <formula>NOT(ISERROR(SEARCH("製作",F535)))</formula>
    </cfRule>
    <cfRule type="cellIs" dxfId="4282" priority="788" operator="equal">
      <formula>"中止,製作"</formula>
    </cfRule>
    <cfRule type="containsText" dxfId="4281" priority="789" operator="containsText" text="中止,製作,夏休,冬休,その他">
      <formula>NOT(ISERROR(SEARCH("中止,製作,夏休,冬休,その他",F535)))</formula>
    </cfRule>
    <cfRule type="containsText" dxfId="4280" priority="790" operator="containsText" text="中止">
      <formula>NOT(ISERROR(SEARCH("中止",F535)))</formula>
    </cfRule>
  </conditionalFormatting>
  <conditionalFormatting sqref="F540:AG540">
    <cfRule type="containsText" dxfId="4279" priority="782" operator="containsText" text="日">
      <formula>NOT(ISERROR(SEARCH("日",F540)))</formula>
    </cfRule>
    <cfRule type="containsText" dxfId="4278" priority="783" operator="containsText" text="土">
      <formula>NOT(ISERROR(SEARCH("土",F540)))</formula>
    </cfRule>
  </conditionalFormatting>
  <conditionalFormatting sqref="F540:AG540">
    <cfRule type="containsText" dxfId="4277" priority="775" operator="containsText" text="その他">
      <formula>NOT(ISERROR(SEARCH("その他",F540)))</formula>
    </cfRule>
    <cfRule type="containsText" dxfId="4276" priority="776" operator="containsText" text="冬休">
      <formula>NOT(ISERROR(SEARCH("冬休",F540)))</formula>
    </cfRule>
    <cfRule type="containsText" dxfId="4275" priority="777" operator="containsText" text="夏休">
      <formula>NOT(ISERROR(SEARCH("夏休",F540)))</formula>
    </cfRule>
    <cfRule type="containsText" dxfId="4274" priority="778" operator="containsText" text="製作">
      <formula>NOT(ISERROR(SEARCH("製作",F540)))</formula>
    </cfRule>
    <cfRule type="cellIs" dxfId="4273" priority="779" operator="equal">
      <formula>"中止,製作"</formula>
    </cfRule>
    <cfRule type="containsText" dxfId="4272" priority="780" operator="containsText" text="中止,製作,夏休,冬休,その他">
      <formula>NOT(ISERROR(SEARCH("中止,製作,夏休,冬休,その他",F540)))</formula>
    </cfRule>
    <cfRule type="containsText" dxfId="4271" priority="781" operator="containsText" text="中止">
      <formula>NOT(ISERROR(SEARCH("中止",F540)))</formula>
    </cfRule>
  </conditionalFormatting>
  <conditionalFormatting sqref="F529:F534">
    <cfRule type="containsText" dxfId="4270" priority="774" operator="containsText" text="－">
      <formula>NOT(ISERROR(SEARCH("－",F529)))</formula>
    </cfRule>
  </conditionalFormatting>
  <conditionalFormatting sqref="G529:G534 H531:U533 V533:AG533">
    <cfRule type="containsText" dxfId="4269" priority="773" operator="containsText" text="－">
      <formula>NOT(ISERROR(SEARCH("－",G529)))</formula>
    </cfRule>
  </conditionalFormatting>
  <conditionalFormatting sqref="G529:AG534">
    <cfRule type="containsText" dxfId="4268" priority="772" operator="containsText" text="－">
      <formula>NOT(ISERROR(SEARCH("－",G529)))</formula>
    </cfRule>
  </conditionalFormatting>
  <conditionalFormatting sqref="F536:AG539">
    <cfRule type="containsText" dxfId="4267" priority="767" operator="containsText" text="退">
      <formula>NOT(ISERROR(SEARCH("退",F536)))</formula>
    </cfRule>
    <cfRule type="containsText" dxfId="4266" priority="768" operator="containsText" text="入">
      <formula>NOT(ISERROR(SEARCH("入",F536)))</formula>
    </cfRule>
    <cfRule type="containsText" dxfId="4265" priority="769" operator="containsText" text="入,退">
      <formula>NOT(ISERROR(SEARCH("入,退",F536)))</formula>
    </cfRule>
    <cfRule type="containsText" dxfId="4264" priority="770" operator="containsText" text="入,退">
      <formula>NOT(ISERROR(SEARCH("入,退",F536)))</formula>
    </cfRule>
    <cfRule type="cellIs" dxfId="4263" priority="771" operator="equal">
      <formula>"休"</formula>
    </cfRule>
  </conditionalFormatting>
  <conditionalFormatting sqref="F536:AG539">
    <cfRule type="containsText" dxfId="4262" priority="766" operator="containsText" text="外">
      <formula>NOT(ISERROR(SEARCH("外",F536)))</formula>
    </cfRule>
  </conditionalFormatting>
  <conditionalFormatting sqref="F536:AG539">
    <cfRule type="containsText" dxfId="4261" priority="765" operator="containsText" text="－">
      <formula>NOT(ISERROR(SEARCH("－",F536)))</formula>
    </cfRule>
  </conditionalFormatting>
  <conditionalFormatting sqref="F541:AG544">
    <cfRule type="containsText" dxfId="4260" priority="760" operator="containsText" text="退">
      <formula>NOT(ISERROR(SEARCH("退",F541)))</formula>
    </cfRule>
    <cfRule type="containsText" dxfId="4259" priority="761" operator="containsText" text="入">
      <formula>NOT(ISERROR(SEARCH("入",F541)))</formula>
    </cfRule>
    <cfRule type="containsText" dxfId="4258" priority="762" operator="containsText" text="入,退">
      <formula>NOT(ISERROR(SEARCH("入,退",F541)))</formula>
    </cfRule>
    <cfRule type="containsText" dxfId="4257" priority="763" operator="containsText" text="入,退">
      <formula>NOT(ISERROR(SEARCH("入,退",F541)))</formula>
    </cfRule>
    <cfRule type="cellIs" dxfId="4256" priority="764" operator="equal">
      <formula>"休"</formula>
    </cfRule>
  </conditionalFormatting>
  <conditionalFormatting sqref="F541:AG544">
    <cfRule type="containsText" dxfId="4255" priority="759" operator="containsText" text="外">
      <formula>NOT(ISERROR(SEARCH("外",F541)))</formula>
    </cfRule>
  </conditionalFormatting>
  <conditionalFormatting sqref="F541:AG544">
    <cfRule type="containsText" dxfId="4254" priority="758" operator="containsText" text="－">
      <formula>NOT(ISERROR(SEARCH("－",F541)))</formula>
    </cfRule>
  </conditionalFormatting>
  <conditionalFormatting sqref="F548:AG548">
    <cfRule type="containsText" dxfId="4253" priority="756" operator="containsText" text="日">
      <formula>NOT(ISERROR(SEARCH("日",F548)))</formula>
    </cfRule>
    <cfRule type="containsText" dxfId="4252" priority="757" operator="containsText" text="土">
      <formula>NOT(ISERROR(SEARCH("土",F548)))</formula>
    </cfRule>
  </conditionalFormatting>
  <conditionalFormatting sqref="F548:AG548">
    <cfRule type="containsText" dxfId="4251" priority="749" operator="containsText" text="その他">
      <formula>NOT(ISERROR(SEARCH("その他",F548)))</formula>
    </cfRule>
    <cfRule type="containsText" dxfId="4250" priority="750" operator="containsText" text="冬休">
      <formula>NOT(ISERROR(SEARCH("冬休",F548)))</formula>
    </cfRule>
    <cfRule type="containsText" dxfId="4249" priority="751" operator="containsText" text="夏休">
      <formula>NOT(ISERROR(SEARCH("夏休",F548)))</formula>
    </cfRule>
    <cfRule type="containsText" dxfId="4248" priority="752" operator="containsText" text="製作">
      <formula>NOT(ISERROR(SEARCH("製作",F548)))</formula>
    </cfRule>
    <cfRule type="cellIs" dxfId="4247" priority="753" operator="equal">
      <formula>"中止,製作"</formula>
    </cfRule>
    <cfRule type="containsText" dxfId="4246" priority="754" operator="containsText" text="中止,製作,夏休,冬休,その他">
      <formula>NOT(ISERROR(SEARCH("中止,製作,夏休,冬休,その他",F548)))</formula>
    </cfRule>
    <cfRule type="containsText" dxfId="4245" priority="755" operator="containsText" text="中止">
      <formula>NOT(ISERROR(SEARCH("中止",F548)))</formula>
    </cfRule>
  </conditionalFormatting>
  <conditionalFormatting sqref="F549:AG554">
    <cfRule type="containsText" dxfId="4244" priority="744" operator="containsText" text="退">
      <formula>NOT(ISERROR(SEARCH("退",F549)))</formula>
    </cfRule>
    <cfRule type="containsText" dxfId="4243" priority="745" operator="containsText" text="入">
      <formula>NOT(ISERROR(SEARCH("入",F549)))</formula>
    </cfRule>
    <cfRule type="containsText" dxfId="4242" priority="746" operator="containsText" text="入,退">
      <formula>NOT(ISERROR(SEARCH("入,退",F549)))</formula>
    </cfRule>
    <cfRule type="containsText" dxfId="4241" priority="747" operator="containsText" text="入,退">
      <formula>NOT(ISERROR(SEARCH("入,退",F549)))</formula>
    </cfRule>
    <cfRule type="cellIs" dxfId="4240" priority="748" operator="equal">
      <formula>"休"</formula>
    </cfRule>
  </conditionalFormatting>
  <conditionalFormatting sqref="F549:AG554">
    <cfRule type="containsText" dxfId="4239" priority="743" operator="containsText" text="外">
      <formula>NOT(ISERROR(SEARCH("外",F549)))</formula>
    </cfRule>
  </conditionalFormatting>
  <conditionalFormatting sqref="F555:AG555">
    <cfRule type="containsText" dxfId="4238" priority="741" operator="containsText" text="日">
      <formula>NOT(ISERROR(SEARCH("日",F555)))</formula>
    </cfRule>
    <cfRule type="containsText" dxfId="4237" priority="742" operator="containsText" text="土">
      <formula>NOT(ISERROR(SEARCH("土",F555)))</formula>
    </cfRule>
  </conditionalFormatting>
  <conditionalFormatting sqref="F555:AG555">
    <cfRule type="containsText" dxfId="4236" priority="734" operator="containsText" text="その他">
      <formula>NOT(ISERROR(SEARCH("その他",F555)))</formula>
    </cfRule>
    <cfRule type="containsText" dxfId="4235" priority="735" operator="containsText" text="冬休">
      <formula>NOT(ISERROR(SEARCH("冬休",F555)))</formula>
    </cfRule>
    <cfRule type="containsText" dxfId="4234" priority="736" operator="containsText" text="夏休">
      <formula>NOT(ISERROR(SEARCH("夏休",F555)))</formula>
    </cfRule>
    <cfRule type="containsText" dxfId="4233" priority="737" operator="containsText" text="製作">
      <formula>NOT(ISERROR(SEARCH("製作",F555)))</formula>
    </cfRule>
    <cfRule type="cellIs" dxfId="4232" priority="738" operator="equal">
      <formula>"中止,製作"</formula>
    </cfRule>
    <cfRule type="containsText" dxfId="4231" priority="739" operator="containsText" text="中止,製作,夏休,冬休,その他">
      <formula>NOT(ISERROR(SEARCH("中止,製作,夏休,冬休,その他",F555)))</formula>
    </cfRule>
    <cfRule type="containsText" dxfId="4230" priority="740" operator="containsText" text="中止">
      <formula>NOT(ISERROR(SEARCH("中止",F555)))</formula>
    </cfRule>
  </conditionalFormatting>
  <conditionalFormatting sqref="F560:AG560">
    <cfRule type="containsText" dxfId="4229" priority="732" operator="containsText" text="日">
      <formula>NOT(ISERROR(SEARCH("日",F560)))</formula>
    </cfRule>
    <cfRule type="containsText" dxfId="4228" priority="733" operator="containsText" text="土">
      <formula>NOT(ISERROR(SEARCH("土",F560)))</formula>
    </cfRule>
  </conditionalFormatting>
  <conditionalFormatting sqref="F560:AG560">
    <cfRule type="containsText" dxfId="4227" priority="725" operator="containsText" text="その他">
      <formula>NOT(ISERROR(SEARCH("その他",F560)))</formula>
    </cfRule>
    <cfRule type="containsText" dxfId="4226" priority="726" operator="containsText" text="冬休">
      <formula>NOT(ISERROR(SEARCH("冬休",F560)))</formula>
    </cfRule>
    <cfRule type="containsText" dxfId="4225" priority="727" operator="containsText" text="夏休">
      <formula>NOT(ISERROR(SEARCH("夏休",F560)))</formula>
    </cfRule>
    <cfRule type="containsText" dxfId="4224" priority="728" operator="containsText" text="製作">
      <formula>NOT(ISERROR(SEARCH("製作",F560)))</formula>
    </cfRule>
    <cfRule type="cellIs" dxfId="4223" priority="729" operator="equal">
      <formula>"中止,製作"</formula>
    </cfRule>
    <cfRule type="containsText" dxfId="4222" priority="730" operator="containsText" text="中止,製作,夏休,冬休,その他">
      <formula>NOT(ISERROR(SEARCH("中止,製作,夏休,冬休,その他",F560)))</formula>
    </cfRule>
    <cfRule type="containsText" dxfId="4221" priority="731" operator="containsText" text="中止">
      <formula>NOT(ISERROR(SEARCH("中止",F560)))</formula>
    </cfRule>
  </conditionalFormatting>
  <conditionalFormatting sqref="F549:F554">
    <cfRule type="containsText" dxfId="4220" priority="724" operator="containsText" text="－">
      <formula>NOT(ISERROR(SEARCH("－",F549)))</formula>
    </cfRule>
  </conditionalFormatting>
  <conditionalFormatting sqref="G549:G554 H551:U553 V553:AG553">
    <cfRule type="containsText" dxfId="4219" priority="723" operator="containsText" text="－">
      <formula>NOT(ISERROR(SEARCH("－",G549)))</formula>
    </cfRule>
  </conditionalFormatting>
  <conditionalFormatting sqref="G549:AG554">
    <cfRule type="containsText" dxfId="4218" priority="722" operator="containsText" text="－">
      <formula>NOT(ISERROR(SEARCH("－",G549)))</formula>
    </cfRule>
  </conditionalFormatting>
  <conditionalFormatting sqref="F556:AG559">
    <cfRule type="containsText" dxfId="4217" priority="717" operator="containsText" text="退">
      <formula>NOT(ISERROR(SEARCH("退",F556)))</formula>
    </cfRule>
    <cfRule type="containsText" dxfId="4216" priority="718" operator="containsText" text="入">
      <formula>NOT(ISERROR(SEARCH("入",F556)))</formula>
    </cfRule>
    <cfRule type="containsText" dxfId="4215" priority="719" operator="containsText" text="入,退">
      <formula>NOT(ISERROR(SEARCH("入,退",F556)))</formula>
    </cfRule>
    <cfRule type="containsText" dxfId="4214" priority="720" operator="containsText" text="入,退">
      <formula>NOT(ISERROR(SEARCH("入,退",F556)))</formula>
    </cfRule>
    <cfRule type="cellIs" dxfId="4213" priority="721" operator="equal">
      <formula>"休"</formula>
    </cfRule>
  </conditionalFormatting>
  <conditionalFormatting sqref="F556:AG559">
    <cfRule type="containsText" dxfId="4212" priority="716" operator="containsText" text="外">
      <formula>NOT(ISERROR(SEARCH("外",F556)))</formula>
    </cfRule>
  </conditionalFormatting>
  <conditionalFormatting sqref="F556:AG559">
    <cfRule type="containsText" dxfId="4211" priority="715" operator="containsText" text="－">
      <formula>NOT(ISERROR(SEARCH("－",F556)))</formula>
    </cfRule>
  </conditionalFormatting>
  <conditionalFormatting sqref="F561:AG564">
    <cfRule type="containsText" dxfId="4210" priority="710" operator="containsText" text="退">
      <formula>NOT(ISERROR(SEARCH("退",F561)))</formula>
    </cfRule>
    <cfRule type="containsText" dxfId="4209" priority="711" operator="containsText" text="入">
      <formula>NOT(ISERROR(SEARCH("入",F561)))</formula>
    </cfRule>
    <cfRule type="containsText" dxfId="4208" priority="712" operator="containsText" text="入,退">
      <formula>NOT(ISERROR(SEARCH("入,退",F561)))</formula>
    </cfRule>
    <cfRule type="containsText" dxfId="4207" priority="713" operator="containsText" text="入,退">
      <formula>NOT(ISERROR(SEARCH("入,退",F561)))</formula>
    </cfRule>
    <cfRule type="cellIs" dxfId="4206" priority="714" operator="equal">
      <formula>"休"</formula>
    </cfRule>
  </conditionalFormatting>
  <conditionalFormatting sqref="F561:AG564">
    <cfRule type="containsText" dxfId="4205" priority="709" operator="containsText" text="外">
      <formula>NOT(ISERROR(SEARCH("外",F561)))</formula>
    </cfRule>
  </conditionalFormatting>
  <conditionalFormatting sqref="F561:AG564">
    <cfRule type="containsText" dxfId="4204" priority="708" operator="containsText" text="－">
      <formula>NOT(ISERROR(SEARCH("－",F561)))</formula>
    </cfRule>
  </conditionalFormatting>
  <conditionalFormatting sqref="F568:AG568">
    <cfRule type="containsText" dxfId="4203" priority="706" operator="containsText" text="日">
      <formula>NOT(ISERROR(SEARCH("日",F568)))</formula>
    </cfRule>
    <cfRule type="containsText" dxfId="4202" priority="707" operator="containsText" text="土">
      <formula>NOT(ISERROR(SEARCH("土",F568)))</formula>
    </cfRule>
  </conditionalFormatting>
  <conditionalFormatting sqref="F568:AG568">
    <cfRule type="containsText" dxfId="4201" priority="699" operator="containsText" text="その他">
      <formula>NOT(ISERROR(SEARCH("その他",F568)))</formula>
    </cfRule>
    <cfRule type="containsText" dxfId="4200" priority="700" operator="containsText" text="冬休">
      <formula>NOT(ISERROR(SEARCH("冬休",F568)))</formula>
    </cfRule>
    <cfRule type="containsText" dxfId="4199" priority="701" operator="containsText" text="夏休">
      <formula>NOT(ISERROR(SEARCH("夏休",F568)))</formula>
    </cfRule>
    <cfRule type="containsText" dxfId="4198" priority="702" operator="containsText" text="製作">
      <formula>NOT(ISERROR(SEARCH("製作",F568)))</formula>
    </cfRule>
    <cfRule type="cellIs" dxfId="4197" priority="703" operator="equal">
      <formula>"中止,製作"</formula>
    </cfRule>
    <cfRule type="containsText" dxfId="4196" priority="704" operator="containsText" text="中止,製作,夏休,冬休,その他">
      <formula>NOT(ISERROR(SEARCH("中止,製作,夏休,冬休,その他",F568)))</formula>
    </cfRule>
    <cfRule type="containsText" dxfId="4195" priority="705" operator="containsText" text="中止">
      <formula>NOT(ISERROR(SEARCH("中止",F568)))</formula>
    </cfRule>
  </conditionalFormatting>
  <conditionalFormatting sqref="F569:AG574">
    <cfRule type="containsText" dxfId="4194" priority="694" operator="containsText" text="退">
      <formula>NOT(ISERROR(SEARCH("退",F569)))</formula>
    </cfRule>
    <cfRule type="containsText" dxfId="4193" priority="695" operator="containsText" text="入">
      <formula>NOT(ISERROR(SEARCH("入",F569)))</formula>
    </cfRule>
    <cfRule type="containsText" dxfId="4192" priority="696" operator="containsText" text="入,退">
      <formula>NOT(ISERROR(SEARCH("入,退",F569)))</formula>
    </cfRule>
    <cfRule type="containsText" dxfId="4191" priority="697" operator="containsText" text="入,退">
      <formula>NOT(ISERROR(SEARCH("入,退",F569)))</formula>
    </cfRule>
    <cfRule type="cellIs" dxfId="4190" priority="698" operator="equal">
      <formula>"休"</formula>
    </cfRule>
  </conditionalFormatting>
  <conditionalFormatting sqref="F569:AG574">
    <cfRule type="containsText" dxfId="4189" priority="693" operator="containsText" text="外">
      <formula>NOT(ISERROR(SEARCH("外",F569)))</formula>
    </cfRule>
  </conditionalFormatting>
  <conditionalFormatting sqref="F575:AG575">
    <cfRule type="containsText" dxfId="4188" priority="691" operator="containsText" text="日">
      <formula>NOT(ISERROR(SEARCH("日",F575)))</formula>
    </cfRule>
    <cfRule type="containsText" dxfId="4187" priority="692" operator="containsText" text="土">
      <formula>NOT(ISERROR(SEARCH("土",F575)))</formula>
    </cfRule>
  </conditionalFormatting>
  <conditionalFormatting sqref="F575:AG575">
    <cfRule type="containsText" dxfId="4186" priority="684" operator="containsText" text="その他">
      <formula>NOT(ISERROR(SEARCH("その他",F575)))</formula>
    </cfRule>
    <cfRule type="containsText" dxfId="4185" priority="685" operator="containsText" text="冬休">
      <formula>NOT(ISERROR(SEARCH("冬休",F575)))</formula>
    </cfRule>
    <cfRule type="containsText" dxfId="4184" priority="686" operator="containsText" text="夏休">
      <formula>NOT(ISERROR(SEARCH("夏休",F575)))</formula>
    </cfRule>
    <cfRule type="containsText" dxfId="4183" priority="687" operator="containsText" text="製作">
      <formula>NOT(ISERROR(SEARCH("製作",F575)))</formula>
    </cfRule>
    <cfRule type="cellIs" dxfId="4182" priority="688" operator="equal">
      <formula>"中止,製作"</formula>
    </cfRule>
    <cfRule type="containsText" dxfId="4181" priority="689" operator="containsText" text="中止,製作,夏休,冬休,その他">
      <formula>NOT(ISERROR(SEARCH("中止,製作,夏休,冬休,その他",F575)))</formula>
    </cfRule>
    <cfRule type="containsText" dxfId="4180" priority="690" operator="containsText" text="中止">
      <formula>NOT(ISERROR(SEARCH("中止",F575)))</formula>
    </cfRule>
  </conditionalFormatting>
  <conditionalFormatting sqref="F580:AG580">
    <cfRule type="containsText" dxfId="4179" priority="682" operator="containsText" text="日">
      <formula>NOT(ISERROR(SEARCH("日",F580)))</formula>
    </cfRule>
    <cfRule type="containsText" dxfId="4178" priority="683" operator="containsText" text="土">
      <formula>NOT(ISERROR(SEARCH("土",F580)))</formula>
    </cfRule>
  </conditionalFormatting>
  <conditionalFormatting sqref="F580:AG580">
    <cfRule type="containsText" dxfId="4177" priority="675" operator="containsText" text="その他">
      <formula>NOT(ISERROR(SEARCH("その他",F580)))</formula>
    </cfRule>
    <cfRule type="containsText" dxfId="4176" priority="676" operator="containsText" text="冬休">
      <formula>NOT(ISERROR(SEARCH("冬休",F580)))</formula>
    </cfRule>
    <cfRule type="containsText" dxfId="4175" priority="677" operator="containsText" text="夏休">
      <formula>NOT(ISERROR(SEARCH("夏休",F580)))</formula>
    </cfRule>
    <cfRule type="containsText" dxfId="4174" priority="678" operator="containsText" text="製作">
      <formula>NOT(ISERROR(SEARCH("製作",F580)))</formula>
    </cfRule>
    <cfRule type="cellIs" dxfId="4173" priority="679" operator="equal">
      <formula>"中止,製作"</formula>
    </cfRule>
    <cfRule type="containsText" dxfId="4172" priority="680" operator="containsText" text="中止,製作,夏休,冬休,その他">
      <formula>NOT(ISERROR(SEARCH("中止,製作,夏休,冬休,その他",F580)))</formula>
    </cfRule>
    <cfRule type="containsText" dxfId="4171" priority="681" operator="containsText" text="中止">
      <formula>NOT(ISERROR(SEARCH("中止",F580)))</formula>
    </cfRule>
  </conditionalFormatting>
  <conditionalFormatting sqref="F569:F574">
    <cfRule type="containsText" dxfId="4170" priority="674" operator="containsText" text="－">
      <formula>NOT(ISERROR(SEARCH("－",F569)))</formula>
    </cfRule>
  </conditionalFormatting>
  <conditionalFormatting sqref="G569:G574 H571:U573 V573:AG573">
    <cfRule type="containsText" dxfId="4169" priority="673" operator="containsText" text="－">
      <formula>NOT(ISERROR(SEARCH("－",G569)))</formula>
    </cfRule>
  </conditionalFormatting>
  <conditionalFormatting sqref="G569:AG574">
    <cfRule type="containsText" dxfId="4168" priority="672" operator="containsText" text="－">
      <formula>NOT(ISERROR(SEARCH("－",G569)))</formula>
    </cfRule>
  </conditionalFormatting>
  <conditionalFormatting sqref="F576:AG579">
    <cfRule type="containsText" dxfId="4167" priority="667" operator="containsText" text="退">
      <formula>NOT(ISERROR(SEARCH("退",F576)))</formula>
    </cfRule>
    <cfRule type="containsText" dxfId="4166" priority="668" operator="containsText" text="入">
      <formula>NOT(ISERROR(SEARCH("入",F576)))</formula>
    </cfRule>
    <cfRule type="containsText" dxfId="4165" priority="669" operator="containsText" text="入,退">
      <formula>NOT(ISERROR(SEARCH("入,退",F576)))</formula>
    </cfRule>
    <cfRule type="containsText" dxfId="4164" priority="670" operator="containsText" text="入,退">
      <formula>NOT(ISERROR(SEARCH("入,退",F576)))</formula>
    </cfRule>
    <cfRule type="cellIs" dxfId="4163" priority="671" operator="equal">
      <formula>"休"</formula>
    </cfRule>
  </conditionalFormatting>
  <conditionalFormatting sqref="F576:AG579">
    <cfRule type="containsText" dxfId="4162" priority="666" operator="containsText" text="外">
      <formula>NOT(ISERROR(SEARCH("外",F576)))</formula>
    </cfRule>
  </conditionalFormatting>
  <conditionalFormatting sqref="F576:AG579">
    <cfRule type="containsText" dxfId="4161" priority="665" operator="containsText" text="－">
      <formula>NOT(ISERROR(SEARCH("－",F576)))</formula>
    </cfRule>
  </conditionalFormatting>
  <conditionalFormatting sqref="F581:AG584">
    <cfRule type="containsText" dxfId="4160" priority="660" operator="containsText" text="退">
      <formula>NOT(ISERROR(SEARCH("退",F581)))</formula>
    </cfRule>
    <cfRule type="containsText" dxfId="4159" priority="661" operator="containsText" text="入">
      <formula>NOT(ISERROR(SEARCH("入",F581)))</formula>
    </cfRule>
    <cfRule type="containsText" dxfId="4158" priority="662" operator="containsText" text="入,退">
      <formula>NOT(ISERROR(SEARCH("入,退",F581)))</formula>
    </cfRule>
    <cfRule type="containsText" dxfId="4157" priority="663" operator="containsText" text="入,退">
      <formula>NOT(ISERROR(SEARCH("入,退",F581)))</formula>
    </cfRule>
    <cfRule type="cellIs" dxfId="4156" priority="664" operator="equal">
      <formula>"休"</formula>
    </cfRule>
  </conditionalFormatting>
  <conditionalFormatting sqref="F581:AG584">
    <cfRule type="containsText" dxfId="4155" priority="659" operator="containsText" text="外">
      <formula>NOT(ISERROR(SEARCH("外",F581)))</formula>
    </cfRule>
  </conditionalFormatting>
  <conditionalFormatting sqref="F581:AG584">
    <cfRule type="containsText" dxfId="4154" priority="658" operator="containsText" text="－">
      <formula>NOT(ISERROR(SEARCH("－",F581)))</formula>
    </cfRule>
  </conditionalFormatting>
  <conditionalFormatting sqref="F588:AG588">
    <cfRule type="containsText" dxfId="4153" priority="656" operator="containsText" text="日">
      <formula>NOT(ISERROR(SEARCH("日",F588)))</formula>
    </cfRule>
    <cfRule type="containsText" dxfId="4152" priority="657" operator="containsText" text="土">
      <formula>NOT(ISERROR(SEARCH("土",F588)))</formula>
    </cfRule>
  </conditionalFormatting>
  <conditionalFormatting sqref="F588:AG588">
    <cfRule type="containsText" dxfId="4151" priority="649" operator="containsText" text="その他">
      <formula>NOT(ISERROR(SEARCH("その他",F588)))</formula>
    </cfRule>
    <cfRule type="containsText" dxfId="4150" priority="650" operator="containsText" text="冬休">
      <formula>NOT(ISERROR(SEARCH("冬休",F588)))</formula>
    </cfRule>
    <cfRule type="containsText" dxfId="4149" priority="651" operator="containsText" text="夏休">
      <formula>NOT(ISERROR(SEARCH("夏休",F588)))</formula>
    </cfRule>
    <cfRule type="containsText" dxfId="4148" priority="652" operator="containsText" text="製作">
      <formula>NOT(ISERROR(SEARCH("製作",F588)))</formula>
    </cfRule>
    <cfRule type="cellIs" dxfId="4147" priority="653" operator="equal">
      <formula>"中止,製作"</formula>
    </cfRule>
    <cfRule type="containsText" dxfId="4146" priority="654" operator="containsText" text="中止,製作,夏休,冬休,その他">
      <formula>NOT(ISERROR(SEARCH("中止,製作,夏休,冬休,その他",F588)))</formula>
    </cfRule>
    <cfRule type="containsText" dxfId="4145" priority="655" operator="containsText" text="中止">
      <formula>NOT(ISERROR(SEARCH("中止",F588)))</formula>
    </cfRule>
  </conditionalFormatting>
  <conditionalFormatting sqref="F589:AG594">
    <cfRule type="containsText" dxfId="4144" priority="644" operator="containsText" text="退">
      <formula>NOT(ISERROR(SEARCH("退",F589)))</formula>
    </cfRule>
    <cfRule type="containsText" dxfId="4143" priority="645" operator="containsText" text="入">
      <formula>NOT(ISERROR(SEARCH("入",F589)))</formula>
    </cfRule>
    <cfRule type="containsText" dxfId="4142" priority="646" operator="containsText" text="入,退">
      <formula>NOT(ISERROR(SEARCH("入,退",F589)))</formula>
    </cfRule>
    <cfRule type="containsText" dxfId="4141" priority="647" operator="containsText" text="入,退">
      <formula>NOT(ISERROR(SEARCH("入,退",F589)))</formula>
    </cfRule>
    <cfRule type="cellIs" dxfId="4140" priority="648" operator="equal">
      <formula>"休"</formula>
    </cfRule>
  </conditionalFormatting>
  <conditionalFormatting sqref="F589:AG594">
    <cfRule type="containsText" dxfId="4139" priority="643" operator="containsText" text="外">
      <formula>NOT(ISERROR(SEARCH("外",F589)))</formula>
    </cfRule>
  </conditionalFormatting>
  <conditionalFormatting sqref="F595:AG595">
    <cfRule type="containsText" dxfId="4138" priority="641" operator="containsText" text="日">
      <formula>NOT(ISERROR(SEARCH("日",F595)))</formula>
    </cfRule>
    <cfRule type="containsText" dxfId="4137" priority="642" operator="containsText" text="土">
      <formula>NOT(ISERROR(SEARCH("土",F595)))</formula>
    </cfRule>
  </conditionalFormatting>
  <conditionalFormatting sqref="F595:AG595">
    <cfRule type="containsText" dxfId="4136" priority="634" operator="containsText" text="その他">
      <formula>NOT(ISERROR(SEARCH("その他",F595)))</formula>
    </cfRule>
    <cfRule type="containsText" dxfId="4135" priority="635" operator="containsText" text="冬休">
      <formula>NOT(ISERROR(SEARCH("冬休",F595)))</formula>
    </cfRule>
    <cfRule type="containsText" dxfId="4134" priority="636" operator="containsText" text="夏休">
      <formula>NOT(ISERROR(SEARCH("夏休",F595)))</formula>
    </cfRule>
    <cfRule type="containsText" dxfId="4133" priority="637" operator="containsText" text="製作">
      <formula>NOT(ISERROR(SEARCH("製作",F595)))</formula>
    </cfRule>
    <cfRule type="cellIs" dxfId="4132" priority="638" operator="equal">
      <formula>"中止,製作"</formula>
    </cfRule>
    <cfRule type="containsText" dxfId="4131" priority="639" operator="containsText" text="中止,製作,夏休,冬休,その他">
      <formula>NOT(ISERROR(SEARCH("中止,製作,夏休,冬休,その他",F595)))</formula>
    </cfRule>
    <cfRule type="containsText" dxfId="4130" priority="640" operator="containsText" text="中止">
      <formula>NOT(ISERROR(SEARCH("中止",F595)))</formula>
    </cfRule>
  </conditionalFormatting>
  <conditionalFormatting sqref="F600:AG600">
    <cfRule type="containsText" dxfId="4129" priority="632" operator="containsText" text="日">
      <formula>NOT(ISERROR(SEARCH("日",F600)))</formula>
    </cfRule>
    <cfRule type="containsText" dxfId="4128" priority="633" operator="containsText" text="土">
      <formula>NOT(ISERROR(SEARCH("土",F600)))</formula>
    </cfRule>
  </conditionalFormatting>
  <conditionalFormatting sqref="F600:AG600">
    <cfRule type="containsText" dxfId="4127" priority="625" operator="containsText" text="その他">
      <formula>NOT(ISERROR(SEARCH("その他",F600)))</formula>
    </cfRule>
    <cfRule type="containsText" dxfId="4126" priority="626" operator="containsText" text="冬休">
      <formula>NOT(ISERROR(SEARCH("冬休",F600)))</formula>
    </cfRule>
    <cfRule type="containsText" dxfId="4125" priority="627" operator="containsText" text="夏休">
      <formula>NOT(ISERROR(SEARCH("夏休",F600)))</formula>
    </cfRule>
    <cfRule type="containsText" dxfId="4124" priority="628" operator="containsText" text="製作">
      <formula>NOT(ISERROR(SEARCH("製作",F600)))</formula>
    </cfRule>
    <cfRule type="cellIs" dxfId="4123" priority="629" operator="equal">
      <formula>"中止,製作"</formula>
    </cfRule>
    <cfRule type="containsText" dxfId="4122" priority="630" operator="containsText" text="中止,製作,夏休,冬休,その他">
      <formula>NOT(ISERROR(SEARCH("中止,製作,夏休,冬休,その他",F600)))</formula>
    </cfRule>
    <cfRule type="containsText" dxfId="4121" priority="631" operator="containsText" text="中止">
      <formula>NOT(ISERROR(SEARCH("中止",F600)))</formula>
    </cfRule>
  </conditionalFormatting>
  <conditionalFormatting sqref="F589:F594">
    <cfRule type="containsText" dxfId="4120" priority="624" operator="containsText" text="－">
      <formula>NOT(ISERROR(SEARCH("－",F589)))</formula>
    </cfRule>
  </conditionalFormatting>
  <conditionalFormatting sqref="G589:G594 H591:U593 V593:AG593">
    <cfRule type="containsText" dxfId="4119" priority="623" operator="containsText" text="－">
      <formula>NOT(ISERROR(SEARCH("－",G589)))</formula>
    </cfRule>
  </conditionalFormatting>
  <conditionalFormatting sqref="G589:AG594">
    <cfRule type="containsText" dxfId="4118" priority="622" operator="containsText" text="－">
      <formula>NOT(ISERROR(SEARCH("－",G589)))</formula>
    </cfRule>
  </conditionalFormatting>
  <conditionalFormatting sqref="F596:AG599">
    <cfRule type="containsText" dxfId="4117" priority="617" operator="containsText" text="退">
      <formula>NOT(ISERROR(SEARCH("退",F596)))</formula>
    </cfRule>
    <cfRule type="containsText" dxfId="4116" priority="618" operator="containsText" text="入">
      <formula>NOT(ISERROR(SEARCH("入",F596)))</formula>
    </cfRule>
    <cfRule type="containsText" dxfId="4115" priority="619" operator="containsText" text="入,退">
      <formula>NOT(ISERROR(SEARCH("入,退",F596)))</formula>
    </cfRule>
    <cfRule type="containsText" dxfId="4114" priority="620" operator="containsText" text="入,退">
      <formula>NOT(ISERROR(SEARCH("入,退",F596)))</formula>
    </cfRule>
    <cfRule type="cellIs" dxfId="4113" priority="621" operator="equal">
      <formula>"休"</formula>
    </cfRule>
  </conditionalFormatting>
  <conditionalFormatting sqref="F596:AG599">
    <cfRule type="containsText" dxfId="4112" priority="616" operator="containsText" text="外">
      <formula>NOT(ISERROR(SEARCH("外",F596)))</formula>
    </cfRule>
  </conditionalFormatting>
  <conditionalFormatting sqref="F596:AG599">
    <cfRule type="containsText" dxfId="4111" priority="615" operator="containsText" text="－">
      <formula>NOT(ISERROR(SEARCH("－",F596)))</formula>
    </cfRule>
  </conditionalFormatting>
  <conditionalFormatting sqref="F601:AG604">
    <cfRule type="containsText" dxfId="4110" priority="610" operator="containsText" text="退">
      <formula>NOT(ISERROR(SEARCH("退",F601)))</formula>
    </cfRule>
    <cfRule type="containsText" dxfId="4109" priority="611" operator="containsText" text="入">
      <formula>NOT(ISERROR(SEARCH("入",F601)))</formula>
    </cfRule>
    <cfRule type="containsText" dxfId="4108" priority="612" operator="containsText" text="入,退">
      <formula>NOT(ISERROR(SEARCH("入,退",F601)))</formula>
    </cfRule>
    <cfRule type="containsText" dxfId="4107" priority="613" operator="containsText" text="入,退">
      <formula>NOT(ISERROR(SEARCH("入,退",F601)))</formula>
    </cfRule>
    <cfRule type="cellIs" dxfId="4106" priority="614" operator="equal">
      <formula>"休"</formula>
    </cfRule>
  </conditionalFormatting>
  <conditionalFormatting sqref="F601:AG604">
    <cfRule type="containsText" dxfId="4105" priority="609" operator="containsText" text="外">
      <formula>NOT(ISERROR(SEARCH("外",F601)))</formula>
    </cfRule>
  </conditionalFormatting>
  <conditionalFormatting sqref="F601:AG604">
    <cfRule type="containsText" dxfId="4104" priority="608" operator="containsText" text="－">
      <formula>NOT(ISERROR(SEARCH("－",F601)))</formula>
    </cfRule>
  </conditionalFormatting>
  <conditionalFormatting sqref="F614:AG614">
    <cfRule type="containsText" dxfId="4103" priority="606" operator="containsText" text="日">
      <formula>NOT(ISERROR(SEARCH("日",F614)))</formula>
    </cfRule>
    <cfRule type="containsText" dxfId="4102" priority="607" operator="containsText" text="土">
      <formula>NOT(ISERROR(SEARCH("土",F614)))</formula>
    </cfRule>
  </conditionalFormatting>
  <conditionalFormatting sqref="F614:AG614">
    <cfRule type="containsText" dxfId="4101" priority="599" operator="containsText" text="その他">
      <formula>NOT(ISERROR(SEARCH("その他",F614)))</formula>
    </cfRule>
    <cfRule type="containsText" dxfId="4100" priority="600" operator="containsText" text="冬休">
      <formula>NOT(ISERROR(SEARCH("冬休",F614)))</formula>
    </cfRule>
    <cfRule type="containsText" dxfId="4099" priority="601" operator="containsText" text="夏休">
      <formula>NOT(ISERROR(SEARCH("夏休",F614)))</formula>
    </cfRule>
    <cfRule type="containsText" dxfId="4098" priority="602" operator="containsText" text="製作">
      <formula>NOT(ISERROR(SEARCH("製作",F614)))</formula>
    </cfRule>
    <cfRule type="cellIs" dxfId="4097" priority="603" operator="equal">
      <formula>"中止,製作"</formula>
    </cfRule>
    <cfRule type="containsText" dxfId="4096" priority="604" operator="containsText" text="中止,製作,夏休,冬休,その他">
      <formula>NOT(ISERROR(SEARCH("中止,製作,夏休,冬休,その他",F614)))</formula>
    </cfRule>
    <cfRule type="containsText" dxfId="4095" priority="605" operator="containsText" text="中止">
      <formula>NOT(ISERROR(SEARCH("中止",F614)))</formula>
    </cfRule>
  </conditionalFormatting>
  <conditionalFormatting sqref="F615:AG620">
    <cfRule type="containsText" dxfId="4094" priority="594" operator="containsText" text="退">
      <formula>NOT(ISERROR(SEARCH("退",F615)))</formula>
    </cfRule>
    <cfRule type="containsText" dxfId="4093" priority="595" operator="containsText" text="入">
      <formula>NOT(ISERROR(SEARCH("入",F615)))</formula>
    </cfRule>
    <cfRule type="containsText" dxfId="4092" priority="596" operator="containsText" text="入,退">
      <formula>NOT(ISERROR(SEARCH("入,退",F615)))</formula>
    </cfRule>
    <cfRule type="containsText" dxfId="4091" priority="597" operator="containsText" text="入,退">
      <formula>NOT(ISERROR(SEARCH("入,退",F615)))</formula>
    </cfRule>
    <cfRule type="cellIs" dxfId="4090" priority="598" operator="equal">
      <formula>"休"</formula>
    </cfRule>
  </conditionalFormatting>
  <conditionalFormatting sqref="F615:AG620">
    <cfRule type="containsText" dxfId="4089" priority="593" operator="containsText" text="外">
      <formula>NOT(ISERROR(SEARCH("外",F615)))</formula>
    </cfRule>
  </conditionalFormatting>
  <conditionalFormatting sqref="F621:AG621">
    <cfRule type="containsText" dxfId="4088" priority="591" operator="containsText" text="日">
      <formula>NOT(ISERROR(SEARCH("日",F621)))</formula>
    </cfRule>
    <cfRule type="containsText" dxfId="4087" priority="592" operator="containsText" text="土">
      <formula>NOT(ISERROR(SEARCH("土",F621)))</formula>
    </cfRule>
  </conditionalFormatting>
  <conditionalFormatting sqref="F621:AG621">
    <cfRule type="containsText" dxfId="4086" priority="584" operator="containsText" text="その他">
      <formula>NOT(ISERROR(SEARCH("その他",F621)))</formula>
    </cfRule>
    <cfRule type="containsText" dxfId="4085" priority="585" operator="containsText" text="冬休">
      <formula>NOT(ISERROR(SEARCH("冬休",F621)))</formula>
    </cfRule>
    <cfRule type="containsText" dxfId="4084" priority="586" operator="containsText" text="夏休">
      <formula>NOT(ISERROR(SEARCH("夏休",F621)))</formula>
    </cfRule>
    <cfRule type="containsText" dxfId="4083" priority="587" operator="containsText" text="製作">
      <formula>NOT(ISERROR(SEARCH("製作",F621)))</formula>
    </cfRule>
    <cfRule type="cellIs" dxfId="4082" priority="588" operator="equal">
      <formula>"中止,製作"</formula>
    </cfRule>
    <cfRule type="containsText" dxfId="4081" priority="589" operator="containsText" text="中止,製作,夏休,冬休,その他">
      <formula>NOT(ISERROR(SEARCH("中止,製作,夏休,冬休,その他",F621)))</formula>
    </cfRule>
    <cfRule type="containsText" dxfId="4080" priority="590" operator="containsText" text="中止">
      <formula>NOT(ISERROR(SEARCH("中止",F621)))</formula>
    </cfRule>
  </conditionalFormatting>
  <conditionalFormatting sqref="F626:AG626">
    <cfRule type="containsText" dxfId="4079" priority="582" operator="containsText" text="日">
      <formula>NOT(ISERROR(SEARCH("日",F626)))</formula>
    </cfRule>
    <cfRule type="containsText" dxfId="4078" priority="583" operator="containsText" text="土">
      <formula>NOT(ISERROR(SEARCH("土",F626)))</formula>
    </cfRule>
  </conditionalFormatting>
  <conditionalFormatting sqref="F626:AG626">
    <cfRule type="containsText" dxfId="4077" priority="575" operator="containsText" text="その他">
      <formula>NOT(ISERROR(SEARCH("その他",F626)))</formula>
    </cfRule>
    <cfRule type="containsText" dxfId="4076" priority="576" operator="containsText" text="冬休">
      <formula>NOT(ISERROR(SEARCH("冬休",F626)))</formula>
    </cfRule>
    <cfRule type="containsText" dxfId="4075" priority="577" operator="containsText" text="夏休">
      <formula>NOT(ISERROR(SEARCH("夏休",F626)))</formula>
    </cfRule>
    <cfRule type="containsText" dxfId="4074" priority="578" operator="containsText" text="製作">
      <formula>NOT(ISERROR(SEARCH("製作",F626)))</formula>
    </cfRule>
    <cfRule type="cellIs" dxfId="4073" priority="579" operator="equal">
      <formula>"中止,製作"</formula>
    </cfRule>
    <cfRule type="containsText" dxfId="4072" priority="580" operator="containsText" text="中止,製作,夏休,冬休,その他">
      <formula>NOT(ISERROR(SEARCH("中止,製作,夏休,冬休,その他",F626)))</formula>
    </cfRule>
    <cfRule type="containsText" dxfId="4071" priority="581" operator="containsText" text="中止">
      <formula>NOT(ISERROR(SEARCH("中止",F626)))</formula>
    </cfRule>
  </conditionalFormatting>
  <conditionalFormatting sqref="F615:F620">
    <cfRule type="containsText" dxfId="4070" priority="574" operator="containsText" text="－">
      <formula>NOT(ISERROR(SEARCH("－",F615)))</formula>
    </cfRule>
  </conditionalFormatting>
  <conditionalFormatting sqref="G615:G620 H617:U619 V619:AG619">
    <cfRule type="containsText" dxfId="4069" priority="573" operator="containsText" text="－">
      <formula>NOT(ISERROR(SEARCH("－",G615)))</formula>
    </cfRule>
  </conditionalFormatting>
  <conditionalFormatting sqref="G615:AG620">
    <cfRule type="containsText" dxfId="4068" priority="572" operator="containsText" text="－">
      <formula>NOT(ISERROR(SEARCH("－",G615)))</formula>
    </cfRule>
  </conditionalFormatting>
  <conditionalFormatting sqref="F622:AG625">
    <cfRule type="containsText" dxfId="4067" priority="567" operator="containsText" text="退">
      <formula>NOT(ISERROR(SEARCH("退",F622)))</formula>
    </cfRule>
    <cfRule type="containsText" dxfId="4066" priority="568" operator="containsText" text="入">
      <formula>NOT(ISERROR(SEARCH("入",F622)))</formula>
    </cfRule>
    <cfRule type="containsText" dxfId="4065" priority="569" operator="containsText" text="入,退">
      <formula>NOT(ISERROR(SEARCH("入,退",F622)))</formula>
    </cfRule>
    <cfRule type="containsText" dxfId="4064" priority="570" operator="containsText" text="入,退">
      <formula>NOT(ISERROR(SEARCH("入,退",F622)))</formula>
    </cfRule>
    <cfRule type="cellIs" dxfId="4063" priority="571" operator="equal">
      <formula>"休"</formula>
    </cfRule>
  </conditionalFormatting>
  <conditionalFormatting sqref="F622:AG625">
    <cfRule type="containsText" dxfId="4062" priority="566" operator="containsText" text="外">
      <formula>NOT(ISERROR(SEARCH("外",F622)))</formula>
    </cfRule>
  </conditionalFormatting>
  <conditionalFormatting sqref="F622:AG625">
    <cfRule type="containsText" dxfId="4061" priority="565" operator="containsText" text="－">
      <formula>NOT(ISERROR(SEARCH("－",F622)))</formula>
    </cfRule>
  </conditionalFormatting>
  <conditionalFormatting sqref="F627:AG630">
    <cfRule type="containsText" dxfId="4060" priority="560" operator="containsText" text="退">
      <formula>NOT(ISERROR(SEARCH("退",F627)))</formula>
    </cfRule>
    <cfRule type="containsText" dxfId="4059" priority="561" operator="containsText" text="入">
      <formula>NOT(ISERROR(SEARCH("入",F627)))</formula>
    </cfRule>
    <cfRule type="containsText" dxfId="4058" priority="562" operator="containsText" text="入,退">
      <formula>NOT(ISERROR(SEARCH("入,退",F627)))</formula>
    </cfRule>
    <cfRule type="containsText" dxfId="4057" priority="563" operator="containsText" text="入,退">
      <formula>NOT(ISERROR(SEARCH("入,退",F627)))</formula>
    </cfRule>
    <cfRule type="cellIs" dxfId="4056" priority="564" operator="equal">
      <formula>"休"</formula>
    </cfRule>
  </conditionalFormatting>
  <conditionalFormatting sqref="F627:AG630">
    <cfRule type="containsText" dxfId="4055" priority="559" operator="containsText" text="外">
      <formula>NOT(ISERROR(SEARCH("外",F627)))</formula>
    </cfRule>
  </conditionalFormatting>
  <conditionalFormatting sqref="F627:AG630">
    <cfRule type="containsText" dxfId="4054" priority="558" operator="containsText" text="－">
      <formula>NOT(ISERROR(SEARCH("－",F627)))</formula>
    </cfRule>
  </conditionalFormatting>
  <conditionalFormatting sqref="F634:AG634">
    <cfRule type="containsText" dxfId="4053" priority="556" operator="containsText" text="日">
      <formula>NOT(ISERROR(SEARCH("日",F634)))</formula>
    </cfRule>
    <cfRule type="containsText" dxfId="4052" priority="557" operator="containsText" text="土">
      <formula>NOT(ISERROR(SEARCH("土",F634)))</formula>
    </cfRule>
  </conditionalFormatting>
  <conditionalFormatting sqref="F634:AG634">
    <cfRule type="containsText" dxfId="4051" priority="549" operator="containsText" text="その他">
      <formula>NOT(ISERROR(SEARCH("その他",F634)))</formula>
    </cfRule>
    <cfRule type="containsText" dxfId="4050" priority="550" operator="containsText" text="冬休">
      <formula>NOT(ISERROR(SEARCH("冬休",F634)))</formula>
    </cfRule>
    <cfRule type="containsText" dxfId="4049" priority="551" operator="containsText" text="夏休">
      <formula>NOT(ISERROR(SEARCH("夏休",F634)))</formula>
    </cfRule>
    <cfRule type="containsText" dxfId="4048" priority="552" operator="containsText" text="製作">
      <formula>NOT(ISERROR(SEARCH("製作",F634)))</formula>
    </cfRule>
    <cfRule type="cellIs" dxfId="4047" priority="553" operator="equal">
      <formula>"中止,製作"</formula>
    </cfRule>
    <cfRule type="containsText" dxfId="4046" priority="554" operator="containsText" text="中止,製作,夏休,冬休,その他">
      <formula>NOT(ISERROR(SEARCH("中止,製作,夏休,冬休,その他",F634)))</formula>
    </cfRule>
    <cfRule type="containsText" dxfId="4045" priority="555" operator="containsText" text="中止">
      <formula>NOT(ISERROR(SEARCH("中止",F634)))</formula>
    </cfRule>
  </conditionalFormatting>
  <conditionalFormatting sqref="F635:AG640">
    <cfRule type="containsText" dxfId="4044" priority="544" operator="containsText" text="退">
      <formula>NOT(ISERROR(SEARCH("退",F635)))</formula>
    </cfRule>
    <cfRule type="containsText" dxfId="4043" priority="545" operator="containsText" text="入">
      <formula>NOT(ISERROR(SEARCH("入",F635)))</formula>
    </cfRule>
    <cfRule type="containsText" dxfId="4042" priority="546" operator="containsText" text="入,退">
      <formula>NOT(ISERROR(SEARCH("入,退",F635)))</formula>
    </cfRule>
    <cfRule type="containsText" dxfId="4041" priority="547" operator="containsText" text="入,退">
      <formula>NOT(ISERROR(SEARCH("入,退",F635)))</formula>
    </cfRule>
    <cfRule type="cellIs" dxfId="4040" priority="548" operator="equal">
      <formula>"休"</formula>
    </cfRule>
  </conditionalFormatting>
  <conditionalFormatting sqref="F635:AG640">
    <cfRule type="containsText" dxfId="4039" priority="543" operator="containsText" text="外">
      <formula>NOT(ISERROR(SEARCH("外",F635)))</formula>
    </cfRule>
  </conditionalFormatting>
  <conditionalFormatting sqref="F641:AG641">
    <cfRule type="containsText" dxfId="4038" priority="541" operator="containsText" text="日">
      <formula>NOT(ISERROR(SEARCH("日",F641)))</formula>
    </cfRule>
    <cfRule type="containsText" dxfId="4037" priority="542" operator="containsText" text="土">
      <formula>NOT(ISERROR(SEARCH("土",F641)))</formula>
    </cfRule>
  </conditionalFormatting>
  <conditionalFormatting sqref="F641:AG641">
    <cfRule type="containsText" dxfId="4036" priority="534" operator="containsText" text="その他">
      <formula>NOT(ISERROR(SEARCH("その他",F641)))</formula>
    </cfRule>
    <cfRule type="containsText" dxfId="4035" priority="535" operator="containsText" text="冬休">
      <formula>NOT(ISERROR(SEARCH("冬休",F641)))</formula>
    </cfRule>
    <cfRule type="containsText" dxfId="4034" priority="536" operator="containsText" text="夏休">
      <formula>NOT(ISERROR(SEARCH("夏休",F641)))</formula>
    </cfRule>
    <cfRule type="containsText" dxfId="4033" priority="537" operator="containsText" text="製作">
      <formula>NOT(ISERROR(SEARCH("製作",F641)))</formula>
    </cfRule>
    <cfRule type="cellIs" dxfId="4032" priority="538" operator="equal">
      <formula>"中止,製作"</formula>
    </cfRule>
    <cfRule type="containsText" dxfId="4031" priority="539" operator="containsText" text="中止,製作,夏休,冬休,その他">
      <formula>NOT(ISERROR(SEARCH("中止,製作,夏休,冬休,その他",F641)))</formula>
    </cfRule>
    <cfRule type="containsText" dxfId="4030" priority="540" operator="containsText" text="中止">
      <formula>NOT(ISERROR(SEARCH("中止",F641)))</formula>
    </cfRule>
  </conditionalFormatting>
  <conditionalFormatting sqref="F646:AG646">
    <cfRule type="containsText" dxfId="4029" priority="532" operator="containsText" text="日">
      <formula>NOT(ISERROR(SEARCH("日",F646)))</formula>
    </cfRule>
    <cfRule type="containsText" dxfId="4028" priority="533" operator="containsText" text="土">
      <formula>NOT(ISERROR(SEARCH("土",F646)))</formula>
    </cfRule>
  </conditionalFormatting>
  <conditionalFormatting sqref="F646:AG646">
    <cfRule type="containsText" dxfId="4027" priority="525" operator="containsText" text="その他">
      <formula>NOT(ISERROR(SEARCH("その他",F646)))</formula>
    </cfRule>
    <cfRule type="containsText" dxfId="4026" priority="526" operator="containsText" text="冬休">
      <formula>NOT(ISERROR(SEARCH("冬休",F646)))</formula>
    </cfRule>
    <cfRule type="containsText" dxfId="4025" priority="527" operator="containsText" text="夏休">
      <formula>NOT(ISERROR(SEARCH("夏休",F646)))</formula>
    </cfRule>
    <cfRule type="containsText" dxfId="4024" priority="528" operator="containsText" text="製作">
      <formula>NOT(ISERROR(SEARCH("製作",F646)))</formula>
    </cfRule>
    <cfRule type="cellIs" dxfId="4023" priority="529" operator="equal">
      <formula>"中止,製作"</formula>
    </cfRule>
    <cfRule type="containsText" dxfId="4022" priority="530" operator="containsText" text="中止,製作,夏休,冬休,その他">
      <formula>NOT(ISERROR(SEARCH("中止,製作,夏休,冬休,その他",F646)))</formula>
    </cfRule>
    <cfRule type="containsText" dxfId="4021" priority="531" operator="containsText" text="中止">
      <formula>NOT(ISERROR(SEARCH("中止",F646)))</formula>
    </cfRule>
  </conditionalFormatting>
  <conditionalFormatting sqref="F635:F640">
    <cfRule type="containsText" dxfId="4020" priority="524" operator="containsText" text="－">
      <formula>NOT(ISERROR(SEARCH("－",F635)))</formula>
    </cfRule>
  </conditionalFormatting>
  <conditionalFormatting sqref="G635:G640 H637:U639 V639:AG639">
    <cfRule type="containsText" dxfId="4019" priority="523" operator="containsText" text="－">
      <formula>NOT(ISERROR(SEARCH("－",G635)))</formula>
    </cfRule>
  </conditionalFormatting>
  <conditionalFormatting sqref="G635:AG640">
    <cfRule type="containsText" dxfId="4018" priority="522" operator="containsText" text="－">
      <formula>NOT(ISERROR(SEARCH("－",G635)))</formula>
    </cfRule>
  </conditionalFormatting>
  <conditionalFormatting sqref="F642:AG645">
    <cfRule type="containsText" dxfId="4017" priority="517" operator="containsText" text="退">
      <formula>NOT(ISERROR(SEARCH("退",F642)))</formula>
    </cfRule>
    <cfRule type="containsText" dxfId="4016" priority="518" operator="containsText" text="入">
      <formula>NOT(ISERROR(SEARCH("入",F642)))</formula>
    </cfRule>
    <cfRule type="containsText" dxfId="4015" priority="519" operator="containsText" text="入,退">
      <formula>NOT(ISERROR(SEARCH("入,退",F642)))</formula>
    </cfRule>
    <cfRule type="containsText" dxfId="4014" priority="520" operator="containsText" text="入,退">
      <formula>NOT(ISERROR(SEARCH("入,退",F642)))</formula>
    </cfRule>
    <cfRule type="cellIs" dxfId="4013" priority="521" operator="equal">
      <formula>"休"</formula>
    </cfRule>
  </conditionalFormatting>
  <conditionalFormatting sqref="F642:AG645">
    <cfRule type="containsText" dxfId="4012" priority="516" operator="containsText" text="外">
      <formula>NOT(ISERROR(SEARCH("外",F642)))</formula>
    </cfRule>
  </conditionalFormatting>
  <conditionalFormatting sqref="F642:AG645">
    <cfRule type="containsText" dxfId="4011" priority="515" operator="containsText" text="－">
      <formula>NOT(ISERROR(SEARCH("－",F642)))</formula>
    </cfRule>
  </conditionalFormatting>
  <conditionalFormatting sqref="F647:AG650">
    <cfRule type="containsText" dxfId="4010" priority="510" operator="containsText" text="退">
      <formula>NOT(ISERROR(SEARCH("退",F647)))</formula>
    </cfRule>
    <cfRule type="containsText" dxfId="4009" priority="511" operator="containsText" text="入">
      <formula>NOT(ISERROR(SEARCH("入",F647)))</formula>
    </cfRule>
    <cfRule type="containsText" dxfId="4008" priority="512" operator="containsText" text="入,退">
      <formula>NOT(ISERROR(SEARCH("入,退",F647)))</formula>
    </cfRule>
    <cfRule type="containsText" dxfId="4007" priority="513" operator="containsText" text="入,退">
      <formula>NOT(ISERROR(SEARCH("入,退",F647)))</formula>
    </cfRule>
    <cfRule type="cellIs" dxfId="4006" priority="514" operator="equal">
      <formula>"休"</formula>
    </cfRule>
  </conditionalFormatting>
  <conditionalFormatting sqref="F647:AG650">
    <cfRule type="containsText" dxfId="4005" priority="509" operator="containsText" text="外">
      <formula>NOT(ISERROR(SEARCH("外",F647)))</formula>
    </cfRule>
  </conditionalFormatting>
  <conditionalFormatting sqref="F647:AG650">
    <cfRule type="containsText" dxfId="4004" priority="508" operator="containsText" text="－">
      <formula>NOT(ISERROR(SEARCH("－",F647)))</formula>
    </cfRule>
  </conditionalFormatting>
  <conditionalFormatting sqref="F654:AG654">
    <cfRule type="containsText" dxfId="4003" priority="506" operator="containsText" text="日">
      <formula>NOT(ISERROR(SEARCH("日",F654)))</formula>
    </cfRule>
    <cfRule type="containsText" dxfId="4002" priority="507" operator="containsText" text="土">
      <formula>NOT(ISERROR(SEARCH("土",F654)))</formula>
    </cfRule>
  </conditionalFormatting>
  <conditionalFormatting sqref="F654:AG654">
    <cfRule type="containsText" dxfId="4001" priority="499" operator="containsText" text="その他">
      <formula>NOT(ISERROR(SEARCH("その他",F654)))</formula>
    </cfRule>
    <cfRule type="containsText" dxfId="4000" priority="500" operator="containsText" text="冬休">
      <formula>NOT(ISERROR(SEARCH("冬休",F654)))</formula>
    </cfRule>
    <cfRule type="containsText" dxfId="3999" priority="501" operator="containsText" text="夏休">
      <formula>NOT(ISERROR(SEARCH("夏休",F654)))</formula>
    </cfRule>
    <cfRule type="containsText" dxfId="3998" priority="502" operator="containsText" text="製作">
      <formula>NOT(ISERROR(SEARCH("製作",F654)))</formula>
    </cfRule>
    <cfRule type="cellIs" dxfId="3997" priority="503" operator="equal">
      <formula>"中止,製作"</formula>
    </cfRule>
    <cfRule type="containsText" dxfId="3996" priority="504" operator="containsText" text="中止,製作,夏休,冬休,その他">
      <formula>NOT(ISERROR(SEARCH("中止,製作,夏休,冬休,その他",F654)))</formula>
    </cfRule>
    <cfRule type="containsText" dxfId="3995" priority="505" operator="containsText" text="中止">
      <formula>NOT(ISERROR(SEARCH("中止",F654)))</formula>
    </cfRule>
  </conditionalFormatting>
  <conditionalFormatting sqref="F655:AG660">
    <cfRule type="containsText" dxfId="3994" priority="494" operator="containsText" text="退">
      <formula>NOT(ISERROR(SEARCH("退",F655)))</formula>
    </cfRule>
    <cfRule type="containsText" dxfId="3993" priority="495" operator="containsText" text="入">
      <formula>NOT(ISERROR(SEARCH("入",F655)))</formula>
    </cfRule>
    <cfRule type="containsText" dxfId="3992" priority="496" operator="containsText" text="入,退">
      <formula>NOT(ISERROR(SEARCH("入,退",F655)))</formula>
    </cfRule>
    <cfRule type="containsText" dxfId="3991" priority="497" operator="containsText" text="入,退">
      <formula>NOT(ISERROR(SEARCH("入,退",F655)))</formula>
    </cfRule>
    <cfRule type="cellIs" dxfId="3990" priority="498" operator="equal">
      <formula>"休"</formula>
    </cfRule>
  </conditionalFormatting>
  <conditionalFormatting sqref="F655:AG660">
    <cfRule type="containsText" dxfId="3989" priority="493" operator="containsText" text="外">
      <formula>NOT(ISERROR(SEARCH("外",F655)))</formula>
    </cfRule>
  </conditionalFormatting>
  <conditionalFormatting sqref="F661:AG661">
    <cfRule type="containsText" dxfId="3988" priority="491" operator="containsText" text="日">
      <formula>NOT(ISERROR(SEARCH("日",F661)))</formula>
    </cfRule>
    <cfRule type="containsText" dxfId="3987" priority="492" operator="containsText" text="土">
      <formula>NOT(ISERROR(SEARCH("土",F661)))</formula>
    </cfRule>
  </conditionalFormatting>
  <conditionalFormatting sqref="F661:AG661">
    <cfRule type="containsText" dxfId="3986" priority="484" operator="containsText" text="その他">
      <formula>NOT(ISERROR(SEARCH("その他",F661)))</formula>
    </cfRule>
    <cfRule type="containsText" dxfId="3985" priority="485" operator="containsText" text="冬休">
      <formula>NOT(ISERROR(SEARCH("冬休",F661)))</formula>
    </cfRule>
    <cfRule type="containsText" dxfId="3984" priority="486" operator="containsText" text="夏休">
      <formula>NOT(ISERROR(SEARCH("夏休",F661)))</formula>
    </cfRule>
    <cfRule type="containsText" dxfId="3983" priority="487" operator="containsText" text="製作">
      <formula>NOT(ISERROR(SEARCH("製作",F661)))</formula>
    </cfRule>
    <cfRule type="cellIs" dxfId="3982" priority="488" operator="equal">
      <formula>"中止,製作"</formula>
    </cfRule>
    <cfRule type="containsText" dxfId="3981" priority="489" operator="containsText" text="中止,製作,夏休,冬休,その他">
      <formula>NOT(ISERROR(SEARCH("中止,製作,夏休,冬休,その他",F661)))</formula>
    </cfRule>
    <cfRule type="containsText" dxfId="3980" priority="490" operator="containsText" text="中止">
      <formula>NOT(ISERROR(SEARCH("中止",F661)))</formula>
    </cfRule>
  </conditionalFormatting>
  <conditionalFormatting sqref="F666:AG666">
    <cfRule type="containsText" dxfId="3979" priority="482" operator="containsText" text="日">
      <formula>NOT(ISERROR(SEARCH("日",F666)))</formula>
    </cfRule>
    <cfRule type="containsText" dxfId="3978" priority="483" operator="containsText" text="土">
      <formula>NOT(ISERROR(SEARCH("土",F666)))</formula>
    </cfRule>
  </conditionalFormatting>
  <conditionalFormatting sqref="F666:AG666">
    <cfRule type="containsText" dxfId="3977" priority="475" operator="containsText" text="その他">
      <formula>NOT(ISERROR(SEARCH("その他",F666)))</formula>
    </cfRule>
    <cfRule type="containsText" dxfId="3976" priority="476" operator="containsText" text="冬休">
      <formula>NOT(ISERROR(SEARCH("冬休",F666)))</formula>
    </cfRule>
    <cfRule type="containsText" dxfId="3975" priority="477" operator="containsText" text="夏休">
      <formula>NOT(ISERROR(SEARCH("夏休",F666)))</formula>
    </cfRule>
    <cfRule type="containsText" dxfId="3974" priority="478" operator="containsText" text="製作">
      <formula>NOT(ISERROR(SEARCH("製作",F666)))</formula>
    </cfRule>
    <cfRule type="cellIs" dxfId="3973" priority="479" operator="equal">
      <formula>"中止,製作"</formula>
    </cfRule>
    <cfRule type="containsText" dxfId="3972" priority="480" operator="containsText" text="中止,製作,夏休,冬休,その他">
      <formula>NOT(ISERROR(SEARCH("中止,製作,夏休,冬休,その他",F666)))</formula>
    </cfRule>
    <cfRule type="containsText" dxfId="3971" priority="481" operator="containsText" text="中止">
      <formula>NOT(ISERROR(SEARCH("中止",F666)))</formula>
    </cfRule>
  </conditionalFormatting>
  <conditionalFormatting sqref="F655:F660">
    <cfRule type="containsText" dxfId="3970" priority="474" operator="containsText" text="－">
      <formula>NOT(ISERROR(SEARCH("－",F655)))</formula>
    </cfRule>
  </conditionalFormatting>
  <conditionalFormatting sqref="G655:G660 H657:U659 V659:AG659">
    <cfRule type="containsText" dxfId="3969" priority="473" operator="containsText" text="－">
      <formula>NOT(ISERROR(SEARCH("－",G655)))</formula>
    </cfRule>
  </conditionalFormatting>
  <conditionalFormatting sqref="G655:AG660">
    <cfRule type="containsText" dxfId="3968" priority="472" operator="containsText" text="－">
      <formula>NOT(ISERROR(SEARCH("－",G655)))</formula>
    </cfRule>
  </conditionalFormatting>
  <conditionalFormatting sqref="F662:AG665">
    <cfRule type="containsText" dxfId="3967" priority="467" operator="containsText" text="退">
      <formula>NOT(ISERROR(SEARCH("退",F662)))</formula>
    </cfRule>
    <cfRule type="containsText" dxfId="3966" priority="468" operator="containsText" text="入">
      <formula>NOT(ISERROR(SEARCH("入",F662)))</formula>
    </cfRule>
    <cfRule type="containsText" dxfId="3965" priority="469" operator="containsText" text="入,退">
      <formula>NOT(ISERROR(SEARCH("入,退",F662)))</formula>
    </cfRule>
    <cfRule type="containsText" dxfId="3964" priority="470" operator="containsText" text="入,退">
      <formula>NOT(ISERROR(SEARCH("入,退",F662)))</formula>
    </cfRule>
    <cfRule type="cellIs" dxfId="3963" priority="471" operator="equal">
      <formula>"休"</formula>
    </cfRule>
  </conditionalFormatting>
  <conditionalFormatting sqref="F662:AG665">
    <cfRule type="containsText" dxfId="3962" priority="466" operator="containsText" text="外">
      <formula>NOT(ISERROR(SEARCH("外",F662)))</formula>
    </cfRule>
  </conditionalFormatting>
  <conditionalFormatting sqref="F662:AG665">
    <cfRule type="containsText" dxfId="3961" priority="465" operator="containsText" text="－">
      <formula>NOT(ISERROR(SEARCH("－",F662)))</formula>
    </cfRule>
  </conditionalFormatting>
  <conditionalFormatting sqref="F667:AG670">
    <cfRule type="containsText" dxfId="3960" priority="460" operator="containsText" text="退">
      <formula>NOT(ISERROR(SEARCH("退",F667)))</formula>
    </cfRule>
    <cfRule type="containsText" dxfId="3959" priority="461" operator="containsText" text="入">
      <formula>NOT(ISERROR(SEARCH("入",F667)))</formula>
    </cfRule>
    <cfRule type="containsText" dxfId="3958" priority="462" operator="containsText" text="入,退">
      <formula>NOT(ISERROR(SEARCH("入,退",F667)))</formula>
    </cfRule>
    <cfRule type="containsText" dxfId="3957" priority="463" operator="containsText" text="入,退">
      <formula>NOT(ISERROR(SEARCH("入,退",F667)))</formula>
    </cfRule>
    <cfRule type="cellIs" dxfId="3956" priority="464" operator="equal">
      <formula>"休"</formula>
    </cfRule>
  </conditionalFormatting>
  <conditionalFormatting sqref="F667:AG670">
    <cfRule type="containsText" dxfId="3955" priority="459" operator="containsText" text="外">
      <formula>NOT(ISERROR(SEARCH("外",F667)))</formula>
    </cfRule>
  </conditionalFormatting>
  <conditionalFormatting sqref="F667:AG670">
    <cfRule type="containsText" dxfId="3954" priority="458" operator="containsText" text="－">
      <formula>NOT(ISERROR(SEARCH("－",F667)))</formula>
    </cfRule>
  </conditionalFormatting>
  <conditionalFormatting sqref="F674:AG674">
    <cfRule type="containsText" dxfId="3953" priority="456" operator="containsText" text="日">
      <formula>NOT(ISERROR(SEARCH("日",F674)))</formula>
    </cfRule>
    <cfRule type="containsText" dxfId="3952" priority="457" operator="containsText" text="土">
      <formula>NOT(ISERROR(SEARCH("土",F674)))</formula>
    </cfRule>
  </conditionalFormatting>
  <conditionalFormatting sqref="F674:AG674">
    <cfRule type="containsText" dxfId="3951" priority="449" operator="containsText" text="その他">
      <formula>NOT(ISERROR(SEARCH("その他",F674)))</formula>
    </cfRule>
    <cfRule type="containsText" dxfId="3950" priority="450" operator="containsText" text="冬休">
      <formula>NOT(ISERROR(SEARCH("冬休",F674)))</formula>
    </cfRule>
    <cfRule type="containsText" dxfId="3949" priority="451" operator="containsText" text="夏休">
      <formula>NOT(ISERROR(SEARCH("夏休",F674)))</formula>
    </cfRule>
    <cfRule type="containsText" dxfId="3948" priority="452" operator="containsText" text="製作">
      <formula>NOT(ISERROR(SEARCH("製作",F674)))</formula>
    </cfRule>
    <cfRule type="cellIs" dxfId="3947" priority="453" operator="equal">
      <formula>"中止,製作"</formula>
    </cfRule>
    <cfRule type="containsText" dxfId="3946" priority="454" operator="containsText" text="中止,製作,夏休,冬休,その他">
      <formula>NOT(ISERROR(SEARCH("中止,製作,夏休,冬休,その他",F674)))</formula>
    </cfRule>
    <cfRule type="containsText" dxfId="3945" priority="455" operator="containsText" text="中止">
      <formula>NOT(ISERROR(SEARCH("中止",F674)))</formula>
    </cfRule>
  </conditionalFormatting>
  <conditionalFormatting sqref="F675:AG680">
    <cfRule type="containsText" dxfId="3944" priority="444" operator="containsText" text="退">
      <formula>NOT(ISERROR(SEARCH("退",F675)))</formula>
    </cfRule>
    <cfRule type="containsText" dxfId="3943" priority="445" operator="containsText" text="入">
      <formula>NOT(ISERROR(SEARCH("入",F675)))</formula>
    </cfRule>
    <cfRule type="containsText" dxfId="3942" priority="446" operator="containsText" text="入,退">
      <formula>NOT(ISERROR(SEARCH("入,退",F675)))</formula>
    </cfRule>
    <cfRule type="containsText" dxfId="3941" priority="447" operator="containsText" text="入,退">
      <formula>NOT(ISERROR(SEARCH("入,退",F675)))</formula>
    </cfRule>
    <cfRule type="cellIs" dxfId="3940" priority="448" operator="equal">
      <formula>"休"</formula>
    </cfRule>
  </conditionalFormatting>
  <conditionalFormatting sqref="F675:AG680">
    <cfRule type="containsText" dxfId="3939" priority="443" operator="containsText" text="外">
      <formula>NOT(ISERROR(SEARCH("外",F675)))</formula>
    </cfRule>
  </conditionalFormatting>
  <conditionalFormatting sqref="F681:AG681">
    <cfRule type="containsText" dxfId="3938" priority="441" operator="containsText" text="日">
      <formula>NOT(ISERROR(SEARCH("日",F681)))</formula>
    </cfRule>
    <cfRule type="containsText" dxfId="3937" priority="442" operator="containsText" text="土">
      <formula>NOT(ISERROR(SEARCH("土",F681)))</formula>
    </cfRule>
  </conditionalFormatting>
  <conditionalFormatting sqref="F681:AG681">
    <cfRule type="containsText" dxfId="3936" priority="434" operator="containsText" text="その他">
      <formula>NOT(ISERROR(SEARCH("その他",F681)))</formula>
    </cfRule>
    <cfRule type="containsText" dxfId="3935" priority="435" operator="containsText" text="冬休">
      <formula>NOT(ISERROR(SEARCH("冬休",F681)))</formula>
    </cfRule>
    <cfRule type="containsText" dxfId="3934" priority="436" operator="containsText" text="夏休">
      <formula>NOT(ISERROR(SEARCH("夏休",F681)))</formula>
    </cfRule>
    <cfRule type="containsText" dxfId="3933" priority="437" operator="containsText" text="製作">
      <formula>NOT(ISERROR(SEARCH("製作",F681)))</formula>
    </cfRule>
    <cfRule type="cellIs" dxfId="3932" priority="438" operator="equal">
      <formula>"中止,製作"</formula>
    </cfRule>
    <cfRule type="containsText" dxfId="3931" priority="439" operator="containsText" text="中止,製作,夏休,冬休,その他">
      <formula>NOT(ISERROR(SEARCH("中止,製作,夏休,冬休,その他",F681)))</formula>
    </cfRule>
    <cfRule type="containsText" dxfId="3930" priority="440" operator="containsText" text="中止">
      <formula>NOT(ISERROR(SEARCH("中止",F681)))</formula>
    </cfRule>
  </conditionalFormatting>
  <conditionalFormatting sqref="F686:AG686">
    <cfRule type="containsText" dxfId="3929" priority="432" operator="containsText" text="日">
      <formula>NOT(ISERROR(SEARCH("日",F686)))</formula>
    </cfRule>
    <cfRule type="containsText" dxfId="3928" priority="433" operator="containsText" text="土">
      <formula>NOT(ISERROR(SEARCH("土",F686)))</formula>
    </cfRule>
  </conditionalFormatting>
  <conditionalFormatting sqref="F686:AG686">
    <cfRule type="containsText" dxfId="3927" priority="425" operator="containsText" text="その他">
      <formula>NOT(ISERROR(SEARCH("その他",F686)))</formula>
    </cfRule>
    <cfRule type="containsText" dxfId="3926" priority="426" operator="containsText" text="冬休">
      <formula>NOT(ISERROR(SEARCH("冬休",F686)))</formula>
    </cfRule>
    <cfRule type="containsText" dxfId="3925" priority="427" operator="containsText" text="夏休">
      <formula>NOT(ISERROR(SEARCH("夏休",F686)))</formula>
    </cfRule>
    <cfRule type="containsText" dxfId="3924" priority="428" operator="containsText" text="製作">
      <formula>NOT(ISERROR(SEARCH("製作",F686)))</formula>
    </cfRule>
    <cfRule type="cellIs" dxfId="3923" priority="429" operator="equal">
      <formula>"中止,製作"</formula>
    </cfRule>
    <cfRule type="containsText" dxfId="3922" priority="430" operator="containsText" text="中止,製作,夏休,冬休,その他">
      <formula>NOT(ISERROR(SEARCH("中止,製作,夏休,冬休,その他",F686)))</formula>
    </cfRule>
    <cfRule type="containsText" dxfId="3921" priority="431" operator="containsText" text="中止">
      <formula>NOT(ISERROR(SEARCH("中止",F686)))</formula>
    </cfRule>
  </conditionalFormatting>
  <conditionalFormatting sqref="F675:F680">
    <cfRule type="containsText" dxfId="3920" priority="424" operator="containsText" text="－">
      <formula>NOT(ISERROR(SEARCH("－",F675)))</formula>
    </cfRule>
  </conditionalFormatting>
  <conditionalFormatting sqref="G675:G680 H677:U679 V679:AG679">
    <cfRule type="containsText" dxfId="3919" priority="423" operator="containsText" text="－">
      <formula>NOT(ISERROR(SEARCH("－",G675)))</formula>
    </cfRule>
  </conditionalFormatting>
  <conditionalFormatting sqref="G675:AG680">
    <cfRule type="containsText" dxfId="3918" priority="422" operator="containsText" text="－">
      <formula>NOT(ISERROR(SEARCH("－",G675)))</formula>
    </cfRule>
  </conditionalFormatting>
  <conditionalFormatting sqref="F682:AG685">
    <cfRule type="containsText" dxfId="3917" priority="417" operator="containsText" text="退">
      <formula>NOT(ISERROR(SEARCH("退",F682)))</formula>
    </cfRule>
    <cfRule type="containsText" dxfId="3916" priority="418" operator="containsText" text="入">
      <formula>NOT(ISERROR(SEARCH("入",F682)))</formula>
    </cfRule>
    <cfRule type="containsText" dxfId="3915" priority="419" operator="containsText" text="入,退">
      <formula>NOT(ISERROR(SEARCH("入,退",F682)))</formula>
    </cfRule>
    <cfRule type="containsText" dxfId="3914" priority="420" operator="containsText" text="入,退">
      <formula>NOT(ISERROR(SEARCH("入,退",F682)))</formula>
    </cfRule>
    <cfRule type="cellIs" dxfId="3913" priority="421" operator="equal">
      <formula>"休"</formula>
    </cfRule>
  </conditionalFormatting>
  <conditionalFormatting sqref="F682:AG685">
    <cfRule type="containsText" dxfId="3912" priority="416" operator="containsText" text="外">
      <formula>NOT(ISERROR(SEARCH("外",F682)))</formula>
    </cfRule>
  </conditionalFormatting>
  <conditionalFormatting sqref="F682:AG685">
    <cfRule type="containsText" dxfId="3911" priority="415" operator="containsText" text="－">
      <formula>NOT(ISERROR(SEARCH("－",F682)))</formula>
    </cfRule>
  </conditionalFormatting>
  <conditionalFormatting sqref="F687:AG690">
    <cfRule type="containsText" dxfId="3910" priority="410" operator="containsText" text="退">
      <formula>NOT(ISERROR(SEARCH("退",F687)))</formula>
    </cfRule>
    <cfRule type="containsText" dxfId="3909" priority="411" operator="containsText" text="入">
      <formula>NOT(ISERROR(SEARCH("入",F687)))</formula>
    </cfRule>
    <cfRule type="containsText" dxfId="3908" priority="412" operator="containsText" text="入,退">
      <formula>NOT(ISERROR(SEARCH("入,退",F687)))</formula>
    </cfRule>
    <cfRule type="containsText" dxfId="3907" priority="413" operator="containsText" text="入,退">
      <formula>NOT(ISERROR(SEARCH("入,退",F687)))</formula>
    </cfRule>
    <cfRule type="cellIs" dxfId="3906" priority="414" operator="equal">
      <formula>"休"</formula>
    </cfRule>
  </conditionalFormatting>
  <conditionalFormatting sqref="F687:AG690">
    <cfRule type="containsText" dxfId="3905" priority="409" operator="containsText" text="外">
      <formula>NOT(ISERROR(SEARCH("外",F687)))</formula>
    </cfRule>
  </conditionalFormatting>
  <conditionalFormatting sqref="F687:AG690">
    <cfRule type="containsText" dxfId="3904" priority="408" operator="containsText" text="－">
      <formula>NOT(ISERROR(SEARCH("－",F687)))</formula>
    </cfRule>
  </conditionalFormatting>
  <conditionalFormatting sqref="F700:AG700">
    <cfRule type="containsText" dxfId="3903" priority="406" operator="containsText" text="日">
      <formula>NOT(ISERROR(SEARCH("日",F700)))</formula>
    </cfRule>
    <cfRule type="containsText" dxfId="3902" priority="407" operator="containsText" text="土">
      <formula>NOT(ISERROR(SEARCH("土",F700)))</formula>
    </cfRule>
  </conditionalFormatting>
  <conditionalFormatting sqref="F700:AG700">
    <cfRule type="containsText" dxfId="3901" priority="399" operator="containsText" text="その他">
      <formula>NOT(ISERROR(SEARCH("その他",F700)))</formula>
    </cfRule>
    <cfRule type="containsText" dxfId="3900" priority="400" operator="containsText" text="冬休">
      <formula>NOT(ISERROR(SEARCH("冬休",F700)))</formula>
    </cfRule>
    <cfRule type="containsText" dxfId="3899" priority="401" operator="containsText" text="夏休">
      <formula>NOT(ISERROR(SEARCH("夏休",F700)))</formula>
    </cfRule>
    <cfRule type="containsText" dxfId="3898" priority="402" operator="containsText" text="製作">
      <formula>NOT(ISERROR(SEARCH("製作",F700)))</formula>
    </cfRule>
    <cfRule type="cellIs" dxfId="3897" priority="403" operator="equal">
      <formula>"中止,製作"</formula>
    </cfRule>
    <cfRule type="containsText" dxfId="3896" priority="404" operator="containsText" text="中止,製作,夏休,冬休,その他">
      <formula>NOT(ISERROR(SEARCH("中止,製作,夏休,冬休,その他",F700)))</formula>
    </cfRule>
    <cfRule type="containsText" dxfId="3895" priority="405" operator="containsText" text="中止">
      <formula>NOT(ISERROR(SEARCH("中止",F700)))</formula>
    </cfRule>
  </conditionalFormatting>
  <conditionalFormatting sqref="F701:AG706">
    <cfRule type="containsText" dxfId="3894" priority="394" operator="containsText" text="退">
      <formula>NOT(ISERROR(SEARCH("退",F701)))</formula>
    </cfRule>
    <cfRule type="containsText" dxfId="3893" priority="395" operator="containsText" text="入">
      <formula>NOT(ISERROR(SEARCH("入",F701)))</formula>
    </cfRule>
    <cfRule type="containsText" dxfId="3892" priority="396" operator="containsText" text="入,退">
      <formula>NOT(ISERROR(SEARCH("入,退",F701)))</formula>
    </cfRule>
    <cfRule type="containsText" dxfId="3891" priority="397" operator="containsText" text="入,退">
      <formula>NOT(ISERROR(SEARCH("入,退",F701)))</formula>
    </cfRule>
    <cfRule type="cellIs" dxfId="3890" priority="398" operator="equal">
      <formula>"休"</formula>
    </cfRule>
  </conditionalFormatting>
  <conditionalFormatting sqref="F701:AG706">
    <cfRule type="containsText" dxfId="3889" priority="393" operator="containsText" text="外">
      <formula>NOT(ISERROR(SEARCH("外",F701)))</formula>
    </cfRule>
  </conditionalFormatting>
  <conditionalFormatting sqref="F707:AG707">
    <cfRule type="containsText" dxfId="3888" priority="391" operator="containsText" text="日">
      <formula>NOT(ISERROR(SEARCH("日",F707)))</formula>
    </cfRule>
    <cfRule type="containsText" dxfId="3887" priority="392" operator="containsText" text="土">
      <formula>NOT(ISERROR(SEARCH("土",F707)))</formula>
    </cfRule>
  </conditionalFormatting>
  <conditionalFormatting sqref="F707:AG707">
    <cfRule type="containsText" dxfId="3886" priority="384" operator="containsText" text="その他">
      <formula>NOT(ISERROR(SEARCH("その他",F707)))</formula>
    </cfRule>
    <cfRule type="containsText" dxfId="3885" priority="385" operator="containsText" text="冬休">
      <formula>NOT(ISERROR(SEARCH("冬休",F707)))</formula>
    </cfRule>
    <cfRule type="containsText" dxfId="3884" priority="386" operator="containsText" text="夏休">
      <formula>NOT(ISERROR(SEARCH("夏休",F707)))</formula>
    </cfRule>
    <cfRule type="containsText" dxfId="3883" priority="387" operator="containsText" text="製作">
      <formula>NOT(ISERROR(SEARCH("製作",F707)))</formula>
    </cfRule>
    <cfRule type="cellIs" dxfId="3882" priority="388" operator="equal">
      <formula>"中止,製作"</formula>
    </cfRule>
    <cfRule type="containsText" dxfId="3881" priority="389" operator="containsText" text="中止,製作,夏休,冬休,その他">
      <formula>NOT(ISERROR(SEARCH("中止,製作,夏休,冬休,その他",F707)))</formula>
    </cfRule>
    <cfRule type="containsText" dxfId="3880" priority="390" operator="containsText" text="中止">
      <formula>NOT(ISERROR(SEARCH("中止",F707)))</formula>
    </cfRule>
  </conditionalFormatting>
  <conditionalFormatting sqref="F712:AG712">
    <cfRule type="containsText" dxfId="3879" priority="382" operator="containsText" text="日">
      <formula>NOT(ISERROR(SEARCH("日",F712)))</formula>
    </cfRule>
    <cfRule type="containsText" dxfId="3878" priority="383" operator="containsText" text="土">
      <formula>NOT(ISERROR(SEARCH("土",F712)))</formula>
    </cfRule>
  </conditionalFormatting>
  <conditionalFormatting sqref="F712:AG712">
    <cfRule type="containsText" dxfId="3877" priority="375" operator="containsText" text="その他">
      <formula>NOT(ISERROR(SEARCH("その他",F712)))</formula>
    </cfRule>
    <cfRule type="containsText" dxfId="3876" priority="376" operator="containsText" text="冬休">
      <formula>NOT(ISERROR(SEARCH("冬休",F712)))</formula>
    </cfRule>
    <cfRule type="containsText" dxfId="3875" priority="377" operator="containsText" text="夏休">
      <formula>NOT(ISERROR(SEARCH("夏休",F712)))</formula>
    </cfRule>
    <cfRule type="containsText" dxfId="3874" priority="378" operator="containsText" text="製作">
      <formula>NOT(ISERROR(SEARCH("製作",F712)))</formula>
    </cfRule>
    <cfRule type="cellIs" dxfId="3873" priority="379" operator="equal">
      <formula>"中止,製作"</formula>
    </cfRule>
    <cfRule type="containsText" dxfId="3872" priority="380" operator="containsText" text="中止,製作,夏休,冬休,その他">
      <formula>NOT(ISERROR(SEARCH("中止,製作,夏休,冬休,その他",F712)))</formula>
    </cfRule>
    <cfRule type="containsText" dxfId="3871" priority="381" operator="containsText" text="中止">
      <formula>NOT(ISERROR(SEARCH("中止",F712)))</formula>
    </cfRule>
  </conditionalFormatting>
  <conditionalFormatting sqref="F701:F706">
    <cfRule type="containsText" dxfId="3870" priority="374" operator="containsText" text="－">
      <formula>NOT(ISERROR(SEARCH("－",F701)))</formula>
    </cfRule>
  </conditionalFormatting>
  <conditionalFormatting sqref="G701:G706 H703:U705 V705:AG705">
    <cfRule type="containsText" dxfId="3869" priority="373" operator="containsText" text="－">
      <formula>NOT(ISERROR(SEARCH("－",G701)))</formula>
    </cfRule>
  </conditionalFormatting>
  <conditionalFormatting sqref="G701:AG706">
    <cfRule type="containsText" dxfId="3868" priority="372" operator="containsText" text="－">
      <formula>NOT(ISERROR(SEARCH("－",G701)))</formula>
    </cfRule>
  </conditionalFormatting>
  <conditionalFormatting sqref="F708:AG711">
    <cfRule type="containsText" dxfId="3867" priority="367" operator="containsText" text="退">
      <formula>NOT(ISERROR(SEARCH("退",F708)))</formula>
    </cfRule>
    <cfRule type="containsText" dxfId="3866" priority="368" operator="containsText" text="入">
      <formula>NOT(ISERROR(SEARCH("入",F708)))</formula>
    </cfRule>
    <cfRule type="containsText" dxfId="3865" priority="369" operator="containsText" text="入,退">
      <formula>NOT(ISERROR(SEARCH("入,退",F708)))</formula>
    </cfRule>
    <cfRule type="containsText" dxfId="3864" priority="370" operator="containsText" text="入,退">
      <formula>NOT(ISERROR(SEARCH("入,退",F708)))</formula>
    </cfRule>
    <cfRule type="cellIs" dxfId="3863" priority="371" operator="equal">
      <formula>"休"</formula>
    </cfRule>
  </conditionalFormatting>
  <conditionalFormatting sqref="F708:AG711">
    <cfRule type="containsText" dxfId="3862" priority="366" operator="containsText" text="外">
      <formula>NOT(ISERROR(SEARCH("外",F708)))</formula>
    </cfRule>
  </conditionalFormatting>
  <conditionalFormatting sqref="F708:AG711">
    <cfRule type="containsText" dxfId="3861" priority="365" operator="containsText" text="－">
      <formula>NOT(ISERROR(SEARCH("－",F708)))</formula>
    </cfRule>
  </conditionalFormatting>
  <conditionalFormatting sqref="F713:AG716">
    <cfRule type="containsText" dxfId="3860" priority="360" operator="containsText" text="退">
      <formula>NOT(ISERROR(SEARCH("退",F713)))</formula>
    </cfRule>
    <cfRule type="containsText" dxfId="3859" priority="361" operator="containsText" text="入">
      <formula>NOT(ISERROR(SEARCH("入",F713)))</formula>
    </cfRule>
    <cfRule type="containsText" dxfId="3858" priority="362" operator="containsText" text="入,退">
      <formula>NOT(ISERROR(SEARCH("入,退",F713)))</formula>
    </cfRule>
    <cfRule type="containsText" dxfId="3857" priority="363" operator="containsText" text="入,退">
      <formula>NOT(ISERROR(SEARCH("入,退",F713)))</formula>
    </cfRule>
    <cfRule type="cellIs" dxfId="3856" priority="364" operator="equal">
      <formula>"休"</formula>
    </cfRule>
  </conditionalFormatting>
  <conditionalFormatting sqref="F713:AG716">
    <cfRule type="containsText" dxfId="3855" priority="359" operator="containsText" text="外">
      <formula>NOT(ISERROR(SEARCH("外",F713)))</formula>
    </cfRule>
  </conditionalFormatting>
  <conditionalFormatting sqref="F713:AG716">
    <cfRule type="containsText" dxfId="3854" priority="358" operator="containsText" text="－">
      <formula>NOT(ISERROR(SEARCH("－",F713)))</formula>
    </cfRule>
  </conditionalFormatting>
  <conditionalFormatting sqref="F720:AG720">
    <cfRule type="containsText" dxfId="3853" priority="356" operator="containsText" text="日">
      <formula>NOT(ISERROR(SEARCH("日",F720)))</formula>
    </cfRule>
    <cfRule type="containsText" dxfId="3852" priority="357" operator="containsText" text="土">
      <formula>NOT(ISERROR(SEARCH("土",F720)))</formula>
    </cfRule>
  </conditionalFormatting>
  <conditionalFormatting sqref="F720:AG720">
    <cfRule type="containsText" dxfId="3851" priority="349" operator="containsText" text="その他">
      <formula>NOT(ISERROR(SEARCH("その他",F720)))</formula>
    </cfRule>
    <cfRule type="containsText" dxfId="3850" priority="350" operator="containsText" text="冬休">
      <formula>NOT(ISERROR(SEARCH("冬休",F720)))</formula>
    </cfRule>
    <cfRule type="containsText" dxfId="3849" priority="351" operator="containsText" text="夏休">
      <formula>NOT(ISERROR(SEARCH("夏休",F720)))</formula>
    </cfRule>
    <cfRule type="containsText" dxfId="3848" priority="352" operator="containsText" text="製作">
      <formula>NOT(ISERROR(SEARCH("製作",F720)))</formula>
    </cfRule>
    <cfRule type="cellIs" dxfId="3847" priority="353" operator="equal">
      <formula>"中止,製作"</formula>
    </cfRule>
    <cfRule type="containsText" dxfId="3846" priority="354" operator="containsText" text="中止,製作,夏休,冬休,その他">
      <formula>NOT(ISERROR(SEARCH("中止,製作,夏休,冬休,その他",F720)))</formula>
    </cfRule>
    <cfRule type="containsText" dxfId="3845" priority="355" operator="containsText" text="中止">
      <formula>NOT(ISERROR(SEARCH("中止",F720)))</formula>
    </cfRule>
  </conditionalFormatting>
  <conditionalFormatting sqref="F721:AG726">
    <cfRule type="containsText" dxfId="3844" priority="344" operator="containsText" text="退">
      <formula>NOT(ISERROR(SEARCH("退",F721)))</formula>
    </cfRule>
    <cfRule type="containsText" dxfId="3843" priority="345" operator="containsText" text="入">
      <formula>NOT(ISERROR(SEARCH("入",F721)))</formula>
    </cfRule>
    <cfRule type="containsText" dxfId="3842" priority="346" operator="containsText" text="入,退">
      <formula>NOT(ISERROR(SEARCH("入,退",F721)))</formula>
    </cfRule>
    <cfRule type="containsText" dxfId="3841" priority="347" operator="containsText" text="入,退">
      <formula>NOT(ISERROR(SEARCH("入,退",F721)))</formula>
    </cfRule>
    <cfRule type="cellIs" dxfId="3840" priority="348" operator="equal">
      <formula>"休"</formula>
    </cfRule>
  </conditionalFormatting>
  <conditionalFormatting sqref="F721:AG726">
    <cfRule type="containsText" dxfId="3839" priority="343" operator="containsText" text="外">
      <formula>NOT(ISERROR(SEARCH("外",F721)))</formula>
    </cfRule>
  </conditionalFormatting>
  <conditionalFormatting sqref="F727:AG727">
    <cfRule type="containsText" dxfId="3838" priority="341" operator="containsText" text="日">
      <formula>NOT(ISERROR(SEARCH("日",F727)))</formula>
    </cfRule>
    <cfRule type="containsText" dxfId="3837" priority="342" operator="containsText" text="土">
      <formula>NOT(ISERROR(SEARCH("土",F727)))</formula>
    </cfRule>
  </conditionalFormatting>
  <conditionalFormatting sqref="F727:AG727">
    <cfRule type="containsText" dxfId="3836" priority="334" operator="containsText" text="その他">
      <formula>NOT(ISERROR(SEARCH("その他",F727)))</formula>
    </cfRule>
    <cfRule type="containsText" dxfId="3835" priority="335" operator="containsText" text="冬休">
      <formula>NOT(ISERROR(SEARCH("冬休",F727)))</formula>
    </cfRule>
    <cfRule type="containsText" dxfId="3834" priority="336" operator="containsText" text="夏休">
      <formula>NOT(ISERROR(SEARCH("夏休",F727)))</formula>
    </cfRule>
    <cfRule type="containsText" dxfId="3833" priority="337" operator="containsText" text="製作">
      <formula>NOT(ISERROR(SEARCH("製作",F727)))</formula>
    </cfRule>
    <cfRule type="cellIs" dxfId="3832" priority="338" operator="equal">
      <formula>"中止,製作"</formula>
    </cfRule>
    <cfRule type="containsText" dxfId="3831" priority="339" operator="containsText" text="中止,製作,夏休,冬休,その他">
      <formula>NOT(ISERROR(SEARCH("中止,製作,夏休,冬休,その他",F727)))</formula>
    </cfRule>
    <cfRule type="containsText" dxfId="3830" priority="340" operator="containsText" text="中止">
      <formula>NOT(ISERROR(SEARCH("中止",F727)))</formula>
    </cfRule>
  </conditionalFormatting>
  <conditionalFormatting sqref="F732:AG732">
    <cfRule type="containsText" dxfId="3829" priority="332" operator="containsText" text="日">
      <formula>NOT(ISERROR(SEARCH("日",F732)))</formula>
    </cfRule>
    <cfRule type="containsText" dxfId="3828" priority="333" operator="containsText" text="土">
      <formula>NOT(ISERROR(SEARCH("土",F732)))</formula>
    </cfRule>
  </conditionalFormatting>
  <conditionalFormatting sqref="F732:AG732">
    <cfRule type="containsText" dxfId="3827" priority="325" operator="containsText" text="その他">
      <formula>NOT(ISERROR(SEARCH("その他",F732)))</formula>
    </cfRule>
    <cfRule type="containsText" dxfId="3826" priority="326" operator="containsText" text="冬休">
      <formula>NOT(ISERROR(SEARCH("冬休",F732)))</formula>
    </cfRule>
    <cfRule type="containsText" dxfId="3825" priority="327" operator="containsText" text="夏休">
      <formula>NOT(ISERROR(SEARCH("夏休",F732)))</formula>
    </cfRule>
    <cfRule type="containsText" dxfId="3824" priority="328" operator="containsText" text="製作">
      <formula>NOT(ISERROR(SEARCH("製作",F732)))</formula>
    </cfRule>
    <cfRule type="cellIs" dxfId="3823" priority="329" operator="equal">
      <formula>"中止,製作"</formula>
    </cfRule>
    <cfRule type="containsText" dxfId="3822" priority="330" operator="containsText" text="中止,製作,夏休,冬休,その他">
      <formula>NOT(ISERROR(SEARCH("中止,製作,夏休,冬休,その他",F732)))</formula>
    </cfRule>
    <cfRule type="containsText" dxfId="3821" priority="331" operator="containsText" text="中止">
      <formula>NOT(ISERROR(SEARCH("中止",F732)))</formula>
    </cfRule>
  </conditionalFormatting>
  <conditionalFormatting sqref="F721:F726">
    <cfRule type="containsText" dxfId="3820" priority="324" operator="containsText" text="－">
      <formula>NOT(ISERROR(SEARCH("－",F721)))</formula>
    </cfRule>
  </conditionalFormatting>
  <conditionalFormatting sqref="G721:G726 H723:U725 V725:AG725">
    <cfRule type="containsText" dxfId="3819" priority="323" operator="containsText" text="－">
      <formula>NOT(ISERROR(SEARCH("－",G721)))</formula>
    </cfRule>
  </conditionalFormatting>
  <conditionalFormatting sqref="G721:AG726">
    <cfRule type="containsText" dxfId="3818" priority="322" operator="containsText" text="－">
      <formula>NOT(ISERROR(SEARCH("－",G721)))</formula>
    </cfRule>
  </conditionalFormatting>
  <conditionalFormatting sqref="F728:AG731">
    <cfRule type="containsText" dxfId="3817" priority="317" operator="containsText" text="退">
      <formula>NOT(ISERROR(SEARCH("退",F728)))</formula>
    </cfRule>
    <cfRule type="containsText" dxfId="3816" priority="318" operator="containsText" text="入">
      <formula>NOT(ISERROR(SEARCH("入",F728)))</formula>
    </cfRule>
    <cfRule type="containsText" dxfId="3815" priority="319" operator="containsText" text="入,退">
      <formula>NOT(ISERROR(SEARCH("入,退",F728)))</formula>
    </cfRule>
    <cfRule type="containsText" dxfId="3814" priority="320" operator="containsText" text="入,退">
      <formula>NOT(ISERROR(SEARCH("入,退",F728)))</formula>
    </cfRule>
    <cfRule type="cellIs" dxfId="3813" priority="321" operator="equal">
      <formula>"休"</formula>
    </cfRule>
  </conditionalFormatting>
  <conditionalFormatting sqref="F728:AG731">
    <cfRule type="containsText" dxfId="3812" priority="316" operator="containsText" text="外">
      <formula>NOT(ISERROR(SEARCH("外",F728)))</formula>
    </cfRule>
  </conditionalFormatting>
  <conditionalFormatting sqref="F728:AG731">
    <cfRule type="containsText" dxfId="3811" priority="315" operator="containsText" text="－">
      <formula>NOT(ISERROR(SEARCH("－",F728)))</formula>
    </cfRule>
  </conditionalFormatting>
  <conditionalFormatting sqref="F733:AG736">
    <cfRule type="containsText" dxfId="3810" priority="310" operator="containsText" text="退">
      <formula>NOT(ISERROR(SEARCH("退",F733)))</formula>
    </cfRule>
    <cfRule type="containsText" dxfId="3809" priority="311" operator="containsText" text="入">
      <formula>NOT(ISERROR(SEARCH("入",F733)))</formula>
    </cfRule>
    <cfRule type="containsText" dxfId="3808" priority="312" operator="containsText" text="入,退">
      <formula>NOT(ISERROR(SEARCH("入,退",F733)))</formula>
    </cfRule>
    <cfRule type="containsText" dxfId="3807" priority="313" operator="containsText" text="入,退">
      <formula>NOT(ISERROR(SEARCH("入,退",F733)))</formula>
    </cfRule>
    <cfRule type="cellIs" dxfId="3806" priority="314" operator="equal">
      <formula>"休"</formula>
    </cfRule>
  </conditionalFormatting>
  <conditionalFormatting sqref="F733:AG736">
    <cfRule type="containsText" dxfId="3805" priority="309" operator="containsText" text="外">
      <formula>NOT(ISERROR(SEARCH("外",F733)))</formula>
    </cfRule>
  </conditionalFormatting>
  <conditionalFormatting sqref="F733:AG736">
    <cfRule type="containsText" dxfId="3804" priority="308" operator="containsText" text="－">
      <formula>NOT(ISERROR(SEARCH("－",F733)))</formula>
    </cfRule>
  </conditionalFormatting>
  <conditionalFormatting sqref="F740:AG740">
    <cfRule type="containsText" dxfId="3803" priority="306" operator="containsText" text="日">
      <formula>NOT(ISERROR(SEARCH("日",F740)))</formula>
    </cfRule>
    <cfRule type="containsText" dxfId="3802" priority="307" operator="containsText" text="土">
      <formula>NOT(ISERROR(SEARCH("土",F740)))</formula>
    </cfRule>
  </conditionalFormatting>
  <conditionalFormatting sqref="F740:AG740">
    <cfRule type="containsText" dxfId="3801" priority="299" operator="containsText" text="その他">
      <formula>NOT(ISERROR(SEARCH("その他",F740)))</formula>
    </cfRule>
    <cfRule type="containsText" dxfId="3800" priority="300" operator="containsText" text="冬休">
      <formula>NOT(ISERROR(SEARCH("冬休",F740)))</formula>
    </cfRule>
    <cfRule type="containsText" dxfId="3799" priority="301" operator="containsText" text="夏休">
      <formula>NOT(ISERROR(SEARCH("夏休",F740)))</formula>
    </cfRule>
    <cfRule type="containsText" dxfId="3798" priority="302" operator="containsText" text="製作">
      <formula>NOT(ISERROR(SEARCH("製作",F740)))</formula>
    </cfRule>
    <cfRule type="cellIs" dxfId="3797" priority="303" operator="equal">
      <formula>"中止,製作"</formula>
    </cfRule>
    <cfRule type="containsText" dxfId="3796" priority="304" operator="containsText" text="中止,製作,夏休,冬休,その他">
      <formula>NOT(ISERROR(SEARCH("中止,製作,夏休,冬休,その他",F740)))</formula>
    </cfRule>
    <cfRule type="containsText" dxfId="3795" priority="305" operator="containsText" text="中止">
      <formula>NOT(ISERROR(SEARCH("中止",F740)))</formula>
    </cfRule>
  </conditionalFormatting>
  <conditionalFormatting sqref="F741:AG746">
    <cfRule type="containsText" dxfId="3794" priority="294" operator="containsText" text="退">
      <formula>NOT(ISERROR(SEARCH("退",F741)))</formula>
    </cfRule>
    <cfRule type="containsText" dxfId="3793" priority="295" operator="containsText" text="入">
      <formula>NOT(ISERROR(SEARCH("入",F741)))</formula>
    </cfRule>
    <cfRule type="containsText" dxfId="3792" priority="296" operator="containsText" text="入,退">
      <formula>NOT(ISERROR(SEARCH("入,退",F741)))</formula>
    </cfRule>
    <cfRule type="containsText" dxfId="3791" priority="297" operator="containsText" text="入,退">
      <formula>NOT(ISERROR(SEARCH("入,退",F741)))</formula>
    </cfRule>
    <cfRule type="cellIs" dxfId="3790" priority="298" operator="equal">
      <formula>"休"</formula>
    </cfRule>
  </conditionalFormatting>
  <conditionalFormatting sqref="F741:AG746">
    <cfRule type="containsText" dxfId="3789" priority="293" operator="containsText" text="外">
      <formula>NOT(ISERROR(SEARCH("外",F741)))</formula>
    </cfRule>
  </conditionalFormatting>
  <conditionalFormatting sqref="F747:AG747">
    <cfRule type="containsText" dxfId="3788" priority="291" operator="containsText" text="日">
      <formula>NOT(ISERROR(SEARCH("日",F747)))</formula>
    </cfRule>
    <cfRule type="containsText" dxfId="3787" priority="292" operator="containsText" text="土">
      <formula>NOT(ISERROR(SEARCH("土",F747)))</formula>
    </cfRule>
  </conditionalFormatting>
  <conditionalFormatting sqref="F747:AG747">
    <cfRule type="containsText" dxfId="3786" priority="284" operator="containsText" text="その他">
      <formula>NOT(ISERROR(SEARCH("その他",F747)))</formula>
    </cfRule>
    <cfRule type="containsText" dxfId="3785" priority="285" operator="containsText" text="冬休">
      <formula>NOT(ISERROR(SEARCH("冬休",F747)))</formula>
    </cfRule>
    <cfRule type="containsText" dxfId="3784" priority="286" operator="containsText" text="夏休">
      <formula>NOT(ISERROR(SEARCH("夏休",F747)))</formula>
    </cfRule>
    <cfRule type="containsText" dxfId="3783" priority="287" operator="containsText" text="製作">
      <formula>NOT(ISERROR(SEARCH("製作",F747)))</formula>
    </cfRule>
    <cfRule type="cellIs" dxfId="3782" priority="288" operator="equal">
      <formula>"中止,製作"</formula>
    </cfRule>
    <cfRule type="containsText" dxfId="3781" priority="289" operator="containsText" text="中止,製作,夏休,冬休,その他">
      <formula>NOT(ISERROR(SEARCH("中止,製作,夏休,冬休,その他",F747)))</formula>
    </cfRule>
    <cfRule type="containsText" dxfId="3780" priority="290" operator="containsText" text="中止">
      <formula>NOT(ISERROR(SEARCH("中止",F747)))</formula>
    </cfRule>
  </conditionalFormatting>
  <conditionalFormatting sqref="F752:AG752">
    <cfRule type="containsText" dxfId="3779" priority="282" operator="containsText" text="日">
      <formula>NOT(ISERROR(SEARCH("日",F752)))</formula>
    </cfRule>
    <cfRule type="containsText" dxfId="3778" priority="283" operator="containsText" text="土">
      <formula>NOT(ISERROR(SEARCH("土",F752)))</formula>
    </cfRule>
  </conditionalFormatting>
  <conditionalFormatting sqref="F752:AG752">
    <cfRule type="containsText" dxfId="3777" priority="275" operator="containsText" text="その他">
      <formula>NOT(ISERROR(SEARCH("その他",F752)))</formula>
    </cfRule>
    <cfRule type="containsText" dxfId="3776" priority="276" operator="containsText" text="冬休">
      <formula>NOT(ISERROR(SEARCH("冬休",F752)))</formula>
    </cfRule>
    <cfRule type="containsText" dxfId="3775" priority="277" operator="containsText" text="夏休">
      <formula>NOT(ISERROR(SEARCH("夏休",F752)))</formula>
    </cfRule>
    <cfRule type="containsText" dxfId="3774" priority="278" operator="containsText" text="製作">
      <formula>NOT(ISERROR(SEARCH("製作",F752)))</formula>
    </cfRule>
    <cfRule type="cellIs" dxfId="3773" priority="279" operator="equal">
      <formula>"中止,製作"</formula>
    </cfRule>
    <cfRule type="containsText" dxfId="3772" priority="280" operator="containsText" text="中止,製作,夏休,冬休,その他">
      <formula>NOT(ISERROR(SEARCH("中止,製作,夏休,冬休,その他",F752)))</formula>
    </cfRule>
    <cfRule type="containsText" dxfId="3771" priority="281" operator="containsText" text="中止">
      <formula>NOT(ISERROR(SEARCH("中止",F752)))</formula>
    </cfRule>
  </conditionalFormatting>
  <conditionalFormatting sqref="F741:F746">
    <cfRule type="containsText" dxfId="3770" priority="274" operator="containsText" text="－">
      <formula>NOT(ISERROR(SEARCH("－",F741)))</formula>
    </cfRule>
  </conditionalFormatting>
  <conditionalFormatting sqref="G741:G746 H743:U745 V745:AG745">
    <cfRule type="containsText" dxfId="3769" priority="273" operator="containsText" text="－">
      <formula>NOT(ISERROR(SEARCH("－",G741)))</formula>
    </cfRule>
  </conditionalFormatting>
  <conditionalFormatting sqref="G741:AG746">
    <cfRule type="containsText" dxfId="3768" priority="272" operator="containsText" text="－">
      <formula>NOT(ISERROR(SEARCH("－",G741)))</formula>
    </cfRule>
  </conditionalFormatting>
  <conditionalFormatting sqref="F748:AG751">
    <cfRule type="containsText" dxfId="3767" priority="267" operator="containsText" text="退">
      <formula>NOT(ISERROR(SEARCH("退",F748)))</formula>
    </cfRule>
    <cfRule type="containsText" dxfId="3766" priority="268" operator="containsText" text="入">
      <formula>NOT(ISERROR(SEARCH("入",F748)))</formula>
    </cfRule>
    <cfRule type="containsText" dxfId="3765" priority="269" operator="containsText" text="入,退">
      <formula>NOT(ISERROR(SEARCH("入,退",F748)))</formula>
    </cfRule>
    <cfRule type="containsText" dxfId="3764" priority="270" operator="containsText" text="入,退">
      <formula>NOT(ISERROR(SEARCH("入,退",F748)))</formula>
    </cfRule>
    <cfRule type="cellIs" dxfId="3763" priority="271" operator="equal">
      <formula>"休"</formula>
    </cfRule>
  </conditionalFormatting>
  <conditionalFormatting sqref="F748:AG751">
    <cfRule type="containsText" dxfId="3762" priority="266" operator="containsText" text="外">
      <formula>NOT(ISERROR(SEARCH("外",F748)))</formula>
    </cfRule>
  </conditionalFormatting>
  <conditionalFormatting sqref="F748:AG751">
    <cfRule type="containsText" dxfId="3761" priority="265" operator="containsText" text="－">
      <formula>NOT(ISERROR(SEARCH("－",F748)))</formula>
    </cfRule>
  </conditionalFormatting>
  <conditionalFormatting sqref="F753:AG756">
    <cfRule type="containsText" dxfId="3760" priority="260" operator="containsText" text="退">
      <formula>NOT(ISERROR(SEARCH("退",F753)))</formula>
    </cfRule>
    <cfRule type="containsText" dxfId="3759" priority="261" operator="containsText" text="入">
      <formula>NOT(ISERROR(SEARCH("入",F753)))</formula>
    </cfRule>
    <cfRule type="containsText" dxfId="3758" priority="262" operator="containsText" text="入,退">
      <formula>NOT(ISERROR(SEARCH("入,退",F753)))</formula>
    </cfRule>
    <cfRule type="containsText" dxfId="3757" priority="263" operator="containsText" text="入,退">
      <formula>NOT(ISERROR(SEARCH("入,退",F753)))</formula>
    </cfRule>
    <cfRule type="cellIs" dxfId="3756" priority="264" operator="equal">
      <formula>"休"</formula>
    </cfRule>
  </conditionalFormatting>
  <conditionalFormatting sqref="F753:AG756">
    <cfRule type="containsText" dxfId="3755" priority="259" operator="containsText" text="外">
      <formula>NOT(ISERROR(SEARCH("外",F753)))</formula>
    </cfRule>
  </conditionalFormatting>
  <conditionalFormatting sqref="F753:AG756">
    <cfRule type="containsText" dxfId="3754" priority="258" operator="containsText" text="－">
      <formula>NOT(ISERROR(SEARCH("－",F753)))</formula>
    </cfRule>
  </conditionalFormatting>
  <conditionalFormatting sqref="F760:AG760">
    <cfRule type="containsText" dxfId="3753" priority="256" operator="containsText" text="日">
      <formula>NOT(ISERROR(SEARCH("日",F760)))</formula>
    </cfRule>
    <cfRule type="containsText" dxfId="3752" priority="257" operator="containsText" text="土">
      <formula>NOT(ISERROR(SEARCH("土",F760)))</formula>
    </cfRule>
  </conditionalFormatting>
  <conditionalFormatting sqref="F760:AG760">
    <cfRule type="containsText" dxfId="3751" priority="249" operator="containsText" text="その他">
      <formula>NOT(ISERROR(SEARCH("その他",F760)))</formula>
    </cfRule>
    <cfRule type="containsText" dxfId="3750" priority="250" operator="containsText" text="冬休">
      <formula>NOT(ISERROR(SEARCH("冬休",F760)))</formula>
    </cfRule>
    <cfRule type="containsText" dxfId="3749" priority="251" operator="containsText" text="夏休">
      <formula>NOT(ISERROR(SEARCH("夏休",F760)))</formula>
    </cfRule>
    <cfRule type="containsText" dxfId="3748" priority="252" operator="containsText" text="製作">
      <formula>NOT(ISERROR(SEARCH("製作",F760)))</formula>
    </cfRule>
    <cfRule type="cellIs" dxfId="3747" priority="253" operator="equal">
      <formula>"中止,製作"</formula>
    </cfRule>
    <cfRule type="containsText" dxfId="3746" priority="254" operator="containsText" text="中止,製作,夏休,冬休,その他">
      <formula>NOT(ISERROR(SEARCH("中止,製作,夏休,冬休,その他",F760)))</formula>
    </cfRule>
    <cfRule type="containsText" dxfId="3745" priority="255" operator="containsText" text="中止">
      <formula>NOT(ISERROR(SEARCH("中止",F760)))</formula>
    </cfRule>
  </conditionalFormatting>
  <conditionalFormatting sqref="F761:AG766">
    <cfRule type="containsText" dxfId="3744" priority="244" operator="containsText" text="退">
      <formula>NOT(ISERROR(SEARCH("退",F761)))</formula>
    </cfRule>
    <cfRule type="containsText" dxfId="3743" priority="245" operator="containsText" text="入">
      <formula>NOT(ISERROR(SEARCH("入",F761)))</formula>
    </cfRule>
    <cfRule type="containsText" dxfId="3742" priority="246" operator="containsText" text="入,退">
      <formula>NOT(ISERROR(SEARCH("入,退",F761)))</formula>
    </cfRule>
    <cfRule type="containsText" dxfId="3741" priority="247" operator="containsText" text="入,退">
      <formula>NOT(ISERROR(SEARCH("入,退",F761)))</formula>
    </cfRule>
    <cfRule type="cellIs" dxfId="3740" priority="248" operator="equal">
      <formula>"休"</formula>
    </cfRule>
  </conditionalFormatting>
  <conditionalFormatting sqref="F761:AG766">
    <cfRule type="containsText" dxfId="3739" priority="243" operator="containsText" text="外">
      <formula>NOT(ISERROR(SEARCH("外",F761)))</formula>
    </cfRule>
  </conditionalFormatting>
  <conditionalFormatting sqref="F767:AG767">
    <cfRule type="containsText" dxfId="3738" priority="241" operator="containsText" text="日">
      <formula>NOT(ISERROR(SEARCH("日",F767)))</formula>
    </cfRule>
    <cfRule type="containsText" dxfId="3737" priority="242" operator="containsText" text="土">
      <formula>NOT(ISERROR(SEARCH("土",F767)))</formula>
    </cfRule>
  </conditionalFormatting>
  <conditionalFormatting sqref="F767:AG767">
    <cfRule type="containsText" dxfId="3736" priority="234" operator="containsText" text="その他">
      <formula>NOT(ISERROR(SEARCH("その他",F767)))</formula>
    </cfRule>
    <cfRule type="containsText" dxfId="3735" priority="235" operator="containsText" text="冬休">
      <formula>NOT(ISERROR(SEARCH("冬休",F767)))</formula>
    </cfRule>
    <cfRule type="containsText" dxfId="3734" priority="236" operator="containsText" text="夏休">
      <formula>NOT(ISERROR(SEARCH("夏休",F767)))</formula>
    </cfRule>
    <cfRule type="containsText" dxfId="3733" priority="237" operator="containsText" text="製作">
      <formula>NOT(ISERROR(SEARCH("製作",F767)))</formula>
    </cfRule>
    <cfRule type="cellIs" dxfId="3732" priority="238" operator="equal">
      <formula>"中止,製作"</formula>
    </cfRule>
    <cfRule type="containsText" dxfId="3731" priority="239" operator="containsText" text="中止,製作,夏休,冬休,その他">
      <formula>NOT(ISERROR(SEARCH("中止,製作,夏休,冬休,その他",F767)))</formula>
    </cfRule>
    <cfRule type="containsText" dxfId="3730" priority="240" operator="containsText" text="中止">
      <formula>NOT(ISERROR(SEARCH("中止",F767)))</formula>
    </cfRule>
  </conditionalFormatting>
  <conditionalFormatting sqref="F772:AG772">
    <cfRule type="containsText" dxfId="3729" priority="232" operator="containsText" text="日">
      <formula>NOT(ISERROR(SEARCH("日",F772)))</formula>
    </cfRule>
    <cfRule type="containsText" dxfId="3728" priority="233" operator="containsText" text="土">
      <formula>NOT(ISERROR(SEARCH("土",F772)))</formula>
    </cfRule>
  </conditionalFormatting>
  <conditionalFormatting sqref="F772:AG772">
    <cfRule type="containsText" dxfId="3727" priority="225" operator="containsText" text="その他">
      <formula>NOT(ISERROR(SEARCH("その他",F772)))</formula>
    </cfRule>
    <cfRule type="containsText" dxfId="3726" priority="226" operator="containsText" text="冬休">
      <formula>NOT(ISERROR(SEARCH("冬休",F772)))</formula>
    </cfRule>
    <cfRule type="containsText" dxfId="3725" priority="227" operator="containsText" text="夏休">
      <formula>NOT(ISERROR(SEARCH("夏休",F772)))</formula>
    </cfRule>
    <cfRule type="containsText" dxfId="3724" priority="228" operator="containsText" text="製作">
      <formula>NOT(ISERROR(SEARCH("製作",F772)))</formula>
    </cfRule>
    <cfRule type="cellIs" dxfId="3723" priority="229" operator="equal">
      <formula>"中止,製作"</formula>
    </cfRule>
    <cfRule type="containsText" dxfId="3722" priority="230" operator="containsText" text="中止,製作,夏休,冬休,その他">
      <formula>NOT(ISERROR(SEARCH("中止,製作,夏休,冬休,その他",F772)))</formula>
    </cfRule>
    <cfRule type="containsText" dxfId="3721" priority="231" operator="containsText" text="中止">
      <formula>NOT(ISERROR(SEARCH("中止",F772)))</formula>
    </cfRule>
  </conditionalFormatting>
  <conditionalFormatting sqref="F761:F766">
    <cfRule type="containsText" dxfId="3720" priority="224" operator="containsText" text="－">
      <formula>NOT(ISERROR(SEARCH("－",F761)))</formula>
    </cfRule>
  </conditionalFormatting>
  <conditionalFormatting sqref="G761:G766 H763:U765 V765:AG765">
    <cfRule type="containsText" dxfId="3719" priority="223" operator="containsText" text="－">
      <formula>NOT(ISERROR(SEARCH("－",G761)))</formula>
    </cfRule>
  </conditionalFormatting>
  <conditionalFormatting sqref="G761:AG766">
    <cfRule type="containsText" dxfId="3718" priority="222" operator="containsText" text="－">
      <formula>NOT(ISERROR(SEARCH("－",G761)))</formula>
    </cfRule>
  </conditionalFormatting>
  <conditionalFormatting sqref="F768:AG771">
    <cfRule type="containsText" dxfId="3717" priority="217" operator="containsText" text="退">
      <formula>NOT(ISERROR(SEARCH("退",F768)))</formula>
    </cfRule>
    <cfRule type="containsText" dxfId="3716" priority="218" operator="containsText" text="入">
      <formula>NOT(ISERROR(SEARCH("入",F768)))</formula>
    </cfRule>
    <cfRule type="containsText" dxfId="3715" priority="219" operator="containsText" text="入,退">
      <formula>NOT(ISERROR(SEARCH("入,退",F768)))</formula>
    </cfRule>
    <cfRule type="containsText" dxfId="3714" priority="220" operator="containsText" text="入,退">
      <formula>NOT(ISERROR(SEARCH("入,退",F768)))</formula>
    </cfRule>
    <cfRule type="cellIs" dxfId="3713" priority="221" operator="equal">
      <formula>"休"</formula>
    </cfRule>
  </conditionalFormatting>
  <conditionalFormatting sqref="F768:AG771">
    <cfRule type="containsText" dxfId="3712" priority="216" operator="containsText" text="外">
      <formula>NOT(ISERROR(SEARCH("外",F768)))</formula>
    </cfRule>
  </conditionalFormatting>
  <conditionalFormatting sqref="F768:AG771">
    <cfRule type="containsText" dxfId="3711" priority="215" operator="containsText" text="－">
      <formula>NOT(ISERROR(SEARCH("－",F768)))</formula>
    </cfRule>
  </conditionalFormatting>
  <conditionalFormatting sqref="F773:AG776">
    <cfRule type="containsText" dxfId="3710" priority="210" operator="containsText" text="退">
      <formula>NOT(ISERROR(SEARCH("退",F773)))</formula>
    </cfRule>
    <cfRule type="containsText" dxfId="3709" priority="211" operator="containsText" text="入">
      <formula>NOT(ISERROR(SEARCH("入",F773)))</formula>
    </cfRule>
    <cfRule type="containsText" dxfId="3708" priority="212" operator="containsText" text="入,退">
      <formula>NOT(ISERROR(SEARCH("入,退",F773)))</formula>
    </cfRule>
    <cfRule type="containsText" dxfId="3707" priority="213" operator="containsText" text="入,退">
      <formula>NOT(ISERROR(SEARCH("入,退",F773)))</formula>
    </cfRule>
    <cfRule type="cellIs" dxfId="3706" priority="214" operator="equal">
      <formula>"休"</formula>
    </cfRule>
  </conditionalFormatting>
  <conditionalFormatting sqref="F773:AG776">
    <cfRule type="containsText" dxfId="3705" priority="209" operator="containsText" text="外">
      <formula>NOT(ISERROR(SEARCH("外",F773)))</formula>
    </cfRule>
  </conditionalFormatting>
  <conditionalFormatting sqref="F773:AG776">
    <cfRule type="containsText" dxfId="3704" priority="208" operator="containsText" text="－">
      <formula>NOT(ISERROR(SEARCH("－",F773)))</formula>
    </cfRule>
  </conditionalFormatting>
  <conditionalFormatting sqref="F786:AG786">
    <cfRule type="containsText" dxfId="3703" priority="206" operator="containsText" text="日">
      <formula>NOT(ISERROR(SEARCH("日",F786)))</formula>
    </cfRule>
    <cfRule type="containsText" dxfId="3702" priority="207" operator="containsText" text="土">
      <formula>NOT(ISERROR(SEARCH("土",F786)))</formula>
    </cfRule>
  </conditionalFormatting>
  <conditionalFormatting sqref="F786:AG786">
    <cfRule type="containsText" dxfId="3701" priority="199" operator="containsText" text="その他">
      <formula>NOT(ISERROR(SEARCH("その他",F786)))</formula>
    </cfRule>
    <cfRule type="containsText" dxfId="3700" priority="200" operator="containsText" text="冬休">
      <formula>NOT(ISERROR(SEARCH("冬休",F786)))</formula>
    </cfRule>
    <cfRule type="containsText" dxfId="3699" priority="201" operator="containsText" text="夏休">
      <formula>NOT(ISERROR(SEARCH("夏休",F786)))</formula>
    </cfRule>
    <cfRule type="containsText" dxfId="3698" priority="202" operator="containsText" text="製作">
      <formula>NOT(ISERROR(SEARCH("製作",F786)))</formula>
    </cfRule>
    <cfRule type="cellIs" dxfId="3697" priority="203" operator="equal">
      <formula>"中止,製作"</formula>
    </cfRule>
    <cfRule type="containsText" dxfId="3696" priority="204" operator="containsText" text="中止,製作,夏休,冬休,その他">
      <formula>NOT(ISERROR(SEARCH("中止,製作,夏休,冬休,その他",F786)))</formula>
    </cfRule>
    <cfRule type="containsText" dxfId="3695" priority="205" operator="containsText" text="中止">
      <formula>NOT(ISERROR(SEARCH("中止",F786)))</formula>
    </cfRule>
  </conditionalFormatting>
  <conditionalFormatting sqref="F787:AG792">
    <cfRule type="containsText" dxfId="3694" priority="194" operator="containsText" text="退">
      <formula>NOT(ISERROR(SEARCH("退",F787)))</formula>
    </cfRule>
    <cfRule type="containsText" dxfId="3693" priority="195" operator="containsText" text="入">
      <formula>NOT(ISERROR(SEARCH("入",F787)))</formula>
    </cfRule>
    <cfRule type="containsText" dxfId="3692" priority="196" operator="containsText" text="入,退">
      <formula>NOT(ISERROR(SEARCH("入,退",F787)))</formula>
    </cfRule>
    <cfRule type="containsText" dxfId="3691" priority="197" operator="containsText" text="入,退">
      <formula>NOT(ISERROR(SEARCH("入,退",F787)))</formula>
    </cfRule>
    <cfRule type="cellIs" dxfId="3690" priority="198" operator="equal">
      <formula>"休"</formula>
    </cfRule>
  </conditionalFormatting>
  <conditionalFormatting sqref="F787:AG792">
    <cfRule type="containsText" dxfId="3689" priority="193" operator="containsText" text="外">
      <formula>NOT(ISERROR(SEARCH("外",F787)))</formula>
    </cfRule>
  </conditionalFormatting>
  <conditionalFormatting sqref="F793:AG793">
    <cfRule type="containsText" dxfId="3688" priority="191" operator="containsText" text="日">
      <formula>NOT(ISERROR(SEARCH("日",F793)))</formula>
    </cfRule>
    <cfRule type="containsText" dxfId="3687" priority="192" operator="containsText" text="土">
      <formula>NOT(ISERROR(SEARCH("土",F793)))</formula>
    </cfRule>
  </conditionalFormatting>
  <conditionalFormatting sqref="F793:AG793">
    <cfRule type="containsText" dxfId="3686" priority="184" operator="containsText" text="その他">
      <formula>NOT(ISERROR(SEARCH("その他",F793)))</formula>
    </cfRule>
    <cfRule type="containsText" dxfId="3685" priority="185" operator="containsText" text="冬休">
      <formula>NOT(ISERROR(SEARCH("冬休",F793)))</formula>
    </cfRule>
    <cfRule type="containsText" dxfId="3684" priority="186" operator="containsText" text="夏休">
      <formula>NOT(ISERROR(SEARCH("夏休",F793)))</formula>
    </cfRule>
    <cfRule type="containsText" dxfId="3683" priority="187" operator="containsText" text="製作">
      <formula>NOT(ISERROR(SEARCH("製作",F793)))</formula>
    </cfRule>
    <cfRule type="cellIs" dxfId="3682" priority="188" operator="equal">
      <formula>"中止,製作"</formula>
    </cfRule>
    <cfRule type="containsText" dxfId="3681" priority="189" operator="containsText" text="中止,製作,夏休,冬休,その他">
      <formula>NOT(ISERROR(SEARCH("中止,製作,夏休,冬休,その他",F793)))</formula>
    </cfRule>
    <cfRule type="containsText" dxfId="3680" priority="190" operator="containsText" text="中止">
      <formula>NOT(ISERROR(SEARCH("中止",F793)))</formula>
    </cfRule>
  </conditionalFormatting>
  <conditionalFormatting sqref="F798:AG798">
    <cfRule type="containsText" dxfId="3679" priority="182" operator="containsText" text="日">
      <formula>NOT(ISERROR(SEARCH("日",F798)))</formula>
    </cfRule>
    <cfRule type="containsText" dxfId="3678" priority="183" operator="containsText" text="土">
      <formula>NOT(ISERROR(SEARCH("土",F798)))</formula>
    </cfRule>
  </conditionalFormatting>
  <conditionalFormatting sqref="F798:AG798">
    <cfRule type="containsText" dxfId="3677" priority="175" operator="containsText" text="その他">
      <formula>NOT(ISERROR(SEARCH("その他",F798)))</formula>
    </cfRule>
    <cfRule type="containsText" dxfId="3676" priority="176" operator="containsText" text="冬休">
      <formula>NOT(ISERROR(SEARCH("冬休",F798)))</formula>
    </cfRule>
    <cfRule type="containsText" dxfId="3675" priority="177" operator="containsText" text="夏休">
      <formula>NOT(ISERROR(SEARCH("夏休",F798)))</formula>
    </cfRule>
    <cfRule type="containsText" dxfId="3674" priority="178" operator="containsText" text="製作">
      <formula>NOT(ISERROR(SEARCH("製作",F798)))</formula>
    </cfRule>
    <cfRule type="cellIs" dxfId="3673" priority="179" operator="equal">
      <formula>"中止,製作"</formula>
    </cfRule>
    <cfRule type="containsText" dxfId="3672" priority="180" operator="containsText" text="中止,製作,夏休,冬休,その他">
      <formula>NOT(ISERROR(SEARCH("中止,製作,夏休,冬休,その他",F798)))</formula>
    </cfRule>
    <cfRule type="containsText" dxfId="3671" priority="181" operator="containsText" text="中止">
      <formula>NOT(ISERROR(SEARCH("中止",F798)))</formula>
    </cfRule>
  </conditionalFormatting>
  <conditionalFormatting sqref="F787:F792">
    <cfRule type="containsText" dxfId="3670" priority="174" operator="containsText" text="－">
      <formula>NOT(ISERROR(SEARCH("－",F787)))</formula>
    </cfRule>
  </conditionalFormatting>
  <conditionalFormatting sqref="G787:G792 H789:U791 V791:AG791">
    <cfRule type="containsText" dxfId="3669" priority="173" operator="containsText" text="－">
      <formula>NOT(ISERROR(SEARCH("－",G787)))</formula>
    </cfRule>
  </conditionalFormatting>
  <conditionalFormatting sqref="G787:AG792">
    <cfRule type="containsText" dxfId="3668" priority="172" operator="containsText" text="－">
      <formula>NOT(ISERROR(SEARCH("－",G787)))</formula>
    </cfRule>
  </conditionalFormatting>
  <conditionalFormatting sqref="F794:AG797">
    <cfRule type="containsText" dxfId="3667" priority="167" operator="containsText" text="退">
      <formula>NOT(ISERROR(SEARCH("退",F794)))</formula>
    </cfRule>
    <cfRule type="containsText" dxfId="3666" priority="168" operator="containsText" text="入">
      <formula>NOT(ISERROR(SEARCH("入",F794)))</formula>
    </cfRule>
    <cfRule type="containsText" dxfId="3665" priority="169" operator="containsText" text="入,退">
      <formula>NOT(ISERROR(SEARCH("入,退",F794)))</formula>
    </cfRule>
    <cfRule type="containsText" dxfId="3664" priority="170" operator="containsText" text="入,退">
      <formula>NOT(ISERROR(SEARCH("入,退",F794)))</formula>
    </cfRule>
    <cfRule type="cellIs" dxfId="3663" priority="171" operator="equal">
      <formula>"休"</formula>
    </cfRule>
  </conditionalFormatting>
  <conditionalFormatting sqref="F794:AG797">
    <cfRule type="containsText" dxfId="3662" priority="166" operator="containsText" text="外">
      <formula>NOT(ISERROR(SEARCH("外",F794)))</formula>
    </cfRule>
  </conditionalFormatting>
  <conditionalFormatting sqref="F794:AG797">
    <cfRule type="containsText" dxfId="3661" priority="165" operator="containsText" text="－">
      <formula>NOT(ISERROR(SEARCH("－",F794)))</formula>
    </cfRule>
  </conditionalFormatting>
  <conditionalFormatting sqref="F799:AG802">
    <cfRule type="containsText" dxfId="3660" priority="160" operator="containsText" text="退">
      <formula>NOT(ISERROR(SEARCH("退",F799)))</formula>
    </cfRule>
    <cfRule type="containsText" dxfId="3659" priority="161" operator="containsText" text="入">
      <formula>NOT(ISERROR(SEARCH("入",F799)))</formula>
    </cfRule>
    <cfRule type="containsText" dxfId="3658" priority="162" operator="containsText" text="入,退">
      <formula>NOT(ISERROR(SEARCH("入,退",F799)))</formula>
    </cfRule>
    <cfRule type="containsText" dxfId="3657" priority="163" operator="containsText" text="入,退">
      <formula>NOT(ISERROR(SEARCH("入,退",F799)))</formula>
    </cfRule>
    <cfRule type="cellIs" dxfId="3656" priority="164" operator="equal">
      <formula>"休"</formula>
    </cfRule>
  </conditionalFormatting>
  <conditionalFormatting sqref="F799:AG802">
    <cfRule type="containsText" dxfId="3655" priority="159" operator="containsText" text="外">
      <formula>NOT(ISERROR(SEARCH("外",F799)))</formula>
    </cfRule>
  </conditionalFormatting>
  <conditionalFormatting sqref="F799:AG802">
    <cfRule type="containsText" dxfId="3654" priority="158" operator="containsText" text="－">
      <formula>NOT(ISERROR(SEARCH("－",F799)))</formula>
    </cfRule>
  </conditionalFormatting>
  <conditionalFormatting sqref="F806:AG806">
    <cfRule type="containsText" dxfId="3653" priority="156" operator="containsText" text="日">
      <formula>NOT(ISERROR(SEARCH("日",F806)))</formula>
    </cfRule>
    <cfRule type="containsText" dxfId="3652" priority="157" operator="containsText" text="土">
      <formula>NOT(ISERROR(SEARCH("土",F806)))</formula>
    </cfRule>
  </conditionalFormatting>
  <conditionalFormatting sqref="F806:AG806">
    <cfRule type="containsText" dxfId="3651" priority="149" operator="containsText" text="その他">
      <formula>NOT(ISERROR(SEARCH("その他",F806)))</formula>
    </cfRule>
    <cfRule type="containsText" dxfId="3650" priority="150" operator="containsText" text="冬休">
      <formula>NOT(ISERROR(SEARCH("冬休",F806)))</formula>
    </cfRule>
    <cfRule type="containsText" dxfId="3649" priority="151" operator="containsText" text="夏休">
      <formula>NOT(ISERROR(SEARCH("夏休",F806)))</formula>
    </cfRule>
    <cfRule type="containsText" dxfId="3648" priority="152" operator="containsText" text="製作">
      <formula>NOT(ISERROR(SEARCH("製作",F806)))</formula>
    </cfRule>
    <cfRule type="cellIs" dxfId="3647" priority="153" operator="equal">
      <formula>"中止,製作"</formula>
    </cfRule>
    <cfRule type="containsText" dxfId="3646" priority="154" operator="containsText" text="中止,製作,夏休,冬休,その他">
      <formula>NOT(ISERROR(SEARCH("中止,製作,夏休,冬休,その他",F806)))</formula>
    </cfRule>
    <cfRule type="containsText" dxfId="3645" priority="155" operator="containsText" text="中止">
      <formula>NOT(ISERROR(SEARCH("中止",F806)))</formula>
    </cfRule>
  </conditionalFormatting>
  <conditionalFormatting sqref="F807:AG812">
    <cfRule type="containsText" dxfId="3644" priority="144" operator="containsText" text="退">
      <formula>NOT(ISERROR(SEARCH("退",F807)))</formula>
    </cfRule>
    <cfRule type="containsText" dxfId="3643" priority="145" operator="containsText" text="入">
      <formula>NOT(ISERROR(SEARCH("入",F807)))</formula>
    </cfRule>
    <cfRule type="containsText" dxfId="3642" priority="146" operator="containsText" text="入,退">
      <formula>NOT(ISERROR(SEARCH("入,退",F807)))</formula>
    </cfRule>
    <cfRule type="containsText" dxfId="3641" priority="147" operator="containsText" text="入,退">
      <formula>NOT(ISERROR(SEARCH("入,退",F807)))</formula>
    </cfRule>
    <cfRule type="cellIs" dxfId="3640" priority="148" operator="equal">
      <formula>"休"</formula>
    </cfRule>
  </conditionalFormatting>
  <conditionalFormatting sqref="F807:AG812">
    <cfRule type="containsText" dxfId="3639" priority="143" operator="containsText" text="外">
      <formula>NOT(ISERROR(SEARCH("外",F807)))</formula>
    </cfRule>
  </conditionalFormatting>
  <conditionalFormatting sqref="F813:AG813">
    <cfRule type="containsText" dxfId="3638" priority="141" operator="containsText" text="日">
      <formula>NOT(ISERROR(SEARCH("日",F813)))</formula>
    </cfRule>
    <cfRule type="containsText" dxfId="3637" priority="142" operator="containsText" text="土">
      <formula>NOT(ISERROR(SEARCH("土",F813)))</formula>
    </cfRule>
  </conditionalFormatting>
  <conditionalFormatting sqref="F813:AG813">
    <cfRule type="containsText" dxfId="3636" priority="134" operator="containsText" text="その他">
      <formula>NOT(ISERROR(SEARCH("その他",F813)))</formula>
    </cfRule>
    <cfRule type="containsText" dxfId="3635" priority="135" operator="containsText" text="冬休">
      <formula>NOT(ISERROR(SEARCH("冬休",F813)))</formula>
    </cfRule>
    <cfRule type="containsText" dxfId="3634" priority="136" operator="containsText" text="夏休">
      <formula>NOT(ISERROR(SEARCH("夏休",F813)))</formula>
    </cfRule>
    <cfRule type="containsText" dxfId="3633" priority="137" operator="containsText" text="製作">
      <formula>NOT(ISERROR(SEARCH("製作",F813)))</formula>
    </cfRule>
    <cfRule type="cellIs" dxfId="3632" priority="138" operator="equal">
      <formula>"中止,製作"</formula>
    </cfRule>
    <cfRule type="containsText" dxfId="3631" priority="139" operator="containsText" text="中止,製作,夏休,冬休,その他">
      <formula>NOT(ISERROR(SEARCH("中止,製作,夏休,冬休,その他",F813)))</formula>
    </cfRule>
    <cfRule type="containsText" dxfId="3630" priority="140" operator="containsText" text="中止">
      <formula>NOT(ISERROR(SEARCH("中止",F813)))</formula>
    </cfRule>
  </conditionalFormatting>
  <conditionalFormatting sqref="F818:AG818">
    <cfRule type="containsText" dxfId="3629" priority="132" operator="containsText" text="日">
      <formula>NOT(ISERROR(SEARCH("日",F818)))</formula>
    </cfRule>
    <cfRule type="containsText" dxfId="3628" priority="133" operator="containsText" text="土">
      <formula>NOT(ISERROR(SEARCH("土",F818)))</formula>
    </cfRule>
  </conditionalFormatting>
  <conditionalFormatting sqref="F818:AG818">
    <cfRule type="containsText" dxfId="3627" priority="125" operator="containsText" text="その他">
      <formula>NOT(ISERROR(SEARCH("その他",F818)))</formula>
    </cfRule>
    <cfRule type="containsText" dxfId="3626" priority="126" operator="containsText" text="冬休">
      <formula>NOT(ISERROR(SEARCH("冬休",F818)))</formula>
    </cfRule>
    <cfRule type="containsText" dxfId="3625" priority="127" operator="containsText" text="夏休">
      <formula>NOT(ISERROR(SEARCH("夏休",F818)))</formula>
    </cfRule>
    <cfRule type="containsText" dxfId="3624" priority="128" operator="containsText" text="製作">
      <formula>NOT(ISERROR(SEARCH("製作",F818)))</formula>
    </cfRule>
    <cfRule type="cellIs" dxfId="3623" priority="129" operator="equal">
      <formula>"中止,製作"</formula>
    </cfRule>
    <cfRule type="containsText" dxfId="3622" priority="130" operator="containsText" text="中止,製作,夏休,冬休,その他">
      <formula>NOT(ISERROR(SEARCH("中止,製作,夏休,冬休,その他",F818)))</formula>
    </cfRule>
    <cfRule type="containsText" dxfId="3621" priority="131" operator="containsText" text="中止">
      <formula>NOT(ISERROR(SEARCH("中止",F818)))</formula>
    </cfRule>
  </conditionalFormatting>
  <conditionalFormatting sqref="F807:F812">
    <cfRule type="containsText" dxfId="3620" priority="124" operator="containsText" text="－">
      <formula>NOT(ISERROR(SEARCH("－",F807)))</formula>
    </cfRule>
  </conditionalFormatting>
  <conditionalFormatting sqref="G807:G812 H809:U811 V811:AG811">
    <cfRule type="containsText" dxfId="3619" priority="123" operator="containsText" text="－">
      <formula>NOT(ISERROR(SEARCH("－",G807)))</formula>
    </cfRule>
  </conditionalFormatting>
  <conditionalFormatting sqref="G807:AG812">
    <cfRule type="containsText" dxfId="3618" priority="122" operator="containsText" text="－">
      <formula>NOT(ISERROR(SEARCH("－",G807)))</formula>
    </cfRule>
  </conditionalFormatting>
  <conditionalFormatting sqref="F814:AG817">
    <cfRule type="containsText" dxfId="3617" priority="117" operator="containsText" text="退">
      <formula>NOT(ISERROR(SEARCH("退",F814)))</formula>
    </cfRule>
    <cfRule type="containsText" dxfId="3616" priority="118" operator="containsText" text="入">
      <formula>NOT(ISERROR(SEARCH("入",F814)))</formula>
    </cfRule>
    <cfRule type="containsText" dxfId="3615" priority="119" operator="containsText" text="入,退">
      <formula>NOT(ISERROR(SEARCH("入,退",F814)))</formula>
    </cfRule>
    <cfRule type="containsText" dxfId="3614" priority="120" operator="containsText" text="入,退">
      <formula>NOT(ISERROR(SEARCH("入,退",F814)))</formula>
    </cfRule>
    <cfRule type="cellIs" dxfId="3613" priority="121" operator="equal">
      <formula>"休"</formula>
    </cfRule>
  </conditionalFormatting>
  <conditionalFormatting sqref="F814:AG817">
    <cfRule type="containsText" dxfId="3612" priority="116" operator="containsText" text="外">
      <formula>NOT(ISERROR(SEARCH("外",F814)))</formula>
    </cfRule>
  </conditionalFormatting>
  <conditionalFormatting sqref="F814:AG817">
    <cfRule type="containsText" dxfId="3611" priority="115" operator="containsText" text="－">
      <formula>NOT(ISERROR(SEARCH("－",F814)))</formula>
    </cfRule>
  </conditionalFormatting>
  <conditionalFormatting sqref="F819:AG822">
    <cfRule type="containsText" dxfId="3610" priority="110" operator="containsText" text="退">
      <formula>NOT(ISERROR(SEARCH("退",F819)))</formula>
    </cfRule>
    <cfRule type="containsText" dxfId="3609" priority="111" operator="containsText" text="入">
      <formula>NOT(ISERROR(SEARCH("入",F819)))</formula>
    </cfRule>
    <cfRule type="containsText" dxfId="3608" priority="112" operator="containsText" text="入,退">
      <formula>NOT(ISERROR(SEARCH("入,退",F819)))</formula>
    </cfRule>
    <cfRule type="containsText" dxfId="3607" priority="113" operator="containsText" text="入,退">
      <formula>NOT(ISERROR(SEARCH("入,退",F819)))</formula>
    </cfRule>
    <cfRule type="cellIs" dxfId="3606" priority="114" operator="equal">
      <formula>"休"</formula>
    </cfRule>
  </conditionalFormatting>
  <conditionalFormatting sqref="F819:AG822">
    <cfRule type="containsText" dxfId="3605" priority="109" operator="containsText" text="外">
      <formula>NOT(ISERROR(SEARCH("外",F819)))</formula>
    </cfRule>
  </conditionalFormatting>
  <conditionalFormatting sqref="F819:AG822">
    <cfRule type="containsText" dxfId="3604" priority="108" operator="containsText" text="－">
      <formula>NOT(ISERROR(SEARCH("－",F819)))</formula>
    </cfRule>
  </conditionalFormatting>
  <conditionalFormatting sqref="F826:AG826">
    <cfRule type="containsText" dxfId="3603" priority="106" operator="containsText" text="日">
      <formula>NOT(ISERROR(SEARCH("日",F826)))</formula>
    </cfRule>
    <cfRule type="containsText" dxfId="3602" priority="107" operator="containsText" text="土">
      <formula>NOT(ISERROR(SEARCH("土",F826)))</formula>
    </cfRule>
  </conditionalFormatting>
  <conditionalFormatting sqref="F826:AG826">
    <cfRule type="containsText" dxfId="3601" priority="99" operator="containsText" text="その他">
      <formula>NOT(ISERROR(SEARCH("その他",F826)))</formula>
    </cfRule>
    <cfRule type="containsText" dxfId="3600" priority="100" operator="containsText" text="冬休">
      <formula>NOT(ISERROR(SEARCH("冬休",F826)))</formula>
    </cfRule>
    <cfRule type="containsText" dxfId="3599" priority="101" operator="containsText" text="夏休">
      <formula>NOT(ISERROR(SEARCH("夏休",F826)))</formula>
    </cfRule>
    <cfRule type="containsText" dxfId="3598" priority="102" operator="containsText" text="製作">
      <formula>NOT(ISERROR(SEARCH("製作",F826)))</formula>
    </cfRule>
    <cfRule type="cellIs" dxfId="3597" priority="103" operator="equal">
      <formula>"中止,製作"</formula>
    </cfRule>
    <cfRule type="containsText" dxfId="3596" priority="104" operator="containsText" text="中止,製作,夏休,冬休,その他">
      <formula>NOT(ISERROR(SEARCH("中止,製作,夏休,冬休,その他",F826)))</formula>
    </cfRule>
    <cfRule type="containsText" dxfId="3595" priority="105" operator="containsText" text="中止">
      <formula>NOT(ISERROR(SEARCH("中止",F826)))</formula>
    </cfRule>
  </conditionalFormatting>
  <conditionalFormatting sqref="F827:AG832">
    <cfRule type="containsText" dxfId="3594" priority="94" operator="containsText" text="退">
      <formula>NOT(ISERROR(SEARCH("退",F827)))</formula>
    </cfRule>
    <cfRule type="containsText" dxfId="3593" priority="95" operator="containsText" text="入">
      <formula>NOT(ISERROR(SEARCH("入",F827)))</formula>
    </cfRule>
    <cfRule type="containsText" dxfId="3592" priority="96" operator="containsText" text="入,退">
      <formula>NOT(ISERROR(SEARCH("入,退",F827)))</formula>
    </cfRule>
    <cfRule type="containsText" dxfId="3591" priority="97" operator="containsText" text="入,退">
      <formula>NOT(ISERROR(SEARCH("入,退",F827)))</formula>
    </cfRule>
    <cfRule type="cellIs" dxfId="3590" priority="98" operator="equal">
      <formula>"休"</formula>
    </cfRule>
  </conditionalFormatting>
  <conditionalFormatting sqref="F827:AG832">
    <cfRule type="containsText" dxfId="3589" priority="93" operator="containsText" text="外">
      <formula>NOT(ISERROR(SEARCH("外",F827)))</formula>
    </cfRule>
  </conditionalFormatting>
  <conditionalFormatting sqref="F833:AG833">
    <cfRule type="containsText" dxfId="3588" priority="91" operator="containsText" text="日">
      <formula>NOT(ISERROR(SEARCH("日",F833)))</formula>
    </cfRule>
    <cfRule type="containsText" dxfId="3587" priority="92" operator="containsText" text="土">
      <formula>NOT(ISERROR(SEARCH("土",F833)))</formula>
    </cfRule>
  </conditionalFormatting>
  <conditionalFormatting sqref="F833:AG833">
    <cfRule type="containsText" dxfId="3586" priority="84" operator="containsText" text="その他">
      <formula>NOT(ISERROR(SEARCH("その他",F833)))</formula>
    </cfRule>
    <cfRule type="containsText" dxfId="3585" priority="85" operator="containsText" text="冬休">
      <formula>NOT(ISERROR(SEARCH("冬休",F833)))</formula>
    </cfRule>
    <cfRule type="containsText" dxfId="3584" priority="86" operator="containsText" text="夏休">
      <formula>NOT(ISERROR(SEARCH("夏休",F833)))</formula>
    </cfRule>
    <cfRule type="containsText" dxfId="3583" priority="87" operator="containsText" text="製作">
      <formula>NOT(ISERROR(SEARCH("製作",F833)))</formula>
    </cfRule>
    <cfRule type="cellIs" dxfId="3582" priority="88" operator="equal">
      <formula>"中止,製作"</formula>
    </cfRule>
    <cfRule type="containsText" dxfId="3581" priority="89" operator="containsText" text="中止,製作,夏休,冬休,その他">
      <formula>NOT(ISERROR(SEARCH("中止,製作,夏休,冬休,その他",F833)))</formula>
    </cfRule>
    <cfRule type="containsText" dxfId="3580" priority="90" operator="containsText" text="中止">
      <formula>NOT(ISERROR(SEARCH("中止",F833)))</formula>
    </cfRule>
  </conditionalFormatting>
  <conditionalFormatting sqref="F838:AG838">
    <cfRule type="containsText" dxfId="3579" priority="82" operator="containsText" text="日">
      <formula>NOT(ISERROR(SEARCH("日",F838)))</formula>
    </cfRule>
    <cfRule type="containsText" dxfId="3578" priority="83" operator="containsText" text="土">
      <formula>NOT(ISERROR(SEARCH("土",F838)))</formula>
    </cfRule>
  </conditionalFormatting>
  <conditionalFormatting sqref="F838:AG838">
    <cfRule type="containsText" dxfId="3577" priority="75" operator="containsText" text="その他">
      <formula>NOT(ISERROR(SEARCH("その他",F838)))</formula>
    </cfRule>
    <cfRule type="containsText" dxfId="3576" priority="76" operator="containsText" text="冬休">
      <formula>NOT(ISERROR(SEARCH("冬休",F838)))</formula>
    </cfRule>
    <cfRule type="containsText" dxfId="3575" priority="77" operator="containsText" text="夏休">
      <formula>NOT(ISERROR(SEARCH("夏休",F838)))</formula>
    </cfRule>
    <cfRule type="containsText" dxfId="3574" priority="78" operator="containsText" text="製作">
      <formula>NOT(ISERROR(SEARCH("製作",F838)))</formula>
    </cfRule>
    <cfRule type="cellIs" dxfId="3573" priority="79" operator="equal">
      <formula>"中止,製作"</formula>
    </cfRule>
    <cfRule type="containsText" dxfId="3572" priority="80" operator="containsText" text="中止,製作,夏休,冬休,その他">
      <formula>NOT(ISERROR(SEARCH("中止,製作,夏休,冬休,その他",F838)))</formula>
    </cfRule>
    <cfRule type="containsText" dxfId="3571" priority="81" operator="containsText" text="中止">
      <formula>NOT(ISERROR(SEARCH("中止",F838)))</formula>
    </cfRule>
  </conditionalFormatting>
  <conditionalFormatting sqref="F827:F832">
    <cfRule type="containsText" dxfId="3570" priority="74" operator="containsText" text="－">
      <formula>NOT(ISERROR(SEARCH("－",F827)))</formula>
    </cfRule>
  </conditionalFormatting>
  <conditionalFormatting sqref="G827:G832 H829:U831 V831:AG831">
    <cfRule type="containsText" dxfId="3569" priority="73" operator="containsText" text="－">
      <formula>NOT(ISERROR(SEARCH("－",G827)))</formula>
    </cfRule>
  </conditionalFormatting>
  <conditionalFormatting sqref="G827:AG832">
    <cfRule type="containsText" dxfId="3568" priority="72" operator="containsText" text="－">
      <formula>NOT(ISERROR(SEARCH("－",G827)))</formula>
    </cfRule>
  </conditionalFormatting>
  <conditionalFormatting sqref="F834:AG837">
    <cfRule type="containsText" dxfId="3567" priority="67" operator="containsText" text="退">
      <formula>NOT(ISERROR(SEARCH("退",F834)))</formula>
    </cfRule>
    <cfRule type="containsText" dxfId="3566" priority="68" operator="containsText" text="入">
      <formula>NOT(ISERROR(SEARCH("入",F834)))</formula>
    </cfRule>
    <cfRule type="containsText" dxfId="3565" priority="69" operator="containsText" text="入,退">
      <formula>NOT(ISERROR(SEARCH("入,退",F834)))</formula>
    </cfRule>
    <cfRule type="containsText" dxfId="3564" priority="70" operator="containsText" text="入,退">
      <formula>NOT(ISERROR(SEARCH("入,退",F834)))</formula>
    </cfRule>
    <cfRule type="cellIs" dxfId="3563" priority="71" operator="equal">
      <formula>"休"</formula>
    </cfRule>
  </conditionalFormatting>
  <conditionalFormatting sqref="F834:AG837">
    <cfRule type="containsText" dxfId="3562" priority="66" operator="containsText" text="外">
      <formula>NOT(ISERROR(SEARCH("外",F834)))</formula>
    </cfRule>
  </conditionalFormatting>
  <conditionalFormatting sqref="F834:AG837">
    <cfRule type="containsText" dxfId="3561" priority="65" operator="containsText" text="－">
      <formula>NOT(ISERROR(SEARCH("－",F834)))</formula>
    </cfRule>
  </conditionalFormatting>
  <conditionalFormatting sqref="F839:AG842">
    <cfRule type="containsText" dxfId="3560" priority="60" operator="containsText" text="退">
      <formula>NOT(ISERROR(SEARCH("退",F839)))</formula>
    </cfRule>
    <cfRule type="containsText" dxfId="3559" priority="61" operator="containsText" text="入">
      <formula>NOT(ISERROR(SEARCH("入",F839)))</formula>
    </cfRule>
    <cfRule type="containsText" dxfId="3558" priority="62" operator="containsText" text="入,退">
      <formula>NOT(ISERROR(SEARCH("入,退",F839)))</formula>
    </cfRule>
    <cfRule type="containsText" dxfId="3557" priority="63" operator="containsText" text="入,退">
      <formula>NOT(ISERROR(SEARCH("入,退",F839)))</formula>
    </cfRule>
    <cfRule type="cellIs" dxfId="3556" priority="64" operator="equal">
      <formula>"休"</formula>
    </cfRule>
  </conditionalFormatting>
  <conditionalFormatting sqref="F839:AG842">
    <cfRule type="containsText" dxfId="3555" priority="59" operator="containsText" text="外">
      <formula>NOT(ISERROR(SEARCH("外",F839)))</formula>
    </cfRule>
  </conditionalFormatting>
  <conditionalFormatting sqref="F839:AG842">
    <cfRule type="containsText" dxfId="3554" priority="58" operator="containsText" text="－">
      <formula>NOT(ISERROR(SEARCH("－",F839)))</formula>
    </cfRule>
  </conditionalFormatting>
  <conditionalFormatting sqref="F846:AG846">
    <cfRule type="containsText" dxfId="3553" priority="56" operator="containsText" text="日">
      <formula>NOT(ISERROR(SEARCH("日",F846)))</formula>
    </cfRule>
    <cfRule type="containsText" dxfId="3552" priority="57" operator="containsText" text="土">
      <formula>NOT(ISERROR(SEARCH("土",F846)))</formula>
    </cfRule>
  </conditionalFormatting>
  <conditionalFormatting sqref="F846:AG846">
    <cfRule type="containsText" dxfId="3551" priority="49" operator="containsText" text="その他">
      <formula>NOT(ISERROR(SEARCH("その他",F846)))</formula>
    </cfRule>
    <cfRule type="containsText" dxfId="3550" priority="50" operator="containsText" text="冬休">
      <formula>NOT(ISERROR(SEARCH("冬休",F846)))</formula>
    </cfRule>
    <cfRule type="containsText" dxfId="3549" priority="51" operator="containsText" text="夏休">
      <formula>NOT(ISERROR(SEARCH("夏休",F846)))</formula>
    </cfRule>
    <cfRule type="containsText" dxfId="3548" priority="52" operator="containsText" text="製作">
      <formula>NOT(ISERROR(SEARCH("製作",F846)))</formula>
    </cfRule>
    <cfRule type="cellIs" dxfId="3547" priority="53" operator="equal">
      <formula>"中止,製作"</formula>
    </cfRule>
    <cfRule type="containsText" dxfId="3546" priority="54" operator="containsText" text="中止,製作,夏休,冬休,その他">
      <formula>NOT(ISERROR(SEARCH("中止,製作,夏休,冬休,その他",F846)))</formula>
    </cfRule>
    <cfRule type="containsText" dxfId="3545" priority="55" operator="containsText" text="中止">
      <formula>NOT(ISERROR(SEARCH("中止",F846)))</formula>
    </cfRule>
  </conditionalFormatting>
  <conditionalFormatting sqref="F847:AG852">
    <cfRule type="containsText" dxfId="3544" priority="44" operator="containsText" text="退">
      <formula>NOT(ISERROR(SEARCH("退",F847)))</formula>
    </cfRule>
    <cfRule type="containsText" dxfId="3543" priority="45" operator="containsText" text="入">
      <formula>NOT(ISERROR(SEARCH("入",F847)))</formula>
    </cfRule>
    <cfRule type="containsText" dxfId="3542" priority="46" operator="containsText" text="入,退">
      <formula>NOT(ISERROR(SEARCH("入,退",F847)))</formula>
    </cfRule>
    <cfRule type="containsText" dxfId="3541" priority="47" operator="containsText" text="入,退">
      <formula>NOT(ISERROR(SEARCH("入,退",F847)))</formula>
    </cfRule>
    <cfRule type="cellIs" dxfId="3540" priority="48" operator="equal">
      <formula>"休"</formula>
    </cfRule>
  </conditionalFormatting>
  <conditionalFormatting sqref="F847:AG852">
    <cfRule type="containsText" dxfId="3539" priority="43" operator="containsText" text="外">
      <formula>NOT(ISERROR(SEARCH("外",F847)))</formula>
    </cfRule>
  </conditionalFormatting>
  <conditionalFormatting sqref="F853:AG853">
    <cfRule type="containsText" dxfId="3538" priority="41" operator="containsText" text="日">
      <formula>NOT(ISERROR(SEARCH("日",F853)))</formula>
    </cfRule>
    <cfRule type="containsText" dxfId="3537" priority="42" operator="containsText" text="土">
      <formula>NOT(ISERROR(SEARCH("土",F853)))</formula>
    </cfRule>
  </conditionalFormatting>
  <conditionalFormatting sqref="F853:AG853">
    <cfRule type="containsText" dxfId="3536" priority="34" operator="containsText" text="その他">
      <formula>NOT(ISERROR(SEARCH("その他",F853)))</formula>
    </cfRule>
    <cfRule type="containsText" dxfId="3535" priority="35" operator="containsText" text="冬休">
      <formula>NOT(ISERROR(SEARCH("冬休",F853)))</formula>
    </cfRule>
    <cfRule type="containsText" dxfId="3534" priority="36" operator="containsText" text="夏休">
      <formula>NOT(ISERROR(SEARCH("夏休",F853)))</formula>
    </cfRule>
    <cfRule type="containsText" dxfId="3533" priority="37" operator="containsText" text="製作">
      <formula>NOT(ISERROR(SEARCH("製作",F853)))</formula>
    </cfRule>
    <cfRule type="cellIs" dxfId="3532" priority="38" operator="equal">
      <formula>"中止,製作"</formula>
    </cfRule>
    <cfRule type="containsText" dxfId="3531" priority="39" operator="containsText" text="中止,製作,夏休,冬休,その他">
      <formula>NOT(ISERROR(SEARCH("中止,製作,夏休,冬休,その他",F853)))</formula>
    </cfRule>
    <cfRule type="containsText" dxfId="3530" priority="40" operator="containsText" text="中止">
      <formula>NOT(ISERROR(SEARCH("中止",F853)))</formula>
    </cfRule>
  </conditionalFormatting>
  <conditionalFormatting sqref="F858:AG858">
    <cfRule type="containsText" dxfId="3529" priority="32" operator="containsText" text="日">
      <formula>NOT(ISERROR(SEARCH("日",F858)))</formula>
    </cfRule>
    <cfRule type="containsText" dxfId="3528" priority="33" operator="containsText" text="土">
      <formula>NOT(ISERROR(SEARCH("土",F858)))</formula>
    </cfRule>
  </conditionalFormatting>
  <conditionalFormatting sqref="F858:AG858">
    <cfRule type="containsText" dxfId="3527" priority="25" operator="containsText" text="その他">
      <formula>NOT(ISERROR(SEARCH("その他",F858)))</formula>
    </cfRule>
    <cfRule type="containsText" dxfId="3526" priority="26" operator="containsText" text="冬休">
      <formula>NOT(ISERROR(SEARCH("冬休",F858)))</formula>
    </cfRule>
    <cfRule type="containsText" dxfId="3525" priority="27" operator="containsText" text="夏休">
      <formula>NOT(ISERROR(SEARCH("夏休",F858)))</formula>
    </cfRule>
    <cfRule type="containsText" dxfId="3524" priority="28" operator="containsText" text="製作">
      <formula>NOT(ISERROR(SEARCH("製作",F858)))</formula>
    </cfRule>
    <cfRule type="cellIs" dxfId="3523" priority="29" operator="equal">
      <formula>"中止,製作"</formula>
    </cfRule>
    <cfRule type="containsText" dxfId="3522" priority="30" operator="containsText" text="中止,製作,夏休,冬休,その他">
      <formula>NOT(ISERROR(SEARCH("中止,製作,夏休,冬休,その他",F858)))</formula>
    </cfRule>
    <cfRule type="containsText" dxfId="3521" priority="31" operator="containsText" text="中止">
      <formula>NOT(ISERROR(SEARCH("中止",F858)))</formula>
    </cfRule>
  </conditionalFormatting>
  <conditionalFormatting sqref="F847:F852">
    <cfRule type="containsText" dxfId="3520" priority="24" operator="containsText" text="－">
      <formula>NOT(ISERROR(SEARCH("－",F847)))</formula>
    </cfRule>
  </conditionalFormatting>
  <conditionalFormatting sqref="G847:G852 H849:U851 V851:AG851">
    <cfRule type="containsText" dxfId="3519" priority="23" operator="containsText" text="－">
      <formula>NOT(ISERROR(SEARCH("－",G847)))</formula>
    </cfRule>
  </conditionalFormatting>
  <conditionalFormatting sqref="G847:AG852">
    <cfRule type="containsText" dxfId="3518" priority="22" operator="containsText" text="－">
      <formula>NOT(ISERROR(SEARCH("－",G847)))</formula>
    </cfRule>
  </conditionalFormatting>
  <conditionalFormatting sqref="F854:AG857">
    <cfRule type="containsText" dxfId="3517" priority="17" operator="containsText" text="退">
      <formula>NOT(ISERROR(SEARCH("退",F854)))</formula>
    </cfRule>
    <cfRule type="containsText" dxfId="3516" priority="18" operator="containsText" text="入">
      <formula>NOT(ISERROR(SEARCH("入",F854)))</formula>
    </cfRule>
    <cfRule type="containsText" dxfId="3515" priority="19" operator="containsText" text="入,退">
      <formula>NOT(ISERROR(SEARCH("入,退",F854)))</formula>
    </cfRule>
    <cfRule type="containsText" dxfId="3514" priority="20" operator="containsText" text="入,退">
      <formula>NOT(ISERROR(SEARCH("入,退",F854)))</formula>
    </cfRule>
    <cfRule type="cellIs" dxfId="3513" priority="21" operator="equal">
      <formula>"休"</formula>
    </cfRule>
  </conditionalFormatting>
  <conditionalFormatting sqref="F854:AG857">
    <cfRule type="containsText" dxfId="3512" priority="16" operator="containsText" text="外">
      <formula>NOT(ISERROR(SEARCH("外",F854)))</formula>
    </cfRule>
  </conditionalFormatting>
  <conditionalFormatting sqref="F854:AG857">
    <cfRule type="containsText" dxfId="3511" priority="15" operator="containsText" text="－">
      <formula>NOT(ISERROR(SEARCH("－",F854)))</formula>
    </cfRule>
  </conditionalFormatting>
  <conditionalFormatting sqref="F859:AG862">
    <cfRule type="containsText" dxfId="3510" priority="10" operator="containsText" text="退">
      <formula>NOT(ISERROR(SEARCH("退",F859)))</formula>
    </cfRule>
    <cfRule type="containsText" dxfId="3509" priority="11" operator="containsText" text="入">
      <formula>NOT(ISERROR(SEARCH("入",F859)))</formula>
    </cfRule>
    <cfRule type="containsText" dxfId="3508" priority="12" operator="containsText" text="入,退">
      <formula>NOT(ISERROR(SEARCH("入,退",F859)))</formula>
    </cfRule>
    <cfRule type="containsText" dxfId="3507" priority="13" operator="containsText" text="入,退">
      <formula>NOT(ISERROR(SEARCH("入,退",F859)))</formula>
    </cfRule>
    <cfRule type="cellIs" dxfId="3506" priority="14" operator="equal">
      <formula>"休"</formula>
    </cfRule>
  </conditionalFormatting>
  <conditionalFormatting sqref="F859:AG862">
    <cfRule type="containsText" dxfId="3505" priority="9" operator="containsText" text="外">
      <formula>NOT(ISERROR(SEARCH("外",F859)))</formula>
    </cfRule>
  </conditionalFormatting>
  <conditionalFormatting sqref="F859:AG862">
    <cfRule type="containsText" dxfId="3504" priority="8" operator="containsText" text="－">
      <formula>NOT(ISERROR(SEARCH("－",F859)))</formula>
    </cfRule>
  </conditionalFormatting>
  <conditionalFormatting sqref="F87">
    <cfRule type="containsText" dxfId="3503" priority="3" operator="containsText" text="退">
      <formula>NOT(ISERROR(SEARCH("退",F87)))</formula>
    </cfRule>
    <cfRule type="containsText" dxfId="3502" priority="4" operator="containsText" text="入">
      <formula>NOT(ISERROR(SEARCH("入",F87)))</formula>
    </cfRule>
    <cfRule type="containsText" dxfId="3501" priority="5" operator="containsText" text="入,退">
      <formula>NOT(ISERROR(SEARCH("入,退",F87)))</formula>
    </cfRule>
    <cfRule type="containsText" dxfId="3500" priority="6" operator="containsText" text="入,退">
      <formula>NOT(ISERROR(SEARCH("入,退",F87)))</formula>
    </cfRule>
    <cfRule type="cellIs" dxfId="3499" priority="7" operator="equal">
      <formula>"休"</formula>
    </cfRule>
  </conditionalFormatting>
  <conditionalFormatting sqref="F87">
    <cfRule type="containsText" dxfId="3498" priority="2" operator="containsText" text="外">
      <formula>NOT(ISERROR(SEARCH("外",F87)))</formula>
    </cfRule>
  </conditionalFormatting>
  <conditionalFormatting sqref="F87">
    <cfRule type="containsText" dxfId="3497"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 right="0.7" top="0.75" bottom="0.75" header="0.3" footer="0.3"/>
  <pageSetup paperSize="9" scale="50" orientation="portrait" r:id="rId1"/>
  <rowBreaks count="9" manualBreakCount="9">
    <brk id="90" max="16383" man="1"/>
    <brk id="176" max="16383" man="1"/>
    <brk id="262" max="16383" man="1"/>
    <brk id="348" max="16383" man="1"/>
    <brk id="434" max="16383" man="1"/>
    <brk id="520" max="16383" man="1"/>
    <brk id="606" max="16383" man="1"/>
    <brk id="692" max="16383" man="1"/>
    <brk id="778"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1"/>
  <sheetViews>
    <sheetView view="pageBreakPreview" zoomScale="60" zoomScaleNormal="100" workbookViewId="0">
      <selection activeCell="E4" sqref="E4:G4"/>
    </sheetView>
  </sheetViews>
  <sheetFormatPr defaultColWidth="9" defaultRowHeight="13.2"/>
  <cols>
    <col min="1" max="1" width="1.33203125" style="1893" customWidth="1"/>
    <col min="2" max="2" width="4.44140625" style="1893" customWidth="1"/>
    <col min="3" max="3" width="7.44140625" style="1893" customWidth="1"/>
    <col min="4" max="4" width="10.21875" style="1893" customWidth="1"/>
    <col min="5" max="5" width="7.21875" style="1892" customWidth="1"/>
    <col min="6" max="33" width="3.77734375" style="1892" customWidth="1"/>
    <col min="34" max="37" width="3.77734375" style="1893" customWidth="1"/>
    <col min="38" max="38" width="3.6640625" style="1893" customWidth="1"/>
    <col min="39" max="40" width="7.6640625" style="1893" customWidth="1"/>
    <col min="41" max="42" width="3.77734375" style="1893" customWidth="1"/>
    <col min="43" max="16384" width="9" style="1893"/>
  </cols>
  <sheetData>
    <row r="1" spans="1:43" ht="19.2">
      <c r="A1" s="2042" t="s">
        <v>2561</v>
      </c>
      <c r="B1" s="2042"/>
      <c r="C1" s="2042"/>
      <c r="D1" s="2042"/>
      <c r="E1" s="2042"/>
      <c r="P1" s="2043"/>
      <c r="AJ1" s="1895" t="s">
        <v>2529</v>
      </c>
    </row>
    <row r="2" spans="1:43" ht="13.5" customHeight="1">
      <c r="AD2" s="4321" t="s">
        <v>2465</v>
      </c>
      <c r="AE2" s="4321"/>
      <c r="AF2" s="4321"/>
      <c r="AG2" s="4142" t="s">
        <v>2466</v>
      </c>
      <c r="AH2" s="4142"/>
      <c r="AI2" s="4142"/>
      <c r="AJ2" s="4142"/>
    </row>
    <row r="3" spans="1:43" s="1916" customFormat="1" ht="18" customHeight="1">
      <c r="B3" s="4397" t="s">
        <v>1173</v>
      </c>
      <c r="C3" s="4397"/>
      <c r="D3" s="2087" t="s">
        <v>1174</v>
      </c>
      <c r="E3" s="2088" t="str">
        <f>入力シート!C10</f>
        <v>○○校区道路改良工事</v>
      </c>
      <c r="F3" s="2088"/>
      <c r="G3" s="2088"/>
      <c r="H3" s="2088"/>
      <c r="I3" s="2088"/>
      <c r="J3" s="2088"/>
      <c r="K3" s="2088"/>
      <c r="L3" s="2088"/>
      <c r="M3" s="2088"/>
      <c r="N3" s="2088"/>
      <c r="O3" s="2087"/>
      <c r="P3" s="2087"/>
      <c r="Q3" s="2087"/>
      <c r="R3" s="1916" t="s">
        <v>2530</v>
      </c>
      <c r="U3" s="2089"/>
      <c r="V3" s="2089"/>
      <c r="W3" s="2087" t="s">
        <v>1174</v>
      </c>
      <c r="X3" s="4398">
        <v>45474</v>
      </c>
      <c r="Y3" s="4398"/>
      <c r="Z3" s="4398"/>
      <c r="AA3" s="4398"/>
      <c r="AB3" s="4398"/>
      <c r="AC3" s="2087"/>
      <c r="AD3" s="2087"/>
      <c r="AE3" s="2087"/>
      <c r="AF3" s="2087"/>
      <c r="AG3" s="2087"/>
    </row>
    <row r="4" spans="1:43" s="1916" customFormat="1" ht="18" customHeight="1">
      <c r="B4" s="4399" t="s">
        <v>1181</v>
      </c>
      <c r="C4" s="4399"/>
      <c r="D4" s="2087" t="s">
        <v>1174</v>
      </c>
      <c r="E4" s="4400">
        <f>+X4-X3+1</f>
        <v>78</v>
      </c>
      <c r="F4" s="4400"/>
      <c r="G4" s="4400"/>
      <c r="H4" s="2087"/>
      <c r="I4" s="2087"/>
      <c r="J4" s="2087"/>
      <c r="K4" s="2087"/>
      <c r="L4" s="2087"/>
      <c r="M4" s="2087"/>
      <c r="N4" s="2087"/>
      <c r="O4" s="2087"/>
      <c r="P4" s="2087"/>
      <c r="Q4" s="2087"/>
      <c r="R4" s="1916" t="s">
        <v>1180</v>
      </c>
      <c r="S4" s="2090"/>
      <c r="T4" s="2090"/>
      <c r="U4" s="2091"/>
      <c r="V4" s="2091"/>
      <c r="W4" s="2087" t="s">
        <v>1174</v>
      </c>
      <c r="X4" s="4401">
        <v>45551</v>
      </c>
      <c r="Y4" s="4401"/>
      <c r="Z4" s="4401"/>
      <c r="AA4" s="4401"/>
      <c r="AB4" s="4401"/>
      <c r="AC4" s="2087"/>
      <c r="AD4" s="2087"/>
      <c r="AE4" s="2087"/>
      <c r="AF4" s="2087"/>
      <c r="AG4" s="2087"/>
    </row>
    <row r="5" spans="1:43" s="1898" customFormat="1">
      <c r="B5" s="2092"/>
      <c r="C5" s="2092"/>
      <c r="D5" s="2093"/>
      <c r="E5" s="2094"/>
      <c r="F5" s="2094"/>
      <c r="G5" s="2094"/>
      <c r="H5" s="2093"/>
      <c r="I5" s="2093"/>
      <c r="J5" s="2093"/>
      <c r="K5" s="2093"/>
      <c r="L5" s="2093"/>
      <c r="M5" s="2093"/>
      <c r="N5" s="4402" t="s">
        <v>2562</v>
      </c>
      <c r="O5" s="4403"/>
      <c r="P5" s="4403"/>
      <c r="Q5" s="4403"/>
      <c r="R5" s="4403"/>
      <c r="S5" s="4403"/>
      <c r="T5" s="4403"/>
      <c r="U5" s="4403"/>
      <c r="V5" s="4404"/>
      <c r="W5" s="2093"/>
      <c r="AG5" s="1893"/>
      <c r="AM5" s="1894">
        <f>T8</f>
        <v>0.219</v>
      </c>
      <c r="AN5" s="1893"/>
      <c r="AO5" s="1893"/>
      <c r="AP5" s="1893"/>
      <c r="AQ5" s="1893"/>
    </row>
    <row r="6" spans="1:43" ht="13.5" customHeight="1">
      <c r="B6" s="4405" t="s">
        <v>2531</v>
      </c>
      <c r="C6" s="4407" t="s">
        <v>2532</v>
      </c>
      <c r="D6" s="4358"/>
      <c r="E6" s="4407" t="s">
        <v>1313</v>
      </c>
      <c r="F6" s="4358"/>
      <c r="G6" s="4408"/>
      <c r="H6" s="4409" t="s">
        <v>1168</v>
      </c>
      <c r="I6" s="4410"/>
      <c r="J6" s="4410"/>
      <c r="K6" s="4441" t="s">
        <v>2473</v>
      </c>
      <c r="L6" s="4442"/>
      <c r="M6" s="4443"/>
      <c r="N6" s="4410" t="s">
        <v>2474</v>
      </c>
      <c r="O6" s="4410"/>
      <c r="P6" s="4410"/>
      <c r="Q6" s="4407" t="s">
        <v>2475</v>
      </c>
      <c r="R6" s="4358"/>
      <c r="S6" s="4408"/>
      <c r="T6" s="4358" t="s">
        <v>2534</v>
      </c>
      <c r="U6" s="4358"/>
      <c r="V6" s="4408"/>
      <c r="AA6" s="2073"/>
      <c r="AC6" s="1893"/>
      <c r="AD6" s="1893"/>
      <c r="AE6" s="1893"/>
      <c r="AF6" s="1893"/>
      <c r="AG6" s="2028"/>
      <c r="AH6" s="1991"/>
      <c r="AM6" s="1893">
        <v>0.28499999999999998</v>
      </c>
      <c r="AO6" s="1893" t="s">
        <v>2535</v>
      </c>
    </row>
    <row r="7" spans="1:43" ht="13.5" customHeight="1">
      <c r="B7" s="4406"/>
      <c r="C7" s="4335"/>
      <c r="D7" s="4336"/>
      <c r="E7" s="4335"/>
      <c r="F7" s="4336"/>
      <c r="G7" s="4337"/>
      <c r="H7" s="4414" t="s">
        <v>2481</v>
      </c>
      <c r="I7" s="4415"/>
      <c r="J7" s="4415"/>
      <c r="K7" s="4416" t="s">
        <v>2482</v>
      </c>
      <c r="L7" s="4417"/>
      <c r="M7" s="4418"/>
      <c r="N7" s="4419" t="s">
        <v>2483</v>
      </c>
      <c r="O7" s="4419"/>
      <c r="P7" s="4419"/>
      <c r="Q7" s="4414" t="s">
        <v>2484</v>
      </c>
      <c r="R7" s="4415"/>
      <c r="S7" s="4420"/>
      <c r="T7" s="4415" t="s">
        <v>2485</v>
      </c>
      <c r="U7" s="4415"/>
      <c r="V7" s="4420"/>
      <c r="X7" s="4421" t="s">
        <v>2539</v>
      </c>
      <c r="Y7" s="4422"/>
      <c r="Z7" s="4422"/>
      <c r="AA7" s="4422"/>
      <c r="AB7" s="4422"/>
      <c r="AC7" s="4422"/>
      <c r="AD7" s="4423"/>
      <c r="AE7" s="1893"/>
      <c r="AF7" s="1893"/>
      <c r="AG7" s="2095"/>
      <c r="AH7" s="2027"/>
      <c r="AI7" s="2073"/>
      <c r="AM7" s="1893">
        <v>0.25</v>
      </c>
      <c r="AO7" s="1893" t="s">
        <v>2540</v>
      </c>
    </row>
    <row r="8" spans="1:43" ht="13.5" customHeight="1">
      <c r="B8" s="4185" t="s">
        <v>2486</v>
      </c>
      <c r="C8" s="4348" t="s">
        <v>2487</v>
      </c>
      <c r="D8" s="4349"/>
      <c r="E8" s="4383" t="s">
        <v>2541</v>
      </c>
      <c r="F8" s="4384"/>
      <c r="G8" s="4385"/>
      <c r="H8" s="4357">
        <f>AH26+AH46+AH66</f>
        <v>75</v>
      </c>
      <c r="I8" s="4358"/>
      <c r="J8" s="4358"/>
      <c r="K8" s="4357">
        <f>AI26+AI46+AI66</f>
        <v>3</v>
      </c>
      <c r="L8" s="4358"/>
      <c r="M8" s="4358"/>
      <c r="N8" s="4357">
        <f>AJ26+AJ46+AJ66</f>
        <v>15</v>
      </c>
      <c r="O8" s="4358"/>
      <c r="P8" s="4358"/>
      <c r="Q8" s="4359">
        <f>ROUND(N8/H8,3)</f>
        <v>0.2</v>
      </c>
      <c r="R8" s="4360"/>
      <c r="S8" s="4361"/>
      <c r="T8" s="4386">
        <f>ROUND(AVERAGE(Q8:S21),3)</f>
        <v>0.219</v>
      </c>
      <c r="U8" s="4387"/>
      <c r="V8" s="4388"/>
      <c r="X8" s="4438" t="s">
        <v>2542</v>
      </c>
      <c r="Y8" s="4439"/>
      <c r="Z8" s="4439"/>
      <c r="AA8" s="4439"/>
      <c r="AB8" s="4440"/>
      <c r="AC8" s="4371" t="s">
        <v>2543</v>
      </c>
      <c r="AD8" s="4372"/>
      <c r="AF8" s="1893"/>
      <c r="AG8" s="2095"/>
      <c r="AH8" s="2027"/>
      <c r="AM8" s="1893">
        <v>0.214</v>
      </c>
      <c r="AO8" s="1893" t="s">
        <v>2544</v>
      </c>
    </row>
    <row r="9" spans="1:43" ht="13.5" customHeight="1">
      <c r="B9" s="4186"/>
      <c r="C9" s="4350"/>
      <c r="D9" s="4351"/>
      <c r="E9" s="4343" t="s">
        <v>2545</v>
      </c>
      <c r="F9" s="4344"/>
      <c r="G9" s="4345"/>
      <c r="H9" s="4367">
        <f>AH27+AH47+AH67</f>
        <v>75</v>
      </c>
      <c r="I9" s="4346"/>
      <c r="J9" s="4347"/>
      <c r="K9" s="4367">
        <f>AI27+AI47+AI67</f>
        <v>3</v>
      </c>
      <c r="L9" s="4346"/>
      <c r="M9" s="4346"/>
      <c r="N9" s="4367">
        <f>AJ27+AJ47+AJ67</f>
        <v>14</v>
      </c>
      <c r="O9" s="4346"/>
      <c r="P9" s="4346"/>
      <c r="Q9" s="4341">
        <f t="shared" ref="Q9:Q18" si="0">ROUND(N9/H9,3)</f>
        <v>0.187</v>
      </c>
      <c r="R9" s="4342"/>
      <c r="S9" s="4230"/>
      <c r="T9" s="4389"/>
      <c r="U9" s="4390"/>
      <c r="V9" s="4391"/>
      <c r="X9" s="4373" t="s">
        <v>2546</v>
      </c>
      <c r="Y9" s="4374"/>
      <c r="Z9" s="4374"/>
      <c r="AA9" s="4374"/>
      <c r="AB9" s="4375"/>
      <c r="AC9" s="4376" t="s">
        <v>2547</v>
      </c>
      <c r="AD9" s="4377"/>
      <c r="AF9" s="1893"/>
      <c r="AG9" s="2095"/>
      <c r="AH9" s="2027"/>
      <c r="AI9" s="1892"/>
    </row>
    <row r="10" spans="1:43" ht="13.5" customHeight="1">
      <c r="B10" s="4186"/>
      <c r="C10" s="4350"/>
      <c r="D10" s="4351"/>
      <c r="E10" s="4343" t="s">
        <v>2548</v>
      </c>
      <c r="F10" s="4344"/>
      <c r="G10" s="4345"/>
      <c r="H10" s="4367">
        <f t="shared" ref="H10:H12" si="1">AH28+AH48+AH68</f>
        <v>59</v>
      </c>
      <c r="I10" s="4346"/>
      <c r="J10" s="4347"/>
      <c r="K10" s="4367">
        <f>AI28+AI48+AI68</f>
        <v>19</v>
      </c>
      <c r="L10" s="4346"/>
      <c r="M10" s="4346"/>
      <c r="N10" s="4367">
        <f t="shared" ref="N10:N12" si="2">AJ28+AJ48+AJ68</f>
        <v>14</v>
      </c>
      <c r="O10" s="4346"/>
      <c r="P10" s="4346"/>
      <c r="Q10" s="4341">
        <f t="shared" si="0"/>
        <v>0.23699999999999999</v>
      </c>
      <c r="R10" s="4342"/>
      <c r="S10" s="4230"/>
      <c r="T10" s="4389"/>
      <c r="U10" s="4390"/>
      <c r="V10" s="4391"/>
      <c r="X10" s="4378" t="s">
        <v>2549</v>
      </c>
      <c r="Y10" s="4379"/>
      <c r="Z10" s="4379"/>
      <c r="AA10" s="4379"/>
      <c r="AB10" s="4380"/>
      <c r="AC10" s="4381" t="s">
        <v>2550</v>
      </c>
      <c r="AD10" s="4382"/>
      <c r="AF10" s="1893"/>
      <c r="AG10" s="2095"/>
      <c r="AH10" s="2027"/>
      <c r="AI10" s="1892"/>
    </row>
    <row r="11" spans="1:43" ht="13.5" customHeight="1">
      <c r="B11" s="4186"/>
      <c r="C11" s="4350"/>
      <c r="D11" s="4351"/>
      <c r="E11" s="4343" t="s">
        <v>2551</v>
      </c>
      <c r="F11" s="4344"/>
      <c r="G11" s="4345"/>
      <c r="H11" s="4367">
        <f t="shared" si="1"/>
        <v>59</v>
      </c>
      <c r="I11" s="4346"/>
      <c r="J11" s="4347"/>
      <c r="K11" s="4367">
        <f t="shared" ref="K11:K12" si="3">AI29+AI49+AI69</f>
        <v>19</v>
      </c>
      <c r="L11" s="4346"/>
      <c r="M11" s="4346"/>
      <c r="N11" s="4367">
        <f t="shared" si="2"/>
        <v>13</v>
      </c>
      <c r="O11" s="4346"/>
      <c r="P11" s="4346"/>
      <c r="Q11" s="4341">
        <f t="shared" si="0"/>
        <v>0.22</v>
      </c>
      <c r="R11" s="4342"/>
      <c r="S11" s="4230"/>
      <c r="T11" s="4389"/>
      <c r="U11" s="4390"/>
      <c r="V11" s="4391"/>
      <c r="X11" s="4368" t="s">
        <v>2552</v>
      </c>
      <c r="Y11" s="4369"/>
      <c r="Z11" s="4369"/>
      <c r="AA11" s="4369"/>
      <c r="AB11" s="4370"/>
      <c r="AC11" s="4365" t="s">
        <v>2553</v>
      </c>
      <c r="AD11" s="4366"/>
      <c r="AE11" s="1893"/>
      <c r="AF11" s="1893"/>
      <c r="AG11" s="2095"/>
      <c r="AH11" s="2027"/>
      <c r="AI11" s="1892"/>
    </row>
    <row r="12" spans="1:43" ht="13.5" customHeight="1">
      <c r="B12" s="4186"/>
      <c r="C12" s="4350"/>
      <c r="D12" s="4351"/>
      <c r="E12" s="4343" t="s">
        <v>2554</v>
      </c>
      <c r="F12" s="4344"/>
      <c r="G12" s="4345"/>
      <c r="H12" s="4367">
        <f t="shared" si="1"/>
        <v>39</v>
      </c>
      <c r="I12" s="4346"/>
      <c r="J12" s="4347"/>
      <c r="K12" s="4367">
        <f t="shared" si="3"/>
        <v>39</v>
      </c>
      <c r="L12" s="4346"/>
      <c r="M12" s="4346"/>
      <c r="N12" s="4367">
        <f t="shared" si="2"/>
        <v>6</v>
      </c>
      <c r="O12" s="4346"/>
      <c r="P12" s="4346"/>
      <c r="Q12" s="4341">
        <f t="shared" si="0"/>
        <v>0.154</v>
      </c>
      <c r="R12" s="4342"/>
      <c r="S12" s="4230"/>
      <c r="T12" s="4389"/>
      <c r="U12" s="4390"/>
      <c r="V12" s="4391"/>
      <c r="AA12" s="1893"/>
      <c r="AC12" s="1893"/>
      <c r="AD12" s="1893"/>
      <c r="AE12" s="1893"/>
      <c r="AF12" s="1893"/>
      <c r="AG12" s="2095"/>
      <c r="AH12" s="2027"/>
      <c r="AI12" s="1892"/>
    </row>
    <row r="13" spans="1:43" ht="13.5" customHeight="1">
      <c r="B13" s="4187"/>
      <c r="C13" s="4352"/>
      <c r="D13" s="4353"/>
      <c r="E13" s="4332"/>
      <c r="F13" s="4333"/>
      <c r="G13" s="4334"/>
      <c r="H13" s="4335"/>
      <c r="I13" s="4336"/>
      <c r="J13" s="4336"/>
      <c r="K13" s="4335"/>
      <c r="L13" s="4336"/>
      <c r="M13" s="4337"/>
      <c r="N13" s="4338"/>
      <c r="O13" s="4339"/>
      <c r="P13" s="4340"/>
      <c r="Q13" s="4362"/>
      <c r="R13" s="4363"/>
      <c r="S13" s="4364"/>
      <c r="T13" s="4389"/>
      <c r="U13" s="4390"/>
      <c r="V13" s="4391"/>
      <c r="AA13" s="1893"/>
      <c r="AC13" s="1893"/>
      <c r="AD13" s="1893"/>
      <c r="AE13" s="1893"/>
      <c r="AF13" s="1893"/>
      <c r="AG13" s="2095"/>
      <c r="AH13" s="2027"/>
      <c r="AI13" s="1892"/>
    </row>
    <row r="14" spans="1:43" ht="13.5" customHeight="1">
      <c r="B14" s="4185" t="s">
        <v>2493</v>
      </c>
      <c r="C14" s="4348" t="s">
        <v>2494</v>
      </c>
      <c r="D14" s="4349"/>
      <c r="E14" s="4383" t="s">
        <v>2541</v>
      </c>
      <c r="F14" s="4384"/>
      <c r="G14" s="4385"/>
      <c r="H14" s="4357">
        <f>AH33+AH53+AH73</f>
        <v>50</v>
      </c>
      <c r="I14" s="4358"/>
      <c r="J14" s="4358"/>
      <c r="K14" s="4357">
        <f>AI33+AI53+AI73</f>
        <v>28</v>
      </c>
      <c r="L14" s="4358"/>
      <c r="M14" s="4358"/>
      <c r="N14" s="4357">
        <f>AJ33+AJ53+AJ73</f>
        <v>12</v>
      </c>
      <c r="O14" s="4358"/>
      <c r="P14" s="4358"/>
      <c r="Q14" s="4359">
        <f t="shared" si="0"/>
        <v>0.24</v>
      </c>
      <c r="R14" s="4360"/>
      <c r="S14" s="4361"/>
      <c r="T14" s="4389"/>
      <c r="U14" s="4390"/>
      <c r="V14" s="4391"/>
      <c r="AA14" s="1893"/>
      <c r="AC14" s="1893"/>
      <c r="AD14" s="1893"/>
      <c r="AE14" s="1893"/>
      <c r="AF14" s="1893"/>
      <c r="AG14" s="2095"/>
      <c r="AH14" s="2027"/>
      <c r="AI14" s="1892"/>
    </row>
    <row r="15" spans="1:43" ht="13.5" customHeight="1">
      <c r="B15" s="4186"/>
      <c r="C15" s="4350"/>
      <c r="D15" s="4351"/>
      <c r="E15" s="4343" t="s">
        <v>2545</v>
      </c>
      <c r="F15" s="4344"/>
      <c r="G15" s="4345"/>
      <c r="H15" s="4367">
        <f>AH34+AH54+AH74</f>
        <v>50</v>
      </c>
      <c r="I15" s="4346"/>
      <c r="J15" s="4347"/>
      <c r="K15" s="4367">
        <f>AI34+AI54+AI74</f>
        <v>28</v>
      </c>
      <c r="L15" s="4346"/>
      <c r="M15" s="4346"/>
      <c r="N15" s="4367">
        <f>AJ34+AJ54+AJ74</f>
        <v>12</v>
      </c>
      <c r="O15" s="4346"/>
      <c r="P15" s="4346"/>
      <c r="Q15" s="4341">
        <f t="shared" si="0"/>
        <v>0.24</v>
      </c>
      <c r="R15" s="4342"/>
      <c r="S15" s="4230"/>
      <c r="T15" s="4389"/>
      <c r="U15" s="4390"/>
      <c r="V15" s="4391"/>
      <c r="AA15" s="1893"/>
      <c r="AC15" s="1893"/>
      <c r="AD15" s="1893"/>
      <c r="AE15" s="1893"/>
      <c r="AF15" s="1893"/>
      <c r="AG15" s="2095"/>
      <c r="AH15" s="2027"/>
      <c r="AI15" s="1892"/>
    </row>
    <row r="16" spans="1:43" ht="13.5" customHeight="1">
      <c r="B16" s="4186"/>
      <c r="C16" s="4350"/>
      <c r="D16" s="4351"/>
      <c r="E16" s="4343"/>
      <c r="F16" s="4344"/>
      <c r="G16" s="4345"/>
      <c r="H16" s="4224"/>
      <c r="I16" s="4346"/>
      <c r="J16" s="4346"/>
      <c r="K16" s="4224"/>
      <c r="L16" s="4346"/>
      <c r="M16" s="4347"/>
      <c r="N16" s="4341"/>
      <c r="O16" s="4342"/>
      <c r="P16" s="4230"/>
      <c r="Q16" s="4341"/>
      <c r="R16" s="4342"/>
      <c r="S16" s="4230"/>
      <c r="T16" s="4389"/>
      <c r="U16" s="4390"/>
      <c r="V16" s="4391"/>
      <c r="AA16" s="1893"/>
      <c r="AC16" s="1893"/>
      <c r="AD16" s="1893"/>
      <c r="AE16" s="1893"/>
      <c r="AF16" s="1893"/>
      <c r="AG16" s="2095"/>
      <c r="AH16" s="2027"/>
      <c r="AI16" s="1892"/>
    </row>
    <row r="17" spans="2:43" ht="13.5" customHeight="1">
      <c r="B17" s="4186"/>
      <c r="C17" s="4352"/>
      <c r="D17" s="4353"/>
      <c r="E17" s="4332"/>
      <c r="F17" s="4333"/>
      <c r="G17" s="4334"/>
      <c r="H17" s="4335"/>
      <c r="I17" s="4336"/>
      <c r="J17" s="4336"/>
      <c r="K17" s="4335"/>
      <c r="L17" s="4336"/>
      <c r="M17" s="4337"/>
      <c r="N17" s="4338"/>
      <c r="O17" s="4339"/>
      <c r="P17" s="4340"/>
      <c r="Q17" s="4362"/>
      <c r="R17" s="4363"/>
      <c r="S17" s="4364"/>
      <c r="T17" s="4389"/>
      <c r="U17" s="4390"/>
      <c r="V17" s="4391"/>
      <c r="AA17" s="1893"/>
      <c r="AC17" s="1893"/>
      <c r="AD17" s="1893"/>
      <c r="AE17" s="1893"/>
      <c r="AF17" s="1893"/>
      <c r="AG17" s="1893"/>
    </row>
    <row r="18" spans="2:43" ht="13.5" customHeight="1">
      <c r="B18" s="4186"/>
      <c r="C18" s="4348" t="s">
        <v>2495</v>
      </c>
      <c r="D18" s="4349"/>
      <c r="E18" s="4354" t="s">
        <v>2545</v>
      </c>
      <c r="F18" s="4355"/>
      <c r="G18" s="4356"/>
      <c r="H18" s="4357">
        <f>AH38+AH58+AH78</f>
        <v>47</v>
      </c>
      <c r="I18" s="4358"/>
      <c r="J18" s="4358"/>
      <c r="K18" s="4357">
        <f>AI38+AI58+AI78</f>
        <v>31</v>
      </c>
      <c r="L18" s="4358"/>
      <c r="M18" s="4358"/>
      <c r="N18" s="4357">
        <f>AJ38+AJ58+AJ78</f>
        <v>13</v>
      </c>
      <c r="O18" s="4358"/>
      <c r="P18" s="4358"/>
      <c r="Q18" s="4359">
        <f t="shared" si="0"/>
        <v>0.27700000000000002</v>
      </c>
      <c r="R18" s="4360"/>
      <c r="S18" s="4361"/>
      <c r="T18" s="4389"/>
      <c r="U18" s="4390"/>
      <c r="V18" s="4391"/>
      <c r="AA18" s="1893"/>
      <c r="AC18" s="1893"/>
      <c r="AD18" s="1893"/>
      <c r="AE18" s="1893"/>
      <c r="AF18" s="1893"/>
      <c r="AG18" s="1893"/>
    </row>
    <row r="19" spans="2:43" ht="13.5" customHeight="1" thickBot="1">
      <c r="B19" s="4186"/>
      <c r="C19" s="4350"/>
      <c r="D19" s="4351"/>
      <c r="E19" s="4343"/>
      <c r="F19" s="4344"/>
      <c r="G19" s="4345"/>
      <c r="H19" s="4224"/>
      <c r="I19" s="4346"/>
      <c r="J19" s="4346"/>
      <c r="K19" s="4224"/>
      <c r="L19" s="4346"/>
      <c r="M19" s="4347"/>
      <c r="N19" s="4341"/>
      <c r="O19" s="4342"/>
      <c r="P19" s="4230"/>
      <c r="Q19" s="4341"/>
      <c r="R19" s="4342"/>
      <c r="S19" s="4230"/>
      <c r="T19" s="4389"/>
      <c r="U19" s="4390"/>
      <c r="V19" s="4391"/>
      <c r="AA19" s="1893"/>
      <c r="AC19" s="1893"/>
      <c r="AD19" s="1893"/>
      <c r="AE19" s="1893"/>
      <c r="AF19" s="1893"/>
      <c r="AG19" s="1893"/>
    </row>
    <row r="20" spans="2:43" ht="13.5" customHeight="1">
      <c r="B20" s="4186"/>
      <c r="C20" s="4350"/>
      <c r="D20" s="4351"/>
      <c r="E20" s="4343"/>
      <c r="F20" s="4344"/>
      <c r="G20" s="4345"/>
      <c r="H20" s="4224"/>
      <c r="I20" s="4346"/>
      <c r="J20" s="4346"/>
      <c r="K20" s="4224"/>
      <c r="L20" s="4346"/>
      <c r="M20" s="4347"/>
      <c r="N20" s="4341"/>
      <c r="O20" s="4342"/>
      <c r="P20" s="4230"/>
      <c r="Q20" s="4341"/>
      <c r="R20" s="4342"/>
      <c r="S20" s="4230"/>
      <c r="T20" s="4389"/>
      <c r="U20" s="4390"/>
      <c r="V20" s="4390"/>
      <c r="W20" s="4328" t="str">
        <f>IF(T8&gt;=AM6,AO6,IF(T8&gt;=AM7,AO7,IF(T8&gt;=AM8,AO8,"補正無し")))</f>
        <v>4週6休</v>
      </c>
      <c r="X20" s="4329"/>
      <c r="Y20" s="4329"/>
      <c r="Z20" s="4329"/>
      <c r="AA20" s="2096"/>
      <c r="AB20" s="1929"/>
      <c r="AC20" s="1929"/>
      <c r="AD20" s="1903"/>
      <c r="AE20" s="1893"/>
      <c r="AF20" s="1893"/>
      <c r="AG20" s="1893"/>
    </row>
    <row r="21" spans="2:43" ht="13.5" customHeight="1" thickBot="1">
      <c r="B21" s="4187"/>
      <c r="C21" s="4352"/>
      <c r="D21" s="4353"/>
      <c r="E21" s="4332"/>
      <c r="F21" s="4333"/>
      <c r="G21" s="4334"/>
      <c r="H21" s="4335"/>
      <c r="I21" s="4336"/>
      <c r="J21" s="4336"/>
      <c r="K21" s="4335"/>
      <c r="L21" s="4336"/>
      <c r="M21" s="4337"/>
      <c r="N21" s="4338"/>
      <c r="O21" s="4339"/>
      <c r="P21" s="4340"/>
      <c r="Q21" s="4338"/>
      <c r="R21" s="4339"/>
      <c r="S21" s="4340"/>
      <c r="T21" s="4392"/>
      <c r="U21" s="4393"/>
      <c r="V21" s="4393"/>
      <c r="W21" s="4330"/>
      <c r="X21" s="4331"/>
      <c r="Y21" s="4331"/>
      <c r="Z21" s="4331"/>
      <c r="AA21" s="2096"/>
      <c r="AB21" s="1929"/>
      <c r="AC21" s="1929"/>
      <c r="AD21" s="1903"/>
      <c r="AE21" s="1893"/>
      <c r="AF21" s="1893"/>
      <c r="AG21" s="1893"/>
    </row>
    <row r="22" spans="2:43" s="2027" customFormat="1" ht="13.5" customHeight="1">
      <c r="C22" s="1989"/>
      <c r="D22" s="1989"/>
      <c r="E22" s="1989"/>
      <c r="F22" s="2032"/>
      <c r="G22" s="2032"/>
      <c r="H22" s="2032"/>
      <c r="I22" s="1991"/>
      <c r="J22" s="1991"/>
      <c r="K22" s="1991"/>
      <c r="L22" s="1991"/>
      <c r="M22" s="1991"/>
      <c r="N22" s="1991"/>
      <c r="O22" s="1991"/>
      <c r="P22" s="1991"/>
      <c r="Q22" s="1991"/>
      <c r="R22" s="1991"/>
      <c r="S22" s="2097"/>
      <c r="T22" s="1991"/>
      <c r="U22" s="1991"/>
      <c r="V22" s="2098" t="s">
        <v>2555</v>
      </c>
      <c r="W22" s="1991"/>
      <c r="X22" s="1991"/>
      <c r="Y22" s="1991"/>
      <c r="Z22" s="1991"/>
      <c r="AA22" s="1991"/>
      <c r="AB22" s="1991"/>
      <c r="AC22" s="1991"/>
      <c r="AD22" s="1991"/>
      <c r="AE22" s="2098"/>
      <c r="AF22" s="1991"/>
      <c r="AG22" s="1991"/>
    </row>
    <row r="23" spans="2:43" ht="13.5" customHeight="1">
      <c r="B23" s="2021"/>
      <c r="C23" s="2022"/>
      <c r="D23" s="2025"/>
      <c r="E23" s="2053" t="s">
        <v>1183</v>
      </c>
      <c r="F23" s="2054">
        <f>+X3</f>
        <v>45474</v>
      </c>
      <c r="G23" s="2055">
        <f>+F23+1</f>
        <v>45475</v>
      </c>
      <c r="H23" s="2055">
        <f t="shared" ref="H23:AG23" si="4">+G23+1</f>
        <v>45476</v>
      </c>
      <c r="I23" s="2055">
        <f t="shared" si="4"/>
        <v>45477</v>
      </c>
      <c r="J23" s="2055">
        <f t="shared" si="4"/>
        <v>45478</v>
      </c>
      <c r="K23" s="2055">
        <f t="shared" si="4"/>
        <v>45479</v>
      </c>
      <c r="L23" s="2055">
        <f t="shared" si="4"/>
        <v>45480</v>
      </c>
      <c r="M23" s="2055">
        <f t="shared" si="4"/>
        <v>45481</v>
      </c>
      <c r="N23" s="2055">
        <f t="shared" si="4"/>
        <v>45482</v>
      </c>
      <c r="O23" s="2055">
        <f t="shared" si="4"/>
        <v>45483</v>
      </c>
      <c r="P23" s="2055">
        <f t="shared" si="4"/>
        <v>45484</v>
      </c>
      <c r="Q23" s="2055">
        <f t="shared" si="4"/>
        <v>45485</v>
      </c>
      <c r="R23" s="2055">
        <f t="shared" si="4"/>
        <v>45486</v>
      </c>
      <c r="S23" s="2055">
        <f t="shared" si="4"/>
        <v>45487</v>
      </c>
      <c r="T23" s="2055">
        <f t="shared" si="4"/>
        <v>45488</v>
      </c>
      <c r="U23" s="2055">
        <f t="shared" si="4"/>
        <v>45489</v>
      </c>
      <c r="V23" s="2055">
        <f t="shared" si="4"/>
        <v>45490</v>
      </c>
      <c r="W23" s="2055">
        <f t="shared" si="4"/>
        <v>45491</v>
      </c>
      <c r="X23" s="2055">
        <f t="shared" si="4"/>
        <v>45492</v>
      </c>
      <c r="Y23" s="2055">
        <f t="shared" si="4"/>
        <v>45493</v>
      </c>
      <c r="Z23" s="2055">
        <f>+Y23+1</f>
        <v>45494</v>
      </c>
      <c r="AA23" s="2055">
        <f t="shared" si="4"/>
        <v>45495</v>
      </c>
      <c r="AB23" s="2055">
        <f t="shared" si="4"/>
        <v>45496</v>
      </c>
      <c r="AC23" s="2055">
        <f t="shared" si="4"/>
        <v>45497</v>
      </c>
      <c r="AD23" s="2055">
        <f>+AC23+1</f>
        <v>45498</v>
      </c>
      <c r="AE23" s="2055">
        <f t="shared" si="4"/>
        <v>45499</v>
      </c>
      <c r="AF23" s="2055">
        <f>+AE23+1</f>
        <v>45500</v>
      </c>
      <c r="AG23" s="2099">
        <f t="shared" si="4"/>
        <v>45501</v>
      </c>
      <c r="AH23" s="4209" t="s">
        <v>2496</v>
      </c>
      <c r="AI23" s="4313" t="s">
        <v>2497</v>
      </c>
      <c r="AJ23" s="4316" t="s">
        <v>2474</v>
      </c>
      <c r="AK23" s="4319"/>
      <c r="AM23" s="4181" t="s">
        <v>2500</v>
      </c>
      <c r="AN23" s="4181" t="s">
        <v>2501</v>
      </c>
    </row>
    <row r="24" spans="2:43">
      <c r="B24" s="2037"/>
      <c r="C24" s="2038"/>
      <c r="D24" s="2041"/>
      <c r="E24" s="1987" t="s">
        <v>1184</v>
      </c>
      <c r="F24" s="1875" t="str">
        <f>TEXT(WEEKDAY(+F23),"aaa")</f>
        <v>月</v>
      </c>
      <c r="G24" s="1874" t="str">
        <f t="shared" ref="G24:AG24" si="5">TEXT(WEEKDAY(+G23),"aaa")</f>
        <v>火</v>
      </c>
      <c r="H24" s="1874" t="str">
        <f t="shared" si="5"/>
        <v>水</v>
      </c>
      <c r="I24" s="1874" t="str">
        <f t="shared" si="5"/>
        <v>木</v>
      </c>
      <c r="J24" s="1874" t="str">
        <f t="shared" si="5"/>
        <v>金</v>
      </c>
      <c r="K24" s="1874" t="str">
        <f t="shared" si="5"/>
        <v>土</v>
      </c>
      <c r="L24" s="1874" t="str">
        <f t="shared" si="5"/>
        <v>日</v>
      </c>
      <c r="M24" s="1874" t="str">
        <f t="shared" si="5"/>
        <v>月</v>
      </c>
      <c r="N24" s="1874" t="str">
        <f t="shared" si="5"/>
        <v>火</v>
      </c>
      <c r="O24" s="1874" t="str">
        <f t="shared" si="5"/>
        <v>水</v>
      </c>
      <c r="P24" s="1874" t="str">
        <f t="shared" si="5"/>
        <v>木</v>
      </c>
      <c r="Q24" s="1874" t="str">
        <f t="shared" si="5"/>
        <v>金</v>
      </c>
      <c r="R24" s="1874" t="str">
        <f t="shared" si="5"/>
        <v>土</v>
      </c>
      <c r="S24" s="1874" t="str">
        <f t="shared" si="5"/>
        <v>日</v>
      </c>
      <c r="T24" s="1874" t="str">
        <f t="shared" si="5"/>
        <v>月</v>
      </c>
      <c r="U24" s="1874" t="str">
        <f t="shared" si="5"/>
        <v>火</v>
      </c>
      <c r="V24" s="1874" t="str">
        <f t="shared" si="5"/>
        <v>水</v>
      </c>
      <c r="W24" s="1874" t="str">
        <f t="shared" si="5"/>
        <v>木</v>
      </c>
      <c r="X24" s="1874" t="str">
        <f t="shared" si="5"/>
        <v>金</v>
      </c>
      <c r="Y24" s="1874" t="str">
        <f t="shared" si="5"/>
        <v>土</v>
      </c>
      <c r="Z24" s="1874" t="str">
        <f t="shared" si="5"/>
        <v>日</v>
      </c>
      <c r="AA24" s="1874" t="str">
        <f t="shared" si="5"/>
        <v>月</v>
      </c>
      <c r="AB24" s="1874" t="str">
        <f t="shared" si="5"/>
        <v>火</v>
      </c>
      <c r="AC24" s="1874" t="str">
        <f t="shared" si="5"/>
        <v>水</v>
      </c>
      <c r="AD24" s="1874" t="str">
        <f t="shared" si="5"/>
        <v>木</v>
      </c>
      <c r="AE24" s="1874" t="str">
        <f t="shared" si="5"/>
        <v>金</v>
      </c>
      <c r="AF24" s="1874" t="str">
        <f t="shared" si="5"/>
        <v>土</v>
      </c>
      <c r="AG24" s="2100" t="str">
        <f t="shared" si="5"/>
        <v>日</v>
      </c>
      <c r="AH24" s="4210"/>
      <c r="AI24" s="4314"/>
      <c r="AJ24" s="4317"/>
      <c r="AK24" s="4319"/>
      <c r="AM24" s="4181"/>
      <c r="AN24" s="4181"/>
    </row>
    <row r="25" spans="2:43" ht="24.75" customHeight="1">
      <c r="B25" s="2101" t="s">
        <v>2531</v>
      </c>
      <c r="C25" s="2102" t="s">
        <v>2532</v>
      </c>
      <c r="D25" s="1953" t="s">
        <v>1313</v>
      </c>
      <c r="E25" s="2103" t="s">
        <v>2558</v>
      </c>
      <c r="F25" s="1941" t="s">
        <v>2503</v>
      </c>
      <c r="G25" s="1942" t="s">
        <v>2503</v>
      </c>
      <c r="H25" s="1942" t="s">
        <v>2503</v>
      </c>
      <c r="I25" s="1942" t="s">
        <v>2503</v>
      </c>
      <c r="J25" s="1942" t="s">
        <v>2503</v>
      </c>
      <c r="K25" s="1942" t="s">
        <v>2503</v>
      </c>
      <c r="L25" s="1942" t="s">
        <v>2503</v>
      </c>
      <c r="M25" s="1942" t="s">
        <v>2503</v>
      </c>
      <c r="N25" s="1942" t="s">
        <v>2503</v>
      </c>
      <c r="O25" s="1942" t="s">
        <v>2503</v>
      </c>
      <c r="P25" s="1942" t="s">
        <v>2503</v>
      </c>
      <c r="Q25" s="1942" t="s">
        <v>2503</v>
      </c>
      <c r="R25" s="1942" t="s">
        <v>2503</v>
      </c>
      <c r="S25" s="1942" t="s">
        <v>2503</v>
      </c>
      <c r="T25" s="1942" t="s">
        <v>2503</v>
      </c>
      <c r="U25" s="1942" t="s">
        <v>2503</v>
      </c>
      <c r="V25" s="1942" t="s">
        <v>2503</v>
      </c>
      <c r="W25" s="1942" t="s">
        <v>2503</v>
      </c>
      <c r="X25" s="1942" t="s">
        <v>2503</v>
      </c>
      <c r="Y25" s="1942" t="s">
        <v>2503</v>
      </c>
      <c r="Z25" s="1942" t="s">
        <v>2503</v>
      </c>
      <c r="AA25" s="1942" t="s">
        <v>2503</v>
      </c>
      <c r="AB25" s="1942" t="s">
        <v>2503</v>
      </c>
      <c r="AC25" s="1942" t="s">
        <v>2503</v>
      </c>
      <c r="AD25" s="1942" t="s">
        <v>2503</v>
      </c>
      <c r="AE25" s="1942" t="s">
        <v>2503</v>
      </c>
      <c r="AF25" s="1942" t="s">
        <v>2503</v>
      </c>
      <c r="AG25" s="1970" t="s">
        <v>2503</v>
      </c>
      <c r="AH25" s="4211"/>
      <c r="AI25" s="4315"/>
      <c r="AJ25" s="4318"/>
      <c r="AK25" s="4319"/>
      <c r="AQ25" s="703"/>
    </row>
    <row r="26" spans="2:43" ht="13.5" customHeight="1">
      <c r="B26" s="4185" t="s">
        <v>2486</v>
      </c>
      <c r="C26" s="4188" t="s">
        <v>2487</v>
      </c>
      <c r="D26" s="1945" t="str">
        <f>E$8</f>
        <v>〇〇</v>
      </c>
      <c r="E26" s="2023"/>
      <c r="F26" s="1947" t="s">
        <v>2516</v>
      </c>
      <c r="G26" s="1948"/>
      <c r="H26" s="1948"/>
      <c r="I26" s="1948"/>
      <c r="J26" s="1948"/>
      <c r="K26" s="1948"/>
      <c r="L26" s="1948"/>
      <c r="M26" s="1948"/>
      <c r="N26" s="1948"/>
      <c r="O26" s="1948" t="s">
        <v>1199</v>
      </c>
      <c r="P26" s="1948" t="s">
        <v>1199</v>
      </c>
      <c r="Q26" s="1948"/>
      <c r="R26" s="1948"/>
      <c r="S26" s="1948"/>
      <c r="T26" s="1948"/>
      <c r="U26" s="1948"/>
      <c r="V26" s="1948"/>
      <c r="W26" s="1948"/>
      <c r="X26" s="1948" t="s">
        <v>1199</v>
      </c>
      <c r="Y26" s="1948" t="s">
        <v>1199</v>
      </c>
      <c r="Z26" s="1948"/>
      <c r="AA26" s="1948"/>
      <c r="AB26" s="1948"/>
      <c r="AC26" s="1948"/>
      <c r="AD26" s="1948"/>
      <c r="AE26" s="1948" t="s">
        <v>1199</v>
      </c>
      <c r="AF26" s="1948" t="s">
        <v>1199</v>
      </c>
      <c r="AG26" s="1949"/>
      <c r="AH26" s="1950">
        <f>COUNTA(F$23:AG$23)-AI26</f>
        <v>28</v>
      </c>
      <c r="AI26" s="1951">
        <f>AM26+AN26</f>
        <v>0</v>
      </c>
      <c r="AJ26" s="2104">
        <f>+COUNTIF(F26:AG26,"休")</f>
        <v>6</v>
      </c>
      <c r="AM26" s="1953">
        <f>+COUNTIF(F26:AG26,"－")</f>
        <v>0</v>
      </c>
      <c r="AN26" s="1953">
        <f t="shared" ref="AN26:AN31" si="6">+COUNTIF(F26:AG26,"外")</f>
        <v>0</v>
      </c>
    </row>
    <row r="27" spans="2:43" ht="13.5" customHeight="1">
      <c r="B27" s="4186"/>
      <c r="C27" s="4189"/>
      <c r="D27" s="1960" t="str">
        <f>E$9</f>
        <v>●●</v>
      </c>
      <c r="E27" s="2105"/>
      <c r="F27" s="1955" t="s">
        <v>2516</v>
      </c>
      <c r="G27" s="1956"/>
      <c r="H27" s="1956"/>
      <c r="I27" s="1956"/>
      <c r="J27" s="1956"/>
      <c r="K27" s="1956"/>
      <c r="L27" s="1956"/>
      <c r="M27" s="1956"/>
      <c r="N27" s="1956"/>
      <c r="O27" s="1956"/>
      <c r="P27" s="1956" t="s">
        <v>1199</v>
      </c>
      <c r="Q27" s="1956" t="s">
        <v>1199</v>
      </c>
      <c r="R27" s="1956"/>
      <c r="S27" s="1956"/>
      <c r="T27" s="1956"/>
      <c r="U27" s="1956"/>
      <c r="V27" s="1956"/>
      <c r="W27" s="1956" t="s">
        <v>1199</v>
      </c>
      <c r="X27" s="1956" t="s">
        <v>1199</v>
      </c>
      <c r="Y27" s="1956"/>
      <c r="Z27" s="1956"/>
      <c r="AA27" s="1956"/>
      <c r="AB27" s="1956"/>
      <c r="AC27" s="1956"/>
      <c r="AD27" s="1956"/>
      <c r="AE27" s="1956"/>
      <c r="AF27" s="1956" t="s">
        <v>1199</v>
      </c>
      <c r="AG27" s="1957" t="s">
        <v>1199</v>
      </c>
      <c r="AH27" s="1950">
        <f t="shared" ref="AH27:AH31" si="7">COUNTA(F$23:AG$23)-AI27</f>
        <v>28</v>
      </c>
      <c r="AI27" s="1958">
        <f t="shared" ref="AI27:AI31" si="8">AM27+AN27</f>
        <v>0</v>
      </c>
      <c r="AJ27" s="2106">
        <f t="shared" ref="AJ27:AJ30" si="9">+COUNTIF(F27:AG27,"休")</f>
        <v>6</v>
      </c>
      <c r="AM27" s="1953">
        <f t="shared" ref="AM27:AM30" si="10">+COUNTIF(F27:AG27,"－")</f>
        <v>0</v>
      </c>
      <c r="AN27" s="1953">
        <f t="shared" si="6"/>
        <v>0</v>
      </c>
    </row>
    <row r="28" spans="2:43">
      <c r="B28" s="4186"/>
      <c r="C28" s="4189"/>
      <c r="D28" s="1960" t="str">
        <f>E$10</f>
        <v>△△</v>
      </c>
      <c r="E28" s="2105"/>
      <c r="F28" s="1955" t="s">
        <v>2522</v>
      </c>
      <c r="G28" s="1956" t="s">
        <v>2522</v>
      </c>
      <c r="H28" s="1956" t="s">
        <v>2522</v>
      </c>
      <c r="I28" s="1956" t="s">
        <v>2522</v>
      </c>
      <c r="J28" s="1956" t="s">
        <v>2522</v>
      </c>
      <c r="K28" s="1956" t="s">
        <v>2522</v>
      </c>
      <c r="L28" s="1956" t="s">
        <v>2522</v>
      </c>
      <c r="M28" s="1956" t="s">
        <v>2522</v>
      </c>
      <c r="N28" s="1956" t="s">
        <v>2522</v>
      </c>
      <c r="O28" s="1956" t="s">
        <v>2522</v>
      </c>
      <c r="P28" s="1956" t="s">
        <v>2522</v>
      </c>
      <c r="Q28" s="1956" t="s">
        <v>2522</v>
      </c>
      <c r="R28" s="1956" t="s">
        <v>2522</v>
      </c>
      <c r="S28" s="1956" t="s">
        <v>2522</v>
      </c>
      <c r="T28" s="1956" t="s">
        <v>2522</v>
      </c>
      <c r="U28" s="1956" t="s">
        <v>2522</v>
      </c>
      <c r="V28" s="1956" t="s">
        <v>2516</v>
      </c>
      <c r="W28" s="1956"/>
      <c r="X28" s="1956"/>
      <c r="Y28" s="1956" t="s">
        <v>1199</v>
      </c>
      <c r="Z28" s="1956" t="s">
        <v>1199</v>
      </c>
      <c r="AA28" s="1956" t="s">
        <v>1199</v>
      </c>
      <c r="AB28" s="1956" t="s">
        <v>1199</v>
      </c>
      <c r="AC28" s="1956" t="s">
        <v>1199</v>
      </c>
      <c r="AD28" s="1956" t="s">
        <v>1199</v>
      </c>
      <c r="AE28" s="1956" t="s">
        <v>1199</v>
      </c>
      <c r="AF28" s="1956"/>
      <c r="AG28" s="1957"/>
      <c r="AH28" s="1950">
        <f t="shared" si="7"/>
        <v>12</v>
      </c>
      <c r="AI28" s="1958">
        <f>AM28+AN28</f>
        <v>16</v>
      </c>
      <c r="AJ28" s="2106">
        <f t="shared" si="9"/>
        <v>7</v>
      </c>
      <c r="AM28" s="1953">
        <f t="shared" si="10"/>
        <v>16</v>
      </c>
      <c r="AN28" s="1953">
        <f t="shared" si="6"/>
        <v>0</v>
      </c>
    </row>
    <row r="29" spans="2:43">
      <c r="B29" s="4186"/>
      <c r="C29" s="4189"/>
      <c r="D29" s="1960" t="str">
        <f>E$11</f>
        <v>■■</v>
      </c>
      <c r="E29" s="2105"/>
      <c r="F29" s="1955" t="s">
        <v>2522</v>
      </c>
      <c r="G29" s="1956" t="s">
        <v>2522</v>
      </c>
      <c r="H29" s="1956" t="s">
        <v>2522</v>
      </c>
      <c r="I29" s="1956" t="s">
        <v>2522</v>
      </c>
      <c r="J29" s="1956" t="s">
        <v>2522</v>
      </c>
      <c r="K29" s="1956" t="s">
        <v>2522</v>
      </c>
      <c r="L29" s="1956" t="s">
        <v>2522</v>
      </c>
      <c r="M29" s="1956" t="s">
        <v>2522</v>
      </c>
      <c r="N29" s="1956" t="s">
        <v>2522</v>
      </c>
      <c r="O29" s="1956" t="s">
        <v>2522</v>
      </c>
      <c r="P29" s="1956" t="s">
        <v>2522</v>
      </c>
      <c r="Q29" s="1956" t="s">
        <v>2522</v>
      </c>
      <c r="R29" s="1956" t="s">
        <v>2522</v>
      </c>
      <c r="S29" s="1956" t="s">
        <v>2522</v>
      </c>
      <c r="T29" s="1956" t="s">
        <v>2522</v>
      </c>
      <c r="U29" s="1956" t="s">
        <v>2522</v>
      </c>
      <c r="V29" s="1956" t="s">
        <v>2516</v>
      </c>
      <c r="W29" s="1956"/>
      <c r="X29" s="1956"/>
      <c r="Y29" s="1956"/>
      <c r="Z29" s="1956" t="s">
        <v>1199</v>
      </c>
      <c r="AA29" s="1956" t="s">
        <v>1199</v>
      </c>
      <c r="AB29" s="1956" t="s">
        <v>1199</v>
      </c>
      <c r="AC29" s="1956" t="s">
        <v>1199</v>
      </c>
      <c r="AD29" s="1956" t="s">
        <v>1199</v>
      </c>
      <c r="AE29" s="1956" t="s">
        <v>1199</v>
      </c>
      <c r="AF29" s="1956" t="s">
        <v>1199</v>
      </c>
      <c r="AG29" s="1957"/>
      <c r="AH29" s="1950">
        <f t="shared" si="7"/>
        <v>12</v>
      </c>
      <c r="AI29" s="1958">
        <f t="shared" si="8"/>
        <v>16</v>
      </c>
      <c r="AJ29" s="2106">
        <f t="shared" si="9"/>
        <v>7</v>
      </c>
      <c r="AM29" s="1953">
        <f t="shared" si="10"/>
        <v>16</v>
      </c>
      <c r="AN29" s="1953">
        <f t="shared" si="6"/>
        <v>0</v>
      </c>
    </row>
    <row r="30" spans="2:43">
      <c r="B30" s="4186"/>
      <c r="C30" s="4189"/>
      <c r="D30" s="1960" t="str">
        <f>E$12</f>
        <v>★★</v>
      </c>
      <c r="E30" s="2105"/>
      <c r="F30" s="1955" t="s">
        <v>2522</v>
      </c>
      <c r="G30" s="1956" t="s">
        <v>2522</v>
      </c>
      <c r="H30" s="1956" t="s">
        <v>2522</v>
      </c>
      <c r="I30" s="1956" t="s">
        <v>2522</v>
      </c>
      <c r="J30" s="1956" t="s">
        <v>2522</v>
      </c>
      <c r="K30" s="1956" t="s">
        <v>2522</v>
      </c>
      <c r="L30" s="1956" t="s">
        <v>2522</v>
      </c>
      <c r="M30" s="1956" t="s">
        <v>2522</v>
      </c>
      <c r="N30" s="1956" t="s">
        <v>2522</v>
      </c>
      <c r="O30" s="1956" t="s">
        <v>2522</v>
      </c>
      <c r="P30" s="1956" t="s">
        <v>2522</v>
      </c>
      <c r="Q30" s="1956" t="s">
        <v>2522</v>
      </c>
      <c r="R30" s="1956" t="s">
        <v>2522</v>
      </c>
      <c r="S30" s="1956" t="s">
        <v>2522</v>
      </c>
      <c r="T30" s="1956" t="s">
        <v>2522</v>
      </c>
      <c r="U30" s="1956" t="s">
        <v>2522</v>
      </c>
      <c r="V30" s="1956" t="s">
        <v>2522</v>
      </c>
      <c r="W30" s="1956" t="s">
        <v>2522</v>
      </c>
      <c r="X30" s="1956" t="s">
        <v>2522</v>
      </c>
      <c r="Y30" s="1956" t="s">
        <v>2522</v>
      </c>
      <c r="Z30" s="1956" t="s">
        <v>2522</v>
      </c>
      <c r="AA30" s="1956" t="s">
        <v>2522</v>
      </c>
      <c r="AB30" s="1956" t="s">
        <v>2522</v>
      </c>
      <c r="AC30" s="1956" t="s">
        <v>2522</v>
      </c>
      <c r="AD30" s="1956" t="s">
        <v>2522</v>
      </c>
      <c r="AE30" s="1956" t="s">
        <v>2522</v>
      </c>
      <c r="AF30" s="1956" t="s">
        <v>2522</v>
      </c>
      <c r="AG30" s="1956" t="s">
        <v>2522</v>
      </c>
      <c r="AH30" s="1950">
        <f t="shared" si="7"/>
        <v>0</v>
      </c>
      <c r="AI30" s="1958">
        <f t="shared" si="8"/>
        <v>28</v>
      </c>
      <c r="AJ30" s="2106">
        <f t="shared" si="9"/>
        <v>0</v>
      </c>
      <c r="AM30" s="1953">
        <f t="shared" si="10"/>
        <v>28</v>
      </c>
      <c r="AN30" s="1953">
        <f t="shared" si="6"/>
        <v>0</v>
      </c>
    </row>
    <row r="31" spans="2:43">
      <c r="B31" s="4187"/>
      <c r="C31" s="4190"/>
      <c r="D31" s="1960">
        <f>E$13</f>
        <v>0</v>
      </c>
      <c r="E31" s="1991"/>
      <c r="F31" s="1964"/>
      <c r="G31" s="1965"/>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7"/>
      <c r="AH31" s="1950">
        <f t="shared" si="7"/>
        <v>28</v>
      </c>
      <c r="AI31" s="1951">
        <f t="shared" si="8"/>
        <v>0</v>
      </c>
      <c r="AJ31" s="2104">
        <f>+COUNTIF(F31:AG31,"休")</f>
        <v>0</v>
      </c>
      <c r="AM31" s="1953">
        <f>+COUNTIF(F31:AG31,"－")</f>
        <v>0</v>
      </c>
      <c r="AN31" s="1953">
        <f t="shared" si="6"/>
        <v>0</v>
      </c>
    </row>
    <row r="32" spans="2:43" ht="24.75" customHeight="1">
      <c r="B32" s="4185" t="s">
        <v>2493</v>
      </c>
      <c r="C32" s="4188" t="s">
        <v>2494</v>
      </c>
      <c r="D32" s="1953" t="s">
        <v>1313</v>
      </c>
      <c r="E32" s="1901" t="s">
        <v>2558</v>
      </c>
      <c r="F32" s="1941" t="s">
        <v>2503</v>
      </c>
      <c r="G32" s="1942" t="s">
        <v>2503</v>
      </c>
      <c r="H32" s="1942" t="s">
        <v>2503</v>
      </c>
      <c r="I32" s="1942" t="s">
        <v>2503</v>
      </c>
      <c r="J32" s="1942" t="s">
        <v>2503</v>
      </c>
      <c r="K32" s="1942" t="s">
        <v>2503</v>
      </c>
      <c r="L32" s="1942" t="s">
        <v>2503</v>
      </c>
      <c r="M32" s="1942" t="s">
        <v>2503</v>
      </c>
      <c r="N32" s="1942" t="s">
        <v>2503</v>
      </c>
      <c r="O32" s="1942" t="s">
        <v>2503</v>
      </c>
      <c r="P32" s="1942" t="s">
        <v>2503</v>
      </c>
      <c r="Q32" s="1942" t="s">
        <v>2503</v>
      </c>
      <c r="R32" s="1942" t="s">
        <v>2503</v>
      </c>
      <c r="S32" s="1942" t="s">
        <v>2503</v>
      </c>
      <c r="T32" s="1942" t="s">
        <v>2503</v>
      </c>
      <c r="U32" s="1942" t="s">
        <v>2503</v>
      </c>
      <c r="V32" s="1942" t="s">
        <v>2503</v>
      </c>
      <c r="W32" s="1942" t="s">
        <v>2503</v>
      </c>
      <c r="X32" s="1942" t="s">
        <v>2503</v>
      </c>
      <c r="Y32" s="1942" t="s">
        <v>2503</v>
      </c>
      <c r="Z32" s="1942" t="s">
        <v>2503</v>
      </c>
      <c r="AA32" s="1942" t="s">
        <v>2503</v>
      </c>
      <c r="AB32" s="1942" t="s">
        <v>2503</v>
      </c>
      <c r="AC32" s="1942" t="s">
        <v>2503</v>
      </c>
      <c r="AD32" s="1942" t="s">
        <v>2503</v>
      </c>
      <c r="AE32" s="1942" t="s">
        <v>2503</v>
      </c>
      <c r="AF32" s="1942" t="s">
        <v>2503</v>
      </c>
      <c r="AG32" s="1970" t="s">
        <v>2503</v>
      </c>
      <c r="AH32" s="1971"/>
      <c r="AI32" s="1953"/>
      <c r="AJ32" s="2058"/>
    </row>
    <row r="33" spans="2:40" ht="13.5" customHeight="1">
      <c r="B33" s="4186"/>
      <c r="C33" s="4189"/>
      <c r="D33" s="2107" t="str">
        <f>E$14</f>
        <v>〇〇</v>
      </c>
      <c r="E33" s="1991"/>
      <c r="F33" s="1947" t="s">
        <v>2522</v>
      </c>
      <c r="G33" s="1948" t="s">
        <v>2522</v>
      </c>
      <c r="H33" s="1948" t="s">
        <v>2522</v>
      </c>
      <c r="I33" s="1948" t="s">
        <v>2522</v>
      </c>
      <c r="J33" s="1948" t="s">
        <v>2522</v>
      </c>
      <c r="K33" s="1948" t="s">
        <v>2522</v>
      </c>
      <c r="L33" s="1948" t="s">
        <v>2522</v>
      </c>
      <c r="M33" s="1948" t="s">
        <v>2522</v>
      </c>
      <c r="N33" s="1948" t="s">
        <v>2522</v>
      </c>
      <c r="O33" s="1948" t="s">
        <v>2522</v>
      </c>
      <c r="P33" s="1948" t="s">
        <v>2522</v>
      </c>
      <c r="Q33" s="1948" t="s">
        <v>2522</v>
      </c>
      <c r="R33" s="1948" t="s">
        <v>2522</v>
      </c>
      <c r="S33" s="1948" t="s">
        <v>2522</v>
      </c>
      <c r="T33" s="1948" t="s">
        <v>2522</v>
      </c>
      <c r="U33" s="1948" t="s">
        <v>2522</v>
      </c>
      <c r="V33" s="1948" t="s">
        <v>2522</v>
      </c>
      <c r="W33" s="1948" t="s">
        <v>2522</v>
      </c>
      <c r="X33" s="1948" t="s">
        <v>2522</v>
      </c>
      <c r="Y33" s="1948" t="s">
        <v>2522</v>
      </c>
      <c r="Z33" s="1948" t="s">
        <v>2522</v>
      </c>
      <c r="AA33" s="1948" t="s">
        <v>2516</v>
      </c>
      <c r="AB33" s="1948"/>
      <c r="AC33" s="1948"/>
      <c r="AD33" s="1948"/>
      <c r="AE33" s="1948" t="s">
        <v>1199</v>
      </c>
      <c r="AF33" s="1948" t="s">
        <v>1199</v>
      </c>
      <c r="AG33" s="1949"/>
      <c r="AH33" s="1950">
        <f>COUNTA(F$23:AG$23)-AI33</f>
        <v>7</v>
      </c>
      <c r="AI33" s="1951">
        <f t="shared" ref="AI33:AI36" si="11">AM33+AN33</f>
        <v>21</v>
      </c>
      <c r="AJ33" s="2104">
        <f>+COUNTIF(F33:AG33,"休")</f>
        <v>2</v>
      </c>
      <c r="AM33" s="1953">
        <f>+COUNTIF(F33:AG33,"－")</f>
        <v>21</v>
      </c>
      <c r="AN33" s="1953">
        <f>+COUNTIF(F33:AG33,"外")</f>
        <v>0</v>
      </c>
    </row>
    <row r="34" spans="2:40">
      <c r="B34" s="4186"/>
      <c r="C34" s="4189"/>
      <c r="D34" s="1960" t="str">
        <f>E$15</f>
        <v>●●</v>
      </c>
      <c r="E34" s="2105"/>
      <c r="F34" s="1955" t="s">
        <v>2522</v>
      </c>
      <c r="G34" s="1956" t="s">
        <v>2522</v>
      </c>
      <c r="H34" s="1956" t="s">
        <v>2522</v>
      </c>
      <c r="I34" s="1956" t="s">
        <v>2522</v>
      </c>
      <c r="J34" s="1956" t="s">
        <v>2522</v>
      </c>
      <c r="K34" s="1956" t="s">
        <v>2522</v>
      </c>
      <c r="L34" s="1956" t="s">
        <v>2522</v>
      </c>
      <c r="M34" s="1956" t="s">
        <v>2522</v>
      </c>
      <c r="N34" s="1956" t="s">
        <v>2522</v>
      </c>
      <c r="O34" s="1956" t="s">
        <v>2522</v>
      </c>
      <c r="P34" s="1956" t="s">
        <v>2522</v>
      </c>
      <c r="Q34" s="1956" t="s">
        <v>2522</v>
      </c>
      <c r="R34" s="1956" t="s">
        <v>2522</v>
      </c>
      <c r="S34" s="1956" t="s">
        <v>2522</v>
      </c>
      <c r="T34" s="1956" t="s">
        <v>2522</v>
      </c>
      <c r="U34" s="1956" t="s">
        <v>2522</v>
      </c>
      <c r="V34" s="1956" t="s">
        <v>2522</v>
      </c>
      <c r="W34" s="1956" t="s">
        <v>2522</v>
      </c>
      <c r="X34" s="1956" t="s">
        <v>2522</v>
      </c>
      <c r="Y34" s="1956" t="s">
        <v>2522</v>
      </c>
      <c r="Z34" s="1956" t="s">
        <v>2522</v>
      </c>
      <c r="AA34" s="1956" t="s">
        <v>2516</v>
      </c>
      <c r="AB34" s="1956"/>
      <c r="AC34" s="1956"/>
      <c r="AD34" s="1956"/>
      <c r="AE34" s="1956"/>
      <c r="AF34" s="1956" t="s">
        <v>1199</v>
      </c>
      <c r="AG34" s="1957"/>
      <c r="AH34" s="1950">
        <f t="shared" ref="AH34:AH36" si="12">COUNTA(F$23:AG$23)-AI34</f>
        <v>7</v>
      </c>
      <c r="AI34" s="1958">
        <f t="shared" si="11"/>
        <v>21</v>
      </c>
      <c r="AJ34" s="2106">
        <f t="shared" ref="AJ34:AJ36" si="13">+COUNTIF(F34:AG34,"休")</f>
        <v>1</v>
      </c>
      <c r="AM34" s="1953">
        <f t="shared" ref="AM34:AM36" si="14">+COUNTIF(F34:AG34,"－")</f>
        <v>21</v>
      </c>
      <c r="AN34" s="1953">
        <f>+COUNTIF(F34:AG34,"外")</f>
        <v>0</v>
      </c>
    </row>
    <row r="35" spans="2:40">
      <c r="B35" s="4186"/>
      <c r="C35" s="4189"/>
      <c r="D35" s="1960">
        <f>E$16</f>
        <v>0</v>
      </c>
      <c r="E35" s="2105"/>
      <c r="F35" s="1955"/>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7"/>
      <c r="AH35" s="1950">
        <f t="shared" si="12"/>
        <v>28</v>
      </c>
      <c r="AI35" s="1958">
        <f t="shared" si="11"/>
        <v>0</v>
      </c>
      <c r="AJ35" s="2106">
        <f t="shared" si="13"/>
        <v>0</v>
      </c>
      <c r="AM35" s="1953">
        <f t="shared" si="14"/>
        <v>0</v>
      </c>
      <c r="AN35" s="1953">
        <f>+COUNTIF(F35:AG35,"外")</f>
        <v>0</v>
      </c>
    </row>
    <row r="36" spans="2:40">
      <c r="B36" s="4186"/>
      <c r="C36" s="4190"/>
      <c r="D36" s="2107">
        <f>E$17</f>
        <v>0</v>
      </c>
      <c r="E36" s="1991"/>
      <c r="F36" s="1955"/>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49"/>
      <c r="AH36" s="1950">
        <f t="shared" si="12"/>
        <v>28</v>
      </c>
      <c r="AI36" s="1987">
        <f t="shared" si="11"/>
        <v>0</v>
      </c>
      <c r="AJ36" s="2104">
        <f t="shared" si="13"/>
        <v>0</v>
      </c>
      <c r="AM36" s="1953">
        <f t="shared" si="14"/>
        <v>0</v>
      </c>
      <c r="AN36" s="1953">
        <f>+COUNTIF(F36:AG36,"外")</f>
        <v>0</v>
      </c>
    </row>
    <row r="37" spans="2:40" ht="24.75" customHeight="1">
      <c r="B37" s="4186"/>
      <c r="C37" s="4188" t="s">
        <v>2495</v>
      </c>
      <c r="D37" s="1953" t="s">
        <v>1313</v>
      </c>
      <c r="E37" s="1901" t="s">
        <v>2558</v>
      </c>
      <c r="F37" s="1941" t="s">
        <v>2503</v>
      </c>
      <c r="G37" s="1942" t="s">
        <v>2503</v>
      </c>
      <c r="H37" s="1942" t="s">
        <v>2503</v>
      </c>
      <c r="I37" s="1942" t="s">
        <v>2503</v>
      </c>
      <c r="J37" s="1942" t="s">
        <v>2503</v>
      </c>
      <c r="K37" s="1942" t="s">
        <v>2503</v>
      </c>
      <c r="L37" s="1942" t="s">
        <v>2503</v>
      </c>
      <c r="M37" s="1942" t="s">
        <v>2503</v>
      </c>
      <c r="N37" s="1942" t="s">
        <v>2503</v>
      </c>
      <c r="O37" s="1942" t="s">
        <v>2503</v>
      </c>
      <c r="P37" s="1942" t="s">
        <v>2503</v>
      </c>
      <c r="Q37" s="1942" t="s">
        <v>2503</v>
      </c>
      <c r="R37" s="1942" t="s">
        <v>2503</v>
      </c>
      <c r="S37" s="1942" t="s">
        <v>2503</v>
      </c>
      <c r="T37" s="1942" t="s">
        <v>2503</v>
      </c>
      <c r="U37" s="1942" t="s">
        <v>2503</v>
      </c>
      <c r="V37" s="1942" t="s">
        <v>2503</v>
      </c>
      <c r="W37" s="1942" t="s">
        <v>2503</v>
      </c>
      <c r="X37" s="1942" t="s">
        <v>2503</v>
      </c>
      <c r="Y37" s="1942" t="s">
        <v>2503</v>
      </c>
      <c r="Z37" s="1942" t="s">
        <v>2503</v>
      </c>
      <c r="AA37" s="1942" t="s">
        <v>2503</v>
      </c>
      <c r="AB37" s="1942" t="s">
        <v>2503</v>
      </c>
      <c r="AC37" s="1942" t="s">
        <v>2503</v>
      </c>
      <c r="AD37" s="1942" t="s">
        <v>2503</v>
      </c>
      <c r="AE37" s="1942" t="s">
        <v>2503</v>
      </c>
      <c r="AF37" s="1942" t="s">
        <v>2503</v>
      </c>
      <c r="AG37" s="1970" t="s">
        <v>2503</v>
      </c>
      <c r="AH37" s="1971"/>
      <c r="AI37" s="1953"/>
      <c r="AJ37" s="2058"/>
    </row>
    <row r="38" spans="2:40">
      <c r="B38" s="4186"/>
      <c r="C38" s="4189"/>
      <c r="D38" s="1945" t="str">
        <f>E$18</f>
        <v>●●</v>
      </c>
      <c r="E38" s="1951"/>
      <c r="F38" s="1947" t="s">
        <v>2522</v>
      </c>
      <c r="G38" s="1948" t="s">
        <v>2522</v>
      </c>
      <c r="H38" s="1948" t="s">
        <v>2522</v>
      </c>
      <c r="I38" s="1948" t="s">
        <v>2522</v>
      </c>
      <c r="J38" s="1948" t="s">
        <v>2522</v>
      </c>
      <c r="K38" s="1948" t="s">
        <v>2522</v>
      </c>
      <c r="L38" s="1948" t="s">
        <v>2522</v>
      </c>
      <c r="M38" s="1948" t="s">
        <v>2522</v>
      </c>
      <c r="N38" s="1948" t="s">
        <v>2522</v>
      </c>
      <c r="O38" s="1948" t="s">
        <v>2522</v>
      </c>
      <c r="P38" s="1948" t="s">
        <v>2522</v>
      </c>
      <c r="Q38" s="1948" t="s">
        <v>2522</v>
      </c>
      <c r="R38" s="1948" t="s">
        <v>2522</v>
      </c>
      <c r="S38" s="1948" t="s">
        <v>2522</v>
      </c>
      <c r="T38" s="1948" t="s">
        <v>2522</v>
      </c>
      <c r="U38" s="1948" t="s">
        <v>2522</v>
      </c>
      <c r="V38" s="1948" t="s">
        <v>2522</v>
      </c>
      <c r="W38" s="1948" t="s">
        <v>2522</v>
      </c>
      <c r="X38" s="1948" t="s">
        <v>2522</v>
      </c>
      <c r="Y38" s="1948" t="s">
        <v>2522</v>
      </c>
      <c r="Z38" s="1948" t="s">
        <v>2522</v>
      </c>
      <c r="AA38" s="1948" t="s">
        <v>2522</v>
      </c>
      <c r="AB38" s="1948" t="s">
        <v>2522</v>
      </c>
      <c r="AC38" s="1948" t="s">
        <v>2522</v>
      </c>
      <c r="AD38" s="1948" t="s">
        <v>2522</v>
      </c>
      <c r="AE38" s="1948" t="s">
        <v>2516</v>
      </c>
      <c r="AF38" s="1948"/>
      <c r="AG38" s="1982"/>
      <c r="AH38" s="1950">
        <f t="shared" ref="AH38:AH41" si="15">COUNTA(F$23:AG$23)-AI38</f>
        <v>3</v>
      </c>
      <c r="AI38" s="2108">
        <f t="shared" ref="AI38:AI41" si="16">AM38+AN38</f>
        <v>25</v>
      </c>
      <c r="AJ38" s="2109">
        <f>+COUNTIF(F38:AG38,"休")</f>
        <v>0</v>
      </c>
      <c r="AM38" s="1953">
        <f>+COUNTIF(F38:AG38,"－")</f>
        <v>25</v>
      </c>
      <c r="AN38" s="1953">
        <f>+COUNTIF(F38:AG38,"外")</f>
        <v>0</v>
      </c>
    </row>
    <row r="39" spans="2:40">
      <c r="B39" s="4186"/>
      <c r="C39" s="4189"/>
      <c r="D39" s="1960">
        <f>E$19</f>
        <v>0</v>
      </c>
      <c r="E39" s="1958"/>
      <c r="F39" s="1955"/>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7"/>
      <c r="AH39" s="1950">
        <f t="shared" si="15"/>
        <v>28</v>
      </c>
      <c r="AI39" s="1958">
        <f t="shared" si="16"/>
        <v>0</v>
      </c>
      <c r="AJ39" s="2106">
        <f t="shared" ref="AJ39:AJ41" si="17">+COUNTIF(F39:AG39,"休")</f>
        <v>0</v>
      </c>
      <c r="AM39" s="1953">
        <f t="shared" ref="AM39:AM41" si="18">+COUNTIF(F39:AG39,"－")</f>
        <v>0</v>
      </c>
      <c r="AN39" s="1953">
        <f>+COUNTIF(F39:AG39,"外")</f>
        <v>0</v>
      </c>
    </row>
    <row r="40" spans="2:40">
      <c r="B40" s="4186"/>
      <c r="C40" s="4189"/>
      <c r="D40" s="1960">
        <f>E$20</f>
        <v>0</v>
      </c>
      <c r="E40" s="1958"/>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956"/>
      <c r="AF40" s="1956"/>
      <c r="AG40" s="1957"/>
      <c r="AH40" s="1950">
        <f t="shared" si="15"/>
        <v>28</v>
      </c>
      <c r="AI40" s="1958">
        <f t="shared" si="16"/>
        <v>0</v>
      </c>
      <c r="AJ40" s="2106">
        <f t="shared" si="17"/>
        <v>0</v>
      </c>
      <c r="AM40" s="1953">
        <f t="shared" si="18"/>
        <v>0</v>
      </c>
      <c r="AN40" s="1953">
        <f>+COUNTIF(F40:AG40,"外")</f>
        <v>0</v>
      </c>
    </row>
    <row r="41" spans="2:40">
      <c r="B41" s="4187"/>
      <c r="C41" s="4190"/>
      <c r="D41" s="2110">
        <f>E$21</f>
        <v>0</v>
      </c>
      <c r="E41" s="2071"/>
      <c r="F41" s="1984"/>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85"/>
      <c r="AH41" s="1986">
        <f t="shared" si="15"/>
        <v>28</v>
      </c>
      <c r="AI41" s="2071">
        <f t="shared" si="16"/>
        <v>0</v>
      </c>
      <c r="AJ41" s="1972">
        <f t="shared" si="17"/>
        <v>0</v>
      </c>
      <c r="AM41" s="1953">
        <f t="shared" si="18"/>
        <v>0</v>
      </c>
      <c r="AN41" s="1953">
        <f>+COUNTIF(F41:AG41,"外")</f>
        <v>0</v>
      </c>
    </row>
    <row r="42" spans="2:40">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row>
    <row r="43" spans="2:40" ht="13.5" customHeight="1">
      <c r="B43" s="2021"/>
      <c r="C43" s="2022"/>
      <c r="D43" s="2025"/>
      <c r="E43" s="2074" t="s">
        <v>1183</v>
      </c>
      <c r="F43" s="2075">
        <f>+AG23+1</f>
        <v>45502</v>
      </c>
      <c r="G43" s="2076">
        <f>+F43+1</f>
        <v>45503</v>
      </c>
      <c r="H43" s="2076">
        <f t="shared" ref="H43:AE43" si="19">+G43+1</f>
        <v>45504</v>
      </c>
      <c r="I43" s="2076">
        <f t="shared" si="19"/>
        <v>45505</v>
      </c>
      <c r="J43" s="2076">
        <f t="shared" si="19"/>
        <v>45506</v>
      </c>
      <c r="K43" s="2076">
        <f t="shared" si="19"/>
        <v>45507</v>
      </c>
      <c r="L43" s="2076">
        <f t="shared" si="19"/>
        <v>45508</v>
      </c>
      <c r="M43" s="2076">
        <f t="shared" si="19"/>
        <v>45509</v>
      </c>
      <c r="N43" s="2076">
        <f t="shared" si="19"/>
        <v>45510</v>
      </c>
      <c r="O43" s="2076">
        <f t="shared" si="19"/>
        <v>45511</v>
      </c>
      <c r="P43" s="2076">
        <f t="shared" si="19"/>
        <v>45512</v>
      </c>
      <c r="Q43" s="2076">
        <f t="shared" si="19"/>
        <v>45513</v>
      </c>
      <c r="R43" s="2076">
        <f t="shared" si="19"/>
        <v>45514</v>
      </c>
      <c r="S43" s="2076">
        <f t="shared" si="19"/>
        <v>45515</v>
      </c>
      <c r="T43" s="2076">
        <f t="shared" si="19"/>
        <v>45516</v>
      </c>
      <c r="U43" s="2076">
        <f t="shared" si="19"/>
        <v>45517</v>
      </c>
      <c r="V43" s="2076">
        <f t="shared" si="19"/>
        <v>45518</v>
      </c>
      <c r="W43" s="2076">
        <f t="shared" si="19"/>
        <v>45519</v>
      </c>
      <c r="X43" s="2076">
        <f t="shared" si="19"/>
        <v>45520</v>
      </c>
      <c r="Y43" s="2076">
        <f t="shared" si="19"/>
        <v>45521</v>
      </c>
      <c r="Z43" s="2076">
        <f>+Y43+1</f>
        <v>45522</v>
      </c>
      <c r="AA43" s="2076">
        <f t="shared" si="19"/>
        <v>45523</v>
      </c>
      <c r="AB43" s="2076">
        <f t="shared" si="19"/>
        <v>45524</v>
      </c>
      <c r="AC43" s="2076">
        <f t="shared" si="19"/>
        <v>45525</v>
      </c>
      <c r="AD43" s="2076">
        <f>+AC43+1</f>
        <v>45526</v>
      </c>
      <c r="AE43" s="2076">
        <f t="shared" si="19"/>
        <v>45527</v>
      </c>
      <c r="AF43" s="2076">
        <f>+AE43+1</f>
        <v>45528</v>
      </c>
      <c r="AG43" s="2111">
        <f>+AF43+1</f>
        <v>45529</v>
      </c>
      <c r="AH43" s="4209" t="s">
        <v>2496</v>
      </c>
      <c r="AI43" s="4313" t="s">
        <v>2497</v>
      </c>
      <c r="AJ43" s="4316" t="s">
        <v>2474</v>
      </c>
      <c r="AM43" s="4181" t="s">
        <v>2500</v>
      </c>
      <c r="AN43" s="4181" t="s">
        <v>2501</v>
      </c>
    </row>
    <row r="44" spans="2:40">
      <c r="B44" s="2037"/>
      <c r="C44" s="2038"/>
      <c r="D44" s="2041"/>
      <c r="E44" s="2082" t="s">
        <v>1184</v>
      </c>
      <c r="F44" s="2079" t="str">
        <f>TEXT(WEEKDAY(+F43),"aaa")</f>
        <v>月</v>
      </c>
      <c r="G44" s="2080" t="str">
        <f t="shared" ref="G44:AG44" si="20">TEXT(WEEKDAY(+G43),"aaa")</f>
        <v>火</v>
      </c>
      <c r="H44" s="2080" t="str">
        <f t="shared" si="20"/>
        <v>水</v>
      </c>
      <c r="I44" s="2080" t="str">
        <f t="shared" si="20"/>
        <v>木</v>
      </c>
      <c r="J44" s="2080" t="str">
        <f t="shared" si="20"/>
        <v>金</v>
      </c>
      <c r="K44" s="2080" t="str">
        <f t="shared" si="20"/>
        <v>土</v>
      </c>
      <c r="L44" s="2080" t="str">
        <f t="shared" si="20"/>
        <v>日</v>
      </c>
      <c r="M44" s="2080" t="str">
        <f t="shared" si="20"/>
        <v>月</v>
      </c>
      <c r="N44" s="2080" t="str">
        <f t="shared" si="20"/>
        <v>火</v>
      </c>
      <c r="O44" s="2080" t="str">
        <f t="shared" si="20"/>
        <v>水</v>
      </c>
      <c r="P44" s="2080" t="str">
        <f t="shared" si="20"/>
        <v>木</v>
      </c>
      <c r="Q44" s="2080" t="str">
        <f t="shared" si="20"/>
        <v>金</v>
      </c>
      <c r="R44" s="2080" t="str">
        <f t="shared" si="20"/>
        <v>土</v>
      </c>
      <c r="S44" s="2080" t="str">
        <f t="shared" si="20"/>
        <v>日</v>
      </c>
      <c r="T44" s="2080" t="str">
        <f t="shared" si="20"/>
        <v>月</v>
      </c>
      <c r="U44" s="2080" t="str">
        <f t="shared" si="20"/>
        <v>火</v>
      </c>
      <c r="V44" s="2080" t="str">
        <f t="shared" si="20"/>
        <v>水</v>
      </c>
      <c r="W44" s="2080" t="str">
        <f t="shared" si="20"/>
        <v>木</v>
      </c>
      <c r="X44" s="2080" t="str">
        <f t="shared" si="20"/>
        <v>金</v>
      </c>
      <c r="Y44" s="2080" t="str">
        <f t="shared" si="20"/>
        <v>土</v>
      </c>
      <c r="Z44" s="2080" t="str">
        <f t="shared" si="20"/>
        <v>日</v>
      </c>
      <c r="AA44" s="2080" t="str">
        <f t="shared" si="20"/>
        <v>月</v>
      </c>
      <c r="AB44" s="2080" t="str">
        <f t="shared" si="20"/>
        <v>火</v>
      </c>
      <c r="AC44" s="2080" t="str">
        <f t="shared" si="20"/>
        <v>水</v>
      </c>
      <c r="AD44" s="2080" t="str">
        <f t="shared" si="20"/>
        <v>木</v>
      </c>
      <c r="AE44" s="2080" t="str">
        <f t="shared" si="20"/>
        <v>金</v>
      </c>
      <c r="AF44" s="2080" t="str">
        <f t="shared" si="20"/>
        <v>土</v>
      </c>
      <c r="AG44" s="2112" t="str">
        <f t="shared" si="20"/>
        <v>日</v>
      </c>
      <c r="AH44" s="4210"/>
      <c r="AI44" s="4314"/>
      <c r="AJ44" s="4317"/>
      <c r="AM44" s="4181"/>
      <c r="AN44" s="4181"/>
    </row>
    <row r="45" spans="2:40" ht="24.75" customHeight="1">
      <c r="B45" s="2101" t="s">
        <v>2531</v>
      </c>
      <c r="C45" s="2102" t="s">
        <v>2532</v>
      </c>
      <c r="D45" s="1953" t="s">
        <v>1313</v>
      </c>
      <c r="E45" s="1901" t="s">
        <v>2558</v>
      </c>
      <c r="F45" s="1941" t="s">
        <v>2503</v>
      </c>
      <c r="G45" s="1942" t="s">
        <v>2503</v>
      </c>
      <c r="H45" s="1942" t="s">
        <v>2503</v>
      </c>
      <c r="I45" s="1942" t="s">
        <v>2503</v>
      </c>
      <c r="J45" s="1942" t="s">
        <v>2503</v>
      </c>
      <c r="K45" s="1942" t="s">
        <v>2503</v>
      </c>
      <c r="L45" s="1942" t="s">
        <v>2503</v>
      </c>
      <c r="M45" s="1942" t="s">
        <v>2503</v>
      </c>
      <c r="N45" s="1942" t="s">
        <v>2503</v>
      </c>
      <c r="O45" s="1942" t="s">
        <v>2503</v>
      </c>
      <c r="P45" s="1942" t="s">
        <v>2503</v>
      </c>
      <c r="Q45" s="1942" t="s">
        <v>2503</v>
      </c>
      <c r="R45" s="1942" t="s">
        <v>2503</v>
      </c>
      <c r="S45" s="1942" t="s">
        <v>2503</v>
      </c>
      <c r="T45" s="1942" t="s">
        <v>2503</v>
      </c>
      <c r="U45" s="1942" t="s">
        <v>2503</v>
      </c>
      <c r="V45" s="1942" t="s">
        <v>1198</v>
      </c>
      <c r="W45" s="1942" t="s">
        <v>1198</v>
      </c>
      <c r="X45" s="1942" t="s">
        <v>1198</v>
      </c>
      <c r="Y45" s="1942" t="s">
        <v>2503</v>
      </c>
      <c r="Z45" s="1942" t="s">
        <v>2503</v>
      </c>
      <c r="AA45" s="1942" t="s">
        <v>2503</v>
      </c>
      <c r="AB45" s="1942" t="s">
        <v>2503</v>
      </c>
      <c r="AC45" s="1942" t="s">
        <v>2503</v>
      </c>
      <c r="AD45" s="1942" t="s">
        <v>2503</v>
      </c>
      <c r="AE45" s="1942" t="s">
        <v>2503</v>
      </c>
      <c r="AF45" s="1942" t="s">
        <v>2503</v>
      </c>
      <c r="AG45" s="1970" t="s">
        <v>2503</v>
      </c>
      <c r="AH45" s="4211"/>
      <c r="AI45" s="4315"/>
      <c r="AJ45" s="4318"/>
    </row>
    <row r="46" spans="2:40" ht="13.5" customHeight="1">
      <c r="B46" s="4185" t="s">
        <v>2486</v>
      </c>
      <c r="C46" s="4188" t="s">
        <v>2487</v>
      </c>
      <c r="D46" s="1945" t="str">
        <f>E$8</f>
        <v>〇〇</v>
      </c>
      <c r="E46" s="1991"/>
      <c r="F46" s="1947"/>
      <c r="G46" s="1948"/>
      <c r="H46" s="1948"/>
      <c r="I46" s="1948"/>
      <c r="J46" s="1948"/>
      <c r="K46" s="1948"/>
      <c r="L46" s="1948"/>
      <c r="M46" s="1948"/>
      <c r="N46" s="1948"/>
      <c r="O46" s="1948"/>
      <c r="P46" s="1948"/>
      <c r="Q46" s="1948"/>
      <c r="R46" s="1948"/>
      <c r="S46" s="1948"/>
      <c r="T46" s="1948"/>
      <c r="U46" s="1948"/>
      <c r="V46" s="1948" t="s">
        <v>2520</v>
      </c>
      <c r="W46" s="1948" t="s">
        <v>2520</v>
      </c>
      <c r="X46" s="1948" t="s">
        <v>2520</v>
      </c>
      <c r="Y46" s="1948" t="s">
        <v>1199</v>
      </c>
      <c r="Z46" s="1948"/>
      <c r="AA46" s="1948"/>
      <c r="AB46" s="1948"/>
      <c r="AC46" s="1948"/>
      <c r="AD46" s="1948"/>
      <c r="AE46" s="1948" t="s">
        <v>1199</v>
      </c>
      <c r="AF46" s="1948" t="s">
        <v>1199</v>
      </c>
      <c r="AG46" s="1949"/>
      <c r="AH46" s="1950">
        <f>COUNTA(F$43:AG$43)-AI46</f>
        <v>25</v>
      </c>
      <c r="AI46" s="1951">
        <f>AM46+AN46</f>
        <v>3</v>
      </c>
      <c r="AJ46" s="2104">
        <f>+COUNTIF(F46:AG46,"休")</f>
        <v>3</v>
      </c>
      <c r="AM46" s="1953">
        <f>+COUNTIF(F46:AG46,"－")</f>
        <v>0</v>
      </c>
      <c r="AN46" s="1953">
        <f t="shared" ref="AN46:AN51" si="21">+COUNTIF(F46:AG46,"外")</f>
        <v>3</v>
      </c>
    </row>
    <row r="47" spans="2:40" ht="13.5" customHeight="1">
      <c r="B47" s="4186"/>
      <c r="C47" s="4189"/>
      <c r="D47" s="1960" t="str">
        <f>E$9</f>
        <v>●●</v>
      </c>
      <c r="E47" s="2105"/>
      <c r="F47" s="1955"/>
      <c r="G47" s="1956"/>
      <c r="H47" s="1956"/>
      <c r="I47" s="1956"/>
      <c r="J47" s="1956"/>
      <c r="K47" s="1956"/>
      <c r="L47" s="1956"/>
      <c r="M47" s="1956"/>
      <c r="N47" s="1956"/>
      <c r="O47" s="1956"/>
      <c r="P47" s="1956"/>
      <c r="Q47" s="1956"/>
      <c r="R47" s="1956"/>
      <c r="S47" s="1956"/>
      <c r="T47" s="1956"/>
      <c r="U47" s="1956"/>
      <c r="V47" s="1956" t="s">
        <v>2520</v>
      </c>
      <c r="W47" s="1956" t="s">
        <v>2520</v>
      </c>
      <c r="X47" s="1956" t="s">
        <v>2520</v>
      </c>
      <c r="Y47" s="1956"/>
      <c r="Z47" s="1956"/>
      <c r="AA47" s="1956"/>
      <c r="AB47" s="1956"/>
      <c r="AC47" s="1956"/>
      <c r="AD47" s="1956"/>
      <c r="AE47" s="1956"/>
      <c r="AF47" s="1956" t="s">
        <v>1199</v>
      </c>
      <c r="AG47" s="1957" t="s">
        <v>1199</v>
      </c>
      <c r="AH47" s="1950">
        <f t="shared" ref="AH47:AH51" si="22">COUNTA(F$43:AG$43)-AI47</f>
        <v>25</v>
      </c>
      <c r="AI47" s="1958">
        <f t="shared" ref="AI47:AI51" si="23">AM47+AN47</f>
        <v>3</v>
      </c>
      <c r="AJ47" s="2106">
        <f t="shared" ref="AJ47:AJ50" si="24">+COUNTIF(F47:AG47,"休")</f>
        <v>2</v>
      </c>
      <c r="AM47" s="1953">
        <f t="shared" ref="AM47:AM50" si="25">+COUNTIF(F47:AG47,"－")</f>
        <v>0</v>
      </c>
      <c r="AN47" s="1953">
        <f t="shared" si="21"/>
        <v>3</v>
      </c>
    </row>
    <row r="48" spans="2:40">
      <c r="B48" s="4186"/>
      <c r="C48" s="4189"/>
      <c r="D48" s="1960" t="str">
        <f>E$10</f>
        <v>△△</v>
      </c>
      <c r="E48" s="2105"/>
      <c r="F48" s="2066"/>
      <c r="G48" s="1956"/>
      <c r="H48" s="1956"/>
      <c r="I48" s="1956"/>
      <c r="J48" s="1956"/>
      <c r="K48" s="1956"/>
      <c r="L48" s="1956"/>
      <c r="M48" s="1956"/>
      <c r="N48" s="1956"/>
      <c r="O48" s="1956"/>
      <c r="P48" s="1956"/>
      <c r="Q48" s="1956"/>
      <c r="R48" s="1956"/>
      <c r="S48" s="1956"/>
      <c r="T48" s="1956"/>
      <c r="U48" s="1956"/>
      <c r="V48" s="1956" t="s">
        <v>2520</v>
      </c>
      <c r="W48" s="1956" t="s">
        <v>2520</v>
      </c>
      <c r="X48" s="1956" t="s">
        <v>2520</v>
      </c>
      <c r="Y48" s="1956"/>
      <c r="Z48" s="1956"/>
      <c r="AA48" s="1956"/>
      <c r="AB48" s="1956"/>
      <c r="AC48" s="1956" t="s">
        <v>1199</v>
      </c>
      <c r="AD48" s="1956"/>
      <c r="AE48" s="1956"/>
      <c r="AF48" s="1956"/>
      <c r="AG48" s="1957"/>
      <c r="AH48" s="1950">
        <f t="shared" si="22"/>
        <v>25</v>
      </c>
      <c r="AI48" s="1958">
        <f>AM48+AN48</f>
        <v>3</v>
      </c>
      <c r="AJ48" s="2106">
        <f t="shared" si="24"/>
        <v>1</v>
      </c>
      <c r="AM48" s="1953">
        <f t="shared" si="25"/>
        <v>0</v>
      </c>
      <c r="AN48" s="1953">
        <f t="shared" si="21"/>
        <v>3</v>
      </c>
    </row>
    <row r="49" spans="2:40">
      <c r="B49" s="4186"/>
      <c r="C49" s="4189"/>
      <c r="D49" s="1960" t="str">
        <f>E$11</f>
        <v>■■</v>
      </c>
      <c r="E49" s="2105"/>
      <c r="F49" s="2066"/>
      <c r="G49" s="1956"/>
      <c r="H49" s="1956"/>
      <c r="I49" s="1956"/>
      <c r="J49" s="1956"/>
      <c r="K49" s="1956"/>
      <c r="L49" s="1956"/>
      <c r="M49" s="1956"/>
      <c r="N49" s="1956"/>
      <c r="O49" s="1956"/>
      <c r="P49" s="1956"/>
      <c r="Q49" s="1956"/>
      <c r="R49" s="1956"/>
      <c r="S49" s="1956"/>
      <c r="T49" s="1956"/>
      <c r="U49" s="1956"/>
      <c r="V49" s="1956" t="s">
        <v>2520</v>
      </c>
      <c r="W49" s="1956" t="s">
        <v>2520</v>
      </c>
      <c r="X49" s="1956" t="s">
        <v>2520</v>
      </c>
      <c r="Y49" s="1956"/>
      <c r="Z49" s="1956"/>
      <c r="AA49" s="1956"/>
      <c r="AB49" s="1956"/>
      <c r="AC49" s="1956"/>
      <c r="AD49" s="1956"/>
      <c r="AE49" s="1956"/>
      <c r="AF49" s="1956"/>
      <c r="AG49" s="1957"/>
      <c r="AH49" s="1950">
        <f t="shared" si="22"/>
        <v>25</v>
      </c>
      <c r="AI49" s="1958">
        <f t="shared" si="23"/>
        <v>3</v>
      </c>
      <c r="AJ49" s="2106">
        <f t="shared" si="24"/>
        <v>0</v>
      </c>
      <c r="AM49" s="1953">
        <f t="shared" si="25"/>
        <v>0</v>
      </c>
      <c r="AN49" s="1953">
        <f t="shared" si="21"/>
        <v>3</v>
      </c>
    </row>
    <row r="50" spans="2:40">
      <c r="B50" s="4186"/>
      <c r="C50" s="4189"/>
      <c r="D50" s="1960" t="str">
        <f>E$12</f>
        <v>★★</v>
      </c>
      <c r="E50" s="2105"/>
      <c r="F50" s="1955" t="s">
        <v>2522</v>
      </c>
      <c r="G50" s="1956" t="s">
        <v>2522</v>
      </c>
      <c r="H50" s="1956" t="s">
        <v>2516</v>
      </c>
      <c r="I50" s="1956"/>
      <c r="J50" s="1956"/>
      <c r="K50" s="1956"/>
      <c r="L50" s="1956" t="s">
        <v>1199</v>
      </c>
      <c r="M50" s="1956" t="s">
        <v>1199</v>
      </c>
      <c r="N50" s="1956"/>
      <c r="O50" s="1956"/>
      <c r="P50" s="1956"/>
      <c r="Q50" s="1956"/>
      <c r="R50" s="1956"/>
      <c r="S50" s="1956"/>
      <c r="T50" s="1956"/>
      <c r="U50" s="1956"/>
      <c r="V50" s="1956" t="s">
        <v>2520</v>
      </c>
      <c r="W50" s="1956" t="s">
        <v>2520</v>
      </c>
      <c r="X50" s="1956" t="s">
        <v>2520</v>
      </c>
      <c r="Y50" s="1956"/>
      <c r="Z50" s="1956"/>
      <c r="AA50" s="1956"/>
      <c r="AB50" s="1956"/>
      <c r="AC50" s="1956"/>
      <c r="AD50" s="1956"/>
      <c r="AE50" s="1956"/>
      <c r="AF50" s="1956"/>
      <c r="AG50" s="1957"/>
      <c r="AH50" s="1950">
        <f t="shared" si="22"/>
        <v>23</v>
      </c>
      <c r="AI50" s="1958">
        <f t="shared" si="23"/>
        <v>5</v>
      </c>
      <c r="AJ50" s="2106">
        <f t="shared" si="24"/>
        <v>2</v>
      </c>
      <c r="AM50" s="1953">
        <f t="shared" si="25"/>
        <v>2</v>
      </c>
      <c r="AN50" s="1953">
        <f t="shared" si="21"/>
        <v>3</v>
      </c>
    </row>
    <row r="51" spans="2:40">
      <c r="B51" s="4187"/>
      <c r="C51" s="4190"/>
      <c r="D51" s="2107"/>
      <c r="E51" s="1991"/>
      <c r="F51" s="2010"/>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7"/>
      <c r="AH51" s="1950">
        <f t="shared" si="22"/>
        <v>28</v>
      </c>
      <c r="AI51" s="1951">
        <f t="shared" si="23"/>
        <v>0</v>
      </c>
      <c r="AJ51" s="2104">
        <f>+COUNTIF(F51:AG51,"休")</f>
        <v>0</v>
      </c>
      <c r="AM51" s="1953">
        <f>+COUNTIF(F51:AG51,"－")</f>
        <v>0</v>
      </c>
      <c r="AN51" s="1953">
        <f t="shared" si="21"/>
        <v>0</v>
      </c>
    </row>
    <row r="52" spans="2:40" ht="24.75" customHeight="1">
      <c r="B52" s="4185" t="s">
        <v>2493</v>
      </c>
      <c r="C52" s="4188" t="s">
        <v>2494</v>
      </c>
      <c r="D52" s="1953" t="s">
        <v>1313</v>
      </c>
      <c r="E52" s="1901" t="s">
        <v>2558</v>
      </c>
      <c r="F52" s="1941" t="s">
        <v>2503</v>
      </c>
      <c r="G52" s="1942" t="s">
        <v>2503</v>
      </c>
      <c r="H52" s="1942" t="s">
        <v>2503</v>
      </c>
      <c r="I52" s="1942" t="s">
        <v>2503</v>
      </c>
      <c r="J52" s="1942" t="s">
        <v>2503</v>
      </c>
      <c r="K52" s="1942" t="s">
        <v>2503</v>
      </c>
      <c r="L52" s="1942" t="s">
        <v>2503</v>
      </c>
      <c r="M52" s="1942" t="s">
        <v>2503</v>
      </c>
      <c r="N52" s="1942" t="s">
        <v>2503</v>
      </c>
      <c r="O52" s="1942" t="s">
        <v>2503</v>
      </c>
      <c r="P52" s="1942" t="s">
        <v>2503</v>
      </c>
      <c r="Q52" s="1942" t="s">
        <v>2503</v>
      </c>
      <c r="R52" s="1942" t="s">
        <v>2503</v>
      </c>
      <c r="S52" s="1942" t="s">
        <v>2503</v>
      </c>
      <c r="T52" s="1942" t="s">
        <v>2503</v>
      </c>
      <c r="U52" s="1942" t="s">
        <v>1198</v>
      </c>
      <c r="V52" s="1942" t="s">
        <v>1198</v>
      </c>
      <c r="W52" s="1942" t="s">
        <v>1198</v>
      </c>
      <c r="X52" s="1942" t="s">
        <v>2503</v>
      </c>
      <c r="Y52" s="1942" t="s">
        <v>2503</v>
      </c>
      <c r="Z52" s="1942" t="s">
        <v>2503</v>
      </c>
      <c r="AA52" s="1942" t="s">
        <v>2503</v>
      </c>
      <c r="AB52" s="1942" t="s">
        <v>2503</v>
      </c>
      <c r="AC52" s="1942" t="s">
        <v>2503</v>
      </c>
      <c r="AD52" s="1942" t="s">
        <v>2503</v>
      </c>
      <c r="AE52" s="1942" t="s">
        <v>2503</v>
      </c>
      <c r="AF52" s="1942" t="s">
        <v>2503</v>
      </c>
      <c r="AG52" s="1970" t="s">
        <v>2503</v>
      </c>
      <c r="AH52" s="1971"/>
      <c r="AI52" s="1953"/>
      <c r="AJ52" s="2058"/>
    </row>
    <row r="53" spans="2:40" ht="13.5" customHeight="1">
      <c r="B53" s="4186"/>
      <c r="C53" s="4189"/>
      <c r="D53" s="2107" t="str">
        <f>E$14</f>
        <v>〇〇</v>
      </c>
      <c r="E53" s="1991"/>
      <c r="F53" s="1996"/>
      <c r="G53" s="2003"/>
      <c r="H53" s="2003" t="s">
        <v>1199</v>
      </c>
      <c r="I53" s="2003" t="s">
        <v>1199</v>
      </c>
      <c r="J53" s="2003"/>
      <c r="K53" s="2003"/>
      <c r="L53" s="2003"/>
      <c r="M53" s="2003"/>
      <c r="N53" s="2003" t="s">
        <v>1199</v>
      </c>
      <c r="O53" s="2003" t="s">
        <v>1199</v>
      </c>
      <c r="P53" s="2003"/>
      <c r="Q53" s="2003"/>
      <c r="R53" s="2003"/>
      <c r="S53" s="2003"/>
      <c r="T53" s="2003"/>
      <c r="U53" s="2003" t="s">
        <v>2520</v>
      </c>
      <c r="V53" s="2003" t="s">
        <v>2520</v>
      </c>
      <c r="W53" s="2003" t="s">
        <v>2520</v>
      </c>
      <c r="X53" s="2003"/>
      <c r="Y53" s="2003"/>
      <c r="Z53" s="2003"/>
      <c r="AA53" s="2003" t="s">
        <v>1199</v>
      </c>
      <c r="AB53" s="2003" t="s">
        <v>1199</v>
      </c>
      <c r="AC53" s="2003"/>
      <c r="AD53" s="2003"/>
      <c r="AE53" s="2003"/>
      <c r="AF53" s="2003"/>
      <c r="AG53" s="2004"/>
      <c r="AH53" s="1950">
        <f t="shared" ref="AH53:AH56" si="26">COUNTA(F$43:AG$43)-AI53</f>
        <v>25</v>
      </c>
      <c r="AI53" s="1951">
        <f t="shared" ref="AI53:AI56" si="27">AM53+AN53</f>
        <v>3</v>
      </c>
      <c r="AJ53" s="2104">
        <f>+COUNTIF(F53:AG53,"休")</f>
        <v>6</v>
      </c>
      <c r="AM53" s="1953">
        <f>+COUNTIF(F53:AG53,"－")</f>
        <v>0</v>
      </c>
      <c r="AN53" s="1953">
        <f>+COUNTIF(F53:AG53,"外")</f>
        <v>3</v>
      </c>
    </row>
    <row r="54" spans="2:40">
      <c r="B54" s="4186"/>
      <c r="C54" s="4189"/>
      <c r="D54" s="1960" t="str">
        <f>E$15</f>
        <v>●●</v>
      </c>
      <c r="E54" s="2105"/>
      <c r="F54" s="2005"/>
      <c r="G54" s="1966"/>
      <c r="H54" s="1966"/>
      <c r="I54" s="1978" t="s">
        <v>1199</v>
      </c>
      <c r="J54" s="1978" t="s">
        <v>1199</v>
      </c>
      <c r="K54" s="1966"/>
      <c r="L54" s="1966"/>
      <c r="M54" s="1966"/>
      <c r="N54" s="1966"/>
      <c r="O54" s="1978" t="s">
        <v>1199</v>
      </c>
      <c r="P54" s="1978" t="s">
        <v>1199</v>
      </c>
      <c r="Q54" s="1966"/>
      <c r="R54" s="1966"/>
      <c r="S54" s="1966"/>
      <c r="T54" s="1966"/>
      <c r="U54" s="1966" t="s">
        <v>2520</v>
      </c>
      <c r="V54" s="1966" t="s">
        <v>2520</v>
      </c>
      <c r="W54" s="1966" t="s">
        <v>2520</v>
      </c>
      <c r="X54" s="1966"/>
      <c r="Y54" s="1966"/>
      <c r="Z54" s="1966"/>
      <c r="AA54" s="1966"/>
      <c r="AB54" s="1978" t="s">
        <v>1199</v>
      </c>
      <c r="AC54" s="1978" t="s">
        <v>1199</v>
      </c>
      <c r="AD54" s="1966"/>
      <c r="AE54" s="1966"/>
      <c r="AF54" s="1966"/>
      <c r="AG54" s="1967" t="s">
        <v>1199</v>
      </c>
      <c r="AH54" s="1950">
        <f t="shared" si="26"/>
        <v>25</v>
      </c>
      <c r="AI54" s="1958">
        <f t="shared" si="27"/>
        <v>3</v>
      </c>
      <c r="AJ54" s="2106">
        <f t="shared" ref="AJ54:AJ56" si="28">+COUNTIF(F54:AG54,"休")</f>
        <v>7</v>
      </c>
      <c r="AM54" s="1953">
        <f t="shared" ref="AM54:AM56" si="29">+COUNTIF(F54:AG54,"－")</f>
        <v>0</v>
      </c>
      <c r="AN54" s="1953">
        <f>+COUNTIF(F54:AG54,"外")</f>
        <v>3</v>
      </c>
    </row>
    <row r="55" spans="2:40">
      <c r="B55" s="4186"/>
      <c r="C55" s="4189"/>
      <c r="D55" s="1960">
        <f>E$16</f>
        <v>0</v>
      </c>
      <c r="E55" s="2105"/>
      <c r="F55" s="2066"/>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7"/>
      <c r="AH55" s="1950">
        <f t="shared" si="26"/>
        <v>28</v>
      </c>
      <c r="AI55" s="1958">
        <f t="shared" si="27"/>
        <v>0</v>
      </c>
      <c r="AJ55" s="2106">
        <f t="shared" si="28"/>
        <v>0</v>
      </c>
      <c r="AM55" s="1953">
        <f t="shared" si="29"/>
        <v>0</v>
      </c>
      <c r="AN55" s="1953">
        <f>+COUNTIF(F55:AG55,"外")</f>
        <v>0</v>
      </c>
    </row>
    <row r="56" spans="2:40">
      <c r="B56" s="4186"/>
      <c r="C56" s="4190"/>
      <c r="D56" s="2107">
        <f>E$17</f>
        <v>0</v>
      </c>
      <c r="E56" s="1991"/>
      <c r="F56" s="2011"/>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49"/>
      <c r="AH56" s="1950">
        <f t="shared" si="26"/>
        <v>28</v>
      </c>
      <c r="AI56" s="1987">
        <f t="shared" si="27"/>
        <v>0</v>
      </c>
      <c r="AJ56" s="2104">
        <f t="shared" si="28"/>
        <v>0</v>
      </c>
      <c r="AM56" s="1953">
        <f t="shared" si="29"/>
        <v>0</v>
      </c>
      <c r="AN56" s="1953">
        <f>+COUNTIF(F56:AG56,"外")</f>
        <v>0</v>
      </c>
    </row>
    <row r="57" spans="2:40" ht="24.75" customHeight="1">
      <c r="B57" s="4186"/>
      <c r="C57" s="4188" t="s">
        <v>2495</v>
      </c>
      <c r="D57" s="1953" t="s">
        <v>1313</v>
      </c>
      <c r="E57" s="1901" t="s">
        <v>2558</v>
      </c>
      <c r="F57" s="1941" t="s">
        <v>2503</v>
      </c>
      <c r="G57" s="1942" t="s">
        <v>2503</v>
      </c>
      <c r="H57" s="1942" t="s">
        <v>2503</v>
      </c>
      <c r="I57" s="1942" t="s">
        <v>2503</v>
      </c>
      <c r="J57" s="1942" t="s">
        <v>2503</v>
      </c>
      <c r="K57" s="1942" t="s">
        <v>2503</v>
      </c>
      <c r="L57" s="1942" t="s">
        <v>2503</v>
      </c>
      <c r="M57" s="1942" t="s">
        <v>2503</v>
      </c>
      <c r="N57" s="1942" t="s">
        <v>2503</v>
      </c>
      <c r="O57" s="1942" t="s">
        <v>2503</v>
      </c>
      <c r="P57" s="1942" t="s">
        <v>2503</v>
      </c>
      <c r="Q57" s="1942" t="s">
        <v>2503</v>
      </c>
      <c r="R57" s="1942" t="s">
        <v>2503</v>
      </c>
      <c r="S57" s="1942" t="s">
        <v>2503</v>
      </c>
      <c r="T57" s="1942" t="s">
        <v>2503</v>
      </c>
      <c r="U57" s="1942" t="s">
        <v>2503</v>
      </c>
      <c r="V57" s="1942" t="s">
        <v>1198</v>
      </c>
      <c r="W57" s="1942" t="s">
        <v>1198</v>
      </c>
      <c r="X57" s="1942" t="s">
        <v>1198</v>
      </c>
      <c r="Y57" s="1942" t="s">
        <v>2503</v>
      </c>
      <c r="Z57" s="1942" t="s">
        <v>2503</v>
      </c>
      <c r="AA57" s="1942" t="s">
        <v>2503</v>
      </c>
      <c r="AB57" s="1942" t="s">
        <v>2503</v>
      </c>
      <c r="AC57" s="1942" t="s">
        <v>2503</v>
      </c>
      <c r="AD57" s="1942" t="s">
        <v>2503</v>
      </c>
      <c r="AE57" s="1942" t="s">
        <v>2503</v>
      </c>
      <c r="AF57" s="1942" t="s">
        <v>2503</v>
      </c>
      <c r="AG57" s="1970" t="s">
        <v>2503</v>
      </c>
      <c r="AH57" s="1971"/>
      <c r="AI57" s="1953"/>
      <c r="AJ57" s="2058"/>
    </row>
    <row r="58" spans="2:40">
      <c r="B58" s="4186"/>
      <c r="C58" s="4189"/>
      <c r="D58" s="1945" t="str">
        <f>E$18</f>
        <v>●●</v>
      </c>
      <c r="E58" s="1991"/>
      <c r="F58" s="1947"/>
      <c r="G58" s="1948" t="s">
        <v>1199</v>
      </c>
      <c r="H58" s="1948"/>
      <c r="I58" s="1948" t="s">
        <v>1199</v>
      </c>
      <c r="J58" s="1948"/>
      <c r="K58" s="1948"/>
      <c r="L58" s="1948"/>
      <c r="M58" s="1948"/>
      <c r="N58" s="1948" t="s">
        <v>1199</v>
      </c>
      <c r="O58" s="1948" t="s">
        <v>1199</v>
      </c>
      <c r="P58" s="1948"/>
      <c r="Q58" s="1948"/>
      <c r="R58" s="1948"/>
      <c r="S58" s="1948"/>
      <c r="T58" s="1948" t="s">
        <v>1199</v>
      </c>
      <c r="U58" s="1948"/>
      <c r="V58" s="2003" t="s">
        <v>2520</v>
      </c>
      <c r="W58" s="2003" t="s">
        <v>2520</v>
      </c>
      <c r="X58" s="2003" t="s">
        <v>2520</v>
      </c>
      <c r="Y58" s="1948"/>
      <c r="Z58" s="1948" t="s">
        <v>1199</v>
      </c>
      <c r="AA58" s="1948" t="s">
        <v>1199</v>
      </c>
      <c r="AB58" s="1948"/>
      <c r="AC58" s="1948"/>
      <c r="AD58" s="1948"/>
      <c r="AE58" s="1948"/>
      <c r="AF58" s="1948"/>
      <c r="AG58" s="1982"/>
      <c r="AH58" s="1950">
        <f>COUNTA(F$43:AG$43)-AI58</f>
        <v>25</v>
      </c>
      <c r="AI58" s="2108">
        <f t="shared" ref="AI58:AI61" si="30">AM58+AN58</f>
        <v>3</v>
      </c>
      <c r="AJ58" s="2109">
        <f>+COUNTIF(F58:AG58,"休")</f>
        <v>7</v>
      </c>
      <c r="AM58" s="1953">
        <f>+COUNTIF(F58:AG58,"－")</f>
        <v>0</v>
      </c>
      <c r="AN58" s="1953">
        <f>+COUNTIF(F58:AG58,"外")</f>
        <v>3</v>
      </c>
    </row>
    <row r="59" spans="2:40">
      <c r="B59" s="4186"/>
      <c r="C59" s="4189"/>
      <c r="D59" s="1960">
        <f>E$19</f>
        <v>0</v>
      </c>
      <c r="E59" s="2105"/>
      <c r="F59" s="1955"/>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c r="AE59" s="1956"/>
      <c r="AF59" s="1956"/>
      <c r="AG59" s="1957"/>
      <c r="AH59" s="1950">
        <f>28-AI59</f>
        <v>28</v>
      </c>
      <c r="AI59" s="1958">
        <f t="shared" si="30"/>
        <v>0</v>
      </c>
      <c r="AJ59" s="2106">
        <f t="shared" ref="AJ59:AJ61" si="31">+COUNTIF(F59:AG59,"休")</f>
        <v>0</v>
      </c>
      <c r="AM59" s="1953">
        <f t="shared" ref="AM59:AM61" si="32">+COUNTIF(F59:AG59,"－")</f>
        <v>0</v>
      </c>
      <c r="AN59" s="1953">
        <f>+COUNTIF(F59:AG59,"外")</f>
        <v>0</v>
      </c>
    </row>
    <row r="60" spans="2:40">
      <c r="B60" s="4186"/>
      <c r="C60" s="4189"/>
      <c r="D60" s="1960">
        <f>E$20</f>
        <v>0</v>
      </c>
      <c r="E60" s="2105"/>
      <c r="F60" s="1955"/>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7"/>
      <c r="AH60" s="1950">
        <f t="shared" ref="AH60:AH61" si="33">28-AI60</f>
        <v>28</v>
      </c>
      <c r="AI60" s="1958">
        <f t="shared" si="30"/>
        <v>0</v>
      </c>
      <c r="AJ60" s="2106">
        <f t="shared" si="31"/>
        <v>0</v>
      </c>
      <c r="AM60" s="1953">
        <f t="shared" si="32"/>
        <v>0</v>
      </c>
      <c r="AN60" s="1953">
        <f>+COUNTIF(F60:AG60,"外")</f>
        <v>0</v>
      </c>
    </row>
    <row r="61" spans="2:40">
      <c r="B61" s="4187"/>
      <c r="C61" s="4190"/>
      <c r="D61" s="2110">
        <f>E$21</f>
        <v>0</v>
      </c>
      <c r="E61" s="2039"/>
      <c r="F61" s="2010"/>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85"/>
      <c r="AH61" s="2113">
        <f t="shared" si="33"/>
        <v>28</v>
      </c>
      <c r="AI61" s="2071">
        <f t="shared" si="30"/>
        <v>0</v>
      </c>
      <c r="AJ61" s="1972">
        <f t="shared" si="31"/>
        <v>0</v>
      </c>
      <c r="AM61" s="1953">
        <f t="shared" si="32"/>
        <v>0</v>
      </c>
      <c r="AN61" s="1953">
        <f>+COUNTIF(F61:AG61,"外")</f>
        <v>0</v>
      </c>
    </row>
    <row r="62" spans="2:40">
      <c r="B62" s="1988"/>
      <c r="C62" s="1989"/>
      <c r="D62" s="1879"/>
      <c r="E62" s="1991"/>
      <c r="F62" s="1949"/>
      <c r="G62" s="1978"/>
      <c r="H62" s="1978"/>
      <c r="I62" s="1978"/>
      <c r="J62" s="1978"/>
      <c r="K62" s="1978"/>
      <c r="L62" s="1978"/>
      <c r="M62" s="1978"/>
      <c r="N62" s="1978"/>
      <c r="O62" s="1978"/>
      <c r="P62" s="1978"/>
      <c r="Q62" s="1978"/>
      <c r="R62" s="1978"/>
      <c r="S62" s="1978"/>
      <c r="T62" s="1978"/>
      <c r="U62" s="1978"/>
      <c r="V62" s="1978"/>
      <c r="W62" s="1978"/>
      <c r="X62" s="1978"/>
      <c r="Y62" s="1978"/>
      <c r="Z62" s="1978"/>
      <c r="AA62" s="1978"/>
      <c r="AB62" s="1978"/>
      <c r="AC62" s="1978"/>
      <c r="AD62" s="1978"/>
      <c r="AE62" s="1978"/>
      <c r="AF62" s="1978"/>
      <c r="AG62" s="1949"/>
      <c r="AH62" s="1930"/>
      <c r="AI62" s="1991"/>
      <c r="AJ62" s="1991"/>
    </row>
    <row r="63" spans="2:40" ht="13.5" customHeight="1">
      <c r="B63" s="2021"/>
      <c r="C63" s="2022"/>
      <c r="D63" s="2025"/>
      <c r="E63" s="2053" t="s">
        <v>1183</v>
      </c>
      <c r="F63" s="2054">
        <f>+AG43+1</f>
        <v>45530</v>
      </c>
      <c r="G63" s="2055">
        <f>+F63+1</f>
        <v>45531</v>
      </c>
      <c r="H63" s="2055">
        <f t="shared" ref="H63:AA63" si="34">+G63+1</f>
        <v>45532</v>
      </c>
      <c r="I63" s="2055">
        <f t="shared" si="34"/>
        <v>45533</v>
      </c>
      <c r="J63" s="2055">
        <f t="shared" si="34"/>
        <v>45534</v>
      </c>
      <c r="K63" s="2055">
        <f t="shared" si="34"/>
        <v>45535</v>
      </c>
      <c r="L63" s="2055">
        <f t="shared" si="34"/>
        <v>45536</v>
      </c>
      <c r="M63" s="2055">
        <f t="shared" si="34"/>
        <v>45537</v>
      </c>
      <c r="N63" s="2055">
        <f t="shared" si="34"/>
        <v>45538</v>
      </c>
      <c r="O63" s="2055">
        <f t="shared" si="34"/>
        <v>45539</v>
      </c>
      <c r="P63" s="2055">
        <f t="shared" si="34"/>
        <v>45540</v>
      </c>
      <c r="Q63" s="2055">
        <f t="shared" si="34"/>
        <v>45541</v>
      </c>
      <c r="R63" s="2055">
        <f t="shared" si="34"/>
        <v>45542</v>
      </c>
      <c r="S63" s="2055">
        <f t="shared" si="34"/>
        <v>45543</v>
      </c>
      <c r="T63" s="2055">
        <f t="shared" si="34"/>
        <v>45544</v>
      </c>
      <c r="U63" s="2055">
        <f t="shared" si="34"/>
        <v>45545</v>
      </c>
      <c r="V63" s="2055">
        <f t="shared" si="34"/>
        <v>45546</v>
      </c>
      <c r="W63" s="2055">
        <f t="shared" si="34"/>
        <v>45547</v>
      </c>
      <c r="X63" s="2055">
        <f t="shared" si="34"/>
        <v>45548</v>
      </c>
      <c r="Y63" s="2055">
        <f t="shared" si="34"/>
        <v>45549</v>
      </c>
      <c r="Z63" s="2055">
        <f>+Y63+1</f>
        <v>45550</v>
      </c>
      <c r="AA63" s="2055">
        <f t="shared" si="34"/>
        <v>45551</v>
      </c>
      <c r="AB63" s="2055"/>
      <c r="AC63" s="2055"/>
      <c r="AD63" s="2055"/>
      <c r="AE63" s="2055"/>
      <c r="AF63" s="2055"/>
      <c r="AG63" s="2099"/>
      <c r="AH63" s="4209" t="s">
        <v>2496</v>
      </c>
      <c r="AI63" s="4313" t="s">
        <v>2497</v>
      </c>
      <c r="AJ63" s="4316" t="s">
        <v>2474</v>
      </c>
      <c r="AM63" s="4181" t="s">
        <v>2500</v>
      </c>
      <c r="AN63" s="4181" t="s">
        <v>2501</v>
      </c>
    </row>
    <row r="64" spans="2:40">
      <c r="B64" s="2037"/>
      <c r="C64" s="2038"/>
      <c r="D64" s="2041"/>
      <c r="E64" s="2068" t="s">
        <v>1184</v>
      </c>
      <c r="F64" s="2059" t="str">
        <f>TEXT(WEEKDAY(+F63),"aaa")</f>
        <v>月</v>
      </c>
      <c r="G64" s="2060" t="str">
        <f t="shared" ref="G64:AA64" si="35">TEXT(WEEKDAY(+G63),"aaa")</f>
        <v>火</v>
      </c>
      <c r="H64" s="2060" t="str">
        <f t="shared" si="35"/>
        <v>水</v>
      </c>
      <c r="I64" s="2060" t="str">
        <f t="shared" si="35"/>
        <v>木</v>
      </c>
      <c r="J64" s="2060" t="str">
        <f t="shared" si="35"/>
        <v>金</v>
      </c>
      <c r="K64" s="2060" t="str">
        <f t="shared" si="35"/>
        <v>土</v>
      </c>
      <c r="L64" s="2060" t="str">
        <f t="shared" si="35"/>
        <v>日</v>
      </c>
      <c r="M64" s="2060" t="str">
        <f t="shared" si="35"/>
        <v>月</v>
      </c>
      <c r="N64" s="2060" t="str">
        <f t="shared" si="35"/>
        <v>火</v>
      </c>
      <c r="O64" s="2060" t="str">
        <f t="shared" si="35"/>
        <v>水</v>
      </c>
      <c r="P64" s="2060" t="str">
        <f t="shared" si="35"/>
        <v>木</v>
      </c>
      <c r="Q64" s="2060" t="str">
        <f t="shared" si="35"/>
        <v>金</v>
      </c>
      <c r="R64" s="2060" t="str">
        <f t="shared" si="35"/>
        <v>土</v>
      </c>
      <c r="S64" s="2060" t="str">
        <f t="shared" si="35"/>
        <v>日</v>
      </c>
      <c r="T64" s="2060" t="str">
        <f t="shared" si="35"/>
        <v>月</v>
      </c>
      <c r="U64" s="2060" t="str">
        <f t="shared" si="35"/>
        <v>火</v>
      </c>
      <c r="V64" s="2060" t="str">
        <f t="shared" si="35"/>
        <v>水</v>
      </c>
      <c r="W64" s="2060" t="str">
        <f t="shared" si="35"/>
        <v>木</v>
      </c>
      <c r="X64" s="2060" t="str">
        <f t="shared" si="35"/>
        <v>金</v>
      </c>
      <c r="Y64" s="2060" t="str">
        <f t="shared" si="35"/>
        <v>土</v>
      </c>
      <c r="Z64" s="2060" t="str">
        <f t="shared" si="35"/>
        <v>日</v>
      </c>
      <c r="AA64" s="2060" t="str">
        <f t="shared" si="35"/>
        <v>月</v>
      </c>
      <c r="AB64" s="2060"/>
      <c r="AC64" s="2060"/>
      <c r="AD64" s="2060"/>
      <c r="AE64" s="2060"/>
      <c r="AF64" s="2060"/>
      <c r="AG64" s="2114"/>
      <c r="AH64" s="4210"/>
      <c r="AI64" s="4314"/>
      <c r="AJ64" s="4317"/>
      <c r="AM64" s="4181"/>
      <c r="AN64" s="4181"/>
    </row>
    <row r="65" spans="2:40" ht="24.75" customHeight="1">
      <c r="B65" s="2101" t="s">
        <v>2531</v>
      </c>
      <c r="C65" s="2102" t="s">
        <v>2532</v>
      </c>
      <c r="D65" s="1953" t="s">
        <v>1313</v>
      </c>
      <c r="E65" s="1901" t="s">
        <v>2558</v>
      </c>
      <c r="F65" s="1941" t="s">
        <v>2503</v>
      </c>
      <c r="G65" s="1942" t="s">
        <v>2503</v>
      </c>
      <c r="H65" s="1942" t="s">
        <v>2503</v>
      </c>
      <c r="I65" s="1942" t="s">
        <v>2503</v>
      </c>
      <c r="J65" s="1942" t="s">
        <v>2503</v>
      </c>
      <c r="K65" s="1942" t="s">
        <v>2503</v>
      </c>
      <c r="L65" s="1942" t="s">
        <v>2503</v>
      </c>
      <c r="M65" s="1942" t="s">
        <v>2503</v>
      </c>
      <c r="N65" s="1942" t="s">
        <v>2503</v>
      </c>
      <c r="O65" s="1942" t="s">
        <v>2503</v>
      </c>
      <c r="P65" s="1942" t="s">
        <v>2503</v>
      </c>
      <c r="Q65" s="1942" t="s">
        <v>2503</v>
      </c>
      <c r="R65" s="1942" t="s">
        <v>2503</v>
      </c>
      <c r="S65" s="1942" t="s">
        <v>2503</v>
      </c>
      <c r="T65" s="1942" t="s">
        <v>2503</v>
      </c>
      <c r="U65" s="1942" t="s">
        <v>2503</v>
      </c>
      <c r="V65" s="1942" t="s">
        <v>2503</v>
      </c>
      <c r="W65" s="1942" t="s">
        <v>2503</v>
      </c>
      <c r="X65" s="1942" t="s">
        <v>2503</v>
      </c>
      <c r="Y65" s="1942" t="s">
        <v>2503</v>
      </c>
      <c r="Z65" s="1942" t="s">
        <v>2503</v>
      </c>
      <c r="AA65" s="1942" t="s">
        <v>2503</v>
      </c>
      <c r="AB65" s="1942"/>
      <c r="AC65" s="1942"/>
      <c r="AD65" s="1942"/>
      <c r="AE65" s="1942"/>
      <c r="AF65" s="1942"/>
      <c r="AG65" s="1970"/>
      <c r="AH65" s="4211"/>
      <c r="AI65" s="4315"/>
      <c r="AJ65" s="4318"/>
    </row>
    <row r="66" spans="2:40" ht="13.5" customHeight="1">
      <c r="B66" s="4185" t="s">
        <v>2486</v>
      </c>
      <c r="C66" s="4188" t="s">
        <v>2487</v>
      </c>
      <c r="D66" s="1945" t="str">
        <f>E$8</f>
        <v>〇〇</v>
      </c>
      <c r="E66" s="2023"/>
      <c r="F66" s="1947"/>
      <c r="G66" s="1948"/>
      <c r="H66" s="1948" t="s">
        <v>1199</v>
      </c>
      <c r="I66" s="1948" t="s">
        <v>1199</v>
      </c>
      <c r="J66" s="1948"/>
      <c r="K66" s="1948"/>
      <c r="L66" s="1948"/>
      <c r="M66" s="1948"/>
      <c r="N66" s="1948"/>
      <c r="O66" s="1948"/>
      <c r="P66" s="1948"/>
      <c r="Q66" s="1948" t="s">
        <v>1199</v>
      </c>
      <c r="R66" s="1948" t="s">
        <v>1199</v>
      </c>
      <c r="S66" s="1948"/>
      <c r="T66" s="1948"/>
      <c r="U66" s="1948"/>
      <c r="V66" s="1948"/>
      <c r="W66" s="1948"/>
      <c r="X66" s="1948"/>
      <c r="Y66" s="1948" t="s">
        <v>1199</v>
      </c>
      <c r="Z66" s="1948" t="s">
        <v>1199</v>
      </c>
      <c r="AA66" s="1948"/>
      <c r="AB66" s="1948"/>
      <c r="AC66" s="1948"/>
      <c r="AD66" s="1948"/>
      <c r="AE66" s="1948"/>
      <c r="AF66" s="1948"/>
      <c r="AG66" s="2009"/>
      <c r="AH66" s="1950">
        <f>COUNTA(F$63:AG$63)-AI66</f>
        <v>22</v>
      </c>
      <c r="AI66" s="1951">
        <f>AM66+AN66</f>
        <v>0</v>
      </c>
      <c r="AJ66" s="2104">
        <f>+COUNTIF(F66:AG66,"休")</f>
        <v>6</v>
      </c>
      <c r="AM66" s="1953">
        <f>+COUNTIF(F66:AG66,"－")</f>
        <v>0</v>
      </c>
      <c r="AN66" s="1953">
        <f t="shared" ref="AN66:AN71" si="36">+COUNTIF(F66:AG66,"外")</f>
        <v>0</v>
      </c>
    </row>
    <row r="67" spans="2:40" ht="13.5" customHeight="1">
      <c r="B67" s="4186"/>
      <c r="C67" s="4189"/>
      <c r="D67" s="1960" t="str">
        <f>E$9</f>
        <v>●●</v>
      </c>
      <c r="E67" s="2105"/>
      <c r="F67" s="1955"/>
      <c r="G67" s="1956"/>
      <c r="H67" s="1956"/>
      <c r="I67" s="1956" t="s">
        <v>1199</v>
      </c>
      <c r="J67" s="1956" t="s">
        <v>1199</v>
      </c>
      <c r="K67" s="1956"/>
      <c r="L67" s="1956"/>
      <c r="M67" s="1956"/>
      <c r="N67" s="1956"/>
      <c r="O67" s="1956"/>
      <c r="P67" s="1956"/>
      <c r="Q67" s="1956"/>
      <c r="R67" s="1956" t="s">
        <v>1199</v>
      </c>
      <c r="S67" s="1956" t="s">
        <v>1199</v>
      </c>
      <c r="T67" s="1956"/>
      <c r="U67" s="1956"/>
      <c r="V67" s="1956"/>
      <c r="W67" s="1956"/>
      <c r="X67" s="1956"/>
      <c r="Y67" s="1956"/>
      <c r="Z67" s="1956" t="s">
        <v>1199</v>
      </c>
      <c r="AA67" s="1956" t="s">
        <v>1199</v>
      </c>
      <c r="AB67" s="1956"/>
      <c r="AC67" s="1956"/>
      <c r="AD67" s="1956"/>
      <c r="AE67" s="1956"/>
      <c r="AF67" s="1956"/>
      <c r="AG67" s="1999"/>
      <c r="AH67" s="1950">
        <f t="shared" ref="AH67:AH71" si="37">COUNTA(F$63:AG$63)-AI67</f>
        <v>22</v>
      </c>
      <c r="AI67" s="1958">
        <f t="shared" ref="AI67:AI71" si="38">AM67+AN67</f>
        <v>0</v>
      </c>
      <c r="AJ67" s="2106">
        <f t="shared" ref="AJ67:AJ70" si="39">+COUNTIF(F67:AG67,"休")</f>
        <v>6</v>
      </c>
      <c r="AM67" s="1953">
        <f t="shared" ref="AM67:AM70" si="40">+COUNTIF(F67:AG67,"－")</f>
        <v>0</v>
      </c>
      <c r="AN67" s="1953">
        <f t="shared" si="36"/>
        <v>0</v>
      </c>
    </row>
    <row r="68" spans="2:40">
      <c r="B68" s="4186"/>
      <c r="C68" s="4189"/>
      <c r="D68" s="1960" t="str">
        <f>E$10</f>
        <v>△△</v>
      </c>
      <c r="E68" s="2105"/>
      <c r="F68" s="2066"/>
      <c r="G68" s="1956"/>
      <c r="H68" s="1956" t="s">
        <v>1199</v>
      </c>
      <c r="I68" s="1956" t="s">
        <v>1199</v>
      </c>
      <c r="J68" s="1956"/>
      <c r="K68" s="1956"/>
      <c r="L68" s="1956"/>
      <c r="M68" s="1956"/>
      <c r="N68" s="1956"/>
      <c r="O68" s="1956"/>
      <c r="P68" s="1956"/>
      <c r="Q68" s="1956" t="s">
        <v>1199</v>
      </c>
      <c r="R68" s="1956" t="s">
        <v>1199</v>
      </c>
      <c r="S68" s="1956"/>
      <c r="T68" s="1956"/>
      <c r="U68" s="1956"/>
      <c r="V68" s="1956"/>
      <c r="W68" s="1956"/>
      <c r="X68" s="1956"/>
      <c r="Y68" s="1956" t="s">
        <v>1199</v>
      </c>
      <c r="Z68" s="1956" t="s">
        <v>1199</v>
      </c>
      <c r="AA68" s="1956"/>
      <c r="AB68" s="1956"/>
      <c r="AC68" s="1956"/>
      <c r="AD68" s="1956"/>
      <c r="AE68" s="1956"/>
      <c r="AF68" s="1956"/>
      <c r="AG68" s="1999"/>
      <c r="AH68" s="1950">
        <f t="shared" si="37"/>
        <v>22</v>
      </c>
      <c r="AI68" s="1958">
        <f>AM68+AN68</f>
        <v>0</v>
      </c>
      <c r="AJ68" s="2106">
        <f t="shared" si="39"/>
        <v>6</v>
      </c>
      <c r="AM68" s="1953">
        <f t="shared" si="40"/>
        <v>0</v>
      </c>
      <c r="AN68" s="1953">
        <f t="shared" si="36"/>
        <v>0</v>
      </c>
    </row>
    <row r="69" spans="2:40">
      <c r="B69" s="4186"/>
      <c r="C69" s="4189"/>
      <c r="D69" s="1960" t="str">
        <f>E$11</f>
        <v>■■</v>
      </c>
      <c r="E69" s="2105"/>
      <c r="F69" s="2066"/>
      <c r="G69" s="1956"/>
      <c r="H69" s="1956"/>
      <c r="I69" s="1956" t="s">
        <v>1199</v>
      </c>
      <c r="J69" s="1956" t="s">
        <v>1199</v>
      </c>
      <c r="K69" s="1956"/>
      <c r="L69" s="1956"/>
      <c r="M69" s="1956"/>
      <c r="N69" s="1956"/>
      <c r="O69" s="1956"/>
      <c r="P69" s="1956"/>
      <c r="Q69" s="1956"/>
      <c r="R69" s="1956" t="s">
        <v>1199</v>
      </c>
      <c r="S69" s="1956" t="s">
        <v>1199</v>
      </c>
      <c r="T69" s="1956"/>
      <c r="U69" s="1956"/>
      <c r="V69" s="1956"/>
      <c r="W69" s="1956"/>
      <c r="X69" s="1956"/>
      <c r="Y69" s="1956"/>
      <c r="Z69" s="1956" t="s">
        <v>1199</v>
      </c>
      <c r="AA69" s="1956" t="s">
        <v>1199</v>
      </c>
      <c r="AB69" s="1956"/>
      <c r="AC69" s="1956"/>
      <c r="AD69" s="1956"/>
      <c r="AE69" s="1956"/>
      <c r="AF69" s="1956"/>
      <c r="AG69" s="1999"/>
      <c r="AH69" s="1950">
        <f t="shared" si="37"/>
        <v>22</v>
      </c>
      <c r="AI69" s="1958">
        <f t="shared" si="38"/>
        <v>0</v>
      </c>
      <c r="AJ69" s="2106">
        <f t="shared" si="39"/>
        <v>6</v>
      </c>
      <c r="AM69" s="1953">
        <f t="shared" si="40"/>
        <v>0</v>
      </c>
      <c r="AN69" s="1953">
        <f t="shared" si="36"/>
        <v>0</v>
      </c>
    </row>
    <row r="70" spans="2:40">
      <c r="B70" s="4186"/>
      <c r="C70" s="4189"/>
      <c r="D70" s="1960" t="str">
        <f>E$12</f>
        <v>★★</v>
      </c>
      <c r="E70" s="2105"/>
      <c r="F70" s="1955"/>
      <c r="G70" s="1956"/>
      <c r="H70" s="1956"/>
      <c r="I70" s="1956"/>
      <c r="J70" s="1956" t="s">
        <v>1199</v>
      </c>
      <c r="K70" s="1956" t="s">
        <v>1199</v>
      </c>
      <c r="L70" s="1956"/>
      <c r="M70" s="1956"/>
      <c r="N70" s="1956"/>
      <c r="O70" s="1956"/>
      <c r="P70" s="1956"/>
      <c r="Q70" s="1956"/>
      <c r="R70" s="1956" t="s">
        <v>1199</v>
      </c>
      <c r="S70" s="1956" t="s">
        <v>1199</v>
      </c>
      <c r="T70" s="1956"/>
      <c r="U70" s="1956" t="s">
        <v>2518</v>
      </c>
      <c r="V70" s="1956" t="s">
        <v>2522</v>
      </c>
      <c r="W70" s="1956" t="s">
        <v>2522</v>
      </c>
      <c r="X70" s="1956" t="s">
        <v>2522</v>
      </c>
      <c r="Y70" s="1956" t="s">
        <v>2522</v>
      </c>
      <c r="Z70" s="1956" t="s">
        <v>2522</v>
      </c>
      <c r="AA70" s="1956" t="s">
        <v>2522</v>
      </c>
      <c r="AB70" s="1956"/>
      <c r="AC70" s="1956"/>
      <c r="AD70" s="1956"/>
      <c r="AE70" s="1956"/>
      <c r="AF70" s="1956"/>
      <c r="AG70" s="1957"/>
      <c r="AH70" s="1950">
        <f t="shared" si="37"/>
        <v>16</v>
      </c>
      <c r="AI70" s="1958">
        <f t="shared" si="38"/>
        <v>6</v>
      </c>
      <c r="AJ70" s="2106">
        <f t="shared" si="39"/>
        <v>4</v>
      </c>
      <c r="AM70" s="1953">
        <f t="shared" si="40"/>
        <v>6</v>
      </c>
      <c r="AN70" s="1953">
        <f t="shared" si="36"/>
        <v>0</v>
      </c>
    </row>
    <row r="71" spans="2:40">
      <c r="B71" s="4187"/>
      <c r="C71" s="4190"/>
      <c r="D71" s="2107"/>
      <c r="E71" s="1991"/>
      <c r="F71" s="2010"/>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1966"/>
      <c r="AC71" s="1966"/>
      <c r="AD71" s="1966"/>
      <c r="AE71" s="1966"/>
      <c r="AF71" s="1966"/>
      <c r="AG71" s="1967"/>
      <c r="AH71" s="1950">
        <f t="shared" si="37"/>
        <v>22</v>
      </c>
      <c r="AI71" s="1951">
        <f t="shared" si="38"/>
        <v>0</v>
      </c>
      <c r="AJ71" s="2104">
        <f>+COUNTIF(F71:AG71,"休")</f>
        <v>0</v>
      </c>
      <c r="AM71" s="1953">
        <f>+COUNTIF(F71:AG71,"－")</f>
        <v>0</v>
      </c>
      <c r="AN71" s="1953">
        <f t="shared" si="36"/>
        <v>0</v>
      </c>
    </row>
    <row r="72" spans="2:40" ht="24.75" customHeight="1">
      <c r="B72" s="4185" t="s">
        <v>2493</v>
      </c>
      <c r="C72" s="4188" t="s">
        <v>2494</v>
      </c>
      <c r="D72" s="1953" t="s">
        <v>1313</v>
      </c>
      <c r="E72" s="1901" t="s">
        <v>2558</v>
      </c>
      <c r="F72" s="1941" t="s">
        <v>2503</v>
      </c>
      <c r="G72" s="1942" t="s">
        <v>2503</v>
      </c>
      <c r="H72" s="1942" t="s">
        <v>2503</v>
      </c>
      <c r="I72" s="1942" t="s">
        <v>2503</v>
      </c>
      <c r="J72" s="1942" t="s">
        <v>2503</v>
      </c>
      <c r="K72" s="1942" t="s">
        <v>2503</v>
      </c>
      <c r="L72" s="1942" t="s">
        <v>2503</v>
      </c>
      <c r="M72" s="1942" t="s">
        <v>2503</v>
      </c>
      <c r="N72" s="1942" t="s">
        <v>2503</v>
      </c>
      <c r="O72" s="1942" t="s">
        <v>2503</v>
      </c>
      <c r="P72" s="1942" t="s">
        <v>2503</v>
      </c>
      <c r="Q72" s="1942" t="s">
        <v>2503</v>
      </c>
      <c r="R72" s="1942" t="s">
        <v>2503</v>
      </c>
      <c r="S72" s="1942" t="s">
        <v>2503</v>
      </c>
      <c r="T72" s="1942" t="s">
        <v>2503</v>
      </c>
      <c r="U72" s="1942" t="s">
        <v>2503</v>
      </c>
      <c r="V72" s="1942" t="s">
        <v>2503</v>
      </c>
      <c r="W72" s="1942" t="s">
        <v>2503</v>
      </c>
      <c r="X72" s="1942" t="s">
        <v>2503</v>
      </c>
      <c r="Y72" s="1942" t="s">
        <v>2503</v>
      </c>
      <c r="Z72" s="1942" t="s">
        <v>2503</v>
      </c>
      <c r="AA72" s="1942" t="s">
        <v>2503</v>
      </c>
      <c r="AB72" s="1942"/>
      <c r="AC72" s="1942"/>
      <c r="AD72" s="1942"/>
      <c r="AE72" s="1942"/>
      <c r="AF72" s="1942"/>
      <c r="AG72" s="1970"/>
      <c r="AH72" s="1971"/>
      <c r="AI72" s="1953"/>
      <c r="AJ72" s="2058"/>
    </row>
    <row r="73" spans="2:40" ht="13.5" customHeight="1">
      <c r="B73" s="4186"/>
      <c r="C73" s="4189"/>
      <c r="D73" s="2107" t="str">
        <f>E$14</f>
        <v>〇〇</v>
      </c>
      <c r="E73" s="1991"/>
      <c r="F73" s="1996"/>
      <c r="G73" s="2003"/>
      <c r="H73" s="2003" t="s">
        <v>1199</v>
      </c>
      <c r="I73" s="2003" t="s">
        <v>1199</v>
      </c>
      <c r="J73" s="2003"/>
      <c r="K73" s="2003"/>
      <c r="L73" s="2003"/>
      <c r="M73" s="2003"/>
      <c r="N73" s="2003"/>
      <c r="O73" s="2003"/>
      <c r="P73" s="2003"/>
      <c r="Q73" s="2003" t="s">
        <v>1199</v>
      </c>
      <c r="R73" s="2003" t="s">
        <v>1199</v>
      </c>
      <c r="S73" s="2003"/>
      <c r="T73" s="2003"/>
      <c r="U73" s="2003"/>
      <c r="V73" s="2003"/>
      <c r="W73" s="2003" t="s">
        <v>2518</v>
      </c>
      <c r="X73" s="2003" t="s">
        <v>2522</v>
      </c>
      <c r="Y73" s="2003" t="s">
        <v>2522</v>
      </c>
      <c r="Z73" s="2003" t="s">
        <v>2522</v>
      </c>
      <c r="AA73" s="2003" t="s">
        <v>2522</v>
      </c>
      <c r="AB73" s="2003"/>
      <c r="AC73" s="2003"/>
      <c r="AD73" s="2003"/>
      <c r="AE73" s="2003"/>
      <c r="AF73" s="2003"/>
      <c r="AG73" s="2121"/>
      <c r="AH73" s="1950">
        <f>COUNTA(F$63:AG$63)-AI73</f>
        <v>18</v>
      </c>
      <c r="AI73" s="1951">
        <f t="shared" ref="AI73:AI76" si="41">AM73+AN73</f>
        <v>4</v>
      </c>
      <c r="AJ73" s="2104">
        <f>+COUNTIF(F73:AG73,"休")</f>
        <v>4</v>
      </c>
      <c r="AM73" s="1953">
        <f>+COUNTIF(F73:AG73,"－")</f>
        <v>4</v>
      </c>
      <c r="AN73" s="1953">
        <f>+COUNTIF(F73:AG73,"外")</f>
        <v>0</v>
      </c>
    </row>
    <row r="74" spans="2:40">
      <c r="B74" s="4186"/>
      <c r="C74" s="4189"/>
      <c r="D74" s="1960" t="str">
        <f>E$15</f>
        <v>●●</v>
      </c>
      <c r="E74" s="2105"/>
      <c r="F74" s="2005"/>
      <c r="G74" s="1966"/>
      <c r="H74" s="1978" t="s">
        <v>1199</v>
      </c>
      <c r="I74" s="1978" t="s">
        <v>1199</v>
      </c>
      <c r="J74" s="1966"/>
      <c r="K74" s="1966"/>
      <c r="L74" s="1966"/>
      <c r="M74" s="1966"/>
      <c r="N74" s="1966"/>
      <c r="O74" s="1966"/>
      <c r="P74" s="1966"/>
      <c r="Q74" s="1978" t="s">
        <v>1199</v>
      </c>
      <c r="R74" s="1978" t="s">
        <v>1199</v>
      </c>
      <c r="S74" s="1966"/>
      <c r="T74" s="1966"/>
      <c r="U74" s="1966"/>
      <c r="V74" s="1978"/>
      <c r="W74" s="1978" t="s">
        <v>2518</v>
      </c>
      <c r="X74" s="1966" t="s">
        <v>2522</v>
      </c>
      <c r="Y74" s="1966" t="s">
        <v>2522</v>
      </c>
      <c r="Z74" s="1966" t="s">
        <v>2522</v>
      </c>
      <c r="AA74" s="1966" t="s">
        <v>2522</v>
      </c>
      <c r="AB74" s="1978"/>
      <c r="AC74" s="1978"/>
      <c r="AD74" s="1966"/>
      <c r="AE74" s="1966"/>
      <c r="AF74" s="1966"/>
      <c r="AG74" s="1967"/>
      <c r="AH74" s="1950">
        <f t="shared" ref="AH74:AH76" si="42">COUNTA(F$63:AG$63)-AI74</f>
        <v>18</v>
      </c>
      <c r="AI74" s="1958">
        <f t="shared" si="41"/>
        <v>4</v>
      </c>
      <c r="AJ74" s="2106">
        <f t="shared" ref="AJ74:AJ76" si="43">+COUNTIF(F74:AG74,"休")</f>
        <v>4</v>
      </c>
      <c r="AM74" s="1953">
        <f t="shared" ref="AM74:AM76" si="44">+COUNTIF(F74:AG74,"－")</f>
        <v>4</v>
      </c>
      <c r="AN74" s="1953">
        <f>+COUNTIF(F74:AG74,"外")</f>
        <v>0</v>
      </c>
    </row>
    <row r="75" spans="2:40">
      <c r="B75" s="4186"/>
      <c r="C75" s="4189"/>
      <c r="D75" s="1960">
        <f>E$16</f>
        <v>0</v>
      </c>
      <c r="E75" s="2105"/>
      <c r="F75" s="2066"/>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7"/>
      <c r="AH75" s="1950">
        <f>COUNTA(F$63:AG$63)-AI75</f>
        <v>22</v>
      </c>
      <c r="AI75" s="1958">
        <f t="shared" si="41"/>
        <v>0</v>
      </c>
      <c r="AJ75" s="2106">
        <f t="shared" si="43"/>
        <v>0</v>
      </c>
      <c r="AM75" s="1953">
        <f t="shared" si="44"/>
        <v>0</v>
      </c>
      <c r="AN75" s="1953">
        <f>+COUNTIF(F75:AG75,"外")</f>
        <v>0</v>
      </c>
    </row>
    <row r="76" spans="2:40">
      <c r="B76" s="4186"/>
      <c r="C76" s="4190"/>
      <c r="D76" s="2107">
        <f>E$17</f>
        <v>0</v>
      </c>
      <c r="E76" s="1991"/>
      <c r="F76" s="2011"/>
      <c r="G76" s="1978"/>
      <c r="H76" s="1978"/>
      <c r="I76" s="1978"/>
      <c r="J76" s="1978"/>
      <c r="K76" s="1978"/>
      <c r="L76" s="1978"/>
      <c r="M76" s="1978"/>
      <c r="N76" s="1978"/>
      <c r="O76" s="1978"/>
      <c r="P76" s="1978"/>
      <c r="Q76" s="1978"/>
      <c r="R76" s="1978"/>
      <c r="S76" s="1978"/>
      <c r="T76" s="1978"/>
      <c r="U76" s="1978"/>
      <c r="V76" s="1978"/>
      <c r="W76" s="1978"/>
      <c r="X76" s="1978"/>
      <c r="Y76" s="1978"/>
      <c r="Z76" s="1978"/>
      <c r="AA76" s="1978"/>
      <c r="AB76" s="1978"/>
      <c r="AC76" s="1978"/>
      <c r="AD76" s="1978"/>
      <c r="AE76" s="1978"/>
      <c r="AF76" s="1978"/>
      <c r="AG76" s="1949"/>
      <c r="AH76" s="1950">
        <f t="shared" si="42"/>
        <v>22</v>
      </c>
      <c r="AI76" s="1987">
        <f t="shared" si="41"/>
        <v>0</v>
      </c>
      <c r="AJ76" s="2104">
        <f t="shared" si="43"/>
        <v>0</v>
      </c>
      <c r="AM76" s="1953">
        <f t="shared" si="44"/>
        <v>0</v>
      </c>
      <c r="AN76" s="1953">
        <f>+COUNTIF(F76:AG76,"外")</f>
        <v>0</v>
      </c>
    </row>
    <row r="77" spans="2:40" ht="24.75" customHeight="1">
      <c r="B77" s="4186"/>
      <c r="C77" s="4188" t="s">
        <v>2495</v>
      </c>
      <c r="D77" s="1953" t="s">
        <v>1313</v>
      </c>
      <c r="E77" s="1901" t="s">
        <v>2558</v>
      </c>
      <c r="F77" s="1941" t="s">
        <v>2503</v>
      </c>
      <c r="G77" s="1942" t="s">
        <v>2503</v>
      </c>
      <c r="H77" s="1942" t="s">
        <v>2503</v>
      </c>
      <c r="I77" s="1942" t="s">
        <v>2503</v>
      </c>
      <c r="J77" s="1942" t="s">
        <v>2503</v>
      </c>
      <c r="K77" s="1942" t="s">
        <v>2503</v>
      </c>
      <c r="L77" s="1942" t="s">
        <v>2503</v>
      </c>
      <c r="M77" s="1942" t="s">
        <v>2503</v>
      </c>
      <c r="N77" s="1942" t="s">
        <v>2503</v>
      </c>
      <c r="O77" s="1942" t="s">
        <v>2503</v>
      </c>
      <c r="P77" s="1942" t="s">
        <v>2503</v>
      </c>
      <c r="Q77" s="1942" t="s">
        <v>2503</v>
      </c>
      <c r="R77" s="1942" t="s">
        <v>2503</v>
      </c>
      <c r="S77" s="1942" t="s">
        <v>2503</v>
      </c>
      <c r="T77" s="1942" t="s">
        <v>2503</v>
      </c>
      <c r="U77" s="1942" t="s">
        <v>2503</v>
      </c>
      <c r="V77" s="1942" t="s">
        <v>2503</v>
      </c>
      <c r="W77" s="1942" t="s">
        <v>2503</v>
      </c>
      <c r="X77" s="1942" t="s">
        <v>2503</v>
      </c>
      <c r="Y77" s="1942" t="s">
        <v>2503</v>
      </c>
      <c r="Z77" s="1942" t="s">
        <v>2503</v>
      </c>
      <c r="AA77" s="1942" t="s">
        <v>2503</v>
      </c>
      <c r="AB77" s="1942"/>
      <c r="AC77" s="1942"/>
      <c r="AD77" s="1942"/>
      <c r="AE77" s="1942"/>
      <c r="AF77" s="1942"/>
      <c r="AG77" s="1970"/>
      <c r="AH77" s="1971"/>
      <c r="AI77" s="1953"/>
      <c r="AJ77" s="2058"/>
    </row>
    <row r="78" spans="2:40">
      <c r="B78" s="4186"/>
      <c r="C78" s="4189"/>
      <c r="D78" s="1945" t="str">
        <f>E$18</f>
        <v>●●</v>
      </c>
      <c r="E78" s="2023"/>
      <c r="F78" s="1947"/>
      <c r="G78" s="1948"/>
      <c r="H78" s="1948"/>
      <c r="I78" s="2003" t="s">
        <v>1199</v>
      </c>
      <c r="J78" s="2003" t="s">
        <v>1199</v>
      </c>
      <c r="K78" s="1948"/>
      <c r="L78" s="1948"/>
      <c r="M78" s="1948"/>
      <c r="N78" s="1948"/>
      <c r="O78" s="2003" t="s">
        <v>1199</v>
      </c>
      <c r="P78" s="2003" t="s">
        <v>1199</v>
      </c>
      <c r="Q78" s="1948"/>
      <c r="R78" s="1948"/>
      <c r="S78" s="1948"/>
      <c r="T78" s="1948"/>
      <c r="U78" s="2003" t="s">
        <v>1199</v>
      </c>
      <c r="V78" s="2003" t="s">
        <v>1199</v>
      </c>
      <c r="W78" s="1948"/>
      <c r="X78" s="1948" t="s">
        <v>2518</v>
      </c>
      <c r="Y78" s="1948" t="s">
        <v>2522</v>
      </c>
      <c r="Z78" s="1948" t="s">
        <v>2522</v>
      </c>
      <c r="AA78" s="2003" t="s">
        <v>2522</v>
      </c>
      <c r="AB78" s="2003"/>
      <c r="AC78" s="1948"/>
      <c r="AD78" s="1948"/>
      <c r="AE78" s="1948"/>
      <c r="AF78" s="2003"/>
      <c r="AG78" s="1997"/>
      <c r="AH78" s="1950">
        <f t="shared" ref="AH78:AH81" si="45">COUNTA(F$63:AG$63)-AI78</f>
        <v>19</v>
      </c>
      <c r="AI78" s="2108">
        <f t="shared" ref="AI78:AI81" si="46">AM78+AN78</f>
        <v>3</v>
      </c>
      <c r="AJ78" s="2109">
        <f>+COUNTIF(F78:AG78,"休")</f>
        <v>6</v>
      </c>
      <c r="AM78" s="1953">
        <f>+COUNTIF(F78:AG78,"－")</f>
        <v>3</v>
      </c>
      <c r="AN78" s="1953">
        <f>+COUNTIF(F78:AG78,"外")</f>
        <v>0</v>
      </c>
    </row>
    <row r="79" spans="2:40">
      <c r="B79" s="4186"/>
      <c r="C79" s="4189"/>
      <c r="D79" s="1960">
        <f>E$19</f>
        <v>0</v>
      </c>
      <c r="E79" s="2105"/>
      <c r="F79" s="1955"/>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57"/>
      <c r="AH79" s="1950">
        <f t="shared" si="45"/>
        <v>22</v>
      </c>
      <c r="AI79" s="1958">
        <f t="shared" si="46"/>
        <v>0</v>
      </c>
      <c r="AJ79" s="2106">
        <f t="shared" ref="AJ79:AJ81" si="47">+COUNTIF(F79:AG79,"休")</f>
        <v>0</v>
      </c>
      <c r="AM79" s="1953">
        <f t="shared" ref="AM79:AM81" si="48">+COUNTIF(F79:AG79,"－")</f>
        <v>0</v>
      </c>
      <c r="AN79" s="1953">
        <f>+COUNTIF(F79:AG79,"外")</f>
        <v>0</v>
      </c>
    </row>
    <row r="80" spans="2:40">
      <c r="B80" s="4186"/>
      <c r="C80" s="4189"/>
      <c r="D80" s="1960">
        <f>E$20</f>
        <v>0</v>
      </c>
      <c r="E80" s="2105"/>
      <c r="F80" s="1955"/>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7"/>
      <c r="AH80" s="1950">
        <f t="shared" si="45"/>
        <v>22</v>
      </c>
      <c r="AI80" s="1958">
        <f t="shared" si="46"/>
        <v>0</v>
      </c>
      <c r="AJ80" s="2106">
        <f t="shared" si="47"/>
        <v>0</v>
      </c>
      <c r="AM80" s="1953">
        <f t="shared" si="48"/>
        <v>0</v>
      </c>
      <c r="AN80" s="1953">
        <f>+COUNTIF(F80:AG80,"外")</f>
        <v>0</v>
      </c>
    </row>
    <row r="81" spans="2:40">
      <c r="B81" s="4187"/>
      <c r="C81" s="4190"/>
      <c r="D81" s="2110">
        <f>E$21</f>
        <v>0</v>
      </c>
      <c r="E81" s="2039"/>
      <c r="F81" s="2010"/>
      <c r="G81" s="1965"/>
      <c r="H81" s="1965"/>
      <c r="I81" s="1965"/>
      <c r="J81" s="1965"/>
      <c r="K81" s="1965"/>
      <c r="L81" s="1965"/>
      <c r="M81" s="1965"/>
      <c r="N81" s="1965"/>
      <c r="O81" s="1965"/>
      <c r="P81" s="1965"/>
      <c r="Q81" s="1965"/>
      <c r="R81" s="1965"/>
      <c r="S81" s="1965"/>
      <c r="T81" s="1965"/>
      <c r="U81" s="1965"/>
      <c r="V81" s="1965"/>
      <c r="W81" s="1965"/>
      <c r="X81" s="1965"/>
      <c r="Y81" s="1965"/>
      <c r="Z81" s="1965"/>
      <c r="AA81" s="1965"/>
      <c r="AB81" s="1965"/>
      <c r="AC81" s="1965"/>
      <c r="AD81" s="1965"/>
      <c r="AE81" s="1965"/>
      <c r="AF81" s="1965"/>
      <c r="AG81" s="1985"/>
      <c r="AH81" s="1986">
        <f t="shared" si="45"/>
        <v>22</v>
      </c>
      <c r="AI81" s="2071">
        <f t="shared" si="46"/>
        <v>0</v>
      </c>
      <c r="AJ81" s="1972">
        <f t="shared" si="47"/>
        <v>0</v>
      </c>
      <c r="AM81" s="1953">
        <f t="shared" si="48"/>
        <v>0</v>
      </c>
      <c r="AN81" s="1953">
        <f>+COUNTIF(F81:AG81,"外")</f>
        <v>0</v>
      </c>
    </row>
    <row r="82" spans="2:40" ht="6" customHeight="1">
      <c r="F82" s="2073"/>
      <c r="G82" s="2073"/>
      <c r="H82" s="2073"/>
      <c r="I82" s="2073"/>
      <c r="J82" s="2073"/>
      <c r="K82" s="2073"/>
      <c r="L82" s="2073"/>
      <c r="M82" s="2073"/>
      <c r="N82" s="2073"/>
      <c r="O82" s="2073"/>
      <c r="P82" s="2073"/>
      <c r="Q82" s="2073"/>
      <c r="R82" s="2073"/>
      <c r="S82" s="2073"/>
      <c r="T82" s="2073"/>
      <c r="U82" s="2073"/>
      <c r="V82" s="2073"/>
      <c r="W82" s="2073"/>
      <c r="X82" s="2073"/>
      <c r="Y82" s="2073"/>
      <c r="Z82" s="2073"/>
      <c r="AA82" s="2073"/>
      <c r="AB82" s="2073"/>
      <c r="AC82" s="2073"/>
      <c r="AD82" s="2073"/>
      <c r="AE82" s="2073"/>
      <c r="AF82" s="2073"/>
      <c r="AG82" s="2073"/>
    </row>
    <row r="83" spans="2:40" ht="6" customHeight="1">
      <c r="B83" s="2021"/>
      <c r="C83" s="2022"/>
      <c r="D83" s="2022"/>
      <c r="E83" s="2023"/>
      <c r="F83" s="2024"/>
      <c r="G83" s="2024"/>
      <c r="H83" s="2024"/>
      <c r="I83" s="2024"/>
      <c r="J83" s="2024"/>
      <c r="K83" s="2024"/>
      <c r="L83" s="2024"/>
      <c r="M83" s="2024"/>
      <c r="N83" s="2024"/>
      <c r="O83" s="2024"/>
      <c r="P83" s="2024"/>
      <c r="Q83" s="2024"/>
      <c r="R83" s="2024"/>
      <c r="S83" s="2024"/>
      <c r="T83" s="2024"/>
      <c r="U83" s="2024"/>
      <c r="V83" s="2024"/>
      <c r="W83" s="2024"/>
      <c r="X83" s="2024"/>
      <c r="Y83" s="2024"/>
      <c r="Z83" s="2024"/>
      <c r="AA83" s="2024"/>
      <c r="AB83" s="2024"/>
      <c r="AC83" s="2024"/>
      <c r="AD83" s="2024"/>
      <c r="AE83" s="2024"/>
      <c r="AF83" s="2024"/>
      <c r="AG83" s="2024"/>
      <c r="AH83" s="2022"/>
      <c r="AI83" s="2022"/>
      <c r="AJ83" s="2025"/>
    </row>
    <row r="84" spans="2:40">
      <c r="B84" s="2026"/>
      <c r="C84" s="2027" t="s">
        <v>2505</v>
      </c>
      <c r="D84" s="2027"/>
      <c r="E84" s="2028" t="s">
        <v>2506</v>
      </c>
      <c r="F84" s="1991"/>
      <c r="G84" s="1991"/>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7"/>
      <c r="AI84" s="2027"/>
      <c r="AJ84" s="2030"/>
    </row>
    <row r="85" spans="2:40" s="1896" customFormat="1" ht="24" customHeight="1">
      <c r="B85" s="2031"/>
      <c r="C85" s="1879"/>
      <c r="D85" s="1879"/>
      <c r="E85" s="2032"/>
      <c r="F85" s="2033" t="s">
        <v>2507</v>
      </c>
      <c r="G85" s="4215" t="s">
        <v>2508</v>
      </c>
      <c r="H85" s="4216"/>
      <c r="I85" s="4216"/>
      <c r="J85" s="4216"/>
      <c r="K85" s="2033" t="s">
        <v>2509</v>
      </c>
      <c r="L85" s="4215" t="s">
        <v>2510</v>
      </c>
      <c r="M85" s="4216"/>
      <c r="N85" s="4216"/>
      <c r="O85" s="4216"/>
      <c r="P85" s="2033" t="s">
        <v>1198</v>
      </c>
      <c r="Q85" s="4215" t="s">
        <v>2511</v>
      </c>
      <c r="R85" s="4216"/>
      <c r="S85" s="4216"/>
      <c r="T85" s="4216"/>
      <c r="U85" s="2033" t="s">
        <v>1201</v>
      </c>
      <c r="V85" s="4215" t="s">
        <v>2512</v>
      </c>
      <c r="W85" s="4216"/>
      <c r="X85" s="4216"/>
      <c r="Y85" s="4216"/>
      <c r="Z85" s="2033" t="s">
        <v>1028</v>
      </c>
      <c r="AA85" s="4215" t="s">
        <v>2513</v>
      </c>
      <c r="AB85" s="4216"/>
      <c r="AC85" s="4216"/>
      <c r="AD85" s="4216"/>
      <c r="AE85" s="1949"/>
      <c r="AF85" s="1949"/>
      <c r="AG85" s="1949"/>
      <c r="AH85" s="1879"/>
      <c r="AI85" s="1879"/>
      <c r="AJ85" s="2034"/>
    </row>
    <row r="86" spans="2:40">
      <c r="B86" s="2026"/>
      <c r="C86" s="2027"/>
      <c r="D86" s="2027"/>
      <c r="E86" s="1991" t="s">
        <v>2514</v>
      </c>
      <c r="F86" s="1991"/>
      <c r="G86" s="2029"/>
      <c r="H86" s="2029"/>
      <c r="I86" s="2029"/>
      <c r="J86" s="2029"/>
      <c r="K86" s="2029"/>
      <c r="L86" s="2029"/>
      <c r="M86" s="2029"/>
      <c r="N86" s="2029"/>
      <c r="O86" s="2029"/>
      <c r="P86" s="2029"/>
      <c r="Q86" s="2029"/>
      <c r="R86" s="2029"/>
      <c r="S86" s="2029"/>
      <c r="T86" s="2029"/>
      <c r="U86" s="2029"/>
      <c r="V86" s="2029"/>
      <c r="W86" s="2029"/>
      <c r="X86" s="2029"/>
      <c r="Y86" s="2029"/>
      <c r="Z86" s="2029"/>
      <c r="AA86" s="2029"/>
      <c r="AB86" s="2029"/>
      <c r="AC86" s="2029"/>
      <c r="AD86" s="2029"/>
      <c r="AE86" s="2029"/>
      <c r="AF86" s="2029"/>
      <c r="AG86" s="2029"/>
      <c r="AH86" s="2027"/>
      <c r="AI86" s="2027"/>
      <c r="AJ86" s="2030"/>
    </row>
    <row r="87" spans="2:40" ht="13.5" customHeight="1">
      <c r="B87" s="2026"/>
      <c r="C87" s="2027"/>
      <c r="D87" s="2027"/>
      <c r="E87" s="1991"/>
      <c r="F87" s="2036" t="s">
        <v>1199</v>
      </c>
      <c r="G87" s="4215" t="s">
        <v>2515</v>
      </c>
      <c r="H87" s="4216"/>
      <c r="I87" s="4216"/>
      <c r="J87" s="4216"/>
      <c r="K87" s="2036" t="s">
        <v>2516</v>
      </c>
      <c r="L87" s="4215" t="s">
        <v>2517</v>
      </c>
      <c r="M87" s="4216"/>
      <c r="N87" s="4216"/>
      <c r="O87" s="4216"/>
      <c r="P87" s="2036" t="s">
        <v>2518</v>
      </c>
      <c r="Q87" s="4215" t="s">
        <v>2519</v>
      </c>
      <c r="R87" s="4216"/>
      <c r="S87" s="4216"/>
      <c r="T87" s="4216"/>
      <c r="U87" s="2036" t="s">
        <v>2520</v>
      </c>
      <c r="V87" s="4215" t="s">
        <v>2559</v>
      </c>
      <c r="W87" s="4216"/>
      <c r="X87" s="4216"/>
      <c r="Y87" s="4216"/>
      <c r="Z87" s="2036" t="s">
        <v>2522</v>
      </c>
      <c r="AA87" s="4215" t="s">
        <v>2523</v>
      </c>
      <c r="AB87" s="4216"/>
      <c r="AC87" s="4216"/>
      <c r="AD87" s="4216"/>
      <c r="AE87" s="2036"/>
      <c r="AF87" s="4212" t="s">
        <v>2524</v>
      </c>
      <c r="AG87" s="4213"/>
      <c r="AH87" s="4213"/>
      <c r="AI87" s="4213"/>
      <c r="AJ87" s="4214"/>
    </row>
    <row r="88" spans="2:40" ht="6" customHeight="1">
      <c r="B88" s="2037"/>
      <c r="C88" s="2038"/>
      <c r="D88" s="2038"/>
      <c r="E88" s="2039"/>
      <c r="F88" s="2039"/>
      <c r="G88" s="2040"/>
      <c r="H88" s="2040"/>
      <c r="I88" s="2040"/>
      <c r="J88" s="2040"/>
      <c r="K88" s="2040"/>
      <c r="L88" s="2040"/>
      <c r="M88" s="2040"/>
      <c r="N88" s="2040"/>
      <c r="O88" s="2040"/>
      <c r="P88" s="2040"/>
      <c r="Q88" s="2040"/>
      <c r="R88" s="2040"/>
      <c r="S88" s="2040"/>
      <c r="T88" s="2040"/>
      <c r="U88" s="2040"/>
      <c r="V88" s="2040"/>
      <c r="W88" s="2040"/>
      <c r="X88" s="2040"/>
      <c r="Y88" s="2040"/>
      <c r="Z88" s="2040"/>
      <c r="AA88" s="2040"/>
      <c r="AB88" s="2040"/>
      <c r="AC88" s="2040"/>
      <c r="AD88" s="2040"/>
      <c r="AE88" s="2040"/>
      <c r="AF88" s="2040"/>
      <c r="AG88" s="2040"/>
      <c r="AH88" s="2038"/>
      <c r="AI88" s="2038"/>
      <c r="AJ88" s="2041"/>
    </row>
    <row r="89" spans="2:40" ht="6" customHeight="1">
      <c r="B89" s="2027"/>
      <c r="C89" s="2027"/>
      <c r="D89" s="2027"/>
      <c r="E89" s="1991"/>
      <c r="F89" s="1991"/>
      <c r="G89" s="2029"/>
      <c r="H89" s="2029"/>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7"/>
      <c r="AI89" s="2027"/>
      <c r="AJ89" s="2027"/>
    </row>
    <row r="90" spans="2:40">
      <c r="F90" s="2073"/>
      <c r="G90" s="2073"/>
      <c r="H90" s="2073"/>
      <c r="I90" s="2073"/>
      <c r="J90" s="2073"/>
      <c r="K90" s="2073"/>
      <c r="L90" s="2073"/>
      <c r="M90" s="2073"/>
      <c r="N90" s="2073"/>
      <c r="O90" s="2073"/>
      <c r="P90" s="2073"/>
      <c r="Q90" s="2073"/>
      <c r="R90" s="2073"/>
      <c r="S90" s="2073"/>
      <c r="T90" s="2073"/>
      <c r="U90" s="2073"/>
      <c r="V90" s="2073"/>
      <c r="W90" s="2073"/>
      <c r="X90" s="2073"/>
      <c r="Y90" s="2073"/>
      <c r="Z90" s="2073"/>
      <c r="AA90" s="2073"/>
      <c r="AB90" s="2073"/>
      <c r="AC90" s="2073"/>
      <c r="AD90" s="2073"/>
      <c r="AE90" s="2073"/>
      <c r="AF90" s="2073"/>
      <c r="AG90" s="2073"/>
    </row>
    <row r="91" spans="2:40">
      <c r="F91" s="2073"/>
      <c r="G91" s="2073"/>
      <c r="H91" s="2073"/>
      <c r="I91" s="2073"/>
      <c r="J91" s="2073"/>
      <c r="K91" s="2073"/>
      <c r="L91" s="2073"/>
      <c r="M91" s="2073"/>
      <c r="N91" s="2073"/>
      <c r="O91" s="2073"/>
      <c r="P91" s="2073"/>
      <c r="Q91" s="2073"/>
      <c r="R91" s="2073"/>
      <c r="S91" s="2073"/>
      <c r="T91" s="2073"/>
      <c r="U91" s="2073"/>
      <c r="V91" s="2073"/>
      <c r="W91" s="2073"/>
      <c r="X91" s="2073"/>
      <c r="Y91" s="2073"/>
      <c r="Z91" s="2073"/>
      <c r="AA91" s="2073"/>
      <c r="AB91" s="2073"/>
      <c r="AC91" s="2073"/>
      <c r="AD91" s="2073"/>
      <c r="AE91" s="2073"/>
      <c r="AF91" s="2073"/>
      <c r="AG91" s="2073"/>
    </row>
  </sheetData>
  <mergeCells count="149">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M43:AM44"/>
    <mergeCell ref="AN43:AN44"/>
    <mergeCell ref="B46:B51"/>
    <mergeCell ref="C46:C51"/>
    <mergeCell ref="B26:B31"/>
    <mergeCell ref="C26:C31"/>
    <mergeCell ref="B32:B41"/>
    <mergeCell ref="C32:C36"/>
    <mergeCell ref="C37:C41"/>
    <mergeCell ref="AH43:AH4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F87:AJ87"/>
    <mergeCell ref="G85:J85"/>
    <mergeCell ref="L85:O85"/>
    <mergeCell ref="Q85:T85"/>
    <mergeCell ref="V85:Y85"/>
    <mergeCell ref="AA85:AD85"/>
    <mergeCell ref="G87:J87"/>
    <mergeCell ref="L87:O87"/>
    <mergeCell ref="Q87:T87"/>
    <mergeCell ref="V87:Y87"/>
    <mergeCell ref="AA87:AD87"/>
  </mergeCells>
  <phoneticPr fontId="14"/>
  <conditionalFormatting sqref="F24:AG24 F44:AG44 F64:AG64 AG7 AG9 AG11 AG15 AG13 F85 K85 P85 U85 Z85">
    <cfRule type="containsText" dxfId="3496" priority="283" operator="containsText" text="日">
      <formula>NOT(ISERROR(SEARCH("日",F7)))</formula>
    </cfRule>
    <cfRule type="containsText" dxfId="3495" priority="284" operator="containsText" text="土">
      <formula>NOT(ISERROR(SEARCH("土",F7)))</formula>
    </cfRule>
  </conditionalFormatting>
  <conditionalFormatting sqref="F26:AG31">
    <cfRule type="containsText" dxfId="3494" priority="278" operator="containsText" text="退">
      <formula>NOT(ISERROR(SEARCH("退",F26)))</formula>
    </cfRule>
    <cfRule type="containsText" dxfId="3493" priority="279" operator="containsText" text="入">
      <formula>NOT(ISERROR(SEARCH("入",F26)))</formula>
    </cfRule>
    <cfRule type="containsText" dxfId="3492" priority="280" operator="containsText" text="入,退">
      <formula>NOT(ISERROR(SEARCH("入,退",F26)))</formula>
    </cfRule>
    <cfRule type="containsText" dxfId="3491" priority="281" operator="containsText" text="入,退">
      <formula>NOT(ISERROR(SEARCH("入,退",F26)))</formula>
    </cfRule>
    <cfRule type="cellIs" dxfId="3490" priority="282" operator="equal">
      <formula>"休"</formula>
    </cfRule>
  </conditionalFormatting>
  <conditionalFormatting sqref="F26:AG31">
    <cfRule type="containsText" dxfId="3489" priority="277" operator="containsText" text="外">
      <formula>NOT(ISERROR(SEARCH("外",F26)))</formula>
    </cfRule>
  </conditionalFormatting>
  <conditionalFormatting sqref="F62:AG62">
    <cfRule type="containsText" dxfId="3488" priority="272" operator="containsText" text="退">
      <formula>NOT(ISERROR(SEARCH("退",F62)))</formula>
    </cfRule>
    <cfRule type="containsText" dxfId="3487" priority="273" operator="containsText" text="入">
      <formula>NOT(ISERROR(SEARCH("入",F62)))</formula>
    </cfRule>
    <cfRule type="containsText" dxfId="3486" priority="274" operator="containsText" text="入,退">
      <formula>NOT(ISERROR(SEARCH("入,退",F62)))</formula>
    </cfRule>
    <cfRule type="containsText" dxfId="3485" priority="275" operator="containsText" text="入,退">
      <formula>NOT(ISERROR(SEARCH("入,退",F62)))</formula>
    </cfRule>
    <cfRule type="cellIs" dxfId="3484" priority="276" operator="equal">
      <formula>"休"</formula>
    </cfRule>
  </conditionalFormatting>
  <conditionalFormatting sqref="F62:AG62">
    <cfRule type="containsText" dxfId="3483" priority="271" operator="containsText" text="外">
      <formula>NOT(ISERROR(SEARCH("外",F62)))</formula>
    </cfRule>
  </conditionalFormatting>
  <conditionalFormatting sqref="D31">
    <cfRule type="cellIs" dxfId="3482" priority="270" operator="equal">
      <formula>0</formula>
    </cfRule>
  </conditionalFormatting>
  <conditionalFormatting sqref="D26:D81">
    <cfRule type="cellIs" dxfId="3481" priority="269" operator="equal">
      <formula>0</formula>
    </cfRule>
  </conditionalFormatting>
  <conditionalFormatting sqref="T8:V21">
    <cfRule type="cellIs" dxfId="3480" priority="266" operator="between">
      <formula>0.214</formula>
      <formula>0.249</formula>
    </cfRule>
    <cfRule type="cellIs" dxfId="3479" priority="267" operator="between">
      <formula>0.25</formula>
      <formula>0.284</formula>
    </cfRule>
    <cfRule type="cellIs" dxfId="3478" priority="268" operator="greaterThanOrEqual">
      <formula>0.285</formula>
    </cfRule>
  </conditionalFormatting>
  <conditionalFormatting sqref="AD20:AD21">
    <cfRule type="containsText" dxfId="3477" priority="265" operator="containsText" text="対象外">
      <formula>NOT(ISERROR(SEARCH("対象外",AD20)))</formula>
    </cfRule>
  </conditionalFormatting>
  <conditionalFormatting sqref="W20 AB20:AC21">
    <cfRule type="containsText" dxfId="3476" priority="264" operator="containsText" text="対象外">
      <formula>NOT(ISERROR(SEARCH("対象外",W20)))</formula>
    </cfRule>
  </conditionalFormatting>
  <conditionalFormatting sqref="W20 AA20:AA21">
    <cfRule type="containsText" dxfId="3475" priority="263" operator="containsText" text="補正無し">
      <formula>NOT(ISERROR(SEARCH("補正無し",W20)))</formula>
    </cfRule>
  </conditionalFormatting>
  <conditionalFormatting sqref="F85">
    <cfRule type="containsText" dxfId="3474" priority="254" operator="containsText" text="その他">
      <formula>NOT(ISERROR(SEARCH("その他",F85)))</formula>
    </cfRule>
    <cfRule type="containsText" dxfId="3473" priority="255" operator="containsText" text="冬休">
      <formula>NOT(ISERROR(SEARCH("冬休",F85)))</formula>
    </cfRule>
    <cfRule type="containsText" dxfId="3472" priority="256" operator="containsText" text="夏休">
      <formula>NOT(ISERROR(SEARCH("夏休",F85)))</formula>
    </cfRule>
    <cfRule type="containsText" dxfId="3471" priority="257" operator="containsText" text="製作">
      <formula>NOT(ISERROR(SEARCH("製作",F85)))</formula>
    </cfRule>
    <cfRule type="cellIs" dxfId="3470" priority="258" operator="equal">
      <formula>"中止,製作"</formula>
    </cfRule>
    <cfRule type="containsText" dxfId="3469" priority="261" operator="containsText" text="中止,製作,夏休,冬休,その他">
      <formula>NOT(ISERROR(SEARCH("中止,製作,夏休,冬休,その他",F85)))</formula>
    </cfRule>
    <cfRule type="containsText" dxfId="3468" priority="262" operator="containsText" text="中止">
      <formula>NOT(ISERROR(SEARCH("中止",F85)))</formula>
    </cfRule>
  </conditionalFormatting>
  <conditionalFormatting sqref="K85">
    <cfRule type="containsText" dxfId="3467" priority="259" operator="containsText" text="中止,製作,夏休,冬休,その他">
      <formula>NOT(ISERROR(SEARCH("中止,製作,夏休,冬休,その他",K85)))</formula>
    </cfRule>
    <cfRule type="containsText" dxfId="3466" priority="260" operator="containsText" text="中止">
      <formula>NOT(ISERROR(SEARCH("中止",K85)))</formula>
    </cfRule>
  </conditionalFormatting>
  <conditionalFormatting sqref="K85">
    <cfRule type="containsText" dxfId="3465" priority="247" operator="containsText" text="その他">
      <formula>NOT(ISERROR(SEARCH("その他",K85)))</formula>
    </cfRule>
    <cfRule type="containsText" dxfId="3464" priority="248" operator="containsText" text="冬休">
      <formula>NOT(ISERROR(SEARCH("冬休",K85)))</formula>
    </cfRule>
    <cfRule type="containsText" dxfId="3463" priority="249" operator="containsText" text="夏休">
      <formula>NOT(ISERROR(SEARCH("夏休",K85)))</formula>
    </cfRule>
    <cfRule type="containsText" dxfId="3462" priority="250" operator="containsText" text="製作">
      <formula>NOT(ISERROR(SEARCH("製作",K85)))</formula>
    </cfRule>
    <cfRule type="cellIs" dxfId="3461" priority="251" operator="equal">
      <formula>"中止,製作"</formula>
    </cfRule>
    <cfRule type="containsText" dxfId="3460" priority="252" operator="containsText" text="中止,製作,夏休,冬休,その他">
      <formula>NOT(ISERROR(SEARCH("中止,製作,夏休,冬休,その他",K85)))</formula>
    </cfRule>
    <cfRule type="containsText" dxfId="3459" priority="253" operator="containsText" text="中止">
      <formula>NOT(ISERROR(SEARCH("中止",K85)))</formula>
    </cfRule>
  </conditionalFormatting>
  <conditionalFormatting sqref="P85">
    <cfRule type="containsText" dxfId="3458" priority="240" operator="containsText" text="その他">
      <formula>NOT(ISERROR(SEARCH("その他",P85)))</formula>
    </cfRule>
    <cfRule type="containsText" dxfId="3457" priority="241" operator="containsText" text="冬休">
      <formula>NOT(ISERROR(SEARCH("冬休",P85)))</formula>
    </cfRule>
    <cfRule type="containsText" dxfId="3456" priority="242" operator="containsText" text="夏休">
      <formula>NOT(ISERROR(SEARCH("夏休",P85)))</formula>
    </cfRule>
    <cfRule type="containsText" dxfId="3455" priority="243" operator="containsText" text="製作">
      <formula>NOT(ISERROR(SEARCH("製作",P85)))</formula>
    </cfRule>
    <cfRule type="cellIs" dxfId="3454" priority="244" operator="equal">
      <formula>"中止,製作"</formula>
    </cfRule>
    <cfRule type="containsText" dxfId="3453" priority="245" operator="containsText" text="中止,製作,夏休,冬休,その他">
      <formula>NOT(ISERROR(SEARCH("中止,製作,夏休,冬休,その他",P85)))</formula>
    </cfRule>
    <cfRule type="containsText" dxfId="3452" priority="246" operator="containsText" text="中止">
      <formula>NOT(ISERROR(SEARCH("中止",P85)))</formula>
    </cfRule>
  </conditionalFormatting>
  <conditionalFormatting sqref="U85">
    <cfRule type="containsText" dxfId="3451" priority="233" operator="containsText" text="その他">
      <formula>NOT(ISERROR(SEARCH("その他",U85)))</formula>
    </cfRule>
    <cfRule type="containsText" dxfId="3450" priority="234" operator="containsText" text="冬休">
      <formula>NOT(ISERROR(SEARCH("冬休",U85)))</formula>
    </cfRule>
    <cfRule type="containsText" dxfId="3449" priority="235" operator="containsText" text="夏休">
      <formula>NOT(ISERROR(SEARCH("夏休",U85)))</formula>
    </cfRule>
    <cfRule type="containsText" dxfId="3448" priority="236" operator="containsText" text="製作">
      <formula>NOT(ISERROR(SEARCH("製作",U85)))</formula>
    </cfRule>
    <cfRule type="cellIs" dxfId="3447" priority="237" operator="equal">
      <formula>"中止,製作"</formula>
    </cfRule>
    <cfRule type="containsText" dxfId="3446" priority="238" operator="containsText" text="中止,製作,夏休,冬休,その他">
      <formula>NOT(ISERROR(SEARCH("中止,製作,夏休,冬休,その他",U85)))</formula>
    </cfRule>
    <cfRule type="containsText" dxfId="3445" priority="239" operator="containsText" text="中止">
      <formula>NOT(ISERROR(SEARCH("中止",U85)))</formula>
    </cfRule>
  </conditionalFormatting>
  <conditionalFormatting sqref="Z85">
    <cfRule type="containsText" dxfId="3444" priority="226" operator="containsText" text="その他">
      <formula>NOT(ISERROR(SEARCH("その他",Z85)))</formula>
    </cfRule>
    <cfRule type="containsText" dxfId="3443" priority="227" operator="containsText" text="冬休">
      <formula>NOT(ISERROR(SEARCH("冬休",Z85)))</formula>
    </cfRule>
    <cfRule type="containsText" dxfId="3442" priority="228" operator="containsText" text="夏休">
      <formula>NOT(ISERROR(SEARCH("夏休",Z85)))</formula>
    </cfRule>
    <cfRule type="containsText" dxfId="3441" priority="229" operator="containsText" text="製作">
      <formula>NOT(ISERROR(SEARCH("製作",Z85)))</formula>
    </cfRule>
    <cfRule type="cellIs" dxfId="3440" priority="230" operator="equal">
      <formula>"中止,製作"</formula>
    </cfRule>
    <cfRule type="containsText" dxfId="3439" priority="231" operator="containsText" text="中止,製作,夏休,冬休,その他">
      <formula>NOT(ISERROR(SEARCH("中止,製作,夏休,冬休,その他",Z85)))</formula>
    </cfRule>
    <cfRule type="containsText" dxfId="3438" priority="232" operator="containsText" text="中止">
      <formula>NOT(ISERROR(SEARCH("中止",Z85)))</formula>
    </cfRule>
  </conditionalFormatting>
  <conditionalFormatting sqref="F25:AG25">
    <cfRule type="containsText" dxfId="3437" priority="224" operator="containsText" text="日">
      <formula>NOT(ISERROR(SEARCH("日",F25)))</formula>
    </cfRule>
    <cfRule type="containsText" dxfId="3436" priority="225" operator="containsText" text="土">
      <formula>NOT(ISERROR(SEARCH("土",F25)))</formula>
    </cfRule>
  </conditionalFormatting>
  <conditionalFormatting sqref="F25:AG25">
    <cfRule type="containsText" dxfId="3435" priority="217" operator="containsText" text="その他">
      <formula>NOT(ISERROR(SEARCH("その他",F25)))</formula>
    </cfRule>
    <cfRule type="containsText" dxfId="3434" priority="218" operator="containsText" text="冬休">
      <formula>NOT(ISERROR(SEARCH("冬休",F25)))</formula>
    </cfRule>
    <cfRule type="containsText" dxfId="3433" priority="219" operator="containsText" text="夏休">
      <formula>NOT(ISERROR(SEARCH("夏休",F25)))</formula>
    </cfRule>
    <cfRule type="containsText" dxfId="3432" priority="220" operator="containsText" text="製作">
      <formula>NOT(ISERROR(SEARCH("製作",F25)))</formula>
    </cfRule>
    <cfRule type="cellIs" dxfId="3431" priority="221" operator="equal">
      <formula>"中止,製作"</formula>
    </cfRule>
    <cfRule type="containsText" dxfId="3430" priority="222" operator="containsText" text="中止,製作,夏休,冬休,その他">
      <formula>NOT(ISERROR(SEARCH("中止,製作,夏休,冬休,その他",F25)))</formula>
    </cfRule>
    <cfRule type="containsText" dxfId="3429" priority="223" operator="containsText" text="中止">
      <formula>NOT(ISERROR(SEARCH("中止",F25)))</formula>
    </cfRule>
  </conditionalFormatting>
  <conditionalFormatting sqref="F32:AG32">
    <cfRule type="containsText" dxfId="3428" priority="215" operator="containsText" text="日">
      <formula>NOT(ISERROR(SEARCH("日",F32)))</formula>
    </cfRule>
    <cfRule type="containsText" dxfId="3427" priority="216" operator="containsText" text="土">
      <formula>NOT(ISERROR(SEARCH("土",F32)))</formula>
    </cfRule>
  </conditionalFormatting>
  <conditionalFormatting sqref="F32:AG32">
    <cfRule type="containsText" dxfId="3426" priority="208" operator="containsText" text="その他">
      <formula>NOT(ISERROR(SEARCH("その他",F32)))</formula>
    </cfRule>
    <cfRule type="containsText" dxfId="3425" priority="209" operator="containsText" text="冬休">
      <formula>NOT(ISERROR(SEARCH("冬休",F32)))</formula>
    </cfRule>
    <cfRule type="containsText" dxfId="3424" priority="210" operator="containsText" text="夏休">
      <formula>NOT(ISERROR(SEARCH("夏休",F32)))</formula>
    </cfRule>
    <cfRule type="containsText" dxfId="3423" priority="211" operator="containsText" text="製作">
      <formula>NOT(ISERROR(SEARCH("製作",F32)))</formula>
    </cfRule>
    <cfRule type="cellIs" dxfId="3422" priority="212" operator="equal">
      <formula>"中止,製作"</formula>
    </cfRule>
    <cfRule type="containsText" dxfId="3421" priority="213" operator="containsText" text="中止,製作,夏休,冬休,その他">
      <formula>NOT(ISERROR(SEARCH("中止,製作,夏休,冬休,その他",F32)))</formula>
    </cfRule>
    <cfRule type="containsText" dxfId="3420" priority="214" operator="containsText" text="中止">
      <formula>NOT(ISERROR(SEARCH("中止",F32)))</formula>
    </cfRule>
  </conditionalFormatting>
  <conditionalFormatting sqref="F37:AG37">
    <cfRule type="containsText" dxfId="3419" priority="206" operator="containsText" text="日">
      <formula>NOT(ISERROR(SEARCH("日",F37)))</formula>
    </cfRule>
    <cfRule type="containsText" dxfId="3418" priority="207" operator="containsText" text="土">
      <formula>NOT(ISERROR(SEARCH("土",F37)))</formula>
    </cfRule>
  </conditionalFormatting>
  <conditionalFormatting sqref="F37:AG37">
    <cfRule type="containsText" dxfId="3417" priority="199" operator="containsText" text="その他">
      <formula>NOT(ISERROR(SEARCH("その他",F37)))</formula>
    </cfRule>
    <cfRule type="containsText" dxfId="3416" priority="200" operator="containsText" text="冬休">
      <formula>NOT(ISERROR(SEARCH("冬休",F37)))</formula>
    </cfRule>
    <cfRule type="containsText" dxfId="3415" priority="201" operator="containsText" text="夏休">
      <formula>NOT(ISERROR(SEARCH("夏休",F37)))</formula>
    </cfRule>
    <cfRule type="containsText" dxfId="3414" priority="202" operator="containsText" text="製作">
      <formula>NOT(ISERROR(SEARCH("製作",F37)))</formula>
    </cfRule>
    <cfRule type="cellIs" dxfId="3413" priority="203" operator="equal">
      <formula>"中止,製作"</formula>
    </cfRule>
    <cfRule type="containsText" dxfId="3412" priority="204" operator="containsText" text="中止,製作,夏休,冬休,その他">
      <formula>NOT(ISERROR(SEARCH("中止,製作,夏休,冬休,その他",F37)))</formula>
    </cfRule>
    <cfRule type="containsText" dxfId="3411" priority="205" operator="containsText" text="中止">
      <formula>NOT(ISERROR(SEARCH("中止",F37)))</formula>
    </cfRule>
  </conditionalFormatting>
  <conditionalFormatting sqref="F45:T45 Y45:AG45">
    <cfRule type="containsText" dxfId="3410" priority="197" operator="containsText" text="日">
      <formula>NOT(ISERROR(SEARCH("日",F45)))</formula>
    </cfRule>
    <cfRule type="containsText" dxfId="3409" priority="198" operator="containsText" text="土">
      <formula>NOT(ISERROR(SEARCH("土",F45)))</formula>
    </cfRule>
  </conditionalFormatting>
  <conditionalFormatting sqref="F45:T45 Y45:AG45">
    <cfRule type="containsText" dxfId="3408" priority="190" operator="containsText" text="その他">
      <formula>NOT(ISERROR(SEARCH("その他",F45)))</formula>
    </cfRule>
    <cfRule type="containsText" dxfId="3407" priority="191" operator="containsText" text="冬休">
      <formula>NOT(ISERROR(SEARCH("冬休",F45)))</formula>
    </cfRule>
    <cfRule type="containsText" dxfId="3406" priority="192" operator="containsText" text="夏休">
      <formula>NOT(ISERROR(SEARCH("夏休",F45)))</formula>
    </cfRule>
    <cfRule type="containsText" dxfId="3405" priority="193" operator="containsText" text="製作">
      <formula>NOT(ISERROR(SEARCH("製作",F45)))</formula>
    </cfRule>
    <cfRule type="cellIs" dxfId="3404" priority="194" operator="equal">
      <formula>"中止,製作"</formula>
    </cfRule>
    <cfRule type="containsText" dxfId="3403" priority="195" operator="containsText" text="中止,製作,夏休,冬休,その他">
      <formula>NOT(ISERROR(SEARCH("中止,製作,夏休,冬休,その他",F45)))</formula>
    </cfRule>
    <cfRule type="containsText" dxfId="3402" priority="196" operator="containsText" text="中止">
      <formula>NOT(ISERROR(SEARCH("中止",F45)))</formula>
    </cfRule>
  </conditionalFormatting>
  <conditionalFormatting sqref="F52:T52 Y52:AG52">
    <cfRule type="containsText" dxfId="3401" priority="188" operator="containsText" text="日">
      <formula>NOT(ISERROR(SEARCH("日",F52)))</formula>
    </cfRule>
    <cfRule type="containsText" dxfId="3400" priority="189" operator="containsText" text="土">
      <formula>NOT(ISERROR(SEARCH("土",F52)))</formula>
    </cfRule>
  </conditionalFormatting>
  <conditionalFormatting sqref="F52:T52 Y52:AG52">
    <cfRule type="containsText" dxfId="3399" priority="181" operator="containsText" text="その他">
      <formula>NOT(ISERROR(SEARCH("その他",F52)))</formula>
    </cfRule>
    <cfRule type="containsText" dxfId="3398" priority="182" operator="containsText" text="冬休">
      <formula>NOT(ISERROR(SEARCH("冬休",F52)))</formula>
    </cfRule>
    <cfRule type="containsText" dxfId="3397" priority="183" operator="containsText" text="夏休">
      <formula>NOT(ISERROR(SEARCH("夏休",F52)))</formula>
    </cfRule>
    <cfRule type="containsText" dxfId="3396" priority="184" operator="containsText" text="製作">
      <formula>NOT(ISERROR(SEARCH("製作",F52)))</formula>
    </cfRule>
    <cfRule type="cellIs" dxfId="3395" priority="185" operator="equal">
      <formula>"中止,製作"</formula>
    </cfRule>
    <cfRule type="containsText" dxfId="3394" priority="186" operator="containsText" text="中止,製作,夏休,冬休,その他">
      <formula>NOT(ISERROR(SEARCH("中止,製作,夏休,冬休,その他",F52)))</formula>
    </cfRule>
    <cfRule type="containsText" dxfId="3393" priority="187" operator="containsText" text="中止">
      <formula>NOT(ISERROR(SEARCH("中止",F52)))</formula>
    </cfRule>
  </conditionalFormatting>
  <conditionalFormatting sqref="F57:T57 Y57:AG57">
    <cfRule type="containsText" dxfId="3392" priority="179" operator="containsText" text="日">
      <formula>NOT(ISERROR(SEARCH("日",F57)))</formula>
    </cfRule>
    <cfRule type="containsText" dxfId="3391" priority="180" operator="containsText" text="土">
      <formula>NOT(ISERROR(SEARCH("土",F57)))</formula>
    </cfRule>
  </conditionalFormatting>
  <conditionalFormatting sqref="F57:T57 Y57:AG57">
    <cfRule type="containsText" dxfId="3390" priority="172" operator="containsText" text="その他">
      <formula>NOT(ISERROR(SEARCH("その他",F57)))</formula>
    </cfRule>
    <cfRule type="containsText" dxfId="3389" priority="173" operator="containsText" text="冬休">
      <formula>NOT(ISERROR(SEARCH("冬休",F57)))</formula>
    </cfRule>
    <cfRule type="containsText" dxfId="3388" priority="174" operator="containsText" text="夏休">
      <formula>NOT(ISERROR(SEARCH("夏休",F57)))</formula>
    </cfRule>
    <cfRule type="containsText" dxfId="3387" priority="175" operator="containsText" text="製作">
      <formula>NOT(ISERROR(SEARCH("製作",F57)))</formula>
    </cfRule>
    <cfRule type="cellIs" dxfId="3386" priority="176" operator="equal">
      <formula>"中止,製作"</formula>
    </cfRule>
    <cfRule type="containsText" dxfId="3385" priority="177" operator="containsText" text="中止,製作,夏休,冬休,その他">
      <formula>NOT(ISERROR(SEARCH("中止,製作,夏休,冬休,その他",F57)))</formula>
    </cfRule>
    <cfRule type="containsText" dxfId="3384" priority="178" operator="containsText" text="中止">
      <formula>NOT(ISERROR(SEARCH("中止",F57)))</formula>
    </cfRule>
  </conditionalFormatting>
  <conditionalFormatting sqref="F65:AG65">
    <cfRule type="containsText" dxfId="3383" priority="170" operator="containsText" text="日">
      <formula>NOT(ISERROR(SEARCH("日",F65)))</formula>
    </cfRule>
    <cfRule type="containsText" dxfId="3382" priority="171" operator="containsText" text="土">
      <formula>NOT(ISERROR(SEARCH("土",F65)))</formula>
    </cfRule>
  </conditionalFormatting>
  <conditionalFormatting sqref="F65:AG65">
    <cfRule type="containsText" dxfId="3381" priority="163" operator="containsText" text="その他">
      <formula>NOT(ISERROR(SEARCH("その他",F65)))</formula>
    </cfRule>
    <cfRule type="containsText" dxfId="3380" priority="164" operator="containsText" text="冬休">
      <formula>NOT(ISERROR(SEARCH("冬休",F65)))</formula>
    </cfRule>
    <cfRule type="containsText" dxfId="3379" priority="165" operator="containsText" text="夏休">
      <formula>NOT(ISERROR(SEARCH("夏休",F65)))</formula>
    </cfRule>
    <cfRule type="containsText" dxfId="3378" priority="166" operator="containsText" text="製作">
      <formula>NOT(ISERROR(SEARCH("製作",F65)))</formula>
    </cfRule>
    <cfRule type="cellIs" dxfId="3377" priority="167" operator="equal">
      <formula>"中止,製作"</formula>
    </cfRule>
    <cfRule type="containsText" dxfId="3376" priority="168" operator="containsText" text="中止,製作,夏休,冬休,その他">
      <formula>NOT(ISERROR(SEARCH("中止,製作,夏休,冬休,その他",F65)))</formula>
    </cfRule>
    <cfRule type="containsText" dxfId="3375" priority="169" operator="containsText" text="中止">
      <formula>NOT(ISERROR(SEARCH("中止",F65)))</formula>
    </cfRule>
  </conditionalFormatting>
  <conditionalFormatting sqref="F72:AG72">
    <cfRule type="containsText" dxfId="3374" priority="161" operator="containsText" text="日">
      <formula>NOT(ISERROR(SEARCH("日",F72)))</formula>
    </cfRule>
    <cfRule type="containsText" dxfId="3373" priority="162" operator="containsText" text="土">
      <formula>NOT(ISERROR(SEARCH("土",F72)))</formula>
    </cfRule>
  </conditionalFormatting>
  <conditionalFormatting sqref="F72:AG72">
    <cfRule type="containsText" dxfId="3372" priority="154" operator="containsText" text="その他">
      <formula>NOT(ISERROR(SEARCH("その他",F72)))</formula>
    </cfRule>
    <cfRule type="containsText" dxfId="3371" priority="155" operator="containsText" text="冬休">
      <formula>NOT(ISERROR(SEARCH("冬休",F72)))</formula>
    </cfRule>
    <cfRule type="containsText" dxfId="3370" priority="156" operator="containsText" text="夏休">
      <formula>NOT(ISERROR(SEARCH("夏休",F72)))</formula>
    </cfRule>
    <cfRule type="containsText" dxfId="3369" priority="157" operator="containsText" text="製作">
      <formula>NOT(ISERROR(SEARCH("製作",F72)))</formula>
    </cfRule>
    <cfRule type="cellIs" dxfId="3368" priority="158" operator="equal">
      <formula>"中止,製作"</formula>
    </cfRule>
    <cfRule type="containsText" dxfId="3367" priority="159" operator="containsText" text="中止,製作,夏休,冬休,その他">
      <formula>NOT(ISERROR(SEARCH("中止,製作,夏休,冬休,その他",F72)))</formula>
    </cfRule>
    <cfRule type="containsText" dxfId="3366" priority="160" operator="containsText" text="中止">
      <formula>NOT(ISERROR(SEARCH("中止",F72)))</formula>
    </cfRule>
  </conditionalFormatting>
  <conditionalFormatting sqref="F77:AG77">
    <cfRule type="containsText" dxfId="3365" priority="152" operator="containsText" text="日">
      <formula>NOT(ISERROR(SEARCH("日",F77)))</formula>
    </cfRule>
    <cfRule type="containsText" dxfId="3364" priority="153" operator="containsText" text="土">
      <formula>NOT(ISERROR(SEARCH("土",F77)))</formula>
    </cfRule>
  </conditionalFormatting>
  <conditionalFormatting sqref="F77:AG77">
    <cfRule type="containsText" dxfId="3363" priority="145" operator="containsText" text="その他">
      <formula>NOT(ISERROR(SEARCH("その他",F77)))</formula>
    </cfRule>
    <cfRule type="containsText" dxfId="3362" priority="146" operator="containsText" text="冬休">
      <formula>NOT(ISERROR(SEARCH("冬休",F77)))</formula>
    </cfRule>
    <cfRule type="containsText" dxfId="3361" priority="147" operator="containsText" text="夏休">
      <formula>NOT(ISERROR(SEARCH("夏休",F77)))</formula>
    </cfRule>
    <cfRule type="containsText" dxfId="3360" priority="148" operator="containsText" text="製作">
      <formula>NOT(ISERROR(SEARCH("製作",F77)))</formula>
    </cfRule>
    <cfRule type="cellIs" dxfId="3359" priority="149" operator="equal">
      <formula>"中止,製作"</formula>
    </cfRule>
    <cfRule type="containsText" dxfId="3358" priority="150" operator="containsText" text="中止,製作,夏休,冬休,その他">
      <formula>NOT(ISERROR(SEARCH("中止,製作,夏休,冬休,その他",F77)))</formula>
    </cfRule>
    <cfRule type="containsText" dxfId="3357" priority="151" operator="containsText" text="中止">
      <formula>NOT(ISERROR(SEARCH("中止",F77)))</formula>
    </cfRule>
  </conditionalFormatting>
  <conditionalFormatting sqref="U45:X45">
    <cfRule type="containsText" dxfId="3356" priority="143" operator="containsText" text="日">
      <formula>NOT(ISERROR(SEARCH("日",U45)))</formula>
    </cfRule>
    <cfRule type="containsText" dxfId="3355" priority="144" operator="containsText" text="土">
      <formula>NOT(ISERROR(SEARCH("土",U45)))</formula>
    </cfRule>
  </conditionalFormatting>
  <conditionalFormatting sqref="U45:X45">
    <cfRule type="containsText" dxfId="3354" priority="136" operator="containsText" text="その他">
      <formula>NOT(ISERROR(SEARCH("その他",U45)))</formula>
    </cfRule>
    <cfRule type="containsText" dxfId="3353" priority="137" operator="containsText" text="冬休">
      <formula>NOT(ISERROR(SEARCH("冬休",U45)))</formula>
    </cfRule>
    <cfRule type="containsText" dxfId="3352" priority="138" operator="containsText" text="夏休">
      <formula>NOT(ISERROR(SEARCH("夏休",U45)))</formula>
    </cfRule>
    <cfRule type="containsText" dxfId="3351" priority="139" operator="containsText" text="製作">
      <formula>NOT(ISERROR(SEARCH("製作",U45)))</formula>
    </cfRule>
    <cfRule type="cellIs" dxfId="3350" priority="140" operator="equal">
      <formula>"中止,製作"</formula>
    </cfRule>
    <cfRule type="containsText" dxfId="3349" priority="141" operator="containsText" text="中止,製作,夏休,冬休,その他">
      <formula>NOT(ISERROR(SEARCH("中止,製作,夏休,冬休,その他",U45)))</formula>
    </cfRule>
    <cfRule type="containsText" dxfId="3348" priority="142" operator="containsText" text="中止">
      <formula>NOT(ISERROR(SEARCH("中止",U45)))</formula>
    </cfRule>
  </conditionalFormatting>
  <conditionalFormatting sqref="U52:X52">
    <cfRule type="containsText" dxfId="3347" priority="134" operator="containsText" text="日">
      <formula>NOT(ISERROR(SEARCH("日",U52)))</formula>
    </cfRule>
    <cfRule type="containsText" dxfId="3346" priority="135" operator="containsText" text="土">
      <formula>NOT(ISERROR(SEARCH("土",U52)))</formula>
    </cfRule>
  </conditionalFormatting>
  <conditionalFormatting sqref="U52:X52">
    <cfRule type="containsText" dxfId="3345" priority="127" operator="containsText" text="その他">
      <formula>NOT(ISERROR(SEARCH("その他",U52)))</formula>
    </cfRule>
    <cfRule type="containsText" dxfId="3344" priority="128" operator="containsText" text="冬休">
      <formula>NOT(ISERROR(SEARCH("冬休",U52)))</formula>
    </cfRule>
    <cfRule type="containsText" dxfId="3343" priority="129" operator="containsText" text="夏休">
      <formula>NOT(ISERROR(SEARCH("夏休",U52)))</formula>
    </cfRule>
    <cfRule type="containsText" dxfId="3342" priority="130" operator="containsText" text="製作">
      <formula>NOT(ISERROR(SEARCH("製作",U52)))</formula>
    </cfRule>
    <cfRule type="cellIs" dxfId="3341" priority="131" operator="equal">
      <formula>"中止,製作"</formula>
    </cfRule>
    <cfRule type="containsText" dxfId="3340" priority="132" operator="containsText" text="中止,製作,夏休,冬休,その他">
      <formula>NOT(ISERROR(SEARCH("中止,製作,夏休,冬休,その他",U52)))</formula>
    </cfRule>
    <cfRule type="containsText" dxfId="3339" priority="133" operator="containsText" text="中止">
      <formula>NOT(ISERROR(SEARCH("中止",U52)))</formula>
    </cfRule>
  </conditionalFormatting>
  <conditionalFormatting sqref="U57:X57">
    <cfRule type="containsText" dxfId="3338" priority="125" operator="containsText" text="日">
      <formula>NOT(ISERROR(SEARCH("日",U57)))</formula>
    </cfRule>
    <cfRule type="containsText" dxfId="3337" priority="126" operator="containsText" text="土">
      <formula>NOT(ISERROR(SEARCH("土",U57)))</formula>
    </cfRule>
  </conditionalFormatting>
  <conditionalFormatting sqref="U57:X57">
    <cfRule type="containsText" dxfId="3336" priority="118" operator="containsText" text="その他">
      <formula>NOT(ISERROR(SEARCH("その他",U57)))</formula>
    </cfRule>
    <cfRule type="containsText" dxfId="3335" priority="119" operator="containsText" text="冬休">
      <formula>NOT(ISERROR(SEARCH("冬休",U57)))</formula>
    </cfRule>
    <cfRule type="containsText" dxfId="3334" priority="120" operator="containsText" text="夏休">
      <formula>NOT(ISERROR(SEARCH("夏休",U57)))</formula>
    </cfRule>
    <cfRule type="containsText" dxfId="3333" priority="121" operator="containsText" text="製作">
      <formula>NOT(ISERROR(SEARCH("製作",U57)))</formula>
    </cfRule>
    <cfRule type="cellIs" dxfId="3332" priority="122" operator="equal">
      <formula>"中止,製作"</formula>
    </cfRule>
    <cfRule type="containsText" dxfId="3331" priority="123" operator="containsText" text="中止,製作,夏休,冬休,その他">
      <formula>NOT(ISERROR(SEARCH("中止,製作,夏休,冬休,その他",U57)))</formula>
    </cfRule>
    <cfRule type="containsText" dxfId="3330" priority="124" operator="containsText" text="中止">
      <formula>NOT(ISERROR(SEARCH("中止",U57)))</formula>
    </cfRule>
  </conditionalFormatting>
  <conditionalFormatting sqref="F26:F31">
    <cfRule type="containsText" dxfId="3329" priority="117" operator="containsText" text="－">
      <formula>NOT(ISERROR(SEARCH("－",F26)))</formula>
    </cfRule>
  </conditionalFormatting>
  <conditionalFormatting sqref="G26:G31 H28:U30 V30:AG30">
    <cfRule type="containsText" dxfId="3328" priority="116" operator="containsText" text="－">
      <formula>NOT(ISERROR(SEARCH("－",G26)))</formula>
    </cfRule>
  </conditionalFormatting>
  <conditionalFormatting sqref="G26:AG31">
    <cfRule type="containsText" dxfId="3327" priority="115" operator="containsText" text="－">
      <formula>NOT(ISERROR(SEARCH("－",G26)))</formula>
    </cfRule>
  </conditionalFormatting>
  <conditionalFormatting sqref="F33:AG36">
    <cfRule type="containsText" dxfId="3326" priority="110" operator="containsText" text="退">
      <formula>NOT(ISERROR(SEARCH("退",F33)))</formula>
    </cfRule>
    <cfRule type="containsText" dxfId="3325" priority="111" operator="containsText" text="入">
      <formula>NOT(ISERROR(SEARCH("入",F33)))</formula>
    </cfRule>
    <cfRule type="containsText" dxfId="3324" priority="112" operator="containsText" text="入,退">
      <formula>NOT(ISERROR(SEARCH("入,退",F33)))</formula>
    </cfRule>
    <cfRule type="containsText" dxfId="3323" priority="113" operator="containsText" text="入,退">
      <formula>NOT(ISERROR(SEARCH("入,退",F33)))</formula>
    </cfRule>
    <cfRule type="cellIs" dxfId="3322" priority="114" operator="equal">
      <formula>"休"</formula>
    </cfRule>
  </conditionalFormatting>
  <conditionalFormatting sqref="F33:AG36">
    <cfRule type="containsText" dxfId="3321" priority="109" operator="containsText" text="外">
      <formula>NOT(ISERROR(SEARCH("外",F33)))</formula>
    </cfRule>
  </conditionalFormatting>
  <conditionalFormatting sqref="F33:AG36">
    <cfRule type="containsText" dxfId="3320" priority="108" operator="containsText" text="－">
      <formula>NOT(ISERROR(SEARCH("－",F33)))</formula>
    </cfRule>
  </conditionalFormatting>
  <conditionalFormatting sqref="F38:AG41">
    <cfRule type="containsText" dxfId="3319" priority="103" operator="containsText" text="退">
      <formula>NOT(ISERROR(SEARCH("退",F38)))</formula>
    </cfRule>
    <cfRule type="containsText" dxfId="3318" priority="104" operator="containsText" text="入">
      <formula>NOT(ISERROR(SEARCH("入",F38)))</formula>
    </cfRule>
    <cfRule type="containsText" dxfId="3317" priority="105" operator="containsText" text="入,退">
      <formula>NOT(ISERROR(SEARCH("入,退",F38)))</formula>
    </cfRule>
    <cfRule type="containsText" dxfId="3316" priority="106" operator="containsText" text="入,退">
      <formula>NOT(ISERROR(SEARCH("入,退",F38)))</formula>
    </cfRule>
    <cfRule type="cellIs" dxfId="3315" priority="107" operator="equal">
      <formula>"休"</formula>
    </cfRule>
  </conditionalFormatting>
  <conditionalFormatting sqref="F38:AG41">
    <cfRule type="containsText" dxfId="3314" priority="102" operator="containsText" text="外">
      <formula>NOT(ISERROR(SEARCH("外",F38)))</formula>
    </cfRule>
  </conditionalFormatting>
  <conditionalFormatting sqref="F38:AG41">
    <cfRule type="containsText" dxfId="3313" priority="101" operator="containsText" text="－">
      <formula>NOT(ISERROR(SEARCH("－",F38)))</formula>
    </cfRule>
  </conditionalFormatting>
  <conditionalFormatting sqref="F46:AG51">
    <cfRule type="containsText" dxfId="3312" priority="96" operator="containsText" text="退">
      <formula>NOT(ISERROR(SEARCH("退",F46)))</formula>
    </cfRule>
    <cfRule type="containsText" dxfId="3311" priority="97" operator="containsText" text="入">
      <formula>NOT(ISERROR(SEARCH("入",F46)))</formula>
    </cfRule>
    <cfRule type="containsText" dxfId="3310" priority="98" operator="containsText" text="入,退">
      <formula>NOT(ISERROR(SEARCH("入,退",F46)))</formula>
    </cfRule>
    <cfRule type="containsText" dxfId="3309" priority="99" operator="containsText" text="入,退">
      <formula>NOT(ISERROR(SEARCH("入,退",F46)))</formula>
    </cfRule>
    <cfRule type="cellIs" dxfId="3308" priority="100" operator="equal">
      <formula>"休"</formula>
    </cfRule>
  </conditionalFormatting>
  <conditionalFormatting sqref="F46:AG51">
    <cfRule type="containsText" dxfId="3307" priority="95" operator="containsText" text="外">
      <formula>NOT(ISERROR(SEARCH("外",F46)))</formula>
    </cfRule>
  </conditionalFormatting>
  <conditionalFormatting sqref="F46:AG51">
    <cfRule type="containsText" dxfId="3306" priority="94" operator="containsText" text="－">
      <formula>NOT(ISERROR(SEARCH("－",F46)))</formula>
    </cfRule>
  </conditionalFormatting>
  <conditionalFormatting sqref="F53:AG56">
    <cfRule type="containsText" dxfId="3305" priority="89" operator="containsText" text="退">
      <formula>NOT(ISERROR(SEARCH("退",F53)))</formula>
    </cfRule>
    <cfRule type="containsText" dxfId="3304" priority="90" operator="containsText" text="入">
      <formula>NOT(ISERROR(SEARCH("入",F53)))</formula>
    </cfRule>
    <cfRule type="containsText" dxfId="3303" priority="91" operator="containsText" text="入,退">
      <formula>NOT(ISERROR(SEARCH("入,退",F53)))</formula>
    </cfRule>
    <cfRule type="containsText" dxfId="3302" priority="92" operator="containsText" text="入,退">
      <formula>NOT(ISERROR(SEARCH("入,退",F53)))</formula>
    </cfRule>
    <cfRule type="cellIs" dxfId="3301" priority="93" operator="equal">
      <formula>"休"</formula>
    </cfRule>
  </conditionalFormatting>
  <conditionalFormatting sqref="F53:AG56">
    <cfRule type="containsText" dxfId="3300" priority="88" operator="containsText" text="外">
      <formula>NOT(ISERROR(SEARCH("外",F53)))</formula>
    </cfRule>
  </conditionalFormatting>
  <conditionalFormatting sqref="F53:AG56">
    <cfRule type="containsText" dxfId="3299" priority="87" operator="containsText" text="－">
      <formula>NOT(ISERROR(SEARCH("－",F53)))</formula>
    </cfRule>
  </conditionalFormatting>
  <conditionalFormatting sqref="F59:AG61 F58 H58 J58:M58 P58:S58 U58:Y58 AB58:AG58">
    <cfRule type="containsText" dxfId="3298" priority="82" operator="containsText" text="退">
      <formula>NOT(ISERROR(SEARCH("退",F58)))</formula>
    </cfRule>
    <cfRule type="containsText" dxfId="3297" priority="83" operator="containsText" text="入">
      <formula>NOT(ISERROR(SEARCH("入",F58)))</formula>
    </cfRule>
    <cfRule type="containsText" dxfId="3296" priority="84" operator="containsText" text="入,退">
      <formula>NOT(ISERROR(SEARCH("入,退",F58)))</formula>
    </cfRule>
    <cfRule type="containsText" dxfId="3295" priority="85" operator="containsText" text="入,退">
      <formula>NOT(ISERROR(SEARCH("入,退",F58)))</formula>
    </cfRule>
    <cfRule type="cellIs" dxfId="3294" priority="86" operator="equal">
      <formula>"休"</formula>
    </cfRule>
  </conditionalFormatting>
  <conditionalFormatting sqref="F59:AG61 F58 H58 J58:M58 P58:S58 U58:Y58 AB58:AG58">
    <cfRule type="containsText" dxfId="3293" priority="81" operator="containsText" text="外">
      <formula>NOT(ISERROR(SEARCH("外",F58)))</formula>
    </cfRule>
  </conditionalFormatting>
  <conditionalFormatting sqref="F59:AG61 F58 H58 J58:M58 P58:S58 U58:Y58 AB58:AG58">
    <cfRule type="containsText" dxfId="3292" priority="80" operator="containsText" text="－">
      <formula>NOT(ISERROR(SEARCH("－",F58)))</formula>
    </cfRule>
  </conditionalFormatting>
  <conditionalFormatting sqref="F66:AG71">
    <cfRule type="containsText" dxfId="3291" priority="75" operator="containsText" text="退">
      <formula>NOT(ISERROR(SEARCH("退",F66)))</formula>
    </cfRule>
    <cfRule type="containsText" dxfId="3290" priority="76" operator="containsText" text="入">
      <formula>NOT(ISERROR(SEARCH("入",F66)))</formula>
    </cfRule>
    <cfRule type="containsText" dxfId="3289" priority="77" operator="containsText" text="入,退">
      <formula>NOT(ISERROR(SEARCH("入,退",F66)))</formula>
    </cfRule>
    <cfRule type="containsText" dxfId="3288" priority="78" operator="containsText" text="入,退">
      <formula>NOT(ISERROR(SEARCH("入,退",F66)))</formula>
    </cfRule>
    <cfRule type="cellIs" dxfId="3287" priority="79" operator="equal">
      <formula>"休"</formula>
    </cfRule>
  </conditionalFormatting>
  <conditionalFormatting sqref="F66:AG71">
    <cfRule type="containsText" dxfId="3286" priority="74" operator="containsText" text="外">
      <formula>NOT(ISERROR(SEARCH("外",F66)))</formula>
    </cfRule>
  </conditionalFormatting>
  <conditionalFormatting sqref="F66:AG71">
    <cfRule type="containsText" dxfId="3285" priority="73" operator="containsText" text="－">
      <formula>NOT(ISERROR(SEARCH("－",F66)))</formula>
    </cfRule>
  </conditionalFormatting>
  <conditionalFormatting sqref="F73:AG76">
    <cfRule type="containsText" dxfId="3284" priority="68" operator="containsText" text="退">
      <formula>NOT(ISERROR(SEARCH("退",F73)))</formula>
    </cfRule>
    <cfRule type="containsText" dxfId="3283" priority="69" operator="containsText" text="入">
      <formula>NOT(ISERROR(SEARCH("入",F73)))</formula>
    </cfRule>
    <cfRule type="containsText" dxfId="3282" priority="70" operator="containsText" text="入,退">
      <formula>NOT(ISERROR(SEARCH("入,退",F73)))</formula>
    </cfRule>
    <cfRule type="containsText" dxfId="3281" priority="71" operator="containsText" text="入,退">
      <formula>NOT(ISERROR(SEARCH("入,退",F73)))</formula>
    </cfRule>
    <cfRule type="cellIs" dxfId="3280" priority="72" operator="equal">
      <formula>"休"</formula>
    </cfRule>
  </conditionalFormatting>
  <conditionalFormatting sqref="F73:AG76">
    <cfRule type="containsText" dxfId="3279" priority="67" operator="containsText" text="外">
      <formula>NOT(ISERROR(SEARCH("外",F73)))</formula>
    </cfRule>
  </conditionalFormatting>
  <conditionalFormatting sqref="F73:AG76">
    <cfRule type="containsText" dxfId="3278" priority="66" operator="containsText" text="－">
      <formula>NOT(ISERROR(SEARCH("－",F73)))</formula>
    </cfRule>
  </conditionalFormatting>
  <conditionalFormatting sqref="F78:AG81">
    <cfRule type="containsText" dxfId="3277" priority="61" operator="containsText" text="退">
      <formula>NOT(ISERROR(SEARCH("退",F78)))</formula>
    </cfRule>
    <cfRule type="containsText" dxfId="3276" priority="62" operator="containsText" text="入">
      <formula>NOT(ISERROR(SEARCH("入",F78)))</formula>
    </cfRule>
    <cfRule type="containsText" dxfId="3275" priority="63" operator="containsText" text="入,退">
      <formula>NOT(ISERROR(SEARCH("入,退",F78)))</formula>
    </cfRule>
    <cfRule type="containsText" dxfId="3274" priority="64" operator="containsText" text="入,退">
      <formula>NOT(ISERROR(SEARCH("入,退",F78)))</formula>
    </cfRule>
    <cfRule type="cellIs" dxfId="3273" priority="65" operator="equal">
      <formula>"休"</formula>
    </cfRule>
  </conditionalFormatting>
  <conditionalFormatting sqref="F78:AG81">
    <cfRule type="containsText" dxfId="3272" priority="60" operator="containsText" text="外">
      <formula>NOT(ISERROR(SEARCH("外",F78)))</formula>
    </cfRule>
  </conditionalFormatting>
  <conditionalFormatting sqref="F78:AG81">
    <cfRule type="containsText" dxfId="3271" priority="59" operator="containsText" text="－">
      <formula>NOT(ISERROR(SEARCH("－",F78)))</formula>
    </cfRule>
  </conditionalFormatting>
  <conditionalFormatting sqref="G58">
    <cfRule type="containsText" dxfId="3270" priority="54" operator="containsText" text="退">
      <formula>NOT(ISERROR(SEARCH("退",G58)))</formula>
    </cfRule>
    <cfRule type="containsText" dxfId="3269" priority="55" operator="containsText" text="入">
      <formula>NOT(ISERROR(SEARCH("入",G58)))</formula>
    </cfRule>
    <cfRule type="containsText" dxfId="3268" priority="56" operator="containsText" text="入,退">
      <formula>NOT(ISERROR(SEARCH("入,退",G58)))</formula>
    </cfRule>
    <cfRule type="containsText" dxfId="3267" priority="57" operator="containsText" text="入,退">
      <formula>NOT(ISERROR(SEARCH("入,退",G58)))</formula>
    </cfRule>
    <cfRule type="cellIs" dxfId="3266" priority="58" operator="equal">
      <formula>"休"</formula>
    </cfRule>
  </conditionalFormatting>
  <conditionalFormatting sqref="G58">
    <cfRule type="containsText" dxfId="3265" priority="53" operator="containsText" text="外">
      <formula>NOT(ISERROR(SEARCH("外",G58)))</formula>
    </cfRule>
  </conditionalFormatting>
  <conditionalFormatting sqref="G58">
    <cfRule type="containsText" dxfId="3264" priority="52" operator="containsText" text="－">
      <formula>NOT(ISERROR(SEARCH("－",G58)))</formula>
    </cfRule>
  </conditionalFormatting>
  <conditionalFormatting sqref="I58">
    <cfRule type="containsText" dxfId="3263" priority="47" operator="containsText" text="退">
      <formula>NOT(ISERROR(SEARCH("退",I58)))</formula>
    </cfRule>
    <cfRule type="containsText" dxfId="3262" priority="48" operator="containsText" text="入">
      <formula>NOT(ISERROR(SEARCH("入",I58)))</formula>
    </cfRule>
    <cfRule type="containsText" dxfId="3261" priority="49" operator="containsText" text="入,退">
      <formula>NOT(ISERROR(SEARCH("入,退",I58)))</formula>
    </cfRule>
    <cfRule type="containsText" dxfId="3260" priority="50" operator="containsText" text="入,退">
      <formula>NOT(ISERROR(SEARCH("入,退",I58)))</formula>
    </cfRule>
    <cfRule type="cellIs" dxfId="3259" priority="51" operator="equal">
      <formula>"休"</formula>
    </cfRule>
  </conditionalFormatting>
  <conditionalFormatting sqref="I58">
    <cfRule type="containsText" dxfId="3258" priority="46" operator="containsText" text="外">
      <formula>NOT(ISERROR(SEARCH("外",I58)))</formula>
    </cfRule>
  </conditionalFormatting>
  <conditionalFormatting sqref="I58">
    <cfRule type="containsText" dxfId="3257" priority="45" operator="containsText" text="－">
      <formula>NOT(ISERROR(SEARCH("－",I58)))</formula>
    </cfRule>
  </conditionalFormatting>
  <conditionalFormatting sqref="N58:O58">
    <cfRule type="containsText" dxfId="3256" priority="40" operator="containsText" text="退">
      <formula>NOT(ISERROR(SEARCH("退",N58)))</formula>
    </cfRule>
    <cfRule type="containsText" dxfId="3255" priority="41" operator="containsText" text="入">
      <formula>NOT(ISERROR(SEARCH("入",N58)))</formula>
    </cfRule>
    <cfRule type="containsText" dxfId="3254" priority="42" operator="containsText" text="入,退">
      <formula>NOT(ISERROR(SEARCH("入,退",N58)))</formula>
    </cfRule>
    <cfRule type="containsText" dxfId="3253" priority="43" operator="containsText" text="入,退">
      <formula>NOT(ISERROR(SEARCH("入,退",N58)))</formula>
    </cfRule>
    <cfRule type="cellIs" dxfId="3252" priority="44" operator="equal">
      <formula>"休"</formula>
    </cfRule>
  </conditionalFormatting>
  <conditionalFormatting sqref="N58:O58">
    <cfRule type="containsText" dxfId="3251" priority="39" operator="containsText" text="外">
      <formula>NOT(ISERROR(SEARCH("外",N58)))</formula>
    </cfRule>
  </conditionalFormatting>
  <conditionalFormatting sqref="N58:O58">
    <cfRule type="containsText" dxfId="3250" priority="38" operator="containsText" text="－">
      <formula>NOT(ISERROR(SEARCH("－",N58)))</formula>
    </cfRule>
  </conditionalFormatting>
  <conditionalFormatting sqref="T58">
    <cfRule type="containsText" dxfId="3249" priority="33" operator="containsText" text="退">
      <formula>NOT(ISERROR(SEARCH("退",T58)))</formula>
    </cfRule>
    <cfRule type="containsText" dxfId="3248" priority="34" operator="containsText" text="入">
      <formula>NOT(ISERROR(SEARCH("入",T58)))</formula>
    </cfRule>
    <cfRule type="containsText" dxfId="3247" priority="35" operator="containsText" text="入,退">
      <formula>NOT(ISERROR(SEARCH("入,退",T58)))</formula>
    </cfRule>
    <cfRule type="containsText" dxfId="3246" priority="36" operator="containsText" text="入,退">
      <formula>NOT(ISERROR(SEARCH("入,退",T58)))</formula>
    </cfRule>
    <cfRule type="cellIs" dxfId="3245" priority="37" operator="equal">
      <formula>"休"</formula>
    </cfRule>
  </conditionalFormatting>
  <conditionalFormatting sqref="T58">
    <cfRule type="containsText" dxfId="3244" priority="32" operator="containsText" text="外">
      <formula>NOT(ISERROR(SEARCH("外",T58)))</formula>
    </cfRule>
  </conditionalFormatting>
  <conditionalFormatting sqref="T58">
    <cfRule type="containsText" dxfId="3243" priority="31" operator="containsText" text="－">
      <formula>NOT(ISERROR(SEARCH("－",T58)))</formula>
    </cfRule>
  </conditionalFormatting>
  <conditionalFormatting sqref="Z58:AA58">
    <cfRule type="containsText" dxfId="3242" priority="26" operator="containsText" text="退">
      <formula>NOT(ISERROR(SEARCH("退",Z58)))</formula>
    </cfRule>
    <cfRule type="containsText" dxfId="3241" priority="27" operator="containsText" text="入">
      <formula>NOT(ISERROR(SEARCH("入",Z58)))</formula>
    </cfRule>
    <cfRule type="containsText" dxfId="3240" priority="28" operator="containsText" text="入,退">
      <formula>NOT(ISERROR(SEARCH("入,退",Z58)))</formula>
    </cfRule>
    <cfRule type="containsText" dxfId="3239" priority="29" operator="containsText" text="入,退">
      <formula>NOT(ISERROR(SEARCH("入,退",Z58)))</formula>
    </cfRule>
    <cfRule type="cellIs" dxfId="3238" priority="30" operator="equal">
      <formula>"休"</formula>
    </cfRule>
  </conditionalFormatting>
  <conditionalFormatting sqref="Z58:AA58">
    <cfRule type="containsText" dxfId="3237" priority="25" operator="containsText" text="外">
      <formula>NOT(ISERROR(SEARCH("外",Z58)))</formula>
    </cfRule>
  </conditionalFormatting>
  <conditionalFormatting sqref="Z58:AA58">
    <cfRule type="containsText" dxfId="3236" priority="24" operator="containsText" text="－">
      <formula>NOT(ISERROR(SEARCH("－",Z58)))</formula>
    </cfRule>
  </conditionalFormatting>
  <conditionalFormatting sqref="Z87">
    <cfRule type="containsText" dxfId="3235" priority="18" operator="containsText" text="退">
      <formula>NOT(ISERROR(SEARCH("退",Z87)))</formula>
    </cfRule>
    <cfRule type="containsText" dxfId="3234" priority="19" operator="containsText" text="入">
      <formula>NOT(ISERROR(SEARCH("入",Z87)))</formula>
    </cfRule>
    <cfRule type="containsText" dxfId="3233" priority="20" operator="containsText" text="入,退">
      <formula>NOT(ISERROR(SEARCH("入,退",Z87)))</formula>
    </cfRule>
    <cfRule type="containsText" dxfId="3232" priority="21" operator="containsText" text="入,退">
      <formula>NOT(ISERROR(SEARCH("入,退",Z87)))</formula>
    </cfRule>
    <cfRule type="cellIs" dxfId="3231" priority="23" operator="equal">
      <formula>"休"</formula>
    </cfRule>
  </conditionalFormatting>
  <conditionalFormatting sqref="Z87">
    <cfRule type="containsText" dxfId="3230" priority="22" operator="containsText" text="休">
      <formula>NOT(ISERROR(SEARCH("休",Z87)))</formula>
    </cfRule>
  </conditionalFormatting>
  <conditionalFormatting sqref="Z87">
    <cfRule type="containsText" dxfId="3229" priority="17" operator="containsText" text="外">
      <formula>NOT(ISERROR(SEARCH("外",Z87)))</formula>
    </cfRule>
  </conditionalFormatting>
  <conditionalFormatting sqref="Z87">
    <cfRule type="containsText" dxfId="3228" priority="16" operator="containsText" text="－">
      <formula>NOT(ISERROR(SEARCH("－",Z87)))</formula>
    </cfRule>
  </conditionalFormatting>
  <conditionalFormatting sqref="AE87 U87 P87 K87">
    <cfRule type="containsText" dxfId="3227" priority="10" operator="containsText" text="退">
      <formula>NOT(ISERROR(SEARCH("退",K87)))</formula>
    </cfRule>
    <cfRule type="containsText" dxfId="3226" priority="11" operator="containsText" text="入">
      <formula>NOT(ISERROR(SEARCH("入",K87)))</formula>
    </cfRule>
    <cfRule type="containsText" dxfId="3225" priority="12" operator="containsText" text="入,退">
      <formula>NOT(ISERROR(SEARCH("入,退",K87)))</formula>
    </cfRule>
    <cfRule type="containsText" dxfId="3224" priority="13" operator="containsText" text="入,退">
      <formula>NOT(ISERROR(SEARCH("入,退",K87)))</formula>
    </cfRule>
    <cfRule type="cellIs" dxfId="3223" priority="15" operator="equal">
      <formula>"休"</formula>
    </cfRule>
  </conditionalFormatting>
  <conditionalFormatting sqref="AE87 U87 P87 K87">
    <cfRule type="containsText" dxfId="3222" priority="14" operator="containsText" text="休">
      <formula>NOT(ISERROR(SEARCH("休",K87)))</formula>
    </cfRule>
  </conditionalFormatting>
  <conditionalFormatting sqref="AE87 U87 P87 K87">
    <cfRule type="containsText" dxfId="3221" priority="9" operator="containsText" text="外">
      <formula>NOT(ISERROR(SEARCH("外",K87)))</formula>
    </cfRule>
  </conditionalFormatting>
  <conditionalFormatting sqref="AE87 U87 P87 K87">
    <cfRule type="containsText" dxfId="3220" priority="8" operator="containsText" text="－">
      <formula>NOT(ISERROR(SEARCH("－",K87)))</formula>
    </cfRule>
  </conditionalFormatting>
  <conditionalFormatting sqref="F87">
    <cfRule type="containsText" dxfId="3219" priority="3" operator="containsText" text="退">
      <formula>NOT(ISERROR(SEARCH("退",F87)))</formula>
    </cfRule>
    <cfRule type="containsText" dxfId="3218" priority="4" operator="containsText" text="入">
      <formula>NOT(ISERROR(SEARCH("入",F87)))</formula>
    </cfRule>
    <cfRule type="containsText" dxfId="3217" priority="5" operator="containsText" text="入,退">
      <formula>NOT(ISERROR(SEARCH("入,退",F87)))</formula>
    </cfRule>
    <cfRule type="containsText" dxfId="3216" priority="6" operator="containsText" text="入,退">
      <formula>NOT(ISERROR(SEARCH("入,退",F87)))</formula>
    </cfRule>
    <cfRule type="cellIs" dxfId="3215" priority="7" operator="equal">
      <formula>"休"</formula>
    </cfRule>
  </conditionalFormatting>
  <conditionalFormatting sqref="F87">
    <cfRule type="containsText" dxfId="3214" priority="2" operator="containsText" text="外">
      <formula>NOT(ISERROR(SEARCH("外",F87)))</formula>
    </cfRule>
  </conditionalFormatting>
  <conditionalFormatting sqref="F87">
    <cfRule type="containsText" dxfId="3213"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 right="0.7" top="0.75" bottom="0.75" header="0.3" footer="0.3"/>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124"/>
  <sheetViews>
    <sheetView view="pageBreakPreview" zoomScaleNormal="100" zoomScaleSheetLayoutView="100" workbookViewId="0">
      <selection activeCell="R11" sqref="R11"/>
    </sheetView>
  </sheetViews>
  <sheetFormatPr defaultColWidth="8.88671875" defaultRowHeight="13.2"/>
  <cols>
    <col min="1" max="1" width="2.88671875" style="1375" customWidth="1"/>
    <col min="2" max="2" width="4.88671875" style="1375" customWidth="1"/>
    <col min="3" max="4" width="5.33203125" style="1375" customWidth="1"/>
    <col min="5" max="5" width="2.88671875" style="1375" customWidth="1"/>
    <col min="6" max="17" width="5.88671875" style="1375" customWidth="1"/>
    <col min="18" max="16384" width="8.88671875" style="1375"/>
  </cols>
  <sheetData>
    <row r="1" spans="1:19" ht="13.35" customHeight="1">
      <c r="A1" s="1373" t="s">
        <v>1478</v>
      </c>
      <c r="B1" s="1373"/>
      <c r="C1" s="1373"/>
      <c r="D1" s="1374"/>
      <c r="E1" s="1374"/>
      <c r="F1" s="1374"/>
      <c r="G1" s="1374"/>
      <c r="H1" s="1374"/>
      <c r="I1" s="1374"/>
      <c r="J1" s="1374"/>
      <c r="K1" s="1374"/>
      <c r="L1" s="1374"/>
      <c r="M1" s="1374"/>
      <c r="N1" s="1374"/>
      <c r="O1" s="1374"/>
      <c r="P1" s="1374"/>
      <c r="Q1" s="1374"/>
    </row>
    <row r="2" spans="1:19" ht="14.1" customHeight="1">
      <c r="A2" s="1376"/>
    </row>
    <row r="3" spans="1:19" ht="25.35" customHeight="1">
      <c r="A3" s="2467" t="s">
        <v>1479</v>
      </c>
      <c r="B3" s="2468"/>
      <c r="C3" s="2468"/>
      <c r="D3" s="2468"/>
      <c r="E3" s="2468"/>
      <c r="F3" s="2468"/>
      <c r="G3" s="2468"/>
      <c r="H3" s="2468"/>
      <c r="I3" s="2468"/>
      <c r="J3" s="2468"/>
      <c r="K3" s="2468"/>
      <c r="L3" s="2468"/>
      <c r="M3" s="2468"/>
      <c r="N3" s="2468"/>
      <c r="O3" s="2468"/>
      <c r="P3" s="2468"/>
      <c r="Q3" s="2468"/>
    </row>
    <row r="4" spans="1:19" ht="15" customHeight="1">
      <c r="A4" s="1377"/>
      <c r="B4" s="1378"/>
      <c r="C4" s="1378"/>
      <c r="D4" s="1378"/>
      <c r="E4" s="1378"/>
      <c r="F4" s="1378"/>
      <c r="G4" s="1378"/>
      <c r="H4" s="1378"/>
      <c r="I4" s="1378"/>
      <c r="J4" s="1378"/>
      <c r="K4" s="1378"/>
      <c r="L4" s="1378"/>
      <c r="M4" s="1378"/>
      <c r="N4" s="1378"/>
      <c r="O4" s="1378"/>
      <c r="P4" s="1378"/>
      <c r="Q4" s="1378"/>
    </row>
    <row r="5" spans="1:19" ht="18" customHeight="1">
      <c r="A5" s="1379"/>
      <c r="B5" s="1380" t="s">
        <v>1487</v>
      </c>
      <c r="C5" s="1374"/>
      <c r="D5" s="1374"/>
      <c r="E5" s="1374"/>
      <c r="F5" s="1374"/>
      <c r="G5" s="1374"/>
      <c r="H5" s="1374"/>
      <c r="I5" s="1374"/>
      <c r="J5" s="1374"/>
      <c r="K5" s="1374"/>
      <c r="L5" s="1374"/>
      <c r="M5" s="1374"/>
      <c r="N5" s="1374"/>
      <c r="O5" s="1374"/>
      <c r="P5" s="1374"/>
      <c r="Q5" s="1374"/>
    </row>
    <row r="6" spans="1:19" ht="18" customHeight="1">
      <c r="A6" s="2470" t="s">
        <v>1488</v>
      </c>
      <c r="B6" s="2470"/>
      <c r="C6" s="2473" t="s">
        <v>1493</v>
      </c>
      <c r="D6" s="2473"/>
      <c r="E6" s="2473"/>
      <c r="F6" s="2473"/>
      <c r="G6" s="2473"/>
      <c r="H6" s="2473"/>
      <c r="I6" s="2473"/>
      <c r="J6" s="2473"/>
      <c r="K6" s="2473"/>
      <c r="L6" s="2473"/>
      <c r="M6" s="2473"/>
      <c r="N6" s="2473"/>
      <c r="O6" s="2473"/>
      <c r="P6" s="2473"/>
      <c r="Q6" s="2473"/>
    </row>
    <row r="7" spans="1:19" ht="32.1" customHeight="1">
      <c r="A7" s="1381"/>
      <c r="B7" s="1382" t="s">
        <v>1490</v>
      </c>
      <c r="C7" s="2474"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474"/>
      <c r="E7" s="2474"/>
      <c r="F7" s="2474"/>
      <c r="G7" s="2474"/>
      <c r="H7" s="2474"/>
      <c r="I7" s="2474"/>
      <c r="J7" s="2474"/>
      <c r="K7" s="2474"/>
      <c r="L7" s="2474"/>
      <c r="M7" s="2474"/>
      <c r="N7" s="2474"/>
      <c r="O7" s="2474"/>
      <c r="P7" s="2474"/>
      <c r="Q7" s="2474"/>
      <c r="R7" s="1397"/>
    </row>
    <row r="8" spans="1:19" ht="18" customHeight="1">
      <c r="A8" s="1383"/>
      <c r="B8" s="1384" t="s">
        <v>1491</v>
      </c>
      <c r="C8" s="2473" t="s">
        <v>1489</v>
      </c>
      <c r="D8" s="2473"/>
      <c r="E8" s="2473"/>
      <c r="F8" s="2473"/>
      <c r="G8" s="2473"/>
      <c r="H8" s="2473"/>
      <c r="I8" s="2473"/>
      <c r="J8" s="2473"/>
      <c r="K8" s="2473"/>
      <c r="L8" s="2473"/>
      <c r="M8" s="2473"/>
      <c r="N8" s="2473"/>
      <c r="O8" s="2473"/>
      <c r="P8" s="2473"/>
      <c r="Q8" s="2473"/>
      <c r="S8" s="1375" t="str">
        <f>IF(入力シート!C5="久留米市長","久留米市発注に係る","久留米市企業局発注に係る")</f>
        <v>久留米市発注に係る</v>
      </c>
    </row>
    <row r="9" spans="1:19" ht="15" customHeight="1">
      <c r="A9" s="1377"/>
      <c r="B9" s="1378"/>
      <c r="C9" s="1378"/>
      <c r="D9" s="1378"/>
      <c r="E9" s="1378"/>
      <c r="F9" s="1378"/>
      <c r="G9" s="1378"/>
      <c r="H9" s="1378"/>
      <c r="I9" s="1378"/>
      <c r="J9" s="1378"/>
      <c r="K9" s="1378"/>
      <c r="L9" s="1378"/>
      <c r="M9" s="1378"/>
      <c r="N9" s="1378"/>
      <c r="O9" s="1378"/>
      <c r="P9" s="1378"/>
      <c r="Q9" s="1378"/>
    </row>
    <row r="10" spans="1:19" ht="20.100000000000001" customHeight="1">
      <c r="A10" s="1379"/>
      <c r="B10" s="1380" t="s">
        <v>1492</v>
      </c>
      <c r="C10" s="1374"/>
      <c r="D10" s="1374"/>
      <c r="E10" s="1374"/>
      <c r="F10" s="1374"/>
      <c r="G10" s="1374"/>
      <c r="H10" s="1374"/>
      <c r="I10" s="1374"/>
      <c r="J10" s="1374"/>
      <c r="K10" s="1374"/>
      <c r="L10" s="1374"/>
      <c r="M10" s="1374"/>
      <c r="N10" s="1374"/>
      <c r="O10" s="1374"/>
      <c r="P10" s="1374"/>
      <c r="Q10" s="1374"/>
    </row>
    <row r="11" spans="1:19" ht="32.1" customHeight="1">
      <c r="A11" s="2470" t="s">
        <v>1494</v>
      </c>
      <c r="B11" s="2470"/>
      <c r="C11" s="2474" t="str">
        <f>"　当共同企業体は、"&amp;入力シート!C30&amp;"（以下「企業体」という。）と称する。"</f>
        <v>　当共同企業体は、○○建設△△土木特定建設工事共同企業体（以下「企業体」という。）と称する。</v>
      </c>
      <c r="D11" s="2474"/>
      <c r="E11" s="2474"/>
      <c r="F11" s="2474"/>
      <c r="G11" s="2474"/>
      <c r="H11" s="2474"/>
      <c r="I11" s="2474"/>
      <c r="J11" s="2474"/>
      <c r="K11" s="2474"/>
      <c r="L11" s="2474"/>
      <c r="M11" s="2474"/>
      <c r="N11" s="2474"/>
      <c r="O11" s="2474"/>
      <c r="P11" s="2474"/>
      <c r="Q11" s="2474"/>
    </row>
    <row r="12" spans="1:19" ht="15" customHeight="1">
      <c r="A12" s="1377"/>
      <c r="B12" s="1378"/>
      <c r="C12" s="1378"/>
      <c r="D12" s="1378"/>
      <c r="E12" s="1378"/>
      <c r="F12" s="1378"/>
      <c r="G12" s="1378"/>
      <c r="H12" s="1378"/>
      <c r="I12" s="1378"/>
      <c r="J12" s="1378"/>
      <c r="K12" s="1378"/>
      <c r="L12" s="1378"/>
      <c r="M12" s="1378"/>
      <c r="N12" s="1378"/>
      <c r="O12" s="1378"/>
      <c r="P12" s="1378"/>
      <c r="Q12" s="1378"/>
    </row>
    <row r="13" spans="1:19" ht="20.100000000000001" customHeight="1">
      <c r="A13" s="1379"/>
      <c r="B13" s="1380" t="s">
        <v>1495</v>
      </c>
      <c r="C13" s="1374"/>
      <c r="D13" s="1374"/>
      <c r="E13" s="1374"/>
      <c r="F13" s="1374"/>
      <c r="G13" s="1374"/>
      <c r="H13" s="1374"/>
      <c r="I13" s="1374"/>
      <c r="J13" s="1374"/>
      <c r="K13" s="1374"/>
      <c r="L13" s="1374"/>
      <c r="M13" s="1374"/>
      <c r="N13" s="1374"/>
      <c r="O13" s="1374"/>
      <c r="P13" s="1374"/>
      <c r="Q13" s="1374"/>
    </row>
    <row r="14" spans="1:19" ht="18" customHeight="1">
      <c r="A14" s="2470" t="s">
        <v>1496</v>
      </c>
      <c r="B14" s="2470"/>
      <c r="C14" s="2473" t="s">
        <v>1497</v>
      </c>
      <c r="D14" s="2473"/>
      <c r="E14" s="2473"/>
      <c r="F14" s="2473"/>
      <c r="G14" s="2473"/>
      <c r="H14" s="2473"/>
      <c r="I14" s="2473"/>
      <c r="J14" s="2473"/>
      <c r="K14" s="2473"/>
      <c r="L14" s="2473"/>
      <c r="M14" s="2473"/>
      <c r="N14" s="2473"/>
      <c r="O14" s="2473"/>
      <c r="P14" s="2473"/>
      <c r="Q14" s="2473"/>
    </row>
    <row r="15" spans="1:19" ht="15" customHeight="1">
      <c r="A15" s="1377"/>
      <c r="B15" s="1378"/>
      <c r="C15" s="1378"/>
      <c r="D15" s="1378"/>
      <c r="E15" s="1378"/>
      <c r="F15" s="1378"/>
      <c r="G15" s="1378"/>
      <c r="H15" s="1378"/>
      <c r="I15" s="1378"/>
      <c r="J15" s="1378"/>
      <c r="K15" s="1378"/>
      <c r="L15" s="1378"/>
      <c r="M15" s="1378"/>
      <c r="N15" s="1378"/>
      <c r="O15" s="1378"/>
      <c r="P15" s="1378"/>
      <c r="Q15" s="1378"/>
    </row>
    <row r="16" spans="1:19" ht="20.100000000000001" customHeight="1">
      <c r="A16" s="1379"/>
      <c r="B16" s="1380" t="s">
        <v>1498</v>
      </c>
      <c r="C16" s="1374"/>
      <c r="D16" s="1374"/>
      <c r="E16" s="1374"/>
      <c r="F16" s="1374"/>
      <c r="G16" s="1374"/>
      <c r="H16" s="1374"/>
      <c r="I16" s="1374"/>
      <c r="J16" s="1374"/>
      <c r="K16" s="1374"/>
      <c r="L16" s="1374"/>
      <c r="M16" s="1374"/>
      <c r="N16" s="1374"/>
      <c r="O16" s="1374"/>
      <c r="P16" s="1374"/>
      <c r="Q16" s="1374"/>
    </row>
    <row r="17" spans="1:18" ht="32.1" customHeight="1">
      <c r="A17" s="2470" t="s">
        <v>1499</v>
      </c>
      <c r="B17" s="2470"/>
      <c r="C17" s="2471" t="s">
        <v>1510</v>
      </c>
      <c r="D17" s="2471"/>
      <c r="E17" s="2471"/>
      <c r="F17" s="2471"/>
      <c r="G17" s="2471"/>
      <c r="H17" s="2471"/>
      <c r="I17" s="2471"/>
      <c r="J17" s="2471"/>
      <c r="K17" s="2471"/>
      <c r="L17" s="2471"/>
      <c r="M17" s="2471"/>
      <c r="N17" s="2471"/>
      <c r="O17" s="2471"/>
      <c r="P17" s="2471"/>
      <c r="Q17" s="2471"/>
      <c r="R17" s="1375" t="s">
        <v>1562</v>
      </c>
    </row>
    <row r="18" spans="1:18" ht="18" customHeight="1">
      <c r="A18" s="1383"/>
      <c r="B18" s="1385" t="s">
        <v>1500</v>
      </c>
      <c r="C18" s="2473" t="s">
        <v>1501</v>
      </c>
      <c r="D18" s="2473"/>
      <c r="E18" s="2473"/>
      <c r="F18" s="2473"/>
      <c r="G18" s="2473"/>
      <c r="H18" s="2473"/>
      <c r="I18" s="2473"/>
      <c r="J18" s="2473"/>
      <c r="K18" s="2473"/>
      <c r="L18" s="2473"/>
      <c r="M18" s="2473"/>
      <c r="N18" s="2473"/>
      <c r="O18" s="2473"/>
      <c r="P18" s="2473"/>
      <c r="Q18" s="2473"/>
    </row>
    <row r="19" spans="1:18" ht="32.1" customHeight="1">
      <c r="A19" s="1381"/>
      <c r="B19" s="1386" t="s">
        <v>1502</v>
      </c>
      <c r="C19" s="2469" t="s">
        <v>1503</v>
      </c>
      <c r="D19" s="2469"/>
      <c r="E19" s="2469"/>
      <c r="F19" s="2469"/>
      <c r="G19" s="2469"/>
      <c r="H19" s="2469"/>
      <c r="I19" s="2469"/>
      <c r="J19" s="2469"/>
      <c r="K19" s="2469"/>
      <c r="L19" s="2469"/>
      <c r="M19" s="2469"/>
      <c r="N19" s="2469"/>
      <c r="O19" s="2469"/>
      <c r="P19" s="2469"/>
      <c r="Q19" s="2469"/>
    </row>
    <row r="20" spans="1:18" ht="15" customHeight="1">
      <c r="A20" s="1377"/>
      <c r="B20" s="1378"/>
      <c r="C20" s="1378"/>
      <c r="D20" s="1378"/>
      <c r="E20" s="1378"/>
      <c r="F20" s="1378"/>
      <c r="G20" s="1378"/>
      <c r="H20" s="1378"/>
      <c r="I20" s="1378"/>
      <c r="J20" s="1378"/>
      <c r="K20" s="1378"/>
      <c r="L20" s="1378"/>
      <c r="M20" s="1378"/>
      <c r="N20" s="1378"/>
      <c r="O20" s="1378"/>
      <c r="P20" s="1378"/>
      <c r="Q20" s="1378"/>
    </row>
    <row r="21" spans="1:18" ht="20.100000000000001" customHeight="1">
      <c r="A21" s="1379"/>
      <c r="B21" s="1380" t="s">
        <v>1505</v>
      </c>
      <c r="C21" s="1374"/>
      <c r="D21" s="1374"/>
      <c r="E21" s="1374"/>
      <c r="F21" s="1374"/>
      <c r="G21" s="1374"/>
      <c r="H21" s="1374"/>
      <c r="I21" s="1374"/>
      <c r="J21" s="1374"/>
      <c r="K21" s="1374"/>
      <c r="L21" s="1374"/>
      <c r="M21" s="1374"/>
      <c r="N21" s="1374"/>
      <c r="O21" s="1374"/>
      <c r="P21" s="1374"/>
      <c r="Q21" s="1374"/>
    </row>
    <row r="22" spans="1:18" ht="18" customHeight="1">
      <c r="A22" s="2470" t="s">
        <v>1506</v>
      </c>
      <c r="B22" s="2470"/>
      <c r="C22" s="1387" t="s">
        <v>1507</v>
      </c>
      <c r="D22" s="1374"/>
      <c r="E22" s="1374"/>
      <c r="F22" s="1374"/>
      <c r="G22" s="1374"/>
      <c r="H22" s="1374"/>
      <c r="I22" s="1374"/>
      <c r="J22" s="1374"/>
      <c r="K22" s="1374"/>
      <c r="L22" s="1374"/>
      <c r="M22" s="1374"/>
      <c r="N22" s="1374"/>
      <c r="O22" s="1374"/>
      <c r="P22" s="1374"/>
      <c r="Q22" s="1374"/>
    </row>
    <row r="23" spans="1:18" ht="15" customHeight="1">
      <c r="A23" s="1376"/>
    </row>
    <row r="24" spans="1:18" ht="25.35" customHeight="1">
      <c r="A24" s="1388"/>
      <c r="B24" s="2457" t="s">
        <v>1480</v>
      </c>
      <c r="C24" s="2457"/>
      <c r="D24" s="2457"/>
      <c r="E24" s="1389"/>
      <c r="F24" s="2458" t="str">
        <f>入力シート!C25</f>
        <v>久留米市〇〇町１２３</v>
      </c>
      <c r="G24" s="2458"/>
      <c r="H24" s="2458"/>
      <c r="I24" s="2458"/>
      <c r="J24" s="2458"/>
      <c r="K24" s="2458"/>
      <c r="L24" s="2458"/>
      <c r="M24" s="2458"/>
      <c r="N24" s="2458"/>
      <c r="O24" s="2458"/>
      <c r="P24" s="2458"/>
      <c r="Q24" s="1374"/>
    </row>
    <row r="25" spans="1:18" ht="25.35" customHeight="1">
      <c r="A25" s="1390"/>
      <c r="B25" s="2457" t="s">
        <v>1481</v>
      </c>
      <c r="C25" s="2457"/>
      <c r="D25" s="2457"/>
      <c r="E25" s="1389"/>
      <c r="F25" s="2458" t="str">
        <f>入力シート!C26</f>
        <v>(株）○○○○建設</v>
      </c>
      <c r="G25" s="2458"/>
      <c r="H25" s="2458"/>
      <c r="I25" s="2458"/>
      <c r="J25" s="2458"/>
      <c r="K25" s="2458"/>
      <c r="L25" s="2458"/>
      <c r="M25" s="2458"/>
      <c r="N25" s="2458"/>
      <c r="O25" s="2458"/>
      <c r="P25" s="2458"/>
      <c r="Q25" s="1374"/>
    </row>
    <row r="26" spans="1:18" ht="25.35" customHeight="1">
      <c r="A26" s="1388"/>
      <c r="B26" s="2457" t="s">
        <v>1482</v>
      </c>
      <c r="C26" s="2457"/>
      <c r="D26" s="2457"/>
      <c r="E26" s="1389"/>
      <c r="F26" s="2458" t="str">
        <f>入力シート!C27</f>
        <v>代表取締役　久留米一郎</v>
      </c>
      <c r="G26" s="2458"/>
      <c r="H26" s="2458"/>
      <c r="I26" s="2458"/>
      <c r="J26" s="2458"/>
      <c r="K26" s="2458"/>
      <c r="L26" s="2458"/>
      <c r="M26" s="2458"/>
      <c r="N26" s="2458"/>
      <c r="O26" s="2458"/>
      <c r="P26" s="2458"/>
      <c r="Q26" s="1388"/>
    </row>
    <row r="27" spans="1:18" ht="15" customHeight="1">
      <c r="A27" s="1376"/>
    </row>
    <row r="28" spans="1:18" ht="25.35" customHeight="1">
      <c r="A28" s="1388"/>
      <c r="B28" s="2457" t="s">
        <v>1480</v>
      </c>
      <c r="C28" s="2457"/>
      <c r="D28" s="2457"/>
      <c r="E28" s="1389"/>
      <c r="F28" s="2475" t="s">
        <v>1564</v>
      </c>
      <c r="G28" s="2475"/>
      <c r="H28" s="2475"/>
      <c r="I28" s="2475"/>
      <c r="J28" s="2475"/>
      <c r="K28" s="2475"/>
      <c r="L28" s="2475"/>
      <c r="M28" s="2475"/>
      <c r="N28" s="2475"/>
      <c r="O28" s="2475"/>
      <c r="P28" s="2475"/>
      <c r="Q28" s="1374"/>
    </row>
    <row r="29" spans="1:18" ht="25.35" customHeight="1">
      <c r="A29" s="1390"/>
      <c r="B29" s="2457" t="s">
        <v>1481</v>
      </c>
      <c r="C29" s="2457"/>
      <c r="D29" s="2457"/>
      <c r="E29" s="1389"/>
      <c r="F29" s="2475" t="s">
        <v>1561</v>
      </c>
      <c r="G29" s="2475"/>
      <c r="H29" s="2475"/>
      <c r="I29" s="2475"/>
      <c r="J29" s="2475"/>
      <c r="K29" s="2475"/>
      <c r="L29" s="2475"/>
      <c r="M29" s="2475"/>
      <c r="N29" s="2475"/>
      <c r="O29" s="2475"/>
      <c r="P29" s="2475"/>
      <c r="Q29" s="1374"/>
    </row>
    <row r="30" spans="1:18" ht="25.35" customHeight="1">
      <c r="A30" s="1388"/>
      <c r="B30" s="2457" t="s">
        <v>1482</v>
      </c>
      <c r="C30" s="2457"/>
      <c r="D30" s="2457"/>
      <c r="E30" s="1389"/>
      <c r="F30" s="2475" t="s">
        <v>1565</v>
      </c>
      <c r="G30" s="2475"/>
      <c r="H30" s="2475"/>
      <c r="I30" s="2475"/>
      <c r="J30" s="2475"/>
      <c r="K30" s="2475"/>
      <c r="L30" s="2475"/>
      <c r="M30" s="2475"/>
      <c r="N30" s="2475"/>
      <c r="O30" s="2475"/>
      <c r="P30" s="2475"/>
      <c r="Q30" s="1374"/>
    </row>
    <row r="31" spans="1:18" ht="15" customHeight="1">
      <c r="A31" s="1377"/>
      <c r="B31" s="1378"/>
      <c r="C31" s="1378"/>
      <c r="D31" s="1378"/>
      <c r="E31" s="1378"/>
      <c r="F31" s="1378"/>
      <c r="G31" s="1378"/>
      <c r="H31" s="1378"/>
      <c r="I31" s="1378"/>
      <c r="J31" s="1378"/>
      <c r="K31" s="1378"/>
      <c r="L31" s="1378"/>
      <c r="M31" s="1378"/>
      <c r="N31" s="1378"/>
      <c r="O31" s="1378"/>
      <c r="P31" s="1378"/>
      <c r="Q31" s="1378"/>
    </row>
    <row r="32" spans="1:18" ht="20.100000000000001" customHeight="1">
      <c r="A32" s="1379"/>
      <c r="B32" s="1380" t="s">
        <v>1508</v>
      </c>
      <c r="C32" s="1374"/>
      <c r="D32" s="1374"/>
      <c r="E32" s="1374"/>
      <c r="F32" s="1374"/>
      <c r="G32" s="1374"/>
      <c r="H32" s="1374"/>
      <c r="I32" s="1374"/>
      <c r="J32" s="1374"/>
      <c r="K32" s="1374"/>
      <c r="L32" s="1374"/>
      <c r="M32" s="1374"/>
      <c r="N32" s="1374"/>
      <c r="O32" s="1374"/>
      <c r="P32" s="1374"/>
      <c r="Q32" s="1374"/>
    </row>
    <row r="33" spans="1:17" ht="18" customHeight="1">
      <c r="A33" s="2470" t="s">
        <v>1509</v>
      </c>
      <c r="B33" s="2470"/>
      <c r="C33" s="2472" t="str">
        <f>"　当企業体は、"&amp;入力シート!C26&amp;"を代表者とする。"</f>
        <v>　当企業体は、(株）○○○○建設を代表者とする。</v>
      </c>
      <c r="D33" s="2472"/>
      <c r="E33" s="2472"/>
      <c r="F33" s="2472"/>
      <c r="G33" s="2472"/>
      <c r="H33" s="2472"/>
      <c r="I33" s="2472"/>
      <c r="J33" s="2472"/>
      <c r="K33" s="2472"/>
      <c r="L33" s="2472"/>
      <c r="M33" s="2472"/>
      <c r="N33" s="2472"/>
      <c r="O33" s="2472"/>
      <c r="P33" s="2472"/>
      <c r="Q33" s="2472"/>
    </row>
    <row r="34" spans="1:17" ht="15" customHeight="1">
      <c r="A34" s="1377"/>
      <c r="B34" s="1378"/>
      <c r="C34" s="1378"/>
      <c r="D34" s="1378"/>
      <c r="E34" s="1378"/>
      <c r="F34" s="1378"/>
      <c r="G34" s="1378"/>
      <c r="H34" s="1378"/>
      <c r="I34" s="1378"/>
      <c r="J34" s="1378"/>
      <c r="K34" s="1378"/>
      <c r="L34" s="1378"/>
      <c r="M34" s="1378"/>
      <c r="N34" s="1378"/>
      <c r="O34" s="1378"/>
      <c r="P34" s="1378"/>
      <c r="Q34" s="1378"/>
    </row>
    <row r="35" spans="1:17" ht="20.100000000000001" customHeight="1">
      <c r="A35" s="1379"/>
      <c r="B35" s="1380" t="s">
        <v>1511</v>
      </c>
      <c r="C35" s="1374"/>
      <c r="D35" s="1374"/>
      <c r="E35" s="1374"/>
      <c r="F35" s="1374"/>
      <c r="G35" s="1374"/>
      <c r="H35" s="1374"/>
      <c r="I35" s="1374"/>
      <c r="J35" s="1374"/>
      <c r="K35" s="1374"/>
      <c r="L35" s="1374"/>
      <c r="M35" s="1374"/>
      <c r="N35" s="1374"/>
      <c r="O35" s="1374"/>
      <c r="P35" s="1374"/>
      <c r="Q35" s="1374"/>
    </row>
    <row r="36" spans="1:17" ht="48" customHeight="1">
      <c r="A36" s="2470" t="s">
        <v>1512</v>
      </c>
      <c r="B36" s="2470"/>
      <c r="C36" s="2469" t="s">
        <v>1513</v>
      </c>
      <c r="D36" s="2469"/>
      <c r="E36" s="2469"/>
      <c r="F36" s="2469"/>
      <c r="G36" s="2469"/>
      <c r="H36" s="2469"/>
      <c r="I36" s="2469"/>
      <c r="J36" s="2469"/>
      <c r="K36" s="2469"/>
      <c r="L36" s="2469"/>
      <c r="M36" s="2469"/>
      <c r="N36" s="2469"/>
      <c r="O36" s="2469"/>
      <c r="P36" s="2469"/>
      <c r="Q36" s="2469"/>
    </row>
    <row r="37" spans="1:17" ht="15" customHeight="1">
      <c r="A37" s="1377"/>
      <c r="B37" s="1378"/>
      <c r="C37" s="1378"/>
      <c r="D37" s="1378"/>
      <c r="E37" s="1378"/>
      <c r="F37" s="1378"/>
      <c r="G37" s="1378"/>
      <c r="H37" s="1378"/>
      <c r="I37" s="1378"/>
      <c r="J37" s="1378"/>
      <c r="K37" s="1378"/>
      <c r="L37" s="1378"/>
      <c r="M37" s="1378"/>
      <c r="N37" s="1378"/>
      <c r="O37" s="1378"/>
      <c r="P37" s="1378"/>
      <c r="Q37" s="1378"/>
    </row>
    <row r="38" spans="1:17" ht="20.100000000000001" customHeight="1">
      <c r="A38" s="1379"/>
      <c r="B38" s="1380" t="s">
        <v>1514</v>
      </c>
      <c r="C38" s="1374"/>
      <c r="D38" s="1374"/>
      <c r="E38" s="1374"/>
      <c r="F38" s="1374"/>
      <c r="G38" s="1374"/>
      <c r="H38" s="1374"/>
      <c r="I38" s="1374"/>
      <c r="J38" s="1374"/>
      <c r="K38" s="1374"/>
      <c r="L38" s="1374"/>
      <c r="M38" s="1374"/>
      <c r="N38" s="1374"/>
      <c r="O38" s="1374"/>
      <c r="P38" s="1374"/>
      <c r="Q38" s="1374"/>
    </row>
    <row r="39" spans="1:17" ht="18" customHeight="1">
      <c r="A39" s="2470" t="s">
        <v>1515</v>
      </c>
      <c r="B39" s="2470"/>
      <c r="C39" s="2473" t="s">
        <v>1516</v>
      </c>
      <c r="D39" s="2473"/>
      <c r="E39" s="2473"/>
      <c r="F39" s="2473"/>
      <c r="G39" s="2473"/>
      <c r="H39" s="2473"/>
      <c r="I39" s="2473"/>
      <c r="J39" s="2473"/>
      <c r="K39" s="2473"/>
      <c r="L39" s="2473"/>
      <c r="M39" s="2473"/>
      <c r="N39" s="2473"/>
      <c r="O39" s="2473"/>
      <c r="P39" s="2473"/>
      <c r="Q39" s="2473"/>
    </row>
    <row r="40" spans="1:17" ht="32.1" customHeight="1">
      <c r="A40" s="1381"/>
      <c r="B40" s="1386" t="s">
        <v>1500</v>
      </c>
      <c r="C40" s="2469" t="s">
        <v>1517</v>
      </c>
      <c r="D40" s="2469"/>
      <c r="E40" s="2469"/>
      <c r="F40" s="2469"/>
      <c r="G40" s="2469"/>
      <c r="H40" s="2469"/>
      <c r="I40" s="2469"/>
      <c r="J40" s="2469"/>
      <c r="K40" s="2469"/>
      <c r="L40" s="2469"/>
      <c r="M40" s="2469"/>
      <c r="N40" s="2469"/>
      <c r="O40" s="2469"/>
      <c r="P40" s="2469"/>
      <c r="Q40" s="2469"/>
    </row>
    <row r="41" spans="1:17" ht="15" customHeight="1">
      <c r="A41" s="1377"/>
      <c r="B41" s="1378"/>
      <c r="C41" s="1378"/>
      <c r="D41" s="1378"/>
      <c r="E41" s="1378"/>
      <c r="F41" s="1378"/>
      <c r="G41" s="1378"/>
      <c r="H41" s="1378"/>
      <c r="I41" s="1378"/>
      <c r="J41" s="1378"/>
      <c r="K41" s="1378"/>
      <c r="L41" s="1378"/>
      <c r="M41" s="1378"/>
      <c r="N41" s="1378"/>
      <c r="O41" s="1378"/>
      <c r="P41" s="1378"/>
      <c r="Q41" s="1378"/>
    </row>
    <row r="42" spans="1:17" ht="20.100000000000001" customHeight="1">
      <c r="A42" s="1379"/>
      <c r="B42" s="1380" t="s">
        <v>1518</v>
      </c>
      <c r="C42" s="1374"/>
      <c r="D42" s="1374"/>
      <c r="E42" s="1374"/>
      <c r="F42" s="1374"/>
      <c r="G42" s="1374"/>
      <c r="H42" s="1374"/>
      <c r="I42" s="1374"/>
      <c r="J42" s="1374"/>
      <c r="K42" s="1374"/>
      <c r="L42" s="1374"/>
      <c r="M42" s="1374"/>
      <c r="N42" s="1374"/>
      <c r="O42" s="1374"/>
      <c r="P42" s="1374"/>
      <c r="Q42" s="1374"/>
    </row>
    <row r="43" spans="1:17" ht="48" customHeight="1">
      <c r="A43" s="2470" t="s">
        <v>1519</v>
      </c>
      <c r="B43" s="2470"/>
      <c r="C43" s="2469" t="s">
        <v>1520</v>
      </c>
      <c r="D43" s="2469"/>
      <c r="E43" s="2469"/>
      <c r="F43" s="2469"/>
      <c r="G43" s="2469"/>
      <c r="H43" s="2469"/>
      <c r="I43" s="2469"/>
      <c r="J43" s="2469"/>
      <c r="K43" s="2469"/>
      <c r="L43" s="2469"/>
      <c r="M43" s="2469"/>
      <c r="N43" s="2469"/>
      <c r="O43" s="2469"/>
      <c r="P43" s="2469"/>
      <c r="Q43" s="2469"/>
    </row>
    <row r="44" spans="1:17" ht="15" customHeight="1">
      <c r="A44" s="1377"/>
      <c r="B44" s="1378"/>
      <c r="C44" s="1378"/>
      <c r="D44" s="1378"/>
      <c r="E44" s="1378"/>
      <c r="F44" s="1378"/>
      <c r="G44" s="1378"/>
      <c r="H44" s="1378"/>
      <c r="I44" s="1378"/>
      <c r="J44" s="1378"/>
      <c r="K44" s="1378"/>
      <c r="L44" s="1378"/>
      <c r="M44" s="1378"/>
      <c r="N44" s="1378"/>
      <c r="O44" s="1378"/>
      <c r="P44" s="1378"/>
      <c r="Q44" s="1378"/>
    </row>
    <row r="45" spans="1:17" ht="20.100000000000001" customHeight="1">
      <c r="A45" s="1379"/>
      <c r="B45" s="1380" t="s">
        <v>1521</v>
      </c>
      <c r="C45" s="1374"/>
      <c r="D45" s="1374"/>
      <c r="E45" s="1374"/>
      <c r="F45" s="1374"/>
      <c r="G45" s="1374"/>
      <c r="H45" s="1374"/>
      <c r="I45" s="1374"/>
      <c r="J45" s="1374"/>
      <c r="K45" s="1374"/>
      <c r="L45" s="1374"/>
      <c r="M45" s="1374"/>
      <c r="N45" s="1374"/>
      <c r="O45" s="1374"/>
      <c r="P45" s="1374"/>
      <c r="Q45" s="1374"/>
    </row>
    <row r="46" spans="1:17" ht="32.1" customHeight="1">
      <c r="A46" s="2470" t="s">
        <v>1522</v>
      </c>
      <c r="B46" s="2470"/>
      <c r="C46" s="2469" t="s">
        <v>1523</v>
      </c>
      <c r="D46" s="2469"/>
      <c r="E46" s="2469"/>
      <c r="F46" s="2469"/>
      <c r="G46" s="2469"/>
      <c r="H46" s="2469"/>
      <c r="I46" s="2469"/>
      <c r="J46" s="2469"/>
      <c r="K46" s="2469"/>
      <c r="L46" s="2469"/>
      <c r="M46" s="2469"/>
      <c r="N46" s="2469"/>
      <c r="O46" s="2469"/>
      <c r="P46" s="2469"/>
      <c r="Q46" s="2469"/>
    </row>
    <row r="47" spans="1:17" ht="15" customHeight="1">
      <c r="A47" s="1377"/>
      <c r="B47" s="1378"/>
      <c r="C47" s="1378"/>
      <c r="D47" s="1378"/>
      <c r="E47" s="1378"/>
      <c r="F47" s="1378"/>
      <c r="G47" s="1378"/>
      <c r="H47" s="1378"/>
      <c r="I47" s="1378"/>
      <c r="J47" s="1378"/>
      <c r="K47" s="1378"/>
      <c r="L47" s="1378"/>
      <c r="M47" s="1378"/>
      <c r="N47" s="1378"/>
      <c r="O47" s="1378"/>
      <c r="P47" s="1378"/>
      <c r="Q47" s="1378"/>
    </row>
    <row r="48" spans="1:17" ht="20.100000000000001" customHeight="1">
      <c r="A48" s="1379"/>
      <c r="B48" s="1380" t="s">
        <v>1527</v>
      </c>
      <c r="C48" s="1374"/>
      <c r="D48" s="1374"/>
      <c r="E48" s="1374"/>
      <c r="F48" s="1374"/>
      <c r="G48" s="1374"/>
      <c r="H48" s="1374"/>
      <c r="I48" s="1374"/>
      <c r="J48" s="1374"/>
      <c r="K48" s="1374"/>
      <c r="L48" s="1374"/>
      <c r="M48" s="1374"/>
      <c r="N48" s="1374"/>
      <c r="O48" s="1374"/>
      <c r="P48" s="1374"/>
      <c r="Q48" s="1374"/>
    </row>
    <row r="49" spans="1:18" ht="32.1" customHeight="1">
      <c r="A49" s="2470" t="s">
        <v>1524</v>
      </c>
      <c r="B49" s="2470"/>
      <c r="C49" s="2471" t="s">
        <v>1525</v>
      </c>
      <c r="D49" s="2471"/>
      <c r="E49" s="2471"/>
      <c r="F49" s="2471"/>
      <c r="G49" s="2471"/>
      <c r="H49" s="2471"/>
      <c r="I49" s="2471"/>
      <c r="J49" s="2471"/>
      <c r="K49" s="2471"/>
      <c r="L49" s="2471"/>
      <c r="M49" s="2471"/>
      <c r="N49" s="2471"/>
      <c r="O49" s="2471"/>
      <c r="P49" s="2471"/>
      <c r="Q49" s="2471"/>
      <c r="R49" s="1375" t="s">
        <v>1526</v>
      </c>
    </row>
    <row r="50" spans="1:18" ht="15" customHeight="1">
      <c r="A50" s="1377"/>
      <c r="B50" s="1378"/>
      <c r="C50" s="1378"/>
      <c r="D50" s="1378"/>
      <c r="E50" s="1378"/>
      <c r="F50" s="1378"/>
      <c r="G50" s="1378"/>
      <c r="H50" s="1378"/>
      <c r="I50" s="1378"/>
      <c r="J50" s="1378"/>
      <c r="K50" s="1378"/>
      <c r="L50" s="1378"/>
      <c r="M50" s="1378"/>
      <c r="N50" s="1378"/>
      <c r="O50" s="1378"/>
      <c r="P50" s="1378"/>
      <c r="Q50" s="1378"/>
    </row>
    <row r="51" spans="1:18" ht="20.100000000000001" customHeight="1">
      <c r="A51" s="1379"/>
      <c r="B51" s="1380" t="s">
        <v>1528</v>
      </c>
      <c r="C51" s="1374"/>
      <c r="D51" s="1374"/>
      <c r="E51" s="1374"/>
      <c r="F51" s="1374"/>
      <c r="G51" s="1374"/>
      <c r="H51" s="1374"/>
      <c r="I51" s="1374"/>
      <c r="J51" s="1374"/>
      <c r="K51" s="1374"/>
      <c r="L51" s="1374"/>
      <c r="M51" s="1374"/>
      <c r="N51" s="1374"/>
      <c r="O51" s="1374"/>
      <c r="P51" s="1374"/>
      <c r="Q51" s="1374"/>
    </row>
    <row r="52" spans="1:18" ht="18" customHeight="1">
      <c r="A52" s="2470" t="s">
        <v>1530</v>
      </c>
      <c r="B52" s="2470"/>
      <c r="C52" s="2473" t="s">
        <v>1529</v>
      </c>
      <c r="D52" s="2473"/>
      <c r="E52" s="2473"/>
      <c r="F52" s="2473"/>
      <c r="G52" s="2473"/>
      <c r="H52" s="2473"/>
      <c r="I52" s="2473"/>
      <c r="J52" s="2473"/>
      <c r="K52" s="2473"/>
      <c r="L52" s="2473"/>
      <c r="M52" s="2473"/>
      <c r="N52" s="2473"/>
      <c r="O52" s="2473"/>
      <c r="P52" s="2473"/>
      <c r="Q52" s="2473"/>
    </row>
    <row r="53" spans="1:18" ht="15" customHeight="1">
      <c r="A53" s="1377"/>
      <c r="B53" s="1378"/>
      <c r="C53" s="1378"/>
      <c r="D53" s="1378"/>
      <c r="E53" s="1378"/>
      <c r="F53" s="1378"/>
      <c r="G53" s="1378"/>
      <c r="H53" s="1378"/>
      <c r="I53" s="1378"/>
      <c r="J53" s="1378"/>
      <c r="K53" s="1378"/>
      <c r="L53" s="1378"/>
      <c r="M53" s="1378"/>
      <c r="N53" s="1378"/>
      <c r="O53" s="1378"/>
      <c r="P53" s="1378"/>
      <c r="Q53" s="1378"/>
    </row>
    <row r="54" spans="1:18" ht="20.100000000000001" customHeight="1">
      <c r="A54" s="1379"/>
      <c r="B54" s="1380" t="s">
        <v>1531</v>
      </c>
      <c r="C54" s="1374"/>
      <c r="D54" s="1374"/>
      <c r="E54" s="1374"/>
      <c r="F54" s="1374"/>
      <c r="G54" s="1374"/>
      <c r="H54" s="1374"/>
      <c r="I54" s="1374"/>
      <c r="J54" s="1374"/>
      <c r="K54" s="1374"/>
      <c r="L54" s="1374"/>
      <c r="M54" s="1374"/>
      <c r="N54" s="1374"/>
      <c r="O54" s="1374"/>
      <c r="P54" s="1374"/>
      <c r="Q54" s="1374"/>
    </row>
    <row r="55" spans="1:18" ht="32.1" customHeight="1">
      <c r="A55" s="2470" t="s">
        <v>1532</v>
      </c>
      <c r="B55" s="2470"/>
      <c r="C55" s="2469" t="s">
        <v>1533</v>
      </c>
      <c r="D55" s="2469"/>
      <c r="E55" s="2469"/>
      <c r="F55" s="2469"/>
      <c r="G55" s="2469"/>
      <c r="H55" s="2469"/>
      <c r="I55" s="2469"/>
      <c r="J55" s="2469"/>
      <c r="K55" s="2469"/>
      <c r="L55" s="2469"/>
      <c r="M55" s="2469"/>
      <c r="N55" s="2469"/>
      <c r="O55" s="2469"/>
      <c r="P55" s="2469"/>
      <c r="Q55" s="2469"/>
    </row>
    <row r="56" spans="1:18" ht="15" customHeight="1">
      <c r="A56" s="1377"/>
      <c r="B56" s="1378"/>
      <c r="C56" s="1378"/>
      <c r="D56" s="1378"/>
      <c r="E56" s="1378"/>
      <c r="F56" s="1378"/>
      <c r="G56" s="1378"/>
      <c r="H56" s="1378"/>
      <c r="I56" s="1378"/>
      <c r="J56" s="1378"/>
      <c r="K56" s="1378"/>
      <c r="L56" s="1378"/>
      <c r="M56" s="1378"/>
      <c r="N56" s="1378"/>
      <c r="O56" s="1378"/>
      <c r="P56" s="1378"/>
      <c r="Q56" s="1378"/>
    </row>
    <row r="57" spans="1:18" ht="20.100000000000001" customHeight="1">
      <c r="A57" s="1379"/>
      <c r="B57" s="1380" t="s">
        <v>1534</v>
      </c>
      <c r="C57" s="1374"/>
      <c r="D57" s="1374"/>
      <c r="E57" s="1374"/>
      <c r="F57" s="1374"/>
      <c r="G57" s="1374"/>
      <c r="H57" s="1374"/>
      <c r="I57" s="1374"/>
      <c r="J57" s="1374"/>
      <c r="K57" s="1374"/>
      <c r="L57" s="1374"/>
      <c r="M57" s="1374"/>
      <c r="N57" s="1374"/>
      <c r="O57" s="1374"/>
      <c r="P57" s="1374"/>
      <c r="Q57" s="1374"/>
    </row>
    <row r="58" spans="1:18" ht="32.1" customHeight="1">
      <c r="A58" s="2470" t="s">
        <v>1535</v>
      </c>
      <c r="B58" s="2470"/>
      <c r="C58" s="2469" t="s">
        <v>1536</v>
      </c>
      <c r="D58" s="2469"/>
      <c r="E58" s="2469"/>
      <c r="F58" s="2469"/>
      <c r="G58" s="2469"/>
      <c r="H58" s="2469"/>
      <c r="I58" s="2469"/>
      <c r="J58" s="2469"/>
      <c r="K58" s="2469"/>
      <c r="L58" s="2469"/>
      <c r="M58" s="2469"/>
      <c r="N58" s="2469"/>
      <c r="O58" s="2469"/>
      <c r="P58" s="2469"/>
      <c r="Q58" s="2469"/>
    </row>
    <row r="59" spans="1:18" ht="15" customHeight="1">
      <c r="A59" s="1377"/>
      <c r="B59" s="1378"/>
      <c r="C59" s="1378"/>
      <c r="D59" s="1378"/>
      <c r="E59" s="1378"/>
      <c r="F59" s="1378"/>
      <c r="G59" s="1378"/>
      <c r="H59" s="1378"/>
      <c r="I59" s="1378"/>
      <c r="J59" s="1378"/>
      <c r="K59" s="1378"/>
      <c r="L59" s="1378"/>
      <c r="M59" s="1378"/>
      <c r="N59" s="1378"/>
      <c r="O59" s="1378"/>
      <c r="P59" s="1378"/>
      <c r="Q59" s="1378"/>
    </row>
    <row r="60" spans="1:18" ht="20.100000000000001" customHeight="1">
      <c r="A60" s="1379"/>
      <c r="B60" s="1380" t="s">
        <v>1537</v>
      </c>
      <c r="C60" s="1374"/>
      <c r="D60" s="1374"/>
      <c r="E60" s="1374"/>
      <c r="F60" s="1374"/>
      <c r="G60" s="1374"/>
      <c r="H60" s="1374"/>
      <c r="I60" s="1374"/>
      <c r="J60" s="1374"/>
      <c r="K60" s="1374"/>
      <c r="L60" s="1374"/>
      <c r="M60" s="1374"/>
      <c r="N60" s="1374"/>
      <c r="O60" s="1374"/>
      <c r="P60" s="1374"/>
      <c r="Q60" s="1374"/>
    </row>
    <row r="61" spans="1:18" ht="18" customHeight="1">
      <c r="A61" s="2470" t="s">
        <v>1538</v>
      </c>
      <c r="B61" s="2470"/>
      <c r="C61" s="2473" t="s">
        <v>1539</v>
      </c>
      <c r="D61" s="2473"/>
      <c r="E61" s="2473"/>
      <c r="F61" s="2473"/>
      <c r="G61" s="2473"/>
      <c r="H61" s="2473"/>
      <c r="I61" s="2473"/>
      <c r="J61" s="2473"/>
      <c r="K61" s="2473"/>
      <c r="L61" s="2473"/>
      <c r="M61" s="2473"/>
      <c r="N61" s="2473"/>
      <c r="O61" s="2473"/>
      <c r="P61" s="2473"/>
      <c r="Q61" s="2473"/>
    </row>
    <row r="62" spans="1:18" ht="15" customHeight="1">
      <c r="A62" s="1377"/>
      <c r="B62" s="1378"/>
      <c r="C62" s="1378"/>
      <c r="D62" s="1378"/>
      <c r="E62" s="1378"/>
      <c r="F62" s="1378"/>
      <c r="G62" s="1378"/>
      <c r="H62" s="1378"/>
      <c r="I62" s="1378"/>
      <c r="J62" s="1378"/>
      <c r="K62" s="1378"/>
      <c r="L62" s="1378"/>
      <c r="M62" s="1378"/>
      <c r="N62" s="1378"/>
      <c r="O62" s="1378"/>
      <c r="P62" s="1378"/>
      <c r="Q62" s="1378"/>
    </row>
    <row r="63" spans="1:18" ht="20.100000000000001" customHeight="1">
      <c r="A63" s="1379"/>
      <c r="B63" s="1380" t="s">
        <v>1540</v>
      </c>
      <c r="C63" s="1374"/>
      <c r="D63" s="1374"/>
      <c r="E63" s="1374"/>
      <c r="F63" s="1374"/>
      <c r="G63" s="1374"/>
      <c r="H63" s="1374"/>
      <c r="I63" s="1374"/>
      <c r="J63" s="1374"/>
      <c r="K63" s="1374"/>
      <c r="L63" s="1374"/>
      <c r="M63" s="1374"/>
      <c r="N63" s="1374"/>
      <c r="O63" s="1374"/>
      <c r="P63" s="1374"/>
      <c r="Q63" s="1374"/>
    </row>
    <row r="64" spans="1:18" ht="32.1" customHeight="1">
      <c r="A64" s="2470" t="s">
        <v>1541</v>
      </c>
      <c r="B64" s="2470"/>
      <c r="C64" s="2469" t="s">
        <v>1542</v>
      </c>
      <c r="D64" s="2469"/>
      <c r="E64" s="2469"/>
      <c r="F64" s="2469"/>
      <c r="G64" s="2469"/>
      <c r="H64" s="2469"/>
      <c r="I64" s="2469"/>
      <c r="J64" s="2469"/>
      <c r="K64" s="2469"/>
      <c r="L64" s="2469"/>
      <c r="M64" s="2469"/>
      <c r="N64" s="2469"/>
      <c r="O64" s="2469"/>
      <c r="P64" s="2469"/>
      <c r="Q64" s="2469"/>
    </row>
    <row r="65" spans="1:17" ht="32.1" customHeight="1">
      <c r="A65" s="1381"/>
      <c r="B65" s="1386" t="s">
        <v>1500</v>
      </c>
      <c r="C65" s="2469" t="s">
        <v>1543</v>
      </c>
      <c r="D65" s="2469"/>
      <c r="E65" s="2469"/>
      <c r="F65" s="2469"/>
      <c r="G65" s="2469"/>
      <c r="H65" s="2469"/>
      <c r="I65" s="2469"/>
      <c r="J65" s="2469"/>
      <c r="K65" s="2469"/>
      <c r="L65" s="2469"/>
      <c r="M65" s="2469"/>
      <c r="N65" s="2469"/>
      <c r="O65" s="2469"/>
      <c r="P65" s="2469"/>
      <c r="Q65" s="2469"/>
    </row>
    <row r="66" spans="1:17" ht="48" customHeight="1">
      <c r="A66" s="1381"/>
      <c r="B66" s="1386" t="s">
        <v>1502</v>
      </c>
      <c r="C66" s="2469" t="s">
        <v>1545</v>
      </c>
      <c r="D66" s="2469"/>
      <c r="E66" s="2469"/>
      <c r="F66" s="2469"/>
      <c r="G66" s="2469"/>
      <c r="H66" s="2469"/>
      <c r="I66" s="2469"/>
      <c r="J66" s="2469"/>
      <c r="K66" s="2469"/>
      <c r="L66" s="2469"/>
      <c r="M66" s="2469"/>
      <c r="N66" s="2469"/>
      <c r="O66" s="2469"/>
      <c r="P66" s="2469"/>
      <c r="Q66" s="2469"/>
    </row>
    <row r="67" spans="1:17" ht="48" customHeight="1">
      <c r="A67" s="1381"/>
      <c r="B67" s="1386" t="s">
        <v>1544</v>
      </c>
      <c r="C67" s="2469" t="s">
        <v>1546</v>
      </c>
      <c r="D67" s="2469"/>
      <c r="E67" s="2469"/>
      <c r="F67" s="2469"/>
      <c r="G67" s="2469"/>
      <c r="H67" s="2469"/>
      <c r="I67" s="2469"/>
      <c r="J67" s="2469"/>
      <c r="K67" s="2469"/>
      <c r="L67" s="2469"/>
      <c r="M67" s="2469"/>
      <c r="N67" s="2469"/>
      <c r="O67" s="2469"/>
      <c r="P67" s="2469"/>
      <c r="Q67" s="2469"/>
    </row>
    <row r="68" spans="1:17" ht="18" customHeight="1">
      <c r="A68" s="1383"/>
      <c r="B68" s="1385" t="s">
        <v>1547</v>
      </c>
      <c r="C68" s="2473" t="s">
        <v>1548</v>
      </c>
      <c r="D68" s="2473"/>
      <c r="E68" s="2473"/>
      <c r="F68" s="2473"/>
      <c r="G68" s="2473"/>
      <c r="H68" s="2473"/>
      <c r="I68" s="2473"/>
      <c r="J68" s="2473"/>
      <c r="K68" s="2473"/>
      <c r="L68" s="2473"/>
      <c r="M68" s="2473"/>
      <c r="N68" s="2473"/>
      <c r="O68" s="2473"/>
      <c r="P68" s="2473"/>
      <c r="Q68" s="2473"/>
    </row>
    <row r="69" spans="1:17" ht="15" customHeight="1">
      <c r="A69" s="1377"/>
      <c r="B69" s="1378"/>
      <c r="C69" s="1378"/>
      <c r="D69" s="1378"/>
      <c r="E69" s="1378"/>
      <c r="F69" s="1378"/>
      <c r="G69" s="1378"/>
      <c r="H69" s="1378"/>
      <c r="I69" s="1378"/>
      <c r="J69" s="1378"/>
      <c r="K69" s="1378"/>
      <c r="L69" s="1378"/>
      <c r="M69" s="1378"/>
      <c r="N69" s="1378"/>
      <c r="O69" s="1378"/>
      <c r="P69" s="1378"/>
      <c r="Q69" s="1378"/>
    </row>
    <row r="70" spans="1:17" ht="20.100000000000001" customHeight="1">
      <c r="A70" s="1379"/>
      <c r="B70" s="1380" t="s">
        <v>1549</v>
      </c>
      <c r="C70" s="1374"/>
      <c r="D70" s="1374"/>
      <c r="E70" s="1374"/>
      <c r="F70" s="1374"/>
      <c r="G70" s="1374"/>
      <c r="H70" s="1374"/>
      <c r="I70" s="1374"/>
      <c r="J70" s="1374"/>
      <c r="K70" s="1374"/>
      <c r="L70" s="1374"/>
      <c r="M70" s="1374"/>
      <c r="N70" s="1374"/>
      <c r="O70" s="1374"/>
      <c r="P70" s="1374"/>
      <c r="Q70" s="1374"/>
    </row>
    <row r="71" spans="1:17" ht="32.1" customHeight="1">
      <c r="A71" s="2470" t="s">
        <v>1550</v>
      </c>
      <c r="B71" s="2470"/>
      <c r="C71" s="2469" t="s">
        <v>1551</v>
      </c>
      <c r="D71" s="2469"/>
      <c r="E71" s="2469"/>
      <c r="F71" s="2469"/>
      <c r="G71" s="2469"/>
      <c r="H71" s="2469"/>
      <c r="I71" s="2469"/>
      <c r="J71" s="2469"/>
      <c r="K71" s="2469"/>
      <c r="L71" s="2469"/>
      <c r="M71" s="2469"/>
      <c r="N71" s="2469"/>
      <c r="O71" s="2469"/>
      <c r="P71" s="2469"/>
      <c r="Q71" s="2469"/>
    </row>
    <row r="72" spans="1:17" ht="15" customHeight="1">
      <c r="A72" s="1377"/>
      <c r="B72" s="1378"/>
      <c r="C72" s="1378"/>
      <c r="D72" s="1378"/>
      <c r="E72" s="1378"/>
      <c r="F72" s="1378"/>
      <c r="G72" s="1378"/>
      <c r="H72" s="1378"/>
      <c r="I72" s="1378"/>
      <c r="J72" s="1378"/>
      <c r="K72" s="1378"/>
      <c r="L72" s="1378"/>
      <c r="M72" s="1378"/>
      <c r="N72" s="1378"/>
      <c r="O72" s="1378"/>
      <c r="P72" s="1378"/>
      <c r="Q72" s="1378"/>
    </row>
    <row r="73" spans="1:17" ht="20.100000000000001" customHeight="1">
      <c r="A73" s="1379"/>
      <c r="B73" s="1380" t="s">
        <v>1552</v>
      </c>
      <c r="C73" s="1374"/>
      <c r="D73" s="1374"/>
      <c r="E73" s="1374"/>
      <c r="F73" s="1374"/>
      <c r="G73" s="1374"/>
      <c r="H73" s="1374"/>
      <c r="I73" s="1374"/>
      <c r="J73" s="1374"/>
      <c r="K73" s="1374"/>
      <c r="L73" s="1374"/>
      <c r="M73" s="1374"/>
      <c r="N73" s="1374"/>
      <c r="O73" s="1374"/>
      <c r="P73" s="1374"/>
      <c r="Q73" s="1374"/>
    </row>
    <row r="74" spans="1:17" ht="32.1" customHeight="1">
      <c r="A74" s="2470" t="s">
        <v>1553</v>
      </c>
      <c r="B74" s="2470"/>
      <c r="C74" s="2469" t="s">
        <v>2068</v>
      </c>
      <c r="D74" s="2469"/>
      <c r="E74" s="2469"/>
      <c r="F74" s="2469"/>
      <c r="G74" s="2469"/>
      <c r="H74" s="2469"/>
      <c r="I74" s="2469"/>
      <c r="J74" s="2469"/>
      <c r="K74" s="2469"/>
      <c r="L74" s="2469"/>
      <c r="M74" s="2469"/>
      <c r="N74" s="2469"/>
      <c r="O74" s="2469"/>
      <c r="P74" s="2469"/>
      <c r="Q74" s="2469"/>
    </row>
    <row r="75" spans="1:17" ht="15" customHeight="1">
      <c r="A75" s="1377"/>
      <c r="B75" s="1378"/>
      <c r="C75" s="1378"/>
      <c r="D75" s="1378"/>
      <c r="E75" s="1378"/>
      <c r="F75" s="1378"/>
      <c r="G75" s="1378"/>
      <c r="H75" s="1378"/>
      <c r="I75" s="1378"/>
      <c r="J75" s="1378"/>
      <c r="K75" s="1378"/>
      <c r="L75" s="1378"/>
      <c r="M75" s="1378"/>
      <c r="N75" s="1378"/>
      <c r="O75" s="1378"/>
      <c r="P75" s="1378"/>
      <c r="Q75" s="1378"/>
    </row>
    <row r="76" spans="1:17" ht="20.100000000000001" customHeight="1">
      <c r="A76" s="1379"/>
      <c r="B76" s="1380" t="s">
        <v>1554</v>
      </c>
      <c r="C76" s="1374"/>
      <c r="D76" s="1374"/>
      <c r="E76" s="1374"/>
      <c r="F76" s="1374"/>
      <c r="G76" s="1374"/>
      <c r="H76" s="1374"/>
      <c r="I76" s="1374"/>
      <c r="J76" s="1374"/>
      <c r="K76" s="1374"/>
      <c r="L76" s="1374"/>
      <c r="M76" s="1374"/>
      <c r="N76" s="1374"/>
      <c r="O76" s="1374"/>
      <c r="P76" s="1374"/>
      <c r="Q76" s="1374"/>
    </row>
    <row r="77" spans="1:17" ht="18" customHeight="1">
      <c r="A77" s="2470" t="s">
        <v>1555</v>
      </c>
      <c r="B77" s="2470"/>
      <c r="C77" s="2473" t="s">
        <v>1556</v>
      </c>
      <c r="D77" s="2473"/>
      <c r="E77" s="2473"/>
      <c r="F77" s="2473"/>
      <c r="G77" s="2473"/>
      <c r="H77" s="2473"/>
      <c r="I77" s="2473"/>
      <c r="J77" s="2473"/>
      <c r="K77" s="2473"/>
      <c r="L77" s="2473"/>
      <c r="M77" s="2473"/>
      <c r="N77" s="2473"/>
      <c r="O77" s="2473"/>
      <c r="P77" s="2473"/>
      <c r="Q77" s="2473"/>
    </row>
    <row r="78" spans="1:17" s="1794" customFormat="1" ht="48" customHeight="1">
      <c r="A78" s="1795"/>
      <c r="B78" s="1795"/>
      <c r="C78" s="1796"/>
      <c r="D78" s="1796"/>
      <c r="E78" s="1796"/>
      <c r="F78" s="1796"/>
      <c r="G78" s="1796"/>
      <c r="H78" s="1796"/>
      <c r="I78" s="1796"/>
      <c r="J78" s="1796"/>
      <c r="K78" s="1796"/>
      <c r="L78" s="1796"/>
      <c r="M78" s="1796"/>
      <c r="N78" s="1796"/>
      <c r="O78" s="1796"/>
      <c r="P78" s="1796"/>
      <c r="Q78" s="1796"/>
    </row>
    <row r="79" spans="1:17" ht="64.5" customHeight="1">
      <c r="A79" s="1381"/>
      <c r="B79" s="1386"/>
      <c r="C79" s="2474" t="str">
        <f>"　"&amp;入力シート!C26&amp;"　外１社は、上記のとおり"&amp;入力シート!C30&amp;"協定を締結したので、その証拠としてこの協定書３通を作成し、各通に構成員が記名捺印し、各自所持するものとする。"</f>
        <v>　(株）○○○○建設　外１社は、上記のとおり○○建設△△土木特定建設工事共同企業体協定を締結したので、その証拠としてこの協定書３通を作成し、各通に構成員が記名捺印し、各自所持するものとする。</v>
      </c>
      <c r="D79" s="2474"/>
      <c r="E79" s="2474"/>
      <c r="F79" s="2474"/>
      <c r="G79" s="2474"/>
      <c r="H79" s="2474"/>
      <c r="I79" s="2474"/>
      <c r="J79" s="2474"/>
      <c r="K79" s="2474"/>
      <c r="L79" s="2474"/>
      <c r="M79" s="2474"/>
      <c r="N79" s="2474"/>
      <c r="O79" s="2474"/>
      <c r="P79" s="2474"/>
      <c r="Q79" s="2474"/>
    </row>
    <row r="80" spans="1:17" ht="14.1" customHeight="1">
      <c r="A80" s="2476" t="s">
        <v>1557</v>
      </c>
      <c r="B80" s="2466"/>
      <c r="C80" s="2466"/>
      <c r="D80" s="2466"/>
      <c r="E80" s="2466"/>
      <c r="F80" s="2466"/>
      <c r="G80" s="2466"/>
      <c r="H80" s="2466"/>
      <c r="I80" s="2466"/>
      <c r="J80" s="2466"/>
      <c r="K80" s="2466"/>
      <c r="L80" s="2466"/>
      <c r="M80" s="2466"/>
      <c r="N80" s="2466"/>
      <c r="O80" s="2466"/>
      <c r="P80" s="2466"/>
      <c r="Q80" s="2466"/>
    </row>
    <row r="81" spans="1:18" ht="25.35" customHeight="1">
      <c r="A81" s="1802"/>
      <c r="B81" s="2477">
        <v>45413</v>
      </c>
      <c r="C81" s="2477"/>
      <c r="D81" s="2477"/>
      <c r="E81" s="2477"/>
      <c r="F81" s="2477"/>
      <c r="G81" s="2477"/>
      <c r="H81" s="1374"/>
      <c r="I81" s="1374"/>
      <c r="J81" s="1374"/>
      <c r="K81" s="1374"/>
      <c r="L81" s="1374"/>
      <c r="M81" s="1374"/>
      <c r="N81" s="1374"/>
      <c r="O81" s="1374"/>
      <c r="P81" s="1374"/>
      <c r="Q81" s="1374"/>
      <c r="R81" s="1375" t="s">
        <v>1563</v>
      </c>
    </row>
    <row r="82" spans="1:18">
      <c r="A82" s="1376"/>
    </row>
    <row r="83" spans="1:18" ht="25.35" customHeight="1">
      <c r="A83" s="1388"/>
      <c r="B83" s="2457" t="s">
        <v>1480</v>
      </c>
      <c r="C83" s="2457"/>
      <c r="D83" s="2457"/>
      <c r="E83" s="1389"/>
      <c r="F83" s="2458" t="str">
        <f>IF(F24&gt;0,F24," ")</f>
        <v>久留米市〇〇町１２３</v>
      </c>
      <c r="G83" s="2458"/>
      <c r="H83" s="2458"/>
      <c r="I83" s="2458"/>
      <c r="J83" s="2458"/>
      <c r="K83" s="2458"/>
      <c r="L83" s="2458"/>
      <c r="M83" s="2458"/>
      <c r="N83" s="2458"/>
      <c r="O83" s="2458"/>
      <c r="P83" s="2458"/>
      <c r="Q83" s="1374"/>
    </row>
    <row r="84" spans="1:18" ht="25.35" customHeight="1">
      <c r="A84" s="1390"/>
      <c r="B84" s="2457" t="s">
        <v>1481</v>
      </c>
      <c r="C84" s="2457"/>
      <c r="D84" s="2457"/>
      <c r="E84" s="1389"/>
      <c r="F84" s="2458" t="str">
        <f t="shared" ref="F84:F85" si="0">IF(F25&gt;0,F25," ")</f>
        <v>(株）○○○○建設</v>
      </c>
      <c r="G84" s="2458"/>
      <c r="H84" s="2458"/>
      <c r="I84" s="2458"/>
      <c r="J84" s="2458"/>
      <c r="K84" s="2458"/>
      <c r="L84" s="2458"/>
      <c r="M84" s="2458"/>
      <c r="N84" s="2458"/>
      <c r="O84" s="2458"/>
      <c r="P84" s="2458"/>
      <c r="Q84" s="1374"/>
    </row>
    <row r="85" spans="1:18" ht="25.35" customHeight="1">
      <c r="A85" s="1388"/>
      <c r="B85" s="2457" t="s">
        <v>1482</v>
      </c>
      <c r="C85" s="2457"/>
      <c r="D85" s="2457"/>
      <c r="E85" s="1389"/>
      <c r="F85" s="2458" t="str">
        <f t="shared" si="0"/>
        <v>代表取締役　久留米一郎</v>
      </c>
      <c r="G85" s="2458"/>
      <c r="H85" s="2458"/>
      <c r="I85" s="2458"/>
      <c r="J85" s="2458"/>
      <c r="K85" s="1389" t="s">
        <v>1070</v>
      </c>
      <c r="L85" s="1389"/>
      <c r="M85" s="1389"/>
      <c r="N85" s="1389"/>
      <c r="O85" s="1389"/>
      <c r="P85" s="1389"/>
      <c r="Q85" s="1388"/>
    </row>
    <row r="86" spans="1:18" ht="15" customHeight="1">
      <c r="A86" s="1376"/>
    </row>
    <row r="87" spans="1:18" ht="25.35" customHeight="1">
      <c r="A87" s="1388"/>
      <c r="B87" s="2457" t="s">
        <v>1480</v>
      </c>
      <c r="C87" s="2457"/>
      <c r="D87" s="2457"/>
      <c r="E87" s="1389"/>
      <c r="F87" s="2458" t="str">
        <f>IF(F28&gt;0,F28," ")</f>
        <v>久留米市△△町１２３</v>
      </c>
      <c r="G87" s="2458"/>
      <c r="H87" s="2458"/>
      <c r="I87" s="2458"/>
      <c r="J87" s="2458"/>
      <c r="K87" s="2458"/>
      <c r="L87" s="2458"/>
      <c r="M87" s="2458"/>
      <c r="N87" s="2458"/>
      <c r="O87" s="2458"/>
      <c r="P87" s="2458"/>
      <c r="Q87" s="1374"/>
    </row>
    <row r="88" spans="1:18" ht="25.35" customHeight="1">
      <c r="A88" s="1390"/>
      <c r="B88" s="2457" t="s">
        <v>1481</v>
      </c>
      <c r="C88" s="2457"/>
      <c r="D88" s="2457"/>
      <c r="E88" s="1389"/>
      <c r="F88" s="2458" t="str">
        <f t="shared" ref="F88:F89" si="1">IF(F29&gt;0,F29," ")</f>
        <v>△△土木</v>
      </c>
      <c r="G88" s="2458"/>
      <c r="H88" s="2458"/>
      <c r="I88" s="2458"/>
      <c r="J88" s="2458"/>
      <c r="K88" s="2458"/>
      <c r="L88" s="2458"/>
      <c r="M88" s="2458"/>
      <c r="N88" s="2458"/>
      <c r="O88" s="2458"/>
      <c r="P88" s="2458"/>
      <c r="Q88" s="1374"/>
    </row>
    <row r="89" spans="1:18" ht="25.35" customHeight="1">
      <c r="A89" s="1388"/>
      <c r="B89" s="2457" t="s">
        <v>1482</v>
      </c>
      <c r="C89" s="2457"/>
      <c r="D89" s="2457"/>
      <c r="E89" s="1389"/>
      <c r="F89" s="2458" t="str">
        <f t="shared" si="1"/>
        <v>代表取締役　△△　□□</v>
      </c>
      <c r="G89" s="2458"/>
      <c r="H89" s="2458"/>
      <c r="I89" s="2458"/>
      <c r="J89" s="2458"/>
      <c r="K89" s="1389" t="s">
        <v>1070</v>
      </c>
      <c r="L89" s="1389"/>
      <c r="M89" s="1389"/>
      <c r="N89" s="1389"/>
      <c r="O89" s="1389"/>
      <c r="P89" s="1389"/>
      <c r="Q89" s="1374"/>
    </row>
    <row r="90" spans="1:18" ht="15" customHeight="1">
      <c r="A90" s="1377"/>
      <c r="B90" s="1378"/>
      <c r="C90" s="1378"/>
      <c r="D90" s="1378"/>
      <c r="E90" s="1378"/>
      <c r="F90" s="1378"/>
      <c r="G90" s="1378"/>
      <c r="H90" s="1378"/>
      <c r="I90" s="1378"/>
      <c r="J90" s="1378"/>
      <c r="K90" s="1378"/>
      <c r="L90" s="1378"/>
      <c r="M90" s="1378"/>
      <c r="N90" s="1378"/>
      <c r="O90" s="1378"/>
      <c r="P90" s="1378"/>
      <c r="Q90" s="1378"/>
    </row>
    <row r="91" spans="1:18" ht="15" customHeight="1">
      <c r="A91" s="1376"/>
    </row>
    <row r="92" spans="1:18" ht="25.35" customHeight="1">
      <c r="A92" s="1388"/>
      <c r="B92" s="2464"/>
      <c r="C92" s="2464"/>
      <c r="D92" s="2464"/>
      <c r="E92" s="1389"/>
      <c r="F92" s="2463"/>
      <c r="G92" s="2463"/>
      <c r="H92" s="2463"/>
      <c r="I92" s="2463"/>
      <c r="J92" s="2463"/>
      <c r="K92" s="2463"/>
      <c r="L92" s="2463"/>
      <c r="M92" s="2463"/>
      <c r="N92" s="2463"/>
      <c r="O92" s="2463"/>
      <c r="P92" s="2463"/>
      <c r="Q92" s="1374"/>
    </row>
    <row r="93" spans="1:18" ht="25.35" customHeight="1">
      <c r="A93" s="1390"/>
      <c r="B93" s="2464"/>
      <c r="C93" s="2464"/>
      <c r="D93" s="2464"/>
      <c r="E93" s="1389"/>
      <c r="F93" s="2463"/>
      <c r="G93" s="2463"/>
      <c r="H93" s="2463"/>
      <c r="I93" s="2463"/>
      <c r="J93" s="2463"/>
      <c r="K93" s="2463"/>
      <c r="L93" s="2463"/>
      <c r="M93" s="2463"/>
      <c r="N93" s="2463"/>
      <c r="O93" s="2463"/>
      <c r="P93" s="2463"/>
      <c r="Q93" s="1374"/>
    </row>
    <row r="94" spans="1:18" ht="25.35" customHeight="1">
      <c r="A94" s="1388"/>
      <c r="B94" s="2464"/>
      <c r="C94" s="2464"/>
      <c r="D94" s="2464"/>
      <c r="E94" s="1389"/>
      <c r="F94" s="2463"/>
      <c r="G94" s="2463"/>
      <c r="H94" s="2463"/>
      <c r="I94" s="2463"/>
      <c r="J94" s="2463"/>
      <c r="K94" s="1389"/>
      <c r="L94" s="1389"/>
      <c r="M94" s="1389"/>
      <c r="N94" s="1389"/>
      <c r="O94" s="1389"/>
      <c r="P94" s="1389"/>
      <c r="Q94" s="1374"/>
    </row>
    <row r="95" spans="1:18" ht="25.35" customHeight="1">
      <c r="A95" s="1388"/>
      <c r="B95" s="1391"/>
      <c r="C95" s="1391"/>
      <c r="D95" s="1391"/>
      <c r="E95" s="1389"/>
      <c r="F95" s="1392"/>
      <c r="G95" s="1392"/>
      <c r="H95" s="1392"/>
      <c r="I95" s="1392"/>
      <c r="J95" s="1392"/>
      <c r="K95" s="1389"/>
      <c r="L95" s="1389"/>
      <c r="M95" s="1389"/>
      <c r="N95" s="1389"/>
      <c r="O95" s="1389"/>
      <c r="P95" s="1389"/>
      <c r="Q95" s="1374"/>
    </row>
    <row r="96" spans="1:18">
      <c r="A96" s="1376"/>
    </row>
    <row r="97" spans="1:19" s="1378" customFormat="1" ht="25.35" customHeight="1">
      <c r="A97" s="2467" t="s">
        <v>1483</v>
      </c>
      <c r="B97" s="2468"/>
      <c r="C97" s="2468"/>
      <c r="D97" s="2468"/>
      <c r="E97" s="2468"/>
      <c r="F97" s="2468"/>
      <c r="G97" s="2468"/>
      <c r="H97" s="2468"/>
      <c r="I97" s="2468"/>
      <c r="J97" s="2468"/>
      <c r="K97" s="2468"/>
      <c r="L97" s="2468"/>
      <c r="M97" s="2468"/>
      <c r="N97" s="2468"/>
      <c r="O97" s="2468"/>
      <c r="P97" s="2468"/>
      <c r="Q97" s="2468"/>
    </row>
    <row r="98" spans="1:19">
      <c r="A98" s="1376"/>
    </row>
    <row r="99" spans="1:19" ht="48" customHeight="1">
      <c r="A99" s="1388" t="s">
        <v>1504</v>
      </c>
      <c r="B99" s="2462" t="str">
        <f>"　"&amp;S100&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99" s="2458"/>
      <c r="D99" s="2458"/>
      <c r="E99" s="2458"/>
      <c r="F99" s="2458"/>
      <c r="G99" s="2458"/>
      <c r="H99" s="2458"/>
      <c r="I99" s="2458"/>
      <c r="J99" s="2458"/>
      <c r="K99" s="2458"/>
      <c r="L99" s="2458"/>
      <c r="M99" s="2458"/>
      <c r="N99" s="2458"/>
      <c r="O99" s="2458"/>
      <c r="P99" s="2458"/>
      <c r="Q99" s="1374"/>
      <c r="R99" s="1397"/>
    </row>
    <row r="100" spans="1:19" ht="15" customHeight="1">
      <c r="A100" s="1388"/>
      <c r="B100" s="1393"/>
      <c r="C100" s="1392"/>
      <c r="D100" s="1392"/>
      <c r="E100" s="1392"/>
      <c r="F100" s="1392"/>
      <c r="G100" s="1392"/>
      <c r="H100" s="1392"/>
      <c r="I100" s="1392"/>
      <c r="J100" s="1392"/>
      <c r="K100" s="1392"/>
      <c r="L100" s="1392"/>
      <c r="M100" s="1392"/>
      <c r="N100" s="1392"/>
      <c r="O100" s="1392"/>
      <c r="P100" s="1392"/>
      <c r="Q100" s="1374"/>
      <c r="S100" s="1375" t="str">
        <f>IF(入力シート!C5="久留米市長","久留米市発注に係る","久留米市企業局発注に係る")</f>
        <v>久留米市発注に係る</v>
      </c>
    </row>
    <row r="101" spans="1:19" ht="25.35" customHeight="1">
      <c r="A101" s="2465" t="s">
        <v>8</v>
      </c>
      <c r="B101" s="2466"/>
      <c r="C101" s="2466"/>
      <c r="D101" s="2466"/>
      <c r="E101" s="2466"/>
      <c r="F101" s="2466"/>
      <c r="G101" s="2466"/>
      <c r="H101" s="2466"/>
      <c r="I101" s="2466"/>
      <c r="J101" s="2466"/>
      <c r="K101" s="2466"/>
      <c r="L101" s="2466"/>
      <c r="M101" s="2466"/>
      <c r="N101" s="2466"/>
      <c r="O101" s="2466"/>
      <c r="P101" s="2466"/>
      <c r="Q101" s="2466"/>
    </row>
    <row r="102" spans="1:19" ht="15" customHeight="1">
      <c r="A102" s="1376"/>
    </row>
    <row r="103" spans="1:19" ht="25.35" customHeight="1">
      <c r="A103" s="1388"/>
      <c r="B103" s="2457" t="s">
        <v>1484</v>
      </c>
      <c r="C103" s="2457"/>
      <c r="D103" s="2457"/>
      <c r="E103" s="1389"/>
      <c r="F103" s="2458" t="str">
        <f>入力シート!C10</f>
        <v>○○校区道路改良工事</v>
      </c>
      <c r="G103" s="2458"/>
      <c r="H103" s="2458"/>
      <c r="I103" s="2458"/>
      <c r="J103" s="2458"/>
      <c r="K103" s="2458"/>
      <c r="L103" s="2458"/>
      <c r="M103" s="2458"/>
      <c r="N103" s="2458"/>
      <c r="O103" s="2458"/>
      <c r="P103" s="1374"/>
      <c r="Q103" s="1374"/>
    </row>
    <row r="104" spans="1:19" ht="15" customHeight="1">
      <c r="A104" s="1376"/>
    </row>
    <row r="105" spans="1:19" ht="25.35" customHeight="1">
      <c r="A105" s="1388"/>
      <c r="B105" s="2457" t="s">
        <v>1485</v>
      </c>
      <c r="C105" s="2457"/>
      <c r="D105" s="2457"/>
      <c r="E105" s="1374"/>
      <c r="F105" s="2458" t="str">
        <f>入力シート!C26</f>
        <v>(株）○○○○建設</v>
      </c>
      <c r="G105" s="2458"/>
      <c r="H105" s="2458"/>
      <c r="I105" s="2458"/>
      <c r="J105" s="2458"/>
      <c r="K105" s="2458"/>
      <c r="L105" s="2461"/>
      <c r="M105" s="2461"/>
      <c r="N105" s="1374" t="s">
        <v>1486</v>
      </c>
      <c r="O105" s="1374"/>
      <c r="P105" s="1374"/>
      <c r="Q105" s="1374"/>
      <c r="R105" s="1375" t="s">
        <v>1566</v>
      </c>
    </row>
    <row r="106" spans="1:19" ht="15" customHeight="1">
      <c r="A106" s="1376"/>
      <c r="N106" s="1374"/>
    </row>
    <row r="107" spans="1:19" ht="25.35" customHeight="1">
      <c r="A107" s="1388"/>
      <c r="B107" s="1374"/>
      <c r="C107" s="1374"/>
      <c r="D107" s="1374"/>
      <c r="E107" s="1374"/>
      <c r="F107" s="1394" t="str">
        <f>F29</f>
        <v>△△土木</v>
      </c>
      <c r="G107" s="1394"/>
      <c r="H107" s="1394"/>
      <c r="I107" s="1394"/>
      <c r="J107" s="1394"/>
      <c r="K107" s="1394"/>
      <c r="L107" s="2461"/>
      <c r="M107" s="2461"/>
      <c r="N107" s="1374" t="s">
        <v>1486</v>
      </c>
      <c r="O107" s="1374"/>
      <c r="P107" s="1374"/>
      <c r="Q107" s="1374"/>
      <c r="R107" s="1375" t="s">
        <v>1566</v>
      </c>
    </row>
    <row r="108" spans="1:19" ht="15" customHeight="1">
      <c r="A108" s="1376"/>
      <c r="N108" s="1374"/>
    </row>
    <row r="109" spans="1:19">
      <c r="A109" s="1376"/>
    </row>
    <row r="110" spans="1:19" ht="32.1" customHeight="1">
      <c r="A110" s="1388"/>
      <c r="B110" s="2462" t="str">
        <f>"　"&amp;入力シート!C26&amp;"　外１社は、上記のとおり出資の割合を定めたので、その証拠としてこの協定書３通を作成し、各通に構成員が記名捺印して各自所持するものとする。"</f>
        <v>　(株）○○○○建設　外１社は、上記のとおり出資の割合を定めたので、その証拠としてこの協定書３通を作成し、各通に構成員が記名捺印して各自所持するものとする。</v>
      </c>
      <c r="C110" s="2462"/>
      <c r="D110" s="2462"/>
      <c r="E110" s="2462"/>
      <c r="F110" s="2462"/>
      <c r="G110" s="2462"/>
      <c r="H110" s="2462"/>
      <c r="I110" s="2462"/>
      <c r="J110" s="2462"/>
      <c r="K110" s="2462"/>
      <c r="L110" s="2462"/>
      <c r="M110" s="2462"/>
      <c r="N110" s="2462"/>
      <c r="O110" s="2462"/>
      <c r="P110" s="2462"/>
      <c r="Q110" s="1374"/>
    </row>
    <row r="111" spans="1:19" ht="15" customHeight="1">
      <c r="A111" s="1376"/>
    </row>
    <row r="112" spans="1:19" ht="25.35" customHeight="1">
      <c r="A112" s="2459">
        <f>A81</f>
        <v>0</v>
      </c>
      <c r="B112" s="2459"/>
      <c r="C112" s="2459"/>
      <c r="D112" s="2459"/>
      <c r="E112" s="2459"/>
      <c r="F112" s="2459"/>
      <c r="G112" s="2459"/>
      <c r="H112" s="1374"/>
      <c r="I112" s="1374"/>
      <c r="J112" s="1374"/>
      <c r="K112" s="1374"/>
      <c r="L112" s="1374"/>
      <c r="M112" s="1374"/>
      <c r="N112" s="1374"/>
      <c r="O112" s="1374"/>
      <c r="P112" s="1374"/>
      <c r="Q112" s="1374"/>
      <c r="R112" s="1375" t="s">
        <v>1563</v>
      </c>
    </row>
    <row r="113" spans="1:17" ht="15" customHeight="1">
      <c r="A113" s="1376"/>
    </row>
    <row r="114" spans="1:17" ht="25.35" customHeight="1">
      <c r="A114" s="1395"/>
      <c r="B114" s="1374"/>
      <c r="C114" s="1374"/>
      <c r="D114" s="1374"/>
      <c r="E114" s="1374"/>
      <c r="F114" s="1374"/>
      <c r="G114" s="1374"/>
      <c r="H114" s="1374"/>
      <c r="I114" s="2460" t="str">
        <f>入力シート!C30</f>
        <v>○○建設△△土木特定建設工事共同企業体</v>
      </c>
      <c r="J114" s="2460"/>
      <c r="K114" s="2460"/>
      <c r="L114" s="2460"/>
      <c r="M114" s="2460"/>
      <c r="N114" s="2460"/>
      <c r="O114" s="2460"/>
      <c r="P114" s="2460"/>
      <c r="Q114" s="1374"/>
    </row>
    <row r="115" spans="1:17" ht="15" customHeight="1">
      <c r="A115" s="1376"/>
    </row>
    <row r="116" spans="1:17" ht="25.35" customHeight="1">
      <c r="A116" s="1388"/>
      <c r="B116" s="2457" t="s">
        <v>1480</v>
      </c>
      <c r="C116" s="2457"/>
      <c r="D116" s="2457"/>
      <c r="E116" s="1389"/>
      <c r="F116" s="2458" t="str">
        <f>IF(F24&gt;0,F24," ")</f>
        <v>久留米市〇〇町１２３</v>
      </c>
      <c r="G116" s="2458"/>
      <c r="H116" s="2458"/>
      <c r="I116" s="2458"/>
      <c r="J116" s="2458"/>
      <c r="K116" s="2458"/>
      <c r="L116" s="2458"/>
      <c r="M116" s="2458"/>
      <c r="N116" s="2458"/>
      <c r="O116" s="2458"/>
      <c r="P116" s="2458"/>
      <c r="Q116" s="1374"/>
    </row>
    <row r="117" spans="1:17" ht="25.35" customHeight="1">
      <c r="A117" s="1390"/>
      <c r="B117" s="2457" t="s">
        <v>1481</v>
      </c>
      <c r="C117" s="2457"/>
      <c r="D117" s="2457"/>
      <c r="E117" s="1389"/>
      <c r="F117" s="2458" t="str">
        <f>IF(F25&gt;0,F25," ")</f>
        <v>(株）○○○○建設</v>
      </c>
      <c r="G117" s="2458"/>
      <c r="H117" s="2458"/>
      <c r="I117" s="2458"/>
      <c r="J117" s="2458"/>
      <c r="K117" s="2458"/>
      <c r="L117" s="2458"/>
      <c r="M117" s="2458"/>
      <c r="N117" s="2458"/>
      <c r="O117" s="2458"/>
      <c r="P117" s="2458"/>
      <c r="Q117" s="1374"/>
    </row>
    <row r="118" spans="1:17" ht="25.35" customHeight="1">
      <c r="A118" s="1388"/>
      <c r="B118" s="2457" t="s">
        <v>1482</v>
      </c>
      <c r="C118" s="2457"/>
      <c r="D118" s="2457"/>
      <c r="E118" s="1389"/>
      <c r="F118" s="2458" t="str">
        <f>IF(F26&gt;0,F26," ")</f>
        <v>代表取締役　久留米一郎</v>
      </c>
      <c r="G118" s="2458"/>
      <c r="H118" s="2458"/>
      <c r="I118" s="2458"/>
      <c r="J118" s="2458"/>
      <c r="K118" s="1389" t="s">
        <v>1070</v>
      </c>
      <c r="L118" s="1389"/>
      <c r="M118" s="1389"/>
      <c r="N118" s="1389"/>
      <c r="O118" s="1389"/>
      <c r="P118" s="1389"/>
      <c r="Q118" s="1388"/>
    </row>
    <row r="119" spans="1:17">
      <c r="A119" s="1376"/>
    </row>
    <row r="120" spans="1:17" ht="25.35" customHeight="1">
      <c r="A120" s="1388"/>
      <c r="B120" s="2457" t="s">
        <v>1480</v>
      </c>
      <c r="C120" s="2457"/>
      <c r="D120" s="2457"/>
      <c r="E120" s="1389"/>
      <c r="F120" s="2458" t="str">
        <f>IF(F28&gt;0,F28," ")</f>
        <v>久留米市△△町１２３</v>
      </c>
      <c r="G120" s="2458"/>
      <c r="H120" s="2458"/>
      <c r="I120" s="2458"/>
      <c r="J120" s="2458"/>
      <c r="K120" s="2458"/>
      <c r="L120" s="2458"/>
      <c r="M120" s="2458"/>
      <c r="N120" s="2458"/>
      <c r="O120" s="2458"/>
      <c r="P120" s="2458"/>
      <c r="Q120" s="1374"/>
    </row>
    <row r="121" spans="1:17" ht="25.35" customHeight="1">
      <c r="A121" s="1390"/>
      <c r="B121" s="2457" t="s">
        <v>1481</v>
      </c>
      <c r="C121" s="2457"/>
      <c r="D121" s="2457"/>
      <c r="E121" s="1389"/>
      <c r="F121" s="2458" t="str">
        <f>IF(F29&gt;0,F29," ")</f>
        <v>△△土木</v>
      </c>
      <c r="G121" s="2458"/>
      <c r="H121" s="2458"/>
      <c r="I121" s="2458"/>
      <c r="J121" s="2458"/>
      <c r="K121" s="2458"/>
      <c r="L121" s="2458"/>
      <c r="M121" s="2458"/>
      <c r="N121" s="2458"/>
      <c r="O121" s="2458"/>
      <c r="P121" s="2458"/>
      <c r="Q121" s="1374"/>
    </row>
    <row r="122" spans="1:17" ht="25.35" customHeight="1">
      <c r="A122" s="1388"/>
      <c r="B122" s="2457" t="s">
        <v>1482</v>
      </c>
      <c r="C122" s="2457"/>
      <c r="D122" s="2457"/>
      <c r="E122" s="1389"/>
      <c r="F122" s="2458" t="str">
        <f>IF(F30&gt;0,F30," ")</f>
        <v>代表取締役　△△　□□</v>
      </c>
      <c r="G122" s="2458"/>
      <c r="H122" s="2458"/>
      <c r="I122" s="2458"/>
      <c r="J122" s="2458"/>
      <c r="K122" s="1389" t="s">
        <v>1070</v>
      </c>
      <c r="L122" s="1389"/>
      <c r="M122" s="1389"/>
      <c r="N122" s="1389"/>
      <c r="O122" s="1389"/>
      <c r="P122" s="1389"/>
      <c r="Q122" s="1374"/>
    </row>
    <row r="123" spans="1:17">
      <c r="A123" s="1376"/>
    </row>
    <row r="124" spans="1:17">
      <c r="A124" s="1396"/>
    </row>
  </sheetData>
  <mergeCells count="104">
    <mergeCell ref="B81:G81"/>
    <mergeCell ref="B85:D85"/>
    <mergeCell ref="C68:Q68"/>
    <mergeCell ref="A14:B14"/>
    <mergeCell ref="A17:B17"/>
    <mergeCell ref="C17:Q17"/>
    <mergeCell ref="C18:Q18"/>
    <mergeCell ref="A3:Q3"/>
    <mergeCell ref="A6:B6"/>
    <mergeCell ref="C19:Q19"/>
    <mergeCell ref="F30:P30"/>
    <mergeCell ref="B25:D25"/>
    <mergeCell ref="B26:D26"/>
    <mergeCell ref="B28:D28"/>
    <mergeCell ref="F25:P25"/>
    <mergeCell ref="F26:P26"/>
    <mergeCell ref="F28:P28"/>
    <mergeCell ref="B24:D24"/>
    <mergeCell ref="A22:B22"/>
    <mergeCell ref="F24:P24"/>
    <mergeCell ref="A55:B55"/>
    <mergeCell ref="C55:Q55"/>
    <mergeCell ref="A58:B58"/>
    <mergeCell ref="C58:Q58"/>
    <mergeCell ref="C74:Q74"/>
    <mergeCell ref="A64:B64"/>
    <mergeCell ref="C64:Q64"/>
    <mergeCell ref="C65:Q65"/>
    <mergeCell ref="C66:Q66"/>
    <mergeCell ref="A80:Q80"/>
    <mergeCell ref="A71:B71"/>
    <mergeCell ref="C71:Q71"/>
    <mergeCell ref="A74:B74"/>
    <mergeCell ref="C67:Q67"/>
    <mergeCell ref="C6:Q6"/>
    <mergeCell ref="C14:Q14"/>
    <mergeCell ref="C36:Q36"/>
    <mergeCell ref="A39:B39"/>
    <mergeCell ref="C39:Q39"/>
    <mergeCell ref="C7:Q7"/>
    <mergeCell ref="C8:Q8"/>
    <mergeCell ref="A11:B11"/>
    <mergeCell ref="C11:Q11"/>
    <mergeCell ref="B29:D29"/>
    <mergeCell ref="B30:D30"/>
    <mergeCell ref="F29:P29"/>
    <mergeCell ref="A101:Q101"/>
    <mergeCell ref="B103:D103"/>
    <mergeCell ref="A97:Q97"/>
    <mergeCell ref="B99:P99"/>
    <mergeCell ref="C46:Q46"/>
    <mergeCell ref="A49:B49"/>
    <mergeCell ref="C49:Q49"/>
    <mergeCell ref="C33:Q33"/>
    <mergeCell ref="A52:B52"/>
    <mergeCell ref="C52:Q52"/>
    <mergeCell ref="A36:B36"/>
    <mergeCell ref="A33:B33"/>
    <mergeCell ref="C40:Q40"/>
    <mergeCell ref="A43:B43"/>
    <mergeCell ref="C43:Q43"/>
    <mergeCell ref="A46:B46"/>
    <mergeCell ref="A77:B77"/>
    <mergeCell ref="C77:Q77"/>
    <mergeCell ref="C79:Q79"/>
    <mergeCell ref="B83:D83"/>
    <mergeCell ref="F83:P83"/>
    <mergeCell ref="A61:B61"/>
    <mergeCell ref="C61:Q61"/>
    <mergeCell ref="F92:P92"/>
    <mergeCell ref="F93:P93"/>
    <mergeCell ref="B94:D94"/>
    <mergeCell ref="B87:D87"/>
    <mergeCell ref="F87:P87"/>
    <mergeCell ref="B88:D88"/>
    <mergeCell ref="F88:P88"/>
    <mergeCell ref="B89:D89"/>
    <mergeCell ref="F94:J94"/>
    <mergeCell ref="B92:D92"/>
    <mergeCell ref="B93:D93"/>
    <mergeCell ref="B84:D84"/>
    <mergeCell ref="F84:P84"/>
    <mergeCell ref="B118:D118"/>
    <mergeCell ref="F118:J118"/>
    <mergeCell ref="F120:P120"/>
    <mergeCell ref="F121:P121"/>
    <mergeCell ref="B122:D122"/>
    <mergeCell ref="F122:J122"/>
    <mergeCell ref="F103:O103"/>
    <mergeCell ref="A112:G112"/>
    <mergeCell ref="B121:D121"/>
    <mergeCell ref="B120:D120"/>
    <mergeCell ref="I114:P114"/>
    <mergeCell ref="B116:D116"/>
    <mergeCell ref="F116:P116"/>
    <mergeCell ref="B117:D117"/>
    <mergeCell ref="B105:D105"/>
    <mergeCell ref="L105:M105"/>
    <mergeCell ref="L107:M107"/>
    <mergeCell ref="F105:K105"/>
    <mergeCell ref="B110:P110"/>
    <mergeCell ref="F117:P117"/>
    <mergeCell ref="F85:J85"/>
    <mergeCell ref="F89:J89"/>
  </mergeCells>
  <phoneticPr fontId="14"/>
  <pageMargins left="0.74803149606299213" right="0.55118110236220474" top="0.78740157480314965" bottom="0.78740157480314965" header="0.51181102362204722" footer="0.51181102362204722"/>
  <pageSetup paperSize="9" scale="98" orientation="portrait" blackAndWhite="1" r:id="rId1"/>
  <rowBreaks count="3" manualBreakCount="3">
    <brk id="36" max="16" man="1"/>
    <brk id="68" max="16" man="1"/>
    <brk id="95" max="1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75" zoomScaleNormal="100" zoomScaleSheetLayoutView="75" workbookViewId="0">
      <selection activeCell="G6" sqref="G6"/>
    </sheetView>
  </sheetViews>
  <sheetFormatPr defaultColWidth="9" defaultRowHeight="13.2"/>
  <cols>
    <col min="1" max="1" width="2.21875" style="1893" customWidth="1"/>
    <col min="2" max="2" width="9.44140625" style="1892" customWidth="1"/>
    <col min="3" max="30" width="3.77734375" style="1892" customWidth="1"/>
    <col min="31" max="31" width="2" style="1892" customWidth="1"/>
    <col min="32" max="32" width="11.109375" style="1893" customWidth="1"/>
    <col min="33" max="33" width="6.44140625" style="1892" bestFit="1" customWidth="1"/>
    <col min="34" max="16384" width="9" style="1893"/>
  </cols>
  <sheetData>
    <row r="1" spans="1:35" ht="19.2">
      <c r="A1" s="2042" t="s">
        <v>1166</v>
      </c>
      <c r="B1" s="2042"/>
      <c r="M1" s="2043"/>
      <c r="AG1" s="1895" t="s">
        <v>1196</v>
      </c>
    </row>
    <row r="2" spans="1:35" ht="13.5" customHeight="1">
      <c r="Q2" s="1893"/>
      <c r="S2" s="2044"/>
      <c r="T2" s="2045"/>
      <c r="U2" s="4218" t="s">
        <v>1168</v>
      </c>
      <c r="V2" s="4219"/>
      <c r="W2" s="4218" t="s">
        <v>1169</v>
      </c>
      <c r="X2" s="4219"/>
      <c r="Y2" s="4220" t="s">
        <v>1170</v>
      </c>
      <c r="Z2" s="4221"/>
      <c r="AB2" s="4222" t="s">
        <v>1171</v>
      </c>
      <c r="AC2" s="4220"/>
      <c r="AD2" s="4220"/>
      <c r="AE2" s="4220"/>
      <c r="AF2" s="4220"/>
      <c r="AG2" s="2046" t="s">
        <v>1172</v>
      </c>
    </row>
    <row r="3" spans="1:35" ht="13.5" customHeight="1" thickBot="1">
      <c r="B3" s="4223" t="s">
        <v>1173</v>
      </c>
      <c r="C3" s="4223"/>
      <c r="D3" s="4223"/>
      <c r="E3" s="4223"/>
      <c r="F3" s="1892" t="s">
        <v>1174</v>
      </c>
      <c r="G3" s="1843" t="str">
        <f>入力シート!C10</f>
        <v>○○校区道路改良工事</v>
      </c>
      <c r="H3" s="1843"/>
      <c r="I3" s="1843"/>
      <c r="J3" s="1843"/>
      <c r="K3" s="1843"/>
      <c r="L3" s="1843"/>
      <c r="M3" s="1843"/>
      <c r="N3" s="1843"/>
      <c r="O3" s="1843"/>
      <c r="P3" s="1843"/>
      <c r="R3" s="1893"/>
      <c r="S3" s="4224" t="s">
        <v>1175</v>
      </c>
      <c r="T3" s="4225"/>
      <c r="U3" s="4226">
        <f>+AG10+AG19+AG28+AG37+AG46+AG55+AG64+AG73+AG82</f>
        <v>252</v>
      </c>
      <c r="V3" s="4227"/>
      <c r="W3" s="4228">
        <f>+AG11+AG20+AG29+AG38+AG47+AG56+AG65+AG74+AG83</f>
        <v>0</v>
      </c>
      <c r="X3" s="4225"/>
      <c r="Y3" s="4229">
        <f>+ROUNDDOWN(W3/U3,3)</f>
        <v>0</v>
      </c>
      <c r="Z3" s="4230"/>
      <c r="AB3" s="4231" t="s">
        <v>1176</v>
      </c>
      <c r="AC3" s="4232"/>
      <c r="AD3" s="4232"/>
      <c r="AE3" s="4232"/>
      <c r="AF3" s="4232"/>
      <c r="AG3" s="2048">
        <f>+AI3-W4</f>
        <v>72</v>
      </c>
      <c r="AI3" s="2049">
        <f>ROUNDUP(+U4*0.285,0)</f>
        <v>72</v>
      </c>
    </row>
    <row r="4" spans="1:35" ht="13.5" customHeight="1" thickBot="1">
      <c r="B4" s="4223" t="s">
        <v>1177</v>
      </c>
      <c r="C4" s="4223"/>
      <c r="D4" s="4223"/>
      <c r="E4" s="4223"/>
      <c r="F4" s="1892" t="s">
        <v>1174</v>
      </c>
      <c r="G4" s="4241" t="s">
        <v>2478</v>
      </c>
      <c r="H4" s="4242"/>
      <c r="I4" s="4242"/>
      <c r="J4" s="4242"/>
      <c r="K4" s="4243"/>
      <c r="R4" s="1893"/>
      <c r="S4" s="4244" t="s">
        <v>1178</v>
      </c>
      <c r="T4" s="4245"/>
      <c r="U4" s="4246">
        <f>+U3</f>
        <v>252</v>
      </c>
      <c r="V4" s="4247"/>
      <c r="W4" s="4248">
        <f>+AG13+AG22+AG31+AG40+AG49+AG58+AG67+AG76+AG85</f>
        <v>0</v>
      </c>
      <c r="X4" s="4245"/>
      <c r="Y4" s="4249">
        <f>+ROUNDDOWN(W4/U4,3)</f>
        <v>0</v>
      </c>
      <c r="Z4" s="4250"/>
      <c r="AB4" s="4233" t="s">
        <v>1179</v>
      </c>
      <c r="AC4" s="4234"/>
      <c r="AD4" s="4234"/>
      <c r="AE4" s="4234"/>
      <c r="AF4" s="4234"/>
      <c r="AG4" s="2048">
        <f>+AI4-W4</f>
        <v>63</v>
      </c>
      <c r="AI4" s="2049">
        <f>ROUNDUP(+U4*0.25,0)</f>
        <v>63</v>
      </c>
    </row>
    <row r="5" spans="1:35" ht="13.5" customHeight="1">
      <c r="B5" s="4235" t="s">
        <v>1180</v>
      </c>
      <c r="C5" s="4235"/>
      <c r="D5" s="4235"/>
      <c r="E5" s="4235"/>
      <c r="F5" s="1892" t="s">
        <v>1174</v>
      </c>
      <c r="G5" s="4236">
        <f>入力シート!C15</f>
        <v>45838</v>
      </c>
      <c r="H5" s="4236"/>
      <c r="I5" s="4236"/>
      <c r="J5" s="4236"/>
      <c r="K5" s="4236"/>
      <c r="L5" s="4237" t="s">
        <v>1181</v>
      </c>
      <c r="M5" s="4237"/>
      <c r="N5" s="4237"/>
      <c r="O5" s="1892" t="s">
        <v>1174</v>
      </c>
      <c r="P5" s="4238" t="e">
        <f>+G5-G4+1</f>
        <v>#VALUE!</v>
      </c>
      <c r="Q5" s="4238"/>
      <c r="R5" s="4238"/>
      <c r="Y5" s="2050"/>
      <c r="AA5" s="2051"/>
      <c r="AB5" s="4239" t="s">
        <v>1182</v>
      </c>
      <c r="AC5" s="4240"/>
      <c r="AD5" s="4240"/>
      <c r="AE5" s="4240"/>
      <c r="AF5" s="4240"/>
      <c r="AG5" s="2052">
        <f>+AI5-W4</f>
        <v>54</v>
      </c>
      <c r="AI5" s="2049">
        <f>ROUNDUP(+U4*0.214,0)</f>
        <v>54</v>
      </c>
    </row>
    <row r="6" spans="1:35" ht="13.5" customHeight="1">
      <c r="C6" s="1893"/>
      <c r="D6" s="1893"/>
      <c r="E6" s="1893"/>
      <c r="F6" s="1893"/>
      <c r="W6" s="1991"/>
      <c r="X6" s="1991"/>
      <c r="Y6" s="1991"/>
      <c r="Z6" s="1991"/>
      <c r="AA6" s="1991"/>
      <c r="AB6" s="1991"/>
      <c r="AC6" s="1991"/>
      <c r="AD6" s="1991"/>
      <c r="AE6" s="1991"/>
    </row>
    <row r="7" spans="1:35" ht="13.5" customHeight="1"/>
    <row r="8" spans="1:35">
      <c r="B8" s="2053" t="s">
        <v>1183</v>
      </c>
      <c r="C8" s="2054" t="str">
        <f>+G4</f>
        <v>※西暦入力</v>
      </c>
      <c r="D8" s="2055" t="e">
        <f>+C8+1</f>
        <v>#VALUE!</v>
      </c>
      <c r="E8" s="2055" t="e">
        <f t="shared" ref="E8:AD8" si="0">+D8+1</f>
        <v>#VALUE!</v>
      </c>
      <c r="F8" s="2055" t="e">
        <f t="shared" si="0"/>
        <v>#VALUE!</v>
      </c>
      <c r="G8" s="2055" t="e">
        <f t="shared" si="0"/>
        <v>#VALUE!</v>
      </c>
      <c r="H8" s="2055" t="e">
        <f t="shared" si="0"/>
        <v>#VALUE!</v>
      </c>
      <c r="I8" s="2055" t="e">
        <f t="shared" si="0"/>
        <v>#VALUE!</v>
      </c>
      <c r="J8" s="2055" t="e">
        <f t="shared" si="0"/>
        <v>#VALUE!</v>
      </c>
      <c r="K8" s="2055" t="e">
        <f t="shared" si="0"/>
        <v>#VALUE!</v>
      </c>
      <c r="L8" s="2055" t="e">
        <f t="shared" si="0"/>
        <v>#VALUE!</v>
      </c>
      <c r="M8" s="2055" t="e">
        <f t="shared" si="0"/>
        <v>#VALUE!</v>
      </c>
      <c r="N8" s="2055" t="e">
        <f t="shared" si="0"/>
        <v>#VALUE!</v>
      </c>
      <c r="O8" s="2055" t="e">
        <f t="shared" si="0"/>
        <v>#VALUE!</v>
      </c>
      <c r="P8" s="2055" t="e">
        <f t="shared" si="0"/>
        <v>#VALUE!</v>
      </c>
      <c r="Q8" s="2055" t="e">
        <f t="shared" si="0"/>
        <v>#VALUE!</v>
      </c>
      <c r="R8" s="2055" t="e">
        <f t="shared" si="0"/>
        <v>#VALUE!</v>
      </c>
      <c r="S8" s="2055" t="e">
        <f t="shared" si="0"/>
        <v>#VALUE!</v>
      </c>
      <c r="T8" s="2055" t="e">
        <f t="shared" si="0"/>
        <v>#VALUE!</v>
      </c>
      <c r="U8" s="2055" t="e">
        <f t="shared" si="0"/>
        <v>#VALUE!</v>
      </c>
      <c r="V8" s="2055" t="e">
        <f t="shared" si="0"/>
        <v>#VALUE!</v>
      </c>
      <c r="W8" s="2055" t="e">
        <f>+V8+1</f>
        <v>#VALUE!</v>
      </c>
      <c r="X8" s="2055" t="e">
        <f t="shared" si="0"/>
        <v>#VALUE!</v>
      </c>
      <c r="Y8" s="2055" t="e">
        <f t="shared" si="0"/>
        <v>#VALUE!</v>
      </c>
      <c r="Z8" s="2055" t="e">
        <f t="shared" si="0"/>
        <v>#VALUE!</v>
      </c>
      <c r="AA8" s="2055" t="e">
        <f>+Z8+1</f>
        <v>#VALUE!</v>
      </c>
      <c r="AB8" s="2055" t="e">
        <f t="shared" si="0"/>
        <v>#VALUE!</v>
      </c>
      <c r="AC8" s="2055" t="e">
        <f>+AB8+1</f>
        <v>#VALUE!</v>
      </c>
      <c r="AD8" s="2056" t="e">
        <f t="shared" si="0"/>
        <v>#VALUE!</v>
      </c>
      <c r="AE8" s="2057"/>
      <c r="AF8" s="4251">
        <v>1</v>
      </c>
      <c r="AG8" s="4252"/>
    </row>
    <row r="9" spans="1:35">
      <c r="B9" s="1958" t="s">
        <v>1184</v>
      </c>
      <c r="C9" s="2059" t="e">
        <f>TEXT(WEEKDAY(+C8),"aaa")</f>
        <v>#VALUE!</v>
      </c>
      <c r="D9" s="2060" t="e">
        <f t="shared" ref="D9:AD9" si="1">TEXT(WEEKDAY(+D8),"aaa")</f>
        <v>#VALUE!</v>
      </c>
      <c r="E9" s="2060" t="e">
        <f t="shared" si="1"/>
        <v>#VALUE!</v>
      </c>
      <c r="F9" s="2060" t="e">
        <f t="shared" si="1"/>
        <v>#VALUE!</v>
      </c>
      <c r="G9" s="2060" t="e">
        <f t="shared" si="1"/>
        <v>#VALUE!</v>
      </c>
      <c r="H9" s="2060" t="e">
        <f t="shared" si="1"/>
        <v>#VALUE!</v>
      </c>
      <c r="I9" s="2060" t="e">
        <f t="shared" si="1"/>
        <v>#VALUE!</v>
      </c>
      <c r="J9" s="2060" t="e">
        <f t="shared" si="1"/>
        <v>#VALUE!</v>
      </c>
      <c r="K9" s="2060" t="e">
        <f t="shared" si="1"/>
        <v>#VALUE!</v>
      </c>
      <c r="L9" s="2060" t="e">
        <f t="shared" si="1"/>
        <v>#VALUE!</v>
      </c>
      <c r="M9" s="2060" t="e">
        <f t="shared" si="1"/>
        <v>#VALUE!</v>
      </c>
      <c r="N9" s="2060" t="e">
        <f t="shared" si="1"/>
        <v>#VALUE!</v>
      </c>
      <c r="O9" s="2060" t="e">
        <f t="shared" si="1"/>
        <v>#VALUE!</v>
      </c>
      <c r="P9" s="2060" t="e">
        <f t="shared" si="1"/>
        <v>#VALUE!</v>
      </c>
      <c r="Q9" s="2060" t="e">
        <f t="shared" si="1"/>
        <v>#VALUE!</v>
      </c>
      <c r="R9" s="2060" t="e">
        <f t="shared" si="1"/>
        <v>#VALUE!</v>
      </c>
      <c r="S9" s="2060" t="e">
        <f t="shared" si="1"/>
        <v>#VALUE!</v>
      </c>
      <c r="T9" s="2060" t="e">
        <f t="shared" si="1"/>
        <v>#VALUE!</v>
      </c>
      <c r="U9" s="2060" t="e">
        <f t="shared" si="1"/>
        <v>#VALUE!</v>
      </c>
      <c r="V9" s="2060" t="e">
        <f t="shared" si="1"/>
        <v>#VALUE!</v>
      </c>
      <c r="W9" s="2060" t="e">
        <f t="shared" si="1"/>
        <v>#VALUE!</v>
      </c>
      <c r="X9" s="2060" t="e">
        <f t="shared" si="1"/>
        <v>#VALUE!</v>
      </c>
      <c r="Y9" s="2060" t="e">
        <f t="shared" si="1"/>
        <v>#VALUE!</v>
      </c>
      <c r="Z9" s="2060" t="e">
        <f t="shared" si="1"/>
        <v>#VALUE!</v>
      </c>
      <c r="AA9" s="2060" t="e">
        <f t="shared" si="1"/>
        <v>#VALUE!</v>
      </c>
      <c r="AB9" s="2060" t="e">
        <f t="shared" si="1"/>
        <v>#VALUE!</v>
      </c>
      <c r="AC9" s="2060" t="e">
        <f t="shared" si="1"/>
        <v>#VALUE!</v>
      </c>
      <c r="AD9" s="2061" t="e">
        <f t="shared" si="1"/>
        <v>#VALUE!</v>
      </c>
      <c r="AE9" s="1991"/>
      <c r="AF9" s="2062" t="s">
        <v>1185</v>
      </c>
      <c r="AG9" s="2046">
        <f>+COUNTA(C10:AD11)</f>
        <v>0</v>
      </c>
    </row>
    <row r="10" spans="1:35" ht="13.5" customHeight="1">
      <c r="B10" s="4253" t="s">
        <v>1186</v>
      </c>
      <c r="C10" s="4255"/>
      <c r="D10" s="4256"/>
      <c r="E10" s="4256"/>
      <c r="F10" s="4256"/>
      <c r="G10" s="4256"/>
      <c r="H10" s="4256"/>
      <c r="I10" s="4256"/>
      <c r="J10" s="4256"/>
      <c r="K10" s="4256"/>
      <c r="L10" s="4256"/>
      <c r="M10" s="4256"/>
      <c r="N10" s="4256"/>
      <c r="O10" s="4256"/>
      <c r="P10" s="4256"/>
      <c r="Q10" s="4256"/>
      <c r="R10" s="4256"/>
      <c r="S10" s="4256"/>
      <c r="T10" s="4256"/>
      <c r="U10" s="4256"/>
      <c r="V10" s="4256"/>
      <c r="W10" s="4256"/>
      <c r="X10" s="4256"/>
      <c r="Y10" s="4256"/>
      <c r="Z10" s="4256"/>
      <c r="AA10" s="4256"/>
      <c r="AB10" s="4256"/>
      <c r="AC10" s="4256"/>
      <c r="AD10" s="4258"/>
      <c r="AE10" s="1991"/>
      <c r="AF10" s="2063" t="s">
        <v>1187</v>
      </c>
      <c r="AG10" s="2064">
        <f>COUNTA(C8:AD8)-AG9</f>
        <v>28</v>
      </c>
    </row>
    <row r="11" spans="1:35" ht="13.5" customHeight="1">
      <c r="B11" s="4254"/>
      <c r="C11" s="4255"/>
      <c r="D11" s="4257"/>
      <c r="E11" s="4257"/>
      <c r="F11" s="4257"/>
      <c r="G11" s="4257"/>
      <c r="H11" s="4257"/>
      <c r="I11" s="4257"/>
      <c r="J11" s="4257"/>
      <c r="K11" s="4257"/>
      <c r="L11" s="4257"/>
      <c r="M11" s="4257"/>
      <c r="N11" s="4257"/>
      <c r="O11" s="4257"/>
      <c r="P11" s="4257"/>
      <c r="Q11" s="4257"/>
      <c r="R11" s="4257"/>
      <c r="S11" s="4257"/>
      <c r="T11" s="4257"/>
      <c r="U11" s="4257"/>
      <c r="V11" s="4257"/>
      <c r="W11" s="4257"/>
      <c r="X11" s="4257"/>
      <c r="Y11" s="4257"/>
      <c r="Z11" s="4257"/>
      <c r="AA11" s="4257"/>
      <c r="AB11" s="4257"/>
      <c r="AC11" s="4257"/>
      <c r="AD11" s="4259"/>
      <c r="AE11" s="1991"/>
      <c r="AF11" s="2063" t="s">
        <v>1188</v>
      </c>
      <c r="AG11" s="2065">
        <f>+COUNTA(C12:AD13)</f>
        <v>0</v>
      </c>
    </row>
    <row r="12" spans="1:35" ht="13.5" customHeight="1">
      <c r="B12" s="4264" t="s">
        <v>1175</v>
      </c>
      <c r="C12" s="4266"/>
      <c r="D12" s="4131"/>
      <c r="E12" s="4131"/>
      <c r="F12" s="4131"/>
      <c r="G12" s="4131"/>
      <c r="H12" s="4131"/>
      <c r="I12" s="4131"/>
      <c r="J12" s="4131"/>
      <c r="K12" s="4131"/>
      <c r="L12" s="4131"/>
      <c r="M12" s="4131"/>
      <c r="N12" s="4131"/>
      <c r="O12" s="4131"/>
      <c r="P12" s="4131"/>
      <c r="Q12" s="4131"/>
      <c r="R12" s="4131"/>
      <c r="S12" s="4131"/>
      <c r="T12" s="4131"/>
      <c r="U12" s="4131"/>
      <c r="V12" s="4131"/>
      <c r="W12" s="4131"/>
      <c r="X12" s="4131"/>
      <c r="Y12" s="4131"/>
      <c r="Z12" s="4131"/>
      <c r="AA12" s="4131"/>
      <c r="AB12" s="4131"/>
      <c r="AC12" s="4131"/>
      <c r="AD12" s="4138"/>
      <c r="AE12" s="1991"/>
      <c r="AF12" s="2063" t="s">
        <v>1189</v>
      </c>
      <c r="AG12" s="2067">
        <f>+AG11/AG10</f>
        <v>0</v>
      </c>
    </row>
    <row r="13" spans="1:35">
      <c r="B13" s="4265"/>
      <c r="C13" s="4266"/>
      <c r="D13" s="4132"/>
      <c r="E13" s="4132"/>
      <c r="F13" s="4132"/>
      <c r="G13" s="4132"/>
      <c r="H13" s="4132"/>
      <c r="I13" s="4132"/>
      <c r="J13" s="4132"/>
      <c r="K13" s="4132"/>
      <c r="L13" s="4132"/>
      <c r="M13" s="4132"/>
      <c r="N13" s="4132"/>
      <c r="O13" s="4132"/>
      <c r="P13" s="4132"/>
      <c r="Q13" s="4132"/>
      <c r="R13" s="4132"/>
      <c r="S13" s="4132"/>
      <c r="T13" s="4132"/>
      <c r="U13" s="4132"/>
      <c r="V13" s="4132"/>
      <c r="W13" s="4132"/>
      <c r="X13" s="4132"/>
      <c r="Y13" s="4132"/>
      <c r="Z13" s="4132"/>
      <c r="AA13" s="4132"/>
      <c r="AB13" s="4132"/>
      <c r="AC13" s="4132"/>
      <c r="AD13" s="4139"/>
      <c r="AE13" s="1991"/>
      <c r="AF13" s="2063" t="s">
        <v>1169</v>
      </c>
      <c r="AG13" s="2065">
        <f>+COUNTA(C14:AD15)</f>
        <v>0</v>
      </c>
    </row>
    <row r="14" spans="1:35">
      <c r="B14" s="4260" t="s">
        <v>1178</v>
      </c>
      <c r="C14" s="4262"/>
      <c r="D14" s="4127"/>
      <c r="E14" s="4127"/>
      <c r="F14" s="4127"/>
      <c r="G14" s="4127"/>
      <c r="H14" s="4127"/>
      <c r="I14" s="4127"/>
      <c r="J14" s="4127"/>
      <c r="K14" s="4127"/>
      <c r="L14" s="4127"/>
      <c r="M14" s="4127"/>
      <c r="N14" s="4127"/>
      <c r="O14" s="4127"/>
      <c r="P14" s="4127"/>
      <c r="Q14" s="4127"/>
      <c r="R14" s="4127"/>
      <c r="S14" s="4127"/>
      <c r="T14" s="4127"/>
      <c r="U14" s="4127"/>
      <c r="V14" s="4127"/>
      <c r="W14" s="4127"/>
      <c r="X14" s="4127"/>
      <c r="Y14" s="4127"/>
      <c r="Z14" s="4127"/>
      <c r="AA14" s="4127"/>
      <c r="AB14" s="4127"/>
      <c r="AC14" s="4127"/>
      <c r="AD14" s="4140"/>
      <c r="AE14" s="1991"/>
      <c r="AF14" s="2069" t="s">
        <v>1190</v>
      </c>
      <c r="AG14" s="2070">
        <f>+AG13/AG10</f>
        <v>0</v>
      </c>
    </row>
    <row r="15" spans="1:35">
      <c r="B15" s="4261"/>
      <c r="C15" s="4263"/>
      <c r="D15" s="4133"/>
      <c r="E15" s="4133"/>
      <c r="F15" s="4133"/>
      <c r="G15" s="4133"/>
      <c r="H15" s="4133"/>
      <c r="I15" s="4133"/>
      <c r="J15" s="4133"/>
      <c r="K15" s="4133"/>
      <c r="L15" s="4133"/>
      <c r="M15" s="4133"/>
      <c r="N15" s="4133"/>
      <c r="O15" s="4133"/>
      <c r="P15" s="4133"/>
      <c r="Q15" s="4133"/>
      <c r="R15" s="4133"/>
      <c r="S15" s="4133"/>
      <c r="T15" s="4133"/>
      <c r="U15" s="4133"/>
      <c r="V15" s="4133"/>
      <c r="W15" s="4133"/>
      <c r="X15" s="4133"/>
      <c r="Y15" s="4133"/>
      <c r="Z15" s="4133"/>
      <c r="AA15" s="4133"/>
      <c r="AB15" s="4133"/>
      <c r="AC15" s="4133"/>
      <c r="AD15" s="4141"/>
      <c r="AE15" s="1991"/>
      <c r="AF15" s="2027"/>
      <c r="AG15" s="2072"/>
    </row>
    <row r="16" spans="1:35">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row>
    <row r="17" spans="2:33">
      <c r="B17" s="2074" t="s">
        <v>1183</v>
      </c>
      <c r="C17" s="2075" t="e">
        <f>+AD8+1</f>
        <v>#VALUE!</v>
      </c>
      <c r="D17" s="2076" t="e">
        <f>+C17+1</f>
        <v>#VALUE!</v>
      </c>
      <c r="E17" s="2076" t="e">
        <f t="shared" ref="E17:AD17" si="2">+D17+1</f>
        <v>#VALUE!</v>
      </c>
      <c r="F17" s="2076" t="e">
        <f t="shared" si="2"/>
        <v>#VALUE!</v>
      </c>
      <c r="G17" s="2076" t="e">
        <f t="shared" si="2"/>
        <v>#VALUE!</v>
      </c>
      <c r="H17" s="2076" t="e">
        <f t="shared" si="2"/>
        <v>#VALUE!</v>
      </c>
      <c r="I17" s="2076" t="e">
        <f t="shared" si="2"/>
        <v>#VALUE!</v>
      </c>
      <c r="J17" s="2076" t="e">
        <f t="shared" si="2"/>
        <v>#VALUE!</v>
      </c>
      <c r="K17" s="2076" t="e">
        <f t="shared" si="2"/>
        <v>#VALUE!</v>
      </c>
      <c r="L17" s="2076" t="e">
        <f t="shared" si="2"/>
        <v>#VALUE!</v>
      </c>
      <c r="M17" s="2076" t="e">
        <f t="shared" si="2"/>
        <v>#VALUE!</v>
      </c>
      <c r="N17" s="2076" t="e">
        <f t="shared" si="2"/>
        <v>#VALUE!</v>
      </c>
      <c r="O17" s="2076" t="e">
        <f t="shared" si="2"/>
        <v>#VALUE!</v>
      </c>
      <c r="P17" s="2076" t="e">
        <f t="shared" si="2"/>
        <v>#VALUE!</v>
      </c>
      <c r="Q17" s="2076" t="e">
        <f t="shared" si="2"/>
        <v>#VALUE!</v>
      </c>
      <c r="R17" s="2076" t="e">
        <f t="shared" si="2"/>
        <v>#VALUE!</v>
      </c>
      <c r="S17" s="2076" t="e">
        <f t="shared" si="2"/>
        <v>#VALUE!</v>
      </c>
      <c r="T17" s="2076" t="e">
        <f t="shared" si="2"/>
        <v>#VALUE!</v>
      </c>
      <c r="U17" s="2076" t="e">
        <f t="shared" si="2"/>
        <v>#VALUE!</v>
      </c>
      <c r="V17" s="2076" t="e">
        <f t="shared" si="2"/>
        <v>#VALUE!</v>
      </c>
      <c r="W17" s="2076" t="e">
        <f>+V17+1</f>
        <v>#VALUE!</v>
      </c>
      <c r="X17" s="2076" t="e">
        <f t="shared" si="2"/>
        <v>#VALUE!</v>
      </c>
      <c r="Y17" s="2076" t="e">
        <f t="shared" si="2"/>
        <v>#VALUE!</v>
      </c>
      <c r="Z17" s="2076" t="e">
        <f t="shared" si="2"/>
        <v>#VALUE!</v>
      </c>
      <c r="AA17" s="2076" t="e">
        <f>+Z17+1</f>
        <v>#VALUE!</v>
      </c>
      <c r="AB17" s="2076" t="e">
        <f t="shared" si="2"/>
        <v>#VALUE!</v>
      </c>
      <c r="AC17" s="2076" t="e">
        <f>+AB17+1</f>
        <v>#VALUE!</v>
      </c>
      <c r="AD17" s="2077" t="e">
        <f t="shared" si="2"/>
        <v>#VALUE!</v>
      </c>
      <c r="AE17" s="2057"/>
      <c r="AF17" s="4251">
        <f>+AF8+1</f>
        <v>2</v>
      </c>
      <c r="AG17" s="4252"/>
    </row>
    <row r="18" spans="2:33">
      <c r="B18" s="2078" t="s">
        <v>1184</v>
      </c>
      <c r="C18" s="2079" t="e">
        <f>TEXT(WEEKDAY(+C17),"aaa")</f>
        <v>#VALUE!</v>
      </c>
      <c r="D18" s="2080" t="e">
        <f t="shared" ref="D18:AD18" si="3">TEXT(WEEKDAY(+D17),"aaa")</f>
        <v>#VALUE!</v>
      </c>
      <c r="E18" s="2080" t="e">
        <f t="shared" si="3"/>
        <v>#VALUE!</v>
      </c>
      <c r="F18" s="2080" t="e">
        <f t="shared" si="3"/>
        <v>#VALUE!</v>
      </c>
      <c r="G18" s="2080" t="e">
        <f t="shared" si="3"/>
        <v>#VALUE!</v>
      </c>
      <c r="H18" s="2080" t="e">
        <f t="shared" si="3"/>
        <v>#VALUE!</v>
      </c>
      <c r="I18" s="2080" t="e">
        <f t="shared" si="3"/>
        <v>#VALUE!</v>
      </c>
      <c r="J18" s="2080" t="e">
        <f t="shared" si="3"/>
        <v>#VALUE!</v>
      </c>
      <c r="K18" s="2080" t="e">
        <f t="shared" si="3"/>
        <v>#VALUE!</v>
      </c>
      <c r="L18" s="2080" t="e">
        <f t="shared" si="3"/>
        <v>#VALUE!</v>
      </c>
      <c r="M18" s="2080" t="e">
        <f t="shared" si="3"/>
        <v>#VALUE!</v>
      </c>
      <c r="N18" s="2080" t="e">
        <f t="shared" si="3"/>
        <v>#VALUE!</v>
      </c>
      <c r="O18" s="2080" t="e">
        <f t="shared" si="3"/>
        <v>#VALUE!</v>
      </c>
      <c r="P18" s="2080" t="e">
        <f t="shared" si="3"/>
        <v>#VALUE!</v>
      </c>
      <c r="Q18" s="2080" t="e">
        <f t="shared" si="3"/>
        <v>#VALUE!</v>
      </c>
      <c r="R18" s="2080" t="e">
        <f t="shared" si="3"/>
        <v>#VALUE!</v>
      </c>
      <c r="S18" s="2080" t="e">
        <f t="shared" si="3"/>
        <v>#VALUE!</v>
      </c>
      <c r="T18" s="2080" t="e">
        <f t="shared" si="3"/>
        <v>#VALUE!</v>
      </c>
      <c r="U18" s="2080" t="e">
        <f t="shared" si="3"/>
        <v>#VALUE!</v>
      </c>
      <c r="V18" s="2080" t="e">
        <f t="shared" si="3"/>
        <v>#VALUE!</v>
      </c>
      <c r="W18" s="2080" t="e">
        <f t="shared" si="3"/>
        <v>#VALUE!</v>
      </c>
      <c r="X18" s="2080" t="e">
        <f t="shared" si="3"/>
        <v>#VALUE!</v>
      </c>
      <c r="Y18" s="2080" t="e">
        <f t="shared" si="3"/>
        <v>#VALUE!</v>
      </c>
      <c r="Z18" s="2080" t="e">
        <f t="shared" si="3"/>
        <v>#VALUE!</v>
      </c>
      <c r="AA18" s="2080" t="e">
        <f t="shared" si="3"/>
        <v>#VALUE!</v>
      </c>
      <c r="AB18" s="2080" t="e">
        <f t="shared" si="3"/>
        <v>#VALUE!</v>
      </c>
      <c r="AC18" s="2080" t="e">
        <f t="shared" si="3"/>
        <v>#VALUE!</v>
      </c>
      <c r="AD18" s="2081" t="e">
        <f t="shared" si="3"/>
        <v>#VALUE!</v>
      </c>
      <c r="AE18" s="1991"/>
      <c r="AF18" s="2062" t="s">
        <v>1185</v>
      </c>
      <c r="AG18" s="2046">
        <f>+COUNTA(C19:AD20)</f>
        <v>0</v>
      </c>
    </row>
    <row r="19" spans="2:33" ht="13.5" customHeight="1">
      <c r="B19" s="4253" t="s">
        <v>1186</v>
      </c>
      <c r="C19" s="4255"/>
      <c r="D19" s="4256"/>
      <c r="E19" s="4256"/>
      <c r="F19" s="4256"/>
      <c r="G19" s="4256"/>
      <c r="H19" s="4256"/>
      <c r="I19" s="4256"/>
      <c r="J19" s="4256"/>
      <c r="K19" s="4256"/>
      <c r="L19" s="4256"/>
      <c r="M19" s="4256"/>
      <c r="N19" s="4256"/>
      <c r="O19" s="4256"/>
      <c r="P19" s="4256"/>
      <c r="Q19" s="4256"/>
      <c r="R19" s="4256"/>
      <c r="S19" s="4256"/>
      <c r="T19" s="4256"/>
      <c r="U19" s="4256"/>
      <c r="V19" s="4256"/>
      <c r="W19" s="4256"/>
      <c r="X19" s="4256"/>
      <c r="Y19" s="4256"/>
      <c r="Z19" s="4256"/>
      <c r="AA19" s="4256"/>
      <c r="AB19" s="4256"/>
      <c r="AC19" s="4256"/>
      <c r="AD19" s="4258"/>
      <c r="AE19" s="1991"/>
      <c r="AF19" s="2063" t="s">
        <v>1187</v>
      </c>
      <c r="AG19" s="2064">
        <f>COUNTA(C17:AD17)-AG18</f>
        <v>28</v>
      </c>
    </row>
    <row r="20" spans="2:33" ht="13.5" customHeight="1">
      <c r="B20" s="4254"/>
      <c r="C20" s="4255"/>
      <c r="D20" s="4257"/>
      <c r="E20" s="4257"/>
      <c r="F20" s="4257"/>
      <c r="G20" s="4257"/>
      <c r="H20" s="4257"/>
      <c r="I20" s="4257"/>
      <c r="J20" s="4257"/>
      <c r="K20" s="4257"/>
      <c r="L20" s="4257"/>
      <c r="M20" s="4257"/>
      <c r="N20" s="4257"/>
      <c r="O20" s="4257"/>
      <c r="P20" s="4257"/>
      <c r="Q20" s="4257"/>
      <c r="R20" s="4257"/>
      <c r="S20" s="4257"/>
      <c r="T20" s="4257"/>
      <c r="U20" s="4257"/>
      <c r="V20" s="4257"/>
      <c r="W20" s="4257"/>
      <c r="X20" s="4257"/>
      <c r="Y20" s="4257"/>
      <c r="Z20" s="4257"/>
      <c r="AA20" s="4257"/>
      <c r="AB20" s="4257"/>
      <c r="AC20" s="4257"/>
      <c r="AD20" s="4259"/>
      <c r="AE20" s="1991"/>
      <c r="AF20" s="2063" t="s">
        <v>1188</v>
      </c>
      <c r="AG20" s="2065">
        <f>+COUNTA(C21:AD22)</f>
        <v>0</v>
      </c>
    </row>
    <row r="21" spans="2:33" ht="13.5" customHeight="1">
      <c r="B21" s="4267" t="s">
        <v>1175</v>
      </c>
      <c r="C21" s="4266"/>
      <c r="D21" s="4131"/>
      <c r="E21" s="4131"/>
      <c r="F21" s="4131"/>
      <c r="G21" s="4131"/>
      <c r="H21" s="4131"/>
      <c r="I21" s="4131"/>
      <c r="J21" s="4131"/>
      <c r="K21" s="4131"/>
      <c r="L21" s="4131"/>
      <c r="M21" s="4131"/>
      <c r="N21" s="4131"/>
      <c r="O21" s="4131"/>
      <c r="P21" s="4131"/>
      <c r="Q21" s="4131"/>
      <c r="R21" s="4131"/>
      <c r="S21" s="4131"/>
      <c r="T21" s="4131"/>
      <c r="U21" s="4131"/>
      <c r="V21" s="4131"/>
      <c r="W21" s="4131"/>
      <c r="X21" s="4131"/>
      <c r="Y21" s="4131"/>
      <c r="Z21" s="4131"/>
      <c r="AA21" s="4131"/>
      <c r="AB21" s="4131"/>
      <c r="AC21" s="4131"/>
      <c r="AD21" s="4138"/>
      <c r="AE21" s="1991"/>
      <c r="AF21" s="2063" t="s">
        <v>1189</v>
      </c>
      <c r="AG21" s="2067">
        <f>+AG20/AG19</f>
        <v>0</v>
      </c>
    </row>
    <row r="22" spans="2:33">
      <c r="B22" s="4268"/>
      <c r="C22" s="4266"/>
      <c r="D22" s="4132"/>
      <c r="E22" s="4132"/>
      <c r="F22" s="4132"/>
      <c r="G22" s="4132"/>
      <c r="H22" s="4132"/>
      <c r="I22" s="4132"/>
      <c r="J22" s="4132"/>
      <c r="K22" s="4132"/>
      <c r="L22" s="4132"/>
      <c r="M22" s="4132"/>
      <c r="N22" s="4132"/>
      <c r="O22" s="4132"/>
      <c r="P22" s="4132"/>
      <c r="Q22" s="4132"/>
      <c r="R22" s="4132"/>
      <c r="S22" s="4132"/>
      <c r="T22" s="4132"/>
      <c r="U22" s="4132"/>
      <c r="V22" s="4132"/>
      <c r="W22" s="4132"/>
      <c r="X22" s="4132"/>
      <c r="Y22" s="4132"/>
      <c r="Z22" s="4132"/>
      <c r="AA22" s="4132"/>
      <c r="AB22" s="4132"/>
      <c r="AC22" s="4132"/>
      <c r="AD22" s="4139"/>
      <c r="AE22" s="1991"/>
      <c r="AF22" s="2063" t="s">
        <v>1169</v>
      </c>
      <c r="AG22" s="2065">
        <f>+COUNTA(C23:AD24)</f>
        <v>0</v>
      </c>
    </row>
    <row r="23" spans="2:33">
      <c r="B23" s="4269" t="s">
        <v>1178</v>
      </c>
      <c r="C23" s="4262"/>
      <c r="D23" s="4127"/>
      <c r="E23" s="4127"/>
      <c r="F23" s="4127"/>
      <c r="G23" s="4127"/>
      <c r="H23" s="4127"/>
      <c r="I23" s="4127"/>
      <c r="J23" s="4127"/>
      <c r="K23" s="4127"/>
      <c r="L23" s="4127"/>
      <c r="M23" s="4127"/>
      <c r="N23" s="4127"/>
      <c r="O23" s="4127"/>
      <c r="P23" s="4127"/>
      <c r="Q23" s="4127"/>
      <c r="R23" s="4127"/>
      <c r="S23" s="4127"/>
      <c r="T23" s="4127"/>
      <c r="U23" s="4127"/>
      <c r="V23" s="4127"/>
      <c r="W23" s="4127"/>
      <c r="X23" s="4127"/>
      <c r="Y23" s="4127"/>
      <c r="Z23" s="4127"/>
      <c r="AA23" s="4127"/>
      <c r="AB23" s="4127"/>
      <c r="AC23" s="4127"/>
      <c r="AD23" s="4140"/>
      <c r="AE23" s="1991"/>
      <c r="AF23" s="2069" t="s">
        <v>1190</v>
      </c>
      <c r="AG23" s="2070">
        <f>+AG22/AG19</f>
        <v>0</v>
      </c>
    </row>
    <row r="24" spans="2:33">
      <c r="B24" s="4270"/>
      <c r="C24" s="4263"/>
      <c r="D24" s="4133"/>
      <c r="E24" s="4133"/>
      <c r="F24" s="4133"/>
      <c r="G24" s="4133"/>
      <c r="H24" s="4133"/>
      <c r="I24" s="4133"/>
      <c r="J24" s="4133"/>
      <c r="K24" s="4133"/>
      <c r="L24" s="4133"/>
      <c r="M24" s="4133"/>
      <c r="N24" s="4133"/>
      <c r="O24" s="4133"/>
      <c r="P24" s="4133"/>
      <c r="Q24" s="4133"/>
      <c r="R24" s="4133"/>
      <c r="S24" s="4133"/>
      <c r="T24" s="4133"/>
      <c r="U24" s="4133"/>
      <c r="V24" s="4133"/>
      <c r="W24" s="4133"/>
      <c r="X24" s="4133"/>
      <c r="Y24" s="4133"/>
      <c r="Z24" s="4133"/>
      <c r="AA24" s="4133"/>
      <c r="AB24" s="4133"/>
      <c r="AC24" s="4133"/>
      <c r="AD24" s="4141"/>
      <c r="AE24" s="1991"/>
      <c r="AF24" s="2027"/>
      <c r="AG24" s="2072"/>
    </row>
    <row r="25" spans="2:3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row>
    <row r="26" spans="2:33">
      <c r="B26" s="2053" t="s">
        <v>1183</v>
      </c>
      <c r="C26" s="2054" t="e">
        <f>+AD17+1</f>
        <v>#VALUE!</v>
      </c>
      <c r="D26" s="2055" t="e">
        <f>+C26+1</f>
        <v>#VALUE!</v>
      </c>
      <c r="E26" s="2055" t="e">
        <f t="shared" ref="E26:AD26" si="4">+D26+1</f>
        <v>#VALUE!</v>
      </c>
      <c r="F26" s="2055" t="e">
        <f t="shared" si="4"/>
        <v>#VALUE!</v>
      </c>
      <c r="G26" s="2055" t="e">
        <f t="shared" si="4"/>
        <v>#VALUE!</v>
      </c>
      <c r="H26" s="2055" t="e">
        <f t="shared" si="4"/>
        <v>#VALUE!</v>
      </c>
      <c r="I26" s="2055" t="e">
        <f t="shared" si="4"/>
        <v>#VALUE!</v>
      </c>
      <c r="J26" s="2055" t="e">
        <f t="shared" si="4"/>
        <v>#VALUE!</v>
      </c>
      <c r="K26" s="2055" t="e">
        <f t="shared" si="4"/>
        <v>#VALUE!</v>
      </c>
      <c r="L26" s="2055" t="e">
        <f t="shared" si="4"/>
        <v>#VALUE!</v>
      </c>
      <c r="M26" s="2055" t="e">
        <f t="shared" si="4"/>
        <v>#VALUE!</v>
      </c>
      <c r="N26" s="2055" t="e">
        <f t="shared" si="4"/>
        <v>#VALUE!</v>
      </c>
      <c r="O26" s="2055" t="e">
        <f t="shared" si="4"/>
        <v>#VALUE!</v>
      </c>
      <c r="P26" s="2055" t="e">
        <f t="shared" si="4"/>
        <v>#VALUE!</v>
      </c>
      <c r="Q26" s="2055" t="e">
        <f t="shared" si="4"/>
        <v>#VALUE!</v>
      </c>
      <c r="R26" s="2055" t="e">
        <f t="shared" si="4"/>
        <v>#VALUE!</v>
      </c>
      <c r="S26" s="2055" t="e">
        <f t="shared" si="4"/>
        <v>#VALUE!</v>
      </c>
      <c r="T26" s="2055" t="e">
        <f t="shared" si="4"/>
        <v>#VALUE!</v>
      </c>
      <c r="U26" s="2055" t="e">
        <f t="shared" si="4"/>
        <v>#VALUE!</v>
      </c>
      <c r="V26" s="2055" t="e">
        <f t="shared" si="4"/>
        <v>#VALUE!</v>
      </c>
      <c r="W26" s="2055" t="e">
        <f>+V26+1</f>
        <v>#VALUE!</v>
      </c>
      <c r="X26" s="2055" t="e">
        <f t="shared" si="4"/>
        <v>#VALUE!</v>
      </c>
      <c r="Y26" s="2055" t="e">
        <f t="shared" si="4"/>
        <v>#VALUE!</v>
      </c>
      <c r="Z26" s="2055" t="e">
        <f t="shared" si="4"/>
        <v>#VALUE!</v>
      </c>
      <c r="AA26" s="2055" t="e">
        <f>+Z26+1</f>
        <v>#VALUE!</v>
      </c>
      <c r="AB26" s="2055" t="e">
        <f t="shared" si="4"/>
        <v>#VALUE!</v>
      </c>
      <c r="AC26" s="2055" t="e">
        <f>+AB26+1</f>
        <v>#VALUE!</v>
      </c>
      <c r="AD26" s="2056" t="e">
        <f t="shared" si="4"/>
        <v>#VALUE!</v>
      </c>
      <c r="AE26" s="2057"/>
      <c r="AF26" s="4251">
        <f>+AF17+1</f>
        <v>3</v>
      </c>
      <c r="AG26" s="4252"/>
    </row>
    <row r="27" spans="2:33">
      <c r="B27" s="1958" t="s">
        <v>1184</v>
      </c>
      <c r="C27" s="2059" t="e">
        <f>TEXT(WEEKDAY(+C26),"aaa")</f>
        <v>#VALUE!</v>
      </c>
      <c r="D27" s="2060" t="e">
        <f t="shared" ref="D27:AD27" si="5">TEXT(WEEKDAY(+D26),"aaa")</f>
        <v>#VALUE!</v>
      </c>
      <c r="E27" s="2060" t="e">
        <f t="shared" si="5"/>
        <v>#VALUE!</v>
      </c>
      <c r="F27" s="2060" t="e">
        <f t="shared" si="5"/>
        <v>#VALUE!</v>
      </c>
      <c r="G27" s="2060" t="e">
        <f t="shared" si="5"/>
        <v>#VALUE!</v>
      </c>
      <c r="H27" s="2060" t="e">
        <f t="shared" si="5"/>
        <v>#VALUE!</v>
      </c>
      <c r="I27" s="2060" t="e">
        <f t="shared" si="5"/>
        <v>#VALUE!</v>
      </c>
      <c r="J27" s="2060" t="e">
        <f t="shared" si="5"/>
        <v>#VALUE!</v>
      </c>
      <c r="K27" s="2060" t="e">
        <f t="shared" si="5"/>
        <v>#VALUE!</v>
      </c>
      <c r="L27" s="2060" t="e">
        <f t="shared" si="5"/>
        <v>#VALUE!</v>
      </c>
      <c r="M27" s="2060" t="e">
        <f t="shared" si="5"/>
        <v>#VALUE!</v>
      </c>
      <c r="N27" s="2060" t="e">
        <f t="shared" si="5"/>
        <v>#VALUE!</v>
      </c>
      <c r="O27" s="2060" t="e">
        <f t="shared" si="5"/>
        <v>#VALUE!</v>
      </c>
      <c r="P27" s="2060" t="e">
        <f t="shared" si="5"/>
        <v>#VALUE!</v>
      </c>
      <c r="Q27" s="2060" t="e">
        <f t="shared" si="5"/>
        <v>#VALUE!</v>
      </c>
      <c r="R27" s="2060" t="e">
        <f t="shared" si="5"/>
        <v>#VALUE!</v>
      </c>
      <c r="S27" s="2060" t="e">
        <f t="shared" si="5"/>
        <v>#VALUE!</v>
      </c>
      <c r="T27" s="2060" t="e">
        <f t="shared" si="5"/>
        <v>#VALUE!</v>
      </c>
      <c r="U27" s="2060" t="e">
        <f t="shared" si="5"/>
        <v>#VALUE!</v>
      </c>
      <c r="V27" s="2060" t="e">
        <f t="shared" si="5"/>
        <v>#VALUE!</v>
      </c>
      <c r="W27" s="2060" t="e">
        <f t="shared" si="5"/>
        <v>#VALUE!</v>
      </c>
      <c r="X27" s="2060" t="e">
        <f t="shared" si="5"/>
        <v>#VALUE!</v>
      </c>
      <c r="Y27" s="2060" t="e">
        <f t="shared" si="5"/>
        <v>#VALUE!</v>
      </c>
      <c r="Z27" s="2060" t="e">
        <f t="shared" si="5"/>
        <v>#VALUE!</v>
      </c>
      <c r="AA27" s="2060" t="e">
        <f t="shared" si="5"/>
        <v>#VALUE!</v>
      </c>
      <c r="AB27" s="2060" t="e">
        <f t="shared" si="5"/>
        <v>#VALUE!</v>
      </c>
      <c r="AC27" s="2060" t="e">
        <f t="shared" si="5"/>
        <v>#VALUE!</v>
      </c>
      <c r="AD27" s="2061" t="e">
        <f t="shared" si="5"/>
        <v>#VALUE!</v>
      </c>
      <c r="AE27" s="1991"/>
      <c r="AF27" s="2062" t="s">
        <v>1185</v>
      </c>
      <c r="AG27" s="2046">
        <f>+COUNTA(C28:AD29)</f>
        <v>0</v>
      </c>
    </row>
    <row r="28" spans="2:33" ht="13.5" customHeight="1">
      <c r="B28" s="4253" t="s">
        <v>1186</v>
      </c>
      <c r="C28" s="4255"/>
      <c r="D28" s="4256"/>
      <c r="E28" s="4256"/>
      <c r="F28" s="4256"/>
      <c r="G28" s="4256"/>
      <c r="H28" s="4256"/>
      <c r="I28" s="4256"/>
      <c r="J28" s="4256"/>
      <c r="K28" s="4256"/>
      <c r="L28" s="4256"/>
      <c r="M28" s="4256"/>
      <c r="N28" s="4256"/>
      <c r="O28" s="4256"/>
      <c r="P28" s="4256"/>
      <c r="Q28" s="4256"/>
      <c r="R28" s="4256"/>
      <c r="S28" s="4256"/>
      <c r="T28" s="4256"/>
      <c r="U28" s="4256"/>
      <c r="V28" s="4256"/>
      <c r="W28" s="4256"/>
      <c r="X28" s="4256"/>
      <c r="Y28" s="4256"/>
      <c r="Z28" s="4256"/>
      <c r="AA28" s="4256"/>
      <c r="AB28" s="4256"/>
      <c r="AC28" s="4256"/>
      <c r="AD28" s="4258"/>
      <c r="AE28" s="1991"/>
      <c r="AF28" s="2063" t="s">
        <v>1187</v>
      </c>
      <c r="AG28" s="2064">
        <f>COUNTA(C26:AD26)-AG27</f>
        <v>28</v>
      </c>
    </row>
    <row r="29" spans="2:33" ht="13.5" customHeight="1">
      <c r="B29" s="4254"/>
      <c r="C29" s="4255"/>
      <c r="D29" s="4257"/>
      <c r="E29" s="4257"/>
      <c r="F29" s="4257"/>
      <c r="G29" s="4257"/>
      <c r="H29" s="4257"/>
      <c r="I29" s="4257"/>
      <c r="J29" s="4257"/>
      <c r="K29" s="4257"/>
      <c r="L29" s="4257"/>
      <c r="M29" s="4257"/>
      <c r="N29" s="4257"/>
      <c r="O29" s="4257"/>
      <c r="P29" s="4257"/>
      <c r="Q29" s="4257"/>
      <c r="R29" s="4257"/>
      <c r="S29" s="4257"/>
      <c r="T29" s="4257"/>
      <c r="U29" s="4257"/>
      <c r="V29" s="4257"/>
      <c r="W29" s="4257"/>
      <c r="X29" s="4257"/>
      <c r="Y29" s="4257"/>
      <c r="Z29" s="4257"/>
      <c r="AA29" s="4257"/>
      <c r="AB29" s="4257"/>
      <c r="AC29" s="4257"/>
      <c r="AD29" s="4259"/>
      <c r="AE29" s="1991"/>
      <c r="AF29" s="2063" t="s">
        <v>1188</v>
      </c>
      <c r="AG29" s="2065">
        <f>+COUNTA(C30:AD31)</f>
        <v>0</v>
      </c>
    </row>
    <row r="30" spans="2:33" ht="13.5" customHeight="1">
      <c r="B30" s="4264" t="s">
        <v>1175</v>
      </c>
      <c r="C30" s="4266"/>
      <c r="D30" s="4131"/>
      <c r="E30" s="4131"/>
      <c r="F30" s="4131"/>
      <c r="G30" s="4131"/>
      <c r="H30" s="4131"/>
      <c r="I30" s="4131"/>
      <c r="J30" s="4131"/>
      <c r="K30" s="4131"/>
      <c r="L30" s="4131"/>
      <c r="M30" s="4131"/>
      <c r="N30" s="4131"/>
      <c r="O30" s="4131"/>
      <c r="P30" s="4131"/>
      <c r="Q30" s="4131"/>
      <c r="R30" s="4131"/>
      <c r="S30" s="4131"/>
      <c r="T30" s="4131"/>
      <c r="U30" s="4131"/>
      <c r="V30" s="4131"/>
      <c r="W30" s="4131"/>
      <c r="X30" s="4131"/>
      <c r="Y30" s="4131"/>
      <c r="Z30" s="4131"/>
      <c r="AA30" s="4131"/>
      <c r="AB30" s="4131"/>
      <c r="AC30" s="4131"/>
      <c r="AD30" s="4138"/>
      <c r="AE30" s="1991"/>
      <c r="AF30" s="2063" t="s">
        <v>1189</v>
      </c>
      <c r="AG30" s="2067">
        <f>+AG29/AG28</f>
        <v>0</v>
      </c>
    </row>
    <row r="31" spans="2:33">
      <c r="B31" s="4265"/>
      <c r="C31" s="4266"/>
      <c r="D31" s="4132"/>
      <c r="E31" s="4132"/>
      <c r="F31" s="4132"/>
      <c r="G31" s="4132"/>
      <c r="H31" s="4132"/>
      <c r="I31" s="4132"/>
      <c r="J31" s="4132"/>
      <c r="K31" s="4132"/>
      <c r="L31" s="4132"/>
      <c r="M31" s="4132"/>
      <c r="N31" s="4132"/>
      <c r="O31" s="4132"/>
      <c r="P31" s="4132"/>
      <c r="Q31" s="4132"/>
      <c r="R31" s="4132"/>
      <c r="S31" s="4132"/>
      <c r="T31" s="4132"/>
      <c r="U31" s="4132"/>
      <c r="V31" s="4132"/>
      <c r="W31" s="4132"/>
      <c r="X31" s="4132"/>
      <c r="Y31" s="4132"/>
      <c r="Z31" s="4132"/>
      <c r="AA31" s="4132"/>
      <c r="AB31" s="4132"/>
      <c r="AC31" s="4132"/>
      <c r="AD31" s="4139"/>
      <c r="AE31" s="1991"/>
      <c r="AF31" s="2063" t="s">
        <v>1169</v>
      </c>
      <c r="AG31" s="2065">
        <f>+COUNTA(C32:AD33)</f>
        <v>0</v>
      </c>
    </row>
    <row r="32" spans="2:33">
      <c r="B32" s="4260" t="s">
        <v>1178</v>
      </c>
      <c r="C32" s="4262"/>
      <c r="D32" s="4127"/>
      <c r="E32" s="4127"/>
      <c r="F32" s="4127"/>
      <c r="G32" s="4127"/>
      <c r="H32" s="4127"/>
      <c r="I32" s="4127"/>
      <c r="J32" s="4127"/>
      <c r="K32" s="4127"/>
      <c r="L32" s="4127"/>
      <c r="M32" s="4127"/>
      <c r="N32" s="4127"/>
      <c r="O32" s="4127"/>
      <c r="P32" s="4127"/>
      <c r="Q32" s="4127"/>
      <c r="R32" s="4127"/>
      <c r="S32" s="4127"/>
      <c r="T32" s="4127"/>
      <c r="U32" s="4127"/>
      <c r="V32" s="4127"/>
      <c r="W32" s="4127"/>
      <c r="X32" s="4127"/>
      <c r="Y32" s="4127"/>
      <c r="Z32" s="4127"/>
      <c r="AA32" s="4127"/>
      <c r="AB32" s="4127"/>
      <c r="AC32" s="4127"/>
      <c r="AD32" s="4140"/>
      <c r="AE32" s="1991"/>
      <c r="AF32" s="2069" t="s">
        <v>1190</v>
      </c>
      <c r="AG32" s="2070">
        <f>+AG31/AG28</f>
        <v>0</v>
      </c>
    </row>
    <row r="33" spans="2:33">
      <c r="B33" s="4261"/>
      <c r="C33" s="4263"/>
      <c r="D33" s="4133"/>
      <c r="E33" s="4133"/>
      <c r="F33" s="4133"/>
      <c r="G33" s="4133"/>
      <c r="H33" s="4133"/>
      <c r="I33" s="4133"/>
      <c r="J33" s="4133"/>
      <c r="K33" s="4133"/>
      <c r="L33" s="4133"/>
      <c r="M33" s="4133"/>
      <c r="N33" s="4133"/>
      <c r="O33" s="4133"/>
      <c r="P33" s="4133"/>
      <c r="Q33" s="4133"/>
      <c r="R33" s="4133"/>
      <c r="S33" s="4133"/>
      <c r="T33" s="4133"/>
      <c r="U33" s="4133"/>
      <c r="V33" s="4133"/>
      <c r="W33" s="4133"/>
      <c r="X33" s="4133"/>
      <c r="Y33" s="4133"/>
      <c r="Z33" s="4133"/>
      <c r="AA33" s="4133"/>
      <c r="AB33" s="4133"/>
      <c r="AC33" s="4133"/>
      <c r="AD33" s="4141"/>
      <c r="AE33" s="1991"/>
      <c r="AF33" s="2027"/>
      <c r="AG33" s="2072"/>
    </row>
    <row r="34" spans="2:33">
      <c r="C34" s="2073"/>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row>
    <row r="35" spans="2:33">
      <c r="B35" s="2074" t="s">
        <v>1183</v>
      </c>
      <c r="C35" s="2075" t="e">
        <f>+AD26+1</f>
        <v>#VALUE!</v>
      </c>
      <c r="D35" s="2076" t="e">
        <f>+C35+1</f>
        <v>#VALUE!</v>
      </c>
      <c r="E35" s="2076" t="e">
        <f t="shared" ref="E35:AD35" si="6">+D35+1</f>
        <v>#VALUE!</v>
      </c>
      <c r="F35" s="2076" t="e">
        <f t="shared" si="6"/>
        <v>#VALUE!</v>
      </c>
      <c r="G35" s="2076" t="e">
        <f t="shared" si="6"/>
        <v>#VALUE!</v>
      </c>
      <c r="H35" s="2076" t="e">
        <f t="shared" si="6"/>
        <v>#VALUE!</v>
      </c>
      <c r="I35" s="2076" t="e">
        <f t="shared" si="6"/>
        <v>#VALUE!</v>
      </c>
      <c r="J35" s="2076" t="e">
        <f t="shared" si="6"/>
        <v>#VALUE!</v>
      </c>
      <c r="K35" s="2076" t="e">
        <f t="shared" si="6"/>
        <v>#VALUE!</v>
      </c>
      <c r="L35" s="2076" t="e">
        <f t="shared" si="6"/>
        <v>#VALUE!</v>
      </c>
      <c r="M35" s="2076" t="e">
        <f t="shared" si="6"/>
        <v>#VALUE!</v>
      </c>
      <c r="N35" s="2076" t="e">
        <f t="shared" si="6"/>
        <v>#VALUE!</v>
      </c>
      <c r="O35" s="2076" t="e">
        <f t="shared" si="6"/>
        <v>#VALUE!</v>
      </c>
      <c r="P35" s="2076" t="e">
        <f t="shared" si="6"/>
        <v>#VALUE!</v>
      </c>
      <c r="Q35" s="2076" t="e">
        <f t="shared" si="6"/>
        <v>#VALUE!</v>
      </c>
      <c r="R35" s="2076" t="e">
        <f t="shared" si="6"/>
        <v>#VALUE!</v>
      </c>
      <c r="S35" s="2076" t="e">
        <f t="shared" si="6"/>
        <v>#VALUE!</v>
      </c>
      <c r="T35" s="2076" t="e">
        <f t="shared" si="6"/>
        <v>#VALUE!</v>
      </c>
      <c r="U35" s="2076" t="e">
        <f t="shared" si="6"/>
        <v>#VALUE!</v>
      </c>
      <c r="V35" s="2076" t="e">
        <f t="shared" si="6"/>
        <v>#VALUE!</v>
      </c>
      <c r="W35" s="2076" t="e">
        <f>+V35+1</f>
        <v>#VALUE!</v>
      </c>
      <c r="X35" s="2076" t="e">
        <f t="shared" si="6"/>
        <v>#VALUE!</v>
      </c>
      <c r="Y35" s="2076" t="e">
        <f t="shared" si="6"/>
        <v>#VALUE!</v>
      </c>
      <c r="Z35" s="2076" t="e">
        <f t="shared" si="6"/>
        <v>#VALUE!</v>
      </c>
      <c r="AA35" s="2076" t="e">
        <f>+Z35+1</f>
        <v>#VALUE!</v>
      </c>
      <c r="AB35" s="2076" t="e">
        <f t="shared" si="6"/>
        <v>#VALUE!</v>
      </c>
      <c r="AC35" s="2076" t="e">
        <f>+AB35+1</f>
        <v>#VALUE!</v>
      </c>
      <c r="AD35" s="2077" t="e">
        <f t="shared" si="6"/>
        <v>#VALUE!</v>
      </c>
      <c r="AE35" s="2057"/>
      <c r="AF35" s="4251">
        <f>+AF26+1</f>
        <v>4</v>
      </c>
      <c r="AG35" s="4252"/>
    </row>
    <row r="36" spans="2:33">
      <c r="B36" s="2078" t="s">
        <v>1184</v>
      </c>
      <c r="C36" s="2079" t="e">
        <f>TEXT(WEEKDAY(+C35),"aaa")</f>
        <v>#VALUE!</v>
      </c>
      <c r="D36" s="2080" t="e">
        <f t="shared" ref="D36:AD36" si="7">TEXT(WEEKDAY(+D35),"aaa")</f>
        <v>#VALUE!</v>
      </c>
      <c r="E36" s="2080" t="e">
        <f t="shared" si="7"/>
        <v>#VALUE!</v>
      </c>
      <c r="F36" s="2080" t="e">
        <f t="shared" si="7"/>
        <v>#VALUE!</v>
      </c>
      <c r="G36" s="2080" t="e">
        <f t="shared" si="7"/>
        <v>#VALUE!</v>
      </c>
      <c r="H36" s="2080" t="e">
        <f t="shared" si="7"/>
        <v>#VALUE!</v>
      </c>
      <c r="I36" s="2080" t="e">
        <f t="shared" si="7"/>
        <v>#VALUE!</v>
      </c>
      <c r="J36" s="2080" t="e">
        <f t="shared" si="7"/>
        <v>#VALUE!</v>
      </c>
      <c r="K36" s="2080" t="e">
        <f t="shared" si="7"/>
        <v>#VALUE!</v>
      </c>
      <c r="L36" s="2080" t="e">
        <f t="shared" si="7"/>
        <v>#VALUE!</v>
      </c>
      <c r="M36" s="2080" t="e">
        <f t="shared" si="7"/>
        <v>#VALUE!</v>
      </c>
      <c r="N36" s="2080" t="e">
        <f t="shared" si="7"/>
        <v>#VALUE!</v>
      </c>
      <c r="O36" s="2080" t="e">
        <f t="shared" si="7"/>
        <v>#VALUE!</v>
      </c>
      <c r="P36" s="2080" t="e">
        <f t="shared" si="7"/>
        <v>#VALUE!</v>
      </c>
      <c r="Q36" s="2080" t="e">
        <f t="shared" si="7"/>
        <v>#VALUE!</v>
      </c>
      <c r="R36" s="2080" t="e">
        <f t="shared" si="7"/>
        <v>#VALUE!</v>
      </c>
      <c r="S36" s="2080" t="e">
        <f t="shared" si="7"/>
        <v>#VALUE!</v>
      </c>
      <c r="T36" s="2080" t="e">
        <f t="shared" si="7"/>
        <v>#VALUE!</v>
      </c>
      <c r="U36" s="2080" t="e">
        <f t="shared" si="7"/>
        <v>#VALUE!</v>
      </c>
      <c r="V36" s="2080" t="e">
        <f t="shared" si="7"/>
        <v>#VALUE!</v>
      </c>
      <c r="W36" s="2080" t="e">
        <f t="shared" si="7"/>
        <v>#VALUE!</v>
      </c>
      <c r="X36" s="2080" t="e">
        <f t="shared" si="7"/>
        <v>#VALUE!</v>
      </c>
      <c r="Y36" s="2080" t="e">
        <f t="shared" si="7"/>
        <v>#VALUE!</v>
      </c>
      <c r="Z36" s="2080" t="e">
        <f t="shared" si="7"/>
        <v>#VALUE!</v>
      </c>
      <c r="AA36" s="2080" t="e">
        <f t="shared" si="7"/>
        <v>#VALUE!</v>
      </c>
      <c r="AB36" s="2080" t="e">
        <f t="shared" si="7"/>
        <v>#VALUE!</v>
      </c>
      <c r="AC36" s="2080" t="e">
        <f t="shared" si="7"/>
        <v>#VALUE!</v>
      </c>
      <c r="AD36" s="2081" t="e">
        <f t="shared" si="7"/>
        <v>#VALUE!</v>
      </c>
      <c r="AE36" s="1991"/>
      <c r="AF36" s="2062" t="s">
        <v>1185</v>
      </c>
      <c r="AG36" s="2046">
        <f>+COUNTA(C37:AD38)</f>
        <v>0</v>
      </c>
    </row>
    <row r="37" spans="2:33" ht="13.5" customHeight="1">
      <c r="B37" s="4253" t="s">
        <v>1186</v>
      </c>
      <c r="C37" s="4255"/>
      <c r="D37" s="4256"/>
      <c r="E37" s="4256"/>
      <c r="F37" s="4256"/>
      <c r="G37" s="4256"/>
      <c r="H37" s="4256"/>
      <c r="I37" s="4256"/>
      <c r="J37" s="4256"/>
      <c r="K37" s="4256"/>
      <c r="L37" s="4256"/>
      <c r="M37" s="4256"/>
      <c r="N37" s="4256"/>
      <c r="O37" s="4256"/>
      <c r="P37" s="4256"/>
      <c r="Q37" s="4256"/>
      <c r="R37" s="4256"/>
      <c r="S37" s="4256"/>
      <c r="T37" s="4256"/>
      <c r="U37" s="4256"/>
      <c r="V37" s="4256"/>
      <c r="W37" s="4256"/>
      <c r="X37" s="4256"/>
      <c r="Y37" s="4256"/>
      <c r="Z37" s="4256"/>
      <c r="AA37" s="4256"/>
      <c r="AB37" s="4256"/>
      <c r="AC37" s="4256"/>
      <c r="AD37" s="4258"/>
      <c r="AE37" s="1991"/>
      <c r="AF37" s="2063" t="s">
        <v>1187</v>
      </c>
      <c r="AG37" s="2064">
        <f>COUNTA(C35:AD35)-AG36</f>
        <v>28</v>
      </c>
    </row>
    <row r="38" spans="2:33" ht="13.5" customHeight="1">
      <c r="B38" s="4254"/>
      <c r="C38" s="4255"/>
      <c r="D38" s="4257"/>
      <c r="E38" s="4257"/>
      <c r="F38" s="4257"/>
      <c r="G38" s="4257"/>
      <c r="H38" s="4257"/>
      <c r="I38" s="4257"/>
      <c r="J38" s="4257"/>
      <c r="K38" s="4257"/>
      <c r="L38" s="4257"/>
      <c r="M38" s="4257"/>
      <c r="N38" s="4257"/>
      <c r="O38" s="4257"/>
      <c r="P38" s="4257"/>
      <c r="Q38" s="4257"/>
      <c r="R38" s="4257"/>
      <c r="S38" s="4257"/>
      <c r="T38" s="4257"/>
      <c r="U38" s="4257"/>
      <c r="V38" s="4257"/>
      <c r="W38" s="4257"/>
      <c r="X38" s="4257"/>
      <c r="Y38" s="4257"/>
      <c r="Z38" s="4257"/>
      <c r="AA38" s="4257"/>
      <c r="AB38" s="4257"/>
      <c r="AC38" s="4257"/>
      <c r="AD38" s="4259"/>
      <c r="AE38" s="1991"/>
      <c r="AF38" s="2063" t="s">
        <v>1188</v>
      </c>
      <c r="AG38" s="2065">
        <f>+COUNTA(C39:AD40)</f>
        <v>0</v>
      </c>
    </row>
    <row r="39" spans="2:33" ht="13.5" customHeight="1">
      <c r="B39" s="4267" t="s">
        <v>1175</v>
      </c>
      <c r="C39" s="4266"/>
      <c r="D39" s="4131"/>
      <c r="E39" s="4131"/>
      <c r="F39" s="4131"/>
      <c r="G39" s="4131"/>
      <c r="H39" s="4131"/>
      <c r="I39" s="4131"/>
      <c r="J39" s="4131"/>
      <c r="K39" s="4131"/>
      <c r="L39" s="4131"/>
      <c r="M39" s="4131"/>
      <c r="N39" s="4131"/>
      <c r="O39" s="4131"/>
      <c r="P39" s="4131"/>
      <c r="Q39" s="4131"/>
      <c r="R39" s="4131"/>
      <c r="S39" s="4131"/>
      <c r="T39" s="4131"/>
      <c r="U39" s="4131"/>
      <c r="V39" s="4131"/>
      <c r="W39" s="4131"/>
      <c r="X39" s="4131"/>
      <c r="Y39" s="4131"/>
      <c r="Z39" s="4131"/>
      <c r="AA39" s="4131"/>
      <c r="AB39" s="4131"/>
      <c r="AC39" s="4131"/>
      <c r="AD39" s="4138"/>
      <c r="AE39" s="1991"/>
      <c r="AF39" s="2063" t="s">
        <v>1189</v>
      </c>
      <c r="AG39" s="2067">
        <f>+AG38/AG37</f>
        <v>0</v>
      </c>
    </row>
    <row r="40" spans="2:33">
      <c r="B40" s="4268"/>
      <c r="C40" s="4266"/>
      <c r="D40" s="4132"/>
      <c r="E40" s="4132"/>
      <c r="F40" s="4132"/>
      <c r="G40" s="4132"/>
      <c r="H40" s="4132"/>
      <c r="I40" s="4132"/>
      <c r="J40" s="4132"/>
      <c r="K40" s="4132"/>
      <c r="L40" s="4132"/>
      <c r="M40" s="4132"/>
      <c r="N40" s="4132"/>
      <c r="O40" s="4132"/>
      <c r="P40" s="4132"/>
      <c r="Q40" s="4132"/>
      <c r="R40" s="4132"/>
      <c r="S40" s="4132"/>
      <c r="T40" s="4132"/>
      <c r="U40" s="4132"/>
      <c r="V40" s="4132"/>
      <c r="W40" s="4132"/>
      <c r="X40" s="4132"/>
      <c r="Y40" s="4132"/>
      <c r="Z40" s="4132"/>
      <c r="AA40" s="4132"/>
      <c r="AB40" s="4132"/>
      <c r="AC40" s="4132"/>
      <c r="AD40" s="4139"/>
      <c r="AE40" s="1991"/>
      <c r="AF40" s="2063" t="s">
        <v>1169</v>
      </c>
      <c r="AG40" s="2065">
        <f>+COUNTA(C41:AD42)</f>
        <v>0</v>
      </c>
    </row>
    <row r="41" spans="2:33">
      <c r="B41" s="4269" t="s">
        <v>1178</v>
      </c>
      <c r="C41" s="4262"/>
      <c r="D41" s="4127"/>
      <c r="E41" s="4127"/>
      <c r="F41" s="4127"/>
      <c r="G41" s="4127"/>
      <c r="H41" s="4127"/>
      <c r="I41" s="4127"/>
      <c r="J41" s="4127"/>
      <c r="K41" s="4127"/>
      <c r="L41" s="4127"/>
      <c r="M41" s="4127"/>
      <c r="N41" s="4127"/>
      <c r="O41" s="4127"/>
      <c r="P41" s="4127"/>
      <c r="Q41" s="4127"/>
      <c r="R41" s="4127"/>
      <c r="S41" s="4127"/>
      <c r="T41" s="4127"/>
      <c r="U41" s="4127"/>
      <c r="V41" s="4127"/>
      <c r="W41" s="4127"/>
      <c r="X41" s="4127"/>
      <c r="Y41" s="4127"/>
      <c r="Z41" s="4127"/>
      <c r="AA41" s="4127"/>
      <c r="AB41" s="4127"/>
      <c r="AC41" s="4127"/>
      <c r="AD41" s="4140"/>
      <c r="AE41" s="1991"/>
      <c r="AF41" s="2069" t="s">
        <v>1190</v>
      </c>
      <c r="AG41" s="2070">
        <f>+AG40/AG37</f>
        <v>0</v>
      </c>
    </row>
    <row r="42" spans="2:33">
      <c r="B42" s="4270"/>
      <c r="C42" s="4263"/>
      <c r="D42" s="4133"/>
      <c r="E42" s="4133"/>
      <c r="F42" s="4133"/>
      <c r="G42" s="4133"/>
      <c r="H42" s="4133"/>
      <c r="I42" s="4133"/>
      <c r="J42" s="4133"/>
      <c r="K42" s="4133"/>
      <c r="L42" s="4133"/>
      <c r="M42" s="4133"/>
      <c r="N42" s="4133"/>
      <c r="O42" s="4133"/>
      <c r="P42" s="4133"/>
      <c r="Q42" s="4133"/>
      <c r="R42" s="4133"/>
      <c r="S42" s="4133"/>
      <c r="T42" s="4133"/>
      <c r="U42" s="4133"/>
      <c r="V42" s="4133"/>
      <c r="W42" s="4133"/>
      <c r="X42" s="4133"/>
      <c r="Y42" s="4133"/>
      <c r="Z42" s="4133"/>
      <c r="AA42" s="4133"/>
      <c r="AB42" s="4133"/>
      <c r="AC42" s="4133"/>
      <c r="AD42" s="4141"/>
      <c r="AE42" s="1991"/>
      <c r="AF42" s="2027"/>
      <c r="AG42" s="2072"/>
    </row>
    <row r="43" spans="2:33">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row>
    <row r="44" spans="2:33">
      <c r="B44" s="2053" t="s">
        <v>1183</v>
      </c>
      <c r="C44" s="2054" t="e">
        <f>+AD35+1</f>
        <v>#VALUE!</v>
      </c>
      <c r="D44" s="2055" t="e">
        <f>+C44+1</f>
        <v>#VALUE!</v>
      </c>
      <c r="E44" s="2055" t="e">
        <f t="shared" ref="E44:AD44" si="8">+D44+1</f>
        <v>#VALUE!</v>
      </c>
      <c r="F44" s="2055" t="e">
        <f t="shared" si="8"/>
        <v>#VALUE!</v>
      </c>
      <c r="G44" s="2055" t="e">
        <f t="shared" si="8"/>
        <v>#VALUE!</v>
      </c>
      <c r="H44" s="2055" t="e">
        <f t="shared" si="8"/>
        <v>#VALUE!</v>
      </c>
      <c r="I44" s="2055" t="e">
        <f t="shared" si="8"/>
        <v>#VALUE!</v>
      </c>
      <c r="J44" s="2055" t="e">
        <f t="shared" si="8"/>
        <v>#VALUE!</v>
      </c>
      <c r="K44" s="2055" t="e">
        <f t="shared" si="8"/>
        <v>#VALUE!</v>
      </c>
      <c r="L44" s="2055" t="e">
        <f t="shared" si="8"/>
        <v>#VALUE!</v>
      </c>
      <c r="M44" s="2055" t="e">
        <f t="shared" si="8"/>
        <v>#VALUE!</v>
      </c>
      <c r="N44" s="2055" t="e">
        <f t="shared" si="8"/>
        <v>#VALUE!</v>
      </c>
      <c r="O44" s="2055" t="e">
        <f t="shared" si="8"/>
        <v>#VALUE!</v>
      </c>
      <c r="P44" s="2055" t="e">
        <f t="shared" si="8"/>
        <v>#VALUE!</v>
      </c>
      <c r="Q44" s="2055" t="e">
        <f t="shared" si="8"/>
        <v>#VALUE!</v>
      </c>
      <c r="R44" s="2055" t="e">
        <f t="shared" si="8"/>
        <v>#VALUE!</v>
      </c>
      <c r="S44" s="2055" t="e">
        <f t="shared" si="8"/>
        <v>#VALUE!</v>
      </c>
      <c r="T44" s="2055" t="e">
        <f t="shared" si="8"/>
        <v>#VALUE!</v>
      </c>
      <c r="U44" s="2055" t="e">
        <f t="shared" si="8"/>
        <v>#VALUE!</v>
      </c>
      <c r="V44" s="2055" t="e">
        <f t="shared" si="8"/>
        <v>#VALUE!</v>
      </c>
      <c r="W44" s="2055" t="e">
        <f>+V44+1</f>
        <v>#VALUE!</v>
      </c>
      <c r="X44" s="2055" t="e">
        <f t="shared" si="8"/>
        <v>#VALUE!</v>
      </c>
      <c r="Y44" s="2055" t="e">
        <f t="shared" si="8"/>
        <v>#VALUE!</v>
      </c>
      <c r="Z44" s="2055" t="e">
        <f t="shared" si="8"/>
        <v>#VALUE!</v>
      </c>
      <c r="AA44" s="2055" t="e">
        <f>+Z44+1</f>
        <v>#VALUE!</v>
      </c>
      <c r="AB44" s="2055" t="e">
        <f t="shared" si="8"/>
        <v>#VALUE!</v>
      </c>
      <c r="AC44" s="2055" t="e">
        <f>+AB44+1</f>
        <v>#VALUE!</v>
      </c>
      <c r="AD44" s="2056" t="e">
        <f t="shared" si="8"/>
        <v>#VALUE!</v>
      </c>
      <c r="AE44" s="2057"/>
      <c r="AF44" s="4251">
        <f>+AF35+1</f>
        <v>5</v>
      </c>
      <c r="AG44" s="4252"/>
    </row>
    <row r="45" spans="2:33">
      <c r="B45" s="1958" t="s">
        <v>1184</v>
      </c>
      <c r="C45" s="2059" t="e">
        <f>TEXT(WEEKDAY(+C44),"aaa")</f>
        <v>#VALUE!</v>
      </c>
      <c r="D45" s="2060" t="e">
        <f t="shared" ref="D45:AD45" si="9">TEXT(WEEKDAY(+D44),"aaa")</f>
        <v>#VALUE!</v>
      </c>
      <c r="E45" s="2060" t="e">
        <f t="shared" si="9"/>
        <v>#VALUE!</v>
      </c>
      <c r="F45" s="2060" t="e">
        <f t="shared" si="9"/>
        <v>#VALUE!</v>
      </c>
      <c r="G45" s="2060" t="e">
        <f t="shared" si="9"/>
        <v>#VALUE!</v>
      </c>
      <c r="H45" s="2060" t="e">
        <f t="shared" si="9"/>
        <v>#VALUE!</v>
      </c>
      <c r="I45" s="2060" t="e">
        <f t="shared" si="9"/>
        <v>#VALUE!</v>
      </c>
      <c r="J45" s="2060" t="e">
        <f t="shared" si="9"/>
        <v>#VALUE!</v>
      </c>
      <c r="K45" s="2060" t="e">
        <f t="shared" si="9"/>
        <v>#VALUE!</v>
      </c>
      <c r="L45" s="2060" t="e">
        <f t="shared" si="9"/>
        <v>#VALUE!</v>
      </c>
      <c r="M45" s="2060" t="e">
        <f t="shared" si="9"/>
        <v>#VALUE!</v>
      </c>
      <c r="N45" s="2060" t="e">
        <f t="shared" si="9"/>
        <v>#VALUE!</v>
      </c>
      <c r="O45" s="2060" t="e">
        <f t="shared" si="9"/>
        <v>#VALUE!</v>
      </c>
      <c r="P45" s="2060" t="e">
        <f t="shared" si="9"/>
        <v>#VALUE!</v>
      </c>
      <c r="Q45" s="2060" t="e">
        <f t="shared" si="9"/>
        <v>#VALUE!</v>
      </c>
      <c r="R45" s="2060" t="e">
        <f t="shared" si="9"/>
        <v>#VALUE!</v>
      </c>
      <c r="S45" s="2060" t="e">
        <f t="shared" si="9"/>
        <v>#VALUE!</v>
      </c>
      <c r="T45" s="2060" t="e">
        <f t="shared" si="9"/>
        <v>#VALUE!</v>
      </c>
      <c r="U45" s="2060" t="e">
        <f t="shared" si="9"/>
        <v>#VALUE!</v>
      </c>
      <c r="V45" s="2060" t="e">
        <f t="shared" si="9"/>
        <v>#VALUE!</v>
      </c>
      <c r="W45" s="2060" t="e">
        <f t="shared" si="9"/>
        <v>#VALUE!</v>
      </c>
      <c r="X45" s="2060" t="e">
        <f t="shared" si="9"/>
        <v>#VALUE!</v>
      </c>
      <c r="Y45" s="2060" t="e">
        <f t="shared" si="9"/>
        <v>#VALUE!</v>
      </c>
      <c r="Z45" s="2060" t="e">
        <f t="shared" si="9"/>
        <v>#VALUE!</v>
      </c>
      <c r="AA45" s="2060" t="e">
        <f t="shared" si="9"/>
        <v>#VALUE!</v>
      </c>
      <c r="AB45" s="2060" t="e">
        <f t="shared" si="9"/>
        <v>#VALUE!</v>
      </c>
      <c r="AC45" s="2060" t="e">
        <f t="shared" si="9"/>
        <v>#VALUE!</v>
      </c>
      <c r="AD45" s="2061" t="e">
        <f t="shared" si="9"/>
        <v>#VALUE!</v>
      </c>
      <c r="AE45" s="1991"/>
      <c r="AF45" s="2062" t="s">
        <v>1185</v>
      </c>
      <c r="AG45" s="2046">
        <f>+COUNTA(C46:AD47)</f>
        <v>0</v>
      </c>
    </row>
    <row r="46" spans="2:33" ht="13.5" customHeight="1">
      <c r="B46" s="4253" t="s">
        <v>1186</v>
      </c>
      <c r="C46" s="4255"/>
      <c r="D46" s="4256"/>
      <c r="E46" s="4256"/>
      <c r="F46" s="4256"/>
      <c r="G46" s="4256"/>
      <c r="H46" s="4256"/>
      <c r="I46" s="4256"/>
      <c r="J46" s="4256"/>
      <c r="K46" s="4256"/>
      <c r="L46" s="4256"/>
      <c r="M46" s="4256"/>
      <c r="N46" s="4256"/>
      <c r="O46" s="4256"/>
      <c r="P46" s="4256"/>
      <c r="Q46" s="4256"/>
      <c r="R46" s="4256"/>
      <c r="S46" s="4256"/>
      <c r="T46" s="4256"/>
      <c r="U46" s="4256"/>
      <c r="V46" s="4256"/>
      <c r="W46" s="4256"/>
      <c r="X46" s="4256"/>
      <c r="Y46" s="4256"/>
      <c r="Z46" s="4256"/>
      <c r="AA46" s="4256"/>
      <c r="AB46" s="4256"/>
      <c r="AC46" s="4256"/>
      <c r="AD46" s="4258"/>
      <c r="AE46" s="1991"/>
      <c r="AF46" s="2063" t="s">
        <v>1187</v>
      </c>
      <c r="AG46" s="2064">
        <f>COUNTA(C44:AD44)-AG45</f>
        <v>28</v>
      </c>
    </row>
    <row r="47" spans="2:33" ht="13.5" customHeight="1">
      <c r="B47" s="4254"/>
      <c r="C47" s="4255"/>
      <c r="D47" s="4257"/>
      <c r="E47" s="4257"/>
      <c r="F47" s="4257"/>
      <c r="G47" s="4257"/>
      <c r="H47" s="4257"/>
      <c r="I47" s="4257"/>
      <c r="J47" s="4257"/>
      <c r="K47" s="4257"/>
      <c r="L47" s="4257"/>
      <c r="M47" s="4257"/>
      <c r="N47" s="4257"/>
      <c r="O47" s="4257"/>
      <c r="P47" s="4257"/>
      <c r="Q47" s="4257"/>
      <c r="R47" s="4257"/>
      <c r="S47" s="4257"/>
      <c r="T47" s="4257"/>
      <c r="U47" s="4257"/>
      <c r="V47" s="4257"/>
      <c r="W47" s="4257"/>
      <c r="X47" s="4257"/>
      <c r="Y47" s="4257"/>
      <c r="Z47" s="4257"/>
      <c r="AA47" s="4257"/>
      <c r="AB47" s="4257"/>
      <c r="AC47" s="4257"/>
      <c r="AD47" s="4259"/>
      <c r="AE47" s="1991"/>
      <c r="AF47" s="2063" t="s">
        <v>1188</v>
      </c>
      <c r="AG47" s="2065">
        <f>+COUNTA(C48:AD49)</f>
        <v>0</v>
      </c>
    </row>
    <row r="48" spans="2:33" ht="13.5" customHeight="1">
      <c r="B48" s="4264" t="s">
        <v>1175</v>
      </c>
      <c r="C48" s="4266"/>
      <c r="D48" s="4131"/>
      <c r="E48" s="4131"/>
      <c r="F48" s="4131"/>
      <c r="G48" s="4131"/>
      <c r="H48" s="4131"/>
      <c r="I48" s="4131"/>
      <c r="J48" s="4131"/>
      <c r="K48" s="4131"/>
      <c r="L48" s="4131"/>
      <c r="M48" s="4131"/>
      <c r="N48" s="4131"/>
      <c r="O48" s="4131"/>
      <c r="P48" s="4131"/>
      <c r="Q48" s="4131"/>
      <c r="R48" s="4131"/>
      <c r="S48" s="4131"/>
      <c r="T48" s="4131"/>
      <c r="U48" s="4131"/>
      <c r="V48" s="4131"/>
      <c r="W48" s="4131"/>
      <c r="X48" s="4131"/>
      <c r="Y48" s="4131"/>
      <c r="Z48" s="4131"/>
      <c r="AA48" s="4131"/>
      <c r="AB48" s="4131"/>
      <c r="AC48" s="4131"/>
      <c r="AD48" s="4138"/>
      <c r="AE48" s="1991"/>
      <c r="AF48" s="2063" t="s">
        <v>1189</v>
      </c>
      <c r="AG48" s="2067">
        <f>+AG47/AG46</f>
        <v>0</v>
      </c>
    </row>
    <row r="49" spans="2:33">
      <c r="B49" s="4265"/>
      <c r="C49" s="4266"/>
      <c r="D49" s="4132"/>
      <c r="E49" s="4132"/>
      <c r="F49" s="4132"/>
      <c r="G49" s="4132"/>
      <c r="H49" s="4132"/>
      <c r="I49" s="4132"/>
      <c r="J49" s="4132"/>
      <c r="K49" s="4132"/>
      <c r="L49" s="4132"/>
      <c r="M49" s="4132"/>
      <c r="N49" s="4132"/>
      <c r="O49" s="4132"/>
      <c r="P49" s="4132"/>
      <c r="Q49" s="4132"/>
      <c r="R49" s="4132"/>
      <c r="S49" s="4132"/>
      <c r="T49" s="4132"/>
      <c r="U49" s="4132"/>
      <c r="V49" s="4132"/>
      <c r="W49" s="4132"/>
      <c r="X49" s="4132"/>
      <c r="Y49" s="4132"/>
      <c r="Z49" s="4132"/>
      <c r="AA49" s="4132"/>
      <c r="AB49" s="4132"/>
      <c r="AC49" s="4132"/>
      <c r="AD49" s="4139"/>
      <c r="AE49" s="1991"/>
      <c r="AF49" s="2063" t="s">
        <v>1169</v>
      </c>
      <c r="AG49" s="2065">
        <f>+COUNTA(C50:AD51)</f>
        <v>0</v>
      </c>
    </row>
    <row r="50" spans="2:33">
      <c r="B50" s="4260" t="s">
        <v>1178</v>
      </c>
      <c r="C50" s="4262"/>
      <c r="D50" s="4127"/>
      <c r="E50" s="4127"/>
      <c r="F50" s="4127"/>
      <c r="G50" s="4127"/>
      <c r="H50" s="4127"/>
      <c r="I50" s="4127"/>
      <c r="J50" s="4127"/>
      <c r="K50" s="4127"/>
      <c r="L50" s="4127"/>
      <c r="M50" s="4127"/>
      <c r="N50" s="4127"/>
      <c r="O50" s="4127"/>
      <c r="P50" s="4127"/>
      <c r="Q50" s="4127"/>
      <c r="R50" s="4127"/>
      <c r="S50" s="4127"/>
      <c r="T50" s="4127"/>
      <c r="U50" s="4127"/>
      <c r="V50" s="4127"/>
      <c r="W50" s="4127"/>
      <c r="X50" s="4127"/>
      <c r="Y50" s="4127"/>
      <c r="Z50" s="4127"/>
      <c r="AA50" s="4127"/>
      <c r="AB50" s="4127"/>
      <c r="AC50" s="4127"/>
      <c r="AD50" s="4140"/>
      <c r="AE50" s="1991"/>
      <c r="AF50" s="2069" t="s">
        <v>1190</v>
      </c>
      <c r="AG50" s="2070">
        <f>+AG49/AG46</f>
        <v>0</v>
      </c>
    </row>
    <row r="51" spans="2:33">
      <c r="B51" s="4261"/>
      <c r="C51" s="4263"/>
      <c r="D51" s="4133"/>
      <c r="E51" s="4133"/>
      <c r="F51" s="4133"/>
      <c r="G51" s="4133"/>
      <c r="H51" s="4133"/>
      <c r="I51" s="4133"/>
      <c r="J51" s="4133"/>
      <c r="K51" s="4133"/>
      <c r="L51" s="4133"/>
      <c r="M51" s="4133"/>
      <c r="N51" s="4133"/>
      <c r="O51" s="4133"/>
      <c r="P51" s="4133"/>
      <c r="Q51" s="4133"/>
      <c r="R51" s="4133"/>
      <c r="S51" s="4133"/>
      <c r="T51" s="4133"/>
      <c r="U51" s="4133"/>
      <c r="V51" s="4133"/>
      <c r="W51" s="4133"/>
      <c r="X51" s="4133"/>
      <c r="Y51" s="4133"/>
      <c r="Z51" s="4133"/>
      <c r="AA51" s="4133"/>
      <c r="AB51" s="4133"/>
      <c r="AC51" s="4133"/>
      <c r="AD51" s="4141"/>
      <c r="AE51" s="1991"/>
      <c r="AF51" s="2027"/>
      <c r="AG51" s="2072"/>
    </row>
    <row r="52" spans="2:33">
      <c r="C52" s="2073"/>
      <c r="D52" s="2073"/>
      <c r="E52" s="2073"/>
      <c r="F52" s="2073"/>
      <c r="G52" s="2073"/>
      <c r="H52" s="2073"/>
      <c r="I52" s="2073"/>
      <c r="J52" s="2073"/>
      <c r="K52" s="2073"/>
      <c r="L52" s="2073"/>
      <c r="M52" s="2073"/>
      <c r="N52" s="2073"/>
      <c r="O52" s="2073"/>
      <c r="P52" s="2073"/>
      <c r="Q52" s="2073"/>
      <c r="R52" s="2073"/>
      <c r="S52" s="2073"/>
      <c r="T52" s="2073"/>
      <c r="U52" s="2073"/>
      <c r="V52" s="2073"/>
      <c r="W52" s="2073"/>
      <c r="X52" s="2073"/>
      <c r="Y52" s="2073"/>
      <c r="Z52" s="2073"/>
      <c r="AA52" s="2073"/>
      <c r="AB52" s="2073"/>
      <c r="AC52" s="2073"/>
      <c r="AD52" s="2073"/>
    </row>
    <row r="53" spans="2:33">
      <c r="B53" s="2074" t="s">
        <v>1183</v>
      </c>
      <c r="C53" s="2075" t="e">
        <f>+AD44+1</f>
        <v>#VALUE!</v>
      </c>
      <c r="D53" s="2076" t="e">
        <f>+C53+1</f>
        <v>#VALUE!</v>
      </c>
      <c r="E53" s="2076" t="e">
        <f t="shared" ref="E53:AD53" si="10">+D53+1</f>
        <v>#VALUE!</v>
      </c>
      <c r="F53" s="2076" t="e">
        <f t="shared" si="10"/>
        <v>#VALUE!</v>
      </c>
      <c r="G53" s="2076" t="e">
        <f t="shared" si="10"/>
        <v>#VALUE!</v>
      </c>
      <c r="H53" s="2076" t="e">
        <f t="shared" si="10"/>
        <v>#VALUE!</v>
      </c>
      <c r="I53" s="2076" t="e">
        <f t="shared" si="10"/>
        <v>#VALUE!</v>
      </c>
      <c r="J53" s="2076" t="e">
        <f t="shared" si="10"/>
        <v>#VALUE!</v>
      </c>
      <c r="K53" s="2076" t="e">
        <f t="shared" si="10"/>
        <v>#VALUE!</v>
      </c>
      <c r="L53" s="2076" t="e">
        <f t="shared" si="10"/>
        <v>#VALUE!</v>
      </c>
      <c r="M53" s="2076" t="e">
        <f t="shared" si="10"/>
        <v>#VALUE!</v>
      </c>
      <c r="N53" s="2076" t="e">
        <f t="shared" si="10"/>
        <v>#VALUE!</v>
      </c>
      <c r="O53" s="2076" t="e">
        <f t="shared" si="10"/>
        <v>#VALUE!</v>
      </c>
      <c r="P53" s="2076" t="e">
        <f t="shared" si="10"/>
        <v>#VALUE!</v>
      </c>
      <c r="Q53" s="2076" t="e">
        <f t="shared" si="10"/>
        <v>#VALUE!</v>
      </c>
      <c r="R53" s="2076" t="e">
        <f t="shared" si="10"/>
        <v>#VALUE!</v>
      </c>
      <c r="S53" s="2076" t="e">
        <f t="shared" si="10"/>
        <v>#VALUE!</v>
      </c>
      <c r="T53" s="2076" t="e">
        <f t="shared" si="10"/>
        <v>#VALUE!</v>
      </c>
      <c r="U53" s="2076" t="e">
        <f t="shared" si="10"/>
        <v>#VALUE!</v>
      </c>
      <c r="V53" s="2076" t="e">
        <f t="shared" si="10"/>
        <v>#VALUE!</v>
      </c>
      <c r="W53" s="2076" t="e">
        <f>+V53+1</f>
        <v>#VALUE!</v>
      </c>
      <c r="X53" s="2076" t="e">
        <f t="shared" si="10"/>
        <v>#VALUE!</v>
      </c>
      <c r="Y53" s="2076" t="e">
        <f t="shared" si="10"/>
        <v>#VALUE!</v>
      </c>
      <c r="Z53" s="2076" t="e">
        <f t="shared" si="10"/>
        <v>#VALUE!</v>
      </c>
      <c r="AA53" s="2076" t="e">
        <f>+Z53+1</f>
        <v>#VALUE!</v>
      </c>
      <c r="AB53" s="2076" t="e">
        <f t="shared" si="10"/>
        <v>#VALUE!</v>
      </c>
      <c r="AC53" s="2076" t="e">
        <f>+AB53+1</f>
        <v>#VALUE!</v>
      </c>
      <c r="AD53" s="2077" t="e">
        <f t="shared" si="10"/>
        <v>#VALUE!</v>
      </c>
      <c r="AE53" s="2057"/>
      <c r="AF53" s="4251">
        <f>+AF44+1</f>
        <v>6</v>
      </c>
      <c r="AG53" s="4252"/>
    </row>
    <row r="54" spans="2:33">
      <c r="B54" s="2078" t="s">
        <v>1184</v>
      </c>
      <c r="C54" s="2079" t="e">
        <f>TEXT(WEEKDAY(+C53),"aaa")</f>
        <v>#VALUE!</v>
      </c>
      <c r="D54" s="2080" t="e">
        <f t="shared" ref="D54:AD54" si="11">TEXT(WEEKDAY(+D53),"aaa")</f>
        <v>#VALUE!</v>
      </c>
      <c r="E54" s="2080" t="e">
        <f t="shared" si="11"/>
        <v>#VALUE!</v>
      </c>
      <c r="F54" s="2080" t="e">
        <f t="shared" si="11"/>
        <v>#VALUE!</v>
      </c>
      <c r="G54" s="2080" t="e">
        <f t="shared" si="11"/>
        <v>#VALUE!</v>
      </c>
      <c r="H54" s="2080" t="e">
        <f t="shared" si="11"/>
        <v>#VALUE!</v>
      </c>
      <c r="I54" s="2080" t="e">
        <f t="shared" si="11"/>
        <v>#VALUE!</v>
      </c>
      <c r="J54" s="2080" t="e">
        <f t="shared" si="11"/>
        <v>#VALUE!</v>
      </c>
      <c r="K54" s="2080" t="e">
        <f t="shared" si="11"/>
        <v>#VALUE!</v>
      </c>
      <c r="L54" s="2080" t="e">
        <f t="shared" si="11"/>
        <v>#VALUE!</v>
      </c>
      <c r="M54" s="2080" t="e">
        <f t="shared" si="11"/>
        <v>#VALUE!</v>
      </c>
      <c r="N54" s="2080" t="e">
        <f t="shared" si="11"/>
        <v>#VALUE!</v>
      </c>
      <c r="O54" s="2080" t="e">
        <f t="shared" si="11"/>
        <v>#VALUE!</v>
      </c>
      <c r="P54" s="2080" t="e">
        <f t="shared" si="11"/>
        <v>#VALUE!</v>
      </c>
      <c r="Q54" s="2080" t="e">
        <f t="shared" si="11"/>
        <v>#VALUE!</v>
      </c>
      <c r="R54" s="2080" t="e">
        <f t="shared" si="11"/>
        <v>#VALUE!</v>
      </c>
      <c r="S54" s="2080" t="e">
        <f t="shared" si="11"/>
        <v>#VALUE!</v>
      </c>
      <c r="T54" s="2080" t="e">
        <f t="shared" si="11"/>
        <v>#VALUE!</v>
      </c>
      <c r="U54" s="2080" t="e">
        <f t="shared" si="11"/>
        <v>#VALUE!</v>
      </c>
      <c r="V54" s="2080" t="e">
        <f t="shared" si="11"/>
        <v>#VALUE!</v>
      </c>
      <c r="W54" s="2080" t="e">
        <f t="shared" si="11"/>
        <v>#VALUE!</v>
      </c>
      <c r="X54" s="2080" t="e">
        <f t="shared" si="11"/>
        <v>#VALUE!</v>
      </c>
      <c r="Y54" s="2080" t="e">
        <f t="shared" si="11"/>
        <v>#VALUE!</v>
      </c>
      <c r="Z54" s="2080" t="e">
        <f t="shared" si="11"/>
        <v>#VALUE!</v>
      </c>
      <c r="AA54" s="2080" t="e">
        <f t="shared" si="11"/>
        <v>#VALUE!</v>
      </c>
      <c r="AB54" s="2080" t="e">
        <f t="shared" si="11"/>
        <v>#VALUE!</v>
      </c>
      <c r="AC54" s="2080" t="e">
        <f t="shared" si="11"/>
        <v>#VALUE!</v>
      </c>
      <c r="AD54" s="2081" t="e">
        <f t="shared" si="11"/>
        <v>#VALUE!</v>
      </c>
      <c r="AE54" s="1991"/>
      <c r="AF54" s="2062" t="s">
        <v>1185</v>
      </c>
      <c r="AG54" s="2046">
        <f>+COUNTA(C55:AD56)</f>
        <v>0</v>
      </c>
    </row>
    <row r="55" spans="2:33" ht="13.5" customHeight="1">
      <c r="B55" s="4253" t="s">
        <v>1186</v>
      </c>
      <c r="C55" s="4255"/>
      <c r="D55" s="4256"/>
      <c r="E55" s="4256"/>
      <c r="F55" s="4256"/>
      <c r="G55" s="4256"/>
      <c r="H55" s="4256"/>
      <c r="I55" s="4256"/>
      <c r="J55" s="4256"/>
      <c r="K55" s="4256"/>
      <c r="L55" s="4256"/>
      <c r="M55" s="4256"/>
      <c r="N55" s="4256"/>
      <c r="O55" s="4256"/>
      <c r="P55" s="4256"/>
      <c r="Q55" s="4256"/>
      <c r="R55" s="4256"/>
      <c r="S55" s="4256"/>
      <c r="T55" s="4256"/>
      <c r="U55" s="4256"/>
      <c r="V55" s="4256"/>
      <c r="W55" s="4256"/>
      <c r="X55" s="4256"/>
      <c r="Y55" s="4256"/>
      <c r="Z55" s="4256"/>
      <c r="AA55" s="4256"/>
      <c r="AB55" s="4256"/>
      <c r="AC55" s="4256"/>
      <c r="AD55" s="4258"/>
      <c r="AE55" s="1991"/>
      <c r="AF55" s="2063" t="s">
        <v>1187</v>
      </c>
      <c r="AG55" s="2064">
        <f>COUNTA(C53:AD53)-AG54</f>
        <v>28</v>
      </c>
    </row>
    <row r="56" spans="2:33" ht="13.5" customHeight="1">
      <c r="B56" s="4254"/>
      <c r="C56" s="4255"/>
      <c r="D56" s="4257"/>
      <c r="E56" s="4257"/>
      <c r="F56" s="4257"/>
      <c r="G56" s="4257"/>
      <c r="H56" s="4257"/>
      <c r="I56" s="4257"/>
      <c r="J56" s="4257"/>
      <c r="K56" s="4257"/>
      <c r="L56" s="4257"/>
      <c r="M56" s="4257"/>
      <c r="N56" s="4257"/>
      <c r="O56" s="4257"/>
      <c r="P56" s="4257"/>
      <c r="Q56" s="4257"/>
      <c r="R56" s="4257"/>
      <c r="S56" s="4257"/>
      <c r="T56" s="4257"/>
      <c r="U56" s="4257"/>
      <c r="V56" s="4257"/>
      <c r="W56" s="4257"/>
      <c r="X56" s="4257"/>
      <c r="Y56" s="4257"/>
      <c r="Z56" s="4257"/>
      <c r="AA56" s="4257"/>
      <c r="AB56" s="4257"/>
      <c r="AC56" s="4257"/>
      <c r="AD56" s="4259"/>
      <c r="AE56" s="1991"/>
      <c r="AF56" s="2063" t="s">
        <v>1188</v>
      </c>
      <c r="AG56" s="2065">
        <f>+COUNTA(C57:AD58)</f>
        <v>0</v>
      </c>
    </row>
    <row r="57" spans="2:33" ht="13.5" customHeight="1">
      <c r="B57" s="4267" t="s">
        <v>1175</v>
      </c>
      <c r="C57" s="4266"/>
      <c r="D57" s="4131"/>
      <c r="E57" s="4131"/>
      <c r="F57" s="4131"/>
      <c r="G57" s="4131"/>
      <c r="H57" s="4131"/>
      <c r="I57" s="4131"/>
      <c r="J57" s="4131"/>
      <c r="K57" s="4131"/>
      <c r="L57" s="4131"/>
      <c r="M57" s="4131"/>
      <c r="N57" s="4131"/>
      <c r="O57" s="4131"/>
      <c r="P57" s="4131"/>
      <c r="Q57" s="4131"/>
      <c r="R57" s="4131"/>
      <c r="S57" s="4131"/>
      <c r="T57" s="4131"/>
      <c r="U57" s="4131"/>
      <c r="V57" s="4131"/>
      <c r="W57" s="4131"/>
      <c r="X57" s="4131"/>
      <c r="Y57" s="4131"/>
      <c r="Z57" s="4131"/>
      <c r="AA57" s="4131"/>
      <c r="AB57" s="4131"/>
      <c r="AC57" s="4131"/>
      <c r="AD57" s="4138"/>
      <c r="AE57" s="1991"/>
      <c r="AF57" s="2063" t="s">
        <v>1189</v>
      </c>
      <c r="AG57" s="2067">
        <f>+AG56/AG55</f>
        <v>0</v>
      </c>
    </row>
    <row r="58" spans="2:33">
      <c r="B58" s="4268"/>
      <c r="C58" s="4266"/>
      <c r="D58" s="4132"/>
      <c r="E58" s="4132"/>
      <c r="F58" s="4132"/>
      <c r="G58" s="4132"/>
      <c r="H58" s="4132"/>
      <c r="I58" s="4132"/>
      <c r="J58" s="4132"/>
      <c r="K58" s="4132"/>
      <c r="L58" s="4132"/>
      <c r="M58" s="4132"/>
      <c r="N58" s="4132"/>
      <c r="O58" s="4132"/>
      <c r="P58" s="4132"/>
      <c r="Q58" s="4132"/>
      <c r="R58" s="4132"/>
      <c r="S58" s="4132"/>
      <c r="T58" s="4132"/>
      <c r="U58" s="4132"/>
      <c r="V58" s="4132"/>
      <c r="W58" s="4132"/>
      <c r="X58" s="4132"/>
      <c r="Y58" s="4132"/>
      <c r="Z58" s="4132"/>
      <c r="AA58" s="4132"/>
      <c r="AB58" s="4132"/>
      <c r="AC58" s="4132"/>
      <c r="AD58" s="4139"/>
      <c r="AE58" s="1991"/>
      <c r="AF58" s="2063" t="s">
        <v>1169</v>
      </c>
      <c r="AG58" s="2065">
        <f>+COUNTA(C59:AD60)</f>
        <v>0</v>
      </c>
    </row>
    <row r="59" spans="2:33">
      <c r="B59" s="4269" t="s">
        <v>1178</v>
      </c>
      <c r="C59" s="4262"/>
      <c r="D59" s="4127"/>
      <c r="E59" s="4127"/>
      <c r="F59" s="4127"/>
      <c r="G59" s="4127"/>
      <c r="H59" s="4127"/>
      <c r="I59" s="4127"/>
      <c r="J59" s="4127"/>
      <c r="K59" s="4127"/>
      <c r="L59" s="4127"/>
      <c r="M59" s="4127"/>
      <c r="N59" s="4127"/>
      <c r="O59" s="4127"/>
      <c r="P59" s="4127"/>
      <c r="Q59" s="4127"/>
      <c r="R59" s="4127"/>
      <c r="S59" s="4127"/>
      <c r="T59" s="4127"/>
      <c r="U59" s="4127"/>
      <c r="V59" s="4127"/>
      <c r="W59" s="4127"/>
      <c r="X59" s="4127"/>
      <c r="Y59" s="4127"/>
      <c r="Z59" s="4127"/>
      <c r="AA59" s="4127"/>
      <c r="AB59" s="4127"/>
      <c r="AC59" s="4127"/>
      <c r="AD59" s="4140"/>
      <c r="AE59" s="1991"/>
      <c r="AF59" s="2069" t="s">
        <v>1190</v>
      </c>
      <c r="AG59" s="2070">
        <f>+AG58/AG55</f>
        <v>0</v>
      </c>
    </row>
    <row r="60" spans="2:33">
      <c r="B60" s="4270"/>
      <c r="C60" s="4263"/>
      <c r="D60" s="4133"/>
      <c r="E60" s="4133"/>
      <c r="F60" s="4133"/>
      <c r="G60" s="4133"/>
      <c r="H60" s="4133"/>
      <c r="I60" s="4133"/>
      <c r="J60" s="4133"/>
      <c r="K60" s="4133"/>
      <c r="L60" s="4133"/>
      <c r="M60" s="4133"/>
      <c r="N60" s="4133"/>
      <c r="O60" s="4133"/>
      <c r="P60" s="4133"/>
      <c r="Q60" s="4133"/>
      <c r="R60" s="4133"/>
      <c r="S60" s="4133"/>
      <c r="T60" s="4133"/>
      <c r="U60" s="4133"/>
      <c r="V60" s="4133"/>
      <c r="W60" s="4133"/>
      <c r="X60" s="4133"/>
      <c r="Y60" s="4133"/>
      <c r="Z60" s="4133"/>
      <c r="AA60" s="4133"/>
      <c r="AB60" s="4133"/>
      <c r="AC60" s="4133"/>
      <c r="AD60" s="4141"/>
      <c r="AE60" s="1991"/>
      <c r="AF60" s="2027"/>
      <c r="AG60" s="2072"/>
    </row>
    <row r="61" spans="2:33">
      <c r="C61" s="2073"/>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row r="62" spans="2:33">
      <c r="B62" s="2053" t="s">
        <v>1183</v>
      </c>
      <c r="C62" s="2054" t="e">
        <f>+AD53+1</f>
        <v>#VALUE!</v>
      </c>
      <c r="D62" s="2055" t="e">
        <f>+C62+1</f>
        <v>#VALUE!</v>
      </c>
      <c r="E62" s="2055" t="e">
        <f t="shared" ref="E62:AD62" si="12">+D62+1</f>
        <v>#VALUE!</v>
      </c>
      <c r="F62" s="2055" t="e">
        <f t="shared" si="12"/>
        <v>#VALUE!</v>
      </c>
      <c r="G62" s="2055" t="e">
        <f t="shared" si="12"/>
        <v>#VALUE!</v>
      </c>
      <c r="H62" s="2055" t="e">
        <f t="shared" si="12"/>
        <v>#VALUE!</v>
      </c>
      <c r="I62" s="2055" t="e">
        <f t="shared" si="12"/>
        <v>#VALUE!</v>
      </c>
      <c r="J62" s="2055" t="e">
        <f t="shared" si="12"/>
        <v>#VALUE!</v>
      </c>
      <c r="K62" s="2055" t="e">
        <f t="shared" si="12"/>
        <v>#VALUE!</v>
      </c>
      <c r="L62" s="2055" t="e">
        <f t="shared" si="12"/>
        <v>#VALUE!</v>
      </c>
      <c r="M62" s="2055" t="e">
        <f t="shared" si="12"/>
        <v>#VALUE!</v>
      </c>
      <c r="N62" s="2055" t="e">
        <f t="shared" si="12"/>
        <v>#VALUE!</v>
      </c>
      <c r="O62" s="2055" t="e">
        <f t="shared" si="12"/>
        <v>#VALUE!</v>
      </c>
      <c r="P62" s="2055" t="e">
        <f t="shared" si="12"/>
        <v>#VALUE!</v>
      </c>
      <c r="Q62" s="2055" t="e">
        <f t="shared" si="12"/>
        <v>#VALUE!</v>
      </c>
      <c r="R62" s="2055" t="e">
        <f t="shared" si="12"/>
        <v>#VALUE!</v>
      </c>
      <c r="S62" s="2055" t="e">
        <f t="shared" si="12"/>
        <v>#VALUE!</v>
      </c>
      <c r="T62" s="2055" t="e">
        <f t="shared" si="12"/>
        <v>#VALUE!</v>
      </c>
      <c r="U62" s="2055" t="e">
        <f t="shared" si="12"/>
        <v>#VALUE!</v>
      </c>
      <c r="V62" s="2055" t="e">
        <f t="shared" si="12"/>
        <v>#VALUE!</v>
      </c>
      <c r="W62" s="2055" t="e">
        <f>+V62+1</f>
        <v>#VALUE!</v>
      </c>
      <c r="X62" s="2055" t="e">
        <f t="shared" si="12"/>
        <v>#VALUE!</v>
      </c>
      <c r="Y62" s="2055" t="e">
        <f t="shared" si="12"/>
        <v>#VALUE!</v>
      </c>
      <c r="Z62" s="2055" t="e">
        <f t="shared" si="12"/>
        <v>#VALUE!</v>
      </c>
      <c r="AA62" s="2055" t="e">
        <f>+Z62+1</f>
        <v>#VALUE!</v>
      </c>
      <c r="AB62" s="2055" t="e">
        <f t="shared" si="12"/>
        <v>#VALUE!</v>
      </c>
      <c r="AC62" s="2055" t="e">
        <f>+AB62+1</f>
        <v>#VALUE!</v>
      </c>
      <c r="AD62" s="2056" t="e">
        <f t="shared" si="12"/>
        <v>#VALUE!</v>
      </c>
      <c r="AE62" s="2057"/>
      <c r="AF62" s="4251">
        <f>+AF53+1</f>
        <v>7</v>
      </c>
      <c r="AG62" s="4252"/>
    </row>
    <row r="63" spans="2:33">
      <c r="B63" s="1958" t="s">
        <v>1184</v>
      </c>
      <c r="C63" s="2059" t="e">
        <f>TEXT(WEEKDAY(+C62),"aaa")</f>
        <v>#VALUE!</v>
      </c>
      <c r="D63" s="2060" t="e">
        <f t="shared" ref="D63:AD63" si="13">TEXT(WEEKDAY(+D62),"aaa")</f>
        <v>#VALUE!</v>
      </c>
      <c r="E63" s="2060" t="e">
        <f t="shared" si="13"/>
        <v>#VALUE!</v>
      </c>
      <c r="F63" s="2060" t="e">
        <f t="shared" si="13"/>
        <v>#VALUE!</v>
      </c>
      <c r="G63" s="2060" t="e">
        <f t="shared" si="13"/>
        <v>#VALUE!</v>
      </c>
      <c r="H63" s="2060" t="e">
        <f t="shared" si="13"/>
        <v>#VALUE!</v>
      </c>
      <c r="I63" s="2060" t="e">
        <f t="shared" si="13"/>
        <v>#VALUE!</v>
      </c>
      <c r="J63" s="2060" t="e">
        <f t="shared" si="13"/>
        <v>#VALUE!</v>
      </c>
      <c r="K63" s="2060" t="e">
        <f t="shared" si="13"/>
        <v>#VALUE!</v>
      </c>
      <c r="L63" s="2060" t="e">
        <f t="shared" si="13"/>
        <v>#VALUE!</v>
      </c>
      <c r="M63" s="2060" t="e">
        <f t="shared" si="13"/>
        <v>#VALUE!</v>
      </c>
      <c r="N63" s="2060" t="e">
        <f t="shared" si="13"/>
        <v>#VALUE!</v>
      </c>
      <c r="O63" s="2060" t="e">
        <f t="shared" si="13"/>
        <v>#VALUE!</v>
      </c>
      <c r="P63" s="2060" t="e">
        <f t="shared" si="13"/>
        <v>#VALUE!</v>
      </c>
      <c r="Q63" s="2060" t="e">
        <f t="shared" si="13"/>
        <v>#VALUE!</v>
      </c>
      <c r="R63" s="2060" t="e">
        <f t="shared" si="13"/>
        <v>#VALUE!</v>
      </c>
      <c r="S63" s="2060" t="e">
        <f t="shared" si="13"/>
        <v>#VALUE!</v>
      </c>
      <c r="T63" s="2060" t="e">
        <f t="shared" si="13"/>
        <v>#VALUE!</v>
      </c>
      <c r="U63" s="2060" t="e">
        <f t="shared" si="13"/>
        <v>#VALUE!</v>
      </c>
      <c r="V63" s="2060" t="e">
        <f t="shared" si="13"/>
        <v>#VALUE!</v>
      </c>
      <c r="W63" s="2060" t="e">
        <f t="shared" si="13"/>
        <v>#VALUE!</v>
      </c>
      <c r="X63" s="2060" t="e">
        <f t="shared" si="13"/>
        <v>#VALUE!</v>
      </c>
      <c r="Y63" s="2060" t="e">
        <f t="shared" si="13"/>
        <v>#VALUE!</v>
      </c>
      <c r="Z63" s="2060" t="e">
        <f t="shared" si="13"/>
        <v>#VALUE!</v>
      </c>
      <c r="AA63" s="2060" t="e">
        <f t="shared" si="13"/>
        <v>#VALUE!</v>
      </c>
      <c r="AB63" s="2060" t="e">
        <f t="shared" si="13"/>
        <v>#VALUE!</v>
      </c>
      <c r="AC63" s="2060" t="e">
        <f t="shared" si="13"/>
        <v>#VALUE!</v>
      </c>
      <c r="AD63" s="2061" t="e">
        <f t="shared" si="13"/>
        <v>#VALUE!</v>
      </c>
      <c r="AE63" s="1991"/>
      <c r="AF63" s="2062" t="s">
        <v>1185</v>
      </c>
      <c r="AG63" s="2046">
        <f>+COUNTA(C64:AD65)</f>
        <v>0</v>
      </c>
    </row>
    <row r="64" spans="2:33" ht="13.5" customHeight="1">
      <c r="B64" s="4253" t="s">
        <v>1186</v>
      </c>
      <c r="C64" s="4255"/>
      <c r="D64" s="4256"/>
      <c r="E64" s="4256"/>
      <c r="F64" s="4256"/>
      <c r="G64" s="4256"/>
      <c r="H64" s="4256"/>
      <c r="I64" s="4256"/>
      <c r="J64" s="4256"/>
      <c r="K64" s="4256"/>
      <c r="L64" s="4256"/>
      <c r="M64" s="4256"/>
      <c r="N64" s="4256"/>
      <c r="O64" s="4256"/>
      <c r="P64" s="4256"/>
      <c r="Q64" s="4256"/>
      <c r="R64" s="4256"/>
      <c r="S64" s="4256"/>
      <c r="T64" s="4256"/>
      <c r="U64" s="4256"/>
      <c r="V64" s="4256"/>
      <c r="W64" s="4256"/>
      <c r="X64" s="4256"/>
      <c r="Y64" s="4256"/>
      <c r="Z64" s="4256"/>
      <c r="AA64" s="4256"/>
      <c r="AB64" s="4256"/>
      <c r="AC64" s="4256"/>
      <c r="AD64" s="4258"/>
      <c r="AE64" s="1991"/>
      <c r="AF64" s="2063" t="s">
        <v>1187</v>
      </c>
      <c r="AG64" s="2064">
        <f>COUNTA(C62:AD62)-AG63</f>
        <v>28</v>
      </c>
    </row>
    <row r="65" spans="2:33" ht="13.5" customHeight="1">
      <c r="B65" s="4254"/>
      <c r="C65" s="4255"/>
      <c r="D65" s="4257"/>
      <c r="E65" s="4257"/>
      <c r="F65" s="4257"/>
      <c r="G65" s="4257"/>
      <c r="H65" s="4257"/>
      <c r="I65" s="4257"/>
      <c r="J65" s="4257"/>
      <c r="K65" s="4257"/>
      <c r="L65" s="4257"/>
      <c r="M65" s="4257"/>
      <c r="N65" s="4257"/>
      <c r="O65" s="4257"/>
      <c r="P65" s="4257"/>
      <c r="Q65" s="4257"/>
      <c r="R65" s="4257"/>
      <c r="S65" s="4257"/>
      <c r="T65" s="4257"/>
      <c r="U65" s="4257"/>
      <c r="V65" s="4257"/>
      <c r="W65" s="4257"/>
      <c r="X65" s="4257"/>
      <c r="Y65" s="4257"/>
      <c r="Z65" s="4257"/>
      <c r="AA65" s="4257"/>
      <c r="AB65" s="4257"/>
      <c r="AC65" s="4257"/>
      <c r="AD65" s="4259"/>
      <c r="AE65" s="1991"/>
      <c r="AF65" s="2063" t="s">
        <v>1188</v>
      </c>
      <c r="AG65" s="2065">
        <f>+COUNTA(C66:AD67)</f>
        <v>0</v>
      </c>
    </row>
    <row r="66" spans="2:33" ht="13.5" customHeight="1">
      <c r="B66" s="4264" t="s">
        <v>1175</v>
      </c>
      <c r="C66" s="4266"/>
      <c r="D66" s="4131"/>
      <c r="E66" s="4131"/>
      <c r="F66" s="4131"/>
      <c r="G66" s="4131"/>
      <c r="H66" s="4131"/>
      <c r="I66" s="4131"/>
      <c r="J66" s="4131"/>
      <c r="K66" s="4131"/>
      <c r="L66" s="4131"/>
      <c r="M66" s="4131"/>
      <c r="N66" s="4131"/>
      <c r="O66" s="4131"/>
      <c r="P66" s="4131"/>
      <c r="Q66" s="4131"/>
      <c r="R66" s="4131"/>
      <c r="S66" s="4131"/>
      <c r="T66" s="4131"/>
      <c r="U66" s="4131"/>
      <c r="V66" s="4131"/>
      <c r="W66" s="4131"/>
      <c r="X66" s="4131"/>
      <c r="Y66" s="4131"/>
      <c r="Z66" s="4131"/>
      <c r="AA66" s="4131"/>
      <c r="AB66" s="4131"/>
      <c r="AC66" s="4131"/>
      <c r="AD66" s="4138"/>
      <c r="AE66" s="1991"/>
      <c r="AF66" s="2063" t="s">
        <v>1189</v>
      </c>
      <c r="AG66" s="2067">
        <f>+AG65/AG64</f>
        <v>0</v>
      </c>
    </row>
    <row r="67" spans="2:33">
      <c r="B67" s="4265"/>
      <c r="C67" s="4266"/>
      <c r="D67" s="4132"/>
      <c r="E67" s="4132"/>
      <c r="F67" s="4132"/>
      <c r="G67" s="4132"/>
      <c r="H67" s="4132"/>
      <c r="I67" s="4132"/>
      <c r="J67" s="4132"/>
      <c r="K67" s="4132"/>
      <c r="L67" s="4132"/>
      <c r="M67" s="4132"/>
      <c r="N67" s="4132"/>
      <c r="O67" s="4132"/>
      <c r="P67" s="4132"/>
      <c r="Q67" s="4132"/>
      <c r="R67" s="4132"/>
      <c r="S67" s="4132"/>
      <c r="T67" s="4132"/>
      <c r="U67" s="4132"/>
      <c r="V67" s="4132"/>
      <c r="W67" s="4132"/>
      <c r="X67" s="4132"/>
      <c r="Y67" s="4132"/>
      <c r="Z67" s="4132"/>
      <c r="AA67" s="4132"/>
      <c r="AB67" s="4132"/>
      <c r="AC67" s="4132"/>
      <c r="AD67" s="4139"/>
      <c r="AE67" s="1991"/>
      <c r="AF67" s="2063" t="s">
        <v>1169</v>
      </c>
      <c r="AG67" s="2065">
        <f>+COUNTA(C68:AD69)</f>
        <v>0</v>
      </c>
    </row>
    <row r="68" spans="2:33">
      <c r="B68" s="4260" t="s">
        <v>1178</v>
      </c>
      <c r="C68" s="4262"/>
      <c r="D68" s="4127"/>
      <c r="E68" s="4127"/>
      <c r="F68" s="4127"/>
      <c r="G68" s="4127"/>
      <c r="H68" s="4127"/>
      <c r="I68" s="4127"/>
      <c r="J68" s="4127"/>
      <c r="K68" s="4127"/>
      <c r="L68" s="4127"/>
      <c r="M68" s="4127"/>
      <c r="N68" s="4127"/>
      <c r="O68" s="4127"/>
      <c r="P68" s="4127"/>
      <c r="Q68" s="4127"/>
      <c r="R68" s="4127"/>
      <c r="S68" s="4127"/>
      <c r="T68" s="4127"/>
      <c r="U68" s="4127"/>
      <c r="V68" s="4127"/>
      <c r="W68" s="4127"/>
      <c r="X68" s="4127"/>
      <c r="Y68" s="4127"/>
      <c r="Z68" s="4127"/>
      <c r="AA68" s="4127"/>
      <c r="AB68" s="4127"/>
      <c r="AC68" s="4127"/>
      <c r="AD68" s="4140"/>
      <c r="AE68" s="1991"/>
      <c r="AF68" s="2069" t="s">
        <v>1190</v>
      </c>
      <c r="AG68" s="2070">
        <f>+AG67/AG64</f>
        <v>0</v>
      </c>
    </row>
    <row r="69" spans="2:33">
      <c r="B69" s="4261"/>
      <c r="C69" s="4263"/>
      <c r="D69" s="4133"/>
      <c r="E69" s="4133"/>
      <c r="F69" s="4133"/>
      <c r="G69" s="4133"/>
      <c r="H69" s="4133"/>
      <c r="I69" s="4133"/>
      <c r="J69" s="4133"/>
      <c r="K69" s="4133"/>
      <c r="L69" s="4133"/>
      <c r="M69" s="4133"/>
      <c r="N69" s="4133"/>
      <c r="O69" s="4133"/>
      <c r="P69" s="4133"/>
      <c r="Q69" s="4133"/>
      <c r="R69" s="4133"/>
      <c r="S69" s="4133"/>
      <c r="T69" s="4133"/>
      <c r="U69" s="4133"/>
      <c r="V69" s="4133"/>
      <c r="W69" s="4133"/>
      <c r="X69" s="4133"/>
      <c r="Y69" s="4133"/>
      <c r="Z69" s="4133"/>
      <c r="AA69" s="4133"/>
      <c r="AB69" s="4133"/>
      <c r="AC69" s="4133"/>
      <c r="AD69" s="4141"/>
      <c r="AE69" s="1991"/>
      <c r="AF69" s="2027"/>
      <c r="AG69" s="2072"/>
    </row>
    <row r="70" spans="2:3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row>
    <row r="71" spans="2:33">
      <c r="B71" s="2074" t="s">
        <v>1183</v>
      </c>
      <c r="C71" s="2075" t="e">
        <f>+AD62+1</f>
        <v>#VALUE!</v>
      </c>
      <c r="D71" s="2076" t="e">
        <f>+C71+1</f>
        <v>#VALUE!</v>
      </c>
      <c r="E71" s="2076" t="e">
        <f t="shared" ref="E71:AD71" si="14">+D71+1</f>
        <v>#VALUE!</v>
      </c>
      <c r="F71" s="2076" t="e">
        <f t="shared" si="14"/>
        <v>#VALUE!</v>
      </c>
      <c r="G71" s="2076" t="e">
        <f t="shared" si="14"/>
        <v>#VALUE!</v>
      </c>
      <c r="H71" s="2076" t="e">
        <f t="shared" si="14"/>
        <v>#VALUE!</v>
      </c>
      <c r="I71" s="2076" t="e">
        <f t="shared" si="14"/>
        <v>#VALUE!</v>
      </c>
      <c r="J71" s="2076" t="e">
        <f t="shared" si="14"/>
        <v>#VALUE!</v>
      </c>
      <c r="K71" s="2076" t="e">
        <f t="shared" si="14"/>
        <v>#VALUE!</v>
      </c>
      <c r="L71" s="2076" t="e">
        <f t="shared" si="14"/>
        <v>#VALUE!</v>
      </c>
      <c r="M71" s="2076" t="e">
        <f t="shared" si="14"/>
        <v>#VALUE!</v>
      </c>
      <c r="N71" s="2076" t="e">
        <f t="shared" si="14"/>
        <v>#VALUE!</v>
      </c>
      <c r="O71" s="2076" t="e">
        <f t="shared" si="14"/>
        <v>#VALUE!</v>
      </c>
      <c r="P71" s="2076" t="e">
        <f t="shared" si="14"/>
        <v>#VALUE!</v>
      </c>
      <c r="Q71" s="2076" t="e">
        <f t="shared" si="14"/>
        <v>#VALUE!</v>
      </c>
      <c r="R71" s="2076" t="e">
        <f t="shared" si="14"/>
        <v>#VALUE!</v>
      </c>
      <c r="S71" s="2076" t="e">
        <f t="shared" si="14"/>
        <v>#VALUE!</v>
      </c>
      <c r="T71" s="2076" t="e">
        <f t="shared" si="14"/>
        <v>#VALUE!</v>
      </c>
      <c r="U71" s="2076" t="e">
        <f t="shared" si="14"/>
        <v>#VALUE!</v>
      </c>
      <c r="V71" s="2076" t="e">
        <f t="shared" si="14"/>
        <v>#VALUE!</v>
      </c>
      <c r="W71" s="2076" t="e">
        <f>+V71+1</f>
        <v>#VALUE!</v>
      </c>
      <c r="X71" s="2076" t="e">
        <f t="shared" si="14"/>
        <v>#VALUE!</v>
      </c>
      <c r="Y71" s="2076" t="e">
        <f t="shared" si="14"/>
        <v>#VALUE!</v>
      </c>
      <c r="Z71" s="2076" t="e">
        <f t="shared" si="14"/>
        <v>#VALUE!</v>
      </c>
      <c r="AA71" s="2076" t="e">
        <f>+Z71+1</f>
        <v>#VALUE!</v>
      </c>
      <c r="AB71" s="2076" t="e">
        <f t="shared" si="14"/>
        <v>#VALUE!</v>
      </c>
      <c r="AC71" s="2076" t="e">
        <f>+AB71+1</f>
        <v>#VALUE!</v>
      </c>
      <c r="AD71" s="2077" t="e">
        <f t="shared" si="14"/>
        <v>#VALUE!</v>
      </c>
      <c r="AE71" s="2057"/>
      <c r="AF71" s="4251">
        <f>+AF62+1</f>
        <v>8</v>
      </c>
      <c r="AG71" s="4252"/>
    </row>
    <row r="72" spans="2:33">
      <c r="B72" s="2078" t="s">
        <v>1184</v>
      </c>
      <c r="C72" s="2079" t="e">
        <f>TEXT(WEEKDAY(+C71),"aaa")</f>
        <v>#VALUE!</v>
      </c>
      <c r="D72" s="2080" t="e">
        <f t="shared" ref="D72:AD72" si="15">TEXT(WEEKDAY(+D71),"aaa")</f>
        <v>#VALUE!</v>
      </c>
      <c r="E72" s="2080" t="e">
        <f t="shared" si="15"/>
        <v>#VALUE!</v>
      </c>
      <c r="F72" s="2080" t="e">
        <f t="shared" si="15"/>
        <v>#VALUE!</v>
      </c>
      <c r="G72" s="2080" t="e">
        <f t="shared" si="15"/>
        <v>#VALUE!</v>
      </c>
      <c r="H72" s="2080" t="e">
        <f t="shared" si="15"/>
        <v>#VALUE!</v>
      </c>
      <c r="I72" s="2080" t="e">
        <f t="shared" si="15"/>
        <v>#VALUE!</v>
      </c>
      <c r="J72" s="2080" t="e">
        <f t="shared" si="15"/>
        <v>#VALUE!</v>
      </c>
      <c r="K72" s="2080" t="e">
        <f t="shared" si="15"/>
        <v>#VALUE!</v>
      </c>
      <c r="L72" s="2080" t="e">
        <f t="shared" si="15"/>
        <v>#VALUE!</v>
      </c>
      <c r="M72" s="2080" t="e">
        <f t="shared" si="15"/>
        <v>#VALUE!</v>
      </c>
      <c r="N72" s="2080" t="e">
        <f t="shared" si="15"/>
        <v>#VALUE!</v>
      </c>
      <c r="O72" s="2080" t="e">
        <f t="shared" si="15"/>
        <v>#VALUE!</v>
      </c>
      <c r="P72" s="2080" t="e">
        <f t="shared" si="15"/>
        <v>#VALUE!</v>
      </c>
      <c r="Q72" s="2080" t="e">
        <f t="shared" si="15"/>
        <v>#VALUE!</v>
      </c>
      <c r="R72" s="2080" t="e">
        <f t="shared" si="15"/>
        <v>#VALUE!</v>
      </c>
      <c r="S72" s="2080" t="e">
        <f t="shared" si="15"/>
        <v>#VALUE!</v>
      </c>
      <c r="T72" s="2080" t="e">
        <f t="shared" si="15"/>
        <v>#VALUE!</v>
      </c>
      <c r="U72" s="2080" t="e">
        <f t="shared" si="15"/>
        <v>#VALUE!</v>
      </c>
      <c r="V72" s="2080" t="e">
        <f t="shared" si="15"/>
        <v>#VALUE!</v>
      </c>
      <c r="W72" s="2080" t="e">
        <f t="shared" si="15"/>
        <v>#VALUE!</v>
      </c>
      <c r="X72" s="2080" t="e">
        <f t="shared" si="15"/>
        <v>#VALUE!</v>
      </c>
      <c r="Y72" s="2080" t="e">
        <f t="shared" si="15"/>
        <v>#VALUE!</v>
      </c>
      <c r="Z72" s="2080" t="e">
        <f t="shared" si="15"/>
        <v>#VALUE!</v>
      </c>
      <c r="AA72" s="2080" t="e">
        <f t="shared" si="15"/>
        <v>#VALUE!</v>
      </c>
      <c r="AB72" s="2080" t="e">
        <f t="shared" si="15"/>
        <v>#VALUE!</v>
      </c>
      <c r="AC72" s="2080" t="e">
        <f t="shared" si="15"/>
        <v>#VALUE!</v>
      </c>
      <c r="AD72" s="2081" t="e">
        <f t="shared" si="15"/>
        <v>#VALUE!</v>
      </c>
      <c r="AE72" s="1991"/>
      <c r="AF72" s="2062" t="s">
        <v>1185</v>
      </c>
      <c r="AG72" s="2046">
        <f>+COUNTA(C73:AD74)</f>
        <v>0</v>
      </c>
    </row>
    <row r="73" spans="2:33" ht="13.5" customHeight="1">
      <c r="B73" s="4253" t="s">
        <v>1186</v>
      </c>
      <c r="C73" s="4255"/>
      <c r="D73" s="4256"/>
      <c r="E73" s="4256"/>
      <c r="F73" s="4256"/>
      <c r="G73" s="4256"/>
      <c r="H73" s="4256"/>
      <c r="I73" s="4256"/>
      <c r="J73" s="4256"/>
      <c r="K73" s="4256"/>
      <c r="L73" s="4256"/>
      <c r="M73" s="4256"/>
      <c r="N73" s="4256"/>
      <c r="O73" s="4256"/>
      <c r="P73" s="4256"/>
      <c r="Q73" s="4256"/>
      <c r="R73" s="4256"/>
      <c r="S73" s="4256"/>
      <c r="T73" s="4256"/>
      <c r="U73" s="4256"/>
      <c r="V73" s="4256"/>
      <c r="W73" s="4256"/>
      <c r="X73" s="4256"/>
      <c r="Y73" s="4256"/>
      <c r="Z73" s="4256"/>
      <c r="AA73" s="4256"/>
      <c r="AB73" s="4256"/>
      <c r="AC73" s="4256"/>
      <c r="AD73" s="4258"/>
      <c r="AE73" s="1991"/>
      <c r="AF73" s="2063" t="s">
        <v>1187</v>
      </c>
      <c r="AG73" s="2064">
        <f>COUNTA(C71:AD71)-AG72</f>
        <v>28</v>
      </c>
    </row>
    <row r="74" spans="2:33" ht="13.5" customHeight="1">
      <c r="B74" s="4254"/>
      <c r="C74" s="4255"/>
      <c r="D74" s="4257"/>
      <c r="E74" s="4257"/>
      <c r="F74" s="4257"/>
      <c r="G74" s="4257"/>
      <c r="H74" s="4257"/>
      <c r="I74" s="4257"/>
      <c r="J74" s="4257"/>
      <c r="K74" s="4257"/>
      <c r="L74" s="4257"/>
      <c r="M74" s="4257"/>
      <c r="N74" s="4257"/>
      <c r="O74" s="4257"/>
      <c r="P74" s="4257"/>
      <c r="Q74" s="4257"/>
      <c r="R74" s="4257"/>
      <c r="S74" s="4257"/>
      <c r="T74" s="4257"/>
      <c r="U74" s="4257"/>
      <c r="V74" s="4257"/>
      <c r="W74" s="4257"/>
      <c r="X74" s="4257"/>
      <c r="Y74" s="4257"/>
      <c r="Z74" s="4257"/>
      <c r="AA74" s="4257"/>
      <c r="AB74" s="4257"/>
      <c r="AC74" s="4257"/>
      <c r="AD74" s="4259"/>
      <c r="AE74" s="1991"/>
      <c r="AF74" s="2063" t="s">
        <v>1188</v>
      </c>
      <c r="AG74" s="2065">
        <f>+COUNTA(C75:AD76)</f>
        <v>0</v>
      </c>
    </row>
    <row r="75" spans="2:33" ht="13.5" customHeight="1">
      <c r="B75" s="4267" t="s">
        <v>1175</v>
      </c>
      <c r="C75" s="4266"/>
      <c r="D75" s="4131"/>
      <c r="E75" s="4131"/>
      <c r="F75" s="4131"/>
      <c r="G75" s="4131"/>
      <c r="H75" s="4131"/>
      <c r="I75" s="4131"/>
      <c r="J75" s="4131"/>
      <c r="K75" s="4131"/>
      <c r="L75" s="4131"/>
      <c r="M75" s="4131"/>
      <c r="N75" s="4131"/>
      <c r="O75" s="4131"/>
      <c r="P75" s="4131"/>
      <c r="Q75" s="4131"/>
      <c r="R75" s="4131"/>
      <c r="S75" s="4131"/>
      <c r="T75" s="4131"/>
      <c r="U75" s="4131"/>
      <c r="V75" s="4131"/>
      <c r="W75" s="4131"/>
      <c r="X75" s="4131"/>
      <c r="Y75" s="4131"/>
      <c r="Z75" s="4131"/>
      <c r="AA75" s="4131"/>
      <c r="AB75" s="4131"/>
      <c r="AC75" s="4131"/>
      <c r="AD75" s="4138"/>
      <c r="AE75" s="1991"/>
      <c r="AF75" s="2063" t="s">
        <v>1189</v>
      </c>
      <c r="AG75" s="2067">
        <f>+AG74/AG73</f>
        <v>0</v>
      </c>
    </row>
    <row r="76" spans="2:33">
      <c r="B76" s="4268"/>
      <c r="C76" s="4266"/>
      <c r="D76" s="4132"/>
      <c r="E76" s="4132"/>
      <c r="F76" s="4132"/>
      <c r="G76" s="4132"/>
      <c r="H76" s="4132"/>
      <c r="I76" s="4132"/>
      <c r="J76" s="4132"/>
      <c r="K76" s="4132"/>
      <c r="L76" s="4132"/>
      <c r="M76" s="4132"/>
      <c r="N76" s="4132"/>
      <c r="O76" s="4132"/>
      <c r="P76" s="4132"/>
      <c r="Q76" s="4132"/>
      <c r="R76" s="4132"/>
      <c r="S76" s="4132"/>
      <c r="T76" s="4132"/>
      <c r="U76" s="4132"/>
      <c r="V76" s="4132"/>
      <c r="W76" s="4132"/>
      <c r="X76" s="4132"/>
      <c r="Y76" s="4132"/>
      <c r="Z76" s="4132"/>
      <c r="AA76" s="4132"/>
      <c r="AB76" s="4132"/>
      <c r="AC76" s="4132"/>
      <c r="AD76" s="4139"/>
      <c r="AE76" s="1991"/>
      <c r="AF76" s="2063" t="s">
        <v>1169</v>
      </c>
      <c r="AG76" s="2065">
        <f>+COUNTA(C77:AD78)</f>
        <v>0</v>
      </c>
    </row>
    <row r="77" spans="2:33">
      <c r="B77" s="4269" t="s">
        <v>1178</v>
      </c>
      <c r="C77" s="4262"/>
      <c r="D77" s="4127"/>
      <c r="E77" s="4127"/>
      <c r="F77" s="4127"/>
      <c r="G77" s="4127"/>
      <c r="H77" s="4127"/>
      <c r="I77" s="4127"/>
      <c r="J77" s="4127"/>
      <c r="K77" s="4127"/>
      <c r="L77" s="4127"/>
      <c r="M77" s="4127"/>
      <c r="N77" s="4127"/>
      <c r="O77" s="4127"/>
      <c r="P77" s="4127"/>
      <c r="Q77" s="4127"/>
      <c r="R77" s="4127"/>
      <c r="S77" s="4127"/>
      <c r="T77" s="4127"/>
      <c r="U77" s="4127"/>
      <c r="V77" s="4127"/>
      <c r="W77" s="4127"/>
      <c r="X77" s="4127"/>
      <c r="Y77" s="4127"/>
      <c r="Z77" s="4127"/>
      <c r="AA77" s="4127"/>
      <c r="AB77" s="4127"/>
      <c r="AC77" s="4127"/>
      <c r="AD77" s="4140"/>
      <c r="AE77" s="1991"/>
      <c r="AF77" s="2069" t="s">
        <v>1190</v>
      </c>
      <c r="AG77" s="2070">
        <f>+AG76/AG73</f>
        <v>0</v>
      </c>
    </row>
    <row r="78" spans="2:33">
      <c r="B78" s="4270"/>
      <c r="C78" s="4263"/>
      <c r="D78" s="4133"/>
      <c r="E78" s="4133"/>
      <c r="F78" s="4133"/>
      <c r="G78" s="4133"/>
      <c r="H78" s="4133"/>
      <c r="I78" s="4133"/>
      <c r="J78" s="4133"/>
      <c r="K78" s="4133"/>
      <c r="L78" s="4133"/>
      <c r="M78" s="4133"/>
      <c r="N78" s="4133"/>
      <c r="O78" s="4133"/>
      <c r="P78" s="4133"/>
      <c r="Q78" s="4133"/>
      <c r="R78" s="4133"/>
      <c r="S78" s="4133"/>
      <c r="T78" s="4133"/>
      <c r="U78" s="4133"/>
      <c r="V78" s="4133"/>
      <c r="W78" s="4133"/>
      <c r="X78" s="4133"/>
      <c r="Y78" s="4133"/>
      <c r="Z78" s="4133"/>
      <c r="AA78" s="4133"/>
      <c r="AB78" s="4133"/>
      <c r="AC78" s="4133"/>
      <c r="AD78" s="4141"/>
      <c r="AE78" s="1991"/>
      <c r="AF78" s="2027"/>
      <c r="AG78" s="2072"/>
    </row>
    <row r="79" spans="2:33">
      <c r="C79" s="2073"/>
      <c r="D79" s="2073"/>
      <c r="E79" s="2073"/>
      <c r="F79" s="2073"/>
      <c r="G79" s="2073"/>
      <c r="H79" s="2073"/>
      <c r="I79" s="2073"/>
      <c r="J79" s="2073"/>
      <c r="K79" s="2073"/>
      <c r="L79" s="2073"/>
      <c r="M79" s="2073"/>
      <c r="N79" s="2073"/>
      <c r="O79" s="2073"/>
      <c r="P79" s="2073"/>
      <c r="Q79" s="2073"/>
      <c r="R79" s="2073"/>
      <c r="S79" s="2073"/>
      <c r="T79" s="2073"/>
      <c r="U79" s="2073"/>
      <c r="V79" s="2073"/>
      <c r="W79" s="2073"/>
      <c r="X79" s="2073"/>
      <c r="Y79" s="2073"/>
      <c r="Z79" s="2073"/>
      <c r="AA79" s="2073"/>
      <c r="AB79" s="2073"/>
      <c r="AC79" s="2073"/>
      <c r="AD79" s="2073"/>
    </row>
    <row r="80" spans="2:33">
      <c r="B80" s="2053" t="s">
        <v>1183</v>
      </c>
      <c r="C80" s="2083" t="e">
        <f>+AD71+1</f>
        <v>#VALUE!</v>
      </c>
      <c r="D80" s="2055" t="e">
        <f>+C80+1</f>
        <v>#VALUE!</v>
      </c>
      <c r="E80" s="2055" t="e">
        <f t="shared" ref="E80:AD80" si="16">+D80+1</f>
        <v>#VALUE!</v>
      </c>
      <c r="F80" s="2055" t="e">
        <f t="shared" si="16"/>
        <v>#VALUE!</v>
      </c>
      <c r="G80" s="2055" t="e">
        <f t="shared" si="16"/>
        <v>#VALUE!</v>
      </c>
      <c r="H80" s="2055" t="e">
        <f t="shared" si="16"/>
        <v>#VALUE!</v>
      </c>
      <c r="I80" s="2055" t="e">
        <f t="shared" si="16"/>
        <v>#VALUE!</v>
      </c>
      <c r="J80" s="2055" t="e">
        <f t="shared" si="16"/>
        <v>#VALUE!</v>
      </c>
      <c r="K80" s="2055" t="e">
        <f t="shared" si="16"/>
        <v>#VALUE!</v>
      </c>
      <c r="L80" s="2055" t="e">
        <f t="shared" si="16"/>
        <v>#VALUE!</v>
      </c>
      <c r="M80" s="2055" t="e">
        <f t="shared" si="16"/>
        <v>#VALUE!</v>
      </c>
      <c r="N80" s="2055" t="e">
        <f t="shared" si="16"/>
        <v>#VALUE!</v>
      </c>
      <c r="O80" s="2055" t="e">
        <f t="shared" si="16"/>
        <v>#VALUE!</v>
      </c>
      <c r="P80" s="2055" t="e">
        <f t="shared" si="16"/>
        <v>#VALUE!</v>
      </c>
      <c r="Q80" s="2055" t="e">
        <f t="shared" si="16"/>
        <v>#VALUE!</v>
      </c>
      <c r="R80" s="2055" t="e">
        <f t="shared" si="16"/>
        <v>#VALUE!</v>
      </c>
      <c r="S80" s="2055" t="e">
        <f t="shared" si="16"/>
        <v>#VALUE!</v>
      </c>
      <c r="T80" s="2055" t="e">
        <f t="shared" si="16"/>
        <v>#VALUE!</v>
      </c>
      <c r="U80" s="2055" t="e">
        <f t="shared" si="16"/>
        <v>#VALUE!</v>
      </c>
      <c r="V80" s="2055" t="e">
        <f t="shared" si="16"/>
        <v>#VALUE!</v>
      </c>
      <c r="W80" s="2055" t="e">
        <f>+V80+1</f>
        <v>#VALUE!</v>
      </c>
      <c r="X80" s="2055" t="e">
        <f t="shared" si="16"/>
        <v>#VALUE!</v>
      </c>
      <c r="Y80" s="2055" t="e">
        <f t="shared" si="16"/>
        <v>#VALUE!</v>
      </c>
      <c r="Z80" s="2055" t="e">
        <f t="shared" si="16"/>
        <v>#VALUE!</v>
      </c>
      <c r="AA80" s="2055" t="e">
        <f>+Z80+1</f>
        <v>#VALUE!</v>
      </c>
      <c r="AB80" s="2055" t="e">
        <f t="shared" si="16"/>
        <v>#VALUE!</v>
      </c>
      <c r="AC80" s="2055" t="e">
        <f t="shared" si="16"/>
        <v>#VALUE!</v>
      </c>
      <c r="AD80" s="2084" t="e">
        <f t="shared" si="16"/>
        <v>#VALUE!</v>
      </c>
      <c r="AE80" s="2057"/>
      <c r="AF80" s="4251">
        <f>+AF71+1</f>
        <v>9</v>
      </c>
      <c r="AG80" s="4252"/>
    </row>
    <row r="81" spans="2:33">
      <c r="B81" s="1958" t="s">
        <v>1184</v>
      </c>
      <c r="C81" s="2085" t="e">
        <f>TEXT(WEEKDAY(+C80),"aaa")</f>
        <v>#VALUE!</v>
      </c>
      <c r="D81" s="2060" t="e">
        <f t="shared" ref="D81:AD81" si="17">TEXT(WEEKDAY(+D80),"aaa")</f>
        <v>#VALUE!</v>
      </c>
      <c r="E81" s="2060" t="e">
        <f t="shared" si="17"/>
        <v>#VALUE!</v>
      </c>
      <c r="F81" s="2060" t="e">
        <f t="shared" si="17"/>
        <v>#VALUE!</v>
      </c>
      <c r="G81" s="2060" t="e">
        <f t="shared" si="17"/>
        <v>#VALUE!</v>
      </c>
      <c r="H81" s="2060" t="e">
        <f t="shared" si="17"/>
        <v>#VALUE!</v>
      </c>
      <c r="I81" s="2060" t="e">
        <f t="shared" si="17"/>
        <v>#VALUE!</v>
      </c>
      <c r="J81" s="2060" t="e">
        <f t="shared" si="17"/>
        <v>#VALUE!</v>
      </c>
      <c r="K81" s="2060" t="e">
        <f t="shared" si="17"/>
        <v>#VALUE!</v>
      </c>
      <c r="L81" s="2060" t="e">
        <f t="shared" si="17"/>
        <v>#VALUE!</v>
      </c>
      <c r="M81" s="2060" t="e">
        <f t="shared" si="17"/>
        <v>#VALUE!</v>
      </c>
      <c r="N81" s="2060" t="e">
        <f t="shared" si="17"/>
        <v>#VALUE!</v>
      </c>
      <c r="O81" s="2060" t="e">
        <f t="shared" si="17"/>
        <v>#VALUE!</v>
      </c>
      <c r="P81" s="2060" t="e">
        <f t="shared" si="17"/>
        <v>#VALUE!</v>
      </c>
      <c r="Q81" s="2060" t="e">
        <f t="shared" si="17"/>
        <v>#VALUE!</v>
      </c>
      <c r="R81" s="2060" t="e">
        <f t="shared" si="17"/>
        <v>#VALUE!</v>
      </c>
      <c r="S81" s="2060" t="e">
        <f t="shared" si="17"/>
        <v>#VALUE!</v>
      </c>
      <c r="T81" s="2060" t="e">
        <f t="shared" si="17"/>
        <v>#VALUE!</v>
      </c>
      <c r="U81" s="2060" t="e">
        <f t="shared" si="17"/>
        <v>#VALUE!</v>
      </c>
      <c r="V81" s="2060" t="e">
        <f t="shared" si="17"/>
        <v>#VALUE!</v>
      </c>
      <c r="W81" s="2060" t="e">
        <f t="shared" si="17"/>
        <v>#VALUE!</v>
      </c>
      <c r="X81" s="2060" t="e">
        <f t="shared" si="17"/>
        <v>#VALUE!</v>
      </c>
      <c r="Y81" s="2060" t="e">
        <f t="shared" si="17"/>
        <v>#VALUE!</v>
      </c>
      <c r="Z81" s="2060" t="e">
        <f t="shared" si="17"/>
        <v>#VALUE!</v>
      </c>
      <c r="AA81" s="2060" t="e">
        <f t="shared" si="17"/>
        <v>#VALUE!</v>
      </c>
      <c r="AB81" s="2060" t="e">
        <f t="shared" si="17"/>
        <v>#VALUE!</v>
      </c>
      <c r="AC81" s="2060" t="e">
        <f t="shared" si="17"/>
        <v>#VALUE!</v>
      </c>
      <c r="AD81" s="2061" t="e">
        <f t="shared" si="17"/>
        <v>#VALUE!</v>
      </c>
      <c r="AE81" s="1991"/>
      <c r="AF81" s="2062" t="s">
        <v>1185</v>
      </c>
      <c r="AG81" s="2046">
        <f>+COUNTA(C82:AD83)</f>
        <v>0</v>
      </c>
    </row>
    <row r="82" spans="2:33" ht="13.5" customHeight="1">
      <c r="B82" s="4253" t="s">
        <v>1186</v>
      </c>
      <c r="C82" s="4255"/>
      <c r="D82" s="4256"/>
      <c r="E82" s="4256"/>
      <c r="F82" s="4256"/>
      <c r="G82" s="4256"/>
      <c r="H82" s="4256"/>
      <c r="I82" s="4256"/>
      <c r="J82" s="4256"/>
      <c r="K82" s="4256"/>
      <c r="L82" s="4256"/>
      <c r="M82" s="4256"/>
      <c r="N82" s="4256"/>
      <c r="O82" s="4256"/>
      <c r="P82" s="4256"/>
      <c r="Q82" s="4256"/>
      <c r="R82" s="4256"/>
      <c r="S82" s="4256"/>
      <c r="T82" s="4256"/>
      <c r="U82" s="4256"/>
      <c r="V82" s="4256"/>
      <c r="W82" s="4256"/>
      <c r="X82" s="4256"/>
      <c r="Y82" s="4256"/>
      <c r="Z82" s="4256"/>
      <c r="AA82" s="4256"/>
      <c r="AB82" s="4256"/>
      <c r="AC82" s="4256"/>
      <c r="AD82" s="4258"/>
      <c r="AE82" s="1991"/>
      <c r="AF82" s="2063" t="s">
        <v>1187</v>
      </c>
      <c r="AG82" s="2064">
        <f>COUNTA(C80:AD80)-AG81</f>
        <v>28</v>
      </c>
    </row>
    <row r="83" spans="2:33" ht="13.5" customHeight="1">
      <c r="B83" s="4254"/>
      <c r="C83" s="4255"/>
      <c r="D83" s="4257"/>
      <c r="E83" s="4257"/>
      <c r="F83" s="4257"/>
      <c r="G83" s="4257"/>
      <c r="H83" s="4257"/>
      <c r="I83" s="4257"/>
      <c r="J83" s="4257"/>
      <c r="K83" s="4257"/>
      <c r="L83" s="4257"/>
      <c r="M83" s="4257"/>
      <c r="N83" s="4257"/>
      <c r="O83" s="4257"/>
      <c r="P83" s="4257"/>
      <c r="Q83" s="4257"/>
      <c r="R83" s="4257"/>
      <c r="S83" s="4257"/>
      <c r="T83" s="4257"/>
      <c r="U83" s="4257"/>
      <c r="V83" s="4257"/>
      <c r="W83" s="4257"/>
      <c r="X83" s="4257"/>
      <c r="Y83" s="4257"/>
      <c r="Z83" s="4257"/>
      <c r="AA83" s="4257"/>
      <c r="AB83" s="4257"/>
      <c r="AC83" s="4257"/>
      <c r="AD83" s="4259"/>
      <c r="AE83" s="1991"/>
      <c r="AF83" s="2063" t="s">
        <v>1188</v>
      </c>
      <c r="AG83" s="2065">
        <f>+COUNTA(C84:AD85)</f>
        <v>0</v>
      </c>
    </row>
    <row r="84" spans="2:33" ht="13.5" customHeight="1">
      <c r="B84" s="4264" t="s">
        <v>1175</v>
      </c>
      <c r="C84" s="4266"/>
      <c r="D84" s="4131"/>
      <c r="E84" s="4131"/>
      <c r="F84" s="4131"/>
      <c r="G84" s="4131"/>
      <c r="H84" s="4131"/>
      <c r="I84" s="4131"/>
      <c r="J84" s="4131"/>
      <c r="K84" s="4131"/>
      <c r="L84" s="4131"/>
      <c r="M84" s="4131"/>
      <c r="N84" s="4131"/>
      <c r="O84" s="4131"/>
      <c r="P84" s="4131"/>
      <c r="Q84" s="4131"/>
      <c r="R84" s="4131"/>
      <c r="S84" s="4131"/>
      <c r="T84" s="4131"/>
      <c r="U84" s="4131"/>
      <c r="V84" s="4131"/>
      <c r="W84" s="4131"/>
      <c r="X84" s="4131"/>
      <c r="Y84" s="4131"/>
      <c r="Z84" s="4131"/>
      <c r="AA84" s="4131"/>
      <c r="AB84" s="4131"/>
      <c r="AC84" s="4131"/>
      <c r="AD84" s="4138"/>
      <c r="AE84" s="1991"/>
      <c r="AF84" s="2063" t="s">
        <v>1189</v>
      </c>
      <c r="AG84" s="2067">
        <f>+AG83/AG82</f>
        <v>0</v>
      </c>
    </row>
    <row r="85" spans="2:33">
      <c r="B85" s="4265"/>
      <c r="C85" s="4266"/>
      <c r="D85" s="4132"/>
      <c r="E85" s="4132"/>
      <c r="F85" s="4132"/>
      <c r="G85" s="4132"/>
      <c r="H85" s="4132"/>
      <c r="I85" s="4132"/>
      <c r="J85" s="4132"/>
      <c r="K85" s="4132"/>
      <c r="L85" s="4132"/>
      <c r="M85" s="4132"/>
      <c r="N85" s="4132"/>
      <c r="O85" s="4132"/>
      <c r="P85" s="4132"/>
      <c r="Q85" s="4132"/>
      <c r="R85" s="4132"/>
      <c r="S85" s="4132"/>
      <c r="T85" s="4132"/>
      <c r="U85" s="4132"/>
      <c r="V85" s="4132"/>
      <c r="W85" s="4132"/>
      <c r="X85" s="4132"/>
      <c r="Y85" s="4132"/>
      <c r="Z85" s="4132"/>
      <c r="AA85" s="4132"/>
      <c r="AB85" s="4132"/>
      <c r="AC85" s="4132"/>
      <c r="AD85" s="4139"/>
      <c r="AE85" s="1991"/>
      <c r="AF85" s="2063" t="s">
        <v>1169</v>
      </c>
      <c r="AG85" s="2065">
        <f>+COUNTA(C86:AD87)</f>
        <v>0</v>
      </c>
    </row>
    <row r="86" spans="2:33">
      <c r="B86" s="4260" t="s">
        <v>1178</v>
      </c>
      <c r="C86" s="4262"/>
      <c r="D86" s="4127"/>
      <c r="E86" s="4127"/>
      <c r="F86" s="4127"/>
      <c r="G86" s="4127"/>
      <c r="H86" s="4127"/>
      <c r="I86" s="4127"/>
      <c r="J86" s="4127"/>
      <c r="K86" s="4127"/>
      <c r="L86" s="4127"/>
      <c r="M86" s="4127"/>
      <c r="N86" s="4127"/>
      <c r="O86" s="4127"/>
      <c r="P86" s="4127"/>
      <c r="Q86" s="4127"/>
      <c r="R86" s="4127"/>
      <c r="S86" s="4127"/>
      <c r="T86" s="4127"/>
      <c r="U86" s="4127"/>
      <c r="V86" s="4127"/>
      <c r="W86" s="4127"/>
      <c r="X86" s="4127"/>
      <c r="Y86" s="4127"/>
      <c r="Z86" s="4127"/>
      <c r="AA86" s="4127"/>
      <c r="AB86" s="4127"/>
      <c r="AC86" s="4127"/>
      <c r="AD86" s="4140"/>
      <c r="AE86" s="1991"/>
      <c r="AF86" s="2069" t="s">
        <v>1190</v>
      </c>
      <c r="AG86" s="2070">
        <f>+AG85/AG82</f>
        <v>0</v>
      </c>
    </row>
    <row r="87" spans="2:33">
      <c r="B87" s="4261"/>
      <c r="C87" s="4263"/>
      <c r="D87" s="4133"/>
      <c r="E87" s="4133"/>
      <c r="F87" s="4133"/>
      <c r="G87" s="4133"/>
      <c r="H87" s="4133"/>
      <c r="I87" s="4133"/>
      <c r="J87" s="4133"/>
      <c r="K87" s="4133"/>
      <c r="L87" s="4133"/>
      <c r="M87" s="4133"/>
      <c r="N87" s="4133"/>
      <c r="O87" s="4133"/>
      <c r="P87" s="4133"/>
      <c r="Q87" s="4133"/>
      <c r="R87" s="4133"/>
      <c r="S87" s="4133"/>
      <c r="T87" s="4133"/>
      <c r="U87" s="4133"/>
      <c r="V87" s="4133"/>
      <c r="W87" s="4133"/>
      <c r="X87" s="4133"/>
      <c r="Y87" s="4133"/>
      <c r="Z87" s="4133"/>
      <c r="AA87" s="4133"/>
      <c r="AB87" s="4133"/>
      <c r="AC87" s="4133"/>
      <c r="AD87" s="4141"/>
      <c r="AE87" s="1991"/>
      <c r="AF87" s="2027"/>
      <c r="AG87" s="2072"/>
    </row>
    <row r="88" spans="2:33">
      <c r="C88" s="2073"/>
      <c r="D88" s="2073"/>
      <c r="E88" s="2073"/>
      <c r="F88" s="2073"/>
      <c r="G88" s="2073"/>
      <c r="H88" s="2073"/>
      <c r="I88" s="2073"/>
      <c r="J88" s="2073"/>
      <c r="K88" s="2073"/>
      <c r="L88" s="2073"/>
      <c r="M88" s="2073"/>
      <c r="N88" s="2073"/>
      <c r="O88" s="2073"/>
      <c r="P88" s="2073"/>
      <c r="Q88" s="2073"/>
      <c r="R88" s="2073"/>
      <c r="S88" s="2073"/>
      <c r="T88" s="2073"/>
      <c r="U88" s="2073"/>
      <c r="V88" s="2073"/>
      <c r="W88" s="2073"/>
      <c r="X88" s="2073"/>
      <c r="Y88" s="2073"/>
      <c r="Z88" s="2073"/>
      <c r="AA88" s="2073"/>
      <c r="AB88" s="2073"/>
      <c r="AC88" s="2073"/>
      <c r="AD88" s="2073"/>
    </row>
  </sheetData>
  <mergeCells count="814">
    <mergeCell ref="U2:V2"/>
    <mergeCell ref="W2:X2"/>
    <mergeCell ref="Y2:Z2"/>
    <mergeCell ref="AB2:AF2"/>
    <mergeCell ref="B3:E3"/>
    <mergeCell ref="S3:T3"/>
    <mergeCell ref="U3:V3"/>
    <mergeCell ref="W3:X3"/>
    <mergeCell ref="Y3:Z3"/>
    <mergeCell ref="AB3:AF3"/>
    <mergeCell ref="AB4:AF4"/>
    <mergeCell ref="B5:E5"/>
    <mergeCell ref="G5:K5"/>
    <mergeCell ref="L5:N5"/>
    <mergeCell ref="P5:R5"/>
    <mergeCell ref="AB5:AF5"/>
    <mergeCell ref="B4:E4"/>
    <mergeCell ref="G4:K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14"/>
  <conditionalFormatting sqref="C9:AE9 C18:AE18 C72:AD72 C63:AD63 C54:AD54 C45:AD45 C36:AD36 C27:AD27 C82:D82 AE19 AE10 C81:AD81">
    <cfRule type="containsText" dxfId="3212" priority="76" operator="containsText" text="日">
      <formula>NOT(ISERROR(SEARCH("日",C9)))</formula>
    </cfRule>
    <cfRule type="containsText" dxfId="3211" priority="77" operator="containsText" text="土">
      <formula>NOT(ISERROR(SEARCH("土",C9)))</formula>
    </cfRule>
  </conditionalFormatting>
  <conditionalFormatting sqref="AE27:AE28 AE36:AE37 AE45:AE46 AE54:AE55 AE63:AE64 AE72:AE73 AE81:AE82">
    <cfRule type="containsText" dxfId="3210" priority="74" operator="containsText" text="日">
      <formula>NOT(ISERROR(SEARCH("日",AE27)))</formula>
    </cfRule>
    <cfRule type="containsText" dxfId="3209" priority="75" operator="containsText" text="土">
      <formula>NOT(ISERROR(SEARCH("土",AE27)))</formula>
    </cfRule>
  </conditionalFormatting>
  <conditionalFormatting sqref="Y3:Z4">
    <cfRule type="cellIs" dxfId="3208" priority="71" operator="greaterThanOrEqual">
      <formula>0.285</formula>
    </cfRule>
    <cfRule type="cellIs" dxfId="3207" priority="72" operator="greaterThanOrEqual">
      <formula>0.25</formula>
    </cfRule>
    <cfRule type="cellIs" dxfId="3206" priority="73" operator="greaterThanOrEqual">
      <formula>0.214</formula>
    </cfRule>
  </conditionalFormatting>
  <conditionalFormatting sqref="E82:AD82">
    <cfRule type="containsText" dxfId="3205" priority="69" operator="containsText" text="日">
      <formula>NOT(ISERROR(SEARCH("日",E82)))</formula>
    </cfRule>
    <cfRule type="containsText" dxfId="3204" priority="70" operator="containsText" text="土">
      <formula>NOT(ISERROR(SEARCH("土",E82)))</formula>
    </cfRule>
  </conditionalFormatting>
  <conditionalFormatting sqref="C73:D73">
    <cfRule type="containsText" dxfId="3203" priority="67" operator="containsText" text="日">
      <formula>NOT(ISERROR(SEARCH("日",C73)))</formula>
    </cfRule>
    <cfRule type="containsText" dxfId="3202" priority="68" operator="containsText" text="土">
      <formula>NOT(ISERROR(SEARCH("土",C73)))</formula>
    </cfRule>
  </conditionalFormatting>
  <conditionalFormatting sqref="E73:AD73">
    <cfRule type="containsText" dxfId="3201" priority="65" operator="containsText" text="日">
      <formula>NOT(ISERROR(SEARCH("日",E73)))</formula>
    </cfRule>
    <cfRule type="containsText" dxfId="3200" priority="66" operator="containsText" text="土">
      <formula>NOT(ISERROR(SEARCH("土",E73)))</formula>
    </cfRule>
  </conditionalFormatting>
  <conditionalFormatting sqref="C64:D64">
    <cfRule type="containsText" dxfId="3199" priority="63" operator="containsText" text="日">
      <formula>NOT(ISERROR(SEARCH("日",C64)))</formula>
    </cfRule>
    <cfRule type="containsText" dxfId="3198" priority="64" operator="containsText" text="土">
      <formula>NOT(ISERROR(SEARCH("土",C64)))</formula>
    </cfRule>
  </conditionalFormatting>
  <conditionalFormatting sqref="E64:AD64">
    <cfRule type="containsText" dxfId="3197" priority="61" operator="containsText" text="日">
      <formula>NOT(ISERROR(SEARCH("日",E64)))</formula>
    </cfRule>
    <cfRule type="containsText" dxfId="3196" priority="62" operator="containsText" text="土">
      <formula>NOT(ISERROR(SEARCH("土",E64)))</formula>
    </cfRule>
  </conditionalFormatting>
  <conditionalFormatting sqref="C55:D55">
    <cfRule type="containsText" dxfId="3195" priority="59" operator="containsText" text="日">
      <formula>NOT(ISERROR(SEARCH("日",C55)))</formula>
    </cfRule>
    <cfRule type="containsText" dxfId="3194" priority="60" operator="containsText" text="土">
      <formula>NOT(ISERROR(SEARCH("土",C55)))</formula>
    </cfRule>
  </conditionalFormatting>
  <conditionalFormatting sqref="E55:AD55">
    <cfRule type="containsText" dxfId="3193" priority="57" operator="containsText" text="日">
      <formula>NOT(ISERROR(SEARCH("日",E55)))</formula>
    </cfRule>
    <cfRule type="containsText" dxfId="3192" priority="58" operator="containsText" text="土">
      <formula>NOT(ISERROR(SEARCH("土",E55)))</formula>
    </cfRule>
  </conditionalFormatting>
  <conditionalFormatting sqref="C46:D46">
    <cfRule type="containsText" dxfId="3191" priority="55" operator="containsText" text="日">
      <formula>NOT(ISERROR(SEARCH("日",C46)))</formula>
    </cfRule>
    <cfRule type="containsText" dxfId="3190" priority="56" operator="containsText" text="土">
      <formula>NOT(ISERROR(SEARCH("土",C46)))</formula>
    </cfRule>
  </conditionalFormatting>
  <conditionalFormatting sqref="E46:AD46">
    <cfRule type="containsText" dxfId="3189" priority="53" operator="containsText" text="日">
      <formula>NOT(ISERROR(SEARCH("日",E46)))</formula>
    </cfRule>
    <cfRule type="containsText" dxfId="3188" priority="54" operator="containsText" text="土">
      <formula>NOT(ISERROR(SEARCH("土",E46)))</formula>
    </cfRule>
  </conditionalFormatting>
  <conditionalFormatting sqref="C37:D37">
    <cfRule type="containsText" dxfId="3187" priority="51" operator="containsText" text="日">
      <formula>NOT(ISERROR(SEARCH("日",C37)))</formula>
    </cfRule>
    <cfRule type="containsText" dxfId="3186" priority="52" operator="containsText" text="土">
      <formula>NOT(ISERROR(SEARCH("土",C37)))</formula>
    </cfRule>
  </conditionalFormatting>
  <conditionalFormatting sqref="E37:AD37">
    <cfRule type="containsText" dxfId="3185" priority="49" operator="containsText" text="日">
      <formula>NOT(ISERROR(SEARCH("日",E37)))</formula>
    </cfRule>
    <cfRule type="containsText" dxfId="3184" priority="50" operator="containsText" text="土">
      <formula>NOT(ISERROR(SEARCH("土",E37)))</formula>
    </cfRule>
  </conditionalFormatting>
  <conditionalFormatting sqref="C28:D28">
    <cfRule type="containsText" dxfId="3183" priority="47" operator="containsText" text="日">
      <formula>NOT(ISERROR(SEARCH("日",C28)))</formula>
    </cfRule>
    <cfRule type="containsText" dxfId="3182" priority="48" operator="containsText" text="土">
      <formula>NOT(ISERROR(SEARCH("土",C28)))</formula>
    </cfRule>
  </conditionalFormatting>
  <conditionalFormatting sqref="E28:AD28">
    <cfRule type="containsText" dxfId="3181" priority="45" operator="containsText" text="日">
      <formula>NOT(ISERROR(SEARCH("日",E28)))</formula>
    </cfRule>
    <cfRule type="containsText" dxfId="3180" priority="46" operator="containsText" text="土">
      <formula>NOT(ISERROR(SEARCH("土",E28)))</formula>
    </cfRule>
  </conditionalFormatting>
  <conditionalFormatting sqref="C19:D19">
    <cfRule type="containsText" dxfId="3179" priority="43" operator="containsText" text="日">
      <formula>NOT(ISERROR(SEARCH("日",C19)))</formula>
    </cfRule>
    <cfRule type="containsText" dxfId="3178" priority="44" operator="containsText" text="土">
      <formula>NOT(ISERROR(SEARCH("土",C19)))</formula>
    </cfRule>
  </conditionalFormatting>
  <conditionalFormatting sqref="E19:AD19">
    <cfRule type="containsText" dxfId="3177" priority="41" operator="containsText" text="日">
      <formula>NOT(ISERROR(SEARCH("日",E19)))</formula>
    </cfRule>
    <cfRule type="containsText" dxfId="3176" priority="42" operator="containsText" text="土">
      <formula>NOT(ISERROR(SEARCH("土",E19)))</formula>
    </cfRule>
  </conditionalFormatting>
  <conditionalFormatting sqref="C10:AD10">
    <cfRule type="containsText" dxfId="3175" priority="39" operator="containsText" text="日">
      <formula>NOT(ISERROR(SEARCH("日",C10)))</formula>
    </cfRule>
    <cfRule type="containsText" dxfId="3174" priority="40" operator="containsText" text="土">
      <formula>NOT(ISERROR(SEARCH("土",C10)))</formula>
    </cfRule>
  </conditionalFormatting>
  <conditionalFormatting sqref="E10:AD10">
    <cfRule type="containsText" dxfId="3173" priority="37" operator="containsText" text="日">
      <formula>NOT(ISERROR(SEARCH("日",E10)))</formula>
    </cfRule>
    <cfRule type="containsText" dxfId="3172" priority="38" operator="containsText" text="土">
      <formula>NOT(ISERROR(SEARCH("土",E10)))</formula>
    </cfRule>
  </conditionalFormatting>
  <conditionalFormatting sqref="C1:AD1 C3:AD1048576 C2:T2 W2:AD2">
    <cfRule type="cellIs" dxfId="3171" priority="35" operator="equal">
      <formula>"雨"</formula>
    </cfRule>
    <cfRule type="cellIs" dxfId="3170" priority="36" operator="equal">
      <formula>"休"</formula>
    </cfRule>
  </conditionalFormatting>
  <conditionalFormatting sqref="C19:AD19">
    <cfRule type="containsText" dxfId="3169" priority="33" operator="containsText" text="日">
      <formula>NOT(ISERROR(SEARCH("日",C19)))</formula>
    </cfRule>
    <cfRule type="containsText" dxfId="3168" priority="34" operator="containsText" text="土">
      <formula>NOT(ISERROR(SEARCH("土",C19)))</formula>
    </cfRule>
  </conditionalFormatting>
  <conditionalFormatting sqref="E19:AD19">
    <cfRule type="containsText" dxfId="3167" priority="31" operator="containsText" text="日">
      <formula>NOT(ISERROR(SEARCH("日",E19)))</formula>
    </cfRule>
    <cfRule type="containsText" dxfId="3166" priority="32" operator="containsText" text="土">
      <formula>NOT(ISERROR(SEARCH("土",E19)))</formula>
    </cfRule>
  </conditionalFormatting>
  <conditionalFormatting sqref="C28:AD28">
    <cfRule type="containsText" dxfId="3165" priority="29" operator="containsText" text="日">
      <formula>NOT(ISERROR(SEARCH("日",C28)))</formula>
    </cfRule>
    <cfRule type="containsText" dxfId="3164" priority="30" operator="containsText" text="土">
      <formula>NOT(ISERROR(SEARCH("土",C28)))</formula>
    </cfRule>
  </conditionalFormatting>
  <conditionalFormatting sqref="E28:AD28">
    <cfRule type="containsText" dxfId="3163" priority="27" operator="containsText" text="日">
      <formula>NOT(ISERROR(SEARCH("日",E28)))</formula>
    </cfRule>
    <cfRule type="containsText" dxfId="3162" priority="28" operator="containsText" text="土">
      <formula>NOT(ISERROR(SEARCH("土",E28)))</formula>
    </cfRule>
  </conditionalFormatting>
  <conditionalFormatting sqref="C37:AD37">
    <cfRule type="containsText" dxfId="3161" priority="25" operator="containsText" text="日">
      <formula>NOT(ISERROR(SEARCH("日",C37)))</formula>
    </cfRule>
    <cfRule type="containsText" dxfId="3160" priority="26" operator="containsText" text="土">
      <formula>NOT(ISERROR(SEARCH("土",C37)))</formula>
    </cfRule>
  </conditionalFormatting>
  <conditionalFormatting sqref="E37:AD37">
    <cfRule type="containsText" dxfId="3159" priority="23" operator="containsText" text="日">
      <formula>NOT(ISERROR(SEARCH("日",E37)))</formula>
    </cfRule>
    <cfRule type="containsText" dxfId="3158" priority="24" operator="containsText" text="土">
      <formula>NOT(ISERROR(SEARCH("土",E37)))</formula>
    </cfRule>
  </conditionalFormatting>
  <conditionalFormatting sqref="C46:AD46">
    <cfRule type="containsText" dxfId="3157" priority="21" operator="containsText" text="日">
      <formula>NOT(ISERROR(SEARCH("日",C46)))</formula>
    </cfRule>
    <cfRule type="containsText" dxfId="3156" priority="22" operator="containsText" text="土">
      <formula>NOT(ISERROR(SEARCH("土",C46)))</formula>
    </cfRule>
  </conditionalFormatting>
  <conditionalFormatting sqref="E46:AD46">
    <cfRule type="containsText" dxfId="3155" priority="19" operator="containsText" text="日">
      <formula>NOT(ISERROR(SEARCH("日",E46)))</formula>
    </cfRule>
    <cfRule type="containsText" dxfId="3154" priority="20" operator="containsText" text="土">
      <formula>NOT(ISERROR(SEARCH("土",E46)))</formula>
    </cfRule>
  </conditionalFormatting>
  <conditionalFormatting sqref="C55:AD55">
    <cfRule type="containsText" dxfId="3153" priority="17" operator="containsText" text="日">
      <formula>NOT(ISERROR(SEARCH("日",C55)))</formula>
    </cfRule>
    <cfRule type="containsText" dxfId="3152" priority="18" operator="containsText" text="土">
      <formula>NOT(ISERROR(SEARCH("土",C55)))</formula>
    </cfRule>
  </conditionalFormatting>
  <conditionalFormatting sqref="E55:AD55">
    <cfRule type="containsText" dxfId="3151" priority="15" operator="containsText" text="日">
      <formula>NOT(ISERROR(SEARCH("日",E55)))</formula>
    </cfRule>
    <cfRule type="containsText" dxfId="3150" priority="16" operator="containsText" text="土">
      <formula>NOT(ISERROR(SEARCH("土",E55)))</formula>
    </cfRule>
  </conditionalFormatting>
  <conditionalFormatting sqref="C64:AD64">
    <cfRule type="containsText" dxfId="3149" priority="13" operator="containsText" text="日">
      <formula>NOT(ISERROR(SEARCH("日",C64)))</formula>
    </cfRule>
    <cfRule type="containsText" dxfId="3148" priority="14" operator="containsText" text="土">
      <formula>NOT(ISERROR(SEARCH("土",C64)))</formula>
    </cfRule>
  </conditionalFormatting>
  <conditionalFormatting sqref="E64:AD64">
    <cfRule type="containsText" dxfId="3147" priority="11" operator="containsText" text="日">
      <formula>NOT(ISERROR(SEARCH("日",E64)))</formula>
    </cfRule>
    <cfRule type="containsText" dxfId="3146" priority="12" operator="containsText" text="土">
      <formula>NOT(ISERROR(SEARCH("土",E64)))</formula>
    </cfRule>
  </conditionalFormatting>
  <conditionalFormatting sqref="C73:AD73">
    <cfRule type="containsText" dxfId="3145" priority="9" operator="containsText" text="日">
      <formula>NOT(ISERROR(SEARCH("日",C73)))</formula>
    </cfRule>
    <cfRule type="containsText" dxfId="3144" priority="10" operator="containsText" text="土">
      <formula>NOT(ISERROR(SEARCH("土",C73)))</formula>
    </cfRule>
  </conditionalFormatting>
  <conditionalFormatting sqref="E73:AD73">
    <cfRule type="containsText" dxfId="3143" priority="7" operator="containsText" text="日">
      <formula>NOT(ISERROR(SEARCH("日",E73)))</formula>
    </cfRule>
    <cfRule type="containsText" dxfId="3142" priority="8" operator="containsText" text="土">
      <formula>NOT(ISERROR(SEARCH("土",E73)))</formula>
    </cfRule>
  </conditionalFormatting>
  <conditionalFormatting sqref="C82:AD82">
    <cfRule type="containsText" dxfId="3141" priority="5" operator="containsText" text="日">
      <formula>NOT(ISERROR(SEARCH("日",C82)))</formula>
    </cfRule>
    <cfRule type="containsText" dxfId="3140" priority="6" operator="containsText" text="土">
      <formula>NOT(ISERROR(SEARCH("土",C82)))</formula>
    </cfRule>
  </conditionalFormatting>
  <conditionalFormatting sqref="E82:AD82">
    <cfRule type="containsText" dxfId="3139" priority="3" operator="containsText" text="日">
      <formula>NOT(ISERROR(SEARCH("日",E82)))</formula>
    </cfRule>
    <cfRule type="containsText" dxfId="3138" priority="4" operator="containsText" text="土">
      <formula>NOT(ISERROR(SEARCH("土",E82)))</formula>
    </cfRule>
  </conditionalFormatting>
  <conditionalFormatting sqref="U2:V2">
    <cfRule type="cellIs" dxfId="3137" priority="1" operator="equal">
      <formula>"雨"</formula>
    </cfRule>
    <cfRule type="cellIs" dxfId="313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 right="0.7" top="0.75" bottom="0.75" header="0.3" footer="0.3"/>
  <pageSetup paperSize="9" scale="65" orientation="portrait" r:id="rId1"/>
  <colBreaks count="1" manualBreakCount="1">
    <brk id="3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75" zoomScaleNormal="100" zoomScaleSheetLayoutView="75" workbookViewId="0">
      <selection activeCell="G6" sqref="G6"/>
    </sheetView>
  </sheetViews>
  <sheetFormatPr defaultColWidth="9" defaultRowHeight="13.2"/>
  <cols>
    <col min="1" max="1" width="2.109375" style="1893" customWidth="1"/>
    <col min="2" max="2" width="9.6640625" style="1892" customWidth="1"/>
    <col min="3" max="30" width="3.77734375" style="1892" customWidth="1"/>
    <col min="31" max="31" width="2" style="1892" customWidth="1"/>
    <col min="32" max="32" width="11.109375" style="1893" customWidth="1"/>
    <col min="33" max="33" width="6.44140625" style="1892" bestFit="1" customWidth="1"/>
    <col min="34" max="16384" width="9" style="1893"/>
  </cols>
  <sheetData>
    <row r="1" spans="1:35" ht="19.2">
      <c r="A1" s="2042" t="s">
        <v>1166</v>
      </c>
      <c r="B1" s="2042"/>
      <c r="M1" s="2043"/>
      <c r="AG1" s="1895" t="s">
        <v>1167</v>
      </c>
    </row>
    <row r="2" spans="1:35" ht="13.5" customHeight="1">
      <c r="Q2" s="1893"/>
      <c r="S2" s="2044"/>
      <c r="T2" s="2045"/>
      <c r="U2" s="4218" t="s">
        <v>1168</v>
      </c>
      <c r="V2" s="4219"/>
      <c r="W2" s="4218" t="s">
        <v>1169</v>
      </c>
      <c r="X2" s="4219"/>
      <c r="Y2" s="4220" t="s">
        <v>1170</v>
      </c>
      <c r="Z2" s="4221"/>
      <c r="AB2" s="4222" t="s">
        <v>1171</v>
      </c>
      <c r="AC2" s="4220"/>
      <c r="AD2" s="4220"/>
      <c r="AE2" s="4220"/>
      <c r="AF2" s="4220"/>
      <c r="AG2" s="2046" t="s">
        <v>1172</v>
      </c>
    </row>
    <row r="3" spans="1:35" ht="13.5" customHeight="1" thickBot="1">
      <c r="B3" s="4223" t="s">
        <v>1173</v>
      </c>
      <c r="C3" s="4223"/>
      <c r="D3" s="4223"/>
      <c r="E3" s="4223"/>
      <c r="F3" s="1892" t="s">
        <v>1174</v>
      </c>
      <c r="G3" s="1843" t="str">
        <f>入力シート!C10</f>
        <v>○○校区道路改良工事</v>
      </c>
      <c r="H3" s="1843"/>
      <c r="I3" s="1843"/>
      <c r="J3" s="1843"/>
      <c r="K3" s="1843"/>
      <c r="L3" s="1843"/>
      <c r="M3" s="1843"/>
      <c r="N3" s="1843"/>
      <c r="O3" s="1843"/>
      <c r="P3" s="1843"/>
      <c r="R3" s="1893"/>
      <c r="S3" s="4224" t="s">
        <v>1175</v>
      </c>
      <c r="T3" s="4225"/>
      <c r="U3" s="4226">
        <f>+AG10+AG19+AG28+AG37+AG46+AG55+AG64+AG73+AG82+AG99+AG108+AG117+AG126+AG135+AG144+AG153+AG162+AG171</f>
        <v>504</v>
      </c>
      <c r="V3" s="4227"/>
      <c r="W3" s="4228">
        <f>+AG11+AG20+AG29+AG38+AG47+AG56+AG65+AG74+AG83+AG100+AG109+AG118+AG127+AG136+AG145+AG154+AG163+AG172</f>
        <v>0</v>
      </c>
      <c r="X3" s="4225"/>
      <c r="Y3" s="4229">
        <f>+ROUNDDOWN(W3/U3,3)</f>
        <v>0</v>
      </c>
      <c r="Z3" s="4230"/>
      <c r="AB3" s="4231" t="s">
        <v>1176</v>
      </c>
      <c r="AC3" s="4232"/>
      <c r="AD3" s="4232"/>
      <c r="AE3" s="4232"/>
      <c r="AF3" s="4232"/>
      <c r="AG3" s="2048">
        <f>+AI3-W4</f>
        <v>144</v>
      </c>
      <c r="AI3" s="2049">
        <f>ROUNDUP(+U4*0.285,0)</f>
        <v>144</v>
      </c>
    </row>
    <row r="4" spans="1:35" ht="13.5" customHeight="1" thickBot="1">
      <c r="B4" s="4223" t="s">
        <v>1177</v>
      </c>
      <c r="C4" s="4223"/>
      <c r="D4" s="4223"/>
      <c r="E4" s="4223"/>
      <c r="F4" s="1892" t="s">
        <v>1174</v>
      </c>
      <c r="G4" s="4241" t="s">
        <v>2527</v>
      </c>
      <c r="H4" s="4242"/>
      <c r="I4" s="4242"/>
      <c r="J4" s="4242"/>
      <c r="K4" s="4243"/>
      <c r="R4" s="1893"/>
      <c r="S4" s="4244" t="s">
        <v>1178</v>
      </c>
      <c r="T4" s="4245"/>
      <c r="U4" s="4246">
        <f>+U3</f>
        <v>504</v>
      </c>
      <c r="V4" s="4247"/>
      <c r="W4" s="4248">
        <f>+AG13+AG22+AG31+AG40+AG49+AG58+AG67+AG76+AG85+AG102+AG111+AG120+AG129+AG138+AG147+AG156+AG165+AG174</f>
        <v>0</v>
      </c>
      <c r="X4" s="4245"/>
      <c r="Y4" s="4249">
        <f>+ROUNDDOWN(W4/U4,3)</f>
        <v>0</v>
      </c>
      <c r="Z4" s="4250"/>
      <c r="AB4" s="4233" t="s">
        <v>1179</v>
      </c>
      <c r="AC4" s="4234"/>
      <c r="AD4" s="4234"/>
      <c r="AE4" s="4234"/>
      <c r="AF4" s="4234"/>
      <c r="AG4" s="2048">
        <f>+AI4-W4</f>
        <v>126</v>
      </c>
      <c r="AI4" s="2049">
        <f>ROUNDUP(+U4*0.25,0)</f>
        <v>126</v>
      </c>
    </row>
    <row r="5" spans="1:35" ht="13.5" customHeight="1">
      <c r="B5" s="4235" t="s">
        <v>1180</v>
      </c>
      <c r="C5" s="4235"/>
      <c r="D5" s="4235"/>
      <c r="E5" s="4235"/>
      <c r="F5" s="1892" t="s">
        <v>1174</v>
      </c>
      <c r="G5" s="4236">
        <f>入力シート!C15</f>
        <v>45838</v>
      </c>
      <c r="H5" s="4236"/>
      <c r="I5" s="4236"/>
      <c r="J5" s="4236"/>
      <c r="K5" s="4236"/>
      <c r="L5" s="4237" t="s">
        <v>1181</v>
      </c>
      <c r="M5" s="4237"/>
      <c r="N5" s="4237"/>
      <c r="O5" s="1892" t="s">
        <v>1174</v>
      </c>
      <c r="P5" s="4238" t="e">
        <f>+G5-G4+1</f>
        <v>#VALUE!</v>
      </c>
      <c r="Q5" s="4238"/>
      <c r="R5" s="4238"/>
      <c r="AA5" s="2051"/>
      <c r="AB5" s="4239" t="s">
        <v>1182</v>
      </c>
      <c r="AC5" s="4240"/>
      <c r="AD5" s="4240"/>
      <c r="AE5" s="4240"/>
      <c r="AF5" s="4240"/>
      <c r="AG5" s="2052">
        <f>+AI5-W4</f>
        <v>108</v>
      </c>
      <c r="AI5" s="2049">
        <f>ROUNDUP(+U4*0.214,0)</f>
        <v>108</v>
      </c>
    </row>
    <row r="6" spans="1:35" ht="13.5" customHeight="1">
      <c r="C6" s="1893"/>
      <c r="D6" s="1893"/>
      <c r="E6" s="1893"/>
      <c r="F6" s="1893"/>
      <c r="W6" s="1991"/>
      <c r="X6" s="1991"/>
      <c r="Y6" s="1991"/>
      <c r="Z6" s="1991"/>
      <c r="AA6" s="1991"/>
      <c r="AB6" s="1991"/>
      <c r="AC6" s="1991"/>
      <c r="AD6" s="1991"/>
      <c r="AE6" s="1991"/>
    </row>
    <row r="7" spans="1:35" ht="13.5" customHeight="1"/>
    <row r="8" spans="1:35">
      <c r="B8" s="2053" t="s">
        <v>1183</v>
      </c>
      <c r="C8" s="2054" t="str">
        <f>+G4</f>
        <v>※西暦入力</v>
      </c>
      <c r="D8" s="2055" t="e">
        <f>+C8+1</f>
        <v>#VALUE!</v>
      </c>
      <c r="E8" s="2055" t="e">
        <f t="shared" ref="E8:AD8" si="0">+D8+1</f>
        <v>#VALUE!</v>
      </c>
      <c r="F8" s="2055" t="e">
        <f t="shared" si="0"/>
        <v>#VALUE!</v>
      </c>
      <c r="G8" s="2055" t="e">
        <f t="shared" si="0"/>
        <v>#VALUE!</v>
      </c>
      <c r="H8" s="2055" t="e">
        <f t="shared" si="0"/>
        <v>#VALUE!</v>
      </c>
      <c r="I8" s="2055" t="e">
        <f t="shared" si="0"/>
        <v>#VALUE!</v>
      </c>
      <c r="J8" s="2055" t="e">
        <f t="shared" si="0"/>
        <v>#VALUE!</v>
      </c>
      <c r="K8" s="2055" t="e">
        <f t="shared" si="0"/>
        <v>#VALUE!</v>
      </c>
      <c r="L8" s="2055" t="e">
        <f t="shared" si="0"/>
        <v>#VALUE!</v>
      </c>
      <c r="M8" s="2055" t="e">
        <f t="shared" si="0"/>
        <v>#VALUE!</v>
      </c>
      <c r="N8" s="2055" t="e">
        <f t="shared" si="0"/>
        <v>#VALUE!</v>
      </c>
      <c r="O8" s="2055" t="e">
        <f t="shared" si="0"/>
        <v>#VALUE!</v>
      </c>
      <c r="P8" s="2055" t="e">
        <f t="shared" si="0"/>
        <v>#VALUE!</v>
      </c>
      <c r="Q8" s="2055" t="e">
        <f t="shared" si="0"/>
        <v>#VALUE!</v>
      </c>
      <c r="R8" s="2055" t="e">
        <f t="shared" si="0"/>
        <v>#VALUE!</v>
      </c>
      <c r="S8" s="2055" t="e">
        <f t="shared" si="0"/>
        <v>#VALUE!</v>
      </c>
      <c r="T8" s="2055" t="e">
        <f t="shared" si="0"/>
        <v>#VALUE!</v>
      </c>
      <c r="U8" s="2055" t="e">
        <f t="shared" si="0"/>
        <v>#VALUE!</v>
      </c>
      <c r="V8" s="2055" t="e">
        <f t="shared" si="0"/>
        <v>#VALUE!</v>
      </c>
      <c r="W8" s="2055" t="e">
        <f>+V8+1</f>
        <v>#VALUE!</v>
      </c>
      <c r="X8" s="2055" t="e">
        <f t="shared" si="0"/>
        <v>#VALUE!</v>
      </c>
      <c r="Y8" s="2055" t="e">
        <f t="shared" si="0"/>
        <v>#VALUE!</v>
      </c>
      <c r="Z8" s="2055" t="e">
        <f t="shared" si="0"/>
        <v>#VALUE!</v>
      </c>
      <c r="AA8" s="2055" t="e">
        <f>+Z8+1</f>
        <v>#VALUE!</v>
      </c>
      <c r="AB8" s="2055" t="e">
        <f t="shared" si="0"/>
        <v>#VALUE!</v>
      </c>
      <c r="AC8" s="2055" t="e">
        <f>+AB8+1</f>
        <v>#VALUE!</v>
      </c>
      <c r="AD8" s="2056" t="e">
        <f t="shared" si="0"/>
        <v>#VALUE!</v>
      </c>
      <c r="AE8" s="2057"/>
      <c r="AF8" s="4251">
        <v>1</v>
      </c>
      <c r="AG8" s="4252"/>
    </row>
    <row r="9" spans="1:35">
      <c r="B9" s="1958" t="s">
        <v>1184</v>
      </c>
      <c r="C9" s="2059" t="e">
        <f>TEXT(WEEKDAY(+C8),"aaa")</f>
        <v>#VALUE!</v>
      </c>
      <c r="D9" s="2060" t="e">
        <f t="shared" ref="D9:AD9" si="1">TEXT(WEEKDAY(+D8),"aaa")</f>
        <v>#VALUE!</v>
      </c>
      <c r="E9" s="2060" t="e">
        <f t="shared" si="1"/>
        <v>#VALUE!</v>
      </c>
      <c r="F9" s="2060" t="e">
        <f t="shared" si="1"/>
        <v>#VALUE!</v>
      </c>
      <c r="G9" s="2060" t="e">
        <f t="shared" si="1"/>
        <v>#VALUE!</v>
      </c>
      <c r="H9" s="2060" t="e">
        <f t="shared" si="1"/>
        <v>#VALUE!</v>
      </c>
      <c r="I9" s="2060" t="e">
        <f t="shared" si="1"/>
        <v>#VALUE!</v>
      </c>
      <c r="J9" s="2060" t="e">
        <f t="shared" si="1"/>
        <v>#VALUE!</v>
      </c>
      <c r="K9" s="2060" t="e">
        <f t="shared" si="1"/>
        <v>#VALUE!</v>
      </c>
      <c r="L9" s="2060" t="e">
        <f t="shared" si="1"/>
        <v>#VALUE!</v>
      </c>
      <c r="M9" s="2060" t="e">
        <f t="shared" si="1"/>
        <v>#VALUE!</v>
      </c>
      <c r="N9" s="2060" t="e">
        <f t="shared" si="1"/>
        <v>#VALUE!</v>
      </c>
      <c r="O9" s="2060" t="e">
        <f t="shared" si="1"/>
        <v>#VALUE!</v>
      </c>
      <c r="P9" s="2060" t="e">
        <f t="shared" si="1"/>
        <v>#VALUE!</v>
      </c>
      <c r="Q9" s="2060" t="e">
        <f t="shared" si="1"/>
        <v>#VALUE!</v>
      </c>
      <c r="R9" s="2060" t="e">
        <f t="shared" si="1"/>
        <v>#VALUE!</v>
      </c>
      <c r="S9" s="2060" t="e">
        <f t="shared" si="1"/>
        <v>#VALUE!</v>
      </c>
      <c r="T9" s="2060" t="e">
        <f t="shared" si="1"/>
        <v>#VALUE!</v>
      </c>
      <c r="U9" s="2060" t="e">
        <f t="shared" si="1"/>
        <v>#VALUE!</v>
      </c>
      <c r="V9" s="2060" t="e">
        <f t="shared" si="1"/>
        <v>#VALUE!</v>
      </c>
      <c r="W9" s="2060" t="e">
        <f t="shared" si="1"/>
        <v>#VALUE!</v>
      </c>
      <c r="X9" s="2060" t="e">
        <f t="shared" si="1"/>
        <v>#VALUE!</v>
      </c>
      <c r="Y9" s="2060" t="e">
        <f t="shared" si="1"/>
        <v>#VALUE!</v>
      </c>
      <c r="Z9" s="2060" t="e">
        <f t="shared" si="1"/>
        <v>#VALUE!</v>
      </c>
      <c r="AA9" s="2060" t="e">
        <f t="shared" si="1"/>
        <v>#VALUE!</v>
      </c>
      <c r="AB9" s="2060" t="e">
        <f t="shared" si="1"/>
        <v>#VALUE!</v>
      </c>
      <c r="AC9" s="2060" t="e">
        <f t="shared" si="1"/>
        <v>#VALUE!</v>
      </c>
      <c r="AD9" s="2061" t="e">
        <f t="shared" si="1"/>
        <v>#VALUE!</v>
      </c>
      <c r="AE9" s="1991"/>
      <c r="AF9" s="2062" t="s">
        <v>1185</v>
      </c>
      <c r="AG9" s="2046">
        <f>+COUNTA(C10:AD11)</f>
        <v>0</v>
      </c>
    </row>
    <row r="10" spans="1:35" ht="13.5" customHeight="1">
      <c r="B10" s="4253" t="s">
        <v>1186</v>
      </c>
      <c r="C10" s="4255"/>
      <c r="D10" s="4256"/>
      <c r="E10" s="4256"/>
      <c r="F10" s="4256"/>
      <c r="G10" s="4256"/>
      <c r="H10" s="4256"/>
      <c r="I10" s="4256"/>
      <c r="J10" s="4256"/>
      <c r="K10" s="4256"/>
      <c r="L10" s="4256"/>
      <c r="M10" s="4256"/>
      <c r="N10" s="4256"/>
      <c r="O10" s="4256"/>
      <c r="P10" s="4256"/>
      <c r="Q10" s="4256"/>
      <c r="R10" s="4256"/>
      <c r="S10" s="4256"/>
      <c r="T10" s="4256"/>
      <c r="U10" s="4256"/>
      <c r="V10" s="4256"/>
      <c r="W10" s="4256"/>
      <c r="X10" s="4256"/>
      <c r="Y10" s="4256"/>
      <c r="Z10" s="4256"/>
      <c r="AA10" s="4256"/>
      <c r="AB10" s="4256"/>
      <c r="AC10" s="4256"/>
      <c r="AD10" s="4258"/>
      <c r="AE10" s="1991"/>
      <c r="AF10" s="2063" t="s">
        <v>1187</v>
      </c>
      <c r="AG10" s="2064">
        <f>COUNTA(C8:AD8)-AG9</f>
        <v>28</v>
      </c>
    </row>
    <row r="11" spans="1:35" ht="13.5" customHeight="1">
      <c r="B11" s="4254"/>
      <c r="C11" s="4255"/>
      <c r="D11" s="4257"/>
      <c r="E11" s="4257"/>
      <c r="F11" s="4257"/>
      <c r="G11" s="4257"/>
      <c r="H11" s="4257"/>
      <c r="I11" s="4257"/>
      <c r="J11" s="4257"/>
      <c r="K11" s="4257"/>
      <c r="L11" s="4257"/>
      <c r="M11" s="4257"/>
      <c r="N11" s="4257"/>
      <c r="O11" s="4257"/>
      <c r="P11" s="4257"/>
      <c r="Q11" s="4257"/>
      <c r="R11" s="4257"/>
      <c r="S11" s="4257"/>
      <c r="T11" s="4257"/>
      <c r="U11" s="4257"/>
      <c r="V11" s="4257"/>
      <c r="W11" s="4257"/>
      <c r="X11" s="4257"/>
      <c r="Y11" s="4257"/>
      <c r="Z11" s="4257"/>
      <c r="AA11" s="4257"/>
      <c r="AB11" s="4257"/>
      <c r="AC11" s="4257"/>
      <c r="AD11" s="4259"/>
      <c r="AE11" s="1991"/>
      <c r="AF11" s="2063" t="s">
        <v>1188</v>
      </c>
      <c r="AG11" s="2065">
        <f>+COUNTA(C12:AD13)</f>
        <v>0</v>
      </c>
    </row>
    <row r="12" spans="1:35" ht="13.5" customHeight="1">
      <c r="B12" s="4264" t="s">
        <v>1175</v>
      </c>
      <c r="C12" s="4266"/>
      <c r="D12" s="4131"/>
      <c r="E12" s="4131"/>
      <c r="F12" s="4131"/>
      <c r="G12" s="4131"/>
      <c r="H12" s="4131"/>
      <c r="I12" s="4131"/>
      <c r="J12" s="4131"/>
      <c r="K12" s="4131"/>
      <c r="L12" s="4131"/>
      <c r="M12" s="4131"/>
      <c r="N12" s="4131"/>
      <c r="O12" s="4131"/>
      <c r="P12" s="4131"/>
      <c r="Q12" s="4131"/>
      <c r="R12" s="4131"/>
      <c r="S12" s="4131"/>
      <c r="T12" s="4131"/>
      <c r="U12" s="4131"/>
      <c r="V12" s="4131"/>
      <c r="W12" s="4131"/>
      <c r="X12" s="4131"/>
      <c r="Y12" s="4131"/>
      <c r="Z12" s="4131"/>
      <c r="AA12" s="4131"/>
      <c r="AB12" s="4131"/>
      <c r="AC12" s="4131"/>
      <c r="AD12" s="4138"/>
      <c r="AE12" s="1991"/>
      <c r="AF12" s="2063" t="s">
        <v>1189</v>
      </c>
      <c r="AG12" s="2067">
        <f>+AG11/AG10</f>
        <v>0</v>
      </c>
    </row>
    <row r="13" spans="1:35">
      <c r="B13" s="4265"/>
      <c r="C13" s="4266"/>
      <c r="D13" s="4132"/>
      <c r="E13" s="4132"/>
      <c r="F13" s="4132"/>
      <c r="G13" s="4132"/>
      <c r="H13" s="4132"/>
      <c r="I13" s="4132"/>
      <c r="J13" s="4132"/>
      <c r="K13" s="4132"/>
      <c r="L13" s="4132"/>
      <c r="M13" s="4132"/>
      <c r="N13" s="4132"/>
      <c r="O13" s="4132"/>
      <c r="P13" s="4132"/>
      <c r="Q13" s="4132"/>
      <c r="R13" s="4132"/>
      <c r="S13" s="4132"/>
      <c r="T13" s="4132"/>
      <c r="U13" s="4132"/>
      <c r="V13" s="4132"/>
      <c r="W13" s="4132"/>
      <c r="X13" s="4132"/>
      <c r="Y13" s="4132"/>
      <c r="Z13" s="4132"/>
      <c r="AA13" s="4132"/>
      <c r="AB13" s="4132"/>
      <c r="AC13" s="4132"/>
      <c r="AD13" s="4139"/>
      <c r="AE13" s="1991"/>
      <c r="AF13" s="2063" t="s">
        <v>1169</v>
      </c>
      <c r="AG13" s="2065">
        <f>+COUNTA(C14:AD15)</f>
        <v>0</v>
      </c>
    </row>
    <row r="14" spans="1:35">
      <c r="B14" s="4260" t="s">
        <v>1178</v>
      </c>
      <c r="C14" s="4262"/>
      <c r="D14" s="4127"/>
      <c r="E14" s="4127"/>
      <c r="F14" s="4127"/>
      <c r="G14" s="4127"/>
      <c r="H14" s="4127"/>
      <c r="I14" s="4127"/>
      <c r="J14" s="4127"/>
      <c r="K14" s="4127"/>
      <c r="L14" s="4127"/>
      <c r="M14" s="4127"/>
      <c r="N14" s="4127"/>
      <c r="O14" s="4127"/>
      <c r="P14" s="4127"/>
      <c r="Q14" s="4127"/>
      <c r="R14" s="4127"/>
      <c r="S14" s="4127"/>
      <c r="T14" s="4127"/>
      <c r="U14" s="4127"/>
      <c r="V14" s="4127"/>
      <c r="W14" s="4127"/>
      <c r="X14" s="4127"/>
      <c r="Y14" s="4127"/>
      <c r="Z14" s="4127"/>
      <c r="AA14" s="4127"/>
      <c r="AB14" s="4127"/>
      <c r="AC14" s="4127"/>
      <c r="AD14" s="4140"/>
      <c r="AE14" s="1991"/>
      <c r="AF14" s="2069" t="s">
        <v>1190</v>
      </c>
      <c r="AG14" s="2070">
        <f>+AG13/AG10</f>
        <v>0</v>
      </c>
    </row>
    <row r="15" spans="1:35">
      <c r="B15" s="4261"/>
      <c r="C15" s="4263"/>
      <c r="D15" s="4133"/>
      <c r="E15" s="4133"/>
      <c r="F15" s="4133"/>
      <c r="G15" s="4133"/>
      <c r="H15" s="4133"/>
      <c r="I15" s="4133"/>
      <c r="J15" s="4133"/>
      <c r="K15" s="4133"/>
      <c r="L15" s="4133"/>
      <c r="M15" s="4133"/>
      <c r="N15" s="4133"/>
      <c r="O15" s="4133"/>
      <c r="P15" s="4133"/>
      <c r="Q15" s="4133"/>
      <c r="R15" s="4133"/>
      <c r="S15" s="4133"/>
      <c r="T15" s="4133"/>
      <c r="U15" s="4133"/>
      <c r="V15" s="4133"/>
      <c r="W15" s="4133"/>
      <c r="X15" s="4133"/>
      <c r="Y15" s="4133"/>
      <c r="Z15" s="4133"/>
      <c r="AA15" s="4133"/>
      <c r="AB15" s="4133"/>
      <c r="AC15" s="4133"/>
      <c r="AD15" s="4141"/>
      <c r="AE15" s="1991"/>
      <c r="AF15" s="2027"/>
      <c r="AG15" s="2072"/>
    </row>
    <row r="16" spans="1:35">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row>
    <row r="17" spans="2:33">
      <c r="B17" s="2074" t="s">
        <v>1183</v>
      </c>
      <c r="C17" s="2075" t="e">
        <f>+AD8+1</f>
        <v>#VALUE!</v>
      </c>
      <c r="D17" s="2076" t="e">
        <f>+C17+1</f>
        <v>#VALUE!</v>
      </c>
      <c r="E17" s="2076" t="e">
        <f t="shared" ref="E17:AD17" si="2">+D17+1</f>
        <v>#VALUE!</v>
      </c>
      <c r="F17" s="2076" t="e">
        <f t="shared" si="2"/>
        <v>#VALUE!</v>
      </c>
      <c r="G17" s="2076" t="e">
        <f t="shared" si="2"/>
        <v>#VALUE!</v>
      </c>
      <c r="H17" s="2076" t="e">
        <f t="shared" si="2"/>
        <v>#VALUE!</v>
      </c>
      <c r="I17" s="2076" t="e">
        <f t="shared" si="2"/>
        <v>#VALUE!</v>
      </c>
      <c r="J17" s="2076" t="e">
        <f t="shared" si="2"/>
        <v>#VALUE!</v>
      </c>
      <c r="K17" s="2076" t="e">
        <f t="shared" si="2"/>
        <v>#VALUE!</v>
      </c>
      <c r="L17" s="2076" t="e">
        <f t="shared" si="2"/>
        <v>#VALUE!</v>
      </c>
      <c r="M17" s="2076" t="e">
        <f t="shared" si="2"/>
        <v>#VALUE!</v>
      </c>
      <c r="N17" s="2076" t="e">
        <f t="shared" si="2"/>
        <v>#VALUE!</v>
      </c>
      <c r="O17" s="2076" t="e">
        <f t="shared" si="2"/>
        <v>#VALUE!</v>
      </c>
      <c r="P17" s="2076" t="e">
        <f t="shared" si="2"/>
        <v>#VALUE!</v>
      </c>
      <c r="Q17" s="2076" t="e">
        <f t="shared" si="2"/>
        <v>#VALUE!</v>
      </c>
      <c r="R17" s="2076" t="e">
        <f t="shared" si="2"/>
        <v>#VALUE!</v>
      </c>
      <c r="S17" s="2076" t="e">
        <f t="shared" si="2"/>
        <v>#VALUE!</v>
      </c>
      <c r="T17" s="2076" t="e">
        <f t="shared" si="2"/>
        <v>#VALUE!</v>
      </c>
      <c r="U17" s="2076" t="e">
        <f t="shared" si="2"/>
        <v>#VALUE!</v>
      </c>
      <c r="V17" s="2076" t="e">
        <f t="shared" si="2"/>
        <v>#VALUE!</v>
      </c>
      <c r="W17" s="2076" t="e">
        <f>+V17+1</f>
        <v>#VALUE!</v>
      </c>
      <c r="X17" s="2076" t="e">
        <f t="shared" si="2"/>
        <v>#VALUE!</v>
      </c>
      <c r="Y17" s="2076" t="e">
        <f t="shared" si="2"/>
        <v>#VALUE!</v>
      </c>
      <c r="Z17" s="2076" t="e">
        <f t="shared" si="2"/>
        <v>#VALUE!</v>
      </c>
      <c r="AA17" s="2076" t="e">
        <f>+Z17+1</f>
        <v>#VALUE!</v>
      </c>
      <c r="AB17" s="2076" t="e">
        <f t="shared" si="2"/>
        <v>#VALUE!</v>
      </c>
      <c r="AC17" s="2076" t="e">
        <f>+AB17+1</f>
        <v>#VALUE!</v>
      </c>
      <c r="AD17" s="2077" t="e">
        <f t="shared" si="2"/>
        <v>#VALUE!</v>
      </c>
      <c r="AE17" s="2057"/>
      <c r="AF17" s="4251">
        <f>+AF8+1</f>
        <v>2</v>
      </c>
      <c r="AG17" s="4252"/>
    </row>
    <row r="18" spans="2:33">
      <c r="B18" s="2078" t="s">
        <v>1184</v>
      </c>
      <c r="C18" s="2079" t="e">
        <f>TEXT(WEEKDAY(+C17),"aaa")</f>
        <v>#VALUE!</v>
      </c>
      <c r="D18" s="2080" t="e">
        <f t="shared" ref="D18:AD18" si="3">TEXT(WEEKDAY(+D17),"aaa")</f>
        <v>#VALUE!</v>
      </c>
      <c r="E18" s="2080" t="e">
        <f t="shared" si="3"/>
        <v>#VALUE!</v>
      </c>
      <c r="F18" s="2080" t="e">
        <f t="shared" si="3"/>
        <v>#VALUE!</v>
      </c>
      <c r="G18" s="2080" t="e">
        <f t="shared" si="3"/>
        <v>#VALUE!</v>
      </c>
      <c r="H18" s="2080" t="e">
        <f t="shared" si="3"/>
        <v>#VALUE!</v>
      </c>
      <c r="I18" s="2080" t="e">
        <f t="shared" si="3"/>
        <v>#VALUE!</v>
      </c>
      <c r="J18" s="2080" t="e">
        <f t="shared" si="3"/>
        <v>#VALUE!</v>
      </c>
      <c r="K18" s="2080" t="e">
        <f t="shared" si="3"/>
        <v>#VALUE!</v>
      </c>
      <c r="L18" s="2080" t="e">
        <f t="shared" si="3"/>
        <v>#VALUE!</v>
      </c>
      <c r="M18" s="2080" t="e">
        <f t="shared" si="3"/>
        <v>#VALUE!</v>
      </c>
      <c r="N18" s="2080" t="e">
        <f t="shared" si="3"/>
        <v>#VALUE!</v>
      </c>
      <c r="O18" s="2080" t="e">
        <f t="shared" si="3"/>
        <v>#VALUE!</v>
      </c>
      <c r="P18" s="2080" t="e">
        <f t="shared" si="3"/>
        <v>#VALUE!</v>
      </c>
      <c r="Q18" s="2080" t="e">
        <f t="shared" si="3"/>
        <v>#VALUE!</v>
      </c>
      <c r="R18" s="2080" t="e">
        <f t="shared" si="3"/>
        <v>#VALUE!</v>
      </c>
      <c r="S18" s="2080" t="e">
        <f t="shared" si="3"/>
        <v>#VALUE!</v>
      </c>
      <c r="T18" s="2080" t="e">
        <f t="shared" si="3"/>
        <v>#VALUE!</v>
      </c>
      <c r="U18" s="2080" t="e">
        <f t="shared" si="3"/>
        <v>#VALUE!</v>
      </c>
      <c r="V18" s="2080" t="e">
        <f t="shared" si="3"/>
        <v>#VALUE!</v>
      </c>
      <c r="W18" s="2080" t="e">
        <f t="shared" si="3"/>
        <v>#VALUE!</v>
      </c>
      <c r="X18" s="2080" t="e">
        <f t="shared" si="3"/>
        <v>#VALUE!</v>
      </c>
      <c r="Y18" s="2080" t="e">
        <f t="shared" si="3"/>
        <v>#VALUE!</v>
      </c>
      <c r="Z18" s="2080" t="e">
        <f t="shared" si="3"/>
        <v>#VALUE!</v>
      </c>
      <c r="AA18" s="2080" t="e">
        <f t="shared" si="3"/>
        <v>#VALUE!</v>
      </c>
      <c r="AB18" s="2080" t="e">
        <f t="shared" si="3"/>
        <v>#VALUE!</v>
      </c>
      <c r="AC18" s="2080" t="e">
        <f t="shared" si="3"/>
        <v>#VALUE!</v>
      </c>
      <c r="AD18" s="2081" t="e">
        <f t="shared" si="3"/>
        <v>#VALUE!</v>
      </c>
      <c r="AE18" s="1991"/>
      <c r="AF18" s="2062" t="s">
        <v>1185</v>
      </c>
      <c r="AG18" s="2046">
        <f>+COUNTA(C19:AD20)</f>
        <v>0</v>
      </c>
    </row>
    <row r="19" spans="2:33" ht="13.5" customHeight="1">
      <c r="B19" s="4253" t="s">
        <v>1186</v>
      </c>
      <c r="C19" s="4255"/>
      <c r="D19" s="4256"/>
      <c r="E19" s="4256"/>
      <c r="F19" s="4256"/>
      <c r="G19" s="4256"/>
      <c r="H19" s="4256"/>
      <c r="I19" s="4256"/>
      <c r="J19" s="4256"/>
      <c r="K19" s="4256"/>
      <c r="L19" s="4256"/>
      <c r="M19" s="4256"/>
      <c r="N19" s="4256"/>
      <c r="O19" s="4256"/>
      <c r="P19" s="4256"/>
      <c r="Q19" s="4256"/>
      <c r="R19" s="4256"/>
      <c r="S19" s="4256"/>
      <c r="T19" s="4256"/>
      <c r="U19" s="4256"/>
      <c r="V19" s="4256"/>
      <c r="W19" s="4256"/>
      <c r="X19" s="4256"/>
      <c r="Y19" s="4256"/>
      <c r="Z19" s="4256"/>
      <c r="AA19" s="4256"/>
      <c r="AB19" s="4256"/>
      <c r="AC19" s="4256"/>
      <c r="AD19" s="4258"/>
      <c r="AE19" s="1991"/>
      <c r="AF19" s="2063" t="s">
        <v>1187</v>
      </c>
      <c r="AG19" s="2064">
        <f>COUNTA(C17:AD17)-AG18</f>
        <v>28</v>
      </c>
    </row>
    <row r="20" spans="2:33" ht="13.5" customHeight="1">
      <c r="B20" s="4254"/>
      <c r="C20" s="4255"/>
      <c r="D20" s="4257"/>
      <c r="E20" s="4257"/>
      <c r="F20" s="4257"/>
      <c r="G20" s="4257"/>
      <c r="H20" s="4257"/>
      <c r="I20" s="4257"/>
      <c r="J20" s="4257"/>
      <c r="K20" s="4257"/>
      <c r="L20" s="4257"/>
      <c r="M20" s="4257"/>
      <c r="N20" s="4257"/>
      <c r="O20" s="4257"/>
      <c r="P20" s="4257"/>
      <c r="Q20" s="4257"/>
      <c r="R20" s="4257"/>
      <c r="S20" s="4257"/>
      <c r="T20" s="4257"/>
      <c r="U20" s="4257"/>
      <c r="V20" s="4257"/>
      <c r="W20" s="4257"/>
      <c r="X20" s="4257"/>
      <c r="Y20" s="4257"/>
      <c r="Z20" s="4257"/>
      <c r="AA20" s="4257"/>
      <c r="AB20" s="4257"/>
      <c r="AC20" s="4257"/>
      <c r="AD20" s="4259"/>
      <c r="AE20" s="1991"/>
      <c r="AF20" s="2063" t="s">
        <v>1188</v>
      </c>
      <c r="AG20" s="2065">
        <f>+COUNTA(C21:AD22)</f>
        <v>0</v>
      </c>
    </row>
    <row r="21" spans="2:33" ht="13.5" customHeight="1">
      <c r="B21" s="4267" t="s">
        <v>1175</v>
      </c>
      <c r="C21" s="4266"/>
      <c r="D21" s="4131"/>
      <c r="E21" s="4131"/>
      <c r="F21" s="4131"/>
      <c r="G21" s="4131"/>
      <c r="H21" s="4131"/>
      <c r="I21" s="4131"/>
      <c r="J21" s="4131"/>
      <c r="K21" s="4131"/>
      <c r="L21" s="4131"/>
      <c r="M21" s="4131"/>
      <c r="N21" s="4131"/>
      <c r="O21" s="4131"/>
      <c r="P21" s="4131"/>
      <c r="Q21" s="4131"/>
      <c r="R21" s="4131"/>
      <c r="S21" s="4131"/>
      <c r="T21" s="4131"/>
      <c r="U21" s="4131"/>
      <c r="V21" s="4131"/>
      <c r="W21" s="4131"/>
      <c r="X21" s="4131"/>
      <c r="Y21" s="4131"/>
      <c r="Z21" s="4131"/>
      <c r="AA21" s="4131"/>
      <c r="AB21" s="4131"/>
      <c r="AC21" s="4131"/>
      <c r="AD21" s="4138"/>
      <c r="AE21" s="1991"/>
      <c r="AF21" s="2063" t="s">
        <v>1189</v>
      </c>
      <c r="AG21" s="2067">
        <f>+AG20/AG19</f>
        <v>0</v>
      </c>
    </row>
    <row r="22" spans="2:33">
      <c r="B22" s="4268"/>
      <c r="C22" s="4266"/>
      <c r="D22" s="4132"/>
      <c r="E22" s="4132"/>
      <c r="F22" s="4132"/>
      <c r="G22" s="4132"/>
      <c r="H22" s="4132"/>
      <c r="I22" s="4132"/>
      <c r="J22" s="4132"/>
      <c r="K22" s="4132"/>
      <c r="L22" s="4132"/>
      <c r="M22" s="4132"/>
      <c r="N22" s="4132"/>
      <c r="O22" s="4132"/>
      <c r="P22" s="4132"/>
      <c r="Q22" s="4132"/>
      <c r="R22" s="4132"/>
      <c r="S22" s="4132"/>
      <c r="T22" s="4132"/>
      <c r="U22" s="4132"/>
      <c r="V22" s="4132"/>
      <c r="W22" s="4132"/>
      <c r="X22" s="4132"/>
      <c r="Y22" s="4132"/>
      <c r="Z22" s="4132"/>
      <c r="AA22" s="4132"/>
      <c r="AB22" s="4132"/>
      <c r="AC22" s="4132"/>
      <c r="AD22" s="4139"/>
      <c r="AE22" s="1991"/>
      <c r="AF22" s="2063" t="s">
        <v>1169</v>
      </c>
      <c r="AG22" s="2065">
        <f>+COUNTA(C23:AD24)</f>
        <v>0</v>
      </c>
    </row>
    <row r="23" spans="2:33">
      <c r="B23" s="4269" t="s">
        <v>1178</v>
      </c>
      <c r="C23" s="4262"/>
      <c r="D23" s="4127"/>
      <c r="E23" s="4127"/>
      <c r="F23" s="4127"/>
      <c r="G23" s="4127"/>
      <c r="H23" s="4127"/>
      <c r="I23" s="4127"/>
      <c r="J23" s="4127"/>
      <c r="K23" s="4127"/>
      <c r="L23" s="4127"/>
      <c r="M23" s="4127"/>
      <c r="N23" s="4127"/>
      <c r="O23" s="4127"/>
      <c r="P23" s="4127"/>
      <c r="Q23" s="4127"/>
      <c r="R23" s="4127"/>
      <c r="S23" s="4127"/>
      <c r="T23" s="4127"/>
      <c r="U23" s="4127"/>
      <c r="V23" s="4127"/>
      <c r="W23" s="4127"/>
      <c r="X23" s="4127"/>
      <c r="Y23" s="4127"/>
      <c r="Z23" s="4127"/>
      <c r="AA23" s="4127"/>
      <c r="AB23" s="4127"/>
      <c r="AC23" s="4127"/>
      <c r="AD23" s="4140"/>
      <c r="AE23" s="1991"/>
      <c r="AF23" s="2069" t="s">
        <v>1190</v>
      </c>
      <c r="AG23" s="2070">
        <f>+AG22/AG19</f>
        <v>0</v>
      </c>
    </row>
    <row r="24" spans="2:33">
      <c r="B24" s="4270"/>
      <c r="C24" s="4263"/>
      <c r="D24" s="4133"/>
      <c r="E24" s="4133"/>
      <c r="F24" s="4133"/>
      <c r="G24" s="4133"/>
      <c r="H24" s="4133"/>
      <c r="I24" s="4133"/>
      <c r="J24" s="4133"/>
      <c r="K24" s="4133"/>
      <c r="L24" s="4133"/>
      <c r="M24" s="4133"/>
      <c r="N24" s="4133"/>
      <c r="O24" s="4133"/>
      <c r="P24" s="4133"/>
      <c r="Q24" s="4133"/>
      <c r="R24" s="4133"/>
      <c r="S24" s="4133"/>
      <c r="T24" s="4133"/>
      <c r="U24" s="4133"/>
      <c r="V24" s="4133"/>
      <c r="W24" s="4133"/>
      <c r="X24" s="4133"/>
      <c r="Y24" s="4133"/>
      <c r="Z24" s="4133"/>
      <c r="AA24" s="4133"/>
      <c r="AB24" s="4133"/>
      <c r="AC24" s="4133"/>
      <c r="AD24" s="4141"/>
      <c r="AE24" s="1991"/>
      <c r="AF24" s="2027"/>
      <c r="AG24" s="2072"/>
    </row>
    <row r="25" spans="2:3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row>
    <row r="26" spans="2:33">
      <c r="B26" s="2053" t="s">
        <v>1183</v>
      </c>
      <c r="C26" s="2054" t="e">
        <f>+AD17+1</f>
        <v>#VALUE!</v>
      </c>
      <c r="D26" s="2055" t="e">
        <f>+C26+1</f>
        <v>#VALUE!</v>
      </c>
      <c r="E26" s="2055" t="e">
        <f t="shared" ref="E26:AD26" si="4">+D26+1</f>
        <v>#VALUE!</v>
      </c>
      <c r="F26" s="2055" t="e">
        <f t="shared" si="4"/>
        <v>#VALUE!</v>
      </c>
      <c r="G26" s="2055" t="e">
        <f t="shared" si="4"/>
        <v>#VALUE!</v>
      </c>
      <c r="H26" s="2055" t="e">
        <f t="shared" si="4"/>
        <v>#VALUE!</v>
      </c>
      <c r="I26" s="2055" t="e">
        <f t="shared" si="4"/>
        <v>#VALUE!</v>
      </c>
      <c r="J26" s="2055" t="e">
        <f t="shared" si="4"/>
        <v>#VALUE!</v>
      </c>
      <c r="K26" s="2055" t="e">
        <f t="shared" si="4"/>
        <v>#VALUE!</v>
      </c>
      <c r="L26" s="2055" t="e">
        <f t="shared" si="4"/>
        <v>#VALUE!</v>
      </c>
      <c r="M26" s="2055" t="e">
        <f t="shared" si="4"/>
        <v>#VALUE!</v>
      </c>
      <c r="N26" s="2055" t="e">
        <f t="shared" si="4"/>
        <v>#VALUE!</v>
      </c>
      <c r="O26" s="2055" t="e">
        <f t="shared" si="4"/>
        <v>#VALUE!</v>
      </c>
      <c r="P26" s="2055" t="e">
        <f t="shared" si="4"/>
        <v>#VALUE!</v>
      </c>
      <c r="Q26" s="2055" t="e">
        <f t="shared" si="4"/>
        <v>#VALUE!</v>
      </c>
      <c r="R26" s="2055" t="e">
        <f t="shared" si="4"/>
        <v>#VALUE!</v>
      </c>
      <c r="S26" s="2055" t="e">
        <f t="shared" si="4"/>
        <v>#VALUE!</v>
      </c>
      <c r="T26" s="2055" t="e">
        <f t="shared" si="4"/>
        <v>#VALUE!</v>
      </c>
      <c r="U26" s="2055" t="e">
        <f t="shared" si="4"/>
        <v>#VALUE!</v>
      </c>
      <c r="V26" s="2055" t="e">
        <f t="shared" si="4"/>
        <v>#VALUE!</v>
      </c>
      <c r="W26" s="2055" t="e">
        <f>+V26+1</f>
        <v>#VALUE!</v>
      </c>
      <c r="X26" s="2055" t="e">
        <f t="shared" si="4"/>
        <v>#VALUE!</v>
      </c>
      <c r="Y26" s="2055" t="e">
        <f t="shared" si="4"/>
        <v>#VALUE!</v>
      </c>
      <c r="Z26" s="2055" t="e">
        <f t="shared" si="4"/>
        <v>#VALUE!</v>
      </c>
      <c r="AA26" s="2055" t="e">
        <f>+Z26+1</f>
        <v>#VALUE!</v>
      </c>
      <c r="AB26" s="2055" t="e">
        <f t="shared" si="4"/>
        <v>#VALUE!</v>
      </c>
      <c r="AC26" s="2055" t="e">
        <f>+AB26+1</f>
        <v>#VALUE!</v>
      </c>
      <c r="AD26" s="2056" t="e">
        <f t="shared" si="4"/>
        <v>#VALUE!</v>
      </c>
      <c r="AE26" s="2057"/>
      <c r="AF26" s="4251">
        <f>+AF17+1</f>
        <v>3</v>
      </c>
      <c r="AG26" s="4252"/>
    </row>
    <row r="27" spans="2:33">
      <c r="B27" s="1958" t="s">
        <v>1184</v>
      </c>
      <c r="C27" s="2059" t="e">
        <f>TEXT(WEEKDAY(+C26),"aaa")</f>
        <v>#VALUE!</v>
      </c>
      <c r="D27" s="2060" t="e">
        <f t="shared" ref="D27:AD27" si="5">TEXT(WEEKDAY(+D26),"aaa")</f>
        <v>#VALUE!</v>
      </c>
      <c r="E27" s="2060" t="e">
        <f t="shared" si="5"/>
        <v>#VALUE!</v>
      </c>
      <c r="F27" s="2060" t="e">
        <f t="shared" si="5"/>
        <v>#VALUE!</v>
      </c>
      <c r="G27" s="2060" t="e">
        <f t="shared" si="5"/>
        <v>#VALUE!</v>
      </c>
      <c r="H27" s="2060" t="e">
        <f t="shared" si="5"/>
        <v>#VALUE!</v>
      </c>
      <c r="I27" s="2060" t="e">
        <f t="shared" si="5"/>
        <v>#VALUE!</v>
      </c>
      <c r="J27" s="2060" t="e">
        <f t="shared" si="5"/>
        <v>#VALUE!</v>
      </c>
      <c r="K27" s="2060" t="e">
        <f t="shared" si="5"/>
        <v>#VALUE!</v>
      </c>
      <c r="L27" s="2060" t="e">
        <f t="shared" si="5"/>
        <v>#VALUE!</v>
      </c>
      <c r="M27" s="2060" t="e">
        <f t="shared" si="5"/>
        <v>#VALUE!</v>
      </c>
      <c r="N27" s="2060" t="e">
        <f t="shared" si="5"/>
        <v>#VALUE!</v>
      </c>
      <c r="O27" s="2060" t="e">
        <f t="shared" si="5"/>
        <v>#VALUE!</v>
      </c>
      <c r="P27" s="2060" t="e">
        <f t="shared" si="5"/>
        <v>#VALUE!</v>
      </c>
      <c r="Q27" s="2060" t="e">
        <f t="shared" si="5"/>
        <v>#VALUE!</v>
      </c>
      <c r="R27" s="2060" t="e">
        <f t="shared" si="5"/>
        <v>#VALUE!</v>
      </c>
      <c r="S27" s="2060" t="e">
        <f t="shared" si="5"/>
        <v>#VALUE!</v>
      </c>
      <c r="T27" s="2060" t="e">
        <f t="shared" si="5"/>
        <v>#VALUE!</v>
      </c>
      <c r="U27" s="2060" t="e">
        <f t="shared" si="5"/>
        <v>#VALUE!</v>
      </c>
      <c r="V27" s="2060" t="e">
        <f t="shared" si="5"/>
        <v>#VALUE!</v>
      </c>
      <c r="W27" s="2060" t="e">
        <f t="shared" si="5"/>
        <v>#VALUE!</v>
      </c>
      <c r="X27" s="2060" t="e">
        <f t="shared" si="5"/>
        <v>#VALUE!</v>
      </c>
      <c r="Y27" s="2060" t="e">
        <f t="shared" si="5"/>
        <v>#VALUE!</v>
      </c>
      <c r="Z27" s="2060" t="e">
        <f t="shared" si="5"/>
        <v>#VALUE!</v>
      </c>
      <c r="AA27" s="2060" t="e">
        <f t="shared" si="5"/>
        <v>#VALUE!</v>
      </c>
      <c r="AB27" s="2060" t="e">
        <f t="shared" si="5"/>
        <v>#VALUE!</v>
      </c>
      <c r="AC27" s="2060" t="e">
        <f t="shared" si="5"/>
        <v>#VALUE!</v>
      </c>
      <c r="AD27" s="2061" t="e">
        <f t="shared" si="5"/>
        <v>#VALUE!</v>
      </c>
      <c r="AE27" s="1991"/>
      <c r="AF27" s="2062" t="s">
        <v>1185</v>
      </c>
      <c r="AG27" s="2046">
        <f>+COUNTA(C28:AD29)</f>
        <v>0</v>
      </c>
    </row>
    <row r="28" spans="2:33" ht="13.5" customHeight="1">
      <c r="B28" s="4253" t="s">
        <v>1186</v>
      </c>
      <c r="C28" s="4255"/>
      <c r="D28" s="4256"/>
      <c r="E28" s="4256"/>
      <c r="F28" s="4256"/>
      <c r="G28" s="4256"/>
      <c r="H28" s="4256"/>
      <c r="I28" s="4256"/>
      <c r="J28" s="4256"/>
      <c r="K28" s="4256"/>
      <c r="L28" s="4256"/>
      <c r="M28" s="4256"/>
      <c r="N28" s="4256"/>
      <c r="O28" s="4256"/>
      <c r="P28" s="4256"/>
      <c r="Q28" s="4256"/>
      <c r="R28" s="4256"/>
      <c r="S28" s="4256"/>
      <c r="T28" s="4256"/>
      <c r="U28" s="4256"/>
      <c r="V28" s="4256"/>
      <c r="W28" s="4256"/>
      <c r="X28" s="4256"/>
      <c r="Y28" s="4256"/>
      <c r="Z28" s="4256"/>
      <c r="AA28" s="4256"/>
      <c r="AB28" s="4256"/>
      <c r="AC28" s="4256"/>
      <c r="AD28" s="4258"/>
      <c r="AE28" s="1991"/>
      <c r="AF28" s="2063" t="s">
        <v>1187</v>
      </c>
      <c r="AG28" s="2064">
        <f>COUNTA(C26:AD26)-AG27</f>
        <v>28</v>
      </c>
    </row>
    <row r="29" spans="2:33" ht="13.5" customHeight="1">
      <c r="B29" s="4254"/>
      <c r="C29" s="4255"/>
      <c r="D29" s="4257"/>
      <c r="E29" s="4257"/>
      <c r="F29" s="4257"/>
      <c r="G29" s="4257"/>
      <c r="H29" s="4257"/>
      <c r="I29" s="4257"/>
      <c r="J29" s="4257"/>
      <c r="K29" s="4257"/>
      <c r="L29" s="4257"/>
      <c r="M29" s="4257"/>
      <c r="N29" s="4257"/>
      <c r="O29" s="4257"/>
      <c r="P29" s="4257"/>
      <c r="Q29" s="4257"/>
      <c r="R29" s="4257"/>
      <c r="S29" s="4257"/>
      <c r="T29" s="4257"/>
      <c r="U29" s="4257"/>
      <c r="V29" s="4257"/>
      <c r="W29" s="4257"/>
      <c r="X29" s="4257"/>
      <c r="Y29" s="4257"/>
      <c r="Z29" s="4257"/>
      <c r="AA29" s="4257"/>
      <c r="AB29" s="4257"/>
      <c r="AC29" s="4257"/>
      <c r="AD29" s="4259"/>
      <c r="AE29" s="1991"/>
      <c r="AF29" s="2063" t="s">
        <v>1188</v>
      </c>
      <c r="AG29" s="2065">
        <f>+COUNTA(C30:AD31)</f>
        <v>0</v>
      </c>
    </row>
    <row r="30" spans="2:33" ht="13.5" customHeight="1">
      <c r="B30" s="4264" t="s">
        <v>1175</v>
      </c>
      <c r="C30" s="4266"/>
      <c r="D30" s="4131"/>
      <c r="E30" s="4131"/>
      <c r="F30" s="4131"/>
      <c r="G30" s="4131"/>
      <c r="H30" s="4131"/>
      <c r="I30" s="4131"/>
      <c r="J30" s="4131"/>
      <c r="K30" s="4131"/>
      <c r="L30" s="4131"/>
      <c r="M30" s="4131"/>
      <c r="N30" s="4131"/>
      <c r="O30" s="4131"/>
      <c r="P30" s="4131"/>
      <c r="Q30" s="4131"/>
      <c r="R30" s="4131"/>
      <c r="S30" s="4131"/>
      <c r="T30" s="4131"/>
      <c r="U30" s="4131"/>
      <c r="V30" s="4131"/>
      <c r="W30" s="4131"/>
      <c r="X30" s="4131"/>
      <c r="Y30" s="4131"/>
      <c r="Z30" s="4131"/>
      <c r="AA30" s="4131"/>
      <c r="AB30" s="4131"/>
      <c r="AC30" s="4131"/>
      <c r="AD30" s="4138"/>
      <c r="AE30" s="1991"/>
      <c r="AF30" s="2063" t="s">
        <v>1189</v>
      </c>
      <c r="AG30" s="2067">
        <f>+AG29/AG28</f>
        <v>0</v>
      </c>
    </row>
    <row r="31" spans="2:33">
      <c r="B31" s="4265"/>
      <c r="C31" s="4266"/>
      <c r="D31" s="4132"/>
      <c r="E31" s="4132"/>
      <c r="F31" s="4132"/>
      <c r="G31" s="4132"/>
      <c r="H31" s="4132"/>
      <c r="I31" s="4132"/>
      <c r="J31" s="4132"/>
      <c r="K31" s="4132"/>
      <c r="L31" s="4132"/>
      <c r="M31" s="4132"/>
      <c r="N31" s="4132"/>
      <c r="O31" s="4132"/>
      <c r="P31" s="4132"/>
      <c r="Q31" s="4132"/>
      <c r="R31" s="4132"/>
      <c r="S31" s="4132"/>
      <c r="T31" s="4132"/>
      <c r="U31" s="4132"/>
      <c r="V31" s="4132"/>
      <c r="W31" s="4132"/>
      <c r="X31" s="4132"/>
      <c r="Y31" s="4132"/>
      <c r="Z31" s="4132"/>
      <c r="AA31" s="4132"/>
      <c r="AB31" s="4132"/>
      <c r="AC31" s="4132"/>
      <c r="AD31" s="4139"/>
      <c r="AE31" s="1991"/>
      <c r="AF31" s="2063" t="s">
        <v>1169</v>
      </c>
      <c r="AG31" s="2065">
        <f>+COUNTA(C32:AD33)</f>
        <v>0</v>
      </c>
    </row>
    <row r="32" spans="2:33">
      <c r="B32" s="4260" t="s">
        <v>1178</v>
      </c>
      <c r="C32" s="4262"/>
      <c r="D32" s="4127"/>
      <c r="E32" s="4127"/>
      <c r="F32" s="4127"/>
      <c r="G32" s="4127"/>
      <c r="H32" s="4127"/>
      <c r="I32" s="4127"/>
      <c r="J32" s="4127"/>
      <c r="K32" s="4127"/>
      <c r="L32" s="4127"/>
      <c r="M32" s="4127"/>
      <c r="N32" s="4127"/>
      <c r="O32" s="4127"/>
      <c r="P32" s="4127"/>
      <c r="Q32" s="4127"/>
      <c r="R32" s="4127"/>
      <c r="S32" s="4127"/>
      <c r="T32" s="4127"/>
      <c r="U32" s="4127"/>
      <c r="V32" s="4127"/>
      <c r="W32" s="4127"/>
      <c r="X32" s="4127"/>
      <c r="Y32" s="4127"/>
      <c r="Z32" s="4127"/>
      <c r="AA32" s="4127"/>
      <c r="AB32" s="4127"/>
      <c r="AC32" s="4127"/>
      <c r="AD32" s="4140"/>
      <c r="AE32" s="1991"/>
      <c r="AF32" s="2069" t="s">
        <v>1190</v>
      </c>
      <c r="AG32" s="2070">
        <f>+AG31/AG28</f>
        <v>0</v>
      </c>
    </row>
    <row r="33" spans="2:33">
      <c r="B33" s="4261"/>
      <c r="C33" s="4263"/>
      <c r="D33" s="4133"/>
      <c r="E33" s="4133"/>
      <c r="F33" s="4133"/>
      <c r="G33" s="4133"/>
      <c r="H33" s="4133"/>
      <c r="I33" s="4133"/>
      <c r="J33" s="4133"/>
      <c r="K33" s="4133"/>
      <c r="L33" s="4133"/>
      <c r="M33" s="4133"/>
      <c r="N33" s="4133"/>
      <c r="O33" s="4133"/>
      <c r="P33" s="4133"/>
      <c r="Q33" s="4133"/>
      <c r="R33" s="4133"/>
      <c r="S33" s="4133"/>
      <c r="T33" s="4133"/>
      <c r="U33" s="4133"/>
      <c r="V33" s="4133"/>
      <c r="W33" s="4133"/>
      <c r="X33" s="4133"/>
      <c r="Y33" s="4133"/>
      <c r="Z33" s="4133"/>
      <c r="AA33" s="4133"/>
      <c r="AB33" s="4133"/>
      <c r="AC33" s="4133"/>
      <c r="AD33" s="4141"/>
      <c r="AE33" s="1991"/>
      <c r="AF33" s="2027"/>
      <c r="AG33" s="2072"/>
    </row>
    <row r="34" spans="2:33">
      <c r="C34" s="2073"/>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row>
    <row r="35" spans="2:33">
      <c r="B35" s="2074" t="s">
        <v>1183</v>
      </c>
      <c r="C35" s="2075" t="e">
        <f>+AD26+1</f>
        <v>#VALUE!</v>
      </c>
      <c r="D35" s="2076" t="e">
        <f>+C35+1</f>
        <v>#VALUE!</v>
      </c>
      <c r="E35" s="2076" t="e">
        <f t="shared" ref="E35:AD35" si="6">+D35+1</f>
        <v>#VALUE!</v>
      </c>
      <c r="F35" s="2076" t="e">
        <f t="shared" si="6"/>
        <v>#VALUE!</v>
      </c>
      <c r="G35" s="2076" t="e">
        <f t="shared" si="6"/>
        <v>#VALUE!</v>
      </c>
      <c r="H35" s="2076" t="e">
        <f t="shared" si="6"/>
        <v>#VALUE!</v>
      </c>
      <c r="I35" s="2076" t="e">
        <f t="shared" si="6"/>
        <v>#VALUE!</v>
      </c>
      <c r="J35" s="2076" t="e">
        <f t="shared" si="6"/>
        <v>#VALUE!</v>
      </c>
      <c r="K35" s="2076" t="e">
        <f t="shared" si="6"/>
        <v>#VALUE!</v>
      </c>
      <c r="L35" s="2076" t="e">
        <f t="shared" si="6"/>
        <v>#VALUE!</v>
      </c>
      <c r="M35" s="2076" t="e">
        <f t="shared" si="6"/>
        <v>#VALUE!</v>
      </c>
      <c r="N35" s="2076" t="e">
        <f t="shared" si="6"/>
        <v>#VALUE!</v>
      </c>
      <c r="O35" s="2076" t="e">
        <f t="shared" si="6"/>
        <v>#VALUE!</v>
      </c>
      <c r="P35" s="2076" t="e">
        <f t="shared" si="6"/>
        <v>#VALUE!</v>
      </c>
      <c r="Q35" s="2076" t="e">
        <f t="shared" si="6"/>
        <v>#VALUE!</v>
      </c>
      <c r="R35" s="2076" t="e">
        <f t="shared" si="6"/>
        <v>#VALUE!</v>
      </c>
      <c r="S35" s="2076" t="e">
        <f t="shared" si="6"/>
        <v>#VALUE!</v>
      </c>
      <c r="T35" s="2076" t="e">
        <f t="shared" si="6"/>
        <v>#VALUE!</v>
      </c>
      <c r="U35" s="2076" t="e">
        <f t="shared" si="6"/>
        <v>#VALUE!</v>
      </c>
      <c r="V35" s="2076" t="e">
        <f t="shared" si="6"/>
        <v>#VALUE!</v>
      </c>
      <c r="W35" s="2076" t="e">
        <f>+V35+1</f>
        <v>#VALUE!</v>
      </c>
      <c r="X35" s="2076" t="e">
        <f t="shared" si="6"/>
        <v>#VALUE!</v>
      </c>
      <c r="Y35" s="2076" t="e">
        <f t="shared" si="6"/>
        <v>#VALUE!</v>
      </c>
      <c r="Z35" s="2076" t="e">
        <f t="shared" si="6"/>
        <v>#VALUE!</v>
      </c>
      <c r="AA35" s="2076" t="e">
        <f>+Z35+1</f>
        <v>#VALUE!</v>
      </c>
      <c r="AB35" s="2076" t="e">
        <f t="shared" si="6"/>
        <v>#VALUE!</v>
      </c>
      <c r="AC35" s="2076" t="e">
        <f>+AB35+1</f>
        <v>#VALUE!</v>
      </c>
      <c r="AD35" s="2077" t="e">
        <f t="shared" si="6"/>
        <v>#VALUE!</v>
      </c>
      <c r="AE35" s="2057"/>
      <c r="AF35" s="4251">
        <f>+AF26+1</f>
        <v>4</v>
      </c>
      <c r="AG35" s="4252"/>
    </row>
    <row r="36" spans="2:33">
      <c r="B36" s="2078" t="s">
        <v>1184</v>
      </c>
      <c r="C36" s="2079" t="e">
        <f>TEXT(WEEKDAY(+C35),"aaa")</f>
        <v>#VALUE!</v>
      </c>
      <c r="D36" s="2080" t="e">
        <f t="shared" ref="D36:AD36" si="7">TEXT(WEEKDAY(+D35),"aaa")</f>
        <v>#VALUE!</v>
      </c>
      <c r="E36" s="2080" t="e">
        <f t="shared" si="7"/>
        <v>#VALUE!</v>
      </c>
      <c r="F36" s="2080" t="e">
        <f t="shared" si="7"/>
        <v>#VALUE!</v>
      </c>
      <c r="G36" s="2080" t="e">
        <f t="shared" si="7"/>
        <v>#VALUE!</v>
      </c>
      <c r="H36" s="2080" t="e">
        <f t="shared" si="7"/>
        <v>#VALUE!</v>
      </c>
      <c r="I36" s="2080" t="e">
        <f t="shared" si="7"/>
        <v>#VALUE!</v>
      </c>
      <c r="J36" s="2080" t="e">
        <f t="shared" si="7"/>
        <v>#VALUE!</v>
      </c>
      <c r="K36" s="2080" t="e">
        <f t="shared" si="7"/>
        <v>#VALUE!</v>
      </c>
      <c r="L36" s="2080" t="e">
        <f t="shared" si="7"/>
        <v>#VALUE!</v>
      </c>
      <c r="M36" s="2080" t="e">
        <f t="shared" si="7"/>
        <v>#VALUE!</v>
      </c>
      <c r="N36" s="2080" t="e">
        <f t="shared" si="7"/>
        <v>#VALUE!</v>
      </c>
      <c r="O36" s="2080" t="e">
        <f t="shared" si="7"/>
        <v>#VALUE!</v>
      </c>
      <c r="P36" s="2080" t="e">
        <f t="shared" si="7"/>
        <v>#VALUE!</v>
      </c>
      <c r="Q36" s="2080" t="e">
        <f t="shared" si="7"/>
        <v>#VALUE!</v>
      </c>
      <c r="R36" s="2080" t="e">
        <f t="shared" si="7"/>
        <v>#VALUE!</v>
      </c>
      <c r="S36" s="2080" t="e">
        <f t="shared" si="7"/>
        <v>#VALUE!</v>
      </c>
      <c r="T36" s="2080" t="e">
        <f t="shared" si="7"/>
        <v>#VALUE!</v>
      </c>
      <c r="U36" s="2080" t="e">
        <f t="shared" si="7"/>
        <v>#VALUE!</v>
      </c>
      <c r="V36" s="2080" t="e">
        <f t="shared" si="7"/>
        <v>#VALUE!</v>
      </c>
      <c r="W36" s="2080" t="e">
        <f t="shared" si="7"/>
        <v>#VALUE!</v>
      </c>
      <c r="X36" s="2080" t="e">
        <f t="shared" si="7"/>
        <v>#VALUE!</v>
      </c>
      <c r="Y36" s="2080" t="e">
        <f t="shared" si="7"/>
        <v>#VALUE!</v>
      </c>
      <c r="Z36" s="2080" t="e">
        <f t="shared" si="7"/>
        <v>#VALUE!</v>
      </c>
      <c r="AA36" s="2080" t="e">
        <f t="shared" si="7"/>
        <v>#VALUE!</v>
      </c>
      <c r="AB36" s="2080" t="e">
        <f t="shared" si="7"/>
        <v>#VALUE!</v>
      </c>
      <c r="AC36" s="2080" t="e">
        <f t="shared" si="7"/>
        <v>#VALUE!</v>
      </c>
      <c r="AD36" s="2081" t="e">
        <f t="shared" si="7"/>
        <v>#VALUE!</v>
      </c>
      <c r="AE36" s="1991"/>
      <c r="AF36" s="2062" t="s">
        <v>1185</v>
      </c>
      <c r="AG36" s="2046">
        <f>+COUNTA(C37:AD38)</f>
        <v>0</v>
      </c>
    </row>
    <row r="37" spans="2:33" ht="13.5" customHeight="1">
      <c r="B37" s="4253" t="s">
        <v>1186</v>
      </c>
      <c r="C37" s="4255"/>
      <c r="D37" s="4256"/>
      <c r="E37" s="4256"/>
      <c r="F37" s="4256"/>
      <c r="G37" s="4256"/>
      <c r="H37" s="4256"/>
      <c r="I37" s="4256"/>
      <c r="J37" s="4256"/>
      <c r="K37" s="4256"/>
      <c r="L37" s="4256"/>
      <c r="M37" s="4256"/>
      <c r="N37" s="4256"/>
      <c r="O37" s="4256"/>
      <c r="P37" s="4256"/>
      <c r="Q37" s="4256"/>
      <c r="R37" s="4256"/>
      <c r="S37" s="4256"/>
      <c r="T37" s="4256"/>
      <c r="U37" s="4256"/>
      <c r="V37" s="4256"/>
      <c r="W37" s="4256"/>
      <c r="X37" s="4256"/>
      <c r="Y37" s="4256"/>
      <c r="Z37" s="4256"/>
      <c r="AA37" s="4256"/>
      <c r="AB37" s="4256"/>
      <c r="AC37" s="4256"/>
      <c r="AD37" s="4258"/>
      <c r="AE37" s="1991"/>
      <c r="AF37" s="2063" t="s">
        <v>1187</v>
      </c>
      <c r="AG37" s="2064">
        <f>COUNTA(C35:AD35)-AG36</f>
        <v>28</v>
      </c>
    </row>
    <row r="38" spans="2:33" ht="13.5" customHeight="1">
      <c r="B38" s="4254"/>
      <c r="C38" s="4255"/>
      <c r="D38" s="4257"/>
      <c r="E38" s="4257"/>
      <c r="F38" s="4257"/>
      <c r="G38" s="4257"/>
      <c r="H38" s="4257"/>
      <c r="I38" s="4257"/>
      <c r="J38" s="4257"/>
      <c r="K38" s="4257"/>
      <c r="L38" s="4257"/>
      <c r="M38" s="4257"/>
      <c r="N38" s="4257"/>
      <c r="O38" s="4257"/>
      <c r="P38" s="4257"/>
      <c r="Q38" s="4257"/>
      <c r="R38" s="4257"/>
      <c r="S38" s="4257"/>
      <c r="T38" s="4257"/>
      <c r="U38" s="4257"/>
      <c r="V38" s="4257"/>
      <c r="W38" s="4257"/>
      <c r="X38" s="4257"/>
      <c r="Y38" s="4257"/>
      <c r="Z38" s="4257"/>
      <c r="AA38" s="4257"/>
      <c r="AB38" s="4257"/>
      <c r="AC38" s="4257"/>
      <c r="AD38" s="4259"/>
      <c r="AE38" s="1991"/>
      <c r="AF38" s="2063" t="s">
        <v>1188</v>
      </c>
      <c r="AG38" s="2065">
        <f>+COUNTA(C39:AD40)</f>
        <v>0</v>
      </c>
    </row>
    <row r="39" spans="2:33" ht="13.5" customHeight="1">
      <c r="B39" s="4267" t="s">
        <v>1175</v>
      </c>
      <c r="C39" s="4266"/>
      <c r="D39" s="4131"/>
      <c r="E39" s="4131"/>
      <c r="F39" s="4131"/>
      <c r="G39" s="4131"/>
      <c r="H39" s="4131"/>
      <c r="I39" s="4131"/>
      <c r="J39" s="4131"/>
      <c r="K39" s="4131"/>
      <c r="L39" s="4131"/>
      <c r="M39" s="4131"/>
      <c r="N39" s="4131"/>
      <c r="O39" s="4131"/>
      <c r="P39" s="4131"/>
      <c r="Q39" s="4131"/>
      <c r="R39" s="4131"/>
      <c r="S39" s="4131"/>
      <c r="T39" s="4131"/>
      <c r="U39" s="4131"/>
      <c r="V39" s="4131"/>
      <c r="W39" s="4131"/>
      <c r="X39" s="4131"/>
      <c r="Y39" s="4131"/>
      <c r="Z39" s="4131"/>
      <c r="AA39" s="4131"/>
      <c r="AB39" s="4131"/>
      <c r="AC39" s="4131"/>
      <c r="AD39" s="4138"/>
      <c r="AE39" s="1991"/>
      <c r="AF39" s="2063" t="s">
        <v>1189</v>
      </c>
      <c r="AG39" s="2067">
        <f>+AG38/AG37</f>
        <v>0</v>
      </c>
    </row>
    <row r="40" spans="2:33">
      <c r="B40" s="4268"/>
      <c r="C40" s="4266"/>
      <c r="D40" s="4132"/>
      <c r="E40" s="4132"/>
      <c r="F40" s="4132"/>
      <c r="G40" s="4132"/>
      <c r="H40" s="4132"/>
      <c r="I40" s="4132"/>
      <c r="J40" s="4132"/>
      <c r="K40" s="4132"/>
      <c r="L40" s="4132"/>
      <c r="M40" s="4132"/>
      <c r="N40" s="4132"/>
      <c r="O40" s="4132"/>
      <c r="P40" s="4132"/>
      <c r="Q40" s="4132"/>
      <c r="R40" s="4132"/>
      <c r="S40" s="4132"/>
      <c r="T40" s="4132"/>
      <c r="U40" s="4132"/>
      <c r="V40" s="4132"/>
      <c r="W40" s="4132"/>
      <c r="X40" s="4132"/>
      <c r="Y40" s="4132"/>
      <c r="Z40" s="4132"/>
      <c r="AA40" s="4132"/>
      <c r="AB40" s="4132"/>
      <c r="AC40" s="4132"/>
      <c r="AD40" s="4139"/>
      <c r="AE40" s="1991"/>
      <c r="AF40" s="2063" t="s">
        <v>1169</v>
      </c>
      <c r="AG40" s="2065">
        <f>+COUNTA(C41:AD42)</f>
        <v>0</v>
      </c>
    </row>
    <row r="41" spans="2:33">
      <c r="B41" s="4269" t="s">
        <v>1178</v>
      </c>
      <c r="C41" s="4262"/>
      <c r="D41" s="4127"/>
      <c r="E41" s="4127"/>
      <c r="F41" s="4127"/>
      <c r="G41" s="4127"/>
      <c r="H41" s="4127"/>
      <c r="I41" s="4127"/>
      <c r="J41" s="4127"/>
      <c r="K41" s="4127"/>
      <c r="L41" s="4127"/>
      <c r="M41" s="4127"/>
      <c r="N41" s="4127"/>
      <c r="O41" s="4127"/>
      <c r="P41" s="4127"/>
      <c r="Q41" s="4127"/>
      <c r="R41" s="4127"/>
      <c r="S41" s="4127"/>
      <c r="T41" s="4127"/>
      <c r="U41" s="4127"/>
      <c r="V41" s="4127"/>
      <c r="W41" s="4127"/>
      <c r="X41" s="4127"/>
      <c r="Y41" s="4127"/>
      <c r="Z41" s="4127"/>
      <c r="AA41" s="4127"/>
      <c r="AB41" s="4127"/>
      <c r="AC41" s="4127"/>
      <c r="AD41" s="4140"/>
      <c r="AE41" s="1991"/>
      <c r="AF41" s="2069" t="s">
        <v>1190</v>
      </c>
      <c r="AG41" s="2070">
        <f>+AG40/AG37</f>
        <v>0</v>
      </c>
    </row>
    <row r="42" spans="2:33">
      <c r="B42" s="4270"/>
      <c r="C42" s="4263"/>
      <c r="D42" s="4133"/>
      <c r="E42" s="4133"/>
      <c r="F42" s="4133"/>
      <c r="G42" s="4133"/>
      <c r="H42" s="4133"/>
      <c r="I42" s="4133"/>
      <c r="J42" s="4133"/>
      <c r="K42" s="4133"/>
      <c r="L42" s="4133"/>
      <c r="M42" s="4133"/>
      <c r="N42" s="4133"/>
      <c r="O42" s="4133"/>
      <c r="P42" s="4133"/>
      <c r="Q42" s="4133"/>
      <c r="R42" s="4133"/>
      <c r="S42" s="4133"/>
      <c r="T42" s="4133"/>
      <c r="U42" s="4133"/>
      <c r="V42" s="4133"/>
      <c r="W42" s="4133"/>
      <c r="X42" s="4133"/>
      <c r="Y42" s="4133"/>
      <c r="Z42" s="4133"/>
      <c r="AA42" s="4133"/>
      <c r="AB42" s="4133"/>
      <c r="AC42" s="4133"/>
      <c r="AD42" s="4141"/>
      <c r="AE42" s="1991"/>
      <c r="AF42" s="2027"/>
      <c r="AG42" s="2072"/>
    </row>
    <row r="43" spans="2:33">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row>
    <row r="44" spans="2:33">
      <c r="B44" s="2053" t="s">
        <v>1183</v>
      </c>
      <c r="C44" s="2054" t="e">
        <f>+AD35+1</f>
        <v>#VALUE!</v>
      </c>
      <c r="D44" s="2055" t="e">
        <f>+C44+1</f>
        <v>#VALUE!</v>
      </c>
      <c r="E44" s="2055" t="e">
        <f t="shared" ref="E44:AD44" si="8">+D44+1</f>
        <v>#VALUE!</v>
      </c>
      <c r="F44" s="2055" t="e">
        <f t="shared" si="8"/>
        <v>#VALUE!</v>
      </c>
      <c r="G44" s="2055" t="e">
        <f t="shared" si="8"/>
        <v>#VALUE!</v>
      </c>
      <c r="H44" s="2055" t="e">
        <f t="shared" si="8"/>
        <v>#VALUE!</v>
      </c>
      <c r="I44" s="2055" t="e">
        <f t="shared" si="8"/>
        <v>#VALUE!</v>
      </c>
      <c r="J44" s="2055" t="e">
        <f t="shared" si="8"/>
        <v>#VALUE!</v>
      </c>
      <c r="K44" s="2055" t="e">
        <f t="shared" si="8"/>
        <v>#VALUE!</v>
      </c>
      <c r="L44" s="2055" t="e">
        <f t="shared" si="8"/>
        <v>#VALUE!</v>
      </c>
      <c r="M44" s="2055" t="e">
        <f t="shared" si="8"/>
        <v>#VALUE!</v>
      </c>
      <c r="N44" s="2055" t="e">
        <f t="shared" si="8"/>
        <v>#VALUE!</v>
      </c>
      <c r="O44" s="2055" t="e">
        <f t="shared" si="8"/>
        <v>#VALUE!</v>
      </c>
      <c r="P44" s="2055" t="e">
        <f t="shared" si="8"/>
        <v>#VALUE!</v>
      </c>
      <c r="Q44" s="2055" t="e">
        <f t="shared" si="8"/>
        <v>#VALUE!</v>
      </c>
      <c r="R44" s="2055" t="e">
        <f t="shared" si="8"/>
        <v>#VALUE!</v>
      </c>
      <c r="S44" s="2055" t="e">
        <f t="shared" si="8"/>
        <v>#VALUE!</v>
      </c>
      <c r="T44" s="2055" t="e">
        <f t="shared" si="8"/>
        <v>#VALUE!</v>
      </c>
      <c r="U44" s="2055" t="e">
        <f t="shared" si="8"/>
        <v>#VALUE!</v>
      </c>
      <c r="V44" s="2055" t="e">
        <f t="shared" si="8"/>
        <v>#VALUE!</v>
      </c>
      <c r="W44" s="2055" t="e">
        <f>+V44+1</f>
        <v>#VALUE!</v>
      </c>
      <c r="X44" s="2055" t="e">
        <f t="shared" si="8"/>
        <v>#VALUE!</v>
      </c>
      <c r="Y44" s="2055" t="e">
        <f t="shared" si="8"/>
        <v>#VALUE!</v>
      </c>
      <c r="Z44" s="2055" t="e">
        <f t="shared" si="8"/>
        <v>#VALUE!</v>
      </c>
      <c r="AA44" s="2055" t="e">
        <f>+Z44+1</f>
        <v>#VALUE!</v>
      </c>
      <c r="AB44" s="2055" t="e">
        <f t="shared" si="8"/>
        <v>#VALUE!</v>
      </c>
      <c r="AC44" s="2055" t="e">
        <f>+AB44+1</f>
        <v>#VALUE!</v>
      </c>
      <c r="AD44" s="2056" t="e">
        <f t="shared" si="8"/>
        <v>#VALUE!</v>
      </c>
      <c r="AE44" s="2057"/>
      <c r="AF44" s="4251">
        <f>+AF35+1</f>
        <v>5</v>
      </c>
      <c r="AG44" s="4252"/>
    </row>
    <row r="45" spans="2:33">
      <c r="B45" s="1958" t="s">
        <v>1184</v>
      </c>
      <c r="C45" s="2059" t="e">
        <f>TEXT(WEEKDAY(+C44),"aaa")</f>
        <v>#VALUE!</v>
      </c>
      <c r="D45" s="2060" t="e">
        <f t="shared" ref="D45:AD45" si="9">TEXT(WEEKDAY(+D44),"aaa")</f>
        <v>#VALUE!</v>
      </c>
      <c r="E45" s="2060" t="e">
        <f t="shared" si="9"/>
        <v>#VALUE!</v>
      </c>
      <c r="F45" s="2060" t="e">
        <f t="shared" si="9"/>
        <v>#VALUE!</v>
      </c>
      <c r="G45" s="2060" t="e">
        <f t="shared" si="9"/>
        <v>#VALUE!</v>
      </c>
      <c r="H45" s="2060" t="e">
        <f t="shared" si="9"/>
        <v>#VALUE!</v>
      </c>
      <c r="I45" s="2060" t="e">
        <f t="shared" si="9"/>
        <v>#VALUE!</v>
      </c>
      <c r="J45" s="2060" t="e">
        <f t="shared" si="9"/>
        <v>#VALUE!</v>
      </c>
      <c r="K45" s="2060" t="e">
        <f t="shared" si="9"/>
        <v>#VALUE!</v>
      </c>
      <c r="L45" s="2060" t="e">
        <f t="shared" si="9"/>
        <v>#VALUE!</v>
      </c>
      <c r="M45" s="2060" t="e">
        <f t="shared" si="9"/>
        <v>#VALUE!</v>
      </c>
      <c r="N45" s="2060" t="e">
        <f t="shared" si="9"/>
        <v>#VALUE!</v>
      </c>
      <c r="O45" s="2060" t="e">
        <f t="shared" si="9"/>
        <v>#VALUE!</v>
      </c>
      <c r="P45" s="2060" t="e">
        <f t="shared" si="9"/>
        <v>#VALUE!</v>
      </c>
      <c r="Q45" s="2060" t="e">
        <f t="shared" si="9"/>
        <v>#VALUE!</v>
      </c>
      <c r="R45" s="2060" t="e">
        <f t="shared" si="9"/>
        <v>#VALUE!</v>
      </c>
      <c r="S45" s="2060" t="e">
        <f t="shared" si="9"/>
        <v>#VALUE!</v>
      </c>
      <c r="T45" s="2060" t="e">
        <f t="shared" si="9"/>
        <v>#VALUE!</v>
      </c>
      <c r="U45" s="2060" t="e">
        <f t="shared" si="9"/>
        <v>#VALUE!</v>
      </c>
      <c r="V45" s="2060" t="e">
        <f t="shared" si="9"/>
        <v>#VALUE!</v>
      </c>
      <c r="W45" s="2060" t="e">
        <f t="shared" si="9"/>
        <v>#VALUE!</v>
      </c>
      <c r="X45" s="2060" t="e">
        <f t="shared" si="9"/>
        <v>#VALUE!</v>
      </c>
      <c r="Y45" s="2060" t="e">
        <f t="shared" si="9"/>
        <v>#VALUE!</v>
      </c>
      <c r="Z45" s="2060" t="e">
        <f t="shared" si="9"/>
        <v>#VALUE!</v>
      </c>
      <c r="AA45" s="2060" t="e">
        <f t="shared" si="9"/>
        <v>#VALUE!</v>
      </c>
      <c r="AB45" s="2060" t="e">
        <f t="shared" si="9"/>
        <v>#VALUE!</v>
      </c>
      <c r="AC45" s="2060" t="e">
        <f t="shared" si="9"/>
        <v>#VALUE!</v>
      </c>
      <c r="AD45" s="2061" t="e">
        <f t="shared" si="9"/>
        <v>#VALUE!</v>
      </c>
      <c r="AE45" s="1991"/>
      <c r="AF45" s="2062" t="s">
        <v>1185</v>
      </c>
      <c r="AG45" s="2046">
        <f>+COUNTA(C46:AD47)</f>
        <v>0</v>
      </c>
    </row>
    <row r="46" spans="2:33" ht="13.5" customHeight="1">
      <c r="B46" s="4253" t="s">
        <v>1186</v>
      </c>
      <c r="C46" s="4255"/>
      <c r="D46" s="4256"/>
      <c r="E46" s="4256"/>
      <c r="F46" s="4256"/>
      <c r="G46" s="4256"/>
      <c r="H46" s="4256"/>
      <c r="I46" s="4256"/>
      <c r="J46" s="4256"/>
      <c r="K46" s="4256"/>
      <c r="L46" s="4256"/>
      <c r="M46" s="4256"/>
      <c r="N46" s="4256"/>
      <c r="O46" s="4256"/>
      <c r="P46" s="4256"/>
      <c r="Q46" s="4256"/>
      <c r="R46" s="4256"/>
      <c r="S46" s="4256"/>
      <c r="T46" s="4256"/>
      <c r="U46" s="4256"/>
      <c r="V46" s="4256"/>
      <c r="W46" s="4256"/>
      <c r="X46" s="4256"/>
      <c r="Y46" s="4256"/>
      <c r="Z46" s="4256"/>
      <c r="AA46" s="4256"/>
      <c r="AB46" s="4256"/>
      <c r="AC46" s="4256"/>
      <c r="AD46" s="4258"/>
      <c r="AE46" s="1991"/>
      <c r="AF46" s="2063" t="s">
        <v>1187</v>
      </c>
      <c r="AG46" s="2064">
        <f>COUNTA(C44:AD44)-AG45</f>
        <v>28</v>
      </c>
    </row>
    <row r="47" spans="2:33" ht="13.5" customHeight="1">
      <c r="B47" s="4254"/>
      <c r="C47" s="4255"/>
      <c r="D47" s="4257"/>
      <c r="E47" s="4257"/>
      <c r="F47" s="4257"/>
      <c r="G47" s="4257"/>
      <c r="H47" s="4257"/>
      <c r="I47" s="4257"/>
      <c r="J47" s="4257"/>
      <c r="K47" s="4257"/>
      <c r="L47" s="4257"/>
      <c r="M47" s="4257"/>
      <c r="N47" s="4257"/>
      <c r="O47" s="4257"/>
      <c r="P47" s="4257"/>
      <c r="Q47" s="4257"/>
      <c r="R47" s="4257"/>
      <c r="S47" s="4257"/>
      <c r="T47" s="4257"/>
      <c r="U47" s="4257"/>
      <c r="V47" s="4257"/>
      <c r="W47" s="4257"/>
      <c r="X47" s="4257"/>
      <c r="Y47" s="4257"/>
      <c r="Z47" s="4257"/>
      <c r="AA47" s="4257"/>
      <c r="AB47" s="4257"/>
      <c r="AC47" s="4257"/>
      <c r="AD47" s="4259"/>
      <c r="AE47" s="1991"/>
      <c r="AF47" s="2063" t="s">
        <v>1188</v>
      </c>
      <c r="AG47" s="2065">
        <f>+COUNTA(C48:AD49)</f>
        <v>0</v>
      </c>
    </row>
    <row r="48" spans="2:33" ht="13.5" customHeight="1">
      <c r="B48" s="4264" t="s">
        <v>1175</v>
      </c>
      <c r="C48" s="4266"/>
      <c r="D48" s="4131"/>
      <c r="E48" s="4131"/>
      <c r="F48" s="4131"/>
      <c r="G48" s="4131"/>
      <c r="H48" s="4131"/>
      <c r="I48" s="4131"/>
      <c r="J48" s="4131"/>
      <c r="K48" s="4131"/>
      <c r="L48" s="4131"/>
      <c r="M48" s="4131"/>
      <c r="N48" s="4131"/>
      <c r="O48" s="4131"/>
      <c r="P48" s="4131"/>
      <c r="Q48" s="4131"/>
      <c r="R48" s="4131"/>
      <c r="S48" s="4131"/>
      <c r="T48" s="4131"/>
      <c r="U48" s="4131"/>
      <c r="V48" s="4131"/>
      <c r="W48" s="4131"/>
      <c r="X48" s="4131"/>
      <c r="Y48" s="4131"/>
      <c r="Z48" s="4131"/>
      <c r="AA48" s="4131"/>
      <c r="AB48" s="4131"/>
      <c r="AC48" s="4131"/>
      <c r="AD48" s="4138"/>
      <c r="AE48" s="1991"/>
      <c r="AF48" s="2063" t="s">
        <v>1189</v>
      </c>
      <c r="AG48" s="2067">
        <f>+AG47/AG46</f>
        <v>0</v>
      </c>
    </row>
    <row r="49" spans="2:33">
      <c r="B49" s="4265"/>
      <c r="C49" s="4266"/>
      <c r="D49" s="4132"/>
      <c r="E49" s="4132"/>
      <c r="F49" s="4132"/>
      <c r="G49" s="4132"/>
      <c r="H49" s="4132"/>
      <c r="I49" s="4132"/>
      <c r="J49" s="4132"/>
      <c r="K49" s="4132"/>
      <c r="L49" s="4132"/>
      <c r="M49" s="4132"/>
      <c r="N49" s="4132"/>
      <c r="O49" s="4132"/>
      <c r="P49" s="4132"/>
      <c r="Q49" s="4132"/>
      <c r="R49" s="4132"/>
      <c r="S49" s="4132"/>
      <c r="T49" s="4132"/>
      <c r="U49" s="4132"/>
      <c r="V49" s="4132"/>
      <c r="W49" s="4132"/>
      <c r="X49" s="4132"/>
      <c r="Y49" s="4132"/>
      <c r="Z49" s="4132"/>
      <c r="AA49" s="4132"/>
      <c r="AB49" s="4132"/>
      <c r="AC49" s="4132"/>
      <c r="AD49" s="4139"/>
      <c r="AE49" s="1991"/>
      <c r="AF49" s="2063" t="s">
        <v>1169</v>
      </c>
      <c r="AG49" s="2065">
        <f>+COUNTA(C50:AD51)</f>
        <v>0</v>
      </c>
    </row>
    <row r="50" spans="2:33">
      <c r="B50" s="4260" t="s">
        <v>1178</v>
      </c>
      <c r="C50" s="4262"/>
      <c r="D50" s="4127"/>
      <c r="E50" s="4127"/>
      <c r="F50" s="4127"/>
      <c r="G50" s="4127"/>
      <c r="H50" s="4127"/>
      <c r="I50" s="4127"/>
      <c r="J50" s="4127"/>
      <c r="K50" s="4127"/>
      <c r="L50" s="4127"/>
      <c r="M50" s="4127"/>
      <c r="N50" s="4127"/>
      <c r="O50" s="4127"/>
      <c r="P50" s="4127"/>
      <c r="Q50" s="4127"/>
      <c r="R50" s="4127"/>
      <c r="S50" s="4127"/>
      <c r="T50" s="4127"/>
      <c r="U50" s="4127"/>
      <c r="V50" s="4127"/>
      <c r="W50" s="4127"/>
      <c r="X50" s="4127"/>
      <c r="Y50" s="4127"/>
      <c r="Z50" s="4127"/>
      <c r="AA50" s="4127"/>
      <c r="AB50" s="4127"/>
      <c r="AC50" s="4127"/>
      <c r="AD50" s="4140"/>
      <c r="AE50" s="1991"/>
      <c r="AF50" s="2069" t="s">
        <v>1190</v>
      </c>
      <c r="AG50" s="2070">
        <f>+AG49/AG46</f>
        <v>0</v>
      </c>
    </row>
    <row r="51" spans="2:33">
      <c r="B51" s="4261"/>
      <c r="C51" s="4263"/>
      <c r="D51" s="4133"/>
      <c r="E51" s="4133"/>
      <c r="F51" s="4133"/>
      <c r="G51" s="4133"/>
      <c r="H51" s="4133"/>
      <c r="I51" s="4133"/>
      <c r="J51" s="4133"/>
      <c r="K51" s="4133"/>
      <c r="L51" s="4133"/>
      <c r="M51" s="4133"/>
      <c r="N51" s="4133"/>
      <c r="O51" s="4133"/>
      <c r="P51" s="4133"/>
      <c r="Q51" s="4133"/>
      <c r="R51" s="4133"/>
      <c r="S51" s="4133"/>
      <c r="T51" s="4133"/>
      <c r="U51" s="4133"/>
      <c r="V51" s="4133"/>
      <c r="W51" s="4133"/>
      <c r="X51" s="4133"/>
      <c r="Y51" s="4133"/>
      <c r="Z51" s="4133"/>
      <c r="AA51" s="4133"/>
      <c r="AB51" s="4133"/>
      <c r="AC51" s="4133"/>
      <c r="AD51" s="4141"/>
      <c r="AE51" s="1991"/>
      <c r="AF51" s="2027"/>
      <c r="AG51" s="2072"/>
    </row>
    <row r="52" spans="2:33">
      <c r="C52" s="2073"/>
      <c r="D52" s="2073"/>
      <c r="E52" s="2073"/>
      <c r="F52" s="2073"/>
      <c r="G52" s="2073"/>
      <c r="H52" s="2073"/>
      <c r="I52" s="2073"/>
      <c r="J52" s="2073"/>
      <c r="K52" s="2073"/>
      <c r="L52" s="2073"/>
      <c r="M52" s="2073"/>
      <c r="N52" s="2073"/>
      <c r="O52" s="2073"/>
      <c r="P52" s="2073"/>
      <c r="Q52" s="2073"/>
      <c r="R52" s="2073"/>
      <c r="S52" s="2073"/>
      <c r="T52" s="2073"/>
      <c r="U52" s="2073"/>
      <c r="V52" s="2073"/>
      <c r="W52" s="2073"/>
      <c r="X52" s="2073"/>
      <c r="Y52" s="2073"/>
      <c r="Z52" s="2073"/>
      <c r="AA52" s="2073"/>
      <c r="AB52" s="2073"/>
      <c r="AC52" s="2073"/>
      <c r="AD52" s="2073"/>
    </row>
    <row r="53" spans="2:33">
      <c r="B53" s="2074" t="s">
        <v>1183</v>
      </c>
      <c r="C53" s="2075" t="e">
        <f>+AD44+1</f>
        <v>#VALUE!</v>
      </c>
      <c r="D53" s="2076" t="e">
        <f>+C53+1</f>
        <v>#VALUE!</v>
      </c>
      <c r="E53" s="2076" t="e">
        <f t="shared" ref="E53:AD53" si="10">+D53+1</f>
        <v>#VALUE!</v>
      </c>
      <c r="F53" s="2076" t="e">
        <f t="shared" si="10"/>
        <v>#VALUE!</v>
      </c>
      <c r="G53" s="2076" t="e">
        <f t="shared" si="10"/>
        <v>#VALUE!</v>
      </c>
      <c r="H53" s="2076" t="e">
        <f t="shared" si="10"/>
        <v>#VALUE!</v>
      </c>
      <c r="I53" s="2076" t="e">
        <f t="shared" si="10"/>
        <v>#VALUE!</v>
      </c>
      <c r="J53" s="2076" t="e">
        <f t="shared" si="10"/>
        <v>#VALUE!</v>
      </c>
      <c r="K53" s="2076" t="e">
        <f t="shared" si="10"/>
        <v>#VALUE!</v>
      </c>
      <c r="L53" s="2076" t="e">
        <f t="shared" si="10"/>
        <v>#VALUE!</v>
      </c>
      <c r="M53" s="2076" t="e">
        <f t="shared" si="10"/>
        <v>#VALUE!</v>
      </c>
      <c r="N53" s="2076" t="e">
        <f t="shared" si="10"/>
        <v>#VALUE!</v>
      </c>
      <c r="O53" s="2076" t="e">
        <f t="shared" si="10"/>
        <v>#VALUE!</v>
      </c>
      <c r="P53" s="2076" t="e">
        <f t="shared" si="10"/>
        <v>#VALUE!</v>
      </c>
      <c r="Q53" s="2076" t="e">
        <f t="shared" si="10"/>
        <v>#VALUE!</v>
      </c>
      <c r="R53" s="2076" t="e">
        <f t="shared" si="10"/>
        <v>#VALUE!</v>
      </c>
      <c r="S53" s="2076" t="e">
        <f t="shared" si="10"/>
        <v>#VALUE!</v>
      </c>
      <c r="T53" s="2076" t="e">
        <f t="shared" si="10"/>
        <v>#VALUE!</v>
      </c>
      <c r="U53" s="2076" t="e">
        <f t="shared" si="10"/>
        <v>#VALUE!</v>
      </c>
      <c r="V53" s="2076" t="e">
        <f t="shared" si="10"/>
        <v>#VALUE!</v>
      </c>
      <c r="W53" s="2076" t="e">
        <f>+V53+1</f>
        <v>#VALUE!</v>
      </c>
      <c r="X53" s="2076" t="e">
        <f t="shared" si="10"/>
        <v>#VALUE!</v>
      </c>
      <c r="Y53" s="2076" t="e">
        <f t="shared" si="10"/>
        <v>#VALUE!</v>
      </c>
      <c r="Z53" s="2076" t="e">
        <f t="shared" si="10"/>
        <v>#VALUE!</v>
      </c>
      <c r="AA53" s="2076" t="e">
        <f>+Z53+1</f>
        <v>#VALUE!</v>
      </c>
      <c r="AB53" s="2076" t="e">
        <f t="shared" si="10"/>
        <v>#VALUE!</v>
      </c>
      <c r="AC53" s="2076" t="e">
        <f>+AB53+1</f>
        <v>#VALUE!</v>
      </c>
      <c r="AD53" s="2077" t="e">
        <f t="shared" si="10"/>
        <v>#VALUE!</v>
      </c>
      <c r="AE53" s="2057"/>
      <c r="AF53" s="4251">
        <f>+AF44+1</f>
        <v>6</v>
      </c>
      <c r="AG53" s="4252"/>
    </row>
    <row r="54" spans="2:33">
      <c r="B54" s="2078" t="s">
        <v>1184</v>
      </c>
      <c r="C54" s="2079" t="e">
        <f>TEXT(WEEKDAY(+C53),"aaa")</f>
        <v>#VALUE!</v>
      </c>
      <c r="D54" s="2080" t="e">
        <f t="shared" ref="D54:AD54" si="11">TEXT(WEEKDAY(+D53),"aaa")</f>
        <v>#VALUE!</v>
      </c>
      <c r="E54" s="2080" t="e">
        <f t="shared" si="11"/>
        <v>#VALUE!</v>
      </c>
      <c r="F54" s="2080" t="e">
        <f t="shared" si="11"/>
        <v>#VALUE!</v>
      </c>
      <c r="G54" s="2080" t="e">
        <f t="shared" si="11"/>
        <v>#VALUE!</v>
      </c>
      <c r="H54" s="2080" t="e">
        <f t="shared" si="11"/>
        <v>#VALUE!</v>
      </c>
      <c r="I54" s="2080" t="e">
        <f t="shared" si="11"/>
        <v>#VALUE!</v>
      </c>
      <c r="J54" s="2080" t="e">
        <f t="shared" si="11"/>
        <v>#VALUE!</v>
      </c>
      <c r="K54" s="2080" t="e">
        <f t="shared" si="11"/>
        <v>#VALUE!</v>
      </c>
      <c r="L54" s="2080" t="e">
        <f t="shared" si="11"/>
        <v>#VALUE!</v>
      </c>
      <c r="M54" s="2080" t="e">
        <f t="shared" si="11"/>
        <v>#VALUE!</v>
      </c>
      <c r="N54" s="2080" t="e">
        <f t="shared" si="11"/>
        <v>#VALUE!</v>
      </c>
      <c r="O54" s="2080" t="e">
        <f t="shared" si="11"/>
        <v>#VALUE!</v>
      </c>
      <c r="P54" s="2080" t="e">
        <f t="shared" si="11"/>
        <v>#VALUE!</v>
      </c>
      <c r="Q54" s="2080" t="e">
        <f t="shared" si="11"/>
        <v>#VALUE!</v>
      </c>
      <c r="R54" s="2080" t="e">
        <f t="shared" si="11"/>
        <v>#VALUE!</v>
      </c>
      <c r="S54" s="2080" t="e">
        <f t="shared" si="11"/>
        <v>#VALUE!</v>
      </c>
      <c r="T54" s="2080" t="e">
        <f t="shared" si="11"/>
        <v>#VALUE!</v>
      </c>
      <c r="U54" s="2080" t="e">
        <f t="shared" si="11"/>
        <v>#VALUE!</v>
      </c>
      <c r="V54" s="2080" t="e">
        <f t="shared" si="11"/>
        <v>#VALUE!</v>
      </c>
      <c r="W54" s="2080" t="e">
        <f t="shared" si="11"/>
        <v>#VALUE!</v>
      </c>
      <c r="X54" s="2080" t="e">
        <f t="shared" si="11"/>
        <v>#VALUE!</v>
      </c>
      <c r="Y54" s="2080" t="e">
        <f t="shared" si="11"/>
        <v>#VALUE!</v>
      </c>
      <c r="Z54" s="2080" t="e">
        <f t="shared" si="11"/>
        <v>#VALUE!</v>
      </c>
      <c r="AA54" s="2080" t="e">
        <f t="shared" si="11"/>
        <v>#VALUE!</v>
      </c>
      <c r="AB54" s="2080" t="e">
        <f t="shared" si="11"/>
        <v>#VALUE!</v>
      </c>
      <c r="AC54" s="2080" t="e">
        <f t="shared" si="11"/>
        <v>#VALUE!</v>
      </c>
      <c r="AD54" s="2081" t="e">
        <f t="shared" si="11"/>
        <v>#VALUE!</v>
      </c>
      <c r="AE54" s="1991"/>
      <c r="AF54" s="2062" t="s">
        <v>1185</v>
      </c>
      <c r="AG54" s="2046">
        <f>+COUNTA(C55:AD56)</f>
        <v>0</v>
      </c>
    </row>
    <row r="55" spans="2:33" ht="13.5" customHeight="1">
      <c r="B55" s="4253" t="s">
        <v>1186</v>
      </c>
      <c r="C55" s="4255"/>
      <c r="D55" s="4256"/>
      <c r="E55" s="4256"/>
      <c r="F55" s="4256"/>
      <c r="G55" s="4256"/>
      <c r="H55" s="4256"/>
      <c r="I55" s="4256"/>
      <c r="J55" s="4256"/>
      <c r="K55" s="4256"/>
      <c r="L55" s="4256"/>
      <c r="M55" s="4256"/>
      <c r="N55" s="4256"/>
      <c r="O55" s="4256"/>
      <c r="P55" s="4256"/>
      <c r="Q55" s="4256"/>
      <c r="R55" s="4256"/>
      <c r="S55" s="4256"/>
      <c r="T55" s="4256"/>
      <c r="U55" s="4256"/>
      <c r="V55" s="4256"/>
      <c r="W55" s="4256"/>
      <c r="X55" s="4256"/>
      <c r="Y55" s="4256"/>
      <c r="Z55" s="4256"/>
      <c r="AA55" s="4256"/>
      <c r="AB55" s="4256"/>
      <c r="AC55" s="4256"/>
      <c r="AD55" s="4258"/>
      <c r="AE55" s="1991"/>
      <c r="AF55" s="2063" t="s">
        <v>1187</v>
      </c>
      <c r="AG55" s="2064">
        <f>COUNTA(C53:AD53)-AG54</f>
        <v>28</v>
      </c>
    </row>
    <row r="56" spans="2:33" ht="13.5" customHeight="1">
      <c r="B56" s="4254"/>
      <c r="C56" s="4255"/>
      <c r="D56" s="4257"/>
      <c r="E56" s="4257"/>
      <c r="F56" s="4257"/>
      <c r="G56" s="4257"/>
      <c r="H56" s="4257"/>
      <c r="I56" s="4257"/>
      <c r="J56" s="4257"/>
      <c r="K56" s="4257"/>
      <c r="L56" s="4257"/>
      <c r="M56" s="4257"/>
      <c r="N56" s="4257"/>
      <c r="O56" s="4257"/>
      <c r="P56" s="4257"/>
      <c r="Q56" s="4257"/>
      <c r="R56" s="4257"/>
      <c r="S56" s="4257"/>
      <c r="T56" s="4257"/>
      <c r="U56" s="4257"/>
      <c r="V56" s="4257"/>
      <c r="W56" s="4257"/>
      <c r="X56" s="4257"/>
      <c r="Y56" s="4257"/>
      <c r="Z56" s="4257"/>
      <c r="AA56" s="4257"/>
      <c r="AB56" s="4257"/>
      <c r="AC56" s="4257"/>
      <c r="AD56" s="4259"/>
      <c r="AE56" s="1991"/>
      <c r="AF56" s="2063" t="s">
        <v>1188</v>
      </c>
      <c r="AG56" s="2065">
        <f>+COUNTA(C57:AD58)</f>
        <v>0</v>
      </c>
    </row>
    <row r="57" spans="2:33" ht="13.5" customHeight="1">
      <c r="B57" s="4267" t="s">
        <v>1175</v>
      </c>
      <c r="C57" s="4266"/>
      <c r="D57" s="4131"/>
      <c r="E57" s="4131"/>
      <c r="F57" s="4131"/>
      <c r="G57" s="4131"/>
      <c r="H57" s="4131"/>
      <c r="I57" s="4131"/>
      <c r="J57" s="4131"/>
      <c r="K57" s="4131"/>
      <c r="L57" s="4131"/>
      <c r="M57" s="4131"/>
      <c r="N57" s="4131"/>
      <c r="O57" s="4131"/>
      <c r="P57" s="4131"/>
      <c r="Q57" s="4131"/>
      <c r="R57" s="4131"/>
      <c r="S57" s="4131"/>
      <c r="T57" s="4131"/>
      <c r="U57" s="4131"/>
      <c r="V57" s="4131"/>
      <c r="W57" s="4131"/>
      <c r="X57" s="4131"/>
      <c r="Y57" s="4131"/>
      <c r="Z57" s="4131"/>
      <c r="AA57" s="4131"/>
      <c r="AB57" s="4131"/>
      <c r="AC57" s="4131"/>
      <c r="AD57" s="4138"/>
      <c r="AE57" s="1991"/>
      <c r="AF57" s="2063" t="s">
        <v>1189</v>
      </c>
      <c r="AG57" s="2067">
        <f>+AG56/AG55</f>
        <v>0</v>
      </c>
    </row>
    <row r="58" spans="2:33">
      <c r="B58" s="4268"/>
      <c r="C58" s="4266"/>
      <c r="D58" s="4132"/>
      <c r="E58" s="4132"/>
      <c r="F58" s="4132"/>
      <c r="G58" s="4132"/>
      <c r="H58" s="4132"/>
      <c r="I58" s="4132"/>
      <c r="J58" s="4132"/>
      <c r="K58" s="4132"/>
      <c r="L58" s="4132"/>
      <c r="M58" s="4132"/>
      <c r="N58" s="4132"/>
      <c r="O58" s="4132"/>
      <c r="P58" s="4132"/>
      <c r="Q58" s="4132"/>
      <c r="R58" s="4132"/>
      <c r="S58" s="4132"/>
      <c r="T58" s="4132"/>
      <c r="U58" s="4132"/>
      <c r="V58" s="4132"/>
      <c r="W58" s="4132"/>
      <c r="X58" s="4132"/>
      <c r="Y58" s="4132"/>
      <c r="Z58" s="4132"/>
      <c r="AA58" s="4132"/>
      <c r="AB58" s="4132"/>
      <c r="AC58" s="4132"/>
      <c r="AD58" s="4139"/>
      <c r="AE58" s="1991"/>
      <c r="AF58" s="2063" t="s">
        <v>1169</v>
      </c>
      <c r="AG58" s="2065">
        <f>+COUNTA(C59:AD60)</f>
        <v>0</v>
      </c>
    </row>
    <row r="59" spans="2:33">
      <c r="B59" s="4269" t="s">
        <v>1178</v>
      </c>
      <c r="C59" s="4262"/>
      <c r="D59" s="4127"/>
      <c r="E59" s="4127"/>
      <c r="F59" s="4127"/>
      <c r="G59" s="4127"/>
      <c r="H59" s="4127"/>
      <c r="I59" s="4127"/>
      <c r="J59" s="4127"/>
      <c r="K59" s="4127"/>
      <c r="L59" s="4127"/>
      <c r="M59" s="4127"/>
      <c r="N59" s="4127"/>
      <c r="O59" s="4127"/>
      <c r="P59" s="4127"/>
      <c r="Q59" s="4127"/>
      <c r="R59" s="4127"/>
      <c r="S59" s="4127"/>
      <c r="T59" s="4127"/>
      <c r="U59" s="4127"/>
      <c r="V59" s="4127"/>
      <c r="W59" s="4127"/>
      <c r="X59" s="4127"/>
      <c r="Y59" s="4127"/>
      <c r="Z59" s="4127"/>
      <c r="AA59" s="4127"/>
      <c r="AB59" s="4127"/>
      <c r="AC59" s="4127"/>
      <c r="AD59" s="4140"/>
      <c r="AE59" s="1991"/>
      <c r="AF59" s="2069" t="s">
        <v>1190</v>
      </c>
      <c r="AG59" s="2070">
        <f>+AG58/AG55</f>
        <v>0</v>
      </c>
    </row>
    <row r="60" spans="2:33">
      <c r="B60" s="4270"/>
      <c r="C60" s="4263"/>
      <c r="D60" s="4133"/>
      <c r="E60" s="4133"/>
      <c r="F60" s="4133"/>
      <c r="G60" s="4133"/>
      <c r="H60" s="4133"/>
      <c r="I60" s="4133"/>
      <c r="J60" s="4133"/>
      <c r="K60" s="4133"/>
      <c r="L60" s="4133"/>
      <c r="M60" s="4133"/>
      <c r="N60" s="4133"/>
      <c r="O60" s="4133"/>
      <c r="P60" s="4133"/>
      <c r="Q60" s="4133"/>
      <c r="R60" s="4133"/>
      <c r="S60" s="4133"/>
      <c r="T60" s="4133"/>
      <c r="U60" s="4133"/>
      <c r="V60" s="4133"/>
      <c r="W60" s="4133"/>
      <c r="X60" s="4133"/>
      <c r="Y60" s="4133"/>
      <c r="Z60" s="4133"/>
      <c r="AA60" s="4133"/>
      <c r="AB60" s="4133"/>
      <c r="AC60" s="4133"/>
      <c r="AD60" s="4141"/>
      <c r="AE60" s="1991"/>
      <c r="AF60" s="2027"/>
      <c r="AG60" s="2072"/>
    </row>
    <row r="61" spans="2:33">
      <c r="C61" s="2073"/>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row r="62" spans="2:33">
      <c r="B62" s="2053" t="s">
        <v>1183</v>
      </c>
      <c r="C62" s="2054" t="e">
        <f>+AD53+1</f>
        <v>#VALUE!</v>
      </c>
      <c r="D62" s="2055" t="e">
        <f>+C62+1</f>
        <v>#VALUE!</v>
      </c>
      <c r="E62" s="2055" t="e">
        <f t="shared" ref="E62:AD62" si="12">+D62+1</f>
        <v>#VALUE!</v>
      </c>
      <c r="F62" s="2055" t="e">
        <f t="shared" si="12"/>
        <v>#VALUE!</v>
      </c>
      <c r="G62" s="2055" t="e">
        <f t="shared" si="12"/>
        <v>#VALUE!</v>
      </c>
      <c r="H62" s="2055" t="e">
        <f t="shared" si="12"/>
        <v>#VALUE!</v>
      </c>
      <c r="I62" s="2055" t="e">
        <f t="shared" si="12"/>
        <v>#VALUE!</v>
      </c>
      <c r="J62" s="2055" t="e">
        <f t="shared" si="12"/>
        <v>#VALUE!</v>
      </c>
      <c r="K62" s="2055" t="e">
        <f t="shared" si="12"/>
        <v>#VALUE!</v>
      </c>
      <c r="L62" s="2055" t="e">
        <f t="shared" si="12"/>
        <v>#VALUE!</v>
      </c>
      <c r="M62" s="2055" t="e">
        <f t="shared" si="12"/>
        <v>#VALUE!</v>
      </c>
      <c r="N62" s="2055" t="e">
        <f t="shared" si="12"/>
        <v>#VALUE!</v>
      </c>
      <c r="O62" s="2055" t="e">
        <f t="shared" si="12"/>
        <v>#VALUE!</v>
      </c>
      <c r="P62" s="2055" t="e">
        <f t="shared" si="12"/>
        <v>#VALUE!</v>
      </c>
      <c r="Q62" s="2055" t="e">
        <f t="shared" si="12"/>
        <v>#VALUE!</v>
      </c>
      <c r="R62" s="2055" t="e">
        <f t="shared" si="12"/>
        <v>#VALUE!</v>
      </c>
      <c r="S62" s="2055" t="e">
        <f t="shared" si="12"/>
        <v>#VALUE!</v>
      </c>
      <c r="T62" s="2055" t="e">
        <f t="shared" si="12"/>
        <v>#VALUE!</v>
      </c>
      <c r="U62" s="2055" t="e">
        <f t="shared" si="12"/>
        <v>#VALUE!</v>
      </c>
      <c r="V62" s="2055" t="e">
        <f t="shared" si="12"/>
        <v>#VALUE!</v>
      </c>
      <c r="W62" s="2055" t="e">
        <f>+V62+1</f>
        <v>#VALUE!</v>
      </c>
      <c r="X62" s="2055" t="e">
        <f t="shared" si="12"/>
        <v>#VALUE!</v>
      </c>
      <c r="Y62" s="2055" t="e">
        <f t="shared" si="12"/>
        <v>#VALUE!</v>
      </c>
      <c r="Z62" s="2055" t="e">
        <f t="shared" si="12"/>
        <v>#VALUE!</v>
      </c>
      <c r="AA62" s="2055" t="e">
        <f>+Z62+1</f>
        <v>#VALUE!</v>
      </c>
      <c r="AB62" s="2055" t="e">
        <f t="shared" si="12"/>
        <v>#VALUE!</v>
      </c>
      <c r="AC62" s="2055" t="e">
        <f>+AB62+1</f>
        <v>#VALUE!</v>
      </c>
      <c r="AD62" s="2056" t="e">
        <f t="shared" si="12"/>
        <v>#VALUE!</v>
      </c>
      <c r="AE62" s="2057"/>
      <c r="AF62" s="4251">
        <f>+AF53+1</f>
        <v>7</v>
      </c>
      <c r="AG62" s="4252"/>
    </row>
    <row r="63" spans="2:33">
      <c r="B63" s="1958" t="s">
        <v>1184</v>
      </c>
      <c r="C63" s="2059" t="e">
        <f>TEXT(WEEKDAY(+C62),"aaa")</f>
        <v>#VALUE!</v>
      </c>
      <c r="D63" s="2060" t="e">
        <f t="shared" ref="D63:AD63" si="13">TEXT(WEEKDAY(+D62),"aaa")</f>
        <v>#VALUE!</v>
      </c>
      <c r="E63" s="2060" t="e">
        <f t="shared" si="13"/>
        <v>#VALUE!</v>
      </c>
      <c r="F63" s="2060" t="e">
        <f t="shared" si="13"/>
        <v>#VALUE!</v>
      </c>
      <c r="G63" s="2060" t="e">
        <f t="shared" si="13"/>
        <v>#VALUE!</v>
      </c>
      <c r="H63" s="2060" t="e">
        <f t="shared" si="13"/>
        <v>#VALUE!</v>
      </c>
      <c r="I63" s="2060" t="e">
        <f t="shared" si="13"/>
        <v>#VALUE!</v>
      </c>
      <c r="J63" s="2060" t="e">
        <f t="shared" si="13"/>
        <v>#VALUE!</v>
      </c>
      <c r="K63" s="2060" t="e">
        <f t="shared" si="13"/>
        <v>#VALUE!</v>
      </c>
      <c r="L63" s="2060" t="e">
        <f t="shared" si="13"/>
        <v>#VALUE!</v>
      </c>
      <c r="M63" s="2060" t="e">
        <f t="shared" si="13"/>
        <v>#VALUE!</v>
      </c>
      <c r="N63" s="2060" t="e">
        <f t="shared" si="13"/>
        <v>#VALUE!</v>
      </c>
      <c r="O63" s="2060" t="e">
        <f t="shared" si="13"/>
        <v>#VALUE!</v>
      </c>
      <c r="P63" s="2060" t="e">
        <f t="shared" si="13"/>
        <v>#VALUE!</v>
      </c>
      <c r="Q63" s="2060" t="e">
        <f t="shared" si="13"/>
        <v>#VALUE!</v>
      </c>
      <c r="R63" s="2060" t="e">
        <f t="shared" si="13"/>
        <v>#VALUE!</v>
      </c>
      <c r="S63" s="2060" t="e">
        <f t="shared" si="13"/>
        <v>#VALUE!</v>
      </c>
      <c r="T63" s="2060" t="e">
        <f t="shared" si="13"/>
        <v>#VALUE!</v>
      </c>
      <c r="U63" s="2060" t="e">
        <f t="shared" si="13"/>
        <v>#VALUE!</v>
      </c>
      <c r="V63" s="2060" t="e">
        <f t="shared" si="13"/>
        <v>#VALUE!</v>
      </c>
      <c r="W63" s="2060" t="e">
        <f t="shared" si="13"/>
        <v>#VALUE!</v>
      </c>
      <c r="X63" s="2060" t="e">
        <f t="shared" si="13"/>
        <v>#VALUE!</v>
      </c>
      <c r="Y63" s="2060" t="e">
        <f t="shared" si="13"/>
        <v>#VALUE!</v>
      </c>
      <c r="Z63" s="2060" t="e">
        <f t="shared" si="13"/>
        <v>#VALUE!</v>
      </c>
      <c r="AA63" s="2060" t="e">
        <f t="shared" si="13"/>
        <v>#VALUE!</v>
      </c>
      <c r="AB63" s="2060" t="e">
        <f t="shared" si="13"/>
        <v>#VALUE!</v>
      </c>
      <c r="AC63" s="2060" t="e">
        <f t="shared" si="13"/>
        <v>#VALUE!</v>
      </c>
      <c r="AD63" s="2061" t="e">
        <f t="shared" si="13"/>
        <v>#VALUE!</v>
      </c>
      <c r="AE63" s="1991"/>
      <c r="AF63" s="2062" t="s">
        <v>1185</v>
      </c>
      <c r="AG63" s="2046">
        <f>+COUNTA(C64:AD65)</f>
        <v>0</v>
      </c>
    </row>
    <row r="64" spans="2:33" ht="13.5" customHeight="1">
      <c r="B64" s="4253" t="s">
        <v>1186</v>
      </c>
      <c r="C64" s="4255"/>
      <c r="D64" s="4256"/>
      <c r="E64" s="4256"/>
      <c r="F64" s="4256"/>
      <c r="G64" s="4256"/>
      <c r="H64" s="4256"/>
      <c r="I64" s="4256"/>
      <c r="J64" s="4256"/>
      <c r="K64" s="4256"/>
      <c r="L64" s="4256"/>
      <c r="M64" s="4256"/>
      <c r="N64" s="4256"/>
      <c r="O64" s="4256"/>
      <c r="P64" s="4256"/>
      <c r="Q64" s="4256"/>
      <c r="R64" s="4256"/>
      <c r="S64" s="4256"/>
      <c r="T64" s="4256"/>
      <c r="U64" s="4256"/>
      <c r="V64" s="4256"/>
      <c r="W64" s="4256"/>
      <c r="X64" s="4256"/>
      <c r="Y64" s="4256"/>
      <c r="Z64" s="4256"/>
      <c r="AA64" s="4256"/>
      <c r="AB64" s="4256"/>
      <c r="AC64" s="4256"/>
      <c r="AD64" s="4258"/>
      <c r="AE64" s="1991"/>
      <c r="AF64" s="2063" t="s">
        <v>1187</v>
      </c>
      <c r="AG64" s="2064">
        <f>COUNTA(C62:AD62)-AG63</f>
        <v>28</v>
      </c>
    </row>
    <row r="65" spans="2:33" ht="13.5" customHeight="1">
      <c r="B65" s="4254"/>
      <c r="C65" s="4255"/>
      <c r="D65" s="4257"/>
      <c r="E65" s="4257"/>
      <c r="F65" s="4257"/>
      <c r="G65" s="4257"/>
      <c r="H65" s="4257"/>
      <c r="I65" s="4257"/>
      <c r="J65" s="4257"/>
      <c r="K65" s="4257"/>
      <c r="L65" s="4257"/>
      <c r="M65" s="4257"/>
      <c r="N65" s="4257"/>
      <c r="O65" s="4257"/>
      <c r="P65" s="4257"/>
      <c r="Q65" s="4257"/>
      <c r="R65" s="4257"/>
      <c r="S65" s="4257"/>
      <c r="T65" s="4257"/>
      <c r="U65" s="4257"/>
      <c r="V65" s="4257"/>
      <c r="W65" s="4257"/>
      <c r="X65" s="4257"/>
      <c r="Y65" s="4257"/>
      <c r="Z65" s="4257"/>
      <c r="AA65" s="4257"/>
      <c r="AB65" s="4257"/>
      <c r="AC65" s="4257"/>
      <c r="AD65" s="4259"/>
      <c r="AE65" s="1991"/>
      <c r="AF65" s="2063" t="s">
        <v>1188</v>
      </c>
      <c r="AG65" s="2065">
        <f>+COUNTA(C66:AD67)</f>
        <v>0</v>
      </c>
    </row>
    <row r="66" spans="2:33" ht="13.5" customHeight="1">
      <c r="B66" s="4264" t="s">
        <v>1175</v>
      </c>
      <c r="C66" s="4266"/>
      <c r="D66" s="4131"/>
      <c r="E66" s="4131"/>
      <c r="F66" s="4131"/>
      <c r="G66" s="4131"/>
      <c r="H66" s="4131"/>
      <c r="I66" s="4131"/>
      <c r="J66" s="4131"/>
      <c r="K66" s="4131"/>
      <c r="L66" s="4131"/>
      <c r="M66" s="4131"/>
      <c r="N66" s="4131"/>
      <c r="O66" s="4131"/>
      <c r="P66" s="4131"/>
      <c r="Q66" s="4131"/>
      <c r="R66" s="4131"/>
      <c r="S66" s="4131"/>
      <c r="T66" s="4131"/>
      <c r="U66" s="4131"/>
      <c r="V66" s="4131"/>
      <c r="W66" s="4131"/>
      <c r="X66" s="4131"/>
      <c r="Y66" s="4131"/>
      <c r="Z66" s="4131"/>
      <c r="AA66" s="4131"/>
      <c r="AB66" s="4131"/>
      <c r="AC66" s="4131"/>
      <c r="AD66" s="4138"/>
      <c r="AE66" s="1991"/>
      <c r="AF66" s="2063" t="s">
        <v>1189</v>
      </c>
      <c r="AG66" s="2067">
        <f>+AG65/AG64</f>
        <v>0</v>
      </c>
    </row>
    <row r="67" spans="2:33">
      <c r="B67" s="4265"/>
      <c r="C67" s="4266"/>
      <c r="D67" s="4132"/>
      <c r="E67" s="4132"/>
      <c r="F67" s="4132"/>
      <c r="G67" s="4132"/>
      <c r="H67" s="4132"/>
      <c r="I67" s="4132"/>
      <c r="J67" s="4132"/>
      <c r="K67" s="4132"/>
      <c r="L67" s="4132"/>
      <c r="M67" s="4132"/>
      <c r="N67" s="4132"/>
      <c r="O67" s="4132"/>
      <c r="P67" s="4132"/>
      <c r="Q67" s="4132"/>
      <c r="R67" s="4132"/>
      <c r="S67" s="4132"/>
      <c r="T67" s="4132"/>
      <c r="U67" s="4132"/>
      <c r="V67" s="4132"/>
      <c r="W67" s="4132"/>
      <c r="X67" s="4132"/>
      <c r="Y67" s="4132"/>
      <c r="Z67" s="4132"/>
      <c r="AA67" s="4132"/>
      <c r="AB67" s="4132"/>
      <c r="AC67" s="4132"/>
      <c r="AD67" s="4139"/>
      <c r="AE67" s="1991"/>
      <c r="AF67" s="2063" t="s">
        <v>1169</v>
      </c>
      <c r="AG67" s="2065">
        <f>+COUNTA(C68:AD69)</f>
        <v>0</v>
      </c>
    </row>
    <row r="68" spans="2:33">
      <c r="B68" s="4260" t="s">
        <v>1178</v>
      </c>
      <c r="C68" s="4262"/>
      <c r="D68" s="4127"/>
      <c r="E68" s="4127"/>
      <c r="F68" s="4127"/>
      <c r="G68" s="4127"/>
      <c r="H68" s="4127"/>
      <c r="I68" s="4127"/>
      <c r="J68" s="4127"/>
      <c r="K68" s="4127"/>
      <c r="L68" s="4127"/>
      <c r="M68" s="4127"/>
      <c r="N68" s="4127"/>
      <c r="O68" s="4127"/>
      <c r="P68" s="4127"/>
      <c r="Q68" s="4127"/>
      <c r="R68" s="4127"/>
      <c r="S68" s="4127"/>
      <c r="T68" s="4127"/>
      <c r="U68" s="4127"/>
      <c r="V68" s="4127"/>
      <c r="W68" s="4127"/>
      <c r="X68" s="4127"/>
      <c r="Y68" s="4127"/>
      <c r="Z68" s="4127"/>
      <c r="AA68" s="4127"/>
      <c r="AB68" s="4127"/>
      <c r="AC68" s="4127"/>
      <c r="AD68" s="4140"/>
      <c r="AE68" s="1991"/>
      <c r="AF68" s="2069" t="s">
        <v>1190</v>
      </c>
      <c r="AG68" s="2070">
        <f>+AG67/AG64</f>
        <v>0</v>
      </c>
    </row>
    <row r="69" spans="2:33">
      <c r="B69" s="4261"/>
      <c r="C69" s="4263"/>
      <c r="D69" s="4133"/>
      <c r="E69" s="4133"/>
      <c r="F69" s="4133"/>
      <c r="G69" s="4133"/>
      <c r="H69" s="4133"/>
      <c r="I69" s="4133"/>
      <c r="J69" s="4133"/>
      <c r="K69" s="4133"/>
      <c r="L69" s="4133"/>
      <c r="M69" s="4133"/>
      <c r="N69" s="4133"/>
      <c r="O69" s="4133"/>
      <c r="P69" s="4133"/>
      <c r="Q69" s="4133"/>
      <c r="R69" s="4133"/>
      <c r="S69" s="4133"/>
      <c r="T69" s="4133"/>
      <c r="U69" s="4133"/>
      <c r="V69" s="4133"/>
      <c r="W69" s="4133"/>
      <c r="X69" s="4133"/>
      <c r="Y69" s="4133"/>
      <c r="Z69" s="4133"/>
      <c r="AA69" s="4133"/>
      <c r="AB69" s="4133"/>
      <c r="AC69" s="4133"/>
      <c r="AD69" s="4141"/>
      <c r="AE69" s="1991"/>
      <c r="AF69" s="2027"/>
      <c r="AG69" s="2072"/>
    </row>
    <row r="70" spans="2:3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row>
    <row r="71" spans="2:33">
      <c r="B71" s="2074" t="s">
        <v>1183</v>
      </c>
      <c r="C71" s="2075" t="e">
        <f>+AD62+1</f>
        <v>#VALUE!</v>
      </c>
      <c r="D71" s="2076" t="e">
        <f>+C71+1</f>
        <v>#VALUE!</v>
      </c>
      <c r="E71" s="2076" t="e">
        <f t="shared" ref="E71:AD71" si="14">+D71+1</f>
        <v>#VALUE!</v>
      </c>
      <c r="F71" s="2076" t="e">
        <f t="shared" si="14"/>
        <v>#VALUE!</v>
      </c>
      <c r="G71" s="2076" t="e">
        <f t="shared" si="14"/>
        <v>#VALUE!</v>
      </c>
      <c r="H71" s="2076" t="e">
        <f t="shared" si="14"/>
        <v>#VALUE!</v>
      </c>
      <c r="I71" s="2076" t="e">
        <f t="shared" si="14"/>
        <v>#VALUE!</v>
      </c>
      <c r="J71" s="2076" t="e">
        <f t="shared" si="14"/>
        <v>#VALUE!</v>
      </c>
      <c r="K71" s="2076" t="e">
        <f t="shared" si="14"/>
        <v>#VALUE!</v>
      </c>
      <c r="L71" s="2076" t="e">
        <f t="shared" si="14"/>
        <v>#VALUE!</v>
      </c>
      <c r="M71" s="2076" t="e">
        <f t="shared" si="14"/>
        <v>#VALUE!</v>
      </c>
      <c r="N71" s="2076" t="e">
        <f t="shared" si="14"/>
        <v>#VALUE!</v>
      </c>
      <c r="O71" s="2076" t="e">
        <f t="shared" si="14"/>
        <v>#VALUE!</v>
      </c>
      <c r="P71" s="2076" t="e">
        <f t="shared" si="14"/>
        <v>#VALUE!</v>
      </c>
      <c r="Q71" s="2076" t="e">
        <f t="shared" si="14"/>
        <v>#VALUE!</v>
      </c>
      <c r="R71" s="2076" t="e">
        <f t="shared" si="14"/>
        <v>#VALUE!</v>
      </c>
      <c r="S71" s="2076" t="e">
        <f t="shared" si="14"/>
        <v>#VALUE!</v>
      </c>
      <c r="T71" s="2076" t="e">
        <f t="shared" si="14"/>
        <v>#VALUE!</v>
      </c>
      <c r="U71" s="2076" t="e">
        <f t="shared" si="14"/>
        <v>#VALUE!</v>
      </c>
      <c r="V71" s="2076" t="e">
        <f t="shared" si="14"/>
        <v>#VALUE!</v>
      </c>
      <c r="W71" s="2076" t="e">
        <f>+V71+1</f>
        <v>#VALUE!</v>
      </c>
      <c r="X71" s="2076" t="e">
        <f t="shared" si="14"/>
        <v>#VALUE!</v>
      </c>
      <c r="Y71" s="2076" t="e">
        <f t="shared" si="14"/>
        <v>#VALUE!</v>
      </c>
      <c r="Z71" s="2076" t="e">
        <f t="shared" si="14"/>
        <v>#VALUE!</v>
      </c>
      <c r="AA71" s="2076" t="e">
        <f>+Z71+1</f>
        <v>#VALUE!</v>
      </c>
      <c r="AB71" s="2076" t="e">
        <f t="shared" si="14"/>
        <v>#VALUE!</v>
      </c>
      <c r="AC71" s="2076" t="e">
        <f>+AB71+1</f>
        <v>#VALUE!</v>
      </c>
      <c r="AD71" s="2077" t="e">
        <f t="shared" si="14"/>
        <v>#VALUE!</v>
      </c>
      <c r="AE71" s="2057"/>
      <c r="AF71" s="4251">
        <f>+AF62+1</f>
        <v>8</v>
      </c>
      <c r="AG71" s="4252"/>
    </row>
    <row r="72" spans="2:33">
      <c r="B72" s="2078" t="s">
        <v>1184</v>
      </c>
      <c r="C72" s="2079" t="e">
        <f>TEXT(WEEKDAY(+C71),"aaa")</f>
        <v>#VALUE!</v>
      </c>
      <c r="D72" s="2080" t="e">
        <f t="shared" ref="D72:AD72" si="15">TEXT(WEEKDAY(+D71),"aaa")</f>
        <v>#VALUE!</v>
      </c>
      <c r="E72" s="2080" t="e">
        <f t="shared" si="15"/>
        <v>#VALUE!</v>
      </c>
      <c r="F72" s="2080" t="e">
        <f t="shared" si="15"/>
        <v>#VALUE!</v>
      </c>
      <c r="G72" s="2080" t="e">
        <f t="shared" si="15"/>
        <v>#VALUE!</v>
      </c>
      <c r="H72" s="2080" t="e">
        <f t="shared" si="15"/>
        <v>#VALUE!</v>
      </c>
      <c r="I72" s="2080" t="e">
        <f t="shared" si="15"/>
        <v>#VALUE!</v>
      </c>
      <c r="J72" s="2080" t="e">
        <f t="shared" si="15"/>
        <v>#VALUE!</v>
      </c>
      <c r="K72" s="2080" t="e">
        <f t="shared" si="15"/>
        <v>#VALUE!</v>
      </c>
      <c r="L72" s="2080" t="e">
        <f t="shared" si="15"/>
        <v>#VALUE!</v>
      </c>
      <c r="M72" s="2080" t="e">
        <f t="shared" si="15"/>
        <v>#VALUE!</v>
      </c>
      <c r="N72" s="2080" t="e">
        <f t="shared" si="15"/>
        <v>#VALUE!</v>
      </c>
      <c r="O72" s="2080" t="e">
        <f t="shared" si="15"/>
        <v>#VALUE!</v>
      </c>
      <c r="P72" s="2080" t="e">
        <f t="shared" si="15"/>
        <v>#VALUE!</v>
      </c>
      <c r="Q72" s="2080" t="e">
        <f t="shared" si="15"/>
        <v>#VALUE!</v>
      </c>
      <c r="R72" s="2080" t="e">
        <f t="shared" si="15"/>
        <v>#VALUE!</v>
      </c>
      <c r="S72" s="2080" t="e">
        <f t="shared" si="15"/>
        <v>#VALUE!</v>
      </c>
      <c r="T72" s="2080" t="e">
        <f t="shared" si="15"/>
        <v>#VALUE!</v>
      </c>
      <c r="U72" s="2080" t="e">
        <f t="shared" si="15"/>
        <v>#VALUE!</v>
      </c>
      <c r="V72" s="2080" t="e">
        <f t="shared" si="15"/>
        <v>#VALUE!</v>
      </c>
      <c r="W72" s="2080" t="e">
        <f t="shared" si="15"/>
        <v>#VALUE!</v>
      </c>
      <c r="X72" s="2080" t="e">
        <f t="shared" si="15"/>
        <v>#VALUE!</v>
      </c>
      <c r="Y72" s="2080" t="e">
        <f t="shared" si="15"/>
        <v>#VALUE!</v>
      </c>
      <c r="Z72" s="2080" t="e">
        <f t="shared" si="15"/>
        <v>#VALUE!</v>
      </c>
      <c r="AA72" s="2080" t="e">
        <f t="shared" si="15"/>
        <v>#VALUE!</v>
      </c>
      <c r="AB72" s="2080" t="e">
        <f t="shared" si="15"/>
        <v>#VALUE!</v>
      </c>
      <c r="AC72" s="2080" t="e">
        <f t="shared" si="15"/>
        <v>#VALUE!</v>
      </c>
      <c r="AD72" s="2081" t="e">
        <f t="shared" si="15"/>
        <v>#VALUE!</v>
      </c>
      <c r="AE72" s="1991"/>
      <c r="AF72" s="2062" t="s">
        <v>1185</v>
      </c>
      <c r="AG72" s="2046">
        <f>+COUNTA(C73:AD74)</f>
        <v>0</v>
      </c>
    </row>
    <row r="73" spans="2:33" ht="13.5" customHeight="1">
      <c r="B73" s="4253" t="s">
        <v>1186</v>
      </c>
      <c r="C73" s="4255"/>
      <c r="D73" s="4256"/>
      <c r="E73" s="4256"/>
      <c r="F73" s="4256"/>
      <c r="G73" s="4256"/>
      <c r="H73" s="4256"/>
      <c r="I73" s="4256"/>
      <c r="J73" s="4256"/>
      <c r="K73" s="4256"/>
      <c r="L73" s="4256"/>
      <c r="M73" s="4256"/>
      <c r="N73" s="4256"/>
      <c r="O73" s="4256"/>
      <c r="P73" s="4256"/>
      <c r="Q73" s="4256"/>
      <c r="R73" s="4256"/>
      <c r="S73" s="4256"/>
      <c r="T73" s="4256"/>
      <c r="U73" s="4256"/>
      <c r="V73" s="4256"/>
      <c r="W73" s="4256"/>
      <c r="X73" s="4256"/>
      <c r="Y73" s="4256"/>
      <c r="Z73" s="4256"/>
      <c r="AA73" s="4256"/>
      <c r="AB73" s="4256"/>
      <c r="AC73" s="4256"/>
      <c r="AD73" s="4258"/>
      <c r="AE73" s="1991"/>
      <c r="AF73" s="2063" t="s">
        <v>1187</v>
      </c>
      <c r="AG73" s="2064">
        <f>COUNTA(C71:AD71)-AG72</f>
        <v>28</v>
      </c>
    </row>
    <row r="74" spans="2:33" ht="13.5" customHeight="1">
      <c r="B74" s="4254"/>
      <c r="C74" s="4255"/>
      <c r="D74" s="4257"/>
      <c r="E74" s="4257"/>
      <c r="F74" s="4257"/>
      <c r="G74" s="4257"/>
      <c r="H74" s="4257"/>
      <c r="I74" s="4257"/>
      <c r="J74" s="4257"/>
      <c r="K74" s="4257"/>
      <c r="L74" s="4257"/>
      <c r="M74" s="4257"/>
      <c r="N74" s="4257"/>
      <c r="O74" s="4257"/>
      <c r="P74" s="4257"/>
      <c r="Q74" s="4257"/>
      <c r="R74" s="4257"/>
      <c r="S74" s="4257"/>
      <c r="T74" s="4257"/>
      <c r="U74" s="4257"/>
      <c r="V74" s="4257"/>
      <c r="W74" s="4257"/>
      <c r="X74" s="4257"/>
      <c r="Y74" s="4257"/>
      <c r="Z74" s="4257"/>
      <c r="AA74" s="4257"/>
      <c r="AB74" s="4257"/>
      <c r="AC74" s="4257"/>
      <c r="AD74" s="4259"/>
      <c r="AE74" s="1991"/>
      <c r="AF74" s="2063" t="s">
        <v>1188</v>
      </c>
      <c r="AG74" s="2065">
        <f>+COUNTA(C75:AD76)</f>
        <v>0</v>
      </c>
    </row>
    <row r="75" spans="2:33" ht="13.5" customHeight="1">
      <c r="B75" s="4267" t="s">
        <v>1175</v>
      </c>
      <c r="C75" s="4266"/>
      <c r="D75" s="4131"/>
      <c r="E75" s="4131"/>
      <c r="F75" s="4131"/>
      <c r="G75" s="4131"/>
      <c r="H75" s="4131"/>
      <c r="I75" s="4131"/>
      <c r="J75" s="4131"/>
      <c r="K75" s="4131"/>
      <c r="L75" s="4131"/>
      <c r="M75" s="4131"/>
      <c r="N75" s="4131"/>
      <c r="O75" s="4131"/>
      <c r="P75" s="4131"/>
      <c r="Q75" s="4131"/>
      <c r="R75" s="4131"/>
      <c r="S75" s="4131"/>
      <c r="T75" s="4131"/>
      <c r="U75" s="4131"/>
      <c r="V75" s="4131"/>
      <c r="W75" s="4131"/>
      <c r="X75" s="4131"/>
      <c r="Y75" s="4131"/>
      <c r="Z75" s="4131"/>
      <c r="AA75" s="4131"/>
      <c r="AB75" s="4131"/>
      <c r="AC75" s="4131"/>
      <c r="AD75" s="4138"/>
      <c r="AE75" s="1991"/>
      <c r="AF75" s="2063" t="s">
        <v>1189</v>
      </c>
      <c r="AG75" s="2067">
        <f>+AG74/AG73</f>
        <v>0</v>
      </c>
    </row>
    <row r="76" spans="2:33">
      <c r="B76" s="4268"/>
      <c r="C76" s="4266"/>
      <c r="D76" s="4132"/>
      <c r="E76" s="4132"/>
      <c r="F76" s="4132"/>
      <c r="G76" s="4132"/>
      <c r="H76" s="4132"/>
      <c r="I76" s="4132"/>
      <c r="J76" s="4132"/>
      <c r="K76" s="4132"/>
      <c r="L76" s="4132"/>
      <c r="M76" s="4132"/>
      <c r="N76" s="4132"/>
      <c r="O76" s="4132"/>
      <c r="P76" s="4132"/>
      <c r="Q76" s="4132"/>
      <c r="R76" s="4132"/>
      <c r="S76" s="4132"/>
      <c r="T76" s="4132"/>
      <c r="U76" s="4132"/>
      <c r="V76" s="4132"/>
      <c r="W76" s="4132"/>
      <c r="X76" s="4132"/>
      <c r="Y76" s="4132"/>
      <c r="Z76" s="4132"/>
      <c r="AA76" s="4132"/>
      <c r="AB76" s="4132"/>
      <c r="AC76" s="4132"/>
      <c r="AD76" s="4139"/>
      <c r="AE76" s="1991"/>
      <c r="AF76" s="2063" t="s">
        <v>1169</v>
      </c>
      <c r="AG76" s="2065">
        <f>+COUNTA(C77:AD78)</f>
        <v>0</v>
      </c>
    </row>
    <row r="77" spans="2:33">
      <c r="B77" s="4269" t="s">
        <v>1178</v>
      </c>
      <c r="C77" s="4262"/>
      <c r="D77" s="4127"/>
      <c r="E77" s="4127"/>
      <c r="F77" s="4127"/>
      <c r="G77" s="4127"/>
      <c r="H77" s="4127"/>
      <c r="I77" s="4127"/>
      <c r="J77" s="4127"/>
      <c r="K77" s="4127"/>
      <c r="L77" s="4127"/>
      <c r="M77" s="4127"/>
      <c r="N77" s="4127"/>
      <c r="O77" s="4127"/>
      <c r="P77" s="4127"/>
      <c r="Q77" s="4127"/>
      <c r="R77" s="4127"/>
      <c r="S77" s="4127"/>
      <c r="T77" s="4127"/>
      <c r="U77" s="4127"/>
      <c r="V77" s="4127"/>
      <c r="W77" s="4127"/>
      <c r="X77" s="4127"/>
      <c r="Y77" s="4127"/>
      <c r="Z77" s="4127"/>
      <c r="AA77" s="4127"/>
      <c r="AB77" s="4127"/>
      <c r="AC77" s="4127"/>
      <c r="AD77" s="4140"/>
      <c r="AE77" s="1991"/>
      <c r="AF77" s="2069" t="s">
        <v>1190</v>
      </c>
      <c r="AG77" s="2070">
        <f>+AG76/AG73</f>
        <v>0</v>
      </c>
    </row>
    <row r="78" spans="2:33">
      <c r="B78" s="4270"/>
      <c r="C78" s="4263"/>
      <c r="D78" s="4133"/>
      <c r="E78" s="4133"/>
      <c r="F78" s="4133"/>
      <c r="G78" s="4133"/>
      <c r="H78" s="4133"/>
      <c r="I78" s="4133"/>
      <c r="J78" s="4133"/>
      <c r="K78" s="4133"/>
      <c r="L78" s="4133"/>
      <c r="M78" s="4133"/>
      <c r="N78" s="4133"/>
      <c r="O78" s="4133"/>
      <c r="P78" s="4133"/>
      <c r="Q78" s="4133"/>
      <c r="R78" s="4133"/>
      <c r="S78" s="4133"/>
      <c r="T78" s="4133"/>
      <c r="U78" s="4133"/>
      <c r="V78" s="4133"/>
      <c r="W78" s="4133"/>
      <c r="X78" s="4133"/>
      <c r="Y78" s="4133"/>
      <c r="Z78" s="4133"/>
      <c r="AA78" s="4133"/>
      <c r="AB78" s="4133"/>
      <c r="AC78" s="4133"/>
      <c r="AD78" s="4141"/>
      <c r="AE78" s="1991"/>
      <c r="AF78" s="2027"/>
      <c r="AG78" s="2072"/>
    </row>
    <row r="79" spans="2:33">
      <c r="C79" s="2073"/>
      <c r="D79" s="2073"/>
      <c r="E79" s="2073"/>
      <c r="F79" s="2073"/>
      <c r="G79" s="2073"/>
      <c r="H79" s="2073"/>
      <c r="I79" s="2073"/>
      <c r="J79" s="2073"/>
      <c r="K79" s="2073"/>
      <c r="L79" s="2073"/>
      <c r="M79" s="2073"/>
      <c r="N79" s="2073"/>
      <c r="O79" s="2073"/>
      <c r="P79" s="2073"/>
      <c r="Q79" s="2073"/>
      <c r="R79" s="2073"/>
      <c r="S79" s="2073"/>
      <c r="T79" s="2073"/>
      <c r="U79" s="2073"/>
      <c r="V79" s="2073"/>
      <c r="W79" s="2073"/>
      <c r="X79" s="2073"/>
      <c r="Y79" s="2073"/>
      <c r="Z79" s="2073"/>
      <c r="AA79" s="2073"/>
      <c r="AB79" s="2073"/>
      <c r="AC79" s="2073"/>
      <c r="AD79" s="2073"/>
    </row>
    <row r="80" spans="2:33">
      <c r="B80" s="2053" t="s">
        <v>1183</v>
      </c>
      <c r="C80" s="2083" t="e">
        <f>+AD71+1</f>
        <v>#VALUE!</v>
      </c>
      <c r="D80" s="2055" t="e">
        <f>+C80+1</f>
        <v>#VALUE!</v>
      </c>
      <c r="E80" s="2055" t="e">
        <f t="shared" ref="E80:AD80" si="16">+D80+1</f>
        <v>#VALUE!</v>
      </c>
      <c r="F80" s="2055" t="e">
        <f t="shared" si="16"/>
        <v>#VALUE!</v>
      </c>
      <c r="G80" s="2055" t="e">
        <f t="shared" si="16"/>
        <v>#VALUE!</v>
      </c>
      <c r="H80" s="2055" t="e">
        <f t="shared" si="16"/>
        <v>#VALUE!</v>
      </c>
      <c r="I80" s="2055" t="e">
        <f t="shared" si="16"/>
        <v>#VALUE!</v>
      </c>
      <c r="J80" s="2055" t="e">
        <f t="shared" si="16"/>
        <v>#VALUE!</v>
      </c>
      <c r="K80" s="2055" t="e">
        <f t="shared" si="16"/>
        <v>#VALUE!</v>
      </c>
      <c r="L80" s="2055" t="e">
        <f t="shared" si="16"/>
        <v>#VALUE!</v>
      </c>
      <c r="M80" s="2055" t="e">
        <f t="shared" si="16"/>
        <v>#VALUE!</v>
      </c>
      <c r="N80" s="2055" t="e">
        <f t="shared" si="16"/>
        <v>#VALUE!</v>
      </c>
      <c r="O80" s="2055" t="e">
        <f t="shared" si="16"/>
        <v>#VALUE!</v>
      </c>
      <c r="P80" s="2055" t="e">
        <f t="shared" si="16"/>
        <v>#VALUE!</v>
      </c>
      <c r="Q80" s="2055" t="e">
        <f t="shared" si="16"/>
        <v>#VALUE!</v>
      </c>
      <c r="R80" s="2055" t="e">
        <f t="shared" si="16"/>
        <v>#VALUE!</v>
      </c>
      <c r="S80" s="2055" t="e">
        <f t="shared" si="16"/>
        <v>#VALUE!</v>
      </c>
      <c r="T80" s="2055" t="e">
        <f t="shared" si="16"/>
        <v>#VALUE!</v>
      </c>
      <c r="U80" s="2055" t="e">
        <f t="shared" si="16"/>
        <v>#VALUE!</v>
      </c>
      <c r="V80" s="2055" t="e">
        <f t="shared" si="16"/>
        <v>#VALUE!</v>
      </c>
      <c r="W80" s="2055" t="e">
        <f>+V80+1</f>
        <v>#VALUE!</v>
      </c>
      <c r="X80" s="2055" t="e">
        <f t="shared" si="16"/>
        <v>#VALUE!</v>
      </c>
      <c r="Y80" s="2055" t="e">
        <f t="shared" si="16"/>
        <v>#VALUE!</v>
      </c>
      <c r="Z80" s="2055" t="e">
        <f t="shared" si="16"/>
        <v>#VALUE!</v>
      </c>
      <c r="AA80" s="2055" t="e">
        <f>+Z80+1</f>
        <v>#VALUE!</v>
      </c>
      <c r="AB80" s="2055" t="e">
        <f t="shared" si="16"/>
        <v>#VALUE!</v>
      </c>
      <c r="AC80" s="2055" t="e">
        <f t="shared" si="16"/>
        <v>#VALUE!</v>
      </c>
      <c r="AD80" s="2084" t="e">
        <f t="shared" si="16"/>
        <v>#VALUE!</v>
      </c>
      <c r="AE80" s="2057"/>
      <c r="AF80" s="4251">
        <f>+AF71+1</f>
        <v>9</v>
      </c>
      <c r="AG80" s="4252"/>
    </row>
    <row r="81" spans="1:33">
      <c r="B81" s="1958" t="s">
        <v>1184</v>
      </c>
      <c r="C81" s="2085" t="e">
        <f>TEXT(WEEKDAY(+C80),"aaa")</f>
        <v>#VALUE!</v>
      </c>
      <c r="D81" s="2060" t="e">
        <f t="shared" ref="D81:AD81" si="17">TEXT(WEEKDAY(+D80),"aaa")</f>
        <v>#VALUE!</v>
      </c>
      <c r="E81" s="2060" t="e">
        <f t="shared" si="17"/>
        <v>#VALUE!</v>
      </c>
      <c r="F81" s="2060" t="e">
        <f t="shared" si="17"/>
        <v>#VALUE!</v>
      </c>
      <c r="G81" s="2060" t="e">
        <f t="shared" si="17"/>
        <v>#VALUE!</v>
      </c>
      <c r="H81" s="2060" t="e">
        <f t="shared" si="17"/>
        <v>#VALUE!</v>
      </c>
      <c r="I81" s="2060" t="e">
        <f t="shared" si="17"/>
        <v>#VALUE!</v>
      </c>
      <c r="J81" s="2060" t="e">
        <f t="shared" si="17"/>
        <v>#VALUE!</v>
      </c>
      <c r="K81" s="2060" t="e">
        <f t="shared" si="17"/>
        <v>#VALUE!</v>
      </c>
      <c r="L81" s="2060" t="e">
        <f t="shared" si="17"/>
        <v>#VALUE!</v>
      </c>
      <c r="M81" s="2060" t="e">
        <f t="shared" si="17"/>
        <v>#VALUE!</v>
      </c>
      <c r="N81" s="2060" t="e">
        <f t="shared" si="17"/>
        <v>#VALUE!</v>
      </c>
      <c r="O81" s="2060" t="e">
        <f t="shared" si="17"/>
        <v>#VALUE!</v>
      </c>
      <c r="P81" s="2060" t="e">
        <f t="shared" si="17"/>
        <v>#VALUE!</v>
      </c>
      <c r="Q81" s="2060" t="e">
        <f t="shared" si="17"/>
        <v>#VALUE!</v>
      </c>
      <c r="R81" s="2060" t="e">
        <f t="shared" si="17"/>
        <v>#VALUE!</v>
      </c>
      <c r="S81" s="2060" t="e">
        <f t="shared" si="17"/>
        <v>#VALUE!</v>
      </c>
      <c r="T81" s="2060" t="e">
        <f t="shared" si="17"/>
        <v>#VALUE!</v>
      </c>
      <c r="U81" s="2060" t="e">
        <f t="shared" si="17"/>
        <v>#VALUE!</v>
      </c>
      <c r="V81" s="2060" t="e">
        <f t="shared" si="17"/>
        <v>#VALUE!</v>
      </c>
      <c r="W81" s="2060" t="e">
        <f t="shared" si="17"/>
        <v>#VALUE!</v>
      </c>
      <c r="X81" s="2060" t="e">
        <f t="shared" si="17"/>
        <v>#VALUE!</v>
      </c>
      <c r="Y81" s="2060" t="e">
        <f t="shared" si="17"/>
        <v>#VALUE!</v>
      </c>
      <c r="Z81" s="2060" t="e">
        <f t="shared" si="17"/>
        <v>#VALUE!</v>
      </c>
      <c r="AA81" s="2060" t="e">
        <f t="shared" si="17"/>
        <v>#VALUE!</v>
      </c>
      <c r="AB81" s="2060" t="e">
        <f t="shared" si="17"/>
        <v>#VALUE!</v>
      </c>
      <c r="AC81" s="2060" t="e">
        <f t="shared" si="17"/>
        <v>#VALUE!</v>
      </c>
      <c r="AD81" s="2061" t="e">
        <f t="shared" si="17"/>
        <v>#VALUE!</v>
      </c>
      <c r="AE81" s="1991"/>
      <c r="AF81" s="2062" t="s">
        <v>1185</v>
      </c>
      <c r="AG81" s="2046">
        <f>+COUNTA(C82:AD83)</f>
        <v>0</v>
      </c>
    </row>
    <row r="82" spans="1:33" ht="13.5" customHeight="1">
      <c r="B82" s="4253" t="s">
        <v>1186</v>
      </c>
      <c r="C82" s="4255"/>
      <c r="D82" s="4256"/>
      <c r="E82" s="4256"/>
      <c r="F82" s="4256"/>
      <c r="G82" s="4256"/>
      <c r="H82" s="4256"/>
      <c r="I82" s="4256"/>
      <c r="J82" s="4256"/>
      <c r="K82" s="4256"/>
      <c r="L82" s="4256"/>
      <c r="M82" s="4256"/>
      <c r="N82" s="4256"/>
      <c r="O82" s="4256"/>
      <c r="P82" s="4256"/>
      <c r="Q82" s="4256"/>
      <c r="R82" s="4256"/>
      <c r="S82" s="4256"/>
      <c r="T82" s="4256"/>
      <c r="U82" s="4256"/>
      <c r="V82" s="4256"/>
      <c r="W82" s="4256"/>
      <c r="X82" s="4256"/>
      <c r="Y82" s="4256"/>
      <c r="Z82" s="4256"/>
      <c r="AA82" s="4256"/>
      <c r="AB82" s="4256"/>
      <c r="AC82" s="4256"/>
      <c r="AD82" s="4258"/>
      <c r="AE82" s="1991"/>
      <c r="AF82" s="2063" t="s">
        <v>1187</v>
      </c>
      <c r="AG82" s="2064">
        <f>COUNTA(C80:AD80)-AG81</f>
        <v>28</v>
      </c>
    </row>
    <row r="83" spans="1:33" ht="13.5" customHeight="1">
      <c r="B83" s="4254"/>
      <c r="C83" s="4255"/>
      <c r="D83" s="4257"/>
      <c r="E83" s="4257"/>
      <c r="F83" s="4257"/>
      <c r="G83" s="4257"/>
      <c r="H83" s="4257"/>
      <c r="I83" s="4257"/>
      <c r="J83" s="4257"/>
      <c r="K83" s="4257"/>
      <c r="L83" s="4257"/>
      <c r="M83" s="4257"/>
      <c r="N83" s="4257"/>
      <c r="O83" s="4257"/>
      <c r="P83" s="4257"/>
      <c r="Q83" s="4257"/>
      <c r="R83" s="4257"/>
      <c r="S83" s="4257"/>
      <c r="T83" s="4257"/>
      <c r="U83" s="4257"/>
      <c r="V83" s="4257"/>
      <c r="W83" s="4257"/>
      <c r="X83" s="4257"/>
      <c r="Y83" s="4257"/>
      <c r="Z83" s="4257"/>
      <c r="AA83" s="4257"/>
      <c r="AB83" s="4257"/>
      <c r="AC83" s="4257"/>
      <c r="AD83" s="4259"/>
      <c r="AE83" s="1991"/>
      <c r="AF83" s="2063" t="s">
        <v>1188</v>
      </c>
      <c r="AG83" s="2065">
        <f>+COUNTA(C84:AD85)</f>
        <v>0</v>
      </c>
    </row>
    <row r="84" spans="1:33" ht="13.5" customHeight="1">
      <c r="B84" s="4264" t="s">
        <v>1175</v>
      </c>
      <c r="C84" s="4266"/>
      <c r="D84" s="4131"/>
      <c r="E84" s="4131"/>
      <c r="F84" s="4131"/>
      <c r="G84" s="4131"/>
      <c r="H84" s="4131"/>
      <c r="I84" s="4131"/>
      <c r="J84" s="4131"/>
      <c r="K84" s="4131"/>
      <c r="L84" s="4131"/>
      <c r="M84" s="4131"/>
      <c r="N84" s="4131"/>
      <c r="O84" s="4131"/>
      <c r="P84" s="4131"/>
      <c r="Q84" s="4131"/>
      <c r="R84" s="4131"/>
      <c r="S84" s="4131"/>
      <c r="T84" s="4131"/>
      <c r="U84" s="4131"/>
      <c r="V84" s="4131"/>
      <c r="W84" s="4131"/>
      <c r="X84" s="4131"/>
      <c r="Y84" s="4131"/>
      <c r="Z84" s="4131"/>
      <c r="AA84" s="4131"/>
      <c r="AB84" s="4131"/>
      <c r="AC84" s="4131"/>
      <c r="AD84" s="4138"/>
      <c r="AE84" s="1991"/>
      <c r="AF84" s="2063" t="s">
        <v>1189</v>
      </c>
      <c r="AG84" s="2067">
        <f>+AG83/AG82</f>
        <v>0</v>
      </c>
    </row>
    <row r="85" spans="1:33">
      <c r="B85" s="4265"/>
      <c r="C85" s="4266"/>
      <c r="D85" s="4132"/>
      <c r="E85" s="4132"/>
      <c r="F85" s="4132"/>
      <c r="G85" s="4132"/>
      <c r="H85" s="4132"/>
      <c r="I85" s="4132"/>
      <c r="J85" s="4132"/>
      <c r="K85" s="4132"/>
      <c r="L85" s="4132"/>
      <c r="M85" s="4132"/>
      <c r="N85" s="4132"/>
      <c r="O85" s="4132"/>
      <c r="P85" s="4132"/>
      <c r="Q85" s="4132"/>
      <c r="R85" s="4132"/>
      <c r="S85" s="4132"/>
      <c r="T85" s="4132"/>
      <c r="U85" s="4132"/>
      <c r="V85" s="4132"/>
      <c r="W85" s="4132"/>
      <c r="X85" s="4132"/>
      <c r="Y85" s="4132"/>
      <c r="Z85" s="4132"/>
      <c r="AA85" s="4132"/>
      <c r="AB85" s="4132"/>
      <c r="AC85" s="4132"/>
      <c r="AD85" s="4139"/>
      <c r="AE85" s="1991"/>
      <c r="AF85" s="2063" t="s">
        <v>1169</v>
      </c>
      <c r="AG85" s="2065">
        <f>+COUNTA(C86:AD87)</f>
        <v>0</v>
      </c>
    </row>
    <row r="86" spans="1:33">
      <c r="B86" s="4260" t="s">
        <v>1178</v>
      </c>
      <c r="C86" s="4262"/>
      <c r="D86" s="4127"/>
      <c r="E86" s="4127"/>
      <c r="F86" s="4127"/>
      <c r="G86" s="4127"/>
      <c r="H86" s="4127"/>
      <c r="I86" s="4127"/>
      <c r="J86" s="4127"/>
      <c r="K86" s="4127"/>
      <c r="L86" s="4127"/>
      <c r="M86" s="4127"/>
      <c r="N86" s="4127"/>
      <c r="O86" s="4127"/>
      <c r="P86" s="4127"/>
      <c r="Q86" s="4127"/>
      <c r="R86" s="4127"/>
      <c r="S86" s="4127"/>
      <c r="T86" s="4127"/>
      <c r="U86" s="4127"/>
      <c r="V86" s="4127"/>
      <c r="W86" s="4127"/>
      <c r="X86" s="4127"/>
      <c r="Y86" s="4127"/>
      <c r="Z86" s="4127"/>
      <c r="AA86" s="4127"/>
      <c r="AB86" s="4127"/>
      <c r="AC86" s="4127"/>
      <c r="AD86" s="4140"/>
      <c r="AE86" s="1991"/>
      <c r="AF86" s="2069" t="s">
        <v>1190</v>
      </c>
      <c r="AG86" s="2070">
        <f>+AG85/AG82</f>
        <v>0</v>
      </c>
    </row>
    <row r="87" spans="1:33">
      <c r="B87" s="4261"/>
      <c r="C87" s="4263"/>
      <c r="D87" s="4133"/>
      <c r="E87" s="4133"/>
      <c r="F87" s="4133"/>
      <c r="G87" s="4133"/>
      <c r="H87" s="4133"/>
      <c r="I87" s="4133"/>
      <c r="J87" s="4133"/>
      <c r="K87" s="4133"/>
      <c r="L87" s="4133"/>
      <c r="M87" s="4133"/>
      <c r="N87" s="4133"/>
      <c r="O87" s="4133"/>
      <c r="P87" s="4133"/>
      <c r="Q87" s="4133"/>
      <c r="R87" s="4133"/>
      <c r="S87" s="4133"/>
      <c r="T87" s="4133"/>
      <c r="U87" s="4133"/>
      <c r="V87" s="4133"/>
      <c r="W87" s="4133"/>
      <c r="X87" s="4133"/>
      <c r="Y87" s="4133"/>
      <c r="Z87" s="4133"/>
      <c r="AA87" s="4133"/>
      <c r="AB87" s="4133"/>
      <c r="AC87" s="4133"/>
      <c r="AD87" s="4141"/>
      <c r="AE87" s="1991"/>
      <c r="AF87" s="2027"/>
      <c r="AG87" s="2072"/>
    </row>
    <row r="88" spans="1:33">
      <c r="C88" s="2073"/>
      <c r="D88" s="2073"/>
      <c r="E88" s="2073"/>
      <c r="F88" s="2073"/>
      <c r="G88" s="2073"/>
      <c r="H88" s="2073"/>
      <c r="I88" s="2073"/>
      <c r="J88" s="2073"/>
      <c r="K88" s="2073"/>
      <c r="L88" s="2073"/>
      <c r="M88" s="2073"/>
      <c r="N88" s="2073"/>
      <c r="O88" s="2073"/>
      <c r="P88" s="2073"/>
      <c r="Q88" s="2073"/>
      <c r="R88" s="2073"/>
      <c r="S88" s="2073"/>
      <c r="T88" s="2073"/>
      <c r="U88" s="2073"/>
      <c r="V88" s="2073"/>
      <c r="W88" s="2073"/>
      <c r="X88" s="2073"/>
      <c r="Y88" s="2073"/>
      <c r="Z88" s="2073"/>
      <c r="AA88" s="2073"/>
      <c r="AB88" s="2073"/>
      <c r="AC88" s="2073"/>
      <c r="AD88" s="2073"/>
    </row>
    <row r="90" spans="1:33" ht="19.2">
      <c r="A90" s="2042" t="s">
        <v>1191</v>
      </c>
      <c r="AG90" s="1895" t="s">
        <v>1192</v>
      </c>
    </row>
    <row r="92" spans="1:33">
      <c r="B92" s="4223" t="s">
        <v>1173</v>
      </c>
      <c r="C92" s="4223"/>
      <c r="D92" s="4223"/>
      <c r="E92" s="4223"/>
      <c r="F92" s="1892" t="s">
        <v>1174</v>
      </c>
      <c r="G92" s="2047" t="str">
        <f>G3</f>
        <v>○○校区道路改良工事</v>
      </c>
    </row>
    <row r="93" spans="1:33">
      <c r="B93" s="4223" t="s">
        <v>1193</v>
      </c>
      <c r="C93" s="4223"/>
      <c r="D93" s="4223"/>
      <c r="E93" s="4223"/>
      <c r="F93" s="1892" t="s">
        <v>1174</v>
      </c>
      <c r="G93" s="4271" t="str">
        <f>G4</f>
        <v>※西暦入力</v>
      </c>
      <c r="H93" s="4271"/>
      <c r="I93" s="4271"/>
      <c r="J93" s="4271"/>
      <c r="K93" s="4271"/>
    </row>
    <row r="94" spans="1:33">
      <c r="B94" s="4235" t="s">
        <v>1180</v>
      </c>
      <c r="C94" s="4235"/>
      <c r="D94" s="4235"/>
      <c r="E94" s="4235"/>
      <c r="F94" s="1892" t="s">
        <v>1174</v>
      </c>
      <c r="G94" s="4271">
        <f>G5</f>
        <v>45838</v>
      </c>
      <c r="H94" s="4271"/>
      <c r="I94" s="4271"/>
      <c r="J94" s="4271"/>
      <c r="K94" s="4271"/>
      <c r="L94" s="4237" t="s">
        <v>1181</v>
      </c>
      <c r="M94" s="4237"/>
      <c r="N94" s="4237"/>
      <c r="O94" s="1892" t="s">
        <v>1194</v>
      </c>
      <c r="P94" s="4272" t="e">
        <f>P5</f>
        <v>#VALUE!</v>
      </c>
      <c r="Q94" s="4272"/>
      <c r="R94" s="4272"/>
    </row>
    <row r="97" spans="2:33">
      <c r="B97" s="2053" t="s">
        <v>1183</v>
      </c>
      <c r="C97" s="2054" t="e">
        <f>+AD80+1</f>
        <v>#VALUE!</v>
      </c>
      <c r="D97" s="2055" t="e">
        <f>+C97+1</f>
        <v>#VALUE!</v>
      </c>
      <c r="E97" s="2055" t="e">
        <f t="shared" ref="E97:V97" si="18">+D97+1</f>
        <v>#VALUE!</v>
      </c>
      <c r="F97" s="2055" t="e">
        <f t="shared" si="18"/>
        <v>#VALUE!</v>
      </c>
      <c r="G97" s="2055" t="e">
        <f t="shared" si="18"/>
        <v>#VALUE!</v>
      </c>
      <c r="H97" s="2055" t="e">
        <f t="shared" si="18"/>
        <v>#VALUE!</v>
      </c>
      <c r="I97" s="2055" t="e">
        <f t="shared" si="18"/>
        <v>#VALUE!</v>
      </c>
      <c r="J97" s="2055" t="e">
        <f t="shared" si="18"/>
        <v>#VALUE!</v>
      </c>
      <c r="K97" s="2055" t="e">
        <f t="shared" si="18"/>
        <v>#VALUE!</v>
      </c>
      <c r="L97" s="2055" t="e">
        <f t="shared" si="18"/>
        <v>#VALUE!</v>
      </c>
      <c r="M97" s="2055" t="e">
        <f t="shared" si="18"/>
        <v>#VALUE!</v>
      </c>
      <c r="N97" s="2055" t="e">
        <f t="shared" si="18"/>
        <v>#VALUE!</v>
      </c>
      <c r="O97" s="2055" t="e">
        <f t="shared" si="18"/>
        <v>#VALUE!</v>
      </c>
      <c r="P97" s="2055" t="e">
        <f t="shared" si="18"/>
        <v>#VALUE!</v>
      </c>
      <c r="Q97" s="2055" t="e">
        <f t="shared" si="18"/>
        <v>#VALUE!</v>
      </c>
      <c r="R97" s="2055" t="e">
        <f t="shared" si="18"/>
        <v>#VALUE!</v>
      </c>
      <c r="S97" s="2055" t="e">
        <f t="shared" si="18"/>
        <v>#VALUE!</v>
      </c>
      <c r="T97" s="2055" t="e">
        <f t="shared" si="18"/>
        <v>#VALUE!</v>
      </c>
      <c r="U97" s="2055" t="e">
        <f t="shared" si="18"/>
        <v>#VALUE!</v>
      </c>
      <c r="V97" s="2055" t="e">
        <f t="shared" si="18"/>
        <v>#VALUE!</v>
      </c>
      <c r="W97" s="2055" t="e">
        <f>+V97+1</f>
        <v>#VALUE!</v>
      </c>
      <c r="X97" s="2055" t="e">
        <f t="shared" ref="X97:Z97" si="19">+W97+1</f>
        <v>#VALUE!</v>
      </c>
      <c r="Y97" s="2055" t="e">
        <f t="shared" si="19"/>
        <v>#VALUE!</v>
      </c>
      <c r="Z97" s="2055" t="e">
        <f t="shared" si="19"/>
        <v>#VALUE!</v>
      </c>
      <c r="AA97" s="2055" t="e">
        <f>+Z97+1</f>
        <v>#VALUE!</v>
      </c>
      <c r="AB97" s="2055" t="e">
        <f t="shared" ref="AB97" si="20">+AA97+1</f>
        <v>#VALUE!</v>
      </c>
      <c r="AC97" s="2055" t="e">
        <f>+AB97+1</f>
        <v>#VALUE!</v>
      </c>
      <c r="AD97" s="2056" t="e">
        <f t="shared" ref="AD97" si="21">+AC97+1</f>
        <v>#VALUE!</v>
      </c>
      <c r="AE97" s="2057"/>
      <c r="AF97" s="4251">
        <f>AF80+1</f>
        <v>10</v>
      </c>
      <c r="AG97" s="4252"/>
    </row>
    <row r="98" spans="2:33">
      <c r="B98" s="1958" t="s">
        <v>1184</v>
      </c>
      <c r="C98" s="2059" t="e">
        <f>TEXT(WEEKDAY(+C97),"aaa")</f>
        <v>#VALUE!</v>
      </c>
      <c r="D98" s="2060" t="e">
        <f t="shared" ref="D98:AD98" si="22">TEXT(WEEKDAY(+D97),"aaa")</f>
        <v>#VALUE!</v>
      </c>
      <c r="E98" s="2060" t="e">
        <f t="shared" si="22"/>
        <v>#VALUE!</v>
      </c>
      <c r="F98" s="2060" t="e">
        <f t="shared" si="22"/>
        <v>#VALUE!</v>
      </c>
      <c r="G98" s="2060" t="e">
        <f t="shared" si="22"/>
        <v>#VALUE!</v>
      </c>
      <c r="H98" s="2060" t="e">
        <f t="shared" si="22"/>
        <v>#VALUE!</v>
      </c>
      <c r="I98" s="2060" t="e">
        <f t="shared" si="22"/>
        <v>#VALUE!</v>
      </c>
      <c r="J98" s="2060" t="e">
        <f t="shared" si="22"/>
        <v>#VALUE!</v>
      </c>
      <c r="K98" s="2060" t="e">
        <f t="shared" si="22"/>
        <v>#VALUE!</v>
      </c>
      <c r="L98" s="2060" t="e">
        <f t="shared" si="22"/>
        <v>#VALUE!</v>
      </c>
      <c r="M98" s="2060" t="e">
        <f t="shared" si="22"/>
        <v>#VALUE!</v>
      </c>
      <c r="N98" s="2060" t="e">
        <f t="shared" si="22"/>
        <v>#VALUE!</v>
      </c>
      <c r="O98" s="2060" t="e">
        <f t="shared" si="22"/>
        <v>#VALUE!</v>
      </c>
      <c r="P98" s="2060" t="e">
        <f t="shared" si="22"/>
        <v>#VALUE!</v>
      </c>
      <c r="Q98" s="2060" t="e">
        <f t="shared" si="22"/>
        <v>#VALUE!</v>
      </c>
      <c r="R98" s="2060" t="e">
        <f t="shared" si="22"/>
        <v>#VALUE!</v>
      </c>
      <c r="S98" s="2060" t="e">
        <f t="shared" si="22"/>
        <v>#VALUE!</v>
      </c>
      <c r="T98" s="2060" t="e">
        <f t="shared" si="22"/>
        <v>#VALUE!</v>
      </c>
      <c r="U98" s="2060" t="e">
        <f t="shared" si="22"/>
        <v>#VALUE!</v>
      </c>
      <c r="V98" s="2060" t="e">
        <f t="shared" si="22"/>
        <v>#VALUE!</v>
      </c>
      <c r="W98" s="2060" t="e">
        <f t="shared" si="22"/>
        <v>#VALUE!</v>
      </c>
      <c r="X98" s="2060" t="e">
        <f t="shared" si="22"/>
        <v>#VALUE!</v>
      </c>
      <c r="Y98" s="2060" t="e">
        <f t="shared" si="22"/>
        <v>#VALUE!</v>
      </c>
      <c r="Z98" s="2060" t="e">
        <f t="shared" si="22"/>
        <v>#VALUE!</v>
      </c>
      <c r="AA98" s="2060" t="e">
        <f t="shared" si="22"/>
        <v>#VALUE!</v>
      </c>
      <c r="AB98" s="2060" t="e">
        <f t="shared" si="22"/>
        <v>#VALUE!</v>
      </c>
      <c r="AC98" s="2060" t="e">
        <f t="shared" si="22"/>
        <v>#VALUE!</v>
      </c>
      <c r="AD98" s="2061" t="e">
        <f t="shared" si="22"/>
        <v>#VALUE!</v>
      </c>
      <c r="AE98" s="1991"/>
      <c r="AF98" s="2062" t="s">
        <v>1185</v>
      </c>
      <c r="AG98" s="2046">
        <f>+COUNTA(C99:AD100)</f>
        <v>0</v>
      </c>
    </row>
    <row r="99" spans="2:33" ht="13.5" customHeight="1">
      <c r="B99" s="4253" t="s">
        <v>1186</v>
      </c>
      <c r="C99" s="4255"/>
      <c r="D99" s="4256"/>
      <c r="E99" s="4256"/>
      <c r="F99" s="4256"/>
      <c r="G99" s="4256"/>
      <c r="H99" s="4256"/>
      <c r="I99" s="4256"/>
      <c r="J99" s="4256"/>
      <c r="K99" s="4256"/>
      <c r="L99" s="4256"/>
      <c r="M99" s="4256"/>
      <c r="N99" s="4256"/>
      <c r="O99" s="4256"/>
      <c r="P99" s="4256"/>
      <c r="Q99" s="4256"/>
      <c r="R99" s="4256"/>
      <c r="S99" s="4256"/>
      <c r="T99" s="4256"/>
      <c r="U99" s="4256"/>
      <c r="V99" s="4256"/>
      <c r="W99" s="4256"/>
      <c r="X99" s="4256"/>
      <c r="Y99" s="4256"/>
      <c r="Z99" s="4256"/>
      <c r="AA99" s="4256"/>
      <c r="AB99" s="4256"/>
      <c r="AC99" s="4256"/>
      <c r="AD99" s="4258"/>
      <c r="AE99" s="1991"/>
      <c r="AF99" s="2063" t="s">
        <v>1187</v>
      </c>
      <c r="AG99" s="2064">
        <f>COUNTA(C97:AD97)-AG98</f>
        <v>28</v>
      </c>
    </row>
    <row r="100" spans="2:33" ht="13.5" customHeight="1">
      <c r="B100" s="4254"/>
      <c r="C100" s="4255"/>
      <c r="D100" s="4257"/>
      <c r="E100" s="4257"/>
      <c r="F100" s="4257"/>
      <c r="G100" s="4257"/>
      <c r="H100" s="4257"/>
      <c r="I100" s="4257"/>
      <c r="J100" s="4257"/>
      <c r="K100" s="4257"/>
      <c r="L100" s="4257"/>
      <c r="M100" s="4257"/>
      <c r="N100" s="4257"/>
      <c r="O100" s="4257"/>
      <c r="P100" s="4257"/>
      <c r="Q100" s="4257"/>
      <c r="R100" s="4257"/>
      <c r="S100" s="4257"/>
      <c r="T100" s="4257"/>
      <c r="U100" s="4257"/>
      <c r="V100" s="4257"/>
      <c r="W100" s="4257"/>
      <c r="X100" s="4257"/>
      <c r="Y100" s="4257"/>
      <c r="Z100" s="4257"/>
      <c r="AA100" s="4257"/>
      <c r="AB100" s="4257"/>
      <c r="AC100" s="4257"/>
      <c r="AD100" s="4259"/>
      <c r="AE100" s="1991"/>
      <c r="AF100" s="2063" t="s">
        <v>1188</v>
      </c>
      <c r="AG100" s="2065">
        <f>+COUNTA(C101:AD102)</f>
        <v>0</v>
      </c>
    </row>
    <row r="101" spans="2:33" ht="13.5" customHeight="1">
      <c r="B101" s="4264" t="s">
        <v>1175</v>
      </c>
      <c r="C101" s="4266"/>
      <c r="D101" s="4131"/>
      <c r="E101" s="4131"/>
      <c r="F101" s="4131"/>
      <c r="G101" s="4131"/>
      <c r="H101" s="4131"/>
      <c r="I101" s="4131"/>
      <c r="J101" s="4131"/>
      <c r="K101" s="4131"/>
      <c r="L101" s="4131"/>
      <c r="M101" s="4131"/>
      <c r="N101" s="4131"/>
      <c r="O101" s="4131"/>
      <c r="P101" s="4131"/>
      <c r="Q101" s="4131"/>
      <c r="R101" s="4131"/>
      <c r="S101" s="4131"/>
      <c r="T101" s="4131"/>
      <c r="U101" s="4131"/>
      <c r="V101" s="4131"/>
      <c r="W101" s="4131"/>
      <c r="X101" s="4131"/>
      <c r="Y101" s="4131"/>
      <c r="Z101" s="4131"/>
      <c r="AA101" s="4131"/>
      <c r="AB101" s="4131"/>
      <c r="AC101" s="4131"/>
      <c r="AD101" s="4138"/>
      <c r="AE101" s="1991"/>
      <c r="AF101" s="2063" t="s">
        <v>1189</v>
      </c>
      <c r="AG101" s="2067">
        <f>+AG100/AG99</f>
        <v>0</v>
      </c>
    </row>
    <row r="102" spans="2:33">
      <c r="B102" s="4265"/>
      <c r="C102" s="4266"/>
      <c r="D102" s="4132"/>
      <c r="E102" s="4132"/>
      <c r="F102" s="4132"/>
      <c r="G102" s="4132"/>
      <c r="H102" s="4132"/>
      <c r="I102" s="4132"/>
      <c r="J102" s="4132"/>
      <c r="K102" s="4132"/>
      <c r="L102" s="4132"/>
      <c r="M102" s="4132"/>
      <c r="N102" s="4132"/>
      <c r="O102" s="4132"/>
      <c r="P102" s="4132"/>
      <c r="Q102" s="4132"/>
      <c r="R102" s="4132"/>
      <c r="S102" s="4132"/>
      <c r="T102" s="4132"/>
      <c r="U102" s="4132"/>
      <c r="V102" s="4132"/>
      <c r="W102" s="4132"/>
      <c r="X102" s="4132"/>
      <c r="Y102" s="4132"/>
      <c r="Z102" s="4132"/>
      <c r="AA102" s="4132"/>
      <c r="AB102" s="4132"/>
      <c r="AC102" s="4132"/>
      <c r="AD102" s="4139"/>
      <c r="AE102" s="1991"/>
      <c r="AF102" s="2063" t="s">
        <v>1169</v>
      </c>
      <c r="AG102" s="2065">
        <f>+COUNTA(C103:AD104)</f>
        <v>0</v>
      </c>
    </row>
    <row r="103" spans="2:33">
      <c r="B103" s="4260" t="s">
        <v>1178</v>
      </c>
      <c r="C103" s="4262"/>
      <c r="D103" s="4127"/>
      <c r="E103" s="4127"/>
      <c r="F103" s="4127"/>
      <c r="G103" s="4127"/>
      <c r="H103" s="4127"/>
      <c r="I103" s="4127"/>
      <c r="J103" s="4127"/>
      <c r="K103" s="4127"/>
      <c r="L103" s="4127"/>
      <c r="M103" s="4127"/>
      <c r="N103" s="4127"/>
      <c r="O103" s="4127"/>
      <c r="P103" s="4127"/>
      <c r="Q103" s="4127"/>
      <c r="R103" s="4127"/>
      <c r="S103" s="4127"/>
      <c r="T103" s="4127"/>
      <c r="U103" s="4127"/>
      <c r="V103" s="4127"/>
      <c r="W103" s="4127"/>
      <c r="X103" s="4127"/>
      <c r="Y103" s="4127"/>
      <c r="Z103" s="4127"/>
      <c r="AA103" s="4127"/>
      <c r="AB103" s="4127"/>
      <c r="AC103" s="4127"/>
      <c r="AD103" s="4140"/>
      <c r="AE103" s="1991"/>
      <c r="AF103" s="2069" t="s">
        <v>1190</v>
      </c>
      <c r="AG103" s="2070">
        <f>+AG102/AG99</f>
        <v>0</v>
      </c>
    </row>
    <row r="104" spans="2:33">
      <c r="B104" s="4261"/>
      <c r="C104" s="4263"/>
      <c r="D104" s="4133"/>
      <c r="E104" s="4133"/>
      <c r="F104" s="4133"/>
      <c r="G104" s="4133"/>
      <c r="H104" s="4133"/>
      <c r="I104" s="4133"/>
      <c r="J104" s="4133"/>
      <c r="K104" s="4133"/>
      <c r="L104" s="4133"/>
      <c r="M104" s="4133"/>
      <c r="N104" s="4133"/>
      <c r="O104" s="4133"/>
      <c r="P104" s="4133"/>
      <c r="Q104" s="4133"/>
      <c r="R104" s="4133"/>
      <c r="S104" s="4133"/>
      <c r="T104" s="4133"/>
      <c r="U104" s="4133"/>
      <c r="V104" s="4133"/>
      <c r="W104" s="4133"/>
      <c r="X104" s="4133"/>
      <c r="Y104" s="4133"/>
      <c r="Z104" s="4133"/>
      <c r="AA104" s="4133"/>
      <c r="AB104" s="4133"/>
      <c r="AC104" s="4133"/>
      <c r="AD104" s="4141"/>
      <c r="AE104" s="1991"/>
      <c r="AF104" s="2027"/>
      <c r="AG104" s="2072"/>
    </row>
    <row r="105" spans="2:33">
      <c r="C105" s="2073"/>
      <c r="D105" s="2073"/>
      <c r="E105" s="2073"/>
      <c r="F105" s="2073"/>
      <c r="G105" s="2073"/>
      <c r="H105" s="2073"/>
      <c r="I105" s="2073"/>
      <c r="J105" s="2073"/>
      <c r="K105" s="2073"/>
      <c r="L105" s="2073"/>
      <c r="M105" s="2073"/>
      <c r="N105" s="2073"/>
      <c r="O105" s="2073"/>
      <c r="P105" s="2073"/>
      <c r="Q105" s="2073"/>
      <c r="R105" s="2073"/>
      <c r="S105" s="2073"/>
      <c r="T105" s="2073"/>
      <c r="U105" s="2073"/>
      <c r="V105" s="2073"/>
      <c r="W105" s="2073"/>
      <c r="X105" s="2073"/>
      <c r="Y105" s="2073"/>
      <c r="Z105" s="2073"/>
      <c r="AA105" s="2073"/>
      <c r="AB105" s="2073"/>
      <c r="AC105" s="2073"/>
      <c r="AD105" s="2073"/>
    </row>
    <row r="106" spans="2:33">
      <c r="B106" s="2074" t="s">
        <v>1183</v>
      </c>
      <c r="C106" s="2075" t="e">
        <f>+AD97+1</f>
        <v>#VALUE!</v>
      </c>
      <c r="D106" s="2076" t="e">
        <f>+C106+1</f>
        <v>#VALUE!</v>
      </c>
      <c r="E106" s="2076" t="e">
        <f t="shared" ref="E106:V106" si="23">+D106+1</f>
        <v>#VALUE!</v>
      </c>
      <c r="F106" s="2076" t="e">
        <f t="shared" si="23"/>
        <v>#VALUE!</v>
      </c>
      <c r="G106" s="2076" t="e">
        <f t="shared" si="23"/>
        <v>#VALUE!</v>
      </c>
      <c r="H106" s="2076" t="e">
        <f t="shared" si="23"/>
        <v>#VALUE!</v>
      </c>
      <c r="I106" s="2076" t="e">
        <f t="shared" si="23"/>
        <v>#VALUE!</v>
      </c>
      <c r="J106" s="2076" t="e">
        <f t="shared" si="23"/>
        <v>#VALUE!</v>
      </c>
      <c r="K106" s="2076" t="e">
        <f t="shared" si="23"/>
        <v>#VALUE!</v>
      </c>
      <c r="L106" s="2076" t="e">
        <f t="shared" si="23"/>
        <v>#VALUE!</v>
      </c>
      <c r="M106" s="2076" t="e">
        <f t="shared" si="23"/>
        <v>#VALUE!</v>
      </c>
      <c r="N106" s="2076" t="e">
        <f t="shared" si="23"/>
        <v>#VALUE!</v>
      </c>
      <c r="O106" s="2076" t="e">
        <f t="shared" si="23"/>
        <v>#VALUE!</v>
      </c>
      <c r="P106" s="2076" t="e">
        <f t="shared" si="23"/>
        <v>#VALUE!</v>
      </c>
      <c r="Q106" s="2076" t="e">
        <f t="shared" si="23"/>
        <v>#VALUE!</v>
      </c>
      <c r="R106" s="2076" t="e">
        <f t="shared" si="23"/>
        <v>#VALUE!</v>
      </c>
      <c r="S106" s="2076" t="e">
        <f t="shared" si="23"/>
        <v>#VALUE!</v>
      </c>
      <c r="T106" s="2076" t="e">
        <f t="shared" si="23"/>
        <v>#VALUE!</v>
      </c>
      <c r="U106" s="2076" t="e">
        <f t="shared" si="23"/>
        <v>#VALUE!</v>
      </c>
      <c r="V106" s="2076" t="e">
        <f t="shared" si="23"/>
        <v>#VALUE!</v>
      </c>
      <c r="W106" s="2076" t="e">
        <f>+V106+1</f>
        <v>#VALUE!</v>
      </c>
      <c r="X106" s="2076" t="e">
        <f t="shared" ref="X106:Z106" si="24">+W106+1</f>
        <v>#VALUE!</v>
      </c>
      <c r="Y106" s="2076" t="e">
        <f t="shared" si="24"/>
        <v>#VALUE!</v>
      </c>
      <c r="Z106" s="2076" t="e">
        <f t="shared" si="24"/>
        <v>#VALUE!</v>
      </c>
      <c r="AA106" s="2076" t="e">
        <f>+Z106+1</f>
        <v>#VALUE!</v>
      </c>
      <c r="AB106" s="2076" t="e">
        <f t="shared" ref="AB106" si="25">+AA106+1</f>
        <v>#VALUE!</v>
      </c>
      <c r="AC106" s="2076" t="e">
        <f>+AB106+1</f>
        <v>#VALUE!</v>
      </c>
      <c r="AD106" s="2077" t="e">
        <f t="shared" ref="AD106" si="26">+AC106+1</f>
        <v>#VALUE!</v>
      </c>
      <c r="AE106" s="2057"/>
      <c r="AF106" s="4251">
        <f>+AF97+1</f>
        <v>11</v>
      </c>
      <c r="AG106" s="4252"/>
    </row>
    <row r="107" spans="2:33">
      <c r="B107" s="2078" t="s">
        <v>1184</v>
      </c>
      <c r="C107" s="2079" t="e">
        <f>TEXT(WEEKDAY(+C106),"aaa")</f>
        <v>#VALUE!</v>
      </c>
      <c r="D107" s="2080" t="e">
        <f t="shared" ref="D107:AD107" si="27">TEXT(WEEKDAY(+D106),"aaa")</f>
        <v>#VALUE!</v>
      </c>
      <c r="E107" s="2080" t="e">
        <f t="shared" si="27"/>
        <v>#VALUE!</v>
      </c>
      <c r="F107" s="2080" t="e">
        <f t="shared" si="27"/>
        <v>#VALUE!</v>
      </c>
      <c r="G107" s="2080" t="e">
        <f t="shared" si="27"/>
        <v>#VALUE!</v>
      </c>
      <c r="H107" s="2080" t="e">
        <f t="shared" si="27"/>
        <v>#VALUE!</v>
      </c>
      <c r="I107" s="2080" t="e">
        <f t="shared" si="27"/>
        <v>#VALUE!</v>
      </c>
      <c r="J107" s="2080" t="e">
        <f t="shared" si="27"/>
        <v>#VALUE!</v>
      </c>
      <c r="K107" s="2080" t="e">
        <f t="shared" si="27"/>
        <v>#VALUE!</v>
      </c>
      <c r="L107" s="2080" t="e">
        <f t="shared" si="27"/>
        <v>#VALUE!</v>
      </c>
      <c r="M107" s="2080" t="e">
        <f t="shared" si="27"/>
        <v>#VALUE!</v>
      </c>
      <c r="N107" s="2080" t="e">
        <f t="shared" si="27"/>
        <v>#VALUE!</v>
      </c>
      <c r="O107" s="2080" t="e">
        <f t="shared" si="27"/>
        <v>#VALUE!</v>
      </c>
      <c r="P107" s="2080" t="e">
        <f t="shared" si="27"/>
        <v>#VALUE!</v>
      </c>
      <c r="Q107" s="2080" t="e">
        <f t="shared" si="27"/>
        <v>#VALUE!</v>
      </c>
      <c r="R107" s="2080" t="e">
        <f t="shared" si="27"/>
        <v>#VALUE!</v>
      </c>
      <c r="S107" s="2080" t="e">
        <f t="shared" si="27"/>
        <v>#VALUE!</v>
      </c>
      <c r="T107" s="2080" t="e">
        <f t="shared" si="27"/>
        <v>#VALUE!</v>
      </c>
      <c r="U107" s="2080" t="e">
        <f t="shared" si="27"/>
        <v>#VALUE!</v>
      </c>
      <c r="V107" s="2080" t="e">
        <f t="shared" si="27"/>
        <v>#VALUE!</v>
      </c>
      <c r="W107" s="2080" t="e">
        <f t="shared" si="27"/>
        <v>#VALUE!</v>
      </c>
      <c r="X107" s="2080" t="e">
        <f t="shared" si="27"/>
        <v>#VALUE!</v>
      </c>
      <c r="Y107" s="2080" t="e">
        <f t="shared" si="27"/>
        <v>#VALUE!</v>
      </c>
      <c r="Z107" s="2080" t="e">
        <f t="shared" si="27"/>
        <v>#VALUE!</v>
      </c>
      <c r="AA107" s="2080" t="e">
        <f t="shared" si="27"/>
        <v>#VALUE!</v>
      </c>
      <c r="AB107" s="2080" t="e">
        <f t="shared" si="27"/>
        <v>#VALUE!</v>
      </c>
      <c r="AC107" s="2080" t="e">
        <f t="shared" si="27"/>
        <v>#VALUE!</v>
      </c>
      <c r="AD107" s="2081" t="e">
        <f t="shared" si="27"/>
        <v>#VALUE!</v>
      </c>
      <c r="AE107" s="1991"/>
      <c r="AF107" s="2062" t="s">
        <v>1185</v>
      </c>
      <c r="AG107" s="2046">
        <f>+COUNTA(C108:AD109)</f>
        <v>0</v>
      </c>
    </row>
    <row r="108" spans="2:33" ht="13.5" customHeight="1">
      <c r="B108" s="4253" t="s">
        <v>1186</v>
      </c>
      <c r="C108" s="4255"/>
      <c r="D108" s="4256"/>
      <c r="E108" s="4256"/>
      <c r="F108" s="4256"/>
      <c r="G108" s="4256"/>
      <c r="H108" s="4256"/>
      <c r="I108" s="4256"/>
      <c r="J108" s="4256"/>
      <c r="K108" s="4256"/>
      <c r="L108" s="4256"/>
      <c r="M108" s="4256"/>
      <c r="N108" s="4256"/>
      <c r="O108" s="4256"/>
      <c r="P108" s="4256"/>
      <c r="Q108" s="4256"/>
      <c r="R108" s="4256"/>
      <c r="S108" s="4256"/>
      <c r="T108" s="4256"/>
      <c r="U108" s="4256"/>
      <c r="V108" s="4256"/>
      <c r="W108" s="4256"/>
      <c r="X108" s="4256"/>
      <c r="Y108" s="4256"/>
      <c r="Z108" s="4256"/>
      <c r="AA108" s="4256"/>
      <c r="AB108" s="4256"/>
      <c r="AC108" s="4256"/>
      <c r="AD108" s="4258"/>
      <c r="AE108" s="1991"/>
      <c r="AF108" s="2063" t="s">
        <v>1187</v>
      </c>
      <c r="AG108" s="2064">
        <f>COUNTA(C106:AD106)-AG107</f>
        <v>28</v>
      </c>
    </row>
    <row r="109" spans="2:33" ht="13.5" customHeight="1">
      <c r="B109" s="4254"/>
      <c r="C109" s="4255"/>
      <c r="D109" s="4257"/>
      <c r="E109" s="4257"/>
      <c r="F109" s="4257"/>
      <c r="G109" s="4257"/>
      <c r="H109" s="4257"/>
      <c r="I109" s="4257"/>
      <c r="J109" s="4257"/>
      <c r="K109" s="4257"/>
      <c r="L109" s="4257"/>
      <c r="M109" s="4257"/>
      <c r="N109" s="4257"/>
      <c r="O109" s="4257"/>
      <c r="P109" s="4257"/>
      <c r="Q109" s="4257"/>
      <c r="R109" s="4257"/>
      <c r="S109" s="4257"/>
      <c r="T109" s="4257"/>
      <c r="U109" s="4257"/>
      <c r="V109" s="4257"/>
      <c r="W109" s="4257"/>
      <c r="X109" s="4257"/>
      <c r="Y109" s="4257"/>
      <c r="Z109" s="4257"/>
      <c r="AA109" s="4257"/>
      <c r="AB109" s="4257"/>
      <c r="AC109" s="4257"/>
      <c r="AD109" s="4259"/>
      <c r="AE109" s="1991"/>
      <c r="AF109" s="2063" t="s">
        <v>1188</v>
      </c>
      <c r="AG109" s="2065">
        <f>+COUNTA(C110:AD111)</f>
        <v>0</v>
      </c>
    </row>
    <row r="110" spans="2:33" ht="13.5" customHeight="1">
      <c r="B110" s="4267" t="s">
        <v>1175</v>
      </c>
      <c r="C110" s="4266"/>
      <c r="D110" s="4131"/>
      <c r="E110" s="4131"/>
      <c r="F110" s="4131"/>
      <c r="G110" s="4131"/>
      <c r="H110" s="4131"/>
      <c r="I110" s="4131"/>
      <c r="J110" s="4131"/>
      <c r="K110" s="4131"/>
      <c r="L110" s="4131"/>
      <c r="M110" s="4131"/>
      <c r="N110" s="4131"/>
      <c r="O110" s="4131"/>
      <c r="P110" s="4131"/>
      <c r="Q110" s="4131"/>
      <c r="R110" s="4131"/>
      <c r="S110" s="4131"/>
      <c r="T110" s="4131"/>
      <c r="U110" s="4131"/>
      <c r="V110" s="4131"/>
      <c r="W110" s="4131"/>
      <c r="X110" s="4131"/>
      <c r="Y110" s="4131"/>
      <c r="Z110" s="4131"/>
      <c r="AA110" s="4131"/>
      <c r="AB110" s="4131"/>
      <c r="AC110" s="4131"/>
      <c r="AD110" s="4138"/>
      <c r="AE110" s="1991"/>
      <c r="AF110" s="2063" t="s">
        <v>1189</v>
      </c>
      <c r="AG110" s="2067">
        <f>+AG109/AG108</f>
        <v>0</v>
      </c>
    </row>
    <row r="111" spans="2:33">
      <c r="B111" s="4268"/>
      <c r="C111" s="4266"/>
      <c r="D111" s="4132"/>
      <c r="E111" s="4132"/>
      <c r="F111" s="4132"/>
      <c r="G111" s="4132"/>
      <c r="H111" s="4132"/>
      <c r="I111" s="4132"/>
      <c r="J111" s="4132"/>
      <c r="K111" s="4132"/>
      <c r="L111" s="4132"/>
      <c r="M111" s="4132"/>
      <c r="N111" s="4132"/>
      <c r="O111" s="4132"/>
      <c r="P111" s="4132"/>
      <c r="Q111" s="4132"/>
      <c r="R111" s="4132"/>
      <c r="S111" s="4132"/>
      <c r="T111" s="4132"/>
      <c r="U111" s="4132"/>
      <c r="V111" s="4132"/>
      <c r="W111" s="4132"/>
      <c r="X111" s="4132"/>
      <c r="Y111" s="4132"/>
      <c r="Z111" s="4132"/>
      <c r="AA111" s="4132"/>
      <c r="AB111" s="4132"/>
      <c r="AC111" s="4132"/>
      <c r="AD111" s="4139"/>
      <c r="AE111" s="1991"/>
      <c r="AF111" s="2063" t="s">
        <v>1169</v>
      </c>
      <c r="AG111" s="2065">
        <f>+COUNTA(C112:AD113)</f>
        <v>0</v>
      </c>
    </row>
    <row r="112" spans="2:33">
      <c r="B112" s="4269" t="s">
        <v>1178</v>
      </c>
      <c r="C112" s="4262"/>
      <c r="D112" s="4127"/>
      <c r="E112" s="4127"/>
      <c r="F112" s="4127"/>
      <c r="G112" s="4127"/>
      <c r="H112" s="4127"/>
      <c r="I112" s="4127"/>
      <c r="J112" s="4127"/>
      <c r="K112" s="4127"/>
      <c r="L112" s="4127"/>
      <c r="M112" s="4127"/>
      <c r="N112" s="4127"/>
      <c r="O112" s="4127"/>
      <c r="P112" s="4127"/>
      <c r="Q112" s="4127"/>
      <c r="R112" s="4127"/>
      <c r="S112" s="4127"/>
      <c r="T112" s="4127"/>
      <c r="U112" s="4127"/>
      <c r="V112" s="4127"/>
      <c r="W112" s="4127"/>
      <c r="X112" s="4127"/>
      <c r="Y112" s="4127"/>
      <c r="Z112" s="4127"/>
      <c r="AA112" s="4127"/>
      <c r="AB112" s="4127"/>
      <c r="AC112" s="4127"/>
      <c r="AD112" s="4140"/>
      <c r="AE112" s="1991"/>
      <c r="AF112" s="2069" t="s">
        <v>1190</v>
      </c>
      <c r="AG112" s="2070">
        <f>+AG111/AG108</f>
        <v>0</v>
      </c>
    </row>
    <row r="113" spans="2:33">
      <c r="B113" s="4270"/>
      <c r="C113" s="4263"/>
      <c r="D113" s="4133"/>
      <c r="E113" s="4133"/>
      <c r="F113" s="4133"/>
      <c r="G113" s="4133"/>
      <c r="H113" s="4133"/>
      <c r="I113" s="4133"/>
      <c r="J113" s="4133"/>
      <c r="K113" s="4133"/>
      <c r="L113" s="4133"/>
      <c r="M113" s="4133"/>
      <c r="N113" s="4133"/>
      <c r="O113" s="4133"/>
      <c r="P113" s="4133"/>
      <c r="Q113" s="4133"/>
      <c r="R113" s="4133"/>
      <c r="S113" s="4133"/>
      <c r="T113" s="4133"/>
      <c r="U113" s="4133"/>
      <c r="V113" s="4133"/>
      <c r="W113" s="4133"/>
      <c r="X113" s="4133"/>
      <c r="Y113" s="4133"/>
      <c r="Z113" s="4133"/>
      <c r="AA113" s="4133"/>
      <c r="AB113" s="4133"/>
      <c r="AC113" s="4133"/>
      <c r="AD113" s="4141"/>
      <c r="AE113" s="1991"/>
      <c r="AF113" s="2027"/>
      <c r="AG113" s="2072"/>
    </row>
    <row r="114" spans="2:33">
      <c r="C114" s="2073"/>
      <c r="D114" s="2073"/>
      <c r="E114" s="2073"/>
      <c r="F114" s="2073"/>
      <c r="G114" s="2073"/>
      <c r="H114" s="2073"/>
      <c r="I114" s="2073"/>
      <c r="J114" s="2073"/>
      <c r="K114" s="2073"/>
      <c r="L114" s="2073"/>
      <c r="M114" s="2073"/>
      <c r="N114" s="2073"/>
      <c r="O114" s="2073"/>
      <c r="P114" s="2073"/>
      <c r="Q114" s="2073"/>
      <c r="R114" s="2073"/>
      <c r="S114" s="2073"/>
      <c r="T114" s="2073"/>
      <c r="U114" s="2073"/>
      <c r="V114" s="2073"/>
      <c r="W114" s="2073"/>
      <c r="X114" s="2073"/>
      <c r="Y114" s="2073"/>
      <c r="Z114" s="2073"/>
      <c r="AA114" s="2073"/>
      <c r="AB114" s="2073"/>
      <c r="AC114" s="2073"/>
      <c r="AD114" s="2073"/>
    </row>
    <row r="115" spans="2:33">
      <c r="B115" s="2053" t="s">
        <v>1183</v>
      </c>
      <c r="C115" s="2054" t="e">
        <f>+AD106+1</f>
        <v>#VALUE!</v>
      </c>
      <c r="D115" s="2055" t="e">
        <f>+C115+1</f>
        <v>#VALUE!</v>
      </c>
      <c r="E115" s="2055" t="e">
        <f t="shared" ref="E115:V115" si="28">+D115+1</f>
        <v>#VALUE!</v>
      </c>
      <c r="F115" s="2055" t="e">
        <f t="shared" si="28"/>
        <v>#VALUE!</v>
      </c>
      <c r="G115" s="2055" t="e">
        <f t="shared" si="28"/>
        <v>#VALUE!</v>
      </c>
      <c r="H115" s="2055" t="e">
        <f t="shared" si="28"/>
        <v>#VALUE!</v>
      </c>
      <c r="I115" s="2055" t="e">
        <f t="shared" si="28"/>
        <v>#VALUE!</v>
      </c>
      <c r="J115" s="2055" t="e">
        <f t="shared" si="28"/>
        <v>#VALUE!</v>
      </c>
      <c r="K115" s="2055" t="e">
        <f t="shared" si="28"/>
        <v>#VALUE!</v>
      </c>
      <c r="L115" s="2055" t="e">
        <f t="shared" si="28"/>
        <v>#VALUE!</v>
      </c>
      <c r="M115" s="2055" t="e">
        <f t="shared" si="28"/>
        <v>#VALUE!</v>
      </c>
      <c r="N115" s="2055" t="e">
        <f t="shared" si="28"/>
        <v>#VALUE!</v>
      </c>
      <c r="O115" s="2055" t="e">
        <f t="shared" si="28"/>
        <v>#VALUE!</v>
      </c>
      <c r="P115" s="2055" t="e">
        <f t="shared" si="28"/>
        <v>#VALUE!</v>
      </c>
      <c r="Q115" s="2055" t="e">
        <f t="shared" si="28"/>
        <v>#VALUE!</v>
      </c>
      <c r="R115" s="2055" t="e">
        <f t="shared" si="28"/>
        <v>#VALUE!</v>
      </c>
      <c r="S115" s="2055" t="e">
        <f t="shared" si="28"/>
        <v>#VALUE!</v>
      </c>
      <c r="T115" s="2055" t="e">
        <f t="shared" si="28"/>
        <v>#VALUE!</v>
      </c>
      <c r="U115" s="2055" t="e">
        <f t="shared" si="28"/>
        <v>#VALUE!</v>
      </c>
      <c r="V115" s="2055" t="e">
        <f t="shared" si="28"/>
        <v>#VALUE!</v>
      </c>
      <c r="W115" s="2055" t="e">
        <f>+V115+1</f>
        <v>#VALUE!</v>
      </c>
      <c r="X115" s="2055" t="e">
        <f t="shared" ref="X115:Z115" si="29">+W115+1</f>
        <v>#VALUE!</v>
      </c>
      <c r="Y115" s="2055" t="e">
        <f t="shared" si="29"/>
        <v>#VALUE!</v>
      </c>
      <c r="Z115" s="2055" t="e">
        <f t="shared" si="29"/>
        <v>#VALUE!</v>
      </c>
      <c r="AA115" s="2055" t="e">
        <f>+Z115+1</f>
        <v>#VALUE!</v>
      </c>
      <c r="AB115" s="2055" t="e">
        <f t="shared" ref="AB115" si="30">+AA115+1</f>
        <v>#VALUE!</v>
      </c>
      <c r="AC115" s="2055" t="e">
        <f>+AB115+1</f>
        <v>#VALUE!</v>
      </c>
      <c r="AD115" s="2056" t="e">
        <f t="shared" ref="AD115" si="31">+AC115+1</f>
        <v>#VALUE!</v>
      </c>
      <c r="AE115" s="2057"/>
      <c r="AF115" s="4251">
        <f>+AF106+1</f>
        <v>12</v>
      </c>
      <c r="AG115" s="4252"/>
    </row>
    <row r="116" spans="2:33">
      <c r="B116" s="1958" t="s">
        <v>1184</v>
      </c>
      <c r="C116" s="2059" t="e">
        <f>TEXT(WEEKDAY(+C115),"aaa")</f>
        <v>#VALUE!</v>
      </c>
      <c r="D116" s="2060" t="e">
        <f t="shared" ref="D116:AD116" si="32">TEXT(WEEKDAY(+D115),"aaa")</f>
        <v>#VALUE!</v>
      </c>
      <c r="E116" s="2060" t="e">
        <f t="shared" si="32"/>
        <v>#VALUE!</v>
      </c>
      <c r="F116" s="2060" t="e">
        <f t="shared" si="32"/>
        <v>#VALUE!</v>
      </c>
      <c r="G116" s="2060" t="e">
        <f t="shared" si="32"/>
        <v>#VALUE!</v>
      </c>
      <c r="H116" s="2060" t="e">
        <f t="shared" si="32"/>
        <v>#VALUE!</v>
      </c>
      <c r="I116" s="2060" t="e">
        <f t="shared" si="32"/>
        <v>#VALUE!</v>
      </c>
      <c r="J116" s="2060" t="e">
        <f t="shared" si="32"/>
        <v>#VALUE!</v>
      </c>
      <c r="K116" s="2060" t="e">
        <f t="shared" si="32"/>
        <v>#VALUE!</v>
      </c>
      <c r="L116" s="2060" t="e">
        <f t="shared" si="32"/>
        <v>#VALUE!</v>
      </c>
      <c r="M116" s="2060" t="e">
        <f t="shared" si="32"/>
        <v>#VALUE!</v>
      </c>
      <c r="N116" s="2060" t="e">
        <f t="shared" si="32"/>
        <v>#VALUE!</v>
      </c>
      <c r="O116" s="2060" t="e">
        <f t="shared" si="32"/>
        <v>#VALUE!</v>
      </c>
      <c r="P116" s="2060" t="e">
        <f t="shared" si="32"/>
        <v>#VALUE!</v>
      </c>
      <c r="Q116" s="2060" t="e">
        <f t="shared" si="32"/>
        <v>#VALUE!</v>
      </c>
      <c r="R116" s="2060" t="e">
        <f t="shared" si="32"/>
        <v>#VALUE!</v>
      </c>
      <c r="S116" s="2060" t="e">
        <f t="shared" si="32"/>
        <v>#VALUE!</v>
      </c>
      <c r="T116" s="2060" t="e">
        <f t="shared" si="32"/>
        <v>#VALUE!</v>
      </c>
      <c r="U116" s="2060" t="e">
        <f t="shared" si="32"/>
        <v>#VALUE!</v>
      </c>
      <c r="V116" s="2060" t="e">
        <f t="shared" si="32"/>
        <v>#VALUE!</v>
      </c>
      <c r="W116" s="2060" t="e">
        <f t="shared" si="32"/>
        <v>#VALUE!</v>
      </c>
      <c r="X116" s="2060" t="e">
        <f t="shared" si="32"/>
        <v>#VALUE!</v>
      </c>
      <c r="Y116" s="2060" t="e">
        <f t="shared" si="32"/>
        <v>#VALUE!</v>
      </c>
      <c r="Z116" s="2060" t="e">
        <f t="shared" si="32"/>
        <v>#VALUE!</v>
      </c>
      <c r="AA116" s="2060" t="e">
        <f t="shared" si="32"/>
        <v>#VALUE!</v>
      </c>
      <c r="AB116" s="2060" t="e">
        <f t="shared" si="32"/>
        <v>#VALUE!</v>
      </c>
      <c r="AC116" s="2060" t="e">
        <f t="shared" si="32"/>
        <v>#VALUE!</v>
      </c>
      <c r="AD116" s="2061" t="e">
        <f t="shared" si="32"/>
        <v>#VALUE!</v>
      </c>
      <c r="AE116" s="1991"/>
      <c r="AF116" s="2062" t="s">
        <v>1185</v>
      </c>
      <c r="AG116" s="2046">
        <f>+COUNTA(C117:AD118)</f>
        <v>0</v>
      </c>
    </row>
    <row r="117" spans="2:33" ht="13.5" customHeight="1">
      <c r="B117" s="4253" t="s">
        <v>1186</v>
      </c>
      <c r="C117" s="4255"/>
      <c r="D117" s="4256"/>
      <c r="E117" s="4256"/>
      <c r="F117" s="4256"/>
      <c r="G117" s="4256"/>
      <c r="H117" s="4256"/>
      <c r="I117" s="4256"/>
      <c r="J117" s="4256"/>
      <c r="K117" s="4256"/>
      <c r="L117" s="4256"/>
      <c r="M117" s="4256"/>
      <c r="N117" s="4256"/>
      <c r="O117" s="4256"/>
      <c r="P117" s="4256"/>
      <c r="Q117" s="4256"/>
      <c r="R117" s="4256"/>
      <c r="S117" s="4256"/>
      <c r="T117" s="4256"/>
      <c r="U117" s="4256"/>
      <c r="V117" s="4256"/>
      <c r="W117" s="4256"/>
      <c r="X117" s="4256"/>
      <c r="Y117" s="4256"/>
      <c r="Z117" s="4256"/>
      <c r="AA117" s="4256"/>
      <c r="AB117" s="4256"/>
      <c r="AC117" s="4256"/>
      <c r="AD117" s="4258"/>
      <c r="AE117" s="1991"/>
      <c r="AF117" s="2063" t="s">
        <v>1187</v>
      </c>
      <c r="AG117" s="2064">
        <f>COUNTA(C115:AD115)-AG116</f>
        <v>28</v>
      </c>
    </row>
    <row r="118" spans="2:33" ht="13.5" customHeight="1">
      <c r="B118" s="4254"/>
      <c r="C118" s="4255"/>
      <c r="D118" s="4257"/>
      <c r="E118" s="4257"/>
      <c r="F118" s="4257"/>
      <c r="G118" s="4257"/>
      <c r="H118" s="4257"/>
      <c r="I118" s="4257"/>
      <c r="J118" s="4257"/>
      <c r="K118" s="4257"/>
      <c r="L118" s="4257"/>
      <c r="M118" s="4257"/>
      <c r="N118" s="4257"/>
      <c r="O118" s="4257"/>
      <c r="P118" s="4257"/>
      <c r="Q118" s="4257"/>
      <c r="R118" s="4257"/>
      <c r="S118" s="4257"/>
      <c r="T118" s="4257"/>
      <c r="U118" s="4257"/>
      <c r="V118" s="4257"/>
      <c r="W118" s="4257"/>
      <c r="X118" s="4257"/>
      <c r="Y118" s="4257"/>
      <c r="Z118" s="4257"/>
      <c r="AA118" s="4257"/>
      <c r="AB118" s="4257"/>
      <c r="AC118" s="4257"/>
      <c r="AD118" s="4259"/>
      <c r="AE118" s="1991"/>
      <c r="AF118" s="2063" t="s">
        <v>1188</v>
      </c>
      <c r="AG118" s="2065">
        <f>+COUNTA(C119:AD120)</f>
        <v>0</v>
      </c>
    </row>
    <row r="119" spans="2:33" ht="13.5" customHeight="1">
      <c r="B119" s="4264" t="s">
        <v>1175</v>
      </c>
      <c r="C119" s="4266"/>
      <c r="D119" s="4131"/>
      <c r="E119" s="4131"/>
      <c r="F119" s="4131"/>
      <c r="G119" s="4131"/>
      <c r="H119" s="4131"/>
      <c r="I119" s="4131"/>
      <c r="J119" s="4131"/>
      <c r="K119" s="4131"/>
      <c r="L119" s="4131"/>
      <c r="M119" s="4131"/>
      <c r="N119" s="4131"/>
      <c r="O119" s="4131"/>
      <c r="P119" s="4131"/>
      <c r="Q119" s="4131"/>
      <c r="R119" s="4131"/>
      <c r="S119" s="4131"/>
      <c r="T119" s="4131"/>
      <c r="U119" s="4131"/>
      <c r="V119" s="4131"/>
      <c r="W119" s="4131"/>
      <c r="X119" s="4131"/>
      <c r="Y119" s="4131"/>
      <c r="Z119" s="4131"/>
      <c r="AA119" s="4131"/>
      <c r="AB119" s="4131"/>
      <c r="AC119" s="4131"/>
      <c r="AD119" s="4138"/>
      <c r="AE119" s="1991"/>
      <c r="AF119" s="2063" t="s">
        <v>1189</v>
      </c>
      <c r="AG119" s="2067">
        <f>+AG118/AG117</f>
        <v>0</v>
      </c>
    </row>
    <row r="120" spans="2:33">
      <c r="B120" s="4265"/>
      <c r="C120" s="4266"/>
      <c r="D120" s="4132"/>
      <c r="E120" s="4132"/>
      <c r="F120" s="4132"/>
      <c r="G120" s="4132"/>
      <c r="H120" s="4132"/>
      <c r="I120" s="4132"/>
      <c r="J120" s="4132"/>
      <c r="K120" s="4132"/>
      <c r="L120" s="4132"/>
      <c r="M120" s="4132"/>
      <c r="N120" s="4132"/>
      <c r="O120" s="4132"/>
      <c r="P120" s="4132"/>
      <c r="Q120" s="4132"/>
      <c r="R120" s="4132"/>
      <c r="S120" s="4132"/>
      <c r="T120" s="4132"/>
      <c r="U120" s="4132"/>
      <c r="V120" s="4132"/>
      <c r="W120" s="4132"/>
      <c r="X120" s="4132"/>
      <c r="Y120" s="4132"/>
      <c r="Z120" s="4132"/>
      <c r="AA120" s="4132"/>
      <c r="AB120" s="4132"/>
      <c r="AC120" s="4132"/>
      <c r="AD120" s="4139"/>
      <c r="AE120" s="1991"/>
      <c r="AF120" s="2063" t="s">
        <v>1169</v>
      </c>
      <c r="AG120" s="2065">
        <f>+COUNTA(C121:AD122)</f>
        <v>0</v>
      </c>
    </row>
    <row r="121" spans="2:33">
      <c r="B121" s="4260" t="s">
        <v>1178</v>
      </c>
      <c r="C121" s="4262"/>
      <c r="D121" s="4127"/>
      <c r="E121" s="4127"/>
      <c r="F121" s="4127"/>
      <c r="G121" s="4127"/>
      <c r="H121" s="4127"/>
      <c r="I121" s="4127"/>
      <c r="J121" s="4127"/>
      <c r="K121" s="4127"/>
      <c r="L121" s="4127"/>
      <c r="M121" s="4127"/>
      <c r="N121" s="4127"/>
      <c r="O121" s="4127"/>
      <c r="P121" s="4127"/>
      <c r="Q121" s="4127"/>
      <c r="R121" s="4127"/>
      <c r="S121" s="4127"/>
      <c r="T121" s="4127"/>
      <c r="U121" s="4127"/>
      <c r="V121" s="4127"/>
      <c r="W121" s="4127"/>
      <c r="X121" s="4127"/>
      <c r="Y121" s="4127"/>
      <c r="Z121" s="4127"/>
      <c r="AA121" s="4127"/>
      <c r="AB121" s="4127"/>
      <c r="AC121" s="4127"/>
      <c r="AD121" s="4140"/>
      <c r="AE121" s="1991"/>
      <c r="AF121" s="2069" t="s">
        <v>1190</v>
      </c>
      <c r="AG121" s="2070">
        <f>+AG120/AG117</f>
        <v>0</v>
      </c>
    </row>
    <row r="122" spans="2:33">
      <c r="B122" s="4261"/>
      <c r="C122" s="4263"/>
      <c r="D122" s="4133"/>
      <c r="E122" s="4133"/>
      <c r="F122" s="4133"/>
      <c r="G122" s="4133"/>
      <c r="H122" s="4133"/>
      <c r="I122" s="4133"/>
      <c r="J122" s="4133"/>
      <c r="K122" s="4133"/>
      <c r="L122" s="4133"/>
      <c r="M122" s="4133"/>
      <c r="N122" s="4133"/>
      <c r="O122" s="4133"/>
      <c r="P122" s="4133"/>
      <c r="Q122" s="4133"/>
      <c r="R122" s="4133"/>
      <c r="S122" s="4133"/>
      <c r="T122" s="4133"/>
      <c r="U122" s="4133"/>
      <c r="V122" s="4133"/>
      <c r="W122" s="4133"/>
      <c r="X122" s="4133"/>
      <c r="Y122" s="4133"/>
      <c r="Z122" s="4133"/>
      <c r="AA122" s="4133"/>
      <c r="AB122" s="4133"/>
      <c r="AC122" s="4133"/>
      <c r="AD122" s="4141"/>
      <c r="AE122" s="1991"/>
      <c r="AF122" s="2027"/>
      <c r="AG122" s="2072"/>
    </row>
    <row r="123" spans="2:33">
      <c r="C123" s="2073"/>
      <c r="D123" s="2073"/>
      <c r="E123" s="2073"/>
      <c r="F123" s="2073"/>
      <c r="G123" s="2073"/>
      <c r="H123" s="2073"/>
      <c r="I123" s="2073"/>
      <c r="J123" s="2073"/>
      <c r="K123" s="2073"/>
      <c r="L123" s="2073"/>
      <c r="M123" s="2073"/>
      <c r="N123" s="2073"/>
      <c r="O123" s="2073"/>
      <c r="P123" s="2073"/>
      <c r="Q123" s="2073"/>
      <c r="R123" s="2073"/>
      <c r="S123" s="2073"/>
      <c r="T123" s="2073"/>
      <c r="U123" s="2073"/>
      <c r="V123" s="2073"/>
      <c r="W123" s="2073"/>
      <c r="X123" s="2073"/>
      <c r="Y123" s="2073"/>
      <c r="Z123" s="2073"/>
      <c r="AA123" s="2073"/>
      <c r="AB123" s="2073"/>
      <c r="AC123" s="2073"/>
      <c r="AD123" s="2073"/>
    </row>
    <row r="124" spans="2:33">
      <c r="B124" s="2074" t="s">
        <v>1183</v>
      </c>
      <c r="C124" s="2075" t="e">
        <f>+AD115+1</f>
        <v>#VALUE!</v>
      </c>
      <c r="D124" s="2076" t="e">
        <f>+C124+1</f>
        <v>#VALUE!</v>
      </c>
      <c r="E124" s="2076" t="e">
        <f t="shared" ref="E124:V124" si="33">+D124+1</f>
        <v>#VALUE!</v>
      </c>
      <c r="F124" s="2076" t="e">
        <f t="shared" si="33"/>
        <v>#VALUE!</v>
      </c>
      <c r="G124" s="2076" t="e">
        <f t="shared" si="33"/>
        <v>#VALUE!</v>
      </c>
      <c r="H124" s="2076" t="e">
        <f t="shared" si="33"/>
        <v>#VALUE!</v>
      </c>
      <c r="I124" s="2076" t="e">
        <f t="shared" si="33"/>
        <v>#VALUE!</v>
      </c>
      <c r="J124" s="2076" t="e">
        <f t="shared" si="33"/>
        <v>#VALUE!</v>
      </c>
      <c r="K124" s="2076" t="e">
        <f t="shared" si="33"/>
        <v>#VALUE!</v>
      </c>
      <c r="L124" s="2076" t="e">
        <f t="shared" si="33"/>
        <v>#VALUE!</v>
      </c>
      <c r="M124" s="2076" t="e">
        <f t="shared" si="33"/>
        <v>#VALUE!</v>
      </c>
      <c r="N124" s="2076" t="e">
        <f t="shared" si="33"/>
        <v>#VALUE!</v>
      </c>
      <c r="O124" s="2076" t="e">
        <f t="shared" si="33"/>
        <v>#VALUE!</v>
      </c>
      <c r="P124" s="2076" t="e">
        <f t="shared" si="33"/>
        <v>#VALUE!</v>
      </c>
      <c r="Q124" s="2076" t="e">
        <f t="shared" si="33"/>
        <v>#VALUE!</v>
      </c>
      <c r="R124" s="2076" t="e">
        <f t="shared" si="33"/>
        <v>#VALUE!</v>
      </c>
      <c r="S124" s="2076" t="e">
        <f t="shared" si="33"/>
        <v>#VALUE!</v>
      </c>
      <c r="T124" s="2076" t="e">
        <f t="shared" si="33"/>
        <v>#VALUE!</v>
      </c>
      <c r="U124" s="2076" t="e">
        <f t="shared" si="33"/>
        <v>#VALUE!</v>
      </c>
      <c r="V124" s="2076" t="e">
        <f t="shared" si="33"/>
        <v>#VALUE!</v>
      </c>
      <c r="W124" s="2076" t="e">
        <f>+V124+1</f>
        <v>#VALUE!</v>
      </c>
      <c r="X124" s="2076" t="e">
        <f t="shared" ref="X124:Z124" si="34">+W124+1</f>
        <v>#VALUE!</v>
      </c>
      <c r="Y124" s="2076" t="e">
        <f t="shared" si="34"/>
        <v>#VALUE!</v>
      </c>
      <c r="Z124" s="2076" t="e">
        <f t="shared" si="34"/>
        <v>#VALUE!</v>
      </c>
      <c r="AA124" s="2076" t="e">
        <f>+Z124+1</f>
        <v>#VALUE!</v>
      </c>
      <c r="AB124" s="2076" t="e">
        <f t="shared" ref="AB124" si="35">+AA124+1</f>
        <v>#VALUE!</v>
      </c>
      <c r="AC124" s="2076" t="e">
        <f>+AB124+1</f>
        <v>#VALUE!</v>
      </c>
      <c r="AD124" s="2077" t="e">
        <f t="shared" ref="AD124" si="36">+AC124+1</f>
        <v>#VALUE!</v>
      </c>
      <c r="AE124" s="2057"/>
      <c r="AF124" s="4251">
        <f>+AF115+1</f>
        <v>13</v>
      </c>
      <c r="AG124" s="4252"/>
    </row>
    <row r="125" spans="2:33">
      <c r="B125" s="2078" t="s">
        <v>1184</v>
      </c>
      <c r="C125" s="2079" t="e">
        <f>TEXT(WEEKDAY(+C124),"aaa")</f>
        <v>#VALUE!</v>
      </c>
      <c r="D125" s="2080" t="e">
        <f t="shared" ref="D125:AD125" si="37">TEXT(WEEKDAY(+D124),"aaa")</f>
        <v>#VALUE!</v>
      </c>
      <c r="E125" s="2080" t="e">
        <f t="shared" si="37"/>
        <v>#VALUE!</v>
      </c>
      <c r="F125" s="2080" t="e">
        <f t="shared" si="37"/>
        <v>#VALUE!</v>
      </c>
      <c r="G125" s="2080" t="e">
        <f t="shared" si="37"/>
        <v>#VALUE!</v>
      </c>
      <c r="H125" s="2080" t="e">
        <f t="shared" si="37"/>
        <v>#VALUE!</v>
      </c>
      <c r="I125" s="2080" t="e">
        <f t="shared" si="37"/>
        <v>#VALUE!</v>
      </c>
      <c r="J125" s="2080" t="e">
        <f t="shared" si="37"/>
        <v>#VALUE!</v>
      </c>
      <c r="K125" s="2080" t="e">
        <f t="shared" si="37"/>
        <v>#VALUE!</v>
      </c>
      <c r="L125" s="2080" t="e">
        <f t="shared" si="37"/>
        <v>#VALUE!</v>
      </c>
      <c r="M125" s="2080" t="e">
        <f t="shared" si="37"/>
        <v>#VALUE!</v>
      </c>
      <c r="N125" s="2080" t="e">
        <f t="shared" si="37"/>
        <v>#VALUE!</v>
      </c>
      <c r="O125" s="2080" t="e">
        <f t="shared" si="37"/>
        <v>#VALUE!</v>
      </c>
      <c r="P125" s="2080" t="e">
        <f t="shared" si="37"/>
        <v>#VALUE!</v>
      </c>
      <c r="Q125" s="2080" t="e">
        <f t="shared" si="37"/>
        <v>#VALUE!</v>
      </c>
      <c r="R125" s="2080" t="e">
        <f t="shared" si="37"/>
        <v>#VALUE!</v>
      </c>
      <c r="S125" s="2080" t="e">
        <f t="shared" si="37"/>
        <v>#VALUE!</v>
      </c>
      <c r="T125" s="2080" t="e">
        <f t="shared" si="37"/>
        <v>#VALUE!</v>
      </c>
      <c r="U125" s="2080" t="e">
        <f t="shared" si="37"/>
        <v>#VALUE!</v>
      </c>
      <c r="V125" s="2080" t="e">
        <f t="shared" si="37"/>
        <v>#VALUE!</v>
      </c>
      <c r="W125" s="2080" t="e">
        <f t="shared" si="37"/>
        <v>#VALUE!</v>
      </c>
      <c r="X125" s="2080" t="e">
        <f t="shared" si="37"/>
        <v>#VALUE!</v>
      </c>
      <c r="Y125" s="2080" t="e">
        <f t="shared" si="37"/>
        <v>#VALUE!</v>
      </c>
      <c r="Z125" s="2080" t="e">
        <f t="shared" si="37"/>
        <v>#VALUE!</v>
      </c>
      <c r="AA125" s="2080" t="e">
        <f t="shared" si="37"/>
        <v>#VALUE!</v>
      </c>
      <c r="AB125" s="2080" t="e">
        <f t="shared" si="37"/>
        <v>#VALUE!</v>
      </c>
      <c r="AC125" s="2080" t="e">
        <f t="shared" si="37"/>
        <v>#VALUE!</v>
      </c>
      <c r="AD125" s="2081" t="e">
        <f t="shared" si="37"/>
        <v>#VALUE!</v>
      </c>
      <c r="AE125" s="1991"/>
      <c r="AF125" s="2062" t="s">
        <v>1185</v>
      </c>
      <c r="AG125" s="2046">
        <f>+COUNTA(C126:AD127)</f>
        <v>0</v>
      </c>
    </row>
    <row r="126" spans="2:33" ht="13.5" customHeight="1">
      <c r="B126" s="4253" t="s">
        <v>1186</v>
      </c>
      <c r="C126" s="4255"/>
      <c r="D126" s="4256"/>
      <c r="E126" s="4256"/>
      <c r="F126" s="4256"/>
      <c r="G126" s="4256"/>
      <c r="H126" s="4256"/>
      <c r="I126" s="4256"/>
      <c r="J126" s="4256"/>
      <c r="K126" s="4256"/>
      <c r="L126" s="4256"/>
      <c r="M126" s="4256"/>
      <c r="N126" s="4256"/>
      <c r="O126" s="4256"/>
      <c r="P126" s="4256"/>
      <c r="Q126" s="4256"/>
      <c r="R126" s="4256"/>
      <c r="S126" s="4256"/>
      <c r="T126" s="4256"/>
      <c r="U126" s="4256"/>
      <c r="V126" s="4256"/>
      <c r="W126" s="4256"/>
      <c r="X126" s="4256"/>
      <c r="Y126" s="4256"/>
      <c r="Z126" s="4256"/>
      <c r="AA126" s="4256"/>
      <c r="AB126" s="4256"/>
      <c r="AC126" s="4256"/>
      <c r="AD126" s="4258"/>
      <c r="AE126" s="1991"/>
      <c r="AF126" s="2063" t="s">
        <v>1187</v>
      </c>
      <c r="AG126" s="2064">
        <f>COUNTA(C124:AD124)-AG125</f>
        <v>28</v>
      </c>
    </row>
    <row r="127" spans="2:33" ht="13.5" customHeight="1">
      <c r="B127" s="4254"/>
      <c r="C127" s="4255"/>
      <c r="D127" s="4257"/>
      <c r="E127" s="4257"/>
      <c r="F127" s="4257"/>
      <c r="G127" s="4257"/>
      <c r="H127" s="4257"/>
      <c r="I127" s="4257"/>
      <c r="J127" s="4257"/>
      <c r="K127" s="4257"/>
      <c r="L127" s="4257"/>
      <c r="M127" s="4257"/>
      <c r="N127" s="4257"/>
      <c r="O127" s="4257"/>
      <c r="P127" s="4257"/>
      <c r="Q127" s="4257"/>
      <c r="R127" s="4257"/>
      <c r="S127" s="4257"/>
      <c r="T127" s="4257"/>
      <c r="U127" s="4257"/>
      <c r="V127" s="4257"/>
      <c r="W127" s="4257"/>
      <c r="X127" s="4257"/>
      <c r="Y127" s="4257"/>
      <c r="Z127" s="4257"/>
      <c r="AA127" s="4257"/>
      <c r="AB127" s="4257"/>
      <c r="AC127" s="4257"/>
      <c r="AD127" s="4259"/>
      <c r="AE127" s="1991"/>
      <c r="AF127" s="2063" t="s">
        <v>1188</v>
      </c>
      <c r="AG127" s="2065">
        <f>+COUNTA(C128:AD129)</f>
        <v>0</v>
      </c>
    </row>
    <row r="128" spans="2:33" ht="13.5" customHeight="1">
      <c r="B128" s="4267" t="s">
        <v>1175</v>
      </c>
      <c r="C128" s="4266"/>
      <c r="D128" s="4131"/>
      <c r="E128" s="4131"/>
      <c r="F128" s="4131"/>
      <c r="G128" s="4131"/>
      <c r="H128" s="4131"/>
      <c r="I128" s="4131"/>
      <c r="J128" s="4131"/>
      <c r="K128" s="4131"/>
      <c r="L128" s="4131"/>
      <c r="M128" s="4131"/>
      <c r="N128" s="4131"/>
      <c r="O128" s="4131"/>
      <c r="P128" s="4131"/>
      <c r="Q128" s="4131"/>
      <c r="R128" s="4131"/>
      <c r="S128" s="4131"/>
      <c r="T128" s="4131"/>
      <c r="U128" s="4131"/>
      <c r="V128" s="4131"/>
      <c r="W128" s="4131"/>
      <c r="X128" s="4131"/>
      <c r="Y128" s="4131"/>
      <c r="Z128" s="4131"/>
      <c r="AA128" s="4131"/>
      <c r="AB128" s="4131"/>
      <c r="AC128" s="4131"/>
      <c r="AD128" s="4138"/>
      <c r="AE128" s="1991"/>
      <c r="AF128" s="2063" t="s">
        <v>1189</v>
      </c>
      <c r="AG128" s="2067">
        <f>+AG127/AG126</f>
        <v>0</v>
      </c>
    </row>
    <row r="129" spans="2:33">
      <c r="B129" s="4268"/>
      <c r="C129" s="4266"/>
      <c r="D129" s="4132"/>
      <c r="E129" s="4132"/>
      <c r="F129" s="4132"/>
      <c r="G129" s="4132"/>
      <c r="H129" s="4132"/>
      <c r="I129" s="4132"/>
      <c r="J129" s="4132"/>
      <c r="K129" s="4132"/>
      <c r="L129" s="4132"/>
      <c r="M129" s="4132"/>
      <c r="N129" s="4132"/>
      <c r="O129" s="4132"/>
      <c r="P129" s="4132"/>
      <c r="Q129" s="4132"/>
      <c r="R129" s="4132"/>
      <c r="S129" s="4132"/>
      <c r="T129" s="4132"/>
      <c r="U129" s="4132"/>
      <c r="V129" s="4132"/>
      <c r="W129" s="4132"/>
      <c r="X129" s="4132"/>
      <c r="Y129" s="4132"/>
      <c r="Z129" s="4132"/>
      <c r="AA129" s="4132"/>
      <c r="AB129" s="4132"/>
      <c r="AC129" s="4132"/>
      <c r="AD129" s="4139"/>
      <c r="AE129" s="1991"/>
      <c r="AF129" s="2063" t="s">
        <v>1169</v>
      </c>
      <c r="AG129" s="2065">
        <f>+COUNTA(C130:AD131)</f>
        <v>0</v>
      </c>
    </row>
    <row r="130" spans="2:33">
      <c r="B130" s="4269" t="s">
        <v>1178</v>
      </c>
      <c r="C130" s="4262"/>
      <c r="D130" s="4127"/>
      <c r="E130" s="4127"/>
      <c r="F130" s="4127"/>
      <c r="G130" s="4127"/>
      <c r="H130" s="4127"/>
      <c r="I130" s="4127"/>
      <c r="J130" s="4127"/>
      <c r="K130" s="4127"/>
      <c r="L130" s="4127"/>
      <c r="M130" s="4127"/>
      <c r="N130" s="4127"/>
      <c r="O130" s="4127"/>
      <c r="P130" s="4127"/>
      <c r="Q130" s="4127"/>
      <c r="R130" s="4127"/>
      <c r="S130" s="4127"/>
      <c r="T130" s="4127"/>
      <c r="U130" s="4127"/>
      <c r="V130" s="4127"/>
      <c r="W130" s="4127"/>
      <c r="X130" s="4127"/>
      <c r="Y130" s="4127"/>
      <c r="Z130" s="4127"/>
      <c r="AA130" s="4127"/>
      <c r="AB130" s="4127"/>
      <c r="AC130" s="4127"/>
      <c r="AD130" s="4140"/>
      <c r="AE130" s="1991"/>
      <c r="AF130" s="2069" t="s">
        <v>1190</v>
      </c>
      <c r="AG130" s="2070">
        <f>+AG129/AG126</f>
        <v>0</v>
      </c>
    </row>
    <row r="131" spans="2:33">
      <c r="B131" s="4270"/>
      <c r="C131" s="4263"/>
      <c r="D131" s="4133"/>
      <c r="E131" s="4133"/>
      <c r="F131" s="4133"/>
      <c r="G131" s="4133"/>
      <c r="H131" s="4133"/>
      <c r="I131" s="4133"/>
      <c r="J131" s="4133"/>
      <c r="K131" s="4133"/>
      <c r="L131" s="4133"/>
      <c r="M131" s="4133"/>
      <c r="N131" s="4133"/>
      <c r="O131" s="4133"/>
      <c r="P131" s="4133"/>
      <c r="Q131" s="4133"/>
      <c r="R131" s="4133"/>
      <c r="S131" s="4133"/>
      <c r="T131" s="4133"/>
      <c r="U131" s="4133"/>
      <c r="V131" s="4133"/>
      <c r="W131" s="4133"/>
      <c r="X131" s="4133"/>
      <c r="Y131" s="4133"/>
      <c r="Z131" s="4133"/>
      <c r="AA131" s="4133"/>
      <c r="AB131" s="4133"/>
      <c r="AC131" s="4133"/>
      <c r="AD131" s="4141"/>
      <c r="AE131" s="1991"/>
      <c r="AF131" s="2027"/>
      <c r="AG131" s="2072"/>
    </row>
    <row r="132" spans="2:33">
      <c r="C132" s="2073"/>
      <c r="D132" s="2073"/>
      <c r="E132" s="2073"/>
      <c r="F132" s="2073"/>
      <c r="G132" s="2073"/>
      <c r="H132" s="2073"/>
      <c r="I132" s="2073"/>
      <c r="J132" s="2073"/>
      <c r="K132" s="2073"/>
      <c r="L132" s="2073"/>
      <c r="M132" s="2073"/>
      <c r="N132" s="2073"/>
      <c r="O132" s="2073"/>
      <c r="P132" s="2073"/>
      <c r="Q132" s="2073"/>
      <c r="R132" s="2073"/>
      <c r="S132" s="2073"/>
      <c r="T132" s="2073"/>
      <c r="U132" s="2073"/>
      <c r="V132" s="2073"/>
      <c r="W132" s="2073"/>
      <c r="X132" s="2073"/>
      <c r="Y132" s="2073"/>
      <c r="Z132" s="2073"/>
      <c r="AA132" s="2073"/>
      <c r="AB132" s="2073"/>
      <c r="AC132" s="2073"/>
      <c r="AD132" s="2073"/>
    </row>
    <row r="133" spans="2:33">
      <c r="B133" s="2053" t="s">
        <v>1183</v>
      </c>
      <c r="C133" s="2054" t="e">
        <f>+AD124+1</f>
        <v>#VALUE!</v>
      </c>
      <c r="D133" s="2055" t="e">
        <f>+C133+1</f>
        <v>#VALUE!</v>
      </c>
      <c r="E133" s="2055" t="e">
        <f t="shared" ref="E133:V133" si="38">+D133+1</f>
        <v>#VALUE!</v>
      </c>
      <c r="F133" s="2055" t="e">
        <f t="shared" si="38"/>
        <v>#VALUE!</v>
      </c>
      <c r="G133" s="2055" t="e">
        <f t="shared" si="38"/>
        <v>#VALUE!</v>
      </c>
      <c r="H133" s="2055" t="e">
        <f t="shared" si="38"/>
        <v>#VALUE!</v>
      </c>
      <c r="I133" s="2055" t="e">
        <f t="shared" si="38"/>
        <v>#VALUE!</v>
      </c>
      <c r="J133" s="2055" t="e">
        <f t="shared" si="38"/>
        <v>#VALUE!</v>
      </c>
      <c r="K133" s="2055" t="e">
        <f t="shared" si="38"/>
        <v>#VALUE!</v>
      </c>
      <c r="L133" s="2055" t="e">
        <f t="shared" si="38"/>
        <v>#VALUE!</v>
      </c>
      <c r="M133" s="2055" t="e">
        <f t="shared" si="38"/>
        <v>#VALUE!</v>
      </c>
      <c r="N133" s="2055" t="e">
        <f t="shared" si="38"/>
        <v>#VALUE!</v>
      </c>
      <c r="O133" s="2055" t="e">
        <f t="shared" si="38"/>
        <v>#VALUE!</v>
      </c>
      <c r="P133" s="2055" t="e">
        <f t="shared" si="38"/>
        <v>#VALUE!</v>
      </c>
      <c r="Q133" s="2055" t="e">
        <f t="shared" si="38"/>
        <v>#VALUE!</v>
      </c>
      <c r="R133" s="2055" t="e">
        <f t="shared" si="38"/>
        <v>#VALUE!</v>
      </c>
      <c r="S133" s="2055" t="e">
        <f t="shared" si="38"/>
        <v>#VALUE!</v>
      </c>
      <c r="T133" s="2055" t="e">
        <f t="shared" si="38"/>
        <v>#VALUE!</v>
      </c>
      <c r="U133" s="2055" t="e">
        <f t="shared" si="38"/>
        <v>#VALUE!</v>
      </c>
      <c r="V133" s="2055" t="e">
        <f t="shared" si="38"/>
        <v>#VALUE!</v>
      </c>
      <c r="W133" s="2055" t="e">
        <f>+V133+1</f>
        <v>#VALUE!</v>
      </c>
      <c r="X133" s="2055" t="e">
        <f t="shared" ref="X133:Z133" si="39">+W133+1</f>
        <v>#VALUE!</v>
      </c>
      <c r="Y133" s="2055" t="e">
        <f t="shared" si="39"/>
        <v>#VALUE!</v>
      </c>
      <c r="Z133" s="2055" t="e">
        <f t="shared" si="39"/>
        <v>#VALUE!</v>
      </c>
      <c r="AA133" s="2055" t="e">
        <f>+Z133+1</f>
        <v>#VALUE!</v>
      </c>
      <c r="AB133" s="2055" t="e">
        <f t="shared" ref="AB133" si="40">+AA133+1</f>
        <v>#VALUE!</v>
      </c>
      <c r="AC133" s="2055" t="e">
        <f>+AB133+1</f>
        <v>#VALUE!</v>
      </c>
      <c r="AD133" s="2056" t="e">
        <f t="shared" ref="AD133" si="41">+AC133+1</f>
        <v>#VALUE!</v>
      </c>
      <c r="AE133" s="2057"/>
      <c r="AF133" s="4251">
        <f>+AF124+1</f>
        <v>14</v>
      </c>
      <c r="AG133" s="4252"/>
    </row>
    <row r="134" spans="2:33">
      <c r="B134" s="1958" t="s">
        <v>1184</v>
      </c>
      <c r="C134" s="2059" t="e">
        <f>TEXT(WEEKDAY(+C133),"aaa")</f>
        <v>#VALUE!</v>
      </c>
      <c r="D134" s="2060" t="e">
        <f t="shared" ref="D134:AD134" si="42">TEXT(WEEKDAY(+D133),"aaa")</f>
        <v>#VALUE!</v>
      </c>
      <c r="E134" s="2060" t="e">
        <f t="shared" si="42"/>
        <v>#VALUE!</v>
      </c>
      <c r="F134" s="2060" t="e">
        <f t="shared" si="42"/>
        <v>#VALUE!</v>
      </c>
      <c r="G134" s="2060" t="e">
        <f t="shared" si="42"/>
        <v>#VALUE!</v>
      </c>
      <c r="H134" s="2060" t="e">
        <f t="shared" si="42"/>
        <v>#VALUE!</v>
      </c>
      <c r="I134" s="2060" t="e">
        <f t="shared" si="42"/>
        <v>#VALUE!</v>
      </c>
      <c r="J134" s="2060" t="e">
        <f t="shared" si="42"/>
        <v>#VALUE!</v>
      </c>
      <c r="K134" s="2060" t="e">
        <f t="shared" si="42"/>
        <v>#VALUE!</v>
      </c>
      <c r="L134" s="2060" t="e">
        <f t="shared" si="42"/>
        <v>#VALUE!</v>
      </c>
      <c r="M134" s="2060" t="e">
        <f t="shared" si="42"/>
        <v>#VALUE!</v>
      </c>
      <c r="N134" s="2060" t="e">
        <f t="shared" si="42"/>
        <v>#VALUE!</v>
      </c>
      <c r="O134" s="2060" t="e">
        <f t="shared" si="42"/>
        <v>#VALUE!</v>
      </c>
      <c r="P134" s="2060" t="e">
        <f t="shared" si="42"/>
        <v>#VALUE!</v>
      </c>
      <c r="Q134" s="2060" t="e">
        <f t="shared" si="42"/>
        <v>#VALUE!</v>
      </c>
      <c r="R134" s="2060" t="e">
        <f t="shared" si="42"/>
        <v>#VALUE!</v>
      </c>
      <c r="S134" s="2060" t="e">
        <f t="shared" si="42"/>
        <v>#VALUE!</v>
      </c>
      <c r="T134" s="2060" t="e">
        <f t="shared" si="42"/>
        <v>#VALUE!</v>
      </c>
      <c r="U134" s="2060" t="e">
        <f t="shared" si="42"/>
        <v>#VALUE!</v>
      </c>
      <c r="V134" s="2060" t="e">
        <f t="shared" si="42"/>
        <v>#VALUE!</v>
      </c>
      <c r="W134" s="2060" t="e">
        <f t="shared" si="42"/>
        <v>#VALUE!</v>
      </c>
      <c r="X134" s="2060" t="e">
        <f t="shared" si="42"/>
        <v>#VALUE!</v>
      </c>
      <c r="Y134" s="2060" t="e">
        <f t="shared" si="42"/>
        <v>#VALUE!</v>
      </c>
      <c r="Z134" s="2060" t="e">
        <f t="shared" si="42"/>
        <v>#VALUE!</v>
      </c>
      <c r="AA134" s="2060" t="e">
        <f t="shared" si="42"/>
        <v>#VALUE!</v>
      </c>
      <c r="AB134" s="2060" t="e">
        <f t="shared" si="42"/>
        <v>#VALUE!</v>
      </c>
      <c r="AC134" s="2060" t="e">
        <f t="shared" si="42"/>
        <v>#VALUE!</v>
      </c>
      <c r="AD134" s="2061" t="e">
        <f t="shared" si="42"/>
        <v>#VALUE!</v>
      </c>
      <c r="AE134" s="1991"/>
      <c r="AF134" s="2062" t="s">
        <v>1185</v>
      </c>
      <c r="AG134" s="2046">
        <f>+COUNTA(C135:AD136)</f>
        <v>0</v>
      </c>
    </row>
    <row r="135" spans="2:33" ht="13.5" customHeight="1">
      <c r="B135" s="4253" t="s">
        <v>1186</v>
      </c>
      <c r="C135" s="4255"/>
      <c r="D135" s="4256"/>
      <c r="E135" s="4256"/>
      <c r="F135" s="4256"/>
      <c r="G135" s="4256"/>
      <c r="H135" s="4256"/>
      <c r="I135" s="4256"/>
      <c r="J135" s="4256"/>
      <c r="K135" s="4256"/>
      <c r="L135" s="4256"/>
      <c r="M135" s="4256"/>
      <c r="N135" s="4256"/>
      <c r="O135" s="4256"/>
      <c r="P135" s="4256"/>
      <c r="Q135" s="4256"/>
      <c r="R135" s="4256"/>
      <c r="S135" s="4256"/>
      <c r="T135" s="4256"/>
      <c r="U135" s="4256"/>
      <c r="V135" s="4256"/>
      <c r="W135" s="4256"/>
      <c r="X135" s="4256"/>
      <c r="Y135" s="4256"/>
      <c r="Z135" s="4256"/>
      <c r="AA135" s="4256"/>
      <c r="AB135" s="4256"/>
      <c r="AC135" s="4256"/>
      <c r="AD135" s="4258"/>
      <c r="AE135" s="1991"/>
      <c r="AF135" s="2063" t="s">
        <v>1187</v>
      </c>
      <c r="AG135" s="2064">
        <f>COUNTA(C133:AD133)-AG134</f>
        <v>28</v>
      </c>
    </row>
    <row r="136" spans="2:33" ht="13.5" customHeight="1">
      <c r="B136" s="4254"/>
      <c r="C136" s="4255"/>
      <c r="D136" s="4257"/>
      <c r="E136" s="4257"/>
      <c r="F136" s="4257"/>
      <c r="G136" s="4257"/>
      <c r="H136" s="4257"/>
      <c r="I136" s="4257"/>
      <c r="J136" s="4257"/>
      <c r="K136" s="4257"/>
      <c r="L136" s="4257"/>
      <c r="M136" s="4257"/>
      <c r="N136" s="4257"/>
      <c r="O136" s="4257"/>
      <c r="P136" s="4257"/>
      <c r="Q136" s="4257"/>
      <c r="R136" s="4257"/>
      <c r="S136" s="4257"/>
      <c r="T136" s="4257"/>
      <c r="U136" s="4257"/>
      <c r="V136" s="4257"/>
      <c r="W136" s="4257"/>
      <c r="X136" s="4257"/>
      <c r="Y136" s="4257"/>
      <c r="Z136" s="4257"/>
      <c r="AA136" s="4257"/>
      <c r="AB136" s="4257"/>
      <c r="AC136" s="4257"/>
      <c r="AD136" s="4259"/>
      <c r="AE136" s="1991"/>
      <c r="AF136" s="2063" t="s">
        <v>1188</v>
      </c>
      <c r="AG136" s="2065">
        <f>+COUNTA(C137:AD138)</f>
        <v>0</v>
      </c>
    </row>
    <row r="137" spans="2:33" ht="13.5" customHeight="1">
      <c r="B137" s="4264" t="s">
        <v>1175</v>
      </c>
      <c r="C137" s="4266"/>
      <c r="D137" s="4131"/>
      <c r="E137" s="4131"/>
      <c r="F137" s="4131"/>
      <c r="G137" s="4131"/>
      <c r="H137" s="4131"/>
      <c r="I137" s="4131"/>
      <c r="J137" s="4131"/>
      <c r="K137" s="4131"/>
      <c r="L137" s="4131"/>
      <c r="M137" s="4131"/>
      <c r="N137" s="4131"/>
      <c r="O137" s="4131"/>
      <c r="P137" s="4131"/>
      <c r="Q137" s="4131"/>
      <c r="R137" s="4131"/>
      <c r="S137" s="4131"/>
      <c r="T137" s="4131"/>
      <c r="U137" s="4131"/>
      <c r="V137" s="4131"/>
      <c r="W137" s="4131"/>
      <c r="X137" s="4131"/>
      <c r="Y137" s="4131"/>
      <c r="Z137" s="4131"/>
      <c r="AA137" s="4131"/>
      <c r="AB137" s="4131"/>
      <c r="AC137" s="4131"/>
      <c r="AD137" s="4138"/>
      <c r="AE137" s="1991"/>
      <c r="AF137" s="2063" t="s">
        <v>1189</v>
      </c>
      <c r="AG137" s="2067">
        <f>+AG136/AG135</f>
        <v>0</v>
      </c>
    </row>
    <row r="138" spans="2:33">
      <c r="B138" s="4265"/>
      <c r="C138" s="4266"/>
      <c r="D138" s="4132"/>
      <c r="E138" s="4132"/>
      <c r="F138" s="4132"/>
      <c r="G138" s="4132"/>
      <c r="H138" s="4132"/>
      <c r="I138" s="4132"/>
      <c r="J138" s="4132"/>
      <c r="K138" s="4132"/>
      <c r="L138" s="4132"/>
      <c r="M138" s="4132"/>
      <c r="N138" s="4132"/>
      <c r="O138" s="4132"/>
      <c r="P138" s="4132"/>
      <c r="Q138" s="4132"/>
      <c r="R138" s="4132"/>
      <c r="S138" s="4132"/>
      <c r="T138" s="4132"/>
      <c r="U138" s="4132"/>
      <c r="V138" s="4132"/>
      <c r="W138" s="4132"/>
      <c r="X138" s="4132"/>
      <c r="Y138" s="4132"/>
      <c r="Z138" s="4132"/>
      <c r="AA138" s="4132"/>
      <c r="AB138" s="4132"/>
      <c r="AC138" s="4132"/>
      <c r="AD138" s="4139"/>
      <c r="AE138" s="1991"/>
      <c r="AF138" s="2063" t="s">
        <v>1169</v>
      </c>
      <c r="AG138" s="2065">
        <f>+COUNTA(C139:AD140)</f>
        <v>0</v>
      </c>
    </row>
    <row r="139" spans="2:33">
      <c r="B139" s="4260" t="s">
        <v>1178</v>
      </c>
      <c r="C139" s="4262"/>
      <c r="D139" s="4127"/>
      <c r="E139" s="4127"/>
      <c r="F139" s="4127"/>
      <c r="G139" s="4127"/>
      <c r="H139" s="4127"/>
      <c r="I139" s="4127"/>
      <c r="J139" s="4127"/>
      <c r="K139" s="4127"/>
      <c r="L139" s="4127"/>
      <c r="M139" s="4127"/>
      <c r="N139" s="4127"/>
      <c r="O139" s="4127"/>
      <c r="P139" s="4127"/>
      <c r="Q139" s="4127"/>
      <c r="R139" s="4127"/>
      <c r="S139" s="4127"/>
      <c r="T139" s="4127"/>
      <c r="U139" s="4127"/>
      <c r="V139" s="4127"/>
      <c r="W139" s="4127"/>
      <c r="X139" s="4127"/>
      <c r="Y139" s="4127"/>
      <c r="Z139" s="4127"/>
      <c r="AA139" s="4127"/>
      <c r="AB139" s="4127"/>
      <c r="AC139" s="4127"/>
      <c r="AD139" s="4140"/>
      <c r="AE139" s="1991"/>
      <c r="AF139" s="2069" t="s">
        <v>1190</v>
      </c>
      <c r="AG139" s="2070">
        <f>+AG138/AG135</f>
        <v>0</v>
      </c>
    </row>
    <row r="140" spans="2:33">
      <c r="B140" s="4261"/>
      <c r="C140" s="4263"/>
      <c r="D140" s="4133"/>
      <c r="E140" s="4133"/>
      <c r="F140" s="4133"/>
      <c r="G140" s="4133"/>
      <c r="H140" s="4133"/>
      <c r="I140" s="4133"/>
      <c r="J140" s="4133"/>
      <c r="K140" s="4133"/>
      <c r="L140" s="4133"/>
      <c r="M140" s="4133"/>
      <c r="N140" s="4133"/>
      <c r="O140" s="4133"/>
      <c r="P140" s="4133"/>
      <c r="Q140" s="4133"/>
      <c r="R140" s="4133"/>
      <c r="S140" s="4133"/>
      <c r="T140" s="4133"/>
      <c r="U140" s="4133"/>
      <c r="V140" s="4133"/>
      <c r="W140" s="4133"/>
      <c r="X140" s="4133"/>
      <c r="Y140" s="4133"/>
      <c r="Z140" s="4133"/>
      <c r="AA140" s="4133"/>
      <c r="AB140" s="4133"/>
      <c r="AC140" s="4133"/>
      <c r="AD140" s="4141"/>
      <c r="AE140" s="1991"/>
      <c r="AF140" s="2027"/>
      <c r="AG140" s="2072"/>
    </row>
    <row r="141" spans="2:33">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row>
    <row r="142" spans="2:33">
      <c r="B142" s="2074" t="s">
        <v>1183</v>
      </c>
      <c r="C142" s="2075" t="e">
        <f>+AD133+1</f>
        <v>#VALUE!</v>
      </c>
      <c r="D142" s="2076" t="e">
        <f>+C142+1</f>
        <v>#VALUE!</v>
      </c>
      <c r="E142" s="2076" t="e">
        <f t="shared" ref="E142:V142" si="43">+D142+1</f>
        <v>#VALUE!</v>
      </c>
      <c r="F142" s="2076" t="e">
        <f t="shared" si="43"/>
        <v>#VALUE!</v>
      </c>
      <c r="G142" s="2076" t="e">
        <f t="shared" si="43"/>
        <v>#VALUE!</v>
      </c>
      <c r="H142" s="2076" t="e">
        <f t="shared" si="43"/>
        <v>#VALUE!</v>
      </c>
      <c r="I142" s="2076" t="e">
        <f t="shared" si="43"/>
        <v>#VALUE!</v>
      </c>
      <c r="J142" s="2076" t="e">
        <f t="shared" si="43"/>
        <v>#VALUE!</v>
      </c>
      <c r="K142" s="2076" t="e">
        <f t="shared" si="43"/>
        <v>#VALUE!</v>
      </c>
      <c r="L142" s="2076" t="e">
        <f t="shared" si="43"/>
        <v>#VALUE!</v>
      </c>
      <c r="M142" s="2076" t="e">
        <f t="shared" si="43"/>
        <v>#VALUE!</v>
      </c>
      <c r="N142" s="2076" t="e">
        <f t="shared" si="43"/>
        <v>#VALUE!</v>
      </c>
      <c r="O142" s="2076" t="e">
        <f t="shared" si="43"/>
        <v>#VALUE!</v>
      </c>
      <c r="P142" s="2076" t="e">
        <f t="shared" si="43"/>
        <v>#VALUE!</v>
      </c>
      <c r="Q142" s="2076" t="e">
        <f t="shared" si="43"/>
        <v>#VALUE!</v>
      </c>
      <c r="R142" s="2076" t="e">
        <f t="shared" si="43"/>
        <v>#VALUE!</v>
      </c>
      <c r="S142" s="2076" t="e">
        <f t="shared" si="43"/>
        <v>#VALUE!</v>
      </c>
      <c r="T142" s="2076" t="e">
        <f t="shared" si="43"/>
        <v>#VALUE!</v>
      </c>
      <c r="U142" s="2076" t="e">
        <f t="shared" si="43"/>
        <v>#VALUE!</v>
      </c>
      <c r="V142" s="2076" t="e">
        <f t="shared" si="43"/>
        <v>#VALUE!</v>
      </c>
      <c r="W142" s="2076" t="e">
        <f>+V142+1</f>
        <v>#VALUE!</v>
      </c>
      <c r="X142" s="2076" t="e">
        <f t="shared" ref="X142:Z142" si="44">+W142+1</f>
        <v>#VALUE!</v>
      </c>
      <c r="Y142" s="2076" t="e">
        <f t="shared" si="44"/>
        <v>#VALUE!</v>
      </c>
      <c r="Z142" s="2076" t="e">
        <f t="shared" si="44"/>
        <v>#VALUE!</v>
      </c>
      <c r="AA142" s="2076" t="e">
        <f>+Z142+1</f>
        <v>#VALUE!</v>
      </c>
      <c r="AB142" s="2076" t="e">
        <f t="shared" ref="AB142" si="45">+AA142+1</f>
        <v>#VALUE!</v>
      </c>
      <c r="AC142" s="2076" t="e">
        <f>+AB142+1</f>
        <v>#VALUE!</v>
      </c>
      <c r="AD142" s="2077" t="e">
        <f t="shared" ref="AD142" si="46">+AC142+1</f>
        <v>#VALUE!</v>
      </c>
      <c r="AE142" s="2057"/>
      <c r="AF142" s="4251">
        <f>+AF133+1</f>
        <v>15</v>
      </c>
      <c r="AG142" s="4252"/>
    </row>
    <row r="143" spans="2:33">
      <c r="B143" s="2078" t="s">
        <v>1184</v>
      </c>
      <c r="C143" s="2079" t="e">
        <f>TEXT(WEEKDAY(+C142),"aaa")</f>
        <v>#VALUE!</v>
      </c>
      <c r="D143" s="2080" t="e">
        <f t="shared" ref="D143:AD143" si="47">TEXT(WEEKDAY(+D142),"aaa")</f>
        <v>#VALUE!</v>
      </c>
      <c r="E143" s="2080" t="e">
        <f t="shared" si="47"/>
        <v>#VALUE!</v>
      </c>
      <c r="F143" s="2080" t="e">
        <f t="shared" si="47"/>
        <v>#VALUE!</v>
      </c>
      <c r="G143" s="2080" t="e">
        <f t="shared" si="47"/>
        <v>#VALUE!</v>
      </c>
      <c r="H143" s="2080" t="e">
        <f t="shared" si="47"/>
        <v>#VALUE!</v>
      </c>
      <c r="I143" s="2080" t="e">
        <f t="shared" si="47"/>
        <v>#VALUE!</v>
      </c>
      <c r="J143" s="2080" t="e">
        <f t="shared" si="47"/>
        <v>#VALUE!</v>
      </c>
      <c r="K143" s="2080" t="e">
        <f t="shared" si="47"/>
        <v>#VALUE!</v>
      </c>
      <c r="L143" s="2080" t="e">
        <f t="shared" si="47"/>
        <v>#VALUE!</v>
      </c>
      <c r="M143" s="2080" t="e">
        <f t="shared" si="47"/>
        <v>#VALUE!</v>
      </c>
      <c r="N143" s="2080" t="e">
        <f t="shared" si="47"/>
        <v>#VALUE!</v>
      </c>
      <c r="O143" s="2080" t="e">
        <f t="shared" si="47"/>
        <v>#VALUE!</v>
      </c>
      <c r="P143" s="2080" t="e">
        <f t="shared" si="47"/>
        <v>#VALUE!</v>
      </c>
      <c r="Q143" s="2080" t="e">
        <f t="shared" si="47"/>
        <v>#VALUE!</v>
      </c>
      <c r="R143" s="2080" t="e">
        <f t="shared" si="47"/>
        <v>#VALUE!</v>
      </c>
      <c r="S143" s="2080" t="e">
        <f t="shared" si="47"/>
        <v>#VALUE!</v>
      </c>
      <c r="T143" s="2080" t="e">
        <f t="shared" si="47"/>
        <v>#VALUE!</v>
      </c>
      <c r="U143" s="2080" t="e">
        <f t="shared" si="47"/>
        <v>#VALUE!</v>
      </c>
      <c r="V143" s="2080" t="e">
        <f t="shared" si="47"/>
        <v>#VALUE!</v>
      </c>
      <c r="W143" s="2080" t="e">
        <f t="shared" si="47"/>
        <v>#VALUE!</v>
      </c>
      <c r="X143" s="2080" t="e">
        <f t="shared" si="47"/>
        <v>#VALUE!</v>
      </c>
      <c r="Y143" s="2080" t="e">
        <f t="shared" si="47"/>
        <v>#VALUE!</v>
      </c>
      <c r="Z143" s="2080" t="e">
        <f t="shared" si="47"/>
        <v>#VALUE!</v>
      </c>
      <c r="AA143" s="2080" t="e">
        <f t="shared" si="47"/>
        <v>#VALUE!</v>
      </c>
      <c r="AB143" s="2080" t="e">
        <f t="shared" si="47"/>
        <v>#VALUE!</v>
      </c>
      <c r="AC143" s="2080" t="e">
        <f t="shared" si="47"/>
        <v>#VALUE!</v>
      </c>
      <c r="AD143" s="2081" t="e">
        <f t="shared" si="47"/>
        <v>#VALUE!</v>
      </c>
      <c r="AE143" s="1991"/>
      <c r="AF143" s="2062" t="s">
        <v>1185</v>
      </c>
      <c r="AG143" s="2046">
        <f>+COUNTA(C144:AD145)</f>
        <v>0</v>
      </c>
    </row>
    <row r="144" spans="2:33" ht="13.5" customHeight="1">
      <c r="B144" s="4253" t="s">
        <v>1186</v>
      </c>
      <c r="C144" s="4255"/>
      <c r="D144" s="4256"/>
      <c r="E144" s="4256"/>
      <c r="F144" s="4256"/>
      <c r="G144" s="4256"/>
      <c r="H144" s="4256"/>
      <c r="I144" s="4256"/>
      <c r="J144" s="4256"/>
      <c r="K144" s="4256"/>
      <c r="L144" s="4256"/>
      <c r="M144" s="4256"/>
      <c r="N144" s="4256"/>
      <c r="O144" s="4256"/>
      <c r="P144" s="4256"/>
      <c r="Q144" s="4256"/>
      <c r="R144" s="4256"/>
      <c r="S144" s="4256"/>
      <c r="T144" s="4256"/>
      <c r="U144" s="4256"/>
      <c r="V144" s="4256"/>
      <c r="W144" s="4256"/>
      <c r="X144" s="4256"/>
      <c r="Y144" s="4256"/>
      <c r="Z144" s="4256"/>
      <c r="AA144" s="4256"/>
      <c r="AB144" s="4256"/>
      <c r="AC144" s="4256"/>
      <c r="AD144" s="4258"/>
      <c r="AE144" s="1991"/>
      <c r="AF144" s="2063" t="s">
        <v>1187</v>
      </c>
      <c r="AG144" s="2064">
        <f>COUNTA(C142:AD142)-AG143</f>
        <v>28</v>
      </c>
    </row>
    <row r="145" spans="2:33" ht="13.5" customHeight="1">
      <c r="B145" s="4254"/>
      <c r="C145" s="4255"/>
      <c r="D145" s="4257"/>
      <c r="E145" s="4257"/>
      <c r="F145" s="4257"/>
      <c r="G145" s="4257"/>
      <c r="H145" s="4257"/>
      <c r="I145" s="4257"/>
      <c r="J145" s="4257"/>
      <c r="K145" s="4257"/>
      <c r="L145" s="4257"/>
      <c r="M145" s="4257"/>
      <c r="N145" s="4257"/>
      <c r="O145" s="4257"/>
      <c r="P145" s="4257"/>
      <c r="Q145" s="4257"/>
      <c r="R145" s="4257"/>
      <c r="S145" s="4257"/>
      <c r="T145" s="4257"/>
      <c r="U145" s="4257"/>
      <c r="V145" s="4257"/>
      <c r="W145" s="4257"/>
      <c r="X145" s="4257"/>
      <c r="Y145" s="4257"/>
      <c r="Z145" s="4257"/>
      <c r="AA145" s="4257"/>
      <c r="AB145" s="4257"/>
      <c r="AC145" s="4257"/>
      <c r="AD145" s="4259"/>
      <c r="AE145" s="1991"/>
      <c r="AF145" s="2063" t="s">
        <v>1188</v>
      </c>
      <c r="AG145" s="2065">
        <f>+COUNTA(C146:AD147)</f>
        <v>0</v>
      </c>
    </row>
    <row r="146" spans="2:33" ht="13.5" customHeight="1">
      <c r="B146" s="4267" t="s">
        <v>1175</v>
      </c>
      <c r="C146" s="4266"/>
      <c r="D146" s="4131"/>
      <c r="E146" s="4131"/>
      <c r="F146" s="4131"/>
      <c r="G146" s="4131"/>
      <c r="H146" s="4131"/>
      <c r="I146" s="4131"/>
      <c r="J146" s="4131"/>
      <c r="K146" s="4131"/>
      <c r="L146" s="4131"/>
      <c r="M146" s="4131"/>
      <c r="N146" s="4131"/>
      <c r="O146" s="4131"/>
      <c r="P146" s="4131"/>
      <c r="Q146" s="4131"/>
      <c r="R146" s="4131"/>
      <c r="S146" s="4131"/>
      <c r="T146" s="4131"/>
      <c r="U146" s="4131"/>
      <c r="V146" s="4131"/>
      <c r="W146" s="4131"/>
      <c r="X146" s="4131"/>
      <c r="Y146" s="4131"/>
      <c r="Z146" s="4131"/>
      <c r="AA146" s="4131"/>
      <c r="AB146" s="4131"/>
      <c r="AC146" s="4131"/>
      <c r="AD146" s="4138"/>
      <c r="AE146" s="1991"/>
      <c r="AF146" s="2063" t="s">
        <v>1189</v>
      </c>
      <c r="AG146" s="2067">
        <f>+AG145/AG144</f>
        <v>0</v>
      </c>
    </row>
    <row r="147" spans="2:33">
      <c r="B147" s="4268"/>
      <c r="C147" s="4266"/>
      <c r="D147" s="4132"/>
      <c r="E147" s="4132"/>
      <c r="F147" s="4132"/>
      <c r="G147" s="4132"/>
      <c r="H147" s="4132"/>
      <c r="I147" s="4132"/>
      <c r="J147" s="4132"/>
      <c r="K147" s="4132"/>
      <c r="L147" s="4132"/>
      <c r="M147" s="4132"/>
      <c r="N147" s="4132"/>
      <c r="O147" s="4132"/>
      <c r="P147" s="4132"/>
      <c r="Q147" s="4132"/>
      <c r="R147" s="4132"/>
      <c r="S147" s="4132"/>
      <c r="T147" s="4132"/>
      <c r="U147" s="4132"/>
      <c r="V147" s="4132"/>
      <c r="W147" s="4132"/>
      <c r="X147" s="4132"/>
      <c r="Y147" s="4132"/>
      <c r="Z147" s="4132"/>
      <c r="AA147" s="4132"/>
      <c r="AB147" s="4132"/>
      <c r="AC147" s="4132"/>
      <c r="AD147" s="4139"/>
      <c r="AE147" s="1991"/>
      <c r="AF147" s="2063" t="s">
        <v>1169</v>
      </c>
      <c r="AG147" s="2065">
        <f>+COUNTA(C148:AD149)</f>
        <v>0</v>
      </c>
    </row>
    <row r="148" spans="2:33">
      <c r="B148" s="4269" t="s">
        <v>1178</v>
      </c>
      <c r="C148" s="4262"/>
      <c r="D148" s="4127"/>
      <c r="E148" s="4127"/>
      <c r="F148" s="4127"/>
      <c r="G148" s="4127"/>
      <c r="H148" s="4127"/>
      <c r="I148" s="4127"/>
      <c r="J148" s="4127"/>
      <c r="K148" s="4127"/>
      <c r="L148" s="4127"/>
      <c r="M148" s="4127"/>
      <c r="N148" s="4127"/>
      <c r="O148" s="4127"/>
      <c r="P148" s="4127"/>
      <c r="Q148" s="4127"/>
      <c r="R148" s="4127"/>
      <c r="S148" s="4127"/>
      <c r="T148" s="4127"/>
      <c r="U148" s="4127"/>
      <c r="V148" s="4127"/>
      <c r="W148" s="4127"/>
      <c r="X148" s="4127"/>
      <c r="Y148" s="4127"/>
      <c r="Z148" s="4127"/>
      <c r="AA148" s="4127"/>
      <c r="AB148" s="4127"/>
      <c r="AC148" s="4127"/>
      <c r="AD148" s="4140"/>
      <c r="AE148" s="1991"/>
      <c r="AF148" s="2069" t="s">
        <v>1190</v>
      </c>
      <c r="AG148" s="2070">
        <f>+AG147/AG144</f>
        <v>0</v>
      </c>
    </row>
    <row r="149" spans="2:33">
      <c r="B149" s="4270"/>
      <c r="C149" s="4263"/>
      <c r="D149" s="4133"/>
      <c r="E149" s="4133"/>
      <c r="F149" s="4133"/>
      <c r="G149" s="4133"/>
      <c r="H149" s="4133"/>
      <c r="I149" s="4133"/>
      <c r="J149" s="4133"/>
      <c r="K149" s="4133"/>
      <c r="L149" s="4133"/>
      <c r="M149" s="4133"/>
      <c r="N149" s="4133"/>
      <c r="O149" s="4133"/>
      <c r="P149" s="4133"/>
      <c r="Q149" s="4133"/>
      <c r="R149" s="4133"/>
      <c r="S149" s="4133"/>
      <c r="T149" s="4133"/>
      <c r="U149" s="4133"/>
      <c r="V149" s="4133"/>
      <c r="W149" s="4133"/>
      <c r="X149" s="4133"/>
      <c r="Y149" s="4133"/>
      <c r="Z149" s="4133"/>
      <c r="AA149" s="4133"/>
      <c r="AB149" s="4133"/>
      <c r="AC149" s="4133"/>
      <c r="AD149" s="4141"/>
      <c r="AE149" s="1991"/>
      <c r="AF149" s="2027"/>
      <c r="AG149" s="2072"/>
    </row>
    <row r="150" spans="2:33">
      <c r="C150" s="2073"/>
      <c r="D150" s="2073"/>
      <c r="E150" s="2073"/>
      <c r="F150" s="2073"/>
      <c r="G150" s="2073"/>
      <c r="H150" s="2073"/>
      <c r="I150" s="2073"/>
      <c r="J150" s="2073"/>
      <c r="K150" s="2073"/>
      <c r="L150" s="2073"/>
      <c r="M150" s="2073"/>
      <c r="N150" s="2073"/>
      <c r="O150" s="2073"/>
      <c r="P150" s="2073"/>
      <c r="Q150" s="2073"/>
      <c r="R150" s="2073"/>
      <c r="S150" s="2073"/>
      <c r="T150" s="2073"/>
      <c r="U150" s="2073"/>
      <c r="V150" s="2073"/>
      <c r="W150" s="2073"/>
      <c r="X150" s="2073"/>
      <c r="Y150" s="2073"/>
      <c r="Z150" s="2073"/>
      <c r="AA150" s="2073"/>
      <c r="AB150" s="2073"/>
      <c r="AC150" s="2073"/>
      <c r="AD150" s="2073"/>
    </row>
    <row r="151" spans="2:33">
      <c r="B151" s="2053" t="s">
        <v>1183</v>
      </c>
      <c r="C151" s="2054" t="e">
        <f>+AD142+1</f>
        <v>#VALUE!</v>
      </c>
      <c r="D151" s="2055" t="e">
        <f>+C151+1</f>
        <v>#VALUE!</v>
      </c>
      <c r="E151" s="2055" t="e">
        <f t="shared" ref="E151:V151" si="48">+D151+1</f>
        <v>#VALUE!</v>
      </c>
      <c r="F151" s="2055" t="e">
        <f t="shared" si="48"/>
        <v>#VALUE!</v>
      </c>
      <c r="G151" s="2055" t="e">
        <f t="shared" si="48"/>
        <v>#VALUE!</v>
      </c>
      <c r="H151" s="2055" t="e">
        <f t="shared" si="48"/>
        <v>#VALUE!</v>
      </c>
      <c r="I151" s="2055" t="e">
        <f t="shared" si="48"/>
        <v>#VALUE!</v>
      </c>
      <c r="J151" s="2055" t="e">
        <f t="shared" si="48"/>
        <v>#VALUE!</v>
      </c>
      <c r="K151" s="2055" t="e">
        <f t="shared" si="48"/>
        <v>#VALUE!</v>
      </c>
      <c r="L151" s="2055" t="e">
        <f t="shared" si="48"/>
        <v>#VALUE!</v>
      </c>
      <c r="M151" s="2055" t="e">
        <f t="shared" si="48"/>
        <v>#VALUE!</v>
      </c>
      <c r="N151" s="2055" t="e">
        <f t="shared" si="48"/>
        <v>#VALUE!</v>
      </c>
      <c r="O151" s="2055" t="e">
        <f t="shared" si="48"/>
        <v>#VALUE!</v>
      </c>
      <c r="P151" s="2055" t="e">
        <f t="shared" si="48"/>
        <v>#VALUE!</v>
      </c>
      <c r="Q151" s="2055" t="e">
        <f t="shared" si="48"/>
        <v>#VALUE!</v>
      </c>
      <c r="R151" s="2055" t="e">
        <f t="shared" si="48"/>
        <v>#VALUE!</v>
      </c>
      <c r="S151" s="2055" t="e">
        <f t="shared" si="48"/>
        <v>#VALUE!</v>
      </c>
      <c r="T151" s="2055" t="e">
        <f t="shared" si="48"/>
        <v>#VALUE!</v>
      </c>
      <c r="U151" s="2055" t="e">
        <f t="shared" si="48"/>
        <v>#VALUE!</v>
      </c>
      <c r="V151" s="2055" t="e">
        <f t="shared" si="48"/>
        <v>#VALUE!</v>
      </c>
      <c r="W151" s="2055" t="e">
        <f>+V151+1</f>
        <v>#VALUE!</v>
      </c>
      <c r="X151" s="2055" t="e">
        <f t="shared" ref="X151:Z151" si="49">+W151+1</f>
        <v>#VALUE!</v>
      </c>
      <c r="Y151" s="2055" t="e">
        <f t="shared" si="49"/>
        <v>#VALUE!</v>
      </c>
      <c r="Z151" s="2055" t="e">
        <f t="shared" si="49"/>
        <v>#VALUE!</v>
      </c>
      <c r="AA151" s="2055" t="e">
        <f>+Z151+1</f>
        <v>#VALUE!</v>
      </c>
      <c r="AB151" s="2055" t="e">
        <f t="shared" ref="AB151" si="50">+AA151+1</f>
        <v>#VALUE!</v>
      </c>
      <c r="AC151" s="2055" t="e">
        <f>+AB151+1</f>
        <v>#VALUE!</v>
      </c>
      <c r="AD151" s="2056" t="e">
        <f t="shared" ref="AD151" si="51">+AC151+1</f>
        <v>#VALUE!</v>
      </c>
      <c r="AE151" s="2057"/>
      <c r="AF151" s="4251">
        <f>+AF142+1</f>
        <v>16</v>
      </c>
      <c r="AG151" s="4252"/>
    </row>
    <row r="152" spans="2:33">
      <c r="B152" s="1958" t="s">
        <v>1184</v>
      </c>
      <c r="C152" s="2059" t="e">
        <f>TEXT(WEEKDAY(+C151),"aaa")</f>
        <v>#VALUE!</v>
      </c>
      <c r="D152" s="2060" t="e">
        <f t="shared" ref="D152:AD152" si="52">TEXT(WEEKDAY(+D151),"aaa")</f>
        <v>#VALUE!</v>
      </c>
      <c r="E152" s="2060" t="e">
        <f t="shared" si="52"/>
        <v>#VALUE!</v>
      </c>
      <c r="F152" s="2060" t="e">
        <f t="shared" si="52"/>
        <v>#VALUE!</v>
      </c>
      <c r="G152" s="2060" t="e">
        <f t="shared" si="52"/>
        <v>#VALUE!</v>
      </c>
      <c r="H152" s="2060" t="e">
        <f t="shared" si="52"/>
        <v>#VALUE!</v>
      </c>
      <c r="I152" s="2060" t="e">
        <f t="shared" si="52"/>
        <v>#VALUE!</v>
      </c>
      <c r="J152" s="2060" t="e">
        <f t="shared" si="52"/>
        <v>#VALUE!</v>
      </c>
      <c r="K152" s="2060" t="e">
        <f t="shared" si="52"/>
        <v>#VALUE!</v>
      </c>
      <c r="L152" s="2060" t="e">
        <f t="shared" si="52"/>
        <v>#VALUE!</v>
      </c>
      <c r="M152" s="2060" t="e">
        <f t="shared" si="52"/>
        <v>#VALUE!</v>
      </c>
      <c r="N152" s="2060" t="e">
        <f t="shared" si="52"/>
        <v>#VALUE!</v>
      </c>
      <c r="O152" s="2060" t="e">
        <f t="shared" si="52"/>
        <v>#VALUE!</v>
      </c>
      <c r="P152" s="2060" t="e">
        <f t="shared" si="52"/>
        <v>#VALUE!</v>
      </c>
      <c r="Q152" s="2060" t="e">
        <f t="shared" si="52"/>
        <v>#VALUE!</v>
      </c>
      <c r="R152" s="2060" t="e">
        <f t="shared" si="52"/>
        <v>#VALUE!</v>
      </c>
      <c r="S152" s="2060" t="e">
        <f t="shared" si="52"/>
        <v>#VALUE!</v>
      </c>
      <c r="T152" s="2060" t="e">
        <f t="shared" si="52"/>
        <v>#VALUE!</v>
      </c>
      <c r="U152" s="2060" t="e">
        <f t="shared" si="52"/>
        <v>#VALUE!</v>
      </c>
      <c r="V152" s="2060" t="e">
        <f t="shared" si="52"/>
        <v>#VALUE!</v>
      </c>
      <c r="W152" s="2060" t="e">
        <f t="shared" si="52"/>
        <v>#VALUE!</v>
      </c>
      <c r="X152" s="2060" t="e">
        <f t="shared" si="52"/>
        <v>#VALUE!</v>
      </c>
      <c r="Y152" s="2060" t="e">
        <f t="shared" si="52"/>
        <v>#VALUE!</v>
      </c>
      <c r="Z152" s="2060" t="e">
        <f t="shared" si="52"/>
        <v>#VALUE!</v>
      </c>
      <c r="AA152" s="2060" t="e">
        <f t="shared" si="52"/>
        <v>#VALUE!</v>
      </c>
      <c r="AB152" s="2060" t="e">
        <f t="shared" si="52"/>
        <v>#VALUE!</v>
      </c>
      <c r="AC152" s="2060" t="e">
        <f t="shared" si="52"/>
        <v>#VALUE!</v>
      </c>
      <c r="AD152" s="2061" t="e">
        <f t="shared" si="52"/>
        <v>#VALUE!</v>
      </c>
      <c r="AE152" s="1991"/>
      <c r="AF152" s="2062" t="s">
        <v>1185</v>
      </c>
      <c r="AG152" s="2046">
        <f>+COUNTA(C153:AD154)</f>
        <v>0</v>
      </c>
    </row>
    <row r="153" spans="2:33" ht="13.5" customHeight="1">
      <c r="B153" s="4253" t="s">
        <v>1186</v>
      </c>
      <c r="C153" s="4255"/>
      <c r="D153" s="4256"/>
      <c r="E153" s="4256"/>
      <c r="F153" s="4256"/>
      <c r="G153" s="4256"/>
      <c r="H153" s="4256"/>
      <c r="I153" s="4256"/>
      <c r="J153" s="4256"/>
      <c r="K153" s="4256"/>
      <c r="L153" s="4256"/>
      <c r="M153" s="4256"/>
      <c r="N153" s="4256"/>
      <c r="O153" s="4256"/>
      <c r="P153" s="4256"/>
      <c r="Q153" s="4256"/>
      <c r="R153" s="4256"/>
      <c r="S153" s="4256"/>
      <c r="T153" s="4256"/>
      <c r="U153" s="4256"/>
      <c r="V153" s="4256"/>
      <c r="W153" s="4256"/>
      <c r="X153" s="4256"/>
      <c r="Y153" s="4256"/>
      <c r="Z153" s="4256"/>
      <c r="AA153" s="4256"/>
      <c r="AB153" s="4256"/>
      <c r="AC153" s="4256"/>
      <c r="AD153" s="4258"/>
      <c r="AE153" s="1991"/>
      <c r="AF153" s="2063" t="s">
        <v>1187</v>
      </c>
      <c r="AG153" s="2064">
        <f>COUNTA(C151:AD151)-AG152</f>
        <v>28</v>
      </c>
    </row>
    <row r="154" spans="2:33" ht="13.5" customHeight="1">
      <c r="B154" s="4254"/>
      <c r="C154" s="4255"/>
      <c r="D154" s="4257"/>
      <c r="E154" s="4257"/>
      <c r="F154" s="4257"/>
      <c r="G154" s="4257"/>
      <c r="H154" s="4257"/>
      <c r="I154" s="4257"/>
      <c r="J154" s="4257"/>
      <c r="K154" s="4257"/>
      <c r="L154" s="4257"/>
      <c r="M154" s="4257"/>
      <c r="N154" s="4257"/>
      <c r="O154" s="4257"/>
      <c r="P154" s="4257"/>
      <c r="Q154" s="4257"/>
      <c r="R154" s="4257"/>
      <c r="S154" s="4257"/>
      <c r="T154" s="4257"/>
      <c r="U154" s="4257"/>
      <c r="V154" s="4257"/>
      <c r="W154" s="4257"/>
      <c r="X154" s="4257"/>
      <c r="Y154" s="4257"/>
      <c r="Z154" s="4257"/>
      <c r="AA154" s="4257"/>
      <c r="AB154" s="4257"/>
      <c r="AC154" s="4257"/>
      <c r="AD154" s="4259"/>
      <c r="AE154" s="1991"/>
      <c r="AF154" s="2063" t="s">
        <v>1188</v>
      </c>
      <c r="AG154" s="2065">
        <f>+COUNTA(C155:AD156)</f>
        <v>0</v>
      </c>
    </row>
    <row r="155" spans="2:33" ht="13.5" customHeight="1">
      <c r="B155" s="4264" t="s">
        <v>1175</v>
      </c>
      <c r="C155" s="4266"/>
      <c r="D155" s="4131"/>
      <c r="E155" s="4131"/>
      <c r="F155" s="4131"/>
      <c r="G155" s="4131"/>
      <c r="H155" s="4131"/>
      <c r="I155" s="4131"/>
      <c r="J155" s="4131"/>
      <c r="K155" s="4131"/>
      <c r="L155" s="4131"/>
      <c r="M155" s="4131"/>
      <c r="N155" s="4131"/>
      <c r="O155" s="4131"/>
      <c r="P155" s="4131"/>
      <c r="Q155" s="4131"/>
      <c r="R155" s="4131"/>
      <c r="S155" s="4131"/>
      <c r="T155" s="4131"/>
      <c r="U155" s="4131"/>
      <c r="V155" s="4131"/>
      <c r="W155" s="4131"/>
      <c r="X155" s="4131"/>
      <c r="Y155" s="4131"/>
      <c r="Z155" s="4131"/>
      <c r="AA155" s="4131"/>
      <c r="AB155" s="4131"/>
      <c r="AC155" s="4131"/>
      <c r="AD155" s="4138"/>
      <c r="AE155" s="1991"/>
      <c r="AF155" s="2063" t="s">
        <v>1189</v>
      </c>
      <c r="AG155" s="2067">
        <f>+AG154/AG153</f>
        <v>0</v>
      </c>
    </row>
    <row r="156" spans="2:33">
      <c r="B156" s="4265"/>
      <c r="C156" s="4266"/>
      <c r="D156" s="4132"/>
      <c r="E156" s="4132"/>
      <c r="F156" s="4132"/>
      <c r="G156" s="4132"/>
      <c r="H156" s="4132"/>
      <c r="I156" s="4132"/>
      <c r="J156" s="4132"/>
      <c r="K156" s="4132"/>
      <c r="L156" s="4132"/>
      <c r="M156" s="4132"/>
      <c r="N156" s="4132"/>
      <c r="O156" s="4132"/>
      <c r="P156" s="4132"/>
      <c r="Q156" s="4132"/>
      <c r="R156" s="4132"/>
      <c r="S156" s="4132"/>
      <c r="T156" s="4132"/>
      <c r="U156" s="4132"/>
      <c r="V156" s="4132"/>
      <c r="W156" s="4132"/>
      <c r="X156" s="4132"/>
      <c r="Y156" s="4132"/>
      <c r="Z156" s="4132"/>
      <c r="AA156" s="4132"/>
      <c r="AB156" s="4132"/>
      <c r="AC156" s="4132"/>
      <c r="AD156" s="4139"/>
      <c r="AE156" s="1991"/>
      <c r="AF156" s="2063" t="s">
        <v>1169</v>
      </c>
      <c r="AG156" s="2065">
        <f>+COUNTA(C157:AD158)</f>
        <v>0</v>
      </c>
    </row>
    <row r="157" spans="2:33">
      <c r="B157" s="4260" t="s">
        <v>1178</v>
      </c>
      <c r="C157" s="4262"/>
      <c r="D157" s="4127"/>
      <c r="E157" s="4127"/>
      <c r="F157" s="4127"/>
      <c r="G157" s="4127"/>
      <c r="H157" s="4127"/>
      <c r="I157" s="4127"/>
      <c r="J157" s="4127"/>
      <c r="K157" s="4127"/>
      <c r="L157" s="4127"/>
      <c r="M157" s="4127"/>
      <c r="N157" s="4127"/>
      <c r="O157" s="4127"/>
      <c r="P157" s="4127"/>
      <c r="Q157" s="4127"/>
      <c r="R157" s="4127"/>
      <c r="S157" s="4127"/>
      <c r="T157" s="4127"/>
      <c r="U157" s="4127"/>
      <c r="V157" s="4127"/>
      <c r="W157" s="4127"/>
      <c r="X157" s="4127"/>
      <c r="Y157" s="4127"/>
      <c r="Z157" s="4127"/>
      <c r="AA157" s="4127"/>
      <c r="AB157" s="4127"/>
      <c r="AC157" s="4127"/>
      <c r="AD157" s="4140"/>
      <c r="AE157" s="1991"/>
      <c r="AF157" s="2069" t="s">
        <v>1190</v>
      </c>
      <c r="AG157" s="2070">
        <f>+AG156/AG153</f>
        <v>0</v>
      </c>
    </row>
    <row r="158" spans="2:33">
      <c r="B158" s="4261"/>
      <c r="C158" s="4263"/>
      <c r="D158" s="4133"/>
      <c r="E158" s="4133"/>
      <c r="F158" s="4133"/>
      <c r="G158" s="4133"/>
      <c r="H158" s="4133"/>
      <c r="I158" s="4133"/>
      <c r="J158" s="4133"/>
      <c r="K158" s="4133"/>
      <c r="L158" s="4133"/>
      <c r="M158" s="4133"/>
      <c r="N158" s="4133"/>
      <c r="O158" s="4133"/>
      <c r="P158" s="4133"/>
      <c r="Q158" s="4133"/>
      <c r="R158" s="4133"/>
      <c r="S158" s="4133"/>
      <c r="T158" s="4133"/>
      <c r="U158" s="4133"/>
      <c r="V158" s="4133"/>
      <c r="W158" s="4133"/>
      <c r="X158" s="4133"/>
      <c r="Y158" s="4133"/>
      <c r="Z158" s="4133"/>
      <c r="AA158" s="4133"/>
      <c r="AB158" s="4133"/>
      <c r="AC158" s="4133"/>
      <c r="AD158" s="4141"/>
      <c r="AE158" s="1991"/>
      <c r="AF158" s="2027"/>
      <c r="AG158" s="2072"/>
    </row>
    <row r="159" spans="2:33">
      <c r="C159" s="2073"/>
      <c r="D159" s="2073"/>
      <c r="E159" s="2073"/>
      <c r="F159" s="2073"/>
      <c r="G159" s="2073"/>
      <c r="H159" s="2073"/>
      <c r="I159" s="2073"/>
      <c r="J159" s="2073"/>
      <c r="K159" s="2073"/>
      <c r="L159" s="2073"/>
      <c r="M159" s="2073"/>
      <c r="N159" s="2073"/>
      <c r="O159" s="2073"/>
      <c r="P159" s="2073"/>
      <c r="Q159" s="2073"/>
      <c r="R159" s="2073"/>
      <c r="S159" s="2073"/>
      <c r="T159" s="2073"/>
      <c r="U159" s="2073"/>
      <c r="V159" s="2073"/>
      <c r="W159" s="2073"/>
      <c r="X159" s="2073"/>
      <c r="Y159" s="2073"/>
      <c r="Z159" s="2073"/>
      <c r="AA159" s="2073"/>
      <c r="AB159" s="2073"/>
      <c r="AC159" s="2073"/>
      <c r="AD159" s="2073"/>
    </row>
    <row r="160" spans="2:33">
      <c r="B160" s="2074" t="s">
        <v>1183</v>
      </c>
      <c r="C160" s="2075" t="e">
        <f>+AD151+1</f>
        <v>#VALUE!</v>
      </c>
      <c r="D160" s="2076" t="e">
        <f>+C160+1</f>
        <v>#VALUE!</v>
      </c>
      <c r="E160" s="2076" t="e">
        <f t="shared" ref="E160:V160" si="53">+D160+1</f>
        <v>#VALUE!</v>
      </c>
      <c r="F160" s="2076" t="e">
        <f t="shared" si="53"/>
        <v>#VALUE!</v>
      </c>
      <c r="G160" s="2076" t="e">
        <f t="shared" si="53"/>
        <v>#VALUE!</v>
      </c>
      <c r="H160" s="2076" t="e">
        <f t="shared" si="53"/>
        <v>#VALUE!</v>
      </c>
      <c r="I160" s="2076" t="e">
        <f t="shared" si="53"/>
        <v>#VALUE!</v>
      </c>
      <c r="J160" s="2076" t="e">
        <f t="shared" si="53"/>
        <v>#VALUE!</v>
      </c>
      <c r="K160" s="2076" t="e">
        <f t="shared" si="53"/>
        <v>#VALUE!</v>
      </c>
      <c r="L160" s="2076" t="e">
        <f t="shared" si="53"/>
        <v>#VALUE!</v>
      </c>
      <c r="M160" s="2076" t="e">
        <f t="shared" si="53"/>
        <v>#VALUE!</v>
      </c>
      <c r="N160" s="2076" t="e">
        <f t="shared" si="53"/>
        <v>#VALUE!</v>
      </c>
      <c r="O160" s="2076" t="e">
        <f t="shared" si="53"/>
        <v>#VALUE!</v>
      </c>
      <c r="P160" s="2076" t="e">
        <f t="shared" si="53"/>
        <v>#VALUE!</v>
      </c>
      <c r="Q160" s="2076" t="e">
        <f t="shared" si="53"/>
        <v>#VALUE!</v>
      </c>
      <c r="R160" s="2076" t="e">
        <f t="shared" si="53"/>
        <v>#VALUE!</v>
      </c>
      <c r="S160" s="2076" t="e">
        <f t="shared" si="53"/>
        <v>#VALUE!</v>
      </c>
      <c r="T160" s="2076" t="e">
        <f t="shared" si="53"/>
        <v>#VALUE!</v>
      </c>
      <c r="U160" s="2076" t="e">
        <f t="shared" si="53"/>
        <v>#VALUE!</v>
      </c>
      <c r="V160" s="2076" t="e">
        <f t="shared" si="53"/>
        <v>#VALUE!</v>
      </c>
      <c r="W160" s="2076" t="e">
        <f>+V160+1</f>
        <v>#VALUE!</v>
      </c>
      <c r="X160" s="2076" t="e">
        <f t="shared" ref="X160:Z160" si="54">+W160+1</f>
        <v>#VALUE!</v>
      </c>
      <c r="Y160" s="2076" t="e">
        <f t="shared" si="54"/>
        <v>#VALUE!</v>
      </c>
      <c r="Z160" s="2076" t="e">
        <f t="shared" si="54"/>
        <v>#VALUE!</v>
      </c>
      <c r="AA160" s="2076" t="e">
        <f>+Z160+1</f>
        <v>#VALUE!</v>
      </c>
      <c r="AB160" s="2076" t="e">
        <f t="shared" ref="AB160" si="55">+AA160+1</f>
        <v>#VALUE!</v>
      </c>
      <c r="AC160" s="2076" t="e">
        <f>+AB160+1</f>
        <v>#VALUE!</v>
      </c>
      <c r="AD160" s="2077" t="e">
        <f t="shared" ref="AD160" si="56">+AC160+1</f>
        <v>#VALUE!</v>
      </c>
      <c r="AE160" s="2057"/>
      <c r="AF160" s="4251">
        <f>+AF151+1</f>
        <v>17</v>
      </c>
      <c r="AG160" s="4252"/>
    </row>
    <row r="161" spans="2:33">
      <c r="B161" s="2078" t="s">
        <v>1184</v>
      </c>
      <c r="C161" s="2079" t="e">
        <f>TEXT(WEEKDAY(+C160),"aaa")</f>
        <v>#VALUE!</v>
      </c>
      <c r="D161" s="2080" t="e">
        <f t="shared" ref="D161:AD161" si="57">TEXT(WEEKDAY(+D160),"aaa")</f>
        <v>#VALUE!</v>
      </c>
      <c r="E161" s="2080" t="e">
        <f t="shared" si="57"/>
        <v>#VALUE!</v>
      </c>
      <c r="F161" s="2080" t="e">
        <f t="shared" si="57"/>
        <v>#VALUE!</v>
      </c>
      <c r="G161" s="2080" t="e">
        <f t="shared" si="57"/>
        <v>#VALUE!</v>
      </c>
      <c r="H161" s="2080" t="e">
        <f t="shared" si="57"/>
        <v>#VALUE!</v>
      </c>
      <c r="I161" s="2080" t="e">
        <f t="shared" si="57"/>
        <v>#VALUE!</v>
      </c>
      <c r="J161" s="2080" t="e">
        <f t="shared" si="57"/>
        <v>#VALUE!</v>
      </c>
      <c r="K161" s="2080" t="e">
        <f t="shared" si="57"/>
        <v>#VALUE!</v>
      </c>
      <c r="L161" s="2080" t="e">
        <f t="shared" si="57"/>
        <v>#VALUE!</v>
      </c>
      <c r="M161" s="2080" t="e">
        <f t="shared" si="57"/>
        <v>#VALUE!</v>
      </c>
      <c r="N161" s="2080" t="e">
        <f t="shared" si="57"/>
        <v>#VALUE!</v>
      </c>
      <c r="O161" s="2080" t="e">
        <f t="shared" si="57"/>
        <v>#VALUE!</v>
      </c>
      <c r="P161" s="2080" t="e">
        <f t="shared" si="57"/>
        <v>#VALUE!</v>
      </c>
      <c r="Q161" s="2080" t="e">
        <f t="shared" si="57"/>
        <v>#VALUE!</v>
      </c>
      <c r="R161" s="2080" t="e">
        <f t="shared" si="57"/>
        <v>#VALUE!</v>
      </c>
      <c r="S161" s="2080" t="e">
        <f t="shared" si="57"/>
        <v>#VALUE!</v>
      </c>
      <c r="T161" s="2080" t="e">
        <f t="shared" si="57"/>
        <v>#VALUE!</v>
      </c>
      <c r="U161" s="2080" t="e">
        <f t="shared" si="57"/>
        <v>#VALUE!</v>
      </c>
      <c r="V161" s="2080" t="e">
        <f t="shared" si="57"/>
        <v>#VALUE!</v>
      </c>
      <c r="W161" s="2080" t="e">
        <f t="shared" si="57"/>
        <v>#VALUE!</v>
      </c>
      <c r="X161" s="2080" t="e">
        <f t="shared" si="57"/>
        <v>#VALUE!</v>
      </c>
      <c r="Y161" s="2080" t="e">
        <f t="shared" si="57"/>
        <v>#VALUE!</v>
      </c>
      <c r="Z161" s="2080" t="e">
        <f t="shared" si="57"/>
        <v>#VALUE!</v>
      </c>
      <c r="AA161" s="2080" t="e">
        <f t="shared" si="57"/>
        <v>#VALUE!</v>
      </c>
      <c r="AB161" s="2080" t="e">
        <f t="shared" si="57"/>
        <v>#VALUE!</v>
      </c>
      <c r="AC161" s="2080" t="e">
        <f t="shared" si="57"/>
        <v>#VALUE!</v>
      </c>
      <c r="AD161" s="2081" t="e">
        <f t="shared" si="57"/>
        <v>#VALUE!</v>
      </c>
      <c r="AE161" s="1991"/>
      <c r="AF161" s="2062" t="s">
        <v>1185</v>
      </c>
      <c r="AG161" s="2046">
        <f>+COUNTA(C162:AD163)</f>
        <v>0</v>
      </c>
    </row>
    <row r="162" spans="2:33" ht="13.5" customHeight="1">
      <c r="B162" s="4253" t="s">
        <v>1186</v>
      </c>
      <c r="C162" s="4255"/>
      <c r="D162" s="4256"/>
      <c r="E162" s="4256"/>
      <c r="F162" s="4256"/>
      <c r="G162" s="4256"/>
      <c r="H162" s="4256"/>
      <c r="I162" s="4256"/>
      <c r="J162" s="4256"/>
      <c r="K162" s="4256"/>
      <c r="L162" s="4256"/>
      <c r="M162" s="4256"/>
      <c r="N162" s="4256"/>
      <c r="O162" s="4256"/>
      <c r="P162" s="4256"/>
      <c r="Q162" s="4256"/>
      <c r="R162" s="4256"/>
      <c r="S162" s="4256"/>
      <c r="T162" s="4256"/>
      <c r="U162" s="4256"/>
      <c r="V162" s="4256"/>
      <c r="W162" s="4256"/>
      <c r="X162" s="4256"/>
      <c r="Y162" s="4256"/>
      <c r="Z162" s="4256"/>
      <c r="AA162" s="4256"/>
      <c r="AB162" s="4256"/>
      <c r="AC162" s="4256"/>
      <c r="AD162" s="4258"/>
      <c r="AE162" s="1991"/>
      <c r="AF162" s="2063" t="s">
        <v>1187</v>
      </c>
      <c r="AG162" s="2064">
        <f>COUNTA(C160:AD160)-AG161</f>
        <v>28</v>
      </c>
    </row>
    <row r="163" spans="2:33" ht="13.5" customHeight="1">
      <c r="B163" s="4254"/>
      <c r="C163" s="4255"/>
      <c r="D163" s="4257"/>
      <c r="E163" s="4257"/>
      <c r="F163" s="4257"/>
      <c r="G163" s="4257"/>
      <c r="H163" s="4257"/>
      <c r="I163" s="4257"/>
      <c r="J163" s="4257"/>
      <c r="K163" s="4257"/>
      <c r="L163" s="4257"/>
      <c r="M163" s="4257"/>
      <c r="N163" s="4257"/>
      <c r="O163" s="4257"/>
      <c r="P163" s="4257"/>
      <c r="Q163" s="4257"/>
      <c r="R163" s="4257"/>
      <c r="S163" s="4257"/>
      <c r="T163" s="4257"/>
      <c r="U163" s="4257"/>
      <c r="V163" s="4257"/>
      <c r="W163" s="4257"/>
      <c r="X163" s="4257"/>
      <c r="Y163" s="4257"/>
      <c r="Z163" s="4257"/>
      <c r="AA163" s="4257"/>
      <c r="AB163" s="4257"/>
      <c r="AC163" s="4257"/>
      <c r="AD163" s="4259"/>
      <c r="AE163" s="1991"/>
      <c r="AF163" s="2063" t="s">
        <v>1188</v>
      </c>
      <c r="AG163" s="2065">
        <f>+COUNTA(C164:AD165)</f>
        <v>0</v>
      </c>
    </row>
    <row r="164" spans="2:33" ht="13.5" customHeight="1">
      <c r="B164" s="4267" t="s">
        <v>1175</v>
      </c>
      <c r="C164" s="4266"/>
      <c r="D164" s="4131"/>
      <c r="E164" s="4131"/>
      <c r="F164" s="4131"/>
      <c r="G164" s="4131"/>
      <c r="H164" s="4131"/>
      <c r="I164" s="4131"/>
      <c r="J164" s="4131"/>
      <c r="K164" s="4131"/>
      <c r="L164" s="4131"/>
      <c r="M164" s="4131"/>
      <c r="N164" s="4131"/>
      <c r="O164" s="4131"/>
      <c r="P164" s="4131"/>
      <c r="Q164" s="4131"/>
      <c r="R164" s="4131"/>
      <c r="S164" s="4131"/>
      <c r="T164" s="4131"/>
      <c r="U164" s="4131"/>
      <c r="V164" s="4131"/>
      <c r="W164" s="4131"/>
      <c r="X164" s="4131"/>
      <c r="Y164" s="4131"/>
      <c r="Z164" s="4131"/>
      <c r="AA164" s="4131"/>
      <c r="AB164" s="4131"/>
      <c r="AC164" s="4131"/>
      <c r="AD164" s="4138"/>
      <c r="AE164" s="1991"/>
      <c r="AF164" s="2063" t="s">
        <v>1189</v>
      </c>
      <c r="AG164" s="2067">
        <f>+AG163/AG162</f>
        <v>0</v>
      </c>
    </row>
    <row r="165" spans="2:33">
      <c r="B165" s="4268"/>
      <c r="C165" s="4266"/>
      <c r="D165" s="4132"/>
      <c r="E165" s="4132"/>
      <c r="F165" s="4132"/>
      <c r="G165" s="4132"/>
      <c r="H165" s="4132"/>
      <c r="I165" s="4132"/>
      <c r="J165" s="4132"/>
      <c r="K165" s="4132"/>
      <c r="L165" s="4132"/>
      <c r="M165" s="4132"/>
      <c r="N165" s="4132"/>
      <c r="O165" s="4132"/>
      <c r="P165" s="4132"/>
      <c r="Q165" s="4132"/>
      <c r="R165" s="4132"/>
      <c r="S165" s="4132"/>
      <c r="T165" s="4132"/>
      <c r="U165" s="4132"/>
      <c r="V165" s="4132"/>
      <c r="W165" s="4132"/>
      <c r="X165" s="4132"/>
      <c r="Y165" s="4132"/>
      <c r="Z165" s="4132"/>
      <c r="AA165" s="4132"/>
      <c r="AB165" s="4132"/>
      <c r="AC165" s="4132"/>
      <c r="AD165" s="4139"/>
      <c r="AE165" s="1991"/>
      <c r="AF165" s="2063" t="s">
        <v>1169</v>
      </c>
      <c r="AG165" s="2065">
        <f>+COUNTA(C166:AD167)</f>
        <v>0</v>
      </c>
    </row>
    <row r="166" spans="2:33">
      <c r="B166" s="4269" t="s">
        <v>1178</v>
      </c>
      <c r="C166" s="4262"/>
      <c r="D166" s="4127"/>
      <c r="E166" s="4127"/>
      <c r="F166" s="4127"/>
      <c r="G166" s="4127"/>
      <c r="H166" s="4127"/>
      <c r="I166" s="4127"/>
      <c r="J166" s="4127"/>
      <c r="K166" s="4127"/>
      <c r="L166" s="4127"/>
      <c r="M166" s="4127"/>
      <c r="N166" s="4127"/>
      <c r="O166" s="4127"/>
      <c r="P166" s="4127"/>
      <c r="Q166" s="4127"/>
      <c r="R166" s="4127"/>
      <c r="S166" s="4127"/>
      <c r="T166" s="4127"/>
      <c r="U166" s="4127"/>
      <c r="V166" s="4127"/>
      <c r="W166" s="4127"/>
      <c r="X166" s="4127"/>
      <c r="Y166" s="4127"/>
      <c r="Z166" s="4127"/>
      <c r="AA166" s="4127"/>
      <c r="AB166" s="4127"/>
      <c r="AC166" s="4127"/>
      <c r="AD166" s="4140"/>
      <c r="AE166" s="1991"/>
      <c r="AF166" s="2069" t="s">
        <v>1190</v>
      </c>
      <c r="AG166" s="2070">
        <f>+AG165/AG162</f>
        <v>0</v>
      </c>
    </row>
    <row r="167" spans="2:33">
      <c r="B167" s="4270"/>
      <c r="C167" s="4263"/>
      <c r="D167" s="4133"/>
      <c r="E167" s="4133"/>
      <c r="F167" s="4133"/>
      <c r="G167" s="4133"/>
      <c r="H167" s="4133"/>
      <c r="I167" s="4133"/>
      <c r="J167" s="4133"/>
      <c r="K167" s="4133"/>
      <c r="L167" s="4133"/>
      <c r="M167" s="4133"/>
      <c r="N167" s="4133"/>
      <c r="O167" s="4133"/>
      <c r="P167" s="4133"/>
      <c r="Q167" s="4133"/>
      <c r="R167" s="4133"/>
      <c r="S167" s="4133"/>
      <c r="T167" s="4133"/>
      <c r="U167" s="4133"/>
      <c r="V167" s="4133"/>
      <c r="W167" s="4133"/>
      <c r="X167" s="4133"/>
      <c r="Y167" s="4133"/>
      <c r="Z167" s="4133"/>
      <c r="AA167" s="4133"/>
      <c r="AB167" s="4133"/>
      <c r="AC167" s="4133"/>
      <c r="AD167" s="4141"/>
      <c r="AE167" s="1991"/>
      <c r="AF167" s="2027"/>
      <c r="AG167" s="2072"/>
    </row>
    <row r="168" spans="2:33">
      <c r="C168" s="2073"/>
      <c r="D168" s="2073"/>
      <c r="E168" s="2073"/>
      <c r="F168" s="2073"/>
      <c r="G168" s="2073"/>
      <c r="H168" s="2073"/>
      <c r="I168" s="2073"/>
      <c r="J168" s="2073"/>
      <c r="K168" s="2073"/>
      <c r="L168" s="2073"/>
      <c r="M168" s="2073"/>
      <c r="N168" s="2073"/>
      <c r="O168" s="2073"/>
      <c r="P168" s="2073"/>
      <c r="Q168" s="2073"/>
      <c r="R168" s="2073"/>
      <c r="S168" s="2073"/>
      <c r="T168" s="2073"/>
      <c r="U168" s="2073"/>
      <c r="V168" s="2073"/>
      <c r="W168" s="2073"/>
      <c r="X168" s="2073"/>
      <c r="Y168" s="2073"/>
      <c r="Z168" s="2073"/>
      <c r="AA168" s="2073"/>
      <c r="AB168" s="2073"/>
      <c r="AC168" s="2073"/>
      <c r="AD168" s="2073"/>
    </row>
    <row r="169" spans="2:33">
      <c r="B169" s="2053" t="s">
        <v>1183</v>
      </c>
      <c r="C169" s="2083" t="e">
        <f>+AD160+1</f>
        <v>#VALUE!</v>
      </c>
      <c r="D169" s="2055" t="e">
        <f>+C169+1</f>
        <v>#VALUE!</v>
      </c>
      <c r="E169" s="2055" t="e">
        <f t="shared" ref="E169:V169" si="58">+D169+1</f>
        <v>#VALUE!</v>
      </c>
      <c r="F169" s="2055" t="e">
        <f t="shared" si="58"/>
        <v>#VALUE!</v>
      </c>
      <c r="G169" s="2055" t="e">
        <f t="shared" si="58"/>
        <v>#VALUE!</v>
      </c>
      <c r="H169" s="2055" t="e">
        <f t="shared" si="58"/>
        <v>#VALUE!</v>
      </c>
      <c r="I169" s="2055" t="e">
        <f t="shared" si="58"/>
        <v>#VALUE!</v>
      </c>
      <c r="J169" s="2055" t="e">
        <f t="shared" si="58"/>
        <v>#VALUE!</v>
      </c>
      <c r="K169" s="2055" t="e">
        <f t="shared" si="58"/>
        <v>#VALUE!</v>
      </c>
      <c r="L169" s="2055" t="e">
        <f t="shared" si="58"/>
        <v>#VALUE!</v>
      </c>
      <c r="M169" s="2055" t="e">
        <f t="shared" si="58"/>
        <v>#VALUE!</v>
      </c>
      <c r="N169" s="2055" t="e">
        <f t="shared" si="58"/>
        <v>#VALUE!</v>
      </c>
      <c r="O169" s="2055" t="e">
        <f t="shared" si="58"/>
        <v>#VALUE!</v>
      </c>
      <c r="P169" s="2055" t="e">
        <f t="shared" si="58"/>
        <v>#VALUE!</v>
      </c>
      <c r="Q169" s="2055" t="e">
        <f t="shared" si="58"/>
        <v>#VALUE!</v>
      </c>
      <c r="R169" s="2055" t="e">
        <f t="shared" si="58"/>
        <v>#VALUE!</v>
      </c>
      <c r="S169" s="2055" t="e">
        <f t="shared" si="58"/>
        <v>#VALUE!</v>
      </c>
      <c r="T169" s="2055" t="e">
        <f t="shared" si="58"/>
        <v>#VALUE!</v>
      </c>
      <c r="U169" s="2055" t="e">
        <f t="shared" si="58"/>
        <v>#VALUE!</v>
      </c>
      <c r="V169" s="2055" t="e">
        <f t="shared" si="58"/>
        <v>#VALUE!</v>
      </c>
      <c r="W169" s="2055" t="e">
        <f>+V169+1</f>
        <v>#VALUE!</v>
      </c>
      <c r="X169" s="2055" t="e">
        <f t="shared" ref="X169:Z169" si="59">+W169+1</f>
        <v>#VALUE!</v>
      </c>
      <c r="Y169" s="2055" t="e">
        <f t="shared" si="59"/>
        <v>#VALUE!</v>
      </c>
      <c r="Z169" s="2055" t="e">
        <f t="shared" si="59"/>
        <v>#VALUE!</v>
      </c>
      <c r="AA169" s="2055" t="e">
        <f>+Z169+1</f>
        <v>#VALUE!</v>
      </c>
      <c r="AB169" s="2055" t="e">
        <f t="shared" ref="AB169:AD169" si="60">+AA169+1</f>
        <v>#VALUE!</v>
      </c>
      <c r="AC169" s="2055" t="e">
        <f t="shared" si="60"/>
        <v>#VALUE!</v>
      </c>
      <c r="AD169" s="2084" t="e">
        <f t="shared" si="60"/>
        <v>#VALUE!</v>
      </c>
      <c r="AE169" s="2057"/>
      <c r="AF169" s="4251">
        <f>+AF160+1</f>
        <v>18</v>
      </c>
      <c r="AG169" s="4252"/>
    </row>
    <row r="170" spans="2:33">
      <c r="B170" s="1958" t="s">
        <v>1184</v>
      </c>
      <c r="C170" s="2085" t="e">
        <f>TEXT(WEEKDAY(+C169),"aaa")</f>
        <v>#VALUE!</v>
      </c>
      <c r="D170" s="2060" t="e">
        <f t="shared" ref="D170:AD170" si="61">TEXT(WEEKDAY(+D169),"aaa")</f>
        <v>#VALUE!</v>
      </c>
      <c r="E170" s="2060" t="e">
        <f t="shared" si="61"/>
        <v>#VALUE!</v>
      </c>
      <c r="F170" s="2060" t="e">
        <f t="shared" si="61"/>
        <v>#VALUE!</v>
      </c>
      <c r="G170" s="2060" t="e">
        <f t="shared" si="61"/>
        <v>#VALUE!</v>
      </c>
      <c r="H170" s="2060" t="e">
        <f t="shared" si="61"/>
        <v>#VALUE!</v>
      </c>
      <c r="I170" s="2060" t="e">
        <f t="shared" si="61"/>
        <v>#VALUE!</v>
      </c>
      <c r="J170" s="2060" t="e">
        <f t="shared" si="61"/>
        <v>#VALUE!</v>
      </c>
      <c r="K170" s="2060" t="e">
        <f t="shared" si="61"/>
        <v>#VALUE!</v>
      </c>
      <c r="L170" s="2060" t="e">
        <f t="shared" si="61"/>
        <v>#VALUE!</v>
      </c>
      <c r="M170" s="2060" t="e">
        <f t="shared" si="61"/>
        <v>#VALUE!</v>
      </c>
      <c r="N170" s="2060" t="e">
        <f t="shared" si="61"/>
        <v>#VALUE!</v>
      </c>
      <c r="O170" s="2060" t="e">
        <f t="shared" si="61"/>
        <v>#VALUE!</v>
      </c>
      <c r="P170" s="2060" t="e">
        <f t="shared" si="61"/>
        <v>#VALUE!</v>
      </c>
      <c r="Q170" s="2060" t="e">
        <f t="shared" si="61"/>
        <v>#VALUE!</v>
      </c>
      <c r="R170" s="2060" t="e">
        <f t="shared" si="61"/>
        <v>#VALUE!</v>
      </c>
      <c r="S170" s="2060" t="e">
        <f t="shared" si="61"/>
        <v>#VALUE!</v>
      </c>
      <c r="T170" s="2060" t="e">
        <f t="shared" si="61"/>
        <v>#VALUE!</v>
      </c>
      <c r="U170" s="2060" t="e">
        <f t="shared" si="61"/>
        <v>#VALUE!</v>
      </c>
      <c r="V170" s="2060" t="e">
        <f t="shared" si="61"/>
        <v>#VALUE!</v>
      </c>
      <c r="W170" s="2060" t="e">
        <f t="shared" si="61"/>
        <v>#VALUE!</v>
      </c>
      <c r="X170" s="2060" t="e">
        <f t="shared" si="61"/>
        <v>#VALUE!</v>
      </c>
      <c r="Y170" s="2060" t="e">
        <f t="shared" si="61"/>
        <v>#VALUE!</v>
      </c>
      <c r="Z170" s="2060" t="e">
        <f t="shared" si="61"/>
        <v>#VALUE!</v>
      </c>
      <c r="AA170" s="2060" t="e">
        <f t="shared" si="61"/>
        <v>#VALUE!</v>
      </c>
      <c r="AB170" s="2060" t="e">
        <f t="shared" si="61"/>
        <v>#VALUE!</v>
      </c>
      <c r="AC170" s="2060" t="e">
        <f t="shared" si="61"/>
        <v>#VALUE!</v>
      </c>
      <c r="AD170" s="2061" t="e">
        <f t="shared" si="61"/>
        <v>#VALUE!</v>
      </c>
      <c r="AE170" s="1991"/>
      <c r="AF170" s="2062" t="s">
        <v>1185</v>
      </c>
      <c r="AG170" s="2046">
        <f>+COUNTA(C171:AD172)</f>
        <v>0</v>
      </c>
    </row>
    <row r="171" spans="2:33" ht="13.5" customHeight="1">
      <c r="B171" s="4253" t="s">
        <v>1186</v>
      </c>
      <c r="C171" s="4255"/>
      <c r="D171" s="4256"/>
      <c r="E171" s="4256"/>
      <c r="F171" s="4256"/>
      <c r="G171" s="4256"/>
      <c r="H171" s="4256"/>
      <c r="I171" s="4256"/>
      <c r="J171" s="4256"/>
      <c r="K171" s="4256"/>
      <c r="L171" s="4256"/>
      <c r="M171" s="4256"/>
      <c r="N171" s="4256"/>
      <c r="O171" s="4256"/>
      <c r="P171" s="4256"/>
      <c r="Q171" s="4256"/>
      <c r="R171" s="4256"/>
      <c r="S171" s="4256"/>
      <c r="T171" s="4256"/>
      <c r="U171" s="4256"/>
      <c r="V171" s="4256"/>
      <c r="W171" s="4256"/>
      <c r="X171" s="4256"/>
      <c r="Y171" s="4256"/>
      <c r="Z171" s="4256"/>
      <c r="AA171" s="4256"/>
      <c r="AB171" s="4256"/>
      <c r="AC171" s="4256"/>
      <c r="AD171" s="4258"/>
      <c r="AE171" s="1991"/>
      <c r="AF171" s="2063" t="s">
        <v>1187</v>
      </c>
      <c r="AG171" s="2064">
        <f>COUNTA(C169:AD169)-AG170</f>
        <v>28</v>
      </c>
    </row>
    <row r="172" spans="2:33" ht="13.5" customHeight="1">
      <c r="B172" s="4254"/>
      <c r="C172" s="4255"/>
      <c r="D172" s="4257"/>
      <c r="E172" s="4257"/>
      <c r="F172" s="4257"/>
      <c r="G172" s="4257"/>
      <c r="H172" s="4257"/>
      <c r="I172" s="4257"/>
      <c r="J172" s="4257"/>
      <c r="K172" s="4257"/>
      <c r="L172" s="4257"/>
      <c r="M172" s="4257"/>
      <c r="N172" s="4257"/>
      <c r="O172" s="4257"/>
      <c r="P172" s="4257"/>
      <c r="Q172" s="4257"/>
      <c r="R172" s="4257"/>
      <c r="S172" s="4257"/>
      <c r="T172" s="4257"/>
      <c r="U172" s="4257"/>
      <c r="V172" s="4257"/>
      <c r="W172" s="4257"/>
      <c r="X172" s="4257"/>
      <c r="Y172" s="4257"/>
      <c r="Z172" s="4257"/>
      <c r="AA172" s="4257"/>
      <c r="AB172" s="4257"/>
      <c r="AC172" s="4257"/>
      <c r="AD172" s="4259"/>
      <c r="AE172" s="1991"/>
      <c r="AF172" s="2063" t="s">
        <v>1188</v>
      </c>
      <c r="AG172" s="2065">
        <f>+COUNTA(C173:AD174)</f>
        <v>0</v>
      </c>
    </row>
    <row r="173" spans="2:33" ht="13.5" customHeight="1">
      <c r="B173" s="4264" t="s">
        <v>1175</v>
      </c>
      <c r="C173" s="4266"/>
      <c r="D173" s="4131"/>
      <c r="E173" s="4131"/>
      <c r="F173" s="4131"/>
      <c r="G173" s="4131"/>
      <c r="H173" s="4131"/>
      <c r="I173" s="4131"/>
      <c r="J173" s="4131"/>
      <c r="K173" s="4131"/>
      <c r="L173" s="4131"/>
      <c r="M173" s="4131"/>
      <c r="N173" s="4131"/>
      <c r="O173" s="4131"/>
      <c r="P173" s="4131"/>
      <c r="Q173" s="4131"/>
      <c r="R173" s="4131"/>
      <c r="S173" s="4131"/>
      <c r="T173" s="4131"/>
      <c r="U173" s="4131"/>
      <c r="V173" s="4131"/>
      <c r="W173" s="4131"/>
      <c r="X173" s="4131"/>
      <c r="Y173" s="4131"/>
      <c r="Z173" s="4131"/>
      <c r="AA173" s="4131"/>
      <c r="AB173" s="4131"/>
      <c r="AC173" s="4131"/>
      <c r="AD173" s="4138"/>
      <c r="AE173" s="1991"/>
      <c r="AF173" s="2063" t="s">
        <v>1189</v>
      </c>
      <c r="AG173" s="2067">
        <f>+AG172/AG171</f>
        <v>0</v>
      </c>
    </row>
    <row r="174" spans="2:33">
      <c r="B174" s="4265"/>
      <c r="C174" s="4266"/>
      <c r="D174" s="4132"/>
      <c r="E174" s="4132"/>
      <c r="F174" s="4132"/>
      <c r="G174" s="4132"/>
      <c r="H174" s="4132"/>
      <c r="I174" s="4132"/>
      <c r="J174" s="4132"/>
      <c r="K174" s="4132"/>
      <c r="L174" s="4132"/>
      <c r="M174" s="4132"/>
      <c r="N174" s="4132"/>
      <c r="O174" s="4132"/>
      <c r="P174" s="4132"/>
      <c r="Q174" s="4132"/>
      <c r="R174" s="4132"/>
      <c r="S174" s="4132"/>
      <c r="T174" s="4132"/>
      <c r="U174" s="4132"/>
      <c r="V174" s="4132"/>
      <c r="W174" s="4132"/>
      <c r="X174" s="4132"/>
      <c r="Y174" s="4132"/>
      <c r="Z174" s="4132"/>
      <c r="AA174" s="4132"/>
      <c r="AB174" s="4132"/>
      <c r="AC174" s="4132"/>
      <c r="AD174" s="4139"/>
      <c r="AE174" s="1991"/>
      <c r="AF174" s="2063" t="s">
        <v>1169</v>
      </c>
      <c r="AG174" s="2065">
        <f>+COUNTA(C175:AD176)</f>
        <v>0</v>
      </c>
    </row>
    <row r="175" spans="2:33">
      <c r="B175" s="4260" t="s">
        <v>1178</v>
      </c>
      <c r="C175" s="4262"/>
      <c r="D175" s="4127"/>
      <c r="E175" s="4127"/>
      <c r="F175" s="4127"/>
      <c r="G175" s="4127"/>
      <c r="H175" s="4127"/>
      <c r="I175" s="4127"/>
      <c r="J175" s="4127"/>
      <c r="K175" s="4127"/>
      <c r="L175" s="4127"/>
      <c r="M175" s="4127"/>
      <c r="N175" s="4127"/>
      <c r="O175" s="4127"/>
      <c r="P175" s="4127"/>
      <c r="Q175" s="4127"/>
      <c r="R175" s="4127"/>
      <c r="S175" s="4127"/>
      <c r="T175" s="4127"/>
      <c r="U175" s="4127"/>
      <c r="V175" s="4127"/>
      <c r="W175" s="4127"/>
      <c r="X175" s="4127"/>
      <c r="Y175" s="4127"/>
      <c r="Z175" s="4127"/>
      <c r="AA175" s="4127"/>
      <c r="AB175" s="4127"/>
      <c r="AC175" s="4127"/>
      <c r="AD175" s="4140"/>
      <c r="AE175" s="1991"/>
      <c r="AF175" s="2069" t="s">
        <v>1190</v>
      </c>
      <c r="AG175" s="2070">
        <f>+AG174/AG171</f>
        <v>0</v>
      </c>
    </row>
    <row r="176" spans="2:33">
      <c r="B176" s="4261"/>
      <c r="C176" s="4263"/>
      <c r="D176" s="4133"/>
      <c r="E176" s="4133"/>
      <c r="F176" s="4133"/>
      <c r="G176" s="4133"/>
      <c r="H176" s="4133"/>
      <c r="I176" s="4133"/>
      <c r="J176" s="4133"/>
      <c r="K176" s="4133"/>
      <c r="L176" s="4133"/>
      <c r="M176" s="4133"/>
      <c r="N176" s="4133"/>
      <c r="O176" s="4133"/>
      <c r="P176" s="4133"/>
      <c r="Q176" s="4133"/>
      <c r="R176" s="4133"/>
      <c r="S176" s="4133"/>
      <c r="T176" s="4133"/>
      <c r="U176" s="4133"/>
      <c r="V176" s="4133"/>
      <c r="W176" s="4133"/>
      <c r="X176" s="4133"/>
      <c r="Y176" s="4133"/>
      <c r="Z176" s="4133"/>
      <c r="AA176" s="4133"/>
      <c r="AB176" s="4133"/>
      <c r="AC176" s="4133"/>
      <c r="AD176" s="4141"/>
      <c r="AE176" s="1991"/>
      <c r="AF176" s="2027"/>
      <c r="AG176" s="2072"/>
    </row>
  </sheetData>
  <mergeCells count="16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B166:B167"/>
    <mergeCell ref="C166:C167"/>
    <mergeCell ref="D166:D167"/>
    <mergeCell ref="E166:E167"/>
    <mergeCell ref="F166:F167"/>
    <mergeCell ref="L173:L174"/>
    <mergeCell ref="M173:M174"/>
    <mergeCell ref="B173:B174"/>
    <mergeCell ref="C173:C174"/>
    <mergeCell ref="D173:D174"/>
    <mergeCell ref="E173:E174"/>
    <mergeCell ref="F173:F174"/>
    <mergeCell ref="G173:G174"/>
    <mergeCell ref="Y171:Y172"/>
    <mergeCell ref="Z171:Z172"/>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G175:G176"/>
    <mergeCell ref="H175:H176"/>
    <mergeCell ref="I175:I176"/>
    <mergeCell ref="J175:J176"/>
    <mergeCell ref="K175:K176"/>
    <mergeCell ref="L175:L176"/>
    <mergeCell ref="Z173:Z174"/>
    <mergeCell ref="AA173:AA174"/>
    <mergeCell ref="AB173:AB174"/>
    <mergeCell ref="AC173:AC174"/>
    <mergeCell ref="AD173:AD174"/>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s>
  <phoneticPr fontId="14"/>
  <conditionalFormatting sqref="C9:AE9 C18:AE18 C72:AD72 C63:AD63 C54:AD54 C45:AD45 C36:AD36 C27:AD27 AE19 AE10 C81:AD81">
    <cfRule type="containsText" dxfId="3135" priority="228" operator="containsText" text="日">
      <formula>NOT(ISERROR(SEARCH("日",C9)))</formula>
    </cfRule>
    <cfRule type="containsText" dxfId="3134" priority="229" operator="containsText" text="土">
      <formula>NOT(ISERROR(SEARCH("土",C9)))</formula>
    </cfRule>
  </conditionalFormatting>
  <conditionalFormatting sqref="AE27:AE28 AE36:AE37 AE45:AE46 AE54:AE55 AE63:AE64 AE72:AE73 AE81:AE82 AE90:AE91">
    <cfRule type="containsText" dxfId="3133" priority="226" operator="containsText" text="日">
      <formula>NOT(ISERROR(SEARCH("日",AE27)))</formula>
    </cfRule>
    <cfRule type="containsText" dxfId="3132" priority="227" operator="containsText" text="土">
      <formula>NOT(ISERROR(SEARCH("土",AE27)))</formula>
    </cfRule>
  </conditionalFormatting>
  <conditionalFormatting sqref="Y3:Z4">
    <cfRule type="cellIs" dxfId="3131" priority="223" operator="greaterThanOrEqual">
      <formula>0.285</formula>
    </cfRule>
    <cfRule type="cellIs" dxfId="3130" priority="224" operator="greaterThanOrEqual">
      <formula>0.25</formula>
    </cfRule>
    <cfRule type="cellIs" dxfId="3129" priority="225" operator="greaterThanOrEqual">
      <formula>0.214</formula>
    </cfRule>
  </conditionalFormatting>
  <conditionalFormatting sqref="C98:AE98 C107:AE107 C161:AD161 C152:AD152 C143:AD143 C134:AD134 C125:AD125 C116:AD116 AE108 AE99 C170:AD170">
    <cfRule type="containsText" dxfId="3128" priority="221" operator="containsText" text="日">
      <formula>NOT(ISERROR(SEARCH("日",C98)))</formula>
    </cfRule>
    <cfRule type="containsText" dxfId="3127" priority="222" operator="containsText" text="土">
      <formula>NOT(ISERROR(SEARCH("土",C98)))</formula>
    </cfRule>
  </conditionalFormatting>
  <conditionalFormatting sqref="AE116:AE117 AE125:AE126 AE134:AE135 AE143:AE144 AE152:AE153 AE161:AE162 AE170:AE171">
    <cfRule type="containsText" dxfId="3126" priority="219" operator="containsText" text="日">
      <formula>NOT(ISERROR(SEARCH("日",AE116)))</formula>
    </cfRule>
    <cfRule type="containsText" dxfId="3125" priority="220" operator="containsText" text="土">
      <formula>NOT(ISERROR(SEARCH("土",AE116)))</formula>
    </cfRule>
  </conditionalFormatting>
  <conditionalFormatting sqref="C1:AD9 C16:AD18 C25:AD27 C34:AD36 C43:AD45 C52:AD54 C61:AD63 C70:AD72 C79:AD81 C88:AD98 C105:AD107 C114:AD116 C123:AD125 C132:AD134 C141:AD143 C150:AD152 C159:AD161 C168:AD170 C177:AD1048576">
    <cfRule type="cellIs" dxfId="3124" priority="217" operator="equal">
      <formula>"雨"</formula>
    </cfRule>
    <cfRule type="cellIs" dxfId="3123" priority="218" operator="equal">
      <formula>"休"</formula>
    </cfRule>
  </conditionalFormatting>
  <conditionalFormatting sqref="C10:D10">
    <cfRule type="containsText" dxfId="3122" priority="215" operator="containsText" text="日">
      <formula>NOT(ISERROR(SEARCH("日",C10)))</formula>
    </cfRule>
    <cfRule type="containsText" dxfId="3121" priority="216" operator="containsText" text="土">
      <formula>NOT(ISERROR(SEARCH("土",C10)))</formula>
    </cfRule>
  </conditionalFormatting>
  <conditionalFormatting sqref="E10:AD10">
    <cfRule type="containsText" dxfId="3120" priority="213" operator="containsText" text="日">
      <formula>NOT(ISERROR(SEARCH("日",E10)))</formula>
    </cfRule>
    <cfRule type="containsText" dxfId="3119" priority="214" operator="containsText" text="土">
      <formula>NOT(ISERROR(SEARCH("土",E10)))</formula>
    </cfRule>
  </conditionalFormatting>
  <conditionalFormatting sqref="C10:AD11">
    <cfRule type="cellIs" dxfId="3118" priority="211" operator="equal">
      <formula>"雨"</formula>
    </cfRule>
    <cfRule type="cellIs" dxfId="3117" priority="212" operator="equal">
      <formula>"休"</formula>
    </cfRule>
  </conditionalFormatting>
  <conditionalFormatting sqref="C10:AD10">
    <cfRule type="containsText" dxfId="3116" priority="209" operator="containsText" text="日">
      <formula>NOT(ISERROR(SEARCH("日",C10)))</formula>
    </cfRule>
    <cfRule type="containsText" dxfId="3115" priority="210" operator="containsText" text="土">
      <formula>NOT(ISERROR(SEARCH("土",C10)))</formula>
    </cfRule>
  </conditionalFormatting>
  <conditionalFormatting sqref="E10:AD10">
    <cfRule type="containsText" dxfId="3114" priority="207" operator="containsText" text="日">
      <formula>NOT(ISERROR(SEARCH("日",E10)))</formula>
    </cfRule>
    <cfRule type="containsText" dxfId="3113" priority="208" operator="containsText" text="土">
      <formula>NOT(ISERROR(SEARCH("土",E10)))</formula>
    </cfRule>
  </conditionalFormatting>
  <conditionalFormatting sqref="C19:D19">
    <cfRule type="containsText" dxfId="3112" priority="205" operator="containsText" text="日">
      <formula>NOT(ISERROR(SEARCH("日",C19)))</formula>
    </cfRule>
    <cfRule type="containsText" dxfId="3111" priority="206" operator="containsText" text="土">
      <formula>NOT(ISERROR(SEARCH("土",C19)))</formula>
    </cfRule>
  </conditionalFormatting>
  <conditionalFormatting sqref="E19:AD19">
    <cfRule type="containsText" dxfId="3110" priority="203" operator="containsText" text="日">
      <formula>NOT(ISERROR(SEARCH("日",E19)))</formula>
    </cfRule>
    <cfRule type="containsText" dxfId="3109" priority="204" operator="containsText" text="土">
      <formula>NOT(ISERROR(SEARCH("土",E19)))</formula>
    </cfRule>
  </conditionalFormatting>
  <conditionalFormatting sqref="C19:AD20">
    <cfRule type="cellIs" dxfId="3108" priority="201" operator="equal">
      <formula>"雨"</formula>
    </cfRule>
    <cfRule type="cellIs" dxfId="3107" priority="202" operator="equal">
      <formula>"休"</formula>
    </cfRule>
  </conditionalFormatting>
  <conditionalFormatting sqref="C19:AD19">
    <cfRule type="containsText" dxfId="3106" priority="199" operator="containsText" text="日">
      <formula>NOT(ISERROR(SEARCH("日",C19)))</formula>
    </cfRule>
    <cfRule type="containsText" dxfId="3105" priority="200" operator="containsText" text="土">
      <formula>NOT(ISERROR(SEARCH("土",C19)))</formula>
    </cfRule>
  </conditionalFormatting>
  <conditionalFormatting sqref="E19:AD19">
    <cfRule type="containsText" dxfId="3104" priority="197" operator="containsText" text="日">
      <formula>NOT(ISERROR(SEARCH("日",E19)))</formula>
    </cfRule>
    <cfRule type="containsText" dxfId="3103" priority="198" operator="containsText" text="土">
      <formula>NOT(ISERROR(SEARCH("土",E19)))</formula>
    </cfRule>
  </conditionalFormatting>
  <conditionalFormatting sqref="C28:D28">
    <cfRule type="containsText" dxfId="3102" priority="195" operator="containsText" text="日">
      <formula>NOT(ISERROR(SEARCH("日",C28)))</formula>
    </cfRule>
    <cfRule type="containsText" dxfId="3101" priority="196" operator="containsText" text="土">
      <formula>NOT(ISERROR(SEARCH("土",C28)))</formula>
    </cfRule>
  </conditionalFormatting>
  <conditionalFormatting sqref="E28:AD28">
    <cfRule type="containsText" dxfId="3100" priority="193" operator="containsText" text="日">
      <formula>NOT(ISERROR(SEARCH("日",E28)))</formula>
    </cfRule>
    <cfRule type="containsText" dxfId="3099" priority="194" operator="containsText" text="土">
      <formula>NOT(ISERROR(SEARCH("土",E28)))</formula>
    </cfRule>
  </conditionalFormatting>
  <conditionalFormatting sqref="C28:AD29">
    <cfRule type="cellIs" dxfId="3098" priority="191" operator="equal">
      <formula>"雨"</formula>
    </cfRule>
    <cfRule type="cellIs" dxfId="3097" priority="192" operator="equal">
      <formula>"休"</formula>
    </cfRule>
  </conditionalFormatting>
  <conditionalFormatting sqref="C28:AD28">
    <cfRule type="containsText" dxfId="3096" priority="189" operator="containsText" text="日">
      <formula>NOT(ISERROR(SEARCH("日",C28)))</formula>
    </cfRule>
    <cfRule type="containsText" dxfId="3095" priority="190" operator="containsText" text="土">
      <formula>NOT(ISERROR(SEARCH("土",C28)))</formula>
    </cfRule>
  </conditionalFormatting>
  <conditionalFormatting sqref="E28:AD28">
    <cfRule type="containsText" dxfId="3094" priority="187" operator="containsText" text="日">
      <formula>NOT(ISERROR(SEARCH("日",E28)))</formula>
    </cfRule>
    <cfRule type="containsText" dxfId="3093" priority="188" operator="containsText" text="土">
      <formula>NOT(ISERROR(SEARCH("土",E28)))</formula>
    </cfRule>
  </conditionalFormatting>
  <conditionalFormatting sqref="C37:D37">
    <cfRule type="containsText" dxfId="3092" priority="185" operator="containsText" text="日">
      <formula>NOT(ISERROR(SEARCH("日",C37)))</formula>
    </cfRule>
    <cfRule type="containsText" dxfId="3091" priority="186" operator="containsText" text="土">
      <formula>NOT(ISERROR(SEARCH("土",C37)))</formula>
    </cfRule>
  </conditionalFormatting>
  <conditionalFormatting sqref="E37:AD37">
    <cfRule type="containsText" dxfId="3090" priority="183" operator="containsText" text="日">
      <formula>NOT(ISERROR(SEARCH("日",E37)))</formula>
    </cfRule>
    <cfRule type="containsText" dxfId="3089" priority="184" operator="containsText" text="土">
      <formula>NOT(ISERROR(SEARCH("土",E37)))</formula>
    </cfRule>
  </conditionalFormatting>
  <conditionalFormatting sqref="C37:AD38">
    <cfRule type="cellIs" dxfId="3088" priority="181" operator="equal">
      <formula>"雨"</formula>
    </cfRule>
    <cfRule type="cellIs" dxfId="3087" priority="182" operator="equal">
      <formula>"休"</formula>
    </cfRule>
  </conditionalFormatting>
  <conditionalFormatting sqref="C37:AD37">
    <cfRule type="containsText" dxfId="3086" priority="179" operator="containsText" text="日">
      <formula>NOT(ISERROR(SEARCH("日",C37)))</formula>
    </cfRule>
    <cfRule type="containsText" dxfId="3085" priority="180" operator="containsText" text="土">
      <formula>NOT(ISERROR(SEARCH("土",C37)))</formula>
    </cfRule>
  </conditionalFormatting>
  <conditionalFormatting sqref="E37:AD37">
    <cfRule type="containsText" dxfId="3084" priority="177" operator="containsText" text="日">
      <formula>NOT(ISERROR(SEARCH("日",E37)))</formula>
    </cfRule>
    <cfRule type="containsText" dxfId="3083" priority="178" operator="containsText" text="土">
      <formula>NOT(ISERROR(SEARCH("土",E37)))</formula>
    </cfRule>
  </conditionalFormatting>
  <conditionalFormatting sqref="C46:D46">
    <cfRule type="containsText" dxfId="3082" priority="175" operator="containsText" text="日">
      <formula>NOT(ISERROR(SEARCH("日",C46)))</formula>
    </cfRule>
    <cfRule type="containsText" dxfId="3081" priority="176" operator="containsText" text="土">
      <formula>NOT(ISERROR(SEARCH("土",C46)))</formula>
    </cfRule>
  </conditionalFormatting>
  <conditionalFormatting sqref="E46:AD46">
    <cfRule type="containsText" dxfId="3080" priority="173" operator="containsText" text="日">
      <formula>NOT(ISERROR(SEARCH("日",E46)))</formula>
    </cfRule>
    <cfRule type="containsText" dxfId="3079" priority="174" operator="containsText" text="土">
      <formula>NOT(ISERROR(SEARCH("土",E46)))</formula>
    </cfRule>
  </conditionalFormatting>
  <conditionalFormatting sqref="C46:AD47">
    <cfRule type="cellIs" dxfId="3078" priority="171" operator="equal">
      <formula>"雨"</formula>
    </cfRule>
    <cfRule type="cellIs" dxfId="3077" priority="172" operator="equal">
      <formula>"休"</formula>
    </cfRule>
  </conditionalFormatting>
  <conditionalFormatting sqref="C46:AD46">
    <cfRule type="containsText" dxfId="3076" priority="169" operator="containsText" text="日">
      <formula>NOT(ISERROR(SEARCH("日",C46)))</formula>
    </cfRule>
    <cfRule type="containsText" dxfId="3075" priority="170" operator="containsText" text="土">
      <formula>NOT(ISERROR(SEARCH("土",C46)))</formula>
    </cfRule>
  </conditionalFormatting>
  <conditionalFormatting sqref="E46:AD46">
    <cfRule type="containsText" dxfId="3074" priority="167" operator="containsText" text="日">
      <formula>NOT(ISERROR(SEARCH("日",E46)))</formula>
    </cfRule>
    <cfRule type="containsText" dxfId="3073" priority="168" operator="containsText" text="土">
      <formula>NOT(ISERROR(SEARCH("土",E46)))</formula>
    </cfRule>
  </conditionalFormatting>
  <conditionalFormatting sqref="C55:D55">
    <cfRule type="containsText" dxfId="3072" priority="165" operator="containsText" text="日">
      <formula>NOT(ISERROR(SEARCH("日",C55)))</formula>
    </cfRule>
    <cfRule type="containsText" dxfId="3071" priority="166" operator="containsText" text="土">
      <formula>NOT(ISERROR(SEARCH("土",C55)))</formula>
    </cfRule>
  </conditionalFormatting>
  <conditionalFormatting sqref="E55:AD55">
    <cfRule type="containsText" dxfId="3070" priority="163" operator="containsText" text="日">
      <formula>NOT(ISERROR(SEARCH("日",E55)))</formula>
    </cfRule>
    <cfRule type="containsText" dxfId="3069" priority="164" operator="containsText" text="土">
      <formula>NOT(ISERROR(SEARCH("土",E55)))</formula>
    </cfRule>
  </conditionalFormatting>
  <conditionalFormatting sqref="C55:AD56">
    <cfRule type="cellIs" dxfId="3068" priority="161" operator="equal">
      <formula>"雨"</formula>
    </cfRule>
    <cfRule type="cellIs" dxfId="3067" priority="162" operator="equal">
      <formula>"休"</formula>
    </cfRule>
  </conditionalFormatting>
  <conditionalFormatting sqref="C55:AD55">
    <cfRule type="containsText" dxfId="3066" priority="159" operator="containsText" text="日">
      <formula>NOT(ISERROR(SEARCH("日",C55)))</formula>
    </cfRule>
    <cfRule type="containsText" dxfId="3065" priority="160" operator="containsText" text="土">
      <formula>NOT(ISERROR(SEARCH("土",C55)))</formula>
    </cfRule>
  </conditionalFormatting>
  <conditionalFormatting sqref="E55:AD55">
    <cfRule type="containsText" dxfId="3064" priority="157" operator="containsText" text="日">
      <formula>NOT(ISERROR(SEARCH("日",E55)))</formula>
    </cfRule>
    <cfRule type="containsText" dxfId="3063" priority="158" operator="containsText" text="土">
      <formula>NOT(ISERROR(SEARCH("土",E55)))</formula>
    </cfRule>
  </conditionalFormatting>
  <conditionalFormatting sqref="C64:D64">
    <cfRule type="containsText" dxfId="3062" priority="155" operator="containsText" text="日">
      <formula>NOT(ISERROR(SEARCH("日",C64)))</formula>
    </cfRule>
    <cfRule type="containsText" dxfId="3061" priority="156" operator="containsText" text="土">
      <formula>NOT(ISERROR(SEARCH("土",C64)))</formula>
    </cfRule>
  </conditionalFormatting>
  <conditionalFormatting sqref="E64:AD64">
    <cfRule type="containsText" dxfId="3060" priority="153" operator="containsText" text="日">
      <formula>NOT(ISERROR(SEARCH("日",E64)))</formula>
    </cfRule>
    <cfRule type="containsText" dxfId="3059" priority="154" operator="containsText" text="土">
      <formula>NOT(ISERROR(SEARCH("土",E64)))</formula>
    </cfRule>
  </conditionalFormatting>
  <conditionalFormatting sqref="C64:AD65">
    <cfRule type="cellIs" dxfId="3058" priority="151" operator="equal">
      <formula>"雨"</formula>
    </cfRule>
    <cfRule type="cellIs" dxfId="3057" priority="152" operator="equal">
      <formula>"休"</formula>
    </cfRule>
  </conditionalFormatting>
  <conditionalFormatting sqref="C64:AD64">
    <cfRule type="containsText" dxfId="3056" priority="149" operator="containsText" text="日">
      <formula>NOT(ISERROR(SEARCH("日",C64)))</formula>
    </cfRule>
    <cfRule type="containsText" dxfId="3055" priority="150" operator="containsText" text="土">
      <formula>NOT(ISERROR(SEARCH("土",C64)))</formula>
    </cfRule>
  </conditionalFormatting>
  <conditionalFormatting sqref="E64:AD64">
    <cfRule type="containsText" dxfId="3054" priority="147" operator="containsText" text="日">
      <formula>NOT(ISERROR(SEARCH("日",E64)))</formula>
    </cfRule>
    <cfRule type="containsText" dxfId="3053" priority="148" operator="containsText" text="土">
      <formula>NOT(ISERROR(SEARCH("土",E64)))</formula>
    </cfRule>
  </conditionalFormatting>
  <conditionalFormatting sqref="C73:D73">
    <cfRule type="containsText" dxfId="3052" priority="145" operator="containsText" text="日">
      <formula>NOT(ISERROR(SEARCH("日",C73)))</formula>
    </cfRule>
    <cfRule type="containsText" dxfId="3051" priority="146" operator="containsText" text="土">
      <formula>NOT(ISERROR(SEARCH("土",C73)))</formula>
    </cfRule>
  </conditionalFormatting>
  <conditionalFormatting sqref="E73:AD73">
    <cfRule type="containsText" dxfId="3050" priority="143" operator="containsText" text="日">
      <formula>NOT(ISERROR(SEARCH("日",E73)))</formula>
    </cfRule>
    <cfRule type="containsText" dxfId="3049" priority="144" operator="containsText" text="土">
      <formula>NOT(ISERROR(SEARCH("土",E73)))</formula>
    </cfRule>
  </conditionalFormatting>
  <conditionalFormatting sqref="C73:AD74">
    <cfRule type="cellIs" dxfId="3048" priority="141" operator="equal">
      <formula>"雨"</formula>
    </cfRule>
    <cfRule type="cellIs" dxfId="3047" priority="142" operator="equal">
      <formula>"休"</formula>
    </cfRule>
  </conditionalFormatting>
  <conditionalFormatting sqref="C73:AD73">
    <cfRule type="containsText" dxfId="3046" priority="139" operator="containsText" text="日">
      <formula>NOT(ISERROR(SEARCH("日",C73)))</formula>
    </cfRule>
    <cfRule type="containsText" dxfId="3045" priority="140" operator="containsText" text="土">
      <formula>NOT(ISERROR(SEARCH("土",C73)))</formula>
    </cfRule>
  </conditionalFormatting>
  <conditionalFormatting sqref="E73:AD73">
    <cfRule type="containsText" dxfId="3044" priority="137" operator="containsText" text="日">
      <formula>NOT(ISERROR(SEARCH("日",E73)))</formula>
    </cfRule>
    <cfRule type="containsText" dxfId="3043" priority="138" operator="containsText" text="土">
      <formula>NOT(ISERROR(SEARCH("土",E73)))</formula>
    </cfRule>
  </conditionalFormatting>
  <conditionalFormatting sqref="C82:D82">
    <cfRule type="containsText" dxfId="3042" priority="135" operator="containsText" text="日">
      <formula>NOT(ISERROR(SEARCH("日",C82)))</formula>
    </cfRule>
    <cfRule type="containsText" dxfId="3041" priority="136" operator="containsText" text="土">
      <formula>NOT(ISERROR(SEARCH("土",C82)))</formula>
    </cfRule>
  </conditionalFormatting>
  <conditionalFormatting sqref="E82:AD82">
    <cfRule type="containsText" dxfId="3040" priority="133" operator="containsText" text="日">
      <formula>NOT(ISERROR(SEARCH("日",E82)))</formula>
    </cfRule>
    <cfRule type="containsText" dxfId="3039" priority="134" operator="containsText" text="土">
      <formula>NOT(ISERROR(SEARCH("土",E82)))</formula>
    </cfRule>
  </conditionalFormatting>
  <conditionalFormatting sqref="C82:AD83">
    <cfRule type="cellIs" dxfId="3038" priority="131" operator="equal">
      <formula>"雨"</formula>
    </cfRule>
    <cfRule type="cellIs" dxfId="3037" priority="132" operator="equal">
      <formula>"休"</formula>
    </cfRule>
  </conditionalFormatting>
  <conditionalFormatting sqref="C82:AD82">
    <cfRule type="containsText" dxfId="3036" priority="129" operator="containsText" text="日">
      <formula>NOT(ISERROR(SEARCH("日",C82)))</formula>
    </cfRule>
    <cfRule type="containsText" dxfId="3035" priority="130" operator="containsText" text="土">
      <formula>NOT(ISERROR(SEARCH("土",C82)))</formula>
    </cfRule>
  </conditionalFormatting>
  <conditionalFormatting sqref="E82:AD82">
    <cfRule type="containsText" dxfId="3034" priority="127" operator="containsText" text="日">
      <formula>NOT(ISERROR(SEARCH("日",E82)))</formula>
    </cfRule>
    <cfRule type="containsText" dxfId="3033" priority="128" operator="containsText" text="土">
      <formula>NOT(ISERROR(SEARCH("土",E82)))</formula>
    </cfRule>
  </conditionalFormatting>
  <conditionalFormatting sqref="C99:D99">
    <cfRule type="containsText" dxfId="3032" priority="125" operator="containsText" text="日">
      <formula>NOT(ISERROR(SEARCH("日",C99)))</formula>
    </cfRule>
    <cfRule type="containsText" dxfId="3031" priority="126" operator="containsText" text="土">
      <formula>NOT(ISERROR(SEARCH("土",C99)))</formula>
    </cfRule>
  </conditionalFormatting>
  <conditionalFormatting sqref="E99:AD99">
    <cfRule type="containsText" dxfId="3030" priority="123" operator="containsText" text="日">
      <formula>NOT(ISERROR(SEARCH("日",E99)))</formula>
    </cfRule>
    <cfRule type="containsText" dxfId="3029" priority="124" operator="containsText" text="土">
      <formula>NOT(ISERROR(SEARCH("土",E99)))</formula>
    </cfRule>
  </conditionalFormatting>
  <conditionalFormatting sqref="C99:AD100">
    <cfRule type="cellIs" dxfId="3028" priority="121" operator="equal">
      <formula>"雨"</formula>
    </cfRule>
    <cfRule type="cellIs" dxfId="3027" priority="122" operator="equal">
      <formula>"休"</formula>
    </cfRule>
  </conditionalFormatting>
  <conditionalFormatting sqref="C99:AD99">
    <cfRule type="containsText" dxfId="3026" priority="119" operator="containsText" text="日">
      <formula>NOT(ISERROR(SEARCH("日",C99)))</formula>
    </cfRule>
    <cfRule type="containsText" dxfId="3025" priority="120" operator="containsText" text="土">
      <formula>NOT(ISERROR(SEARCH("土",C99)))</formula>
    </cfRule>
  </conditionalFormatting>
  <conditionalFormatting sqref="E99:AD99">
    <cfRule type="containsText" dxfId="3024" priority="117" operator="containsText" text="日">
      <formula>NOT(ISERROR(SEARCH("日",E99)))</formula>
    </cfRule>
    <cfRule type="containsText" dxfId="3023" priority="118" operator="containsText" text="土">
      <formula>NOT(ISERROR(SEARCH("土",E99)))</formula>
    </cfRule>
  </conditionalFormatting>
  <conditionalFormatting sqref="C108:D108">
    <cfRule type="containsText" dxfId="3022" priority="115" operator="containsText" text="日">
      <formula>NOT(ISERROR(SEARCH("日",C108)))</formula>
    </cfRule>
    <cfRule type="containsText" dxfId="3021" priority="116" operator="containsText" text="土">
      <formula>NOT(ISERROR(SEARCH("土",C108)))</formula>
    </cfRule>
  </conditionalFormatting>
  <conditionalFormatting sqref="E108:AD108">
    <cfRule type="containsText" dxfId="3020" priority="113" operator="containsText" text="日">
      <formula>NOT(ISERROR(SEARCH("日",E108)))</formula>
    </cfRule>
    <cfRule type="containsText" dxfId="3019" priority="114" operator="containsText" text="土">
      <formula>NOT(ISERROR(SEARCH("土",E108)))</formula>
    </cfRule>
  </conditionalFormatting>
  <conditionalFormatting sqref="C108:AD109">
    <cfRule type="cellIs" dxfId="3018" priority="111" operator="equal">
      <formula>"雨"</formula>
    </cfRule>
    <cfRule type="cellIs" dxfId="3017" priority="112" operator="equal">
      <formula>"休"</formula>
    </cfRule>
  </conditionalFormatting>
  <conditionalFormatting sqref="C108:AD108">
    <cfRule type="containsText" dxfId="3016" priority="109" operator="containsText" text="日">
      <formula>NOT(ISERROR(SEARCH("日",C108)))</formula>
    </cfRule>
    <cfRule type="containsText" dxfId="3015" priority="110" operator="containsText" text="土">
      <formula>NOT(ISERROR(SEARCH("土",C108)))</formula>
    </cfRule>
  </conditionalFormatting>
  <conditionalFormatting sqref="E108:AD108">
    <cfRule type="containsText" dxfId="3014" priority="107" operator="containsText" text="日">
      <formula>NOT(ISERROR(SEARCH("日",E108)))</formula>
    </cfRule>
    <cfRule type="containsText" dxfId="3013" priority="108" operator="containsText" text="土">
      <formula>NOT(ISERROR(SEARCH("土",E108)))</formula>
    </cfRule>
  </conditionalFormatting>
  <conditionalFormatting sqref="C117:D117">
    <cfRule type="containsText" dxfId="3012" priority="105" operator="containsText" text="日">
      <formula>NOT(ISERROR(SEARCH("日",C117)))</formula>
    </cfRule>
    <cfRule type="containsText" dxfId="3011" priority="106" operator="containsText" text="土">
      <formula>NOT(ISERROR(SEARCH("土",C117)))</formula>
    </cfRule>
  </conditionalFormatting>
  <conditionalFormatting sqref="E117:AD117">
    <cfRule type="containsText" dxfId="3010" priority="103" operator="containsText" text="日">
      <formula>NOT(ISERROR(SEARCH("日",E117)))</formula>
    </cfRule>
    <cfRule type="containsText" dxfId="3009" priority="104" operator="containsText" text="土">
      <formula>NOT(ISERROR(SEARCH("土",E117)))</formula>
    </cfRule>
  </conditionalFormatting>
  <conditionalFormatting sqref="C117:AD118">
    <cfRule type="cellIs" dxfId="3008" priority="101" operator="equal">
      <formula>"雨"</formula>
    </cfRule>
    <cfRule type="cellIs" dxfId="3007" priority="102" operator="equal">
      <formula>"休"</formula>
    </cfRule>
  </conditionalFormatting>
  <conditionalFormatting sqref="C117:AD117">
    <cfRule type="containsText" dxfId="3006" priority="99" operator="containsText" text="日">
      <formula>NOT(ISERROR(SEARCH("日",C117)))</formula>
    </cfRule>
    <cfRule type="containsText" dxfId="3005" priority="100" operator="containsText" text="土">
      <formula>NOT(ISERROR(SEARCH("土",C117)))</formula>
    </cfRule>
  </conditionalFormatting>
  <conditionalFormatting sqref="E117:AD117">
    <cfRule type="containsText" dxfId="3004" priority="97" operator="containsText" text="日">
      <formula>NOT(ISERROR(SEARCH("日",E117)))</formula>
    </cfRule>
    <cfRule type="containsText" dxfId="3003" priority="98" operator="containsText" text="土">
      <formula>NOT(ISERROR(SEARCH("土",E117)))</formula>
    </cfRule>
  </conditionalFormatting>
  <conditionalFormatting sqref="C126:D126">
    <cfRule type="containsText" dxfId="3002" priority="95" operator="containsText" text="日">
      <formula>NOT(ISERROR(SEARCH("日",C126)))</formula>
    </cfRule>
    <cfRule type="containsText" dxfId="3001" priority="96" operator="containsText" text="土">
      <formula>NOT(ISERROR(SEARCH("土",C126)))</formula>
    </cfRule>
  </conditionalFormatting>
  <conditionalFormatting sqref="E126:AD126">
    <cfRule type="containsText" dxfId="3000" priority="93" operator="containsText" text="日">
      <formula>NOT(ISERROR(SEARCH("日",E126)))</formula>
    </cfRule>
    <cfRule type="containsText" dxfId="2999" priority="94" operator="containsText" text="土">
      <formula>NOT(ISERROR(SEARCH("土",E126)))</formula>
    </cfRule>
  </conditionalFormatting>
  <conditionalFormatting sqref="C126:AD127">
    <cfRule type="cellIs" dxfId="2998" priority="91" operator="equal">
      <formula>"雨"</formula>
    </cfRule>
    <cfRule type="cellIs" dxfId="2997" priority="92" operator="equal">
      <formula>"休"</formula>
    </cfRule>
  </conditionalFormatting>
  <conditionalFormatting sqref="C126:AD126">
    <cfRule type="containsText" dxfId="2996" priority="89" operator="containsText" text="日">
      <formula>NOT(ISERROR(SEARCH("日",C126)))</formula>
    </cfRule>
    <cfRule type="containsText" dxfId="2995" priority="90" operator="containsText" text="土">
      <formula>NOT(ISERROR(SEARCH("土",C126)))</formula>
    </cfRule>
  </conditionalFormatting>
  <conditionalFormatting sqref="E126:AD126">
    <cfRule type="containsText" dxfId="2994" priority="87" operator="containsText" text="日">
      <formula>NOT(ISERROR(SEARCH("日",E126)))</formula>
    </cfRule>
    <cfRule type="containsText" dxfId="2993" priority="88" operator="containsText" text="土">
      <formula>NOT(ISERROR(SEARCH("土",E126)))</formula>
    </cfRule>
  </conditionalFormatting>
  <conditionalFormatting sqref="C135:D135">
    <cfRule type="containsText" dxfId="2992" priority="85" operator="containsText" text="日">
      <formula>NOT(ISERROR(SEARCH("日",C135)))</formula>
    </cfRule>
    <cfRule type="containsText" dxfId="2991" priority="86" operator="containsText" text="土">
      <formula>NOT(ISERROR(SEARCH("土",C135)))</formula>
    </cfRule>
  </conditionalFormatting>
  <conditionalFormatting sqref="E135:AD135">
    <cfRule type="containsText" dxfId="2990" priority="83" operator="containsText" text="日">
      <formula>NOT(ISERROR(SEARCH("日",E135)))</formula>
    </cfRule>
    <cfRule type="containsText" dxfId="2989" priority="84" operator="containsText" text="土">
      <formula>NOT(ISERROR(SEARCH("土",E135)))</formula>
    </cfRule>
  </conditionalFormatting>
  <conditionalFormatting sqref="C135:AD136">
    <cfRule type="cellIs" dxfId="2988" priority="81" operator="equal">
      <formula>"雨"</formula>
    </cfRule>
    <cfRule type="cellIs" dxfId="2987" priority="82" operator="equal">
      <formula>"休"</formula>
    </cfRule>
  </conditionalFormatting>
  <conditionalFormatting sqref="C135:AD135">
    <cfRule type="containsText" dxfId="2986" priority="79" operator="containsText" text="日">
      <formula>NOT(ISERROR(SEARCH("日",C135)))</formula>
    </cfRule>
    <cfRule type="containsText" dxfId="2985" priority="80" operator="containsText" text="土">
      <formula>NOT(ISERROR(SEARCH("土",C135)))</formula>
    </cfRule>
  </conditionalFormatting>
  <conditionalFormatting sqref="E135:AD135">
    <cfRule type="containsText" dxfId="2984" priority="77" operator="containsText" text="日">
      <formula>NOT(ISERROR(SEARCH("日",E135)))</formula>
    </cfRule>
    <cfRule type="containsText" dxfId="2983" priority="78" operator="containsText" text="土">
      <formula>NOT(ISERROR(SEARCH("土",E135)))</formula>
    </cfRule>
  </conditionalFormatting>
  <conditionalFormatting sqref="C144:D144">
    <cfRule type="containsText" dxfId="2982" priority="75" operator="containsText" text="日">
      <formula>NOT(ISERROR(SEARCH("日",C144)))</formula>
    </cfRule>
    <cfRule type="containsText" dxfId="2981" priority="76" operator="containsText" text="土">
      <formula>NOT(ISERROR(SEARCH("土",C144)))</formula>
    </cfRule>
  </conditionalFormatting>
  <conditionalFormatting sqref="E144:AD144">
    <cfRule type="containsText" dxfId="2980" priority="73" operator="containsText" text="日">
      <formula>NOT(ISERROR(SEARCH("日",E144)))</formula>
    </cfRule>
    <cfRule type="containsText" dxfId="2979" priority="74" operator="containsText" text="土">
      <formula>NOT(ISERROR(SEARCH("土",E144)))</formula>
    </cfRule>
  </conditionalFormatting>
  <conditionalFormatting sqref="C144:AD145">
    <cfRule type="cellIs" dxfId="2978" priority="71" operator="equal">
      <formula>"雨"</formula>
    </cfRule>
    <cfRule type="cellIs" dxfId="2977" priority="72" operator="equal">
      <formula>"休"</formula>
    </cfRule>
  </conditionalFormatting>
  <conditionalFormatting sqref="C144:AD144">
    <cfRule type="containsText" dxfId="2976" priority="69" operator="containsText" text="日">
      <formula>NOT(ISERROR(SEARCH("日",C144)))</formula>
    </cfRule>
    <cfRule type="containsText" dxfId="2975" priority="70" operator="containsText" text="土">
      <formula>NOT(ISERROR(SEARCH("土",C144)))</formula>
    </cfRule>
  </conditionalFormatting>
  <conditionalFormatting sqref="E144:AD144">
    <cfRule type="containsText" dxfId="2974" priority="67" operator="containsText" text="日">
      <formula>NOT(ISERROR(SEARCH("日",E144)))</formula>
    </cfRule>
    <cfRule type="containsText" dxfId="2973" priority="68" operator="containsText" text="土">
      <formula>NOT(ISERROR(SEARCH("土",E144)))</formula>
    </cfRule>
  </conditionalFormatting>
  <conditionalFormatting sqref="C153:D153">
    <cfRule type="containsText" dxfId="2972" priority="65" operator="containsText" text="日">
      <formula>NOT(ISERROR(SEARCH("日",C153)))</formula>
    </cfRule>
    <cfRule type="containsText" dxfId="2971" priority="66" operator="containsText" text="土">
      <formula>NOT(ISERROR(SEARCH("土",C153)))</formula>
    </cfRule>
  </conditionalFormatting>
  <conditionalFormatting sqref="E153:AD153">
    <cfRule type="containsText" dxfId="2970" priority="63" operator="containsText" text="日">
      <formula>NOT(ISERROR(SEARCH("日",E153)))</formula>
    </cfRule>
    <cfRule type="containsText" dxfId="2969" priority="64" operator="containsText" text="土">
      <formula>NOT(ISERROR(SEARCH("土",E153)))</formula>
    </cfRule>
  </conditionalFormatting>
  <conditionalFormatting sqref="C153:AD154">
    <cfRule type="cellIs" dxfId="2968" priority="61" operator="equal">
      <formula>"雨"</formula>
    </cfRule>
    <cfRule type="cellIs" dxfId="2967" priority="62" operator="equal">
      <formula>"休"</formula>
    </cfRule>
  </conditionalFormatting>
  <conditionalFormatting sqref="C153:AD153">
    <cfRule type="containsText" dxfId="2966" priority="59" operator="containsText" text="日">
      <formula>NOT(ISERROR(SEARCH("日",C153)))</formula>
    </cfRule>
    <cfRule type="containsText" dxfId="2965" priority="60" operator="containsText" text="土">
      <formula>NOT(ISERROR(SEARCH("土",C153)))</formula>
    </cfRule>
  </conditionalFormatting>
  <conditionalFormatting sqref="E153:AD153">
    <cfRule type="containsText" dxfId="2964" priority="57" operator="containsText" text="日">
      <formula>NOT(ISERROR(SEARCH("日",E153)))</formula>
    </cfRule>
    <cfRule type="containsText" dxfId="2963" priority="58" operator="containsText" text="土">
      <formula>NOT(ISERROR(SEARCH("土",E153)))</formula>
    </cfRule>
  </conditionalFormatting>
  <conditionalFormatting sqref="C162:D162">
    <cfRule type="containsText" dxfId="2962" priority="55" operator="containsText" text="日">
      <formula>NOT(ISERROR(SEARCH("日",C162)))</formula>
    </cfRule>
    <cfRule type="containsText" dxfId="2961" priority="56" operator="containsText" text="土">
      <formula>NOT(ISERROR(SEARCH("土",C162)))</formula>
    </cfRule>
  </conditionalFormatting>
  <conditionalFormatting sqref="E162:AD162">
    <cfRule type="containsText" dxfId="2960" priority="53" operator="containsText" text="日">
      <formula>NOT(ISERROR(SEARCH("日",E162)))</formula>
    </cfRule>
    <cfRule type="containsText" dxfId="2959" priority="54" operator="containsText" text="土">
      <formula>NOT(ISERROR(SEARCH("土",E162)))</formula>
    </cfRule>
  </conditionalFormatting>
  <conditionalFormatting sqref="C162:AD163">
    <cfRule type="cellIs" dxfId="2958" priority="51" operator="equal">
      <formula>"雨"</formula>
    </cfRule>
    <cfRule type="cellIs" dxfId="2957" priority="52" operator="equal">
      <formula>"休"</formula>
    </cfRule>
  </conditionalFormatting>
  <conditionalFormatting sqref="C162:AD162">
    <cfRule type="containsText" dxfId="2956" priority="49" operator="containsText" text="日">
      <formula>NOT(ISERROR(SEARCH("日",C162)))</formula>
    </cfRule>
    <cfRule type="containsText" dxfId="2955" priority="50" operator="containsText" text="土">
      <formula>NOT(ISERROR(SEARCH("土",C162)))</formula>
    </cfRule>
  </conditionalFormatting>
  <conditionalFormatting sqref="E162:AD162">
    <cfRule type="containsText" dxfId="2954" priority="47" operator="containsText" text="日">
      <formula>NOT(ISERROR(SEARCH("日",E162)))</formula>
    </cfRule>
    <cfRule type="containsText" dxfId="2953" priority="48" operator="containsText" text="土">
      <formula>NOT(ISERROR(SEARCH("土",E162)))</formula>
    </cfRule>
  </conditionalFormatting>
  <conditionalFormatting sqref="C171:D171">
    <cfRule type="containsText" dxfId="2952" priority="45" operator="containsText" text="日">
      <formula>NOT(ISERROR(SEARCH("日",C171)))</formula>
    </cfRule>
    <cfRule type="containsText" dxfId="2951" priority="46" operator="containsText" text="土">
      <formula>NOT(ISERROR(SEARCH("土",C171)))</formula>
    </cfRule>
  </conditionalFormatting>
  <conditionalFormatting sqref="E171:AD171">
    <cfRule type="containsText" dxfId="2950" priority="43" operator="containsText" text="日">
      <formula>NOT(ISERROR(SEARCH("日",E171)))</formula>
    </cfRule>
    <cfRule type="containsText" dxfId="2949" priority="44" operator="containsText" text="土">
      <formula>NOT(ISERROR(SEARCH("土",E171)))</formula>
    </cfRule>
  </conditionalFormatting>
  <conditionalFormatting sqref="C171:AD172">
    <cfRule type="cellIs" dxfId="2948" priority="41" operator="equal">
      <formula>"雨"</formula>
    </cfRule>
    <cfRule type="cellIs" dxfId="2947" priority="42" operator="equal">
      <formula>"休"</formula>
    </cfRule>
  </conditionalFormatting>
  <conditionalFormatting sqref="C171:AD171">
    <cfRule type="containsText" dxfId="2946" priority="39" operator="containsText" text="日">
      <formula>NOT(ISERROR(SEARCH("日",C171)))</formula>
    </cfRule>
    <cfRule type="containsText" dxfId="2945" priority="40" operator="containsText" text="土">
      <formula>NOT(ISERROR(SEARCH("土",C171)))</formula>
    </cfRule>
  </conditionalFormatting>
  <conditionalFormatting sqref="E171:AD171">
    <cfRule type="containsText" dxfId="2944" priority="37" operator="containsText" text="日">
      <formula>NOT(ISERROR(SEARCH("日",E171)))</formula>
    </cfRule>
    <cfRule type="containsText" dxfId="2943" priority="38" operator="containsText" text="土">
      <formula>NOT(ISERROR(SEARCH("土",E171)))</formula>
    </cfRule>
  </conditionalFormatting>
  <conditionalFormatting sqref="C173:AD176">
    <cfRule type="cellIs" dxfId="2942" priority="35" operator="equal">
      <formula>"雨"</formula>
    </cfRule>
    <cfRule type="cellIs" dxfId="2941" priority="36" operator="equal">
      <formula>"休"</formula>
    </cfRule>
  </conditionalFormatting>
  <conditionalFormatting sqref="C164:AD167">
    <cfRule type="cellIs" dxfId="2940" priority="33" operator="equal">
      <formula>"雨"</formula>
    </cfRule>
    <cfRule type="cellIs" dxfId="2939" priority="34" operator="equal">
      <formula>"休"</formula>
    </cfRule>
  </conditionalFormatting>
  <conditionalFormatting sqref="C155:AD158">
    <cfRule type="cellIs" dxfId="2938" priority="31" operator="equal">
      <formula>"雨"</formula>
    </cfRule>
    <cfRule type="cellIs" dxfId="2937" priority="32" operator="equal">
      <formula>"休"</formula>
    </cfRule>
  </conditionalFormatting>
  <conditionalFormatting sqref="C146:AD149">
    <cfRule type="cellIs" dxfId="2936" priority="29" operator="equal">
      <formula>"雨"</formula>
    </cfRule>
    <cfRule type="cellIs" dxfId="2935" priority="30" operator="equal">
      <formula>"休"</formula>
    </cfRule>
  </conditionalFormatting>
  <conditionalFormatting sqref="C137:AD140">
    <cfRule type="cellIs" dxfId="2934" priority="27" operator="equal">
      <formula>"雨"</formula>
    </cfRule>
    <cfRule type="cellIs" dxfId="2933" priority="28" operator="equal">
      <formula>"休"</formula>
    </cfRule>
  </conditionalFormatting>
  <conditionalFormatting sqref="C128:AD131">
    <cfRule type="cellIs" dxfId="2932" priority="25" operator="equal">
      <formula>"雨"</formula>
    </cfRule>
    <cfRule type="cellIs" dxfId="2931" priority="26" operator="equal">
      <formula>"休"</formula>
    </cfRule>
  </conditionalFormatting>
  <conditionalFormatting sqref="C119:AD122">
    <cfRule type="cellIs" dxfId="2930" priority="23" operator="equal">
      <formula>"雨"</formula>
    </cfRule>
    <cfRule type="cellIs" dxfId="2929" priority="24" operator="equal">
      <formula>"休"</formula>
    </cfRule>
  </conditionalFormatting>
  <conditionalFormatting sqref="C110:AD113">
    <cfRule type="cellIs" dxfId="2928" priority="21" operator="equal">
      <formula>"雨"</formula>
    </cfRule>
    <cfRule type="cellIs" dxfId="2927" priority="22" operator="equal">
      <formula>"休"</formula>
    </cfRule>
  </conditionalFormatting>
  <conditionalFormatting sqref="C101:AD104">
    <cfRule type="cellIs" dxfId="2926" priority="19" operator="equal">
      <formula>"雨"</formula>
    </cfRule>
    <cfRule type="cellIs" dxfId="2925" priority="20" operator="equal">
      <formula>"休"</formula>
    </cfRule>
  </conditionalFormatting>
  <conditionalFormatting sqref="C84:AD87">
    <cfRule type="cellIs" dxfId="2924" priority="17" operator="equal">
      <formula>"雨"</formula>
    </cfRule>
    <cfRule type="cellIs" dxfId="2923" priority="18" operator="equal">
      <formula>"休"</formula>
    </cfRule>
  </conditionalFormatting>
  <conditionalFormatting sqref="C75:AD78">
    <cfRule type="cellIs" dxfId="2922" priority="15" operator="equal">
      <formula>"雨"</formula>
    </cfRule>
    <cfRule type="cellIs" dxfId="2921" priority="16" operator="equal">
      <formula>"休"</formula>
    </cfRule>
  </conditionalFormatting>
  <conditionalFormatting sqref="C66:AD69">
    <cfRule type="cellIs" dxfId="2920" priority="13" operator="equal">
      <formula>"雨"</formula>
    </cfRule>
    <cfRule type="cellIs" dxfId="2919" priority="14" operator="equal">
      <formula>"休"</formula>
    </cfRule>
  </conditionalFormatting>
  <conditionalFormatting sqref="C57:AD60">
    <cfRule type="cellIs" dxfId="2918" priority="11" operator="equal">
      <formula>"雨"</formula>
    </cfRule>
    <cfRule type="cellIs" dxfId="2917" priority="12" operator="equal">
      <formula>"休"</formula>
    </cfRule>
  </conditionalFormatting>
  <conditionalFormatting sqref="C48:AD51">
    <cfRule type="cellIs" dxfId="2916" priority="9" operator="equal">
      <formula>"雨"</formula>
    </cfRule>
    <cfRule type="cellIs" dxfId="2915" priority="10" operator="equal">
      <formula>"休"</formula>
    </cfRule>
  </conditionalFormatting>
  <conditionalFormatting sqref="C39:AD42">
    <cfRule type="cellIs" dxfId="2914" priority="7" operator="equal">
      <formula>"雨"</formula>
    </cfRule>
    <cfRule type="cellIs" dxfId="2913" priority="8" operator="equal">
      <formula>"休"</formula>
    </cfRule>
  </conditionalFormatting>
  <conditionalFormatting sqref="C30:AD33">
    <cfRule type="cellIs" dxfId="2912" priority="5" operator="equal">
      <formula>"雨"</formula>
    </cfRule>
    <cfRule type="cellIs" dxfId="2911" priority="6" operator="equal">
      <formula>"休"</formula>
    </cfRule>
  </conditionalFormatting>
  <conditionalFormatting sqref="C21:AD24">
    <cfRule type="cellIs" dxfId="2910" priority="3" operator="equal">
      <formula>"雨"</formula>
    </cfRule>
    <cfRule type="cellIs" dxfId="2909" priority="4" operator="equal">
      <formula>"休"</formula>
    </cfRule>
  </conditionalFormatting>
  <conditionalFormatting sqref="C12:AD15">
    <cfRule type="cellIs" dxfId="2908" priority="1" operator="equal">
      <formula>"雨"</formula>
    </cfRule>
    <cfRule type="cellIs" dxfId="2907"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 right="0.7" top="0.75" bottom="0.75" header="0.3" footer="0.3"/>
  <pageSetup paperSize="9" scale="65" orientation="portrait" r:id="rId1"/>
  <rowBreaks count="1" manualBreakCount="1">
    <brk id="89" max="32" man="1"/>
  </rowBreaks>
  <colBreaks count="1" manualBreakCount="1">
    <brk id="33"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75" zoomScaleNormal="100" zoomScaleSheetLayoutView="75" workbookViewId="0">
      <selection activeCell="G4" sqref="G4:J4"/>
    </sheetView>
  </sheetViews>
  <sheetFormatPr defaultColWidth="9" defaultRowHeight="13.2"/>
  <cols>
    <col min="1" max="1" width="2.109375" style="1893" customWidth="1"/>
    <col min="2" max="2" width="9.6640625" style="1892" customWidth="1"/>
    <col min="3" max="30" width="3.77734375" style="1892" customWidth="1"/>
    <col min="31" max="31" width="2" style="1892" customWidth="1"/>
    <col min="32" max="32" width="11.109375" style="1893" customWidth="1"/>
    <col min="33" max="33" width="6.44140625" style="1892" bestFit="1" customWidth="1"/>
    <col min="34" max="16384" width="9" style="1893"/>
  </cols>
  <sheetData>
    <row r="1" spans="1:35" ht="19.2">
      <c r="A1" s="2042" t="s">
        <v>1195</v>
      </c>
      <c r="B1" s="2042"/>
      <c r="AE1" s="2043"/>
      <c r="AG1" s="1895" t="s">
        <v>1196</v>
      </c>
    </row>
    <row r="2" spans="1:35" ht="13.5" customHeight="1">
      <c r="Q2" s="1893"/>
      <c r="S2" s="2044"/>
      <c r="T2" s="2045"/>
      <c r="U2" s="4218" t="s">
        <v>1168</v>
      </c>
      <c r="V2" s="4219"/>
      <c r="W2" s="4218" t="s">
        <v>1169</v>
      </c>
      <c r="X2" s="4219"/>
      <c r="Y2" s="4220" t="s">
        <v>1170</v>
      </c>
      <c r="Z2" s="4221"/>
      <c r="AB2" s="4222" t="s">
        <v>1171</v>
      </c>
      <c r="AC2" s="4220"/>
      <c r="AD2" s="4220"/>
      <c r="AE2" s="4220"/>
      <c r="AF2" s="4220"/>
      <c r="AG2" s="2046" t="s">
        <v>1172</v>
      </c>
    </row>
    <row r="3" spans="1:35" ht="13.5" customHeight="1" thickBot="1">
      <c r="B3" s="4223" t="s">
        <v>1173</v>
      </c>
      <c r="C3" s="4223"/>
      <c r="D3" s="4223"/>
      <c r="E3" s="4223"/>
      <c r="F3" s="1892" t="s">
        <v>1174</v>
      </c>
      <c r="G3" s="1843" t="str">
        <f>入力シート!C10</f>
        <v>○○校区道路改良工事</v>
      </c>
      <c r="H3" s="1843"/>
      <c r="I3" s="1843"/>
      <c r="J3" s="1843"/>
      <c r="K3" s="1843"/>
      <c r="L3" s="1843"/>
      <c r="M3" s="1843"/>
      <c r="N3" s="1843"/>
      <c r="O3" s="1843"/>
      <c r="P3" s="1843"/>
      <c r="R3" s="1893"/>
      <c r="S3" s="4224" t="s">
        <v>1175</v>
      </c>
      <c r="T3" s="4225"/>
      <c r="U3" s="4226">
        <f>+AG10+AG19+AG28+AG37+AG46+AG55+AG64+AG73+AG82</f>
        <v>241</v>
      </c>
      <c r="V3" s="4227"/>
      <c r="W3" s="4228">
        <f>+AG11+AG20+AG29+AG38+AG47+AG56+AG65+AG74+AG83</f>
        <v>70</v>
      </c>
      <c r="X3" s="4225"/>
      <c r="Y3" s="4311">
        <f>+ROUNDDOWN(W3/U3,3)</f>
        <v>0.28999999999999998</v>
      </c>
      <c r="Z3" s="4312"/>
      <c r="AB3" s="4231" t="s">
        <v>1176</v>
      </c>
      <c r="AC3" s="4232"/>
      <c r="AD3" s="4232"/>
      <c r="AE3" s="4232"/>
      <c r="AF3" s="4232"/>
      <c r="AG3" s="2048">
        <f>+AI3-W4</f>
        <v>10</v>
      </c>
      <c r="AI3" s="2049">
        <f>ROUNDUP(+U4*0.285,0)</f>
        <v>69</v>
      </c>
    </row>
    <row r="4" spans="1:35" ht="13.5" customHeight="1" thickBot="1">
      <c r="B4" s="4223" t="s">
        <v>1177</v>
      </c>
      <c r="C4" s="4223"/>
      <c r="D4" s="4223"/>
      <c r="E4" s="4223"/>
      <c r="F4" s="1892" t="s">
        <v>1174</v>
      </c>
      <c r="G4" s="4308">
        <v>45495</v>
      </c>
      <c r="H4" s="4309"/>
      <c r="I4" s="4309"/>
      <c r="J4" s="4310"/>
      <c r="R4" s="1893"/>
      <c r="S4" s="4244" t="s">
        <v>1178</v>
      </c>
      <c r="T4" s="4245"/>
      <c r="U4" s="4246">
        <f>+U3</f>
        <v>241</v>
      </c>
      <c r="V4" s="4247"/>
      <c r="W4" s="4248">
        <f>+AG13+AG22+AG31+AG40+AG49+AG58+AG67+AG76+AG85</f>
        <v>59</v>
      </c>
      <c r="X4" s="4245"/>
      <c r="Y4" s="4249">
        <f>+ROUNDDOWN(W4/U4,3)</f>
        <v>0.24399999999999999</v>
      </c>
      <c r="Z4" s="4250"/>
      <c r="AB4" s="4306" t="s">
        <v>1179</v>
      </c>
      <c r="AC4" s="4307"/>
      <c r="AD4" s="4307"/>
      <c r="AE4" s="4307"/>
      <c r="AF4" s="4307"/>
      <c r="AG4" s="2048">
        <f>+AI4-W4</f>
        <v>2</v>
      </c>
      <c r="AI4" s="2049">
        <f>ROUNDUP(+U4*0.25,0)</f>
        <v>61</v>
      </c>
    </row>
    <row r="5" spans="1:35" ht="13.5" customHeight="1">
      <c r="B5" s="4235" t="s">
        <v>1180</v>
      </c>
      <c r="C5" s="4235"/>
      <c r="D5" s="4235"/>
      <c r="E5" s="4235"/>
      <c r="F5" s="1892" t="s">
        <v>1174</v>
      </c>
      <c r="G5" s="4236">
        <v>45743</v>
      </c>
      <c r="H5" s="4236"/>
      <c r="I5" s="4236"/>
      <c r="J5" s="4236"/>
      <c r="L5" s="4237" t="s">
        <v>1181</v>
      </c>
      <c r="M5" s="4237"/>
      <c r="N5" s="4237"/>
      <c r="O5" s="1892" t="s">
        <v>1174</v>
      </c>
      <c r="P5" s="4238">
        <f>+G5-G4+1</f>
        <v>249</v>
      </c>
      <c r="Q5" s="4238"/>
      <c r="R5" s="4238"/>
      <c r="AA5" s="2051"/>
      <c r="AB5" s="4239" t="s">
        <v>1182</v>
      </c>
      <c r="AC5" s="4240"/>
      <c r="AD5" s="4240"/>
      <c r="AE5" s="4240"/>
      <c r="AF5" s="4240"/>
      <c r="AG5" s="2052">
        <f>+AI5-W4</f>
        <v>-7</v>
      </c>
      <c r="AI5" s="2049">
        <f>ROUNDUP(+U4*0.214,0)</f>
        <v>52</v>
      </c>
    </row>
    <row r="6" spans="1:35" ht="13.5" customHeight="1">
      <c r="C6" s="1893"/>
      <c r="D6" s="1893"/>
      <c r="E6" s="1893"/>
      <c r="F6" s="1893"/>
      <c r="W6" s="1991"/>
      <c r="X6" s="1991"/>
      <c r="Y6" s="1991"/>
      <c r="Z6" s="1991"/>
      <c r="AA6" s="1991"/>
      <c r="AB6" s="1991"/>
      <c r="AC6" s="1991"/>
      <c r="AD6" s="1991"/>
      <c r="AE6" s="1991"/>
    </row>
    <row r="7" spans="1:35" ht="13.5" customHeight="1"/>
    <row r="8" spans="1:35">
      <c r="B8" s="2053" t="s">
        <v>1183</v>
      </c>
      <c r="C8" s="2054">
        <f>+G4</f>
        <v>45495</v>
      </c>
      <c r="D8" s="2055">
        <f>+C8+1</f>
        <v>45496</v>
      </c>
      <c r="E8" s="2055">
        <f t="shared" ref="E8:AD8" si="0">+D8+1</f>
        <v>45497</v>
      </c>
      <c r="F8" s="2055">
        <f t="shared" si="0"/>
        <v>45498</v>
      </c>
      <c r="G8" s="2055">
        <f t="shared" si="0"/>
        <v>45499</v>
      </c>
      <c r="H8" s="2055">
        <f t="shared" si="0"/>
        <v>45500</v>
      </c>
      <c r="I8" s="2055">
        <f t="shared" si="0"/>
        <v>45501</v>
      </c>
      <c r="J8" s="2055">
        <f t="shared" si="0"/>
        <v>45502</v>
      </c>
      <c r="K8" s="2055">
        <f t="shared" si="0"/>
        <v>45503</v>
      </c>
      <c r="L8" s="2055">
        <f t="shared" si="0"/>
        <v>45504</v>
      </c>
      <c r="M8" s="2055">
        <f t="shared" si="0"/>
        <v>45505</v>
      </c>
      <c r="N8" s="2055">
        <f t="shared" si="0"/>
        <v>45506</v>
      </c>
      <c r="O8" s="2055">
        <f t="shared" si="0"/>
        <v>45507</v>
      </c>
      <c r="P8" s="2055">
        <f t="shared" si="0"/>
        <v>45508</v>
      </c>
      <c r="Q8" s="2055">
        <f t="shared" si="0"/>
        <v>45509</v>
      </c>
      <c r="R8" s="2055">
        <f t="shared" si="0"/>
        <v>45510</v>
      </c>
      <c r="S8" s="2055">
        <f t="shared" si="0"/>
        <v>45511</v>
      </c>
      <c r="T8" s="2055">
        <f t="shared" si="0"/>
        <v>45512</v>
      </c>
      <c r="U8" s="2055">
        <f t="shared" si="0"/>
        <v>45513</v>
      </c>
      <c r="V8" s="2055">
        <f t="shared" si="0"/>
        <v>45514</v>
      </c>
      <c r="W8" s="2055">
        <f>+V8+1</f>
        <v>45515</v>
      </c>
      <c r="X8" s="2055">
        <f t="shared" si="0"/>
        <v>45516</v>
      </c>
      <c r="Y8" s="2055">
        <f t="shared" si="0"/>
        <v>45517</v>
      </c>
      <c r="Z8" s="2055">
        <f t="shared" si="0"/>
        <v>45518</v>
      </c>
      <c r="AA8" s="2055">
        <f>+Z8+1</f>
        <v>45519</v>
      </c>
      <c r="AB8" s="2055">
        <f t="shared" si="0"/>
        <v>45520</v>
      </c>
      <c r="AC8" s="2055">
        <f>+AB8+1</f>
        <v>45521</v>
      </c>
      <c r="AD8" s="2056">
        <f t="shared" si="0"/>
        <v>45522</v>
      </c>
      <c r="AE8" s="2057"/>
      <c r="AF8" s="4251">
        <v>1</v>
      </c>
      <c r="AG8" s="4252"/>
    </row>
    <row r="9" spans="1:35">
      <c r="B9" s="1958" t="s">
        <v>1184</v>
      </c>
      <c r="C9" s="2059" t="str">
        <f>TEXT(WEEKDAY(+C8),"aaa")</f>
        <v>月</v>
      </c>
      <c r="D9" s="2060" t="str">
        <f t="shared" ref="D9:AD9" si="1">TEXT(WEEKDAY(+D8),"aaa")</f>
        <v>火</v>
      </c>
      <c r="E9" s="2060" t="str">
        <f t="shared" si="1"/>
        <v>水</v>
      </c>
      <c r="F9" s="2060" t="str">
        <f t="shared" si="1"/>
        <v>木</v>
      </c>
      <c r="G9" s="2060" t="str">
        <f t="shared" si="1"/>
        <v>金</v>
      </c>
      <c r="H9" s="2060" t="str">
        <f t="shared" si="1"/>
        <v>土</v>
      </c>
      <c r="I9" s="2060" t="str">
        <f t="shared" si="1"/>
        <v>日</v>
      </c>
      <c r="J9" s="2060" t="str">
        <f t="shared" si="1"/>
        <v>月</v>
      </c>
      <c r="K9" s="2060" t="str">
        <f t="shared" si="1"/>
        <v>火</v>
      </c>
      <c r="L9" s="2060" t="str">
        <f t="shared" si="1"/>
        <v>水</v>
      </c>
      <c r="M9" s="2060" t="str">
        <f t="shared" si="1"/>
        <v>木</v>
      </c>
      <c r="N9" s="2060" t="str">
        <f t="shared" si="1"/>
        <v>金</v>
      </c>
      <c r="O9" s="2060" t="str">
        <f t="shared" si="1"/>
        <v>土</v>
      </c>
      <c r="P9" s="2060" t="str">
        <f t="shared" si="1"/>
        <v>日</v>
      </c>
      <c r="Q9" s="2060" t="str">
        <f t="shared" si="1"/>
        <v>月</v>
      </c>
      <c r="R9" s="2060" t="str">
        <f t="shared" si="1"/>
        <v>火</v>
      </c>
      <c r="S9" s="2060" t="str">
        <f t="shared" si="1"/>
        <v>水</v>
      </c>
      <c r="T9" s="2060" t="str">
        <f t="shared" si="1"/>
        <v>木</v>
      </c>
      <c r="U9" s="2060" t="str">
        <f t="shared" si="1"/>
        <v>金</v>
      </c>
      <c r="V9" s="2060" t="str">
        <f t="shared" si="1"/>
        <v>土</v>
      </c>
      <c r="W9" s="2060" t="str">
        <f t="shared" si="1"/>
        <v>日</v>
      </c>
      <c r="X9" s="2060" t="str">
        <f t="shared" si="1"/>
        <v>月</v>
      </c>
      <c r="Y9" s="2060" t="str">
        <f t="shared" si="1"/>
        <v>火</v>
      </c>
      <c r="Z9" s="2060" t="str">
        <f t="shared" si="1"/>
        <v>水</v>
      </c>
      <c r="AA9" s="2060" t="str">
        <f t="shared" si="1"/>
        <v>木</v>
      </c>
      <c r="AB9" s="2060" t="str">
        <f t="shared" si="1"/>
        <v>金</v>
      </c>
      <c r="AC9" s="2060" t="str">
        <f t="shared" si="1"/>
        <v>土</v>
      </c>
      <c r="AD9" s="2061" t="str">
        <f t="shared" si="1"/>
        <v>日</v>
      </c>
      <c r="AE9" s="1991"/>
      <c r="AF9" s="2062" t="s">
        <v>1185</v>
      </c>
      <c r="AG9" s="2046">
        <f>+COUNTA(C10:AD11)</f>
        <v>3</v>
      </c>
    </row>
    <row r="10" spans="1:35" ht="13.5" customHeight="1">
      <c r="B10" s="4253" t="s">
        <v>1186</v>
      </c>
      <c r="C10" s="4276"/>
      <c r="D10" s="4087"/>
      <c r="E10" s="4087"/>
      <c r="F10" s="4087"/>
      <c r="G10" s="4087"/>
      <c r="H10" s="4087"/>
      <c r="I10" s="4087"/>
      <c r="J10" s="4087"/>
      <c r="K10" s="4087"/>
      <c r="L10" s="4087"/>
      <c r="M10" s="4087"/>
      <c r="N10" s="4087"/>
      <c r="O10" s="4087"/>
      <c r="P10" s="4087"/>
      <c r="Q10" s="4087"/>
      <c r="R10" s="4087"/>
      <c r="S10" s="4087"/>
      <c r="T10" s="4087"/>
      <c r="U10" s="4087"/>
      <c r="V10" s="4087"/>
      <c r="W10" s="4087"/>
      <c r="X10" s="4087"/>
      <c r="Y10" s="4087" t="s">
        <v>1198</v>
      </c>
      <c r="Z10" s="4087" t="s">
        <v>1198</v>
      </c>
      <c r="AA10" s="4087" t="s">
        <v>1198</v>
      </c>
      <c r="AB10" s="4087"/>
      <c r="AC10" s="4087"/>
      <c r="AD10" s="4275"/>
      <c r="AE10" s="1991"/>
      <c r="AF10" s="2063" t="s">
        <v>1187</v>
      </c>
      <c r="AG10" s="2064">
        <f>COUNTA(C8:AD8)-AG9</f>
        <v>25</v>
      </c>
    </row>
    <row r="11" spans="1:35" ht="13.5" customHeight="1">
      <c r="B11" s="4254"/>
      <c r="C11" s="4276"/>
      <c r="D11" s="4087"/>
      <c r="E11" s="4087"/>
      <c r="F11" s="4087"/>
      <c r="G11" s="4087"/>
      <c r="H11" s="4087"/>
      <c r="I11" s="4087"/>
      <c r="J11" s="4087"/>
      <c r="K11" s="4087"/>
      <c r="L11" s="4087"/>
      <c r="M11" s="4087"/>
      <c r="N11" s="4087"/>
      <c r="O11" s="4087"/>
      <c r="P11" s="4087"/>
      <c r="Q11" s="4087"/>
      <c r="R11" s="4087"/>
      <c r="S11" s="4087"/>
      <c r="T11" s="4087"/>
      <c r="U11" s="4087"/>
      <c r="V11" s="4087"/>
      <c r="W11" s="4087"/>
      <c r="X11" s="4087"/>
      <c r="Y11" s="4087"/>
      <c r="Z11" s="4087"/>
      <c r="AA11" s="4087"/>
      <c r="AB11" s="4087"/>
      <c r="AC11" s="4087"/>
      <c r="AD11" s="4275"/>
      <c r="AE11" s="1991"/>
      <c r="AF11" s="2063" t="s">
        <v>1188</v>
      </c>
      <c r="AG11" s="2065">
        <f>+COUNTA(C12:AD13)</f>
        <v>9</v>
      </c>
    </row>
    <row r="12" spans="1:35" ht="13.5" customHeight="1">
      <c r="B12" s="4264" t="s">
        <v>1175</v>
      </c>
      <c r="C12" s="4266"/>
      <c r="D12" s="4087"/>
      <c r="E12" s="4087"/>
      <c r="F12" s="4087"/>
      <c r="G12" s="4087"/>
      <c r="H12" s="4087" t="s">
        <v>1199</v>
      </c>
      <c r="I12" s="4087" t="s">
        <v>1199</v>
      </c>
      <c r="J12" s="4087"/>
      <c r="K12" s="4087"/>
      <c r="L12" s="4087"/>
      <c r="M12" s="4087"/>
      <c r="N12" s="4087"/>
      <c r="O12" s="4087" t="s">
        <v>1199</v>
      </c>
      <c r="P12" s="4087" t="s">
        <v>1199</v>
      </c>
      <c r="Q12" s="4087"/>
      <c r="R12" s="4087"/>
      <c r="S12" s="4087"/>
      <c r="T12" s="4087"/>
      <c r="U12" s="4087"/>
      <c r="V12" s="4087" t="s">
        <v>1199</v>
      </c>
      <c r="W12" s="4087" t="s">
        <v>1199</v>
      </c>
      <c r="X12" s="4087" t="s">
        <v>1199</v>
      </c>
      <c r="Y12" s="4087"/>
      <c r="Z12" s="4087"/>
      <c r="AA12" s="4087"/>
      <c r="AB12" s="4087"/>
      <c r="AC12" s="4087" t="s">
        <v>1199</v>
      </c>
      <c r="AD12" s="4275" t="s">
        <v>1199</v>
      </c>
      <c r="AE12" s="1991"/>
      <c r="AF12" s="2063" t="s">
        <v>1189</v>
      </c>
      <c r="AG12" s="2067">
        <f>+AG11/AG10</f>
        <v>0.36</v>
      </c>
    </row>
    <row r="13" spans="1:35" ht="13.8" thickBot="1">
      <c r="B13" s="4265"/>
      <c r="C13" s="4266"/>
      <c r="D13" s="4087"/>
      <c r="E13" s="4087"/>
      <c r="F13" s="4087"/>
      <c r="G13" s="4087"/>
      <c r="H13" s="4087"/>
      <c r="I13" s="4087"/>
      <c r="J13" s="4087"/>
      <c r="K13" s="4087"/>
      <c r="L13" s="4087"/>
      <c r="M13" s="4087"/>
      <c r="N13" s="4087"/>
      <c r="O13" s="4087"/>
      <c r="P13" s="4087"/>
      <c r="Q13" s="4087"/>
      <c r="R13" s="4087"/>
      <c r="S13" s="4087"/>
      <c r="T13" s="4087"/>
      <c r="U13" s="4087"/>
      <c r="V13" s="4087"/>
      <c r="W13" s="4087"/>
      <c r="X13" s="4087"/>
      <c r="Y13" s="4136"/>
      <c r="Z13" s="4136"/>
      <c r="AA13" s="4136"/>
      <c r="AB13" s="4087"/>
      <c r="AC13" s="4087"/>
      <c r="AD13" s="4275"/>
      <c r="AE13" s="1991"/>
      <c r="AF13" s="2063" t="s">
        <v>1169</v>
      </c>
      <c r="AG13" s="2065">
        <f>+COUNTA(C14:AD15)</f>
        <v>9</v>
      </c>
    </row>
    <row r="14" spans="1:35">
      <c r="B14" s="4260" t="s">
        <v>1178</v>
      </c>
      <c r="C14" s="4262"/>
      <c r="D14" s="4117"/>
      <c r="E14" s="4117"/>
      <c r="F14" s="4117"/>
      <c r="G14" s="4117" t="s">
        <v>1199</v>
      </c>
      <c r="H14" s="4117"/>
      <c r="I14" s="4117" t="s">
        <v>1199</v>
      </c>
      <c r="J14" s="4117"/>
      <c r="K14" s="4117"/>
      <c r="L14" s="4117"/>
      <c r="M14" s="4117"/>
      <c r="N14" s="4117"/>
      <c r="O14" s="4117" t="s">
        <v>1199</v>
      </c>
      <c r="P14" s="4117" t="s">
        <v>1199</v>
      </c>
      <c r="Q14" s="4117"/>
      <c r="R14" s="4117"/>
      <c r="S14" s="4117"/>
      <c r="T14" s="4117"/>
      <c r="U14" s="4117"/>
      <c r="V14" s="4117" t="s">
        <v>1199</v>
      </c>
      <c r="W14" s="4117" t="s">
        <v>1199</v>
      </c>
      <c r="X14" s="4300" t="s">
        <v>1199</v>
      </c>
      <c r="Y14" s="4302"/>
      <c r="Z14" s="4304"/>
      <c r="AA14" s="4298"/>
      <c r="AB14" s="4124" t="s">
        <v>1199</v>
      </c>
      <c r="AC14" s="4117" t="s">
        <v>1199</v>
      </c>
      <c r="AD14" s="4273"/>
      <c r="AE14" s="1991"/>
      <c r="AF14" s="2069" t="s">
        <v>1190</v>
      </c>
      <c r="AG14" s="2070">
        <f>+AG13/AG10</f>
        <v>0.36</v>
      </c>
    </row>
    <row r="15" spans="1:35" ht="13.8" thickBot="1">
      <c r="B15" s="4261"/>
      <c r="C15" s="4263"/>
      <c r="D15" s="4118"/>
      <c r="E15" s="4118"/>
      <c r="F15" s="4118"/>
      <c r="G15" s="4118"/>
      <c r="H15" s="4118"/>
      <c r="I15" s="4118"/>
      <c r="J15" s="4118"/>
      <c r="K15" s="4118"/>
      <c r="L15" s="4118"/>
      <c r="M15" s="4118"/>
      <c r="N15" s="4118"/>
      <c r="O15" s="4118"/>
      <c r="P15" s="4118"/>
      <c r="Q15" s="4118"/>
      <c r="R15" s="4118"/>
      <c r="S15" s="4118"/>
      <c r="T15" s="4118"/>
      <c r="U15" s="4118"/>
      <c r="V15" s="4118"/>
      <c r="W15" s="4118"/>
      <c r="X15" s="4301"/>
      <c r="Y15" s="4303"/>
      <c r="Z15" s="4305"/>
      <c r="AA15" s="4299"/>
      <c r="AB15" s="4125"/>
      <c r="AC15" s="4118"/>
      <c r="AD15" s="4274"/>
      <c r="AE15" s="1991"/>
      <c r="AF15" s="2027"/>
      <c r="AG15" s="2072"/>
    </row>
    <row r="16" spans="1:35">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row>
    <row r="17" spans="2:33">
      <c r="B17" s="2074" t="s">
        <v>1183</v>
      </c>
      <c r="C17" s="2075">
        <f>+AD8+1</f>
        <v>45523</v>
      </c>
      <c r="D17" s="2076">
        <f>+C17+1</f>
        <v>45524</v>
      </c>
      <c r="E17" s="2076">
        <f t="shared" ref="E17:AD17" si="2">+D17+1</f>
        <v>45525</v>
      </c>
      <c r="F17" s="2076">
        <f t="shared" si="2"/>
        <v>45526</v>
      </c>
      <c r="G17" s="2076">
        <f t="shared" si="2"/>
        <v>45527</v>
      </c>
      <c r="H17" s="2076">
        <f t="shared" si="2"/>
        <v>45528</v>
      </c>
      <c r="I17" s="2076">
        <f t="shared" si="2"/>
        <v>45529</v>
      </c>
      <c r="J17" s="2076">
        <f t="shared" si="2"/>
        <v>45530</v>
      </c>
      <c r="K17" s="2076">
        <f t="shared" si="2"/>
        <v>45531</v>
      </c>
      <c r="L17" s="2076">
        <f t="shared" si="2"/>
        <v>45532</v>
      </c>
      <c r="M17" s="2076">
        <f t="shared" si="2"/>
        <v>45533</v>
      </c>
      <c r="N17" s="2076">
        <f t="shared" si="2"/>
        <v>45534</v>
      </c>
      <c r="O17" s="2076">
        <f t="shared" si="2"/>
        <v>45535</v>
      </c>
      <c r="P17" s="2076">
        <f t="shared" si="2"/>
        <v>45536</v>
      </c>
      <c r="Q17" s="2076">
        <f t="shared" si="2"/>
        <v>45537</v>
      </c>
      <c r="R17" s="2076">
        <f t="shared" si="2"/>
        <v>45538</v>
      </c>
      <c r="S17" s="2076">
        <f t="shared" si="2"/>
        <v>45539</v>
      </c>
      <c r="T17" s="2076">
        <f t="shared" si="2"/>
        <v>45540</v>
      </c>
      <c r="U17" s="2076">
        <f t="shared" si="2"/>
        <v>45541</v>
      </c>
      <c r="V17" s="2076">
        <f t="shared" si="2"/>
        <v>45542</v>
      </c>
      <c r="W17" s="2076">
        <f>+V17+1</f>
        <v>45543</v>
      </c>
      <c r="X17" s="2076">
        <f t="shared" si="2"/>
        <v>45544</v>
      </c>
      <c r="Y17" s="2076">
        <f t="shared" si="2"/>
        <v>45545</v>
      </c>
      <c r="Z17" s="2076">
        <f t="shared" si="2"/>
        <v>45546</v>
      </c>
      <c r="AA17" s="2076">
        <f>+Z17+1</f>
        <v>45547</v>
      </c>
      <c r="AB17" s="2076">
        <f t="shared" si="2"/>
        <v>45548</v>
      </c>
      <c r="AC17" s="2076">
        <f>+AB17+1</f>
        <v>45549</v>
      </c>
      <c r="AD17" s="2077">
        <f t="shared" si="2"/>
        <v>45550</v>
      </c>
      <c r="AE17" s="2057"/>
      <c r="AF17" s="4251">
        <f>+AF8+1</f>
        <v>2</v>
      </c>
      <c r="AG17" s="4252"/>
    </row>
    <row r="18" spans="2:33">
      <c r="B18" s="2078" t="s">
        <v>1184</v>
      </c>
      <c r="C18" s="2079" t="str">
        <f>TEXT(WEEKDAY(+C17),"aaa")</f>
        <v>月</v>
      </c>
      <c r="D18" s="2080" t="str">
        <f t="shared" ref="D18:AD18" si="3">TEXT(WEEKDAY(+D17),"aaa")</f>
        <v>火</v>
      </c>
      <c r="E18" s="2080" t="str">
        <f t="shared" si="3"/>
        <v>水</v>
      </c>
      <c r="F18" s="2080" t="str">
        <f t="shared" si="3"/>
        <v>木</v>
      </c>
      <c r="G18" s="2080" t="str">
        <f t="shared" si="3"/>
        <v>金</v>
      </c>
      <c r="H18" s="2080" t="str">
        <f t="shared" si="3"/>
        <v>土</v>
      </c>
      <c r="I18" s="2080" t="str">
        <f t="shared" si="3"/>
        <v>日</v>
      </c>
      <c r="J18" s="2080" t="str">
        <f t="shared" si="3"/>
        <v>月</v>
      </c>
      <c r="K18" s="2080" t="str">
        <f t="shared" si="3"/>
        <v>火</v>
      </c>
      <c r="L18" s="2080" t="str">
        <f t="shared" si="3"/>
        <v>水</v>
      </c>
      <c r="M18" s="2080" t="str">
        <f t="shared" si="3"/>
        <v>木</v>
      </c>
      <c r="N18" s="2080" t="str">
        <f t="shared" si="3"/>
        <v>金</v>
      </c>
      <c r="O18" s="2080" t="str">
        <f t="shared" si="3"/>
        <v>土</v>
      </c>
      <c r="P18" s="2080" t="str">
        <f t="shared" si="3"/>
        <v>日</v>
      </c>
      <c r="Q18" s="2080" t="str">
        <f t="shared" si="3"/>
        <v>月</v>
      </c>
      <c r="R18" s="2080" t="str">
        <f t="shared" si="3"/>
        <v>火</v>
      </c>
      <c r="S18" s="2080" t="str">
        <f t="shared" si="3"/>
        <v>水</v>
      </c>
      <c r="T18" s="2080" t="str">
        <f t="shared" si="3"/>
        <v>木</v>
      </c>
      <c r="U18" s="2080" t="str">
        <f t="shared" si="3"/>
        <v>金</v>
      </c>
      <c r="V18" s="2080" t="str">
        <f t="shared" si="3"/>
        <v>土</v>
      </c>
      <c r="W18" s="2080" t="str">
        <f t="shared" si="3"/>
        <v>日</v>
      </c>
      <c r="X18" s="2080" t="str">
        <f t="shared" si="3"/>
        <v>月</v>
      </c>
      <c r="Y18" s="2080" t="str">
        <f t="shared" si="3"/>
        <v>火</v>
      </c>
      <c r="Z18" s="2080" t="str">
        <f t="shared" si="3"/>
        <v>水</v>
      </c>
      <c r="AA18" s="2080" t="str">
        <f t="shared" si="3"/>
        <v>木</v>
      </c>
      <c r="AB18" s="2080" t="str">
        <f t="shared" si="3"/>
        <v>金</v>
      </c>
      <c r="AC18" s="2080" t="str">
        <f t="shared" si="3"/>
        <v>土</v>
      </c>
      <c r="AD18" s="2081" t="str">
        <f t="shared" si="3"/>
        <v>日</v>
      </c>
      <c r="AE18" s="1991"/>
      <c r="AF18" s="2062" t="s">
        <v>1185</v>
      </c>
      <c r="AG18" s="2046">
        <f>+COUNTA(C19:AD20)</f>
        <v>0</v>
      </c>
    </row>
    <row r="19" spans="2:33" ht="13.5" customHeight="1">
      <c r="B19" s="4253" t="s">
        <v>1186</v>
      </c>
      <c r="C19" s="4286"/>
      <c r="D19" s="4281"/>
      <c r="E19" s="4281"/>
      <c r="F19" s="4281"/>
      <c r="G19" s="4281"/>
      <c r="H19" s="4281"/>
      <c r="I19" s="4281"/>
      <c r="J19" s="4281"/>
      <c r="K19" s="4281"/>
      <c r="L19" s="4281"/>
      <c r="M19" s="4281"/>
      <c r="N19" s="4281"/>
      <c r="O19" s="4281"/>
      <c r="P19" s="4281"/>
      <c r="Q19" s="4281"/>
      <c r="R19" s="4281"/>
      <c r="S19" s="4281"/>
      <c r="T19" s="4281"/>
      <c r="U19" s="4281"/>
      <c r="V19" s="4281"/>
      <c r="W19" s="4281"/>
      <c r="X19" s="4281"/>
      <c r="Y19" s="4281"/>
      <c r="Z19" s="4281"/>
      <c r="AA19" s="4281"/>
      <c r="AB19" s="4281"/>
      <c r="AC19" s="4281"/>
      <c r="AD19" s="4282"/>
      <c r="AE19" s="1991"/>
      <c r="AF19" s="2063" t="s">
        <v>1187</v>
      </c>
      <c r="AG19" s="2064">
        <f>COUNTA(C17:AD17)-AG18</f>
        <v>28</v>
      </c>
    </row>
    <row r="20" spans="2:33" ht="13.5" customHeight="1">
      <c r="B20" s="4254"/>
      <c r="C20" s="4286"/>
      <c r="D20" s="4281"/>
      <c r="E20" s="4281"/>
      <c r="F20" s="4281"/>
      <c r="G20" s="4281"/>
      <c r="H20" s="4281"/>
      <c r="I20" s="4281"/>
      <c r="J20" s="4281"/>
      <c r="K20" s="4281"/>
      <c r="L20" s="4281"/>
      <c r="M20" s="4281"/>
      <c r="N20" s="4281"/>
      <c r="O20" s="4281"/>
      <c r="P20" s="4281"/>
      <c r="Q20" s="4281"/>
      <c r="R20" s="4281"/>
      <c r="S20" s="4281"/>
      <c r="T20" s="4281"/>
      <c r="U20" s="4281"/>
      <c r="V20" s="4281"/>
      <c r="W20" s="4281"/>
      <c r="X20" s="4281"/>
      <c r="Y20" s="4281"/>
      <c r="Z20" s="4281"/>
      <c r="AA20" s="4281"/>
      <c r="AB20" s="4281"/>
      <c r="AC20" s="4281"/>
      <c r="AD20" s="4282"/>
      <c r="AE20" s="1991"/>
      <c r="AF20" s="2063" t="s">
        <v>1188</v>
      </c>
      <c r="AG20" s="2065">
        <f>+COUNTA(C21:AD22)</f>
        <v>8</v>
      </c>
    </row>
    <row r="21" spans="2:33" ht="13.5" customHeight="1">
      <c r="B21" s="4267" t="s">
        <v>1175</v>
      </c>
      <c r="C21" s="4285"/>
      <c r="D21" s="4281"/>
      <c r="E21" s="4281"/>
      <c r="F21" s="4281"/>
      <c r="G21" s="4281"/>
      <c r="H21" s="4281" t="s">
        <v>1199</v>
      </c>
      <c r="I21" s="4281" t="s">
        <v>1199</v>
      </c>
      <c r="J21" s="4281"/>
      <c r="K21" s="4281"/>
      <c r="L21" s="4281"/>
      <c r="M21" s="4281"/>
      <c r="N21" s="4281"/>
      <c r="O21" s="4281" t="s">
        <v>1199</v>
      </c>
      <c r="P21" s="4281" t="s">
        <v>1199</v>
      </c>
      <c r="Q21" s="4281"/>
      <c r="R21" s="4281"/>
      <c r="S21" s="4281"/>
      <c r="T21" s="4281"/>
      <c r="U21" s="4281"/>
      <c r="V21" s="4281" t="s">
        <v>1199</v>
      </c>
      <c r="W21" s="4281" t="s">
        <v>1199</v>
      </c>
      <c r="X21" s="4281"/>
      <c r="Y21" s="4281"/>
      <c r="Z21" s="4281"/>
      <c r="AA21" s="4281"/>
      <c r="AB21" s="4281"/>
      <c r="AC21" s="4281" t="s">
        <v>1199</v>
      </c>
      <c r="AD21" s="4282" t="s">
        <v>1199</v>
      </c>
      <c r="AE21" s="1991"/>
      <c r="AF21" s="2063" t="s">
        <v>1189</v>
      </c>
      <c r="AG21" s="2067">
        <f>+AG20/AG19</f>
        <v>0.2857142857142857</v>
      </c>
    </row>
    <row r="22" spans="2:33">
      <c r="B22" s="4268"/>
      <c r="C22" s="4285"/>
      <c r="D22" s="4281"/>
      <c r="E22" s="4281"/>
      <c r="F22" s="4281"/>
      <c r="G22" s="4281"/>
      <c r="H22" s="4281"/>
      <c r="I22" s="4281"/>
      <c r="J22" s="4281"/>
      <c r="K22" s="4281"/>
      <c r="L22" s="4281"/>
      <c r="M22" s="4281"/>
      <c r="N22" s="4281"/>
      <c r="O22" s="4281"/>
      <c r="P22" s="4281"/>
      <c r="Q22" s="4281"/>
      <c r="R22" s="4281"/>
      <c r="S22" s="4281"/>
      <c r="T22" s="4281"/>
      <c r="U22" s="4281"/>
      <c r="V22" s="4281"/>
      <c r="W22" s="4281"/>
      <c r="X22" s="4281"/>
      <c r="Y22" s="4281"/>
      <c r="Z22" s="4281"/>
      <c r="AA22" s="4281"/>
      <c r="AB22" s="4281"/>
      <c r="AC22" s="4281"/>
      <c r="AD22" s="4282"/>
      <c r="AE22" s="1991"/>
      <c r="AF22" s="2063" t="s">
        <v>1169</v>
      </c>
      <c r="AG22" s="2065">
        <f>+COUNTA(C23:AD24)</f>
        <v>8</v>
      </c>
    </row>
    <row r="23" spans="2:33">
      <c r="B23" s="4269" t="s">
        <v>1178</v>
      </c>
      <c r="C23" s="4283"/>
      <c r="D23" s="4277"/>
      <c r="E23" s="4277"/>
      <c r="F23" s="4277"/>
      <c r="G23" s="4277"/>
      <c r="H23" s="4277" t="s">
        <v>1199</v>
      </c>
      <c r="I23" s="4277" t="s">
        <v>1199</v>
      </c>
      <c r="J23" s="4277"/>
      <c r="K23" s="4277"/>
      <c r="L23" s="4277"/>
      <c r="M23" s="4277"/>
      <c r="N23" s="4277"/>
      <c r="O23" s="4277" t="s">
        <v>1199</v>
      </c>
      <c r="P23" s="4277" t="s">
        <v>1199</v>
      </c>
      <c r="Q23" s="4277"/>
      <c r="R23" s="4277"/>
      <c r="S23" s="4277"/>
      <c r="T23" s="4277"/>
      <c r="U23" s="4277"/>
      <c r="V23" s="4277" t="s">
        <v>1199</v>
      </c>
      <c r="W23" s="4277" t="s">
        <v>1199</v>
      </c>
      <c r="X23" s="4277"/>
      <c r="Y23" s="4277"/>
      <c r="Z23" s="4277"/>
      <c r="AA23" s="4277"/>
      <c r="AB23" s="4277"/>
      <c r="AC23" s="4277" t="s">
        <v>1199</v>
      </c>
      <c r="AD23" s="4279" t="s">
        <v>1199</v>
      </c>
      <c r="AE23" s="1991"/>
      <c r="AF23" s="2069" t="s">
        <v>1190</v>
      </c>
      <c r="AG23" s="2070">
        <f>+AG22/AG19</f>
        <v>0.2857142857142857</v>
      </c>
    </row>
    <row r="24" spans="2:33">
      <c r="B24" s="4270"/>
      <c r="C24" s="4284"/>
      <c r="D24" s="4278"/>
      <c r="E24" s="4278"/>
      <c r="F24" s="4278"/>
      <c r="G24" s="4278"/>
      <c r="H24" s="4278"/>
      <c r="I24" s="4278"/>
      <c r="J24" s="4278"/>
      <c r="K24" s="4278"/>
      <c r="L24" s="4278"/>
      <c r="M24" s="4278"/>
      <c r="N24" s="4278"/>
      <c r="O24" s="4278"/>
      <c r="P24" s="4278"/>
      <c r="Q24" s="4278"/>
      <c r="R24" s="4278"/>
      <c r="S24" s="4278"/>
      <c r="T24" s="4278"/>
      <c r="U24" s="4278"/>
      <c r="V24" s="4278"/>
      <c r="W24" s="4278"/>
      <c r="X24" s="4278"/>
      <c r="Y24" s="4278"/>
      <c r="Z24" s="4278"/>
      <c r="AA24" s="4278"/>
      <c r="AB24" s="4278"/>
      <c r="AC24" s="4278"/>
      <c r="AD24" s="4280"/>
      <c r="AE24" s="1991"/>
      <c r="AF24" s="2027"/>
      <c r="AG24" s="2072"/>
    </row>
    <row r="25" spans="2:3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row>
    <row r="26" spans="2:33">
      <c r="B26" s="2053" t="s">
        <v>1183</v>
      </c>
      <c r="C26" s="2054">
        <f>+AD17+1</f>
        <v>45551</v>
      </c>
      <c r="D26" s="2055">
        <f>+C26+1</f>
        <v>45552</v>
      </c>
      <c r="E26" s="2055">
        <f t="shared" ref="E26:AD26" si="4">+D26+1</f>
        <v>45553</v>
      </c>
      <c r="F26" s="2055">
        <f t="shared" si="4"/>
        <v>45554</v>
      </c>
      <c r="G26" s="2055">
        <f t="shared" si="4"/>
        <v>45555</v>
      </c>
      <c r="H26" s="2055">
        <f t="shared" si="4"/>
        <v>45556</v>
      </c>
      <c r="I26" s="2055">
        <f t="shared" si="4"/>
        <v>45557</v>
      </c>
      <c r="J26" s="2055">
        <f t="shared" si="4"/>
        <v>45558</v>
      </c>
      <c r="K26" s="2055">
        <f t="shared" si="4"/>
        <v>45559</v>
      </c>
      <c r="L26" s="2055">
        <f t="shared" si="4"/>
        <v>45560</v>
      </c>
      <c r="M26" s="2055">
        <f t="shared" si="4"/>
        <v>45561</v>
      </c>
      <c r="N26" s="2055">
        <f t="shared" si="4"/>
        <v>45562</v>
      </c>
      <c r="O26" s="2055">
        <f t="shared" si="4"/>
        <v>45563</v>
      </c>
      <c r="P26" s="2055">
        <f t="shared" si="4"/>
        <v>45564</v>
      </c>
      <c r="Q26" s="2055">
        <f t="shared" si="4"/>
        <v>45565</v>
      </c>
      <c r="R26" s="2055">
        <f t="shared" si="4"/>
        <v>45566</v>
      </c>
      <c r="S26" s="2055">
        <f t="shared" si="4"/>
        <v>45567</v>
      </c>
      <c r="T26" s="2055">
        <f t="shared" si="4"/>
        <v>45568</v>
      </c>
      <c r="U26" s="2055">
        <f t="shared" si="4"/>
        <v>45569</v>
      </c>
      <c r="V26" s="2055">
        <f t="shared" si="4"/>
        <v>45570</v>
      </c>
      <c r="W26" s="2055">
        <f>+V26+1</f>
        <v>45571</v>
      </c>
      <c r="X26" s="2055">
        <f t="shared" si="4"/>
        <v>45572</v>
      </c>
      <c r="Y26" s="2055">
        <f t="shared" si="4"/>
        <v>45573</v>
      </c>
      <c r="Z26" s="2055">
        <f t="shared" si="4"/>
        <v>45574</v>
      </c>
      <c r="AA26" s="2055">
        <f>+Z26+1</f>
        <v>45575</v>
      </c>
      <c r="AB26" s="2055">
        <f t="shared" si="4"/>
        <v>45576</v>
      </c>
      <c r="AC26" s="2055">
        <f>+AB26+1</f>
        <v>45577</v>
      </c>
      <c r="AD26" s="2056">
        <f t="shared" si="4"/>
        <v>45578</v>
      </c>
      <c r="AE26" s="2057"/>
      <c r="AF26" s="4251">
        <f>+AF17+1</f>
        <v>3</v>
      </c>
      <c r="AG26" s="4252"/>
    </row>
    <row r="27" spans="2:33">
      <c r="B27" s="1958" t="s">
        <v>1184</v>
      </c>
      <c r="C27" s="2059" t="str">
        <f>TEXT(WEEKDAY(+C26),"aaa")</f>
        <v>月</v>
      </c>
      <c r="D27" s="2060" t="str">
        <f t="shared" ref="D27:AD27" si="5">TEXT(WEEKDAY(+D26),"aaa")</f>
        <v>火</v>
      </c>
      <c r="E27" s="2060" t="str">
        <f t="shared" si="5"/>
        <v>水</v>
      </c>
      <c r="F27" s="2060" t="str">
        <f t="shared" si="5"/>
        <v>木</v>
      </c>
      <c r="G27" s="2060" t="str">
        <f t="shared" si="5"/>
        <v>金</v>
      </c>
      <c r="H27" s="2060" t="str">
        <f t="shared" si="5"/>
        <v>土</v>
      </c>
      <c r="I27" s="2060" t="str">
        <f t="shared" si="5"/>
        <v>日</v>
      </c>
      <c r="J27" s="2060" t="str">
        <f t="shared" si="5"/>
        <v>月</v>
      </c>
      <c r="K27" s="2060" t="str">
        <f t="shared" si="5"/>
        <v>火</v>
      </c>
      <c r="L27" s="2060" t="str">
        <f t="shared" si="5"/>
        <v>水</v>
      </c>
      <c r="M27" s="2060" t="str">
        <f t="shared" si="5"/>
        <v>木</v>
      </c>
      <c r="N27" s="2060" t="str">
        <f t="shared" si="5"/>
        <v>金</v>
      </c>
      <c r="O27" s="2060" t="str">
        <f t="shared" si="5"/>
        <v>土</v>
      </c>
      <c r="P27" s="2060" t="str">
        <f t="shared" si="5"/>
        <v>日</v>
      </c>
      <c r="Q27" s="2060" t="str">
        <f t="shared" si="5"/>
        <v>月</v>
      </c>
      <c r="R27" s="2060" t="str">
        <f t="shared" si="5"/>
        <v>火</v>
      </c>
      <c r="S27" s="2060" t="str">
        <f t="shared" si="5"/>
        <v>水</v>
      </c>
      <c r="T27" s="2060" t="str">
        <f t="shared" si="5"/>
        <v>木</v>
      </c>
      <c r="U27" s="2060" t="str">
        <f t="shared" si="5"/>
        <v>金</v>
      </c>
      <c r="V27" s="2060" t="str">
        <f t="shared" si="5"/>
        <v>土</v>
      </c>
      <c r="W27" s="2060" t="str">
        <f t="shared" si="5"/>
        <v>日</v>
      </c>
      <c r="X27" s="2060" t="str">
        <f t="shared" si="5"/>
        <v>月</v>
      </c>
      <c r="Y27" s="2060" t="str">
        <f t="shared" si="5"/>
        <v>火</v>
      </c>
      <c r="Z27" s="2060" t="str">
        <f t="shared" si="5"/>
        <v>水</v>
      </c>
      <c r="AA27" s="2060" t="str">
        <f t="shared" si="5"/>
        <v>木</v>
      </c>
      <c r="AB27" s="2060" t="str">
        <f t="shared" si="5"/>
        <v>金</v>
      </c>
      <c r="AC27" s="2060" t="str">
        <f t="shared" si="5"/>
        <v>土</v>
      </c>
      <c r="AD27" s="2061" t="str">
        <f t="shared" si="5"/>
        <v>日</v>
      </c>
      <c r="AE27" s="1991"/>
      <c r="AF27" s="2062" t="s">
        <v>1185</v>
      </c>
      <c r="AG27" s="2046">
        <f>+COUNTA(C28:AD29)</f>
        <v>0</v>
      </c>
    </row>
    <row r="28" spans="2:33" ht="13.5" customHeight="1">
      <c r="B28" s="4253" t="s">
        <v>1186</v>
      </c>
      <c r="C28" s="4276"/>
      <c r="D28" s="4087"/>
      <c r="E28" s="4087"/>
      <c r="F28" s="4087"/>
      <c r="G28" s="4087"/>
      <c r="H28" s="4087"/>
      <c r="I28" s="4087"/>
      <c r="J28" s="4087"/>
      <c r="K28" s="4087"/>
      <c r="L28" s="4087"/>
      <c r="M28" s="4087"/>
      <c r="N28" s="4087"/>
      <c r="O28" s="4087"/>
      <c r="P28" s="4087"/>
      <c r="Q28" s="4087"/>
      <c r="R28" s="4087"/>
      <c r="S28" s="4087"/>
      <c r="T28" s="4087"/>
      <c r="U28" s="4087"/>
      <c r="V28" s="4087"/>
      <c r="W28" s="4087"/>
      <c r="X28" s="4087"/>
      <c r="Y28" s="4087"/>
      <c r="Z28" s="4087"/>
      <c r="AA28" s="4087"/>
      <c r="AB28" s="4087"/>
      <c r="AC28" s="4087"/>
      <c r="AD28" s="4275"/>
      <c r="AE28" s="1991"/>
      <c r="AF28" s="2063" t="s">
        <v>1187</v>
      </c>
      <c r="AG28" s="2064">
        <f>COUNTA(C26:AD26)-AG27</f>
        <v>28</v>
      </c>
    </row>
    <row r="29" spans="2:33" ht="13.5" customHeight="1">
      <c r="B29" s="4254"/>
      <c r="C29" s="4276"/>
      <c r="D29" s="4087"/>
      <c r="E29" s="4087"/>
      <c r="F29" s="4087"/>
      <c r="G29" s="4087"/>
      <c r="H29" s="4087"/>
      <c r="I29" s="4087"/>
      <c r="J29" s="4087"/>
      <c r="K29" s="4087"/>
      <c r="L29" s="4087"/>
      <c r="M29" s="4087"/>
      <c r="N29" s="4087"/>
      <c r="O29" s="4087"/>
      <c r="P29" s="4087"/>
      <c r="Q29" s="4087"/>
      <c r="R29" s="4087"/>
      <c r="S29" s="4087"/>
      <c r="T29" s="4087"/>
      <c r="U29" s="4087"/>
      <c r="V29" s="4087"/>
      <c r="W29" s="4087"/>
      <c r="X29" s="4087"/>
      <c r="Y29" s="4087"/>
      <c r="Z29" s="4087"/>
      <c r="AA29" s="4087"/>
      <c r="AB29" s="4087"/>
      <c r="AC29" s="4087"/>
      <c r="AD29" s="4275"/>
      <c r="AE29" s="1991"/>
      <c r="AF29" s="2063" t="s">
        <v>1188</v>
      </c>
      <c r="AG29" s="2065">
        <f>+COUNTA(C30:AD31)</f>
        <v>8</v>
      </c>
    </row>
    <row r="30" spans="2:33" ht="13.5" customHeight="1">
      <c r="B30" s="4264" t="s">
        <v>1175</v>
      </c>
      <c r="C30" s="4266"/>
      <c r="D30" s="4087"/>
      <c r="E30" s="4087"/>
      <c r="F30" s="4087"/>
      <c r="G30" s="4087"/>
      <c r="H30" s="4087" t="s">
        <v>1199</v>
      </c>
      <c r="I30" s="4087" t="s">
        <v>1199</v>
      </c>
      <c r="J30" s="4087"/>
      <c r="K30" s="4087"/>
      <c r="L30" s="4087"/>
      <c r="M30" s="4087"/>
      <c r="N30" s="4087"/>
      <c r="O30" s="4087" t="s">
        <v>1199</v>
      </c>
      <c r="P30" s="4087" t="s">
        <v>1199</v>
      </c>
      <c r="Q30" s="4087"/>
      <c r="R30" s="4087"/>
      <c r="S30" s="4087"/>
      <c r="T30" s="4087"/>
      <c r="U30" s="4087"/>
      <c r="V30" s="4087" t="s">
        <v>1199</v>
      </c>
      <c r="W30" s="4087" t="s">
        <v>1199</v>
      </c>
      <c r="X30" s="4087"/>
      <c r="Y30" s="4087"/>
      <c r="Z30" s="4087"/>
      <c r="AA30" s="4087"/>
      <c r="AB30" s="4087"/>
      <c r="AC30" s="4087" t="s">
        <v>1199</v>
      </c>
      <c r="AD30" s="4275" t="s">
        <v>1199</v>
      </c>
      <c r="AE30" s="1991"/>
      <c r="AF30" s="2063" t="s">
        <v>1189</v>
      </c>
      <c r="AG30" s="2067">
        <f>+AG29/AG28</f>
        <v>0.2857142857142857</v>
      </c>
    </row>
    <row r="31" spans="2:33">
      <c r="B31" s="4265"/>
      <c r="C31" s="4266"/>
      <c r="D31" s="4087"/>
      <c r="E31" s="4087"/>
      <c r="F31" s="4087"/>
      <c r="G31" s="4087"/>
      <c r="H31" s="4087"/>
      <c r="I31" s="4087"/>
      <c r="J31" s="4087"/>
      <c r="K31" s="4087"/>
      <c r="L31" s="4087"/>
      <c r="M31" s="4087"/>
      <c r="N31" s="4087"/>
      <c r="O31" s="4087"/>
      <c r="P31" s="4087"/>
      <c r="Q31" s="4087"/>
      <c r="R31" s="4087"/>
      <c r="S31" s="4087"/>
      <c r="T31" s="4087"/>
      <c r="U31" s="4087"/>
      <c r="V31" s="4087"/>
      <c r="W31" s="4087"/>
      <c r="X31" s="4087"/>
      <c r="Y31" s="4087"/>
      <c r="Z31" s="4087"/>
      <c r="AA31" s="4087"/>
      <c r="AB31" s="4087"/>
      <c r="AC31" s="4087"/>
      <c r="AD31" s="4275"/>
      <c r="AE31" s="1991"/>
      <c r="AF31" s="2063" t="s">
        <v>1169</v>
      </c>
      <c r="AG31" s="2065">
        <f>+COUNTA(C32:AD33)</f>
        <v>7</v>
      </c>
    </row>
    <row r="32" spans="2:33">
      <c r="B32" s="4260" t="s">
        <v>1178</v>
      </c>
      <c r="C32" s="4262"/>
      <c r="D32" s="4117"/>
      <c r="E32" s="4117"/>
      <c r="F32" s="4117"/>
      <c r="G32" s="4117"/>
      <c r="H32" s="4117"/>
      <c r="I32" s="4117" t="s">
        <v>1199</v>
      </c>
      <c r="J32" s="4117"/>
      <c r="K32" s="4117"/>
      <c r="L32" s="4117"/>
      <c r="M32" s="4117"/>
      <c r="N32" s="4117"/>
      <c r="O32" s="4117"/>
      <c r="P32" s="4117" t="s">
        <v>1199</v>
      </c>
      <c r="Q32" s="4117" t="s">
        <v>1200</v>
      </c>
      <c r="R32" s="4117"/>
      <c r="S32" s="4117"/>
      <c r="T32" s="4117"/>
      <c r="U32" s="4117"/>
      <c r="V32" s="4117" t="s">
        <v>1199</v>
      </c>
      <c r="W32" s="4117" t="s">
        <v>1199</v>
      </c>
      <c r="X32" s="4117"/>
      <c r="Y32" s="4117"/>
      <c r="Z32" s="4117"/>
      <c r="AA32" s="4117"/>
      <c r="AB32" s="4117"/>
      <c r="AC32" s="4117" t="s">
        <v>1199</v>
      </c>
      <c r="AD32" s="4273" t="s">
        <v>1199</v>
      </c>
      <c r="AE32" s="1991"/>
      <c r="AF32" s="2069" t="s">
        <v>1190</v>
      </c>
      <c r="AG32" s="2070">
        <f>+AG31/AG28</f>
        <v>0.25</v>
      </c>
    </row>
    <row r="33" spans="2:33">
      <c r="B33" s="4261"/>
      <c r="C33" s="4263"/>
      <c r="D33" s="4118"/>
      <c r="E33" s="4118"/>
      <c r="F33" s="4118"/>
      <c r="G33" s="4118"/>
      <c r="H33" s="4118"/>
      <c r="I33" s="4118"/>
      <c r="J33" s="4118"/>
      <c r="K33" s="4118"/>
      <c r="L33" s="4118"/>
      <c r="M33" s="4118"/>
      <c r="N33" s="4118"/>
      <c r="O33" s="4118"/>
      <c r="P33" s="4118"/>
      <c r="Q33" s="4118"/>
      <c r="R33" s="4118"/>
      <c r="S33" s="4118"/>
      <c r="T33" s="4118"/>
      <c r="U33" s="4118"/>
      <c r="V33" s="4118"/>
      <c r="W33" s="4118"/>
      <c r="X33" s="4118"/>
      <c r="Y33" s="4118"/>
      <c r="Z33" s="4118"/>
      <c r="AA33" s="4118"/>
      <c r="AB33" s="4118"/>
      <c r="AC33" s="4118"/>
      <c r="AD33" s="4274"/>
      <c r="AE33" s="1991"/>
      <c r="AF33" s="2027"/>
      <c r="AG33" s="2072"/>
    </row>
    <row r="34" spans="2:33">
      <c r="C34" s="2073"/>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2073"/>
      <c r="AB34" s="2073"/>
      <c r="AC34" s="2073"/>
      <c r="AD34" s="2073"/>
    </row>
    <row r="35" spans="2:33">
      <c r="B35" s="2074" t="s">
        <v>1183</v>
      </c>
      <c r="C35" s="2075">
        <f>+AD26+1</f>
        <v>45579</v>
      </c>
      <c r="D35" s="2076">
        <f>+C35+1</f>
        <v>45580</v>
      </c>
      <c r="E35" s="2076">
        <f t="shared" ref="E35:AD35" si="6">+D35+1</f>
        <v>45581</v>
      </c>
      <c r="F35" s="2076">
        <f t="shared" si="6"/>
        <v>45582</v>
      </c>
      <c r="G35" s="2076">
        <f t="shared" si="6"/>
        <v>45583</v>
      </c>
      <c r="H35" s="2076">
        <f t="shared" si="6"/>
        <v>45584</v>
      </c>
      <c r="I35" s="2076">
        <f t="shared" si="6"/>
        <v>45585</v>
      </c>
      <c r="J35" s="2076">
        <f t="shared" si="6"/>
        <v>45586</v>
      </c>
      <c r="K35" s="2076">
        <f t="shared" si="6"/>
        <v>45587</v>
      </c>
      <c r="L35" s="2076">
        <f t="shared" si="6"/>
        <v>45588</v>
      </c>
      <c r="M35" s="2076">
        <f t="shared" si="6"/>
        <v>45589</v>
      </c>
      <c r="N35" s="2076">
        <f t="shared" si="6"/>
        <v>45590</v>
      </c>
      <c r="O35" s="2076">
        <f t="shared" si="6"/>
        <v>45591</v>
      </c>
      <c r="P35" s="2076">
        <f t="shared" si="6"/>
        <v>45592</v>
      </c>
      <c r="Q35" s="2076">
        <f t="shared" si="6"/>
        <v>45593</v>
      </c>
      <c r="R35" s="2076">
        <f t="shared" si="6"/>
        <v>45594</v>
      </c>
      <c r="S35" s="2076">
        <f t="shared" si="6"/>
        <v>45595</v>
      </c>
      <c r="T35" s="2076">
        <f t="shared" si="6"/>
        <v>45596</v>
      </c>
      <c r="U35" s="2076">
        <f t="shared" si="6"/>
        <v>45597</v>
      </c>
      <c r="V35" s="2076">
        <f t="shared" si="6"/>
        <v>45598</v>
      </c>
      <c r="W35" s="2076">
        <f>+V35+1</f>
        <v>45599</v>
      </c>
      <c r="X35" s="2076">
        <f t="shared" si="6"/>
        <v>45600</v>
      </c>
      <c r="Y35" s="2076">
        <f t="shared" si="6"/>
        <v>45601</v>
      </c>
      <c r="Z35" s="2076">
        <f t="shared" si="6"/>
        <v>45602</v>
      </c>
      <c r="AA35" s="2076">
        <f>+Z35+1</f>
        <v>45603</v>
      </c>
      <c r="AB35" s="2076">
        <f t="shared" si="6"/>
        <v>45604</v>
      </c>
      <c r="AC35" s="2076">
        <f>+AB35+1</f>
        <v>45605</v>
      </c>
      <c r="AD35" s="2077">
        <f t="shared" si="6"/>
        <v>45606</v>
      </c>
      <c r="AE35" s="2057"/>
      <c r="AF35" s="4251">
        <f>+AF26+1</f>
        <v>4</v>
      </c>
      <c r="AG35" s="4252"/>
    </row>
    <row r="36" spans="2:33">
      <c r="B36" s="2078" t="s">
        <v>1184</v>
      </c>
      <c r="C36" s="2079" t="str">
        <f>TEXT(WEEKDAY(+C35),"aaa")</f>
        <v>月</v>
      </c>
      <c r="D36" s="2080" t="str">
        <f t="shared" ref="D36:AD36" si="7">TEXT(WEEKDAY(+D35),"aaa")</f>
        <v>火</v>
      </c>
      <c r="E36" s="2080" t="str">
        <f t="shared" si="7"/>
        <v>水</v>
      </c>
      <c r="F36" s="2080" t="str">
        <f t="shared" si="7"/>
        <v>木</v>
      </c>
      <c r="G36" s="2080" t="str">
        <f t="shared" si="7"/>
        <v>金</v>
      </c>
      <c r="H36" s="2080" t="str">
        <f t="shared" si="7"/>
        <v>土</v>
      </c>
      <c r="I36" s="2080" t="str">
        <f t="shared" si="7"/>
        <v>日</v>
      </c>
      <c r="J36" s="2080" t="str">
        <f t="shared" si="7"/>
        <v>月</v>
      </c>
      <c r="K36" s="2080" t="str">
        <f t="shared" si="7"/>
        <v>火</v>
      </c>
      <c r="L36" s="2080" t="str">
        <f t="shared" si="7"/>
        <v>水</v>
      </c>
      <c r="M36" s="2080" t="str">
        <f t="shared" si="7"/>
        <v>木</v>
      </c>
      <c r="N36" s="2080" t="str">
        <f t="shared" si="7"/>
        <v>金</v>
      </c>
      <c r="O36" s="2080" t="str">
        <f t="shared" si="7"/>
        <v>土</v>
      </c>
      <c r="P36" s="2080" t="str">
        <f t="shared" si="7"/>
        <v>日</v>
      </c>
      <c r="Q36" s="2080" t="str">
        <f t="shared" si="7"/>
        <v>月</v>
      </c>
      <c r="R36" s="2080" t="str">
        <f t="shared" si="7"/>
        <v>火</v>
      </c>
      <c r="S36" s="2080" t="str">
        <f t="shared" si="7"/>
        <v>水</v>
      </c>
      <c r="T36" s="2080" t="str">
        <f t="shared" si="7"/>
        <v>木</v>
      </c>
      <c r="U36" s="2080" t="str">
        <f t="shared" si="7"/>
        <v>金</v>
      </c>
      <c r="V36" s="2080" t="str">
        <f t="shared" si="7"/>
        <v>土</v>
      </c>
      <c r="W36" s="2080" t="str">
        <f t="shared" si="7"/>
        <v>日</v>
      </c>
      <c r="X36" s="2080" t="str">
        <f t="shared" si="7"/>
        <v>月</v>
      </c>
      <c r="Y36" s="2080" t="str">
        <f t="shared" si="7"/>
        <v>火</v>
      </c>
      <c r="Z36" s="2080" t="str">
        <f t="shared" si="7"/>
        <v>水</v>
      </c>
      <c r="AA36" s="2080" t="str">
        <f t="shared" si="7"/>
        <v>木</v>
      </c>
      <c r="AB36" s="2080" t="str">
        <f t="shared" si="7"/>
        <v>金</v>
      </c>
      <c r="AC36" s="2080" t="str">
        <f t="shared" si="7"/>
        <v>土</v>
      </c>
      <c r="AD36" s="2081" t="str">
        <f t="shared" si="7"/>
        <v>日</v>
      </c>
      <c r="AE36" s="1991"/>
      <c r="AF36" s="2062" t="s">
        <v>1185</v>
      </c>
      <c r="AG36" s="2046">
        <f>+COUNTA(C37:AD38)</f>
        <v>0</v>
      </c>
    </row>
    <row r="37" spans="2:33" ht="13.5" customHeight="1">
      <c r="B37" s="4253" t="s">
        <v>1186</v>
      </c>
      <c r="C37" s="4286"/>
      <c r="D37" s="4281"/>
      <c r="E37" s="4281"/>
      <c r="F37" s="4281"/>
      <c r="G37" s="4281"/>
      <c r="H37" s="4281"/>
      <c r="I37" s="4281"/>
      <c r="J37" s="4281"/>
      <c r="K37" s="4281"/>
      <c r="L37" s="4281"/>
      <c r="M37" s="4281"/>
      <c r="N37" s="4281"/>
      <c r="O37" s="4281"/>
      <c r="P37" s="4281"/>
      <c r="Q37" s="4281"/>
      <c r="R37" s="4281"/>
      <c r="S37" s="4281"/>
      <c r="T37" s="4281"/>
      <c r="U37" s="4281"/>
      <c r="V37" s="4281"/>
      <c r="W37" s="4281"/>
      <c r="X37" s="4281"/>
      <c r="Y37" s="4281"/>
      <c r="Z37" s="4281"/>
      <c r="AA37" s="4281"/>
      <c r="AB37" s="4281"/>
      <c r="AC37" s="4281"/>
      <c r="AD37" s="4282"/>
      <c r="AE37" s="1991"/>
      <c r="AF37" s="2063" t="s">
        <v>1187</v>
      </c>
      <c r="AG37" s="2064">
        <f>COUNTA(C35:AD35)-AG36</f>
        <v>28</v>
      </c>
    </row>
    <row r="38" spans="2:33" ht="13.5" customHeight="1">
      <c r="B38" s="4254"/>
      <c r="C38" s="4286"/>
      <c r="D38" s="4281"/>
      <c r="E38" s="4281"/>
      <c r="F38" s="4281"/>
      <c r="G38" s="4281"/>
      <c r="H38" s="4281"/>
      <c r="I38" s="4281"/>
      <c r="J38" s="4281"/>
      <c r="K38" s="4281"/>
      <c r="L38" s="4281"/>
      <c r="M38" s="4281"/>
      <c r="N38" s="4281"/>
      <c r="O38" s="4281"/>
      <c r="P38" s="4281"/>
      <c r="Q38" s="4281"/>
      <c r="R38" s="4281"/>
      <c r="S38" s="4281"/>
      <c r="T38" s="4281"/>
      <c r="U38" s="4281"/>
      <c r="V38" s="4281"/>
      <c r="W38" s="4281"/>
      <c r="X38" s="4281"/>
      <c r="Y38" s="4281"/>
      <c r="Z38" s="4281"/>
      <c r="AA38" s="4281"/>
      <c r="AB38" s="4281"/>
      <c r="AC38" s="4281"/>
      <c r="AD38" s="4282"/>
      <c r="AE38" s="1991"/>
      <c r="AF38" s="2063" t="s">
        <v>1188</v>
      </c>
      <c r="AG38" s="2065">
        <f>+COUNTA(C39:AD40)</f>
        <v>8</v>
      </c>
    </row>
    <row r="39" spans="2:33" ht="13.5" customHeight="1">
      <c r="B39" s="4267" t="s">
        <v>1175</v>
      </c>
      <c r="C39" s="4285"/>
      <c r="D39" s="4281"/>
      <c r="E39" s="4281"/>
      <c r="F39" s="4281"/>
      <c r="G39" s="4281"/>
      <c r="H39" s="4281" t="s">
        <v>1199</v>
      </c>
      <c r="I39" s="4281" t="s">
        <v>1199</v>
      </c>
      <c r="J39" s="4281"/>
      <c r="K39" s="4281"/>
      <c r="L39" s="4281"/>
      <c r="M39" s="4281"/>
      <c r="N39" s="4281"/>
      <c r="O39" s="4281" t="s">
        <v>1199</v>
      </c>
      <c r="P39" s="4281" t="s">
        <v>1199</v>
      </c>
      <c r="Q39" s="4281"/>
      <c r="R39" s="4281"/>
      <c r="S39" s="4281"/>
      <c r="T39" s="4281"/>
      <c r="U39" s="4281"/>
      <c r="V39" s="4281" t="s">
        <v>1199</v>
      </c>
      <c r="W39" s="4281" t="s">
        <v>1199</v>
      </c>
      <c r="X39" s="4281"/>
      <c r="Y39" s="4281"/>
      <c r="Z39" s="4281"/>
      <c r="AA39" s="4281"/>
      <c r="AB39" s="4281"/>
      <c r="AC39" s="4281" t="s">
        <v>1199</v>
      </c>
      <c r="AD39" s="4282" t="s">
        <v>1199</v>
      </c>
      <c r="AE39" s="1991"/>
      <c r="AF39" s="2063" t="s">
        <v>1189</v>
      </c>
      <c r="AG39" s="2067">
        <f>+AG38/AG37</f>
        <v>0.2857142857142857</v>
      </c>
    </row>
    <row r="40" spans="2:33">
      <c r="B40" s="4268"/>
      <c r="C40" s="4285"/>
      <c r="D40" s="4281"/>
      <c r="E40" s="4281"/>
      <c r="F40" s="4281"/>
      <c r="G40" s="4281"/>
      <c r="H40" s="4281"/>
      <c r="I40" s="4281"/>
      <c r="J40" s="4281"/>
      <c r="K40" s="4281"/>
      <c r="L40" s="4281"/>
      <c r="M40" s="4281"/>
      <c r="N40" s="4281"/>
      <c r="O40" s="4281"/>
      <c r="P40" s="4281"/>
      <c r="Q40" s="4281"/>
      <c r="R40" s="4281"/>
      <c r="S40" s="4281"/>
      <c r="T40" s="4281"/>
      <c r="U40" s="4281"/>
      <c r="V40" s="4281"/>
      <c r="W40" s="4281"/>
      <c r="X40" s="4281"/>
      <c r="Y40" s="4281"/>
      <c r="Z40" s="4281"/>
      <c r="AA40" s="4281"/>
      <c r="AB40" s="4281"/>
      <c r="AC40" s="4281"/>
      <c r="AD40" s="4282"/>
      <c r="AE40" s="1991"/>
      <c r="AF40" s="2063" t="s">
        <v>1169</v>
      </c>
      <c r="AG40" s="2065">
        <f>+COUNTA(C41:AD42)</f>
        <v>5</v>
      </c>
    </row>
    <row r="41" spans="2:33">
      <c r="B41" s="4269" t="s">
        <v>1178</v>
      </c>
      <c r="C41" s="4283"/>
      <c r="D41" s="4277"/>
      <c r="E41" s="4277"/>
      <c r="F41" s="4277"/>
      <c r="G41" s="4277"/>
      <c r="H41" s="4277"/>
      <c r="I41" s="4277" t="s">
        <v>1199</v>
      </c>
      <c r="J41" s="4277"/>
      <c r="K41" s="4277"/>
      <c r="L41" s="4277"/>
      <c r="M41" s="4277"/>
      <c r="N41" s="4277"/>
      <c r="O41" s="4277"/>
      <c r="P41" s="4277" t="s">
        <v>1199</v>
      </c>
      <c r="Q41" s="4277"/>
      <c r="R41" s="4277"/>
      <c r="S41" s="4277"/>
      <c r="T41" s="4277"/>
      <c r="U41" s="4277"/>
      <c r="V41" s="4277"/>
      <c r="W41" s="4277" t="s">
        <v>1199</v>
      </c>
      <c r="X41" s="4277"/>
      <c r="Y41" s="4277"/>
      <c r="Z41" s="4277"/>
      <c r="AA41" s="4277"/>
      <c r="AB41" s="4277"/>
      <c r="AC41" s="4277" t="s">
        <v>1199</v>
      </c>
      <c r="AD41" s="4279" t="s">
        <v>1199</v>
      </c>
      <c r="AE41" s="1991"/>
      <c r="AF41" s="2069" t="s">
        <v>1190</v>
      </c>
      <c r="AG41" s="2070">
        <f>+AG40/AG37</f>
        <v>0.17857142857142858</v>
      </c>
    </row>
    <row r="42" spans="2:33">
      <c r="B42" s="4270"/>
      <c r="C42" s="4284"/>
      <c r="D42" s="4278"/>
      <c r="E42" s="4278"/>
      <c r="F42" s="4278"/>
      <c r="G42" s="4278"/>
      <c r="H42" s="4278"/>
      <c r="I42" s="4278"/>
      <c r="J42" s="4278"/>
      <c r="K42" s="4278"/>
      <c r="L42" s="4278"/>
      <c r="M42" s="4278"/>
      <c r="N42" s="4278"/>
      <c r="O42" s="4278"/>
      <c r="P42" s="4278"/>
      <c r="Q42" s="4278"/>
      <c r="R42" s="4278"/>
      <c r="S42" s="4278"/>
      <c r="T42" s="4278"/>
      <c r="U42" s="4278"/>
      <c r="V42" s="4278"/>
      <c r="W42" s="4278"/>
      <c r="X42" s="4278"/>
      <c r="Y42" s="4278"/>
      <c r="Z42" s="4278"/>
      <c r="AA42" s="4278"/>
      <c r="AB42" s="4278"/>
      <c r="AC42" s="4278"/>
      <c r="AD42" s="4280"/>
      <c r="AE42" s="1991"/>
      <c r="AF42" s="2027"/>
      <c r="AG42" s="2072"/>
    </row>
    <row r="43" spans="2:33">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row>
    <row r="44" spans="2:33">
      <c r="B44" s="2053" t="s">
        <v>1183</v>
      </c>
      <c r="C44" s="2054">
        <f>+AD35+1</f>
        <v>45607</v>
      </c>
      <c r="D44" s="2055">
        <f>+C44+1</f>
        <v>45608</v>
      </c>
      <c r="E44" s="2055">
        <f t="shared" ref="E44:AD44" si="8">+D44+1</f>
        <v>45609</v>
      </c>
      <c r="F44" s="2055">
        <f t="shared" si="8"/>
        <v>45610</v>
      </c>
      <c r="G44" s="2055">
        <f t="shared" si="8"/>
        <v>45611</v>
      </c>
      <c r="H44" s="2055">
        <f t="shared" si="8"/>
        <v>45612</v>
      </c>
      <c r="I44" s="2055">
        <f t="shared" si="8"/>
        <v>45613</v>
      </c>
      <c r="J44" s="2055">
        <f t="shared" si="8"/>
        <v>45614</v>
      </c>
      <c r="K44" s="2055">
        <f t="shared" si="8"/>
        <v>45615</v>
      </c>
      <c r="L44" s="2055">
        <f t="shared" si="8"/>
        <v>45616</v>
      </c>
      <c r="M44" s="2055">
        <f t="shared" si="8"/>
        <v>45617</v>
      </c>
      <c r="N44" s="2055">
        <f t="shared" si="8"/>
        <v>45618</v>
      </c>
      <c r="O44" s="2055">
        <f t="shared" si="8"/>
        <v>45619</v>
      </c>
      <c r="P44" s="2055">
        <f t="shared" si="8"/>
        <v>45620</v>
      </c>
      <c r="Q44" s="2055">
        <f t="shared" si="8"/>
        <v>45621</v>
      </c>
      <c r="R44" s="2055">
        <f t="shared" si="8"/>
        <v>45622</v>
      </c>
      <c r="S44" s="2055">
        <f t="shared" si="8"/>
        <v>45623</v>
      </c>
      <c r="T44" s="2055">
        <f t="shared" si="8"/>
        <v>45624</v>
      </c>
      <c r="U44" s="2055">
        <f t="shared" si="8"/>
        <v>45625</v>
      </c>
      <c r="V44" s="2055">
        <f t="shared" si="8"/>
        <v>45626</v>
      </c>
      <c r="W44" s="2055">
        <f>+V44+1</f>
        <v>45627</v>
      </c>
      <c r="X44" s="2055">
        <f t="shared" si="8"/>
        <v>45628</v>
      </c>
      <c r="Y44" s="2055">
        <f t="shared" si="8"/>
        <v>45629</v>
      </c>
      <c r="Z44" s="2055">
        <f t="shared" si="8"/>
        <v>45630</v>
      </c>
      <c r="AA44" s="2055">
        <f>+Z44+1</f>
        <v>45631</v>
      </c>
      <c r="AB44" s="2055">
        <f t="shared" si="8"/>
        <v>45632</v>
      </c>
      <c r="AC44" s="2055">
        <f>+AB44+1</f>
        <v>45633</v>
      </c>
      <c r="AD44" s="2056">
        <f t="shared" si="8"/>
        <v>45634</v>
      </c>
      <c r="AE44" s="2057"/>
      <c r="AF44" s="4251">
        <f>+AF35+1</f>
        <v>5</v>
      </c>
      <c r="AG44" s="4252"/>
    </row>
    <row r="45" spans="2:33">
      <c r="B45" s="1958" t="s">
        <v>1184</v>
      </c>
      <c r="C45" s="2059" t="str">
        <f>TEXT(WEEKDAY(+C44),"aaa")</f>
        <v>月</v>
      </c>
      <c r="D45" s="2060" t="str">
        <f t="shared" ref="D45:AD45" si="9">TEXT(WEEKDAY(+D44),"aaa")</f>
        <v>火</v>
      </c>
      <c r="E45" s="2060" t="str">
        <f t="shared" si="9"/>
        <v>水</v>
      </c>
      <c r="F45" s="2060" t="str">
        <f t="shared" si="9"/>
        <v>木</v>
      </c>
      <c r="G45" s="2060" t="str">
        <f t="shared" si="9"/>
        <v>金</v>
      </c>
      <c r="H45" s="2060" t="str">
        <f t="shared" si="9"/>
        <v>土</v>
      </c>
      <c r="I45" s="2060" t="str">
        <f t="shared" si="9"/>
        <v>日</v>
      </c>
      <c r="J45" s="2060" t="str">
        <f t="shared" si="9"/>
        <v>月</v>
      </c>
      <c r="K45" s="2060" t="str">
        <f t="shared" si="9"/>
        <v>火</v>
      </c>
      <c r="L45" s="2060" t="str">
        <f t="shared" si="9"/>
        <v>水</v>
      </c>
      <c r="M45" s="2060" t="str">
        <f t="shared" si="9"/>
        <v>木</v>
      </c>
      <c r="N45" s="2060" t="str">
        <f t="shared" si="9"/>
        <v>金</v>
      </c>
      <c r="O45" s="2060" t="str">
        <f t="shared" si="9"/>
        <v>土</v>
      </c>
      <c r="P45" s="2060" t="str">
        <f t="shared" si="9"/>
        <v>日</v>
      </c>
      <c r="Q45" s="2060" t="str">
        <f t="shared" si="9"/>
        <v>月</v>
      </c>
      <c r="R45" s="2060" t="str">
        <f t="shared" si="9"/>
        <v>火</v>
      </c>
      <c r="S45" s="2060" t="str">
        <f t="shared" si="9"/>
        <v>水</v>
      </c>
      <c r="T45" s="2060" t="str">
        <f t="shared" si="9"/>
        <v>木</v>
      </c>
      <c r="U45" s="2060" t="str">
        <f t="shared" si="9"/>
        <v>金</v>
      </c>
      <c r="V45" s="2060" t="str">
        <f t="shared" si="9"/>
        <v>土</v>
      </c>
      <c r="W45" s="2060" t="str">
        <f t="shared" si="9"/>
        <v>日</v>
      </c>
      <c r="X45" s="2060" t="str">
        <f t="shared" si="9"/>
        <v>月</v>
      </c>
      <c r="Y45" s="2060" t="str">
        <f t="shared" si="9"/>
        <v>火</v>
      </c>
      <c r="Z45" s="2060" t="str">
        <f t="shared" si="9"/>
        <v>水</v>
      </c>
      <c r="AA45" s="2060" t="str">
        <f t="shared" si="9"/>
        <v>木</v>
      </c>
      <c r="AB45" s="2060" t="str">
        <f t="shared" si="9"/>
        <v>金</v>
      </c>
      <c r="AC45" s="2060" t="str">
        <f t="shared" si="9"/>
        <v>土</v>
      </c>
      <c r="AD45" s="2061" t="str">
        <f t="shared" si="9"/>
        <v>日</v>
      </c>
      <c r="AE45" s="1991"/>
      <c r="AF45" s="2062" t="s">
        <v>1185</v>
      </c>
      <c r="AG45" s="2046">
        <f>+COUNTA(C46:AD47)</f>
        <v>0</v>
      </c>
    </row>
    <row r="46" spans="2:33" ht="13.5" customHeight="1">
      <c r="B46" s="4253" t="s">
        <v>1186</v>
      </c>
      <c r="C46" s="4276"/>
      <c r="D46" s="4087"/>
      <c r="E46" s="4087"/>
      <c r="F46" s="4087"/>
      <c r="G46" s="4087"/>
      <c r="H46" s="4087"/>
      <c r="I46" s="4087"/>
      <c r="J46" s="4087"/>
      <c r="K46" s="4087"/>
      <c r="L46" s="4087"/>
      <c r="M46" s="4087"/>
      <c r="N46" s="4087"/>
      <c r="O46" s="4087"/>
      <c r="P46" s="4087"/>
      <c r="Q46" s="4087"/>
      <c r="R46" s="4087"/>
      <c r="S46" s="4087"/>
      <c r="T46" s="4087"/>
      <c r="U46" s="4087"/>
      <c r="V46" s="4087"/>
      <c r="W46" s="4087"/>
      <c r="X46" s="4087"/>
      <c r="Y46" s="4087"/>
      <c r="Z46" s="4087"/>
      <c r="AA46" s="4087"/>
      <c r="AB46" s="4087"/>
      <c r="AC46" s="4087"/>
      <c r="AD46" s="4275"/>
      <c r="AE46" s="1991"/>
      <c r="AF46" s="2063" t="s">
        <v>1187</v>
      </c>
      <c r="AG46" s="2064">
        <f>COUNTA(C44:AD44)-AG45</f>
        <v>28</v>
      </c>
    </row>
    <row r="47" spans="2:33" ht="13.5" customHeight="1">
      <c r="B47" s="4254"/>
      <c r="C47" s="4276"/>
      <c r="D47" s="4087"/>
      <c r="E47" s="4087"/>
      <c r="F47" s="4087"/>
      <c r="G47" s="4087"/>
      <c r="H47" s="4087"/>
      <c r="I47" s="4087"/>
      <c r="J47" s="4087"/>
      <c r="K47" s="4087"/>
      <c r="L47" s="4087"/>
      <c r="M47" s="4087"/>
      <c r="N47" s="4087"/>
      <c r="O47" s="4087"/>
      <c r="P47" s="4087"/>
      <c r="Q47" s="4087"/>
      <c r="R47" s="4087"/>
      <c r="S47" s="4087"/>
      <c r="T47" s="4087"/>
      <c r="U47" s="4087"/>
      <c r="V47" s="4087"/>
      <c r="W47" s="4087"/>
      <c r="X47" s="4087"/>
      <c r="Y47" s="4087"/>
      <c r="Z47" s="4087"/>
      <c r="AA47" s="4087"/>
      <c r="AB47" s="4087"/>
      <c r="AC47" s="4087"/>
      <c r="AD47" s="4275"/>
      <c r="AE47" s="1991"/>
      <c r="AF47" s="2063" t="s">
        <v>1188</v>
      </c>
      <c r="AG47" s="2065">
        <f>+COUNTA(C48:AD49)</f>
        <v>8</v>
      </c>
    </row>
    <row r="48" spans="2:33" ht="13.5" customHeight="1">
      <c r="B48" s="4264" t="s">
        <v>1175</v>
      </c>
      <c r="C48" s="4266"/>
      <c r="D48" s="4087"/>
      <c r="E48" s="4087"/>
      <c r="F48" s="4087"/>
      <c r="G48" s="4087"/>
      <c r="H48" s="4087" t="s">
        <v>1199</v>
      </c>
      <c r="I48" s="4087" t="s">
        <v>1199</v>
      </c>
      <c r="J48" s="4087"/>
      <c r="K48" s="4087"/>
      <c r="L48" s="4087"/>
      <c r="M48" s="4087"/>
      <c r="N48" s="4087"/>
      <c r="O48" s="4087" t="s">
        <v>1199</v>
      </c>
      <c r="P48" s="4087" t="s">
        <v>1199</v>
      </c>
      <c r="Q48" s="4087"/>
      <c r="R48" s="4087"/>
      <c r="S48" s="4087"/>
      <c r="T48" s="4087"/>
      <c r="U48" s="4087"/>
      <c r="V48" s="4087" t="s">
        <v>1199</v>
      </c>
      <c r="W48" s="4087" t="s">
        <v>1199</v>
      </c>
      <c r="X48" s="4087"/>
      <c r="Y48" s="4087"/>
      <c r="Z48" s="4087"/>
      <c r="AA48" s="4087"/>
      <c r="AB48" s="4087"/>
      <c r="AC48" s="4087" t="s">
        <v>1199</v>
      </c>
      <c r="AD48" s="4275" t="s">
        <v>1199</v>
      </c>
      <c r="AE48" s="1991"/>
      <c r="AF48" s="2063" t="s">
        <v>1189</v>
      </c>
      <c r="AG48" s="2067">
        <f>+AG47/AG46</f>
        <v>0.2857142857142857</v>
      </c>
    </row>
    <row r="49" spans="2:33">
      <c r="B49" s="4265"/>
      <c r="C49" s="4266"/>
      <c r="D49" s="4087"/>
      <c r="E49" s="4087"/>
      <c r="F49" s="4087"/>
      <c r="G49" s="4087"/>
      <c r="H49" s="4087"/>
      <c r="I49" s="4087"/>
      <c r="J49" s="4087"/>
      <c r="K49" s="4087"/>
      <c r="L49" s="4087"/>
      <c r="M49" s="4087"/>
      <c r="N49" s="4087"/>
      <c r="O49" s="4087"/>
      <c r="P49" s="4087"/>
      <c r="Q49" s="4087"/>
      <c r="R49" s="4087"/>
      <c r="S49" s="4087"/>
      <c r="T49" s="4087"/>
      <c r="U49" s="4087"/>
      <c r="V49" s="4087"/>
      <c r="W49" s="4087"/>
      <c r="X49" s="4087"/>
      <c r="Y49" s="4087"/>
      <c r="Z49" s="4087"/>
      <c r="AA49" s="4087"/>
      <c r="AB49" s="4087"/>
      <c r="AC49" s="4087"/>
      <c r="AD49" s="4275"/>
      <c r="AE49" s="1991"/>
      <c r="AF49" s="2063" t="s">
        <v>1169</v>
      </c>
      <c r="AG49" s="2065">
        <f>+COUNTA(C50:AD51)</f>
        <v>6</v>
      </c>
    </row>
    <row r="50" spans="2:33">
      <c r="B50" s="4260" t="s">
        <v>1178</v>
      </c>
      <c r="C50" s="4262"/>
      <c r="D50" s="4117"/>
      <c r="E50" s="4117"/>
      <c r="F50" s="4117"/>
      <c r="G50" s="4117"/>
      <c r="H50" s="4117"/>
      <c r="I50" s="4117" t="s">
        <v>1199</v>
      </c>
      <c r="J50" s="4117"/>
      <c r="K50" s="4117"/>
      <c r="L50" s="4117"/>
      <c r="M50" s="4117"/>
      <c r="N50" s="4117"/>
      <c r="O50" s="4117"/>
      <c r="P50" s="4117" t="s">
        <v>1199</v>
      </c>
      <c r="Q50" s="4117"/>
      <c r="R50" s="4117"/>
      <c r="S50" s="4117" t="s">
        <v>1200</v>
      </c>
      <c r="T50" s="4117"/>
      <c r="U50" s="4117"/>
      <c r="V50" s="4117"/>
      <c r="W50" s="4117" t="s">
        <v>1199</v>
      </c>
      <c r="X50" s="4117"/>
      <c r="Y50" s="4117"/>
      <c r="Z50" s="4117"/>
      <c r="AA50" s="4117"/>
      <c r="AB50" s="4117"/>
      <c r="AC50" s="4117" t="s">
        <v>1199</v>
      </c>
      <c r="AD50" s="4273" t="s">
        <v>1199</v>
      </c>
      <c r="AE50" s="1991"/>
      <c r="AF50" s="2069" t="s">
        <v>1190</v>
      </c>
      <c r="AG50" s="2070">
        <f>+AG49/AG46</f>
        <v>0.21428571428571427</v>
      </c>
    </row>
    <row r="51" spans="2:33">
      <c r="B51" s="4261"/>
      <c r="C51" s="4263"/>
      <c r="D51" s="4118"/>
      <c r="E51" s="4118"/>
      <c r="F51" s="4118"/>
      <c r="G51" s="4118"/>
      <c r="H51" s="4118"/>
      <c r="I51" s="4118"/>
      <c r="J51" s="4118"/>
      <c r="K51" s="4118"/>
      <c r="L51" s="4118"/>
      <c r="M51" s="4118"/>
      <c r="N51" s="4118"/>
      <c r="O51" s="4118"/>
      <c r="P51" s="4118"/>
      <c r="Q51" s="4118"/>
      <c r="R51" s="4118"/>
      <c r="S51" s="4118"/>
      <c r="T51" s="4118"/>
      <c r="U51" s="4118"/>
      <c r="V51" s="4118"/>
      <c r="W51" s="4118"/>
      <c r="X51" s="4118"/>
      <c r="Y51" s="4118"/>
      <c r="Z51" s="4118"/>
      <c r="AA51" s="4118"/>
      <c r="AB51" s="4118"/>
      <c r="AC51" s="4118"/>
      <c r="AD51" s="4274"/>
      <c r="AE51" s="1991"/>
      <c r="AF51" s="2027"/>
      <c r="AG51" s="2072"/>
    </row>
    <row r="52" spans="2:33">
      <c r="C52" s="2073"/>
      <c r="D52" s="2073"/>
      <c r="E52" s="2073"/>
      <c r="F52" s="2073"/>
      <c r="G52" s="2073"/>
      <c r="H52" s="2073"/>
      <c r="I52" s="2073"/>
      <c r="J52" s="2073"/>
      <c r="K52" s="2073"/>
      <c r="L52" s="2073"/>
      <c r="M52" s="2073"/>
      <c r="N52" s="2073"/>
      <c r="O52" s="2073"/>
      <c r="P52" s="2073"/>
      <c r="Q52" s="2073"/>
      <c r="R52" s="2073"/>
      <c r="S52" s="2073"/>
      <c r="T52" s="2073"/>
      <c r="U52" s="2073"/>
      <c r="V52" s="2073"/>
      <c r="W52" s="2073"/>
      <c r="X52" s="2073"/>
      <c r="Y52" s="2073"/>
      <c r="Z52" s="2073"/>
      <c r="AA52" s="2073"/>
      <c r="AB52" s="2073"/>
      <c r="AC52" s="2073"/>
      <c r="AD52" s="2073"/>
    </row>
    <row r="53" spans="2:33">
      <c r="B53" s="2074" t="s">
        <v>1183</v>
      </c>
      <c r="C53" s="2075">
        <f>+AD44+1</f>
        <v>45635</v>
      </c>
      <c r="D53" s="2076">
        <f>+C53+1</f>
        <v>45636</v>
      </c>
      <c r="E53" s="2076">
        <f t="shared" ref="E53:AD53" si="10">+D53+1</f>
        <v>45637</v>
      </c>
      <c r="F53" s="2076">
        <f t="shared" si="10"/>
        <v>45638</v>
      </c>
      <c r="G53" s="2076">
        <f t="shared" si="10"/>
        <v>45639</v>
      </c>
      <c r="H53" s="2076">
        <f t="shared" si="10"/>
        <v>45640</v>
      </c>
      <c r="I53" s="2076">
        <f t="shared" si="10"/>
        <v>45641</v>
      </c>
      <c r="J53" s="2076">
        <f t="shared" si="10"/>
        <v>45642</v>
      </c>
      <c r="K53" s="2076">
        <f t="shared" si="10"/>
        <v>45643</v>
      </c>
      <c r="L53" s="2076">
        <f t="shared" si="10"/>
        <v>45644</v>
      </c>
      <c r="M53" s="2076">
        <f t="shared" si="10"/>
        <v>45645</v>
      </c>
      <c r="N53" s="2076">
        <f t="shared" si="10"/>
        <v>45646</v>
      </c>
      <c r="O53" s="2076">
        <f t="shared" si="10"/>
        <v>45647</v>
      </c>
      <c r="P53" s="2076">
        <f t="shared" si="10"/>
        <v>45648</v>
      </c>
      <c r="Q53" s="2076">
        <f t="shared" si="10"/>
        <v>45649</v>
      </c>
      <c r="R53" s="2076">
        <f t="shared" si="10"/>
        <v>45650</v>
      </c>
      <c r="S53" s="2076">
        <f t="shared" si="10"/>
        <v>45651</v>
      </c>
      <c r="T53" s="2076">
        <f t="shared" si="10"/>
        <v>45652</v>
      </c>
      <c r="U53" s="2076">
        <f t="shared" si="10"/>
        <v>45653</v>
      </c>
      <c r="V53" s="2076">
        <f t="shared" si="10"/>
        <v>45654</v>
      </c>
      <c r="W53" s="2076">
        <f>+V53+1</f>
        <v>45655</v>
      </c>
      <c r="X53" s="2076">
        <f t="shared" si="10"/>
        <v>45656</v>
      </c>
      <c r="Y53" s="2076">
        <f t="shared" si="10"/>
        <v>45657</v>
      </c>
      <c r="Z53" s="2076">
        <f t="shared" si="10"/>
        <v>45658</v>
      </c>
      <c r="AA53" s="2076">
        <f>+Z53+1</f>
        <v>45659</v>
      </c>
      <c r="AB53" s="2076">
        <f t="shared" si="10"/>
        <v>45660</v>
      </c>
      <c r="AC53" s="2076">
        <f>+AB53+1</f>
        <v>45661</v>
      </c>
      <c r="AD53" s="2077">
        <f t="shared" si="10"/>
        <v>45662</v>
      </c>
      <c r="AE53" s="2057"/>
      <c r="AF53" s="4251">
        <f>+AF44+1</f>
        <v>6</v>
      </c>
      <c r="AG53" s="4252"/>
    </row>
    <row r="54" spans="2:33">
      <c r="B54" s="2078" t="s">
        <v>1184</v>
      </c>
      <c r="C54" s="2079" t="str">
        <f>TEXT(WEEKDAY(+C53),"aaa")</f>
        <v>月</v>
      </c>
      <c r="D54" s="2080" t="str">
        <f t="shared" ref="D54:AD54" si="11">TEXT(WEEKDAY(+D53),"aaa")</f>
        <v>火</v>
      </c>
      <c r="E54" s="2080" t="str">
        <f t="shared" si="11"/>
        <v>水</v>
      </c>
      <c r="F54" s="2080" t="str">
        <f t="shared" si="11"/>
        <v>木</v>
      </c>
      <c r="G54" s="2080" t="str">
        <f t="shared" si="11"/>
        <v>金</v>
      </c>
      <c r="H54" s="2080" t="str">
        <f t="shared" si="11"/>
        <v>土</v>
      </c>
      <c r="I54" s="2080" t="str">
        <f t="shared" si="11"/>
        <v>日</v>
      </c>
      <c r="J54" s="2080" t="str">
        <f t="shared" si="11"/>
        <v>月</v>
      </c>
      <c r="K54" s="2080" t="str">
        <f t="shared" si="11"/>
        <v>火</v>
      </c>
      <c r="L54" s="2080" t="str">
        <f t="shared" si="11"/>
        <v>水</v>
      </c>
      <c r="M54" s="2080" t="str">
        <f t="shared" si="11"/>
        <v>木</v>
      </c>
      <c r="N54" s="2080" t="str">
        <f t="shared" si="11"/>
        <v>金</v>
      </c>
      <c r="O54" s="2080" t="str">
        <f t="shared" si="11"/>
        <v>土</v>
      </c>
      <c r="P54" s="2080" t="str">
        <f t="shared" si="11"/>
        <v>日</v>
      </c>
      <c r="Q54" s="2080" t="str">
        <f t="shared" si="11"/>
        <v>月</v>
      </c>
      <c r="R54" s="2080" t="str">
        <f t="shared" si="11"/>
        <v>火</v>
      </c>
      <c r="S54" s="2080" t="str">
        <f t="shared" si="11"/>
        <v>水</v>
      </c>
      <c r="T54" s="2080" t="str">
        <f t="shared" si="11"/>
        <v>木</v>
      </c>
      <c r="U54" s="2080" t="str">
        <f t="shared" si="11"/>
        <v>金</v>
      </c>
      <c r="V54" s="2080" t="str">
        <f t="shared" si="11"/>
        <v>土</v>
      </c>
      <c r="W54" s="2080" t="str">
        <f t="shared" si="11"/>
        <v>日</v>
      </c>
      <c r="X54" s="2080" t="str">
        <f t="shared" si="11"/>
        <v>月</v>
      </c>
      <c r="Y54" s="2080" t="str">
        <f t="shared" si="11"/>
        <v>火</v>
      </c>
      <c r="Z54" s="2080" t="str">
        <f t="shared" si="11"/>
        <v>水</v>
      </c>
      <c r="AA54" s="2080" t="str">
        <f t="shared" si="11"/>
        <v>木</v>
      </c>
      <c r="AB54" s="2080" t="str">
        <f t="shared" si="11"/>
        <v>金</v>
      </c>
      <c r="AC54" s="2080" t="str">
        <f t="shared" si="11"/>
        <v>土</v>
      </c>
      <c r="AD54" s="2081" t="str">
        <f t="shared" si="11"/>
        <v>日</v>
      </c>
      <c r="AE54" s="1991"/>
      <c r="AF54" s="2062" t="s">
        <v>1185</v>
      </c>
      <c r="AG54" s="2046">
        <f>+COUNTA(C55:AD56)</f>
        <v>6</v>
      </c>
    </row>
    <row r="55" spans="2:33" ht="13.5" customHeight="1">
      <c r="B55" s="4253" t="s">
        <v>1186</v>
      </c>
      <c r="C55" s="4286"/>
      <c r="D55" s="4281"/>
      <c r="E55" s="4281"/>
      <c r="F55" s="4281"/>
      <c r="G55" s="4281"/>
      <c r="H55" s="4281"/>
      <c r="I55" s="4281"/>
      <c r="J55" s="4281"/>
      <c r="K55" s="4281"/>
      <c r="L55" s="4281"/>
      <c r="M55" s="4281"/>
      <c r="N55" s="4281"/>
      <c r="O55" s="4281"/>
      <c r="P55" s="4281"/>
      <c r="Q55" s="4281"/>
      <c r="R55" s="4281"/>
      <c r="S55" s="4281"/>
      <c r="T55" s="4281"/>
      <c r="U55" s="4281"/>
      <c r="V55" s="4281"/>
      <c r="W55" s="4281" t="s">
        <v>1201</v>
      </c>
      <c r="X55" s="4281" t="s">
        <v>1201</v>
      </c>
      <c r="Y55" s="4281" t="s">
        <v>1201</v>
      </c>
      <c r="Z55" s="4281" t="s">
        <v>1201</v>
      </c>
      <c r="AA55" s="4281" t="s">
        <v>1201</v>
      </c>
      <c r="AB55" s="4281" t="s">
        <v>1201</v>
      </c>
      <c r="AC55" s="4281"/>
      <c r="AD55" s="4282"/>
      <c r="AE55" s="1991"/>
      <c r="AF55" s="2063" t="s">
        <v>1187</v>
      </c>
      <c r="AG55" s="2064">
        <f>COUNTA(C53:AD53)-AG54</f>
        <v>22</v>
      </c>
    </row>
    <row r="56" spans="2:33" ht="13.5" customHeight="1">
      <c r="B56" s="4254"/>
      <c r="C56" s="4286"/>
      <c r="D56" s="4281"/>
      <c r="E56" s="4281"/>
      <c r="F56" s="4281"/>
      <c r="G56" s="4281"/>
      <c r="H56" s="4281"/>
      <c r="I56" s="4281"/>
      <c r="J56" s="4281"/>
      <c r="K56" s="4281"/>
      <c r="L56" s="4281"/>
      <c r="M56" s="4281"/>
      <c r="N56" s="4281"/>
      <c r="O56" s="4281"/>
      <c r="P56" s="4281"/>
      <c r="Q56" s="4281"/>
      <c r="R56" s="4281"/>
      <c r="S56" s="4281"/>
      <c r="T56" s="4281"/>
      <c r="U56" s="4281"/>
      <c r="V56" s="4281"/>
      <c r="W56" s="4281"/>
      <c r="X56" s="4281"/>
      <c r="Y56" s="4281"/>
      <c r="Z56" s="4281"/>
      <c r="AA56" s="4281"/>
      <c r="AB56" s="4281"/>
      <c r="AC56" s="4281"/>
      <c r="AD56" s="4282"/>
      <c r="AE56" s="1991"/>
      <c r="AF56" s="2063" t="s">
        <v>1188</v>
      </c>
      <c r="AG56" s="2065">
        <f>+COUNTA(C57:AD58)</f>
        <v>7</v>
      </c>
    </row>
    <row r="57" spans="2:33" ht="13.5" customHeight="1">
      <c r="B57" s="4267" t="s">
        <v>1175</v>
      </c>
      <c r="C57" s="4285"/>
      <c r="D57" s="4281"/>
      <c r="E57" s="4281"/>
      <c r="F57" s="4281"/>
      <c r="G57" s="4281"/>
      <c r="H57" s="4281" t="s">
        <v>1199</v>
      </c>
      <c r="I57" s="4281" t="s">
        <v>1199</v>
      </c>
      <c r="J57" s="4281"/>
      <c r="K57" s="4281"/>
      <c r="L57" s="4281"/>
      <c r="M57" s="4281"/>
      <c r="N57" s="4281"/>
      <c r="O57" s="4281" t="s">
        <v>1199</v>
      </c>
      <c r="P57" s="4281" t="s">
        <v>1199</v>
      </c>
      <c r="Q57" s="4281"/>
      <c r="R57" s="4281"/>
      <c r="S57" s="4281"/>
      <c r="T57" s="4281"/>
      <c r="U57" s="4281"/>
      <c r="V57" s="4281" t="s">
        <v>1199</v>
      </c>
      <c r="W57" s="4281"/>
      <c r="X57" s="4281"/>
      <c r="Y57" s="4281"/>
      <c r="Z57" s="4281"/>
      <c r="AA57" s="4281"/>
      <c r="AB57" s="4281"/>
      <c r="AC57" s="4281" t="s">
        <v>1199</v>
      </c>
      <c r="AD57" s="4282" t="s">
        <v>1199</v>
      </c>
      <c r="AE57" s="1991"/>
      <c r="AF57" s="2063" t="s">
        <v>1189</v>
      </c>
      <c r="AG57" s="2067">
        <f>+AG56/AG55</f>
        <v>0.31818181818181818</v>
      </c>
    </row>
    <row r="58" spans="2:33" ht="13.8" thickBot="1">
      <c r="B58" s="4268"/>
      <c r="C58" s="4285"/>
      <c r="D58" s="4281"/>
      <c r="E58" s="4281"/>
      <c r="F58" s="4281"/>
      <c r="G58" s="4281"/>
      <c r="H58" s="4281"/>
      <c r="I58" s="4281"/>
      <c r="J58" s="4281"/>
      <c r="K58" s="4281"/>
      <c r="L58" s="4281"/>
      <c r="M58" s="4281"/>
      <c r="N58" s="4281"/>
      <c r="O58" s="4281"/>
      <c r="P58" s="4281"/>
      <c r="Q58" s="4281"/>
      <c r="R58" s="4281"/>
      <c r="S58" s="4281"/>
      <c r="T58" s="4281"/>
      <c r="U58" s="4281"/>
      <c r="V58" s="4281"/>
      <c r="W58" s="4297"/>
      <c r="X58" s="4297"/>
      <c r="Y58" s="4297"/>
      <c r="Z58" s="4297"/>
      <c r="AA58" s="4297"/>
      <c r="AB58" s="4297"/>
      <c r="AC58" s="4281"/>
      <c r="AD58" s="4282"/>
      <c r="AE58" s="1991"/>
      <c r="AF58" s="2063" t="s">
        <v>1169</v>
      </c>
      <c r="AG58" s="2065">
        <f>+COUNTA(C59:AD60)</f>
        <v>4</v>
      </c>
    </row>
    <row r="59" spans="2:33">
      <c r="B59" s="4269" t="s">
        <v>1178</v>
      </c>
      <c r="C59" s="4283"/>
      <c r="D59" s="4277"/>
      <c r="E59" s="4277"/>
      <c r="F59" s="4277"/>
      <c r="G59" s="4277"/>
      <c r="H59" s="4277"/>
      <c r="I59" s="4277" t="s">
        <v>1199</v>
      </c>
      <c r="J59" s="4277"/>
      <c r="K59" s="4277"/>
      <c r="L59" s="4277"/>
      <c r="M59" s="4277"/>
      <c r="N59" s="4277"/>
      <c r="O59" s="4277"/>
      <c r="P59" s="4277" t="s">
        <v>1199</v>
      </c>
      <c r="Q59" s="4277"/>
      <c r="R59" s="4277"/>
      <c r="S59" s="4277"/>
      <c r="T59" s="4277"/>
      <c r="U59" s="4277"/>
      <c r="V59" s="4293"/>
      <c r="W59" s="4295"/>
      <c r="X59" s="4287"/>
      <c r="Y59" s="4287"/>
      <c r="Z59" s="4287"/>
      <c r="AA59" s="4287"/>
      <c r="AB59" s="4289"/>
      <c r="AC59" s="4291" t="s">
        <v>1199</v>
      </c>
      <c r="AD59" s="4279" t="s">
        <v>1199</v>
      </c>
      <c r="AE59" s="1991"/>
      <c r="AF59" s="2069" t="s">
        <v>1190</v>
      </c>
      <c r="AG59" s="2070">
        <f>+AG58/AG55</f>
        <v>0.18181818181818182</v>
      </c>
    </row>
    <row r="60" spans="2:33" ht="13.8" thickBot="1">
      <c r="B60" s="4270"/>
      <c r="C60" s="4284"/>
      <c r="D60" s="4278"/>
      <c r="E60" s="4278"/>
      <c r="F60" s="4278"/>
      <c r="G60" s="4278"/>
      <c r="H60" s="4278"/>
      <c r="I60" s="4278"/>
      <c r="J60" s="4278"/>
      <c r="K60" s="4278"/>
      <c r="L60" s="4278"/>
      <c r="M60" s="4278"/>
      <c r="N60" s="4278"/>
      <c r="O60" s="4278"/>
      <c r="P60" s="4278"/>
      <c r="Q60" s="4278"/>
      <c r="R60" s="4278"/>
      <c r="S60" s="4278"/>
      <c r="T60" s="4278"/>
      <c r="U60" s="4278"/>
      <c r="V60" s="4294"/>
      <c r="W60" s="4296"/>
      <c r="X60" s="4288"/>
      <c r="Y60" s="4288"/>
      <c r="Z60" s="4288"/>
      <c r="AA60" s="4288"/>
      <c r="AB60" s="4290"/>
      <c r="AC60" s="4292"/>
      <c r="AD60" s="4280"/>
      <c r="AE60" s="1991"/>
      <c r="AF60" s="2027"/>
      <c r="AG60" s="2072"/>
    </row>
    <row r="61" spans="2:33">
      <c r="C61" s="2073"/>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row r="62" spans="2:33">
      <c r="B62" s="2053" t="s">
        <v>1183</v>
      </c>
      <c r="C62" s="2054">
        <f>+AD53+1</f>
        <v>45663</v>
      </c>
      <c r="D62" s="2055">
        <f>+C62+1</f>
        <v>45664</v>
      </c>
      <c r="E62" s="2055">
        <f t="shared" ref="E62:AD62" si="12">+D62+1</f>
        <v>45665</v>
      </c>
      <c r="F62" s="2055">
        <f t="shared" si="12"/>
        <v>45666</v>
      </c>
      <c r="G62" s="2055">
        <f t="shared" si="12"/>
        <v>45667</v>
      </c>
      <c r="H62" s="2055">
        <f t="shared" si="12"/>
        <v>45668</v>
      </c>
      <c r="I62" s="2055">
        <f t="shared" si="12"/>
        <v>45669</v>
      </c>
      <c r="J62" s="2055">
        <f t="shared" si="12"/>
        <v>45670</v>
      </c>
      <c r="K62" s="2055">
        <f t="shared" si="12"/>
        <v>45671</v>
      </c>
      <c r="L62" s="2055">
        <f t="shared" si="12"/>
        <v>45672</v>
      </c>
      <c r="M62" s="2055">
        <f t="shared" si="12"/>
        <v>45673</v>
      </c>
      <c r="N62" s="2055">
        <f t="shared" si="12"/>
        <v>45674</v>
      </c>
      <c r="O62" s="2055">
        <f t="shared" si="12"/>
        <v>45675</v>
      </c>
      <c r="P62" s="2055">
        <f t="shared" si="12"/>
        <v>45676</v>
      </c>
      <c r="Q62" s="2055">
        <f t="shared" si="12"/>
        <v>45677</v>
      </c>
      <c r="R62" s="2055">
        <f t="shared" si="12"/>
        <v>45678</v>
      </c>
      <c r="S62" s="2055">
        <f t="shared" si="12"/>
        <v>45679</v>
      </c>
      <c r="T62" s="2055">
        <f t="shared" si="12"/>
        <v>45680</v>
      </c>
      <c r="U62" s="2055">
        <f t="shared" si="12"/>
        <v>45681</v>
      </c>
      <c r="V62" s="2055">
        <f t="shared" si="12"/>
        <v>45682</v>
      </c>
      <c r="W62" s="2055">
        <f>+V62+1</f>
        <v>45683</v>
      </c>
      <c r="X62" s="2055">
        <f t="shared" si="12"/>
        <v>45684</v>
      </c>
      <c r="Y62" s="2055">
        <f t="shared" si="12"/>
        <v>45685</v>
      </c>
      <c r="Z62" s="2055">
        <f t="shared" si="12"/>
        <v>45686</v>
      </c>
      <c r="AA62" s="2055">
        <f>+Z62+1</f>
        <v>45687</v>
      </c>
      <c r="AB62" s="2055">
        <f t="shared" si="12"/>
        <v>45688</v>
      </c>
      <c r="AC62" s="2055">
        <f>+AB62+1</f>
        <v>45689</v>
      </c>
      <c r="AD62" s="2056">
        <f t="shared" si="12"/>
        <v>45690</v>
      </c>
      <c r="AE62" s="2057"/>
      <c r="AF62" s="4251">
        <f>+AF53+1</f>
        <v>7</v>
      </c>
      <c r="AG62" s="4252"/>
    </row>
    <row r="63" spans="2:33">
      <c r="B63" s="1958" t="s">
        <v>1184</v>
      </c>
      <c r="C63" s="2059" t="str">
        <f>TEXT(WEEKDAY(+C62),"aaa")</f>
        <v>月</v>
      </c>
      <c r="D63" s="2060" t="str">
        <f t="shared" ref="D63:AD63" si="13">TEXT(WEEKDAY(+D62),"aaa")</f>
        <v>火</v>
      </c>
      <c r="E63" s="2060" t="str">
        <f t="shared" si="13"/>
        <v>水</v>
      </c>
      <c r="F63" s="2060" t="str">
        <f t="shared" si="13"/>
        <v>木</v>
      </c>
      <c r="G63" s="2060" t="str">
        <f t="shared" si="13"/>
        <v>金</v>
      </c>
      <c r="H63" s="2060" t="str">
        <f t="shared" si="13"/>
        <v>土</v>
      </c>
      <c r="I63" s="2060" t="str">
        <f t="shared" si="13"/>
        <v>日</v>
      </c>
      <c r="J63" s="2060" t="str">
        <f t="shared" si="13"/>
        <v>月</v>
      </c>
      <c r="K63" s="2060" t="str">
        <f t="shared" si="13"/>
        <v>火</v>
      </c>
      <c r="L63" s="2060" t="str">
        <f t="shared" si="13"/>
        <v>水</v>
      </c>
      <c r="M63" s="2060" t="str">
        <f t="shared" si="13"/>
        <v>木</v>
      </c>
      <c r="N63" s="2060" t="str">
        <f t="shared" si="13"/>
        <v>金</v>
      </c>
      <c r="O63" s="2060" t="str">
        <f t="shared" si="13"/>
        <v>土</v>
      </c>
      <c r="P63" s="2060" t="str">
        <f t="shared" si="13"/>
        <v>日</v>
      </c>
      <c r="Q63" s="2060" t="str">
        <f t="shared" si="13"/>
        <v>月</v>
      </c>
      <c r="R63" s="2060" t="str">
        <f t="shared" si="13"/>
        <v>火</v>
      </c>
      <c r="S63" s="2060" t="str">
        <f t="shared" si="13"/>
        <v>水</v>
      </c>
      <c r="T63" s="2060" t="str">
        <f t="shared" si="13"/>
        <v>木</v>
      </c>
      <c r="U63" s="2060" t="str">
        <f t="shared" si="13"/>
        <v>金</v>
      </c>
      <c r="V63" s="2060" t="str">
        <f t="shared" si="13"/>
        <v>土</v>
      </c>
      <c r="W63" s="2060" t="str">
        <f t="shared" si="13"/>
        <v>日</v>
      </c>
      <c r="X63" s="2060" t="str">
        <f t="shared" si="13"/>
        <v>月</v>
      </c>
      <c r="Y63" s="2060" t="str">
        <f t="shared" si="13"/>
        <v>火</v>
      </c>
      <c r="Z63" s="2060" t="str">
        <f t="shared" si="13"/>
        <v>水</v>
      </c>
      <c r="AA63" s="2060" t="str">
        <f t="shared" si="13"/>
        <v>木</v>
      </c>
      <c r="AB63" s="2060" t="str">
        <f t="shared" si="13"/>
        <v>金</v>
      </c>
      <c r="AC63" s="2060" t="str">
        <f t="shared" si="13"/>
        <v>土</v>
      </c>
      <c r="AD63" s="2061" t="str">
        <f t="shared" si="13"/>
        <v>日</v>
      </c>
      <c r="AE63" s="1991"/>
      <c r="AF63" s="2062" t="s">
        <v>1185</v>
      </c>
      <c r="AG63" s="2046">
        <f>+COUNTA(C64:AD65)</f>
        <v>0</v>
      </c>
    </row>
    <row r="64" spans="2:33" ht="13.5" customHeight="1">
      <c r="B64" s="4253" t="s">
        <v>1186</v>
      </c>
      <c r="C64" s="4276"/>
      <c r="D64" s="4087"/>
      <c r="E64" s="4087"/>
      <c r="F64" s="4087"/>
      <c r="G64" s="4087"/>
      <c r="H64" s="4087"/>
      <c r="I64" s="4087"/>
      <c r="J64" s="4087"/>
      <c r="K64" s="4087"/>
      <c r="L64" s="4087"/>
      <c r="M64" s="4087"/>
      <c r="N64" s="4087"/>
      <c r="O64" s="4087"/>
      <c r="P64" s="4087"/>
      <c r="Q64" s="4087"/>
      <c r="R64" s="4087"/>
      <c r="S64" s="4087"/>
      <c r="T64" s="4087"/>
      <c r="U64" s="4087"/>
      <c r="V64" s="4087"/>
      <c r="W64" s="4087"/>
      <c r="X64" s="4087"/>
      <c r="Y64" s="4087"/>
      <c r="Z64" s="4087"/>
      <c r="AA64" s="4087"/>
      <c r="AB64" s="4087"/>
      <c r="AC64" s="4087"/>
      <c r="AD64" s="4275"/>
      <c r="AE64" s="1991"/>
      <c r="AF64" s="2063" t="s">
        <v>1187</v>
      </c>
      <c r="AG64" s="2064">
        <f>COUNTA(C62:AD62)-AG63</f>
        <v>28</v>
      </c>
    </row>
    <row r="65" spans="2:33" ht="13.5" customHeight="1">
      <c r="B65" s="4254"/>
      <c r="C65" s="4276"/>
      <c r="D65" s="4087"/>
      <c r="E65" s="4087"/>
      <c r="F65" s="4087"/>
      <c r="G65" s="4087"/>
      <c r="H65" s="4087"/>
      <c r="I65" s="4087"/>
      <c r="J65" s="4087"/>
      <c r="K65" s="4087"/>
      <c r="L65" s="4087"/>
      <c r="M65" s="4087"/>
      <c r="N65" s="4087"/>
      <c r="O65" s="4087"/>
      <c r="P65" s="4087"/>
      <c r="Q65" s="4087"/>
      <c r="R65" s="4087"/>
      <c r="S65" s="4087"/>
      <c r="T65" s="4087"/>
      <c r="U65" s="4087"/>
      <c r="V65" s="4087"/>
      <c r="W65" s="4087"/>
      <c r="X65" s="4087"/>
      <c r="Y65" s="4087"/>
      <c r="Z65" s="4087"/>
      <c r="AA65" s="4087"/>
      <c r="AB65" s="4087"/>
      <c r="AC65" s="4087"/>
      <c r="AD65" s="4275"/>
      <c r="AE65" s="1991"/>
      <c r="AF65" s="2063" t="s">
        <v>1188</v>
      </c>
      <c r="AG65" s="2065">
        <f>+COUNTA(C66:AD67)</f>
        <v>8</v>
      </c>
    </row>
    <row r="66" spans="2:33" ht="13.5" customHeight="1">
      <c r="B66" s="4264" t="s">
        <v>1175</v>
      </c>
      <c r="C66" s="4266"/>
      <c r="D66" s="4087"/>
      <c r="E66" s="4087"/>
      <c r="F66" s="4087"/>
      <c r="G66" s="4087"/>
      <c r="H66" s="4087" t="s">
        <v>1199</v>
      </c>
      <c r="I66" s="4087" t="s">
        <v>1199</v>
      </c>
      <c r="J66" s="4087"/>
      <c r="K66" s="4087"/>
      <c r="L66" s="4087"/>
      <c r="M66" s="4087"/>
      <c r="N66" s="4087"/>
      <c r="O66" s="4087" t="s">
        <v>1199</v>
      </c>
      <c r="P66" s="4087" t="s">
        <v>1199</v>
      </c>
      <c r="Q66" s="4087"/>
      <c r="R66" s="4087"/>
      <c r="S66" s="4087"/>
      <c r="T66" s="4087"/>
      <c r="U66" s="4087"/>
      <c r="V66" s="4087" t="s">
        <v>1199</v>
      </c>
      <c r="W66" s="4087" t="s">
        <v>1199</v>
      </c>
      <c r="X66" s="4087"/>
      <c r="Y66" s="4087"/>
      <c r="Z66" s="4087"/>
      <c r="AA66" s="4087"/>
      <c r="AB66" s="4087"/>
      <c r="AC66" s="4087" t="s">
        <v>1199</v>
      </c>
      <c r="AD66" s="4275" t="s">
        <v>1199</v>
      </c>
      <c r="AE66" s="1991"/>
      <c r="AF66" s="2063" t="s">
        <v>1189</v>
      </c>
      <c r="AG66" s="2067">
        <f>+AG65/AG64</f>
        <v>0.2857142857142857</v>
      </c>
    </row>
    <row r="67" spans="2:33">
      <c r="B67" s="4265"/>
      <c r="C67" s="4266"/>
      <c r="D67" s="4087"/>
      <c r="E67" s="4087"/>
      <c r="F67" s="4087"/>
      <c r="G67" s="4087"/>
      <c r="H67" s="4087"/>
      <c r="I67" s="4087"/>
      <c r="J67" s="4087"/>
      <c r="K67" s="4087"/>
      <c r="L67" s="4087"/>
      <c r="M67" s="4087"/>
      <c r="N67" s="4087"/>
      <c r="O67" s="4087"/>
      <c r="P67" s="4087"/>
      <c r="Q67" s="4087"/>
      <c r="R67" s="4087"/>
      <c r="S67" s="4087"/>
      <c r="T67" s="4087"/>
      <c r="U67" s="4087"/>
      <c r="V67" s="4087"/>
      <c r="W67" s="4087"/>
      <c r="X67" s="4087"/>
      <c r="Y67" s="4087"/>
      <c r="Z67" s="4087"/>
      <c r="AA67" s="4087"/>
      <c r="AB67" s="4087"/>
      <c r="AC67" s="4087"/>
      <c r="AD67" s="4275"/>
      <c r="AE67" s="1991"/>
      <c r="AF67" s="2063" t="s">
        <v>1169</v>
      </c>
      <c r="AG67" s="2065">
        <f>+COUNTA(C68:AD69)</f>
        <v>5</v>
      </c>
    </row>
    <row r="68" spans="2:33">
      <c r="B68" s="4260" t="s">
        <v>1178</v>
      </c>
      <c r="C68" s="4262"/>
      <c r="D68" s="4117"/>
      <c r="E68" s="4117"/>
      <c r="F68" s="4117"/>
      <c r="G68" s="4117"/>
      <c r="H68" s="4117"/>
      <c r="I68" s="4117" t="s">
        <v>1199</v>
      </c>
      <c r="J68" s="4117"/>
      <c r="K68" s="4117"/>
      <c r="L68" s="4117"/>
      <c r="M68" s="4117"/>
      <c r="N68" s="4117"/>
      <c r="O68" s="4117"/>
      <c r="P68" s="4117" t="s">
        <v>1199</v>
      </c>
      <c r="Q68" s="4117"/>
      <c r="R68" s="4117"/>
      <c r="S68" s="4117"/>
      <c r="T68" s="4117"/>
      <c r="U68" s="4117"/>
      <c r="V68" s="4117"/>
      <c r="W68" s="4117" t="s">
        <v>1199</v>
      </c>
      <c r="X68" s="4117"/>
      <c r="Y68" s="4117"/>
      <c r="Z68" s="4117"/>
      <c r="AA68" s="4117"/>
      <c r="AB68" s="4117"/>
      <c r="AC68" s="4117" t="s">
        <v>1199</v>
      </c>
      <c r="AD68" s="4273" t="s">
        <v>1199</v>
      </c>
      <c r="AE68" s="1991"/>
      <c r="AF68" s="2069" t="s">
        <v>1190</v>
      </c>
      <c r="AG68" s="2070">
        <f>+AG67/AG64</f>
        <v>0.17857142857142858</v>
      </c>
    </row>
    <row r="69" spans="2:33">
      <c r="B69" s="4261"/>
      <c r="C69" s="4263"/>
      <c r="D69" s="4118"/>
      <c r="E69" s="4118"/>
      <c r="F69" s="4118"/>
      <c r="G69" s="4118"/>
      <c r="H69" s="4118"/>
      <c r="I69" s="4118"/>
      <c r="J69" s="4118"/>
      <c r="K69" s="4118"/>
      <c r="L69" s="4118"/>
      <c r="M69" s="4118"/>
      <c r="N69" s="4118"/>
      <c r="O69" s="4118"/>
      <c r="P69" s="4118"/>
      <c r="Q69" s="4118"/>
      <c r="R69" s="4118"/>
      <c r="S69" s="4118"/>
      <c r="T69" s="4118"/>
      <c r="U69" s="4118"/>
      <c r="V69" s="4118"/>
      <c r="W69" s="4118"/>
      <c r="X69" s="4118"/>
      <c r="Y69" s="4118"/>
      <c r="Z69" s="4118"/>
      <c r="AA69" s="4118"/>
      <c r="AB69" s="4118"/>
      <c r="AC69" s="4118"/>
      <c r="AD69" s="4274"/>
      <c r="AE69" s="1991"/>
      <c r="AF69" s="2027"/>
      <c r="AG69" s="2072"/>
    </row>
    <row r="70" spans="2:3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row>
    <row r="71" spans="2:33">
      <c r="B71" s="2074" t="s">
        <v>1183</v>
      </c>
      <c r="C71" s="2075">
        <f>+AD62+1</f>
        <v>45691</v>
      </c>
      <c r="D71" s="2076">
        <f>+C71+1</f>
        <v>45692</v>
      </c>
      <c r="E71" s="2076">
        <f t="shared" ref="E71:AD71" si="14">+D71+1</f>
        <v>45693</v>
      </c>
      <c r="F71" s="2076">
        <f t="shared" si="14"/>
        <v>45694</v>
      </c>
      <c r="G71" s="2076">
        <f t="shared" si="14"/>
        <v>45695</v>
      </c>
      <c r="H71" s="2076">
        <f t="shared" si="14"/>
        <v>45696</v>
      </c>
      <c r="I71" s="2076">
        <f t="shared" si="14"/>
        <v>45697</v>
      </c>
      <c r="J71" s="2076">
        <f t="shared" si="14"/>
        <v>45698</v>
      </c>
      <c r="K71" s="2076">
        <f t="shared" si="14"/>
        <v>45699</v>
      </c>
      <c r="L71" s="2076">
        <f t="shared" si="14"/>
        <v>45700</v>
      </c>
      <c r="M71" s="2076">
        <f t="shared" si="14"/>
        <v>45701</v>
      </c>
      <c r="N71" s="2076">
        <f t="shared" si="14"/>
        <v>45702</v>
      </c>
      <c r="O71" s="2076">
        <f t="shared" si="14"/>
        <v>45703</v>
      </c>
      <c r="P71" s="2076">
        <f t="shared" si="14"/>
        <v>45704</v>
      </c>
      <c r="Q71" s="2076">
        <f t="shared" si="14"/>
        <v>45705</v>
      </c>
      <c r="R71" s="2076">
        <f t="shared" si="14"/>
        <v>45706</v>
      </c>
      <c r="S71" s="2076">
        <f t="shared" si="14"/>
        <v>45707</v>
      </c>
      <c r="T71" s="2076">
        <f t="shared" si="14"/>
        <v>45708</v>
      </c>
      <c r="U71" s="2076">
        <f t="shared" si="14"/>
        <v>45709</v>
      </c>
      <c r="V71" s="2076">
        <f t="shared" si="14"/>
        <v>45710</v>
      </c>
      <c r="W71" s="2076">
        <f>+V71+1</f>
        <v>45711</v>
      </c>
      <c r="X71" s="2076">
        <f t="shared" si="14"/>
        <v>45712</v>
      </c>
      <c r="Y71" s="2076">
        <f t="shared" si="14"/>
        <v>45713</v>
      </c>
      <c r="Z71" s="2076">
        <f t="shared" si="14"/>
        <v>45714</v>
      </c>
      <c r="AA71" s="2076">
        <f>+Z71+1</f>
        <v>45715</v>
      </c>
      <c r="AB71" s="2076">
        <f t="shared" si="14"/>
        <v>45716</v>
      </c>
      <c r="AC71" s="2076">
        <f>+AB71+1</f>
        <v>45717</v>
      </c>
      <c r="AD71" s="2077">
        <f t="shared" si="14"/>
        <v>45718</v>
      </c>
      <c r="AE71" s="2057"/>
      <c r="AF71" s="4251">
        <f>+AF62+1</f>
        <v>8</v>
      </c>
      <c r="AG71" s="4252"/>
    </row>
    <row r="72" spans="2:33">
      <c r="B72" s="2078" t="s">
        <v>1184</v>
      </c>
      <c r="C72" s="2079" t="str">
        <f>TEXT(WEEKDAY(+C71),"aaa")</f>
        <v>月</v>
      </c>
      <c r="D72" s="2080" t="str">
        <f t="shared" ref="D72:AD72" si="15">TEXT(WEEKDAY(+D71),"aaa")</f>
        <v>火</v>
      </c>
      <c r="E72" s="2080" t="str">
        <f t="shared" si="15"/>
        <v>水</v>
      </c>
      <c r="F72" s="2080" t="str">
        <f t="shared" si="15"/>
        <v>木</v>
      </c>
      <c r="G72" s="2080" t="str">
        <f t="shared" si="15"/>
        <v>金</v>
      </c>
      <c r="H72" s="2080" t="str">
        <f t="shared" si="15"/>
        <v>土</v>
      </c>
      <c r="I72" s="2080" t="str">
        <f t="shared" si="15"/>
        <v>日</v>
      </c>
      <c r="J72" s="2080" t="str">
        <f t="shared" si="15"/>
        <v>月</v>
      </c>
      <c r="K72" s="2080" t="str">
        <f t="shared" si="15"/>
        <v>火</v>
      </c>
      <c r="L72" s="2080" t="str">
        <f t="shared" si="15"/>
        <v>水</v>
      </c>
      <c r="M72" s="2080" t="str">
        <f t="shared" si="15"/>
        <v>木</v>
      </c>
      <c r="N72" s="2080" t="str">
        <f t="shared" si="15"/>
        <v>金</v>
      </c>
      <c r="O72" s="2080" t="str">
        <f t="shared" si="15"/>
        <v>土</v>
      </c>
      <c r="P72" s="2080" t="str">
        <f t="shared" si="15"/>
        <v>日</v>
      </c>
      <c r="Q72" s="2080" t="str">
        <f t="shared" si="15"/>
        <v>月</v>
      </c>
      <c r="R72" s="2080" t="str">
        <f t="shared" si="15"/>
        <v>火</v>
      </c>
      <c r="S72" s="2080" t="str">
        <f t="shared" si="15"/>
        <v>水</v>
      </c>
      <c r="T72" s="2080" t="str">
        <f t="shared" si="15"/>
        <v>木</v>
      </c>
      <c r="U72" s="2080" t="str">
        <f t="shared" si="15"/>
        <v>金</v>
      </c>
      <c r="V72" s="2080" t="str">
        <f t="shared" si="15"/>
        <v>土</v>
      </c>
      <c r="W72" s="2080" t="str">
        <f t="shared" si="15"/>
        <v>日</v>
      </c>
      <c r="X72" s="2080" t="str">
        <f t="shared" si="15"/>
        <v>月</v>
      </c>
      <c r="Y72" s="2080" t="str">
        <f t="shared" si="15"/>
        <v>火</v>
      </c>
      <c r="Z72" s="2080" t="str">
        <f t="shared" si="15"/>
        <v>水</v>
      </c>
      <c r="AA72" s="2080" t="str">
        <f t="shared" si="15"/>
        <v>木</v>
      </c>
      <c r="AB72" s="2080" t="str">
        <f t="shared" si="15"/>
        <v>金</v>
      </c>
      <c r="AC72" s="2080" t="str">
        <f t="shared" si="15"/>
        <v>土</v>
      </c>
      <c r="AD72" s="2081" t="str">
        <f t="shared" si="15"/>
        <v>日</v>
      </c>
      <c r="AE72" s="1991"/>
      <c r="AF72" s="2062" t="s">
        <v>1185</v>
      </c>
      <c r="AG72" s="2046">
        <f>+COUNTA(C73:AD74)</f>
        <v>0</v>
      </c>
    </row>
    <row r="73" spans="2:33" ht="13.5" customHeight="1">
      <c r="B73" s="4253" t="s">
        <v>1186</v>
      </c>
      <c r="C73" s="4286"/>
      <c r="D73" s="4281"/>
      <c r="E73" s="4281"/>
      <c r="F73" s="4281"/>
      <c r="G73" s="4281"/>
      <c r="H73" s="4281"/>
      <c r="I73" s="4281"/>
      <c r="J73" s="4281"/>
      <c r="K73" s="4281"/>
      <c r="L73" s="4281"/>
      <c r="M73" s="4281"/>
      <c r="N73" s="4281"/>
      <c r="O73" s="4281"/>
      <c r="P73" s="4281"/>
      <c r="Q73" s="4281"/>
      <c r="R73" s="4281"/>
      <c r="S73" s="4281"/>
      <c r="T73" s="4281"/>
      <c r="U73" s="4281"/>
      <c r="V73" s="4281"/>
      <c r="W73" s="4281"/>
      <c r="X73" s="4281"/>
      <c r="Y73" s="4281"/>
      <c r="Z73" s="4281"/>
      <c r="AA73" s="4281"/>
      <c r="AB73" s="4281"/>
      <c r="AC73" s="4281"/>
      <c r="AD73" s="4282"/>
      <c r="AE73" s="1991"/>
      <c r="AF73" s="2063" t="s">
        <v>1187</v>
      </c>
      <c r="AG73" s="2064">
        <f>COUNTA(C71:AD71)-AG72</f>
        <v>28</v>
      </c>
    </row>
    <row r="74" spans="2:33" ht="13.5" customHeight="1">
      <c r="B74" s="4254"/>
      <c r="C74" s="4286"/>
      <c r="D74" s="4281"/>
      <c r="E74" s="4281"/>
      <c r="F74" s="4281"/>
      <c r="G74" s="4281"/>
      <c r="H74" s="4281"/>
      <c r="I74" s="4281"/>
      <c r="J74" s="4281"/>
      <c r="K74" s="4281"/>
      <c r="L74" s="4281"/>
      <c r="M74" s="4281"/>
      <c r="N74" s="4281"/>
      <c r="O74" s="4281"/>
      <c r="P74" s="4281"/>
      <c r="Q74" s="4281"/>
      <c r="R74" s="4281"/>
      <c r="S74" s="4281"/>
      <c r="T74" s="4281"/>
      <c r="U74" s="4281"/>
      <c r="V74" s="4281"/>
      <c r="W74" s="4281"/>
      <c r="X74" s="4281"/>
      <c r="Y74" s="4281"/>
      <c r="Z74" s="4281"/>
      <c r="AA74" s="4281"/>
      <c r="AB74" s="4281"/>
      <c r="AC74" s="4281"/>
      <c r="AD74" s="4282"/>
      <c r="AE74" s="1991"/>
      <c r="AF74" s="2063" t="s">
        <v>1188</v>
      </c>
      <c r="AG74" s="2065">
        <f>+COUNTA(C75:AD76)</f>
        <v>8</v>
      </c>
    </row>
    <row r="75" spans="2:33" ht="13.5" customHeight="1">
      <c r="B75" s="4267" t="s">
        <v>1175</v>
      </c>
      <c r="C75" s="4285"/>
      <c r="D75" s="4281"/>
      <c r="E75" s="4281"/>
      <c r="F75" s="4281"/>
      <c r="G75" s="4281"/>
      <c r="H75" s="4281" t="s">
        <v>1199</v>
      </c>
      <c r="I75" s="4281" t="s">
        <v>1199</v>
      </c>
      <c r="J75" s="4281"/>
      <c r="K75" s="4281"/>
      <c r="L75" s="4281"/>
      <c r="M75" s="4281"/>
      <c r="N75" s="4281"/>
      <c r="O75" s="4281" t="s">
        <v>1199</v>
      </c>
      <c r="P75" s="4281" t="s">
        <v>1199</v>
      </c>
      <c r="Q75" s="4281"/>
      <c r="R75" s="4281"/>
      <c r="S75" s="4281"/>
      <c r="T75" s="4281"/>
      <c r="U75" s="4281"/>
      <c r="V75" s="4281" t="s">
        <v>1199</v>
      </c>
      <c r="W75" s="4281" t="s">
        <v>1199</v>
      </c>
      <c r="X75" s="4281"/>
      <c r="Y75" s="4281"/>
      <c r="Z75" s="4281"/>
      <c r="AA75" s="4281"/>
      <c r="AB75" s="4281"/>
      <c r="AC75" s="4281" t="s">
        <v>1199</v>
      </c>
      <c r="AD75" s="4282" t="s">
        <v>1199</v>
      </c>
      <c r="AE75" s="1991"/>
      <c r="AF75" s="2063" t="s">
        <v>1189</v>
      </c>
      <c r="AG75" s="2067">
        <f>+AG74/AG73</f>
        <v>0.2857142857142857</v>
      </c>
    </row>
    <row r="76" spans="2:33">
      <c r="B76" s="4268"/>
      <c r="C76" s="4285"/>
      <c r="D76" s="4281"/>
      <c r="E76" s="4281"/>
      <c r="F76" s="4281"/>
      <c r="G76" s="4281"/>
      <c r="H76" s="4281"/>
      <c r="I76" s="4281"/>
      <c r="J76" s="4281"/>
      <c r="K76" s="4281"/>
      <c r="L76" s="4281"/>
      <c r="M76" s="4281"/>
      <c r="N76" s="4281"/>
      <c r="O76" s="4281"/>
      <c r="P76" s="4281"/>
      <c r="Q76" s="4281"/>
      <c r="R76" s="4281"/>
      <c r="S76" s="4281"/>
      <c r="T76" s="4281"/>
      <c r="U76" s="4281"/>
      <c r="V76" s="4281"/>
      <c r="W76" s="4281"/>
      <c r="X76" s="4281"/>
      <c r="Y76" s="4281"/>
      <c r="Z76" s="4281"/>
      <c r="AA76" s="4281"/>
      <c r="AB76" s="4281"/>
      <c r="AC76" s="4281"/>
      <c r="AD76" s="4282"/>
      <c r="AE76" s="1991"/>
      <c r="AF76" s="2063" t="s">
        <v>1169</v>
      </c>
      <c r="AG76" s="2065">
        <f>+COUNTA(C77:AD78)</f>
        <v>7</v>
      </c>
    </row>
    <row r="77" spans="2:33">
      <c r="B77" s="4269" t="s">
        <v>1178</v>
      </c>
      <c r="C77" s="4283"/>
      <c r="D77" s="4277"/>
      <c r="E77" s="4277"/>
      <c r="F77" s="4277"/>
      <c r="G77" s="4277"/>
      <c r="H77" s="4277"/>
      <c r="I77" s="4277" t="s">
        <v>1199</v>
      </c>
      <c r="J77" s="4277"/>
      <c r="K77" s="4277"/>
      <c r="L77" s="4277"/>
      <c r="M77" s="4277"/>
      <c r="N77" s="4277"/>
      <c r="O77" s="4277"/>
      <c r="P77" s="4277" t="s">
        <v>1199</v>
      </c>
      <c r="Q77" s="4277"/>
      <c r="R77" s="4277"/>
      <c r="S77" s="4277"/>
      <c r="T77" s="4277"/>
      <c r="U77" s="4277"/>
      <c r="V77" s="4277"/>
      <c r="W77" s="4277" t="s">
        <v>1199</v>
      </c>
      <c r="X77" s="4277"/>
      <c r="Y77" s="4277" t="s">
        <v>1200</v>
      </c>
      <c r="Z77" s="4277" t="s">
        <v>1200</v>
      </c>
      <c r="AA77" s="4277" t="s">
        <v>1200</v>
      </c>
      <c r="AB77" s="4277" t="s">
        <v>1200</v>
      </c>
      <c r="AC77" s="4277"/>
      <c r="AD77" s="4279"/>
      <c r="AE77" s="1991"/>
      <c r="AF77" s="2069" t="s">
        <v>1190</v>
      </c>
      <c r="AG77" s="2070">
        <f>+AG76/AG73</f>
        <v>0.25</v>
      </c>
    </row>
    <row r="78" spans="2:33">
      <c r="B78" s="4270"/>
      <c r="C78" s="4284"/>
      <c r="D78" s="4278"/>
      <c r="E78" s="4278"/>
      <c r="F78" s="4278"/>
      <c r="G78" s="4278"/>
      <c r="H78" s="4278"/>
      <c r="I78" s="4278"/>
      <c r="J78" s="4278"/>
      <c r="K78" s="4278"/>
      <c r="L78" s="4278"/>
      <c r="M78" s="4278"/>
      <c r="N78" s="4278"/>
      <c r="O78" s="4278"/>
      <c r="P78" s="4278"/>
      <c r="Q78" s="4278"/>
      <c r="R78" s="4278"/>
      <c r="S78" s="4278"/>
      <c r="T78" s="4278"/>
      <c r="U78" s="4278"/>
      <c r="V78" s="4278"/>
      <c r="W78" s="4278"/>
      <c r="X78" s="4278"/>
      <c r="Y78" s="4278"/>
      <c r="Z78" s="4278"/>
      <c r="AA78" s="4278"/>
      <c r="AB78" s="4278"/>
      <c r="AC78" s="4278"/>
      <c r="AD78" s="4280"/>
      <c r="AE78" s="1991"/>
      <c r="AF78" s="2027"/>
      <c r="AG78" s="2072"/>
    </row>
    <row r="79" spans="2:33">
      <c r="C79" s="2073"/>
      <c r="D79" s="2073"/>
      <c r="E79" s="2073"/>
      <c r="F79" s="2073"/>
      <c r="G79" s="2073"/>
      <c r="H79" s="2073"/>
      <c r="I79" s="2073"/>
      <c r="J79" s="2073"/>
      <c r="K79" s="2073"/>
      <c r="L79" s="2073"/>
      <c r="M79" s="2073"/>
      <c r="N79" s="2073"/>
      <c r="O79" s="2073"/>
      <c r="P79" s="2073"/>
      <c r="Q79" s="2073"/>
      <c r="R79" s="2073"/>
      <c r="S79" s="2073"/>
      <c r="T79" s="2073"/>
      <c r="U79" s="2073"/>
      <c r="V79" s="2073"/>
      <c r="W79" s="2073"/>
      <c r="X79" s="2073"/>
      <c r="Y79" s="2073"/>
      <c r="Z79" s="2073"/>
      <c r="AA79" s="2073"/>
      <c r="AB79" s="2073"/>
      <c r="AC79" s="2073"/>
      <c r="AD79" s="2073"/>
    </row>
    <row r="80" spans="2:33">
      <c r="B80" s="2053" t="s">
        <v>1183</v>
      </c>
      <c r="C80" s="2083">
        <f>+AD71+1</f>
        <v>45719</v>
      </c>
      <c r="D80" s="2055">
        <f>+C80+1</f>
        <v>45720</v>
      </c>
      <c r="E80" s="2055">
        <f t="shared" ref="E80:AB80" si="16">+D80+1</f>
        <v>45721</v>
      </c>
      <c r="F80" s="2055">
        <f t="shared" si="16"/>
        <v>45722</v>
      </c>
      <c r="G80" s="2055">
        <f t="shared" si="16"/>
        <v>45723</v>
      </c>
      <c r="H80" s="2055">
        <f t="shared" si="16"/>
        <v>45724</v>
      </c>
      <c r="I80" s="2055">
        <f t="shared" si="16"/>
        <v>45725</v>
      </c>
      <c r="J80" s="2055">
        <f t="shared" si="16"/>
        <v>45726</v>
      </c>
      <c r="K80" s="2055">
        <f t="shared" si="16"/>
        <v>45727</v>
      </c>
      <c r="L80" s="2055">
        <f t="shared" si="16"/>
        <v>45728</v>
      </c>
      <c r="M80" s="2055">
        <f t="shared" si="16"/>
        <v>45729</v>
      </c>
      <c r="N80" s="2055">
        <f t="shared" si="16"/>
        <v>45730</v>
      </c>
      <c r="O80" s="2055">
        <f t="shared" si="16"/>
        <v>45731</v>
      </c>
      <c r="P80" s="2055">
        <f t="shared" si="16"/>
        <v>45732</v>
      </c>
      <c r="Q80" s="2055">
        <f t="shared" si="16"/>
        <v>45733</v>
      </c>
      <c r="R80" s="2055">
        <f t="shared" si="16"/>
        <v>45734</v>
      </c>
      <c r="S80" s="2055">
        <f t="shared" si="16"/>
        <v>45735</v>
      </c>
      <c r="T80" s="2055">
        <f t="shared" si="16"/>
        <v>45736</v>
      </c>
      <c r="U80" s="2055">
        <f t="shared" si="16"/>
        <v>45737</v>
      </c>
      <c r="V80" s="2055">
        <f t="shared" si="16"/>
        <v>45738</v>
      </c>
      <c r="W80" s="2055">
        <f>+V80+1</f>
        <v>45739</v>
      </c>
      <c r="X80" s="2055">
        <f t="shared" si="16"/>
        <v>45740</v>
      </c>
      <c r="Y80" s="2055">
        <f t="shared" si="16"/>
        <v>45741</v>
      </c>
      <c r="Z80" s="2055">
        <f t="shared" si="16"/>
        <v>45742</v>
      </c>
      <c r="AA80" s="2055">
        <f>+Z80+1</f>
        <v>45743</v>
      </c>
      <c r="AB80" s="2055">
        <f t="shared" si="16"/>
        <v>45744</v>
      </c>
      <c r="AC80" s="2055"/>
      <c r="AD80" s="2056"/>
      <c r="AE80" s="2057"/>
      <c r="AF80" s="4251">
        <f>+AF71+1</f>
        <v>9</v>
      </c>
      <c r="AG80" s="4252"/>
    </row>
    <row r="81" spans="2:33">
      <c r="B81" s="1958" t="s">
        <v>1184</v>
      </c>
      <c r="C81" s="2085" t="str">
        <f>TEXT(WEEKDAY(+C80),"aaa")</f>
        <v>月</v>
      </c>
      <c r="D81" s="2060" t="str">
        <f t="shared" ref="D81:AB81" si="17">TEXT(WEEKDAY(+D80),"aaa")</f>
        <v>火</v>
      </c>
      <c r="E81" s="2060" t="str">
        <f t="shared" si="17"/>
        <v>水</v>
      </c>
      <c r="F81" s="2060" t="str">
        <f t="shared" si="17"/>
        <v>木</v>
      </c>
      <c r="G81" s="2060" t="str">
        <f t="shared" si="17"/>
        <v>金</v>
      </c>
      <c r="H81" s="2060" t="str">
        <f t="shared" si="17"/>
        <v>土</v>
      </c>
      <c r="I81" s="2060" t="str">
        <f t="shared" si="17"/>
        <v>日</v>
      </c>
      <c r="J81" s="2060" t="str">
        <f t="shared" si="17"/>
        <v>月</v>
      </c>
      <c r="K81" s="2060" t="str">
        <f t="shared" si="17"/>
        <v>火</v>
      </c>
      <c r="L81" s="2060" t="str">
        <f t="shared" si="17"/>
        <v>水</v>
      </c>
      <c r="M81" s="2060" t="str">
        <f t="shared" si="17"/>
        <v>木</v>
      </c>
      <c r="N81" s="2060" t="str">
        <f t="shared" si="17"/>
        <v>金</v>
      </c>
      <c r="O81" s="2060" t="str">
        <f t="shared" si="17"/>
        <v>土</v>
      </c>
      <c r="P81" s="2060" t="str">
        <f t="shared" si="17"/>
        <v>日</v>
      </c>
      <c r="Q81" s="2060" t="str">
        <f t="shared" si="17"/>
        <v>月</v>
      </c>
      <c r="R81" s="2060" t="str">
        <f t="shared" si="17"/>
        <v>火</v>
      </c>
      <c r="S81" s="2060" t="str">
        <f t="shared" si="17"/>
        <v>水</v>
      </c>
      <c r="T81" s="2060" t="str">
        <f t="shared" si="17"/>
        <v>木</v>
      </c>
      <c r="U81" s="2060" t="str">
        <f t="shared" si="17"/>
        <v>金</v>
      </c>
      <c r="V81" s="2060" t="str">
        <f t="shared" si="17"/>
        <v>土</v>
      </c>
      <c r="W81" s="2060" t="str">
        <f t="shared" si="17"/>
        <v>日</v>
      </c>
      <c r="X81" s="2060" t="str">
        <f t="shared" si="17"/>
        <v>月</v>
      </c>
      <c r="Y81" s="2060" t="str">
        <f t="shared" si="17"/>
        <v>火</v>
      </c>
      <c r="Z81" s="2060" t="str">
        <f t="shared" si="17"/>
        <v>水</v>
      </c>
      <c r="AA81" s="2060" t="str">
        <f t="shared" si="17"/>
        <v>木</v>
      </c>
      <c r="AB81" s="2060" t="str">
        <f t="shared" si="17"/>
        <v>金</v>
      </c>
      <c r="AC81" s="2060"/>
      <c r="AD81" s="2061"/>
      <c r="AE81" s="1991"/>
      <c r="AF81" s="2062" t="s">
        <v>1185</v>
      </c>
      <c r="AG81" s="2046">
        <f>+COUNTA(C82:AD83)</f>
        <v>0</v>
      </c>
    </row>
    <row r="82" spans="2:33" ht="13.5" customHeight="1">
      <c r="B82" s="4253" t="s">
        <v>1186</v>
      </c>
      <c r="C82" s="4276"/>
      <c r="D82" s="4087"/>
      <c r="E82" s="4087"/>
      <c r="F82" s="4087"/>
      <c r="G82" s="4087"/>
      <c r="H82" s="4087"/>
      <c r="I82" s="4087"/>
      <c r="J82" s="4087"/>
      <c r="K82" s="4087"/>
      <c r="L82" s="4087"/>
      <c r="M82" s="4087"/>
      <c r="N82" s="4087"/>
      <c r="O82" s="4087"/>
      <c r="P82" s="4087"/>
      <c r="Q82" s="4087"/>
      <c r="R82" s="4087"/>
      <c r="S82" s="4087"/>
      <c r="T82" s="4087"/>
      <c r="U82" s="4087"/>
      <c r="V82" s="4087"/>
      <c r="W82" s="4087"/>
      <c r="X82" s="4087"/>
      <c r="Y82" s="4087"/>
      <c r="Z82" s="4087"/>
      <c r="AA82" s="4087"/>
      <c r="AB82" s="4087"/>
      <c r="AC82" s="4087"/>
      <c r="AD82" s="4275"/>
      <c r="AE82" s="1991"/>
      <c r="AF82" s="2063" t="s">
        <v>1187</v>
      </c>
      <c r="AG82" s="2064">
        <f>COUNTA(C80:AD80)-AG81</f>
        <v>26</v>
      </c>
    </row>
    <row r="83" spans="2:33" ht="13.5" customHeight="1">
      <c r="B83" s="4254"/>
      <c r="C83" s="4276"/>
      <c r="D83" s="4087"/>
      <c r="E83" s="4087"/>
      <c r="F83" s="4087"/>
      <c r="G83" s="4087"/>
      <c r="H83" s="4087"/>
      <c r="I83" s="4087"/>
      <c r="J83" s="4087"/>
      <c r="K83" s="4087"/>
      <c r="L83" s="4087"/>
      <c r="M83" s="4087"/>
      <c r="N83" s="4087"/>
      <c r="O83" s="4087"/>
      <c r="P83" s="4087"/>
      <c r="Q83" s="4087"/>
      <c r="R83" s="4087"/>
      <c r="S83" s="4087"/>
      <c r="T83" s="4087"/>
      <c r="U83" s="4087"/>
      <c r="V83" s="4087"/>
      <c r="W83" s="4087"/>
      <c r="X83" s="4087"/>
      <c r="Y83" s="4087"/>
      <c r="Z83" s="4087"/>
      <c r="AA83" s="4087"/>
      <c r="AB83" s="4087"/>
      <c r="AC83" s="4087"/>
      <c r="AD83" s="4275"/>
      <c r="AE83" s="1991"/>
      <c r="AF83" s="2063" t="s">
        <v>1188</v>
      </c>
      <c r="AG83" s="2065">
        <f>+COUNTA(C84:AD85)</f>
        <v>6</v>
      </c>
    </row>
    <row r="84" spans="2:33" ht="13.5" customHeight="1">
      <c r="B84" s="4264" t="s">
        <v>1175</v>
      </c>
      <c r="C84" s="4266"/>
      <c r="D84" s="4087"/>
      <c r="E84" s="4087"/>
      <c r="F84" s="4087"/>
      <c r="G84" s="4087"/>
      <c r="H84" s="4087" t="s">
        <v>1199</v>
      </c>
      <c r="I84" s="4087" t="s">
        <v>1199</v>
      </c>
      <c r="J84" s="4087"/>
      <c r="K84" s="4087"/>
      <c r="L84" s="4087"/>
      <c r="M84" s="4087"/>
      <c r="N84" s="4087"/>
      <c r="O84" s="4087" t="s">
        <v>1199</v>
      </c>
      <c r="P84" s="4087" t="s">
        <v>1199</v>
      </c>
      <c r="Q84" s="4087"/>
      <c r="R84" s="4087"/>
      <c r="S84" s="4087"/>
      <c r="T84" s="4087"/>
      <c r="U84" s="4087"/>
      <c r="V84" s="4087" t="s">
        <v>1199</v>
      </c>
      <c r="W84" s="4087" t="s">
        <v>1199</v>
      </c>
      <c r="X84" s="4087"/>
      <c r="Y84" s="4087"/>
      <c r="Z84" s="4087"/>
      <c r="AA84" s="4087"/>
      <c r="AB84" s="4087"/>
      <c r="AC84" s="4087"/>
      <c r="AD84" s="4275"/>
      <c r="AE84" s="1991"/>
      <c r="AF84" s="2063" t="s">
        <v>1189</v>
      </c>
      <c r="AG84" s="2067">
        <f>+AG83/AG82</f>
        <v>0.23076923076923078</v>
      </c>
    </row>
    <row r="85" spans="2:33">
      <c r="B85" s="4265"/>
      <c r="C85" s="4266"/>
      <c r="D85" s="4087"/>
      <c r="E85" s="4087"/>
      <c r="F85" s="4087"/>
      <c r="G85" s="4087"/>
      <c r="H85" s="4087"/>
      <c r="I85" s="4087"/>
      <c r="J85" s="4087"/>
      <c r="K85" s="4087"/>
      <c r="L85" s="4087"/>
      <c r="M85" s="4087"/>
      <c r="N85" s="4087"/>
      <c r="O85" s="4087"/>
      <c r="P85" s="4087"/>
      <c r="Q85" s="4087"/>
      <c r="R85" s="4087"/>
      <c r="S85" s="4087"/>
      <c r="T85" s="4087"/>
      <c r="U85" s="4087"/>
      <c r="V85" s="4087"/>
      <c r="W85" s="4087"/>
      <c r="X85" s="4087"/>
      <c r="Y85" s="4087"/>
      <c r="Z85" s="4087"/>
      <c r="AA85" s="4087"/>
      <c r="AB85" s="4087"/>
      <c r="AC85" s="4087"/>
      <c r="AD85" s="4275"/>
      <c r="AE85" s="1991"/>
      <c r="AF85" s="2063" t="s">
        <v>1169</v>
      </c>
      <c r="AG85" s="2065">
        <f>+COUNTA(C86:AD87)</f>
        <v>8</v>
      </c>
    </row>
    <row r="86" spans="2:33">
      <c r="B86" s="4260" t="s">
        <v>1178</v>
      </c>
      <c r="C86" s="4262" t="s">
        <v>1200</v>
      </c>
      <c r="D86" s="4117" t="s">
        <v>1200</v>
      </c>
      <c r="E86" s="4117" t="s">
        <v>1200</v>
      </c>
      <c r="F86" s="4117" t="s">
        <v>1200</v>
      </c>
      <c r="G86" s="4117" t="s">
        <v>1200</v>
      </c>
      <c r="H86" s="4117"/>
      <c r="I86" s="4117"/>
      <c r="J86" s="4117"/>
      <c r="K86" s="4117"/>
      <c r="L86" s="4117"/>
      <c r="M86" s="4117"/>
      <c r="N86" s="4117"/>
      <c r="O86" s="4117"/>
      <c r="P86" s="4117" t="s">
        <v>1199</v>
      </c>
      <c r="Q86" s="4117"/>
      <c r="R86" s="4117"/>
      <c r="S86" s="4117"/>
      <c r="T86" s="4117"/>
      <c r="U86" s="4117"/>
      <c r="V86" s="4117" t="s">
        <v>1199</v>
      </c>
      <c r="W86" s="4117" t="s">
        <v>1199</v>
      </c>
      <c r="X86" s="4117"/>
      <c r="Y86" s="4117"/>
      <c r="Z86" s="4117"/>
      <c r="AA86" s="4117"/>
      <c r="AB86" s="4117"/>
      <c r="AC86" s="4117"/>
      <c r="AD86" s="4273"/>
      <c r="AE86" s="1991"/>
      <c r="AF86" s="2069" t="s">
        <v>1190</v>
      </c>
      <c r="AG86" s="2070">
        <f>+AG85/AG82</f>
        <v>0.30769230769230771</v>
      </c>
    </row>
    <row r="87" spans="2:33">
      <c r="B87" s="4261"/>
      <c r="C87" s="4263"/>
      <c r="D87" s="4118"/>
      <c r="E87" s="4118"/>
      <c r="F87" s="4118"/>
      <c r="G87" s="4118"/>
      <c r="H87" s="4118"/>
      <c r="I87" s="4118"/>
      <c r="J87" s="4118"/>
      <c r="K87" s="4118"/>
      <c r="L87" s="4118"/>
      <c r="M87" s="4118"/>
      <c r="N87" s="4118"/>
      <c r="O87" s="4118"/>
      <c r="P87" s="4118"/>
      <c r="Q87" s="4118"/>
      <c r="R87" s="4118"/>
      <c r="S87" s="4118"/>
      <c r="T87" s="4118"/>
      <c r="U87" s="4118"/>
      <c r="V87" s="4118"/>
      <c r="W87" s="4118"/>
      <c r="X87" s="4118"/>
      <c r="Y87" s="4118"/>
      <c r="Z87" s="4118"/>
      <c r="AA87" s="4118"/>
      <c r="AB87" s="4118"/>
      <c r="AC87" s="4118"/>
      <c r="AD87" s="4274"/>
      <c r="AE87" s="1991"/>
      <c r="AF87" s="2027"/>
      <c r="AG87" s="2072"/>
    </row>
    <row r="88" spans="2:33">
      <c r="C88" s="2073"/>
      <c r="D88" s="2073"/>
      <c r="E88" s="2073"/>
      <c r="F88" s="2073"/>
      <c r="G88" s="2073"/>
      <c r="H88" s="2073"/>
      <c r="I88" s="2073"/>
      <c r="J88" s="2073"/>
      <c r="K88" s="2073"/>
      <c r="L88" s="2073"/>
      <c r="M88" s="2073"/>
      <c r="N88" s="2073"/>
      <c r="O88" s="2073"/>
      <c r="P88" s="2073"/>
      <c r="Q88" s="2073"/>
      <c r="R88" s="2073"/>
      <c r="S88" s="2073"/>
      <c r="T88" s="2073"/>
      <c r="U88" s="2073"/>
      <c r="V88" s="2073"/>
      <c r="W88" s="2073"/>
      <c r="X88" s="2073"/>
      <c r="Y88" s="2073"/>
      <c r="Z88" s="2073"/>
      <c r="AA88" s="2073"/>
      <c r="AB88" s="2073"/>
      <c r="AC88" s="2073"/>
      <c r="AD88" s="2073"/>
    </row>
  </sheetData>
  <mergeCells count="814">
    <mergeCell ref="U2:V2"/>
    <mergeCell ref="W2:X2"/>
    <mergeCell ref="Y2:Z2"/>
    <mergeCell ref="AB2:AF2"/>
    <mergeCell ref="B3:E3"/>
    <mergeCell ref="S3:T3"/>
    <mergeCell ref="U3:V3"/>
    <mergeCell ref="W3:X3"/>
    <mergeCell ref="Y3:Z3"/>
    <mergeCell ref="AB3:AF3"/>
    <mergeCell ref="AB4:AF4"/>
    <mergeCell ref="B5:E5"/>
    <mergeCell ref="G5:J5"/>
    <mergeCell ref="L5:N5"/>
    <mergeCell ref="P5:R5"/>
    <mergeCell ref="AB5:AF5"/>
    <mergeCell ref="B4:E4"/>
    <mergeCell ref="G4:J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14"/>
  <conditionalFormatting sqref="C9:AE9 C18:AE18 C81:AD81 C72:AD72 C63:AD63 C54:AD54 C45:AD45 C36:AD36 C27:AD27 C82:D82 AE19 AE10">
    <cfRule type="containsText" dxfId="2906" priority="42" operator="containsText" text="日">
      <formula>NOT(ISERROR(SEARCH("日",C9)))</formula>
    </cfRule>
    <cfRule type="containsText" dxfId="2905" priority="43" operator="containsText" text="土">
      <formula>NOT(ISERROR(SEARCH("土",C9)))</formula>
    </cfRule>
  </conditionalFormatting>
  <conditionalFormatting sqref="AE27:AE28 AE36:AE37 AE45:AE46 AE54:AE55 AE63:AE64 AE72:AE73 AE81:AE82">
    <cfRule type="containsText" dxfId="2904" priority="40" operator="containsText" text="日">
      <formula>NOT(ISERROR(SEARCH("日",AE27)))</formula>
    </cfRule>
    <cfRule type="containsText" dxfId="2903" priority="41" operator="containsText" text="土">
      <formula>NOT(ISERROR(SEARCH("土",AE27)))</formula>
    </cfRule>
  </conditionalFormatting>
  <conditionalFormatting sqref="Y3:Z4">
    <cfRule type="cellIs" dxfId="2902" priority="37" operator="greaterThanOrEqual">
      <formula>0.285</formula>
    </cfRule>
    <cfRule type="cellIs" dxfId="2901" priority="38" operator="greaterThanOrEqual">
      <formula>0.25</formula>
    </cfRule>
    <cfRule type="cellIs" dxfId="2900" priority="39" operator="greaterThanOrEqual">
      <formula>0.214</formula>
    </cfRule>
  </conditionalFormatting>
  <conditionalFormatting sqref="E82:AD82">
    <cfRule type="containsText" dxfId="2899" priority="35" operator="containsText" text="日">
      <formula>NOT(ISERROR(SEARCH("日",E82)))</formula>
    </cfRule>
    <cfRule type="containsText" dxfId="2898" priority="36" operator="containsText" text="土">
      <formula>NOT(ISERROR(SEARCH("土",E82)))</formula>
    </cfRule>
  </conditionalFormatting>
  <conditionalFormatting sqref="C73:D73">
    <cfRule type="containsText" dxfId="2897" priority="33" operator="containsText" text="日">
      <formula>NOT(ISERROR(SEARCH("日",C73)))</formula>
    </cfRule>
    <cfRule type="containsText" dxfId="2896" priority="34" operator="containsText" text="土">
      <formula>NOT(ISERROR(SEARCH("土",C73)))</formula>
    </cfRule>
  </conditionalFormatting>
  <conditionalFormatting sqref="E73:AD73">
    <cfRule type="containsText" dxfId="2895" priority="31" operator="containsText" text="日">
      <formula>NOT(ISERROR(SEARCH("日",E73)))</formula>
    </cfRule>
    <cfRule type="containsText" dxfId="2894" priority="32" operator="containsText" text="土">
      <formula>NOT(ISERROR(SEARCH("土",E73)))</formula>
    </cfRule>
  </conditionalFormatting>
  <conditionalFormatting sqref="C64:D64">
    <cfRule type="containsText" dxfId="2893" priority="29" operator="containsText" text="日">
      <formula>NOT(ISERROR(SEARCH("日",C64)))</formula>
    </cfRule>
    <cfRule type="containsText" dxfId="2892" priority="30" operator="containsText" text="土">
      <formula>NOT(ISERROR(SEARCH("土",C64)))</formula>
    </cfRule>
  </conditionalFormatting>
  <conditionalFormatting sqref="E64:AD64">
    <cfRule type="containsText" dxfId="2891" priority="27" operator="containsText" text="日">
      <formula>NOT(ISERROR(SEARCH("日",E64)))</formula>
    </cfRule>
    <cfRule type="containsText" dxfId="2890" priority="28" operator="containsText" text="土">
      <formula>NOT(ISERROR(SEARCH("土",E64)))</formula>
    </cfRule>
  </conditionalFormatting>
  <conditionalFormatting sqref="C55:D55">
    <cfRule type="containsText" dxfId="2889" priority="25" operator="containsText" text="日">
      <formula>NOT(ISERROR(SEARCH("日",C55)))</formula>
    </cfRule>
    <cfRule type="containsText" dxfId="2888" priority="26" operator="containsText" text="土">
      <formula>NOT(ISERROR(SEARCH("土",C55)))</formula>
    </cfRule>
  </conditionalFormatting>
  <conditionalFormatting sqref="E55:AD55">
    <cfRule type="containsText" dxfId="2887" priority="23" operator="containsText" text="日">
      <formula>NOT(ISERROR(SEARCH("日",E55)))</formula>
    </cfRule>
    <cfRule type="containsText" dxfId="2886" priority="24" operator="containsText" text="土">
      <formula>NOT(ISERROR(SEARCH("土",E55)))</formula>
    </cfRule>
  </conditionalFormatting>
  <conditionalFormatting sqref="C46:D46">
    <cfRule type="containsText" dxfId="2885" priority="21" operator="containsText" text="日">
      <formula>NOT(ISERROR(SEARCH("日",C46)))</formula>
    </cfRule>
    <cfRule type="containsText" dxfId="2884" priority="22" operator="containsText" text="土">
      <formula>NOT(ISERROR(SEARCH("土",C46)))</formula>
    </cfRule>
  </conditionalFormatting>
  <conditionalFormatting sqref="E46:AD46">
    <cfRule type="containsText" dxfId="2883" priority="19" operator="containsText" text="日">
      <formula>NOT(ISERROR(SEARCH("日",E46)))</formula>
    </cfRule>
    <cfRule type="containsText" dxfId="2882" priority="20" operator="containsText" text="土">
      <formula>NOT(ISERROR(SEARCH("土",E46)))</formula>
    </cfRule>
  </conditionalFormatting>
  <conditionalFormatting sqref="C37:D37">
    <cfRule type="containsText" dxfId="2881" priority="17" operator="containsText" text="日">
      <formula>NOT(ISERROR(SEARCH("日",C37)))</formula>
    </cfRule>
    <cfRule type="containsText" dxfId="2880" priority="18" operator="containsText" text="土">
      <formula>NOT(ISERROR(SEARCH("土",C37)))</formula>
    </cfRule>
  </conditionalFormatting>
  <conditionalFormatting sqref="E37:AD37">
    <cfRule type="containsText" dxfId="2879" priority="15" operator="containsText" text="日">
      <formula>NOT(ISERROR(SEARCH("日",E37)))</formula>
    </cfRule>
    <cfRule type="containsText" dxfId="2878" priority="16" operator="containsText" text="土">
      <formula>NOT(ISERROR(SEARCH("土",E37)))</formula>
    </cfRule>
  </conditionalFormatting>
  <conditionalFormatting sqref="C28:D28">
    <cfRule type="containsText" dxfId="2877" priority="13" operator="containsText" text="日">
      <formula>NOT(ISERROR(SEARCH("日",C28)))</formula>
    </cfRule>
    <cfRule type="containsText" dxfId="2876" priority="14" operator="containsText" text="土">
      <formula>NOT(ISERROR(SEARCH("土",C28)))</formula>
    </cfRule>
  </conditionalFormatting>
  <conditionalFormatting sqref="E28:AD28">
    <cfRule type="containsText" dxfId="2875" priority="11" operator="containsText" text="日">
      <formula>NOT(ISERROR(SEARCH("日",E28)))</formula>
    </cfRule>
    <cfRule type="containsText" dxfId="2874" priority="12" operator="containsText" text="土">
      <formula>NOT(ISERROR(SEARCH("土",E28)))</formula>
    </cfRule>
  </conditionalFormatting>
  <conditionalFormatting sqref="C19:D19">
    <cfRule type="containsText" dxfId="2873" priority="9" operator="containsText" text="日">
      <formula>NOT(ISERROR(SEARCH("日",C19)))</formula>
    </cfRule>
    <cfRule type="containsText" dxfId="2872" priority="10" operator="containsText" text="土">
      <formula>NOT(ISERROR(SEARCH("土",C19)))</formula>
    </cfRule>
  </conditionalFormatting>
  <conditionalFormatting sqref="E19:AD19">
    <cfRule type="containsText" dxfId="2871" priority="7" operator="containsText" text="日">
      <formula>NOT(ISERROR(SEARCH("日",E19)))</formula>
    </cfRule>
    <cfRule type="containsText" dxfId="2870" priority="8" operator="containsText" text="土">
      <formula>NOT(ISERROR(SEARCH("土",E19)))</formula>
    </cfRule>
  </conditionalFormatting>
  <conditionalFormatting sqref="C10:D10">
    <cfRule type="containsText" dxfId="2869" priority="5" operator="containsText" text="日">
      <formula>NOT(ISERROR(SEARCH("日",C10)))</formula>
    </cfRule>
    <cfRule type="containsText" dxfId="2868" priority="6" operator="containsText" text="土">
      <formula>NOT(ISERROR(SEARCH("土",C10)))</formula>
    </cfRule>
  </conditionalFormatting>
  <conditionalFormatting sqref="E10:AD10">
    <cfRule type="containsText" dxfId="2867" priority="3" operator="containsText" text="日">
      <formula>NOT(ISERROR(SEARCH("日",E10)))</formula>
    </cfRule>
    <cfRule type="containsText" dxfId="2866" priority="4" operator="containsText" text="土">
      <formula>NOT(ISERROR(SEARCH("土",E10)))</formula>
    </cfRule>
  </conditionalFormatting>
  <conditionalFormatting sqref="C1:AD1048576">
    <cfRule type="cellIs" dxfId="2865" priority="1" operator="equal">
      <formula>"雨"</formula>
    </cfRule>
    <cfRule type="cellIs" dxfId="2864"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 right="0.7" top="0.75" bottom="0.75" header="0.3" footer="0.3"/>
  <pageSetup paperSize="9" scale="6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76"/>
  <sheetViews>
    <sheetView view="pageBreakPreview" zoomScale="75" zoomScaleNormal="100" zoomScaleSheetLayoutView="75" workbookViewId="0">
      <selection activeCell="E4" sqref="E4:G4"/>
    </sheetView>
  </sheetViews>
  <sheetFormatPr defaultColWidth="9" defaultRowHeight="13.2"/>
  <cols>
    <col min="1" max="1" width="1.33203125" style="1893" customWidth="1"/>
    <col min="2" max="2" width="4.44140625" style="1893" customWidth="1"/>
    <col min="3" max="3" width="7.44140625" style="1893" customWidth="1"/>
    <col min="4" max="4" width="10.21875" style="1893" customWidth="1"/>
    <col min="5" max="5" width="7.21875" style="1892" customWidth="1"/>
    <col min="6" max="33" width="3.77734375" style="1892" customWidth="1"/>
    <col min="34" max="37" width="3.77734375" style="1893" customWidth="1"/>
    <col min="38" max="38" width="3.6640625" style="1893" customWidth="1"/>
    <col min="39" max="40" width="7.44140625" style="1893" customWidth="1"/>
    <col min="41" max="42" width="3.77734375" style="1893" customWidth="1"/>
    <col min="43" max="16384" width="9" style="1893"/>
  </cols>
  <sheetData>
    <row r="1" spans="1:43" ht="19.2">
      <c r="A1" s="2042" t="s">
        <v>2528</v>
      </c>
      <c r="B1" s="2042"/>
      <c r="C1" s="2042"/>
      <c r="D1" s="2042"/>
      <c r="E1" s="2042"/>
      <c r="P1" s="2043"/>
      <c r="AJ1" s="1895" t="s">
        <v>2529</v>
      </c>
    </row>
    <row r="2" spans="1:43" ht="13.5" customHeight="1">
      <c r="AD2" s="4321" t="s">
        <v>2465</v>
      </c>
      <c r="AE2" s="4321"/>
      <c r="AF2" s="4321"/>
      <c r="AG2" s="4142" t="s">
        <v>2466</v>
      </c>
      <c r="AH2" s="4142"/>
      <c r="AI2" s="4142"/>
      <c r="AJ2" s="4142"/>
    </row>
    <row r="3" spans="1:43" s="1916" customFormat="1" ht="18" customHeight="1">
      <c r="B3" s="4397" t="s">
        <v>1173</v>
      </c>
      <c r="C3" s="4397"/>
      <c r="D3" s="2087" t="s">
        <v>1174</v>
      </c>
      <c r="E3" s="2088" t="str">
        <f>入力シート!C10</f>
        <v>○○校区道路改良工事</v>
      </c>
      <c r="F3" s="2088"/>
      <c r="G3" s="2088"/>
      <c r="H3" s="2088"/>
      <c r="I3" s="2088"/>
      <c r="J3" s="2088"/>
      <c r="K3" s="2088"/>
      <c r="L3" s="2088"/>
      <c r="M3" s="2088"/>
      <c r="N3" s="2088"/>
      <c r="O3" s="2087"/>
      <c r="P3" s="2087"/>
      <c r="Q3" s="2087"/>
      <c r="R3" s="1916" t="s">
        <v>2530</v>
      </c>
      <c r="U3" s="2089"/>
      <c r="V3" s="2089"/>
      <c r="W3" s="2087" t="s">
        <v>1174</v>
      </c>
      <c r="X3" s="4398">
        <v>44659</v>
      </c>
      <c r="Y3" s="4398"/>
      <c r="Z3" s="4398"/>
      <c r="AA3" s="4398"/>
      <c r="AB3" s="4398"/>
      <c r="AC3" s="2087"/>
      <c r="AD3" s="2087"/>
      <c r="AE3" s="2087"/>
      <c r="AF3" s="2087"/>
      <c r="AG3" s="2087"/>
    </row>
    <row r="4" spans="1:43" s="1916" customFormat="1" ht="18" customHeight="1">
      <c r="B4" s="4399" t="s">
        <v>1181</v>
      </c>
      <c r="C4" s="4399"/>
      <c r="D4" s="2087" t="s">
        <v>1174</v>
      </c>
      <c r="E4" s="4400">
        <f>+X4-X3+1</f>
        <v>193</v>
      </c>
      <c r="F4" s="4400"/>
      <c r="G4" s="4400"/>
      <c r="H4" s="2087"/>
      <c r="I4" s="2087"/>
      <c r="J4" s="2087"/>
      <c r="K4" s="2087"/>
      <c r="L4" s="2087"/>
      <c r="M4" s="2087"/>
      <c r="N4" s="2087"/>
      <c r="O4" s="2087"/>
      <c r="P4" s="2087"/>
      <c r="Q4" s="2087"/>
      <c r="R4" s="1916" t="s">
        <v>1180</v>
      </c>
      <c r="S4" s="2090"/>
      <c r="T4" s="2090"/>
      <c r="U4" s="2091"/>
      <c r="V4" s="2091"/>
      <c r="W4" s="2087" t="s">
        <v>1174</v>
      </c>
      <c r="X4" s="4401">
        <v>44851</v>
      </c>
      <c r="Y4" s="4401"/>
      <c r="Z4" s="4401"/>
      <c r="AA4" s="4401"/>
      <c r="AB4" s="4401"/>
      <c r="AC4" s="2087"/>
      <c r="AD4" s="2087"/>
      <c r="AE4" s="2087"/>
      <c r="AF4" s="2087"/>
      <c r="AG4" s="2087"/>
    </row>
    <row r="5" spans="1:43" s="1898" customFormat="1">
      <c r="B5" s="2092"/>
      <c r="C5" s="2092"/>
      <c r="D5" s="2093"/>
      <c r="E5" s="2094"/>
      <c r="F5" s="2094"/>
      <c r="G5" s="2094"/>
      <c r="H5" s="2093"/>
      <c r="I5" s="2093"/>
      <c r="J5" s="2093"/>
      <c r="K5" s="2093"/>
      <c r="L5" s="2093"/>
      <c r="M5" s="2093"/>
      <c r="N5" s="4402" t="s">
        <v>2467</v>
      </c>
      <c r="O5" s="4403"/>
      <c r="P5" s="4403"/>
      <c r="Q5" s="4403"/>
      <c r="R5" s="4403"/>
      <c r="S5" s="4403"/>
      <c r="T5" s="4403"/>
      <c r="U5" s="4403"/>
      <c r="V5" s="4404"/>
      <c r="W5" s="2093"/>
      <c r="AG5" s="1893"/>
      <c r="AM5" s="1894">
        <f>T8</f>
        <v>0.28299999999999997</v>
      </c>
      <c r="AN5" s="1893"/>
      <c r="AO5" s="1893"/>
      <c r="AP5" s="1893"/>
      <c r="AQ5" s="1893"/>
    </row>
    <row r="6" spans="1:43" ht="13.5" customHeight="1">
      <c r="B6" s="4405" t="s">
        <v>2531</v>
      </c>
      <c r="C6" s="4407" t="s">
        <v>2532</v>
      </c>
      <c r="D6" s="4358"/>
      <c r="E6" s="4407" t="s">
        <v>1313</v>
      </c>
      <c r="F6" s="4358"/>
      <c r="G6" s="4408"/>
      <c r="H6" s="4409" t="s">
        <v>1168</v>
      </c>
      <c r="I6" s="4410"/>
      <c r="J6" s="4410"/>
      <c r="K6" s="4411" t="s">
        <v>2533</v>
      </c>
      <c r="L6" s="4412"/>
      <c r="M6" s="4413"/>
      <c r="N6" s="4410" t="s">
        <v>2474</v>
      </c>
      <c r="O6" s="4410"/>
      <c r="P6" s="4410"/>
      <c r="Q6" s="4407" t="s">
        <v>2475</v>
      </c>
      <c r="R6" s="4358"/>
      <c r="S6" s="4408"/>
      <c r="T6" s="4358" t="s">
        <v>2534</v>
      </c>
      <c r="U6" s="4358"/>
      <c r="V6" s="4408"/>
      <c r="AA6" s="2073"/>
      <c r="AC6" s="1893"/>
      <c r="AD6" s="1893"/>
      <c r="AE6" s="1893"/>
      <c r="AF6" s="1893"/>
      <c r="AG6" s="2028"/>
      <c r="AH6" s="1991"/>
      <c r="AM6" s="1893">
        <v>0.28499999999999998</v>
      </c>
      <c r="AO6" s="1893" t="s">
        <v>2535</v>
      </c>
    </row>
    <row r="7" spans="1:43" ht="13.5" customHeight="1">
      <c r="B7" s="4406"/>
      <c r="C7" s="4335"/>
      <c r="D7" s="4336"/>
      <c r="E7" s="4335"/>
      <c r="F7" s="4336"/>
      <c r="G7" s="4337"/>
      <c r="H7" s="4414" t="s">
        <v>2481</v>
      </c>
      <c r="I7" s="4415"/>
      <c r="J7" s="4415"/>
      <c r="K7" s="4416" t="s">
        <v>2482</v>
      </c>
      <c r="L7" s="4417"/>
      <c r="M7" s="4418"/>
      <c r="N7" s="4419" t="s">
        <v>2536</v>
      </c>
      <c r="O7" s="4419"/>
      <c r="P7" s="4419"/>
      <c r="Q7" s="4414" t="s">
        <v>2537</v>
      </c>
      <c r="R7" s="4415"/>
      <c r="S7" s="4420"/>
      <c r="T7" s="4415" t="s">
        <v>2538</v>
      </c>
      <c r="U7" s="4415"/>
      <c r="V7" s="4420"/>
      <c r="X7" s="4421" t="s">
        <v>2539</v>
      </c>
      <c r="Y7" s="4422"/>
      <c r="Z7" s="4422"/>
      <c r="AA7" s="4422"/>
      <c r="AB7" s="4422"/>
      <c r="AC7" s="4422"/>
      <c r="AD7" s="4423"/>
      <c r="AE7" s="1893"/>
      <c r="AF7" s="1893"/>
      <c r="AG7" s="2095"/>
      <c r="AH7" s="2027"/>
      <c r="AI7" s="2073"/>
      <c r="AM7" s="1893">
        <v>0.25</v>
      </c>
      <c r="AO7" s="1893" t="s">
        <v>2540</v>
      </c>
    </row>
    <row r="8" spans="1:43" ht="13.5" customHeight="1">
      <c r="B8" s="4185" t="s">
        <v>2486</v>
      </c>
      <c r="C8" s="4348" t="s">
        <v>2487</v>
      </c>
      <c r="D8" s="4349"/>
      <c r="E8" s="4383" t="s">
        <v>2541</v>
      </c>
      <c r="F8" s="4384"/>
      <c r="G8" s="4385"/>
      <c r="H8" s="4357">
        <f>AH26+AH46+AH66+AH99+AH119+AH139+AH159</f>
        <v>190</v>
      </c>
      <c r="I8" s="4358"/>
      <c r="J8" s="4358"/>
      <c r="K8" s="4357">
        <f>AI26+AI46+AI66+AI99+AI119+AI139+AI159</f>
        <v>3</v>
      </c>
      <c r="L8" s="4358"/>
      <c r="M8" s="4358"/>
      <c r="N8" s="4357">
        <f>AJ26+AJ46+AJ66+AJ99+AJ119+AJ139+AJ159</f>
        <v>50</v>
      </c>
      <c r="O8" s="4358"/>
      <c r="P8" s="4358"/>
      <c r="Q8" s="4359">
        <f>ROUND(N8/H8,3)</f>
        <v>0.26300000000000001</v>
      </c>
      <c r="R8" s="4360"/>
      <c r="S8" s="4361"/>
      <c r="T8" s="4386">
        <f>ROUND(AVERAGE(Q8:S21),3)</f>
        <v>0.28299999999999997</v>
      </c>
      <c r="U8" s="4387"/>
      <c r="V8" s="4388"/>
      <c r="X8" s="4394" t="s">
        <v>2542</v>
      </c>
      <c r="Y8" s="4395"/>
      <c r="Z8" s="4395"/>
      <c r="AA8" s="4395"/>
      <c r="AB8" s="4396"/>
      <c r="AC8" s="4371" t="s">
        <v>2543</v>
      </c>
      <c r="AD8" s="4372"/>
      <c r="AF8" s="1893"/>
      <c r="AG8" s="2095"/>
      <c r="AH8" s="2027"/>
      <c r="AM8" s="1893">
        <v>0.214</v>
      </c>
      <c r="AO8" s="1893" t="s">
        <v>2544</v>
      </c>
    </row>
    <row r="9" spans="1:43" ht="13.5" customHeight="1">
      <c r="B9" s="4186"/>
      <c r="C9" s="4350"/>
      <c r="D9" s="4351"/>
      <c r="E9" s="4343" t="s">
        <v>2545</v>
      </c>
      <c r="F9" s="4344"/>
      <c r="G9" s="4345"/>
      <c r="H9" s="4367">
        <f>AH27+AH47+AH67+AH100+AH120+AH140+AH160</f>
        <v>190</v>
      </c>
      <c r="I9" s="4346"/>
      <c r="J9" s="4347"/>
      <c r="K9" s="4367">
        <f>AI27+AI47+AI67+AI100+AI120+AI140+AI160</f>
        <v>3</v>
      </c>
      <c r="L9" s="4346"/>
      <c r="M9" s="4346"/>
      <c r="N9" s="4367">
        <f>AJ27+AJ47+AJ67+AJ100+AJ120+AJ140+AJ160</f>
        <v>50</v>
      </c>
      <c r="O9" s="4346"/>
      <c r="P9" s="4346"/>
      <c r="Q9" s="4341">
        <f>ROUND(N9/H9,3)</f>
        <v>0.26300000000000001</v>
      </c>
      <c r="R9" s="4342"/>
      <c r="S9" s="4230"/>
      <c r="T9" s="4389"/>
      <c r="U9" s="4390"/>
      <c r="V9" s="4391"/>
      <c r="X9" s="4373" t="s">
        <v>2546</v>
      </c>
      <c r="Y9" s="4374"/>
      <c r="Z9" s="4374"/>
      <c r="AA9" s="4374"/>
      <c r="AB9" s="4375"/>
      <c r="AC9" s="4376" t="s">
        <v>2547</v>
      </c>
      <c r="AD9" s="4377"/>
      <c r="AF9" s="1893"/>
      <c r="AG9" s="2095"/>
      <c r="AH9" s="2027"/>
      <c r="AI9" s="1892"/>
    </row>
    <row r="10" spans="1:43" ht="13.5" customHeight="1">
      <c r="B10" s="4186"/>
      <c r="C10" s="4350"/>
      <c r="D10" s="4351"/>
      <c r="E10" s="4343" t="s">
        <v>2548</v>
      </c>
      <c r="F10" s="4344"/>
      <c r="G10" s="4345"/>
      <c r="H10" s="4367">
        <f>AH28+AH48+AH68+AH101+AH121+AH141+AH161</f>
        <v>174</v>
      </c>
      <c r="I10" s="4346"/>
      <c r="J10" s="4347"/>
      <c r="K10" s="4367">
        <f>AI28+AI48+AI68+AI101+AI121+AI141+AI161</f>
        <v>19</v>
      </c>
      <c r="L10" s="4346"/>
      <c r="M10" s="4346"/>
      <c r="N10" s="4367">
        <f>AJ28+AJ48+AJ68+AJ101+AJ121+AJ141+AJ161</f>
        <v>49</v>
      </c>
      <c r="O10" s="4346"/>
      <c r="P10" s="4346"/>
      <c r="Q10" s="4341">
        <f t="shared" ref="Q10:Q18" si="0">ROUND(N10/H10,3)</f>
        <v>0.28199999999999997</v>
      </c>
      <c r="R10" s="4342"/>
      <c r="S10" s="4230"/>
      <c r="T10" s="4389"/>
      <c r="U10" s="4390"/>
      <c r="V10" s="4391"/>
      <c r="X10" s="4378" t="s">
        <v>2549</v>
      </c>
      <c r="Y10" s="4379"/>
      <c r="Z10" s="4379"/>
      <c r="AA10" s="4379"/>
      <c r="AB10" s="4380"/>
      <c r="AC10" s="4381" t="s">
        <v>2550</v>
      </c>
      <c r="AD10" s="4382"/>
      <c r="AF10" s="1893"/>
      <c r="AG10" s="2095"/>
      <c r="AH10" s="2027"/>
      <c r="AI10" s="1892"/>
    </row>
    <row r="11" spans="1:43" ht="13.5" customHeight="1">
      <c r="B11" s="4186"/>
      <c r="C11" s="4350"/>
      <c r="D11" s="4351"/>
      <c r="E11" s="4343" t="s">
        <v>2551</v>
      </c>
      <c r="F11" s="4344"/>
      <c r="G11" s="4345"/>
      <c r="H11" s="4367">
        <f>AH29+AH49+AH69+AH102+AH122+AH142+AH162</f>
        <v>174</v>
      </c>
      <c r="I11" s="4346"/>
      <c r="J11" s="4347"/>
      <c r="K11" s="4367">
        <f>AI29+AI49+AI69+AI102+AI122+AI142+AI162</f>
        <v>19</v>
      </c>
      <c r="L11" s="4346"/>
      <c r="M11" s="4346"/>
      <c r="N11" s="4367">
        <f>AJ29+AJ49+AJ69+AJ102+AJ122+AJ142+AJ162</f>
        <v>49</v>
      </c>
      <c r="O11" s="4346"/>
      <c r="P11" s="4346"/>
      <c r="Q11" s="4341">
        <f t="shared" si="0"/>
        <v>0.28199999999999997</v>
      </c>
      <c r="R11" s="4342"/>
      <c r="S11" s="4230"/>
      <c r="T11" s="4389"/>
      <c r="U11" s="4390"/>
      <c r="V11" s="4391"/>
      <c r="X11" s="4368" t="s">
        <v>2552</v>
      </c>
      <c r="Y11" s="4369"/>
      <c r="Z11" s="4369"/>
      <c r="AA11" s="4369"/>
      <c r="AB11" s="4370"/>
      <c r="AC11" s="4365" t="s">
        <v>2553</v>
      </c>
      <c r="AD11" s="4366"/>
      <c r="AE11" s="1893"/>
      <c r="AF11" s="1893"/>
      <c r="AG11" s="2095"/>
      <c r="AH11" s="2027"/>
      <c r="AI11" s="1892"/>
    </row>
    <row r="12" spans="1:43" ht="13.5" customHeight="1">
      <c r="B12" s="4186"/>
      <c r="C12" s="4350"/>
      <c r="D12" s="4351"/>
      <c r="E12" s="4343" t="s">
        <v>2554</v>
      </c>
      <c r="F12" s="4344"/>
      <c r="G12" s="4345"/>
      <c r="H12" s="4367">
        <f>AH30+AH50+AH70+AH103+AH123+AH143+AH163</f>
        <v>139</v>
      </c>
      <c r="I12" s="4346"/>
      <c r="J12" s="4347"/>
      <c r="K12" s="4367">
        <f>AI30+AI50+AI70+AI103+AI123+AI143+AI163</f>
        <v>54</v>
      </c>
      <c r="L12" s="4346"/>
      <c r="M12" s="4346"/>
      <c r="N12" s="4367">
        <f>AJ30+AJ50+AJ70+AJ103+AJ123+AJ143+AJ163</f>
        <v>39</v>
      </c>
      <c r="O12" s="4346"/>
      <c r="P12" s="4346"/>
      <c r="Q12" s="4341">
        <f t="shared" si="0"/>
        <v>0.28100000000000003</v>
      </c>
      <c r="R12" s="4342"/>
      <c r="S12" s="4230"/>
      <c r="T12" s="4389"/>
      <c r="U12" s="4390"/>
      <c r="V12" s="4391"/>
      <c r="AA12" s="1893"/>
      <c r="AC12" s="1893"/>
      <c r="AD12" s="1893"/>
      <c r="AE12" s="1893"/>
      <c r="AF12" s="1893"/>
      <c r="AG12" s="2095"/>
      <c r="AH12" s="2027"/>
      <c r="AI12" s="1892"/>
    </row>
    <row r="13" spans="1:43" ht="13.5" customHeight="1">
      <c r="B13" s="4187"/>
      <c r="C13" s="4352"/>
      <c r="D13" s="4353"/>
      <c r="E13" s="4332"/>
      <c r="F13" s="4333"/>
      <c r="G13" s="4334"/>
      <c r="H13" s="4335"/>
      <c r="I13" s="4336"/>
      <c r="J13" s="4336"/>
      <c r="K13" s="4335"/>
      <c r="L13" s="4336"/>
      <c r="M13" s="4337"/>
      <c r="N13" s="4338"/>
      <c r="O13" s="4339"/>
      <c r="P13" s="4340"/>
      <c r="Q13" s="4362"/>
      <c r="R13" s="4363"/>
      <c r="S13" s="4364"/>
      <c r="T13" s="4389"/>
      <c r="U13" s="4390"/>
      <c r="V13" s="4391"/>
      <c r="AA13" s="1893"/>
      <c r="AC13" s="1893"/>
      <c r="AD13" s="1893"/>
      <c r="AE13" s="1893"/>
      <c r="AF13" s="1893"/>
      <c r="AG13" s="2095"/>
      <c r="AH13" s="2027"/>
      <c r="AI13" s="1892"/>
    </row>
    <row r="14" spans="1:43" ht="13.5" customHeight="1">
      <c r="B14" s="4185" t="s">
        <v>2493</v>
      </c>
      <c r="C14" s="4348" t="s">
        <v>2494</v>
      </c>
      <c r="D14" s="4349"/>
      <c r="E14" s="4383" t="s">
        <v>2541</v>
      </c>
      <c r="F14" s="4384"/>
      <c r="G14" s="4385"/>
      <c r="H14" s="4357">
        <f>AH33+AH53+AH73+AH106+AH126+AH146+AH166</f>
        <v>169</v>
      </c>
      <c r="I14" s="4358"/>
      <c r="J14" s="4358"/>
      <c r="K14" s="4357">
        <f>AI33+AI53+AI73+AI106+AI126+AI146+AI166</f>
        <v>24</v>
      </c>
      <c r="L14" s="4358"/>
      <c r="M14" s="4358"/>
      <c r="N14" s="4357">
        <f>AJ33+AJ53+AJ73+AJ106+AJ126+AJ146+AJ166</f>
        <v>50</v>
      </c>
      <c r="O14" s="4358"/>
      <c r="P14" s="4358"/>
      <c r="Q14" s="4359">
        <f t="shared" si="0"/>
        <v>0.29599999999999999</v>
      </c>
      <c r="R14" s="4360"/>
      <c r="S14" s="4361"/>
      <c r="T14" s="4389"/>
      <c r="U14" s="4390"/>
      <c r="V14" s="4391"/>
      <c r="AA14" s="1893"/>
      <c r="AC14" s="1893"/>
      <c r="AD14" s="1893"/>
      <c r="AE14" s="1893"/>
      <c r="AF14" s="1893"/>
      <c r="AG14" s="2095"/>
      <c r="AH14" s="2027"/>
      <c r="AI14" s="1892"/>
    </row>
    <row r="15" spans="1:43" ht="13.5" customHeight="1">
      <c r="B15" s="4186"/>
      <c r="C15" s="4350"/>
      <c r="D15" s="4351"/>
      <c r="E15" s="4343" t="s">
        <v>2545</v>
      </c>
      <c r="F15" s="4344"/>
      <c r="G15" s="4345"/>
      <c r="H15" s="4367">
        <f>AH34+AH54+AH74+AH107+AH127+AH147+AH167</f>
        <v>169</v>
      </c>
      <c r="I15" s="4346"/>
      <c r="J15" s="4347"/>
      <c r="K15" s="4367">
        <f>AI34+AI54+AI74+AI107+AI127+AI147+AI167</f>
        <v>24</v>
      </c>
      <c r="L15" s="4346"/>
      <c r="M15" s="4346"/>
      <c r="N15" s="4367">
        <f>AJ34+AJ54+AJ74+AJ107+AJ127+AJ147+AJ167</f>
        <v>48</v>
      </c>
      <c r="O15" s="4346"/>
      <c r="P15" s="4346"/>
      <c r="Q15" s="4341">
        <f t="shared" si="0"/>
        <v>0.28399999999999997</v>
      </c>
      <c r="R15" s="4342"/>
      <c r="S15" s="4230"/>
      <c r="T15" s="4389"/>
      <c r="U15" s="4390"/>
      <c r="V15" s="4391"/>
      <c r="AA15" s="1893"/>
      <c r="AC15" s="1893"/>
      <c r="AD15" s="1893"/>
      <c r="AE15" s="1893"/>
      <c r="AF15" s="1893"/>
      <c r="AG15" s="2095"/>
      <c r="AH15" s="2027"/>
      <c r="AI15" s="1892"/>
    </row>
    <row r="16" spans="1:43" ht="13.5" customHeight="1">
      <c r="B16" s="4186"/>
      <c r="C16" s="4350"/>
      <c r="D16" s="4351"/>
      <c r="E16" s="4343"/>
      <c r="F16" s="4344"/>
      <c r="G16" s="4345"/>
      <c r="H16" s="4224"/>
      <c r="I16" s="4346"/>
      <c r="J16" s="4346"/>
      <c r="K16" s="4224"/>
      <c r="L16" s="4346"/>
      <c r="M16" s="4347"/>
      <c r="N16" s="4341"/>
      <c r="O16" s="4342"/>
      <c r="P16" s="4230"/>
      <c r="Q16" s="4341"/>
      <c r="R16" s="4342"/>
      <c r="S16" s="4230"/>
      <c r="T16" s="4389"/>
      <c r="U16" s="4390"/>
      <c r="V16" s="4391"/>
      <c r="AA16" s="1893"/>
      <c r="AC16" s="1893"/>
      <c r="AD16" s="1893"/>
      <c r="AE16" s="1893"/>
      <c r="AF16" s="1893"/>
      <c r="AG16" s="2095"/>
      <c r="AH16" s="2027"/>
      <c r="AI16" s="1892"/>
    </row>
    <row r="17" spans="2:40" ht="13.5" customHeight="1">
      <c r="B17" s="4186"/>
      <c r="C17" s="4352"/>
      <c r="D17" s="4353"/>
      <c r="E17" s="4332"/>
      <c r="F17" s="4333"/>
      <c r="G17" s="4334"/>
      <c r="H17" s="4335"/>
      <c r="I17" s="4336"/>
      <c r="J17" s="4336"/>
      <c r="K17" s="4335"/>
      <c r="L17" s="4336"/>
      <c r="M17" s="4337"/>
      <c r="N17" s="4338"/>
      <c r="O17" s="4339"/>
      <c r="P17" s="4340"/>
      <c r="Q17" s="4362"/>
      <c r="R17" s="4363"/>
      <c r="S17" s="4364"/>
      <c r="T17" s="4389"/>
      <c r="U17" s="4390"/>
      <c r="V17" s="4391"/>
      <c r="AA17" s="1893"/>
      <c r="AC17" s="1893"/>
      <c r="AD17" s="1893"/>
      <c r="AE17" s="1893"/>
      <c r="AF17" s="1893"/>
      <c r="AG17" s="1893"/>
    </row>
    <row r="18" spans="2:40" ht="13.5" customHeight="1">
      <c r="B18" s="4186"/>
      <c r="C18" s="4348" t="s">
        <v>2495</v>
      </c>
      <c r="D18" s="4349"/>
      <c r="E18" s="4354" t="s">
        <v>2545</v>
      </c>
      <c r="F18" s="4355"/>
      <c r="G18" s="4356"/>
      <c r="H18" s="4357">
        <f>AH38+AH58+AH78+AH111+AH131+AH151+AH171</f>
        <v>135</v>
      </c>
      <c r="I18" s="4358"/>
      <c r="J18" s="4358"/>
      <c r="K18" s="4357">
        <f>AI38+AI58+AI78+AI111+AI131+AI151+AI171</f>
        <v>58</v>
      </c>
      <c r="L18" s="4358"/>
      <c r="M18" s="4358"/>
      <c r="N18" s="4357">
        <f>AJ38+AJ58+AJ78+AJ111+AJ131+AJ151+AJ171</f>
        <v>42</v>
      </c>
      <c r="O18" s="4358"/>
      <c r="P18" s="4358"/>
      <c r="Q18" s="4359">
        <f t="shared" si="0"/>
        <v>0.311</v>
      </c>
      <c r="R18" s="4360"/>
      <c r="S18" s="4361"/>
      <c r="T18" s="4389"/>
      <c r="U18" s="4390"/>
      <c r="V18" s="4391"/>
      <c r="AA18" s="1893"/>
      <c r="AC18" s="1893"/>
      <c r="AD18" s="1893"/>
      <c r="AE18" s="1893"/>
      <c r="AF18" s="1893"/>
      <c r="AG18" s="1893"/>
    </row>
    <row r="19" spans="2:40" ht="13.5" customHeight="1" thickBot="1">
      <c r="B19" s="4186"/>
      <c r="C19" s="4350"/>
      <c r="D19" s="4351"/>
      <c r="E19" s="4343"/>
      <c r="F19" s="4344"/>
      <c r="G19" s="4345"/>
      <c r="H19" s="4224"/>
      <c r="I19" s="4346"/>
      <c r="J19" s="4346"/>
      <c r="K19" s="4224"/>
      <c r="L19" s="4346"/>
      <c r="M19" s="4347"/>
      <c r="N19" s="4341"/>
      <c r="O19" s="4342"/>
      <c r="P19" s="4230"/>
      <c r="Q19" s="4341"/>
      <c r="R19" s="4342"/>
      <c r="S19" s="4230"/>
      <c r="T19" s="4389"/>
      <c r="U19" s="4390"/>
      <c r="V19" s="4391"/>
      <c r="AA19" s="1893"/>
      <c r="AC19" s="1893"/>
      <c r="AD19" s="1893"/>
      <c r="AE19" s="1893"/>
      <c r="AF19" s="1893"/>
      <c r="AG19" s="1893"/>
    </row>
    <row r="20" spans="2:40" ht="13.5" customHeight="1">
      <c r="B20" s="4186"/>
      <c r="C20" s="4350"/>
      <c r="D20" s="4351"/>
      <c r="E20" s="4343"/>
      <c r="F20" s="4344"/>
      <c r="G20" s="4345"/>
      <c r="H20" s="4224"/>
      <c r="I20" s="4346"/>
      <c r="J20" s="4346"/>
      <c r="K20" s="4224"/>
      <c r="L20" s="4346"/>
      <c r="M20" s="4347"/>
      <c r="N20" s="4341"/>
      <c r="O20" s="4342"/>
      <c r="P20" s="4230"/>
      <c r="Q20" s="4341"/>
      <c r="R20" s="4342"/>
      <c r="S20" s="4230"/>
      <c r="T20" s="4389"/>
      <c r="U20" s="4390"/>
      <c r="V20" s="4390"/>
      <c r="W20" s="4328" t="str">
        <f>IF(T8&gt;=AM6,AO6,IF(T8&gt;=AM7,AO7,IF(T8&gt;=AM8,AO8,"補正無し")))</f>
        <v>4週7休</v>
      </c>
      <c r="X20" s="4329"/>
      <c r="Y20" s="4329"/>
      <c r="Z20" s="4329"/>
      <c r="AA20" s="2096"/>
      <c r="AB20" s="1929"/>
      <c r="AC20" s="1929"/>
      <c r="AD20" s="1903"/>
      <c r="AE20" s="1893"/>
      <c r="AF20" s="1893"/>
      <c r="AG20" s="1893"/>
    </row>
    <row r="21" spans="2:40" ht="13.5" customHeight="1" thickBot="1">
      <c r="B21" s="4187"/>
      <c r="C21" s="4352"/>
      <c r="D21" s="4353"/>
      <c r="E21" s="4332"/>
      <c r="F21" s="4333"/>
      <c r="G21" s="4334"/>
      <c r="H21" s="4335"/>
      <c r="I21" s="4336"/>
      <c r="J21" s="4336"/>
      <c r="K21" s="4335"/>
      <c r="L21" s="4336"/>
      <c r="M21" s="4337"/>
      <c r="N21" s="4338"/>
      <c r="O21" s="4339"/>
      <c r="P21" s="4340"/>
      <c r="Q21" s="4338"/>
      <c r="R21" s="4339"/>
      <c r="S21" s="4340"/>
      <c r="T21" s="4392"/>
      <c r="U21" s="4393"/>
      <c r="V21" s="4393"/>
      <c r="W21" s="4330"/>
      <c r="X21" s="4331"/>
      <c r="Y21" s="4331"/>
      <c r="Z21" s="4331"/>
      <c r="AA21" s="2096"/>
      <c r="AB21" s="1929"/>
      <c r="AC21" s="1929"/>
      <c r="AD21" s="1903"/>
      <c r="AE21" s="1893"/>
      <c r="AF21" s="1893"/>
      <c r="AG21" s="1893"/>
    </row>
    <row r="22" spans="2:40" s="2027" customFormat="1" ht="13.5" customHeight="1">
      <c r="C22" s="1989"/>
      <c r="D22" s="1989"/>
      <c r="E22" s="1989"/>
      <c r="F22" s="2032"/>
      <c r="G22" s="2032"/>
      <c r="H22" s="2032"/>
      <c r="I22" s="1991"/>
      <c r="J22" s="1991"/>
      <c r="K22" s="1991"/>
      <c r="L22" s="1991"/>
      <c r="M22" s="1991"/>
      <c r="N22" s="1991"/>
      <c r="O22" s="1991"/>
      <c r="P22" s="1991"/>
      <c r="Q22" s="1991"/>
      <c r="R22" s="1991"/>
      <c r="S22" s="2097"/>
      <c r="T22" s="1991"/>
      <c r="U22" s="1991"/>
      <c r="V22" s="2098" t="s">
        <v>2555</v>
      </c>
      <c r="W22" s="1991"/>
      <c r="X22" s="1991"/>
      <c r="Y22" s="1991"/>
      <c r="Z22" s="1991"/>
      <c r="AA22" s="1991"/>
      <c r="AB22" s="1991"/>
      <c r="AC22" s="1991"/>
      <c r="AD22" s="1991"/>
      <c r="AE22" s="2098"/>
      <c r="AF22" s="1991"/>
      <c r="AG22" s="1991"/>
    </row>
    <row r="23" spans="2:40" ht="13.5" customHeight="1">
      <c r="B23" s="2021"/>
      <c r="C23" s="2022"/>
      <c r="D23" s="2025"/>
      <c r="E23" s="2053" t="s">
        <v>1183</v>
      </c>
      <c r="F23" s="2054">
        <f>+X3</f>
        <v>44659</v>
      </c>
      <c r="G23" s="2055">
        <f>+F23+1</f>
        <v>44660</v>
      </c>
      <c r="H23" s="2055">
        <f t="shared" ref="H23:AG23" si="1">+G23+1</f>
        <v>44661</v>
      </c>
      <c r="I23" s="2055">
        <f t="shared" si="1"/>
        <v>44662</v>
      </c>
      <c r="J23" s="2055">
        <f t="shared" si="1"/>
        <v>44663</v>
      </c>
      <c r="K23" s="2055">
        <f t="shared" si="1"/>
        <v>44664</v>
      </c>
      <c r="L23" s="2055">
        <f t="shared" si="1"/>
        <v>44665</v>
      </c>
      <c r="M23" s="2055">
        <f t="shared" si="1"/>
        <v>44666</v>
      </c>
      <c r="N23" s="2055">
        <f t="shared" si="1"/>
        <v>44667</v>
      </c>
      <c r="O23" s="2055">
        <f t="shared" si="1"/>
        <v>44668</v>
      </c>
      <c r="P23" s="2055">
        <f t="shared" si="1"/>
        <v>44669</v>
      </c>
      <c r="Q23" s="2055">
        <f t="shared" si="1"/>
        <v>44670</v>
      </c>
      <c r="R23" s="2055">
        <f t="shared" si="1"/>
        <v>44671</v>
      </c>
      <c r="S23" s="2055">
        <f t="shared" si="1"/>
        <v>44672</v>
      </c>
      <c r="T23" s="2055">
        <f t="shared" si="1"/>
        <v>44673</v>
      </c>
      <c r="U23" s="2055">
        <f t="shared" si="1"/>
        <v>44674</v>
      </c>
      <c r="V23" s="2055">
        <f t="shared" si="1"/>
        <v>44675</v>
      </c>
      <c r="W23" s="2055">
        <f t="shared" si="1"/>
        <v>44676</v>
      </c>
      <c r="X23" s="2055">
        <f t="shared" si="1"/>
        <v>44677</v>
      </c>
      <c r="Y23" s="2055">
        <f t="shared" si="1"/>
        <v>44678</v>
      </c>
      <c r="Z23" s="2055">
        <f>+Y23+1</f>
        <v>44679</v>
      </c>
      <c r="AA23" s="2055">
        <f t="shared" si="1"/>
        <v>44680</v>
      </c>
      <c r="AB23" s="2055">
        <f t="shared" si="1"/>
        <v>44681</v>
      </c>
      <c r="AC23" s="2055">
        <f t="shared" si="1"/>
        <v>44682</v>
      </c>
      <c r="AD23" s="2055">
        <f>+AC23+1</f>
        <v>44683</v>
      </c>
      <c r="AE23" s="2055">
        <f t="shared" si="1"/>
        <v>44684</v>
      </c>
      <c r="AF23" s="2055">
        <f>+AE23+1</f>
        <v>44685</v>
      </c>
      <c r="AG23" s="2099">
        <f t="shared" si="1"/>
        <v>44686</v>
      </c>
      <c r="AH23" s="4209" t="s">
        <v>2496</v>
      </c>
      <c r="AI23" s="4313" t="s">
        <v>2497</v>
      </c>
      <c r="AJ23" s="4316" t="s">
        <v>2474</v>
      </c>
      <c r="AK23" s="4319"/>
      <c r="AM23" s="4320" t="s">
        <v>2556</v>
      </c>
      <c r="AN23" s="4320" t="s">
        <v>2557</v>
      </c>
    </row>
    <row r="24" spans="2:40">
      <c r="B24" s="2037"/>
      <c r="C24" s="2038"/>
      <c r="D24" s="2041"/>
      <c r="E24" s="1987" t="s">
        <v>1184</v>
      </c>
      <c r="F24" s="1875" t="str">
        <f>TEXT(WEEKDAY(+F23),"aaa")</f>
        <v>金</v>
      </c>
      <c r="G24" s="1874" t="str">
        <f t="shared" ref="G24:AG24" si="2">TEXT(WEEKDAY(+G23),"aaa")</f>
        <v>土</v>
      </c>
      <c r="H24" s="1874" t="str">
        <f t="shared" si="2"/>
        <v>日</v>
      </c>
      <c r="I24" s="1874" t="str">
        <f t="shared" si="2"/>
        <v>月</v>
      </c>
      <c r="J24" s="1874" t="str">
        <f t="shared" si="2"/>
        <v>火</v>
      </c>
      <c r="K24" s="1874" t="str">
        <f t="shared" si="2"/>
        <v>水</v>
      </c>
      <c r="L24" s="1874" t="str">
        <f t="shared" si="2"/>
        <v>木</v>
      </c>
      <c r="M24" s="1874" t="str">
        <f t="shared" si="2"/>
        <v>金</v>
      </c>
      <c r="N24" s="1874" t="str">
        <f t="shared" si="2"/>
        <v>土</v>
      </c>
      <c r="O24" s="1874" t="str">
        <f t="shared" si="2"/>
        <v>日</v>
      </c>
      <c r="P24" s="1874" t="str">
        <f t="shared" si="2"/>
        <v>月</v>
      </c>
      <c r="Q24" s="1874" t="str">
        <f t="shared" si="2"/>
        <v>火</v>
      </c>
      <c r="R24" s="1874" t="str">
        <f t="shared" si="2"/>
        <v>水</v>
      </c>
      <c r="S24" s="1874" t="str">
        <f t="shared" si="2"/>
        <v>木</v>
      </c>
      <c r="T24" s="1874" t="str">
        <f t="shared" si="2"/>
        <v>金</v>
      </c>
      <c r="U24" s="1874" t="str">
        <f t="shared" si="2"/>
        <v>土</v>
      </c>
      <c r="V24" s="1874" t="str">
        <f t="shared" si="2"/>
        <v>日</v>
      </c>
      <c r="W24" s="1874" t="str">
        <f t="shared" si="2"/>
        <v>月</v>
      </c>
      <c r="X24" s="1874" t="str">
        <f t="shared" si="2"/>
        <v>火</v>
      </c>
      <c r="Y24" s="1874" t="str">
        <f t="shared" si="2"/>
        <v>水</v>
      </c>
      <c r="Z24" s="1874" t="str">
        <f t="shared" si="2"/>
        <v>木</v>
      </c>
      <c r="AA24" s="1874" t="str">
        <f t="shared" si="2"/>
        <v>金</v>
      </c>
      <c r="AB24" s="1874" t="str">
        <f t="shared" si="2"/>
        <v>土</v>
      </c>
      <c r="AC24" s="1874" t="str">
        <f t="shared" si="2"/>
        <v>日</v>
      </c>
      <c r="AD24" s="1874" t="str">
        <f t="shared" si="2"/>
        <v>月</v>
      </c>
      <c r="AE24" s="1874" t="str">
        <f t="shared" si="2"/>
        <v>火</v>
      </c>
      <c r="AF24" s="1874" t="str">
        <f t="shared" si="2"/>
        <v>水</v>
      </c>
      <c r="AG24" s="2100" t="str">
        <f t="shared" si="2"/>
        <v>木</v>
      </c>
      <c r="AH24" s="4210"/>
      <c r="AI24" s="4314"/>
      <c r="AJ24" s="4317"/>
      <c r="AK24" s="4319"/>
      <c r="AM24" s="4320"/>
      <c r="AN24" s="4320"/>
    </row>
    <row r="25" spans="2:40" ht="24.75" customHeight="1">
      <c r="B25" s="2101" t="s">
        <v>2531</v>
      </c>
      <c r="C25" s="2102" t="s">
        <v>2532</v>
      </c>
      <c r="D25" s="1953" t="s">
        <v>1313</v>
      </c>
      <c r="E25" s="2103" t="s">
        <v>2558</v>
      </c>
      <c r="F25" s="1941" t="s">
        <v>2503</v>
      </c>
      <c r="G25" s="1942" t="s">
        <v>2503</v>
      </c>
      <c r="H25" s="1942" t="s">
        <v>2503</v>
      </c>
      <c r="I25" s="1942" t="s">
        <v>2503</v>
      </c>
      <c r="J25" s="1942" t="s">
        <v>2503</v>
      </c>
      <c r="K25" s="1942" t="s">
        <v>2503</v>
      </c>
      <c r="L25" s="1942" t="s">
        <v>2503</v>
      </c>
      <c r="M25" s="1942" t="s">
        <v>2503</v>
      </c>
      <c r="N25" s="1942" t="s">
        <v>2503</v>
      </c>
      <c r="O25" s="1942" t="s">
        <v>2503</v>
      </c>
      <c r="P25" s="1942" t="s">
        <v>2503</v>
      </c>
      <c r="Q25" s="1942" t="s">
        <v>2503</v>
      </c>
      <c r="R25" s="1942" t="s">
        <v>2503</v>
      </c>
      <c r="S25" s="1942" t="s">
        <v>2503</v>
      </c>
      <c r="T25" s="1942" t="s">
        <v>2503</v>
      </c>
      <c r="U25" s="1942" t="s">
        <v>2503</v>
      </c>
      <c r="V25" s="1942" t="s">
        <v>2503</v>
      </c>
      <c r="W25" s="1942" t="s">
        <v>2503</v>
      </c>
      <c r="X25" s="1942" t="s">
        <v>2503</v>
      </c>
      <c r="Y25" s="1942" t="s">
        <v>2503</v>
      </c>
      <c r="Z25" s="1942" t="s">
        <v>2503</v>
      </c>
      <c r="AA25" s="1942" t="s">
        <v>2503</v>
      </c>
      <c r="AB25" s="1942" t="s">
        <v>2503</v>
      </c>
      <c r="AC25" s="1942" t="s">
        <v>2503</v>
      </c>
      <c r="AD25" s="1942" t="s">
        <v>2503</v>
      </c>
      <c r="AE25" s="1942" t="s">
        <v>2503</v>
      </c>
      <c r="AF25" s="1942" t="s">
        <v>2503</v>
      </c>
      <c r="AG25" s="1970" t="s">
        <v>2503</v>
      </c>
      <c r="AH25" s="4211"/>
      <c r="AI25" s="4315"/>
      <c r="AJ25" s="4318"/>
      <c r="AK25" s="4319"/>
    </row>
    <row r="26" spans="2:40" ht="13.5" customHeight="1">
      <c r="B26" s="4185" t="s">
        <v>2486</v>
      </c>
      <c r="C26" s="4188" t="s">
        <v>2487</v>
      </c>
      <c r="D26" s="1945" t="str">
        <f>E$8</f>
        <v>〇〇</v>
      </c>
      <c r="E26" s="2023"/>
      <c r="F26" s="1947" t="s">
        <v>2516</v>
      </c>
      <c r="G26" s="1948"/>
      <c r="H26" s="1948"/>
      <c r="I26" s="1948"/>
      <c r="J26" s="1948"/>
      <c r="K26" s="1948"/>
      <c r="L26" s="1948"/>
      <c r="M26" s="1948"/>
      <c r="N26" s="1948"/>
      <c r="O26" s="1948" t="s">
        <v>1199</v>
      </c>
      <c r="P26" s="1948" t="s">
        <v>1199</v>
      </c>
      <c r="Q26" s="1948"/>
      <c r="R26" s="1948"/>
      <c r="S26" s="1948"/>
      <c r="T26" s="1948"/>
      <c r="U26" s="1948"/>
      <c r="V26" s="1948"/>
      <c r="W26" s="1948"/>
      <c r="X26" s="1948" t="s">
        <v>1199</v>
      </c>
      <c r="Y26" s="1948" t="s">
        <v>1199</v>
      </c>
      <c r="Z26" s="1948"/>
      <c r="AA26" s="1948"/>
      <c r="AB26" s="1948"/>
      <c r="AC26" s="1948"/>
      <c r="AD26" s="1948"/>
      <c r="AE26" s="1948" t="s">
        <v>1199</v>
      </c>
      <c r="AF26" s="1948" t="s">
        <v>1199</v>
      </c>
      <c r="AG26" s="1949"/>
      <c r="AH26" s="1950">
        <f>COUNTA(F$23:AG$23)-AI26</f>
        <v>28</v>
      </c>
      <c r="AI26" s="1951">
        <f>AM26+AN26</f>
        <v>0</v>
      </c>
      <c r="AJ26" s="2104">
        <f>+COUNTIF(F26:AG26,"休")</f>
        <v>6</v>
      </c>
      <c r="AM26" s="1953">
        <f>+COUNTIF(F26:AG26,"－")</f>
        <v>0</v>
      </c>
      <c r="AN26" s="1953">
        <f t="shared" ref="AN26:AN31" si="3">+COUNTIF(F26:AG26,"外")</f>
        <v>0</v>
      </c>
    </row>
    <row r="27" spans="2:40" ht="13.5" customHeight="1">
      <c r="B27" s="4186"/>
      <c r="C27" s="4189"/>
      <c r="D27" s="1960" t="str">
        <f>E$9</f>
        <v>●●</v>
      </c>
      <c r="E27" s="2105"/>
      <c r="F27" s="1955" t="s">
        <v>2516</v>
      </c>
      <c r="G27" s="1956"/>
      <c r="H27" s="1956"/>
      <c r="I27" s="1956"/>
      <c r="J27" s="1956"/>
      <c r="K27" s="1956"/>
      <c r="L27" s="1956"/>
      <c r="M27" s="1956"/>
      <c r="N27" s="1956"/>
      <c r="O27" s="1956"/>
      <c r="P27" s="1956" t="s">
        <v>1199</v>
      </c>
      <c r="Q27" s="1956" t="s">
        <v>1199</v>
      </c>
      <c r="R27" s="1956"/>
      <c r="S27" s="1956"/>
      <c r="T27" s="1956"/>
      <c r="U27" s="1956"/>
      <c r="V27" s="1956"/>
      <c r="W27" s="1956" t="s">
        <v>1199</v>
      </c>
      <c r="X27" s="1956" t="s">
        <v>1199</v>
      </c>
      <c r="Y27" s="1956"/>
      <c r="Z27" s="1956"/>
      <c r="AA27" s="1956"/>
      <c r="AB27" s="1956"/>
      <c r="AC27" s="1956"/>
      <c r="AD27" s="1956"/>
      <c r="AE27" s="1956"/>
      <c r="AF27" s="1956" t="s">
        <v>1199</v>
      </c>
      <c r="AG27" s="1957" t="s">
        <v>1199</v>
      </c>
      <c r="AH27" s="1950">
        <f t="shared" ref="AH27:AH31" si="4">COUNTA(F$23:AG$23)-AI27</f>
        <v>28</v>
      </c>
      <c r="AI27" s="1958">
        <f t="shared" ref="AI27:AI31" si="5">AM27+AN27</f>
        <v>0</v>
      </c>
      <c r="AJ27" s="2106">
        <f t="shared" ref="AJ27:AJ30" si="6">+COUNTIF(F27:AG27,"休")</f>
        <v>6</v>
      </c>
      <c r="AM27" s="1953">
        <f t="shared" ref="AM27:AM30" si="7">+COUNTIF(F27:AG27,"－")</f>
        <v>0</v>
      </c>
      <c r="AN27" s="1953">
        <f t="shared" si="3"/>
        <v>0</v>
      </c>
    </row>
    <row r="28" spans="2:40">
      <c r="B28" s="4186"/>
      <c r="C28" s="4189"/>
      <c r="D28" s="1960" t="str">
        <f>E$10</f>
        <v>△△</v>
      </c>
      <c r="E28" s="2105"/>
      <c r="F28" s="1955" t="s">
        <v>2522</v>
      </c>
      <c r="G28" s="1956" t="s">
        <v>2522</v>
      </c>
      <c r="H28" s="1956" t="s">
        <v>2522</v>
      </c>
      <c r="I28" s="1956" t="s">
        <v>2522</v>
      </c>
      <c r="J28" s="1956" t="s">
        <v>2522</v>
      </c>
      <c r="K28" s="1956" t="s">
        <v>2522</v>
      </c>
      <c r="L28" s="1956" t="s">
        <v>2522</v>
      </c>
      <c r="M28" s="1956" t="s">
        <v>2522</v>
      </c>
      <c r="N28" s="1956" t="s">
        <v>2522</v>
      </c>
      <c r="O28" s="1956" t="s">
        <v>2522</v>
      </c>
      <c r="P28" s="1956" t="s">
        <v>2522</v>
      </c>
      <c r="Q28" s="1956" t="s">
        <v>2522</v>
      </c>
      <c r="R28" s="1956" t="s">
        <v>2522</v>
      </c>
      <c r="S28" s="1956" t="s">
        <v>2522</v>
      </c>
      <c r="T28" s="1956" t="s">
        <v>2522</v>
      </c>
      <c r="U28" s="1956" t="s">
        <v>2522</v>
      </c>
      <c r="V28" s="1956" t="s">
        <v>2516</v>
      </c>
      <c r="W28" s="1956"/>
      <c r="X28" s="1956"/>
      <c r="Y28" s="1956" t="s">
        <v>1199</v>
      </c>
      <c r="Z28" s="1956" t="s">
        <v>1199</v>
      </c>
      <c r="AA28" s="1956" t="s">
        <v>1199</v>
      </c>
      <c r="AB28" s="1956" t="s">
        <v>1199</v>
      </c>
      <c r="AC28" s="1956" t="s">
        <v>1199</v>
      </c>
      <c r="AD28" s="1956" t="s">
        <v>1199</v>
      </c>
      <c r="AE28" s="1956" t="s">
        <v>1199</v>
      </c>
      <c r="AF28" s="1956"/>
      <c r="AG28" s="1957"/>
      <c r="AH28" s="1950">
        <f t="shared" si="4"/>
        <v>12</v>
      </c>
      <c r="AI28" s="1958">
        <f>AM28+AN28</f>
        <v>16</v>
      </c>
      <c r="AJ28" s="2106">
        <f t="shared" si="6"/>
        <v>7</v>
      </c>
      <c r="AM28" s="1953">
        <f t="shared" si="7"/>
        <v>16</v>
      </c>
      <c r="AN28" s="1953">
        <f t="shared" si="3"/>
        <v>0</v>
      </c>
    </row>
    <row r="29" spans="2:40">
      <c r="B29" s="4186"/>
      <c r="C29" s="4189"/>
      <c r="D29" s="1960" t="str">
        <f>E$11</f>
        <v>■■</v>
      </c>
      <c r="E29" s="2105"/>
      <c r="F29" s="1955" t="s">
        <v>2522</v>
      </c>
      <c r="G29" s="1956" t="s">
        <v>2522</v>
      </c>
      <c r="H29" s="1956" t="s">
        <v>2522</v>
      </c>
      <c r="I29" s="1956" t="s">
        <v>2522</v>
      </c>
      <c r="J29" s="1956" t="s">
        <v>2522</v>
      </c>
      <c r="K29" s="1956" t="s">
        <v>2522</v>
      </c>
      <c r="L29" s="1956" t="s">
        <v>2522</v>
      </c>
      <c r="M29" s="1956" t="s">
        <v>2522</v>
      </c>
      <c r="N29" s="1956" t="s">
        <v>2522</v>
      </c>
      <c r="O29" s="1956" t="s">
        <v>2522</v>
      </c>
      <c r="P29" s="1956" t="s">
        <v>2522</v>
      </c>
      <c r="Q29" s="1956" t="s">
        <v>2522</v>
      </c>
      <c r="R29" s="1956" t="s">
        <v>2522</v>
      </c>
      <c r="S29" s="1956" t="s">
        <v>2522</v>
      </c>
      <c r="T29" s="1956" t="s">
        <v>2522</v>
      </c>
      <c r="U29" s="1956" t="s">
        <v>2522</v>
      </c>
      <c r="V29" s="1956" t="s">
        <v>2516</v>
      </c>
      <c r="W29" s="1956"/>
      <c r="X29" s="1956"/>
      <c r="Y29" s="1956"/>
      <c r="Z29" s="1956" t="s">
        <v>1199</v>
      </c>
      <c r="AA29" s="1956" t="s">
        <v>1199</v>
      </c>
      <c r="AB29" s="1956" t="s">
        <v>1199</v>
      </c>
      <c r="AC29" s="1956" t="s">
        <v>1199</v>
      </c>
      <c r="AD29" s="1956" t="s">
        <v>1199</v>
      </c>
      <c r="AE29" s="1956" t="s">
        <v>1199</v>
      </c>
      <c r="AF29" s="1956" t="s">
        <v>1199</v>
      </c>
      <c r="AG29" s="1957"/>
      <c r="AH29" s="1950">
        <f t="shared" si="4"/>
        <v>12</v>
      </c>
      <c r="AI29" s="1958">
        <f t="shared" si="5"/>
        <v>16</v>
      </c>
      <c r="AJ29" s="2106">
        <f t="shared" si="6"/>
        <v>7</v>
      </c>
      <c r="AM29" s="1953">
        <f t="shared" si="7"/>
        <v>16</v>
      </c>
      <c r="AN29" s="1953">
        <f t="shared" si="3"/>
        <v>0</v>
      </c>
    </row>
    <row r="30" spans="2:40">
      <c r="B30" s="4186"/>
      <c r="C30" s="4189"/>
      <c r="D30" s="1960" t="str">
        <f>E$12</f>
        <v>★★</v>
      </c>
      <c r="E30" s="2105"/>
      <c r="F30" s="1955" t="s">
        <v>2522</v>
      </c>
      <c r="G30" s="1956" t="s">
        <v>2522</v>
      </c>
      <c r="H30" s="1956" t="s">
        <v>2522</v>
      </c>
      <c r="I30" s="1956" t="s">
        <v>2522</v>
      </c>
      <c r="J30" s="1956" t="s">
        <v>2522</v>
      </c>
      <c r="K30" s="1956" t="s">
        <v>2522</v>
      </c>
      <c r="L30" s="1956" t="s">
        <v>2522</v>
      </c>
      <c r="M30" s="1956" t="s">
        <v>2522</v>
      </c>
      <c r="N30" s="1956" t="s">
        <v>2522</v>
      </c>
      <c r="O30" s="1956" t="s">
        <v>2522</v>
      </c>
      <c r="P30" s="1956" t="s">
        <v>2522</v>
      </c>
      <c r="Q30" s="1956" t="s">
        <v>2522</v>
      </c>
      <c r="R30" s="1956" t="s">
        <v>2522</v>
      </c>
      <c r="S30" s="1956" t="s">
        <v>2522</v>
      </c>
      <c r="T30" s="1956" t="s">
        <v>2522</v>
      </c>
      <c r="U30" s="1956" t="s">
        <v>2522</v>
      </c>
      <c r="V30" s="1956" t="s">
        <v>2522</v>
      </c>
      <c r="W30" s="1956" t="s">
        <v>2522</v>
      </c>
      <c r="X30" s="1956" t="s">
        <v>2522</v>
      </c>
      <c r="Y30" s="1956" t="s">
        <v>2522</v>
      </c>
      <c r="Z30" s="1956" t="s">
        <v>2522</v>
      </c>
      <c r="AA30" s="1956" t="s">
        <v>2522</v>
      </c>
      <c r="AB30" s="1956" t="s">
        <v>2522</v>
      </c>
      <c r="AC30" s="1956" t="s">
        <v>2522</v>
      </c>
      <c r="AD30" s="1956" t="s">
        <v>2522</v>
      </c>
      <c r="AE30" s="1956" t="s">
        <v>2522</v>
      </c>
      <c r="AF30" s="1956" t="s">
        <v>2522</v>
      </c>
      <c r="AG30" s="1957" t="s">
        <v>2522</v>
      </c>
      <c r="AH30" s="1950">
        <f t="shared" si="4"/>
        <v>0</v>
      </c>
      <c r="AI30" s="1958">
        <f t="shared" si="5"/>
        <v>28</v>
      </c>
      <c r="AJ30" s="2106">
        <f t="shared" si="6"/>
        <v>0</v>
      </c>
      <c r="AM30" s="1953">
        <f t="shared" si="7"/>
        <v>28</v>
      </c>
      <c r="AN30" s="1953">
        <f t="shared" si="3"/>
        <v>0</v>
      </c>
    </row>
    <row r="31" spans="2:40">
      <c r="B31" s="4187"/>
      <c r="C31" s="4190"/>
      <c r="D31" s="1960">
        <f>E$13</f>
        <v>0</v>
      </c>
      <c r="E31" s="1991"/>
      <c r="F31" s="1964"/>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7"/>
      <c r="AH31" s="1950">
        <f t="shared" si="4"/>
        <v>28</v>
      </c>
      <c r="AI31" s="1951">
        <f t="shared" si="5"/>
        <v>0</v>
      </c>
      <c r="AJ31" s="2104">
        <f>+COUNTIF(F31:AG31,"休")</f>
        <v>0</v>
      </c>
      <c r="AM31" s="1953">
        <f>+COUNTIF(F31:AG31,"－")</f>
        <v>0</v>
      </c>
      <c r="AN31" s="1953">
        <f t="shared" si="3"/>
        <v>0</v>
      </c>
    </row>
    <row r="32" spans="2:40" ht="24.75" customHeight="1">
      <c r="B32" s="4185" t="s">
        <v>2493</v>
      </c>
      <c r="C32" s="4188" t="s">
        <v>2494</v>
      </c>
      <c r="D32" s="1953" t="s">
        <v>1313</v>
      </c>
      <c r="E32" s="1901" t="s">
        <v>2558</v>
      </c>
      <c r="F32" s="1941" t="s">
        <v>2503</v>
      </c>
      <c r="G32" s="1942" t="s">
        <v>2503</v>
      </c>
      <c r="H32" s="1942" t="s">
        <v>2503</v>
      </c>
      <c r="I32" s="1942" t="s">
        <v>2503</v>
      </c>
      <c r="J32" s="1942" t="s">
        <v>2503</v>
      </c>
      <c r="K32" s="1942" t="s">
        <v>2503</v>
      </c>
      <c r="L32" s="1942" t="s">
        <v>2503</v>
      </c>
      <c r="M32" s="1942" t="s">
        <v>2503</v>
      </c>
      <c r="N32" s="1942" t="s">
        <v>2503</v>
      </c>
      <c r="O32" s="1942" t="s">
        <v>2503</v>
      </c>
      <c r="P32" s="1942" t="s">
        <v>2503</v>
      </c>
      <c r="Q32" s="1942" t="s">
        <v>2503</v>
      </c>
      <c r="R32" s="1942" t="s">
        <v>2503</v>
      </c>
      <c r="S32" s="1942" t="s">
        <v>2503</v>
      </c>
      <c r="T32" s="1942" t="s">
        <v>2503</v>
      </c>
      <c r="U32" s="1942" t="s">
        <v>2503</v>
      </c>
      <c r="V32" s="1942" t="s">
        <v>2503</v>
      </c>
      <c r="W32" s="1942" t="s">
        <v>2503</v>
      </c>
      <c r="X32" s="1942" t="s">
        <v>2503</v>
      </c>
      <c r="Y32" s="1942" t="s">
        <v>2503</v>
      </c>
      <c r="Z32" s="1942" t="s">
        <v>2503</v>
      </c>
      <c r="AA32" s="1942" t="s">
        <v>2503</v>
      </c>
      <c r="AB32" s="1942" t="s">
        <v>2503</v>
      </c>
      <c r="AC32" s="1942" t="s">
        <v>2503</v>
      </c>
      <c r="AD32" s="1942" t="s">
        <v>2503</v>
      </c>
      <c r="AE32" s="1942" t="s">
        <v>2503</v>
      </c>
      <c r="AF32" s="1942" t="s">
        <v>2503</v>
      </c>
      <c r="AG32" s="1970" t="s">
        <v>2503</v>
      </c>
      <c r="AH32" s="1971"/>
      <c r="AI32" s="1953"/>
      <c r="AJ32" s="2058"/>
    </row>
    <row r="33" spans="2:40" ht="13.5" customHeight="1">
      <c r="B33" s="4186"/>
      <c r="C33" s="4189"/>
      <c r="D33" s="2107" t="str">
        <f>E$14</f>
        <v>〇〇</v>
      </c>
      <c r="E33" s="1991"/>
      <c r="F33" s="1947" t="s">
        <v>2522</v>
      </c>
      <c r="G33" s="1948" t="s">
        <v>2522</v>
      </c>
      <c r="H33" s="1948" t="s">
        <v>2522</v>
      </c>
      <c r="I33" s="1948" t="s">
        <v>2522</v>
      </c>
      <c r="J33" s="1948" t="s">
        <v>2522</v>
      </c>
      <c r="K33" s="1948" t="s">
        <v>2522</v>
      </c>
      <c r="L33" s="1948" t="s">
        <v>2522</v>
      </c>
      <c r="M33" s="1948" t="s">
        <v>2522</v>
      </c>
      <c r="N33" s="1948" t="s">
        <v>2522</v>
      </c>
      <c r="O33" s="1948" t="s">
        <v>2522</v>
      </c>
      <c r="P33" s="1948" t="s">
        <v>2522</v>
      </c>
      <c r="Q33" s="1948" t="s">
        <v>2522</v>
      </c>
      <c r="R33" s="1948" t="s">
        <v>2522</v>
      </c>
      <c r="S33" s="1948" t="s">
        <v>2522</v>
      </c>
      <c r="T33" s="1948" t="s">
        <v>2522</v>
      </c>
      <c r="U33" s="1948" t="s">
        <v>2522</v>
      </c>
      <c r="V33" s="1948" t="s">
        <v>2522</v>
      </c>
      <c r="W33" s="1948" t="s">
        <v>2522</v>
      </c>
      <c r="X33" s="1948" t="s">
        <v>2522</v>
      </c>
      <c r="Y33" s="1948" t="s">
        <v>2522</v>
      </c>
      <c r="Z33" s="1948" t="s">
        <v>2522</v>
      </c>
      <c r="AA33" s="1948" t="s">
        <v>2516</v>
      </c>
      <c r="AB33" s="1948"/>
      <c r="AC33" s="1948"/>
      <c r="AD33" s="1948"/>
      <c r="AE33" s="1948" t="s">
        <v>1199</v>
      </c>
      <c r="AF33" s="1948" t="s">
        <v>1199</v>
      </c>
      <c r="AG33" s="1949"/>
      <c r="AH33" s="1950">
        <f>COUNTA(F$23:AG$23)-AI33</f>
        <v>7</v>
      </c>
      <c r="AI33" s="1951">
        <f t="shared" ref="AI33:AI36" si="8">AM33+AN33</f>
        <v>21</v>
      </c>
      <c r="AJ33" s="2104">
        <f>+COUNTIF(F33:AG33,"休")</f>
        <v>2</v>
      </c>
      <c r="AM33" s="1953">
        <f>+COUNTIF(F33:AG33,"－")</f>
        <v>21</v>
      </c>
      <c r="AN33" s="1953">
        <f>+COUNTIF(F33:AG33,"外")</f>
        <v>0</v>
      </c>
    </row>
    <row r="34" spans="2:40">
      <c r="B34" s="4186"/>
      <c r="C34" s="4189"/>
      <c r="D34" s="1960" t="str">
        <f>E$15</f>
        <v>●●</v>
      </c>
      <c r="E34" s="2105"/>
      <c r="F34" s="1955" t="s">
        <v>2522</v>
      </c>
      <c r="G34" s="1956" t="s">
        <v>2522</v>
      </c>
      <c r="H34" s="1956" t="s">
        <v>2522</v>
      </c>
      <c r="I34" s="1956" t="s">
        <v>2522</v>
      </c>
      <c r="J34" s="1956" t="s">
        <v>2522</v>
      </c>
      <c r="K34" s="1956" t="s">
        <v>2522</v>
      </c>
      <c r="L34" s="1956" t="s">
        <v>2522</v>
      </c>
      <c r="M34" s="1956" t="s">
        <v>2522</v>
      </c>
      <c r="N34" s="1956" t="s">
        <v>2522</v>
      </c>
      <c r="O34" s="1956" t="s">
        <v>2522</v>
      </c>
      <c r="P34" s="1956" t="s">
        <v>2522</v>
      </c>
      <c r="Q34" s="1956" t="s">
        <v>2522</v>
      </c>
      <c r="R34" s="1956" t="s">
        <v>2522</v>
      </c>
      <c r="S34" s="1956" t="s">
        <v>2522</v>
      </c>
      <c r="T34" s="1956" t="s">
        <v>2522</v>
      </c>
      <c r="U34" s="1956" t="s">
        <v>2522</v>
      </c>
      <c r="V34" s="1956" t="s">
        <v>2522</v>
      </c>
      <c r="W34" s="1956" t="s">
        <v>2522</v>
      </c>
      <c r="X34" s="1956" t="s">
        <v>2522</v>
      </c>
      <c r="Y34" s="1956" t="s">
        <v>2522</v>
      </c>
      <c r="Z34" s="1956" t="s">
        <v>2522</v>
      </c>
      <c r="AA34" s="1956" t="s">
        <v>2516</v>
      </c>
      <c r="AB34" s="1956"/>
      <c r="AC34" s="1956"/>
      <c r="AD34" s="1956"/>
      <c r="AE34" s="1956"/>
      <c r="AF34" s="1956" t="s">
        <v>1199</v>
      </c>
      <c r="AG34" s="1957"/>
      <c r="AH34" s="1950">
        <f t="shared" ref="AH34:AH36" si="9">COUNTA(F$23:AG$23)-AI34</f>
        <v>7</v>
      </c>
      <c r="AI34" s="1958">
        <f t="shared" si="8"/>
        <v>21</v>
      </c>
      <c r="AJ34" s="2106">
        <f t="shared" ref="AJ34:AJ36" si="10">+COUNTIF(F34:AG34,"休")</f>
        <v>1</v>
      </c>
      <c r="AM34" s="1953">
        <f t="shared" ref="AM34:AM36" si="11">+COUNTIF(F34:AG34,"－")</f>
        <v>21</v>
      </c>
      <c r="AN34" s="1953">
        <f>+COUNTIF(F34:AG34,"外")</f>
        <v>0</v>
      </c>
    </row>
    <row r="35" spans="2:40">
      <c r="B35" s="4186"/>
      <c r="C35" s="4189"/>
      <c r="D35" s="1960">
        <f>E$16</f>
        <v>0</v>
      </c>
      <c r="E35" s="2105"/>
      <c r="F35" s="1955"/>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7"/>
      <c r="AH35" s="1950">
        <f t="shared" si="9"/>
        <v>28</v>
      </c>
      <c r="AI35" s="1958">
        <f t="shared" si="8"/>
        <v>0</v>
      </c>
      <c r="AJ35" s="2106">
        <f t="shared" si="10"/>
        <v>0</v>
      </c>
      <c r="AM35" s="1953">
        <f t="shared" si="11"/>
        <v>0</v>
      </c>
      <c r="AN35" s="1953">
        <f>+COUNTIF(F35:AG35,"外")</f>
        <v>0</v>
      </c>
    </row>
    <row r="36" spans="2:40">
      <c r="B36" s="4186"/>
      <c r="C36" s="4190"/>
      <c r="D36" s="2107">
        <f>E$17</f>
        <v>0</v>
      </c>
      <c r="E36" s="1991"/>
      <c r="F36" s="1955"/>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49"/>
      <c r="AH36" s="1950">
        <f t="shared" si="9"/>
        <v>28</v>
      </c>
      <c r="AI36" s="1987">
        <f t="shared" si="8"/>
        <v>0</v>
      </c>
      <c r="AJ36" s="2104">
        <f t="shared" si="10"/>
        <v>0</v>
      </c>
      <c r="AM36" s="1953">
        <f t="shared" si="11"/>
        <v>0</v>
      </c>
      <c r="AN36" s="1953">
        <f>+COUNTIF(F36:AG36,"外")</f>
        <v>0</v>
      </c>
    </row>
    <row r="37" spans="2:40" ht="24.75" customHeight="1">
      <c r="B37" s="4186"/>
      <c r="C37" s="4188" t="s">
        <v>2495</v>
      </c>
      <c r="D37" s="1953" t="s">
        <v>1313</v>
      </c>
      <c r="E37" s="1901" t="s">
        <v>2558</v>
      </c>
      <c r="F37" s="1941" t="s">
        <v>2503</v>
      </c>
      <c r="G37" s="1942" t="s">
        <v>2503</v>
      </c>
      <c r="H37" s="1942" t="s">
        <v>2503</v>
      </c>
      <c r="I37" s="1942" t="s">
        <v>2503</v>
      </c>
      <c r="J37" s="1942" t="s">
        <v>2503</v>
      </c>
      <c r="K37" s="1942" t="s">
        <v>2503</v>
      </c>
      <c r="L37" s="1942" t="s">
        <v>2503</v>
      </c>
      <c r="M37" s="1942" t="s">
        <v>2503</v>
      </c>
      <c r="N37" s="1942" t="s">
        <v>2503</v>
      </c>
      <c r="O37" s="1942" t="s">
        <v>2503</v>
      </c>
      <c r="P37" s="1942" t="s">
        <v>2503</v>
      </c>
      <c r="Q37" s="1942" t="s">
        <v>2503</v>
      </c>
      <c r="R37" s="1942" t="s">
        <v>2503</v>
      </c>
      <c r="S37" s="1942" t="s">
        <v>2503</v>
      </c>
      <c r="T37" s="1942" t="s">
        <v>2503</v>
      </c>
      <c r="U37" s="1942" t="s">
        <v>2503</v>
      </c>
      <c r="V37" s="1942" t="s">
        <v>2503</v>
      </c>
      <c r="W37" s="1942" t="s">
        <v>2503</v>
      </c>
      <c r="X37" s="1942" t="s">
        <v>2503</v>
      </c>
      <c r="Y37" s="1942" t="s">
        <v>2503</v>
      </c>
      <c r="Z37" s="1942" t="s">
        <v>2503</v>
      </c>
      <c r="AA37" s="1942" t="s">
        <v>2503</v>
      </c>
      <c r="AB37" s="1942" t="s">
        <v>2503</v>
      </c>
      <c r="AC37" s="1942" t="s">
        <v>2503</v>
      </c>
      <c r="AD37" s="1942" t="s">
        <v>2503</v>
      </c>
      <c r="AE37" s="1942" t="s">
        <v>2503</v>
      </c>
      <c r="AF37" s="1942" t="s">
        <v>2503</v>
      </c>
      <c r="AG37" s="1970" t="s">
        <v>2503</v>
      </c>
      <c r="AH37" s="1971"/>
      <c r="AI37" s="1953"/>
      <c r="AJ37" s="2058"/>
    </row>
    <row r="38" spans="2:40">
      <c r="B38" s="4186"/>
      <c r="C38" s="4189"/>
      <c r="D38" s="1945" t="str">
        <f>E$18</f>
        <v>●●</v>
      </c>
      <c r="E38" s="1951"/>
      <c r="F38" s="1947" t="s">
        <v>2522</v>
      </c>
      <c r="G38" s="1948" t="s">
        <v>2522</v>
      </c>
      <c r="H38" s="1948" t="s">
        <v>2522</v>
      </c>
      <c r="I38" s="1948" t="s">
        <v>2522</v>
      </c>
      <c r="J38" s="1948" t="s">
        <v>2522</v>
      </c>
      <c r="K38" s="1948" t="s">
        <v>2522</v>
      </c>
      <c r="L38" s="1948" t="s">
        <v>2522</v>
      </c>
      <c r="M38" s="1948" t="s">
        <v>2522</v>
      </c>
      <c r="N38" s="1948" t="s">
        <v>2522</v>
      </c>
      <c r="O38" s="1948" t="s">
        <v>2522</v>
      </c>
      <c r="P38" s="1948" t="s">
        <v>2522</v>
      </c>
      <c r="Q38" s="1948" t="s">
        <v>2522</v>
      </c>
      <c r="R38" s="1948" t="s">
        <v>2522</v>
      </c>
      <c r="S38" s="1948" t="s">
        <v>2522</v>
      </c>
      <c r="T38" s="1948" t="s">
        <v>2522</v>
      </c>
      <c r="U38" s="1948" t="s">
        <v>2522</v>
      </c>
      <c r="V38" s="1948" t="s">
        <v>2522</v>
      </c>
      <c r="W38" s="1948" t="s">
        <v>2522</v>
      </c>
      <c r="X38" s="1948" t="s">
        <v>2522</v>
      </c>
      <c r="Y38" s="1948" t="s">
        <v>2522</v>
      </c>
      <c r="Z38" s="1948" t="s">
        <v>2522</v>
      </c>
      <c r="AA38" s="1948" t="s">
        <v>2522</v>
      </c>
      <c r="AB38" s="1948" t="s">
        <v>2522</v>
      </c>
      <c r="AC38" s="1948" t="s">
        <v>2522</v>
      </c>
      <c r="AD38" s="1948" t="s">
        <v>2522</v>
      </c>
      <c r="AE38" s="1948" t="s">
        <v>2516</v>
      </c>
      <c r="AF38" s="1948"/>
      <c r="AG38" s="1982"/>
      <c r="AH38" s="1950">
        <f t="shared" ref="AH38:AH41" si="12">COUNTA(F$23:AG$23)-AI38</f>
        <v>3</v>
      </c>
      <c r="AI38" s="2108">
        <f t="shared" ref="AI38:AI41" si="13">AM38+AN38</f>
        <v>25</v>
      </c>
      <c r="AJ38" s="2109">
        <f>+COUNTIF(F38:AG38,"休")</f>
        <v>0</v>
      </c>
      <c r="AM38" s="1953">
        <f>+COUNTIF(F38:AG38,"－")</f>
        <v>25</v>
      </c>
      <c r="AN38" s="1953">
        <f>+COUNTIF(F38:AG38,"外")</f>
        <v>0</v>
      </c>
    </row>
    <row r="39" spans="2:40">
      <c r="B39" s="4186"/>
      <c r="C39" s="4189"/>
      <c r="D39" s="1960">
        <f>E$19</f>
        <v>0</v>
      </c>
      <c r="E39" s="1958"/>
      <c r="F39" s="1955"/>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7"/>
      <c r="AH39" s="1950">
        <f t="shared" si="12"/>
        <v>28</v>
      </c>
      <c r="AI39" s="1958">
        <f t="shared" si="13"/>
        <v>0</v>
      </c>
      <c r="AJ39" s="2106">
        <f t="shared" ref="AJ39:AJ41" si="14">+COUNTIF(F39:AG39,"休")</f>
        <v>0</v>
      </c>
      <c r="AM39" s="1953">
        <f t="shared" ref="AM39:AM41" si="15">+COUNTIF(F39:AG39,"－")</f>
        <v>0</v>
      </c>
      <c r="AN39" s="1953">
        <f>+COUNTIF(F39:AG39,"外")</f>
        <v>0</v>
      </c>
    </row>
    <row r="40" spans="2:40">
      <c r="B40" s="4186"/>
      <c r="C40" s="4189"/>
      <c r="D40" s="1960">
        <f>E$20</f>
        <v>0</v>
      </c>
      <c r="E40" s="1958"/>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956"/>
      <c r="AF40" s="1956"/>
      <c r="AG40" s="1957"/>
      <c r="AH40" s="1950">
        <f t="shared" si="12"/>
        <v>28</v>
      </c>
      <c r="AI40" s="1958">
        <f t="shared" si="13"/>
        <v>0</v>
      </c>
      <c r="AJ40" s="2106">
        <f t="shared" si="14"/>
        <v>0</v>
      </c>
      <c r="AM40" s="1953">
        <f t="shared" si="15"/>
        <v>0</v>
      </c>
      <c r="AN40" s="1953">
        <f>+COUNTIF(F40:AG40,"外")</f>
        <v>0</v>
      </c>
    </row>
    <row r="41" spans="2:40">
      <c r="B41" s="4187"/>
      <c r="C41" s="4190"/>
      <c r="D41" s="2110">
        <f>E$21</f>
        <v>0</v>
      </c>
      <c r="E41" s="2071"/>
      <c r="F41" s="1984"/>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85"/>
      <c r="AH41" s="1986">
        <f t="shared" si="12"/>
        <v>28</v>
      </c>
      <c r="AI41" s="2071">
        <f t="shared" si="13"/>
        <v>0</v>
      </c>
      <c r="AJ41" s="1972">
        <f t="shared" si="14"/>
        <v>0</v>
      </c>
      <c r="AM41" s="1953">
        <f t="shared" si="15"/>
        <v>0</v>
      </c>
      <c r="AN41" s="1953">
        <f>+COUNTIF(F41:AG41,"外")</f>
        <v>0</v>
      </c>
    </row>
    <row r="42" spans="2:40">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row>
    <row r="43" spans="2:40" ht="13.5" customHeight="1">
      <c r="B43" s="2021"/>
      <c r="C43" s="2022"/>
      <c r="D43" s="2025"/>
      <c r="E43" s="2074" t="s">
        <v>1183</v>
      </c>
      <c r="F43" s="2075">
        <f>+AG23+1</f>
        <v>44687</v>
      </c>
      <c r="G43" s="2076">
        <f>+F43+1</f>
        <v>44688</v>
      </c>
      <c r="H43" s="2076">
        <f t="shared" ref="H43:AE43" si="16">+G43+1</f>
        <v>44689</v>
      </c>
      <c r="I43" s="2076">
        <f t="shared" si="16"/>
        <v>44690</v>
      </c>
      <c r="J43" s="2076">
        <f t="shared" si="16"/>
        <v>44691</v>
      </c>
      <c r="K43" s="2076">
        <f t="shared" si="16"/>
        <v>44692</v>
      </c>
      <c r="L43" s="2076">
        <f t="shared" si="16"/>
        <v>44693</v>
      </c>
      <c r="M43" s="2076">
        <f t="shared" si="16"/>
        <v>44694</v>
      </c>
      <c r="N43" s="2076">
        <f t="shared" si="16"/>
        <v>44695</v>
      </c>
      <c r="O43" s="2076">
        <f t="shared" si="16"/>
        <v>44696</v>
      </c>
      <c r="P43" s="2076">
        <f t="shared" si="16"/>
        <v>44697</v>
      </c>
      <c r="Q43" s="2076">
        <f t="shared" si="16"/>
        <v>44698</v>
      </c>
      <c r="R43" s="2076">
        <f t="shared" si="16"/>
        <v>44699</v>
      </c>
      <c r="S43" s="2076">
        <f t="shared" si="16"/>
        <v>44700</v>
      </c>
      <c r="T43" s="2076">
        <f t="shared" si="16"/>
        <v>44701</v>
      </c>
      <c r="U43" s="2076">
        <f t="shared" si="16"/>
        <v>44702</v>
      </c>
      <c r="V43" s="2076">
        <f t="shared" si="16"/>
        <v>44703</v>
      </c>
      <c r="W43" s="2076">
        <f t="shared" si="16"/>
        <v>44704</v>
      </c>
      <c r="X43" s="2076">
        <f t="shared" si="16"/>
        <v>44705</v>
      </c>
      <c r="Y43" s="2076">
        <f t="shared" si="16"/>
        <v>44706</v>
      </c>
      <c r="Z43" s="2076">
        <f>+Y43+1</f>
        <v>44707</v>
      </c>
      <c r="AA43" s="2076">
        <f t="shared" si="16"/>
        <v>44708</v>
      </c>
      <c r="AB43" s="2076">
        <f t="shared" si="16"/>
        <v>44709</v>
      </c>
      <c r="AC43" s="2076">
        <f t="shared" si="16"/>
        <v>44710</v>
      </c>
      <c r="AD43" s="2076">
        <f>+AC43+1</f>
        <v>44711</v>
      </c>
      <c r="AE43" s="2076">
        <f t="shared" si="16"/>
        <v>44712</v>
      </c>
      <c r="AF43" s="2076">
        <f>+AE43+1</f>
        <v>44713</v>
      </c>
      <c r="AG43" s="2111">
        <f>+AF43+1</f>
        <v>44714</v>
      </c>
      <c r="AH43" s="4209" t="s">
        <v>2496</v>
      </c>
      <c r="AI43" s="4313" t="s">
        <v>2497</v>
      </c>
      <c r="AJ43" s="4316" t="s">
        <v>2474</v>
      </c>
      <c r="AK43" s="4319"/>
      <c r="AM43" s="4320" t="s">
        <v>2556</v>
      </c>
      <c r="AN43" s="4320" t="s">
        <v>2557</v>
      </c>
    </row>
    <row r="44" spans="2:40">
      <c r="B44" s="2037"/>
      <c r="C44" s="2038"/>
      <c r="D44" s="2041"/>
      <c r="E44" s="2082" t="s">
        <v>1184</v>
      </c>
      <c r="F44" s="2079" t="str">
        <f>TEXT(WEEKDAY(+F43),"aaa")</f>
        <v>金</v>
      </c>
      <c r="G44" s="2080" t="str">
        <f t="shared" ref="G44:AG44" si="17">TEXT(WEEKDAY(+G43),"aaa")</f>
        <v>土</v>
      </c>
      <c r="H44" s="2080" t="str">
        <f t="shared" si="17"/>
        <v>日</v>
      </c>
      <c r="I44" s="2080" t="str">
        <f t="shared" si="17"/>
        <v>月</v>
      </c>
      <c r="J44" s="2080" t="str">
        <f t="shared" si="17"/>
        <v>火</v>
      </c>
      <c r="K44" s="2080" t="str">
        <f t="shared" si="17"/>
        <v>水</v>
      </c>
      <c r="L44" s="2080" t="str">
        <f t="shared" si="17"/>
        <v>木</v>
      </c>
      <c r="M44" s="2080" t="str">
        <f t="shared" si="17"/>
        <v>金</v>
      </c>
      <c r="N44" s="2080" t="str">
        <f t="shared" si="17"/>
        <v>土</v>
      </c>
      <c r="O44" s="2080" t="str">
        <f t="shared" si="17"/>
        <v>日</v>
      </c>
      <c r="P44" s="2080" t="str">
        <f t="shared" si="17"/>
        <v>月</v>
      </c>
      <c r="Q44" s="2080" t="str">
        <f t="shared" si="17"/>
        <v>火</v>
      </c>
      <c r="R44" s="2080" t="str">
        <f t="shared" si="17"/>
        <v>水</v>
      </c>
      <c r="S44" s="2080" t="str">
        <f t="shared" si="17"/>
        <v>木</v>
      </c>
      <c r="T44" s="2080" t="str">
        <f t="shared" si="17"/>
        <v>金</v>
      </c>
      <c r="U44" s="2080" t="str">
        <f t="shared" si="17"/>
        <v>土</v>
      </c>
      <c r="V44" s="2080" t="str">
        <f t="shared" si="17"/>
        <v>日</v>
      </c>
      <c r="W44" s="2080" t="str">
        <f t="shared" si="17"/>
        <v>月</v>
      </c>
      <c r="X44" s="2080" t="str">
        <f t="shared" si="17"/>
        <v>火</v>
      </c>
      <c r="Y44" s="2080" t="str">
        <f t="shared" si="17"/>
        <v>水</v>
      </c>
      <c r="Z44" s="2080" t="str">
        <f t="shared" si="17"/>
        <v>木</v>
      </c>
      <c r="AA44" s="2080" t="str">
        <f t="shared" si="17"/>
        <v>金</v>
      </c>
      <c r="AB44" s="2080" t="str">
        <f t="shared" si="17"/>
        <v>土</v>
      </c>
      <c r="AC44" s="2080" t="str">
        <f t="shared" si="17"/>
        <v>日</v>
      </c>
      <c r="AD44" s="2080" t="str">
        <f t="shared" si="17"/>
        <v>月</v>
      </c>
      <c r="AE44" s="2080" t="str">
        <f t="shared" si="17"/>
        <v>火</v>
      </c>
      <c r="AF44" s="2080" t="str">
        <f t="shared" si="17"/>
        <v>水</v>
      </c>
      <c r="AG44" s="2112" t="str">
        <f t="shared" si="17"/>
        <v>木</v>
      </c>
      <c r="AH44" s="4210"/>
      <c r="AI44" s="4314"/>
      <c r="AJ44" s="4317"/>
      <c r="AK44" s="4319"/>
      <c r="AM44" s="4320"/>
      <c r="AN44" s="4320"/>
    </row>
    <row r="45" spans="2:40" ht="24.75" customHeight="1">
      <c r="B45" s="2101" t="s">
        <v>2531</v>
      </c>
      <c r="C45" s="2102" t="s">
        <v>2532</v>
      </c>
      <c r="D45" s="1953" t="s">
        <v>1313</v>
      </c>
      <c r="E45" s="1901" t="s">
        <v>2558</v>
      </c>
      <c r="F45" s="1941" t="s">
        <v>2503</v>
      </c>
      <c r="G45" s="1942" t="s">
        <v>2503</v>
      </c>
      <c r="H45" s="1942" t="s">
        <v>2503</v>
      </c>
      <c r="I45" s="1942" t="s">
        <v>2503</v>
      </c>
      <c r="J45" s="1942" t="s">
        <v>2503</v>
      </c>
      <c r="K45" s="1942" t="s">
        <v>2503</v>
      </c>
      <c r="L45" s="1942" t="s">
        <v>2503</v>
      </c>
      <c r="M45" s="1942" t="s">
        <v>2503</v>
      </c>
      <c r="N45" s="1942" t="s">
        <v>2503</v>
      </c>
      <c r="O45" s="1942" t="s">
        <v>2503</v>
      </c>
      <c r="P45" s="1942" t="s">
        <v>2503</v>
      </c>
      <c r="Q45" s="1942" t="s">
        <v>2503</v>
      </c>
      <c r="R45" s="1942" t="s">
        <v>2503</v>
      </c>
      <c r="S45" s="1942" t="s">
        <v>2503</v>
      </c>
      <c r="T45" s="1942" t="s">
        <v>2503</v>
      </c>
      <c r="U45" s="1942" t="s">
        <v>2503</v>
      </c>
      <c r="V45" s="1942" t="s">
        <v>2503</v>
      </c>
      <c r="W45" s="1942" t="s">
        <v>2503</v>
      </c>
      <c r="X45" s="1942" t="s">
        <v>2503</v>
      </c>
      <c r="Y45" s="1942" t="s">
        <v>2503</v>
      </c>
      <c r="Z45" s="1942" t="s">
        <v>2503</v>
      </c>
      <c r="AA45" s="1942" t="s">
        <v>2503</v>
      </c>
      <c r="AB45" s="1942" t="s">
        <v>2503</v>
      </c>
      <c r="AC45" s="1942" t="s">
        <v>2503</v>
      </c>
      <c r="AD45" s="1942" t="s">
        <v>2503</v>
      </c>
      <c r="AE45" s="1942" t="s">
        <v>2503</v>
      </c>
      <c r="AF45" s="1942" t="s">
        <v>2503</v>
      </c>
      <c r="AG45" s="1970" t="s">
        <v>2503</v>
      </c>
      <c r="AH45" s="4211"/>
      <c r="AI45" s="4315"/>
      <c r="AJ45" s="4318"/>
      <c r="AK45" s="4319"/>
    </row>
    <row r="46" spans="2:40" ht="13.5" customHeight="1">
      <c r="B46" s="4185" t="s">
        <v>2486</v>
      </c>
      <c r="C46" s="4188" t="s">
        <v>2487</v>
      </c>
      <c r="D46" s="1945" t="str">
        <f>E$8</f>
        <v>〇〇</v>
      </c>
      <c r="E46" s="1991"/>
      <c r="F46" s="1947"/>
      <c r="G46" s="1948"/>
      <c r="H46" s="1948"/>
      <c r="I46" s="1948"/>
      <c r="J46" s="1948"/>
      <c r="K46" s="1948"/>
      <c r="L46" s="1948"/>
      <c r="M46" s="1948"/>
      <c r="N46" s="1948"/>
      <c r="O46" s="1948" t="s">
        <v>1199</v>
      </c>
      <c r="P46" s="1948" t="s">
        <v>1199</v>
      </c>
      <c r="Q46" s="1948"/>
      <c r="R46" s="1948"/>
      <c r="S46" s="1948"/>
      <c r="T46" s="1948"/>
      <c r="U46" s="1948"/>
      <c r="V46" s="1948"/>
      <c r="W46" s="1948"/>
      <c r="X46" s="1948" t="s">
        <v>1199</v>
      </c>
      <c r="Y46" s="1948" t="s">
        <v>1199</v>
      </c>
      <c r="Z46" s="1948"/>
      <c r="AA46" s="1948"/>
      <c r="AB46" s="1948"/>
      <c r="AC46" s="1948"/>
      <c r="AD46" s="1948"/>
      <c r="AE46" s="1948" t="s">
        <v>1199</v>
      </c>
      <c r="AF46" s="1948" t="s">
        <v>1199</v>
      </c>
      <c r="AG46" s="1949"/>
      <c r="AH46" s="1950">
        <f>COUNTA(F$43:AG$43)-AI46</f>
        <v>28</v>
      </c>
      <c r="AI46" s="1951">
        <f>AM46+AN46</f>
        <v>0</v>
      </c>
      <c r="AJ46" s="2104">
        <f>+COUNTIF(F46:AG46,"休")</f>
        <v>6</v>
      </c>
      <c r="AM46" s="1953">
        <f>+COUNTIF(F46:AG46,"－")</f>
        <v>0</v>
      </c>
      <c r="AN46" s="1953">
        <f t="shared" ref="AN46:AN51" si="18">+COUNTIF(F46:AG46,"外")</f>
        <v>0</v>
      </c>
    </row>
    <row r="47" spans="2:40" ht="13.5" customHeight="1">
      <c r="B47" s="4186"/>
      <c r="C47" s="4189"/>
      <c r="D47" s="1960" t="str">
        <f>E$9</f>
        <v>●●</v>
      </c>
      <c r="E47" s="2105"/>
      <c r="F47" s="1955"/>
      <c r="G47" s="1956"/>
      <c r="H47" s="1956"/>
      <c r="I47" s="1956"/>
      <c r="J47" s="1956"/>
      <c r="K47" s="1956"/>
      <c r="L47" s="1956"/>
      <c r="M47" s="1956"/>
      <c r="N47" s="1956"/>
      <c r="O47" s="1956"/>
      <c r="P47" s="1956" t="s">
        <v>1199</v>
      </c>
      <c r="Q47" s="1956" t="s">
        <v>1199</v>
      </c>
      <c r="R47" s="1956"/>
      <c r="S47" s="1956"/>
      <c r="T47" s="1956"/>
      <c r="U47" s="1956"/>
      <c r="V47" s="1956"/>
      <c r="W47" s="1956" t="s">
        <v>1199</v>
      </c>
      <c r="X47" s="1956" t="s">
        <v>1199</v>
      </c>
      <c r="Y47" s="1956"/>
      <c r="Z47" s="1956"/>
      <c r="AA47" s="1956"/>
      <c r="AB47" s="1956"/>
      <c r="AC47" s="1956"/>
      <c r="AD47" s="1956"/>
      <c r="AE47" s="1956"/>
      <c r="AF47" s="1956" t="s">
        <v>1199</v>
      </c>
      <c r="AG47" s="1957" t="s">
        <v>1199</v>
      </c>
      <c r="AH47" s="1950">
        <f t="shared" ref="AH47:AH51" si="19">COUNTA(F$43:AG$43)-AI47</f>
        <v>28</v>
      </c>
      <c r="AI47" s="1958">
        <f t="shared" ref="AI47" si="20">AM47+AN47</f>
        <v>0</v>
      </c>
      <c r="AJ47" s="2106">
        <f t="shared" ref="AJ47:AJ50" si="21">+COUNTIF(F47:AG47,"休")</f>
        <v>6</v>
      </c>
      <c r="AM47" s="1953">
        <f t="shared" ref="AM47:AM50" si="22">+COUNTIF(F47:AG47,"－")</f>
        <v>0</v>
      </c>
      <c r="AN47" s="1953">
        <f t="shared" si="18"/>
        <v>0</v>
      </c>
    </row>
    <row r="48" spans="2:40">
      <c r="B48" s="4186"/>
      <c r="C48" s="4189"/>
      <c r="D48" s="1960" t="str">
        <f>E$10</f>
        <v>△△</v>
      </c>
      <c r="E48" s="2105"/>
      <c r="F48" s="1955"/>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t="s">
        <v>1199</v>
      </c>
      <c r="AC48" s="1956" t="s">
        <v>1199</v>
      </c>
      <c r="AD48" s="1956"/>
      <c r="AE48" s="1956"/>
      <c r="AF48" s="1956"/>
      <c r="AG48" s="1957"/>
      <c r="AH48" s="1950">
        <f t="shared" si="19"/>
        <v>28</v>
      </c>
      <c r="AI48" s="1958">
        <f>AM48+AN48</f>
        <v>0</v>
      </c>
      <c r="AJ48" s="2106">
        <f t="shared" si="21"/>
        <v>2</v>
      </c>
      <c r="AM48" s="1953">
        <f t="shared" si="22"/>
        <v>0</v>
      </c>
      <c r="AN48" s="1953">
        <f t="shared" si="18"/>
        <v>0</v>
      </c>
    </row>
    <row r="49" spans="2:40">
      <c r="B49" s="4186"/>
      <c r="C49" s="4189"/>
      <c r="D49" s="1960" t="str">
        <f>E$11</f>
        <v>■■</v>
      </c>
      <c r="E49" s="2105"/>
      <c r="F49" s="1955"/>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t="s">
        <v>1199</v>
      </c>
      <c r="AD49" s="1956" t="s">
        <v>1199</v>
      </c>
      <c r="AE49" s="1956"/>
      <c r="AF49" s="1956"/>
      <c r="AG49" s="1957"/>
      <c r="AH49" s="1950">
        <f t="shared" si="19"/>
        <v>28</v>
      </c>
      <c r="AI49" s="1958">
        <f t="shared" ref="AI49:AI51" si="23">AM49+AN49</f>
        <v>0</v>
      </c>
      <c r="AJ49" s="2106">
        <f t="shared" si="21"/>
        <v>2</v>
      </c>
      <c r="AM49" s="1953">
        <f t="shared" si="22"/>
        <v>0</v>
      </c>
      <c r="AN49" s="1953">
        <f t="shared" si="18"/>
        <v>0</v>
      </c>
    </row>
    <row r="50" spans="2:40">
      <c r="B50" s="4186"/>
      <c r="C50" s="4189"/>
      <c r="D50" s="1960" t="str">
        <f>E$12</f>
        <v>★★</v>
      </c>
      <c r="E50" s="2105"/>
      <c r="F50" s="1955" t="s">
        <v>2520</v>
      </c>
      <c r="G50" s="1956" t="s">
        <v>2520</v>
      </c>
      <c r="H50" s="1956" t="s">
        <v>2516</v>
      </c>
      <c r="I50" s="1956"/>
      <c r="J50" s="1956"/>
      <c r="K50" s="1956"/>
      <c r="L50" s="1956" t="s">
        <v>1199</v>
      </c>
      <c r="M50" s="1956" t="s">
        <v>1199</v>
      </c>
      <c r="N50" s="1956"/>
      <c r="O50" s="1956"/>
      <c r="P50" s="1956"/>
      <c r="Q50" s="1956"/>
      <c r="R50" s="1956"/>
      <c r="S50" s="1956"/>
      <c r="T50" s="1956"/>
      <c r="U50" s="1956" t="s">
        <v>1199</v>
      </c>
      <c r="V50" s="1956" t="s">
        <v>1199</v>
      </c>
      <c r="W50" s="1956"/>
      <c r="X50" s="1956"/>
      <c r="Y50" s="1956"/>
      <c r="Z50" s="1956"/>
      <c r="AA50" s="1956"/>
      <c r="AB50" s="1956"/>
      <c r="AC50" s="1956" t="s">
        <v>1199</v>
      </c>
      <c r="AD50" s="1956" t="s">
        <v>1199</v>
      </c>
      <c r="AE50" s="1956"/>
      <c r="AF50" s="1956"/>
      <c r="AG50" s="1957"/>
      <c r="AH50" s="1950">
        <f t="shared" si="19"/>
        <v>26</v>
      </c>
      <c r="AI50" s="1958">
        <f t="shared" si="23"/>
        <v>2</v>
      </c>
      <c r="AJ50" s="2106">
        <f t="shared" si="21"/>
        <v>6</v>
      </c>
      <c r="AM50" s="1953">
        <f t="shared" si="22"/>
        <v>0</v>
      </c>
      <c r="AN50" s="1953">
        <f t="shared" si="18"/>
        <v>2</v>
      </c>
    </row>
    <row r="51" spans="2:40">
      <c r="B51" s="4187"/>
      <c r="C51" s="4190"/>
      <c r="D51" s="2107"/>
      <c r="E51" s="1991"/>
      <c r="F51" s="1964"/>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7"/>
      <c r="AH51" s="1950">
        <f t="shared" si="19"/>
        <v>28</v>
      </c>
      <c r="AI51" s="1951">
        <f t="shared" si="23"/>
        <v>0</v>
      </c>
      <c r="AJ51" s="2104">
        <f>+COUNTIF(F51:AG51,"休")</f>
        <v>0</v>
      </c>
      <c r="AM51" s="1953">
        <f>+COUNTIF(F51:AG51,"－")</f>
        <v>0</v>
      </c>
      <c r="AN51" s="1953">
        <f t="shared" si="18"/>
        <v>0</v>
      </c>
    </row>
    <row r="52" spans="2:40" ht="24.75" customHeight="1">
      <c r="B52" s="4185" t="s">
        <v>2493</v>
      </c>
      <c r="C52" s="4188" t="s">
        <v>2494</v>
      </c>
      <c r="D52" s="1953" t="s">
        <v>1313</v>
      </c>
      <c r="E52" s="1901" t="s">
        <v>2558</v>
      </c>
      <c r="F52" s="1941" t="s">
        <v>2503</v>
      </c>
      <c r="G52" s="1942" t="s">
        <v>2503</v>
      </c>
      <c r="H52" s="1942" t="s">
        <v>2503</v>
      </c>
      <c r="I52" s="1942" t="s">
        <v>2503</v>
      </c>
      <c r="J52" s="1942" t="s">
        <v>2503</v>
      </c>
      <c r="K52" s="1942" t="s">
        <v>2503</v>
      </c>
      <c r="L52" s="1942" t="s">
        <v>2503</v>
      </c>
      <c r="M52" s="1942" t="s">
        <v>2503</v>
      </c>
      <c r="N52" s="1942" t="s">
        <v>2503</v>
      </c>
      <c r="O52" s="1942" t="s">
        <v>2503</v>
      </c>
      <c r="P52" s="1942" t="s">
        <v>2503</v>
      </c>
      <c r="Q52" s="1942" t="s">
        <v>2503</v>
      </c>
      <c r="R52" s="1942" t="s">
        <v>2503</v>
      </c>
      <c r="S52" s="1942" t="s">
        <v>2503</v>
      </c>
      <c r="T52" s="1942" t="s">
        <v>2503</v>
      </c>
      <c r="U52" s="1942" t="s">
        <v>2503</v>
      </c>
      <c r="V52" s="1942" t="s">
        <v>2503</v>
      </c>
      <c r="W52" s="1942" t="s">
        <v>2503</v>
      </c>
      <c r="X52" s="1942" t="s">
        <v>2503</v>
      </c>
      <c r="Y52" s="1942" t="s">
        <v>2503</v>
      </c>
      <c r="Z52" s="1942" t="s">
        <v>2503</v>
      </c>
      <c r="AA52" s="1942" t="s">
        <v>2503</v>
      </c>
      <c r="AB52" s="1942" t="s">
        <v>2503</v>
      </c>
      <c r="AC52" s="1942" t="s">
        <v>2503</v>
      </c>
      <c r="AD52" s="1942" t="s">
        <v>2503</v>
      </c>
      <c r="AE52" s="1942" t="s">
        <v>2503</v>
      </c>
      <c r="AF52" s="1942" t="s">
        <v>2503</v>
      </c>
      <c r="AG52" s="1970" t="s">
        <v>2503</v>
      </c>
      <c r="AH52" s="1971"/>
      <c r="AI52" s="1953"/>
      <c r="AJ52" s="2058"/>
    </row>
    <row r="53" spans="2:40" ht="13.5" customHeight="1">
      <c r="B53" s="4186"/>
      <c r="C53" s="4189"/>
      <c r="D53" s="2107" t="str">
        <f>E$14</f>
        <v>〇〇</v>
      </c>
      <c r="E53" s="1991"/>
      <c r="F53" s="1947"/>
      <c r="G53" s="1948"/>
      <c r="H53" s="1948" t="s">
        <v>1199</v>
      </c>
      <c r="I53" s="1948" t="s">
        <v>1199</v>
      </c>
      <c r="J53" s="1948"/>
      <c r="K53" s="1948"/>
      <c r="L53" s="1948"/>
      <c r="M53" s="1948"/>
      <c r="N53" s="1948" t="s">
        <v>1199</v>
      </c>
      <c r="O53" s="1948" t="s">
        <v>1199</v>
      </c>
      <c r="P53" s="1948"/>
      <c r="Q53" s="1948"/>
      <c r="R53" s="1948"/>
      <c r="S53" s="1948"/>
      <c r="T53" s="1948"/>
      <c r="U53" s="1948" t="s">
        <v>1199</v>
      </c>
      <c r="V53" s="1948" t="s">
        <v>1199</v>
      </c>
      <c r="W53" s="1948"/>
      <c r="X53" s="1948"/>
      <c r="Y53" s="1948"/>
      <c r="Z53" s="1948"/>
      <c r="AA53" s="1948" t="s">
        <v>1199</v>
      </c>
      <c r="AB53" s="1948"/>
      <c r="AC53" s="1948" t="s">
        <v>1199</v>
      </c>
      <c r="AD53" s="1948"/>
      <c r="AE53" s="1948"/>
      <c r="AF53" s="1948"/>
      <c r="AG53" s="1949" t="s">
        <v>1199</v>
      </c>
      <c r="AH53" s="1950">
        <f t="shared" ref="AH53:AH56" si="24">COUNTA(F$43:AG$43)-AI53</f>
        <v>28</v>
      </c>
      <c r="AI53" s="1951">
        <f t="shared" ref="AI53:AI56" si="25">AM53+AN53</f>
        <v>0</v>
      </c>
      <c r="AJ53" s="2104">
        <f>+COUNTIF(F53:AG53,"休")</f>
        <v>9</v>
      </c>
      <c r="AM53" s="1953">
        <f>+COUNTIF(F53:AG53,"－")</f>
        <v>0</v>
      </c>
      <c r="AN53" s="1953">
        <f>+COUNTIF(F53:AG53,"外")</f>
        <v>0</v>
      </c>
    </row>
    <row r="54" spans="2:40">
      <c r="B54" s="4186"/>
      <c r="C54" s="4189"/>
      <c r="D54" s="1960" t="str">
        <f>E$15</f>
        <v>●●</v>
      </c>
      <c r="E54" s="2105"/>
      <c r="F54" s="1955"/>
      <c r="G54" s="1956"/>
      <c r="H54" s="1956"/>
      <c r="I54" s="1956" t="s">
        <v>1199</v>
      </c>
      <c r="J54" s="1956" t="s">
        <v>1199</v>
      </c>
      <c r="K54" s="1956"/>
      <c r="L54" s="1956"/>
      <c r="M54" s="1956"/>
      <c r="N54" s="1956"/>
      <c r="O54" s="1956" t="s">
        <v>1199</v>
      </c>
      <c r="P54" s="1956" t="s">
        <v>1199</v>
      </c>
      <c r="Q54" s="1956"/>
      <c r="R54" s="1956"/>
      <c r="S54" s="1956"/>
      <c r="T54" s="1956"/>
      <c r="U54" s="1956" t="s">
        <v>1199</v>
      </c>
      <c r="V54" s="1956" t="s">
        <v>1199</v>
      </c>
      <c r="W54" s="1956"/>
      <c r="X54" s="1956"/>
      <c r="Y54" s="1956"/>
      <c r="Z54" s="1956"/>
      <c r="AA54" s="1956"/>
      <c r="AB54" s="1956" t="s">
        <v>1199</v>
      </c>
      <c r="AC54" s="1956" t="s">
        <v>1199</v>
      </c>
      <c r="AD54" s="1956"/>
      <c r="AE54" s="1956"/>
      <c r="AF54" s="1956"/>
      <c r="AG54" s="1957" t="s">
        <v>1199</v>
      </c>
      <c r="AH54" s="1950">
        <f t="shared" si="24"/>
        <v>28</v>
      </c>
      <c r="AI54" s="1958">
        <f t="shared" si="25"/>
        <v>0</v>
      </c>
      <c r="AJ54" s="2106">
        <f t="shared" ref="AJ54:AJ56" si="26">+COUNTIF(F54:AG54,"休")</f>
        <v>9</v>
      </c>
      <c r="AM54" s="1953">
        <f t="shared" ref="AM54:AM56" si="27">+COUNTIF(F54:AG54,"－")</f>
        <v>0</v>
      </c>
      <c r="AN54" s="1953">
        <f>+COUNTIF(F54:AG54,"外")</f>
        <v>0</v>
      </c>
    </row>
    <row r="55" spans="2:40">
      <c r="B55" s="4186"/>
      <c r="C55" s="4189"/>
      <c r="D55" s="1960">
        <f>E$16</f>
        <v>0</v>
      </c>
      <c r="E55" s="2105"/>
      <c r="F55" s="1955"/>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7"/>
      <c r="AH55" s="1950">
        <f t="shared" si="24"/>
        <v>28</v>
      </c>
      <c r="AI55" s="1958">
        <f t="shared" si="25"/>
        <v>0</v>
      </c>
      <c r="AJ55" s="2106">
        <f t="shared" si="26"/>
        <v>0</v>
      </c>
      <c r="AM55" s="1953">
        <f t="shared" si="27"/>
        <v>0</v>
      </c>
      <c r="AN55" s="1953">
        <f>+COUNTIF(F55:AG55,"外")</f>
        <v>0</v>
      </c>
    </row>
    <row r="56" spans="2:40">
      <c r="B56" s="4186"/>
      <c r="C56" s="4190"/>
      <c r="D56" s="2107">
        <f>E$17</f>
        <v>0</v>
      </c>
      <c r="E56" s="1991"/>
      <c r="F56" s="1955"/>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49"/>
      <c r="AH56" s="1950">
        <f t="shared" si="24"/>
        <v>28</v>
      </c>
      <c r="AI56" s="1987">
        <f t="shared" si="25"/>
        <v>0</v>
      </c>
      <c r="AJ56" s="2104">
        <f t="shared" si="26"/>
        <v>0</v>
      </c>
      <c r="AM56" s="1953">
        <f t="shared" si="27"/>
        <v>0</v>
      </c>
      <c r="AN56" s="1953">
        <f>+COUNTIF(F56:AG56,"外")</f>
        <v>0</v>
      </c>
    </row>
    <row r="57" spans="2:40" ht="24.75" customHeight="1">
      <c r="B57" s="4186"/>
      <c r="C57" s="4188" t="s">
        <v>2495</v>
      </c>
      <c r="D57" s="1953" t="s">
        <v>1313</v>
      </c>
      <c r="E57" s="1901" t="s">
        <v>2558</v>
      </c>
      <c r="F57" s="1941" t="s">
        <v>2503</v>
      </c>
      <c r="G57" s="1942" t="s">
        <v>2503</v>
      </c>
      <c r="H57" s="1942" t="s">
        <v>2503</v>
      </c>
      <c r="I57" s="1942" t="s">
        <v>2503</v>
      </c>
      <c r="J57" s="1942" t="s">
        <v>2503</v>
      </c>
      <c r="K57" s="1942" t="s">
        <v>2503</v>
      </c>
      <c r="L57" s="1942" t="s">
        <v>2503</v>
      </c>
      <c r="M57" s="1942" t="s">
        <v>2503</v>
      </c>
      <c r="N57" s="1942" t="s">
        <v>2503</v>
      </c>
      <c r="O57" s="1942" t="s">
        <v>2503</v>
      </c>
      <c r="P57" s="1942" t="s">
        <v>2503</v>
      </c>
      <c r="Q57" s="1942" t="s">
        <v>2503</v>
      </c>
      <c r="R57" s="1942" t="s">
        <v>2503</v>
      </c>
      <c r="S57" s="1942" t="s">
        <v>2503</v>
      </c>
      <c r="T57" s="1942" t="s">
        <v>2503</v>
      </c>
      <c r="U57" s="1942" t="s">
        <v>2503</v>
      </c>
      <c r="V57" s="1942" t="s">
        <v>2503</v>
      </c>
      <c r="W57" s="1942" t="s">
        <v>2503</v>
      </c>
      <c r="X57" s="1942" t="s">
        <v>2503</v>
      </c>
      <c r="Y57" s="1942" t="s">
        <v>2503</v>
      </c>
      <c r="Z57" s="1942" t="s">
        <v>2503</v>
      </c>
      <c r="AA57" s="1942" t="s">
        <v>2503</v>
      </c>
      <c r="AB57" s="1942" t="s">
        <v>2503</v>
      </c>
      <c r="AC57" s="1942" t="s">
        <v>2503</v>
      </c>
      <c r="AD57" s="1942" t="s">
        <v>2503</v>
      </c>
      <c r="AE57" s="1942" t="s">
        <v>2503</v>
      </c>
      <c r="AF57" s="1942" t="s">
        <v>2503</v>
      </c>
      <c r="AG57" s="1970" t="s">
        <v>2503</v>
      </c>
      <c r="AH57" s="1971"/>
      <c r="AI57" s="1953"/>
      <c r="AJ57" s="2058"/>
    </row>
    <row r="58" spans="2:40">
      <c r="B58" s="4186"/>
      <c r="C58" s="4189"/>
      <c r="D58" s="1945" t="str">
        <f>E$18</f>
        <v>●●</v>
      </c>
      <c r="E58" s="1991"/>
      <c r="F58" s="1947"/>
      <c r="G58" s="1948" t="s">
        <v>1199</v>
      </c>
      <c r="H58" s="1948"/>
      <c r="I58" s="1948" t="s">
        <v>1199</v>
      </c>
      <c r="J58" s="1948"/>
      <c r="K58" s="1948"/>
      <c r="L58" s="1948"/>
      <c r="M58" s="1948"/>
      <c r="N58" s="1948" t="s">
        <v>1199</v>
      </c>
      <c r="O58" s="1948" t="s">
        <v>1199</v>
      </c>
      <c r="P58" s="1948"/>
      <c r="Q58" s="1948"/>
      <c r="R58" s="1948"/>
      <c r="S58" s="1948"/>
      <c r="T58" s="1948" t="s">
        <v>1199</v>
      </c>
      <c r="U58" s="1948" t="s">
        <v>1199</v>
      </c>
      <c r="V58" s="1948"/>
      <c r="W58" s="1948"/>
      <c r="X58" s="1948"/>
      <c r="Y58" s="1948"/>
      <c r="Z58" s="1948" t="s">
        <v>1199</v>
      </c>
      <c r="AA58" s="1948" t="s">
        <v>1199</v>
      </c>
      <c r="AB58" s="1948"/>
      <c r="AC58" s="1948"/>
      <c r="AD58" s="1948"/>
      <c r="AE58" s="1948"/>
      <c r="AF58" s="1948"/>
      <c r="AG58" s="1982"/>
      <c r="AH58" s="1950">
        <f>COUNTA(F$43:AG$43)-AI58</f>
        <v>28</v>
      </c>
      <c r="AI58" s="2108">
        <f t="shared" ref="AI58:AI61" si="28">AM58+AN58</f>
        <v>0</v>
      </c>
      <c r="AJ58" s="2109">
        <f>+COUNTIF(F58:AG58,"休")</f>
        <v>8</v>
      </c>
      <c r="AM58" s="1953">
        <f>+COUNTIF(F58:AG58,"－")</f>
        <v>0</v>
      </c>
      <c r="AN58" s="1953">
        <f>+COUNTIF(F58:AG58,"外")</f>
        <v>0</v>
      </c>
    </row>
    <row r="59" spans="2:40">
      <c r="B59" s="4186"/>
      <c r="C59" s="4189"/>
      <c r="D59" s="1960">
        <f>E$19</f>
        <v>0</v>
      </c>
      <c r="E59" s="2105"/>
      <c r="F59" s="1955"/>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c r="AE59" s="1956"/>
      <c r="AF59" s="1956"/>
      <c r="AG59" s="1957"/>
      <c r="AH59" s="1950">
        <f>28-AI59</f>
        <v>28</v>
      </c>
      <c r="AI59" s="1958">
        <f t="shared" si="28"/>
        <v>0</v>
      </c>
      <c r="AJ59" s="2106">
        <f t="shared" ref="AJ59:AJ61" si="29">+COUNTIF(F59:AG59,"休")</f>
        <v>0</v>
      </c>
      <c r="AM59" s="1953">
        <f t="shared" ref="AM59:AM61" si="30">+COUNTIF(F59:AG59,"－")</f>
        <v>0</v>
      </c>
      <c r="AN59" s="1953">
        <f>+COUNTIF(F59:AG59,"外")</f>
        <v>0</v>
      </c>
    </row>
    <row r="60" spans="2:40">
      <c r="B60" s="4186"/>
      <c r="C60" s="4189"/>
      <c r="D60" s="1960">
        <f>E$20</f>
        <v>0</v>
      </c>
      <c r="E60" s="2105"/>
      <c r="F60" s="1955"/>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7"/>
      <c r="AH60" s="1950">
        <f t="shared" ref="AH60:AH61" si="31">28-AI60</f>
        <v>28</v>
      </c>
      <c r="AI60" s="1958">
        <f t="shared" si="28"/>
        <v>0</v>
      </c>
      <c r="AJ60" s="2106">
        <f t="shared" si="29"/>
        <v>0</v>
      </c>
      <c r="AM60" s="1953">
        <f t="shared" si="30"/>
        <v>0</v>
      </c>
      <c r="AN60" s="1953">
        <f>+COUNTIF(F60:AG60,"外")</f>
        <v>0</v>
      </c>
    </row>
    <row r="61" spans="2:40">
      <c r="B61" s="4187"/>
      <c r="C61" s="4190"/>
      <c r="D61" s="2110">
        <f>E$21</f>
        <v>0</v>
      </c>
      <c r="E61" s="2039"/>
      <c r="F61" s="1984"/>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85"/>
      <c r="AH61" s="2113">
        <f t="shared" si="31"/>
        <v>28</v>
      </c>
      <c r="AI61" s="2071">
        <f t="shared" si="28"/>
        <v>0</v>
      </c>
      <c r="AJ61" s="1972">
        <f t="shared" si="29"/>
        <v>0</v>
      </c>
      <c r="AM61" s="1953">
        <f t="shared" si="30"/>
        <v>0</v>
      </c>
      <c r="AN61" s="1953">
        <f>+COUNTIF(F61:AG61,"外")</f>
        <v>0</v>
      </c>
    </row>
    <row r="62" spans="2:40">
      <c r="B62" s="1988"/>
      <c r="C62" s="1989"/>
      <c r="D62" s="1879"/>
      <c r="E62" s="1991"/>
      <c r="F62" s="1949"/>
      <c r="G62" s="1978"/>
      <c r="H62" s="1978"/>
      <c r="I62" s="1978"/>
      <c r="J62" s="1978"/>
      <c r="K62" s="1978"/>
      <c r="L62" s="1978"/>
      <c r="M62" s="1978"/>
      <c r="N62" s="1978"/>
      <c r="O62" s="1978"/>
      <c r="P62" s="1978"/>
      <c r="Q62" s="1978"/>
      <c r="R62" s="1978"/>
      <c r="S62" s="1978"/>
      <c r="T62" s="1978"/>
      <c r="U62" s="1978"/>
      <c r="V62" s="1978"/>
      <c r="W62" s="1978"/>
      <c r="X62" s="1978"/>
      <c r="Y62" s="1978"/>
      <c r="Z62" s="1978"/>
      <c r="AA62" s="1978"/>
      <c r="AB62" s="1978"/>
      <c r="AC62" s="1978"/>
      <c r="AD62" s="1978"/>
      <c r="AE62" s="1978"/>
      <c r="AF62" s="1978"/>
      <c r="AG62" s="1949"/>
      <c r="AH62" s="1930"/>
      <c r="AI62" s="1991"/>
      <c r="AJ62" s="1991"/>
    </row>
    <row r="63" spans="2:40" ht="13.5" customHeight="1">
      <c r="B63" s="2021"/>
      <c r="C63" s="2022"/>
      <c r="D63" s="2025"/>
      <c r="E63" s="2053" t="s">
        <v>1183</v>
      </c>
      <c r="F63" s="2054">
        <f>+AG43+1</f>
        <v>44715</v>
      </c>
      <c r="G63" s="2055">
        <f>+F63+1</f>
        <v>44716</v>
      </c>
      <c r="H63" s="2055">
        <f t="shared" ref="H63:AG63" si="32">+G63+1</f>
        <v>44717</v>
      </c>
      <c r="I63" s="2055">
        <f t="shared" si="32"/>
        <v>44718</v>
      </c>
      <c r="J63" s="2055">
        <f t="shared" si="32"/>
        <v>44719</v>
      </c>
      <c r="K63" s="2055">
        <f t="shared" si="32"/>
        <v>44720</v>
      </c>
      <c r="L63" s="2055">
        <f t="shared" si="32"/>
        <v>44721</v>
      </c>
      <c r="M63" s="2055">
        <f t="shared" si="32"/>
        <v>44722</v>
      </c>
      <c r="N63" s="2055">
        <f t="shared" si="32"/>
        <v>44723</v>
      </c>
      <c r="O63" s="2055">
        <f t="shared" si="32"/>
        <v>44724</v>
      </c>
      <c r="P63" s="2055">
        <f t="shared" si="32"/>
        <v>44725</v>
      </c>
      <c r="Q63" s="2055">
        <f t="shared" si="32"/>
        <v>44726</v>
      </c>
      <c r="R63" s="2055">
        <f t="shared" si="32"/>
        <v>44727</v>
      </c>
      <c r="S63" s="2055">
        <f t="shared" si="32"/>
        <v>44728</v>
      </c>
      <c r="T63" s="2055">
        <f t="shared" si="32"/>
        <v>44729</v>
      </c>
      <c r="U63" s="2055">
        <f t="shared" si="32"/>
        <v>44730</v>
      </c>
      <c r="V63" s="2055">
        <f t="shared" si="32"/>
        <v>44731</v>
      </c>
      <c r="W63" s="2055">
        <f t="shared" si="32"/>
        <v>44732</v>
      </c>
      <c r="X63" s="2055">
        <f t="shared" si="32"/>
        <v>44733</v>
      </c>
      <c r="Y63" s="2055">
        <f t="shared" si="32"/>
        <v>44734</v>
      </c>
      <c r="Z63" s="2055">
        <f>+Y63+1</f>
        <v>44735</v>
      </c>
      <c r="AA63" s="2055">
        <f t="shared" si="32"/>
        <v>44736</v>
      </c>
      <c r="AB63" s="2055">
        <f t="shared" si="32"/>
        <v>44737</v>
      </c>
      <c r="AC63" s="2055">
        <f t="shared" si="32"/>
        <v>44738</v>
      </c>
      <c r="AD63" s="2055">
        <f>+AC63+1</f>
        <v>44739</v>
      </c>
      <c r="AE63" s="2055">
        <f t="shared" si="32"/>
        <v>44740</v>
      </c>
      <c r="AF63" s="2055">
        <f>+AE63+1</f>
        <v>44741</v>
      </c>
      <c r="AG63" s="2099">
        <f t="shared" si="32"/>
        <v>44742</v>
      </c>
      <c r="AH63" s="4209" t="s">
        <v>2496</v>
      </c>
      <c r="AI63" s="4313" t="s">
        <v>2497</v>
      </c>
      <c r="AJ63" s="4316" t="s">
        <v>2474</v>
      </c>
      <c r="AK63" s="4319"/>
      <c r="AM63" s="4320" t="s">
        <v>2556</v>
      </c>
      <c r="AN63" s="4320" t="s">
        <v>2557</v>
      </c>
    </row>
    <row r="64" spans="2:40">
      <c r="B64" s="2037"/>
      <c r="C64" s="2038"/>
      <c r="D64" s="2041"/>
      <c r="E64" s="2068" t="s">
        <v>1184</v>
      </c>
      <c r="F64" s="2059" t="str">
        <f>TEXT(WEEKDAY(+F63),"aaa")</f>
        <v>金</v>
      </c>
      <c r="G64" s="2060" t="str">
        <f t="shared" ref="G64:AG64" si="33">TEXT(WEEKDAY(+G63),"aaa")</f>
        <v>土</v>
      </c>
      <c r="H64" s="2060" t="str">
        <f t="shared" si="33"/>
        <v>日</v>
      </c>
      <c r="I64" s="2060" t="str">
        <f t="shared" si="33"/>
        <v>月</v>
      </c>
      <c r="J64" s="2060" t="str">
        <f t="shared" si="33"/>
        <v>火</v>
      </c>
      <c r="K64" s="2060" t="str">
        <f t="shared" si="33"/>
        <v>水</v>
      </c>
      <c r="L64" s="2060" t="str">
        <f t="shared" si="33"/>
        <v>木</v>
      </c>
      <c r="M64" s="2060" t="str">
        <f t="shared" si="33"/>
        <v>金</v>
      </c>
      <c r="N64" s="2060" t="str">
        <f t="shared" si="33"/>
        <v>土</v>
      </c>
      <c r="O64" s="2060" t="str">
        <f t="shared" si="33"/>
        <v>日</v>
      </c>
      <c r="P64" s="2060" t="str">
        <f t="shared" si="33"/>
        <v>月</v>
      </c>
      <c r="Q64" s="2060" t="str">
        <f t="shared" si="33"/>
        <v>火</v>
      </c>
      <c r="R64" s="2060" t="str">
        <f t="shared" si="33"/>
        <v>水</v>
      </c>
      <c r="S64" s="2060" t="str">
        <f t="shared" si="33"/>
        <v>木</v>
      </c>
      <c r="T64" s="2060" t="str">
        <f t="shared" si="33"/>
        <v>金</v>
      </c>
      <c r="U64" s="2060" t="str">
        <f t="shared" si="33"/>
        <v>土</v>
      </c>
      <c r="V64" s="2060" t="str">
        <f t="shared" si="33"/>
        <v>日</v>
      </c>
      <c r="W64" s="2060" t="str">
        <f t="shared" si="33"/>
        <v>月</v>
      </c>
      <c r="X64" s="2060" t="str">
        <f t="shared" si="33"/>
        <v>火</v>
      </c>
      <c r="Y64" s="2060" t="str">
        <f t="shared" si="33"/>
        <v>水</v>
      </c>
      <c r="Z64" s="2060" t="str">
        <f t="shared" si="33"/>
        <v>木</v>
      </c>
      <c r="AA64" s="2060" t="str">
        <f t="shared" si="33"/>
        <v>金</v>
      </c>
      <c r="AB64" s="2060" t="str">
        <f t="shared" si="33"/>
        <v>土</v>
      </c>
      <c r="AC64" s="2060" t="str">
        <f t="shared" si="33"/>
        <v>日</v>
      </c>
      <c r="AD64" s="2060" t="str">
        <f t="shared" si="33"/>
        <v>月</v>
      </c>
      <c r="AE64" s="2060" t="str">
        <f t="shared" si="33"/>
        <v>火</v>
      </c>
      <c r="AF64" s="2060" t="str">
        <f t="shared" si="33"/>
        <v>水</v>
      </c>
      <c r="AG64" s="2114" t="str">
        <f t="shared" si="33"/>
        <v>木</v>
      </c>
      <c r="AH64" s="4210"/>
      <c r="AI64" s="4314"/>
      <c r="AJ64" s="4317"/>
      <c r="AK64" s="4319"/>
      <c r="AM64" s="4320"/>
      <c r="AN64" s="4320"/>
    </row>
    <row r="65" spans="2:40" ht="24.75" customHeight="1">
      <c r="B65" s="2101" t="s">
        <v>2531</v>
      </c>
      <c r="C65" s="2102" t="s">
        <v>2532</v>
      </c>
      <c r="D65" s="1953" t="s">
        <v>1313</v>
      </c>
      <c r="E65" s="1901" t="s">
        <v>2558</v>
      </c>
      <c r="F65" s="1941" t="s">
        <v>2503</v>
      </c>
      <c r="G65" s="1942" t="s">
        <v>2503</v>
      </c>
      <c r="H65" s="1942" t="s">
        <v>2503</v>
      </c>
      <c r="I65" s="1942" t="s">
        <v>2503</v>
      </c>
      <c r="J65" s="1942" t="s">
        <v>2503</v>
      </c>
      <c r="K65" s="1942" t="s">
        <v>2503</v>
      </c>
      <c r="L65" s="1942" t="s">
        <v>2503</v>
      </c>
      <c r="M65" s="1942" t="s">
        <v>2503</v>
      </c>
      <c r="N65" s="1942" t="s">
        <v>2503</v>
      </c>
      <c r="O65" s="1942" t="s">
        <v>2503</v>
      </c>
      <c r="P65" s="1942" t="s">
        <v>2503</v>
      </c>
      <c r="Q65" s="1942" t="s">
        <v>2503</v>
      </c>
      <c r="R65" s="1942" t="s">
        <v>2503</v>
      </c>
      <c r="S65" s="1942" t="s">
        <v>2503</v>
      </c>
      <c r="T65" s="1942" t="s">
        <v>2503</v>
      </c>
      <c r="U65" s="1942" t="s">
        <v>2503</v>
      </c>
      <c r="V65" s="1942" t="s">
        <v>2503</v>
      </c>
      <c r="W65" s="1942" t="s">
        <v>2503</v>
      </c>
      <c r="X65" s="1942" t="s">
        <v>2503</v>
      </c>
      <c r="Y65" s="1942" t="s">
        <v>2503</v>
      </c>
      <c r="Z65" s="1942" t="s">
        <v>2503</v>
      </c>
      <c r="AA65" s="1942" t="s">
        <v>2503</v>
      </c>
      <c r="AB65" s="1942" t="s">
        <v>2503</v>
      </c>
      <c r="AC65" s="1942" t="s">
        <v>2503</v>
      </c>
      <c r="AD65" s="1942" t="s">
        <v>2503</v>
      </c>
      <c r="AE65" s="1942" t="s">
        <v>2503</v>
      </c>
      <c r="AF65" s="1942" t="s">
        <v>2503</v>
      </c>
      <c r="AG65" s="1970" t="s">
        <v>2503</v>
      </c>
      <c r="AH65" s="4211"/>
      <c r="AI65" s="4315"/>
      <c r="AJ65" s="4318"/>
      <c r="AK65" s="4319"/>
    </row>
    <row r="66" spans="2:40" ht="13.5" customHeight="1">
      <c r="B66" s="4185" t="s">
        <v>2486</v>
      </c>
      <c r="C66" s="4188" t="s">
        <v>2487</v>
      </c>
      <c r="D66" s="1945" t="str">
        <f>E$8</f>
        <v>〇〇</v>
      </c>
      <c r="E66" s="2023"/>
      <c r="F66" s="1947"/>
      <c r="G66" s="1948"/>
      <c r="H66" s="1948"/>
      <c r="I66" s="1948" t="s">
        <v>1199</v>
      </c>
      <c r="J66" s="1948" t="s">
        <v>1199</v>
      </c>
      <c r="K66" s="1948"/>
      <c r="L66" s="1948"/>
      <c r="M66" s="1948"/>
      <c r="N66" s="1948"/>
      <c r="O66" s="1948"/>
      <c r="P66" s="1948"/>
      <c r="Q66" s="1948" t="s">
        <v>1199</v>
      </c>
      <c r="R66" s="1948" t="s">
        <v>1199</v>
      </c>
      <c r="S66" s="1948"/>
      <c r="T66" s="1948"/>
      <c r="U66" s="1948"/>
      <c r="V66" s="1948"/>
      <c r="W66" s="1948"/>
      <c r="X66" s="1948" t="s">
        <v>1199</v>
      </c>
      <c r="Y66" s="1948" t="s">
        <v>1199</v>
      </c>
      <c r="Z66" s="1948"/>
      <c r="AA66" s="1948"/>
      <c r="AB66" s="1948"/>
      <c r="AC66" s="1948"/>
      <c r="AD66" s="1948"/>
      <c r="AE66" s="1948" t="s">
        <v>1199</v>
      </c>
      <c r="AF66" s="1948" t="s">
        <v>1199</v>
      </c>
      <c r="AG66" s="1949"/>
      <c r="AH66" s="1950">
        <f>COUNTA(F$63:AG$63)-AI66</f>
        <v>28</v>
      </c>
      <c r="AI66" s="1951">
        <f>AM66+AN66</f>
        <v>0</v>
      </c>
      <c r="AJ66" s="2104">
        <f>+COUNTIF(F66:AG66,"休")</f>
        <v>8</v>
      </c>
      <c r="AM66" s="1953">
        <f>+COUNTIF(F66:AG66,"－")</f>
        <v>0</v>
      </c>
      <c r="AN66" s="1953">
        <f t="shared" ref="AN66:AN71" si="34">+COUNTIF(F66:AG66,"外")</f>
        <v>0</v>
      </c>
    </row>
    <row r="67" spans="2:40" ht="13.5" customHeight="1">
      <c r="B67" s="4186"/>
      <c r="C67" s="4189"/>
      <c r="D67" s="1960" t="str">
        <f>E$9</f>
        <v>●●</v>
      </c>
      <c r="E67" s="2105"/>
      <c r="F67" s="1955"/>
      <c r="G67" s="1956"/>
      <c r="H67" s="1956"/>
      <c r="I67" s="1956"/>
      <c r="J67" s="1956" t="s">
        <v>1199</v>
      </c>
      <c r="K67" s="1956" t="s">
        <v>1199</v>
      </c>
      <c r="L67" s="1956"/>
      <c r="M67" s="1956"/>
      <c r="N67" s="1956"/>
      <c r="O67" s="1956"/>
      <c r="P67" s="1956"/>
      <c r="Q67" s="1956"/>
      <c r="R67" s="1956" t="s">
        <v>1199</v>
      </c>
      <c r="S67" s="1956" t="s">
        <v>1199</v>
      </c>
      <c r="T67" s="1956"/>
      <c r="U67" s="1956"/>
      <c r="V67" s="1956"/>
      <c r="W67" s="1956"/>
      <c r="X67" s="1956"/>
      <c r="Y67" s="1956" t="s">
        <v>1199</v>
      </c>
      <c r="Z67" s="1956" t="s">
        <v>1199</v>
      </c>
      <c r="AA67" s="1956"/>
      <c r="AB67" s="1956"/>
      <c r="AC67" s="1956"/>
      <c r="AD67" s="1956"/>
      <c r="AE67" s="1956"/>
      <c r="AF67" s="1956" t="s">
        <v>1199</v>
      </c>
      <c r="AG67" s="1957" t="s">
        <v>1199</v>
      </c>
      <c r="AH67" s="1950">
        <f t="shared" ref="AH67:AH71" si="35">COUNTA(F$63:AG$63)-AI67</f>
        <v>28</v>
      </c>
      <c r="AI67" s="1958">
        <f t="shared" ref="AI67" si="36">AM67+AN67</f>
        <v>0</v>
      </c>
      <c r="AJ67" s="2106">
        <f t="shared" ref="AJ67:AJ70" si="37">+COUNTIF(F67:AG67,"休")</f>
        <v>8</v>
      </c>
      <c r="AM67" s="1953">
        <f t="shared" ref="AM67:AM70" si="38">+COUNTIF(F67:AG67,"－")</f>
        <v>0</v>
      </c>
      <c r="AN67" s="1953">
        <f t="shared" si="34"/>
        <v>0</v>
      </c>
    </row>
    <row r="68" spans="2:40">
      <c r="B68" s="4186"/>
      <c r="C68" s="4189"/>
      <c r="D68" s="1960" t="str">
        <f>E$10</f>
        <v>△△</v>
      </c>
      <c r="E68" s="2105"/>
      <c r="F68" s="1955"/>
      <c r="G68" s="1956"/>
      <c r="H68" s="1956"/>
      <c r="I68" s="1956" t="s">
        <v>1199</v>
      </c>
      <c r="J68" s="1956" t="s">
        <v>1199</v>
      </c>
      <c r="K68" s="1956"/>
      <c r="L68" s="1956"/>
      <c r="M68" s="1956"/>
      <c r="N68" s="1956"/>
      <c r="O68" s="1956"/>
      <c r="P68" s="1956"/>
      <c r="Q68" s="1956" t="s">
        <v>1199</v>
      </c>
      <c r="R68" s="1956" t="s">
        <v>1199</v>
      </c>
      <c r="S68" s="1956"/>
      <c r="T68" s="1956"/>
      <c r="U68" s="1956"/>
      <c r="V68" s="1956"/>
      <c r="W68" s="1956"/>
      <c r="X68" s="1956" t="s">
        <v>1199</v>
      </c>
      <c r="Y68" s="1956" t="s">
        <v>1199</v>
      </c>
      <c r="Z68" s="1956"/>
      <c r="AA68" s="1956"/>
      <c r="AB68" s="1956"/>
      <c r="AC68" s="1956"/>
      <c r="AD68" s="1956"/>
      <c r="AE68" s="1956" t="s">
        <v>1199</v>
      </c>
      <c r="AF68" s="1956" t="s">
        <v>1199</v>
      </c>
      <c r="AG68" s="1957"/>
      <c r="AH68" s="1950">
        <f t="shared" si="35"/>
        <v>28</v>
      </c>
      <c r="AI68" s="1958">
        <f>AM68+AN68</f>
        <v>0</v>
      </c>
      <c r="AJ68" s="2106">
        <f t="shared" si="37"/>
        <v>8</v>
      </c>
      <c r="AM68" s="1953">
        <f t="shared" si="38"/>
        <v>0</v>
      </c>
      <c r="AN68" s="1953">
        <f t="shared" si="34"/>
        <v>0</v>
      </c>
    </row>
    <row r="69" spans="2:40">
      <c r="B69" s="4186"/>
      <c r="C69" s="4189"/>
      <c r="D69" s="1960" t="str">
        <f>E$11</f>
        <v>■■</v>
      </c>
      <c r="E69" s="2105"/>
      <c r="F69" s="1955"/>
      <c r="G69" s="1956"/>
      <c r="H69" s="1956"/>
      <c r="I69" s="1956"/>
      <c r="J69" s="1956" t="s">
        <v>1199</v>
      </c>
      <c r="K69" s="1956" t="s">
        <v>1199</v>
      </c>
      <c r="L69" s="1956"/>
      <c r="M69" s="1956"/>
      <c r="N69" s="1956"/>
      <c r="O69" s="1956"/>
      <c r="P69" s="1956"/>
      <c r="Q69" s="1956"/>
      <c r="R69" s="1956" t="s">
        <v>1199</v>
      </c>
      <c r="S69" s="1956" t="s">
        <v>1199</v>
      </c>
      <c r="T69" s="1956"/>
      <c r="U69" s="1956"/>
      <c r="V69" s="1956"/>
      <c r="W69" s="1956"/>
      <c r="X69" s="1956"/>
      <c r="Y69" s="1956" t="s">
        <v>1199</v>
      </c>
      <c r="Z69" s="1956" t="s">
        <v>1199</v>
      </c>
      <c r="AA69" s="1956"/>
      <c r="AB69" s="1956"/>
      <c r="AC69" s="1956"/>
      <c r="AD69" s="1956"/>
      <c r="AE69" s="1956"/>
      <c r="AF69" s="1956" t="s">
        <v>1199</v>
      </c>
      <c r="AG69" s="1957" t="s">
        <v>1199</v>
      </c>
      <c r="AH69" s="1950">
        <f t="shared" si="35"/>
        <v>28</v>
      </c>
      <c r="AI69" s="1958">
        <f t="shared" ref="AI69:AI71" si="39">AM69+AN69</f>
        <v>0</v>
      </c>
      <c r="AJ69" s="2106">
        <f t="shared" si="37"/>
        <v>8</v>
      </c>
      <c r="AM69" s="1953">
        <f t="shared" si="38"/>
        <v>0</v>
      </c>
      <c r="AN69" s="1953">
        <f t="shared" si="34"/>
        <v>0</v>
      </c>
    </row>
    <row r="70" spans="2:40">
      <c r="B70" s="4186"/>
      <c r="C70" s="4189"/>
      <c r="D70" s="1960" t="str">
        <f>E$12</f>
        <v>★★</v>
      </c>
      <c r="E70" s="2105"/>
      <c r="F70" s="1955"/>
      <c r="G70" s="1956"/>
      <c r="H70" s="1956"/>
      <c r="I70" s="1956"/>
      <c r="J70" s="1956"/>
      <c r="K70" s="1956" t="s">
        <v>1199</v>
      </c>
      <c r="L70" s="1956" t="s">
        <v>1199</v>
      </c>
      <c r="M70" s="1956"/>
      <c r="N70" s="1956"/>
      <c r="O70" s="1956"/>
      <c r="P70" s="1956"/>
      <c r="Q70" s="1956"/>
      <c r="R70" s="1956" t="s">
        <v>1199</v>
      </c>
      <c r="S70" s="1956" t="s">
        <v>1199</v>
      </c>
      <c r="T70" s="1956"/>
      <c r="U70" s="1956"/>
      <c r="V70" s="1956"/>
      <c r="W70" s="1956"/>
      <c r="X70" s="1956"/>
      <c r="Y70" s="1956"/>
      <c r="Z70" s="1956" t="s">
        <v>1199</v>
      </c>
      <c r="AA70" s="1956" t="s">
        <v>1199</v>
      </c>
      <c r="AB70" s="1956"/>
      <c r="AC70" s="1956"/>
      <c r="AD70" s="1956"/>
      <c r="AE70" s="1956" t="s">
        <v>1199</v>
      </c>
      <c r="AF70" s="1956"/>
      <c r="AG70" s="1957"/>
      <c r="AH70" s="1950">
        <f t="shared" si="35"/>
        <v>28</v>
      </c>
      <c r="AI70" s="1958">
        <f t="shared" si="39"/>
        <v>0</v>
      </c>
      <c r="AJ70" s="2106">
        <f t="shared" si="37"/>
        <v>7</v>
      </c>
      <c r="AM70" s="1953">
        <f t="shared" si="38"/>
        <v>0</v>
      </c>
      <c r="AN70" s="1953">
        <f t="shared" si="34"/>
        <v>0</v>
      </c>
    </row>
    <row r="71" spans="2:40">
      <c r="B71" s="4187"/>
      <c r="C71" s="4190"/>
      <c r="D71" s="2107"/>
      <c r="E71" s="1991"/>
      <c r="F71" s="1964"/>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1966"/>
      <c r="AC71" s="1966"/>
      <c r="AD71" s="1966"/>
      <c r="AE71" s="1966"/>
      <c r="AF71" s="1966"/>
      <c r="AG71" s="1967"/>
      <c r="AH71" s="1950">
        <f t="shared" si="35"/>
        <v>28</v>
      </c>
      <c r="AI71" s="1951">
        <f t="shared" si="39"/>
        <v>0</v>
      </c>
      <c r="AJ71" s="2104">
        <f>+COUNTIF(F71:AG71,"休")</f>
        <v>0</v>
      </c>
      <c r="AM71" s="1953">
        <f>+COUNTIF(F71:AG71,"－")</f>
        <v>0</v>
      </c>
      <c r="AN71" s="1953">
        <f t="shared" si="34"/>
        <v>0</v>
      </c>
    </row>
    <row r="72" spans="2:40" ht="24.75" customHeight="1">
      <c r="B72" s="4185" t="s">
        <v>2493</v>
      </c>
      <c r="C72" s="4188" t="s">
        <v>2494</v>
      </c>
      <c r="D72" s="1953" t="s">
        <v>1313</v>
      </c>
      <c r="E72" s="1901" t="s">
        <v>2558</v>
      </c>
      <c r="F72" s="1941" t="s">
        <v>2503</v>
      </c>
      <c r="G72" s="1942" t="s">
        <v>2503</v>
      </c>
      <c r="H72" s="1942" t="s">
        <v>2503</v>
      </c>
      <c r="I72" s="1942" t="s">
        <v>2503</v>
      </c>
      <c r="J72" s="1942" t="s">
        <v>2503</v>
      </c>
      <c r="K72" s="1942" t="s">
        <v>2503</v>
      </c>
      <c r="L72" s="1942" t="s">
        <v>2503</v>
      </c>
      <c r="M72" s="1942" t="s">
        <v>2503</v>
      </c>
      <c r="N72" s="1942" t="s">
        <v>2503</v>
      </c>
      <c r="O72" s="1942" t="s">
        <v>2503</v>
      </c>
      <c r="P72" s="1942" t="s">
        <v>2503</v>
      </c>
      <c r="Q72" s="1942" t="s">
        <v>2503</v>
      </c>
      <c r="R72" s="1942" t="s">
        <v>2503</v>
      </c>
      <c r="S72" s="1942" t="s">
        <v>2503</v>
      </c>
      <c r="T72" s="1942" t="s">
        <v>2503</v>
      </c>
      <c r="U72" s="1942" t="s">
        <v>2503</v>
      </c>
      <c r="V72" s="1942" t="s">
        <v>2503</v>
      </c>
      <c r="W72" s="1942" t="s">
        <v>2503</v>
      </c>
      <c r="X72" s="1942" t="s">
        <v>2503</v>
      </c>
      <c r="Y72" s="1942" t="s">
        <v>2503</v>
      </c>
      <c r="Z72" s="1942" t="s">
        <v>2503</v>
      </c>
      <c r="AA72" s="1942" t="s">
        <v>2503</v>
      </c>
      <c r="AB72" s="1942" t="s">
        <v>2503</v>
      </c>
      <c r="AC72" s="1942" t="s">
        <v>2503</v>
      </c>
      <c r="AD72" s="1942" t="s">
        <v>2503</v>
      </c>
      <c r="AE72" s="1942" t="s">
        <v>2503</v>
      </c>
      <c r="AF72" s="1942" t="s">
        <v>2503</v>
      </c>
      <c r="AG72" s="1970" t="s">
        <v>2503</v>
      </c>
      <c r="AH72" s="1971"/>
      <c r="AI72" s="1953"/>
      <c r="AJ72" s="2058"/>
    </row>
    <row r="73" spans="2:40" ht="13.5" customHeight="1">
      <c r="B73" s="4186"/>
      <c r="C73" s="4189"/>
      <c r="D73" s="2107" t="str">
        <f>E$14</f>
        <v>〇〇</v>
      </c>
      <c r="E73" s="1991"/>
      <c r="F73" s="1947"/>
      <c r="G73" s="1948"/>
      <c r="H73" s="1948" t="s">
        <v>1199</v>
      </c>
      <c r="I73" s="1948" t="s">
        <v>1199</v>
      </c>
      <c r="J73" s="1948"/>
      <c r="K73" s="1948"/>
      <c r="L73" s="1948"/>
      <c r="M73" s="1948"/>
      <c r="N73" s="1948"/>
      <c r="O73" s="1948"/>
      <c r="P73" s="1948"/>
      <c r="Q73" s="1948" t="s">
        <v>1199</v>
      </c>
      <c r="R73" s="1948" t="s">
        <v>1199</v>
      </c>
      <c r="S73" s="1948"/>
      <c r="T73" s="1948"/>
      <c r="U73" s="1948"/>
      <c r="V73" s="1948" t="s">
        <v>1199</v>
      </c>
      <c r="W73" s="1948" t="s">
        <v>1199</v>
      </c>
      <c r="X73" s="1948"/>
      <c r="Y73" s="1948"/>
      <c r="Z73" s="1948"/>
      <c r="AA73" s="1948"/>
      <c r="AB73" s="1948" t="s">
        <v>1199</v>
      </c>
      <c r="AC73" s="1948" t="s">
        <v>1199</v>
      </c>
      <c r="AD73" s="1948"/>
      <c r="AE73" s="1948"/>
      <c r="AF73" s="1948"/>
      <c r="AG73" s="1949"/>
      <c r="AH73" s="1950">
        <f>COUNTA(F$63:AG$63)-AI73</f>
        <v>28</v>
      </c>
      <c r="AI73" s="1951">
        <f t="shared" ref="AI73:AI76" si="40">AM73+AN73</f>
        <v>0</v>
      </c>
      <c r="AJ73" s="2104">
        <f>+COUNTIF(F73:AG73,"休")</f>
        <v>8</v>
      </c>
      <c r="AM73" s="1953">
        <f>+COUNTIF(F73:AG73,"－")</f>
        <v>0</v>
      </c>
      <c r="AN73" s="1953">
        <f>+COUNTIF(F73:AG73,"外")</f>
        <v>0</v>
      </c>
    </row>
    <row r="74" spans="2:40">
      <c r="B74" s="4186"/>
      <c r="C74" s="4189"/>
      <c r="D74" s="1960" t="str">
        <f>E$15</f>
        <v>●●</v>
      </c>
      <c r="E74" s="2105"/>
      <c r="F74" s="1955"/>
      <c r="G74" s="1956"/>
      <c r="H74" s="1956" t="s">
        <v>1199</v>
      </c>
      <c r="I74" s="1956" t="s">
        <v>1199</v>
      </c>
      <c r="J74" s="1956"/>
      <c r="K74" s="1956"/>
      <c r="L74" s="1956"/>
      <c r="M74" s="1956"/>
      <c r="N74" s="1956"/>
      <c r="O74" s="1956"/>
      <c r="P74" s="1956"/>
      <c r="Q74" s="1956" t="s">
        <v>1199</v>
      </c>
      <c r="R74" s="1956" t="s">
        <v>1199</v>
      </c>
      <c r="S74" s="1956"/>
      <c r="T74" s="1956"/>
      <c r="U74" s="1956"/>
      <c r="V74" s="1956" t="s">
        <v>1199</v>
      </c>
      <c r="W74" s="1956" t="s">
        <v>1199</v>
      </c>
      <c r="X74" s="1956"/>
      <c r="Y74" s="1956"/>
      <c r="Z74" s="1956"/>
      <c r="AA74" s="1956"/>
      <c r="AB74" s="1956" t="s">
        <v>1199</v>
      </c>
      <c r="AC74" s="1956" t="s">
        <v>1199</v>
      </c>
      <c r="AD74" s="1956"/>
      <c r="AE74" s="1956"/>
      <c r="AF74" s="1956"/>
      <c r="AG74" s="1957"/>
      <c r="AH74" s="1950">
        <f t="shared" ref="AH74:AH76" si="41">COUNTA(F$63:AG$63)-AI74</f>
        <v>28</v>
      </c>
      <c r="AI74" s="1958">
        <f t="shared" si="40"/>
        <v>0</v>
      </c>
      <c r="AJ74" s="2106">
        <f t="shared" ref="AJ74:AJ76" si="42">+COUNTIF(F74:AG74,"休")</f>
        <v>8</v>
      </c>
      <c r="AM74" s="1953">
        <f t="shared" ref="AM74:AM76" si="43">+COUNTIF(F74:AG74,"－")</f>
        <v>0</v>
      </c>
      <c r="AN74" s="1953">
        <f>+COUNTIF(F74:AG74,"外")</f>
        <v>0</v>
      </c>
    </row>
    <row r="75" spans="2:40">
      <c r="B75" s="4186"/>
      <c r="C75" s="4189"/>
      <c r="D75" s="1960">
        <f>E$16</f>
        <v>0</v>
      </c>
      <c r="E75" s="2105"/>
      <c r="F75" s="1955"/>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7"/>
      <c r="AH75" s="1950">
        <f>COUNTA(F$63:AG$63)-AI75</f>
        <v>28</v>
      </c>
      <c r="AI75" s="1958">
        <f t="shared" si="40"/>
        <v>0</v>
      </c>
      <c r="AJ75" s="2106">
        <f t="shared" si="42"/>
        <v>0</v>
      </c>
      <c r="AM75" s="1953">
        <f t="shared" si="43"/>
        <v>0</v>
      </c>
      <c r="AN75" s="1953">
        <f>+COUNTIF(F75:AG75,"外")</f>
        <v>0</v>
      </c>
    </row>
    <row r="76" spans="2:40">
      <c r="B76" s="4186"/>
      <c r="C76" s="4190"/>
      <c r="D76" s="2107">
        <f>E$17</f>
        <v>0</v>
      </c>
      <c r="E76" s="1991"/>
      <c r="F76" s="1955"/>
      <c r="G76" s="1978"/>
      <c r="H76" s="1978"/>
      <c r="I76" s="1978"/>
      <c r="J76" s="1978"/>
      <c r="K76" s="1978"/>
      <c r="L76" s="1978"/>
      <c r="M76" s="1978"/>
      <c r="N76" s="1978"/>
      <c r="O76" s="1978"/>
      <c r="P76" s="1978"/>
      <c r="Q76" s="1978"/>
      <c r="R76" s="1978"/>
      <c r="S76" s="1978"/>
      <c r="T76" s="1978"/>
      <c r="U76" s="1978"/>
      <c r="V76" s="1978"/>
      <c r="W76" s="1978"/>
      <c r="X76" s="1978"/>
      <c r="Y76" s="1978"/>
      <c r="Z76" s="1978"/>
      <c r="AA76" s="1978"/>
      <c r="AB76" s="1978"/>
      <c r="AC76" s="1978"/>
      <c r="AD76" s="1978"/>
      <c r="AE76" s="1978"/>
      <c r="AF76" s="1978"/>
      <c r="AG76" s="1949"/>
      <c r="AH76" s="1950">
        <f t="shared" si="41"/>
        <v>28</v>
      </c>
      <c r="AI76" s="1987">
        <f t="shared" si="40"/>
        <v>0</v>
      </c>
      <c r="AJ76" s="2104">
        <f t="shared" si="42"/>
        <v>0</v>
      </c>
      <c r="AM76" s="1953">
        <f t="shared" si="43"/>
        <v>0</v>
      </c>
      <c r="AN76" s="1953">
        <f>+COUNTIF(F76:AG76,"外")</f>
        <v>0</v>
      </c>
    </row>
    <row r="77" spans="2:40" ht="24.75" customHeight="1">
      <c r="B77" s="4186"/>
      <c r="C77" s="4188" t="s">
        <v>2495</v>
      </c>
      <c r="D77" s="1953" t="s">
        <v>1313</v>
      </c>
      <c r="E77" s="1901" t="s">
        <v>2558</v>
      </c>
      <c r="F77" s="1941" t="s">
        <v>2503</v>
      </c>
      <c r="G77" s="1942" t="s">
        <v>2503</v>
      </c>
      <c r="H77" s="1942" t="s">
        <v>2503</v>
      </c>
      <c r="I77" s="1942" t="s">
        <v>2503</v>
      </c>
      <c r="J77" s="1942" t="s">
        <v>2503</v>
      </c>
      <c r="K77" s="1942" t="s">
        <v>2503</v>
      </c>
      <c r="L77" s="1942" t="s">
        <v>2503</v>
      </c>
      <c r="M77" s="1942" t="s">
        <v>2503</v>
      </c>
      <c r="N77" s="1942" t="s">
        <v>2503</v>
      </c>
      <c r="O77" s="1942" t="s">
        <v>2503</v>
      </c>
      <c r="P77" s="1942" t="s">
        <v>2503</v>
      </c>
      <c r="Q77" s="1942" t="s">
        <v>2503</v>
      </c>
      <c r="R77" s="1942" t="s">
        <v>2503</v>
      </c>
      <c r="S77" s="1942" t="s">
        <v>2503</v>
      </c>
      <c r="T77" s="1942" t="s">
        <v>2503</v>
      </c>
      <c r="U77" s="1942" t="s">
        <v>2503</v>
      </c>
      <c r="V77" s="1942" t="s">
        <v>2503</v>
      </c>
      <c r="W77" s="1942" t="s">
        <v>2503</v>
      </c>
      <c r="X77" s="1942" t="s">
        <v>2503</v>
      </c>
      <c r="Y77" s="1942" t="s">
        <v>2503</v>
      </c>
      <c r="Z77" s="1942" t="s">
        <v>2503</v>
      </c>
      <c r="AA77" s="1942" t="s">
        <v>2503</v>
      </c>
      <c r="AB77" s="1942" t="s">
        <v>2503</v>
      </c>
      <c r="AC77" s="1942" t="s">
        <v>2503</v>
      </c>
      <c r="AD77" s="1942" t="s">
        <v>2503</v>
      </c>
      <c r="AE77" s="1942" t="s">
        <v>2503</v>
      </c>
      <c r="AF77" s="1942" t="s">
        <v>2503</v>
      </c>
      <c r="AG77" s="1970" t="s">
        <v>2503</v>
      </c>
      <c r="AH77" s="1971"/>
      <c r="AI77" s="1953"/>
      <c r="AJ77" s="2058"/>
    </row>
    <row r="78" spans="2:40">
      <c r="B78" s="4186"/>
      <c r="C78" s="4189"/>
      <c r="D78" s="1945" t="str">
        <f>E$18</f>
        <v>●●</v>
      </c>
      <c r="E78" s="2023"/>
      <c r="F78" s="1947"/>
      <c r="G78" s="1948"/>
      <c r="H78" s="1948"/>
      <c r="I78" s="1948" t="s">
        <v>1199</v>
      </c>
      <c r="J78" s="1948" t="s">
        <v>1199</v>
      </c>
      <c r="K78" s="1948"/>
      <c r="L78" s="1948"/>
      <c r="M78" s="1948"/>
      <c r="N78" s="1948"/>
      <c r="O78" s="1948" t="s">
        <v>1199</v>
      </c>
      <c r="P78" s="1948" t="s">
        <v>1199</v>
      </c>
      <c r="Q78" s="1948"/>
      <c r="R78" s="1948"/>
      <c r="S78" s="1948"/>
      <c r="T78" s="1948"/>
      <c r="U78" s="1948" t="s">
        <v>1199</v>
      </c>
      <c r="V78" s="1948" t="s">
        <v>1199</v>
      </c>
      <c r="W78" s="1948"/>
      <c r="X78" s="1948"/>
      <c r="Y78" s="1948"/>
      <c r="Z78" s="1948"/>
      <c r="AA78" s="1948" t="s">
        <v>1199</v>
      </c>
      <c r="AB78" s="1948" t="s">
        <v>1199</v>
      </c>
      <c r="AC78" s="1948"/>
      <c r="AD78" s="1948"/>
      <c r="AE78" s="1948"/>
      <c r="AF78" s="1948" t="s">
        <v>1199</v>
      </c>
      <c r="AG78" s="1982" t="s">
        <v>1199</v>
      </c>
      <c r="AH78" s="1950">
        <f t="shared" ref="AH78:AH81" si="44">COUNTA(F$63:AG$63)-AI78</f>
        <v>28</v>
      </c>
      <c r="AI78" s="2108">
        <f t="shared" ref="AI78:AI81" si="45">AM78+AN78</f>
        <v>0</v>
      </c>
      <c r="AJ78" s="2109">
        <f>+COUNTIF(F78:AG78,"休")</f>
        <v>10</v>
      </c>
      <c r="AM78" s="1953">
        <f>+COUNTIF(F78:AG78,"－")</f>
        <v>0</v>
      </c>
      <c r="AN78" s="1953">
        <f>+COUNTIF(F78:AG78,"外")</f>
        <v>0</v>
      </c>
    </row>
    <row r="79" spans="2:40">
      <c r="B79" s="4186"/>
      <c r="C79" s="4189"/>
      <c r="D79" s="1960">
        <f>E$19</f>
        <v>0</v>
      </c>
      <c r="E79" s="2105"/>
      <c r="F79" s="1955"/>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57"/>
      <c r="AH79" s="1950">
        <f t="shared" si="44"/>
        <v>28</v>
      </c>
      <c r="AI79" s="1958">
        <f t="shared" si="45"/>
        <v>0</v>
      </c>
      <c r="AJ79" s="2106">
        <f t="shared" ref="AJ79:AJ81" si="46">+COUNTIF(F79:AG79,"休")</f>
        <v>0</v>
      </c>
      <c r="AM79" s="1953">
        <f t="shared" ref="AM79:AM81" si="47">+COUNTIF(F79:AG79,"－")</f>
        <v>0</v>
      </c>
      <c r="AN79" s="1953">
        <f>+COUNTIF(F79:AG79,"外")</f>
        <v>0</v>
      </c>
    </row>
    <row r="80" spans="2:40">
      <c r="B80" s="4186"/>
      <c r="C80" s="4189"/>
      <c r="D80" s="1960">
        <f>E$20</f>
        <v>0</v>
      </c>
      <c r="E80" s="2105"/>
      <c r="F80" s="1955"/>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7"/>
      <c r="AH80" s="1950">
        <f t="shared" si="44"/>
        <v>28</v>
      </c>
      <c r="AI80" s="1958">
        <f t="shared" si="45"/>
        <v>0</v>
      </c>
      <c r="AJ80" s="2106">
        <f t="shared" si="46"/>
        <v>0</v>
      </c>
      <c r="AM80" s="1953">
        <f t="shared" si="47"/>
        <v>0</v>
      </c>
      <c r="AN80" s="1953">
        <f>+COUNTIF(F80:AG80,"外")</f>
        <v>0</v>
      </c>
    </row>
    <row r="81" spans="1:40">
      <c r="B81" s="4187"/>
      <c r="C81" s="4190"/>
      <c r="D81" s="2110">
        <f>E$21</f>
        <v>0</v>
      </c>
      <c r="E81" s="2039"/>
      <c r="F81" s="1984"/>
      <c r="G81" s="1965"/>
      <c r="H81" s="1965"/>
      <c r="I81" s="1965"/>
      <c r="J81" s="1965"/>
      <c r="K81" s="1965"/>
      <c r="L81" s="1965"/>
      <c r="M81" s="1965"/>
      <c r="N81" s="1965"/>
      <c r="O81" s="1965"/>
      <c r="P81" s="1965"/>
      <c r="Q81" s="1965"/>
      <c r="R81" s="1965"/>
      <c r="S81" s="1965"/>
      <c r="T81" s="1965"/>
      <c r="U81" s="1965"/>
      <c r="V81" s="1965"/>
      <c r="W81" s="1965"/>
      <c r="X81" s="1965"/>
      <c r="Y81" s="1965"/>
      <c r="Z81" s="1965"/>
      <c r="AA81" s="1965"/>
      <c r="AB81" s="1965"/>
      <c r="AC81" s="1965"/>
      <c r="AD81" s="1965"/>
      <c r="AE81" s="1965"/>
      <c r="AF81" s="1965"/>
      <c r="AG81" s="1985"/>
      <c r="AH81" s="1986">
        <f t="shared" si="44"/>
        <v>28</v>
      </c>
      <c r="AI81" s="2071">
        <f t="shared" si="45"/>
        <v>0</v>
      </c>
      <c r="AJ81" s="1972">
        <f t="shared" si="46"/>
        <v>0</v>
      </c>
      <c r="AM81" s="1953">
        <f t="shared" si="47"/>
        <v>0</v>
      </c>
      <c r="AN81" s="1953">
        <f>+COUNTIF(F81:AG81,"外")</f>
        <v>0</v>
      </c>
    </row>
    <row r="82" spans="1:40" ht="6" customHeight="1">
      <c r="F82" s="2073"/>
      <c r="G82" s="2073"/>
      <c r="H82" s="2073"/>
      <c r="I82" s="2073"/>
      <c r="J82" s="2073"/>
      <c r="K82" s="2073"/>
      <c r="L82" s="2073"/>
      <c r="M82" s="2073"/>
      <c r="N82" s="2073"/>
      <c r="O82" s="2073"/>
      <c r="P82" s="2073"/>
      <c r="Q82" s="2073"/>
      <c r="R82" s="2073"/>
      <c r="S82" s="2073"/>
      <c r="T82" s="2073"/>
      <c r="U82" s="2073"/>
      <c r="V82" s="2073"/>
      <c r="W82" s="2073"/>
      <c r="X82" s="2073"/>
      <c r="Y82" s="2073"/>
      <c r="Z82" s="2073"/>
      <c r="AA82" s="2073"/>
      <c r="AB82" s="2073"/>
      <c r="AC82" s="2073"/>
      <c r="AD82" s="2073"/>
      <c r="AE82" s="2073"/>
      <c r="AF82" s="2073"/>
      <c r="AG82" s="2073"/>
    </row>
    <row r="83" spans="1:40" ht="6" customHeight="1">
      <c r="B83" s="2021"/>
      <c r="C83" s="2022"/>
      <c r="D83" s="2022"/>
      <c r="E83" s="2023"/>
      <c r="F83" s="2024"/>
      <c r="G83" s="2024"/>
      <c r="H83" s="2024"/>
      <c r="I83" s="2024"/>
      <c r="J83" s="2024"/>
      <c r="K83" s="2024"/>
      <c r="L83" s="2024"/>
      <c r="M83" s="2024"/>
      <c r="N83" s="2024"/>
      <c r="O83" s="2024"/>
      <c r="P83" s="2024"/>
      <c r="Q83" s="2024"/>
      <c r="R83" s="2024"/>
      <c r="S83" s="2024"/>
      <c r="T83" s="2024"/>
      <c r="U83" s="2024"/>
      <c r="V83" s="2024"/>
      <c r="W83" s="2024"/>
      <c r="X83" s="2024"/>
      <c r="Y83" s="2024"/>
      <c r="Z83" s="2024"/>
      <c r="AA83" s="2024"/>
      <c r="AB83" s="2024"/>
      <c r="AC83" s="2024"/>
      <c r="AD83" s="2024"/>
      <c r="AE83" s="2024"/>
      <c r="AF83" s="2024"/>
      <c r="AG83" s="2024"/>
      <c r="AH83" s="2022"/>
      <c r="AI83" s="2022"/>
      <c r="AJ83" s="2025"/>
    </row>
    <row r="84" spans="1:40">
      <c r="B84" s="2026"/>
      <c r="C84" s="2027" t="s">
        <v>2505</v>
      </c>
      <c r="D84" s="2027"/>
      <c r="E84" s="2028" t="s">
        <v>2506</v>
      </c>
      <c r="F84" s="1991"/>
      <c r="G84" s="1991"/>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7"/>
      <c r="AI84" s="2027"/>
      <c r="AJ84" s="2030"/>
    </row>
    <row r="85" spans="1:40" s="1896" customFormat="1" ht="24" customHeight="1">
      <c r="B85" s="2031"/>
      <c r="C85" s="1879"/>
      <c r="D85" s="1879"/>
      <c r="E85" s="2032"/>
      <c r="F85" s="2033" t="s">
        <v>2507</v>
      </c>
      <c r="G85" s="4215" t="s">
        <v>2508</v>
      </c>
      <c r="H85" s="4216"/>
      <c r="I85" s="4216"/>
      <c r="J85" s="4216"/>
      <c r="K85" s="2033" t="s">
        <v>2509</v>
      </c>
      <c r="L85" s="4215" t="s">
        <v>2510</v>
      </c>
      <c r="M85" s="4216"/>
      <c r="N85" s="4216"/>
      <c r="O85" s="4216"/>
      <c r="P85" s="2033" t="s">
        <v>1198</v>
      </c>
      <c r="Q85" s="4215" t="s">
        <v>2511</v>
      </c>
      <c r="R85" s="4216"/>
      <c r="S85" s="4216"/>
      <c r="T85" s="4216"/>
      <c r="U85" s="2033" t="s">
        <v>1201</v>
      </c>
      <c r="V85" s="4215" t="s">
        <v>2512</v>
      </c>
      <c r="W85" s="4216"/>
      <c r="X85" s="4216"/>
      <c r="Y85" s="4216"/>
      <c r="Z85" s="2033" t="s">
        <v>1028</v>
      </c>
      <c r="AA85" s="4215" t="s">
        <v>2513</v>
      </c>
      <c r="AB85" s="4216"/>
      <c r="AC85" s="4216"/>
      <c r="AD85" s="4216"/>
      <c r="AE85" s="1949"/>
      <c r="AF85" s="1949"/>
      <c r="AG85" s="1949"/>
      <c r="AH85" s="1879"/>
      <c r="AI85" s="1879"/>
      <c r="AJ85" s="2034"/>
    </row>
    <row r="86" spans="1:40">
      <c r="B86" s="2026"/>
      <c r="C86" s="2027"/>
      <c r="D86" s="2027"/>
      <c r="E86" s="1991" t="s">
        <v>2514</v>
      </c>
      <c r="F86" s="1991"/>
      <c r="G86" s="2029"/>
      <c r="H86" s="2029"/>
      <c r="I86" s="2029"/>
      <c r="J86" s="2029"/>
      <c r="K86" s="2029"/>
      <c r="L86" s="2029"/>
      <c r="M86" s="2029"/>
      <c r="N86" s="2029"/>
      <c r="O86" s="2029"/>
      <c r="P86" s="2029"/>
      <c r="Q86" s="2029"/>
      <c r="R86" s="2029"/>
      <c r="S86" s="2029"/>
      <c r="T86" s="2029"/>
      <c r="U86" s="2029"/>
      <c r="V86" s="2029"/>
      <c r="W86" s="2029"/>
      <c r="X86" s="2029"/>
      <c r="Y86" s="2029"/>
      <c r="Z86" s="2029"/>
      <c r="AA86" s="2029"/>
      <c r="AB86" s="2029"/>
      <c r="AC86" s="2029"/>
      <c r="AD86" s="2029"/>
      <c r="AF86" s="1991"/>
      <c r="AG86" s="1991"/>
      <c r="AH86" s="2027"/>
      <c r="AI86" s="2027"/>
      <c r="AJ86" s="2030"/>
    </row>
    <row r="87" spans="1:40" ht="13.5" customHeight="1">
      <c r="B87" s="2026"/>
      <c r="C87" s="2027"/>
      <c r="D87" s="2027"/>
      <c r="E87" s="1991"/>
      <c r="F87" s="2036" t="s">
        <v>1199</v>
      </c>
      <c r="G87" s="4215" t="s">
        <v>2515</v>
      </c>
      <c r="H87" s="4216"/>
      <c r="I87" s="4216"/>
      <c r="J87" s="4216"/>
      <c r="K87" s="2036" t="s">
        <v>2516</v>
      </c>
      <c r="L87" s="4215" t="s">
        <v>2517</v>
      </c>
      <c r="M87" s="4216"/>
      <c r="N87" s="4216"/>
      <c r="O87" s="4216"/>
      <c r="P87" s="2036" t="s">
        <v>2518</v>
      </c>
      <c r="Q87" s="4215" t="s">
        <v>2519</v>
      </c>
      <c r="R87" s="4216"/>
      <c r="S87" s="4216"/>
      <c r="T87" s="4216"/>
      <c r="U87" s="2036" t="s">
        <v>2520</v>
      </c>
      <c r="V87" s="4215" t="s">
        <v>2559</v>
      </c>
      <c r="W87" s="4216"/>
      <c r="X87" s="4216"/>
      <c r="Y87" s="4216"/>
      <c r="Z87" s="2036" t="s">
        <v>2522</v>
      </c>
      <c r="AA87" s="4215" t="s">
        <v>2523</v>
      </c>
      <c r="AB87" s="4216"/>
      <c r="AC87" s="4216"/>
      <c r="AD87" s="4216"/>
      <c r="AE87" s="2036"/>
      <c r="AF87" s="4212" t="s">
        <v>2524</v>
      </c>
      <c r="AG87" s="4213"/>
      <c r="AH87" s="4213"/>
      <c r="AI87" s="4213"/>
      <c r="AJ87" s="4214"/>
    </row>
    <row r="88" spans="1:40" ht="6" customHeight="1">
      <c r="B88" s="2037"/>
      <c r="C88" s="2038"/>
      <c r="D88" s="2038"/>
      <c r="E88" s="2039"/>
      <c r="F88" s="2039"/>
      <c r="G88" s="2040"/>
      <c r="H88" s="2040"/>
      <c r="I88" s="2040"/>
      <c r="J88" s="2040"/>
      <c r="K88" s="2040"/>
      <c r="L88" s="2040"/>
      <c r="M88" s="2040"/>
      <c r="N88" s="2040"/>
      <c r="O88" s="2040"/>
      <c r="P88" s="2040"/>
      <c r="Q88" s="2040"/>
      <c r="R88" s="2040"/>
      <c r="S88" s="2040"/>
      <c r="T88" s="2040"/>
      <c r="U88" s="2040"/>
      <c r="V88" s="2040"/>
      <c r="W88" s="2040"/>
      <c r="X88" s="2040"/>
      <c r="Y88" s="2040"/>
      <c r="Z88" s="2040"/>
      <c r="AA88" s="2040"/>
      <c r="AB88" s="2040"/>
      <c r="AC88" s="2040"/>
      <c r="AD88" s="2040"/>
      <c r="AE88" s="2040"/>
      <c r="AF88" s="2040"/>
      <c r="AG88" s="2040"/>
      <c r="AH88" s="2038"/>
      <c r="AI88" s="2038"/>
      <c r="AJ88" s="2041"/>
    </row>
    <row r="89" spans="1:40" ht="6" customHeight="1">
      <c r="B89" s="2027"/>
      <c r="C89" s="2027"/>
      <c r="D89" s="2027"/>
      <c r="E89" s="1991"/>
      <c r="F89" s="1991"/>
      <c r="G89" s="2029"/>
      <c r="H89" s="2029"/>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7"/>
      <c r="AI89" s="2027"/>
      <c r="AJ89" s="2027"/>
    </row>
    <row r="90" spans="1:40" ht="6" customHeight="1">
      <c r="B90" s="2027"/>
      <c r="C90" s="2027"/>
      <c r="D90" s="2027"/>
      <c r="E90" s="1991"/>
      <c r="F90" s="1991"/>
      <c r="G90" s="2029"/>
      <c r="H90" s="2029"/>
      <c r="I90" s="2029"/>
      <c r="J90" s="2029"/>
      <c r="K90" s="2029"/>
      <c r="L90" s="2029"/>
      <c r="M90" s="2029"/>
      <c r="N90" s="2029"/>
      <c r="O90" s="2029"/>
      <c r="P90" s="2029"/>
      <c r="Q90" s="2029"/>
      <c r="R90" s="2029"/>
      <c r="S90" s="2029"/>
      <c r="T90" s="2029"/>
      <c r="U90" s="2029"/>
      <c r="V90" s="2029"/>
      <c r="W90" s="2029"/>
      <c r="X90" s="2029"/>
      <c r="Y90" s="2029"/>
      <c r="Z90" s="2029"/>
      <c r="AA90" s="2029"/>
      <c r="AB90" s="2029"/>
      <c r="AC90" s="2029"/>
      <c r="AD90" s="2029"/>
      <c r="AE90" s="2029"/>
      <c r="AF90" s="2029"/>
      <c r="AG90" s="2029"/>
      <c r="AH90" s="2027"/>
      <c r="AI90" s="2027"/>
      <c r="AJ90" s="2027"/>
    </row>
    <row r="91" spans="1:40" ht="19.2">
      <c r="A91" s="2042" t="s">
        <v>2528</v>
      </c>
      <c r="B91" s="2042"/>
      <c r="C91" s="2042"/>
      <c r="D91" s="2042"/>
      <c r="E91" s="2042"/>
      <c r="P91" s="2043"/>
      <c r="AJ91" s="1895" t="s">
        <v>2529</v>
      </c>
    </row>
    <row r="92" spans="1:40" ht="13.5" customHeight="1">
      <c r="AD92" s="4321" t="s">
        <v>2465</v>
      </c>
      <c r="AE92" s="4321"/>
      <c r="AF92" s="4321"/>
      <c r="AG92" s="4322" t="str">
        <f>AG2</f>
        <v>令和　年　月　日</v>
      </c>
      <c r="AH92" s="4322"/>
      <c r="AI92" s="4322"/>
      <c r="AJ92" s="4322"/>
    </row>
    <row r="93" spans="1:40" s="2115" customFormat="1" ht="18" customHeight="1">
      <c r="B93" s="4323" t="s">
        <v>1173</v>
      </c>
      <c r="C93" s="4323"/>
      <c r="D93" s="2116" t="s">
        <v>1174</v>
      </c>
      <c r="E93" s="2117" t="str">
        <f>E3</f>
        <v>○○校区道路改良工事</v>
      </c>
      <c r="F93" s="2117"/>
      <c r="G93" s="2117"/>
      <c r="H93" s="2117"/>
      <c r="I93" s="2117"/>
      <c r="J93" s="2117"/>
      <c r="K93" s="2117"/>
      <c r="L93" s="2117"/>
      <c r="M93" s="2117"/>
      <c r="N93" s="2117"/>
      <c r="O93" s="2116"/>
      <c r="P93" s="2116"/>
      <c r="Q93" s="2116"/>
      <c r="R93" s="2115" t="s">
        <v>1177</v>
      </c>
      <c r="U93" s="2118"/>
      <c r="V93" s="2118"/>
      <c r="W93" s="2116" t="s">
        <v>1174</v>
      </c>
      <c r="X93" s="4324">
        <f>X3</f>
        <v>44659</v>
      </c>
      <c r="Y93" s="4324"/>
      <c r="Z93" s="4324"/>
      <c r="AA93" s="4324"/>
      <c r="AB93" s="4324"/>
      <c r="AC93" s="2116"/>
      <c r="AD93" s="2116"/>
      <c r="AE93" s="2116"/>
      <c r="AF93" s="2116"/>
      <c r="AG93" s="2116"/>
    </row>
    <row r="94" spans="1:40" s="2115" customFormat="1" ht="18" customHeight="1">
      <c r="B94" s="4325" t="s">
        <v>1181</v>
      </c>
      <c r="C94" s="4325"/>
      <c r="D94" s="2116" t="s">
        <v>1174</v>
      </c>
      <c r="E94" s="4326">
        <f>+X94-X93+1</f>
        <v>193</v>
      </c>
      <c r="F94" s="4326"/>
      <c r="G94" s="4326"/>
      <c r="H94" s="2116"/>
      <c r="I94" s="2116"/>
      <c r="J94" s="2116"/>
      <c r="K94" s="2116"/>
      <c r="L94" s="2116"/>
      <c r="M94" s="2116"/>
      <c r="N94" s="2116"/>
      <c r="O94" s="2116"/>
      <c r="P94" s="2116"/>
      <c r="Q94" s="2116"/>
      <c r="R94" s="2115" t="s">
        <v>1180</v>
      </c>
      <c r="S94" s="2119"/>
      <c r="T94" s="2119"/>
      <c r="U94" s="2120"/>
      <c r="V94" s="2120"/>
      <c r="W94" s="2116" t="s">
        <v>1174</v>
      </c>
      <c r="X94" s="4327">
        <f>X4</f>
        <v>44851</v>
      </c>
      <c r="Y94" s="4327"/>
      <c r="Z94" s="4327"/>
      <c r="AA94" s="4327"/>
      <c r="AB94" s="4327"/>
      <c r="AC94" s="2116"/>
      <c r="AD94" s="2116"/>
      <c r="AE94" s="2116"/>
      <c r="AF94" s="2116"/>
      <c r="AG94" s="2116"/>
    </row>
    <row r="95" spans="1:40">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row>
    <row r="96" spans="1:40" ht="13.5" customHeight="1">
      <c r="B96" s="2021"/>
      <c r="C96" s="2022"/>
      <c r="D96" s="2025"/>
      <c r="E96" s="2074" t="s">
        <v>1183</v>
      </c>
      <c r="F96" s="2075">
        <f>+AG63+1</f>
        <v>44743</v>
      </c>
      <c r="G96" s="2076">
        <f>+F96+1</f>
        <v>44744</v>
      </c>
      <c r="H96" s="2076">
        <f t="shared" ref="H96:AG96" si="48">+G96+1</f>
        <v>44745</v>
      </c>
      <c r="I96" s="2076">
        <f t="shared" si="48"/>
        <v>44746</v>
      </c>
      <c r="J96" s="2076">
        <f t="shared" si="48"/>
        <v>44747</v>
      </c>
      <c r="K96" s="2076">
        <f t="shared" si="48"/>
        <v>44748</v>
      </c>
      <c r="L96" s="2076">
        <f t="shared" si="48"/>
        <v>44749</v>
      </c>
      <c r="M96" s="2076">
        <f t="shared" si="48"/>
        <v>44750</v>
      </c>
      <c r="N96" s="2076">
        <f t="shared" si="48"/>
        <v>44751</v>
      </c>
      <c r="O96" s="2076">
        <f t="shared" si="48"/>
        <v>44752</v>
      </c>
      <c r="P96" s="2076">
        <f t="shared" si="48"/>
        <v>44753</v>
      </c>
      <c r="Q96" s="2076">
        <f t="shared" si="48"/>
        <v>44754</v>
      </c>
      <c r="R96" s="2076">
        <f t="shared" si="48"/>
        <v>44755</v>
      </c>
      <c r="S96" s="2076">
        <f t="shared" si="48"/>
        <v>44756</v>
      </c>
      <c r="T96" s="2076">
        <f t="shared" si="48"/>
        <v>44757</v>
      </c>
      <c r="U96" s="2076">
        <f t="shared" si="48"/>
        <v>44758</v>
      </c>
      <c r="V96" s="2076">
        <f t="shared" si="48"/>
        <v>44759</v>
      </c>
      <c r="W96" s="2076">
        <f t="shared" si="48"/>
        <v>44760</v>
      </c>
      <c r="X96" s="2076">
        <f t="shared" si="48"/>
        <v>44761</v>
      </c>
      <c r="Y96" s="2076">
        <f t="shared" si="48"/>
        <v>44762</v>
      </c>
      <c r="Z96" s="2076">
        <f>+Y96+1</f>
        <v>44763</v>
      </c>
      <c r="AA96" s="2076">
        <f t="shared" si="48"/>
        <v>44764</v>
      </c>
      <c r="AB96" s="2076">
        <f t="shared" si="48"/>
        <v>44765</v>
      </c>
      <c r="AC96" s="2076">
        <f t="shared" si="48"/>
        <v>44766</v>
      </c>
      <c r="AD96" s="2076">
        <f>+AC96+1</f>
        <v>44767</v>
      </c>
      <c r="AE96" s="2076">
        <f t="shared" si="48"/>
        <v>44768</v>
      </c>
      <c r="AF96" s="2076">
        <f>+AE96+1</f>
        <v>44769</v>
      </c>
      <c r="AG96" s="2111">
        <f t="shared" si="48"/>
        <v>44770</v>
      </c>
      <c r="AH96" s="4209" t="s">
        <v>2496</v>
      </c>
      <c r="AI96" s="4313" t="s">
        <v>2497</v>
      </c>
      <c r="AJ96" s="4316" t="s">
        <v>2474</v>
      </c>
      <c r="AK96" s="4319"/>
      <c r="AM96" s="4320" t="s">
        <v>2556</v>
      </c>
      <c r="AN96" s="4320" t="s">
        <v>2557</v>
      </c>
    </row>
    <row r="97" spans="2:40">
      <c r="B97" s="2037"/>
      <c r="C97" s="2038"/>
      <c r="D97" s="2041"/>
      <c r="E97" s="2078" t="s">
        <v>1184</v>
      </c>
      <c r="F97" s="2079" t="str">
        <f>TEXT(WEEKDAY(+F96),"aaa")</f>
        <v>金</v>
      </c>
      <c r="G97" s="2080" t="str">
        <f t="shared" ref="G97:AG97" si="49">TEXT(WEEKDAY(+G96),"aaa")</f>
        <v>土</v>
      </c>
      <c r="H97" s="2080" t="str">
        <f t="shared" si="49"/>
        <v>日</v>
      </c>
      <c r="I97" s="2080" t="str">
        <f t="shared" si="49"/>
        <v>月</v>
      </c>
      <c r="J97" s="2080" t="str">
        <f t="shared" si="49"/>
        <v>火</v>
      </c>
      <c r="K97" s="2080" t="str">
        <f t="shared" si="49"/>
        <v>水</v>
      </c>
      <c r="L97" s="2080" t="str">
        <f t="shared" si="49"/>
        <v>木</v>
      </c>
      <c r="M97" s="2080" t="str">
        <f t="shared" si="49"/>
        <v>金</v>
      </c>
      <c r="N97" s="2080" t="str">
        <f t="shared" si="49"/>
        <v>土</v>
      </c>
      <c r="O97" s="2080" t="str">
        <f t="shared" si="49"/>
        <v>日</v>
      </c>
      <c r="P97" s="2080" t="str">
        <f t="shared" si="49"/>
        <v>月</v>
      </c>
      <c r="Q97" s="2080" t="str">
        <f t="shared" si="49"/>
        <v>火</v>
      </c>
      <c r="R97" s="2080" t="str">
        <f t="shared" si="49"/>
        <v>水</v>
      </c>
      <c r="S97" s="2080" t="str">
        <f t="shared" si="49"/>
        <v>木</v>
      </c>
      <c r="T97" s="2080" t="str">
        <f t="shared" si="49"/>
        <v>金</v>
      </c>
      <c r="U97" s="2080" t="str">
        <f t="shared" si="49"/>
        <v>土</v>
      </c>
      <c r="V97" s="2080" t="str">
        <f t="shared" si="49"/>
        <v>日</v>
      </c>
      <c r="W97" s="2080" t="str">
        <f t="shared" si="49"/>
        <v>月</v>
      </c>
      <c r="X97" s="2080" t="str">
        <f t="shared" si="49"/>
        <v>火</v>
      </c>
      <c r="Y97" s="2080" t="str">
        <f t="shared" si="49"/>
        <v>水</v>
      </c>
      <c r="Z97" s="2080" t="str">
        <f t="shared" si="49"/>
        <v>木</v>
      </c>
      <c r="AA97" s="2080" t="str">
        <f t="shared" si="49"/>
        <v>金</v>
      </c>
      <c r="AB97" s="2080" t="str">
        <f t="shared" si="49"/>
        <v>土</v>
      </c>
      <c r="AC97" s="2080" t="str">
        <f t="shared" si="49"/>
        <v>日</v>
      </c>
      <c r="AD97" s="2080" t="str">
        <f t="shared" si="49"/>
        <v>月</v>
      </c>
      <c r="AE97" s="2080" t="str">
        <f t="shared" si="49"/>
        <v>火</v>
      </c>
      <c r="AF97" s="2080" t="str">
        <f t="shared" si="49"/>
        <v>水</v>
      </c>
      <c r="AG97" s="2112" t="str">
        <f t="shared" si="49"/>
        <v>木</v>
      </c>
      <c r="AH97" s="4210"/>
      <c r="AI97" s="4314"/>
      <c r="AJ97" s="4317"/>
      <c r="AK97" s="4319"/>
      <c r="AM97" s="4320"/>
      <c r="AN97" s="4320"/>
    </row>
    <row r="98" spans="2:40" ht="24.75" customHeight="1">
      <c r="B98" s="2101" t="s">
        <v>2531</v>
      </c>
      <c r="C98" s="2102" t="s">
        <v>2532</v>
      </c>
      <c r="D98" s="1953" t="s">
        <v>1313</v>
      </c>
      <c r="E98" s="1901" t="s">
        <v>2558</v>
      </c>
      <c r="F98" s="1941" t="s">
        <v>2503</v>
      </c>
      <c r="G98" s="1942" t="s">
        <v>2503</v>
      </c>
      <c r="H98" s="1942" t="s">
        <v>2503</v>
      </c>
      <c r="I98" s="1942" t="s">
        <v>2503</v>
      </c>
      <c r="J98" s="1942" t="s">
        <v>2503</v>
      </c>
      <c r="K98" s="1942" t="s">
        <v>2503</v>
      </c>
      <c r="L98" s="1942" t="s">
        <v>2503</v>
      </c>
      <c r="M98" s="1942" t="s">
        <v>2503</v>
      </c>
      <c r="N98" s="1942" t="s">
        <v>2503</v>
      </c>
      <c r="O98" s="1942" t="s">
        <v>2503</v>
      </c>
      <c r="P98" s="1942" t="s">
        <v>2503</v>
      </c>
      <c r="Q98" s="1942" t="s">
        <v>2503</v>
      </c>
      <c r="R98" s="1942" t="s">
        <v>2503</v>
      </c>
      <c r="S98" s="1942" t="s">
        <v>2503</v>
      </c>
      <c r="T98" s="1942" t="s">
        <v>2503</v>
      </c>
      <c r="U98" s="1942" t="s">
        <v>2503</v>
      </c>
      <c r="V98" s="1942" t="s">
        <v>2503</v>
      </c>
      <c r="W98" s="1942" t="s">
        <v>2503</v>
      </c>
      <c r="X98" s="1942" t="s">
        <v>2503</v>
      </c>
      <c r="Y98" s="1942" t="s">
        <v>2503</v>
      </c>
      <c r="Z98" s="1942" t="s">
        <v>2503</v>
      </c>
      <c r="AA98" s="1942" t="s">
        <v>2503</v>
      </c>
      <c r="AB98" s="1942" t="s">
        <v>2503</v>
      </c>
      <c r="AC98" s="1942" t="s">
        <v>2503</v>
      </c>
      <c r="AD98" s="1942" t="s">
        <v>2503</v>
      </c>
      <c r="AE98" s="1942" t="s">
        <v>2503</v>
      </c>
      <c r="AF98" s="1942" t="s">
        <v>2503</v>
      </c>
      <c r="AG98" s="1970" t="s">
        <v>2503</v>
      </c>
      <c r="AH98" s="4211"/>
      <c r="AI98" s="4315"/>
      <c r="AJ98" s="4318"/>
      <c r="AK98" s="4319"/>
    </row>
    <row r="99" spans="2:40" ht="13.5" customHeight="1">
      <c r="B99" s="4185" t="s">
        <v>2486</v>
      </c>
      <c r="C99" s="4188" t="s">
        <v>2487</v>
      </c>
      <c r="D99" s="1945" t="str">
        <f>E$8</f>
        <v>〇〇</v>
      </c>
      <c r="E99" s="2023"/>
      <c r="F99" s="1947"/>
      <c r="G99" s="1948"/>
      <c r="H99" s="1948"/>
      <c r="I99" s="1948" t="s">
        <v>1199</v>
      </c>
      <c r="J99" s="1948" t="s">
        <v>1199</v>
      </c>
      <c r="K99" s="1948"/>
      <c r="L99" s="1948"/>
      <c r="M99" s="1948"/>
      <c r="N99" s="1948"/>
      <c r="O99" s="1948"/>
      <c r="P99" s="1948"/>
      <c r="Q99" s="1948" t="s">
        <v>1199</v>
      </c>
      <c r="R99" s="1948" t="s">
        <v>1199</v>
      </c>
      <c r="S99" s="1948"/>
      <c r="T99" s="1948"/>
      <c r="U99" s="1948"/>
      <c r="V99" s="1948"/>
      <c r="W99" s="1948"/>
      <c r="X99" s="1948" t="s">
        <v>1199</v>
      </c>
      <c r="Y99" s="1948" t="s">
        <v>1199</v>
      </c>
      <c r="Z99" s="1948"/>
      <c r="AA99" s="1948"/>
      <c r="AB99" s="1948"/>
      <c r="AC99" s="1948"/>
      <c r="AD99" s="1948"/>
      <c r="AE99" s="1948" t="s">
        <v>1199</v>
      </c>
      <c r="AF99" s="1948" t="s">
        <v>1199</v>
      </c>
      <c r="AG99" s="1949"/>
      <c r="AH99" s="1950">
        <f>COUNTA(F$96:AG$96)-AI99</f>
        <v>28</v>
      </c>
      <c r="AI99" s="1951">
        <f>AM99+AN99</f>
        <v>0</v>
      </c>
      <c r="AJ99" s="2104">
        <f>+COUNTIF(F99:AG99,"休")</f>
        <v>8</v>
      </c>
      <c r="AM99" s="1953">
        <f>+COUNTIF(F99:AG99,"－")</f>
        <v>0</v>
      </c>
      <c r="AN99" s="1953">
        <f t="shared" ref="AN99:AN104" si="50">+COUNTIF(F99:AG99,"外")</f>
        <v>0</v>
      </c>
    </row>
    <row r="100" spans="2:40" ht="13.5" customHeight="1">
      <c r="B100" s="4186"/>
      <c r="C100" s="4189"/>
      <c r="D100" s="1960" t="str">
        <f>E$9</f>
        <v>●●</v>
      </c>
      <c r="E100" s="2105"/>
      <c r="F100" s="1955"/>
      <c r="G100" s="1956"/>
      <c r="H100" s="1956"/>
      <c r="I100" s="1956"/>
      <c r="J100" s="1956" t="s">
        <v>1199</v>
      </c>
      <c r="K100" s="1956" t="s">
        <v>1199</v>
      </c>
      <c r="L100" s="1956"/>
      <c r="M100" s="1956"/>
      <c r="N100" s="1956"/>
      <c r="O100" s="1956"/>
      <c r="P100" s="1956"/>
      <c r="Q100" s="1956"/>
      <c r="R100" s="1956" t="s">
        <v>1199</v>
      </c>
      <c r="S100" s="1956" t="s">
        <v>1199</v>
      </c>
      <c r="T100" s="1956"/>
      <c r="U100" s="1956"/>
      <c r="V100" s="1956"/>
      <c r="W100" s="1956"/>
      <c r="X100" s="1956"/>
      <c r="Y100" s="1956" t="s">
        <v>1199</v>
      </c>
      <c r="Z100" s="1956" t="s">
        <v>1199</v>
      </c>
      <c r="AA100" s="1956"/>
      <c r="AB100" s="1956"/>
      <c r="AC100" s="1956"/>
      <c r="AD100" s="1956"/>
      <c r="AE100" s="1956"/>
      <c r="AF100" s="1956" t="s">
        <v>1199</v>
      </c>
      <c r="AG100" s="1957" t="s">
        <v>1199</v>
      </c>
      <c r="AH100" s="1950">
        <f t="shared" ref="AH100:AH104" si="51">COUNTA(F$96:AG$96)-AI100</f>
        <v>28</v>
      </c>
      <c r="AI100" s="1958">
        <f t="shared" ref="AI100" si="52">AM100+AN100</f>
        <v>0</v>
      </c>
      <c r="AJ100" s="2106">
        <f t="shared" ref="AJ100:AJ103" si="53">+COUNTIF(F100:AG100,"休")</f>
        <v>8</v>
      </c>
      <c r="AM100" s="1953">
        <f t="shared" ref="AM100:AM103" si="54">+COUNTIF(F100:AG100,"－")</f>
        <v>0</v>
      </c>
      <c r="AN100" s="1953">
        <f t="shared" si="50"/>
        <v>0</v>
      </c>
    </row>
    <row r="101" spans="2:40">
      <c r="B101" s="4186"/>
      <c r="C101" s="4189"/>
      <c r="D101" s="1960" t="str">
        <f>E$10</f>
        <v>△△</v>
      </c>
      <c r="E101" s="2105"/>
      <c r="F101" s="1955"/>
      <c r="G101" s="1956"/>
      <c r="H101" s="1956"/>
      <c r="I101" s="1956" t="s">
        <v>1199</v>
      </c>
      <c r="J101" s="1956" t="s">
        <v>1199</v>
      </c>
      <c r="K101" s="1956"/>
      <c r="L101" s="1956"/>
      <c r="M101" s="1956"/>
      <c r="N101" s="1956"/>
      <c r="O101" s="1956"/>
      <c r="P101" s="1956"/>
      <c r="Q101" s="1956" t="s">
        <v>1199</v>
      </c>
      <c r="R101" s="1956" t="s">
        <v>1199</v>
      </c>
      <c r="S101" s="1956"/>
      <c r="T101" s="1956"/>
      <c r="U101" s="1956"/>
      <c r="V101" s="1956"/>
      <c r="W101" s="1956"/>
      <c r="X101" s="1956" t="s">
        <v>1199</v>
      </c>
      <c r="Y101" s="1956" t="s">
        <v>1199</v>
      </c>
      <c r="Z101" s="1956"/>
      <c r="AA101" s="1956"/>
      <c r="AB101" s="1956"/>
      <c r="AC101" s="1956"/>
      <c r="AD101" s="1956"/>
      <c r="AE101" s="1956" t="s">
        <v>1199</v>
      </c>
      <c r="AF101" s="1956" t="s">
        <v>1199</v>
      </c>
      <c r="AG101" s="1957"/>
      <c r="AH101" s="1950">
        <f t="shared" si="51"/>
        <v>28</v>
      </c>
      <c r="AI101" s="1958">
        <f>AM101+AN101</f>
        <v>0</v>
      </c>
      <c r="AJ101" s="2106">
        <f t="shared" si="53"/>
        <v>8</v>
      </c>
      <c r="AM101" s="1953">
        <f t="shared" si="54"/>
        <v>0</v>
      </c>
      <c r="AN101" s="1953">
        <f t="shared" si="50"/>
        <v>0</v>
      </c>
    </row>
    <row r="102" spans="2:40">
      <c r="B102" s="4186"/>
      <c r="C102" s="4189"/>
      <c r="D102" s="1960" t="str">
        <f>E$11</f>
        <v>■■</v>
      </c>
      <c r="E102" s="2105"/>
      <c r="F102" s="1955"/>
      <c r="G102" s="1956"/>
      <c r="H102" s="1956"/>
      <c r="I102" s="1956"/>
      <c r="J102" s="1956" t="s">
        <v>1199</v>
      </c>
      <c r="K102" s="1956" t="s">
        <v>1199</v>
      </c>
      <c r="L102" s="1956"/>
      <c r="M102" s="1956"/>
      <c r="N102" s="1956"/>
      <c r="O102" s="1956"/>
      <c r="P102" s="1956"/>
      <c r="Q102" s="1956"/>
      <c r="R102" s="1956" t="s">
        <v>1199</v>
      </c>
      <c r="S102" s="1956" t="s">
        <v>1199</v>
      </c>
      <c r="T102" s="1956"/>
      <c r="U102" s="1956"/>
      <c r="V102" s="1956"/>
      <c r="W102" s="1956"/>
      <c r="X102" s="1956"/>
      <c r="Y102" s="1956" t="s">
        <v>1199</v>
      </c>
      <c r="Z102" s="1956" t="s">
        <v>1199</v>
      </c>
      <c r="AA102" s="1956"/>
      <c r="AB102" s="1956"/>
      <c r="AC102" s="1956"/>
      <c r="AD102" s="1956"/>
      <c r="AE102" s="1956"/>
      <c r="AF102" s="1956" t="s">
        <v>1199</v>
      </c>
      <c r="AG102" s="1957" t="s">
        <v>1199</v>
      </c>
      <c r="AH102" s="1950">
        <f t="shared" si="51"/>
        <v>28</v>
      </c>
      <c r="AI102" s="1958">
        <f t="shared" ref="AI102:AI104" si="55">AM102+AN102</f>
        <v>0</v>
      </c>
      <c r="AJ102" s="2106">
        <f t="shared" si="53"/>
        <v>8</v>
      </c>
      <c r="AM102" s="1953">
        <f t="shared" si="54"/>
        <v>0</v>
      </c>
      <c r="AN102" s="1953">
        <f t="shared" si="50"/>
        <v>0</v>
      </c>
    </row>
    <row r="103" spans="2:40">
      <c r="B103" s="4186"/>
      <c r="C103" s="4189"/>
      <c r="D103" s="1960" t="str">
        <f>E$12</f>
        <v>★★</v>
      </c>
      <c r="E103" s="2105"/>
      <c r="F103" s="1955"/>
      <c r="G103" s="1956" t="s">
        <v>1199</v>
      </c>
      <c r="H103" s="1956"/>
      <c r="I103" s="1956"/>
      <c r="J103" s="1956"/>
      <c r="K103" s="1956"/>
      <c r="L103" s="1956" t="s">
        <v>1199</v>
      </c>
      <c r="M103" s="1956" t="s">
        <v>1199</v>
      </c>
      <c r="N103" s="1956"/>
      <c r="O103" s="1956"/>
      <c r="P103" s="1956"/>
      <c r="Q103" s="1956"/>
      <c r="R103" s="1956"/>
      <c r="S103" s="1956" t="s">
        <v>1199</v>
      </c>
      <c r="T103" s="1956" t="s">
        <v>1199</v>
      </c>
      <c r="U103" s="1956"/>
      <c r="V103" s="1956"/>
      <c r="W103" s="1956"/>
      <c r="X103" s="1956"/>
      <c r="Y103" s="1956"/>
      <c r="Z103" s="1956"/>
      <c r="AA103" s="1956" t="s">
        <v>1199</v>
      </c>
      <c r="AB103" s="1956" t="s">
        <v>1199</v>
      </c>
      <c r="AC103" s="1956"/>
      <c r="AD103" s="1956"/>
      <c r="AE103" s="1956"/>
      <c r="AF103" s="1956" t="s">
        <v>1199</v>
      </c>
      <c r="AG103" s="1957"/>
      <c r="AH103" s="1950">
        <f t="shared" si="51"/>
        <v>28</v>
      </c>
      <c r="AI103" s="1958">
        <f t="shared" si="55"/>
        <v>0</v>
      </c>
      <c r="AJ103" s="2106">
        <f t="shared" si="53"/>
        <v>8</v>
      </c>
      <c r="AM103" s="1953">
        <f t="shared" si="54"/>
        <v>0</v>
      </c>
      <c r="AN103" s="1953">
        <f t="shared" si="50"/>
        <v>0</v>
      </c>
    </row>
    <row r="104" spans="2:40">
      <c r="B104" s="4187"/>
      <c r="C104" s="4190"/>
      <c r="D104" s="2107"/>
      <c r="E104" s="1991"/>
      <c r="F104" s="1964"/>
      <c r="G104" s="1966"/>
      <c r="H104" s="1966"/>
      <c r="I104" s="1966"/>
      <c r="J104" s="1966"/>
      <c r="K104" s="1966"/>
      <c r="L104" s="1966"/>
      <c r="M104" s="1966"/>
      <c r="N104" s="1966"/>
      <c r="O104" s="1966"/>
      <c r="P104" s="1966"/>
      <c r="Q104" s="1966"/>
      <c r="R104" s="1966"/>
      <c r="S104" s="1966"/>
      <c r="T104" s="1966"/>
      <c r="U104" s="1966"/>
      <c r="V104" s="1966"/>
      <c r="W104" s="1966"/>
      <c r="X104" s="1966"/>
      <c r="Y104" s="1966"/>
      <c r="Z104" s="1966"/>
      <c r="AA104" s="1966"/>
      <c r="AB104" s="1966"/>
      <c r="AC104" s="1966"/>
      <c r="AD104" s="1966"/>
      <c r="AE104" s="1966"/>
      <c r="AF104" s="1966"/>
      <c r="AG104" s="1967"/>
      <c r="AH104" s="1950">
        <f t="shared" si="51"/>
        <v>28</v>
      </c>
      <c r="AI104" s="1951">
        <f t="shared" si="55"/>
        <v>0</v>
      </c>
      <c r="AJ104" s="2104">
        <f>+COUNTIF(F104:AG104,"休")</f>
        <v>0</v>
      </c>
      <c r="AM104" s="1953">
        <f>+COUNTIF(F104:AG104,"－")</f>
        <v>0</v>
      </c>
      <c r="AN104" s="1953">
        <f t="shared" si="50"/>
        <v>0</v>
      </c>
    </row>
    <row r="105" spans="2:40" ht="24.75" customHeight="1">
      <c r="B105" s="4185" t="s">
        <v>2493</v>
      </c>
      <c r="C105" s="4188" t="s">
        <v>2494</v>
      </c>
      <c r="D105" s="1953" t="s">
        <v>1313</v>
      </c>
      <c r="E105" s="1901" t="s">
        <v>2558</v>
      </c>
      <c r="F105" s="1941" t="s">
        <v>2503</v>
      </c>
      <c r="G105" s="1942" t="s">
        <v>2503</v>
      </c>
      <c r="H105" s="1942" t="s">
        <v>2503</v>
      </c>
      <c r="I105" s="1942" t="s">
        <v>2503</v>
      </c>
      <c r="J105" s="1942" t="s">
        <v>2503</v>
      </c>
      <c r="K105" s="1942" t="s">
        <v>2503</v>
      </c>
      <c r="L105" s="1942" t="s">
        <v>2503</v>
      </c>
      <c r="M105" s="1942" t="s">
        <v>2503</v>
      </c>
      <c r="N105" s="1942" t="s">
        <v>2503</v>
      </c>
      <c r="O105" s="1942" t="s">
        <v>2503</v>
      </c>
      <c r="P105" s="1942" t="s">
        <v>2503</v>
      </c>
      <c r="Q105" s="1942" t="s">
        <v>2503</v>
      </c>
      <c r="R105" s="1942" t="s">
        <v>2503</v>
      </c>
      <c r="S105" s="1942" t="s">
        <v>2503</v>
      </c>
      <c r="T105" s="1942" t="s">
        <v>2503</v>
      </c>
      <c r="U105" s="1942" t="s">
        <v>2503</v>
      </c>
      <c r="V105" s="1942" t="s">
        <v>2503</v>
      </c>
      <c r="W105" s="1942" t="s">
        <v>2503</v>
      </c>
      <c r="X105" s="1942" t="s">
        <v>2503</v>
      </c>
      <c r="Y105" s="1942" t="s">
        <v>2503</v>
      </c>
      <c r="Z105" s="1942" t="s">
        <v>2503</v>
      </c>
      <c r="AA105" s="1942" t="s">
        <v>2503</v>
      </c>
      <c r="AB105" s="1942" t="s">
        <v>2503</v>
      </c>
      <c r="AC105" s="1942" t="s">
        <v>2503</v>
      </c>
      <c r="AD105" s="1942" t="s">
        <v>2503</v>
      </c>
      <c r="AE105" s="1942" t="s">
        <v>2503</v>
      </c>
      <c r="AF105" s="1942" t="s">
        <v>2503</v>
      </c>
      <c r="AG105" s="1970" t="s">
        <v>2503</v>
      </c>
      <c r="AH105" s="1971"/>
      <c r="AI105" s="1953"/>
      <c r="AJ105" s="2058"/>
    </row>
    <row r="106" spans="2:40" ht="13.5" customHeight="1">
      <c r="B106" s="4186"/>
      <c r="C106" s="4189"/>
      <c r="D106" s="2107" t="str">
        <f>E$14</f>
        <v>〇〇</v>
      </c>
      <c r="E106" s="1991"/>
      <c r="F106" s="1947"/>
      <c r="G106" s="1948"/>
      <c r="H106" s="1948" t="s">
        <v>1199</v>
      </c>
      <c r="I106" s="1948" t="s">
        <v>1199</v>
      </c>
      <c r="J106" s="1948"/>
      <c r="K106" s="1948"/>
      <c r="L106" s="1948"/>
      <c r="M106" s="1948"/>
      <c r="N106" s="1948"/>
      <c r="O106" s="1948"/>
      <c r="P106" s="1948"/>
      <c r="Q106" s="1948" t="s">
        <v>1199</v>
      </c>
      <c r="R106" s="1948" t="s">
        <v>1199</v>
      </c>
      <c r="S106" s="1948"/>
      <c r="T106" s="1948"/>
      <c r="U106" s="1948"/>
      <c r="V106" s="1948" t="s">
        <v>1199</v>
      </c>
      <c r="W106" s="1948" t="s">
        <v>1199</v>
      </c>
      <c r="X106" s="1948"/>
      <c r="Y106" s="1948"/>
      <c r="Z106" s="1948"/>
      <c r="AA106" s="1948"/>
      <c r="AB106" s="1948" t="s">
        <v>1199</v>
      </c>
      <c r="AC106" s="1948" t="s">
        <v>1199</v>
      </c>
      <c r="AD106" s="1948"/>
      <c r="AE106" s="1948"/>
      <c r="AF106" s="1948"/>
      <c r="AG106" s="1949" t="s">
        <v>1199</v>
      </c>
      <c r="AH106" s="1950">
        <f t="shared" ref="AH106:AH109" si="56">COUNTA(F$96:AG$96)-AI106</f>
        <v>28</v>
      </c>
      <c r="AI106" s="1951">
        <f t="shared" ref="AI106:AI109" si="57">AM106+AN106</f>
        <v>0</v>
      </c>
      <c r="AJ106" s="2104">
        <f>+COUNTIF(F106:AG106,"休")</f>
        <v>9</v>
      </c>
      <c r="AM106" s="1953">
        <f>+COUNTIF(F106:AG106,"－")</f>
        <v>0</v>
      </c>
      <c r="AN106" s="1953">
        <f>+COUNTIF(F106:AG106,"外")</f>
        <v>0</v>
      </c>
    </row>
    <row r="107" spans="2:40">
      <c r="B107" s="4186"/>
      <c r="C107" s="4189"/>
      <c r="D107" s="1960" t="str">
        <f>E$15</f>
        <v>●●</v>
      </c>
      <c r="E107" s="2105"/>
      <c r="F107" s="1955"/>
      <c r="G107" s="1956"/>
      <c r="H107" s="1956" t="s">
        <v>1199</v>
      </c>
      <c r="I107" s="1956" t="s">
        <v>1199</v>
      </c>
      <c r="J107" s="1956"/>
      <c r="K107" s="1956"/>
      <c r="L107" s="1956"/>
      <c r="M107" s="1956"/>
      <c r="N107" s="1956"/>
      <c r="O107" s="1956"/>
      <c r="P107" s="1956"/>
      <c r="Q107" s="1956" t="s">
        <v>1199</v>
      </c>
      <c r="R107" s="1956" t="s">
        <v>1199</v>
      </c>
      <c r="S107" s="1956"/>
      <c r="T107" s="1956"/>
      <c r="U107" s="1956"/>
      <c r="V107" s="1956" t="s">
        <v>1199</v>
      </c>
      <c r="W107" s="1956" t="s">
        <v>1199</v>
      </c>
      <c r="X107" s="1956"/>
      <c r="Y107" s="1956"/>
      <c r="Z107" s="1956"/>
      <c r="AA107" s="1956"/>
      <c r="AB107" s="1956" t="s">
        <v>1199</v>
      </c>
      <c r="AC107" s="1956" t="s">
        <v>1199</v>
      </c>
      <c r="AD107" s="1956"/>
      <c r="AE107" s="1956"/>
      <c r="AF107" s="1956"/>
      <c r="AG107" s="1957"/>
      <c r="AH107" s="1950">
        <f t="shared" si="56"/>
        <v>28</v>
      </c>
      <c r="AI107" s="1958">
        <f t="shared" si="57"/>
        <v>0</v>
      </c>
      <c r="AJ107" s="2106">
        <f t="shared" ref="AJ107:AJ109" si="58">+COUNTIF(F107:AG107,"休")</f>
        <v>8</v>
      </c>
      <c r="AM107" s="1953">
        <f t="shared" ref="AM107:AM109" si="59">+COUNTIF(F107:AG107,"－")</f>
        <v>0</v>
      </c>
      <c r="AN107" s="1953">
        <f>+COUNTIF(F107:AG107,"外")</f>
        <v>0</v>
      </c>
    </row>
    <row r="108" spans="2:40">
      <c r="B108" s="4186"/>
      <c r="C108" s="4189"/>
      <c r="D108" s="1960">
        <f>E$16</f>
        <v>0</v>
      </c>
      <c r="E108" s="2105"/>
      <c r="F108" s="1955"/>
      <c r="G108" s="1956"/>
      <c r="H108" s="1956"/>
      <c r="I108" s="1956"/>
      <c r="J108" s="1956"/>
      <c r="K108" s="1956"/>
      <c r="L108" s="1956"/>
      <c r="M108" s="1956"/>
      <c r="N108" s="1956"/>
      <c r="O108" s="1956"/>
      <c r="P108" s="1956"/>
      <c r="Q108" s="1956"/>
      <c r="R108" s="1956"/>
      <c r="S108" s="1956"/>
      <c r="T108" s="1956"/>
      <c r="U108" s="1956"/>
      <c r="V108" s="1956"/>
      <c r="W108" s="1956"/>
      <c r="X108" s="1956"/>
      <c r="Y108" s="1956"/>
      <c r="Z108" s="1956"/>
      <c r="AA108" s="1956"/>
      <c r="AB108" s="1956"/>
      <c r="AC108" s="1956"/>
      <c r="AD108" s="1956"/>
      <c r="AE108" s="1956"/>
      <c r="AF108" s="1956"/>
      <c r="AG108" s="1957"/>
      <c r="AH108" s="1950">
        <f t="shared" si="56"/>
        <v>28</v>
      </c>
      <c r="AI108" s="1958">
        <f t="shared" si="57"/>
        <v>0</v>
      </c>
      <c r="AJ108" s="2106">
        <f t="shared" si="58"/>
        <v>0</v>
      </c>
      <c r="AM108" s="1953">
        <f t="shared" si="59"/>
        <v>0</v>
      </c>
      <c r="AN108" s="1953">
        <f>+COUNTIF(F108:AG108,"外")</f>
        <v>0</v>
      </c>
    </row>
    <row r="109" spans="2:40">
      <c r="B109" s="4186"/>
      <c r="C109" s="4190"/>
      <c r="D109" s="2107">
        <f>E$17</f>
        <v>0</v>
      </c>
      <c r="E109" s="1991"/>
      <c r="F109" s="1955"/>
      <c r="G109" s="1978"/>
      <c r="H109" s="1978"/>
      <c r="I109" s="1978"/>
      <c r="J109" s="1978"/>
      <c r="K109" s="1978"/>
      <c r="L109" s="1978"/>
      <c r="M109" s="1978"/>
      <c r="N109" s="1978"/>
      <c r="O109" s="1978"/>
      <c r="P109" s="1978"/>
      <c r="Q109" s="1978"/>
      <c r="R109" s="1978"/>
      <c r="S109" s="1978"/>
      <c r="T109" s="1978"/>
      <c r="U109" s="1978"/>
      <c r="V109" s="1978"/>
      <c r="W109" s="1978"/>
      <c r="X109" s="1978"/>
      <c r="Y109" s="1978"/>
      <c r="Z109" s="1978"/>
      <c r="AA109" s="1978"/>
      <c r="AB109" s="1978"/>
      <c r="AC109" s="1978"/>
      <c r="AD109" s="1978"/>
      <c r="AE109" s="1978"/>
      <c r="AF109" s="1978"/>
      <c r="AG109" s="1949"/>
      <c r="AH109" s="1950">
        <f t="shared" si="56"/>
        <v>28</v>
      </c>
      <c r="AI109" s="1987">
        <f t="shared" si="57"/>
        <v>0</v>
      </c>
      <c r="AJ109" s="2104">
        <f t="shared" si="58"/>
        <v>0</v>
      </c>
      <c r="AM109" s="1953">
        <f t="shared" si="59"/>
        <v>0</v>
      </c>
      <c r="AN109" s="1953">
        <f>+COUNTIF(F109:AG109,"外")</f>
        <v>0</v>
      </c>
    </row>
    <row r="110" spans="2:40" ht="24.75" customHeight="1">
      <c r="B110" s="4186"/>
      <c r="C110" s="4188" t="s">
        <v>2495</v>
      </c>
      <c r="D110" s="1953" t="s">
        <v>1313</v>
      </c>
      <c r="E110" s="1901" t="s">
        <v>2558</v>
      </c>
      <c r="F110" s="1941" t="s">
        <v>2503</v>
      </c>
      <c r="G110" s="1942" t="s">
        <v>2503</v>
      </c>
      <c r="H110" s="1942" t="s">
        <v>2503</v>
      </c>
      <c r="I110" s="1942" t="s">
        <v>2503</v>
      </c>
      <c r="J110" s="1942" t="s">
        <v>2503</v>
      </c>
      <c r="K110" s="1942" t="s">
        <v>2503</v>
      </c>
      <c r="L110" s="1942" t="s">
        <v>2503</v>
      </c>
      <c r="M110" s="1942" t="s">
        <v>2503</v>
      </c>
      <c r="N110" s="1942" t="s">
        <v>2503</v>
      </c>
      <c r="O110" s="1942" t="s">
        <v>2503</v>
      </c>
      <c r="P110" s="1942" t="s">
        <v>2503</v>
      </c>
      <c r="Q110" s="1942" t="s">
        <v>2503</v>
      </c>
      <c r="R110" s="1942" t="s">
        <v>2503</v>
      </c>
      <c r="S110" s="1942" t="s">
        <v>2503</v>
      </c>
      <c r="T110" s="1942" t="s">
        <v>2503</v>
      </c>
      <c r="U110" s="1942" t="s">
        <v>2503</v>
      </c>
      <c r="V110" s="1942" t="s">
        <v>2503</v>
      </c>
      <c r="W110" s="1942" t="s">
        <v>2503</v>
      </c>
      <c r="X110" s="1942" t="s">
        <v>2503</v>
      </c>
      <c r="Y110" s="1942" t="s">
        <v>2503</v>
      </c>
      <c r="Z110" s="1942" t="s">
        <v>2503</v>
      </c>
      <c r="AA110" s="1942" t="s">
        <v>2503</v>
      </c>
      <c r="AB110" s="1942" t="s">
        <v>2503</v>
      </c>
      <c r="AC110" s="1942" t="s">
        <v>2503</v>
      </c>
      <c r="AD110" s="1942" t="s">
        <v>2503</v>
      </c>
      <c r="AE110" s="1942" t="s">
        <v>2503</v>
      </c>
      <c r="AF110" s="1942" t="s">
        <v>2503</v>
      </c>
      <c r="AG110" s="1970" t="s">
        <v>2503</v>
      </c>
      <c r="AH110" s="1971"/>
      <c r="AI110" s="1953"/>
      <c r="AJ110" s="2058"/>
    </row>
    <row r="111" spans="2:40">
      <c r="B111" s="4186"/>
      <c r="C111" s="4189"/>
      <c r="D111" s="1945" t="str">
        <f>E$18</f>
        <v>●●</v>
      </c>
      <c r="E111" s="2023"/>
      <c r="F111" s="1947"/>
      <c r="G111" s="1948" t="s">
        <v>1199</v>
      </c>
      <c r="H111" s="1948" t="s">
        <v>1199</v>
      </c>
      <c r="I111" s="1948"/>
      <c r="J111" s="1948"/>
      <c r="K111" s="1948"/>
      <c r="L111" s="1948"/>
      <c r="M111" s="1948" t="s">
        <v>1199</v>
      </c>
      <c r="N111" s="1948" t="s">
        <v>1199</v>
      </c>
      <c r="O111" s="1948"/>
      <c r="P111" s="1948"/>
      <c r="Q111" s="1948"/>
      <c r="R111" s="1948"/>
      <c r="S111" s="1948" t="s">
        <v>1199</v>
      </c>
      <c r="T111" s="1948" t="s">
        <v>1199</v>
      </c>
      <c r="U111" s="1948"/>
      <c r="V111" s="1948"/>
      <c r="W111" s="1948"/>
      <c r="X111" s="1948"/>
      <c r="Y111" s="1948" t="s">
        <v>1199</v>
      </c>
      <c r="Z111" s="1948" t="s">
        <v>1199</v>
      </c>
      <c r="AA111" s="1948"/>
      <c r="AB111" s="1948"/>
      <c r="AC111" s="1948"/>
      <c r="AD111" s="1948"/>
      <c r="AE111" s="1948" t="s">
        <v>1199</v>
      </c>
      <c r="AF111" s="1948" t="s">
        <v>1199</v>
      </c>
      <c r="AG111" s="1982"/>
      <c r="AH111" s="1950">
        <f t="shared" ref="AH111:AH114" si="60">COUNTA(F$96:AG$96)-AI111</f>
        <v>28</v>
      </c>
      <c r="AI111" s="2108">
        <f t="shared" ref="AI111:AI114" si="61">AM111+AN111</f>
        <v>0</v>
      </c>
      <c r="AJ111" s="2109">
        <f>+COUNTIF(F111:AG111,"休")</f>
        <v>10</v>
      </c>
      <c r="AM111" s="1953">
        <f>+COUNTIF(F111:AG111,"－")</f>
        <v>0</v>
      </c>
      <c r="AN111" s="1953">
        <f>+COUNTIF(F111:AG111,"外")</f>
        <v>0</v>
      </c>
    </row>
    <row r="112" spans="2:40">
      <c r="B112" s="4186"/>
      <c r="C112" s="4189"/>
      <c r="D112" s="1960">
        <f>E$19</f>
        <v>0</v>
      </c>
      <c r="E112" s="2105"/>
      <c r="F112" s="1955"/>
      <c r="G112" s="1956"/>
      <c r="H112" s="1956"/>
      <c r="I112" s="1956"/>
      <c r="J112" s="1956"/>
      <c r="K112" s="1956"/>
      <c r="L112" s="1956"/>
      <c r="M112" s="1956"/>
      <c r="N112" s="1956"/>
      <c r="O112" s="1956"/>
      <c r="P112" s="1956"/>
      <c r="Q112" s="1956"/>
      <c r="R112" s="1956"/>
      <c r="S112" s="1956"/>
      <c r="T112" s="1956"/>
      <c r="U112" s="1956"/>
      <c r="V112" s="1956"/>
      <c r="W112" s="1956"/>
      <c r="X112" s="1956"/>
      <c r="Y112" s="1956"/>
      <c r="Z112" s="1956"/>
      <c r="AA112" s="1956"/>
      <c r="AB112" s="1956"/>
      <c r="AC112" s="1956"/>
      <c r="AD112" s="1956"/>
      <c r="AE112" s="1956"/>
      <c r="AF112" s="1956"/>
      <c r="AG112" s="1957"/>
      <c r="AH112" s="1950">
        <f t="shared" si="60"/>
        <v>28</v>
      </c>
      <c r="AI112" s="1958">
        <f t="shared" si="61"/>
        <v>0</v>
      </c>
      <c r="AJ112" s="2106">
        <f t="shared" ref="AJ112:AJ114" si="62">+COUNTIF(F112:AG112,"休")</f>
        <v>0</v>
      </c>
      <c r="AM112" s="1953">
        <f t="shared" ref="AM112:AM114" si="63">+COUNTIF(F112:AG112,"－")</f>
        <v>0</v>
      </c>
      <c r="AN112" s="1953">
        <f>+COUNTIF(F112:AG112,"外")</f>
        <v>0</v>
      </c>
    </row>
    <row r="113" spans="2:40">
      <c r="B113" s="4186"/>
      <c r="C113" s="4189"/>
      <c r="D113" s="1960">
        <f>E$20</f>
        <v>0</v>
      </c>
      <c r="E113" s="2105"/>
      <c r="F113" s="1955"/>
      <c r="G113" s="1956"/>
      <c r="H113" s="1956"/>
      <c r="I113" s="1956"/>
      <c r="J113" s="1956"/>
      <c r="K113" s="1956"/>
      <c r="L113" s="1956"/>
      <c r="M113" s="1956"/>
      <c r="N113" s="1956"/>
      <c r="O113" s="1956"/>
      <c r="P113" s="1956"/>
      <c r="Q113" s="1956"/>
      <c r="R113" s="1956"/>
      <c r="S113" s="1956"/>
      <c r="T113" s="1956"/>
      <c r="U113" s="1956"/>
      <c r="V113" s="1956"/>
      <c r="W113" s="1956"/>
      <c r="X113" s="1956"/>
      <c r="Y113" s="1956"/>
      <c r="Z113" s="1956"/>
      <c r="AA113" s="1956"/>
      <c r="AB113" s="1956"/>
      <c r="AC113" s="1956"/>
      <c r="AD113" s="1956"/>
      <c r="AE113" s="1956"/>
      <c r="AF113" s="1956"/>
      <c r="AG113" s="1957"/>
      <c r="AH113" s="1950">
        <f t="shared" si="60"/>
        <v>28</v>
      </c>
      <c r="AI113" s="1958">
        <f t="shared" si="61"/>
        <v>0</v>
      </c>
      <c r="AJ113" s="2106">
        <f t="shared" si="62"/>
        <v>0</v>
      </c>
      <c r="AM113" s="1953">
        <f t="shared" si="63"/>
        <v>0</v>
      </c>
      <c r="AN113" s="1953">
        <f>+COUNTIF(F113:AG113,"外")</f>
        <v>0</v>
      </c>
    </row>
    <row r="114" spans="2:40">
      <c r="B114" s="4187"/>
      <c r="C114" s="4190"/>
      <c r="D114" s="2110">
        <f>E$21</f>
        <v>0</v>
      </c>
      <c r="E114" s="2039"/>
      <c r="F114" s="1984"/>
      <c r="G114" s="1965"/>
      <c r="H114" s="1965"/>
      <c r="I114" s="1965"/>
      <c r="J114" s="1965"/>
      <c r="K114" s="1965"/>
      <c r="L114" s="1965"/>
      <c r="M114" s="1965"/>
      <c r="N114" s="1965"/>
      <c r="O114" s="1965"/>
      <c r="P114" s="1965"/>
      <c r="Q114" s="1965"/>
      <c r="R114" s="1965"/>
      <c r="S114" s="1965"/>
      <c r="T114" s="1965"/>
      <c r="U114" s="1965"/>
      <c r="V114" s="1965"/>
      <c r="W114" s="1965"/>
      <c r="X114" s="1965"/>
      <c r="Y114" s="1965"/>
      <c r="Z114" s="1965"/>
      <c r="AA114" s="1965"/>
      <c r="AB114" s="1965"/>
      <c r="AC114" s="1965"/>
      <c r="AD114" s="1965"/>
      <c r="AE114" s="1965"/>
      <c r="AF114" s="1965"/>
      <c r="AG114" s="1985"/>
      <c r="AH114" s="1986">
        <f t="shared" si="60"/>
        <v>28</v>
      </c>
      <c r="AI114" s="2071">
        <f t="shared" si="61"/>
        <v>0</v>
      </c>
      <c r="AJ114" s="1972">
        <f t="shared" si="62"/>
        <v>0</v>
      </c>
      <c r="AM114" s="1953">
        <f t="shared" si="63"/>
        <v>0</v>
      </c>
      <c r="AN114" s="1953">
        <f>+COUNTIF(F114:AG114,"外")</f>
        <v>0</v>
      </c>
    </row>
    <row r="115" spans="2:40">
      <c r="F115" s="2073"/>
      <c r="G115" s="2073"/>
      <c r="H115" s="2073"/>
      <c r="I115" s="2073"/>
      <c r="J115" s="2073"/>
      <c r="K115" s="2073"/>
      <c r="L115" s="2073"/>
      <c r="M115" s="2073"/>
      <c r="N115" s="2073"/>
      <c r="O115" s="2073"/>
      <c r="P115" s="2073"/>
      <c r="Q115" s="2073"/>
      <c r="R115" s="2073"/>
      <c r="S115" s="2073"/>
      <c r="T115" s="2073"/>
      <c r="U115" s="2073"/>
      <c r="V115" s="2073"/>
      <c r="W115" s="2073"/>
      <c r="X115" s="2073"/>
      <c r="Y115" s="2073"/>
      <c r="Z115" s="2073"/>
      <c r="AA115" s="2073"/>
      <c r="AB115" s="2073"/>
      <c r="AC115" s="2073"/>
      <c r="AD115" s="2073"/>
      <c r="AE115" s="2073"/>
      <c r="AF115" s="2073"/>
      <c r="AG115" s="2073"/>
    </row>
    <row r="116" spans="2:40" ht="13.5" customHeight="1">
      <c r="B116" s="2021"/>
      <c r="C116" s="2022"/>
      <c r="D116" s="2025"/>
      <c r="E116" s="2053" t="s">
        <v>1183</v>
      </c>
      <c r="F116" s="2054">
        <f>+AG96+1</f>
        <v>44771</v>
      </c>
      <c r="G116" s="2055">
        <f>+F116+1</f>
        <v>44772</v>
      </c>
      <c r="H116" s="2055">
        <f t="shared" ref="H116:AG116" si="64">+G116+1</f>
        <v>44773</v>
      </c>
      <c r="I116" s="2055">
        <f t="shared" si="64"/>
        <v>44774</v>
      </c>
      <c r="J116" s="2055">
        <f t="shared" si="64"/>
        <v>44775</v>
      </c>
      <c r="K116" s="2055">
        <f t="shared" si="64"/>
        <v>44776</v>
      </c>
      <c r="L116" s="2055">
        <f t="shared" si="64"/>
        <v>44777</v>
      </c>
      <c r="M116" s="2055">
        <f t="shared" si="64"/>
        <v>44778</v>
      </c>
      <c r="N116" s="2055">
        <f t="shared" si="64"/>
        <v>44779</v>
      </c>
      <c r="O116" s="2055">
        <f t="shared" si="64"/>
        <v>44780</v>
      </c>
      <c r="P116" s="2055">
        <f t="shared" si="64"/>
        <v>44781</v>
      </c>
      <c r="Q116" s="2055">
        <f t="shared" si="64"/>
        <v>44782</v>
      </c>
      <c r="R116" s="2055">
        <f t="shared" si="64"/>
        <v>44783</v>
      </c>
      <c r="S116" s="2055">
        <f t="shared" si="64"/>
        <v>44784</v>
      </c>
      <c r="T116" s="2055">
        <f t="shared" si="64"/>
        <v>44785</v>
      </c>
      <c r="U116" s="2055">
        <f t="shared" si="64"/>
        <v>44786</v>
      </c>
      <c r="V116" s="2055">
        <f t="shared" si="64"/>
        <v>44787</v>
      </c>
      <c r="W116" s="2055">
        <f t="shared" si="64"/>
        <v>44788</v>
      </c>
      <c r="X116" s="2055">
        <f t="shared" si="64"/>
        <v>44789</v>
      </c>
      <c r="Y116" s="2055">
        <f t="shared" si="64"/>
        <v>44790</v>
      </c>
      <c r="Z116" s="2055">
        <f>+Y116+1</f>
        <v>44791</v>
      </c>
      <c r="AA116" s="2055">
        <f t="shared" si="64"/>
        <v>44792</v>
      </c>
      <c r="AB116" s="2055">
        <f t="shared" si="64"/>
        <v>44793</v>
      </c>
      <c r="AC116" s="2055">
        <f t="shared" si="64"/>
        <v>44794</v>
      </c>
      <c r="AD116" s="2055">
        <f>+AC116+1</f>
        <v>44795</v>
      </c>
      <c r="AE116" s="2055">
        <f t="shared" si="64"/>
        <v>44796</v>
      </c>
      <c r="AF116" s="2055">
        <f>+AE116+1</f>
        <v>44797</v>
      </c>
      <c r="AG116" s="2099">
        <f t="shared" si="64"/>
        <v>44798</v>
      </c>
      <c r="AH116" s="4209" t="s">
        <v>2496</v>
      </c>
      <c r="AI116" s="4313" t="s">
        <v>2497</v>
      </c>
      <c r="AJ116" s="4316" t="s">
        <v>2474</v>
      </c>
      <c r="AK116" s="4319"/>
      <c r="AM116" s="4320" t="s">
        <v>2556</v>
      </c>
      <c r="AN116" s="4320" t="s">
        <v>2557</v>
      </c>
    </row>
    <row r="117" spans="2:40">
      <c r="B117" s="2037"/>
      <c r="C117" s="2038"/>
      <c r="D117" s="2041"/>
      <c r="E117" s="1958" t="s">
        <v>1184</v>
      </c>
      <c r="F117" s="2059" t="str">
        <f>TEXT(WEEKDAY(+F116),"aaa")</f>
        <v>金</v>
      </c>
      <c r="G117" s="2060" t="str">
        <f t="shared" ref="G117:AG117" si="65">TEXT(WEEKDAY(+G116),"aaa")</f>
        <v>土</v>
      </c>
      <c r="H117" s="2060" t="str">
        <f t="shared" si="65"/>
        <v>日</v>
      </c>
      <c r="I117" s="2060" t="str">
        <f t="shared" si="65"/>
        <v>月</v>
      </c>
      <c r="J117" s="2060" t="str">
        <f t="shared" si="65"/>
        <v>火</v>
      </c>
      <c r="K117" s="2060" t="str">
        <f t="shared" si="65"/>
        <v>水</v>
      </c>
      <c r="L117" s="2060" t="str">
        <f t="shared" si="65"/>
        <v>木</v>
      </c>
      <c r="M117" s="2060" t="str">
        <f t="shared" si="65"/>
        <v>金</v>
      </c>
      <c r="N117" s="2060" t="str">
        <f t="shared" si="65"/>
        <v>土</v>
      </c>
      <c r="O117" s="2060" t="str">
        <f t="shared" si="65"/>
        <v>日</v>
      </c>
      <c r="P117" s="2060" t="str">
        <f t="shared" si="65"/>
        <v>月</v>
      </c>
      <c r="Q117" s="2060" t="str">
        <f t="shared" si="65"/>
        <v>火</v>
      </c>
      <c r="R117" s="2060" t="str">
        <f t="shared" si="65"/>
        <v>水</v>
      </c>
      <c r="S117" s="2060" t="str">
        <f t="shared" si="65"/>
        <v>木</v>
      </c>
      <c r="T117" s="2060" t="str">
        <f t="shared" si="65"/>
        <v>金</v>
      </c>
      <c r="U117" s="2060" t="str">
        <f t="shared" si="65"/>
        <v>土</v>
      </c>
      <c r="V117" s="2060" t="str">
        <f t="shared" si="65"/>
        <v>日</v>
      </c>
      <c r="W117" s="2060" t="str">
        <f t="shared" si="65"/>
        <v>月</v>
      </c>
      <c r="X117" s="2060" t="str">
        <f t="shared" si="65"/>
        <v>火</v>
      </c>
      <c r="Y117" s="2060" t="str">
        <f t="shared" si="65"/>
        <v>水</v>
      </c>
      <c r="Z117" s="2060" t="str">
        <f t="shared" si="65"/>
        <v>木</v>
      </c>
      <c r="AA117" s="2060" t="str">
        <f t="shared" si="65"/>
        <v>金</v>
      </c>
      <c r="AB117" s="2060" t="str">
        <f t="shared" si="65"/>
        <v>土</v>
      </c>
      <c r="AC117" s="2060" t="str">
        <f t="shared" si="65"/>
        <v>日</v>
      </c>
      <c r="AD117" s="2060" t="str">
        <f t="shared" si="65"/>
        <v>月</v>
      </c>
      <c r="AE117" s="2060" t="str">
        <f t="shared" si="65"/>
        <v>火</v>
      </c>
      <c r="AF117" s="2060" t="str">
        <f t="shared" si="65"/>
        <v>水</v>
      </c>
      <c r="AG117" s="2114" t="str">
        <f t="shared" si="65"/>
        <v>木</v>
      </c>
      <c r="AH117" s="4210"/>
      <c r="AI117" s="4314"/>
      <c r="AJ117" s="4317"/>
      <c r="AK117" s="4319"/>
      <c r="AM117" s="4320"/>
      <c r="AN117" s="4320"/>
    </row>
    <row r="118" spans="2:40" ht="24.75" customHeight="1">
      <c r="B118" s="2101" t="s">
        <v>2531</v>
      </c>
      <c r="C118" s="2102" t="s">
        <v>2532</v>
      </c>
      <c r="D118" s="1953" t="s">
        <v>1313</v>
      </c>
      <c r="E118" s="1901" t="s">
        <v>2558</v>
      </c>
      <c r="F118" s="1941" t="s">
        <v>2503</v>
      </c>
      <c r="G118" s="1942" t="s">
        <v>2503</v>
      </c>
      <c r="H118" s="1942" t="s">
        <v>2503</v>
      </c>
      <c r="I118" s="1942" t="s">
        <v>2503</v>
      </c>
      <c r="J118" s="1942" t="s">
        <v>2503</v>
      </c>
      <c r="K118" s="1942" t="s">
        <v>2503</v>
      </c>
      <c r="L118" s="1942" t="s">
        <v>2503</v>
      </c>
      <c r="M118" s="1942" t="s">
        <v>2503</v>
      </c>
      <c r="N118" s="1942" t="s">
        <v>2503</v>
      </c>
      <c r="O118" s="1942" t="s">
        <v>2503</v>
      </c>
      <c r="P118" s="1942" t="s">
        <v>2503</v>
      </c>
      <c r="Q118" s="1942" t="s">
        <v>2503</v>
      </c>
      <c r="R118" s="1942" t="s">
        <v>2503</v>
      </c>
      <c r="S118" s="1942" t="s">
        <v>2503</v>
      </c>
      <c r="T118" s="1942" t="s">
        <v>2503</v>
      </c>
      <c r="U118" s="1942" t="s">
        <v>1198</v>
      </c>
      <c r="V118" s="1942" t="s">
        <v>1198</v>
      </c>
      <c r="W118" s="1942" t="s">
        <v>1198</v>
      </c>
      <c r="X118" s="1942" t="s">
        <v>2503</v>
      </c>
      <c r="Y118" s="1942" t="s">
        <v>2503</v>
      </c>
      <c r="Z118" s="1942" t="s">
        <v>2503</v>
      </c>
      <c r="AA118" s="1942" t="s">
        <v>2503</v>
      </c>
      <c r="AB118" s="1942" t="s">
        <v>2503</v>
      </c>
      <c r="AC118" s="1942" t="s">
        <v>2503</v>
      </c>
      <c r="AD118" s="1942" t="s">
        <v>2503</v>
      </c>
      <c r="AE118" s="1942" t="s">
        <v>2503</v>
      </c>
      <c r="AF118" s="1942" t="s">
        <v>2503</v>
      </c>
      <c r="AG118" s="1970" t="s">
        <v>2503</v>
      </c>
      <c r="AH118" s="4211"/>
      <c r="AI118" s="4315"/>
      <c r="AJ118" s="4318"/>
      <c r="AK118" s="4319"/>
    </row>
    <row r="119" spans="2:40" ht="13.5" customHeight="1">
      <c r="B119" s="4185" t="s">
        <v>2486</v>
      </c>
      <c r="C119" s="4188" t="s">
        <v>2487</v>
      </c>
      <c r="D119" s="1945" t="str">
        <f>E$8</f>
        <v>〇〇</v>
      </c>
      <c r="E119" s="2023"/>
      <c r="F119" s="1947"/>
      <c r="G119" s="1948"/>
      <c r="H119" s="1948"/>
      <c r="I119" s="1948" t="s">
        <v>1199</v>
      </c>
      <c r="J119" s="1948" t="s">
        <v>1199</v>
      </c>
      <c r="K119" s="1948"/>
      <c r="L119" s="1948"/>
      <c r="M119" s="1948"/>
      <c r="N119" s="1948"/>
      <c r="O119" s="1948"/>
      <c r="P119" s="1948"/>
      <c r="Q119" s="1948" t="s">
        <v>1199</v>
      </c>
      <c r="R119" s="1948" t="s">
        <v>1199</v>
      </c>
      <c r="S119" s="1948"/>
      <c r="T119" s="1948"/>
      <c r="U119" s="1948" t="s">
        <v>2520</v>
      </c>
      <c r="V119" s="1948" t="s">
        <v>2520</v>
      </c>
      <c r="W119" s="1948" t="s">
        <v>2520</v>
      </c>
      <c r="X119" s="1948" t="s">
        <v>1199</v>
      </c>
      <c r="Y119" s="1948" t="s">
        <v>1199</v>
      </c>
      <c r="Z119" s="1948"/>
      <c r="AA119" s="1948"/>
      <c r="AB119" s="1948"/>
      <c r="AC119" s="1948"/>
      <c r="AD119" s="1948"/>
      <c r="AE119" s="1948" t="s">
        <v>1199</v>
      </c>
      <c r="AF119" s="1948" t="s">
        <v>1199</v>
      </c>
      <c r="AG119" s="1949"/>
      <c r="AH119" s="1950">
        <f>COUNTA(F$116:AG$116)-AI119</f>
        <v>25</v>
      </c>
      <c r="AI119" s="1951">
        <f>AM119+AN119</f>
        <v>3</v>
      </c>
      <c r="AJ119" s="2104">
        <f>+COUNTIF(F119:AG119,"休")</f>
        <v>8</v>
      </c>
      <c r="AM119" s="1953">
        <f>+COUNTIF(F119:AG119,"－")</f>
        <v>0</v>
      </c>
      <c r="AN119" s="1953">
        <f t="shared" ref="AN119:AN124" si="66">+COUNTIF(F119:AG119,"外")</f>
        <v>3</v>
      </c>
    </row>
    <row r="120" spans="2:40" ht="13.5" customHeight="1">
      <c r="B120" s="4186"/>
      <c r="C120" s="4189"/>
      <c r="D120" s="1960" t="str">
        <f>E$9</f>
        <v>●●</v>
      </c>
      <c r="E120" s="2105"/>
      <c r="F120" s="1955"/>
      <c r="G120" s="1956"/>
      <c r="H120" s="1956"/>
      <c r="I120" s="1956"/>
      <c r="J120" s="1956" t="s">
        <v>1199</v>
      </c>
      <c r="K120" s="1956" t="s">
        <v>1199</v>
      </c>
      <c r="L120" s="1956"/>
      <c r="M120" s="1956"/>
      <c r="N120" s="1956"/>
      <c r="O120" s="1956"/>
      <c r="P120" s="1956"/>
      <c r="Q120" s="1956"/>
      <c r="R120" s="1956" t="s">
        <v>1199</v>
      </c>
      <c r="S120" s="1956" t="s">
        <v>1199</v>
      </c>
      <c r="T120" s="1956"/>
      <c r="U120" s="1956" t="s">
        <v>2520</v>
      </c>
      <c r="V120" s="1956" t="s">
        <v>2520</v>
      </c>
      <c r="W120" s="1956" t="s">
        <v>2520</v>
      </c>
      <c r="X120" s="1956" t="s">
        <v>1199</v>
      </c>
      <c r="Y120" s="1956"/>
      <c r="Z120" s="1956" t="s">
        <v>1199</v>
      </c>
      <c r="AA120" s="1956"/>
      <c r="AB120" s="1956"/>
      <c r="AC120" s="1956"/>
      <c r="AD120" s="1956"/>
      <c r="AE120" s="1956"/>
      <c r="AF120" s="1956" t="s">
        <v>1199</v>
      </c>
      <c r="AG120" s="1957" t="s">
        <v>1199</v>
      </c>
      <c r="AH120" s="1950">
        <f t="shared" ref="AH120:AH124" si="67">COUNTA(F$116:AG$116)-AI120</f>
        <v>25</v>
      </c>
      <c r="AI120" s="1958">
        <f t="shared" ref="AI120" si="68">AM120+AN120</f>
        <v>3</v>
      </c>
      <c r="AJ120" s="2106">
        <f t="shared" ref="AJ120:AJ123" si="69">+COUNTIF(F120:AG120,"休")</f>
        <v>8</v>
      </c>
      <c r="AM120" s="1953">
        <f t="shared" ref="AM120:AM123" si="70">+COUNTIF(F120:AG120,"－")</f>
        <v>0</v>
      </c>
      <c r="AN120" s="1953">
        <f t="shared" si="66"/>
        <v>3</v>
      </c>
    </row>
    <row r="121" spans="2:40">
      <c r="B121" s="4186"/>
      <c r="C121" s="4189"/>
      <c r="D121" s="1960" t="str">
        <f>E$10</f>
        <v>△△</v>
      </c>
      <c r="E121" s="2105"/>
      <c r="F121" s="1955"/>
      <c r="G121" s="1956"/>
      <c r="H121" s="1956"/>
      <c r="I121" s="1956" t="s">
        <v>1199</v>
      </c>
      <c r="J121" s="1956" t="s">
        <v>1199</v>
      </c>
      <c r="K121" s="1956"/>
      <c r="L121" s="1956"/>
      <c r="M121" s="1956"/>
      <c r="N121" s="1956"/>
      <c r="O121" s="1956"/>
      <c r="P121" s="1956"/>
      <c r="Q121" s="1956" t="s">
        <v>1199</v>
      </c>
      <c r="R121" s="1956" t="s">
        <v>1199</v>
      </c>
      <c r="S121" s="1956"/>
      <c r="T121" s="1956"/>
      <c r="U121" s="1956" t="s">
        <v>2520</v>
      </c>
      <c r="V121" s="1956" t="s">
        <v>2520</v>
      </c>
      <c r="W121" s="1956" t="s">
        <v>2520</v>
      </c>
      <c r="X121" s="1956" t="s">
        <v>1199</v>
      </c>
      <c r="Y121" s="1956" t="s">
        <v>1199</v>
      </c>
      <c r="Z121" s="1956"/>
      <c r="AA121" s="1956"/>
      <c r="AB121" s="1956"/>
      <c r="AC121" s="1956"/>
      <c r="AD121" s="1956"/>
      <c r="AE121" s="1956" t="s">
        <v>1199</v>
      </c>
      <c r="AF121" s="1956" t="s">
        <v>1199</v>
      </c>
      <c r="AG121" s="1957"/>
      <c r="AH121" s="1950">
        <f t="shared" si="67"/>
        <v>25</v>
      </c>
      <c r="AI121" s="1958">
        <f>AM121+AN121</f>
        <v>3</v>
      </c>
      <c r="AJ121" s="2106">
        <f t="shared" si="69"/>
        <v>8</v>
      </c>
      <c r="AM121" s="1953">
        <f t="shared" si="70"/>
        <v>0</v>
      </c>
      <c r="AN121" s="1953">
        <f t="shared" si="66"/>
        <v>3</v>
      </c>
    </row>
    <row r="122" spans="2:40">
      <c r="B122" s="4186"/>
      <c r="C122" s="4189"/>
      <c r="D122" s="1960" t="str">
        <f>E$11</f>
        <v>■■</v>
      </c>
      <c r="E122" s="2105"/>
      <c r="F122" s="1955"/>
      <c r="G122" s="1956"/>
      <c r="H122" s="1956"/>
      <c r="I122" s="1956"/>
      <c r="J122" s="1956" t="s">
        <v>1199</v>
      </c>
      <c r="K122" s="1956" t="s">
        <v>1199</v>
      </c>
      <c r="L122" s="1956"/>
      <c r="M122" s="1956"/>
      <c r="N122" s="1956"/>
      <c r="O122" s="1956"/>
      <c r="P122" s="1956"/>
      <c r="Q122" s="1956"/>
      <c r="R122" s="1956" t="s">
        <v>1199</v>
      </c>
      <c r="S122" s="1956" t="s">
        <v>1199</v>
      </c>
      <c r="T122" s="1956"/>
      <c r="U122" s="1956" t="s">
        <v>2520</v>
      </c>
      <c r="V122" s="1956" t="s">
        <v>2520</v>
      </c>
      <c r="W122" s="1956" t="s">
        <v>2520</v>
      </c>
      <c r="X122" s="1956" t="s">
        <v>1199</v>
      </c>
      <c r="Y122" s="1956"/>
      <c r="Z122" s="1956" t="s">
        <v>1199</v>
      </c>
      <c r="AA122" s="1956"/>
      <c r="AB122" s="1956"/>
      <c r="AC122" s="1956"/>
      <c r="AD122" s="1956"/>
      <c r="AE122" s="1956"/>
      <c r="AF122" s="1956" t="s">
        <v>1199</v>
      </c>
      <c r="AG122" s="1957" t="s">
        <v>1199</v>
      </c>
      <c r="AH122" s="1950">
        <f t="shared" si="67"/>
        <v>25</v>
      </c>
      <c r="AI122" s="1958">
        <f t="shared" ref="AI122:AI124" si="71">AM122+AN122</f>
        <v>3</v>
      </c>
      <c r="AJ122" s="2106">
        <f t="shared" si="69"/>
        <v>8</v>
      </c>
      <c r="AM122" s="1953">
        <f t="shared" si="70"/>
        <v>0</v>
      </c>
      <c r="AN122" s="1953">
        <f t="shared" si="66"/>
        <v>3</v>
      </c>
    </row>
    <row r="123" spans="2:40">
      <c r="B123" s="4186"/>
      <c r="C123" s="4189"/>
      <c r="D123" s="1960" t="str">
        <f>E$12</f>
        <v>★★</v>
      </c>
      <c r="E123" s="2105"/>
      <c r="F123" s="1955" t="s">
        <v>1199</v>
      </c>
      <c r="G123" s="1956" t="s">
        <v>1199</v>
      </c>
      <c r="H123" s="1956"/>
      <c r="I123" s="1956"/>
      <c r="J123" s="1956"/>
      <c r="K123" s="1956"/>
      <c r="L123" s="1956" t="s">
        <v>1199</v>
      </c>
      <c r="M123" s="1956" t="s">
        <v>1199</v>
      </c>
      <c r="N123" s="1956"/>
      <c r="O123" s="1956"/>
      <c r="P123" s="1956"/>
      <c r="Q123" s="1956"/>
      <c r="R123" s="1956"/>
      <c r="S123" s="1956"/>
      <c r="T123" s="1956"/>
      <c r="U123" s="1956" t="s">
        <v>2520</v>
      </c>
      <c r="V123" s="1956" t="s">
        <v>2520</v>
      </c>
      <c r="W123" s="1956" t="s">
        <v>2520</v>
      </c>
      <c r="X123" s="1956" t="s">
        <v>1199</v>
      </c>
      <c r="Y123" s="1956" t="s">
        <v>1199</v>
      </c>
      <c r="Z123" s="1956" t="s">
        <v>1199</v>
      </c>
      <c r="AA123" s="1956"/>
      <c r="AB123" s="1956"/>
      <c r="AC123" s="1956"/>
      <c r="AD123" s="1956"/>
      <c r="AE123" s="1956" t="s">
        <v>1199</v>
      </c>
      <c r="AF123" s="1956"/>
      <c r="AG123" s="1957" t="s">
        <v>1199</v>
      </c>
      <c r="AH123" s="1950">
        <f t="shared" si="67"/>
        <v>25</v>
      </c>
      <c r="AI123" s="1958">
        <f t="shared" si="71"/>
        <v>3</v>
      </c>
      <c r="AJ123" s="2106">
        <f t="shared" si="69"/>
        <v>9</v>
      </c>
      <c r="AM123" s="1953">
        <f t="shared" si="70"/>
        <v>0</v>
      </c>
      <c r="AN123" s="1953">
        <f t="shared" si="66"/>
        <v>3</v>
      </c>
    </row>
    <row r="124" spans="2:40">
      <c r="B124" s="4187"/>
      <c r="C124" s="4190"/>
      <c r="D124" s="2107"/>
      <c r="E124" s="1991"/>
      <c r="F124" s="1964"/>
      <c r="G124" s="1966"/>
      <c r="H124" s="1966"/>
      <c r="I124" s="1966"/>
      <c r="J124" s="1966"/>
      <c r="K124" s="1966"/>
      <c r="L124" s="1966"/>
      <c r="M124" s="1966"/>
      <c r="N124" s="1966"/>
      <c r="O124" s="1966"/>
      <c r="P124" s="1966"/>
      <c r="Q124" s="1966"/>
      <c r="R124" s="1966"/>
      <c r="S124" s="1966"/>
      <c r="T124" s="1966"/>
      <c r="U124" s="1966"/>
      <c r="V124" s="1966"/>
      <c r="W124" s="1966"/>
      <c r="X124" s="1966"/>
      <c r="Y124" s="1966"/>
      <c r="Z124" s="1966"/>
      <c r="AA124" s="1966"/>
      <c r="AB124" s="1966"/>
      <c r="AC124" s="1966"/>
      <c r="AD124" s="1966"/>
      <c r="AE124" s="1966"/>
      <c r="AF124" s="1966"/>
      <c r="AG124" s="1967"/>
      <c r="AH124" s="1950">
        <f t="shared" si="67"/>
        <v>28</v>
      </c>
      <c r="AI124" s="1951">
        <f t="shared" si="71"/>
        <v>0</v>
      </c>
      <c r="AJ124" s="2104">
        <f>+COUNTIF(F124:AG124,"休")</f>
        <v>0</v>
      </c>
      <c r="AM124" s="1953">
        <f>+COUNTIF(F124:AG124,"－")</f>
        <v>0</v>
      </c>
      <c r="AN124" s="1953">
        <f t="shared" si="66"/>
        <v>0</v>
      </c>
    </row>
    <row r="125" spans="2:40" ht="24.75" customHeight="1">
      <c r="B125" s="4185" t="s">
        <v>2493</v>
      </c>
      <c r="C125" s="4188" t="s">
        <v>2494</v>
      </c>
      <c r="D125" s="1953" t="s">
        <v>1313</v>
      </c>
      <c r="E125" s="1901" t="s">
        <v>2558</v>
      </c>
      <c r="F125" s="1941" t="s">
        <v>2503</v>
      </c>
      <c r="G125" s="1942" t="s">
        <v>2503</v>
      </c>
      <c r="H125" s="1942" t="s">
        <v>2503</v>
      </c>
      <c r="I125" s="1942" t="s">
        <v>2503</v>
      </c>
      <c r="J125" s="1942" t="s">
        <v>2503</v>
      </c>
      <c r="K125" s="1942" t="s">
        <v>2503</v>
      </c>
      <c r="L125" s="1942" t="s">
        <v>2503</v>
      </c>
      <c r="M125" s="1942" t="s">
        <v>2503</v>
      </c>
      <c r="N125" s="1942" t="s">
        <v>2503</v>
      </c>
      <c r="O125" s="1942" t="s">
        <v>2503</v>
      </c>
      <c r="P125" s="1942" t="s">
        <v>2503</v>
      </c>
      <c r="Q125" s="1942" t="s">
        <v>2503</v>
      </c>
      <c r="R125" s="1942" t="s">
        <v>2503</v>
      </c>
      <c r="S125" s="1942" t="s">
        <v>2503</v>
      </c>
      <c r="T125" s="1942" t="s">
        <v>1198</v>
      </c>
      <c r="U125" s="1942" t="s">
        <v>1198</v>
      </c>
      <c r="V125" s="1942" t="s">
        <v>1198</v>
      </c>
      <c r="W125" s="1942" t="s">
        <v>2503</v>
      </c>
      <c r="X125" s="1942" t="s">
        <v>2503</v>
      </c>
      <c r="Y125" s="1942" t="s">
        <v>2503</v>
      </c>
      <c r="Z125" s="1942" t="s">
        <v>2503</v>
      </c>
      <c r="AA125" s="1942" t="s">
        <v>2503</v>
      </c>
      <c r="AB125" s="1942" t="s">
        <v>2503</v>
      </c>
      <c r="AC125" s="1942" t="s">
        <v>2503</v>
      </c>
      <c r="AD125" s="1942" t="s">
        <v>2503</v>
      </c>
      <c r="AE125" s="1942" t="s">
        <v>2503</v>
      </c>
      <c r="AF125" s="1942" t="s">
        <v>2503</v>
      </c>
      <c r="AG125" s="1970" t="s">
        <v>2503</v>
      </c>
      <c r="AH125" s="1971"/>
      <c r="AI125" s="1953"/>
      <c r="AJ125" s="2058"/>
    </row>
    <row r="126" spans="2:40" ht="13.5" customHeight="1">
      <c r="B126" s="4186"/>
      <c r="C126" s="4189"/>
      <c r="D126" s="2107" t="str">
        <f>E$14</f>
        <v>〇〇</v>
      </c>
      <c r="E126" s="1991"/>
      <c r="F126" s="1947"/>
      <c r="G126" s="1948"/>
      <c r="H126" s="1948" t="s">
        <v>1199</v>
      </c>
      <c r="I126" s="1948" t="s">
        <v>1199</v>
      </c>
      <c r="J126" s="1948"/>
      <c r="K126" s="1948"/>
      <c r="L126" s="1948"/>
      <c r="M126" s="1948"/>
      <c r="N126" s="1948"/>
      <c r="O126" s="1948"/>
      <c r="P126" s="1948"/>
      <c r="Q126" s="1948" t="s">
        <v>1199</v>
      </c>
      <c r="R126" s="1948" t="s">
        <v>1199</v>
      </c>
      <c r="S126" s="1948"/>
      <c r="T126" s="1948" t="s">
        <v>2520</v>
      </c>
      <c r="U126" s="1948" t="s">
        <v>2520</v>
      </c>
      <c r="V126" s="1948" t="s">
        <v>2520</v>
      </c>
      <c r="W126" s="1948"/>
      <c r="X126" s="1948"/>
      <c r="Y126" s="1948"/>
      <c r="Z126" s="1948"/>
      <c r="AA126" s="1948"/>
      <c r="AB126" s="1948" t="s">
        <v>1199</v>
      </c>
      <c r="AC126" s="1948" t="s">
        <v>1199</v>
      </c>
      <c r="AD126" s="1948"/>
      <c r="AE126" s="1948"/>
      <c r="AF126" s="1948"/>
      <c r="AG126" s="1949"/>
      <c r="AH126" s="1950">
        <f t="shared" ref="AH126:AH129" si="72">COUNTA(F$116:AG$116)-AI126</f>
        <v>25</v>
      </c>
      <c r="AI126" s="1951">
        <f t="shared" ref="AI126:AI129" si="73">AM126+AN126</f>
        <v>3</v>
      </c>
      <c r="AJ126" s="2104">
        <f>+COUNTIF(F126:AG126,"休")</f>
        <v>6</v>
      </c>
      <c r="AM126" s="1953">
        <f>+COUNTIF(F126:AG126,"－")</f>
        <v>0</v>
      </c>
      <c r="AN126" s="1953">
        <f>+COUNTIF(F126:AG126,"外")</f>
        <v>3</v>
      </c>
    </row>
    <row r="127" spans="2:40">
      <c r="B127" s="4186"/>
      <c r="C127" s="4189"/>
      <c r="D127" s="1960" t="str">
        <f>E$15</f>
        <v>●●</v>
      </c>
      <c r="E127" s="2105"/>
      <c r="F127" s="1955"/>
      <c r="G127" s="1956"/>
      <c r="H127" s="1956" t="s">
        <v>1199</v>
      </c>
      <c r="I127" s="1956" t="s">
        <v>1199</v>
      </c>
      <c r="J127" s="1956"/>
      <c r="K127" s="1956"/>
      <c r="L127" s="1956"/>
      <c r="M127" s="1956"/>
      <c r="N127" s="1956"/>
      <c r="O127" s="1956"/>
      <c r="P127" s="1956"/>
      <c r="Q127" s="1956" t="s">
        <v>1199</v>
      </c>
      <c r="R127" s="1956" t="s">
        <v>1199</v>
      </c>
      <c r="S127" s="1956"/>
      <c r="T127" s="1956" t="s">
        <v>2520</v>
      </c>
      <c r="U127" s="1956" t="s">
        <v>2520</v>
      </c>
      <c r="V127" s="1956" t="s">
        <v>2520</v>
      </c>
      <c r="W127" s="1956"/>
      <c r="X127" s="1956"/>
      <c r="Y127" s="1956"/>
      <c r="Z127" s="1956"/>
      <c r="AA127" s="1956"/>
      <c r="AB127" s="1956" t="s">
        <v>1199</v>
      </c>
      <c r="AC127" s="1956" t="s">
        <v>1199</v>
      </c>
      <c r="AD127" s="1956"/>
      <c r="AE127" s="1956"/>
      <c r="AF127" s="1956"/>
      <c r="AG127" s="1957"/>
      <c r="AH127" s="1950">
        <f t="shared" si="72"/>
        <v>25</v>
      </c>
      <c r="AI127" s="1958">
        <f t="shared" si="73"/>
        <v>3</v>
      </c>
      <c r="AJ127" s="2106">
        <f t="shared" ref="AJ127:AJ129" si="74">+COUNTIF(F127:AG127,"休")</f>
        <v>6</v>
      </c>
      <c r="AM127" s="1953">
        <f t="shared" ref="AM127:AM129" si="75">+COUNTIF(F127:AG127,"－")</f>
        <v>0</v>
      </c>
      <c r="AN127" s="1953">
        <f>+COUNTIF(F127:AG127,"外")</f>
        <v>3</v>
      </c>
    </row>
    <row r="128" spans="2:40">
      <c r="B128" s="4186"/>
      <c r="C128" s="4189"/>
      <c r="D128" s="1960">
        <f>E$16</f>
        <v>0</v>
      </c>
      <c r="E128" s="2105"/>
      <c r="F128" s="1955"/>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c r="AE128" s="1956"/>
      <c r="AF128" s="1956"/>
      <c r="AG128" s="1957"/>
      <c r="AH128" s="1950">
        <f t="shared" si="72"/>
        <v>28</v>
      </c>
      <c r="AI128" s="1958">
        <f t="shared" si="73"/>
        <v>0</v>
      </c>
      <c r="AJ128" s="2106">
        <f t="shared" si="74"/>
        <v>0</v>
      </c>
      <c r="AM128" s="1953">
        <f t="shared" si="75"/>
        <v>0</v>
      </c>
      <c r="AN128" s="1953">
        <f>+COUNTIF(F128:AG128,"外")</f>
        <v>0</v>
      </c>
    </row>
    <row r="129" spans="2:40">
      <c r="B129" s="4186"/>
      <c r="C129" s="4190"/>
      <c r="D129" s="2107">
        <f>E$17</f>
        <v>0</v>
      </c>
      <c r="E129" s="1991"/>
      <c r="F129" s="1955"/>
      <c r="G129" s="1978"/>
      <c r="H129" s="1978"/>
      <c r="I129" s="1978"/>
      <c r="J129" s="1978"/>
      <c r="K129" s="1978"/>
      <c r="L129" s="1978"/>
      <c r="M129" s="1978"/>
      <c r="N129" s="1978"/>
      <c r="O129" s="1978"/>
      <c r="P129" s="1978"/>
      <c r="Q129" s="1978"/>
      <c r="R129" s="1978"/>
      <c r="S129" s="1978"/>
      <c r="T129" s="1978"/>
      <c r="U129" s="1978"/>
      <c r="V129" s="1978"/>
      <c r="W129" s="1978"/>
      <c r="X129" s="1978"/>
      <c r="Y129" s="1978"/>
      <c r="Z129" s="1978"/>
      <c r="AA129" s="1978"/>
      <c r="AB129" s="1978"/>
      <c r="AC129" s="1978"/>
      <c r="AD129" s="1978"/>
      <c r="AE129" s="1978"/>
      <c r="AF129" s="1978"/>
      <c r="AG129" s="1949"/>
      <c r="AH129" s="1950">
        <f t="shared" si="72"/>
        <v>28</v>
      </c>
      <c r="AI129" s="1987">
        <f t="shared" si="73"/>
        <v>0</v>
      </c>
      <c r="AJ129" s="2104">
        <f t="shared" si="74"/>
        <v>0</v>
      </c>
      <c r="AM129" s="1953">
        <f t="shared" si="75"/>
        <v>0</v>
      </c>
      <c r="AN129" s="1953">
        <f>+COUNTIF(F129:AG129,"外")</f>
        <v>0</v>
      </c>
    </row>
    <row r="130" spans="2:40" ht="24.75" customHeight="1">
      <c r="B130" s="4186"/>
      <c r="C130" s="4188" t="s">
        <v>2495</v>
      </c>
      <c r="D130" s="1953" t="s">
        <v>1313</v>
      </c>
      <c r="E130" s="1901" t="s">
        <v>2558</v>
      </c>
      <c r="F130" s="1941" t="s">
        <v>2503</v>
      </c>
      <c r="G130" s="1942" t="s">
        <v>2503</v>
      </c>
      <c r="H130" s="1942" t="s">
        <v>2503</v>
      </c>
      <c r="I130" s="1942" t="s">
        <v>2503</v>
      </c>
      <c r="J130" s="1942" t="s">
        <v>2503</v>
      </c>
      <c r="K130" s="1942" t="s">
        <v>2503</v>
      </c>
      <c r="L130" s="1942" t="s">
        <v>2503</v>
      </c>
      <c r="M130" s="1942" t="s">
        <v>2503</v>
      </c>
      <c r="N130" s="1942" t="s">
        <v>2503</v>
      </c>
      <c r="O130" s="1942" t="s">
        <v>2503</v>
      </c>
      <c r="P130" s="1942" t="s">
        <v>2503</v>
      </c>
      <c r="Q130" s="1942" t="s">
        <v>2503</v>
      </c>
      <c r="R130" s="1942" t="s">
        <v>2503</v>
      </c>
      <c r="S130" s="1942" t="s">
        <v>2503</v>
      </c>
      <c r="T130" s="1942" t="s">
        <v>2503</v>
      </c>
      <c r="U130" s="1942" t="s">
        <v>1198</v>
      </c>
      <c r="V130" s="1942" t="s">
        <v>1198</v>
      </c>
      <c r="W130" s="1942" t="s">
        <v>1198</v>
      </c>
      <c r="X130" s="1942" t="s">
        <v>2503</v>
      </c>
      <c r="Y130" s="1942" t="s">
        <v>2503</v>
      </c>
      <c r="Z130" s="1942" t="s">
        <v>2503</v>
      </c>
      <c r="AA130" s="1942" t="s">
        <v>2503</v>
      </c>
      <c r="AB130" s="1942" t="s">
        <v>2503</v>
      </c>
      <c r="AC130" s="1942" t="s">
        <v>2503</v>
      </c>
      <c r="AD130" s="1942" t="s">
        <v>2503</v>
      </c>
      <c r="AE130" s="1942" t="s">
        <v>2503</v>
      </c>
      <c r="AF130" s="1942" t="s">
        <v>2503</v>
      </c>
      <c r="AG130" s="1970" t="s">
        <v>2503</v>
      </c>
      <c r="AH130" s="1971"/>
      <c r="AI130" s="1953"/>
      <c r="AJ130" s="2058"/>
    </row>
    <row r="131" spans="2:40">
      <c r="B131" s="4186"/>
      <c r="C131" s="4189"/>
      <c r="D131" s="1945" t="str">
        <f>E$18</f>
        <v>●●</v>
      </c>
      <c r="E131" s="2023"/>
      <c r="F131" s="1947"/>
      <c r="G131" s="1948"/>
      <c r="H131" s="1948" t="s">
        <v>1199</v>
      </c>
      <c r="I131" s="1948" t="s">
        <v>1199</v>
      </c>
      <c r="J131" s="1948"/>
      <c r="K131" s="1948"/>
      <c r="L131" s="1948"/>
      <c r="M131" s="1948"/>
      <c r="N131" s="1948" t="s">
        <v>1199</v>
      </c>
      <c r="O131" s="1948" t="s">
        <v>1199</v>
      </c>
      <c r="P131" s="1948"/>
      <c r="Q131" s="1948"/>
      <c r="R131" s="1948"/>
      <c r="S131" s="1948"/>
      <c r="T131" s="1948"/>
      <c r="U131" s="1948" t="s">
        <v>2520</v>
      </c>
      <c r="V131" s="1948" t="s">
        <v>2520</v>
      </c>
      <c r="W131" s="1948" t="s">
        <v>2520</v>
      </c>
      <c r="X131" s="1948" t="s">
        <v>1199</v>
      </c>
      <c r="Y131" s="1948" t="s">
        <v>1199</v>
      </c>
      <c r="Z131" s="1948"/>
      <c r="AA131" s="1948"/>
      <c r="AB131" s="1948"/>
      <c r="AC131" s="1948" t="s">
        <v>1199</v>
      </c>
      <c r="AD131" s="1948" t="s">
        <v>1199</v>
      </c>
      <c r="AE131" s="1948"/>
      <c r="AF131" s="1948"/>
      <c r="AG131" s="1982"/>
      <c r="AH131" s="1950">
        <f t="shared" ref="AH131:AH134" si="76">COUNTA(F$116:AG$116)-AI131</f>
        <v>25</v>
      </c>
      <c r="AI131" s="2108">
        <f t="shared" ref="AI131:AI134" si="77">AM131+AN131</f>
        <v>3</v>
      </c>
      <c r="AJ131" s="2109">
        <f>+COUNTIF(F131:AG131,"休")</f>
        <v>8</v>
      </c>
      <c r="AM131" s="1953">
        <f>+COUNTIF(F131:AG131,"－")</f>
        <v>0</v>
      </c>
      <c r="AN131" s="1953">
        <f>+COUNTIF(F131:AG131,"外")</f>
        <v>3</v>
      </c>
    </row>
    <row r="132" spans="2:40">
      <c r="B132" s="4186"/>
      <c r="C132" s="4189"/>
      <c r="D132" s="1960">
        <f>E$19</f>
        <v>0</v>
      </c>
      <c r="E132" s="2105"/>
      <c r="F132" s="1955"/>
      <c r="G132" s="1956"/>
      <c r="H132" s="1956"/>
      <c r="I132" s="1956"/>
      <c r="J132" s="1956"/>
      <c r="K132" s="1956"/>
      <c r="L132" s="1956"/>
      <c r="M132" s="1956"/>
      <c r="N132" s="1956"/>
      <c r="O132" s="1956"/>
      <c r="P132" s="1956"/>
      <c r="Q132" s="1956"/>
      <c r="R132" s="1956"/>
      <c r="S132" s="1956"/>
      <c r="T132" s="1956"/>
      <c r="U132" s="1956"/>
      <c r="V132" s="1956"/>
      <c r="W132" s="1956"/>
      <c r="X132" s="1956"/>
      <c r="Y132" s="1956"/>
      <c r="Z132" s="1956"/>
      <c r="AA132" s="1956"/>
      <c r="AB132" s="1956"/>
      <c r="AC132" s="1956"/>
      <c r="AD132" s="1956"/>
      <c r="AE132" s="1956"/>
      <c r="AF132" s="1956"/>
      <c r="AG132" s="1957"/>
      <c r="AH132" s="1950">
        <f t="shared" si="76"/>
        <v>28</v>
      </c>
      <c r="AI132" s="1958">
        <f t="shared" si="77"/>
        <v>0</v>
      </c>
      <c r="AJ132" s="2106">
        <f t="shared" ref="AJ132:AJ134" si="78">+COUNTIF(F132:AG132,"休")</f>
        <v>0</v>
      </c>
      <c r="AM132" s="1953">
        <f t="shared" ref="AM132:AM134" si="79">+COUNTIF(F132:AG132,"－")</f>
        <v>0</v>
      </c>
      <c r="AN132" s="1953">
        <f>+COUNTIF(F132:AG132,"外")</f>
        <v>0</v>
      </c>
    </row>
    <row r="133" spans="2:40">
      <c r="B133" s="4186"/>
      <c r="C133" s="4189"/>
      <c r="D133" s="1960">
        <f>E$20</f>
        <v>0</v>
      </c>
      <c r="E133" s="2105"/>
      <c r="F133" s="1955"/>
      <c r="G133" s="1956"/>
      <c r="H133" s="1956"/>
      <c r="I133" s="1956"/>
      <c r="J133" s="1956"/>
      <c r="K133" s="1956"/>
      <c r="L133" s="1956"/>
      <c r="M133" s="1956"/>
      <c r="N133" s="1956"/>
      <c r="O133" s="1956"/>
      <c r="P133" s="1956"/>
      <c r="Q133" s="1956"/>
      <c r="R133" s="1956"/>
      <c r="S133" s="1956"/>
      <c r="T133" s="1956"/>
      <c r="U133" s="1956"/>
      <c r="V133" s="1956"/>
      <c r="W133" s="1956"/>
      <c r="X133" s="1956"/>
      <c r="Y133" s="1956"/>
      <c r="Z133" s="1956"/>
      <c r="AA133" s="1956"/>
      <c r="AB133" s="1956"/>
      <c r="AC133" s="1956"/>
      <c r="AD133" s="1956"/>
      <c r="AE133" s="1956"/>
      <c r="AF133" s="1956"/>
      <c r="AG133" s="1957"/>
      <c r="AH133" s="1950">
        <f t="shared" si="76"/>
        <v>28</v>
      </c>
      <c r="AI133" s="1958">
        <f t="shared" si="77"/>
        <v>0</v>
      </c>
      <c r="AJ133" s="2106">
        <f t="shared" si="78"/>
        <v>0</v>
      </c>
      <c r="AM133" s="1953">
        <f t="shared" si="79"/>
        <v>0</v>
      </c>
      <c r="AN133" s="1953">
        <f>+COUNTIF(F133:AG133,"外")</f>
        <v>0</v>
      </c>
    </row>
    <row r="134" spans="2:40">
      <c r="B134" s="4187"/>
      <c r="C134" s="4190"/>
      <c r="D134" s="2110">
        <f>E$21</f>
        <v>0</v>
      </c>
      <c r="E134" s="2039"/>
      <c r="F134" s="1984"/>
      <c r="G134" s="1965"/>
      <c r="H134" s="1965"/>
      <c r="I134" s="1965"/>
      <c r="J134" s="1965"/>
      <c r="K134" s="1965"/>
      <c r="L134" s="1965"/>
      <c r="M134" s="1965"/>
      <c r="N134" s="1965"/>
      <c r="O134" s="1965"/>
      <c r="P134" s="1965"/>
      <c r="Q134" s="1965"/>
      <c r="R134" s="1965"/>
      <c r="S134" s="1965"/>
      <c r="T134" s="1965"/>
      <c r="U134" s="1965"/>
      <c r="V134" s="1965"/>
      <c r="W134" s="1965"/>
      <c r="X134" s="1965"/>
      <c r="Y134" s="1965"/>
      <c r="Z134" s="1965"/>
      <c r="AA134" s="1965"/>
      <c r="AB134" s="1965"/>
      <c r="AC134" s="1965"/>
      <c r="AD134" s="1965"/>
      <c r="AE134" s="1965"/>
      <c r="AF134" s="1965"/>
      <c r="AG134" s="1985"/>
      <c r="AH134" s="1986">
        <f t="shared" si="76"/>
        <v>28</v>
      </c>
      <c r="AI134" s="2071">
        <f t="shared" si="77"/>
        <v>0</v>
      </c>
      <c r="AJ134" s="1972">
        <f t="shared" si="78"/>
        <v>0</v>
      </c>
      <c r="AM134" s="1953">
        <f t="shared" si="79"/>
        <v>0</v>
      </c>
      <c r="AN134" s="1953">
        <f>+COUNTIF(F134:AG134,"外")</f>
        <v>0</v>
      </c>
    </row>
    <row r="135" spans="2:40">
      <c r="F135" s="2073"/>
      <c r="G135" s="2073"/>
      <c r="H135" s="2073"/>
      <c r="I135" s="2073"/>
      <c r="J135" s="2073"/>
      <c r="K135" s="2073"/>
      <c r="L135" s="2073"/>
      <c r="M135" s="2073"/>
      <c r="N135" s="2073"/>
      <c r="O135" s="2073"/>
      <c r="P135" s="2073"/>
      <c r="Q135" s="2073"/>
      <c r="R135" s="2073"/>
      <c r="S135" s="2073"/>
      <c r="T135" s="2073"/>
      <c r="U135" s="2073"/>
      <c r="V135" s="2073"/>
      <c r="W135" s="2073"/>
      <c r="X135" s="2073"/>
      <c r="Y135" s="2073"/>
      <c r="Z135" s="2073"/>
      <c r="AA135" s="2073"/>
      <c r="AB135" s="2073"/>
      <c r="AC135" s="2073"/>
      <c r="AD135" s="2073"/>
      <c r="AE135" s="2073"/>
      <c r="AF135" s="2073"/>
      <c r="AG135" s="2073"/>
    </row>
    <row r="136" spans="2:40" ht="13.5" customHeight="1">
      <c r="B136" s="2021"/>
      <c r="C136" s="2022"/>
      <c r="D136" s="2025"/>
      <c r="E136" s="2074" t="s">
        <v>1183</v>
      </c>
      <c r="F136" s="2075">
        <f>+AG116+1</f>
        <v>44799</v>
      </c>
      <c r="G136" s="2076">
        <f>+F136+1</f>
        <v>44800</v>
      </c>
      <c r="H136" s="2076">
        <f t="shared" ref="H136:AG136" si="80">+G136+1</f>
        <v>44801</v>
      </c>
      <c r="I136" s="2076">
        <f t="shared" si="80"/>
        <v>44802</v>
      </c>
      <c r="J136" s="2076">
        <f t="shared" si="80"/>
        <v>44803</v>
      </c>
      <c r="K136" s="2076">
        <f t="shared" si="80"/>
        <v>44804</v>
      </c>
      <c r="L136" s="2076">
        <f t="shared" si="80"/>
        <v>44805</v>
      </c>
      <c r="M136" s="2076">
        <f t="shared" si="80"/>
        <v>44806</v>
      </c>
      <c r="N136" s="2076">
        <f t="shared" si="80"/>
        <v>44807</v>
      </c>
      <c r="O136" s="2076">
        <f t="shared" si="80"/>
        <v>44808</v>
      </c>
      <c r="P136" s="2076">
        <f t="shared" si="80"/>
        <v>44809</v>
      </c>
      <c r="Q136" s="2076">
        <f t="shared" si="80"/>
        <v>44810</v>
      </c>
      <c r="R136" s="2076">
        <f t="shared" si="80"/>
        <v>44811</v>
      </c>
      <c r="S136" s="2076">
        <f t="shared" si="80"/>
        <v>44812</v>
      </c>
      <c r="T136" s="2076">
        <f t="shared" si="80"/>
        <v>44813</v>
      </c>
      <c r="U136" s="2076">
        <f t="shared" si="80"/>
        <v>44814</v>
      </c>
      <c r="V136" s="2076">
        <f t="shared" si="80"/>
        <v>44815</v>
      </c>
      <c r="W136" s="2076">
        <f t="shared" si="80"/>
        <v>44816</v>
      </c>
      <c r="X136" s="2076">
        <f t="shared" si="80"/>
        <v>44817</v>
      </c>
      <c r="Y136" s="2076">
        <f t="shared" si="80"/>
        <v>44818</v>
      </c>
      <c r="Z136" s="2076">
        <f>+Y136+1</f>
        <v>44819</v>
      </c>
      <c r="AA136" s="2076">
        <f t="shared" si="80"/>
        <v>44820</v>
      </c>
      <c r="AB136" s="2076">
        <f t="shared" si="80"/>
        <v>44821</v>
      </c>
      <c r="AC136" s="2076">
        <f t="shared" si="80"/>
        <v>44822</v>
      </c>
      <c r="AD136" s="2076">
        <f>+AC136+1</f>
        <v>44823</v>
      </c>
      <c r="AE136" s="2076">
        <f t="shared" si="80"/>
        <v>44824</v>
      </c>
      <c r="AF136" s="2076">
        <f>+AE136+1</f>
        <v>44825</v>
      </c>
      <c r="AG136" s="2111">
        <f t="shared" si="80"/>
        <v>44826</v>
      </c>
      <c r="AH136" s="4209" t="s">
        <v>2496</v>
      </c>
      <c r="AI136" s="4313" t="s">
        <v>2497</v>
      </c>
      <c r="AJ136" s="4316" t="s">
        <v>2474</v>
      </c>
      <c r="AK136" s="4319"/>
      <c r="AM136" s="4320" t="s">
        <v>2556</v>
      </c>
      <c r="AN136" s="4320" t="s">
        <v>2557</v>
      </c>
    </row>
    <row r="137" spans="2:40">
      <c r="B137" s="2037"/>
      <c r="C137" s="2038"/>
      <c r="D137" s="2041"/>
      <c r="E137" s="2078" t="s">
        <v>1184</v>
      </c>
      <c r="F137" s="2079" t="str">
        <f>TEXT(WEEKDAY(+F136),"aaa")</f>
        <v>金</v>
      </c>
      <c r="G137" s="2080" t="str">
        <f t="shared" ref="G137:AG137" si="81">TEXT(WEEKDAY(+G136),"aaa")</f>
        <v>土</v>
      </c>
      <c r="H137" s="2080" t="str">
        <f t="shared" si="81"/>
        <v>日</v>
      </c>
      <c r="I137" s="2080" t="str">
        <f t="shared" si="81"/>
        <v>月</v>
      </c>
      <c r="J137" s="2080" t="str">
        <f t="shared" si="81"/>
        <v>火</v>
      </c>
      <c r="K137" s="2080" t="str">
        <f t="shared" si="81"/>
        <v>水</v>
      </c>
      <c r="L137" s="2080" t="str">
        <f t="shared" si="81"/>
        <v>木</v>
      </c>
      <c r="M137" s="2080" t="str">
        <f t="shared" si="81"/>
        <v>金</v>
      </c>
      <c r="N137" s="2080" t="str">
        <f t="shared" si="81"/>
        <v>土</v>
      </c>
      <c r="O137" s="2080" t="str">
        <f t="shared" si="81"/>
        <v>日</v>
      </c>
      <c r="P137" s="2080" t="str">
        <f t="shared" si="81"/>
        <v>月</v>
      </c>
      <c r="Q137" s="2080" t="str">
        <f t="shared" si="81"/>
        <v>火</v>
      </c>
      <c r="R137" s="2080" t="str">
        <f t="shared" si="81"/>
        <v>水</v>
      </c>
      <c r="S137" s="2080" t="str">
        <f t="shared" si="81"/>
        <v>木</v>
      </c>
      <c r="T137" s="2080" t="str">
        <f t="shared" si="81"/>
        <v>金</v>
      </c>
      <c r="U137" s="2080" t="str">
        <f t="shared" si="81"/>
        <v>土</v>
      </c>
      <c r="V137" s="2080" t="str">
        <f t="shared" si="81"/>
        <v>日</v>
      </c>
      <c r="W137" s="2080" t="str">
        <f t="shared" si="81"/>
        <v>月</v>
      </c>
      <c r="X137" s="2080" t="str">
        <f t="shared" si="81"/>
        <v>火</v>
      </c>
      <c r="Y137" s="2080" t="str">
        <f t="shared" si="81"/>
        <v>水</v>
      </c>
      <c r="Z137" s="2080" t="str">
        <f t="shared" si="81"/>
        <v>木</v>
      </c>
      <c r="AA137" s="2080" t="str">
        <f t="shared" si="81"/>
        <v>金</v>
      </c>
      <c r="AB137" s="2080" t="str">
        <f t="shared" si="81"/>
        <v>土</v>
      </c>
      <c r="AC137" s="2080" t="str">
        <f t="shared" si="81"/>
        <v>日</v>
      </c>
      <c r="AD137" s="2080" t="str">
        <f t="shared" si="81"/>
        <v>月</v>
      </c>
      <c r="AE137" s="2080" t="str">
        <f t="shared" si="81"/>
        <v>火</v>
      </c>
      <c r="AF137" s="2080" t="str">
        <f t="shared" si="81"/>
        <v>水</v>
      </c>
      <c r="AG137" s="2112" t="str">
        <f t="shared" si="81"/>
        <v>木</v>
      </c>
      <c r="AH137" s="4210"/>
      <c r="AI137" s="4314"/>
      <c r="AJ137" s="4317"/>
      <c r="AK137" s="4319"/>
      <c r="AM137" s="4320"/>
      <c r="AN137" s="4320"/>
    </row>
    <row r="138" spans="2:40" ht="24.75" customHeight="1">
      <c r="B138" s="2101" t="s">
        <v>2531</v>
      </c>
      <c r="C138" s="2102" t="s">
        <v>2532</v>
      </c>
      <c r="D138" s="1953" t="s">
        <v>1313</v>
      </c>
      <c r="E138" s="1901" t="s">
        <v>2558</v>
      </c>
      <c r="F138" s="1941" t="s">
        <v>2503</v>
      </c>
      <c r="G138" s="1942" t="s">
        <v>2503</v>
      </c>
      <c r="H138" s="1942" t="s">
        <v>2503</v>
      </c>
      <c r="I138" s="1942" t="s">
        <v>2503</v>
      </c>
      <c r="J138" s="1942" t="s">
        <v>2503</v>
      </c>
      <c r="K138" s="1942" t="s">
        <v>2503</v>
      </c>
      <c r="L138" s="1942" t="s">
        <v>2503</v>
      </c>
      <c r="M138" s="1942" t="s">
        <v>2503</v>
      </c>
      <c r="N138" s="1942" t="s">
        <v>2503</v>
      </c>
      <c r="O138" s="1942" t="s">
        <v>2503</v>
      </c>
      <c r="P138" s="1942" t="s">
        <v>2503</v>
      </c>
      <c r="Q138" s="1942" t="s">
        <v>2503</v>
      </c>
      <c r="R138" s="1942" t="s">
        <v>2503</v>
      </c>
      <c r="S138" s="1942" t="s">
        <v>2503</v>
      </c>
      <c r="T138" s="1942" t="s">
        <v>2503</v>
      </c>
      <c r="U138" s="1942" t="s">
        <v>2503</v>
      </c>
      <c r="V138" s="1942" t="s">
        <v>2503</v>
      </c>
      <c r="W138" s="1942" t="s">
        <v>2503</v>
      </c>
      <c r="X138" s="1942" t="s">
        <v>2503</v>
      </c>
      <c r="Y138" s="1942" t="s">
        <v>2503</v>
      </c>
      <c r="Z138" s="1942" t="s">
        <v>2503</v>
      </c>
      <c r="AA138" s="1942" t="s">
        <v>2503</v>
      </c>
      <c r="AB138" s="1942" t="s">
        <v>2503</v>
      </c>
      <c r="AC138" s="1942" t="s">
        <v>2503</v>
      </c>
      <c r="AD138" s="1942" t="s">
        <v>2503</v>
      </c>
      <c r="AE138" s="1942" t="s">
        <v>2503</v>
      </c>
      <c r="AF138" s="1942" t="s">
        <v>2503</v>
      </c>
      <c r="AG138" s="1970" t="s">
        <v>2503</v>
      </c>
      <c r="AH138" s="4211"/>
      <c r="AI138" s="4315"/>
      <c r="AJ138" s="4318"/>
      <c r="AK138" s="4319"/>
    </row>
    <row r="139" spans="2:40" ht="13.5" customHeight="1">
      <c r="B139" s="4185" t="s">
        <v>2486</v>
      </c>
      <c r="C139" s="4188" t="s">
        <v>2487</v>
      </c>
      <c r="D139" s="1945" t="str">
        <f>E$8</f>
        <v>〇〇</v>
      </c>
      <c r="E139" s="2023"/>
      <c r="F139" s="1947"/>
      <c r="G139" s="1948"/>
      <c r="H139" s="1948"/>
      <c r="I139" s="1948" t="s">
        <v>1199</v>
      </c>
      <c r="J139" s="1948" t="s">
        <v>1199</v>
      </c>
      <c r="K139" s="1948"/>
      <c r="L139" s="1948"/>
      <c r="M139" s="1948"/>
      <c r="N139" s="1948"/>
      <c r="O139" s="1948"/>
      <c r="P139" s="1948"/>
      <c r="Q139" s="1948" t="s">
        <v>1199</v>
      </c>
      <c r="R139" s="1948" t="s">
        <v>1199</v>
      </c>
      <c r="S139" s="1948"/>
      <c r="T139" s="1948"/>
      <c r="U139" s="1948"/>
      <c r="V139" s="1948"/>
      <c r="W139" s="1948"/>
      <c r="X139" s="1948" t="s">
        <v>1199</v>
      </c>
      <c r="Y139" s="1948" t="s">
        <v>1199</v>
      </c>
      <c r="Z139" s="1948"/>
      <c r="AA139" s="1948"/>
      <c r="AB139" s="1948"/>
      <c r="AC139" s="1948"/>
      <c r="AD139" s="1948"/>
      <c r="AE139" s="1948" t="s">
        <v>1199</v>
      </c>
      <c r="AF139" s="1948" t="s">
        <v>1199</v>
      </c>
      <c r="AG139" s="1949"/>
      <c r="AH139" s="1950">
        <f>COUNTA(F$136:AG$136)-AI139</f>
        <v>28</v>
      </c>
      <c r="AI139" s="1951">
        <f>AM139+AN139</f>
        <v>0</v>
      </c>
      <c r="AJ139" s="2104">
        <f>+COUNTIF(F139:AG139,"休")</f>
        <v>8</v>
      </c>
      <c r="AM139" s="1953">
        <f>+COUNTIF(F139:AG139,"－")</f>
        <v>0</v>
      </c>
      <c r="AN139" s="1953">
        <f t="shared" ref="AN139:AN144" si="82">+COUNTIF(F139:AG139,"外")</f>
        <v>0</v>
      </c>
    </row>
    <row r="140" spans="2:40" ht="13.5" customHeight="1">
      <c r="B140" s="4186"/>
      <c r="C140" s="4189"/>
      <c r="D140" s="1960" t="str">
        <f>E$9</f>
        <v>●●</v>
      </c>
      <c r="E140" s="2105"/>
      <c r="F140" s="1955"/>
      <c r="G140" s="1956"/>
      <c r="H140" s="1956"/>
      <c r="I140" s="1956"/>
      <c r="J140" s="1956" t="s">
        <v>1199</v>
      </c>
      <c r="K140" s="1956" t="s">
        <v>1199</v>
      </c>
      <c r="L140" s="1956"/>
      <c r="M140" s="1956"/>
      <c r="N140" s="1956"/>
      <c r="O140" s="1956"/>
      <c r="P140" s="1956"/>
      <c r="Q140" s="1956"/>
      <c r="R140" s="1956" t="s">
        <v>1199</v>
      </c>
      <c r="S140" s="1956" t="s">
        <v>1199</v>
      </c>
      <c r="T140" s="1956"/>
      <c r="U140" s="1956"/>
      <c r="V140" s="1956"/>
      <c r="W140" s="1956"/>
      <c r="X140" s="1956"/>
      <c r="Y140" s="1956" t="s">
        <v>1199</v>
      </c>
      <c r="Z140" s="1956" t="s">
        <v>1199</v>
      </c>
      <c r="AA140" s="1956"/>
      <c r="AB140" s="1956"/>
      <c r="AC140" s="1956"/>
      <c r="AD140" s="1956"/>
      <c r="AE140" s="1956"/>
      <c r="AF140" s="1956" t="s">
        <v>1199</v>
      </c>
      <c r="AG140" s="1957" t="s">
        <v>1199</v>
      </c>
      <c r="AH140" s="1950">
        <f t="shared" ref="AH140:AH144" si="83">COUNTA(F$136:AG$136)-AI140</f>
        <v>28</v>
      </c>
      <c r="AI140" s="1958">
        <f t="shared" ref="AI140" si="84">AM140+AN140</f>
        <v>0</v>
      </c>
      <c r="AJ140" s="2106">
        <f t="shared" ref="AJ140:AJ143" si="85">+COUNTIF(F140:AG140,"休")</f>
        <v>8</v>
      </c>
      <c r="AM140" s="1953">
        <f t="shared" ref="AM140:AM143" si="86">+COUNTIF(F140:AG140,"－")</f>
        <v>0</v>
      </c>
      <c r="AN140" s="1953">
        <f t="shared" si="82"/>
        <v>0</v>
      </c>
    </row>
    <row r="141" spans="2:40">
      <c r="B141" s="4186"/>
      <c r="C141" s="4189"/>
      <c r="D141" s="1960" t="str">
        <f>E$10</f>
        <v>△△</v>
      </c>
      <c r="E141" s="2105"/>
      <c r="F141" s="1955"/>
      <c r="G141" s="1956"/>
      <c r="H141" s="1956"/>
      <c r="I141" s="1956" t="s">
        <v>1199</v>
      </c>
      <c r="J141" s="1956" t="s">
        <v>1199</v>
      </c>
      <c r="K141" s="1956"/>
      <c r="L141" s="1956"/>
      <c r="M141" s="1956"/>
      <c r="N141" s="1956"/>
      <c r="O141" s="1956"/>
      <c r="P141" s="1956"/>
      <c r="Q141" s="1956" t="s">
        <v>1199</v>
      </c>
      <c r="R141" s="1956" t="s">
        <v>1199</v>
      </c>
      <c r="S141" s="1956"/>
      <c r="T141" s="1956"/>
      <c r="U141" s="1956"/>
      <c r="V141" s="1956"/>
      <c r="W141" s="1956"/>
      <c r="X141" s="1956" t="s">
        <v>1199</v>
      </c>
      <c r="Y141" s="1956" t="s">
        <v>1199</v>
      </c>
      <c r="Z141" s="1956"/>
      <c r="AA141" s="1956"/>
      <c r="AB141" s="1956"/>
      <c r="AC141" s="1956"/>
      <c r="AD141" s="1956"/>
      <c r="AE141" s="1956" t="s">
        <v>1199</v>
      </c>
      <c r="AF141" s="1956" t="s">
        <v>1199</v>
      </c>
      <c r="AG141" s="1957"/>
      <c r="AH141" s="1950">
        <f t="shared" si="83"/>
        <v>28</v>
      </c>
      <c r="AI141" s="1958">
        <f>AM141+AN141</f>
        <v>0</v>
      </c>
      <c r="AJ141" s="2106">
        <f t="shared" si="85"/>
        <v>8</v>
      </c>
      <c r="AM141" s="1953">
        <f t="shared" si="86"/>
        <v>0</v>
      </c>
      <c r="AN141" s="1953">
        <f t="shared" si="82"/>
        <v>0</v>
      </c>
    </row>
    <row r="142" spans="2:40">
      <c r="B142" s="4186"/>
      <c r="C142" s="4189"/>
      <c r="D142" s="1960" t="str">
        <f>E$11</f>
        <v>■■</v>
      </c>
      <c r="E142" s="2105"/>
      <c r="F142" s="1955"/>
      <c r="G142" s="1956"/>
      <c r="H142" s="1956"/>
      <c r="I142" s="1956"/>
      <c r="J142" s="1956" t="s">
        <v>1199</v>
      </c>
      <c r="K142" s="1956" t="s">
        <v>1199</v>
      </c>
      <c r="L142" s="1956"/>
      <c r="M142" s="1956"/>
      <c r="N142" s="1956"/>
      <c r="O142" s="1956"/>
      <c r="P142" s="1956"/>
      <c r="Q142" s="1956"/>
      <c r="R142" s="1956" t="s">
        <v>1199</v>
      </c>
      <c r="S142" s="1956" t="s">
        <v>1199</v>
      </c>
      <c r="T142" s="1956"/>
      <c r="U142" s="1956"/>
      <c r="V142" s="1956"/>
      <c r="W142" s="1956"/>
      <c r="X142" s="1956"/>
      <c r="Y142" s="1956" t="s">
        <v>1199</v>
      </c>
      <c r="Z142" s="1956" t="s">
        <v>1199</v>
      </c>
      <c r="AA142" s="1956"/>
      <c r="AB142" s="1956"/>
      <c r="AC142" s="1956"/>
      <c r="AD142" s="1956"/>
      <c r="AE142" s="1956"/>
      <c r="AF142" s="1956" t="s">
        <v>1199</v>
      </c>
      <c r="AG142" s="1957" t="s">
        <v>1199</v>
      </c>
      <c r="AH142" s="1950">
        <f t="shared" si="83"/>
        <v>28</v>
      </c>
      <c r="AI142" s="1958">
        <f t="shared" ref="AI142:AI144" si="87">AM142+AN142</f>
        <v>0</v>
      </c>
      <c r="AJ142" s="2106">
        <f t="shared" si="85"/>
        <v>8</v>
      </c>
      <c r="AM142" s="1953">
        <f t="shared" si="86"/>
        <v>0</v>
      </c>
      <c r="AN142" s="1953">
        <f t="shared" si="82"/>
        <v>0</v>
      </c>
    </row>
    <row r="143" spans="2:40">
      <c r="B143" s="4186"/>
      <c r="C143" s="4189"/>
      <c r="D143" s="1960" t="str">
        <f>E$12</f>
        <v>★★</v>
      </c>
      <c r="E143" s="2105"/>
      <c r="F143" s="1955"/>
      <c r="G143" s="1956"/>
      <c r="H143" s="1956"/>
      <c r="I143" s="1956"/>
      <c r="J143" s="1956"/>
      <c r="K143" s="1956"/>
      <c r="L143" s="1956"/>
      <c r="M143" s="1956"/>
      <c r="N143" s="1956"/>
      <c r="O143" s="1956"/>
      <c r="P143" s="1956"/>
      <c r="Q143" s="1956"/>
      <c r="R143" s="1956"/>
      <c r="S143" s="1956"/>
      <c r="T143" s="1956"/>
      <c r="U143" s="1956"/>
      <c r="V143" s="1956"/>
      <c r="W143" s="1956"/>
      <c r="X143" s="1956"/>
      <c r="Y143" s="1956" t="s">
        <v>1199</v>
      </c>
      <c r="Z143" s="1956" t="s">
        <v>1199</v>
      </c>
      <c r="AA143" s="1956" t="s">
        <v>1199</v>
      </c>
      <c r="AB143" s="1956" t="s">
        <v>1199</v>
      </c>
      <c r="AC143" s="1956" t="s">
        <v>1199</v>
      </c>
      <c r="AD143" s="1956" t="s">
        <v>1199</v>
      </c>
      <c r="AE143" s="1956" t="s">
        <v>1199</v>
      </c>
      <c r="AF143" s="1956" t="s">
        <v>1199</v>
      </c>
      <c r="AG143" s="1957" t="s">
        <v>1199</v>
      </c>
      <c r="AH143" s="1950">
        <f t="shared" si="83"/>
        <v>28</v>
      </c>
      <c r="AI143" s="1958">
        <f t="shared" si="87"/>
        <v>0</v>
      </c>
      <c r="AJ143" s="2106">
        <f t="shared" si="85"/>
        <v>9</v>
      </c>
      <c r="AM143" s="1953">
        <f t="shared" si="86"/>
        <v>0</v>
      </c>
      <c r="AN143" s="1953">
        <f t="shared" si="82"/>
        <v>0</v>
      </c>
    </row>
    <row r="144" spans="2:40">
      <c r="B144" s="4187"/>
      <c r="C144" s="4190"/>
      <c r="D144" s="2107"/>
      <c r="E144" s="1991"/>
      <c r="F144" s="1964"/>
      <c r="G144" s="1966"/>
      <c r="H144" s="1966"/>
      <c r="I144" s="1966"/>
      <c r="J144" s="1966"/>
      <c r="K144" s="1966"/>
      <c r="L144" s="1966"/>
      <c r="M144" s="1966"/>
      <c r="N144" s="1966"/>
      <c r="O144" s="1966"/>
      <c r="P144" s="1966"/>
      <c r="Q144" s="1966"/>
      <c r="R144" s="1966"/>
      <c r="S144" s="1966"/>
      <c r="T144" s="1966"/>
      <c r="U144" s="1966"/>
      <c r="V144" s="1966"/>
      <c r="W144" s="1966"/>
      <c r="X144" s="1966"/>
      <c r="Y144" s="1966"/>
      <c r="Z144" s="1966"/>
      <c r="AA144" s="1966"/>
      <c r="AB144" s="1966"/>
      <c r="AC144" s="1966"/>
      <c r="AD144" s="1966"/>
      <c r="AE144" s="1966"/>
      <c r="AF144" s="1966"/>
      <c r="AG144" s="1967"/>
      <c r="AH144" s="1950">
        <f t="shared" si="83"/>
        <v>28</v>
      </c>
      <c r="AI144" s="1951">
        <f t="shared" si="87"/>
        <v>0</v>
      </c>
      <c r="AJ144" s="2104">
        <f>+COUNTIF(F144:AG144,"休")</f>
        <v>0</v>
      </c>
      <c r="AM144" s="1953">
        <f>+COUNTIF(F144:AG144,"－")</f>
        <v>0</v>
      </c>
      <c r="AN144" s="1953">
        <f t="shared" si="82"/>
        <v>0</v>
      </c>
    </row>
    <row r="145" spans="2:40" ht="24.75" customHeight="1">
      <c r="B145" s="4185" t="s">
        <v>2493</v>
      </c>
      <c r="C145" s="4188" t="s">
        <v>2494</v>
      </c>
      <c r="D145" s="1953" t="s">
        <v>1313</v>
      </c>
      <c r="E145" s="1901" t="s">
        <v>2558</v>
      </c>
      <c r="F145" s="1941" t="s">
        <v>2503</v>
      </c>
      <c r="G145" s="1942" t="s">
        <v>2503</v>
      </c>
      <c r="H145" s="1942" t="s">
        <v>2503</v>
      </c>
      <c r="I145" s="1942" t="s">
        <v>2503</v>
      </c>
      <c r="J145" s="1942" t="s">
        <v>2503</v>
      </c>
      <c r="K145" s="1942" t="s">
        <v>2503</v>
      </c>
      <c r="L145" s="1942" t="s">
        <v>2503</v>
      </c>
      <c r="M145" s="1942" t="s">
        <v>2503</v>
      </c>
      <c r="N145" s="1942" t="s">
        <v>2503</v>
      </c>
      <c r="O145" s="1942" t="s">
        <v>2503</v>
      </c>
      <c r="P145" s="1942" t="s">
        <v>2503</v>
      </c>
      <c r="Q145" s="1942" t="s">
        <v>2503</v>
      </c>
      <c r="R145" s="1942" t="s">
        <v>2503</v>
      </c>
      <c r="S145" s="1942" t="s">
        <v>2503</v>
      </c>
      <c r="T145" s="1942" t="s">
        <v>2503</v>
      </c>
      <c r="U145" s="1942" t="s">
        <v>2503</v>
      </c>
      <c r="V145" s="1942" t="s">
        <v>2503</v>
      </c>
      <c r="W145" s="1942" t="s">
        <v>2503</v>
      </c>
      <c r="X145" s="1942" t="s">
        <v>2503</v>
      </c>
      <c r="Y145" s="1942" t="s">
        <v>2503</v>
      </c>
      <c r="Z145" s="1942" t="s">
        <v>2503</v>
      </c>
      <c r="AA145" s="1942" t="s">
        <v>2503</v>
      </c>
      <c r="AB145" s="1942" t="s">
        <v>2503</v>
      </c>
      <c r="AC145" s="1942" t="s">
        <v>2503</v>
      </c>
      <c r="AD145" s="1942" t="s">
        <v>2503</v>
      </c>
      <c r="AE145" s="1942" t="s">
        <v>2503</v>
      </c>
      <c r="AF145" s="1942" t="s">
        <v>2503</v>
      </c>
      <c r="AG145" s="1970" t="s">
        <v>2503</v>
      </c>
      <c r="AH145" s="1971"/>
      <c r="AI145" s="1953"/>
      <c r="AJ145" s="2058"/>
    </row>
    <row r="146" spans="2:40" ht="13.5" customHeight="1">
      <c r="B146" s="4186"/>
      <c r="C146" s="4189"/>
      <c r="D146" s="2107" t="str">
        <f>E$14</f>
        <v>〇〇</v>
      </c>
      <c r="E146" s="1991"/>
      <c r="F146" s="1947"/>
      <c r="G146" s="1948"/>
      <c r="H146" s="1948" t="s">
        <v>1199</v>
      </c>
      <c r="I146" s="1948" t="s">
        <v>1199</v>
      </c>
      <c r="J146" s="1948"/>
      <c r="K146" s="1948"/>
      <c r="L146" s="1948"/>
      <c r="M146" s="1948"/>
      <c r="N146" s="1948"/>
      <c r="O146" s="1948"/>
      <c r="P146" s="1948"/>
      <c r="Q146" s="1948" t="s">
        <v>1199</v>
      </c>
      <c r="R146" s="1948" t="s">
        <v>1199</v>
      </c>
      <c r="S146" s="1948"/>
      <c r="T146" s="1948"/>
      <c r="U146" s="1948"/>
      <c r="V146" s="1948" t="s">
        <v>1199</v>
      </c>
      <c r="W146" s="1948" t="s">
        <v>1199</v>
      </c>
      <c r="X146" s="1948"/>
      <c r="Y146" s="1948"/>
      <c r="Z146" s="1948"/>
      <c r="AA146" s="1948"/>
      <c r="AB146" s="1948" t="s">
        <v>1199</v>
      </c>
      <c r="AC146" s="1948" t="s">
        <v>1199</v>
      </c>
      <c r="AD146" s="1948"/>
      <c r="AE146" s="1948"/>
      <c r="AF146" s="1948"/>
      <c r="AG146" s="1949"/>
      <c r="AH146" s="1950">
        <f t="shared" ref="AH146:AH149" si="88">COUNTA(F$136:AG$136)-AI146</f>
        <v>28</v>
      </c>
      <c r="AI146" s="1951">
        <f t="shared" ref="AI146:AI149" si="89">AM146+AN146</f>
        <v>0</v>
      </c>
      <c r="AJ146" s="2104">
        <f>+COUNTIF(F146:AG146,"休")</f>
        <v>8</v>
      </c>
      <c r="AM146" s="1953">
        <f>+COUNTIF(F146:AG146,"－")</f>
        <v>0</v>
      </c>
      <c r="AN146" s="1953">
        <f>+COUNTIF(F146:AG146,"外")</f>
        <v>0</v>
      </c>
    </row>
    <row r="147" spans="2:40">
      <c r="B147" s="4186"/>
      <c r="C147" s="4189"/>
      <c r="D147" s="1960" t="str">
        <f>E$15</f>
        <v>●●</v>
      </c>
      <c r="E147" s="2105"/>
      <c r="F147" s="1955"/>
      <c r="G147" s="1956"/>
      <c r="H147" s="1956" t="s">
        <v>1199</v>
      </c>
      <c r="I147" s="1956" t="s">
        <v>1199</v>
      </c>
      <c r="J147" s="1956"/>
      <c r="K147" s="1956"/>
      <c r="L147" s="1956"/>
      <c r="M147" s="1956"/>
      <c r="N147" s="1956"/>
      <c r="O147" s="1956"/>
      <c r="P147" s="1956"/>
      <c r="Q147" s="1956" t="s">
        <v>1199</v>
      </c>
      <c r="R147" s="1956" t="s">
        <v>1199</v>
      </c>
      <c r="S147" s="1956"/>
      <c r="T147" s="1956"/>
      <c r="U147" s="1956"/>
      <c r="V147" s="1956" t="s">
        <v>1199</v>
      </c>
      <c r="W147" s="1956" t="s">
        <v>1199</v>
      </c>
      <c r="X147" s="1956"/>
      <c r="Y147" s="1956"/>
      <c r="Z147" s="1956"/>
      <c r="AA147" s="1956"/>
      <c r="AB147" s="1956" t="s">
        <v>1199</v>
      </c>
      <c r="AC147" s="1956" t="s">
        <v>1199</v>
      </c>
      <c r="AD147" s="1956"/>
      <c r="AE147" s="1956"/>
      <c r="AF147" s="1956"/>
      <c r="AG147" s="1957"/>
      <c r="AH147" s="1950">
        <f>COUNTA(F$136:AG$136)-AI147</f>
        <v>28</v>
      </c>
      <c r="AI147" s="1958">
        <f t="shared" si="89"/>
        <v>0</v>
      </c>
      <c r="AJ147" s="2106">
        <f t="shared" ref="AJ147:AJ149" si="90">+COUNTIF(F147:AG147,"休")</f>
        <v>8</v>
      </c>
      <c r="AM147" s="1953">
        <f t="shared" ref="AM147:AM149" si="91">+COUNTIF(F147:AG147,"－")</f>
        <v>0</v>
      </c>
      <c r="AN147" s="1953">
        <f>+COUNTIF(F147:AG147,"外")</f>
        <v>0</v>
      </c>
    </row>
    <row r="148" spans="2:40">
      <c r="B148" s="4186"/>
      <c r="C148" s="4189"/>
      <c r="D148" s="1960">
        <f>E$16</f>
        <v>0</v>
      </c>
      <c r="E148" s="2105"/>
      <c r="F148" s="1955"/>
      <c r="G148" s="1956"/>
      <c r="H148" s="1956"/>
      <c r="I148" s="1956"/>
      <c r="J148" s="1956"/>
      <c r="K148" s="1956"/>
      <c r="L148" s="1956"/>
      <c r="M148" s="1956"/>
      <c r="N148" s="1956"/>
      <c r="O148" s="1956"/>
      <c r="P148" s="1956"/>
      <c r="Q148" s="1956"/>
      <c r="R148" s="1956"/>
      <c r="S148" s="1956"/>
      <c r="T148" s="1956"/>
      <c r="U148" s="1956"/>
      <c r="V148" s="1956"/>
      <c r="W148" s="1956"/>
      <c r="X148" s="1956"/>
      <c r="Y148" s="1956"/>
      <c r="Z148" s="1956"/>
      <c r="AA148" s="1956"/>
      <c r="AB148" s="1956"/>
      <c r="AC148" s="1956"/>
      <c r="AD148" s="1956"/>
      <c r="AE148" s="1956"/>
      <c r="AF148" s="1956"/>
      <c r="AG148" s="1957"/>
      <c r="AH148" s="1950">
        <f t="shared" si="88"/>
        <v>28</v>
      </c>
      <c r="AI148" s="1958">
        <f t="shared" si="89"/>
        <v>0</v>
      </c>
      <c r="AJ148" s="2106">
        <f t="shared" si="90"/>
        <v>0</v>
      </c>
      <c r="AM148" s="1953">
        <f t="shared" si="91"/>
        <v>0</v>
      </c>
      <c r="AN148" s="1953">
        <f>+COUNTIF(F148:AG148,"外")</f>
        <v>0</v>
      </c>
    </row>
    <row r="149" spans="2:40">
      <c r="B149" s="4186"/>
      <c r="C149" s="4190"/>
      <c r="D149" s="2107">
        <f>E$17</f>
        <v>0</v>
      </c>
      <c r="E149" s="1991"/>
      <c r="F149" s="1955"/>
      <c r="G149" s="1978"/>
      <c r="H149" s="1978"/>
      <c r="I149" s="1978"/>
      <c r="J149" s="1978"/>
      <c r="K149" s="1978"/>
      <c r="L149" s="1978"/>
      <c r="M149" s="1978"/>
      <c r="N149" s="1978"/>
      <c r="O149" s="1978"/>
      <c r="P149" s="1978"/>
      <c r="Q149" s="1978"/>
      <c r="R149" s="1978"/>
      <c r="S149" s="1978"/>
      <c r="T149" s="1978"/>
      <c r="U149" s="1978"/>
      <c r="V149" s="1978"/>
      <c r="W149" s="1978"/>
      <c r="X149" s="1978"/>
      <c r="Y149" s="1978"/>
      <c r="Z149" s="1978"/>
      <c r="AA149" s="1978"/>
      <c r="AB149" s="1978"/>
      <c r="AC149" s="1978"/>
      <c r="AD149" s="1978"/>
      <c r="AE149" s="1978"/>
      <c r="AF149" s="1978"/>
      <c r="AG149" s="1949"/>
      <c r="AH149" s="1950">
        <f t="shared" si="88"/>
        <v>28</v>
      </c>
      <c r="AI149" s="1987">
        <f t="shared" si="89"/>
        <v>0</v>
      </c>
      <c r="AJ149" s="2104">
        <f t="shared" si="90"/>
        <v>0</v>
      </c>
      <c r="AM149" s="1953">
        <f t="shared" si="91"/>
        <v>0</v>
      </c>
      <c r="AN149" s="1953">
        <f>+COUNTIF(F149:AG149,"外")</f>
        <v>0</v>
      </c>
    </row>
    <row r="150" spans="2:40" ht="24.75" customHeight="1">
      <c r="B150" s="4186"/>
      <c r="C150" s="4188" t="s">
        <v>2495</v>
      </c>
      <c r="D150" s="1953" t="s">
        <v>1313</v>
      </c>
      <c r="E150" s="1901" t="s">
        <v>2558</v>
      </c>
      <c r="F150" s="1941" t="s">
        <v>2503</v>
      </c>
      <c r="G150" s="1942" t="s">
        <v>2503</v>
      </c>
      <c r="H150" s="1942" t="s">
        <v>2503</v>
      </c>
      <c r="I150" s="1942" t="s">
        <v>2503</v>
      </c>
      <c r="J150" s="1942" t="s">
        <v>2503</v>
      </c>
      <c r="K150" s="1942" t="s">
        <v>2503</v>
      </c>
      <c r="L150" s="1942" t="s">
        <v>2503</v>
      </c>
      <c r="M150" s="1942" t="s">
        <v>2503</v>
      </c>
      <c r="N150" s="1942" t="s">
        <v>2503</v>
      </c>
      <c r="O150" s="1942" t="s">
        <v>2503</v>
      </c>
      <c r="P150" s="1942" t="s">
        <v>2503</v>
      </c>
      <c r="Q150" s="1942" t="s">
        <v>2503</v>
      </c>
      <c r="R150" s="1942" t="s">
        <v>2503</v>
      </c>
      <c r="S150" s="1942" t="s">
        <v>2503</v>
      </c>
      <c r="T150" s="1942" t="s">
        <v>2503</v>
      </c>
      <c r="U150" s="1942" t="s">
        <v>2504</v>
      </c>
      <c r="V150" s="1942" t="s">
        <v>2503</v>
      </c>
      <c r="W150" s="1942" t="s">
        <v>2503</v>
      </c>
      <c r="X150" s="1942" t="s">
        <v>2503</v>
      </c>
      <c r="Y150" s="1942" t="s">
        <v>2503</v>
      </c>
      <c r="Z150" s="1942" t="s">
        <v>2503</v>
      </c>
      <c r="AA150" s="1942" t="s">
        <v>2503</v>
      </c>
      <c r="AB150" s="1942" t="s">
        <v>2503</v>
      </c>
      <c r="AC150" s="1942" t="s">
        <v>2503</v>
      </c>
      <c r="AD150" s="1942" t="s">
        <v>2503</v>
      </c>
      <c r="AE150" s="1942" t="s">
        <v>2503</v>
      </c>
      <c r="AF150" s="1942" t="s">
        <v>2503</v>
      </c>
      <c r="AG150" s="1970" t="s">
        <v>2503</v>
      </c>
      <c r="AH150" s="1971"/>
      <c r="AI150" s="1953"/>
      <c r="AJ150" s="2058"/>
    </row>
    <row r="151" spans="2:40">
      <c r="B151" s="4186"/>
      <c r="C151" s="4189"/>
      <c r="D151" s="1945" t="str">
        <f>E$18</f>
        <v>●●</v>
      </c>
      <c r="E151" s="2023"/>
      <c r="F151" s="1947"/>
      <c r="G151" s="1948"/>
      <c r="H151" s="1948"/>
      <c r="I151" s="1948"/>
      <c r="J151" s="1948" t="s">
        <v>1199</v>
      </c>
      <c r="K151" s="1948" t="s">
        <v>1199</v>
      </c>
      <c r="L151" s="1948"/>
      <c r="M151" s="1948"/>
      <c r="N151" s="1948"/>
      <c r="O151" s="1948"/>
      <c r="P151" s="1948" t="s">
        <v>1199</v>
      </c>
      <c r="Q151" s="1948" t="s">
        <v>1199</v>
      </c>
      <c r="R151" s="1948"/>
      <c r="S151" s="1948"/>
      <c r="T151" s="1948"/>
      <c r="U151" s="1948"/>
      <c r="V151" s="1948"/>
      <c r="W151" s="1948" t="s">
        <v>1199</v>
      </c>
      <c r="X151" s="1948" t="s">
        <v>1199</v>
      </c>
      <c r="Y151" s="1948"/>
      <c r="Z151" s="1948"/>
      <c r="AA151" s="1948"/>
      <c r="AB151" s="1948" t="s">
        <v>2518</v>
      </c>
      <c r="AC151" s="1948" t="s">
        <v>2522</v>
      </c>
      <c r="AD151" s="1948" t="s">
        <v>2522</v>
      </c>
      <c r="AE151" s="1948" t="s">
        <v>2522</v>
      </c>
      <c r="AF151" s="1948" t="s">
        <v>2522</v>
      </c>
      <c r="AG151" s="1982" t="s">
        <v>2522</v>
      </c>
      <c r="AH151" s="1950">
        <f t="shared" ref="AH151:AH154" si="92">COUNTA(F$136:AG$136)-AI151</f>
        <v>23</v>
      </c>
      <c r="AI151" s="2108">
        <f t="shared" ref="AI151:AI154" si="93">AM151+AN151</f>
        <v>5</v>
      </c>
      <c r="AJ151" s="2109">
        <f>+COUNTIF(F151:AG151,"休")</f>
        <v>6</v>
      </c>
      <c r="AM151" s="1953">
        <f>+COUNTIF(F151:AG151,"－")</f>
        <v>5</v>
      </c>
      <c r="AN151" s="1953">
        <f>+COUNTIF(F151:AG151,"外")</f>
        <v>0</v>
      </c>
    </row>
    <row r="152" spans="2:40">
      <c r="B152" s="4186"/>
      <c r="C152" s="4189"/>
      <c r="D152" s="1960">
        <f>E$19</f>
        <v>0</v>
      </c>
      <c r="E152" s="2105"/>
      <c r="F152" s="1955"/>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7"/>
      <c r="AH152" s="1950">
        <f t="shared" si="92"/>
        <v>28</v>
      </c>
      <c r="AI152" s="1958">
        <f t="shared" si="93"/>
        <v>0</v>
      </c>
      <c r="AJ152" s="2106">
        <f t="shared" ref="AJ152:AJ154" si="94">+COUNTIF(F152:AG152,"休")</f>
        <v>0</v>
      </c>
      <c r="AM152" s="1953">
        <f t="shared" ref="AM152:AM154" si="95">+COUNTIF(F152:AG152,"－")</f>
        <v>0</v>
      </c>
      <c r="AN152" s="1953">
        <f>+COUNTIF(F152:AG152,"外")</f>
        <v>0</v>
      </c>
    </row>
    <row r="153" spans="2:40">
      <c r="B153" s="4186"/>
      <c r="C153" s="4189"/>
      <c r="D153" s="1960">
        <f>E$20</f>
        <v>0</v>
      </c>
      <c r="E153" s="2105"/>
      <c r="F153" s="1955"/>
      <c r="G153" s="1956"/>
      <c r="H153" s="1956"/>
      <c r="I153" s="1956"/>
      <c r="J153" s="1956"/>
      <c r="K153" s="1956"/>
      <c r="L153" s="1956"/>
      <c r="M153" s="1956"/>
      <c r="N153" s="1956"/>
      <c r="O153" s="1956"/>
      <c r="P153" s="1956"/>
      <c r="Q153" s="1956"/>
      <c r="R153" s="1956"/>
      <c r="S153" s="1956"/>
      <c r="T153" s="1956"/>
      <c r="U153" s="1956"/>
      <c r="V153" s="1956"/>
      <c r="W153" s="1956"/>
      <c r="X153" s="1956"/>
      <c r="Y153" s="1956"/>
      <c r="Z153" s="1956"/>
      <c r="AA153" s="1956"/>
      <c r="AB153" s="1956"/>
      <c r="AC153" s="1956"/>
      <c r="AD153" s="1956"/>
      <c r="AE153" s="1956"/>
      <c r="AF153" s="1956"/>
      <c r="AG153" s="1957"/>
      <c r="AH153" s="1950">
        <f t="shared" si="92"/>
        <v>28</v>
      </c>
      <c r="AI153" s="1958">
        <f t="shared" si="93"/>
        <v>0</v>
      </c>
      <c r="AJ153" s="2106">
        <f t="shared" si="94"/>
        <v>0</v>
      </c>
      <c r="AM153" s="1953">
        <f t="shared" si="95"/>
        <v>0</v>
      </c>
      <c r="AN153" s="1953">
        <f>+COUNTIF(F153:AG153,"外")</f>
        <v>0</v>
      </c>
    </row>
    <row r="154" spans="2:40">
      <c r="B154" s="4187"/>
      <c r="C154" s="4190"/>
      <c r="D154" s="2110">
        <f>E$21</f>
        <v>0</v>
      </c>
      <c r="E154" s="2039"/>
      <c r="F154" s="1984"/>
      <c r="G154" s="1965"/>
      <c r="H154" s="1965"/>
      <c r="I154" s="1965"/>
      <c r="J154" s="1965"/>
      <c r="K154" s="1965"/>
      <c r="L154" s="1965"/>
      <c r="M154" s="1965"/>
      <c r="N154" s="1965"/>
      <c r="O154" s="1965"/>
      <c r="P154" s="1965"/>
      <c r="Q154" s="1965"/>
      <c r="R154" s="1965"/>
      <c r="S154" s="1965"/>
      <c r="T154" s="1965"/>
      <c r="U154" s="1965"/>
      <c r="V154" s="1965"/>
      <c r="W154" s="1965"/>
      <c r="X154" s="1965"/>
      <c r="Y154" s="1965"/>
      <c r="Z154" s="1965"/>
      <c r="AA154" s="1965"/>
      <c r="AB154" s="1965"/>
      <c r="AC154" s="1965"/>
      <c r="AD154" s="1965"/>
      <c r="AE154" s="1965"/>
      <c r="AF154" s="1965"/>
      <c r="AG154" s="1985"/>
      <c r="AH154" s="1986">
        <f t="shared" si="92"/>
        <v>28</v>
      </c>
      <c r="AI154" s="2071">
        <f t="shared" si="93"/>
        <v>0</v>
      </c>
      <c r="AJ154" s="1972">
        <f t="shared" si="94"/>
        <v>0</v>
      </c>
      <c r="AM154" s="1953">
        <f t="shared" si="95"/>
        <v>0</v>
      </c>
      <c r="AN154" s="1953">
        <f>+COUNTIF(F154:AG154,"外")</f>
        <v>0</v>
      </c>
    </row>
    <row r="155" spans="2:40">
      <c r="F155" s="2073"/>
      <c r="G155" s="2073"/>
      <c r="H155" s="2073"/>
      <c r="I155" s="2073"/>
      <c r="J155" s="2073"/>
      <c r="K155" s="2073"/>
      <c r="L155" s="2073"/>
      <c r="M155" s="2073"/>
      <c r="N155" s="2073"/>
      <c r="O155" s="2073"/>
      <c r="P155" s="2073"/>
      <c r="Q155" s="2073"/>
      <c r="R155" s="2073"/>
      <c r="S155" s="2073"/>
      <c r="T155" s="2073"/>
      <c r="U155" s="2073"/>
      <c r="V155" s="2073"/>
      <c r="W155" s="2073"/>
      <c r="X155" s="2073"/>
      <c r="Y155" s="2073"/>
      <c r="Z155" s="2073"/>
      <c r="AA155" s="2073"/>
      <c r="AB155" s="2073"/>
      <c r="AC155" s="2073"/>
      <c r="AD155" s="2073"/>
      <c r="AE155" s="2073"/>
      <c r="AF155" s="2073"/>
      <c r="AG155" s="2073"/>
    </row>
    <row r="156" spans="2:40" ht="13.5" customHeight="1">
      <c r="B156" s="2021"/>
      <c r="C156" s="2022"/>
      <c r="D156" s="2025"/>
      <c r="E156" s="2053" t="s">
        <v>1183</v>
      </c>
      <c r="F156" s="2054">
        <f>+AG136+1</f>
        <v>44827</v>
      </c>
      <c r="G156" s="2055">
        <f>+F156+1</f>
        <v>44828</v>
      </c>
      <c r="H156" s="2055">
        <f t="shared" ref="H156:AC156" si="96">+G156+1</f>
        <v>44829</v>
      </c>
      <c r="I156" s="2055">
        <f t="shared" si="96"/>
        <v>44830</v>
      </c>
      <c r="J156" s="2055">
        <f t="shared" si="96"/>
        <v>44831</v>
      </c>
      <c r="K156" s="2055">
        <f t="shared" si="96"/>
        <v>44832</v>
      </c>
      <c r="L156" s="2055">
        <f t="shared" si="96"/>
        <v>44833</v>
      </c>
      <c r="M156" s="2055">
        <f t="shared" si="96"/>
        <v>44834</v>
      </c>
      <c r="N156" s="2055">
        <f t="shared" si="96"/>
        <v>44835</v>
      </c>
      <c r="O156" s="2055">
        <f t="shared" si="96"/>
        <v>44836</v>
      </c>
      <c r="P156" s="2055">
        <f t="shared" si="96"/>
        <v>44837</v>
      </c>
      <c r="Q156" s="2055">
        <f t="shared" si="96"/>
        <v>44838</v>
      </c>
      <c r="R156" s="2055">
        <f t="shared" si="96"/>
        <v>44839</v>
      </c>
      <c r="S156" s="2055">
        <f t="shared" si="96"/>
        <v>44840</v>
      </c>
      <c r="T156" s="2055">
        <f t="shared" si="96"/>
        <v>44841</v>
      </c>
      <c r="U156" s="2055">
        <f t="shared" si="96"/>
        <v>44842</v>
      </c>
      <c r="V156" s="2055">
        <f t="shared" si="96"/>
        <v>44843</v>
      </c>
      <c r="W156" s="2055">
        <f t="shared" si="96"/>
        <v>44844</v>
      </c>
      <c r="X156" s="2055">
        <f t="shared" si="96"/>
        <v>44845</v>
      </c>
      <c r="Y156" s="2055">
        <f t="shared" si="96"/>
        <v>44846</v>
      </c>
      <c r="Z156" s="2055">
        <f>+Y156+1</f>
        <v>44847</v>
      </c>
      <c r="AA156" s="2055">
        <f t="shared" si="96"/>
        <v>44848</v>
      </c>
      <c r="AB156" s="2055">
        <f t="shared" si="96"/>
        <v>44849</v>
      </c>
      <c r="AC156" s="2055">
        <f t="shared" si="96"/>
        <v>44850</v>
      </c>
      <c r="AD156" s="2055">
        <f>+AC156+1</f>
        <v>44851</v>
      </c>
      <c r="AE156" s="2055"/>
      <c r="AF156" s="2055"/>
      <c r="AG156" s="2099"/>
      <c r="AH156" s="4209" t="s">
        <v>2496</v>
      </c>
      <c r="AI156" s="4313" t="s">
        <v>2497</v>
      </c>
      <c r="AJ156" s="4316" t="s">
        <v>2474</v>
      </c>
      <c r="AK156" s="4319"/>
      <c r="AM156" s="4320" t="s">
        <v>2556</v>
      </c>
      <c r="AN156" s="4320" t="s">
        <v>2557</v>
      </c>
    </row>
    <row r="157" spans="2:40">
      <c r="B157" s="2037"/>
      <c r="C157" s="2038"/>
      <c r="D157" s="2041"/>
      <c r="E157" s="1958" t="s">
        <v>1184</v>
      </c>
      <c r="F157" s="2059" t="str">
        <f>TEXT(WEEKDAY(+F156),"aaa")</f>
        <v>金</v>
      </c>
      <c r="G157" s="2060" t="str">
        <f t="shared" ref="G157:AD157" si="97">TEXT(WEEKDAY(+G156),"aaa")</f>
        <v>土</v>
      </c>
      <c r="H157" s="2060" t="str">
        <f t="shared" si="97"/>
        <v>日</v>
      </c>
      <c r="I157" s="2060" t="str">
        <f t="shared" si="97"/>
        <v>月</v>
      </c>
      <c r="J157" s="2060" t="str">
        <f t="shared" si="97"/>
        <v>火</v>
      </c>
      <c r="K157" s="2060" t="str">
        <f t="shared" si="97"/>
        <v>水</v>
      </c>
      <c r="L157" s="2060" t="str">
        <f t="shared" si="97"/>
        <v>木</v>
      </c>
      <c r="M157" s="2060" t="str">
        <f t="shared" si="97"/>
        <v>金</v>
      </c>
      <c r="N157" s="2060" t="str">
        <f t="shared" si="97"/>
        <v>土</v>
      </c>
      <c r="O157" s="2060" t="str">
        <f t="shared" si="97"/>
        <v>日</v>
      </c>
      <c r="P157" s="2060" t="str">
        <f t="shared" si="97"/>
        <v>月</v>
      </c>
      <c r="Q157" s="2060" t="str">
        <f t="shared" si="97"/>
        <v>火</v>
      </c>
      <c r="R157" s="2060" t="str">
        <f t="shared" si="97"/>
        <v>水</v>
      </c>
      <c r="S157" s="2060" t="str">
        <f t="shared" si="97"/>
        <v>木</v>
      </c>
      <c r="T157" s="2060" t="str">
        <f t="shared" si="97"/>
        <v>金</v>
      </c>
      <c r="U157" s="2060" t="str">
        <f t="shared" si="97"/>
        <v>土</v>
      </c>
      <c r="V157" s="2060" t="str">
        <f t="shared" si="97"/>
        <v>日</v>
      </c>
      <c r="W157" s="2060" t="str">
        <f t="shared" si="97"/>
        <v>月</v>
      </c>
      <c r="X157" s="2060" t="str">
        <f t="shared" si="97"/>
        <v>火</v>
      </c>
      <c r="Y157" s="2060" t="str">
        <f t="shared" si="97"/>
        <v>水</v>
      </c>
      <c r="Z157" s="2060" t="str">
        <f t="shared" si="97"/>
        <v>木</v>
      </c>
      <c r="AA157" s="2060" t="str">
        <f t="shared" si="97"/>
        <v>金</v>
      </c>
      <c r="AB157" s="2060" t="str">
        <f t="shared" si="97"/>
        <v>土</v>
      </c>
      <c r="AC157" s="2060" t="str">
        <f t="shared" si="97"/>
        <v>日</v>
      </c>
      <c r="AD157" s="2060" t="str">
        <f t="shared" si="97"/>
        <v>月</v>
      </c>
      <c r="AE157" s="2060"/>
      <c r="AF157" s="2060"/>
      <c r="AG157" s="2114"/>
      <c r="AH157" s="4210"/>
      <c r="AI157" s="4314"/>
      <c r="AJ157" s="4317"/>
      <c r="AK157" s="4319"/>
      <c r="AM157" s="4320"/>
      <c r="AN157" s="4320"/>
    </row>
    <row r="158" spans="2:40" ht="24.75" customHeight="1">
      <c r="B158" s="2101" t="s">
        <v>2531</v>
      </c>
      <c r="C158" s="2102" t="s">
        <v>2532</v>
      </c>
      <c r="D158" s="1953" t="s">
        <v>1313</v>
      </c>
      <c r="E158" s="1901" t="s">
        <v>2558</v>
      </c>
      <c r="F158" s="1941" t="s">
        <v>2503</v>
      </c>
      <c r="G158" s="1942" t="s">
        <v>2503</v>
      </c>
      <c r="H158" s="1942" t="s">
        <v>2503</v>
      </c>
      <c r="I158" s="1942" t="s">
        <v>2503</v>
      </c>
      <c r="J158" s="1942" t="s">
        <v>2503</v>
      </c>
      <c r="K158" s="1942" t="s">
        <v>2503</v>
      </c>
      <c r="L158" s="1942" t="s">
        <v>2503</v>
      </c>
      <c r="M158" s="1942" t="s">
        <v>2503</v>
      </c>
      <c r="N158" s="1942" t="s">
        <v>2503</v>
      </c>
      <c r="O158" s="1942" t="s">
        <v>2503</v>
      </c>
      <c r="P158" s="1942" t="s">
        <v>2503</v>
      </c>
      <c r="Q158" s="1942" t="s">
        <v>2503</v>
      </c>
      <c r="R158" s="1942" t="s">
        <v>2503</v>
      </c>
      <c r="S158" s="1942" t="s">
        <v>2503</v>
      </c>
      <c r="T158" s="1942" t="s">
        <v>2503</v>
      </c>
      <c r="U158" s="1942" t="s">
        <v>2503</v>
      </c>
      <c r="V158" s="1942" t="s">
        <v>2503</v>
      </c>
      <c r="W158" s="1942" t="s">
        <v>2503</v>
      </c>
      <c r="X158" s="1942" t="s">
        <v>2503</v>
      </c>
      <c r="Y158" s="1942" t="s">
        <v>2503</v>
      </c>
      <c r="Z158" s="1942" t="s">
        <v>2503</v>
      </c>
      <c r="AA158" s="1942" t="s">
        <v>2503</v>
      </c>
      <c r="AB158" s="1942" t="s">
        <v>2503</v>
      </c>
      <c r="AC158" s="1942" t="s">
        <v>2503</v>
      </c>
      <c r="AD158" s="1942" t="s">
        <v>2503</v>
      </c>
      <c r="AE158" s="1942"/>
      <c r="AF158" s="1942"/>
      <c r="AG158" s="1970"/>
      <c r="AH158" s="4211"/>
      <c r="AI158" s="4315"/>
      <c r="AJ158" s="4318"/>
      <c r="AK158" s="4319"/>
    </row>
    <row r="159" spans="2:40" ht="13.5" customHeight="1">
      <c r="B159" s="4185" t="s">
        <v>2486</v>
      </c>
      <c r="C159" s="4188" t="s">
        <v>2487</v>
      </c>
      <c r="D159" s="1945" t="str">
        <f>E$8</f>
        <v>〇〇</v>
      </c>
      <c r="E159" s="2023"/>
      <c r="F159" s="1947"/>
      <c r="G159" s="1948"/>
      <c r="H159" s="1948"/>
      <c r="I159" s="1948" t="s">
        <v>1199</v>
      </c>
      <c r="J159" s="1948" t="s">
        <v>1199</v>
      </c>
      <c r="K159" s="1948"/>
      <c r="L159" s="1948"/>
      <c r="M159" s="1948"/>
      <c r="N159" s="1948"/>
      <c r="O159" s="1948"/>
      <c r="P159" s="1948"/>
      <c r="Q159" s="1948" t="s">
        <v>1199</v>
      </c>
      <c r="R159" s="1948" t="s">
        <v>1199</v>
      </c>
      <c r="S159" s="1948"/>
      <c r="T159" s="1948"/>
      <c r="U159" s="1948"/>
      <c r="V159" s="1948"/>
      <c r="W159" s="1948"/>
      <c r="X159" s="1948" t="s">
        <v>1199</v>
      </c>
      <c r="Y159" s="1948" t="s">
        <v>1199</v>
      </c>
      <c r="Z159" s="1948"/>
      <c r="AA159" s="1948"/>
      <c r="AB159" s="1948"/>
      <c r="AC159" s="1948"/>
      <c r="AD159" s="1948" t="s">
        <v>2518</v>
      </c>
      <c r="AE159" s="1948"/>
      <c r="AF159" s="1948"/>
      <c r="AG159" s="1949"/>
      <c r="AH159" s="1950">
        <f>COUNTA(F$156:AG$156)-AI159</f>
        <v>25</v>
      </c>
      <c r="AI159" s="1951">
        <f>AM159+AN159</f>
        <v>0</v>
      </c>
      <c r="AJ159" s="2104">
        <f>+COUNTIF(F159:AG159,"休")</f>
        <v>6</v>
      </c>
      <c r="AM159" s="1953">
        <f>+COUNTIF(F159:AG159,"－")</f>
        <v>0</v>
      </c>
      <c r="AN159" s="1953">
        <f t="shared" ref="AN159:AN164" si="98">+COUNTIF(F159:AG159,"外")</f>
        <v>0</v>
      </c>
    </row>
    <row r="160" spans="2:40" ht="13.5" customHeight="1">
      <c r="B160" s="4186"/>
      <c r="C160" s="4189"/>
      <c r="D160" s="1960" t="str">
        <f>E$9</f>
        <v>●●</v>
      </c>
      <c r="E160" s="2105"/>
      <c r="F160" s="1955"/>
      <c r="G160" s="1956"/>
      <c r="H160" s="1956"/>
      <c r="I160" s="1956"/>
      <c r="J160" s="1956"/>
      <c r="K160" s="1956" t="s">
        <v>1199</v>
      </c>
      <c r="L160" s="1956"/>
      <c r="M160" s="1956"/>
      <c r="N160" s="1956"/>
      <c r="O160" s="1956"/>
      <c r="P160" s="1956"/>
      <c r="Q160" s="1956"/>
      <c r="R160" s="1956" t="s">
        <v>1199</v>
      </c>
      <c r="S160" s="1956" t="s">
        <v>1199</v>
      </c>
      <c r="T160" s="1956"/>
      <c r="U160" s="1956"/>
      <c r="V160" s="1956"/>
      <c r="W160" s="1956"/>
      <c r="X160" s="1956" t="s">
        <v>1199</v>
      </c>
      <c r="Y160" s="1956" t="s">
        <v>1199</v>
      </c>
      <c r="Z160" s="1956" t="s">
        <v>1199</v>
      </c>
      <c r="AA160" s="1956"/>
      <c r="AB160" s="1956"/>
      <c r="AC160" s="1956"/>
      <c r="AD160" s="1956" t="s">
        <v>2518</v>
      </c>
      <c r="AE160" s="1956"/>
      <c r="AF160" s="1956"/>
      <c r="AG160" s="1957"/>
      <c r="AH160" s="1950">
        <f>COUNTA(F$156:AG$156)-AI160</f>
        <v>25</v>
      </c>
      <c r="AI160" s="1958">
        <f t="shared" ref="AI160" si="99">AM160+AN160</f>
        <v>0</v>
      </c>
      <c r="AJ160" s="2106">
        <f t="shared" ref="AJ160:AJ163" si="100">+COUNTIF(F160:AG160,"休")</f>
        <v>6</v>
      </c>
      <c r="AM160" s="1953">
        <f t="shared" ref="AM160:AM163" si="101">+COUNTIF(F160:AG160,"－")</f>
        <v>0</v>
      </c>
      <c r="AN160" s="1953">
        <f t="shared" si="98"/>
        <v>0</v>
      </c>
    </row>
    <row r="161" spans="2:40">
      <c r="B161" s="4186"/>
      <c r="C161" s="4189"/>
      <c r="D161" s="1960" t="str">
        <f>E$10</f>
        <v>△△</v>
      </c>
      <c r="E161" s="2105"/>
      <c r="F161" s="1955"/>
      <c r="G161" s="1956"/>
      <c r="H161" s="1956"/>
      <c r="I161" s="1956" t="s">
        <v>1199</v>
      </c>
      <c r="J161" s="1956" t="s">
        <v>1199</v>
      </c>
      <c r="K161" s="1956"/>
      <c r="L161" s="1956"/>
      <c r="M161" s="1956"/>
      <c r="N161" s="1956"/>
      <c r="O161" s="1956"/>
      <c r="P161" s="1956"/>
      <c r="Q161" s="1956" t="s">
        <v>1199</v>
      </c>
      <c r="R161" s="1956" t="s">
        <v>1199</v>
      </c>
      <c r="S161" s="1956"/>
      <c r="T161" s="1956"/>
      <c r="U161" s="1956"/>
      <c r="V161" s="1956"/>
      <c r="W161" s="1956"/>
      <c r="X161" s="1956" t="s">
        <v>1199</v>
      </c>
      <c r="Y161" s="1956" t="s">
        <v>1199</v>
      </c>
      <c r="Z161" s="1956"/>
      <c r="AA161" s="1956" t="s">
        <v>1199</v>
      </c>
      <c r="AB161" s="1956" t="s">
        <v>1199</v>
      </c>
      <c r="AC161" s="1956"/>
      <c r="AD161" s="1956" t="s">
        <v>2518</v>
      </c>
      <c r="AE161" s="1956"/>
      <c r="AF161" s="1956"/>
      <c r="AG161" s="1957"/>
      <c r="AH161" s="1950">
        <f t="shared" ref="AH161:AH162" si="102">COUNTA(F$156:AG$156)-AI161</f>
        <v>25</v>
      </c>
      <c r="AI161" s="1958">
        <f>AM161+AN161</f>
        <v>0</v>
      </c>
      <c r="AJ161" s="2106">
        <f t="shared" si="100"/>
        <v>8</v>
      </c>
      <c r="AM161" s="1953">
        <f t="shared" si="101"/>
        <v>0</v>
      </c>
      <c r="AN161" s="1953">
        <f t="shared" si="98"/>
        <v>0</v>
      </c>
    </row>
    <row r="162" spans="2:40">
      <c r="B162" s="4186"/>
      <c r="C162" s="4189"/>
      <c r="D162" s="1960" t="str">
        <f>E$11</f>
        <v>■■</v>
      </c>
      <c r="E162" s="2105"/>
      <c r="F162" s="1955"/>
      <c r="G162" s="1956"/>
      <c r="H162" s="1956"/>
      <c r="I162" s="1956"/>
      <c r="J162" s="1956"/>
      <c r="K162" s="1956" t="s">
        <v>1199</v>
      </c>
      <c r="L162" s="1956"/>
      <c r="M162" s="1956"/>
      <c r="N162" s="1956"/>
      <c r="O162" s="1956"/>
      <c r="P162" s="1956"/>
      <c r="Q162" s="1956"/>
      <c r="R162" s="1956" t="s">
        <v>1199</v>
      </c>
      <c r="S162" s="1956" t="s">
        <v>1199</v>
      </c>
      <c r="T162" s="1956"/>
      <c r="U162" s="1956"/>
      <c r="V162" s="1956"/>
      <c r="W162" s="1956"/>
      <c r="X162" s="1956" t="s">
        <v>1199</v>
      </c>
      <c r="Y162" s="1956" t="s">
        <v>1199</v>
      </c>
      <c r="Z162" s="1956" t="s">
        <v>1199</v>
      </c>
      <c r="AA162" s="1956" t="s">
        <v>1199</v>
      </c>
      <c r="AB162" s="1956" t="s">
        <v>1199</v>
      </c>
      <c r="AC162" s="1956"/>
      <c r="AD162" s="1956" t="s">
        <v>2518</v>
      </c>
      <c r="AE162" s="1956"/>
      <c r="AF162" s="1956"/>
      <c r="AG162" s="1957"/>
      <c r="AH162" s="1950">
        <f t="shared" si="102"/>
        <v>25</v>
      </c>
      <c r="AI162" s="1958">
        <f t="shared" ref="AI162:AI164" si="103">AM162+AN162</f>
        <v>0</v>
      </c>
      <c r="AJ162" s="2106">
        <f t="shared" si="100"/>
        <v>8</v>
      </c>
      <c r="AM162" s="1953">
        <f t="shared" si="101"/>
        <v>0</v>
      </c>
      <c r="AN162" s="1953">
        <f t="shared" si="98"/>
        <v>0</v>
      </c>
    </row>
    <row r="163" spans="2:40">
      <c r="B163" s="4186"/>
      <c r="C163" s="4189"/>
      <c r="D163" s="1960" t="str">
        <f>E$12</f>
        <v>★★</v>
      </c>
      <c r="E163" s="2105"/>
      <c r="F163" s="1955"/>
      <c r="G163" s="1956"/>
      <c r="H163" s="1956"/>
      <c r="I163" s="1956" t="s">
        <v>2518</v>
      </c>
      <c r="J163" s="1956" t="s">
        <v>2522</v>
      </c>
      <c r="K163" s="1956" t="s">
        <v>2522</v>
      </c>
      <c r="L163" s="1956" t="s">
        <v>2522</v>
      </c>
      <c r="M163" s="1956" t="s">
        <v>2522</v>
      </c>
      <c r="N163" s="1956" t="s">
        <v>2522</v>
      </c>
      <c r="O163" s="1956" t="s">
        <v>2522</v>
      </c>
      <c r="P163" s="1956" t="s">
        <v>2522</v>
      </c>
      <c r="Q163" s="1956" t="s">
        <v>2522</v>
      </c>
      <c r="R163" s="1956" t="s">
        <v>2522</v>
      </c>
      <c r="S163" s="1956" t="s">
        <v>2522</v>
      </c>
      <c r="T163" s="1956" t="s">
        <v>2522</v>
      </c>
      <c r="U163" s="1956" t="s">
        <v>2522</v>
      </c>
      <c r="V163" s="1956" t="s">
        <v>2522</v>
      </c>
      <c r="W163" s="1956" t="s">
        <v>2522</v>
      </c>
      <c r="X163" s="1956" t="s">
        <v>2522</v>
      </c>
      <c r="Y163" s="1956" t="s">
        <v>2522</v>
      </c>
      <c r="Z163" s="1956" t="s">
        <v>2522</v>
      </c>
      <c r="AA163" s="1956" t="s">
        <v>2522</v>
      </c>
      <c r="AB163" s="1956" t="s">
        <v>2522</v>
      </c>
      <c r="AC163" s="1956" t="s">
        <v>2522</v>
      </c>
      <c r="AD163" s="1956" t="s">
        <v>2522</v>
      </c>
      <c r="AE163" s="1956"/>
      <c r="AF163" s="1956"/>
      <c r="AG163" s="1957"/>
      <c r="AH163" s="1950">
        <f>COUNTA(F$156:AG$156)-AI163</f>
        <v>4</v>
      </c>
      <c r="AI163" s="1958">
        <f t="shared" si="103"/>
        <v>21</v>
      </c>
      <c r="AJ163" s="2106">
        <f t="shared" si="100"/>
        <v>0</v>
      </c>
      <c r="AM163" s="1953">
        <f t="shared" si="101"/>
        <v>21</v>
      </c>
      <c r="AN163" s="1953">
        <f t="shared" si="98"/>
        <v>0</v>
      </c>
    </row>
    <row r="164" spans="2:40">
      <c r="B164" s="4187"/>
      <c r="C164" s="4190"/>
      <c r="D164" s="2107"/>
      <c r="E164" s="1991"/>
      <c r="F164" s="1964"/>
      <c r="G164" s="1966"/>
      <c r="H164" s="1966"/>
      <c r="I164" s="1966"/>
      <c r="J164" s="1966"/>
      <c r="K164" s="1966"/>
      <c r="L164" s="1966"/>
      <c r="M164" s="1966"/>
      <c r="N164" s="1966"/>
      <c r="O164" s="1966"/>
      <c r="P164" s="1966"/>
      <c r="Q164" s="1966"/>
      <c r="R164" s="1966"/>
      <c r="S164" s="1966"/>
      <c r="T164" s="1966"/>
      <c r="U164" s="1966"/>
      <c r="V164" s="1966"/>
      <c r="W164" s="1966"/>
      <c r="X164" s="1966"/>
      <c r="Y164" s="1966"/>
      <c r="Z164" s="1966"/>
      <c r="AA164" s="1966"/>
      <c r="AB164" s="1966"/>
      <c r="AC164" s="1966"/>
      <c r="AD164" s="1966"/>
      <c r="AE164" s="1966"/>
      <c r="AF164" s="1966"/>
      <c r="AG164" s="1967"/>
      <c r="AH164" s="1950">
        <f>COUNTA(F$156:AG$156)-AI164</f>
        <v>25</v>
      </c>
      <c r="AI164" s="1951">
        <f t="shared" si="103"/>
        <v>0</v>
      </c>
      <c r="AJ164" s="2104">
        <f>+COUNTIF(F164:AG164,"休")</f>
        <v>0</v>
      </c>
      <c r="AM164" s="1953">
        <f>+COUNTIF(F164:AG164,"－")</f>
        <v>0</v>
      </c>
      <c r="AN164" s="1953">
        <f t="shared" si="98"/>
        <v>0</v>
      </c>
    </row>
    <row r="165" spans="2:40" ht="24.75" customHeight="1">
      <c r="B165" s="4185" t="s">
        <v>2493</v>
      </c>
      <c r="C165" s="4188" t="s">
        <v>2494</v>
      </c>
      <c r="D165" s="1953" t="s">
        <v>1313</v>
      </c>
      <c r="E165" s="1901" t="s">
        <v>2558</v>
      </c>
      <c r="F165" s="1941" t="s">
        <v>2503</v>
      </c>
      <c r="G165" s="1942" t="s">
        <v>2503</v>
      </c>
      <c r="H165" s="1942" t="s">
        <v>2503</v>
      </c>
      <c r="I165" s="1942" t="s">
        <v>2503</v>
      </c>
      <c r="J165" s="1942" t="s">
        <v>2503</v>
      </c>
      <c r="K165" s="1942" t="s">
        <v>2503</v>
      </c>
      <c r="L165" s="1942" t="s">
        <v>2503</v>
      </c>
      <c r="M165" s="1942" t="s">
        <v>2503</v>
      </c>
      <c r="N165" s="1942" t="s">
        <v>2503</v>
      </c>
      <c r="O165" s="1942" t="s">
        <v>2503</v>
      </c>
      <c r="P165" s="1942" t="s">
        <v>2503</v>
      </c>
      <c r="Q165" s="1942" t="s">
        <v>2503</v>
      </c>
      <c r="R165" s="1942" t="s">
        <v>2503</v>
      </c>
      <c r="S165" s="1942" t="s">
        <v>2503</v>
      </c>
      <c r="T165" s="1942" t="s">
        <v>2503</v>
      </c>
      <c r="U165" s="1942" t="s">
        <v>2503</v>
      </c>
      <c r="V165" s="1942" t="s">
        <v>2503</v>
      </c>
      <c r="W165" s="1942" t="s">
        <v>2503</v>
      </c>
      <c r="X165" s="1942" t="s">
        <v>2503</v>
      </c>
      <c r="Y165" s="1942" t="s">
        <v>2503</v>
      </c>
      <c r="Z165" s="1942" t="s">
        <v>2503</v>
      </c>
      <c r="AA165" s="1942" t="s">
        <v>2503</v>
      </c>
      <c r="AB165" s="1942" t="s">
        <v>2503</v>
      </c>
      <c r="AC165" s="1942" t="s">
        <v>2503</v>
      </c>
      <c r="AD165" s="1942" t="s">
        <v>2503</v>
      </c>
      <c r="AE165" s="1942"/>
      <c r="AF165" s="1942"/>
      <c r="AG165" s="1970"/>
      <c r="AH165" s="1971"/>
      <c r="AI165" s="1953"/>
      <c r="AJ165" s="2058"/>
    </row>
    <row r="166" spans="2:40" ht="13.5" customHeight="1">
      <c r="B166" s="4186"/>
      <c r="C166" s="4189"/>
      <c r="D166" s="2107" t="str">
        <f>E$14</f>
        <v>〇〇</v>
      </c>
      <c r="E166" s="1991"/>
      <c r="F166" s="1947"/>
      <c r="G166" s="1948"/>
      <c r="H166" s="1948" t="s">
        <v>1199</v>
      </c>
      <c r="I166" s="1948" t="s">
        <v>1199</v>
      </c>
      <c r="J166" s="1948"/>
      <c r="K166" s="1948"/>
      <c r="L166" s="1948"/>
      <c r="M166" s="1948"/>
      <c r="N166" s="1948"/>
      <c r="O166" s="1948"/>
      <c r="P166" s="1948"/>
      <c r="Q166" s="1948" t="s">
        <v>1199</v>
      </c>
      <c r="R166" s="1948" t="s">
        <v>1199</v>
      </c>
      <c r="S166" s="1948"/>
      <c r="T166" s="1948"/>
      <c r="U166" s="1948"/>
      <c r="V166" s="1948" t="s">
        <v>1199</v>
      </c>
      <c r="W166" s="1948" t="s">
        <v>1199</v>
      </c>
      <c r="X166" s="1948"/>
      <c r="Y166" s="1948"/>
      <c r="Z166" s="1948"/>
      <c r="AA166" s="1948"/>
      <c r="AB166" s="1948" t="s">
        <v>1199</v>
      </c>
      <c r="AC166" s="1948" t="s">
        <v>1199</v>
      </c>
      <c r="AD166" s="1948" t="s">
        <v>2518</v>
      </c>
      <c r="AE166" s="1948"/>
      <c r="AF166" s="1948"/>
      <c r="AG166" s="1949"/>
      <c r="AH166" s="1950">
        <f>COUNTA(F$156:AG$156)-AI166</f>
        <v>25</v>
      </c>
      <c r="AI166" s="1951">
        <f t="shared" ref="AI166:AI169" si="104">AM166+AN166</f>
        <v>0</v>
      </c>
      <c r="AJ166" s="2104">
        <f>+COUNTIF(F166:AG166,"休")</f>
        <v>8</v>
      </c>
      <c r="AM166" s="1953">
        <f>+COUNTIF(F166:AG166,"－")</f>
        <v>0</v>
      </c>
      <c r="AN166" s="1953">
        <f>+COUNTIF(F166:AG166,"外")</f>
        <v>0</v>
      </c>
    </row>
    <row r="167" spans="2:40">
      <c r="B167" s="4186"/>
      <c r="C167" s="4189"/>
      <c r="D167" s="1960" t="str">
        <f>E$15</f>
        <v>●●</v>
      </c>
      <c r="E167" s="2105"/>
      <c r="F167" s="1955"/>
      <c r="G167" s="1956"/>
      <c r="H167" s="1956" t="s">
        <v>1199</v>
      </c>
      <c r="I167" s="1956" t="s">
        <v>1199</v>
      </c>
      <c r="J167" s="1956"/>
      <c r="K167" s="1956"/>
      <c r="L167" s="1956"/>
      <c r="M167" s="1956"/>
      <c r="N167" s="1956"/>
      <c r="O167" s="1956"/>
      <c r="P167" s="1956"/>
      <c r="Q167" s="1956" t="s">
        <v>1199</v>
      </c>
      <c r="R167" s="1956" t="s">
        <v>1199</v>
      </c>
      <c r="S167" s="1956"/>
      <c r="T167" s="1956"/>
      <c r="U167" s="1956"/>
      <c r="V167" s="1956" t="s">
        <v>1199</v>
      </c>
      <c r="W167" s="1956" t="s">
        <v>1199</v>
      </c>
      <c r="X167" s="1956"/>
      <c r="Y167" s="1956"/>
      <c r="Z167" s="1956"/>
      <c r="AA167" s="1956"/>
      <c r="AB167" s="1956" t="s">
        <v>1199</v>
      </c>
      <c r="AC167" s="1956" t="s">
        <v>1199</v>
      </c>
      <c r="AD167" s="1956" t="s">
        <v>2518</v>
      </c>
      <c r="AE167" s="1956"/>
      <c r="AF167" s="1956"/>
      <c r="AG167" s="1957"/>
      <c r="AH167" s="1950">
        <f>COUNTA(F$156:AG$156)-AI167</f>
        <v>25</v>
      </c>
      <c r="AI167" s="1958">
        <f t="shared" si="104"/>
        <v>0</v>
      </c>
      <c r="AJ167" s="2106">
        <f t="shared" ref="AJ167:AJ169" si="105">+COUNTIF(F167:AG167,"休")</f>
        <v>8</v>
      </c>
      <c r="AM167" s="1953">
        <f t="shared" ref="AM167:AM169" si="106">+COUNTIF(F167:AG167,"－")</f>
        <v>0</v>
      </c>
      <c r="AN167" s="1953">
        <f>+COUNTIF(F167:AG167,"外")</f>
        <v>0</v>
      </c>
    </row>
    <row r="168" spans="2:40">
      <c r="B168" s="4186"/>
      <c r="C168" s="4189"/>
      <c r="D168" s="1960">
        <f>E$16</f>
        <v>0</v>
      </c>
      <c r="E168" s="2105"/>
      <c r="F168" s="1955"/>
      <c r="G168" s="1956"/>
      <c r="H168" s="1956"/>
      <c r="I168" s="1956"/>
      <c r="J168" s="1956"/>
      <c r="K168" s="1956"/>
      <c r="L168" s="1956"/>
      <c r="M168" s="1956"/>
      <c r="N168" s="1956"/>
      <c r="O168" s="1956"/>
      <c r="P168" s="1956"/>
      <c r="Q168" s="1956"/>
      <c r="R168" s="1956"/>
      <c r="S168" s="1956"/>
      <c r="T168" s="1956"/>
      <c r="U168" s="1956"/>
      <c r="V168" s="1956"/>
      <c r="W168" s="1956"/>
      <c r="X168" s="1956"/>
      <c r="Y168" s="1956"/>
      <c r="Z168" s="1956"/>
      <c r="AA168" s="1956"/>
      <c r="AB168" s="1956"/>
      <c r="AC168" s="1956"/>
      <c r="AD168" s="1956"/>
      <c r="AE168" s="1956"/>
      <c r="AF168" s="1956"/>
      <c r="AG168" s="1957"/>
      <c r="AH168" s="1950">
        <f t="shared" ref="AH168:AH169" si="107">COUNTA(F$156:AG$156)-AI168</f>
        <v>25</v>
      </c>
      <c r="AI168" s="1958">
        <f t="shared" si="104"/>
        <v>0</v>
      </c>
      <c r="AJ168" s="2106">
        <f t="shared" si="105"/>
        <v>0</v>
      </c>
      <c r="AM168" s="1953">
        <f t="shared" si="106"/>
        <v>0</v>
      </c>
      <c r="AN168" s="1953">
        <f>+COUNTIF(F168:AG168,"外")</f>
        <v>0</v>
      </c>
    </row>
    <row r="169" spans="2:40">
      <c r="B169" s="4186"/>
      <c r="C169" s="4190"/>
      <c r="D169" s="2107">
        <f>E$17</f>
        <v>0</v>
      </c>
      <c r="E169" s="1991"/>
      <c r="F169" s="1955"/>
      <c r="G169" s="1978"/>
      <c r="H169" s="1978"/>
      <c r="I169" s="1978"/>
      <c r="J169" s="1978"/>
      <c r="K169" s="1978"/>
      <c r="L169" s="1978"/>
      <c r="M169" s="1978"/>
      <c r="N169" s="1978"/>
      <c r="O169" s="1978"/>
      <c r="P169" s="1978"/>
      <c r="Q169" s="1978"/>
      <c r="R169" s="1978"/>
      <c r="S169" s="1978"/>
      <c r="T169" s="1978"/>
      <c r="U169" s="1978"/>
      <c r="V169" s="1978"/>
      <c r="W169" s="1978"/>
      <c r="X169" s="1978"/>
      <c r="Y169" s="1978"/>
      <c r="Z169" s="1978"/>
      <c r="AA169" s="1978"/>
      <c r="AB169" s="1978"/>
      <c r="AC169" s="1978"/>
      <c r="AD169" s="1978"/>
      <c r="AE169" s="1978"/>
      <c r="AF169" s="1978"/>
      <c r="AG169" s="1949"/>
      <c r="AH169" s="1950">
        <f t="shared" si="107"/>
        <v>25</v>
      </c>
      <c r="AI169" s="1987">
        <f t="shared" si="104"/>
        <v>0</v>
      </c>
      <c r="AJ169" s="2104">
        <f t="shared" si="105"/>
        <v>0</v>
      </c>
      <c r="AM169" s="1953">
        <f t="shared" si="106"/>
        <v>0</v>
      </c>
      <c r="AN169" s="1953">
        <f>+COUNTIF(F169:AG169,"外")</f>
        <v>0</v>
      </c>
    </row>
    <row r="170" spans="2:40" ht="24.75" customHeight="1">
      <c r="B170" s="4186"/>
      <c r="C170" s="4188" t="s">
        <v>2495</v>
      </c>
      <c r="D170" s="1953" t="s">
        <v>1313</v>
      </c>
      <c r="E170" s="1901" t="s">
        <v>2558</v>
      </c>
      <c r="F170" s="1941" t="s">
        <v>2503</v>
      </c>
      <c r="G170" s="1942" t="s">
        <v>2503</v>
      </c>
      <c r="H170" s="1942" t="s">
        <v>2503</v>
      </c>
      <c r="I170" s="1942" t="s">
        <v>2503</v>
      </c>
      <c r="J170" s="1942" t="s">
        <v>2503</v>
      </c>
      <c r="K170" s="1942" t="s">
        <v>2503</v>
      </c>
      <c r="L170" s="1942" t="s">
        <v>2503</v>
      </c>
      <c r="M170" s="1942" t="s">
        <v>2503</v>
      </c>
      <c r="N170" s="1942" t="s">
        <v>2503</v>
      </c>
      <c r="O170" s="1942" t="s">
        <v>2503</v>
      </c>
      <c r="P170" s="1942" t="s">
        <v>2503</v>
      </c>
      <c r="Q170" s="1942" t="s">
        <v>2503</v>
      </c>
      <c r="R170" s="1942" t="s">
        <v>2503</v>
      </c>
      <c r="S170" s="1942" t="s">
        <v>2503</v>
      </c>
      <c r="T170" s="1942" t="s">
        <v>2503</v>
      </c>
      <c r="U170" s="1942" t="s">
        <v>2503</v>
      </c>
      <c r="V170" s="1942" t="s">
        <v>2503</v>
      </c>
      <c r="W170" s="1942" t="s">
        <v>2503</v>
      </c>
      <c r="X170" s="1942" t="s">
        <v>2503</v>
      </c>
      <c r="Y170" s="1942" t="s">
        <v>2503</v>
      </c>
      <c r="Z170" s="1942" t="s">
        <v>2503</v>
      </c>
      <c r="AA170" s="1942" t="s">
        <v>2503</v>
      </c>
      <c r="AB170" s="1942" t="s">
        <v>2503</v>
      </c>
      <c r="AC170" s="1942" t="s">
        <v>2503</v>
      </c>
      <c r="AD170" s="1942" t="s">
        <v>2503</v>
      </c>
      <c r="AE170" s="1942"/>
      <c r="AF170" s="1942"/>
      <c r="AG170" s="1970"/>
      <c r="AH170" s="1971"/>
      <c r="AI170" s="1953"/>
      <c r="AJ170" s="2058"/>
    </row>
    <row r="171" spans="2:40">
      <c r="B171" s="4186"/>
      <c r="C171" s="4189"/>
      <c r="D171" s="1945" t="str">
        <f>E$18</f>
        <v>●●</v>
      </c>
      <c r="E171" s="2023"/>
      <c r="F171" s="1947" t="s">
        <v>2522</v>
      </c>
      <c r="G171" s="1948" t="s">
        <v>2522</v>
      </c>
      <c r="H171" s="1948" t="s">
        <v>2522</v>
      </c>
      <c r="I171" s="1948" t="s">
        <v>2522</v>
      </c>
      <c r="J171" s="1948" t="s">
        <v>2522</v>
      </c>
      <c r="K171" s="1948" t="s">
        <v>2522</v>
      </c>
      <c r="L171" s="1948" t="s">
        <v>2522</v>
      </c>
      <c r="M171" s="1948" t="s">
        <v>2522</v>
      </c>
      <c r="N171" s="1948" t="s">
        <v>2522</v>
      </c>
      <c r="O171" s="1948" t="s">
        <v>2522</v>
      </c>
      <c r="P171" s="1948" t="s">
        <v>2522</v>
      </c>
      <c r="Q171" s="1948" t="s">
        <v>2522</v>
      </c>
      <c r="R171" s="1948" t="s">
        <v>2522</v>
      </c>
      <c r="S171" s="1948" t="s">
        <v>2522</v>
      </c>
      <c r="T171" s="1948" t="s">
        <v>2522</v>
      </c>
      <c r="U171" s="1948" t="s">
        <v>2522</v>
      </c>
      <c r="V171" s="1948" t="s">
        <v>2522</v>
      </c>
      <c r="W171" s="1948" t="s">
        <v>2522</v>
      </c>
      <c r="X171" s="1948" t="s">
        <v>2522</v>
      </c>
      <c r="Y171" s="1948" t="s">
        <v>2522</v>
      </c>
      <c r="Z171" s="1948" t="s">
        <v>2522</v>
      </c>
      <c r="AA171" s="1948" t="s">
        <v>2522</v>
      </c>
      <c r="AB171" s="1948" t="s">
        <v>2522</v>
      </c>
      <c r="AC171" s="1948" t="s">
        <v>2522</v>
      </c>
      <c r="AD171" s="1948" t="s">
        <v>2522</v>
      </c>
      <c r="AE171" s="1948"/>
      <c r="AF171" s="1948"/>
      <c r="AG171" s="1982"/>
      <c r="AH171" s="1950">
        <f>COUNTA(F$156:AG$156)-AI171</f>
        <v>0</v>
      </c>
      <c r="AI171" s="2108">
        <f t="shared" ref="AI171:AI174" si="108">AM171+AN171</f>
        <v>25</v>
      </c>
      <c r="AJ171" s="2109">
        <f>+COUNTIF(F171:AG171,"休")</f>
        <v>0</v>
      </c>
      <c r="AM171" s="1953">
        <f>+COUNTIF(F171:AG171,"－")</f>
        <v>25</v>
      </c>
      <c r="AN171" s="1953">
        <f>+COUNTIF(F171:AG171,"外")</f>
        <v>0</v>
      </c>
    </row>
    <row r="172" spans="2:40">
      <c r="B172" s="4186"/>
      <c r="C172" s="4189"/>
      <c r="D172" s="1960">
        <f>E$19</f>
        <v>0</v>
      </c>
      <c r="E172" s="2105"/>
      <c r="F172" s="1955"/>
      <c r="G172" s="1956"/>
      <c r="H172" s="1956"/>
      <c r="I172" s="1956"/>
      <c r="J172" s="1956"/>
      <c r="K172" s="1956"/>
      <c r="L172" s="1956"/>
      <c r="M172" s="1956"/>
      <c r="N172" s="1956"/>
      <c r="O172" s="1956"/>
      <c r="P172" s="1956"/>
      <c r="Q172" s="1956"/>
      <c r="R172" s="1956"/>
      <c r="S172" s="1956"/>
      <c r="T172" s="1956"/>
      <c r="U172" s="1956"/>
      <c r="V172" s="1956"/>
      <c r="W172" s="1956"/>
      <c r="X172" s="1956"/>
      <c r="Y172" s="1956"/>
      <c r="Z172" s="1956"/>
      <c r="AA172" s="1956"/>
      <c r="AB172" s="1956"/>
      <c r="AC172" s="1956"/>
      <c r="AD172" s="1956"/>
      <c r="AE172" s="1956"/>
      <c r="AF172" s="1956"/>
      <c r="AG172" s="1957"/>
      <c r="AH172" s="1950">
        <f>COUNTA(F$156:AG$156)-AI172</f>
        <v>25</v>
      </c>
      <c r="AI172" s="1958">
        <f t="shared" si="108"/>
        <v>0</v>
      </c>
      <c r="AJ172" s="2106">
        <f t="shared" ref="AJ172:AJ174" si="109">+COUNTIF(F172:AG172,"休")</f>
        <v>0</v>
      </c>
      <c r="AM172" s="1953">
        <f t="shared" ref="AM172:AM174" si="110">+COUNTIF(F172:AG172,"－")</f>
        <v>0</v>
      </c>
      <c r="AN172" s="1953">
        <f>+COUNTIF(F172:AG172,"外")</f>
        <v>0</v>
      </c>
    </row>
    <row r="173" spans="2:40">
      <c r="B173" s="4186"/>
      <c r="C173" s="4189"/>
      <c r="D173" s="1960">
        <f>E$20</f>
        <v>0</v>
      </c>
      <c r="E173" s="2105"/>
      <c r="F173" s="1955"/>
      <c r="G173" s="1956"/>
      <c r="H173" s="1956"/>
      <c r="I173" s="1956"/>
      <c r="J173" s="1956"/>
      <c r="K173" s="1956"/>
      <c r="L173" s="1956"/>
      <c r="M173" s="1956"/>
      <c r="N173" s="1956"/>
      <c r="O173" s="1956"/>
      <c r="P173" s="1956"/>
      <c r="Q173" s="1956"/>
      <c r="R173" s="1956"/>
      <c r="S173" s="1956"/>
      <c r="T173" s="1956"/>
      <c r="U173" s="1956"/>
      <c r="V173" s="1956"/>
      <c r="W173" s="1956"/>
      <c r="X173" s="1956"/>
      <c r="Y173" s="1956"/>
      <c r="Z173" s="1956"/>
      <c r="AA173" s="1956"/>
      <c r="AB173" s="1956"/>
      <c r="AC173" s="1956"/>
      <c r="AD173" s="1956"/>
      <c r="AE173" s="1956"/>
      <c r="AF173" s="1956"/>
      <c r="AG173" s="1957"/>
      <c r="AH173" s="1950">
        <f t="shared" ref="AH173:AH174" si="111">COUNTA(F$156:AG$156)-AI173</f>
        <v>25</v>
      </c>
      <c r="AI173" s="1958">
        <f t="shared" si="108"/>
        <v>0</v>
      </c>
      <c r="AJ173" s="2106">
        <f t="shared" si="109"/>
        <v>0</v>
      </c>
      <c r="AM173" s="1953">
        <f t="shared" si="110"/>
        <v>0</v>
      </c>
      <c r="AN173" s="1953">
        <f>+COUNTIF(F173:AG173,"外")</f>
        <v>0</v>
      </c>
    </row>
    <row r="174" spans="2:40">
      <c r="B174" s="4187"/>
      <c r="C174" s="4190"/>
      <c r="D174" s="2110">
        <f>E$21</f>
        <v>0</v>
      </c>
      <c r="E174" s="2039"/>
      <c r="F174" s="1984"/>
      <c r="G174" s="1965"/>
      <c r="H174" s="1965"/>
      <c r="I174" s="1965"/>
      <c r="J174" s="1965"/>
      <c r="K174" s="1965"/>
      <c r="L174" s="1965"/>
      <c r="M174" s="1965"/>
      <c r="N174" s="1965"/>
      <c r="O174" s="1965"/>
      <c r="P174" s="1965"/>
      <c r="Q174" s="1965"/>
      <c r="R174" s="1965"/>
      <c r="S174" s="1965"/>
      <c r="T174" s="1965"/>
      <c r="U174" s="1965"/>
      <c r="V174" s="1965"/>
      <c r="W174" s="1965"/>
      <c r="X174" s="1965"/>
      <c r="Y174" s="1965"/>
      <c r="Z174" s="1965"/>
      <c r="AA174" s="1965"/>
      <c r="AB174" s="1965"/>
      <c r="AC174" s="1965"/>
      <c r="AD174" s="1965"/>
      <c r="AE174" s="1965"/>
      <c r="AF174" s="1965"/>
      <c r="AG174" s="1985"/>
      <c r="AH174" s="1986">
        <f t="shared" si="111"/>
        <v>25</v>
      </c>
      <c r="AI174" s="2071">
        <f t="shared" si="108"/>
        <v>0</v>
      </c>
      <c r="AJ174" s="1972">
        <f t="shared" si="109"/>
        <v>0</v>
      </c>
      <c r="AM174" s="1953">
        <f t="shared" si="110"/>
        <v>0</v>
      </c>
      <c r="AN174" s="1953">
        <f>+COUNTIF(F174:AG174,"外")</f>
        <v>0</v>
      </c>
    </row>
    <row r="175" spans="2:40">
      <c r="F175" s="2073"/>
      <c r="G175" s="2073"/>
      <c r="H175" s="2073"/>
      <c r="I175" s="2073"/>
      <c r="J175" s="2073"/>
      <c r="K175" s="2073"/>
      <c r="L175" s="2073"/>
      <c r="M175" s="2073"/>
      <c r="N175" s="2073"/>
      <c r="O175" s="2073"/>
      <c r="P175" s="2073"/>
      <c r="Q175" s="2073"/>
      <c r="R175" s="2073"/>
      <c r="S175" s="2073"/>
      <c r="T175" s="2073"/>
      <c r="U175" s="2073"/>
      <c r="V175" s="2073"/>
      <c r="W175" s="2073"/>
      <c r="X175" s="2073"/>
      <c r="Y175" s="2073"/>
      <c r="Z175" s="2073"/>
      <c r="AA175" s="2073"/>
      <c r="AB175" s="2073"/>
      <c r="AC175" s="2073"/>
      <c r="AD175" s="2073"/>
      <c r="AE175" s="2073"/>
      <c r="AF175" s="2073"/>
      <c r="AG175" s="2073"/>
    </row>
    <row r="176" spans="2:40">
      <c r="F176" s="2073"/>
      <c r="G176" s="2073"/>
      <c r="H176" s="2073"/>
      <c r="I176" s="2073"/>
      <c r="J176" s="2073"/>
      <c r="K176" s="2073"/>
      <c r="L176" s="2073"/>
      <c r="M176" s="2073"/>
      <c r="N176" s="2073"/>
      <c r="O176" s="2073"/>
      <c r="P176" s="2073"/>
      <c r="Q176" s="2073"/>
      <c r="R176" s="2073"/>
      <c r="S176" s="2073"/>
      <c r="T176" s="2073"/>
      <c r="U176" s="2073"/>
      <c r="V176" s="2073"/>
      <c r="W176" s="2073"/>
      <c r="X176" s="2073"/>
      <c r="Y176" s="2073"/>
      <c r="Z176" s="2073"/>
      <c r="AA176" s="2073"/>
      <c r="AB176" s="2073"/>
      <c r="AC176" s="2073"/>
      <c r="AD176" s="2073"/>
      <c r="AE176" s="2073"/>
      <c r="AF176" s="2073"/>
      <c r="AG176" s="2073"/>
    </row>
  </sheetData>
  <mergeCells count="202">
    <mergeCell ref="B52:B61"/>
    <mergeCell ref="C52:C56"/>
    <mergeCell ref="C57:C61"/>
    <mergeCell ref="W20:Z21"/>
    <mergeCell ref="N21:P21"/>
    <mergeCell ref="Q21:S21"/>
    <mergeCell ref="H21:J21"/>
    <mergeCell ref="K21:M21"/>
    <mergeCell ref="E21:G21"/>
    <mergeCell ref="Q20:S20"/>
    <mergeCell ref="K20:M20"/>
    <mergeCell ref="N20:P20"/>
    <mergeCell ref="E20:G20"/>
    <mergeCell ref="H20:J20"/>
    <mergeCell ref="B46:B51"/>
    <mergeCell ref="C46:C51"/>
    <mergeCell ref="B26:B31"/>
    <mergeCell ref="C26:C31"/>
    <mergeCell ref="B32:B41"/>
    <mergeCell ref="C32:C36"/>
    <mergeCell ref="C37:C41"/>
    <mergeCell ref="B14:B21"/>
    <mergeCell ref="C14:D17"/>
    <mergeCell ref="E14:G14"/>
    <mergeCell ref="B3:C3"/>
    <mergeCell ref="X3:AB3"/>
    <mergeCell ref="B4:C4"/>
    <mergeCell ref="E4:G4"/>
    <mergeCell ref="X4:AB4"/>
    <mergeCell ref="N5:V5"/>
    <mergeCell ref="AD2:AF2"/>
    <mergeCell ref="AG2:AJ2"/>
    <mergeCell ref="X7:AD7"/>
    <mergeCell ref="Q6:S6"/>
    <mergeCell ref="T6:V6"/>
    <mergeCell ref="H7:J7"/>
    <mergeCell ref="K7:M7"/>
    <mergeCell ref="N7:P7"/>
    <mergeCell ref="Q7:S7"/>
    <mergeCell ref="T7:V7"/>
    <mergeCell ref="B6:B7"/>
    <mergeCell ref="C6:D7"/>
    <mergeCell ref="E6:G7"/>
    <mergeCell ref="H6:J6"/>
    <mergeCell ref="K6:M6"/>
    <mergeCell ref="N6:P6"/>
    <mergeCell ref="Q8:S8"/>
    <mergeCell ref="T8:V21"/>
    <mergeCell ref="X8:AB8"/>
    <mergeCell ref="AC8:AD8"/>
    <mergeCell ref="E9:G9"/>
    <mergeCell ref="H9:J9"/>
    <mergeCell ref="K9:M9"/>
    <mergeCell ref="N9:P9"/>
    <mergeCell ref="Q9:S9"/>
    <mergeCell ref="X9:AB9"/>
    <mergeCell ref="E8:G8"/>
    <mergeCell ref="H8:J8"/>
    <mergeCell ref="K8:M8"/>
    <mergeCell ref="N8:P8"/>
    <mergeCell ref="E10:G10"/>
    <mergeCell ref="H10:J10"/>
    <mergeCell ref="K10:M10"/>
    <mergeCell ref="N10:P10"/>
    <mergeCell ref="AC9:AD9"/>
    <mergeCell ref="X10:AB10"/>
    <mergeCell ref="AC10:AD10"/>
    <mergeCell ref="N14:P14"/>
    <mergeCell ref="Q14:S14"/>
    <mergeCell ref="Q10:S10"/>
    <mergeCell ref="AC11:AD11"/>
    <mergeCell ref="E12:G12"/>
    <mergeCell ref="H12:J12"/>
    <mergeCell ref="K12:M12"/>
    <mergeCell ref="N12:P12"/>
    <mergeCell ref="Q12:S12"/>
    <mergeCell ref="E11:G11"/>
    <mergeCell ref="H11:J11"/>
    <mergeCell ref="K11:M11"/>
    <mergeCell ref="N11:P11"/>
    <mergeCell ref="Q11:S11"/>
    <mergeCell ref="X11:AB11"/>
    <mergeCell ref="H14:J14"/>
    <mergeCell ref="K14:M14"/>
    <mergeCell ref="B8:B13"/>
    <mergeCell ref="C8:D13"/>
    <mergeCell ref="E15:G15"/>
    <mergeCell ref="H15:J15"/>
    <mergeCell ref="K15:M15"/>
    <mergeCell ref="E16:G16"/>
    <mergeCell ref="H16:J16"/>
    <mergeCell ref="K16:M16"/>
    <mergeCell ref="E17:G17"/>
    <mergeCell ref="H17:J17"/>
    <mergeCell ref="C18:D21"/>
    <mergeCell ref="E18:G18"/>
    <mergeCell ref="H18:J18"/>
    <mergeCell ref="K18:M18"/>
    <mergeCell ref="N18:P18"/>
    <mergeCell ref="AI23:AI25"/>
    <mergeCell ref="E13:G13"/>
    <mergeCell ref="H13:J13"/>
    <mergeCell ref="K13:M13"/>
    <mergeCell ref="N13:P13"/>
    <mergeCell ref="Q13:S13"/>
    <mergeCell ref="N15:P15"/>
    <mergeCell ref="Q15:S15"/>
    <mergeCell ref="N16:P16"/>
    <mergeCell ref="Q16:S16"/>
    <mergeCell ref="Q18:S18"/>
    <mergeCell ref="E19:G19"/>
    <mergeCell ref="H19:J19"/>
    <mergeCell ref="K19:M19"/>
    <mergeCell ref="N19:P19"/>
    <mergeCell ref="Q19:S19"/>
    <mergeCell ref="K17:M17"/>
    <mergeCell ref="N17:P17"/>
    <mergeCell ref="Q17:S17"/>
    <mergeCell ref="AH43:AH45"/>
    <mergeCell ref="AH23:AH25"/>
    <mergeCell ref="AH63:AH65"/>
    <mergeCell ref="AI63:AI65"/>
    <mergeCell ref="AJ63:AJ65"/>
    <mergeCell ref="AK63:AK65"/>
    <mergeCell ref="AM63:AM64"/>
    <mergeCell ref="AN63:AN64"/>
    <mergeCell ref="AI43:AI45"/>
    <mergeCell ref="AJ43:AJ45"/>
    <mergeCell ref="AK43:AK45"/>
    <mergeCell ref="AM43:AM44"/>
    <mergeCell ref="AN43:AN44"/>
    <mergeCell ref="AJ23:AJ25"/>
    <mergeCell ref="AK23:AK25"/>
    <mergeCell ref="AM23:AM24"/>
    <mergeCell ref="AN23:AN24"/>
    <mergeCell ref="AA87:AD87"/>
    <mergeCell ref="AF87:AJ87"/>
    <mergeCell ref="AD92:AF92"/>
    <mergeCell ref="AG92:AJ92"/>
    <mergeCell ref="B93:C93"/>
    <mergeCell ref="X93:AB93"/>
    <mergeCell ref="B66:B71"/>
    <mergeCell ref="C66:C71"/>
    <mergeCell ref="B72:B81"/>
    <mergeCell ref="C72:C76"/>
    <mergeCell ref="C77:C81"/>
    <mergeCell ref="G85:J85"/>
    <mergeCell ref="V87:Y87"/>
    <mergeCell ref="L87:O87"/>
    <mergeCell ref="Q87:T87"/>
    <mergeCell ref="G87:J87"/>
    <mergeCell ref="V85:Y85"/>
    <mergeCell ref="AA85:AD85"/>
    <mergeCell ref="Q85:T85"/>
    <mergeCell ref="L85:O85"/>
    <mergeCell ref="B99:B104"/>
    <mergeCell ref="C99:C104"/>
    <mergeCell ref="B105:B114"/>
    <mergeCell ref="C105:C109"/>
    <mergeCell ref="C110:C114"/>
    <mergeCell ref="B94:C94"/>
    <mergeCell ref="E94:G94"/>
    <mergeCell ref="X94:AB94"/>
    <mergeCell ref="AH96:AH98"/>
    <mergeCell ref="AH116:AH118"/>
    <mergeCell ref="AI116:AI118"/>
    <mergeCell ref="AJ116:AJ118"/>
    <mergeCell ref="AK116:AK118"/>
    <mergeCell ref="AM116:AM117"/>
    <mergeCell ref="AN116:AN117"/>
    <mergeCell ref="AK96:AK98"/>
    <mergeCell ref="AM96:AM97"/>
    <mergeCell ref="AN96:AN97"/>
    <mergeCell ref="AI96:AI98"/>
    <mergeCell ref="AJ96:AJ98"/>
    <mergeCell ref="AI136:AI138"/>
    <mergeCell ref="AJ136:AJ138"/>
    <mergeCell ref="AK136:AK138"/>
    <mergeCell ref="AM136:AM137"/>
    <mergeCell ref="AN136:AN137"/>
    <mergeCell ref="B139:B144"/>
    <mergeCell ref="C139:C144"/>
    <mergeCell ref="B119:B124"/>
    <mergeCell ref="C119:C124"/>
    <mergeCell ref="B125:B134"/>
    <mergeCell ref="C125:C129"/>
    <mergeCell ref="C130:C134"/>
    <mergeCell ref="AH136:AH138"/>
    <mergeCell ref="AK156:AK158"/>
    <mergeCell ref="AM156:AM157"/>
    <mergeCell ref="AN156:AN157"/>
    <mergeCell ref="B159:B164"/>
    <mergeCell ref="C159:C164"/>
    <mergeCell ref="B165:B174"/>
    <mergeCell ref="C165:C169"/>
    <mergeCell ref="C170:C174"/>
    <mergeCell ref="B145:B154"/>
    <mergeCell ref="C145:C149"/>
    <mergeCell ref="C150:C154"/>
    <mergeCell ref="AH156:AH158"/>
    <mergeCell ref="AI156:AI158"/>
    <mergeCell ref="AJ156:AJ158"/>
  </mergeCells>
  <phoneticPr fontId="14"/>
  <conditionalFormatting sqref="F24:AG24 F44:AG44 F157:AG157 F137:AG137 F117:AG117 F97:AG97 F64:AG64 AG7 AG9 AG11 AG15 AG13 F85 K85 P85 U85 Z85">
    <cfRule type="containsText" dxfId="2863" priority="437" operator="containsText" text="日">
      <formula>NOT(ISERROR(SEARCH("日",F7)))</formula>
    </cfRule>
    <cfRule type="containsText" dxfId="2862" priority="438" operator="containsText" text="土">
      <formula>NOT(ISERROR(SEARCH("土",F7)))</formula>
    </cfRule>
  </conditionalFormatting>
  <conditionalFormatting sqref="F62:AG62">
    <cfRule type="containsText" dxfId="2861" priority="431" operator="containsText" text="退">
      <formula>NOT(ISERROR(SEARCH("退",F62)))</formula>
    </cfRule>
    <cfRule type="containsText" dxfId="2860" priority="432" operator="containsText" text="入">
      <formula>NOT(ISERROR(SEARCH("入",F62)))</formula>
    </cfRule>
    <cfRule type="containsText" dxfId="2859" priority="433" operator="containsText" text="入,退">
      <formula>NOT(ISERROR(SEARCH("入,退",F62)))</formula>
    </cfRule>
    <cfRule type="containsText" dxfId="2858" priority="434" operator="containsText" text="入,退">
      <formula>NOT(ISERROR(SEARCH("入,退",F62)))</formula>
    </cfRule>
    <cfRule type="cellIs" dxfId="2857" priority="436" operator="equal">
      <formula>"休"</formula>
    </cfRule>
  </conditionalFormatting>
  <conditionalFormatting sqref="F62:AG62">
    <cfRule type="containsText" dxfId="2856" priority="435" operator="containsText" text="休">
      <formula>NOT(ISERROR(SEARCH("休",F62)))</formula>
    </cfRule>
  </conditionalFormatting>
  <conditionalFormatting sqref="F62:AG62">
    <cfRule type="containsText" dxfId="2855" priority="430" operator="containsText" text="外">
      <formula>NOT(ISERROR(SEARCH("外",F62)))</formula>
    </cfRule>
  </conditionalFormatting>
  <conditionalFormatting sqref="D31">
    <cfRule type="cellIs" dxfId="2854" priority="429" operator="equal">
      <formula>0</formula>
    </cfRule>
  </conditionalFormatting>
  <conditionalFormatting sqref="D26:D81">
    <cfRule type="cellIs" dxfId="2853" priority="428" operator="equal">
      <formula>0</formula>
    </cfRule>
  </conditionalFormatting>
  <conditionalFormatting sqref="D98:D114">
    <cfRule type="cellIs" dxfId="2852" priority="427" operator="equal">
      <formula>0</formula>
    </cfRule>
  </conditionalFormatting>
  <conditionalFormatting sqref="D118:D133">
    <cfRule type="cellIs" dxfId="2851" priority="426" operator="equal">
      <formula>0</formula>
    </cfRule>
  </conditionalFormatting>
  <conditionalFormatting sqref="D154">
    <cfRule type="cellIs" dxfId="2850" priority="423" operator="equal">
      <formula>0</formula>
    </cfRule>
  </conditionalFormatting>
  <conditionalFormatting sqref="D174">
    <cfRule type="cellIs" dxfId="2849" priority="421" operator="equal">
      <formula>0</formula>
    </cfRule>
  </conditionalFormatting>
  <conditionalFormatting sqref="D134">
    <cfRule type="cellIs" dxfId="2848" priority="425" operator="equal">
      <formula>0</formula>
    </cfRule>
  </conditionalFormatting>
  <conditionalFormatting sqref="D138:D153">
    <cfRule type="cellIs" dxfId="2847" priority="424" operator="equal">
      <formula>0</formula>
    </cfRule>
  </conditionalFormatting>
  <conditionalFormatting sqref="D158:D173">
    <cfRule type="cellIs" dxfId="2846" priority="422" operator="equal">
      <formula>0</formula>
    </cfRule>
  </conditionalFormatting>
  <conditionalFormatting sqref="D96:D97">
    <cfRule type="cellIs" dxfId="2845" priority="420" operator="equal">
      <formula>0</formula>
    </cfRule>
  </conditionalFormatting>
  <conditionalFormatting sqref="D116:D117">
    <cfRule type="cellIs" dxfId="2844" priority="419" operator="equal">
      <formula>0</formula>
    </cfRule>
  </conditionalFormatting>
  <conditionalFormatting sqref="D136:D137">
    <cfRule type="cellIs" dxfId="2843" priority="418" operator="equal">
      <formula>0</formula>
    </cfRule>
  </conditionalFormatting>
  <conditionalFormatting sqref="D156:D157">
    <cfRule type="cellIs" dxfId="2842" priority="417" operator="equal">
      <formula>0</formula>
    </cfRule>
  </conditionalFormatting>
  <conditionalFormatting sqref="T8:V21">
    <cfRule type="cellIs" dxfId="2841" priority="414" operator="between">
      <formula>0.214</formula>
      <formula>0.249</formula>
    </cfRule>
    <cfRule type="cellIs" dxfId="2840" priority="415" operator="between">
      <formula>0.25</formula>
      <formula>0.284</formula>
    </cfRule>
    <cfRule type="cellIs" dxfId="2839" priority="416" operator="greaterThanOrEqual">
      <formula>0.285</formula>
    </cfRule>
  </conditionalFormatting>
  <conditionalFormatting sqref="AD20:AD21">
    <cfRule type="containsText" dxfId="2838" priority="413" operator="containsText" text="対象外">
      <formula>NOT(ISERROR(SEARCH("対象外",AD20)))</formula>
    </cfRule>
  </conditionalFormatting>
  <conditionalFormatting sqref="W20 AB20:AC21">
    <cfRule type="containsText" dxfId="2837" priority="412" operator="containsText" text="対象外">
      <formula>NOT(ISERROR(SEARCH("対象外",W20)))</formula>
    </cfRule>
  </conditionalFormatting>
  <conditionalFormatting sqref="W20 AA20:AA21">
    <cfRule type="containsText" dxfId="2836" priority="411" operator="containsText" text="補正無し">
      <formula>NOT(ISERROR(SEARCH("補正無し",W20)))</formula>
    </cfRule>
  </conditionalFormatting>
  <conditionalFormatting sqref="F85">
    <cfRule type="containsText" dxfId="2835" priority="402" operator="containsText" text="その他">
      <formula>NOT(ISERROR(SEARCH("その他",F85)))</formula>
    </cfRule>
    <cfRule type="containsText" dxfId="2834" priority="403" operator="containsText" text="冬休">
      <formula>NOT(ISERROR(SEARCH("冬休",F85)))</formula>
    </cfRule>
    <cfRule type="containsText" dxfId="2833" priority="404" operator="containsText" text="夏休">
      <formula>NOT(ISERROR(SEARCH("夏休",F85)))</formula>
    </cfRule>
    <cfRule type="containsText" dxfId="2832" priority="405" operator="containsText" text="製作">
      <formula>NOT(ISERROR(SEARCH("製作",F85)))</formula>
    </cfRule>
    <cfRule type="cellIs" dxfId="2831" priority="406" operator="equal">
      <formula>"中止,製作"</formula>
    </cfRule>
    <cfRule type="containsText" dxfId="2830" priority="409" operator="containsText" text="中止,製作,夏休,冬休,その他">
      <formula>NOT(ISERROR(SEARCH("中止,製作,夏休,冬休,その他",F85)))</formula>
    </cfRule>
    <cfRule type="containsText" dxfId="2829" priority="410" operator="containsText" text="中止">
      <formula>NOT(ISERROR(SEARCH("中止",F85)))</formula>
    </cfRule>
  </conditionalFormatting>
  <conditionalFormatting sqref="K85">
    <cfRule type="containsText" dxfId="2828" priority="407" operator="containsText" text="中止,製作,夏休,冬休,その他">
      <formula>NOT(ISERROR(SEARCH("中止,製作,夏休,冬休,その他",K85)))</formula>
    </cfRule>
    <cfRule type="containsText" dxfId="2827" priority="408" operator="containsText" text="中止">
      <formula>NOT(ISERROR(SEARCH("中止",K85)))</formula>
    </cfRule>
  </conditionalFormatting>
  <conditionalFormatting sqref="K85">
    <cfRule type="containsText" dxfId="2826" priority="395" operator="containsText" text="その他">
      <formula>NOT(ISERROR(SEARCH("その他",K85)))</formula>
    </cfRule>
    <cfRule type="containsText" dxfId="2825" priority="396" operator="containsText" text="冬休">
      <formula>NOT(ISERROR(SEARCH("冬休",K85)))</formula>
    </cfRule>
    <cfRule type="containsText" dxfId="2824" priority="397" operator="containsText" text="夏休">
      <formula>NOT(ISERROR(SEARCH("夏休",K85)))</formula>
    </cfRule>
    <cfRule type="containsText" dxfId="2823" priority="398" operator="containsText" text="製作">
      <formula>NOT(ISERROR(SEARCH("製作",K85)))</formula>
    </cfRule>
    <cfRule type="cellIs" dxfId="2822" priority="399" operator="equal">
      <formula>"中止,製作"</formula>
    </cfRule>
    <cfRule type="containsText" dxfId="2821" priority="400" operator="containsText" text="中止,製作,夏休,冬休,その他">
      <formula>NOT(ISERROR(SEARCH("中止,製作,夏休,冬休,その他",K85)))</formula>
    </cfRule>
    <cfRule type="containsText" dxfId="2820" priority="401" operator="containsText" text="中止">
      <formula>NOT(ISERROR(SEARCH("中止",K85)))</formula>
    </cfRule>
  </conditionalFormatting>
  <conditionalFormatting sqref="P85">
    <cfRule type="containsText" dxfId="2819" priority="388" operator="containsText" text="その他">
      <formula>NOT(ISERROR(SEARCH("その他",P85)))</formula>
    </cfRule>
    <cfRule type="containsText" dxfId="2818" priority="389" operator="containsText" text="冬休">
      <formula>NOT(ISERROR(SEARCH("冬休",P85)))</formula>
    </cfRule>
    <cfRule type="containsText" dxfId="2817" priority="390" operator="containsText" text="夏休">
      <formula>NOT(ISERROR(SEARCH("夏休",P85)))</formula>
    </cfRule>
    <cfRule type="containsText" dxfId="2816" priority="391" operator="containsText" text="製作">
      <formula>NOT(ISERROR(SEARCH("製作",P85)))</formula>
    </cfRule>
    <cfRule type="cellIs" dxfId="2815" priority="392" operator="equal">
      <formula>"中止,製作"</formula>
    </cfRule>
    <cfRule type="containsText" dxfId="2814" priority="393" operator="containsText" text="中止,製作,夏休,冬休,その他">
      <formula>NOT(ISERROR(SEARCH("中止,製作,夏休,冬休,その他",P85)))</formula>
    </cfRule>
    <cfRule type="containsText" dxfId="2813" priority="394" operator="containsText" text="中止">
      <formula>NOT(ISERROR(SEARCH("中止",P85)))</formula>
    </cfRule>
  </conditionalFormatting>
  <conditionalFormatting sqref="U85">
    <cfRule type="containsText" dxfId="2812" priority="381" operator="containsText" text="その他">
      <formula>NOT(ISERROR(SEARCH("その他",U85)))</formula>
    </cfRule>
    <cfRule type="containsText" dxfId="2811" priority="382" operator="containsText" text="冬休">
      <formula>NOT(ISERROR(SEARCH("冬休",U85)))</formula>
    </cfRule>
    <cfRule type="containsText" dxfId="2810" priority="383" operator="containsText" text="夏休">
      <formula>NOT(ISERROR(SEARCH("夏休",U85)))</formula>
    </cfRule>
    <cfRule type="containsText" dxfId="2809" priority="384" operator="containsText" text="製作">
      <formula>NOT(ISERROR(SEARCH("製作",U85)))</formula>
    </cfRule>
    <cfRule type="cellIs" dxfId="2808" priority="385" operator="equal">
      <formula>"中止,製作"</formula>
    </cfRule>
    <cfRule type="containsText" dxfId="2807" priority="386" operator="containsText" text="中止,製作,夏休,冬休,その他">
      <formula>NOT(ISERROR(SEARCH("中止,製作,夏休,冬休,その他",U85)))</formula>
    </cfRule>
    <cfRule type="containsText" dxfId="2806" priority="387" operator="containsText" text="中止">
      <formula>NOT(ISERROR(SEARCH("中止",U85)))</formula>
    </cfRule>
  </conditionalFormatting>
  <conditionalFormatting sqref="Z85">
    <cfRule type="containsText" dxfId="2805" priority="374" operator="containsText" text="その他">
      <formula>NOT(ISERROR(SEARCH("その他",Z85)))</formula>
    </cfRule>
    <cfRule type="containsText" dxfId="2804" priority="375" operator="containsText" text="冬休">
      <formula>NOT(ISERROR(SEARCH("冬休",Z85)))</formula>
    </cfRule>
    <cfRule type="containsText" dxfId="2803" priority="376" operator="containsText" text="夏休">
      <formula>NOT(ISERROR(SEARCH("夏休",Z85)))</formula>
    </cfRule>
    <cfRule type="containsText" dxfId="2802" priority="377" operator="containsText" text="製作">
      <formula>NOT(ISERROR(SEARCH("製作",Z85)))</formula>
    </cfRule>
    <cfRule type="cellIs" dxfId="2801" priority="378" operator="equal">
      <formula>"中止,製作"</formula>
    </cfRule>
    <cfRule type="containsText" dxfId="2800" priority="379" operator="containsText" text="中止,製作,夏休,冬休,その他">
      <formula>NOT(ISERROR(SEARCH("中止,製作,夏休,冬休,その他",Z85)))</formula>
    </cfRule>
    <cfRule type="containsText" dxfId="2799" priority="380" operator="containsText" text="中止">
      <formula>NOT(ISERROR(SEARCH("中止",Z85)))</formula>
    </cfRule>
  </conditionalFormatting>
  <conditionalFormatting sqref="F25:AG25">
    <cfRule type="containsText" dxfId="2798" priority="372" operator="containsText" text="日">
      <formula>NOT(ISERROR(SEARCH("日",F25)))</formula>
    </cfRule>
    <cfRule type="containsText" dxfId="2797" priority="373" operator="containsText" text="土">
      <formula>NOT(ISERROR(SEARCH("土",F25)))</formula>
    </cfRule>
  </conditionalFormatting>
  <conditionalFormatting sqref="F25:AG25">
    <cfRule type="containsText" dxfId="2796" priority="365" operator="containsText" text="その他">
      <formula>NOT(ISERROR(SEARCH("その他",F25)))</formula>
    </cfRule>
    <cfRule type="containsText" dxfId="2795" priority="366" operator="containsText" text="冬休">
      <formula>NOT(ISERROR(SEARCH("冬休",F25)))</formula>
    </cfRule>
    <cfRule type="containsText" dxfId="2794" priority="367" operator="containsText" text="夏休">
      <formula>NOT(ISERROR(SEARCH("夏休",F25)))</formula>
    </cfRule>
    <cfRule type="containsText" dxfId="2793" priority="368" operator="containsText" text="製作">
      <formula>NOT(ISERROR(SEARCH("製作",F25)))</formula>
    </cfRule>
    <cfRule type="cellIs" dxfId="2792" priority="369" operator="equal">
      <formula>"中止,製作"</formula>
    </cfRule>
    <cfRule type="containsText" dxfId="2791" priority="370" operator="containsText" text="中止,製作,夏休,冬休,その他">
      <formula>NOT(ISERROR(SEARCH("中止,製作,夏休,冬休,その他",F25)))</formula>
    </cfRule>
    <cfRule type="containsText" dxfId="2790" priority="371" operator="containsText" text="中止">
      <formula>NOT(ISERROR(SEARCH("中止",F25)))</formula>
    </cfRule>
  </conditionalFormatting>
  <conditionalFormatting sqref="F45:AG45">
    <cfRule type="containsText" dxfId="2789" priority="363" operator="containsText" text="日">
      <formula>NOT(ISERROR(SEARCH("日",F45)))</formula>
    </cfRule>
    <cfRule type="containsText" dxfId="2788" priority="364" operator="containsText" text="土">
      <formula>NOT(ISERROR(SEARCH("土",F45)))</formula>
    </cfRule>
  </conditionalFormatting>
  <conditionalFormatting sqref="F45:AG45">
    <cfRule type="containsText" dxfId="2787" priority="356" operator="containsText" text="その他">
      <formula>NOT(ISERROR(SEARCH("その他",F45)))</formula>
    </cfRule>
    <cfRule type="containsText" dxfId="2786" priority="357" operator="containsText" text="冬休">
      <formula>NOT(ISERROR(SEARCH("冬休",F45)))</formula>
    </cfRule>
    <cfRule type="containsText" dxfId="2785" priority="358" operator="containsText" text="夏休">
      <formula>NOT(ISERROR(SEARCH("夏休",F45)))</formula>
    </cfRule>
    <cfRule type="containsText" dxfId="2784" priority="359" operator="containsText" text="製作">
      <formula>NOT(ISERROR(SEARCH("製作",F45)))</formula>
    </cfRule>
    <cfRule type="cellIs" dxfId="2783" priority="360" operator="equal">
      <formula>"中止,製作"</formula>
    </cfRule>
    <cfRule type="containsText" dxfId="2782" priority="361" operator="containsText" text="中止,製作,夏休,冬休,その他">
      <formula>NOT(ISERROR(SEARCH("中止,製作,夏休,冬休,その他",F45)))</formula>
    </cfRule>
    <cfRule type="containsText" dxfId="2781" priority="362" operator="containsText" text="中止">
      <formula>NOT(ISERROR(SEARCH("中止",F45)))</formula>
    </cfRule>
  </conditionalFormatting>
  <conditionalFormatting sqref="F65:AG65">
    <cfRule type="containsText" dxfId="2780" priority="354" operator="containsText" text="日">
      <formula>NOT(ISERROR(SEARCH("日",F65)))</formula>
    </cfRule>
    <cfRule type="containsText" dxfId="2779" priority="355" operator="containsText" text="土">
      <formula>NOT(ISERROR(SEARCH("土",F65)))</formula>
    </cfRule>
  </conditionalFormatting>
  <conditionalFormatting sqref="F65:AG65">
    <cfRule type="containsText" dxfId="2778" priority="347" operator="containsText" text="その他">
      <formula>NOT(ISERROR(SEARCH("その他",F65)))</formula>
    </cfRule>
    <cfRule type="containsText" dxfId="2777" priority="348" operator="containsText" text="冬休">
      <formula>NOT(ISERROR(SEARCH("冬休",F65)))</formula>
    </cfRule>
    <cfRule type="containsText" dxfId="2776" priority="349" operator="containsText" text="夏休">
      <formula>NOT(ISERROR(SEARCH("夏休",F65)))</formula>
    </cfRule>
    <cfRule type="containsText" dxfId="2775" priority="350" operator="containsText" text="製作">
      <formula>NOT(ISERROR(SEARCH("製作",F65)))</formula>
    </cfRule>
    <cfRule type="cellIs" dxfId="2774" priority="351" operator="equal">
      <formula>"中止,製作"</formula>
    </cfRule>
    <cfRule type="containsText" dxfId="2773" priority="352" operator="containsText" text="中止,製作,夏休,冬休,その他">
      <formula>NOT(ISERROR(SEARCH("中止,製作,夏休,冬休,その他",F65)))</formula>
    </cfRule>
    <cfRule type="containsText" dxfId="2772" priority="353" operator="containsText" text="中止">
      <formula>NOT(ISERROR(SEARCH("中止",F65)))</formula>
    </cfRule>
  </conditionalFormatting>
  <conditionalFormatting sqref="F98:AG98">
    <cfRule type="containsText" dxfId="2771" priority="345" operator="containsText" text="日">
      <formula>NOT(ISERROR(SEARCH("日",F98)))</formula>
    </cfRule>
    <cfRule type="containsText" dxfId="2770" priority="346" operator="containsText" text="土">
      <formula>NOT(ISERROR(SEARCH("土",F98)))</formula>
    </cfRule>
  </conditionalFormatting>
  <conditionalFormatting sqref="F98:AG98">
    <cfRule type="containsText" dxfId="2769" priority="338" operator="containsText" text="その他">
      <formula>NOT(ISERROR(SEARCH("その他",F98)))</formula>
    </cfRule>
    <cfRule type="containsText" dxfId="2768" priority="339" operator="containsText" text="冬休">
      <formula>NOT(ISERROR(SEARCH("冬休",F98)))</formula>
    </cfRule>
    <cfRule type="containsText" dxfId="2767" priority="340" operator="containsText" text="夏休">
      <formula>NOT(ISERROR(SEARCH("夏休",F98)))</formula>
    </cfRule>
    <cfRule type="containsText" dxfId="2766" priority="341" operator="containsText" text="製作">
      <formula>NOT(ISERROR(SEARCH("製作",F98)))</formula>
    </cfRule>
    <cfRule type="cellIs" dxfId="2765" priority="342" operator="equal">
      <formula>"中止,製作"</formula>
    </cfRule>
    <cfRule type="containsText" dxfId="2764" priority="343" operator="containsText" text="中止,製作,夏休,冬休,その他">
      <formula>NOT(ISERROR(SEARCH("中止,製作,夏休,冬休,その他",F98)))</formula>
    </cfRule>
    <cfRule type="containsText" dxfId="2763" priority="344" operator="containsText" text="中止">
      <formula>NOT(ISERROR(SEARCH("中止",F98)))</formula>
    </cfRule>
  </conditionalFormatting>
  <conditionalFormatting sqref="F118:AG118">
    <cfRule type="containsText" dxfId="2762" priority="336" operator="containsText" text="日">
      <formula>NOT(ISERROR(SEARCH("日",F118)))</formula>
    </cfRule>
    <cfRule type="containsText" dxfId="2761" priority="337" operator="containsText" text="土">
      <formula>NOT(ISERROR(SEARCH("土",F118)))</formula>
    </cfRule>
  </conditionalFormatting>
  <conditionalFormatting sqref="F118:AG118">
    <cfRule type="containsText" dxfId="2760" priority="329" operator="containsText" text="その他">
      <formula>NOT(ISERROR(SEARCH("その他",F118)))</formula>
    </cfRule>
    <cfRule type="containsText" dxfId="2759" priority="330" operator="containsText" text="冬休">
      <formula>NOT(ISERROR(SEARCH("冬休",F118)))</formula>
    </cfRule>
    <cfRule type="containsText" dxfId="2758" priority="331" operator="containsText" text="夏休">
      <formula>NOT(ISERROR(SEARCH("夏休",F118)))</formula>
    </cfRule>
    <cfRule type="containsText" dxfId="2757" priority="332" operator="containsText" text="製作">
      <formula>NOT(ISERROR(SEARCH("製作",F118)))</formula>
    </cfRule>
    <cfRule type="cellIs" dxfId="2756" priority="333" operator="equal">
      <formula>"中止,製作"</formula>
    </cfRule>
    <cfRule type="containsText" dxfId="2755" priority="334" operator="containsText" text="中止,製作,夏休,冬休,その他">
      <formula>NOT(ISERROR(SEARCH("中止,製作,夏休,冬休,その他",F118)))</formula>
    </cfRule>
    <cfRule type="containsText" dxfId="2754" priority="335" operator="containsText" text="中止">
      <formula>NOT(ISERROR(SEARCH("中止",F118)))</formula>
    </cfRule>
  </conditionalFormatting>
  <conditionalFormatting sqref="F138:AG138">
    <cfRule type="containsText" dxfId="2753" priority="327" operator="containsText" text="日">
      <formula>NOT(ISERROR(SEARCH("日",F138)))</formula>
    </cfRule>
    <cfRule type="containsText" dxfId="2752" priority="328" operator="containsText" text="土">
      <formula>NOT(ISERROR(SEARCH("土",F138)))</formula>
    </cfRule>
  </conditionalFormatting>
  <conditionalFormatting sqref="F138:AG138">
    <cfRule type="containsText" dxfId="2751" priority="320" operator="containsText" text="その他">
      <formula>NOT(ISERROR(SEARCH("その他",F138)))</formula>
    </cfRule>
    <cfRule type="containsText" dxfId="2750" priority="321" operator="containsText" text="冬休">
      <formula>NOT(ISERROR(SEARCH("冬休",F138)))</formula>
    </cfRule>
    <cfRule type="containsText" dxfId="2749" priority="322" operator="containsText" text="夏休">
      <formula>NOT(ISERROR(SEARCH("夏休",F138)))</formula>
    </cfRule>
    <cfRule type="containsText" dxfId="2748" priority="323" operator="containsText" text="製作">
      <formula>NOT(ISERROR(SEARCH("製作",F138)))</formula>
    </cfRule>
    <cfRule type="cellIs" dxfId="2747" priority="324" operator="equal">
      <formula>"中止,製作"</formula>
    </cfRule>
    <cfRule type="containsText" dxfId="2746" priority="325" operator="containsText" text="中止,製作,夏休,冬休,その他">
      <formula>NOT(ISERROR(SEARCH("中止,製作,夏休,冬休,その他",F138)))</formula>
    </cfRule>
    <cfRule type="containsText" dxfId="2745" priority="326" operator="containsText" text="中止">
      <formula>NOT(ISERROR(SEARCH("中止",F138)))</formula>
    </cfRule>
  </conditionalFormatting>
  <conditionalFormatting sqref="F158:AG158">
    <cfRule type="containsText" dxfId="2744" priority="318" operator="containsText" text="日">
      <formula>NOT(ISERROR(SEARCH("日",F158)))</formula>
    </cfRule>
    <cfRule type="containsText" dxfId="2743" priority="319" operator="containsText" text="土">
      <formula>NOT(ISERROR(SEARCH("土",F158)))</formula>
    </cfRule>
  </conditionalFormatting>
  <conditionalFormatting sqref="F158:AG158">
    <cfRule type="containsText" dxfId="2742" priority="311" operator="containsText" text="その他">
      <formula>NOT(ISERROR(SEARCH("その他",F158)))</formula>
    </cfRule>
    <cfRule type="containsText" dxfId="2741" priority="312" operator="containsText" text="冬休">
      <formula>NOT(ISERROR(SEARCH("冬休",F158)))</formula>
    </cfRule>
    <cfRule type="containsText" dxfId="2740" priority="313" operator="containsText" text="夏休">
      <formula>NOT(ISERROR(SEARCH("夏休",F158)))</formula>
    </cfRule>
    <cfRule type="containsText" dxfId="2739" priority="314" operator="containsText" text="製作">
      <formula>NOT(ISERROR(SEARCH("製作",F158)))</formula>
    </cfRule>
    <cfRule type="cellIs" dxfId="2738" priority="315" operator="equal">
      <formula>"中止,製作"</formula>
    </cfRule>
    <cfRule type="containsText" dxfId="2737" priority="316" operator="containsText" text="中止,製作,夏休,冬休,その他">
      <formula>NOT(ISERROR(SEARCH("中止,製作,夏休,冬休,その他",F158)))</formula>
    </cfRule>
    <cfRule type="containsText" dxfId="2736" priority="317" operator="containsText" text="中止">
      <formula>NOT(ISERROR(SEARCH("中止",F158)))</formula>
    </cfRule>
  </conditionalFormatting>
  <conditionalFormatting sqref="F26:AG31">
    <cfRule type="containsText" dxfId="2735" priority="306" operator="containsText" text="退">
      <formula>NOT(ISERROR(SEARCH("退",F26)))</formula>
    </cfRule>
    <cfRule type="containsText" dxfId="2734" priority="307" operator="containsText" text="入">
      <formula>NOT(ISERROR(SEARCH("入",F26)))</formula>
    </cfRule>
    <cfRule type="containsText" dxfId="2733" priority="308" operator="containsText" text="入,退">
      <formula>NOT(ISERROR(SEARCH("入,退",F26)))</formula>
    </cfRule>
    <cfRule type="containsText" dxfId="2732" priority="309" operator="containsText" text="入,退">
      <formula>NOT(ISERROR(SEARCH("入,退",F26)))</formula>
    </cfRule>
    <cfRule type="cellIs" dxfId="2731" priority="310" operator="equal">
      <formula>"休"</formula>
    </cfRule>
  </conditionalFormatting>
  <conditionalFormatting sqref="F26:AG31">
    <cfRule type="containsText" dxfId="2730" priority="305" operator="containsText" text="外">
      <formula>NOT(ISERROR(SEARCH("外",F26)))</formula>
    </cfRule>
  </conditionalFormatting>
  <conditionalFormatting sqref="F32:AG32">
    <cfRule type="containsText" dxfId="2729" priority="303" operator="containsText" text="日">
      <formula>NOT(ISERROR(SEARCH("日",F32)))</formula>
    </cfRule>
    <cfRule type="containsText" dxfId="2728" priority="304" operator="containsText" text="土">
      <formula>NOT(ISERROR(SEARCH("土",F32)))</formula>
    </cfRule>
  </conditionalFormatting>
  <conditionalFormatting sqref="F32:AG32">
    <cfRule type="containsText" dxfId="2727" priority="296" operator="containsText" text="その他">
      <formula>NOT(ISERROR(SEARCH("その他",F32)))</formula>
    </cfRule>
    <cfRule type="containsText" dxfId="2726" priority="297" operator="containsText" text="冬休">
      <formula>NOT(ISERROR(SEARCH("冬休",F32)))</formula>
    </cfRule>
    <cfRule type="containsText" dxfId="2725" priority="298" operator="containsText" text="夏休">
      <formula>NOT(ISERROR(SEARCH("夏休",F32)))</formula>
    </cfRule>
    <cfRule type="containsText" dxfId="2724" priority="299" operator="containsText" text="製作">
      <formula>NOT(ISERROR(SEARCH("製作",F32)))</formula>
    </cfRule>
    <cfRule type="cellIs" dxfId="2723" priority="300" operator="equal">
      <formula>"中止,製作"</formula>
    </cfRule>
    <cfRule type="containsText" dxfId="2722" priority="301" operator="containsText" text="中止,製作,夏休,冬休,その他">
      <formula>NOT(ISERROR(SEARCH("中止,製作,夏休,冬休,その他",F32)))</formula>
    </cfRule>
    <cfRule type="containsText" dxfId="2721" priority="302" operator="containsText" text="中止">
      <formula>NOT(ISERROR(SEARCH("中止",F32)))</formula>
    </cfRule>
  </conditionalFormatting>
  <conditionalFormatting sqref="F37:AG37">
    <cfRule type="containsText" dxfId="2720" priority="294" operator="containsText" text="日">
      <formula>NOT(ISERROR(SEARCH("日",F37)))</formula>
    </cfRule>
    <cfRule type="containsText" dxfId="2719" priority="295" operator="containsText" text="土">
      <formula>NOT(ISERROR(SEARCH("土",F37)))</formula>
    </cfRule>
  </conditionalFormatting>
  <conditionalFormatting sqref="F37:AG37">
    <cfRule type="containsText" dxfId="2718" priority="287" operator="containsText" text="その他">
      <formula>NOT(ISERROR(SEARCH("その他",F37)))</formula>
    </cfRule>
    <cfRule type="containsText" dxfId="2717" priority="288" operator="containsText" text="冬休">
      <formula>NOT(ISERROR(SEARCH("冬休",F37)))</formula>
    </cfRule>
    <cfRule type="containsText" dxfId="2716" priority="289" operator="containsText" text="夏休">
      <formula>NOT(ISERROR(SEARCH("夏休",F37)))</formula>
    </cfRule>
    <cfRule type="containsText" dxfId="2715" priority="290" operator="containsText" text="製作">
      <formula>NOT(ISERROR(SEARCH("製作",F37)))</formula>
    </cfRule>
    <cfRule type="cellIs" dxfId="2714" priority="291" operator="equal">
      <formula>"中止,製作"</formula>
    </cfRule>
    <cfRule type="containsText" dxfId="2713" priority="292" operator="containsText" text="中止,製作,夏休,冬休,その他">
      <formula>NOT(ISERROR(SEARCH("中止,製作,夏休,冬休,その他",F37)))</formula>
    </cfRule>
    <cfRule type="containsText" dxfId="2712" priority="293" operator="containsText" text="中止">
      <formula>NOT(ISERROR(SEARCH("中止",F37)))</formula>
    </cfRule>
  </conditionalFormatting>
  <conditionalFormatting sqref="F26:F31">
    <cfRule type="containsText" dxfId="2711" priority="286" operator="containsText" text="－">
      <formula>NOT(ISERROR(SEARCH("－",F26)))</formula>
    </cfRule>
  </conditionalFormatting>
  <conditionalFormatting sqref="G26:G31 H28:U30 V30:AG30">
    <cfRule type="containsText" dxfId="2710" priority="285" operator="containsText" text="－">
      <formula>NOT(ISERROR(SEARCH("－",G26)))</formula>
    </cfRule>
  </conditionalFormatting>
  <conditionalFormatting sqref="G26:AG31">
    <cfRule type="containsText" dxfId="2709" priority="284" operator="containsText" text="－">
      <formula>NOT(ISERROR(SEARCH("－",G26)))</formula>
    </cfRule>
  </conditionalFormatting>
  <conditionalFormatting sqref="F33:AG36">
    <cfRule type="containsText" dxfId="2708" priority="279" operator="containsText" text="退">
      <formula>NOT(ISERROR(SEARCH("退",F33)))</formula>
    </cfRule>
    <cfRule type="containsText" dxfId="2707" priority="280" operator="containsText" text="入">
      <formula>NOT(ISERROR(SEARCH("入",F33)))</formula>
    </cfRule>
    <cfRule type="containsText" dxfId="2706" priority="281" operator="containsText" text="入,退">
      <formula>NOT(ISERROR(SEARCH("入,退",F33)))</formula>
    </cfRule>
    <cfRule type="containsText" dxfId="2705" priority="282" operator="containsText" text="入,退">
      <formula>NOT(ISERROR(SEARCH("入,退",F33)))</formula>
    </cfRule>
    <cfRule type="cellIs" dxfId="2704" priority="283" operator="equal">
      <formula>"休"</formula>
    </cfRule>
  </conditionalFormatting>
  <conditionalFormatting sqref="F33:AG36">
    <cfRule type="containsText" dxfId="2703" priority="278" operator="containsText" text="外">
      <formula>NOT(ISERROR(SEARCH("外",F33)))</formula>
    </cfRule>
  </conditionalFormatting>
  <conditionalFormatting sqref="F33:AG36">
    <cfRule type="containsText" dxfId="2702" priority="277" operator="containsText" text="－">
      <formula>NOT(ISERROR(SEARCH("－",F33)))</formula>
    </cfRule>
  </conditionalFormatting>
  <conditionalFormatting sqref="F38:AG41">
    <cfRule type="containsText" dxfId="2701" priority="272" operator="containsText" text="退">
      <formula>NOT(ISERROR(SEARCH("退",F38)))</formula>
    </cfRule>
    <cfRule type="containsText" dxfId="2700" priority="273" operator="containsText" text="入">
      <formula>NOT(ISERROR(SEARCH("入",F38)))</formula>
    </cfRule>
    <cfRule type="containsText" dxfId="2699" priority="274" operator="containsText" text="入,退">
      <formula>NOT(ISERROR(SEARCH("入,退",F38)))</formula>
    </cfRule>
    <cfRule type="containsText" dxfId="2698" priority="275" operator="containsText" text="入,退">
      <formula>NOT(ISERROR(SEARCH("入,退",F38)))</formula>
    </cfRule>
    <cfRule type="cellIs" dxfId="2697" priority="276" operator="equal">
      <formula>"休"</formula>
    </cfRule>
  </conditionalFormatting>
  <conditionalFormatting sqref="F38:AG41">
    <cfRule type="containsText" dxfId="2696" priority="271" operator="containsText" text="外">
      <formula>NOT(ISERROR(SEARCH("外",F38)))</formula>
    </cfRule>
  </conditionalFormatting>
  <conditionalFormatting sqref="F38:AG41">
    <cfRule type="containsText" dxfId="2695" priority="270" operator="containsText" text="－">
      <formula>NOT(ISERROR(SEARCH("－",F38)))</formula>
    </cfRule>
  </conditionalFormatting>
  <conditionalFormatting sqref="F46:AG51">
    <cfRule type="containsText" dxfId="2694" priority="265" operator="containsText" text="退">
      <formula>NOT(ISERROR(SEARCH("退",F46)))</formula>
    </cfRule>
    <cfRule type="containsText" dxfId="2693" priority="266" operator="containsText" text="入">
      <formula>NOT(ISERROR(SEARCH("入",F46)))</formula>
    </cfRule>
    <cfRule type="containsText" dxfId="2692" priority="267" operator="containsText" text="入,退">
      <formula>NOT(ISERROR(SEARCH("入,退",F46)))</formula>
    </cfRule>
    <cfRule type="containsText" dxfId="2691" priority="268" operator="containsText" text="入,退">
      <formula>NOT(ISERROR(SEARCH("入,退",F46)))</formula>
    </cfRule>
    <cfRule type="cellIs" dxfId="2690" priority="269" operator="equal">
      <formula>"休"</formula>
    </cfRule>
  </conditionalFormatting>
  <conditionalFormatting sqref="F46:AG51">
    <cfRule type="containsText" dxfId="2689" priority="264" operator="containsText" text="外">
      <formula>NOT(ISERROR(SEARCH("外",F46)))</formula>
    </cfRule>
  </conditionalFormatting>
  <conditionalFormatting sqref="F52:AG52">
    <cfRule type="containsText" dxfId="2688" priority="262" operator="containsText" text="日">
      <formula>NOT(ISERROR(SEARCH("日",F52)))</formula>
    </cfRule>
    <cfRule type="containsText" dxfId="2687" priority="263" operator="containsText" text="土">
      <formula>NOT(ISERROR(SEARCH("土",F52)))</formula>
    </cfRule>
  </conditionalFormatting>
  <conditionalFormatting sqref="F52:AG52">
    <cfRule type="containsText" dxfId="2686" priority="255" operator="containsText" text="その他">
      <formula>NOT(ISERROR(SEARCH("その他",F52)))</formula>
    </cfRule>
    <cfRule type="containsText" dxfId="2685" priority="256" operator="containsText" text="冬休">
      <formula>NOT(ISERROR(SEARCH("冬休",F52)))</formula>
    </cfRule>
    <cfRule type="containsText" dxfId="2684" priority="257" operator="containsText" text="夏休">
      <formula>NOT(ISERROR(SEARCH("夏休",F52)))</formula>
    </cfRule>
    <cfRule type="containsText" dxfId="2683" priority="258" operator="containsText" text="製作">
      <formula>NOT(ISERROR(SEARCH("製作",F52)))</formula>
    </cfRule>
    <cfRule type="cellIs" dxfId="2682" priority="259" operator="equal">
      <formula>"中止,製作"</formula>
    </cfRule>
    <cfRule type="containsText" dxfId="2681" priority="260" operator="containsText" text="中止,製作,夏休,冬休,その他">
      <formula>NOT(ISERROR(SEARCH("中止,製作,夏休,冬休,その他",F52)))</formula>
    </cfRule>
    <cfRule type="containsText" dxfId="2680" priority="261" operator="containsText" text="中止">
      <formula>NOT(ISERROR(SEARCH("中止",F52)))</formula>
    </cfRule>
  </conditionalFormatting>
  <conditionalFormatting sqref="F57:AG57">
    <cfRule type="containsText" dxfId="2679" priority="253" operator="containsText" text="日">
      <formula>NOT(ISERROR(SEARCH("日",F57)))</formula>
    </cfRule>
    <cfRule type="containsText" dxfId="2678" priority="254" operator="containsText" text="土">
      <formula>NOT(ISERROR(SEARCH("土",F57)))</formula>
    </cfRule>
  </conditionalFormatting>
  <conditionalFormatting sqref="F57:AG57">
    <cfRule type="containsText" dxfId="2677" priority="246" operator="containsText" text="その他">
      <formula>NOT(ISERROR(SEARCH("その他",F57)))</formula>
    </cfRule>
    <cfRule type="containsText" dxfId="2676" priority="247" operator="containsText" text="冬休">
      <formula>NOT(ISERROR(SEARCH("冬休",F57)))</formula>
    </cfRule>
    <cfRule type="containsText" dxfId="2675" priority="248" operator="containsText" text="夏休">
      <formula>NOT(ISERROR(SEARCH("夏休",F57)))</formula>
    </cfRule>
    <cfRule type="containsText" dxfId="2674" priority="249" operator="containsText" text="製作">
      <formula>NOT(ISERROR(SEARCH("製作",F57)))</formula>
    </cfRule>
    <cfRule type="cellIs" dxfId="2673" priority="250" operator="equal">
      <formula>"中止,製作"</formula>
    </cfRule>
    <cfRule type="containsText" dxfId="2672" priority="251" operator="containsText" text="中止,製作,夏休,冬休,その他">
      <formula>NOT(ISERROR(SEARCH("中止,製作,夏休,冬休,その他",F57)))</formula>
    </cfRule>
    <cfRule type="containsText" dxfId="2671" priority="252" operator="containsText" text="中止">
      <formula>NOT(ISERROR(SEARCH("中止",F57)))</formula>
    </cfRule>
  </conditionalFormatting>
  <conditionalFormatting sqref="F46:F51">
    <cfRule type="containsText" dxfId="2670" priority="245" operator="containsText" text="－">
      <formula>NOT(ISERROR(SEARCH("－",F46)))</formula>
    </cfRule>
  </conditionalFormatting>
  <conditionalFormatting sqref="G46:G51 H48:U50 V50:AG50">
    <cfRule type="containsText" dxfId="2669" priority="244" operator="containsText" text="－">
      <formula>NOT(ISERROR(SEARCH("－",G46)))</formula>
    </cfRule>
  </conditionalFormatting>
  <conditionalFormatting sqref="G46:AG51">
    <cfRule type="containsText" dxfId="2668" priority="243" operator="containsText" text="－">
      <formula>NOT(ISERROR(SEARCH("－",G46)))</formula>
    </cfRule>
  </conditionalFormatting>
  <conditionalFormatting sqref="F53:AG56">
    <cfRule type="containsText" dxfId="2667" priority="238" operator="containsText" text="退">
      <formula>NOT(ISERROR(SEARCH("退",F53)))</formula>
    </cfRule>
    <cfRule type="containsText" dxfId="2666" priority="239" operator="containsText" text="入">
      <formula>NOT(ISERROR(SEARCH("入",F53)))</formula>
    </cfRule>
    <cfRule type="containsText" dxfId="2665" priority="240" operator="containsText" text="入,退">
      <formula>NOT(ISERROR(SEARCH("入,退",F53)))</formula>
    </cfRule>
    <cfRule type="containsText" dxfId="2664" priority="241" operator="containsText" text="入,退">
      <formula>NOT(ISERROR(SEARCH("入,退",F53)))</formula>
    </cfRule>
    <cfRule type="cellIs" dxfId="2663" priority="242" operator="equal">
      <formula>"休"</formula>
    </cfRule>
  </conditionalFormatting>
  <conditionalFormatting sqref="F53:AG56">
    <cfRule type="containsText" dxfId="2662" priority="237" operator="containsText" text="外">
      <formula>NOT(ISERROR(SEARCH("外",F53)))</formula>
    </cfRule>
  </conditionalFormatting>
  <conditionalFormatting sqref="F53:AG56">
    <cfRule type="containsText" dxfId="2661" priority="236" operator="containsText" text="－">
      <formula>NOT(ISERROR(SEARCH("－",F53)))</formula>
    </cfRule>
  </conditionalFormatting>
  <conditionalFormatting sqref="F58:AG61">
    <cfRule type="containsText" dxfId="2660" priority="231" operator="containsText" text="退">
      <formula>NOT(ISERROR(SEARCH("退",F58)))</formula>
    </cfRule>
    <cfRule type="containsText" dxfId="2659" priority="232" operator="containsText" text="入">
      <formula>NOT(ISERROR(SEARCH("入",F58)))</formula>
    </cfRule>
    <cfRule type="containsText" dxfId="2658" priority="233" operator="containsText" text="入,退">
      <formula>NOT(ISERROR(SEARCH("入,退",F58)))</formula>
    </cfRule>
    <cfRule type="containsText" dxfId="2657" priority="234" operator="containsText" text="入,退">
      <formula>NOT(ISERROR(SEARCH("入,退",F58)))</formula>
    </cfRule>
    <cfRule type="cellIs" dxfId="2656" priority="235" operator="equal">
      <formula>"休"</formula>
    </cfRule>
  </conditionalFormatting>
  <conditionalFormatting sqref="F58:AG61">
    <cfRule type="containsText" dxfId="2655" priority="230" operator="containsText" text="外">
      <formula>NOT(ISERROR(SEARCH("外",F58)))</formula>
    </cfRule>
  </conditionalFormatting>
  <conditionalFormatting sqref="F58:AG61">
    <cfRule type="containsText" dxfId="2654" priority="229" operator="containsText" text="－">
      <formula>NOT(ISERROR(SEARCH("－",F58)))</formula>
    </cfRule>
  </conditionalFormatting>
  <conditionalFormatting sqref="F66:AG71">
    <cfRule type="containsText" dxfId="2653" priority="224" operator="containsText" text="退">
      <formula>NOT(ISERROR(SEARCH("退",F66)))</formula>
    </cfRule>
    <cfRule type="containsText" dxfId="2652" priority="225" operator="containsText" text="入">
      <formula>NOT(ISERROR(SEARCH("入",F66)))</formula>
    </cfRule>
    <cfRule type="containsText" dxfId="2651" priority="226" operator="containsText" text="入,退">
      <formula>NOT(ISERROR(SEARCH("入,退",F66)))</formula>
    </cfRule>
    <cfRule type="containsText" dxfId="2650" priority="227" operator="containsText" text="入,退">
      <formula>NOT(ISERROR(SEARCH("入,退",F66)))</formula>
    </cfRule>
    <cfRule type="cellIs" dxfId="2649" priority="228" operator="equal">
      <formula>"休"</formula>
    </cfRule>
  </conditionalFormatting>
  <conditionalFormatting sqref="F66:AG71">
    <cfRule type="containsText" dxfId="2648" priority="223" operator="containsText" text="外">
      <formula>NOT(ISERROR(SEARCH("外",F66)))</formula>
    </cfRule>
  </conditionalFormatting>
  <conditionalFormatting sqref="F72:AG72">
    <cfRule type="containsText" dxfId="2647" priority="221" operator="containsText" text="日">
      <formula>NOT(ISERROR(SEARCH("日",F72)))</formula>
    </cfRule>
    <cfRule type="containsText" dxfId="2646" priority="222" operator="containsText" text="土">
      <formula>NOT(ISERROR(SEARCH("土",F72)))</formula>
    </cfRule>
  </conditionalFormatting>
  <conditionalFormatting sqref="F72:AG72">
    <cfRule type="containsText" dxfId="2645" priority="214" operator="containsText" text="その他">
      <formula>NOT(ISERROR(SEARCH("その他",F72)))</formula>
    </cfRule>
    <cfRule type="containsText" dxfId="2644" priority="215" operator="containsText" text="冬休">
      <formula>NOT(ISERROR(SEARCH("冬休",F72)))</formula>
    </cfRule>
    <cfRule type="containsText" dxfId="2643" priority="216" operator="containsText" text="夏休">
      <formula>NOT(ISERROR(SEARCH("夏休",F72)))</formula>
    </cfRule>
    <cfRule type="containsText" dxfId="2642" priority="217" operator="containsText" text="製作">
      <formula>NOT(ISERROR(SEARCH("製作",F72)))</formula>
    </cfRule>
    <cfRule type="cellIs" dxfId="2641" priority="218" operator="equal">
      <formula>"中止,製作"</formula>
    </cfRule>
    <cfRule type="containsText" dxfId="2640" priority="219" operator="containsText" text="中止,製作,夏休,冬休,その他">
      <formula>NOT(ISERROR(SEARCH("中止,製作,夏休,冬休,その他",F72)))</formula>
    </cfRule>
    <cfRule type="containsText" dxfId="2639" priority="220" operator="containsText" text="中止">
      <formula>NOT(ISERROR(SEARCH("中止",F72)))</formula>
    </cfRule>
  </conditionalFormatting>
  <conditionalFormatting sqref="F77:AG77">
    <cfRule type="containsText" dxfId="2638" priority="212" operator="containsText" text="日">
      <formula>NOT(ISERROR(SEARCH("日",F77)))</formula>
    </cfRule>
    <cfRule type="containsText" dxfId="2637" priority="213" operator="containsText" text="土">
      <formula>NOT(ISERROR(SEARCH("土",F77)))</formula>
    </cfRule>
  </conditionalFormatting>
  <conditionalFormatting sqref="F77:AG77">
    <cfRule type="containsText" dxfId="2636" priority="205" operator="containsText" text="その他">
      <formula>NOT(ISERROR(SEARCH("その他",F77)))</formula>
    </cfRule>
    <cfRule type="containsText" dxfId="2635" priority="206" operator="containsText" text="冬休">
      <formula>NOT(ISERROR(SEARCH("冬休",F77)))</formula>
    </cfRule>
    <cfRule type="containsText" dxfId="2634" priority="207" operator="containsText" text="夏休">
      <formula>NOT(ISERROR(SEARCH("夏休",F77)))</formula>
    </cfRule>
    <cfRule type="containsText" dxfId="2633" priority="208" operator="containsText" text="製作">
      <formula>NOT(ISERROR(SEARCH("製作",F77)))</formula>
    </cfRule>
    <cfRule type="cellIs" dxfId="2632" priority="209" operator="equal">
      <formula>"中止,製作"</formula>
    </cfRule>
    <cfRule type="containsText" dxfId="2631" priority="210" operator="containsText" text="中止,製作,夏休,冬休,その他">
      <formula>NOT(ISERROR(SEARCH("中止,製作,夏休,冬休,その他",F77)))</formula>
    </cfRule>
    <cfRule type="containsText" dxfId="2630" priority="211" operator="containsText" text="中止">
      <formula>NOT(ISERROR(SEARCH("中止",F77)))</formula>
    </cfRule>
  </conditionalFormatting>
  <conditionalFormatting sqref="F66:F71">
    <cfRule type="containsText" dxfId="2629" priority="204" operator="containsText" text="－">
      <formula>NOT(ISERROR(SEARCH("－",F66)))</formula>
    </cfRule>
  </conditionalFormatting>
  <conditionalFormatting sqref="G66:G71 H68:U70 V70:AG70">
    <cfRule type="containsText" dxfId="2628" priority="203" operator="containsText" text="－">
      <formula>NOT(ISERROR(SEARCH("－",G66)))</formula>
    </cfRule>
  </conditionalFormatting>
  <conditionalFormatting sqref="G66:AG71">
    <cfRule type="containsText" dxfId="2627" priority="202" operator="containsText" text="－">
      <formula>NOT(ISERROR(SEARCH("－",G66)))</formula>
    </cfRule>
  </conditionalFormatting>
  <conditionalFormatting sqref="F73:AG76">
    <cfRule type="containsText" dxfId="2626" priority="197" operator="containsText" text="退">
      <formula>NOT(ISERROR(SEARCH("退",F73)))</formula>
    </cfRule>
    <cfRule type="containsText" dxfId="2625" priority="198" operator="containsText" text="入">
      <formula>NOT(ISERROR(SEARCH("入",F73)))</formula>
    </cfRule>
    <cfRule type="containsText" dxfId="2624" priority="199" operator="containsText" text="入,退">
      <formula>NOT(ISERROR(SEARCH("入,退",F73)))</formula>
    </cfRule>
    <cfRule type="containsText" dxfId="2623" priority="200" operator="containsText" text="入,退">
      <formula>NOT(ISERROR(SEARCH("入,退",F73)))</formula>
    </cfRule>
    <cfRule type="cellIs" dxfId="2622" priority="201" operator="equal">
      <formula>"休"</formula>
    </cfRule>
  </conditionalFormatting>
  <conditionalFormatting sqref="F73:AG76">
    <cfRule type="containsText" dxfId="2621" priority="196" operator="containsText" text="外">
      <formula>NOT(ISERROR(SEARCH("外",F73)))</formula>
    </cfRule>
  </conditionalFormatting>
  <conditionalFormatting sqref="F73:AG76">
    <cfRule type="containsText" dxfId="2620" priority="195" operator="containsText" text="－">
      <formula>NOT(ISERROR(SEARCH("－",F73)))</formula>
    </cfRule>
  </conditionalFormatting>
  <conditionalFormatting sqref="F78:AG81">
    <cfRule type="containsText" dxfId="2619" priority="190" operator="containsText" text="退">
      <formula>NOT(ISERROR(SEARCH("退",F78)))</formula>
    </cfRule>
    <cfRule type="containsText" dxfId="2618" priority="191" operator="containsText" text="入">
      <formula>NOT(ISERROR(SEARCH("入",F78)))</formula>
    </cfRule>
    <cfRule type="containsText" dxfId="2617" priority="192" operator="containsText" text="入,退">
      <formula>NOT(ISERROR(SEARCH("入,退",F78)))</formula>
    </cfRule>
    <cfRule type="containsText" dxfId="2616" priority="193" operator="containsText" text="入,退">
      <formula>NOT(ISERROR(SEARCH("入,退",F78)))</formula>
    </cfRule>
    <cfRule type="cellIs" dxfId="2615" priority="194" operator="equal">
      <formula>"休"</formula>
    </cfRule>
  </conditionalFormatting>
  <conditionalFormatting sqref="F78:AG81">
    <cfRule type="containsText" dxfId="2614" priority="189" operator="containsText" text="外">
      <formula>NOT(ISERROR(SEARCH("外",F78)))</formula>
    </cfRule>
  </conditionalFormatting>
  <conditionalFormatting sqref="F78:AG81">
    <cfRule type="containsText" dxfId="2613" priority="188" operator="containsText" text="－">
      <formula>NOT(ISERROR(SEARCH("－",F78)))</formula>
    </cfRule>
  </conditionalFormatting>
  <conditionalFormatting sqref="F99:AG104">
    <cfRule type="containsText" dxfId="2612" priority="183" operator="containsText" text="退">
      <formula>NOT(ISERROR(SEARCH("退",F99)))</formula>
    </cfRule>
    <cfRule type="containsText" dxfId="2611" priority="184" operator="containsText" text="入">
      <formula>NOT(ISERROR(SEARCH("入",F99)))</formula>
    </cfRule>
    <cfRule type="containsText" dxfId="2610" priority="185" operator="containsText" text="入,退">
      <formula>NOT(ISERROR(SEARCH("入,退",F99)))</formula>
    </cfRule>
    <cfRule type="containsText" dxfId="2609" priority="186" operator="containsText" text="入,退">
      <formula>NOT(ISERROR(SEARCH("入,退",F99)))</formula>
    </cfRule>
    <cfRule type="cellIs" dxfId="2608" priority="187" operator="equal">
      <formula>"休"</formula>
    </cfRule>
  </conditionalFormatting>
  <conditionalFormatting sqref="F99:AG104">
    <cfRule type="containsText" dxfId="2607" priority="182" operator="containsText" text="外">
      <formula>NOT(ISERROR(SEARCH("外",F99)))</formula>
    </cfRule>
  </conditionalFormatting>
  <conditionalFormatting sqref="F105:AG105">
    <cfRule type="containsText" dxfId="2606" priority="180" operator="containsText" text="日">
      <formula>NOT(ISERROR(SEARCH("日",F105)))</formula>
    </cfRule>
    <cfRule type="containsText" dxfId="2605" priority="181" operator="containsText" text="土">
      <formula>NOT(ISERROR(SEARCH("土",F105)))</formula>
    </cfRule>
  </conditionalFormatting>
  <conditionalFormatting sqref="F105:AG105">
    <cfRule type="containsText" dxfId="2604" priority="173" operator="containsText" text="その他">
      <formula>NOT(ISERROR(SEARCH("その他",F105)))</formula>
    </cfRule>
    <cfRule type="containsText" dxfId="2603" priority="174" operator="containsText" text="冬休">
      <formula>NOT(ISERROR(SEARCH("冬休",F105)))</formula>
    </cfRule>
    <cfRule type="containsText" dxfId="2602" priority="175" operator="containsText" text="夏休">
      <formula>NOT(ISERROR(SEARCH("夏休",F105)))</formula>
    </cfRule>
    <cfRule type="containsText" dxfId="2601" priority="176" operator="containsText" text="製作">
      <formula>NOT(ISERROR(SEARCH("製作",F105)))</formula>
    </cfRule>
    <cfRule type="cellIs" dxfId="2600" priority="177" operator="equal">
      <formula>"中止,製作"</formula>
    </cfRule>
    <cfRule type="containsText" dxfId="2599" priority="178" operator="containsText" text="中止,製作,夏休,冬休,その他">
      <formula>NOT(ISERROR(SEARCH("中止,製作,夏休,冬休,その他",F105)))</formula>
    </cfRule>
    <cfRule type="containsText" dxfId="2598" priority="179" operator="containsText" text="中止">
      <formula>NOT(ISERROR(SEARCH("中止",F105)))</formula>
    </cfRule>
  </conditionalFormatting>
  <conditionalFormatting sqref="F110:AG110">
    <cfRule type="containsText" dxfId="2597" priority="171" operator="containsText" text="日">
      <formula>NOT(ISERROR(SEARCH("日",F110)))</formula>
    </cfRule>
    <cfRule type="containsText" dxfId="2596" priority="172" operator="containsText" text="土">
      <formula>NOT(ISERROR(SEARCH("土",F110)))</formula>
    </cfRule>
  </conditionalFormatting>
  <conditionalFormatting sqref="F110:AG110">
    <cfRule type="containsText" dxfId="2595" priority="164" operator="containsText" text="その他">
      <formula>NOT(ISERROR(SEARCH("その他",F110)))</formula>
    </cfRule>
    <cfRule type="containsText" dxfId="2594" priority="165" operator="containsText" text="冬休">
      <formula>NOT(ISERROR(SEARCH("冬休",F110)))</formula>
    </cfRule>
    <cfRule type="containsText" dxfId="2593" priority="166" operator="containsText" text="夏休">
      <formula>NOT(ISERROR(SEARCH("夏休",F110)))</formula>
    </cfRule>
    <cfRule type="containsText" dxfId="2592" priority="167" operator="containsText" text="製作">
      <formula>NOT(ISERROR(SEARCH("製作",F110)))</formula>
    </cfRule>
    <cfRule type="cellIs" dxfId="2591" priority="168" operator="equal">
      <formula>"中止,製作"</formula>
    </cfRule>
    <cfRule type="containsText" dxfId="2590" priority="169" operator="containsText" text="中止,製作,夏休,冬休,その他">
      <formula>NOT(ISERROR(SEARCH("中止,製作,夏休,冬休,その他",F110)))</formula>
    </cfRule>
    <cfRule type="containsText" dxfId="2589" priority="170" operator="containsText" text="中止">
      <formula>NOT(ISERROR(SEARCH("中止",F110)))</formula>
    </cfRule>
  </conditionalFormatting>
  <conditionalFormatting sqref="F99:F104">
    <cfRule type="containsText" dxfId="2588" priority="163" operator="containsText" text="－">
      <formula>NOT(ISERROR(SEARCH("－",F99)))</formula>
    </cfRule>
  </conditionalFormatting>
  <conditionalFormatting sqref="G99:G104 H101:U103 V103:AG103">
    <cfRule type="containsText" dxfId="2587" priority="162" operator="containsText" text="－">
      <formula>NOT(ISERROR(SEARCH("－",G99)))</formula>
    </cfRule>
  </conditionalFormatting>
  <conditionalFormatting sqref="G99:AG104">
    <cfRule type="containsText" dxfId="2586" priority="161" operator="containsText" text="－">
      <formula>NOT(ISERROR(SEARCH("－",G99)))</formula>
    </cfRule>
  </conditionalFormatting>
  <conditionalFormatting sqref="F106:AG109">
    <cfRule type="containsText" dxfId="2585" priority="156" operator="containsText" text="退">
      <formula>NOT(ISERROR(SEARCH("退",F106)))</formula>
    </cfRule>
    <cfRule type="containsText" dxfId="2584" priority="157" operator="containsText" text="入">
      <formula>NOT(ISERROR(SEARCH("入",F106)))</formula>
    </cfRule>
    <cfRule type="containsText" dxfId="2583" priority="158" operator="containsText" text="入,退">
      <formula>NOT(ISERROR(SEARCH("入,退",F106)))</formula>
    </cfRule>
    <cfRule type="containsText" dxfId="2582" priority="159" operator="containsText" text="入,退">
      <formula>NOT(ISERROR(SEARCH("入,退",F106)))</formula>
    </cfRule>
    <cfRule type="cellIs" dxfId="2581" priority="160" operator="equal">
      <formula>"休"</formula>
    </cfRule>
  </conditionalFormatting>
  <conditionalFormatting sqref="F106:AG109">
    <cfRule type="containsText" dxfId="2580" priority="155" operator="containsText" text="外">
      <formula>NOT(ISERROR(SEARCH("外",F106)))</formula>
    </cfRule>
  </conditionalFormatting>
  <conditionalFormatting sqref="F106:AG109">
    <cfRule type="containsText" dxfId="2579" priority="154" operator="containsText" text="－">
      <formula>NOT(ISERROR(SEARCH("－",F106)))</formula>
    </cfRule>
  </conditionalFormatting>
  <conditionalFormatting sqref="F111:AG114">
    <cfRule type="containsText" dxfId="2578" priority="149" operator="containsText" text="退">
      <formula>NOT(ISERROR(SEARCH("退",F111)))</formula>
    </cfRule>
    <cfRule type="containsText" dxfId="2577" priority="150" operator="containsText" text="入">
      <formula>NOT(ISERROR(SEARCH("入",F111)))</formula>
    </cfRule>
    <cfRule type="containsText" dxfId="2576" priority="151" operator="containsText" text="入,退">
      <formula>NOT(ISERROR(SEARCH("入,退",F111)))</formula>
    </cfRule>
    <cfRule type="containsText" dxfId="2575" priority="152" operator="containsText" text="入,退">
      <formula>NOT(ISERROR(SEARCH("入,退",F111)))</formula>
    </cfRule>
    <cfRule type="cellIs" dxfId="2574" priority="153" operator="equal">
      <formula>"休"</formula>
    </cfRule>
  </conditionalFormatting>
  <conditionalFormatting sqref="F111:AG114">
    <cfRule type="containsText" dxfId="2573" priority="148" operator="containsText" text="外">
      <formula>NOT(ISERROR(SEARCH("外",F111)))</formula>
    </cfRule>
  </conditionalFormatting>
  <conditionalFormatting sqref="F111:AG114">
    <cfRule type="containsText" dxfId="2572" priority="147" operator="containsText" text="－">
      <formula>NOT(ISERROR(SEARCH("－",F111)))</formula>
    </cfRule>
  </conditionalFormatting>
  <conditionalFormatting sqref="F119:AG124">
    <cfRule type="containsText" dxfId="2571" priority="142" operator="containsText" text="退">
      <formula>NOT(ISERROR(SEARCH("退",F119)))</formula>
    </cfRule>
    <cfRule type="containsText" dxfId="2570" priority="143" operator="containsText" text="入">
      <formula>NOT(ISERROR(SEARCH("入",F119)))</formula>
    </cfRule>
    <cfRule type="containsText" dxfId="2569" priority="144" operator="containsText" text="入,退">
      <formula>NOT(ISERROR(SEARCH("入,退",F119)))</formula>
    </cfRule>
    <cfRule type="containsText" dxfId="2568" priority="145" operator="containsText" text="入,退">
      <formula>NOT(ISERROR(SEARCH("入,退",F119)))</formula>
    </cfRule>
    <cfRule type="cellIs" dxfId="2567" priority="146" operator="equal">
      <formula>"休"</formula>
    </cfRule>
  </conditionalFormatting>
  <conditionalFormatting sqref="F119:AG124">
    <cfRule type="containsText" dxfId="2566" priority="141" operator="containsText" text="外">
      <formula>NOT(ISERROR(SEARCH("外",F119)))</formula>
    </cfRule>
  </conditionalFormatting>
  <conditionalFormatting sqref="F125:AG125">
    <cfRule type="containsText" dxfId="2565" priority="139" operator="containsText" text="日">
      <formula>NOT(ISERROR(SEARCH("日",F125)))</formula>
    </cfRule>
    <cfRule type="containsText" dxfId="2564" priority="140" operator="containsText" text="土">
      <formula>NOT(ISERROR(SEARCH("土",F125)))</formula>
    </cfRule>
  </conditionalFormatting>
  <conditionalFormatting sqref="F125:AG125">
    <cfRule type="containsText" dxfId="2563" priority="132" operator="containsText" text="その他">
      <formula>NOT(ISERROR(SEARCH("その他",F125)))</formula>
    </cfRule>
    <cfRule type="containsText" dxfId="2562" priority="133" operator="containsText" text="冬休">
      <formula>NOT(ISERROR(SEARCH("冬休",F125)))</formula>
    </cfRule>
    <cfRule type="containsText" dxfId="2561" priority="134" operator="containsText" text="夏休">
      <formula>NOT(ISERROR(SEARCH("夏休",F125)))</formula>
    </cfRule>
    <cfRule type="containsText" dxfId="2560" priority="135" operator="containsText" text="製作">
      <formula>NOT(ISERROR(SEARCH("製作",F125)))</formula>
    </cfRule>
    <cfRule type="cellIs" dxfId="2559" priority="136" operator="equal">
      <formula>"中止,製作"</formula>
    </cfRule>
    <cfRule type="containsText" dxfId="2558" priority="137" operator="containsText" text="中止,製作,夏休,冬休,その他">
      <formula>NOT(ISERROR(SEARCH("中止,製作,夏休,冬休,その他",F125)))</formula>
    </cfRule>
    <cfRule type="containsText" dxfId="2557" priority="138" operator="containsText" text="中止">
      <formula>NOT(ISERROR(SEARCH("中止",F125)))</formula>
    </cfRule>
  </conditionalFormatting>
  <conditionalFormatting sqref="F130:AG130">
    <cfRule type="containsText" dxfId="2556" priority="130" operator="containsText" text="日">
      <formula>NOT(ISERROR(SEARCH("日",F130)))</formula>
    </cfRule>
    <cfRule type="containsText" dxfId="2555" priority="131" operator="containsText" text="土">
      <formula>NOT(ISERROR(SEARCH("土",F130)))</formula>
    </cfRule>
  </conditionalFormatting>
  <conditionalFormatting sqref="F130:AG130">
    <cfRule type="containsText" dxfId="2554" priority="123" operator="containsText" text="その他">
      <formula>NOT(ISERROR(SEARCH("その他",F130)))</formula>
    </cfRule>
    <cfRule type="containsText" dxfId="2553" priority="124" operator="containsText" text="冬休">
      <formula>NOT(ISERROR(SEARCH("冬休",F130)))</formula>
    </cfRule>
    <cfRule type="containsText" dxfId="2552" priority="125" operator="containsText" text="夏休">
      <formula>NOT(ISERROR(SEARCH("夏休",F130)))</formula>
    </cfRule>
    <cfRule type="containsText" dxfId="2551" priority="126" operator="containsText" text="製作">
      <formula>NOT(ISERROR(SEARCH("製作",F130)))</formula>
    </cfRule>
    <cfRule type="cellIs" dxfId="2550" priority="127" operator="equal">
      <formula>"中止,製作"</formula>
    </cfRule>
    <cfRule type="containsText" dxfId="2549" priority="128" operator="containsText" text="中止,製作,夏休,冬休,その他">
      <formula>NOT(ISERROR(SEARCH("中止,製作,夏休,冬休,その他",F130)))</formula>
    </cfRule>
    <cfRule type="containsText" dxfId="2548" priority="129" operator="containsText" text="中止">
      <formula>NOT(ISERROR(SEARCH("中止",F130)))</formula>
    </cfRule>
  </conditionalFormatting>
  <conditionalFormatting sqref="F119:F124">
    <cfRule type="containsText" dxfId="2547" priority="122" operator="containsText" text="－">
      <formula>NOT(ISERROR(SEARCH("－",F119)))</formula>
    </cfRule>
  </conditionalFormatting>
  <conditionalFormatting sqref="G119:G124 H121:U123 V123:AG123">
    <cfRule type="containsText" dxfId="2546" priority="121" operator="containsText" text="－">
      <formula>NOT(ISERROR(SEARCH("－",G119)))</formula>
    </cfRule>
  </conditionalFormatting>
  <conditionalFormatting sqref="G119:AG124">
    <cfRule type="containsText" dxfId="2545" priority="120" operator="containsText" text="－">
      <formula>NOT(ISERROR(SEARCH("－",G119)))</formula>
    </cfRule>
  </conditionalFormatting>
  <conditionalFormatting sqref="F126:AG129">
    <cfRule type="containsText" dxfId="2544" priority="115" operator="containsText" text="退">
      <formula>NOT(ISERROR(SEARCH("退",F126)))</formula>
    </cfRule>
    <cfRule type="containsText" dxfId="2543" priority="116" operator="containsText" text="入">
      <formula>NOT(ISERROR(SEARCH("入",F126)))</formula>
    </cfRule>
    <cfRule type="containsText" dxfId="2542" priority="117" operator="containsText" text="入,退">
      <formula>NOT(ISERROR(SEARCH("入,退",F126)))</formula>
    </cfRule>
    <cfRule type="containsText" dxfId="2541" priority="118" operator="containsText" text="入,退">
      <formula>NOT(ISERROR(SEARCH("入,退",F126)))</formula>
    </cfRule>
    <cfRule type="cellIs" dxfId="2540" priority="119" operator="equal">
      <formula>"休"</formula>
    </cfRule>
  </conditionalFormatting>
  <conditionalFormatting sqref="F126:AG129">
    <cfRule type="containsText" dxfId="2539" priority="114" operator="containsText" text="外">
      <formula>NOT(ISERROR(SEARCH("外",F126)))</formula>
    </cfRule>
  </conditionalFormatting>
  <conditionalFormatting sqref="F126:AG129">
    <cfRule type="containsText" dxfId="2538" priority="113" operator="containsText" text="－">
      <formula>NOT(ISERROR(SEARCH("－",F126)))</formula>
    </cfRule>
  </conditionalFormatting>
  <conditionalFormatting sqref="F131:AG134">
    <cfRule type="containsText" dxfId="2537" priority="108" operator="containsText" text="退">
      <formula>NOT(ISERROR(SEARCH("退",F131)))</formula>
    </cfRule>
    <cfRule type="containsText" dxfId="2536" priority="109" operator="containsText" text="入">
      <formula>NOT(ISERROR(SEARCH("入",F131)))</formula>
    </cfRule>
    <cfRule type="containsText" dxfId="2535" priority="110" operator="containsText" text="入,退">
      <formula>NOT(ISERROR(SEARCH("入,退",F131)))</formula>
    </cfRule>
    <cfRule type="containsText" dxfId="2534" priority="111" operator="containsText" text="入,退">
      <formula>NOT(ISERROR(SEARCH("入,退",F131)))</formula>
    </cfRule>
    <cfRule type="cellIs" dxfId="2533" priority="112" operator="equal">
      <formula>"休"</formula>
    </cfRule>
  </conditionalFormatting>
  <conditionalFormatting sqref="F131:AG134">
    <cfRule type="containsText" dxfId="2532" priority="107" operator="containsText" text="外">
      <formula>NOT(ISERROR(SEARCH("外",F131)))</formula>
    </cfRule>
  </conditionalFormatting>
  <conditionalFormatting sqref="F131:AG134">
    <cfRule type="containsText" dxfId="2531" priority="106" operator="containsText" text="－">
      <formula>NOT(ISERROR(SEARCH("－",F131)))</formula>
    </cfRule>
  </conditionalFormatting>
  <conditionalFormatting sqref="F139:AG144">
    <cfRule type="containsText" dxfId="2530" priority="101" operator="containsText" text="退">
      <formula>NOT(ISERROR(SEARCH("退",F139)))</formula>
    </cfRule>
    <cfRule type="containsText" dxfId="2529" priority="102" operator="containsText" text="入">
      <formula>NOT(ISERROR(SEARCH("入",F139)))</formula>
    </cfRule>
    <cfRule type="containsText" dxfId="2528" priority="103" operator="containsText" text="入,退">
      <formula>NOT(ISERROR(SEARCH("入,退",F139)))</formula>
    </cfRule>
    <cfRule type="containsText" dxfId="2527" priority="104" operator="containsText" text="入,退">
      <formula>NOT(ISERROR(SEARCH("入,退",F139)))</formula>
    </cfRule>
    <cfRule type="cellIs" dxfId="2526" priority="105" operator="equal">
      <formula>"休"</formula>
    </cfRule>
  </conditionalFormatting>
  <conditionalFormatting sqref="F139:AG144">
    <cfRule type="containsText" dxfId="2525" priority="100" operator="containsText" text="外">
      <formula>NOT(ISERROR(SEARCH("外",F139)))</formula>
    </cfRule>
  </conditionalFormatting>
  <conditionalFormatting sqref="F145:AG145">
    <cfRule type="containsText" dxfId="2524" priority="98" operator="containsText" text="日">
      <formula>NOT(ISERROR(SEARCH("日",F145)))</formula>
    </cfRule>
    <cfRule type="containsText" dxfId="2523" priority="99" operator="containsText" text="土">
      <formula>NOT(ISERROR(SEARCH("土",F145)))</formula>
    </cfRule>
  </conditionalFormatting>
  <conditionalFormatting sqref="F145:AG145">
    <cfRule type="containsText" dxfId="2522" priority="91" operator="containsText" text="その他">
      <formula>NOT(ISERROR(SEARCH("その他",F145)))</formula>
    </cfRule>
    <cfRule type="containsText" dxfId="2521" priority="92" operator="containsText" text="冬休">
      <formula>NOT(ISERROR(SEARCH("冬休",F145)))</formula>
    </cfRule>
    <cfRule type="containsText" dxfId="2520" priority="93" operator="containsText" text="夏休">
      <formula>NOT(ISERROR(SEARCH("夏休",F145)))</formula>
    </cfRule>
    <cfRule type="containsText" dxfId="2519" priority="94" operator="containsText" text="製作">
      <formula>NOT(ISERROR(SEARCH("製作",F145)))</formula>
    </cfRule>
    <cfRule type="cellIs" dxfId="2518" priority="95" operator="equal">
      <formula>"中止,製作"</formula>
    </cfRule>
    <cfRule type="containsText" dxfId="2517" priority="96" operator="containsText" text="中止,製作,夏休,冬休,その他">
      <formula>NOT(ISERROR(SEARCH("中止,製作,夏休,冬休,その他",F145)))</formula>
    </cfRule>
    <cfRule type="containsText" dxfId="2516" priority="97" operator="containsText" text="中止">
      <formula>NOT(ISERROR(SEARCH("中止",F145)))</formula>
    </cfRule>
  </conditionalFormatting>
  <conditionalFormatting sqref="F150:AG150">
    <cfRule type="containsText" dxfId="2515" priority="89" operator="containsText" text="日">
      <formula>NOT(ISERROR(SEARCH("日",F150)))</formula>
    </cfRule>
    <cfRule type="containsText" dxfId="2514" priority="90" operator="containsText" text="土">
      <formula>NOT(ISERROR(SEARCH("土",F150)))</formula>
    </cfRule>
  </conditionalFormatting>
  <conditionalFormatting sqref="F150:AG150">
    <cfRule type="containsText" dxfId="2513" priority="82" operator="containsText" text="その他">
      <formula>NOT(ISERROR(SEARCH("その他",F150)))</formula>
    </cfRule>
    <cfRule type="containsText" dxfId="2512" priority="83" operator="containsText" text="冬休">
      <formula>NOT(ISERROR(SEARCH("冬休",F150)))</formula>
    </cfRule>
    <cfRule type="containsText" dxfId="2511" priority="84" operator="containsText" text="夏休">
      <formula>NOT(ISERROR(SEARCH("夏休",F150)))</formula>
    </cfRule>
    <cfRule type="containsText" dxfId="2510" priority="85" operator="containsText" text="製作">
      <formula>NOT(ISERROR(SEARCH("製作",F150)))</formula>
    </cfRule>
    <cfRule type="cellIs" dxfId="2509" priority="86" operator="equal">
      <formula>"中止,製作"</formula>
    </cfRule>
    <cfRule type="containsText" dxfId="2508" priority="87" operator="containsText" text="中止,製作,夏休,冬休,その他">
      <formula>NOT(ISERROR(SEARCH("中止,製作,夏休,冬休,その他",F150)))</formula>
    </cfRule>
    <cfRule type="containsText" dxfId="2507" priority="88" operator="containsText" text="中止">
      <formula>NOT(ISERROR(SEARCH("中止",F150)))</formula>
    </cfRule>
  </conditionalFormatting>
  <conditionalFormatting sqref="F139:F144">
    <cfRule type="containsText" dxfId="2506" priority="81" operator="containsText" text="－">
      <formula>NOT(ISERROR(SEARCH("－",F139)))</formula>
    </cfRule>
  </conditionalFormatting>
  <conditionalFormatting sqref="G139:G144 H141:U143 V143:AG143">
    <cfRule type="containsText" dxfId="2505" priority="80" operator="containsText" text="－">
      <formula>NOT(ISERROR(SEARCH("－",G139)))</formula>
    </cfRule>
  </conditionalFormatting>
  <conditionalFormatting sqref="G139:AG144">
    <cfRule type="containsText" dxfId="2504" priority="79" operator="containsText" text="－">
      <formula>NOT(ISERROR(SEARCH("－",G139)))</formula>
    </cfRule>
  </conditionalFormatting>
  <conditionalFormatting sqref="F146:AG149">
    <cfRule type="containsText" dxfId="2503" priority="74" operator="containsText" text="退">
      <formula>NOT(ISERROR(SEARCH("退",F146)))</formula>
    </cfRule>
    <cfRule type="containsText" dxfId="2502" priority="75" operator="containsText" text="入">
      <formula>NOT(ISERROR(SEARCH("入",F146)))</formula>
    </cfRule>
    <cfRule type="containsText" dxfId="2501" priority="76" operator="containsText" text="入,退">
      <formula>NOT(ISERROR(SEARCH("入,退",F146)))</formula>
    </cfRule>
    <cfRule type="containsText" dxfId="2500" priority="77" operator="containsText" text="入,退">
      <formula>NOT(ISERROR(SEARCH("入,退",F146)))</formula>
    </cfRule>
    <cfRule type="cellIs" dxfId="2499" priority="78" operator="equal">
      <formula>"休"</formula>
    </cfRule>
  </conditionalFormatting>
  <conditionalFormatting sqref="F146:AG149">
    <cfRule type="containsText" dxfId="2498" priority="73" operator="containsText" text="外">
      <formula>NOT(ISERROR(SEARCH("外",F146)))</formula>
    </cfRule>
  </conditionalFormatting>
  <conditionalFormatting sqref="F146:AG149">
    <cfRule type="containsText" dxfId="2497" priority="72" operator="containsText" text="－">
      <formula>NOT(ISERROR(SEARCH("－",F146)))</formula>
    </cfRule>
  </conditionalFormatting>
  <conditionalFormatting sqref="F151:AG154">
    <cfRule type="containsText" dxfId="2496" priority="67" operator="containsText" text="退">
      <formula>NOT(ISERROR(SEARCH("退",F151)))</formula>
    </cfRule>
    <cfRule type="containsText" dxfId="2495" priority="68" operator="containsText" text="入">
      <formula>NOT(ISERROR(SEARCH("入",F151)))</formula>
    </cfRule>
    <cfRule type="containsText" dxfId="2494" priority="69" operator="containsText" text="入,退">
      <formula>NOT(ISERROR(SEARCH("入,退",F151)))</formula>
    </cfRule>
    <cfRule type="containsText" dxfId="2493" priority="70" operator="containsText" text="入,退">
      <formula>NOT(ISERROR(SEARCH("入,退",F151)))</formula>
    </cfRule>
    <cfRule type="cellIs" dxfId="2492" priority="71" operator="equal">
      <formula>"休"</formula>
    </cfRule>
  </conditionalFormatting>
  <conditionalFormatting sqref="F151:AG154">
    <cfRule type="containsText" dxfId="2491" priority="66" operator="containsText" text="外">
      <formula>NOT(ISERROR(SEARCH("外",F151)))</formula>
    </cfRule>
  </conditionalFormatting>
  <conditionalFormatting sqref="F151:AG154">
    <cfRule type="containsText" dxfId="2490" priority="65" operator="containsText" text="－">
      <formula>NOT(ISERROR(SEARCH("－",F151)))</formula>
    </cfRule>
  </conditionalFormatting>
  <conditionalFormatting sqref="F159:AG164">
    <cfRule type="containsText" dxfId="2489" priority="60" operator="containsText" text="退">
      <formula>NOT(ISERROR(SEARCH("退",F159)))</formula>
    </cfRule>
    <cfRule type="containsText" dxfId="2488" priority="61" operator="containsText" text="入">
      <formula>NOT(ISERROR(SEARCH("入",F159)))</formula>
    </cfRule>
    <cfRule type="containsText" dxfId="2487" priority="62" operator="containsText" text="入,退">
      <formula>NOT(ISERROR(SEARCH("入,退",F159)))</formula>
    </cfRule>
    <cfRule type="containsText" dxfId="2486" priority="63" operator="containsText" text="入,退">
      <formula>NOT(ISERROR(SEARCH("入,退",F159)))</formula>
    </cfRule>
    <cfRule type="cellIs" dxfId="2485" priority="64" operator="equal">
      <formula>"休"</formula>
    </cfRule>
  </conditionalFormatting>
  <conditionalFormatting sqref="F159:AG164">
    <cfRule type="containsText" dxfId="2484" priority="59" operator="containsText" text="外">
      <formula>NOT(ISERROR(SEARCH("外",F159)))</formula>
    </cfRule>
  </conditionalFormatting>
  <conditionalFormatting sqref="F165:AG165">
    <cfRule type="containsText" dxfId="2483" priority="57" operator="containsText" text="日">
      <formula>NOT(ISERROR(SEARCH("日",F165)))</formula>
    </cfRule>
    <cfRule type="containsText" dxfId="2482" priority="58" operator="containsText" text="土">
      <formula>NOT(ISERROR(SEARCH("土",F165)))</formula>
    </cfRule>
  </conditionalFormatting>
  <conditionalFormatting sqref="F165:AG165">
    <cfRule type="containsText" dxfId="2481" priority="50" operator="containsText" text="その他">
      <formula>NOT(ISERROR(SEARCH("その他",F165)))</formula>
    </cfRule>
    <cfRule type="containsText" dxfId="2480" priority="51" operator="containsText" text="冬休">
      <formula>NOT(ISERROR(SEARCH("冬休",F165)))</formula>
    </cfRule>
    <cfRule type="containsText" dxfId="2479" priority="52" operator="containsText" text="夏休">
      <formula>NOT(ISERROR(SEARCH("夏休",F165)))</formula>
    </cfRule>
    <cfRule type="containsText" dxfId="2478" priority="53" operator="containsText" text="製作">
      <formula>NOT(ISERROR(SEARCH("製作",F165)))</formula>
    </cfRule>
    <cfRule type="cellIs" dxfId="2477" priority="54" operator="equal">
      <formula>"中止,製作"</formula>
    </cfRule>
    <cfRule type="containsText" dxfId="2476" priority="55" operator="containsText" text="中止,製作,夏休,冬休,その他">
      <formula>NOT(ISERROR(SEARCH("中止,製作,夏休,冬休,その他",F165)))</formula>
    </cfRule>
    <cfRule type="containsText" dxfId="2475" priority="56" operator="containsText" text="中止">
      <formula>NOT(ISERROR(SEARCH("中止",F165)))</formula>
    </cfRule>
  </conditionalFormatting>
  <conditionalFormatting sqref="F170:AG170">
    <cfRule type="containsText" dxfId="2474" priority="48" operator="containsText" text="日">
      <formula>NOT(ISERROR(SEARCH("日",F170)))</formula>
    </cfRule>
    <cfRule type="containsText" dxfId="2473" priority="49" operator="containsText" text="土">
      <formula>NOT(ISERROR(SEARCH("土",F170)))</formula>
    </cfRule>
  </conditionalFormatting>
  <conditionalFormatting sqref="F170:AG170">
    <cfRule type="containsText" dxfId="2472" priority="41" operator="containsText" text="その他">
      <formula>NOT(ISERROR(SEARCH("その他",F170)))</formula>
    </cfRule>
    <cfRule type="containsText" dxfId="2471" priority="42" operator="containsText" text="冬休">
      <formula>NOT(ISERROR(SEARCH("冬休",F170)))</formula>
    </cfRule>
    <cfRule type="containsText" dxfId="2470" priority="43" operator="containsText" text="夏休">
      <formula>NOT(ISERROR(SEARCH("夏休",F170)))</formula>
    </cfRule>
    <cfRule type="containsText" dxfId="2469" priority="44" operator="containsText" text="製作">
      <formula>NOT(ISERROR(SEARCH("製作",F170)))</formula>
    </cfRule>
    <cfRule type="cellIs" dxfId="2468" priority="45" operator="equal">
      <formula>"中止,製作"</formula>
    </cfRule>
    <cfRule type="containsText" dxfId="2467" priority="46" operator="containsText" text="中止,製作,夏休,冬休,その他">
      <formula>NOT(ISERROR(SEARCH("中止,製作,夏休,冬休,その他",F170)))</formula>
    </cfRule>
    <cfRule type="containsText" dxfId="2466" priority="47" operator="containsText" text="中止">
      <formula>NOT(ISERROR(SEARCH("中止",F170)))</formula>
    </cfRule>
  </conditionalFormatting>
  <conditionalFormatting sqref="F159:F164">
    <cfRule type="containsText" dxfId="2465" priority="40" operator="containsText" text="－">
      <formula>NOT(ISERROR(SEARCH("－",F159)))</formula>
    </cfRule>
  </conditionalFormatting>
  <conditionalFormatting sqref="G159:G164 H161:U163 V163:AG163">
    <cfRule type="containsText" dxfId="2464" priority="39" operator="containsText" text="－">
      <formula>NOT(ISERROR(SEARCH("－",G159)))</formula>
    </cfRule>
  </conditionalFormatting>
  <conditionalFormatting sqref="G159:AG164">
    <cfRule type="containsText" dxfId="2463" priority="38" operator="containsText" text="－">
      <formula>NOT(ISERROR(SEARCH("－",G159)))</formula>
    </cfRule>
  </conditionalFormatting>
  <conditionalFormatting sqref="F166:AG169">
    <cfRule type="containsText" dxfId="2462" priority="33" operator="containsText" text="退">
      <formula>NOT(ISERROR(SEARCH("退",F166)))</formula>
    </cfRule>
    <cfRule type="containsText" dxfId="2461" priority="34" operator="containsText" text="入">
      <formula>NOT(ISERROR(SEARCH("入",F166)))</formula>
    </cfRule>
    <cfRule type="containsText" dxfId="2460" priority="35" operator="containsText" text="入,退">
      <formula>NOT(ISERROR(SEARCH("入,退",F166)))</formula>
    </cfRule>
    <cfRule type="containsText" dxfId="2459" priority="36" operator="containsText" text="入,退">
      <formula>NOT(ISERROR(SEARCH("入,退",F166)))</formula>
    </cfRule>
    <cfRule type="cellIs" dxfId="2458" priority="37" operator="equal">
      <formula>"休"</formula>
    </cfRule>
  </conditionalFormatting>
  <conditionalFormatting sqref="F166:AG169">
    <cfRule type="containsText" dxfId="2457" priority="32" operator="containsText" text="外">
      <formula>NOT(ISERROR(SEARCH("外",F166)))</formula>
    </cfRule>
  </conditionalFormatting>
  <conditionalFormatting sqref="F166:AG169">
    <cfRule type="containsText" dxfId="2456" priority="31" operator="containsText" text="－">
      <formula>NOT(ISERROR(SEARCH("－",F166)))</formula>
    </cfRule>
  </conditionalFormatting>
  <conditionalFormatting sqref="F171:AG174">
    <cfRule type="containsText" dxfId="2455" priority="26" operator="containsText" text="退">
      <formula>NOT(ISERROR(SEARCH("退",F171)))</formula>
    </cfRule>
    <cfRule type="containsText" dxfId="2454" priority="27" operator="containsText" text="入">
      <formula>NOT(ISERROR(SEARCH("入",F171)))</formula>
    </cfRule>
    <cfRule type="containsText" dxfId="2453" priority="28" operator="containsText" text="入,退">
      <formula>NOT(ISERROR(SEARCH("入,退",F171)))</formula>
    </cfRule>
    <cfRule type="containsText" dxfId="2452" priority="29" operator="containsText" text="入,退">
      <formula>NOT(ISERROR(SEARCH("入,退",F171)))</formula>
    </cfRule>
    <cfRule type="cellIs" dxfId="2451" priority="30" operator="equal">
      <formula>"休"</formula>
    </cfRule>
  </conditionalFormatting>
  <conditionalFormatting sqref="F171:AG174">
    <cfRule type="containsText" dxfId="2450" priority="25" operator="containsText" text="外">
      <formula>NOT(ISERROR(SEARCH("外",F171)))</formula>
    </cfRule>
  </conditionalFormatting>
  <conditionalFormatting sqref="F171:AG174">
    <cfRule type="containsText" dxfId="2449" priority="24" operator="containsText" text="－">
      <formula>NOT(ISERROR(SEARCH("－",F171)))</formula>
    </cfRule>
  </conditionalFormatting>
  <conditionalFormatting sqref="Z87">
    <cfRule type="containsText" dxfId="2448" priority="18" operator="containsText" text="退">
      <formula>NOT(ISERROR(SEARCH("退",Z87)))</formula>
    </cfRule>
    <cfRule type="containsText" dxfId="2447" priority="19" operator="containsText" text="入">
      <formula>NOT(ISERROR(SEARCH("入",Z87)))</formula>
    </cfRule>
    <cfRule type="containsText" dxfId="2446" priority="20" operator="containsText" text="入,退">
      <formula>NOT(ISERROR(SEARCH("入,退",Z87)))</formula>
    </cfRule>
    <cfRule type="containsText" dxfId="2445" priority="21" operator="containsText" text="入,退">
      <formula>NOT(ISERROR(SEARCH("入,退",Z87)))</formula>
    </cfRule>
    <cfRule type="cellIs" dxfId="2444" priority="23" operator="equal">
      <formula>"休"</formula>
    </cfRule>
  </conditionalFormatting>
  <conditionalFormatting sqref="Z87">
    <cfRule type="containsText" dxfId="2443" priority="22" operator="containsText" text="休">
      <formula>NOT(ISERROR(SEARCH("休",Z87)))</formula>
    </cfRule>
  </conditionalFormatting>
  <conditionalFormatting sqref="Z87">
    <cfRule type="containsText" dxfId="2442" priority="17" operator="containsText" text="外">
      <formula>NOT(ISERROR(SEARCH("外",Z87)))</formula>
    </cfRule>
  </conditionalFormatting>
  <conditionalFormatting sqref="Z87">
    <cfRule type="containsText" dxfId="2441" priority="16" operator="containsText" text="－">
      <formula>NOT(ISERROR(SEARCH("－",Z87)))</formula>
    </cfRule>
  </conditionalFormatting>
  <conditionalFormatting sqref="AE87 U87 P87 K87">
    <cfRule type="containsText" dxfId="2440" priority="10" operator="containsText" text="退">
      <formula>NOT(ISERROR(SEARCH("退",K87)))</formula>
    </cfRule>
    <cfRule type="containsText" dxfId="2439" priority="11" operator="containsText" text="入">
      <formula>NOT(ISERROR(SEARCH("入",K87)))</formula>
    </cfRule>
    <cfRule type="containsText" dxfId="2438" priority="12" operator="containsText" text="入,退">
      <formula>NOT(ISERROR(SEARCH("入,退",K87)))</formula>
    </cfRule>
    <cfRule type="containsText" dxfId="2437" priority="13" operator="containsText" text="入,退">
      <formula>NOT(ISERROR(SEARCH("入,退",K87)))</formula>
    </cfRule>
    <cfRule type="cellIs" dxfId="2436" priority="15" operator="equal">
      <formula>"休"</formula>
    </cfRule>
  </conditionalFormatting>
  <conditionalFormatting sqref="AE87 U87 P87 K87">
    <cfRule type="containsText" dxfId="2435" priority="14" operator="containsText" text="休">
      <formula>NOT(ISERROR(SEARCH("休",K87)))</formula>
    </cfRule>
  </conditionalFormatting>
  <conditionalFormatting sqref="AE87 U87 P87 K87">
    <cfRule type="containsText" dxfId="2434" priority="9" operator="containsText" text="外">
      <formula>NOT(ISERROR(SEARCH("外",K87)))</formula>
    </cfRule>
  </conditionalFormatting>
  <conditionalFormatting sqref="AE87 U87 P87 K87">
    <cfRule type="containsText" dxfId="2433" priority="8" operator="containsText" text="－">
      <formula>NOT(ISERROR(SEARCH("－",K87)))</formula>
    </cfRule>
  </conditionalFormatting>
  <conditionalFormatting sqref="F87">
    <cfRule type="containsText" dxfId="2432" priority="3" operator="containsText" text="退">
      <formula>NOT(ISERROR(SEARCH("退",F87)))</formula>
    </cfRule>
    <cfRule type="containsText" dxfId="2431" priority="4" operator="containsText" text="入">
      <formula>NOT(ISERROR(SEARCH("入",F87)))</formula>
    </cfRule>
    <cfRule type="containsText" dxfId="2430" priority="5" operator="containsText" text="入,退">
      <formula>NOT(ISERROR(SEARCH("入,退",F87)))</formula>
    </cfRule>
    <cfRule type="containsText" dxfId="2429" priority="6" operator="containsText" text="入,退">
      <formula>NOT(ISERROR(SEARCH("入,退",F87)))</formula>
    </cfRule>
    <cfRule type="cellIs" dxfId="2428" priority="7" operator="equal">
      <formula>"休"</formula>
    </cfRule>
  </conditionalFormatting>
  <conditionalFormatting sqref="F87">
    <cfRule type="containsText" dxfId="2427" priority="2" operator="containsText" text="外">
      <formula>NOT(ISERROR(SEARCH("外",F87)))</formula>
    </cfRule>
  </conditionalFormatting>
  <conditionalFormatting sqref="F87">
    <cfRule type="containsText" dxfId="2426"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F26:AG31 F33:AG36 F38:AG41 F46:AG51 F53:AG56 F58:AG61 F66:AG71 F73:AG76 F78:AG81 F99:AG104 F106:AG109 F111:AG114 F119:AG124 F126:AG129 F131:AG134 F139:AG144 F146:AG149 F159:AG164 F151:AG154 F166:AG169 F171:AG174 Z87 AE87 K87 P87 U87 F87">
      <formula1>"　,入,休,退,外,－"</formula1>
    </dataValidation>
    <dataValidation type="list" allowBlank="1" showInputMessage="1" showErrorMessage="1" sqref="F62:AG62">
      <formula1>"　,入,休,退,外"</formula1>
    </dataValidation>
    <dataValidation type="list" allowBlank="1" showInputMessage="1" showErrorMessage="1" sqref="F25:AG25 P85 F52:AG52 F125:AG125 Z85 F45:AG45 F32:AG32 F145:AG145 F65:AG65 F57:AG57 F37:AG37 F98:AG98 F72:AG72 F77:AG77 F118:AG118 F105:AG105 F110:AG110 F138:AG138 F150:AG150 F130:AG130 F158:AG158 AG7 AG9 AG11 AG13 AG15 F85 U85 K85 F165:AG165 F170:AG170">
      <formula1>"　,中止,製作,夏休,冬休,その他"</formula1>
    </dataValidation>
  </dataValidations>
  <pageMargins left="0.7" right="0.7" top="0.75" bottom="0.75" header="0.3" footer="0.3"/>
  <pageSetup paperSize="9" scale="50" orientation="portrait" r:id="rId1"/>
  <rowBreaks count="1" manualBreakCount="1">
    <brk id="90"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62"/>
  <sheetViews>
    <sheetView view="pageBreakPreview" zoomScale="75" zoomScaleNormal="100" zoomScaleSheetLayoutView="75" workbookViewId="0">
      <selection activeCell="E4" sqref="E4:G4"/>
    </sheetView>
  </sheetViews>
  <sheetFormatPr defaultColWidth="9" defaultRowHeight="13.2"/>
  <cols>
    <col min="1" max="1" width="1.33203125" style="1893" customWidth="1"/>
    <col min="2" max="2" width="4.44140625" style="1893" customWidth="1"/>
    <col min="3" max="3" width="7.44140625" style="1893" customWidth="1"/>
    <col min="4" max="4" width="10.21875" style="1893" customWidth="1"/>
    <col min="5" max="5" width="7.21875" style="1892" customWidth="1"/>
    <col min="6" max="33" width="3.77734375" style="1892" customWidth="1"/>
    <col min="34" max="37" width="3.77734375" style="1893" customWidth="1"/>
    <col min="38" max="38" width="3.6640625" style="1893" customWidth="1"/>
    <col min="39" max="40" width="7.6640625" style="1893" customWidth="1"/>
    <col min="41" max="42" width="3.77734375" style="1893" customWidth="1"/>
    <col min="43" max="16384" width="9" style="1893"/>
  </cols>
  <sheetData>
    <row r="1" spans="1:43" ht="19.2">
      <c r="A1" s="2042" t="s">
        <v>2528</v>
      </c>
      <c r="B1" s="2042"/>
      <c r="C1" s="2042"/>
      <c r="D1" s="2042"/>
      <c r="E1" s="2042"/>
      <c r="P1" s="2043"/>
      <c r="AJ1" s="1895" t="s">
        <v>2560</v>
      </c>
    </row>
    <row r="2" spans="1:43" ht="13.5" customHeight="1">
      <c r="AD2" s="4321" t="s">
        <v>2465</v>
      </c>
      <c r="AE2" s="4321"/>
      <c r="AF2" s="4321"/>
      <c r="AG2" s="4142" t="s">
        <v>2466</v>
      </c>
      <c r="AH2" s="4142"/>
      <c r="AI2" s="4142"/>
      <c r="AJ2" s="4142"/>
    </row>
    <row r="3" spans="1:43" s="1916" customFormat="1" ht="18" customHeight="1">
      <c r="B3" s="4397" t="s">
        <v>1173</v>
      </c>
      <c r="C3" s="4397"/>
      <c r="D3" s="2087" t="s">
        <v>1174</v>
      </c>
      <c r="E3" s="2088" t="str">
        <f>入力シート!C10</f>
        <v>○○校区道路改良工事</v>
      </c>
      <c r="F3" s="2088"/>
      <c r="G3" s="2088"/>
      <c r="H3" s="2088"/>
      <c r="I3" s="2088"/>
      <c r="J3" s="2088"/>
      <c r="K3" s="2088"/>
      <c r="L3" s="2088"/>
      <c r="M3" s="2088"/>
      <c r="N3" s="2088"/>
      <c r="O3" s="2087"/>
      <c r="P3" s="2087"/>
      <c r="Q3" s="2087"/>
      <c r="R3" s="1916" t="s">
        <v>2530</v>
      </c>
      <c r="U3" s="2089"/>
      <c r="V3" s="2089"/>
      <c r="W3" s="2087" t="s">
        <v>1174</v>
      </c>
      <c r="X3" s="4398">
        <v>44659</v>
      </c>
      <c r="Y3" s="4398"/>
      <c r="Z3" s="4398"/>
      <c r="AA3" s="4398"/>
      <c r="AB3" s="4398"/>
      <c r="AC3" s="2087"/>
      <c r="AD3" s="2087"/>
      <c r="AE3" s="2087"/>
      <c r="AF3" s="2087"/>
      <c r="AG3" s="2087"/>
    </row>
    <row r="4" spans="1:43" s="1916" customFormat="1" ht="18" customHeight="1">
      <c r="B4" s="4399" t="s">
        <v>1181</v>
      </c>
      <c r="C4" s="4399"/>
      <c r="D4" s="2087" t="s">
        <v>1174</v>
      </c>
      <c r="E4" s="4400">
        <f>+X4-X3+1</f>
        <v>708</v>
      </c>
      <c r="F4" s="4400"/>
      <c r="G4" s="4400"/>
      <c r="H4" s="2087"/>
      <c r="I4" s="2087"/>
      <c r="J4" s="2087"/>
      <c r="K4" s="2087"/>
      <c r="L4" s="2087"/>
      <c r="M4" s="2087"/>
      <c r="N4" s="2087"/>
      <c r="O4" s="2087"/>
      <c r="P4" s="2087"/>
      <c r="Q4" s="2087"/>
      <c r="R4" s="1916" t="s">
        <v>1180</v>
      </c>
      <c r="S4" s="2090"/>
      <c r="T4" s="2090"/>
      <c r="U4" s="2091"/>
      <c r="V4" s="2091"/>
      <c r="W4" s="2087" t="s">
        <v>1174</v>
      </c>
      <c r="X4" s="4401">
        <v>45366</v>
      </c>
      <c r="Y4" s="4401"/>
      <c r="Z4" s="4401"/>
      <c r="AA4" s="4401"/>
      <c r="AB4" s="4401"/>
      <c r="AC4" s="2087"/>
      <c r="AD4" s="2087"/>
      <c r="AE4" s="2087"/>
      <c r="AF4" s="2087"/>
      <c r="AG4" s="2087"/>
    </row>
    <row r="5" spans="1:43" s="1898" customFormat="1">
      <c r="B5" s="2092"/>
      <c r="C5" s="2092"/>
      <c r="D5" s="2093"/>
      <c r="E5" s="2094"/>
      <c r="F5" s="2094"/>
      <c r="G5" s="2094"/>
      <c r="H5" s="2093"/>
      <c r="I5" s="2093"/>
      <c r="J5" s="2093"/>
      <c r="K5" s="2093"/>
      <c r="L5" s="2093"/>
      <c r="M5" s="2093"/>
      <c r="N5" s="4402" t="s">
        <v>2467</v>
      </c>
      <c r="O5" s="4403"/>
      <c r="P5" s="4403"/>
      <c r="Q5" s="4403"/>
      <c r="R5" s="4403"/>
      <c r="S5" s="4403"/>
      <c r="T5" s="4403"/>
      <c r="U5" s="4403"/>
      <c r="V5" s="4404"/>
      <c r="W5" s="2093"/>
      <c r="AG5" s="1893"/>
      <c r="AM5" s="1894">
        <f>T8</f>
        <v>0</v>
      </c>
      <c r="AN5" s="1893"/>
      <c r="AO5" s="1893"/>
      <c r="AP5" s="1893"/>
      <c r="AQ5" s="1893"/>
    </row>
    <row r="6" spans="1:43" ht="13.5" customHeight="1">
      <c r="B6" s="4405" t="s">
        <v>2531</v>
      </c>
      <c r="C6" s="4407" t="s">
        <v>2532</v>
      </c>
      <c r="D6" s="4358"/>
      <c r="E6" s="4407" t="s">
        <v>1313</v>
      </c>
      <c r="F6" s="4358"/>
      <c r="G6" s="4408"/>
      <c r="H6" s="4409" t="s">
        <v>1168</v>
      </c>
      <c r="I6" s="4410"/>
      <c r="J6" s="4410"/>
      <c r="K6" s="4411" t="s">
        <v>2473</v>
      </c>
      <c r="L6" s="4412"/>
      <c r="M6" s="4413"/>
      <c r="N6" s="4410" t="s">
        <v>2474</v>
      </c>
      <c r="O6" s="4410"/>
      <c r="P6" s="4410"/>
      <c r="Q6" s="4407" t="s">
        <v>2475</v>
      </c>
      <c r="R6" s="4358"/>
      <c r="S6" s="4408"/>
      <c r="T6" s="4358" t="s">
        <v>2534</v>
      </c>
      <c r="U6" s="4358"/>
      <c r="V6" s="4408"/>
      <c r="AA6" s="2073"/>
      <c r="AC6" s="1893"/>
      <c r="AD6" s="1893"/>
      <c r="AE6" s="1893"/>
      <c r="AF6" s="1893"/>
      <c r="AG6" s="2028"/>
      <c r="AH6" s="1991"/>
      <c r="AM6" s="1893">
        <v>0.28499999999999998</v>
      </c>
      <c r="AO6" s="1893" t="s">
        <v>2535</v>
      </c>
    </row>
    <row r="7" spans="1:43" ht="13.5" customHeight="1">
      <c r="B7" s="4406"/>
      <c r="C7" s="4335"/>
      <c r="D7" s="4336"/>
      <c r="E7" s="4335"/>
      <c r="F7" s="4336"/>
      <c r="G7" s="4337"/>
      <c r="H7" s="4414" t="s">
        <v>2481</v>
      </c>
      <c r="I7" s="4415"/>
      <c r="J7" s="4415"/>
      <c r="K7" s="4416" t="s">
        <v>2482</v>
      </c>
      <c r="L7" s="4417"/>
      <c r="M7" s="4418"/>
      <c r="N7" s="4419" t="s">
        <v>2536</v>
      </c>
      <c r="O7" s="4419"/>
      <c r="P7" s="4419"/>
      <c r="Q7" s="4414" t="s">
        <v>2537</v>
      </c>
      <c r="R7" s="4415"/>
      <c r="S7" s="4420"/>
      <c r="T7" s="4415" t="s">
        <v>2538</v>
      </c>
      <c r="U7" s="4415"/>
      <c r="V7" s="4420"/>
      <c r="X7" s="4421" t="s">
        <v>2539</v>
      </c>
      <c r="Y7" s="4422"/>
      <c r="Z7" s="4422"/>
      <c r="AA7" s="4422"/>
      <c r="AB7" s="4422"/>
      <c r="AC7" s="4422"/>
      <c r="AD7" s="4423"/>
      <c r="AE7" s="1893"/>
      <c r="AF7" s="1893"/>
      <c r="AG7" s="2095"/>
      <c r="AH7" s="2027"/>
      <c r="AI7" s="2073"/>
      <c r="AM7" s="1893">
        <v>0.25</v>
      </c>
      <c r="AO7" s="1893" t="s">
        <v>2540</v>
      </c>
    </row>
    <row r="8" spans="1:43" ht="13.5" customHeight="1">
      <c r="B8" s="4185" t="s">
        <v>2486</v>
      </c>
      <c r="C8" s="4348" t="s">
        <v>2487</v>
      </c>
      <c r="D8" s="4349"/>
      <c r="E8" s="4383" t="s">
        <v>2541</v>
      </c>
      <c r="F8" s="4384"/>
      <c r="G8" s="4385"/>
      <c r="H8" s="4357">
        <f>AH26+AH46+AH66+AH99+AH119+AH139+AH159+AH185+AH205+AH225+AH245+AH271+AH291+AH311+AH331+AH357+AH377+AH397+AH417+AH443+AH463+AH483+AH503+AH529+AH549+AH569+AH589</f>
        <v>756</v>
      </c>
      <c r="I8" s="4358"/>
      <c r="J8" s="4358"/>
      <c r="K8" s="4357">
        <f>AI26+AI46+AI66+AI99+AI119+AI139+AI159+AI185+AI205+AI225+AI245+AI271+AI291+AI311+AI331+AI357+AI377+AI397+AI417+AI443+AI463+AI483+AI503+AI529+AI549+AI569+AI589</f>
        <v>0</v>
      </c>
      <c r="L8" s="4358"/>
      <c r="M8" s="4358"/>
      <c r="N8" s="4357">
        <f>AJ26+AJ46+AJ66+AJ99+AJ119+AJ139+AJ159+AJ185+AJ205+AJ225+AJ245+AJ271+AJ291+AJ311+AJ331+AJ357+AJ377+AJ397+AJ417+AJ443+AJ463+AJ483+AJ503+AJ529+AJ549+AJ569+AJ589</f>
        <v>0</v>
      </c>
      <c r="O8" s="4358"/>
      <c r="P8" s="4358"/>
      <c r="Q8" s="4359">
        <f>ROUND(N8/H8,3)</f>
        <v>0</v>
      </c>
      <c r="R8" s="4360"/>
      <c r="S8" s="4361"/>
      <c r="T8" s="4386">
        <f>ROUND(AVERAGE(Q8:S21),3)</f>
        <v>0</v>
      </c>
      <c r="U8" s="4387"/>
      <c r="V8" s="4388"/>
      <c r="X8" s="4394" t="s">
        <v>2542</v>
      </c>
      <c r="Y8" s="4395"/>
      <c r="Z8" s="4395"/>
      <c r="AA8" s="4395"/>
      <c r="AB8" s="4396"/>
      <c r="AC8" s="4371" t="s">
        <v>2543</v>
      </c>
      <c r="AD8" s="4372"/>
      <c r="AF8" s="1893"/>
      <c r="AG8" s="2095"/>
      <c r="AH8" s="2027"/>
      <c r="AM8" s="1893">
        <v>0.214</v>
      </c>
      <c r="AO8" s="1893" t="s">
        <v>2544</v>
      </c>
    </row>
    <row r="9" spans="1:43" ht="13.5" customHeight="1">
      <c r="B9" s="4186"/>
      <c r="C9" s="4350"/>
      <c r="D9" s="4351"/>
      <c r="E9" s="4343" t="s">
        <v>2545</v>
      </c>
      <c r="F9" s="4344"/>
      <c r="G9" s="4345"/>
      <c r="H9" s="4367">
        <f t="shared" ref="H9:H13" si="0">AH27+AH47+AH67+AH100+AH120+AH140+AH160+AH186+AH206+AH226+AH246+AH272+AH292+AH312+AH332+AH358+AH378+AH398+AH418+AH444+AH464+AH484+AH504+AH530+AH550+AH570+AH590</f>
        <v>756</v>
      </c>
      <c r="I9" s="4346"/>
      <c r="J9" s="4346"/>
      <c r="K9" s="4367">
        <f t="shared" ref="K9:K13" si="1">AI27+AI47+AI67+AI100+AI120+AI140+AI160+AI206+AI226+AI246+AI272+AI292+AI312+AI332+AI358+AI378+AI398+AI418+AI444+AI464+AI484+AI504+AI530+AI550+AI570+AI590</f>
        <v>0</v>
      </c>
      <c r="L9" s="4346"/>
      <c r="M9" s="4346"/>
      <c r="N9" s="4367">
        <f t="shared" ref="N9:N12" si="2">AJ27+AJ47+AJ67+AJ100+AJ120+AJ140+AJ160+AJ186+AJ206+AJ226+AJ246+AJ272+AJ292+AJ312+AJ332+AJ358+AJ378+AJ398+AJ418+AJ444+AJ464+AJ484+AJ504+AJ530+AJ550+AJ570+AJ590</f>
        <v>0</v>
      </c>
      <c r="O9" s="4346"/>
      <c r="P9" s="4347"/>
      <c r="Q9" s="4341">
        <f t="shared" ref="Q9:Q21" si="3">ROUND(N9/H9,3)</f>
        <v>0</v>
      </c>
      <c r="R9" s="4342"/>
      <c r="S9" s="4230"/>
      <c r="T9" s="4389"/>
      <c r="U9" s="4390"/>
      <c r="V9" s="4391"/>
      <c r="X9" s="4373" t="s">
        <v>2546</v>
      </c>
      <c r="Y9" s="4374"/>
      <c r="Z9" s="4374"/>
      <c r="AA9" s="4374"/>
      <c r="AB9" s="4375"/>
      <c r="AC9" s="4376" t="s">
        <v>2547</v>
      </c>
      <c r="AD9" s="4377"/>
      <c r="AF9" s="1893"/>
      <c r="AG9" s="2095"/>
      <c r="AH9" s="2027"/>
      <c r="AI9" s="1892"/>
    </row>
    <row r="10" spans="1:43" ht="13.5" customHeight="1">
      <c r="B10" s="4186"/>
      <c r="C10" s="4350"/>
      <c r="D10" s="4351"/>
      <c r="E10" s="4343" t="s">
        <v>2548</v>
      </c>
      <c r="F10" s="4344"/>
      <c r="G10" s="4345"/>
      <c r="H10" s="4367">
        <f t="shared" si="0"/>
        <v>756</v>
      </c>
      <c r="I10" s="4346"/>
      <c r="J10" s="4346"/>
      <c r="K10" s="4367">
        <f t="shared" si="1"/>
        <v>0</v>
      </c>
      <c r="L10" s="4346"/>
      <c r="M10" s="4346"/>
      <c r="N10" s="4367">
        <f t="shared" si="2"/>
        <v>0</v>
      </c>
      <c r="O10" s="4346"/>
      <c r="P10" s="4347"/>
      <c r="Q10" s="4341">
        <f t="shared" si="3"/>
        <v>0</v>
      </c>
      <c r="R10" s="4342"/>
      <c r="S10" s="4230"/>
      <c r="T10" s="4389"/>
      <c r="U10" s="4390"/>
      <c r="V10" s="4391"/>
      <c r="X10" s="4378" t="s">
        <v>2549</v>
      </c>
      <c r="Y10" s="4379"/>
      <c r="Z10" s="4379"/>
      <c r="AA10" s="4379"/>
      <c r="AB10" s="4380"/>
      <c r="AC10" s="4381" t="s">
        <v>2550</v>
      </c>
      <c r="AD10" s="4382"/>
      <c r="AF10" s="1893"/>
      <c r="AG10" s="2095"/>
      <c r="AH10" s="2027"/>
      <c r="AI10" s="1892"/>
    </row>
    <row r="11" spans="1:43" ht="13.5" customHeight="1">
      <c r="B11" s="4186"/>
      <c r="C11" s="4350"/>
      <c r="D11" s="4351"/>
      <c r="E11" s="4343" t="s">
        <v>2551</v>
      </c>
      <c r="F11" s="4344"/>
      <c r="G11" s="4345"/>
      <c r="H11" s="4367">
        <f t="shared" si="0"/>
        <v>756</v>
      </c>
      <c r="I11" s="4346"/>
      <c r="J11" s="4346"/>
      <c r="K11" s="4367">
        <f>AI29+AI49+AI69+AI102+AI122+AI142+AI162+AI208+AI228+AI248+AI274+AI294+AI314+AI334+AI360+AI380+AI400+AI420+AI446+AI466+AI486+AI506+AI532+AI552+AI572+AI592</f>
        <v>0</v>
      </c>
      <c r="L11" s="4346"/>
      <c r="M11" s="4346"/>
      <c r="N11" s="4367">
        <f t="shared" si="2"/>
        <v>0</v>
      </c>
      <c r="O11" s="4346"/>
      <c r="P11" s="4347"/>
      <c r="Q11" s="4341">
        <f t="shared" si="3"/>
        <v>0</v>
      </c>
      <c r="R11" s="4342"/>
      <c r="S11" s="4230"/>
      <c r="T11" s="4389"/>
      <c r="U11" s="4390"/>
      <c r="V11" s="4391"/>
      <c r="X11" s="4368" t="s">
        <v>2552</v>
      </c>
      <c r="Y11" s="4369"/>
      <c r="Z11" s="4369"/>
      <c r="AA11" s="4369"/>
      <c r="AB11" s="4370"/>
      <c r="AC11" s="4365" t="s">
        <v>2553</v>
      </c>
      <c r="AD11" s="4366"/>
      <c r="AE11" s="1893"/>
      <c r="AF11" s="1893"/>
      <c r="AG11" s="2095"/>
      <c r="AH11" s="2027"/>
      <c r="AI11" s="1892"/>
    </row>
    <row r="12" spans="1:43" ht="13.5" customHeight="1">
      <c r="B12" s="4186"/>
      <c r="C12" s="4350"/>
      <c r="D12" s="4351"/>
      <c r="E12" s="4343" t="s">
        <v>2554</v>
      </c>
      <c r="F12" s="4344"/>
      <c r="G12" s="4345"/>
      <c r="H12" s="4367">
        <f t="shared" si="0"/>
        <v>756</v>
      </c>
      <c r="I12" s="4346"/>
      <c r="J12" s="4346"/>
      <c r="K12" s="4367">
        <f t="shared" si="1"/>
        <v>0</v>
      </c>
      <c r="L12" s="4346"/>
      <c r="M12" s="4346"/>
      <c r="N12" s="4367">
        <f t="shared" si="2"/>
        <v>0</v>
      </c>
      <c r="O12" s="4346"/>
      <c r="P12" s="4347"/>
      <c r="Q12" s="4341">
        <f t="shared" si="3"/>
        <v>0</v>
      </c>
      <c r="R12" s="4342"/>
      <c r="S12" s="4230"/>
      <c r="T12" s="4389"/>
      <c r="U12" s="4390"/>
      <c r="V12" s="4391"/>
      <c r="AA12" s="1893"/>
      <c r="AC12" s="1893"/>
      <c r="AD12" s="1893"/>
      <c r="AE12" s="1893"/>
      <c r="AF12" s="1893"/>
      <c r="AG12" s="2095"/>
      <c r="AH12" s="2027"/>
      <c r="AI12" s="1892"/>
    </row>
    <row r="13" spans="1:43" ht="13.5" customHeight="1">
      <c r="B13" s="4187"/>
      <c r="C13" s="4352"/>
      <c r="D13" s="4353"/>
      <c r="E13" s="4332"/>
      <c r="F13" s="4333"/>
      <c r="G13" s="4334"/>
      <c r="H13" s="4424">
        <f t="shared" si="0"/>
        <v>756</v>
      </c>
      <c r="I13" s="4336"/>
      <c r="J13" s="4336"/>
      <c r="K13" s="4424">
        <f t="shared" si="1"/>
        <v>0</v>
      </c>
      <c r="L13" s="4336"/>
      <c r="M13" s="4336"/>
      <c r="N13" s="4424">
        <f>AJ31+AJ51+AJ71+AJ104+AJ124+AJ144+AJ164+AJ190+AJ210+AJ230+AJ250+AJ276+AJ296+AJ316+AJ336+AJ362+AJ382+AJ402+AJ422+AJ448+AJ468+AJ488+AJ508+AJ534+AJ554+AJ574+AJ594</f>
        <v>0</v>
      </c>
      <c r="O13" s="4336"/>
      <c r="P13" s="4336"/>
      <c r="Q13" s="4425">
        <f t="shared" si="3"/>
        <v>0</v>
      </c>
      <c r="R13" s="4426"/>
      <c r="S13" s="4250"/>
      <c r="T13" s="4389"/>
      <c r="U13" s="4390"/>
      <c r="V13" s="4391"/>
      <c r="AA13" s="1893"/>
      <c r="AC13" s="1893"/>
      <c r="AD13" s="1893"/>
      <c r="AE13" s="1893"/>
      <c r="AF13" s="1893"/>
      <c r="AG13" s="2095"/>
      <c r="AH13" s="2027"/>
      <c r="AI13" s="1892"/>
    </row>
    <row r="14" spans="1:43" ht="13.5" customHeight="1">
      <c r="B14" s="4185" t="s">
        <v>2493</v>
      </c>
      <c r="C14" s="4348" t="s">
        <v>2494</v>
      </c>
      <c r="D14" s="4349"/>
      <c r="E14" s="4354" t="s">
        <v>2541</v>
      </c>
      <c r="F14" s="4355"/>
      <c r="G14" s="4356"/>
      <c r="H14" s="4430">
        <f>AH33+AH53+AH73+AH106+AH126+AH146+AH166+AH192+AH212+AH232+AH252+AH278+AH298+AH318+AH338+AH364+AH384+AH404+AH424+AH450+AH470+AH490+AH510+AH536+AH556+AH576+AH596</f>
        <v>756</v>
      </c>
      <c r="I14" s="4431"/>
      <c r="J14" s="4431"/>
      <c r="K14" s="4430">
        <f>AI33+AI53+AI73+AI106+AI126+AI146+AI166+AI192+AI212+AI232+AI252+AI278+AI298+AI318+AI338+AI364+AI384+AI404+AI424+AI450+AI470+AI490+AI510+AI536+AI556+AI576+AI596</f>
        <v>0</v>
      </c>
      <c r="L14" s="4431"/>
      <c r="M14" s="4431"/>
      <c r="N14" s="4430">
        <f>AJ33+AJ53+AJ73+AJ106+AJ126+AJ146+AJ166+AJ192+AJ212+AJ232+AJ252+AJ278+AJ298+AJ318+AJ338+AJ364+AJ384+AJ404+AJ424+AJ450+AJ470+AJ490+AJ510+AJ536+AJ556+AJ576+AJ596</f>
        <v>0</v>
      </c>
      <c r="O14" s="4431"/>
      <c r="P14" s="4431"/>
      <c r="Q14" s="4435">
        <f t="shared" si="3"/>
        <v>0</v>
      </c>
      <c r="R14" s="4436"/>
      <c r="S14" s="4437"/>
      <c r="T14" s="4389"/>
      <c r="U14" s="4390"/>
      <c r="V14" s="4391"/>
      <c r="AA14" s="1893"/>
      <c r="AC14" s="1893"/>
      <c r="AD14" s="1893"/>
      <c r="AE14" s="1893"/>
      <c r="AF14" s="1893"/>
      <c r="AG14" s="2095"/>
      <c r="AH14" s="2027"/>
      <c r="AI14" s="1892"/>
    </row>
    <row r="15" spans="1:43" ht="13.5" customHeight="1">
      <c r="B15" s="4186"/>
      <c r="C15" s="4350"/>
      <c r="D15" s="4351"/>
      <c r="E15" s="4343" t="s">
        <v>2545</v>
      </c>
      <c r="F15" s="4344"/>
      <c r="G15" s="4345"/>
      <c r="H15" s="4367">
        <f t="shared" ref="H15:H17" si="4">AH34+AH54+AH74+AH107+AH127+AH147+AH167+AH193+AH213+AH233+AH253+AH279+AH299+AH319+AH339+AH365+AH385+AH405+AH425+AH451+AH471+AH491+AH511+AH537+AH557+AH577+AH597</f>
        <v>756</v>
      </c>
      <c r="I15" s="4346"/>
      <c r="J15" s="4346"/>
      <c r="K15" s="4367">
        <f t="shared" ref="K15:K17" si="5">AI34+AI54+AI74+AI107+AI127+AI147+AI167+AI193+AI213+AI233+AI253+AI279+AI299+AI319+AI339+AI365+AI385+AI405+AI425+AI451+AI471+AI491+AI511+AI537+AI557+AI577+AI597</f>
        <v>0</v>
      </c>
      <c r="L15" s="4346"/>
      <c r="M15" s="4346"/>
      <c r="N15" s="4367">
        <f t="shared" ref="N15:N17" si="6">AJ34+AJ54+AJ74+AJ107+AJ127+AJ147+AJ167+AJ193+AJ213+AJ233+AJ253+AJ279+AJ299+AJ319+AJ339+AJ365+AJ385+AJ405+AJ425+AJ451+AJ471+AJ491+AJ511+AJ537+AJ557+AJ577+AJ597</f>
        <v>0</v>
      </c>
      <c r="O15" s="4346"/>
      <c r="P15" s="4347"/>
      <c r="Q15" s="4341">
        <f t="shared" si="3"/>
        <v>0</v>
      </c>
      <c r="R15" s="4342"/>
      <c r="S15" s="4230"/>
      <c r="T15" s="4389"/>
      <c r="U15" s="4390"/>
      <c r="V15" s="4391"/>
      <c r="AA15" s="1893"/>
      <c r="AC15" s="1893"/>
      <c r="AD15" s="1893"/>
      <c r="AE15" s="1893"/>
      <c r="AF15" s="1893"/>
      <c r="AG15" s="2095"/>
      <c r="AH15" s="2027"/>
      <c r="AI15" s="1892"/>
    </row>
    <row r="16" spans="1:43" ht="13.5" customHeight="1">
      <c r="B16" s="4186"/>
      <c r="C16" s="4350"/>
      <c r="D16" s="4351"/>
      <c r="E16" s="4343"/>
      <c r="F16" s="4344"/>
      <c r="G16" s="4345"/>
      <c r="H16" s="4367">
        <f t="shared" si="4"/>
        <v>756</v>
      </c>
      <c r="I16" s="4346"/>
      <c r="J16" s="4346"/>
      <c r="K16" s="4367">
        <f t="shared" si="5"/>
        <v>0</v>
      </c>
      <c r="L16" s="4346"/>
      <c r="M16" s="4346"/>
      <c r="N16" s="4367">
        <f t="shared" si="6"/>
        <v>0</v>
      </c>
      <c r="O16" s="4346"/>
      <c r="P16" s="4347"/>
      <c r="Q16" s="4341">
        <f t="shared" si="3"/>
        <v>0</v>
      </c>
      <c r="R16" s="4342"/>
      <c r="S16" s="4230"/>
      <c r="T16" s="4389"/>
      <c r="U16" s="4390"/>
      <c r="V16" s="4391"/>
      <c r="AA16" s="1893"/>
      <c r="AC16" s="1893"/>
      <c r="AD16" s="1893"/>
      <c r="AE16" s="1893"/>
      <c r="AF16" s="1893"/>
      <c r="AG16" s="2095"/>
      <c r="AH16" s="2027"/>
      <c r="AI16" s="1892"/>
    </row>
    <row r="17" spans="2:40" ht="13.5" customHeight="1">
      <c r="B17" s="4186"/>
      <c r="C17" s="4352"/>
      <c r="D17" s="4353"/>
      <c r="E17" s="4354"/>
      <c r="F17" s="4355"/>
      <c r="G17" s="4356"/>
      <c r="H17" s="4430">
        <f t="shared" si="4"/>
        <v>756</v>
      </c>
      <c r="I17" s="4431"/>
      <c r="J17" s="4431"/>
      <c r="K17" s="4430">
        <f t="shared" si="5"/>
        <v>0</v>
      </c>
      <c r="L17" s="4431"/>
      <c r="M17" s="4431"/>
      <c r="N17" s="4430">
        <f t="shared" si="6"/>
        <v>0</v>
      </c>
      <c r="O17" s="4431"/>
      <c r="P17" s="4431"/>
      <c r="Q17" s="4432">
        <f t="shared" si="3"/>
        <v>0</v>
      </c>
      <c r="R17" s="4433"/>
      <c r="S17" s="4434"/>
      <c r="T17" s="4389"/>
      <c r="U17" s="4390"/>
      <c r="V17" s="4391"/>
      <c r="AA17" s="1893"/>
      <c r="AC17" s="1893"/>
      <c r="AD17" s="1893"/>
      <c r="AE17" s="1893"/>
      <c r="AF17" s="1893"/>
      <c r="AG17" s="1893"/>
    </row>
    <row r="18" spans="2:40" ht="13.5" customHeight="1">
      <c r="B18" s="4186"/>
      <c r="C18" s="4348" t="s">
        <v>2495</v>
      </c>
      <c r="D18" s="4349"/>
      <c r="E18" s="4383" t="s">
        <v>2545</v>
      </c>
      <c r="F18" s="4384"/>
      <c r="G18" s="4385"/>
      <c r="H18" s="4357">
        <f>AH38+AH58+AH78+AH111+AH131+AH151+AH171+AH197+AH217+AH237+AH257+AH283+AH303+AH323+AH343+AH369+AH389+AH409+AH429+AH455+AH475+AH495+AH515+AH541+AH561+AH581+AH601</f>
        <v>756</v>
      </c>
      <c r="I18" s="4358"/>
      <c r="J18" s="4358"/>
      <c r="K18" s="4357">
        <f>AI38+AI58+AI78+AI111+AI131+AI151+AI171+AI197+AI217+AI237+AI257+AI283+AI303+AI323+AI343+AI369+AI389+AI409+AI429+AI455+AI475+AI495+AI515+AI541+AI561+AI581+AI601</f>
        <v>0</v>
      </c>
      <c r="L18" s="4358"/>
      <c r="M18" s="4358"/>
      <c r="N18" s="4357">
        <f>AJ38+AJ58+AJ78+AJ111+AJ131+AJ151+AJ171+AJ197+AJ217+AJ237+AJ257+AJ283+AJ303+AJ323+AJ343+AJ369+AJ389+AJ409+AJ429+AJ455+AJ475+AJ495+AJ515+AJ541+AJ561+AJ581+AJ601</f>
        <v>0</v>
      </c>
      <c r="O18" s="4358"/>
      <c r="P18" s="4358"/>
      <c r="Q18" s="4427">
        <f t="shared" si="3"/>
        <v>0</v>
      </c>
      <c r="R18" s="4428"/>
      <c r="S18" s="4429"/>
      <c r="T18" s="4389"/>
      <c r="U18" s="4390"/>
      <c r="V18" s="4391"/>
      <c r="AA18" s="1893"/>
      <c r="AC18" s="1893"/>
      <c r="AD18" s="1893"/>
      <c r="AE18" s="1893"/>
      <c r="AF18" s="1893"/>
      <c r="AG18" s="1893"/>
    </row>
    <row r="19" spans="2:40" ht="13.5" customHeight="1" thickBot="1">
      <c r="B19" s="4186"/>
      <c r="C19" s="4350"/>
      <c r="D19" s="4351"/>
      <c r="E19" s="4343"/>
      <c r="F19" s="4344"/>
      <c r="G19" s="4345"/>
      <c r="H19" s="4367">
        <f t="shared" ref="H19:H21" si="7">AH39+AH59+AH79+AH112+AH132+AH152+AH172+AH198+AH218+AH238+AH258+AH284+AH304+AH324+AH344+AH370+AH390+AH410+AH430+AH456+AH476+AH496+AH516+AH542+AH562+AH582+AH602</f>
        <v>756</v>
      </c>
      <c r="I19" s="4346"/>
      <c r="J19" s="4346"/>
      <c r="K19" s="4367">
        <f t="shared" ref="K19:K20" si="8">AI39+AI59+AI79+AI112+AI132+AI152+AI172+AI198+AI218+AI238+AI258+AI284+AI304+AI324+AI344+AI370+AI390+AI410+AI430+AI456+AI476+AI496+AI516+AI542+AI562+AI582+AI602</f>
        <v>0</v>
      </c>
      <c r="L19" s="4346"/>
      <c r="M19" s="4346"/>
      <c r="N19" s="4367">
        <f t="shared" ref="N19:N20" si="9">AL39+AL59+AL79+AL112+AL132+AL152+AL172+AL198+AL218+AL238+AL258+AL284+AL304+AL324+AL344+AL370+AL390+AL410+AL430+AL456+AL476+AL496+AL516+AL542+AL562+AL582+AL602</f>
        <v>0</v>
      </c>
      <c r="O19" s="4346"/>
      <c r="P19" s="4347"/>
      <c r="Q19" s="4341">
        <f t="shared" si="3"/>
        <v>0</v>
      </c>
      <c r="R19" s="4342"/>
      <c r="S19" s="4230"/>
      <c r="T19" s="4389"/>
      <c r="U19" s="4390"/>
      <c r="V19" s="4391"/>
      <c r="AA19" s="1893"/>
      <c r="AC19" s="1893"/>
      <c r="AD19" s="1893"/>
      <c r="AE19" s="1893"/>
      <c r="AF19" s="1893"/>
      <c r="AG19" s="1893"/>
    </row>
    <row r="20" spans="2:40" ht="13.5" customHeight="1">
      <c r="B20" s="4186"/>
      <c r="C20" s="4350"/>
      <c r="D20" s="4351"/>
      <c r="E20" s="4343"/>
      <c r="F20" s="4344"/>
      <c r="G20" s="4345"/>
      <c r="H20" s="4367">
        <f t="shared" si="7"/>
        <v>756</v>
      </c>
      <c r="I20" s="4346"/>
      <c r="J20" s="4346"/>
      <c r="K20" s="4367">
        <f t="shared" si="8"/>
        <v>0</v>
      </c>
      <c r="L20" s="4346"/>
      <c r="M20" s="4346"/>
      <c r="N20" s="4367">
        <f t="shared" si="9"/>
        <v>0</v>
      </c>
      <c r="O20" s="4346"/>
      <c r="P20" s="4347"/>
      <c r="Q20" s="4341">
        <f>ROUND(N20/H20,3)</f>
        <v>0</v>
      </c>
      <c r="R20" s="4342"/>
      <c r="S20" s="4230"/>
      <c r="T20" s="4389"/>
      <c r="U20" s="4390"/>
      <c r="V20" s="4390"/>
      <c r="W20" s="4328" t="str">
        <f>IF(T8&gt;=AM6,AO6,IF(T8&gt;=AM7,AO7,IF(T8&gt;=AM8,AO8,"補正無し")))</f>
        <v>補正無し</v>
      </c>
      <c r="X20" s="4329"/>
      <c r="Y20" s="4329"/>
      <c r="Z20" s="4329"/>
      <c r="AA20" s="2096"/>
      <c r="AB20" s="1929"/>
      <c r="AC20" s="1929"/>
      <c r="AD20" s="1903"/>
      <c r="AE20" s="1893"/>
      <c r="AF20" s="1893"/>
      <c r="AG20" s="1893"/>
    </row>
    <row r="21" spans="2:40" ht="13.5" customHeight="1" thickBot="1">
      <c r="B21" s="4187"/>
      <c r="C21" s="4352"/>
      <c r="D21" s="4353"/>
      <c r="E21" s="4332"/>
      <c r="F21" s="4333"/>
      <c r="G21" s="4334"/>
      <c r="H21" s="4424">
        <f t="shared" si="7"/>
        <v>756</v>
      </c>
      <c r="I21" s="4336"/>
      <c r="J21" s="4336"/>
      <c r="K21" s="4424">
        <f>AI41+AI61+AI81+AI114+AI134+AI154+AI174+AI200+AI220+AI240+AI260+AI286+AI306+AI326+AI346+AI372+AI392+AI412+AI432+AI458+AI478+AI498+AI518+AI544+AI564+AI584+AI604</f>
        <v>0</v>
      </c>
      <c r="L21" s="4336"/>
      <c r="M21" s="4336"/>
      <c r="N21" s="4424">
        <f>AL41+AL61+AL81+AL114+AL134+AL154+AL174+AL200+AL220+AL240+AL260+AL286+AL306+AL326+AL346+AL372+AL392+AL412+AL432+AL458+AL478+AL498+AL518+AL544+AL564+AL584+AL604</f>
        <v>0</v>
      </c>
      <c r="O21" s="4336"/>
      <c r="P21" s="4336"/>
      <c r="Q21" s="4425">
        <f t="shared" si="3"/>
        <v>0</v>
      </c>
      <c r="R21" s="4426"/>
      <c r="S21" s="4250"/>
      <c r="T21" s="4392"/>
      <c r="U21" s="4393"/>
      <c r="V21" s="4393"/>
      <c r="W21" s="4330"/>
      <c r="X21" s="4331"/>
      <c r="Y21" s="4331"/>
      <c r="Z21" s="4331"/>
      <c r="AA21" s="2096"/>
      <c r="AB21" s="1929"/>
      <c r="AC21" s="1929"/>
      <c r="AD21" s="1903"/>
      <c r="AE21" s="1893"/>
      <c r="AF21" s="1893"/>
      <c r="AG21" s="1893"/>
    </row>
    <row r="22" spans="2:40" s="2027" customFormat="1" ht="13.5" customHeight="1">
      <c r="C22" s="1989"/>
      <c r="D22" s="1989"/>
      <c r="E22" s="1989"/>
      <c r="F22" s="2032"/>
      <c r="G22" s="2032"/>
      <c r="H22" s="2032"/>
      <c r="I22" s="1991"/>
      <c r="J22" s="1991"/>
      <c r="K22" s="1991"/>
      <c r="L22" s="1991"/>
      <c r="M22" s="1991"/>
      <c r="N22" s="1991"/>
      <c r="O22" s="1991"/>
      <c r="P22" s="1991"/>
      <c r="Q22" s="1991"/>
      <c r="R22" s="1991"/>
      <c r="S22" s="2097"/>
      <c r="T22" s="1991"/>
      <c r="U22" s="1991"/>
      <c r="V22" s="2098" t="s">
        <v>2555</v>
      </c>
      <c r="W22" s="1991"/>
      <c r="X22" s="1991"/>
      <c r="Y22" s="1991"/>
      <c r="Z22" s="1991"/>
      <c r="AA22" s="1991"/>
      <c r="AB22" s="1991"/>
      <c r="AC22" s="1991"/>
      <c r="AD22" s="1991"/>
      <c r="AE22" s="2098"/>
      <c r="AF22" s="1991"/>
      <c r="AG22" s="1991"/>
    </row>
    <row r="23" spans="2:40" ht="13.5" customHeight="1">
      <c r="B23" s="2021"/>
      <c r="C23" s="2022"/>
      <c r="D23" s="2025"/>
      <c r="E23" s="2053" t="s">
        <v>1183</v>
      </c>
      <c r="F23" s="2054">
        <f>+X3</f>
        <v>44659</v>
      </c>
      <c r="G23" s="2055">
        <f>+F23+1</f>
        <v>44660</v>
      </c>
      <c r="H23" s="2055">
        <f t="shared" ref="H23:AG23" si="10">+G23+1</f>
        <v>44661</v>
      </c>
      <c r="I23" s="2055">
        <f t="shared" si="10"/>
        <v>44662</v>
      </c>
      <c r="J23" s="2055">
        <f t="shared" si="10"/>
        <v>44663</v>
      </c>
      <c r="K23" s="2055">
        <f t="shared" si="10"/>
        <v>44664</v>
      </c>
      <c r="L23" s="2055">
        <f t="shared" si="10"/>
        <v>44665</v>
      </c>
      <c r="M23" s="2055">
        <f t="shared" si="10"/>
        <v>44666</v>
      </c>
      <c r="N23" s="2055">
        <f t="shared" si="10"/>
        <v>44667</v>
      </c>
      <c r="O23" s="2055">
        <f t="shared" si="10"/>
        <v>44668</v>
      </c>
      <c r="P23" s="2055">
        <f t="shared" si="10"/>
        <v>44669</v>
      </c>
      <c r="Q23" s="2055">
        <f t="shared" si="10"/>
        <v>44670</v>
      </c>
      <c r="R23" s="2055">
        <f t="shared" si="10"/>
        <v>44671</v>
      </c>
      <c r="S23" s="2055">
        <f t="shared" si="10"/>
        <v>44672</v>
      </c>
      <c r="T23" s="2055">
        <f t="shared" si="10"/>
        <v>44673</v>
      </c>
      <c r="U23" s="2055">
        <f t="shared" si="10"/>
        <v>44674</v>
      </c>
      <c r="V23" s="2055">
        <f t="shared" si="10"/>
        <v>44675</v>
      </c>
      <c r="W23" s="2055">
        <f t="shared" si="10"/>
        <v>44676</v>
      </c>
      <c r="X23" s="2055">
        <f t="shared" si="10"/>
        <v>44677</v>
      </c>
      <c r="Y23" s="2055">
        <f t="shared" si="10"/>
        <v>44678</v>
      </c>
      <c r="Z23" s="2055">
        <f>+Y23+1</f>
        <v>44679</v>
      </c>
      <c r="AA23" s="2055">
        <f t="shared" si="10"/>
        <v>44680</v>
      </c>
      <c r="AB23" s="2055">
        <f t="shared" si="10"/>
        <v>44681</v>
      </c>
      <c r="AC23" s="2055">
        <f t="shared" si="10"/>
        <v>44682</v>
      </c>
      <c r="AD23" s="2055">
        <f>+AC23+1</f>
        <v>44683</v>
      </c>
      <c r="AE23" s="2055">
        <f t="shared" si="10"/>
        <v>44684</v>
      </c>
      <c r="AF23" s="2055">
        <f>+AE23+1</f>
        <v>44685</v>
      </c>
      <c r="AG23" s="2099">
        <f t="shared" si="10"/>
        <v>44686</v>
      </c>
      <c r="AH23" s="4209" t="s">
        <v>2496</v>
      </c>
      <c r="AI23" s="4313" t="s">
        <v>2497</v>
      </c>
      <c r="AJ23" s="4316" t="s">
        <v>2474</v>
      </c>
      <c r="AK23" s="4319"/>
      <c r="AM23" s="4320" t="s">
        <v>2556</v>
      </c>
      <c r="AN23" s="4320" t="s">
        <v>2557</v>
      </c>
    </row>
    <row r="24" spans="2:40">
      <c r="B24" s="2037"/>
      <c r="C24" s="2038"/>
      <c r="D24" s="2041"/>
      <c r="E24" s="1987" t="s">
        <v>1184</v>
      </c>
      <c r="F24" s="1875" t="str">
        <f>TEXT(WEEKDAY(+F23),"aaa")</f>
        <v>金</v>
      </c>
      <c r="G24" s="1874" t="str">
        <f t="shared" ref="G24:AG24" si="11">TEXT(WEEKDAY(+G23),"aaa")</f>
        <v>土</v>
      </c>
      <c r="H24" s="1874" t="str">
        <f t="shared" si="11"/>
        <v>日</v>
      </c>
      <c r="I24" s="1874" t="str">
        <f t="shared" si="11"/>
        <v>月</v>
      </c>
      <c r="J24" s="1874" t="str">
        <f t="shared" si="11"/>
        <v>火</v>
      </c>
      <c r="K24" s="1874" t="str">
        <f t="shared" si="11"/>
        <v>水</v>
      </c>
      <c r="L24" s="1874" t="str">
        <f t="shared" si="11"/>
        <v>木</v>
      </c>
      <c r="M24" s="1874" t="str">
        <f t="shared" si="11"/>
        <v>金</v>
      </c>
      <c r="N24" s="1874" t="str">
        <f t="shared" si="11"/>
        <v>土</v>
      </c>
      <c r="O24" s="1874" t="str">
        <f t="shared" si="11"/>
        <v>日</v>
      </c>
      <c r="P24" s="1874" t="str">
        <f t="shared" si="11"/>
        <v>月</v>
      </c>
      <c r="Q24" s="1874" t="str">
        <f t="shared" si="11"/>
        <v>火</v>
      </c>
      <c r="R24" s="1874" t="str">
        <f t="shared" si="11"/>
        <v>水</v>
      </c>
      <c r="S24" s="1874" t="str">
        <f t="shared" si="11"/>
        <v>木</v>
      </c>
      <c r="T24" s="1874" t="str">
        <f t="shared" si="11"/>
        <v>金</v>
      </c>
      <c r="U24" s="1874" t="str">
        <f t="shared" si="11"/>
        <v>土</v>
      </c>
      <c r="V24" s="1874" t="str">
        <f t="shared" si="11"/>
        <v>日</v>
      </c>
      <c r="W24" s="1874" t="str">
        <f t="shared" si="11"/>
        <v>月</v>
      </c>
      <c r="X24" s="1874" t="str">
        <f t="shared" si="11"/>
        <v>火</v>
      </c>
      <c r="Y24" s="1874" t="str">
        <f t="shared" si="11"/>
        <v>水</v>
      </c>
      <c r="Z24" s="1874" t="str">
        <f t="shared" si="11"/>
        <v>木</v>
      </c>
      <c r="AA24" s="1874" t="str">
        <f t="shared" si="11"/>
        <v>金</v>
      </c>
      <c r="AB24" s="1874" t="str">
        <f t="shared" si="11"/>
        <v>土</v>
      </c>
      <c r="AC24" s="1874" t="str">
        <f t="shared" si="11"/>
        <v>日</v>
      </c>
      <c r="AD24" s="1874" t="str">
        <f t="shared" si="11"/>
        <v>月</v>
      </c>
      <c r="AE24" s="1874" t="str">
        <f t="shared" si="11"/>
        <v>火</v>
      </c>
      <c r="AF24" s="1874" t="str">
        <f t="shared" si="11"/>
        <v>水</v>
      </c>
      <c r="AG24" s="2100" t="str">
        <f t="shared" si="11"/>
        <v>木</v>
      </c>
      <c r="AH24" s="4210"/>
      <c r="AI24" s="4314"/>
      <c r="AJ24" s="4317"/>
      <c r="AK24" s="4319"/>
      <c r="AM24" s="4320"/>
      <c r="AN24" s="4320"/>
    </row>
    <row r="25" spans="2:40" ht="24.75" customHeight="1">
      <c r="B25" s="2101" t="s">
        <v>2531</v>
      </c>
      <c r="C25" s="2102" t="s">
        <v>2532</v>
      </c>
      <c r="D25" s="1953" t="s">
        <v>1313</v>
      </c>
      <c r="E25" s="2103" t="s">
        <v>2558</v>
      </c>
      <c r="F25" s="1941"/>
      <c r="G25" s="1942"/>
      <c r="H25" s="1942"/>
      <c r="I25" s="1942"/>
      <c r="J25" s="1942"/>
      <c r="K25" s="1942"/>
      <c r="L25" s="1942"/>
      <c r="M25" s="1942"/>
      <c r="N25" s="1942"/>
      <c r="O25" s="1942"/>
      <c r="P25" s="1942"/>
      <c r="Q25" s="1942"/>
      <c r="R25" s="1942"/>
      <c r="S25" s="1942"/>
      <c r="T25" s="1942"/>
      <c r="U25" s="1942"/>
      <c r="V25" s="1942"/>
      <c r="W25" s="1942"/>
      <c r="X25" s="1942"/>
      <c r="Y25" s="1942"/>
      <c r="Z25" s="1942"/>
      <c r="AA25" s="1942"/>
      <c r="AB25" s="1942"/>
      <c r="AC25" s="1942"/>
      <c r="AD25" s="1942"/>
      <c r="AE25" s="1942"/>
      <c r="AF25" s="1942"/>
      <c r="AG25" s="1970"/>
      <c r="AH25" s="4211"/>
      <c r="AI25" s="4315"/>
      <c r="AJ25" s="4318"/>
      <c r="AK25" s="4319"/>
    </row>
    <row r="26" spans="2:40" ht="13.5" customHeight="1">
      <c r="B26" s="4185" t="s">
        <v>2486</v>
      </c>
      <c r="C26" s="4188" t="s">
        <v>2487</v>
      </c>
      <c r="D26" s="1945" t="str">
        <f>E$8</f>
        <v>〇〇</v>
      </c>
      <c r="E26" s="2023"/>
      <c r="F26" s="1947"/>
      <c r="G26" s="1948"/>
      <c r="H26" s="1948"/>
      <c r="I26" s="1948"/>
      <c r="J26" s="1948"/>
      <c r="K26" s="1948"/>
      <c r="L26" s="1948"/>
      <c r="M26" s="1948"/>
      <c r="N26" s="1948"/>
      <c r="O26" s="1948"/>
      <c r="P26" s="1948"/>
      <c r="Q26" s="1948"/>
      <c r="R26" s="1948"/>
      <c r="S26" s="1948"/>
      <c r="T26" s="1948"/>
      <c r="U26" s="1948"/>
      <c r="V26" s="1948"/>
      <c r="W26" s="1948"/>
      <c r="X26" s="1948"/>
      <c r="Y26" s="1948"/>
      <c r="Z26" s="1948"/>
      <c r="AA26" s="1948"/>
      <c r="AB26" s="1948"/>
      <c r="AC26" s="1948"/>
      <c r="AD26" s="1948"/>
      <c r="AE26" s="1948"/>
      <c r="AF26" s="1948"/>
      <c r="AG26" s="1949"/>
      <c r="AH26" s="1950">
        <f>COUNTA(F$23:AG$23)-AI26</f>
        <v>28</v>
      </c>
      <c r="AI26" s="1951">
        <f>AM26+AN26</f>
        <v>0</v>
      </c>
      <c r="AJ26" s="2104">
        <f>+COUNTIF(F26:AG26,"休")</f>
        <v>0</v>
      </c>
      <c r="AM26" s="1953">
        <f>+COUNTIF(F26:AG26,"－")</f>
        <v>0</v>
      </c>
      <c r="AN26" s="1953">
        <f t="shared" ref="AN26:AN31" si="12">+COUNTIF(F26:AG26,"外")</f>
        <v>0</v>
      </c>
    </row>
    <row r="27" spans="2:40" ht="13.5" customHeight="1">
      <c r="B27" s="4186"/>
      <c r="C27" s="4189"/>
      <c r="D27" s="1960" t="str">
        <f>E$9</f>
        <v>●●</v>
      </c>
      <c r="E27" s="2105"/>
      <c r="F27" s="1955"/>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c r="AE27" s="1956"/>
      <c r="AF27" s="1956"/>
      <c r="AG27" s="1957"/>
      <c r="AH27" s="1950">
        <f t="shared" ref="AH27:AH31" si="13">COUNTA(F$23:AG$23)-AI27</f>
        <v>28</v>
      </c>
      <c r="AI27" s="1958">
        <f t="shared" ref="AI27:AI31" si="14">AM27+AN27</f>
        <v>0</v>
      </c>
      <c r="AJ27" s="2106">
        <f t="shared" ref="AJ27:AJ30" si="15">+COUNTIF(F27:AG27,"休")</f>
        <v>0</v>
      </c>
      <c r="AM27" s="1953">
        <f t="shared" ref="AM27:AM30" si="16">+COUNTIF(F27:AG27,"－")</f>
        <v>0</v>
      </c>
      <c r="AN27" s="1953">
        <f t="shared" si="12"/>
        <v>0</v>
      </c>
    </row>
    <row r="28" spans="2:40">
      <c r="B28" s="4186"/>
      <c r="C28" s="4189"/>
      <c r="D28" s="1960" t="str">
        <f>E$10</f>
        <v>△△</v>
      </c>
      <c r="E28" s="2105"/>
      <c r="F28" s="1955"/>
      <c r="G28" s="1956"/>
      <c r="H28" s="1956"/>
      <c r="I28" s="1956"/>
      <c r="J28" s="1956"/>
      <c r="K28" s="1956"/>
      <c r="L28" s="1956"/>
      <c r="M28" s="1956"/>
      <c r="N28" s="1956"/>
      <c r="O28" s="1956"/>
      <c r="P28" s="1956"/>
      <c r="Q28" s="1956"/>
      <c r="R28" s="1956"/>
      <c r="S28" s="1956"/>
      <c r="T28" s="1956"/>
      <c r="U28" s="1956"/>
      <c r="V28" s="1956"/>
      <c r="W28" s="1956"/>
      <c r="X28" s="1956"/>
      <c r="Y28" s="1956"/>
      <c r="Z28" s="1956"/>
      <c r="AA28" s="1956"/>
      <c r="AB28" s="1956"/>
      <c r="AC28" s="1956"/>
      <c r="AD28" s="1956"/>
      <c r="AE28" s="1956"/>
      <c r="AF28" s="1956"/>
      <c r="AG28" s="1957"/>
      <c r="AH28" s="1950">
        <f t="shared" si="13"/>
        <v>28</v>
      </c>
      <c r="AI28" s="1958">
        <f>AM28+AN28</f>
        <v>0</v>
      </c>
      <c r="AJ28" s="2106">
        <f t="shared" si="15"/>
        <v>0</v>
      </c>
      <c r="AM28" s="1953">
        <f t="shared" si="16"/>
        <v>0</v>
      </c>
      <c r="AN28" s="1953">
        <f t="shared" si="12"/>
        <v>0</v>
      </c>
    </row>
    <row r="29" spans="2:40">
      <c r="B29" s="4186"/>
      <c r="C29" s="4189"/>
      <c r="D29" s="1960" t="str">
        <f>E$11</f>
        <v>■■</v>
      </c>
      <c r="E29" s="2105"/>
      <c r="F29" s="1955"/>
      <c r="G29" s="1956"/>
      <c r="H29" s="1956"/>
      <c r="I29" s="1956"/>
      <c r="J29" s="1956"/>
      <c r="K29" s="1956"/>
      <c r="L29" s="1956"/>
      <c r="M29" s="1956"/>
      <c r="N29" s="1956"/>
      <c r="O29" s="1956"/>
      <c r="P29" s="1956"/>
      <c r="Q29" s="1956"/>
      <c r="R29" s="1956"/>
      <c r="S29" s="1956"/>
      <c r="T29" s="1956"/>
      <c r="U29" s="1956"/>
      <c r="V29" s="1956"/>
      <c r="W29" s="1956"/>
      <c r="X29" s="1956"/>
      <c r="Y29" s="1956"/>
      <c r="Z29" s="1956"/>
      <c r="AA29" s="1956"/>
      <c r="AB29" s="1956"/>
      <c r="AC29" s="1956"/>
      <c r="AD29" s="1956"/>
      <c r="AE29" s="1956"/>
      <c r="AF29" s="1956"/>
      <c r="AG29" s="1957"/>
      <c r="AH29" s="1950">
        <f t="shared" si="13"/>
        <v>28</v>
      </c>
      <c r="AI29" s="1958">
        <f t="shared" si="14"/>
        <v>0</v>
      </c>
      <c r="AJ29" s="2106">
        <f t="shared" si="15"/>
        <v>0</v>
      </c>
      <c r="AM29" s="1953">
        <f t="shared" si="16"/>
        <v>0</v>
      </c>
      <c r="AN29" s="1953">
        <f t="shared" si="12"/>
        <v>0</v>
      </c>
    </row>
    <row r="30" spans="2:40">
      <c r="B30" s="4186"/>
      <c r="C30" s="4189"/>
      <c r="D30" s="1960" t="str">
        <f>E$12</f>
        <v>★★</v>
      </c>
      <c r="E30" s="2105"/>
      <c r="F30" s="1955"/>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7"/>
      <c r="AH30" s="1950">
        <f t="shared" si="13"/>
        <v>28</v>
      </c>
      <c r="AI30" s="1958">
        <f t="shared" si="14"/>
        <v>0</v>
      </c>
      <c r="AJ30" s="2106">
        <f t="shared" si="15"/>
        <v>0</v>
      </c>
      <c r="AM30" s="1953">
        <f t="shared" si="16"/>
        <v>0</v>
      </c>
      <c r="AN30" s="1953">
        <f t="shared" si="12"/>
        <v>0</v>
      </c>
    </row>
    <row r="31" spans="2:40">
      <c r="B31" s="4187"/>
      <c r="C31" s="4190"/>
      <c r="D31" s="1960">
        <f>E$13</f>
        <v>0</v>
      </c>
      <c r="E31" s="1991"/>
      <c r="F31" s="1964"/>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7"/>
      <c r="AH31" s="1950">
        <f t="shared" si="13"/>
        <v>28</v>
      </c>
      <c r="AI31" s="1951">
        <f t="shared" si="14"/>
        <v>0</v>
      </c>
      <c r="AJ31" s="2104">
        <f>+COUNTIF(F31:AG31,"休")</f>
        <v>0</v>
      </c>
      <c r="AM31" s="1953">
        <f>+COUNTIF(F31:AG31,"－")</f>
        <v>0</v>
      </c>
      <c r="AN31" s="1953">
        <f t="shared" si="12"/>
        <v>0</v>
      </c>
    </row>
    <row r="32" spans="2:40" ht="24.75" customHeight="1">
      <c r="B32" s="4185" t="s">
        <v>2493</v>
      </c>
      <c r="C32" s="4188" t="s">
        <v>2494</v>
      </c>
      <c r="D32" s="1953" t="s">
        <v>1313</v>
      </c>
      <c r="E32" s="1901" t="s">
        <v>2558</v>
      </c>
      <c r="F32" s="1941"/>
      <c r="G32" s="1942"/>
      <c r="H32" s="1942"/>
      <c r="I32" s="1942"/>
      <c r="J32" s="1942"/>
      <c r="K32" s="1942"/>
      <c r="L32" s="1942"/>
      <c r="M32" s="1942"/>
      <c r="N32" s="1942"/>
      <c r="O32" s="1942"/>
      <c r="P32" s="1942"/>
      <c r="Q32" s="1942"/>
      <c r="R32" s="1942"/>
      <c r="S32" s="1942"/>
      <c r="T32" s="1942"/>
      <c r="U32" s="1942"/>
      <c r="V32" s="1942"/>
      <c r="W32" s="1942"/>
      <c r="X32" s="1942"/>
      <c r="Y32" s="1942"/>
      <c r="Z32" s="1942"/>
      <c r="AA32" s="1942"/>
      <c r="AB32" s="1942"/>
      <c r="AC32" s="1942"/>
      <c r="AD32" s="1942"/>
      <c r="AE32" s="1942"/>
      <c r="AF32" s="1942"/>
      <c r="AG32" s="1970"/>
      <c r="AH32" s="1971"/>
      <c r="AI32" s="1953"/>
      <c r="AJ32" s="2058"/>
    </row>
    <row r="33" spans="2:40" ht="13.5" customHeight="1">
      <c r="B33" s="4186"/>
      <c r="C33" s="4189"/>
      <c r="D33" s="2107" t="str">
        <f>E$14</f>
        <v>〇〇</v>
      </c>
      <c r="E33" s="1991"/>
      <c r="F33" s="1947"/>
      <c r="G33" s="1948"/>
      <c r="H33" s="1948"/>
      <c r="I33" s="1948"/>
      <c r="J33" s="1948"/>
      <c r="K33" s="1948"/>
      <c r="L33" s="1948"/>
      <c r="M33" s="1948"/>
      <c r="N33" s="1948"/>
      <c r="O33" s="1948"/>
      <c r="P33" s="1948"/>
      <c r="Q33" s="1948"/>
      <c r="R33" s="1948"/>
      <c r="S33" s="1948"/>
      <c r="T33" s="1948"/>
      <c r="U33" s="1948"/>
      <c r="V33" s="1948"/>
      <c r="W33" s="1948"/>
      <c r="X33" s="1948"/>
      <c r="Y33" s="1948"/>
      <c r="Z33" s="1948"/>
      <c r="AA33" s="1948"/>
      <c r="AB33" s="1948"/>
      <c r="AC33" s="1948"/>
      <c r="AD33" s="1948"/>
      <c r="AE33" s="1948"/>
      <c r="AF33" s="1948"/>
      <c r="AG33" s="1949"/>
      <c r="AH33" s="1950">
        <f>COUNTA(F$23:AG$23)-AI33</f>
        <v>28</v>
      </c>
      <c r="AI33" s="1951">
        <f t="shared" ref="AI33:AI36" si="17">AM33+AN33</f>
        <v>0</v>
      </c>
      <c r="AJ33" s="2104">
        <f>+COUNTIF(F33:AG33,"休")</f>
        <v>0</v>
      </c>
      <c r="AM33" s="1953">
        <f>+COUNTIF(F33:AG33,"－")</f>
        <v>0</v>
      </c>
      <c r="AN33" s="1953">
        <f>+COUNTIF(F33:AG33,"外")</f>
        <v>0</v>
      </c>
    </row>
    <row r="34" spans="2:40">
      <c r="B34" s="4186"/>
      <c r="C34" s="4189"/>
      <c r="D34" s="1960" t="str">
        <f>E$15</f>
        <v>●●</v>
      </c>
      <c r="E34" s="2105"/>
      <c r="F34" s="1955"/>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7"/>
      <c r="AH34" s="1950">
        <f t="shared" ref="AH34:AH36" si="18">COUNTA(F$23:AG$23)-AI34</f>
        <v>28</v>
      </c>
      <c r="AI34" s="1958">
        <f t="shared" si="17"/>
        <v>0</v>
      </c>
      <c r="AJ34" s="2106">
        <f t="shared" ref="AJ34:AJ36" si="19">+COUNTIF(F34:AG34,"休")</f>
        <v>0</v>
      </c>
      <c r="AM34" s="1953">
        <f t="shared" ref="AM34:AM36" si="20">+COUNTIF(F34:AG34,"－")</f>
        <v>0</v>
      </c>
      <c r="AN34" s="1953">
        <f>+COUNTIF(F34:AG34,"外")</f>
        <v>0</v>
      </c>
    </row>
    <row r="35" spans="2:40">
      <c r="B35" s="4186"/>
      <c r="C35" s="4189"/>
      <c r="D35" s="1960">
        <f>E$16</f>
        <v>0</v>
      </c>
      <c r="E35" s="2105"/>
      <c r="F35" s="1955"/>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7"/>
      <c r="AH35" s="1950">
        <f t="shared" si="18"/>
        <v>28</v>
      </c>
      <c r="AI35" s="1958">
        <f t="shared" si="17"/>
        <v>0</v>
      </c>
      <c r="AJ35" s="2106">
        <f t="shared" si="19"/>
        <v>0</v>
      </c>
      <c r="AM35" s="1953">
        <f t="shared" si="20"/>
        <v>0</v>
      </c>
      <c r="AN35" s="1953">
        <f>+COUNTIF(F35:AG35,"外")</f>
        <v>0</v>
      </c>
    </row>
    <row r="36" spans="2:40">
      <c r="B36" s="4186"/>
      <c r="C36" s="4190"/>
      <c r="D36" s="2107">
        <f>E$17</f>
        <v>0</v>
      </c>
      <c r="E36" s="1991"/>
      <c r="F36" s="1955"/>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49"/>
      <c r="AH36" s="1950">
        <f t="shared" si="18"/>
        <v>28</v>
      </c>
      <c r="AI36" s="1987">
        <f t="shared" si="17"/>
        <v>0</v>
      </c>
      <c r="AJ36" s="2104">
        <f t="shared" si="19"/>
        <v>0</v>
      </c>
      <c r="AM36" s="1953">
        <f t="shared" si="20"/>
        <v>0</v>
      </c>
      <c r="AN36" s="1953">
        <f>+COUNTIF(F36:AG36,"外")</f>
        <v>0</v>
      </c>
    </row>
    <row r="37" spans="2:40" ht="24.75" customHeight="1">
      <c r="B37" s="4186"/>
      <c r="C37" s="4188" t="s">
        <v>2495</v>
      </c>
      <c r="D37" s="1953" t="s">
        <v>1313</v>
      </c>
      <c r="E37" s="1901" t="s">
        <v>2558</v>
      </c>
      <c r="F37" s="1941"/>
      <c r="G37" s="1942"/>
      <c r="H37" s="1942"/>
      <c r="I37" s="1942"/>
      <c r="J37" s="1942"/>
      <c r="K37" s="1942"/>
      <c r="L37" s="1942"/>
      <c r="M37" s="1942"/>
      <c r="N37" s="1942"/>
      <c r="O37" s="1942"/>
      <c r="P37" s="1942"/>
      <c r="Q37" s="1942"/>
      <c r="R37" s="1942"/>
      <c r="S37" s="1942"/>
      <c r="T37" s="1942"/>
      <c r="U37" s="1942"/>
      <c r="V37" s="1942"/>
      <c r="W37" s="1942"/>
      <c r="X37" s="1942"/>
      <c r="Y37" s="1942"/>
      <c r="Z37" s="1942"/>
      <c r="AA37" s="1942"/>
      <c r="AB37" s="1942"/>
      <c r="AC37" s="1942"/>
      <c r="AD37" s="1942"/>
      <c r="AE37" s="1942"/>
      <c r="AF37" s="1942"/>
      <c r="AG37" s="1970"/>
      <c r="AH37" s="1971"/>
      <c r="AI37" s="1953"/>
      <c r="AJ37" s="2058"/>
    </row>
    <row r="38" spans="2:40">
      <c r="B38" s="4186"/>
      <c r="C38" s="4189"/>
      <c r="D38" s="1945" t="str">
        <f>E$18</f>
        <v>●●</v>
      </c>
      <c r="E38" s="1951"/>
      <c r="F38" s="1947"/>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82"/>
      <c r="AH38" s="1950">
        <f t="shared" ref="AH38:AH41" si="21">COUNTA(F$23:AG$23)-AI38</f>
        <v>28</v>
      </c>
      <c r="AI38" s="2108">
        <f t="shared" ref="AI38:AI41" si="22">AM38+AN38</f>
        <v>0</v>
      </c>
      <c r="AJ38" s="2109">
        <f>+COUNTIF(F38:AG38,"休")</f>
        <v>0</v>
      </c>
      <c r="AM38" s="1953">
        <f>+COUNTIF(F38:AG38,"－")</f>
        <v>0</v>
      </c>
      <c r="AN38" s="1953">
        <f>+COUNTIF(F38:AG38,"外")</f>
        <v>0</v>
      </c>
    </row>
    <row r="39" spans="2:40">
      <c r="B39" s="4186"/>
      <c r="C39" s="4189"/>
      <c r="D39" s="1960">
        <f>E$19</f>
        <v>0</v>
      </c>
      <c r="E39" s="1958"/>
      <c r="F39" s="1955"/>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7"/>
      <c r="AH39" s="1950">
        <f t="shared" si="21"/>
        <v>28</v>
      </c>
      <c r="AI39" s="1958">
        <f t="shared" si="22"/>
        <v>0</v>
      </c>
      <c r="AJ39" s="2106">
        <f t="shared" ref="AJ39:AJ41" si="23">+COUNTIF(F39:AG39,"休")</f>
        <v>0</v>
      </c>
      <c r="AM39" s="1953">
        <f t="shared" ref="AM39:AM41" si="24">+COUNTIF(F39:AG39,"－")</f>
        <v>0</v>
      </c>
      <c r="AN39" s="1953">
        <f>+COUNTIF(F39:AG39,"外")</f>
        <v>0</v>
      </c>
    </row>
    <row r="40" spans="2:40">
      <c r="B40" s="4186"/>
      <c r="C40" s="4189"/>
      <c r="D40" s="1960">
        <f>E$20</f>
        <v>0</v>
      </c>
      <c r="E40" s="1958"/>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956"/>
      <c r="AF40" s="1956"/>
      <c r="AG40" s="1957"/>
      <c r="AH40" s="1950">
        <f t="shared" si="21"/>
        <v>28</v>
      </c>
      <c r="AI40" s="1958">
        <f t="shared" si="22"/>
        <v>0</v>
      </c>
      <c r="AJ40" s="2106">
        <f t="shared" si="23"/>
        <v>0</v>
      </c>
      <c r="AM40" s="1953">
        <f t="shared" si="24"/>
        <v>0</v>
      </c>
      <c r="AN40" s="1953">
        <f>+COUNTIF(F40:AG40,"外")</f>
        <v>0</v>
      </c>
    </row>
    <row r="41" spans="2:40">
      <c r="B41" s="4187"/>
      <c r="C41" s="4190"/>
      <c r="D41" s="2110">
        <f>E$21</f>
        <v>0</v>
      </c>
      <c r="E41" s="2071"/>
      <c r="F41" s="1984"/>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85"/>
      <c r="AH41" s="1986">
        <f t="shared" si="21"/>
        <v>28</v>
      </c>
      <c r="AI41" s="2071">
        <f t="shared" si="22"/>
        <v>0</v>
      </c>
      <c r="AJ41" s="1972">
        <f t="shared" si="23"/>
        <v>0</v>
      </c>
      <c r="AM41" s="1953">
        <f t="shared" si="24"/>
        <v>0</v>
      </c>
      <c r="AN41" s="1953">
        <f>+COUNTIF(F41:AG41,"外")</f>
        <v>0</v>
      </c>
    </row>
    <row r="42" spans="2:40">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row>
    <row r="43" spans="2:40" ht="13.5" customHeight="1">
      <c r="B43" s="2021"/>
      <c r="C43" s="2022"/>
      <c r="D43" s="2025"/>
      <c r="E43" s="2074" t="s">
        <v>1183</v>
      </c>
      <c r="F43" s="2075">
        <f>+AG23+1</f>
        <v>44687</v>
      </c>
      <c r="G43" s="2076">
        <f>+F43+1</f>
        <v>44688</v>
      </c>
      <c r="H43" s="2076">
        <f t="shared" ref="H43:AE43" si="25">+G43+1</f>
        <v>44689</v>
      </c>
      <c r="I43" s="2076">
        <f t="shared" si="25"/>
        <v>44690</v>
      </c>
      <c r="J43" s="2076">
        <f t="shared" si="25"/>
        <v>44691</v>
      </c>
      <c r="K43" s="2076">
        <f t="shared" si="25"/>
        <v>44692</v>
      </c>
      <c r="L43" s="2076">
        <f t="shared" si="25"/>
        <v>44693</v>
      </c>
      <c r="M43" s="2076">
        <f t="shared" si="25"/>
        <v>44694</v>
      </c>
      <c r="N43" s="2076">
        <f t="shared" si="25"/>
        <v>44695</v>
      </c>
      <c r="O43" s="2076">
        <f t="shared" si="25"/>
        <v>44696</v>
      </c>
      <c r="P43" s="2076">
        <f t="shared" si="25"/>
        <v>44697</v>
      </c>
      <c r="Q43" s="2076">
        <f t="shared" si="25"/>
        <v>44698</v>
      </c>
      <c r="R43" s="2076">
        <f t="shared" si="25"/>
        <v>44699</v>
      </c>
      <c r="S43" s="2076">
        <f t="shared" si="25"/>
        <v>44700</v>
      </c>
      <c r="T43" s="2076">
        <f t="shared" si="25"/>
        <v>44701</v>
      </c>
      <c r="U43" s="2076">
        <f t="shared" si="25"/>
        <v>44702</v>
      </c>
      <c r="V43" s="2076">
        <f t="shared" si="25"/>
        <v>44703</v>
      </c>
      <c r="W43" s="2076">
        <f t="shared" si="25"/>
        <v>44704</v>
      </c>
      <c r="X43" s="2076">
        <f t="shared" si="25"/>
        <v>44705</v>
      </c>
      <c r="Y43" s="2076">
        <f t="shared" si="25"/>
        <v>44706</v>
      </c>
      <c r="Z43" s="2076">
        <f>+Y43+1</f>
        <v>44707</v>
      </c>
      <c r="AA43" s="2076">
        <f t="shared" si="25"/>
        <v>44708</v>
      </c>
      <c r="AB43" s="2076">
        <f t="shared" si="25"/>
        <v>44709</v>
      </c>
      <c r="AC43" s="2076">
        <f t="shared" si="25"/>
        <v>44710</v>
      </c>
      <c r="AD43" s="2076">
        <f>+AC43+1</f>
        <v>44711</v>
      </c>
      <c r="AE43" s="2076">
        <f t="shared" si="25"/>
        <v>44712</v>
      </c>
      <c r="AF43" s="2076">
        <f>+AE43+1</f>
        <v>44713</v>
      </c>
      <c r="AG43" s="2111">
        <f>+AF43+1</f>
        <v>44714</v>
      </c>
      <c r="AH43" s="4209" t="s">
        <v>2496</v>
      </c>
      <c r="AI43" s="4313" t="s">
        <v>2497</v>
      </c>
      <c r="AJ43" s="4316" t="s">
        <v>2474</v>
      </c>
      <c r="AK43" s="4319"/>
      <c r="AM43" s="4320" t="s">
        <v>2556</v>
      </c>
      <c r="AN43" s="4320" t="s">
        <v>2557</v>
      </c>
    </row>
    <row r="44" spans="2:40">
      <c r="B44" s="2037"/>
      <c r="C44" s="2038"/>
      <c r="D44" s="2041"/>
      <c r="E44" s="2082" t="s">
        <v>1184</v>
      </c>
      <c r="F44" s="2079" t="str">
        <f>TEXT(WEEKDAY(+F43),"aaa")</f>
        <v>金</v>
      </c>
      <c r="G44" s="2080" t="str">
        <f t="shared" ref="G44:AG44" si="26">TEXT(WEEKDAY(+G43),"aaa")</f>
        <v>土</v>
      </c>
      <c r="H44" s="2080" t="str">
        <f t="shared" si="26"/>
        <v>日</v>
      </c>
      <c r="I44" s="2080" t="str">
        <f t="shared" si="26"/>
        <v>月</v>
      </c>
      <c r="J44" s="2080" t="str">
        <f t="shared" si="26"/>
        <v>火</v>
      </c>
      <c r="K44" s="2080" t="str">
        <f t="shared" si="26"/>
        <v>水</v>
      </c>
      <c r="L44" s="2080" t="str">
        <f t="shared" si="26"/>
        <v>木</v>
      </c>
      <c r="M44" s="2080" t="str">
        <f t="shared" si="26"/>
        <v>金</v>
      </c>
      <c r="N44" s="2080" t="str">
        <f t="shared" si="26"/>
        <v>土</v>
      </c>
      <c r="O44" s="2080" t="str">
        <f t="shared" si="26"/>
        <v>日</v>
      </c>
      <c r="P44" s="2080" t="str">
        <f t="shared" si="26"/>
        <v>月</v>
      </c>
      <c r="Q44" s="2080" t="str">
        <f t="shared" si="26"/>
        <v>火</v>
      </c>
      <c r="R44" s="2080" t="str">
        <f t="shared" si="26"/>
        <v>水</v>
      </c>
      <c r="S44" s="2080" t="str">
        <f t="shared" si="26"/>
        <v>木</v>
      </c>
      <c r="T44" s="2080" t="str">
        <f t="shared" si="26"/>
        <v>金</v>
      </c>
      <c r="U44" s="2080" t="str">
        <f t="shared" si="26"/>
        <v>土</v>
      </c>
      <c r="V44" s="2080" t="str">
        <f t="shared" si="26"/>
        <v>日</v>
      </c>
      <c r="W44" s="2080" t="str">
        <f t="shared" si="26"/>
        <v>月</v>
      </c>
      <c r="X44" s="2080" t="str">
        <f t="shared" si="26"/>
        <v>火</v>
      </c>
      <c r="Y44" s="2080" t="str">
        <f t="shared" si="26"/>
        <v>水</v>
      </c>
      <c r="Z44" s="2080" t="str">
        <f t="shared" si="26"/>
        <v>木</v>
      </c>
      <c r="AA44" s="2080" t="str">
        <f t="shared" si="26"/>
        <v>金</v>
      </c>
      <c r="AB44" s="2080" t="str">
        <f t="shared" si="26"/>
        <v>土</v>
      </c>
      <c r="AC44" s="2080" t="str">
        <f t="shared" si="26"/>
        <v>日</v>
      </c>
      <c r="AD44" s="2080" t="str">
        <f t="shared" si="26"/>
        <v>月</v>
      </c>
      <c r="AE44" s="2080" t="str">
        <f t="shared" si="26"/>
        <v>火</v>
      </c>
      <c r="AF44" s="2080" t="str">
        <f t="shared" si="26"/>
        <v>水</v>
      </c>
      <c r="AG44" s="2112" t="str">
        <f t="shared" si="26"/>
        <v>木</v>
      </c>
      <c r="AH44" s="4210"/>
      <c r="AI44" s="4314"/>
      <c r="AJ44" s="4317"/>
      <c r="AK44" s="4319"/>
      <c r="AM44" s="4320"/>
      <c r="AN44" s="4320"/>
    </row>
    <row r="45" spans="2:40" ht="24.75" customHeight="1">
      <c r="B45" s="2101" t="s">
        <v>2531</v>
      </c>
      <c r="C45" s="2102" t="s">
        <v>2532</v>
      </c>
      <c r="D45" s="1953" t="s">
        <v>1313</v>
      </c>
      <c r="E45" s="1901" t="s">
        <v>2558</v>
      </c>
      <c r="F45" s="1941"/>
      <c r="G45" s="1942"/>
      <c r="H45" s="1942"/>
      <c r="I45" s="1942"/>
      <c r="J45" s="1942"/>
      <c r="K45" s="1942"/>
      <c r="L45" s="1942"/>
      <c r="M45" s="1942"/>
      <c r="N45" s="1942"/>
      <c r="O45" s="1942"/>
      <c r="P45" s="1942"/>
      <c r="Q45" s="1942"/>
      <c r="R45" s="1942"/>
      <c r="S45" s="1942"/>
      <c r="T45" s="1942"/>
      <c r="U45" s="1942"/>
      <c r="V45" s="1942"/>
      <c r="W45" s="1942"/>
      <c r="X45" s="1942"/>
      <c r="Y45" s="1942"/>
      <c r="Z45" s="1942"/>
      <c r="AA45" s="1942"/>
      <c r="AB45" s="1942"/>
      <c r="AC45" s="1942"/>
      <c r="AD45" s="1942"/>
      <c r="AE45" s="1942"/>
      <c r="AF45" s="1942"/>
      <c r="AG45" s="1970"/>
      <c r="AH45" s="4211"/>
      <c r="AI45" s="4315"/>
      <c r="AJ45" s="4318"/>
      <c r="AK45" s="4319"/>
    </row>
    <row r="46" spans="2:40" ht="13.5" customHeight="1">
      <c r="B46" s="4185" t="s">
        <v>2486</v>
      </c>
      <c r="C46" s="4188" t="s">
        <v>2487</v>
      </c>
      <c r="D46" s="1945" t="str">
        <f>E$8</f>
        <v>〇〇</v>
      </c>
      <c r="E46" s="1991"/>
      <c r="F46" s="1947"/>
      <c r="G46" s="1948"/>
      <c r="H46" s="1948"/>
      <c r="I46" s="1948"/>
      <c r="J46" s="1948"/>
      <c r="K46" s="1948"/>
      <c r="L46" s="1948"/>
      <c r="M46" s="1948"/>
      <c r="N46" s="1948"/>
      <c r="O46" s="1948"/>
      <c r="P46" s="1948"/>
      <c r="Q46" s="1948"/>
      <c r="R46" s="1948"/>
      <c r="S46" s="1948"/>
      <c r="T46" s="1948"/>
      <c r="U46" s="1948"/>
      <c r="V46" s="1948"/>
      <c r="W46" s="1948"/>
      <c r="X46" s="1948"/>
      <c r="Y46" s="1948"/>
      <c r="Z46" s="1948"/>
      <c r="AA46" s="1948"/>
      <c r="AB46" s="1948"/>
      <c r="AC46" s="1948"/>
      <c r="AD46" s="1948"/>
      <c r="AE46" s="1948"/>
      <c r="AF46" s="1948"/>
      <c r="AG46" s="1949"/>
      <c r="AH46" s="1950">
        <f>COUNTA(F$43:AG$43)-AI46</f>
        <v>28</v>
      </c>
      <c r="AI46" s="1951">
        <f>AM46+AN46</f>
        <v>0</v>
      </c>
      <c r="AJ46" s="2104">
        <f>+COUNTIF(F46:AG46,"休")</f>
        <v>0</v>
      </c>
      <c r="AM46" s="1953">
        <f>+COUNTIF(F46:AG46,"－")</f>
        <v>0</v>
      </c>
      <c r="AN46" s="1953">
        <f t="shared" ref="AN46:AN51" si="27">+COUNTIF(F46:AG46,"外")</f>
        <v>0</v>
      </c>
    </row>
    <row r="47" spans="2:40" ht="13.5" customHeight="1">
      <c r="B47" s="4186"/>
      <c r="C47" s="4189"/>
      <c r="D47" s="1960" t="str">
        <f>E$9</f>
        <v>●●</v>
      </c>
      <c r="E47" s="2105"/>
      <c r="F47" s="1955"/>
      <c r="G47" s="1956"/>
      <c r="H47" s="1956"/>
      <c r="I47" s="1956"/>
      <c r="J47" s="1956"/>
      <c r="K47" s="1956"/>
      <c r="L47" s="1956"/>
      <c r="M47" s="1956"/>
      <c r="N47" s="1956"/>
      <c r="O47" s="1956"/>
      <c r="P47" s="1956"/>
      <c r="Q47" s="1956"/>
      <c r="R47" s="1956"/>
      <c r="S47" s="1956"/>
      <c r="T47" s="1956"/>
      <c r="U47" s="1956"/>
      <c r="V47" s="1956"/>
      <c r="W47" s="1956"/>
      <c r="X47" s="1956"/>
      <c r="Y47" s="1956"/>
      <c r="Z47" s="1956"/>
      <c r="AA47" s="1956"/>
      <c r="AB47" s="1956"/>
      <c r="AC47" s="1956"/>
      <c r="AD47" s="1956"/>
      <c r="AE47" s="1956"/>
      <c r="AF47" s="1956"/>
      <c r="AG47" s="1957"/>
      <c r="AH47" s="1950">
        <f t="shared" ref="AH47:AH51" si="28">COUNTA(F$43:AG$43)-AI47</f>
        <v>28</v>
      </c>
      <c r="AI47" s="1958">
        <f t="shared" ref="AI47" si="29">AM47+AN47</f>
        <v>0</v>
      </c>
      <c r="AJ47" s="2106">
        <f t="shared" ref="AJ47:AJ50" si="30">+COUNTIF(F47:AG47,"休")</f>
        <v>0</v>
      </c>
      <c r="AM47" s="1953">
        <f t="shared" ref="AM47:AM50" si="31">+COUNTIF(F47:AG47,"－")</f>
        <v>0</v>
      </c>
      <c r="AN47" s="1953">
        <f t="shared" si="27"/>
        <v>0</v>
      </c>
    </row>
    <row r="48" spans="2:40">
      <c r="B48" s="4186"/>
      <c r="C48" s="4189"/>
      <c r="D48" s="1960" t="str">
        <f>E$10</f>
        <v>△△</v>
      </c>
      <c r="E48" s="2105"/>
      <c r="F48" s="1955"/>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c r="AC48" s="1956"/>
      <c r="AD48" s="1956"/>
      <c r="AE48" s="1956"/>
      <c r="AF48" s="1956"/>
      <c r="AG48" s="1957"/>
      <c r="AH48" s="1950">
        <f t="shared" si="28"/>
        <v>28</v>
      </c>
      <c r="AI48" s="1958">
        <f>AM48+AN48</f>
        <v>0</v>
      </c>
      <c r="AJ48" s="2106">
        <f t="shared" si="30"/>
        <v>0</v>
      </c>
      <c r="AM48" s="1953">
        <f t="shared" si="31"/>
        <v>0</v>
      </c>
      <c r="AN48" s="1953">
        <f t="shared" si="27"/>
        <v>0</v>
      </c>
    </row>
    <row r="49" spans="2:40">
      <c r="B49" s="4186"/>
      <c r="C49" s="4189"/>
      <c r="D49" s="1960" t="str">
        <f>E$11</f>
        <v>■■</v>
      </c>
      <c r="E49" s="2105"/>
      <c r="F49" s="1955"/>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c r="AD49" s="1956"/>
      <c r="AE49" s="1956"/>
      <c r="AF49" s="1956"/>
      <c r="AG49" s="1957"/>
      <c r="AH49" s="1950">
        <f t="shared" si="28"/>
        <v>28</v>
      </c>
      <c r="AI49" s="1958">
        <f t="shared" ref="AI49:AI51" si="32">AM49+AN49</f>
        <v>0</v>
      </c>
      <c r="AJ49" s="2106">
        <f t="shared" si="30"/>
        <v>0</v>
      </c>
      <c r="AM49" s="1953">
        <f t="shared" si="31"/>
        <v>0</v>
      </c>
      <c r="AN49" s="1953">
        <f t="shared" si="27"/>
        <v>0</v>
      </c>
    </row>
    <row r="50" spans="2:40">
      <c r="B50" s="4186"/>
      <c r="C50" s="4189"/>
      <c r="D50" s="1960" t="str">
        <f>E$12</f>
        <v>★★</v>
      </c>
      <c r="E50" s="2105"/>
      <c r="F50" s="1955"/>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7"/>
      <c r="AH50" s="1950">
        <f t="shared" si="28"/>
        <v>28</v>
      </c>
      <c r="AI50" s="1958">
        <f t="shared" si="32"/>
        <v>0</v>
      </c>
      <c r="AJ50" s="2106">
        <f t="shared" si="30"/>
        <v>0</v>
      </c>
      <c r="AM50" s="1953">
        <f t="shared" si="31"/>
        <v>0</v>
      </c>
      <c r="AN50" s="1953">
        <f t="shared" si="27"/>
        <v>0</v>
      </c>
    </row>
    <row r="51" spans="2:40">
      <c r="B51" s="4187"/>
      <c r="C51" s="4190"/>
      <c r="D51" s="2107"/>
      <c r="E51" s="1991"/>
      <c r="F51" s="1964"/>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7"/>
      <c r="AH51" s="1950">
        <f t="shared" si="28"/>
        <v>28</v>
      </c>
      <c r="AI51" s="1951">
        <f t="shared" si="32"/>
        <v>0</v>
      </c>
      <c r="AJ51" s="2104">
        <f>+COUNTIF(F51:AG51,"休")</f>
        <v>0</v>
      </c>
      <c r="AM51" s="1953">
        <f>+COUNTIF(F51:AG51,"－")</f>
        <v>0</v>
      </c>
      <c r="AN51" s="1953">
        <f t="shared" si="27"/>
        <v>0</v>
      </c>
    </row>
    <row r="52" spans="2:40" ht="24.75" customHeight="1">
      <c r="B52" s="4185" t="s">
        <v>2493</v>
      </c>
      <c r="C52" s="4188" t="s">
        <v>2494</v>
      </c>
      <c r="D52" s="1953" t="s">
        <v>1313</v>
      </c>
      <c r="E52" s="1901" t="s">
        <v>2558</v>
      </c>
      <c r="F52" s="1941"/>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70"/>
      <c r="AH52" s="1971"/>
      <c r="AI52" s="1953"/>
      <c r="AJ52" s="2058"/>
    </row>
    <row r="53" spans="2:40" ht="13.5" customHeight="1">
      <c r="B53" s="4186"/>
      <c r="C53" s="4189"/>
      <c r="D53" s="2107" t="str">
        <f>E$14</f>
        <v>〇〇</v>
      </c>
      <c r="E53" s="1991"/>
      <c r="F53" s="1947"/>
      <c r="G53" s="1948"/>
      <c r="H53" s="1948"/>
      <c r="I53" s="1948"/>
      <c r="J53" s="1948"/>
      <c r="K53" s="1948"/>
      <c r="L53" s="1948"/>
      <c r="M53" s="1948"/>
      <c r="N53" s="1948"/>
      <c r="O53" s="1948"/>
      <c r="P53" s="1948"/>
      <c r="Q53" s="1948"/>
      <c r="R53" s="1948"/>
      <c r="S53" s="1948"/>
      <c r="T53" s="1948"/>
      <c r="U53" s="1948"/>
      <c r="V53" s="1948"/>
      <c r="W53" s="1948"/>
      <c r="X53" s="1948"/>
      <c r="Y53" s="1948"/>
      <c r="Z53" s="1948"/>
      <c r="AA53" s="1948"/>
      <c r="AB53" s="1948"/>
      <c r="AC53" s="1948"/>
      <c r="AD53" s="1948"/>
      <c r="AE53" s="1948"/>
      <c r="AF53" s="1948"/>
      <c r="AG53" s="1949"/>
      <c r="AH53" s="1950">
        <f t="shared" ref="AH53:AH56" si="33">COUNTA(F$43:AG$43)-AI53</f>
        <v>28</v>
      </c>
      <c r="AI53" s="1951">
        <f t="shared" ref="AI53:AI56" si="34">AM53+AN53</f>
        <v>0</v>
      </c>
      <c r="AJ53" s="2104">
        <f>+COUNTIF(F53:AG53,"休")</f>
        <v>0</v>
      </c>
      <c r="AM53" s="1953">
        <f>+COUNTIF(F53:AG53,"－")</f>
        <v>0</v>
      </c>
      <c r="AN53" s="1953">
        <f>+COUNTIF(F53:AG53,"外")</f>
        <v>0</v>
      </c>
    </row>
    <row r="54" spans="2:40">
      <c r="B54" s="4186"/>
      <c r="C54" s="4189"/>
      <c r="D54" s="1960" t="str">
        <f>E$15</f>
        <v>●●</v>
      </c>
      <c r="E54" s="2105"/>
      <c r="F54" s="1955"/>
      <c r="G54" s="1956"/>
      <c r="H54" s="1956"/>
      <c r="I54" s="1956"/>
      <c r="J54" s="1956"/>
      <c r="K54" s="1956"/>
      <c r="L54" s="1956"/>
      <c r="M54" s="1956"/>
      <c r="N54" s="1956"/>
      <c r="O54" s="1956"/>
      <c r="P54" s="1956"/>
      <c r="Q54" s="1956"/>
      <c r="R54" s="1956"/>
      <c r="S54" s="1956"/>
      <c r="T54" s="1956"/>
      <c r="U54" s="1956"/>
      <c r="V54" s="1956"/>
      <c r="W54" s="1956"/>
      <c r="X54" s="1956"/>
      <c r="Y54" s="1956"/>
      <c r="Z54" s="1956"/>
      <c r="AA54" s="1956"/>
      <c r="AB54" s="1956"/>
      <c r="AC54" s="1956"/>
      <c r="AD54" s="1956"/>
      <c r="AE54" s="1956"/>
      <c r="AF54" s="1956"/>
      <c r="AG54" s="1957"/>
      <c r="AH54" s="1950">
        <f t="shared" si="33"/>
        <v>28</v>
      </c>
      <c r="AI54" s="1958">
        <f t="shared" si="34"/>
        <v>0</v>
      </c>
      <c r="AJ54" s="2106">
        <f t="shared" ref="AJ54:AJ56" si="35">+COUNTIF(F54:AG54,"休")</f>
        <v>0</v>
      </c>
      <c r="AM54" s="1953">
        <f t="shared" ref="AM54:AM56" si="36">+COUNTIF(F54:AG54,"－")</f>
        <v>0</v>
      </c>
      <c r="AN54" s="1953">
        <f>+COUNTIF(F54:AG54,"外")</f>
        <v>0</v>
      </c>
    </row>
    <row r="55" spans="2:40">
      <c r="B55" s="4186"/>
      <c r="C55" s="4189"/>
      <c r="D55" s="1960">
        <f>E$16</f>
        <v>0</v>
      </c>
      <c r="E55" s="2105"/>
      <c r="F55" s="1955"/>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7"/>
      <c r="AH55" s="1950">
        <f t="shared" si="33"/>
        <v>28</v>
      </c>
      <c r="AI55" s="1958">
        <f t="shared" si="34"/>
        <v>0</v>
      </c>
      <c r="AJ55" s="2106">
        <f t="shared" si="35"/>
        <v>0</v>
      </c>
      <c r="AM55" s="1953">
        <f t="shared" si="36"/>
        <v>0</v>
      </c>
      <c r="AN55" s="1953">
        <f>+COUNTIF(F55:AG55,"外")</f>
        <v>0</v>
      </c>
    </row>
    <row r="56" spans="2:40">
      <c r="B56" s="4186"/>
      <c r="C56" s="4190"/>
      <c r="D56" s="2107">
        <f>E$17</f>
        <v>0</v>
      </c>
      <c r="E56" s="1991"/>
      <c r="F56" s="1955"/>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49"/>
      <c r="AH56" s="1950">
        <f t="shared" si="33"/>
        <v>28</v>
      </c>
      <c r="AI56" s="1987">
        <f t="shared" si="34"/>
        <v>0</v>
      </c>
      <c r="AJ56" s="2104">
        <f t="shared" si="35"/>
        <v>0</v>
      </c>
      <c r="AM56" s="1953">
        <f t="shared" si="36"/>
        <v>0</v>
      </c>
      <c r="AN56" s="1953">
        <f>+COUNTIF(F56:AG56,"外")</f>
        <v>0</v>
      </c>
    </row>
    <row r="57" spans="2:40" ht="24.75" customHeight="1">
      <c r="B57" s="4186"/>
      <c r="C57" s="4188" t="s">
        <v>2495</v>
      </c>
      <c r="D57" s="1953" t="s">
        <v>1313</v>
      </c>
      <c r="E57" s="1901" t="s">
        <v>2558</v>
      </c>
      <c r="F57" s="1941"/>
      <c r="G57" s="1942"/>
      <c r="H57" s="1942"/>
      <c r="I57" s="1942"/>
      <c r="J57" s="1942"/>
      <c r="K57" s="1942"/>
      <c r="L57" s="1942"/>
      <c r="M57" s="1942"/>
      <c r="N57" s="1942"/>
      <c r="O57" s="1942"/>
      <c r="P57" s="1942"/>
      <c r="Q57" s="1942"/>
      <c r="R57" s="1942"/>
      <c r="S57" s="1942"/>
      <c r="T57" s="1942"/>
      <c r="U57" s="1942"/>
      <c r="V57" s="1942"/>
      <c r="W57" s="1942"/>
      <c r="X57" s="1942"/>
      <c r="Y57" s="1942"/>
      <c r="Z57" s="1942"/>
      <c r="AA57" s="1942"/>
      <c r="AB57" s="1942"/>
      <c r="AC57" s="1942"/>
      <c r="AD57" s="1942"/>
      <c r="AE57" s="1942"/>
      <c r="AF57" s="1942"/>
      <c r="AG57" s="1970"/>
      <c r="AH57" s="1971"/>
      <c r="AI57" s="1953"/>
      <c r="AJ57" s="2058"/>
    </row>
    <row r="58" spans="2:40">
      <c r="B58" s="4186"/>
      <c r="C58" s="4189"/>
      <c r="D58" s="1945" t="str">
        <f>E$18</f>
        <v>●●</v>
      </c>
      <c r="E58" s="1991"/>
      <c r="F58" s="1947"/>
      <c r="G58" s="1948"/>
      <c r="H58" s="1948"/>
      <c r="I58" s="1948"/>
      <c r="J58" s="1948"/>
      <c r="K58" s="1948"/>
      <c r="L58" s="1948"/>
      <c r="M58" s="1948"/>
      <c r="N58" s="1948"/>
      <c r="O58" s="1948"/>
      <c r="P58" s="1948"/>
      <c r="Q58" s="1948"/>
      <c r="R58" s="1948"/>
      <c r="S58" s="1948"/>
      <c r="T58" s="1948"/>
      <c r="U58" s="1948"/>
      <c r="V58" s="1948"/>
      <c r="W58" s="1948"/>
      <c r="X58" s="1948"/>
      <c r="Y58" s="1948"/>
      <c r="Z58" s="1948"/>
      <c r="AA58" s="1948"/>
      <c r="AB58" s="1948"/>
      <c r="AC58" s="1948"/>
      <c r="AD58" s="1948"/>
      <c r="AE58" s="1948"/>
      <c r="AF58" s="1948"/>
      <c r="AG58" s="1982"/>
      <c r="AH58" s="1950">
        <f>COUNTA(F$43:AG$43)-AI58</f>
        <v>28</v>
      </c>
      <c r="AI58" s="2108">
        <f t="shared" ref="AI58:AI61" si="37">AM58+AN58</f>
        <v>0</v>
      </c>
      <c r="AJ58" s="2109">
        <f>+COUNTIF(F58:AG58,"休")</f>
        <v>0</v>
      </c>
      <c r="AM58" s="1953">
        <f>+COUNTIF(F58:AG58,"－")</f>
        <v>0</v>
      </c>
      <c r="AN58" s="1953">
        <f>+COUNTIF(F58:AG58,"外")</f>
        <v>0</v>
      </c>
    </row>
    <row r="59" spans="2:40">
      <c r="B59" s="4186"/>
      <c r="C59" s="4189"/>
      <c r="D59" s="1960">
        <f>E$19</f>
        <v>0</v>
      </c>
      <c r="E59" s="2105"/>
      <c r="F59" s="1955"/>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c r="AE59" s="1956"/>
      <c r="AF59" s="1956"/>
      <c r="AG59" s="1957"/>
      <c r="AH59" s="1950">
        <f>28-AI59</f>
        <v>28</v>
      </c>
      <c r="AI59" s="1958">
        <f t="shared" si="37"/>
        <v>0</v>
      </c>
      <c r="AJ59" s="2106">
        <f t="shared" ref="AJ59:AJ61" si="38">+COUNTIF(F59:AG59,"休")</f>
        <v>0</v>
      </c>
      <c r="AM59" s="1953">
        <f t="shared" ref="AM59:AM61" si="39">+COUNTIF(F59:AG59,"－")</f>
        <v>0</v>
      </c>
      <c r="AN59" s="1953">
        <f>+COUNTIF(F59:AG59,"外")</f>
        <v>0</v>
      </c>
    </row>
    <row r="60" spans="2:40">
      <c r="B60" s="4186"/>
      <c r="C60" s="4189"/>
      <c r="D60" s="1960">
        <f>E$20</f>
        <v>0</v>
      </c>
      <c r="E60" s="2105"/>
      <c r="F60" s="1955"/>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7"/>
      <c r="AH60" s="1950">
        <f t="shared" ref="AH60:AH61" si="40">28-AI60</f>
        <v>28</v>
      </c>
      <c r="AI60" s="1958">
        <f t="shared" si="37"/>
        <v>0</v>
      </c>
      <c r="AJ60" s="2106">
        <f t="shared" si="38"/>
        <v>0</v>
      </c>
      <c r="AM60" s="1953">
        <f t="shared" si="39"/>
        <v>0</v>
      </c>
      <c r="AN60" s="1953">
        <f>+COUNTIF(F60:AG60,"外")</f>
        <v>0</v>
      </c>
    </row>
    <row r="61" spans="2:40">
      <c r="B61" s="4187"/>
      <c r="C61" s="4190"/>
      <c r="D61" s="2110">
        <f>E$21</f>
        <v>0</v>
      </c>
      <c r="E61" s="2039"/>
      <c r="F61" s="1984"/>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85"/>
      <c r="AH61" s="2113">
        <f t="shared" si="40"/>
        <v>28</v>
      </c>
      <c r="AI61" s="2071">
        <f t="shared" si="37"/>
        <v>0</v>
      </c>
      <c r="AJ61" s="1972">
        <f t="shared" si="38"/>
        <v>0</v>
      </c>
      <c r="AM61" s="1953">
        <f t="shared" si="39"/>
        <v>0</v>
      </c>
      <c r="AN61" s="1953">
        <f>+COUNTIF(F61:AG61,"外")</f>
        <v>0</v>
      </c>
    </row>
    <row r="62" spans="2:40">
      <c r="B62" s="1988"/>
      <c r="C62" s="1989"/>
      <c r="D62" s="1879"/>
      <c r="E62" s="1991"/>
      <c r="F62" s="1949"/>
      <c r="G62" s="1978"/>
      <c r="H62" s="1978"/>
      <c r="I62" s="1978"/>
      <c r="J62" s="1978"/>
      <c r="K62" s="1978"/>
      <c r="L62" s="1978"/>
      <c r="M62" s="1978"/>
      <c r="N62" s="1978"/>
      <c r="O62" s="1978"/>
      <c r="P62" s="1978"/>
      <c r="Q62" s="1978"/>
      <c r="R62" s="1978"/>
      <c r="S62" s="1978"/>
      <c r="T62" s="1978"/>
      <c r="U62" s="1978"/>
      <c r="V62" s="1978"/>
      <c r="W62" s="1978"/>
      <c r="X62" s="1978"/>
      <c r="Y62" s="1978"/>
      <c r="Z62" s="1978"/>
      <c r="AA62" s="1978"/>
      <c r="AB62" s="1978"/>
      <c r="AC62" s="1978"/>
      <c r="AD62" s="1978"/>
      <c r="AE62" s="1978"/>
      <c r="AF62" s="1978"/>
      <c r="AG62" s="1949"/>
      <c r="AH62" s="1930"/>
      <c r="AI62" s="1991"/>
      <c r="AJ62" s="1991"/>
    </row>
    <row r="63" spans="2:40" ht="13.5" customHeight="1">
      <c r="B63" s="2021"/>
      <c r="C63" s="2022"/>
      <c r="D63" s="2025"/>
      <c r="E63" s="2053" t="s">
        <v>1183</v>
      </c>
      <c r="F63" s="2054">
        <f>+AG43+1</f>
        <v>44715</v>
      </c>
      <c r="G63" s="2055">
        <f>+F63+1</f>
        <v>44716</v>
      </c>
      <c r="H63" s="2055">
        <f t="shared" ref="H63:AG63" si="41">+G63+1</f>
        <v>44717</v>
      </c>
      <c r="I63" s="2055">
        <f t="shared" si="41"/>
        <v>44718</v>
      </c>
      <c r="J63" s="2055">
        <f t="shared" si="41"/>
        <v>44719</v>
      </c>
      <c r="K63" s="2055">
        <f t="shared" si="41"/>
        <v>44720</v>
      </c>
      <c r="L63" s="2055">
        <f t="shared" si="41"/>
        <v>44721</v>
      </c>
      <c r="M63" s="2055">
        <f t="shared" si="41"/>
        <v>44722</v>
      </c>
      <c r="N63" s="2055">
        <f t="shared" si="41"/>
        <v>44723</v>
      </c>
      <c r="O63" s="2055">
        <f t="shared" si="41"/>
        <v>44724</v>
      </c>
      <c r="P63" s="2055">
        <f t="shared" si="41"/>
        <v>44725</v>
      </c>
      <c r="Q63" s="2055">
        <f t="shared" si="41"/>
        <v>44726</v>
      </c>
      <c r="R63" s="2055">
        <f t="shared" si="41"/>
        <v>44727</v>
      </c>
      <c r="S63" s="2055">
        <f t="shared" si="41"/>
        <v>44728</v>
      </c>
      <c r="T63" s="2055">
        <f t="shared" si="41"/>
        <v>44729</v>
      </c>
      <c r="U63" s="2055">
        <f t="shared" si="41"/>
        <v>44730</v>
      </c>
      <c r="V63" s="2055">
        <f t="shared" si="41"/>
        <v>44731</v>
      </c>
      <c r="W63" s="2055">
        <f t="shared" si="41"/>
        <v>44732</v>
      </c>
      <c r="X63" s="2055">
        <f t="shared" si="41"/>
        <v>44733</v>
      </c>
      <c r="Y63" s="2055">
        <f t="shared" si="41"/>
        <v>44734</v>
      </c>
      <c r="Z63" s="2055">
        <f>+Y63+1</f>
        <v>44735</v>
      </c>
      <c r="AA63" s="2055">
        <f t="shared" si="41"/>
        <v>44736</v>
      </c>
      <c r="AB63" s="2055">
        <f t="shared" si="41"/>
        <v>44737</v>
      </c>
      <c r="AC63" s="2055">
        <f t="shared" si="41"/>
        <v>44738</v>
      </c>
      <c r="AD63" s="2055">
        <f>+AC63+1</f>
        <v>44739</v>
      </c>
      <c r="AE63" s="2055">
        <f t="shared" si="41"/>
        <v>44740</v>
      </c>
      <c r="AF63" s="2055">
        <f>+AE63+1</f>
        <v>44741</v>
      </c>
      <c r="AG63" s="2099">
        <f t="shared" si="41"/>
        <v>44742</v>
      </c>
      <c r="AH63" s="4209" t="s">
        <v>2496</v>
      </c>
      <c r="AI63" s="4313" t="s">
        <v>2497</v>
      </c>
      <c r="AJ63" s="4316" t="s">
        <v>2474</v>
      </c>
      <c r="AK63" s="4319"/>
      <c r="AM63" s="4320" t="s">
        <v>2556</v>
      </c>
      <c r="AN63" s="4320" t="s">
        <v>2557</v>
      </c>
    </row>
    <row r="64" spans="2:40">
      <c r="B64" s="2037"/>
      <c r="C64" s="2038"/>
      <c r="D64" s="2041"/>
      <c r="E64" s="2068" t="s">
        <v>1184</v>
      </c>
      <c r="F64" s="2059" t="str">
        <f>TEXT(WEEKDAY(+F63),"aaa")</f>
        <v>金</v>
      </c>
      <c r="G64" s="2060" t="str">
        <f t="shared" ref="G64:AG64" si="42">TEXT(WEEKDAY(+G63),"aaa")</f>
        <v>土</v>
      </c>
      <c r="H64" s="2060" t="str">
        <f t="shared" si="42"/>
        <v>日</v>
      </c>
      <c r="I64" s="2060" t="str">
        <f t="shared" si="42"/>
        <v>月</v>
      </c>
      <c r="J64" s="2060" t="str">
        <f t="shared" si="42"/>
        <v>火</v>
      </c>
      <c r="K64" s="2060" t="str">
        <f t="shared" si="42"/>
        <v>水</v>
      </c>
      <c r="L64" s="2060" t="str">
        <f t="shared" si="42"/>
        <v>木</v>
      </c>
      <c r="M64" s="2060" t="str">
        <f t="shared" si="42"/>
        <v>金</v>
      </c>
      <c r="N64" s="2060" t="str">
        <f t="shared" si="42"/>
        <v>土</v>
      </c>
      <c r="O64" s="2060" t="str">
        <f t="shared" si="42"/>
        <v>日</v>
      </c>
      <c r="P64" s="2060" t="str">
        <f t="shared" si="42"/>
        <v>月</v>
      </c>
      <c r="Q64" s="2060" t="str">
        <f t="shared" si="42"/>
        <v>火</v>
      </c>
      <c r="R64" s="2060" t="str">
        <f t="shared" si="42"/>
        <v>水</v>
      </c>
      <c r="S64" s="2060" t="str">
        <f t="shared" si="42"/>
        <v>木</v>
      </c>
      <c r="T64" s="2060" t="str">
        <f t="shared" si="42"/>
        <v>金</v>
      </c>
      <c r="U64" s="2060" t="str">
        <f t="shared" si="42"/>
        <v>土</v>
      </c>
      <c r="V64" s="2060" t="str">
        <f t="shared" si="42"/>
        <v>日</v>
      </c>
      <c r="W64" s="2060" t="str">
        <f t="shared" si="42"/>
        <v>月</v>
      </c>
      <c r="X64" s="2060" t="str">
        <f t="shared" si="42"/>
        <v>火</v>
      </c>
      <c r="Y64" s="2060" t="str">
        <f t="shared" si="42"/>
        <v>水</v>
      </c>
      <c r="Z64" s="2060" t="str">
        <f t="shared" si="42"/>
        <v>木</v>
      </c>
      <c r="AA64" s="2060" t="str">
        <f t="shared" si="42"/>
        <v>金</v>
      </c>
      <c r="AB64" s="2060" t="str">
        <f t="shared" si="42"/>
        <v>土</v>
      </c>
      <c r="AC64" s="2060" t="str">
        <f t="shared" si="42"/>
        <v>日</v>
      </c>
      <c r="AD64" s="2060" t="str">
        <f t="shared" si="42"/>
        <v>月</v>
      </c>
      <c r="AE64" s="2060" t="str">
        <f t="shared" si="42"/>
        <v>火</v>
      </c>
      <c r="AF64" s="2060" t="str">
        <f t="shared" si="42"/>
        <v>水</v>
      </c>
      <c r="AG64" s="2114" t="str">
        <f t="shared" si="42"/>
        <v>木</v>
      </c>
      <c r="AH64" s="4210"/>
      <c r="AI64" s="4314"/>
      <c r="AJ64" s="4317"/>
      <c r="AK64" s="4319"/>
      <c r="AM64" s="4320"/>
      <c r="AN64" s="4320"/>
    </row>
    <row r="65" spans="2:40" ht="24.75" customHeight="1">
      <c r="B65" s="2101" t="s">
        <v>2531</v>
      </c>
      <c r="C65" s="2102" t="s">
        <v>2532</v>
      </c>
      <c r="D65" s="1953" t="s">
        <v>1313</v>
      </c>
      <c r="E65" s="1901" t="s">
        <v>2558</v>
      </c>
      <c r="F65" s="1941"/>
      <c r="G65" s="1942"/>
      <c r="H65" s="1942"/>
      <c r="I65" s="1942"/>
      <c r="J65" s="1942"/>
      <c r="K65" s="1942"/>
      <c r="L65" s="1942"/>
      <c r="M65" s="1942"/>
      <c r="N65" s="1942"/>
      <c r="O65" s="1942"/>
      <c r="P65" s="1942"/>
      <c r="Q65" s="1942"/>
      <c r="R65" s="1942"/>
      <c r="S65" s="1942"/>
      <c r="T65" s="1942"/>
      <c r="U65" s="1942"/>
      <c r="V65" s="1942"/>
      <c r="W65" s="1942"/>
      <c r="X65" s="1942"/>
      <c r="Y65" s="1942"/>
      <c r="Z65" s="1942"/>
      <c r="AA65" s="1942"/>
      <c r="AB65" s="1942"/>
      <c r="AC65" s="1942"/>
      <c r="AD65" s="1942"/>
      <c r="AE65" s="1942"/>
      <c r="AF65" s="1942"/>
      <c r="AG65" s="1970"/>
      <c r="AH65" s="4211"/>
      <c r="AI65" s="4315"/>
      <c r="AJ65" s="4318"/>
      <c r="AK65" s="4319"/>
    </row>
    <row r="66" spans="2:40" ht="13.5" customHeight="1">
      <c r="B66" s="4185" t="s">
        <v>2486</v>
      </c>
      <c r="C66" s="4188" t="s">
        <v>2487</v>
      </c>
      <c r="D66" s="1945" t="str">
        <f>E$8</f>
        <v>〇〇</v>
      </c>
      <c r="E66" s="2023"/>
      <c r="F66" s="1947"/>
      <c r="G66" s="1948"/>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8"/>
      <c r="AE66" s="1948"/>
      <c r="AF66" s="1948"/>
      <c r="AG66" s="1949"/>
      <c r="AH66" s="1950">
        <f>COUNTA(F$63:AG$63)-AI66</f>
        <v>28</v>
      </c>
      <c r="AI66" s="1951">
        <f>AM66+AN66</f>
        <v>0</v>
      </c>
      <c r="AJ66" s="2104">
        <f>+COUNTIF(F66:AG66,"休")</f>
        <v>0</v>
      </c>
      <c r="AM66" s="1953">
        <f>+COUNTIF(F66:AG66,"－")</f>
        <v>0</v>
      </c>
      <c r="AN66" s="1953">
        <f t="shared" ref="AN66:AN71" si="43">+COUNTIF(F66:AG66,"外")</f>
        <v>0</v>
      </c>
    </row>
    <row r="67" spans="2:40" ht="13.5" customHeight="1">
      <c r="B67" s="4186"/>
      <c r="C67" s="4189"/>
      <c r="D67" s="1960" t="str">
        <f>E$9</f>
        <v>●●</v>
      </c>
      <c r="E67" s="2105"/>
      <c r="F67" s="1955"/>
      <c r="G67" s="1956"/>
      <c r="H67" s="1956"/>
      <c r="I67" s="1956"/>
      <c r="J67" s="1956"/>
      <c r="K67" s="1956"/>
      <c r="L67" s="1956"/>
      <c r="M67" s="1956"/>
      <c r="N67" s="1956"/>
      <c r="O67" s="1956"/>
      <c r="P67" s="1956"/>
      <c r="Q67" s="1956"/>
      <c r="R67" s="1956"/>
      <c r="S67" s="1956"/>
      <c r="T67" s="1956"/>
      <c r="U67" s="1956"/>
      <c r="V67" s="1956"/>
      <c r="W67" s="1956"/>
      <c r="X67" s="1956"/>
      <c r="Y67" s="1956"/>
      <c r="Z67" s="1956"/>
      <c r="AA67" s="1956"/>
      <c r="AB67" s="1956"/>
      <c r="AC67" s="1956"/>
      <c r="AD67" s="1956"/>
      <c r="AE67" s="1956"/>
      <c r="AF67" s="1956"/>
      <c r="AG67" s="1957"/>
      <c r="AH67" s="1950">
        <f t="shared" ref="AH67:AH71" si="44">COUNTA(F$63:AG$63)-AI67</f>
        <v>28</v>
      </c>
      <c r="AI67" s="1958">
        <f t="shared" ref="AI67" si="45">AM67+AN67</f>
        <v>0</v>
      </c>
      <c r="AJ67" s="2106">
        <f t="shared" ref="AJ67:AJ70" si="46">+COUNTIF(F67:AG67,"休")</f>
        <v>0</v>
      </c>
      <c r="AM67" s="1953">
        <f t="shared" ref="AM67:AM70" si="47">+COUNTIF(F67:AG67,"－")</f>
        <v>0</v>
      </c>
      <c r="AN67" s="1953">
        <f t="shared" si="43"/>
        <v>0</v>
      </c>
    </row>
    <row r="68" spans="2:40">
      <c r="B68" s="4186"/>
      <c r="C68" s="4189"/>
      <c r="D68" s="1960" t="str">
        <f>E$10</f>
        <v>△△</v>
      </c>
      <c r="E68" s="2105"/>
      <c r="F68" s="1955"/>
      <c r="G68" s="1956"/>
      <c r="H68" s="1956"/>
      <c r="I68" s="1956"/>
      <c r="J68" s="1956"/>
      <c r="K68" s="1956"/>
      <c r="L68" s="1956"/>
      <c r="M68" s="1956"/>
      <c r="N68" s="1956"/>
      <c r="O68" s="1956"/>
      <c r="P68" s="1956"/>
      <c r="Q68" s="1956"/>
      <c r="R68" s="1956"/>
      <c r="S68" s="1956"/>
      <c r="T68" s="1956"/>
      <c r="U68" s="1956"/>
      <c r="V68" s="1956"/>
      <c r="W68" s="1956"/>
      <c r="X68" s="1956"/>
      <c r="Y68" s="1956"/>
      <c r="Z68" s="1956"/>
      <c r="AA68" s="1956"/>
      <c r="AB68" s="1956"/>
      <c r="AC68" s="1956"/>
      <c r="AD68" s="1956"/>
      <c r="AE68" s="1956"/>
      <c r="AF68" s="1956"/>
      <c r="AG68" s="1957"/>
      <c r="AH68" s="1950">
        <f t="shared" si="44"/>
        <v>28</v>
      </c>
      <c r="AI68" s="1958">
        <f>AM68+AN68</f>
        <v>0</v>
      </c>
      <c r="AJ68" s="2106">
        <f t="shared" si="46"/>
        <v>0</v>
      </c>
      <c r="AM68" s="1953">
        <f t="shared" si="47"/>
        <v>0</v>
      </c>
      <c r="AN68" s="1953">
        <f t="shared" si="43"/>
        <v>0</v>
      </c>
    </row>
    <row r="69" spans="2:40">
      <c r="B69" s="4186"/>
      <c r="C69" s="4189"/>
      <c r="D69" s="1960" t="str">
        <f>E$11</f>
        <v>■■</v>
      </c>
      <c r="E69" s="2105"/>
      <c r="F69" s="1955"/>
      <c r="G69" s="1956"/>
      <c r="H69" s="1956"/>
      <c r="I69" s="1956"/>
      <c r="J69" s="1956"/>
      <c r="K69" s="1956"/>
      <c r="L69" s="1956"/>
      <c r="M69" s="1956"/>
      <c r="N69" s="1956"/>
      <c r="O69" s="1956"/>
      <c r="P69" s="1956"/>
      <c r="Q69" s="1956"/>
      <c r="R69" s="1956"/>
      <c r="S69" s="1956"/>
      <c r="T69" s="1956"/>
      <c r="U69" s="1956"/>
      <c r="V69" s="1956"/>
      <c r="W69" s="1956"/>
      <c r="X69" s="1956"/>
      <c r="Y69" s="1956"/>
      <c r="Z69" s="1956"/>
      <c r="AA69" s="1956"/>
      <c r="AB69" s="1956"/>
      <c r="AC69" s="1956"/>
      <c r="AD69" s="1956"/>
      <c r="AE69" s="1956"/>
      <c r="AF69" s="1956"/>
      <c r="AG69" s="1957"/>
      <c r="AH69" s="1950">
        <f t="shared" si="44"/>
        <v>28</v>
      </c>
      <c r="AI69" s="1958">
        <f t="shared" ref="AI69:AI71" si="48">AM69+AN69</f>
        <v>0</v>
      </c>
      <c r="AJ69" s="2106">
        <f t="shared" si="46"/>
        <v>0</v>
      </c>
      <c r="AM69" s="1953">
        <f t="shared" si="47"/>
        <v>0</v>
      </c>
      <c r="AN69" s="1953">
        <f t="shared" si="43"/>
        <v>0</v>
      </c>
    </row>
    <row r="70" spans="2:40">
      <c r="B70" s="4186"/>
      <c r="C70" s="4189"/>
      <c r="D70" s="1960" t="str">
        <f>E$12</f>
        <v>★★</v>
      </c>
      <c r="E70" s="2105"/>
      <c r="F70" s="1955"/>
      <c r="G70" s="1956"/>
      <c r="H70" s="1956"/>
      <c r="I70" s="1956"/>
      <c r="J70" s="1956"/>
      <c r="K70" s="1956"/>
      <c r="L70" s="1956"/>
      <c r="M70" s="1956"/>
      <c r="N70" s="1956"/>
      <c r="O70" s="1956"/>
      <c r="P70" s="1956"/>
      <c r="Q70" s="1956"/>
      <c r="R70" s="1956"/>
      <c r="S70" s="1956"/>
      <c r="T70" s="1956"/>
      <c r="U70" s="1956"/>
      <c r="V70" s="1956"/>
      <c r="W70" s="1956"/>
      <c r="X70" s="1956"/>
      <c r="Y70" s="1956"/>
      <c r="Z70" s="1956"/>
      <c r="AA70" s="1956"/>
      <c r="AB70" s="1956"/>
      <c r="AC70" s="1956"/>
      <c r="AD70" s="1956"/>
      <c r="AE70" s="1956"/>
      <c r="AF70" s="1956"/>
      <c r="AG70" s="1957"/>
      <c r="AH70" s="1950">
        <f t="shared" si="44"/>
        <v>28</v>
      </c>
      <c r="AI70" s="1958">
        <f t="shared" si="48"/>
        <v>0</v>
      </c>
      <c r="AJ70" s="2106">
        <f t="shared" si="46"/>
        <v>0</v>
      </c>
      <c r="AM70" s="1953">
        <f t="shared" si="47"/>
        <v>0</v>
      </c>
      <c r="AN70" s="1953">
        <f t="shared" si="43"/>
        <v>0</v>
      </c>
    </row>
    <row r="71" spans="2:40">
      <c r="B71" s="4187"/>
      <c r="C71" s="4190"/>
      <c r="D71" s="2107"/>
      <c r="E71" s="1991"/>
      <c r="F71" s="1964"/>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1966"/>
      <c r="AC71" s="1966"/>
      <c r="AD71" s="1966"/>
      <c r="AE71" s="1966"/>
      <c r="AF71" s="1966"/>
      <c r="AG71" s="1967"/>
      <c r="AH71" s="1950">
        <f t="shared" si="44"/>
        <v>28</v>
      </c>
      <c r="AI71" s="1951">
        <f t="shared" si="48"/>
        <v>0</v>
      </c>
      <c r="AJ71" s="2104">
        <f>+COUNTIF(F71:AG71,"休")</f>
        <v>0</v>
      </c>
      <c r="AM71" s="1953">
        <f>+COUNTIF(F71:AG71,"－")</f>
        <v>0</v>
      </c>
      <c r="AN71" s="1953">
        <f t="shared" si="43"/>
        <v>0</v>
      </c>
    </row>
    <row r="72" spans="2:40" ht="24.75" customHeight="1">
      <c r="B72" s="4185" t="s">
        <v>2493</v>
      </c>
      <c r="C72" s="4188" t="s">
        <v>2494</v>
      </c>
      <c r="D72" s="1953" t="s">
        <v>1313</v>
      </c>
      <c r="E72" s="1901" t="s">
        <v>2558</v>
      </c>
      <c r="F72" s="1941"/>
      <c r="G72" s="1942"/>
      <c r="H72" s="1942"/>
      <c r="I72" s="1942"/>
      <c r="J72" s="1942"/>
      <c r="K72" s="1942"/>
      <c r="L72" s="1942"/>
      <c r="M72" s="1942"/>
      <c r="N72" s="1942"/>
      <c r="O72" s="1942"/>
      <c r="P72" s="1942"/>
      <c r="Q72" s="1942"/>
      <c r="R72" s="1942"/>
      <c r="S72" s="1942"/>
      <c r="T72" s="1942"/>
      <c r="U72" s="1942"/>
      <c r="V72" s="1942"/>
      <c r="W72" s="1942"/>
      <c r="X72" s="1942"/>
      <c r="Y72" s="1942"/>
      <c r="Z72" s="1942"/>
      <c r="AA72" s="1942"/>
      <c r="AB72" s="1942"/>
      <c r="AC72" s="1942"/>
      <c r="AD72" s="1942"/>
      <c r="AE72" s="1942"/>
      <c r="AF72" s="1942"/>
      <c r="AG72" s="1970"/>
      <c r="AH72" s="1971"/>
      <c r="AI72" s="1953"/>
      <c r="AJ72" s="2058"/>
    </row>
    <row r="73" spans="2:40" ht="13.5" customHeight="1">
      <c r="B73" s="4186"/>
      <c r="C73" s="4189"/>
      <c r="D73" s="2107" t="str">
        <f>E$14</f>
        <v>〇〇</v>
      </c>
      <c r="E73" s="1991"/>
      <c r="F73" s="1947"/>
      <c r="G73" s="1948"/>
      <c r="H73" s="1948"/>
      <c r="I73" s="1948"/>
      <c r="J73" s="1948"/>
      <c r="K73" s="1948"/>
      <c r="L73" s="1948"/>
      <c r="M73" s="1948"/>
      <c r="N73" s="1948"/>
      <c r="O73" s="1948"/>
      <c r="P73" s="1948"/>
      <c r="Q73" s="1948"/>
      <c r="R73" s="1948"/>
      <c r="S73" s="1948"/>
      <c r="T73" s="1948"/>
      <c r="U73" s="1948"/>
      <c r="V73" s="1948"/>
      <c r="W73" s="1948"/>
      <c r="X73" s="1948"/>
      <c r="Y73" s="1948"/>
      <c r="Z73" s="1948"/>
      <c r="AA73" s="1948"/>
      <c r="AB73" s="1948"/>
      <c r="AC73" s="1948"/>
      <c r="AD73" s="1948"/>
      <c r="AE73" s="1948"/>
      <c r="AF73" s="1948"/>
      <c r="AG73" s="1949"/>
      <c r="AH73" s="1950">
        <f>COUNTA(F$63:AG$63)-AI73</f>
        <v>28</v>
      </c>
      <c r="AI73" s="1951">
        <f t="shared" ref="AI73:AI76" si="49">AM73+AN73</f>
        <v>0</v>
      </c>
      <c r="AJ73" s="2104">
        <f>+COUNTIF(F73:AG73,"休")</f>
        <v>0</v>
      </c>
      <c r="AM73" s="1953">
        <f>+COUNTIF(F73:AG73,"－")</f>
        <v>0</v>
      </c>
      <c r="AN73" s="1953">
        <f>+COUNTIF(F73:AG73,"外")</f>
        <v>0</v>
      </c>
    </row>
    <row r="74" spans="2:40">
      <c r="B74" s="4186"/>
      <c r="C74" s="4189"/>
      <c r="D74" s="1960" t="str">
        <f>E$15</f>
        <v>●●</v>
      </c>
      <c r="E74" s="2105"/>
      <c r="F74" s="1955"/>
      <c r="G74" s="1956"/>
      <c r="H74" s="1956"/>
      <c r="I74" s="1956"/>
      <c r="J74" s="1956"/>
      <c r="K74" s="1956"/>
      <c r="L74" s="1956"/>
      <c r="M74" s="1956"/>
      <c r="N74" s="1956"/>
      <c r="O74" s="1956"/>
      <c r="P74" s="1956"/>
      <c r="Q74" s="1956"/>
      <c r="R74" s="1956"/>
      <c r="S74" s="1956"/>
      <c r="T74" s="1956"/>
      <c r="U74" s="1956"/>
      <c r="V74" s="1956"/>
      <c r="W74" s="1956"/>
      <c r="X74" s="1956"/>
      <c r="Y74" s="1956"/>
      <c r="Z74" s="1956"/>
      <c r="AA74" s="1956"/>
      <c r="AB74" s="1956"/>
      <c r="AC74" s="1956"/>
      <c r="AD74" s="1956"/>
      <c r="AE74" s="1956"/>
      <c r="AF74" s="1956"/>
      <c r="AG74" s="1957"/>
      <c r="AH74" s="1950">
        <f t="shared" ref="AH74:AH76" si="50">COUNTA(F$63:AG$63)-AI74</f>
        <v>28</v>
      </c>
      <c r="AI74" s="1958">
        <f t="shared" si="49"/>
        <v>0</v>
      </c>
      <c r="AJ74" s="2106">
        <f t="shared" ref="AJ74:AJ76" si="51">+COUNTIF(F74:AG74,"休")</f>
        <v>0</v>
      </c>
      <c r="AM74" s="1953">
        <f t="shared" ref="AM74:AM76" si="52">+COUNTIF(F74:AG74,"－")</f>
        <v>0</v>
      </c>
      <c r="AN74" s="1953">
        <f>+COUNTIF(F74:AG74,"外")</f>
        <v>0</v>
      </c>
    </row>
    <row r="75" spans="2:40">
      <c r="B75" s="4186"/>
      <c r="C75" s="4189"/>
      <c r="D75" s="1960">
        <f>E$16</f>
        <v>0</v>
      </c>
      <c r="E75" s="2105"/>
      <c r="F75" s="1955"/>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7"/>
      <c r="AH75" s="1950">
        <f>COUNTA(F$63:AG$63)-AI75</f>
        <v>28</v>
      </c>
      <c r="AI75" s="1958">
        <f t="shared" si="49"/>
        <v>0</v>
      </c>
      <c r="AJ75" s="2106">
        <f t="shared" si="51"/>
        <v>0</v>
      </c>
      <c r="AM75" s="1953">
        <f t="shared" si="52"/>
        <v>0</v>
      </c>
      <c r="AN75" s="1953">
        <f>+COUNTIF(F75:AG75,"外")</f>
        <v>0</v>
      </c>
    </row>
    <row r="76" spans="2:40">
      <c r="B76" s="4186"/>
      <c r="C76" s="4190"/>
      <c r="D76" s="2107">
        <f>E$17</f>
        <v>0</v>
      </c>
      <c r="E76" s="1991"/>
      <c r="F76" s="1955"/>
      <c r="G76" s="1978"/>
      <c r="H76" s="1978"/>
      <c r="I76" s="1978"/>
      <c r="J76" s="1978"/>
      <c r="K76" s="1978"/>
      <c r="L76" s="1978"/>
      <c r="M76" s="1978"/>
      <c r="N76" s="1978"/>
      <c r="O76" s="1978"/>
      <c r="P76" s="1978"/>
      <c r="Q76" s="1978"/>
      <c r="R76" s="1978"/>
      <c r="S76" s="1978"/>
      <c r="T76" s="1978"/>
      <c r="U76" s="1978"/>
      <c r="V76" s="1978"/>
      <c r="W76" s="1978"/>
      <c r="X76" s="1978"/>
      <c r="Y76" s="1978"/>
      <c r="Z76" s="1978"/>
      <c r="AA76" s="1978"/>
      <c r="AB76" s="1978"/>
      <c r="AC76" s="1978"/>
      <c r="AD76" s="1978"/>
      <c r="AE76" s="1978"/>
      <c r="AF76" s="1978"/>
      <c r="AG76" s="1949"/>
      <c r="AH76" s="1950">
        <f t="shared" si="50"/>
        <v>28</v>
      </c>
      <c r="AI76" s="1987">
        <f t="shared" si="49"/>
        <v>0</v>
      </c>
      <c r="AJ76" s="2104">
        <f t="shared" si="51"/>
        <v>0</v>
      </c>
      <c r="AM76" s="1953">
        <f t="shared" si="52"/>
        <v>0</v>
      </c>
      <c r="AN76" s="1953">
        <f>+COUNTIF(F76:AG76,"外")</f>
        <v>0</v>
      </c>
    </row>
    <row r="77" spans="2:40" ht="24.75" customHeight="1">
      <c r="B77" s="4186"/>
      <c r="C77" s="4188" t="s">
        <v>2495</v>
      </c>
      <c r="D77" s="1953" t="s">
        <v>1313</v>
      </c>
      <c r="E77" s="1901" t="s">
        <v>2558</v>
      </c>
      <c r="F77" s="1941"/>
      <c r="G77" s="1942"/>
      <c r="H77" s="1942"/>
      <c r="I77" s="1942"/>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70"/>
      <c r="AH77" s="1971"/>
      <c r="AI77" s="1953"/>
      <c r="AJ77" s="2058"/>
    </row>
    <row r="78" spans="2:40">
      <c r="B78" s="4186"/>
      <c r="C78" s="4189"/>
      <c r="D78" s="1945" t="str">
        <f>E$18</f>
        <v>●●</v>
      </c>
      <c r="E78" s="2023"/>
      <c r="F78" s="1947"/>
      <c r="G78" s="1948"/>
      <c r="H78" s="1948"/>
      <c r="I78" s="1948"/>
      <c r="J78" s="1948"/>
      <c r="K78" s="1948"/>
      <c r="L78" s="1948"/>
      <c r="M78" s="1948"/>
      <c r="N78" s="1948"/>
      <c r="O78" s="1948"/>
      <c r="P78" s="1948"/>
      <c r="Q78" s="1948"/>
      <c r="R78" s="1948"/>
      <c r="S78" s="1948"/>
      <c r="T78" s="1948"/>
      <c r="U78" s="1948"/>
      <c r="V78" s="1948"/>
      <c r="W78" s="1948"/>
      <c r="X78" s="1948"/>
      <c r="Y78" s="1948"/>
      <c r="Z78" s="1948"/>
      <c r="AA78" s="1948"/>
      <c r="AB78" s="1948"/>
      <c r="AC78" s="1948"/>
      <c r="AD78" s="1948"/>
      <c r="AE78" s="1948"/>
      <c r="AF78" s="1948"/>
      <c r="AG78" s="1982"/>
      <c r="AH78" s="1950">
        <f t="shared" ref="AH78:AH81" si="53">COUNTA(F$63:AG$63)-AI78</f>
        <v>28</v>
      </c>
      <c r="AI78" s="2108">
        <f t="shared" ref="AI78:AI81" si="54">AM78+AN78</f>
        <v>0</v>
      </c>
      <c r="AJ78" s="2109">
        <f>+COUNTIF(F78:AG78,"休")</f>
        <v>0</v>
      </c>
      <c r="AM78" s="1953">
        <f>+COUNTIF(F78:AG78,"－")</f>
        <v>0</v>
      </c>
      <c r="AN78" s="1953">
        <f>+COUNTIF(F78:AG78,"外")</f>
        <v>0</v>
      </c>
    </row>
    <row r="79" spans="2:40">
      <c r="B79" s="4186"/>
      <c r="C79" s="4189"/>
      <c r="D79" s="1960">
        <f>E$19</f>
        <v>0</v>
      </c>
      <c r="E79" s="2105"/>
      <c r="F79" s="1955"/>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57"/>
      <c r="AH79" s="1950">
        <f t="shared" si="53"/>
        <v>28</v>
      </c>
      <c r="AI79" s="1958">
        <f t="shared" si="54"/>
        <v>0</v>
      </c>
      <c r="AJ79" s="2106">
        <f t="shared" ref="AJ79:AJ81" si="55">+COUNTIF(F79:AG79,"休")</f>
        <v>0</v>
      </c>
      <c r="AM79" s="1953">
        <f t="shared" ref="AM79:AM81" si="56">+COUNTIF(F79:AG79,"－")</f>
        <v>0</v>
      </c>
      <c r="AN79" s="1953">
        <f>+COUNTIF(F79:AG79,"外")</f>
        <v>0</v>
      </c>
    </row>
    <row r="80" spans="2:40">
      <c r="B80" s="4186"/>
      <c r="C80" s="4189"/>
      <c r="D80" s="1960">
        <f>E$20</f>
        <v>0</v>
      </c>
      <c r="E80" s="2105"/>
      <c r="F80" s="1955"/>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7"/>
      <c r="AH80" s="1950">
        <f t="shared" si="53"/>
        <v>28</v>
      </c>
      <c r="AI80" s="1958">
        <f t="shared" si="54"/>
        <v>0</v>
      </c>
      <c r="AJ80" s="2106">
        <f t="shared" si="55"/>
        <v>0</v>
      </c>
      <c r="AM80" s="1953">
        <f t="shared" si="56"/>
        <v>0</v>
      </c>
      <c r="AN80" s="1953">
        <f>+COUNTIF(F80:AG80,"外")</f>
        <v>0</v>
      </c>
    </row>
    <row r="81" spans="1:40">
      <c r="B81" s="4187"/>
      <c r="C81" s="4190"/>
      <c r="D81" s="2110">
        <f>E$21</f>
        <v>0</v>
      </c>
      <c r="E81" s="2039"/>
      <c r="F81" s="1984"/>
      <c r="G81" s="1965"/>
      <c r="H81" s="1965"/>
      <c r="I81" s="1965"/>
      <c r="J81" s="1965"/>
      <c r="K81" s="1965"/>
      <c r="L81" s="1965"/>
      <c r="M81" s="1965"/>
      <c r="N81" s="1965"/>
      <c r="O81" s="1965"/>
      <c r="P81" s="1965"/>
      <c r="Q81" s="1965"/>
      <c r="R81" s="1965"/>
      <c r="S81" s="1965"/>
      <c r="T81" s="1965"/>
      <c r="U81" s="1965"/>
      <c r="V81" s="1965"/>
      <c r="W81" s="1965"/>
      <c r="X81" s="1965"/>
      <c r="Y81" s="1965"/>
      <c r="Z81" s="1965"/>
      <c r="AA81" s="1965"/>
      <c r="AB81" s="1965"/>
      <c r="AC81" s="1965"/>
      <c r="AD81" s="1965"/>
      <c r="AE81" s="1965"/>
      <c r="AF81" s="1965"/>
      <c r="AG81" s="1985"/>
      <c r="AH81" s="1986">
        <f t="shared" si="53"/>
        <v>28</v>
      </c>
      <c r="AI81" s="2071">
        <f t="shared" si="54"/>
        <v>0</v>
      </c>
      <c r="AJ81" s="1972">
        <f t="shared" si="55"/>
        <v>0</v>
      </c>
      <c r="AM81" s="1953">
        <f t="shared" si="56"/>
        <v>0</v>
      </c>
      <c r="AN81" s="1953">
        <f>+COUNTIF(F81:AG81,"外")</f>
        <v>0</v>
      </c>
    </row>
    <row r="82" spans="1:40" ht="6" customHeight="1">
      <c r="F82" s="2073"/>
      <c r="G82" s="2073"/>
      <c r="H82" s="2073"/>
      <c r="I82" s="2073"/>
      <c r="J82" s="2073"/>
      <c r="K82" s="2073"/>
      <c r="L82" s="2073"/>
      <c r="M82" s="2073"/>
      <c r="N82" s="2073"/>
      <c r="O82" s="2073"/>
      <c r="P82" s="2073"/>
      <c r="Q82" s="2073"/>
      <c r="R82" s="2073"/>
      <c r="S82" s="2073"/>
      <c r="T82" s="2073"/>
      <c r="U82" s="2073"/>
      <c r="V82" s="2073"/>
      <c r="W82" s="2073"/>
      <c r="X82" s="2073"/>
      <c r="Y82" s="2073"/>
      <c r="Z82" s="2073"/>
      <c r="AA82" s="2073"/>
      <c r="AB82" s="2073"/>
      <c r="AC82" s="2073"/>
      <c r="AD82" s="2073"/>
      <c r="AE82" s="2073"/>
      <c r="AF82" s="2073"/>
      <c r="AG82" s="2073"/>
    </row>
    <row r="83" spans="1:40" ht="6" customHeight="1">
      <c r="B83" s="2021"/>
      <c r="C83" s="2022"/>
      <c r="D83" s="2022"/>
      <c r="E83" s="2023"/>
      <c r="F83" s="2024"/>
      <c r="G83" s="2024"/>
      <c r="H83" s="2024"/>
      <c r="I83" s="2024"/>
      <c r="J83" s="2024"/>
      <c r="K83" s="2024"/>
      <c r="L83" s="2024"/>
      <c r="M83" s="2024"/>
      <c r="N83" s="2024"/>
      <c r="O83" s="2024"/>
      <c r="P83" s="2024"/>
      <c r="Q83" s="2024"/>
      <c r="R83" s="2024"/>
      <c r="S83" s="2024"/>
      <c r="T83" s="2024"/>
      <c r="U83" s="2024"/>
      <c r="V83" s="2024"/>
      <c r="W83" s="2024"/>
      <c r="X83" s="2024"/>
      <c r="Y83" s="2024"/>
      <c r="Z83" s="2024"/>
      <c r="AA83" s="2024"/>
      <c r="AB83" s="2024"/>
      <c r="AC83" s="2024"/>
      <c r="AD83" s="2024"/>
      <c r="AE83" s="2024"/>
      <c r="AF83" s="2024"/>
      <c r="AG83" s="2024"/>
      <c r="AH83" s="2022"/>
      <c r="AI83" s="2022"/>
      <c r="AJ83" s="2025"/>
    </row>
    <row r="84" spans="1:40">
      <c r="B84" s="2026"/>
      <c r="C84" s="2027" t="s">
        <v>2505</v>
      </c>
      <c r="D84" s="2027"/>
      <c r="E84" s="2028" t="s">
        <v>2506</v>
      </c>
      <c r="F84" s="1991"/>
      <c r="G84" s="1991"/>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7"/>
      <c r="AI84" s="2027"/>
      <c r="AJ84" s="2030"/>
    </row>
    <row r="85" spans="1:40" s="1896" customFormat="1" ht="24" customHeight="1">
      <c r="B85" s="2031"/>
      <c r="C85" s="1879"/>
      <c r="D85" s="1879"/>
      <c r="E85" s="2032"/>
      <c r="F85" s="2033" t="s">
        <v>2507</v>
      </c>
      <c r="G85" s="4215" t="s">
        <v>2508</v>
      </c>
      <c r="H85" s="4216"/>
      <c r="I85" s="4216"/>
      <c r="J85" s="4216"/>
      <c r="K85" s="2033" t="s">
        <v>2509</v>
      </c>
      <c r="L85" s="4215" t="s">
        <v>2510</v>
      </c>
      <c r="M85" s="4216"/>
      <c r="N85" s="4216"/>
      <c r="O85" s="4216"/>
      <c r="P85" s="2033" t="s">
        <v>1198</v>
      </c>
      <c r="Q85" s="4215" t="s">
        <v>2511</v>
      </c>
      <c r="R85" s="4216"/>
      <c r="S85" s="4216"/>
      <c r="T85" s="4216"/>
      <c r="U85" s="2033" t="s">
        <v>1201</v>
      </c>
      <c r="V85" s="4215" t="s">
        <v>2512</v>
      </c>
      <c r="W85" s="4216"/>
      <c r="X85" s="4216"/>
      <c r="Y85" s="4216"/>
      <c r="Z85" s="2033" t="s">
        <v>1028</v>
      </c>
      <c r="AA85" s="4215" t="s">
        <v>2513</v>
      </c>
      <c r="AB85" s="4216"/>
      <c r="AC85" s="4216"/>
      <c r="AD85" s="4216"/>
      <c r="AE85" s="1949"/>
      <c r="AF85" s="1949"/>
      <c r="AG85" s="1949"/>
      <c r="AH85" s="1879"/>
      <c r="AI85" s="1879"/>
      <c r="AJ85" s="2034"/>
    </row>
    <row r="86" spans="1:40">
      <c r="B86" s="2026"/>
      <c r="C86" s="2027"/>
      <c r="D86" s="2027"/>
      <c r="E86" s="1991" t="s">
        <v>2514</v>
      </c>
      <c r="F86" s="1991"/>
      <c r="G86" s="2029"/>
      <c r="H86" s="2029"/>
      <c r="I86" s="2029"/>
      <c r="J86" s="2029"/>
      <c r="K86" s="2029"/>
      <c r="L86" s="2029"/>
      <c r="M86" s="2029"/>
      <c r="N86" s="2029"/>
      <c r="O86" s="2029"/>
      <c r="P86" s="2029"/>
      <c r="Q86" s="2029"/>
      <c r="R86" s="2029"/>
      <c r="S86" s="2029"/>
      <c r="T86" s="2029"/>
      <c r="U86" s="2029"/>
      <c r="V86" s="2029"/>
      <c r="W86" s="2029"/>
      <c r="X86" s="2029"/>
      <c r="Y86" s="2029"/>
      <c r="Z86" s="2029"/>
      <c r="AA86" s="2029"/>
      <c r="AB86" s="2029"/>
      <c r="AC86" s="2029"/>
      <c r="AD86" s="2029"/>
      <c r="AE86" s="2029"/>
      <c r="AF86" s="2029"/>
      <c r="AG86" s="2029"/>
      <c r="AH86" s="2027"/>
      <c r="AI86" s="2027"/>
      <c r="AJ86" s="2030"/>
    </row>
    <row r="87" spans="1:40" ht="13.5" customHeight="1">
      <c r="B87" s="2026"/>
      <c r="C87" s="2027"/>
      <c r="D87" s="2027"/>
      <c r="E87" s="1991"/>
      <c r="F87" s="2036" t="s">
        <v>1199</v>
      </c>
      <c r="G87" s="4215" t="s">
        <v>2515</v>
      </c>
      <c r="H87" s="4216"/>
      <c r="I87" s="4216"/>
      <c r="J87" s="4216"/>
      <c r="K87" s="2036" t="s">
        <v>2516</v>
      </c>
      <c r="L87" s="4215" t="s">
        <v>2517</v>
      </c>
      <c r="M87" s="4216"/>
      <c r="N87" s="4216"/>
      <c r="O87" s="4216"/>
      <c r="P87" s="2036" t="s">
        <v>2518</v>
      </c>
      <c r="Q87" s="4215" t="s">
        <v>2519</v>
      </c>
      <c r="R87" s="4216"/>
      <c r="S87" s="4216"/>
      <c r="T87" s="4216"/>
      <c r="U87" s="2036" t="s">
        <v>2520</v>
      </c>
      <c r="V87" s="4215" t="s">
        <v>2559</v>
      </c>
      <c r="W87" s="4216"/>
      <c r="X87" s="4216"/>
      <c r="Y87" s="4216"/>
      <c r="Z87" s="2036" t="s">
        <v>2522</v>
      </c>
      <c r="AA87" s="4215" t="s">
        <v>2523</v>
      </c>
      <c r="AB87" s="4216"/>
      <c r="AC87" s="4216"/>
      <c r="AD87" s="4216"/>
      <c r="AE87" s="2036"/>
      <c r="AF87" s="4212" t="s">
        <v>2524</v>
      </c>
      <c r="AG87" s="4213"/>
      <c r="AH87" s="4213"/>
      <c r="AI87" s="4213"/>
      <c r="AJ87" s="4214"/>
    </row>
    <row r="88" spans="1:40" ht="6" customHeight="1">
      <c r="B88" s="2037"/>
      <c r="C88" s="2038"/>
      <c r="D88" s="2038"/>
      <c r="E88" s="2039"/>
      <c r="F88" s="2039"/>
      <c r="G88" s="2040"/>
      <c r="H88" s="2040"/>
      <c r="I88" s="2040"/>
      <c r="J88" s="2040"/>
      <c r="K88" s="2040"/>
      <c r="L88" s="2040"/>
      <c r="M88" s="2040"/>
      <c r="N88" s="2040"/>
      <c r="O88" s="2040"/>
      <c r="P88" s="2040"/>
      <c r="Q88" s="2040"/>
      <c r="R88" s="2040"/>
      <c r="S88" s="2040"/>
      <c r="T88" s="2040"/>
      <c r="U88" s="2040"/>
      <c r="V88" s="2040"/>
      <c r="W88" s="2040"/>
      <c r="X88" s="2040"/>
      <c r="Y88" s="2040"/>
      <c r="Z88" s="2040"/>
      <c r="AA88" s="2040"/>
      <c r="AB88" s="2040"/>
      <c r="AC88" s="2040"/>
      <c r="AD88" s="2040"/>
      <c r="AE88" s="2040"/>
      <c r="AF88" s="2040"/>
      <c r="AG88" s="2040"/>
      <c r="AH88" s="2038"/>
      <c r="AI88" s="2038"/>
      <c r="AJ88" s="2041"/>
    </row>
    <row r="89" spans="1:40" ht="6" customHeight="1">
      <c r="B89" s="2027"/>
      <c r="C89" s="2027"/>
      <c r="D89" s="2027"/>
      <c r="E89" s="1991"/>
      <c r="F89" s="1991"/>
      <c r="G89" s="2029"/>
      <c r="H89" s="2029"/>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7"/>
      <c r="AI89" s="2027"/>
      <c r="AJ89" s="2027"/>
    </row>
    <row r="90" spans="1:40" ht="6" customHeight="1">
      <c r="B90" s="2027"/>
      <c r="C90" s="2027"/>
      <c r="D90" s="2027"/>
      <c r="E90" s="1991"/>
      <c r="F90" s="1991"/>
      <c r="G90" s="2029"/>
      <c r="H90" s="2029"/>
      <c r="I90" s="2029"/>
      <c r="J90" s="2029"/>
      <c r="K90" s="2029"/>
      <c r="L90" s="2029"/>
      <c r="M90" s="2029"/>
      <c r="N90" s="2029"/>
      <c r="O90" s="2029"/>
      <c r="P90" s="2029"/>
      <c r="Q90" s="2029"/>
      <c r="R90" s="2029"/>
      <c r="S90" s="2029"/>
      <c r="T90" s="2029"/>
      <c r="U90" s="2029"/>
      <c r="V90" s="2029"/>
      <c r="W90" s="2029"/>
      <c r="X90" s="2029"/>
      <c r="Y90" s="2029"/>
      <c r="Z90" s="2029"/>
      <c r="AA90" s="2029"/>
      <c r="AB90" s="2029"/>
      <c r="AC90" s="2029"/>
      <c r="AD90" s="2029"/>
      <c r="AE90" s="2029"/>
      <c r="AF90" s="2029"/>
      <c r="AG90" s="2029"/>
      <c r="AH90" s="2027"/>
      <c r="AI90" s="2027"/>
      <c r="AJ90" s="2027"/>
    </row>
    <row r="91" spans="1:40" ht="19.2">
      <c r="A91" s="2042" t="s">
        <v>2528</v>
      </c>
      <c r="B91" s="2042"/>
      <c r="C91" s="2042"/>
      <c r="D91" s="2042"/>
      <c r="E91" s="2042"/>
      <c r="P91" s="2043"/>
      <c r="AJ91" s="1895" t="s">
        <v>2529</v>
      </c>
    </row>
    <row r="92" spans="1:40" ht="13.5" customHeight="1">
      <c r="AD92" s="4321" t="s">
        <v>2465</v>
      </c>
      <c r="AE92" s="4321"/>
      <c r="AF92" s="4321"/>
      <c r="AG92" s="4322" t="str">
        <f>AG$2</f>
        <v>令和　年　月　日</v>
      </c>
      <c r="AH92" s="4322"/>
      <c r="AI92" s="4322"/>
      <c r="AJ92" s="4322"/>
    </row>
    <row r="93" spans="1:40" s="2115" customFormat="1" ht="18" customHeight="1">
      <c r="B93" s="4323" t="s">
        <v>1173</v>
      </c>
      <c r="C93" s="4323"/>
      <c r="D93" s="2116" t="s">
        <v>1174</v>
      </c>
      <c r="E93" s="2117" t="str">
        <f>E$3</f>
        <v>○○校区道路改良工事</v>
      </c>
      <c r="F93" s="2117"/>
      <c r="G93" s="2117"/>
      <c r="H93" s="2117"/>
      <c r="I93" s="2117"/>
      <c r="J93" s="2117"/>
      <c r="K93" s="2117"/>
      <c r="L93" s="2117"/>
      <c r="M93" s="2117"/>
      <c r="N93" s="2117"/>
      <c r="O93" s="2116"/>
      <c r="P93" s="2116"/>
      <c r="Q93" s="2116"/>
      <c r="R93" s="2115" t="s">
        <v>1177</v>
      </c>
      <c r="U93" s="2118"/>
      <c r="V93" s="2118"/>
      <c r="W93" s="2116" t="s">
        <v>1174</v>
      </c>
      <c r="X93" s="4324">
        <f>X$3</f>
        <v>44659</v>
      </c>
      <c r="Y93" s="4324"/>
      <c r="Z93" s="4324"/>
      <c r="AA93" s="4324"/>
      <c r="AB93" s="4324"/>
      <c r="AC93" s="2116"/>
      <c r="AD93" s="2116"/>
      <c r="AE93" s="2116"/>
      <c r="AF93" s="2116"/>
      <c r="AG93" s="2116"/>
    </row>
    <row r="94" spans="1:40" s="2115" customFormat="1" ht="18" customHeight="1">
      <c r="B94" s="4325" t="s">
        <v>1181</v>
      </c>
      <c r="C94" s="4325"/>
      <c r="D94" s="2116" t="s">
        <v>1174</v>
      </c>
      <c r="E94" s="4326">
        <f>+X94-X93+1</f>
        <v>708</v>
      </c>
      <c r="F94" s="4326"/>
      <c r="G94" s="4326"/>
      <c r="H94" s="2116"/>
      <c r="I94" s="2116"/>
      <c r="J94" s="2116"/>
      <c r="K94" s="2116"/>
      <c r="L94" s="2116"/>
      <c r="M94" s="2116"/>
      <c r="N94" s="2116"/>
      <c r="O94" s="2116"/>
      <c r="P94" s="2116"/>
      <c r="Q94" s="2116"/>
      <c r="R94" s="2115" t="s">
        <v>1180</v>
      </c>
      <c r="S94" s="2119"/>
      <c r="T94" s="2119"/>
      <c r="U94" s="2120"/>
      <c r="V94" s="2120"/>
      <c r="W94" s="2116" t="s">
        <v>1174</v>
      </c>
      <c r="X94" s="4327">
        <f>X$4</f>
        <v>45366</v>
      </c>
      <c r="Y94" s="4327"/>
      <c r="Z94" s="4327"/>
      <c r="AA94" s="4327"/>
      <c r="AB94" s="4327"/>
      <c r="AC94" s="2116"/>
      <c r="AD94" s="2116"/>
      <c r="AE94" s="2116"/>
      <c r="AF94" s="2116"/>
      <c r="AG94" s="2116"/>
    </row>
    <row r="95" spans="1:40">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row>
    <row r="96" spans="1:40" ht="13.5" customHeight="1">
      <c r="B96" s="2021"/>
      <c r="C96" s="2022"/>
      <c r="D96" s="2025"/>
      <c r="E96" s="2074" t="s">
        <v>1183</v>
      </c>
      <c r="F96" s="2075">
        <f>+AG63+1</f>
        <v>44743</v>
      </c>
      <c r="G96" s="2076">
        <f>+F96+1</f>
        <v>44744</v>
      </c>
      <c r="H96" s="2076">
        <f t="shared" ref="H96:AG96" si="57">+G96+1</f>
        <v>44745</v>
      </c>
      <c r="I96" s="2076">
        <f t="shared" si="57"/>
        <v>44746</v>
      </c>
      <c r="J96" s="2076">
        <f t="shared" si="57"/>
        <v>44747</v>
      </c>
      <c r="K96" s="2076">
        <f t="shared" si="57"/>
        <v>44748</v>
      </c>
      <c r="L96" s="2076">
        <f t="shared" si="57"/>
        <v>44749</v>
      </c>
      <c r="M96" s="2076">
        <f t="shared" si="57"/>
        <v>44750</v>
      </c>
      <c r="N96" s="2076">
        <f t="shared" si="57"/>
        <v>44751</v>
      </c>
      <c r="O96" s="2076">
        <f t="shared" si="57"/>
        <v>44752</v>
      </c>
      <c r="P96" s="2076">
        <f t="shared" si="57"/>
        <v>44753</v>
      </c>
      <c r="Q96" s="2076">
        <f t="shared" si="57"/>
        <v>44754</v>
      </c>
      <c r="R96" s="2076">
        <f t="shared" si="57"/>
        <v>44755</v>
      </c>
      <c r="S96" s="2076">
        <f t="shared" si="57"/>
        <v>44756</v>
      </c>
      <c r="T96" s="2076">
        <f t="shared" si="57"/>
        <v>44757</v>
      </c>
      <c r="U96" s="2076">
        <f t="shared" si="57"/>
        <v>44758</v>
      </c>
      <c r="V96" s="2076">
        <f t="shared" si="57"/>
        <v>44759</v>
      </c>
      <c r="W96" s="2076">
        <f t="shared" si="57"/>
        <v>44760</v>
      </c>
      <c r="X96" s="2076">
        <f t="shared" si="57"/>
        <v>44761</v>
      </c>
      <c r="Y96" s="2076">
        <f t="shared" si="57"/>
        <v>44762</v>
      </c>
      <c r="Z96" s="2076">
        <f>+Y96+1</f>
        <v>44763</v>
      </c>
      <c r="AA96" s="2076">
        <f t="shared" si="57"/>
        <v>44764</v>
      </c>
      <c r="AB96" s="2076">
        <f t="shared" si="57"/>
        <v>44765</v>
      </c>
      <c r="AC96" s="2076">
        <f t="shared" si="57"/>
        <v>44766</v>
      </c>
      <c r="AD96" s="2076">
        <f>+AC96+1</f>
        <v>44767</v>
      </c>
      <c r="AE96" s="2076">
        <f t="shared" si="57"/>
        <v>44768</v>
      </c>
      <c r="AF96" s="2076">
        <f>+AE96+1</f>
        <v>44769</v>
      </c>
      <c r="AG96" s="2111">
        <f t="shared" si="57"/>
        <v>44770</v>
      </c>
      <c r="AH96" s="4209" t="s">
        <v>2496</v>
      </c>
      <c r="AI96" s="4313" t="s">
        <v>2497</v>
      </c>
      <c r="AJ96" s="4316" t="s">
        <v>2474</v>
      </c>
      <c r="AK96" s="4319"/>
      <c r="AM96" s="4320" t="s">
        <v>2556</v>
      </c>
      <c r="AN96" s="4320" t="s">
        <v>2557</v>
      </c>
    </row>
    <row r="97" spans="2:40">
      <c r="B97" s="2037"/>
      <c r="C97" s="2038"/>
      <c r="D97" s="2041"/>
      <c r="E97" s="2078" t="s">
        <v>1184</v>
      </c>
      <c r="F97" s="2079" t="str">
        <f>TEXT(WEEKDAY(+F96),"aaa")</f>
        <v>金</v>
      </c>
      <c r="G97" s="2080" t="str">
        <f t="shared" ref="G97:AG97" si="58">TEXT(WEEKDAY(+G96),"aaa")</f>
        <v>土</v>
      </c>
      <c r="H97" s="2080" t="str">
        <f t="shared" si="58"/>
        <v>日</v>
      </c>
      <c r="I97" s="2080" t="str">
        <f t="shared" si="58"/>
        <v>月</v>
      </c>
      <c r="J97" s="2080" t="str">
        <f t="shared" si="58"/>
        <v>火</v>
      </c>
      <c r="K97" s="2080" t="str">
        <f t="shared" si="58"/>
        <v>水</v>
      </c>
      <c r="L97" s="2080" t="str">
        <f t="shared" si="58"/>
        <v>木</v>
      </c>
      <c r="M97" s="2080" t="str">
        <f t="shared" si="58"/>
        <v>金</v>
      </c>
      <c r="N97" s="2080" t="str">
        <f t="shared" si="58"/>
        <v>土</v>
      </c>
      <c r="O97" s="2080" t="str">
        <f t="shared" si="58"/>
        <v>日</v>
      </c>
      <c r="P97" s="2080" t="str">
        <f t="shared" si="58"/>
        <v>月</v>
      </c>
      <c r="Q97" s="2080" t="str">
        <f t="shared" si="58"/>
        <v>火</v>
      </c>
      <c r="R97" s="2080" t="str">
        <f t="shared" si="58"/>
        <v>水</v>
      </c>
      <c r="S97" s="2080" t="str">
        <f t="shared" si="58"/>
        <v>木</v>
      </c>
      <c r="T97" s="2080" t="str">
        <f t="shared" si="58"/>
        <v>金</v>
      </c>
      <c r="U97" s="2080" t="str">
        <f t="shared" si="58"/>
        <v>土</v>
      </c>
      <c r="V97" s="2080" t="str">
        <f t="shared" si="58"/>
        <v>日</v>
      </c>
      <c r="W97" s="2080" t="str">
        <f t="shared" si="58"/>
        <v>月</v>
      </c>
      <c r="X97" s="2080" t="str">
        <f t="shared" si="58"/>
        <v>火</v>
      </c>
      <c r="Y97" s="2080" t="str">
        <f t="shared" si="58"/>
        <v>水</v>
      </c>
      <c r="Z97" s="2080" t="str">
        <f t="shared" si="58"/>
        <v>木</v>
      </c>
      <c r="AA97" s="2080" t="str">
        <f t="shared" si="58"/>
        <v>金</v>
      </c>
      <c r="AB97" s="2080" t="str">
        <f t="shared" si="58"/>
        <v>土</v>
      </c>
      <c r="AC97" s="2080" t="str">
        <f t="shared" si="58"/>
        <v>日</v>
      </c>
      <c r="AD97" s="2080" t="str">
        <f t="shared" si="58"/>
        <v>月</v>
      </c>
      <c r="AE97" s="2080" t="str">
        <f t="shared" si="58"/>
        <v>火</v>
      </c>
      <c r="AF97" s="2080" t="str">
        <f t="shared" si="58"/>
        <v>水</v>
      </c>
      <c r="AG97" s="2112" t="str">
        <f t="shared" si="58"/>
        <v>木</v>
      </c>
      <c r="AH97" s="4210"/>
      <c r="AI97" s="4314"/>
      <c r="AJ97" s="4317"/>
      <c r="AK97" s="4319"/>
      <c r="AM97" s="4320"/>
      <c r="AN97" s="4320"/>
    </row>
    <row r="98" spans="2:40" ht="24.75" customHeight="1">
      <c r="B98" s="2101" t="s">
        <v>2531</v>
      </c>
      <c r="C98" s="2102" t="s">
        <v>2532</v>
      </c>
      <c r="D98" s="1953" t="s">
        <v>1313</v>
      </c>
      <c r="E98" s="1901" t="s">
        <v>2558</v>
      </c>
      <c r="F98" s="1941"/>
      <c r="G98" s="1942"/>
      <c r="H98" s="1942"/>
      <c r="I98" s="1942"/>
      <c r="J98" s="1942"/>
      <c r="K98" s="1942"/>
      <c r="L98" s="1942"/>
      <c r="M98" s="1942"/>
      <c r="N98" s="1942"/>
      <c r="O98" s="1942"/>
      <c r="P98" s="1942"/>
      <c r="Q98" s="1942"/>
      <c r="R98" s="1942"/>
      <c r="S98" s="1942"/>
      <c r="T98" s="1942"/>
      <c r="U98" s="1942"/>
      <c r="V98" s="1942"/>
      <c r="W98" s="1942"/>
      <c r="X98" s="1942"/>
      <c r="Y98" s="1942"/>
      <c r="Z98" s="1942"/>
      <c r="AA98" s="1942"/>
      <c r="AB98" s="1942"/>
      <c r="AC98" s="1942"/>
      <c r="AD98" s="1942"/>
      <c r="AE98" s="1942"/>
      <c r="AF98" s="1942"/>
      <c r="AG98" s="1970"/>
      <c r="AH98" s="4211"/>
      <c r="AI98" s="4315"/>
      <c r="AJ98" s="4318"/>
      <c r="AK98" s="4319"/>
    </row>
    <row r="99" spans="2:40" ht="13.5" customHeight="1">
      <c r="B99" s="4185" t="s">
        <v>2486</v>
      </c>
      <c r="C99" s="4188" t="s">
        <v>2487</v>
      </c>
      <c r="D99" s="1945" t="str">
        <f>E$8</f>
        <v>〇〇</v>
      </c>
      <c r="E99" s="2023"/>
      <c r="F99" s="1947"/>
      <c r="G99" s="1948"/>
      <c r="H99" s="1948"/>
      <c r="I99" s="1948"/>
      <c r="J99" s="1948"/>
      <c r="K99" s="1948"/>
      <c r="L99" s="1948"/>
      <c r="M99" s="1948"/>
      <c r="N99" s="1948"/>
      <c r="O99" s="1948"/>
      <c r="P99" s="1948"/>
      <c r="Q99" s="1948"/>
      <c r="R99" s="1948"/>
      <c r="S99" s="1948"/>
      <c r="T99" s="1948"/>
      <c r="U99" s="1948"/>
      <c r="V99" s="1948"/>
      <c r="W99" s="1948"/>
      <c r="X99" s="1948"/>
      <c r="Y99" s="1948"/>
      <c r="Z99" s="1948"/>
      <c r="AA99" s="1948"/>
      <c r="AB99" s="1948"/>
      <c r="AC99" s="1948"/>
      <c r="AD99" s="1948"/>
      <c r="AE99" s="1948"/>
      <c r="AF99" s="1948"/>
      <c r="AG99" s="1949"/>
      <c r="AH99" s="1950">
        <f>COUNTA(F$96:AG$96)-AI99</f>
        <v>28</v>
      </c>
      <c r="AI99" s="1951">
        <f>AM99+AN99</f>
        <v>0</v>
      </c>
      <c r="AJ99" s="2104">
        <f>+COUNTIF(F99:AG99,"休")</f>
        <v>0</v>
      </c>
      <c r="AM99" s="1953">
        <f>+COUNTIF(F99:AG99,"－")</f>
        <v>0</v>
      </c>
      <c r="AN99" s="1953">
        <f t="shared" ref="AN99:AN104" si="59">+COUNTIF(F99:AG99,"外")</f>
        <v>0</v>
      </c>
    </row>
    <row r="100" spans="2:40" ht="13.5" customHeight="1">
      <c r="B100" s="4186"/>
      <c r="C100" s="4189"/>
      <c r="D100" s="1960" t="str">
        <f>E$9</f>
        <v>●●</v>
      </c>
      <c r="E100" s="2105"/>
      <c r="F100" s="1955"/>
      <c r="G100" s="1956"/>
      <c r="H100" s="1956"/>
      <c r="I100" s="1956"/>
      <c r="J100" s="1956"/>
      <c r="K100" s="1956"/>
      <c r="L100" s="1956"/>
      <c r="M100" s="1956"/>
      <c r="N100" s="1956"/>
      <c r="O100" s="1956"/>
      <c r="P100" s="1956"/>
      <c r="Q100" s="1956"/>
      <c r="R100" s="1956"/>
      <c r="S100" s="1956"/>
      <c r="T100" s="1956"/>
      <c r="U100" s="1956"/>
      <c r="V100" s="1956"/>
      <c r="W100" s="1956"/>
      <c r="X100" s="1956"/>
      <c r="Y100" s="1956"/>
      <c r="Z100" s="1956"/>
      <c r="AA100" s="1956"/>
      <c r="AB100" s="1956"/>
      <c r="AC100" s="1956"/>
      <c r="AD100" s="1956"/>
      <c r="AE100" s="1956"/>
      <c r="AF100" s="1956"/>
      <c r="AG100" s="1957"/>
      <c r="AH100" s="1950">
        <f t="shared" ref="AH100:AH104" si="60">COUNTA(F$96:AG$96)-AI100</f>
        <v>28</v>
      </c>
      <c r="AI100" s="1958">
        <f t="shared" ref="AI100" si="61">AM100+AN100</f>
        <v>0</v>
      </c>
      <c r="AJ100" s="2106">
        <f t="shared" ref="AJ100:AJ103" si="62">+COUNTIF(F100:AG100,"休")</f>
        <v>0</v>
      </c>
      <c r="AM100" s="1953">
        <f t="shared" ref="AM100:AM103" si="63">+COUNTIF(F100:AG100,"－")</f>
        <v>0</v>
      </c>
      <c r="AN100" s="1953">
        <f t="shared" si="59"/>
        <v>0</v>
      </c>
    </row>
    <row r="101" spans="2:40">
      <c r="B101" s="4186"/>
      <c r="C101" s="4189"/>
      <c r="D101" s="1960" t="str">
        <f>E$10</f>
        <v>△△</v>
      </c>
      <c r="E101" s="2105"/>
      <c r="F101" s="1955"/>
      <c r="G101" s="1956"/>
      <c r="H101" s="1956"/>
      <c r="I101" s="1956"/>
      <c r="J101" s="1956"/>
      <c r="K101" s="1956"/>
      <c r="L101" s="1956"/>
      <c r="M101" s="1956"/>
      <c r="N101" s="1956"/>
      <c r="O101" s="1956"/>
      <c r="P101" s="1956"/>
      <c r="Q101" s="1956"/>
      <c r="R101" s="1956"/>
      <c r="S101" s="1956"/>
      <c r="T101" s="1956"/>
      <c r="U101" s="1956"/>
      <c r="V101" s="1956"/>
      <c r="W101" s="1956"/>
      <c r="X101" s="1956"/>
      <c r="Y101" s="1956"/>
      <c r="Z101" s="1956"/>
      <c r="AA101" s="1956"/>
      <c r="AB101" s="1956"/>
      <c r="AC101" s="1956"/>
      <c r="AD101" s="1956"/>
      <c r="AE101" s="1956"/>
      <c r="AF101" s="1956"/>
      <c r="AG101" s="1957"/>
      <c r="AH101" s="1950">
        <f t="shared" si="60"/>
        <v>28</v>
      </c>
      <c r="AI101" s="1958">
        <f>AM101+AN101</f>
        <v>0</v>
      </c>
      <c r="AJ101" s="2106">
        <f t="shared" si="62"/>
        <v>0</v>
      </c>
      <c r="AM101" s="1953">
        <f t="shared" si="63"/>
        <v>0</v>
      </c>
      <c r="AN101" s="1953">
        <f t="shared" si="59"/>
        <v>0</v>
      </c>
    </row>
    <row r="102" spans="2:40">
      <c r="B102" s="4186"/>
      <c r="C102" s="4189"/>
      <c r="D102" s="1960" t="str">
        <f>E$11</f>
        <v>■■</v>
      </c>
      <c r="E102" s="2105"/>
      <c r="F102" s="1955"/>
      <c r="G102" s="1956"/>
      <c r="H102" s="1956"/>
      <c r="I102" s="1956"/>
      <c r="J102" s="1956"/>
      <c r="K102" s="1956"/>
      <c r="L102" s="1956"/>
      <c r="M102" s="1956"/>
      <c r="N102" s="1956"/>
      <c r="O102" s="1956"/>
      <c r="P102" s="1956"/>
      <c r="Q102" s="1956"/>
      <c r="R102" s="1956"/>
      <c r="S102" s="1956"/>
      <c r="T102" s="1956"/>
      <c r="U102" s="1956"/>
      <c r="V102" s="1956"/>
      <c r="W102" s="1956"/>
      <c r="X102" s="1956"/>
      <c r="Y102" s="1956"/>
      <c r="Z102" s="1956"/>
      <c r="AA102" s="1956"/>
      <c r="AB102" s="1956"/>
      <c r="AC102" s="1956"/>
      <c r="AD102" s="1956"/>
      <c r="AE102" s="1956"/>
      <c r="AF102" s="1956"/>
      <c r="AG102" s="1957"/>
      <c r="AH102" s="1950">
        <f t="shared" si="60"/>
        <v>28</v>
      </c>
      <c r="AI102" s="1958">
        <f t="shared" ref="AI102:AI104" si="64">AM102+AN102</f>
        <v>0</v>
      </c>
      <c r="AJ102" s="2106">
        <f t="shared" si="62"/>
        <v>0</v>
      </c>
      <c r="AM102" s="1953">
        <f t="shared" si="63"/>
        <v>0</v>
      </c>
      <c r="AN102" s="1953">
        <f t="shared" si="59"/>
        <v>0</v>
      </c>
    </row>
    <row r="103" spans="2:40">
      <c r="B103" s="4186"/>
      <c r="C103" s="4189"/>
      <c r="D103" s="1960" t="str">
        <f>E$12</f>
        <v>★★</v>
      </c>
      <c r="E103" s="2105"/>
      <c r="F103" s="1955"/>
      <c r="G103" s="1956"/>
      <c r="H103" s="1956"/>
      <c r="I103" s="1956"/>
      <c r="J103" s="1956"/>
      <c r="K103" s="1956"/>
      <c r="L103" s="1956"/>
      <c r="M103" s="1956"/>
      <c r="N103" s="1956"/>
      <c r="O103" s="1956"/>
      <c r="P103" s="1956"/>
      <c r="Q103" s="1956"/>
      <c r="R103" s="1956"/>
      <c r="S103" s="1956"/>
      <c r="T103" s="1956"/>
      <c r="U103" s="1956"/>
      <c r="V103" s="1956"/>
      <c r="W103" s="1956"/>
      <c r="X103" s="1956"/>
      <c r="Y103" s="1956"/>
      <c r="Z103" s="1956"/>
      <c r="AA103" s="1956"/>
      <c r="AB103" s="1956"/>
      <c r="AC103" s="1956"/>
      <c r="AD103" s="1956"/>
      <c r="AE103" s="1956"/>
      <c r="AF103" s="1956"/>
      <c r="AG103" s="1957"/>
      <c r="AH103" s="1950">
        <f t="shared" si="60"/>
        <v>28</v>
      </c>
      <c r="AI103" s="1958">
        <f t="shared" si="64"/>
        <v>0</v>
      </c>
      <c r="AJ103" s="2106">
        <f t="shared" si="62"/>
        <v>0</v>
      </c>
      <c r="AM103" s="1953">
        <f t="shared" si="63"/>
        <v>0</v>
      </c>
      <c r="AN103" s="1953">
        <f t="shared" si="59"/>
        <v>0</v>
      </c>
    </row>
    <row r="104" spans="2:40">
      <c r="B104" s="4187"/>
      <c r="C104" s="4190"/>
      <c r="D104" s="2107"/>
      <c r="E104" s="1991"/>
      <c r="F104" s="1964"/>
      <c r="G104" s="1966"/>
      <c r="H104" s="1966"/>
      <c r="I104" s="1966"/>
      <c r="J104" s="1966"/>
      <c r="K104" s="1966"/>
      <c r="L104" s="1966"/>
      <c r="M104" s="1966"/>
      <c r="N104" s="1966"/>
      <c r="O104" s="1966"/>
      <c r="P104" s="1966"/>
      <c r="Q104" s="1966"/>
      <c r="R104" s="1966"/>
      <c r="S104" s="1966"/>
      <c r="T104" s="1966"/>
      <c r="U104" s="1966"/>
      <c r="V104" s="1966"/>
      <c r="W104" s="1966"/>
      <c r="X104" s="1966"/>
      <c r="Y104" s="1966"/>
      <c r="Z104" s="1966"/>
      <c r="AA104" s="1966"/>
      <c r="AB104" s="1966"/>
      <c r="AC104" s="1966"/>
      <c r="AD104" s="1966"/>
      <c r="AE104" s="1966"/>
      <c r="AF104" s="1966"/>
      <c r="AG104" s="1967"/>
      <c r="AH104" s="1950">
        <f t="shared" si="60"/>
        <v>28</v>
      </c>
      <c r="AI104" s="1951">
        <f t="shared" si="64"/>
        <v>0</v>
      </c>
      <c r="AJ104" s="2104">
        <f>+COUNTIF(F104:AG104,"休")</f>
        <v>0</v>
      </c>
      <c r="AM104" s="1953">
        <f>+COUNTIF(F104:AG104,"－")</f>
        <v>0</v>
      </c>
      <c r="AN104" s="1953">
        <f t="shared" si="59"/>
        <v>0</v>
      </c>
    </row>
    <row r="105" spans="2:40" ht="24.75" customHeight="1">
      <c r="B105" s="4185" t="s">
        <v>2493</v>
      </c>
      <c r="C105" s="4188" t="s">
        <v>2494</v>
      </c>
      <c r="D105" s="1953" t="s">
        <v>1313</v>
      </c>
      <c r="E105" s="1901" t="s">
        <v>2558</v>
      </c>
      <c r="F105" s="1941"/>
      <c r="G105" s="1942"/>
      <c r="H105" s="1942"/>
      <c r="I105" s="1942"/>
      <c r="J105" s="1942"/>
      <c r="K105" s="1942"/>
      <c r="L105" s="1942"/>
      <c r="M105" s="1942"/>
      <c r="N105" s="1942"/>
      <c r="O105" s="1942"/>
      <c r="P105" s="1942"/>
      <c r="Q105" s="1942"/>
      <c r="R105" s="1942"/>
      <c r="S105" s="1942"/>
      <c r="T105" s="1942"/>
      <c r="U105" s="1942"/>
      <c r="V105" s="1942"/>
      <c r="W105" s="1942"/>
      <c r="X105" s="1942"/>
      <c r="Y105" s="1942"/>
      <c r="Z105" s="1942"/>
      <c r="AA105" s="1942"/>
      <c r="AB105" s="1942"/>
      <c r="AC105" s="1942"/>
      <c r="AD105" s="1942"/>
      <c r="AE105" s="1942"/>
      <c r="AF105" s="1942"/>
      <c r="AG105" s="1970"/>
      <c r="AH105" s="1971"/>
      <c r="AI105" s="1953"/>
      <c r="AJ105" s="2058"/>
    </row>
    <row r="106" spans="2:40" ht="13.5" customHeight="1">
      <c r="B106" s="4186"/>
      <c r="C106" s="4189"/>
      <c r="D106" s="2107" t="str">
        <f>E$14</f>
        <v>〇〇</v>
      </c>
      <c r="E106" s="1991"/>
      <c r="F106" s="1947"/>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948"/>
      <c r="AG106" s="1949"/>
      <c r="AH106" s="1950">
        <f t="shared" ref="AH106:AH109" si="65">COUNTA(F$96:AG$96)-AI106</f>
        <v>28</v>
      </c>
      <c r="AI106" s="1951">
        <f t="shared" ref="AI106:AI109" si="66">AM106+AN106</f>
        <v>0</v>
      </c>
      <c r="AJ106" s="2104">
        <f>+COUNTIF(F106:AG106,"休")</f>
        <v>0</v>
      </c>
      <c r="AM106" s="1953">
        <f>+COUNTIF(F106:AG106,"－")</f>
        <v>0</v>
      </c>
      <c r="AN106" s="1953">
        <f>+COUNTIF(F106:AG106,"外")</f>
        <v>0</v>
      </c>
    </row>
    <row r="107" spans="2:40">
      <c r="B107" s="4186"/>
      <c r="C107" s="4189"/>
      <c r="D107" s="1960" t="str">
        <f>E$15</f>
        <v>●●</v>
      </c>
      <c r="E107" s="2105"/>
      <c r="F107" s="1955"/>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c r="AE107" s="1956"/>
      <c r="AF107" s="1956"/>
      <c r="AG107" s="1957"/>
      <c r="AH107" s="1950">
        <f t="shared" si="65"/>
        <v>28</v>
      </c>
      <c r="AI107" s="1958">
        <f t="shared" si="66"/>
        <v>0</v>
      </c>
      <c r="AJ107" s="2106">
        <f t="shared" ref="AJ107:AJ109" si="67">+COUNTIF(F107:AG107,"休")</f>
        <v>0</v>
      </c>
      <c r="AM107" s="1953">
        <f t="shared" ref="AM107:AM109" si="68">+COUNTIF(F107:AG107,"－")</f>
        <v>0</v>
      </c>
      <c r="AN107" s="1953">
        <f>+COUNTIF(F107:AG107,"外")</f>
        <v>0</v>
      </c>
    </row>
    <row r="108" spans="2:40">
      <c r="B108" s="4186"/>
      <c r="C108" s="4189"/>
      <c r="D108" s="1960">
        <f>E$16</f>
        <v>0</v>
      </c>
      <c r="E108" s="2105"/>
      <c r="F108" s="1955"/>
      <c r="G108" s="1956"/>
      <c r="H108" s="1956"/>
      <c r="I108" s="1956"/>
      <c r="J108" s="1956"/>
      <c r="K108" s="1956"/>
      <c r="L108" s="1956"/>
      <c r="M108" s="1956"/>
      <c r="N108" s="1956"/>
      <c r="O108" s="1956"/>
      <c r="P108" s="1956"/>
      <c r="Q108" s="1956"/>
      <c r="R108" s="1956"/>
      <c r="S108" s="1956"/>
      <c r="T108" s="1956"/>
      <c r="U108" s="1956"/>
      <c r="V108" s="1956"/>
      <c r="W108" s="1956"/>
      <c r="X108" s="1956"/>
      <c r="Y108" s="1956"/>
      <c r="Z108" s="1956"/>
      <c r="AA108" s="1956"/>
      <c r="AB108" s="1956"/>
      <c r="AC108" s="1956"/>
      <c r="AD108" s="1956"/>
      <c r="AE108" s="1956"/>
      <c r="AF108" s="1956"/>
      <c r="AG108" s="1957"/>
      <c r="AH108" s="1950">
        <f t="shared" si="65"/>
        <v>28</v>
      </c>
      <c r="AI108" s="1958">
        <f t="shared" si="66"/>
        <v>0</v>
      </c>
      <c r="AJ108" s="2106">
        <f t="shared" si="67"/>
        <v>0</v>
      </c>
      <c r="AM108" s="1953">
        <f t="shared" si="68"/>
        <v>0</v>
      </c>
      <c r="AN108" s="1953">
        <f>+COUNTIF(F108:AG108,"外")</f>
        <v>0</v>
      </c>
    </row>
    <row r="109" spans="2:40">
      <c r="B109" s="4186"/>
      <c r="C109" s="4190"/>
      <c r="D109" s="2107">
        <f>E$17</f>
        <v>0</v>
      </c>
      <c r="E109" s="1991"/>
      <c r="F109" s="1955"/>
      <c r="G109" s="1978"/>
      <c r="H109" s="1978"/>
      <c r="I109" s="1978"/>
      <c r="J109" s="1978"/>
      <c r="K109" s="1978"/>
      <c r="L109" s="1978"/>
      <c r="M109" s="1978"/>
      <c r="N109" s="1978"/>
      <c r="O109" s="1978"/>
      <c r="P109" s="1978"/>
      <c r="Q109" s="1978"/>
      <c r="R109" s="1978"/>
      <c r="S109" s="1978"/>
      <c r="T109" s="1978"/>
      <c r="U109" s="1978"/>
      <c r="V109" s="1978"/>
      <c r="W109" s="1978"/>
      <c r="X109" s="1978"/>
      <c r="Y109" s="1978"/>
      <c r="Z109" s="1978"/>
      <c r="AA109" s="1978"/>
      <c r="AB109" s="1978"/>
      <c r="AC109" s="1978"/>
      <c r="AD109" s="1978"/>
      <c r="AE109" s="1978"/>
      <c r="AF109" s="1978"/>
      <c r="AG109" s="1949"/>
      <c r="AH109" s="1950">
        <f t="shared" si="65"/>
        <v>28</v>
      </c>
      <c r="AI109" s="1987">
        <f t="shared" si="66"/>
        <v>0</v>
      </c>
      <c r="AJ109" s="2104">
        <f t="shared" si="67"/>
        <v>0</v>
      </c>
      <c r="AM109" s="1953">
        <f t="shared" si="68"/>
        <v>0</v>
      </c>
      <c r="AN109" s="1953">
        <f>+COUNTIF(F109:AG109,"外")</f>
        <v>0</v>
      </c>
    </row>
    <row r="110" spans="2:40" ht="24.75" customHeight="1">
      <c r="B110" s="4186"/>
      <c r="C110" s="4188" t="s">
        <v>2495</v>
      </c>
      <c r="D110" s="1953" t="s">
        <v>1313</v>
      </c>
      <c r="E110" s="1901" t="s">
        <v>2558</v>
      </c>
      <c r="F110" s="1941"/>
      <c r="G110" s="1942"/>
      <c r="H110" s="1942"/>
      <c r="I110" s="1942"/>
      <c r="J110" s="1942"/>
      <c r="K110" s="1942"/>
      <c r="L110" s="1942"/>
      <c r="M110" s="1942"/>
      <c r="N110" s="1942"/>
      <c r="O110" s="1942"/>
      <c r="P110" s="1942"/>
      <c r="Q110" s="1942"/>
      <c r="R110" s="1942"/>
      <c r="S110" s="1942"/>
      <c r="T110" s="1942"/>
      <c r="U110" s="1942"/>
      <c r="V110" s="1942"/>
      <c r="W110" s="1942"/>
      <c r="X110" s="1942"/>
      <c r="Y110" s="1942"/>
      <c r="Z110" s="1942"/>
      <c r="AA110" s="1942"/>
      <c r="AB110" s="1942"/>
      <c r="AC110" s="1942"/>
      <c r="AD110" s="1942"/>
      <c r="AE110" s="1942"/>
      <c r="AF110" s="1942"/>
      <c r="AG110" s="1970"/>
      <c r="AH110" s="1971"/>
      <c r="AI110" s="1953"/>
      <c r="AJ110" s="2058"/>
    </row>
    <row r="111" spans="2:40">
      <c r="B111" s="4186"/>
      <c r="C111" s="4189"/>
      <c r="D111" s="1945" t="str">
        <f>E$18</f>
        <v>●●</v>
      </c>
      <c r="E111" s="2023"/>
      <c r="F111" s="1947"/>
      <c r="G111" s="1948"/>
      <c r="H111" s="1948"/>
      <c r="I111" s="1948"/>
      <c r="J111" s="1948"/>
      <c r="K111" s="1948"/>
      <c r="L111" s="1948"/>
      <c r="M111" s="1948"/>
      <c r="N111" s="1948"/>
      <c r="O111" s="1948"/>
      <c r="P111" s="1948"/>
      <c r="Q111" s="1948"/>
      <c r="R111" s="1948"/>
      <c r="S111" s="1948"/>
      <c r="T111" s="1948"/>
      <c r="U111" s="1948"/>
      <c r="V111" s="1948"/>
      <c r="W111" s="1948"/>
      <c r="X111" s="1948"/>
      <c r="Y111" s="1948"/>
      <c r="Z111" s="1948"/>
      <c r="AA111" s="1948"/>
      <c r="AB111" s="1948"/>
      <c r="AC111" s="1948"/>
      <c r="AD111" s="1948"/>
      <c r="AE111" s="1948"/>
      <c r="AF111" s="1948"/>
      <c r="AG111" s="1982"/>
      <c r="AH111" s="1950">
        <f t="shared" ref="AH111:AH114" si="69">COUNTA(F$96:AG$96)-AI111</f>
        <v>28</v>
      </c>
      <c r="AI111" s="2108">
        <f t="shared" ref="AI111:AI114" si="70">AM111+AN111</f>
        <v>0</v>
      </c>
      <c r="AJ111" s="2109">
        <f>+COUNTIF(F111:AG111,"休")</f>
        <v>0</v>
      </c>
      <c r="AM111" s="1953">
        <f>+COUNTIF(F111:AG111,"－")</f>
        <v>0</v>
      </c>
      <c r="AN111" s="1953">
        <f>+COUNTIF(F111:AG111,"外")</f>
        <v>0</v>
      </c>
    </row>
    <row r="112" spans="2:40">
      <c r="B112" s="4186"/>
      <c r="C112" s="4189"/>
      <c r="D112" s="1960">
        <f>E$19</f>
        <v>0</v>
      </c>
      <c r="E112" s="2105"/>
      <c r="F112" s="1955"/>
      <c r="G112" s="1956"/>
      <c r="H112" s="1956"/>
      <c r="I112" s="1956"/>
      <c r="J112" s="1956"/>
      <c r="K112" s="1956"/>
      <c r="L112" s="1956"/>
      <c r="M112" s="1956"/>
      <c r="N112" s="1956"/>
      <c r="O112" s="1956"/>
      <c r="P112" s="1956"/>
      <c r="Q112" s="1956"/>
      <c r="R112" s="1956"/>
      <c r="S112" s="1956"/>
      <c r="T112" s="1956"/>
      <c r="U112" s="1956"/>
      <c r="V112" s="1956"/>
      <c r="W112" s="1956"/>
      <c r="X112" s="1956"/>
      <c r="Y112" s="1956"/>
      <c r="Z112" s="1956"/>
      <c r="AA112" s="1956"/>
      <c r="AB112" s="1956"/>
      <c r="AC112" s="1956"/>
      <c r="AD112" s="1956"/>
      <c r="AE112" s="1956"/>
      <c r="AF112" s="1956"/>
      <c r="AG112" s="1957"/>
      <c r="AH112" s="1950">
        <f t="shared" si="69"/>
        <v>28</v>
      </c>
      <c r="AI112" s="1958">
        <f t="shared" si="70"/>
        <v>0</v>
      </c>
      <c r="AJ112" s="2106">
        <f t="shared" ref="AJ112:AJ114" si="71">+COUNTIF(F112:AG112,"休")</f>
        <v>0</v>
      </c>
      <c r="AM112" s="1953">
        <f t="shared" ref="AM112:AM114" si="72">+COUNTIF(F112:AG112,"－")</f>
        <v>0</v>
      </c>
      <c r="AN112" s="1953">
        <f>+COUNTIF(F112:AG112,"外")</f>
        <v>0</v>
      </c>
    </row>
    <row r="113" spans="2:40">
      <c r="B113" s="4186"/>
      <c r="C113" s="4189"/>
      <c r="D113" s="1960">
        <f>E$20</f>
        <v>0</v>
      </c>
      <c r="E113" s="2105"/>
      <c r="F113" s="1955"/>
      <c r="G113" s="1956"/>
      <c r="H113" s="1956"/>
      <c r="I113" s="1956"/>
      <c r="J113" s="1956"/>
      <c r="K113" s="1956"/>
      <c r="L113" s="1956"/>
      <c r="M113" s="1956"/>
      <c r="N113" s="1956"/>
      <c r="O113" s="1956"/>
      <c r="P113" s="1956"/>
      <c r="Q113" s="1956"/>
      <c r="R113" s="1956"/>
      <c r="S113" s="1956"/>
      <c r="T113" s="1956"/>
      <c r="U113" s="1956"/>
      <c r="V113" s="1956"/>
      <c r="W113" s="1956"/>
      <c r="X113" s="1956"/>
      <c r="Y113" s="1956"/>
      <c r="Z113" s="1956"/>
      <c r="AA113" s="1956"/>
      <c r="AB113" s="1956"/>
      <c r="AC113" s="1956"/>
      <c r="AD113" s="1956"/>
      <c r="AE113" s="1956"/>
      <c r="AF113" s="1956"/>
      <c r="AG113" s="1957"/>
      <c r="AH113" s="1950">
        <f t="shared" si="69"/>
        <v>28</v>
      </c>
      <c r="AI113" s="1958">
        <f t="shared" si="70"/>
        <v>0</v>
      </c>
      <c r="AJ113" s="2106">
        <f t="shared" si="71"/>
        <v>0</v>
      </c>
      <c r="AM113" s="1953">
        <f t="shared" si="72"/>
        <v>0</v>
      </c>
      <c r="AN113" s="1953">
        <f>+COUNTIF(F113:AG113,"外")</f>
        <v>0</v>
      </c>
    </row>
    <row r="114" spans="2:40">
      <c r="B114" s="4187"/>
      <c r="C114" s="4190"/>
      <c r="D114" s="2110">
        <f>E$21</f>
        <v>0</v>
      </c>
      <c r="E114" s="2039"/>
      <c r="F114" s="1984"/>
      <c r="G114" s="1965"/>
      <c r="H114" s="1965"/>
      <c r="I114" s="1965"/>
      <c r="J114" s="1965"/>
      <c r="K114" s="1965"/>
      <c r="L114" s="1965"/>
      <c r="M114" s="1965"/>
      <c r="N114" s="1965"/>
      <c r="O114" s="1965"/>
      <c r="P114" s="1965"/>
      <c r="Q114" s="1965"/>
      <c r="R114" s="1965"/>
      <c r="S114" s="1965"/>
      <c r="T114" s="1965"/>
      <c r="U114" s="1965"/>
      <c r="V114" s="1965"/>
      <c r="W114" s="1965"/>
      <c r="X114" s="1965"/>
      <c r="Y114" s="1965"/>
      <c r="Z114" s="1965"/>
      <c r="AA114" s="1965"/>
      <c r="AB114" s="1965"/>
      <c r="AC114" s="1965"/>
      <c r="AD114" s="1965"/>
      <c r="AE114" s="1965"/>
      <c r="AF114" s="1965"/>
      <c r="AG114" s="1985"/>
      <c r="AH114" s="1986">
        <f t="shared" si="69"/>
        <v>28</v>
      </c>
      <c r="AI114" s="2071">
        <f t="shared" si="70"/>
        <v>0</v>
      </c>
      <c r="AJ114" s="1972">
        <f t="shared" si="71"/>
        <v>0</v>
      </c>
      <c r="AM114" s="1953">
        <f t="shared" si="72"/>
        <v>0</v>
      </c>
      <c r="AN114" s="1953">
        <f>+COUNTIF(F114:AG114,"外")</f>
        <v>0</v>
      </c>
    </row>
    <row r="115" spans="2:40">
      <c r="F115" s="2073"/>
      <c r="G115" s="2073"/>
      <c r="H115" s="2073"/>
      <c r="I115" s="2073"/>
      <c r="J115" s="2073"/>
      <c r="K115" s="2073"/>
      <c r="L115" s="2073"/>
      <c r="M115" s="2073"/>
      <c r="N115" s="2073"/>
      <c r="O115" s="2073"/>
      <c r="P115" s="2073"/>
      <c r="Q115" s="2073"/>
      <c r="R115" s="2073"/>
      <c r="S115" s="2073"/>
      <c r="T115" s="2073"/>
      <c r="U115" s="2073"/>
      <c r="V115" s="2073"/>
      <c r="W115" s="2073"/>
      <c r="X115" s="2073"/>
      <c r="Y115" s="2073"/>
      <c r="Z115" s="2073"/>
      <c r="AA115" s="2073"/>
      <c r="AB115" s="2073"/>
      <c r="AC115" s="2073"/>
      <c r="AD115" s="2073"/>
      <c r="AE115" s="2073"/>
      <c r="AF115" s="2073"/>
      <c r="AG115" s="2073"/>
    </row>
    <row r="116" spans="2:40" ht="13.5" customHeight="1">
      <c r="B116" s="2021"/>
      <c r="C116" s="2022"/>
      <c r="D116" s="2025"/>
      <c r="E116" s="2053" t="s">
        <v>1183</v>
      </c>
      <c r="F116" s="2054">
        <f>+AG96+1</f>
        <v>44771</v>
      </c>
      <c r="G116" s="2055">
        <f>+F116+1</f>
        <v>44772</v>
      </c>
      <c r="H116" s="2055">
        <f t="shared" ref="H116:AG116" si="73">+G116+1</f>
        <v>44773</v>
      </c>
      <c r="I116" s="2055">
        <f t="shared" si="73"/>
        <v>44774</v>
      </c>
      <c r="J116" s="2055">
        <f t="shared" si="73"/>
        <v>44775</v>
      </c>
      <c r="K116" s="2055">
        <f t="shared" si="73"/>
        <v>44776</v>
      </c>
      <c r="L116" s="2055">
        <f t="shared" si="73"/>
        <v>44777</v>
      </c>
      <c r="M116" s="2055">
        <f t="shared" si="73"/>
        <v>44778</v>
      </c>
      <c r="N116" s="2055">
        <f t="shared" si="73"/>
        <v>44779</v>
      </c>
      <c r="O116" s="2055">
        <f t="shared" si="73"/>
        <v>44780</v>
      </c>
      <c r="P116" s="2055">
        <f t="shared" si="73"/>
        <v>44781</v>
      </c>
      <c r="Q116" s="2055">
        <f t="shared" si="73"/>
        <v>44782</v>
      </c>
      <c r="R116" s="2055">
        <f t="shared" si="73"/>
        <v>44783</v>
      </c>
      <c r="S116" s="2055">
        <f t="shared" si="73"/>
        <v>44784</v>
      </c>
      <c r="T116" s="2055">
        <f t="shared" si="73"/>
        <v>44785</v>
      </c>
      <c r="U116" s="2055">
        <f t="shared" si="73"/>
        <v>44786</v>
      </c>
      <c r="V116" s="2055">
        <f t="shared" si="73"/>
        <v>44787</v>
      </c>
      <c r="W116" s="2055">
        <f t="shared" si="73"/>
        <v>44788</v>
      </c>
      <c r="X116" s="2055">
        <f t="shared" si="73"/>
        <v>44789</v>
      </c>
      <c r="Y116" s="2055">
        <f t="shared" si="73"/>
        <v>44790</v>
      </c>
      <c r="Z116" s="2055">
        <f>+Y116+1</f>
        <v>44791</v>
      </c>
      <c r="AA116" s="2055">
        <f t="shared" si="73"/>
        <v>44792</v>
      </c>
      <c r="AB116" s="2055">
        <f t="shared" si="73"/>
        <v>44793</v>
      </c>
      <c r="AC116" s="2055">
        <f t="shared" si="73"/>
        <v>44794</v>
      </c>
      <c r="AD116" s="2055">
        <f>+AC116+1</f>
        <v>44795</v>
      </c>
      <c r="AE116" s="2055">
        <f t="shared" si="73"/>
        <v>44796</v>
      </c>
      <c r="AF116" s="2055">
        <f>+AE116+1</f>
        <v>44797</v>
      </c>
      <c r="AG116" s="2099">
        <f t="shared" si="73"/>
        <v>44798</v>
      </c>
      <c r="AH116" s="4209" t="s">
        <v>2496</v>
      </c>
      <c r="AI116" s="4313" t="s">
        <v>2497</v>
      </c>
      <c r="AJ116" s="4316" t="s">
        <v>2474</v>
      </c>
      <c r="AK116" s="4319"/>
      <c r="AM116" s="4320" t="s">
        <v>2556</v>
      </c>
      <c r="AN116" s="4320" t="s">
        <v>2557</v>
      </c>
    </row>
    <row r="117" spans="2:40">
      <c r="B117" s="2037"/>
      <c r="C117" s="2038"/>
      <c r="D117" s="2041"/>
      <c r="E117" s="1958" t="s">
        <v>1184</v>
      </c>
      <c r="F117" s="2059" t="str">
        <f>TEXT(WEEKDAY(+F116),"aaa")</f>
        <v>金</v>
      </c>
      <c r="G117" s="2060" t="str">
        <f t="shared" ref="G117:AG117" si="74">TEXT(WEEKDAY(+G116),"aaa")</f>
        <v>土</v>
      </c>
      <c r="H117" s="2060" t="str">
        <f t="shared" si="74"/>
        <v>日</v>
      </c>
      <c r="I117" s="2060" t="str">
        <f t="shared" si="74"/>
        <v>月</v>
      </c>
      <c r="J117" s="2060" t="str">
        <f t="shared" si="74"/>
        <v>火</v>
      </c>
      <c r="K117" s="2060" t="str">
        <f t="shared" si="74"/>
        <v>水</v>
      </c>
      <c r="L117" s="2060" t="str">
        <f t="shared" si="74"/>
        <v>木</v>
      </c>
      <c r="M117" s="2060" t="str">
        <f t="shared" si="74"/>
        <v>金</v>
      </c>
      <c r="N117" s="2060" t="str">
        <f t="shared" si="74"/>
        <v>土</v>
      </c>
      <c r="O117" s="2060" t="str">
        <f t="shared" si="74"/>
        <v>日</v>
      </c>
      <c r="P117" s="2060" t="str">
        <f t="shared" si="74"/>
        <v>月</v>
      </c>
      <c r="Q117" s="2060" t="str">
        <f t="shared" si="74"/>
        <v>火</v>
      </c>
      <c r="R117" s="2060" t="str">
        <f t="shared" si="74"/>
        <v>水</v>
      </c>
      <c r="S117" s="2060" t="str">
        <f t="shared" si="74"/>
        <v>木</v>
      </c>
      <c r="T117" s="2060" t="str">
        <f t="shared" si="74"/>
        <v>金</v>
      </c>
      <c r="U117" s="2060" t="str">
        <f t="shared" si="74"/>
        <v>土</v>
      </c>
      <c r="V117" s="2060" t="str">
        <f t="shared" si="74"/>
        <v>日</v>
      </c>
      <c r="W117" s="2060" t="str">
        <f t="shared" si="74"/>
        <v>月</v>
      </c>
      <c r="X117" s="2060" t="str">
        <f t="shared" si="74"/>
        <v>火</v>
      </c>
      <c r="Y117" s="2060" t="str">
        <f t="shared" si="74"/>
        <v>水</v>
      </c>
      <c r="Z117" s="2060" t="str">
        <f t="shared" si="74"/>
        <v>木</v>
      </c>
      <c r="AA117" s="2060" t="str">
        <f t="shared" si="74"/>
        <v>金</v>
      </c>
      <c r="AB117" s="2060" t="str">
        <f t="shared" si="74"/>
        <v>土</v>
      </c>
      <c r="AC117" s="2060" t="str">
        <f t="shared" si="74"/>
        <v>日</v>
      </c>
      <c r="AD117" s="2060" t="str">
        <f t="shared" si="74"/>
        <v>月</v>
      </c>
      <c r="AE117" s="2060" t="str">
        <f t="shared" si="74"/>
        <v>火</v>
      </c>
      <c r="AF117" s="2060" t="str">
        <f t="shared" si="74"/>
        <v>水</v>
      </c>
      <c r="AG117" s="2114" t="str">
        <f t="shared" si="74"/>
        <v>木</v>
      </c>
      <c r="AH117" s="4210"/>
      <c r="AI117" s="4314"/>
      <c r="AJ117" s="4317"/>
      <c r="AK117" s="4319"/>
      <c r="AM117" s="4320"/>
      <c r="AN117" s="4320"/>
    </row>
    <row r="118" spans="2:40" ht="24.75" customHeight="1">
      <c r="B118" s="2101" t="s">
        <v>2531</v>
      </c>
      <c r="C118" s="2102" t="s">
        <v>2532</v>
      </c>
      <c r="D118" s="1953" t="s">
        <v>1313</v>
      </c>
      <c r="E118" s="1901" t="s">
        <v>2558</v>
      </c>
      <c r="F118" s="1941"/>
      <c r="G118" s="1942"/>
      <c r="H118" s="1942"/>
      <c r="I118" s="1942"/>
      <c r="J118" s="1942"/>
      <c r="K118" s="1942"/>
      <c r="L118" s="1942"/>
      <c r="M118" s="1942"/>
      <c r="N118" s="1942"/>
      <c r="O118" s="1942"/>
      <c r="P118" s="1942"/>
      <c r="Q118" s="1942"/>
      <c r="R118" s="1942"/>
      <c r="S118" s="1942"/>
      <c r="T118" s="1942"/>
      <c r="U118" s="1942"/>
      <c r="V118" s="1942"/>
      <c r="W118" s="1942"/>
      <c r="X118" s="1942"/>
      <c r="Y118" s="1942"/>
      <c r="Z118" s="1942"/>
      <c r="AA118" s="1942"/>
      <c r="AB118" s="1942"/>
      <c r="AC118" s="1942"/>
      <c r="AD118" s="1942"/>
      <c r="AE118" s="1942"/>
      <c r="AF118" s="1942"/>
      <c r="AG118" s="1970"/>
      <c r="AH118" s="4211"/>
      <c r="AI118" s="4315"/>
      <c r="AJ118" s="4318"/>
      <c r="AK118" s="4319"/>
    </row>
    <row r="119" spans="2:40" ht="13.5" customHeight="1">
      <c r="B119" s="4185" t="s">
        <v>2486</v>
      </c>
      <c r="C119" s="4188" t="s">
        <v>2487</v>
      </c>
      <c r="D119" s="1945" t="str">
        <f>E$8</f>
        <v>〇〇</v>
      </c>
      <c r="E119" s="2023"/>
      <c r="F119" s="1947"/>
      <c r="G119" s="1948"/>
      <c r="H119" s="1948"/>
      <c r="I119" s="1948"/>
      <c r="J119" s="1948"/>
      <c r="K119" s="1948"/>
      <c r="L119" s="1948"/>
      <c r="M119" s="1948"/>
      <c r="N119" s="1948"/>
      <c r="O119" s="1948"/>
      <c r="P119" s="1948"/>
      <c r="Q119" s="1948"/>
      <c r="R119" s="1948"/>
      <c r="S119" s="1948"/>
      <c r="T119" s="1948"/>
      <c r="U119" s="1948"/>
      <c r="V119" s="1948"/>
      <c r="W119" s="1948"/>
      <c r="X119" s="1948"/>
      <c r="Y119" s="1948"/>
      <c r="Z119" s="1948"/>
      <c r="AA119" s="1948"/>
      <c r="AB119" s="1948"/>
      <c r="AC119" s="1948"/>
      <c r="AD119" s="1948"/>
      <c r="AE119" s="1948"/>
      <c r="AF119" s="1948"/>
      <c r="AG119" s="1949"/>
      <c r="AH119" s="1950">
        <f>COUNTA(F$116:AG$116)-AI119</f>
        <v>28</v>
      </c>
      <c r="AI119" s="1951">
        <f>AM119+AN119</f>
        <v>0</v>
      </c>
      <c r="AJ119" s="2104">
        <f>+COUNTIF(F119:AG119,"休")</f>
        <v>0</v>
      </c>
      <c r="AM119" s="1953">
        <f>+COUNTIF(F119:AG119,"－")</f>
        <v>0</v>
      </c>
      <c r="AN119" s="1953">
        <f t="shared" ref="AN119:AN124" si="75">+COUNTIF(F119:AG119,"外")</f>
        <v>0</v>
      </c>
    </row>
    <row r="120" spans="2:40" ht="13.5" customHeight="1">
      <c r="B120" s="4186"/>
      <c r="C120" s="4189"/>
      <c r="D120" s="1960" t="str">
        <f>E$9</f>
        <v>●●</v>
      </c>
      <c r="E120" s="2105"/>
      <c r="F120" s="1955"/>
      <c r="G120" s="1956"/>
      <c r="H120" s="1956"/>
      <c r="I120" s="1956"/>
      <c r="J120" s="1956"/>
      <c r="K120" s="1956"/>
      <c r="L120" s="1956"/>
      <c r="M120" s="1956"/>
      <c r="N120" s="1956"/>
      <c r="O120" s="1956"/>
      <c r="P120" s="1956"/>
      <c r="Q120" s="1956"/>
      <c r="R120" s="1956"/>
      <c r="S120" s="1956"/>
      <c r="T120" s="1956"/>
      <c r="U120" s="1956"/>
      <c r="V120" s="1956"/>
      <c r="W120" s="1956"/>
      <c r="X120" s="1956"/>
      <c r="Y120" s="1956"/>
      <c r="Z120" s="1956"/>
      <c r="AA120" s="1956"/>
      <c r="AB120" s="1956"/>
      <c r="AC120" s="1956"/>
      <c r="AD120" s="1956"/>
      <c r="AE120" s="1956"/>
      <c r="AF120" s="1956"/>
      <c r="AG120" s="1957"/>
      <c r="AH120" s="1950">
        <f t="shared" ref="AH120:AH124" si="76">COUNTA(F$116:AG$116)-AI120</f>
        <v>28</v>
      </c>
      <c r="AI120" s="1958">
        <f t="shared" ref="AI120" si="77">AM120+AN120</f>
        <v>0</v>
      </c>
      <c r="AJ120" s="2106">
        <f t="shared" ref="AJ120:AJ123" si="78">+COUNTIF(F120:AG120,"休")</f>
        <v>0</v>
      </c>
      <c r="AM120" s="1953">
        <f t="shared" ref="AM120:AM123" si="79">+COUNTIF(F120:AG120,"－")</f>
        <v>0</v>
      </c>
      <c r="AN120" s="1953">
        <f t="shared" si="75"/>
        <v>0</v>
      </c>
    </row>
    <row r="121" spans="2:40">
      <c r="B121" s="4186"/>
      <c r="C121" s="4189"/>
      <c r="D121" s="1960" t="str">
        <f>E$10</f>
        <v>△△</v>
      </c>
      <c r="E121" s="2105"/>
      <c r="F121" s="1955"/>
      <c r="G121" s="1956"/>
      <c r="H121" s="1956"/>
      <c r="I121" s="1956"/>
      <c r="J121" s="1956"/>
      <c r="K121" s="1956"/>
      <c r="L121" s="1956"/>
      <c r="M121" s="1956"/>
      <c r="N121" s="1956"/>
      <c r="O121" s="1956"/>
      <c r="P121" s="1956"/>
      <c r="Q121" s="1956"/>
      <c r="R121" s="1956"/>
      <c r="S121" s="1956"/>
      <c r="T121" s="1956"/>
      <c r="U121" s="1956"/>
      <c r="V121" s="1956"/>
      <c r="W121" s="1956"/>
      <c r="X121" s="1956"/>
      <c r="Y121" s="1956"/>
      <c r="Z121" s="1956"/>
      <c r="AA121" s="1956"/>
      <c r="AB121" s="1956"/>
      <c r="AC121" s="1956"/>
      <c r="AD121" s="1956"/>
      <c r="AE121" s="1956"/>
      <c r="AF121" s="1956"/>
      <c r="AG121" s="1957"/>
      <c r="AH121" s="1950">
        <f t="shared" si="76"/>
        <v>28</v>
      </c>
      <c r="AI121" s="1958">
        <f>AM121+AN121</f>
        <v>0</v>
      </c>
      <c r="AJ121" s="2106">
        <f t="shared" si="78"/>
        <v>0</v>
      </c>
      <c r="AM121" s="1953">
        <f t="shared" si="79"/>
        <v>0</v>
      </c>
      <c r="AN121" s="1953">
        <f t="shared" si="75"/>
        <v>0</v>
      </c>
    </row>
    <row r="122" spans="2:40">
      <c r="B122" s="4186"/>
      <c r="C122" s="4189"/>
      <c r="D122" s="1960" t="str">
        <f>E$11</f>
        <v>■■</v>
      </c>
      <c r="E122" s="2105"/>
      <c r="F122" s="1955"/>
      <c r="G122" s="1956"/>
      <c r="H122" s="1956"/>
      <c r="I122" s="1956"/>
      <c r="J122" s="1956"/>
      <c r="K122" s="1956"/>
      <c r="L122" s="1956"/>
      <c r="M122" s="1956"/>
      <c r="N122" s="1956"/>
      <c r="O122" s="1956"/>
      <c r="P122" s="1956"/>
      <c r="Q122" s="1956"/>
      <c r="R122" s="1956"/>
      <c r="S122" s="1956"/>
      <c r="T122" s="1956"/>
      <c r="U122" s="1956"/>
      <c r="V122" s="1956"/>
      <c r="W122" s="1956"/>
      <c r="X122" s="1956"/>
      <c r="Y122" s="1956"/>
      <c r="Z122" s="1956"/>
      <c r="AA122" s="1956"/>
      <c r="AB122" s="1956"/>
      <c r="AC122" s="1956"/>
      <c r="AD122" s="1956"/>
      <c r="AE122" s="1956"/>
      <c r="AF122" s="1956"/>
      <c r="AG122" s="1957"/>
      <c r="AH122" s="1950">
        <f t="shared" si="76"/>
        <v>28</v>
      </c>
      <c r="AI122" s="1958">
        <f t="shared" ref="AI122:AI124" si="80">AM122+AN122</f>
        <v>0</v>
      </c>
      <c r="AJ122" s="2106">
        <f t="shared" si="78"/>
        <v>0</v>
      </c>
      <c r="AM122" s="1953">
        <f t="shared" si="79"/>
        <v>0</v>
      </c>
      <c r="AN122" s="1953">
        <f t="shared" si="75"/>
        <v>0</v>
      </c>
    </row>
    <row r="123" spans="2:40">
      <c r="B123" s="4186"/>
      <c r="C123" s="4189"/>
      <c r="D123" s="1960" t="str">
        <f>E$12</f>
        <v>★★</v>
      </c>
      <c r="E123" s="2105"/>
      <c r="F123" s="1955"/>
      <c r="G123" s="1956"/>
      <c r="H123" s="1956"/>
      <c r="I123" s="1956"/>
      <c r="J123" s="1956"/>
      <c r="K123" s="1956"/>
      <c r="L123" s="1956"/>
      <c r="M123" s="1956"/>
      <c r="N123" s="1956"/>
      <c r="O123" s="1956"/>
      <c r="P123" s="1956"/>
      <c r="Q123" s="1956"/>
      <c r="R123" s="1956"/>
      <c r="S123" s="1956"/>
      <c r="T123" s="1956"/>
      <c r="U123" s="1956"/>
      <c r="V123" s="1956"/>
      <c r="W123" s="1956"/>
      <c r="X123" s="1956"/>
      <c r="Y123" s="1956"/>
      <c r="Z123" s="1956"/>
      <c r="AA123" s="1956"/>
      <c r="AB123" s="1956"/>
      <c r="AC123" s="1956"/>
      <c r="AD123" s="1956"/>
      <c r="AE123" s="1956"/>
      <c r="AF123" s="1956"/>
      <c r="AG123" s="1957"/>
      <c r="AH123" s="1950">
        <f t="shared" si="76"/>
        <v>28</v>
      </c>
      <c r="AI123" s="1958">
        <f t="shared" si="80"/>
        <v>0</v>
      </c>
      <c r="AJ123" s="2106">
        <f t="shared" si="78"/>
        <v>0</v>
      </c>
      <c r="AM123" s="1953">
        <f t="shared" si="79"/>
        <v>0</v>
      </c>
      <c r="AN123" s="1953">
        <f t="shared" si="75"/>
        <v>0</v>
      </c>
    </row>
    <row r="124" spans="2:40">
      <c r="B124" s="4187"/>
      <c r="C124" s="4190"/>
      <c r="D124" s="2107"/>
      <c r="E124" s="1991"/>
      <c r="F124" s="1964"/>
      <c r="G124" s="1966"/>
      <c r="H124" s="1966"/>
      <c r="I124" s="1966"/>
      <c r="J124" s="1966"/>
      <c r="K124" s="1966"/>
      <c r="L124" s="1966"/>
      <c r="M124" s="1966"/>
      <c r="N124" s="1966"/>
      <c r="O124" s="1966"/>
      <c r="P124" s="1966"/>
      <c r="Q124" s="1966"/>
      <c r="R124" s="1966"/>
      <c r="S124" s="1966"/>
      <c r="T124" s="1966"/>
      <c r="U124" s="1966"/>
      <c r="V124" s="1966"/>
      <c r="W124" s="1966"/>
      <c r="X124" s="1966"/>
      <c r="Y124" s="1966"/>
      <c r="Z124" s="1966"/>
      <c r="AA124" s="1966"/>
      <c r="AB124" s="1966"/>
      <c r="AC124" s="1966"/>
      <c r="AD124" s="1966"/>
      <c r="AE124" s="1966"/>
      <c r="AF124" s="1966"/>
      <c r="AG124" s="1967"/>
      <c r="AH124" s="1950">
        <f t="shared" si="76"/>
        <v>28</v>
      </c>
      <c r="AI124" s="1951">
        <f t="shared" si="80"/>
        <v>0</v>
      </c>
      <c r="AJ124" s="2104">
        <f>+COUNTIF(F124:AG124,"休")</f>
        <v>0</v>
      </c>
      <c r="AM124" s="1953">
        <f>+COUNTIF(F124:AG124,"－")</f>
        <v>0</v>
      </c>
      <c r="AN124" s="1953">
        <f t="shared" si="75"/>
        <v>0</v>
      </c>
    </row>
    <row r="125" spans="2:40" ht="24.75" customHeight="1">
      <c r="B125" s="4185" t="s">
        <v>2493</v>
      </c>
      <c r="C125" s="4188" t="s">
        <v>2494</v>
      </c>
      <c r="D125" s="1953" t="s">
        <v>1313</v>
      </c>
      <c r="E125" s="1901" t="s">
        <v>2558</v>
      </c>
      <c r="F125" s="1941"/>
      <c r="G125" s="1942"/>
      <c r="H125" s="1942"/>
      <c r="I125" s="1942"/>
      <c r="J125" s="1942"/>
      <c r="K125" s="1942"/>
      <c r="L125" s="1942"/>
      <c r="M125" s="1942"/>
      <c r="N125" s="1942"/>
      <c r="O125" s="1942"/>
      <c r="P125" s="1942"/>
      <c r="Q125" s="1942"/>
      <c r="R125" s="1942"/>
      <c r="S125" s="1942"/>
      <c r="T125" s="1942"/>
      <c r="U125" s="1942"/>
      <c r="V125" s="1942"/>
      <c r="W125" s="1942"/>
      <c r="X125" s="1942"/>
      <c r="Y125" s="1942"/>
      <c r="Z125" s="1942"/>
      <c r="AA125" s="1942"/>
      <c r="AB125" s="1942"/>
      <c r="AC125" s="1942"/>
      <c r="AD125" s="1942"/>
      <c r="AE125" s="1942"/>
      <c r="AF125" s="1942"/>
      <c r="AG125" s="1970"/>
      <c r="AH125" s="1971"/>
      <c r="AI125" s="1953"/>
      <c r="AJ125" s="2058"/>
    </row>
    <row r="126" spans="2:40" ht="13.5" customHeight="1">
      <c r="B126" s="4186"/>
      <c r="C126" s="4189"/>
      <c r="D126" s="2107" t="str">
        <f>E$14</f>
        <v>〇〇</v>
      </c>
      <c r="E126" s="1991"/>
      <c r="F126" s="1947"/>
      <c r="G126" s="1948"/>
      <c r="H126" s="1948"/>
      <c r="I126" s="1948"/>
      <c r="J126" s="1948"/>
      <c r="K126" s="1948"/>
      <c r="L126" s="1948"/>
      <c r="M126" s="1948"/>
      <c r="N126" s="1948"/>
      <c r="O126" s="1948"/>
      <c r="P126" s="1948"/>
      <c r="Q126" s="1948"/>
      <c r="R126" s="1948"/>
      <c r="S126" s="1948"/>
      <c r="T126" s="1948"/>
      <c r="U126" s="1948"/>
      <c r="V126" s="1948"/>
      <c r="W126" s="1948"/>
      <c r="X126" s="1948"/>
      <c r="Y126" s="1948"/>
      <c r="Z126" s="1948"/>
      <c r="AA126" s="1948"/>
      <c r="AB126" s="1948"/>
      <c r="AC126" s="1948"/>
      <c r="AD126" s="1948"/>
      <c r="AE126" s="1948"/>
      <c r="AF126" s="1948"/>
      <c r="AG126" s="1949"/>
      <c r="AH126" s="1950">
        <f t="shared" ref="AH126:AH129" si="81">COUNTA(F$116:AG$116)-AI126</f>
        <v>28</v>
      </c>
      <c r="AI126" s="1951">
        <f t="shared" ref="AI126:AI129" si="82">AM126+AN126</f>
        <v>0</v>
      </c>
      <c r="AJ126" s="2104">
        <f>+COUNTIF(F126:AG126,"休")</f>
        <v>0</v>
      </c>
      <c r="AM126" s="1953">
        <f>+COUNTIF(F126:AG126,"－")</f>
        <v>0</v>
      </c>
      <c r="AN126" s="1953">
        <f>+COUNTIF(F126:AG126,"外")</f>
        <v>0</v>
      </c>
    </row>
    <row r="127" spans="2:40">
      <c r="B127" s="4186"/>
      <c r="C127" s="4189"/>
      <c r="D127" s="1960" t="str">
        <f>E$15</f>
        <v>●●</v>
      </c>
      <c r="E127" s="2105"/>
      <c r="F127" s="1955"/>
      <c r="G127" s="1956"/>
      <c r="H127" s="1956"/>
      <c r="I127" s="1956"/>
      <c r="J127" s="1956"/>
      <c r="K127" s="1956"/>
      <c r="L127" s="1956"/>
      <c r="M127" s="1956"/>
      <c r="N127" s="1956"/>
      <c r="O127" s="1956"/>
      <c r="P127" s="1956"/>
      <c r="Q127" s="1956"/>
      <c r="R127" s="1956"/>
      <c r="S127" s="1956"/>
      <c r="T127" s="1956"/>
      <c r="U127" s="1956"/>
      <c r="V127" s="1956"/>
      <c r="W127" s="1956"/>
      <c r="X127" s="1956"/>
      <c r="Y127" s="1956"/>
      <c r="Z127" s="1956"/>
      <c r="AA127" s="1956"/>
      <c r="AB127" s="1956"/>
      <c r="AC127" s="1956"/>
      <c r="AD127" s="1956"/>
      <c r="AE127" s="1956"/>
      <c r="AF127" s="1956"/>
      <c r="AG127" s="1957"/>
      <c r="AH127" s="1950">
        <f t="shared" si="81"/>
        <v>28</v>
      </c>
      <c r="AI127" s="1958">
        <f t="shared" si="82"/>
        <v>0</v>
      </c>
      <c r="AJ127" s="2106">
        <f t="shared" ref="AJ127:AJ129" si="83">+COUNTIF(F127:AG127,"休")</f>
        <v>0</v>
      </c>
      <c r="AM127" s="1953">
        <f t="shared" ref="AM127:AM129" si="84">+COUNTIF(F127:AG127,"－")</f>
        <v>0</v>
      </c>
      <c r="AN127" s="1953">
        <f>+COUNTIF(F127:AG127,"外")</f>
        <v>0</v>
      </c>
    </row>
    <row r="128" spans="2:40">
      <c r="B128" s="4186"/>
      <c r="C128" s="4189"/>
      <c r="D128" s="1960">
        <f>E$16</f>
        <v>0</v>
      </c>
      <c r="E128" s="2105"/>
      <c r="F128" s="1955"/>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c r="AE128" s="1956"/>
      <c r="AF128" s="1956"/>
      <c r="AG128" s="1957"/>
      <c r="AH128" s="1950">
        <f t="shared" si="81"/>
        <v>28</v>
      </c>
      <c r="AI128" s="1958">
        <f t="shared" si="82"/>
        <v>0</v>
      </c>
      <c r="AJ128" s="2106">
        <f t="shared" si="83"/>
        <v>0</v>
      </c>
      <c r="AM128" s="1953">
        <f t="shared" si="84"/>
        <v>0</v>
      </c>
      <c r="AN128" s="1953">
        <f>+COUNTIF(F128:AG128,"外")</f>
        <v>0</v>
      </c>
    </row>
    <row r="129" spans="2:40">
      <c r="B129" s="4186"/>
      <c r="C129" s="4190"/>
      <c r="D129" s="2107">
        <f>E$17</f>
        <v>0</v>
      </c>
      <c r="E129" s="1991"/>
      <c r="F129" s="1955"/>
      <c r="G129" s="1978"/>
      <c r="H129" s="1978"/>
      <c r="I129" s="1978"/>
      <c r="J129" s="1978"/>
      <c r="K129" s="1978"/>
      <c r="L129" s="1978"/>
      <c r="M129" s="1978"/>
      <c r="N129" s="1978"/>
      <c r="O129" s="1978"/>
      <c r="P129" s="1978"/>
      <c r="Q129" s="1978"/>
      <c r="R129" s="1978"/>
      <c r="S129" s="1978"/>
      <c r="T129" s="1978"/>
      <c r="U129" s="1978"/>
      <c r="V129" s="1978"/>
      <c r="W129" s="1978"/>
      <c r="X129" s="1978"/>
      <c r="Y129" s="1978"/>
      <c r="Z129" s="1978"/>
      <c r="AA129" s="1978"/>
      <c r="AB129" s="1978"/>
      <c r="AC129" s="1978"/>
      <c r="AD129" s="1978"/>
      <c r="AE129" s="1978"/>
      <c r="AF129" s="1978"/>
      <c r="AG129" s="1949"/>
      <c r="AH129" s="1950">
        <f t="shared" si="81"/>
        <v>28</v>
      </c>
      <c r="AI129" s="1987">
        <f t="shared" si="82"/>
        <v>0</v>
      </c>
      <c r="AJ129" s="2104">
        <f t="shared" si="83"/>
        <v>0</v>
      </c>
      <c r="AM129" s="1953">
        <f t="shared" si="84"/>
        <v>0</v>
      </c>
      <c r="AN129" s="1953">
        <f>+COUNTIF(F129:AG129,"外")</f>
        <v>0</v>
      </c>
    </row>
    <row r="130" spans="2:40" ht="24.75" customHeight="1">
      <c r="B130" s="4186"/>
      <c r="C130" s="4188" t="s">
        <v>2495</v>
      </c>
      <c r="D130" s="1953" t="s">
        <v>1313</v>
      </c>
      <c r="E130" s="1901" t="s">
        <v>2558</v>
      </c>
      <c r="F130" s="1941"/>
      <c r="G130" s="1942"/>
      <c r="H130" s="1942"/>
      <c r="I130" s="1942"/>
      <c r="J130" s="1942"/>
      <c r="K130" s="1942"/>
      <c r="L130" s="1942"/>
      <c r="M130" s="1942"/>
      <c r="N130" s="1942"/>
      <c r="O130" s="1942"/>
      <c r="P130" s="1942"/>
      <c r="Q130" s="1942"/>
      <c r="R130" s="1942"/>
      <c r="S130" s="1942"/>
      <c r="T130" s="1942"/>
      <c r="U130" s="1942"/>
      <c r="V130" s="1942"/>
      <c r="W130" s="1942"/>
      <c r="X130" s="1942"/>
      <c r="Y130" s="1942"/>
      <c r="Z130" s="1942"/>
      <c r="AA130" s="1942"/>
      <c r="AB130" s="1942"/>
      <c r="AC130" s="1942"/>
      <c r="AD130" s="1942"/>
      <c r="AE130" s="1942"/>
      <c r="AF130" s="1942"/>
      <c r="AG130" s="1970"/>
      <c r="AH130" s="1971"/>
      <c r="AI130" s="1953"/>
      <c r="AJ130" s="2058"/>
    </row>
    <row r="131" spans="2:40">
      <c r="B131" s="4186"/>
      <c r="C131" s="4189"/>
      <c r="D131" s="1945" t="str">
        <f>E$18</f>
        <v>●●</v>
      </c>
      <c r="E131" s="2023"/>
      <c r="F131" s="1947"/>
      <c r="G131" s="1948"/>
      <c r="H131" s="1948"/>
      <c r="I131" s="1948"/>
      <c r="J131" s="1948"/>
      <c r="K131" s="1948"/>
      <c r="L131" s="1948"/>
      <c r="M131" s="1948"/>
      <c r="N131" s="1948"/>
      <c r="O131" s="1948"/>
      <c r="P131" s="1948"/>
      <c r="Q131" s="1948"/>
      <c r="R131" s="1948"/>
      <c r="S131" s="1948"/>
      <c r="T131" s="1948"/>
      <c r="U131" s="1948"/>
      <c r="V131" s="1948"/>
      <c r="W131" s="1948"/>
      <c r="X131" s="1948"/>
      <c r="Y131" s="1948"/>
      <c r="Z131" s="1948"/>
      <c r="AA131" s="1948"/>
      <c r="AB131" s="1948"/>
      <c r="AC131" s="1948"/>
      <c r="AD131" s="1948"/>
      <c r="AE131" s="1948"/>
      <c r="AF131" s="1948"/>
      <c r="AG131" s="1982"/>
      <c r="AH131" s="1950">
        <f t="shared" ref="AH131:AH134" si="85">COUNTA(F$116:AG$116)-AI131</f>
        <v>28</v>
      </c>
      <c r="AI131" s="2108">
        <f t="shared" ref="AI131:AI134" si="86">AM131+AN131</f>
        <v>0</v>
      </c>
      <c r="AJ131" s="2109">
        <f>+COUNTIF(F131:AG131,"休")</f>
        <v>0</v>
      </c>
      <c r="AM131" s="1953">
        <f>+COUNTIF(F131:AG131,"－")</f>
        <v>0</v>
      </c>
      <c r="AN131" s="1953">
        <f>+COUNTIF(F131:AG131,"外")</f>
        <v>0</v>
      </c>
    </row>
    <row r="132" spans="2:40">
      <c r="B132" s="4186"/>
      <c r="C132" s="4189"/>
      <c r="D132" s="1960">
        <f>E$19</f>
        <v>0</v>
      </c>
      <c r="E132" s="2105"/>
      <c r="F132" s="1955"/>
      <c r="G132" s="1956"/>
      <c r="H132" s="1956"/>
      <c r="I132" s="1956"/>
      <c r="J132" s="1956"/>
      <c r="K132" s="1956"/>
      <c r="L132" s="1956"/>
      <c r="M132" s="1956"/>
      <c r="N132" s="1956"/>
      <c r="O132" s="1956"/>
      <c r="P132" s="1956"/>
      <c r="Q132" s="1956"/>
      <c r="R132" s="1956"/>
      <c r="S132" s="1956"/>
      <c r="T132" s="1956"/>
      <c r="U132" s="1956"/>
      <c r="V132" s="1956"/>
      <c r="W132" s="1956"/>
      <c r="X132" s="1956"/>
      <c r="Y132" s="1956"/>
      <c r="Z132" s="1956"/>
      <c r="AA132" s="1956"/>
      <c r="AB132" s="1956"/>
      <c r="AC132" s="1956"/>
      <c r="AD132" s="1956"/>
      <c r="AE132" s="1956"/>
      <c r="AF132" s="1956"/>
      <c r="AG132" s="1957"/>
      <c r="AH132" s="1950">
        <f t="shared" si="85"/>
        <v>28</v>
      </c>
      <c r="AI132" s="1958">
        <f t="shared" si="86"/>
        <v>0</v>
      </c>
      <c r="AJ132" s="2106">
        <f t="shared" ref="AJ132:AJ134" si="87">+COUNTIF(F132:AG132,"休")</f>
        <v>0</v>
      </c>
      <c r="AM132" s="1953">
        <f t="shared" ref="AM132:AM134" si="88">+COUNTIF(F132:AG132,"－")</f>
        <v>0</v>
      </c>
      <c r="AN132" s="1953">
        <f>+COUNTIF(F132:AG132,"外")</f>
        <v>0</v>
      </c>
    </row>
    <row r="133" spans="2:40">
      <c r="B133" s="4186"/>
      <c r="C133" s="4189"/>
      <c r="D133" s="1960">
        <f>E$20</f>
        <v>0</v>
      </c>
      <c r="E133" s="2105"/>
      <c r="F133" s="1955"/>
      <c r="G133" s="1956"/>
      <c r="H133" s="1956"/>
      <c r="I133" s="1956"/>
      <c r="J133" s="1956"/>
      <c r="K133" s="1956"/>
      <c r="L133" s="1956"/>
      <c r="M133" s="1956"/>
      <c r="N133" s="1956"/>
      <c r="O133" s="1956"/>
      <c r="P133" s="1956"/>
      <c r="Q133" s="1956"/>
      <c r="R133" s="1956"/>
      <c r="S133" s="1956"/>
      <c r="T133" s="1956"/>
      <c r="U133" s="1956"/>
      <c r="V133" s="1956"/>
      <c r="W133" s="1956"/>
      <c r="X133" s="1956"/>
      <c r="Y133" s="1956"/>
      <c r="Z133" s="1956"/>
      <c r="AA133" s="1956"/>
      <c r="AB133" s="1956"/>
      <c r="AC133" s="1956"/>
      <c r="AD133" s="1956"/>
      <c r="AE133" s="1956"/>
      <c r="AF133" s="1956"/>
      <c r="AG133" s="1957"/>
      <c r="AH133" s="1950">
        <f t="shared" si="85"/>
        <v>28</v>
      </c>
      <c r="AI133" s="1958">
        <f t="shared" si="86"/>
        <v>0</v>
      </c>
      <c r="AJ133" s="2106">
        <f t="shared" si="87"/>
        <v>0</v>
      </c>
      <c r="AM133" s="1953">
        <f t="shared" si="88"/>
        <v>0</v>
      </c>
      <c r="AN133" s="1953">
        <f>+COUNTIF(F133:AG133,"外")</f>
        <v>0</v>
      </c>
    </row>
    <row r="134" spans="2:40">
      <c r="B134" s="4187"/>
      <c r="C134" s="4190"/>
      <c r="D134" s="2110">
        <f>E$21</f>
        <v>0</v>
      </c>
      <c r="E134" s="2039"/>
      <c r="F134" s="1984"/>
      <c r="G134" s="1965"/>
      <c r="H134" s="1965"/>
      <c r="I134" s="1965"/>
      <c r="J134" s="1965"/>
      <c r="K134" s="1965"/>
      <c r="L134" s="1965"/>
      <c r="M134" s="1965"/>
      <c r="N134" s="1965"/>
      <c r="O134" s="1965"/>
      <c r="P134" s="1965"/>
      <c r="Q134" s="1965"/>
      <c r="R134" s="1965"/>
      <c r="S134" s="1965"/>
      <c r="T134" s="1965"/>
      <c r="U134" s="1965"/>
      <c r="V134" s="1965"/>
      <c r="W134" s="1965"/>
      <c r="X134" s="1965"/>
      <c r="Y134" s="1965"/>
      <c r="Z134" s="1965"/>
      <c r="AA134" s="1965"/>
      <c r="AB134" s="1965"/>
      <c r="AC134" s="1965"/>
      <c r="AD134" s="1965"/>
      <c r="AE134" s="1965"/>
      <c r="AF134" s="1965"/>
      <c r="AG134" s="1985"/>
      <c r="AH134" s="1986">
        <f t="shared" si="85"/>
        <v>28</v>
      </c>
      <c r="AI134" s="2071">
        <f t="shared" si="86"/>
        <v>0</v>
      </c>
      <c r="AJ134" s="1972">
        <f t="shared" si="87"/>
        <v>0</v>
      </c>
      <c r="AM134" s="1953">
        <f t="shared" si="88"/>
        <v>0</v>
      </c>
      <c r="AN134" s="1953">
        <f>+COUNTIF(F134:AG134,"外")</f>
        <v>0</v>
      </c>
    </row>
    <row r="135" spans="2:40">
      <c r="F135" s="2073"/>
      <c r="G135" s="2073"/>
      <c r="H135" s="2073"/>
      <c r="I135" s="2073"/>
      <c r="J135" s="2073"/>
      <c r="K135" s="2073"/>
      <c r="L135" s="2073"/>
      <c r="M135" s="2073"/>
      <c r="N135" s="2073"/>
      <c r="O135" s="2073"/>
      <c r="P135" s="2073"/>
      <c r="Q135" s="2073"/>
      <c r="R135" s="2073"/>
      <c r="S135" s="2073"/>
      <c r="T135" s="2073"/>
      <c r="U135" s="2073"/>
      <c r="V135" s="2073"/>
      <c r="W135" s="2073"/>
      <c r="X135" s="2073"/>
      <c r="Y135" s="2073"/>
      <c r="Z135" s="2073"/>
      <c r="AA135" s="2073"/>
      <c r="AB135" s="2073"/>
      <c r="AC135" s="2073"/>
      <c r="AD135" s="2073"/>
      <c r="AE135" s="2073"/>
      <c r="AF135" s="2073"/>
      <c r="AG135" s="2073"/>
    </row>
    <row r="136" spans="2:40" ht="13.5" customHeight="1">
      <c r="B136" s="2021"/>
      <c r="C136" s="2022"/>
      <c r="D136" s="2025"/>
      <c r="E136" s="2074" t="s">
        <v>1183</v>
      </c>
      <c r="F136" s="2075">
        <f>+AG116+1</f>
        <v>44799</v>
      </c>
      <c r="G136" s="2076">
        <f>+F136+1</f>
        <v>44800</v>
      </c>
      <c r="H136" s="2076">
        <f t="shared" ref="H136:AG136" si="89">+G136+1</f>
        <v>44801</v>
      </c>
      <c r="I136" s="2076">
        <f t="shared" si="89"/>
        <v>44802</v>
      </c>
      <c r="J136" s="2076">
        <f t="shared" si="89"/>
        <v>44803</v>
      </c>
      <c r="K136" s="2076">
        <f t="shared" si="89"/>
        <v>44804</v>
      </c>
      <c r="L136" s="2076">
        <f t="shared" si="89"/>
        <v>44805</v>
      </c>
      <c r="M136" s="2076">
        <f t="shared" si="89"/>
        <v>44806</v>
      </c>
      <c r="N136" s="2076">
        <f t="shared" si="89"/>
        <v>44807</v>
      </c>
      <c r="O136" s="2076">
        <f t="shared" si="89"/>
        <v>44808</v>
      </c>
      <c r="P136" s="2076">
        <f t="shared" si="89"/>
        <v>44809</v>
      </c>
      <c r="Q136" s="2076">
        <f t="shared" si="89"/>
        <v>44810</v>
      </c>
      <c r="R136" s="2076">
        <f t="shared" si="89"/>
        <v>44811</v>
      </c>
      <c r="S136" s="2076">
        <f t="shared" si="89"/>
        <v>44812</v>
      </c>
      <c r="T136" s="2076">
        <f t="shared" si="89"/>
        <v>44813</v>
      </c>
      <c r="U136" s="2076">
        <f t="shared" si="89"/>
        <v>44814</v>
      </c>
      <c r="V136" s="2076">
        <f t="shared" si="89"/>
        <v>44815</v>
      </c>
      <c r="W136" s="2076">
        <f t="shared" si="89"/>
        <v>44816</v>
      </c>
      <c r="X136" s="2076">
        <f t="shared" si="89"/>
        <v>44817</v>
      </c>
      <c r="Y136" s="2076">
        <f t="shared" si="89"/>
        <v>44818</v>
      </c>
      <c r="Z136" s="2076">
        <f>+Y136+1</f>
        <v>44819</v>
      </c>
      <c r="AA136" s="2076">
        <f t="shared" si="89"/>
        <v>44820</v>
      </c>
      <c r="AB136" s="2076">
        <f t="shared" si="89"/>
        <v>44821</v>
      </c>
      <c r="AC136" s="2076">
        <f t="shared" si="89"/>
        <v>44822</v>
      </c>
      <c r="AD136" s="2076">
        <f>+AC136+1</f>
        <v>44823</v>
      </c>
      <c r="AE136" s="2076">
        <f t="shared" si="89"/>
        <v>44824</v>
      </c>
      <c r="AF136" s="2076">
        <f>+AE136+1</f>
        <v>44825</v>
      </c>
      <c r="AG136" s="2111">
        <f t="shared" si="89"/>
        <v>44826</v>
      </c>
      <c r="AH136" s="4209" t="s">
        <v>2496</v>
      </c>
      <c r="AI136" s="4313" t="s">
        <v>2497</v>
      </c>
      <c r="AJ136" s="4316" t="s">
        <v>2474</v>
      </c>
      <c r="AK136" s="4319"/>
      <c r="AM136" s="4320" t="s">
        <v>2556</v>
      </c>
      <c r="AN136" s="4320" t="s">
        <v>2557</v>
      </c>
    </row>
    <row r="137" spans="2:40">
      <c r="B137" s="2037"/>
      <c r="C137" s="2038"/>
      <c r="D137" s="2041"/>
      <c r="E137" s="2078" t="s">
        <v>1184</v>
      </c>
      <c r="F137" s="2079" t="str">
        <f>TEXT(WEEKDAY(+F136),"aaa")</f>
        <v>金</v>
      </c>
      <c r="G137" s="2080" t="str">
        <f t="shared" ref="G137:AG137" si="90">TEXT(WEEKDAY(+G136),"aaa")</f>
        <v>土</v>
      </c>
      <c r="H137" s="2080" t="str">
        <f t="shared" si="90"/>
        <v>日</v>
      </c>
      <c r="I137" s="2080" t="str">
        <f t="shared" si="90"/>
        <v>月</v>
      </c>
      <c r="J137" s="2080" t="str">
        <f t="shared" si="90"/>
        <v>火</v>
      </c>
      <c r="K137" s="2080" t="str">
        <f t="shared" si="90"/>
        <v>水</v>
      </c>
      <c r="L137" s="2080" t="str">
        <f t="shared" si="90"/>
        <v>木</v>
      </c>
      <c r="M137" s="2080" t="str">
        <f t="shared" si="90"/>
        <v>金</v>
      </c>
      <c r="N137" s="2080" t="str">
        <f t="shared" si="90"/>
        <v>土</v>
      </c>
      <c r="O137" s="2080" t="str">
        <f t="shared" si="90"/>
        <v>日</v>
      </c>
      <c r="P137" s="2080" t="str">
        <f t="shared" si="90"/>
        <v>月</v>
      </c>
      <c r="Q137" s="2080" t="str">
        <f t="shared" si="90"/>
        <v>火</v>
      </c>
      <c r="R137" s="2080" t="str">
        <f t="shared" si="90"/>
        <v>水</v>
      </c>
      <c r="S137" s="2080" t="str">
        <f t="shared" si="90"/>
        <v>木</v>
      </c>
      <c r="T137" s="2080" t="str">
        <f t="shared" si="90"/>
        <v>金</v>
      </c>
      <c r="U137" s="2080" t="str">
        <f t="shared" si="90"/>
        <v>土</v>
      </c>
      <c r="V137" s="2080" t="str">
        <f t="shared" si="90"/>
        <v>日</v>
      </c>
      <c r="W137" s="2080" t="str">
        <f t="shared" si="90"/>
        <v>月</v>
      </c>
      <c r="X137" s="2080" t="str">
        <f t="shared" si="90"/>
        <v>火</v>
      </c>
      <c r="Y137" s="2080" t="str">
        <f t="shared" si="90"/>
        <v>水</v>
      </c>
      <c r="Z137" s="2080" t="str">
        <f t="shared" si="90"/>
        <v>木</v>
      </c>
      <c r="AA137" s="2080" t="str">
        <f t="shared" si="90"/>
        <v>金</v>
      </c>
      <c r="AB137" s="2080" t="str">
        <f t="shared" si="90"/>
        <v>土</v>
      </c>
      <c r="AC137" s="2080" t="str">
        <f t="shared" si="90"/>
        <v>日</v>
      </c>
      <c r="AD137" s="2080" t="str">
        <f t="shared" si="90"/>
        <v>月</v>
      </c>
      <c r="AE137" s="2080" t="str">
        <f t="shared" si="90"/>
        <v>火</v>
      </c>
      <c r="AF137" s="2080" t="str">
        <f t="shared" si="90"/>
        <v>水</v>
      </c>
      <c r="AG137" s="2112" t="str">
        <f t="shared" si="90"/>
        <v>木</v>
      </c>
      <c r="AH137" s="4210"/>
      <c r="AI137" s="4314"/>
      <c r="AJ137" s="4317"/>
      <c r="AK137" s="4319"/>
      <c r="AM137" s="4320"/>
      <c r="AN137" s="4320"/>
    </row>
    <row r="138" spans="2:40" ht="24.75" customHeight="1">
      <c r="B138" s="2101" t="s">
        <v>2531</v>
      </c>
      <c r="C138" s="2102" t="s">
        <v>2532</v>
      </c>
      <c r="D138" s="1953" t="s">
        <v>1313</v>
      </c>
      <c r="E138" s="1901" t="s">
        <v>2558</v>
      </c>
      <c r="F138" s="1941"/>
      <c r="G138" s="1942"/>
      <c r="H138" s="1942"/>
      <c r="I138" s="1942"/>
      <c r="J138" s="1942"/>
      <c r="K138" s="1942"/>
      <c r="L138" s="1942"/>
      <c r="M138" s="1942"/>
      <c r="N138" s="1942"/>
      <c r="O138" s="1942"/>
      <c r="P138" s="1942"/>
      <c r="Q138" s="1942"/>
      <c r="R138" s="1942"/>
      <c r="S138" s="1942"/>
      <c r="T138" s="1942"/>
      <c r="U138" s="1942"/>
      <c r="V138" s="1942"/>
      <c r="W138" s="1942"/>
      <c r="X138" s="1942"/>
      <c r="Y138" s="1942"/>
      <c r="Z138" s="1942"/>
      <c r="AA138" s="1942"/>
      <c r="AB138" s="1942"/>
      <c r="AC138" s="1942"/>
      <c r="AD138" s="1942"/>
      <c r="AE138" s="1942"/>
      <c r="AF138" s="1942"/>
      <c r="AG138" s="1970"/>
      <c r="AH138" s="4211"/>
      <c r="AI138" s="4315"/>
      <c r="AJ138" s="4318"/>
      <c r="AK138" s="4319"/>
    </row>
    <row r="139" spans="2:40" ht="13.5" customHeight="1">
      <c r="B139" s="4185" t="s">
        <v>2486</v>
      </c>
      <c r="C139" s="4188" t="s">
        <v>2487</v>
      </c>
      <c r="D139" s="1945" t="str">
        <f>E$8</f>
        <v>〇〇</v>
      </c>
      <c r="E139" s="2023"/>
      <c r="F139" s="1947"/>
      <c r="G139" s="1948"/>
      <c r="H139" s="1948"/>
      <c r="I139" s="1948"/>
      <c r="J139" s="1948"/>
      <c r="K139" s="1948"/>
      <c r="L139" s="1948"/>
      <c r="M139" s="1948"/>
      <c r="N139" s="1948"/>
      <c r="O139" s="1948"/>
      <c r="P139" s="1948"/>
      <c r="Q139" s="1948"/>
      <c r="R139" s="1948"/>
      <c r="S139" s="1948"/>
      <c r="T139" s="1948"/>
      <c r="U139" s="1948"/>
      <c r="V139" s="1948"/>
      <c r="W139" s="1948"/>
      <c r="X139" s="1948"/>
      <c r="Y139" s="1948"/>
      <c r="Z139" s="1948"/>
      <c r="AA139" s="1948"/>
      <c r="AB139" s="1948"/>
      <c r="AC139" s="1948"/>
      <c r="AD139" s="1948"/>
      <c r="AE139" s="1948"/>
      <c r="AF139" s="1948"/>
      <c r="AG139" s="1949"/>
      <c r="AH139" s="1950">
        <f>COUNTA(F$136:AG$136)-AI139</f>
        <v>28</v>
      </c>
      <c r="AI139" s="1951">
        <f>AM139+AN139</f>
        <v>0</v>
      </c>
      <c r="AJ139" s="2104">
        <f>+COUNTIF(F139:AG139,"休")</f>
        <v>0</v>
      </c>
      <c r="AM139" s="1953">
        <f>+COUNTIF(F139:AG139,"－")</f>
        <v>0</v>
      </c>
      <c r="AN139" s="1953">
        <f t="shared" ref="AN139:AN144" si="91">+COUNTIF(F139:AG139,"外")</f>
        <v>0</v>
      </c>
    </row>
    <row r="140" spans="2:40" ht="13.5" customHeight="1">
      <c r="B140" s="4186"/>
      <c r="C140" s="4189"/>
      <c r="D140" s="1960" t="str">
        <f>E$9</f>
        <v>●●</v>
      </c>
      <c r="E140" s="2105"/>
      <c r="F140" s="1955"/>
      <c r="G140" s="1956"/>
      <c r="H140" s="1956"/>
      <c r="I140" s="1956"/>
      <c r="J140" s="1956"/>
      <c r="K140" s="1956"/>
      <c r="L140" s="1956"/>
      <c r="M140" s="1956"/>
      <c r="N140" s="1956"/>
      <c r="O140" s="1956"/>
      <c r="P140" s="1956"/>
      <c r="Q140" s="1956"/>
      <c r="R140" s="1956"/>
      <c r="S140" s="1956"/>
      <c r="T140" s="1956"/>
      <c r="U140" s="1956"/>
      <c r="V140" s="1956"/>
      <c r="W140" s="1956"/>
      <c r="X140" s="1956"/>
      <c r="Y140" s="1956"/>
      <c r="Z140" s="1956"/>
      <c r="AA140" s="1956"/>
      <c r="AB140" s="1956"/>
      <c r="AC140" s="1956"/>
      <c r="AD140" s="1956"/>
      <c r="AE140" s="1956"/>
      <c r="AF140" s="1956"/>
      <c r="AG140" s="1957"/>
      <c r="AH140" s="1950">
        <f t="shared" ref="AH140:AH144" si="92">COUNTA(F$136:AG$136)-AI140</f>
        <v>28</v>
      </c>
      <c r="AI140" s="1958">
        <f t="shared" ref="AI140" si="93">AM140+AN140</f>
        <v>0</v>
      </c>
      <c r="AJ140" s="2106">
        <f t="shared" ref="AJ140:AJ143" si="94">+COUNTIF(F140:AG140,"休")</f>
        <v>0</v>
      </c>
      <c r="AM140" s="1953">
        <f t="shared" ref="AM140:AM143" si="95">+COUNTIF(F140:AG140,"－")</f>
        <v>0</v>
      </c>
      <c r="AN140" s="1953">
        <f t="shared" si="91"/>
        <v>0</v>
      </c>
    </row>
    <row r="141" spans="2:40">
      <c r="B141" s="4186"/>
      <c r="C141" s="4189"/>
      <c r="D141" s="1960" t="str">
        <f>E$10</f>
        <v>△△</v>
      </c>
      <c r="E141" s="2105"/>
      <c r="F141" s="1955"/>
      <c r="G141" s="1956"/>
      <c r="H141" s="1956"/>
      <c r="I141" s="1956"/>
      <c r="J141" s="1956"/>
      <c r="K141" s="1956"/>
      <c r="L141" s="1956"/>
      <c r="M141" s="1956"/>
      <c r="N141" s="1956"/>
      <c r="O141" s="1956"/>
      <c r="P141" s="1956"/>
      <c r="Q141" s="1956"/>
      <c r="R141" s="1956"/>
      <c r="S141" s="1956"/>
      <c r="T141" s="1956"/>
      <c r="U141" s="1956"/>
      <c r="V141" s="1956"/>
      <c r="W141" s="1956"/>
      <c r="X141" s="1956"/>
      <c r="Y141" s="1956"/>
      <c r="Z141" s="1956"/>
      <c r="AA141" s="1956"/>
      <c r="AB141" s="1956"/>
      <c r="AC141" s="1956"/>
      <c r="AD141" s="1956"/>
      <c r="AE141" s="1956"/>
      <c r="AF141" s="1956"/>
      <c r="AG141" s="1957"/>
      <c r="AH141" s="1950">
        <f t="shared" si="92"/>
        <v>28</v>
      </c>
      <c r="AI141" s="1958">
        <f>AM141+AN141</f>
        <v>0</v>
      </c>
      <c r="AJ141" s="2106">
        <f t="shared" si="94"/>
        <v>0</v>
      </c>
      <c r="AM141" s="1953">
        <f t="shared" si="95"/>
        <v>0</v>
      </c>
      <c r="AN141" s="1953">
        <f t="shared" si="91"/>
        <v>0</v>
      </c>
    </row>
    <row r="142" spans="2:40">
      <c r="B142" s="4186"/>
      <c r="C142" s="4189"/>
      <c r="D142" s="1960" t="str">
        <f>E$11</f>
        <v>■■</v>
      </c>
      <c r="E142" s="2105"/>
      <c r="F142" s="1955"/>
      <c r="G142" s="1956"/>
      <c r="H142" s="1956"/>
      <c r="I142" s="1956"/>
      <c r="J142" s="1956"/>
      <c r="K142" s="1956"/>
      <c r="L142" s="1956"/>
      <c r="M142" s="1956"/>
      <c r="N142" s="1956"/>
      <c r="O142" s="1956"/>
      <c r="P142" s="1956"/>
      <c r="Q142" s="1956"/>
      <c r="R142" s="1956"/>
      <c r="S142" s="1956"/>
      <c r="T142" s="1956"/>
      <c r="U142" s="1956"/>
      <c r="V142" s="1956"/>
      <c r="W142" s="1956"/>
      <c r="X142" s="1956"/>
      <c r="Y142" s="1956"/>
      <c r="Z142" s="1956"/>
      <c r="AA142" s="1956"/>
      <c r="AB142" s="1956"/>
      <c r="AC142" s="1956"/>
      <c r="AD142" s="1956"/>
      <c r="AE142" s="1956"/>
      <c r="AF142" s="1956"/>
      <c r="AG142" s="1957"/>
      <c r="AH142" s="1950">
        <f t="shared" si="92"/>
        <v>28</v>
      </c>
      <c r="AI142" s="1958">
        <f t="shared" ref="AI142:AI144" si="96">AM142+AN142</f>
        <v>0</v>
      </c>
      <c r="AJ142" s="2106">
        <f t="shared" si="94"/>
        <v>0</v>
      </c>
      <c r="AM142" s="1953">
        <f t="shared" si="95"/>
        <v>0</v>
      </c>
      <c r="AN142" s="1953">
        <f t="shared" si="91"/>
        <v>0</v>
      </c>
    </row>
    <row r="143" spans="2:40">
      <c r="B143" s="4186"/>
      <c r="C143" s="4189"/>
      <c r="D143" s="1960" t="str">
        <f>E$12</f>
        <v>★★</v>
      </c>
      <c r="E143" s="2105"/>
      <c r="F143" s="1955"/>
      <c r="G143" s="1956"/>
      <c r="H143" s="1956"/>
      <c r="I143" s="1956"/>
      <c r="J143" s="1956"/>
      <c r="K143" s="1956"/>
      <c r="L143" s="1956"/>
      <c r="M143" s="1956"/>
      <c r="N143" s="1956"/>
      <c r="O143" s="1956"/>
      <c r="P143" s="1956"/>
      <c r="Q143" s="1956"/>
      <c r="R143" s="1956"/>
      <c r="S143" s="1956"/>
      <c r="T143" s="1956"/>
      <c r="U143" s="1956"/>
      <c r="V143" s="1956"/>
      <c r="W143" s="1956"/>
      <c r="X143" s="1956"/>
      <c r="Y143" s="1956"/>
      <c r="Z143" s="1956"/>
      <c r="AA143" s="1956"/>
      <c r="AB143" s="1956"/>
      <c r="AC143" s="1956"/>
      <c r="AD143" s="1956"/>
      <c r="AE143" s="1956"/>
      <c r="AF143" s="1956"/>
      <c r="AG143" s="1957"/>
      <c r="AH143" s="1950">
        <f t="shared" si="92"/>
        <v>28</v>
      </c>
      <c r="AI143" s="1958">
        <f t="shared" si="96"/>
        <v>0</v>
      </c>
      <c r="AJ143" s="2106">
        <f t="shared" si="94"/>
        <v>0</v>
      </c>
      <c r="AM143" s="1953">
        <f t="shared" si="95"/>
        <v>0</v>
      </c>
      <c r="AN143" s="1953">
        <f t="shared" si="91"/>
        <v>0</v>
      </c>
    </row>
    <row r="144" spans="2:40">
      <c r="B144" s="4187"/>
      <c r="C144" s="4190"/>
      <c r="D144" s="2107"/>
      <c r="E144" s="1991"/>
      <c r="F144" s="1964"/>
      <c r="G144" s="1966"/>
      <c r="H144" s="1966"/>
      <c r="I144" s="1966"/>
      <c r="J144" s="1966"/>
      <c r="K144" s="1966"/>
      <c r="L144" s="1966"/>
      <c r="M144" s="1966"/>
      <c r="N144" s="1966"/>
      <c r="O144" s="1966"/>
      <c r="P144" s="1966"/>
      <c r="Q144" s="1966"/>
      <c r="R144" s="1966"/>
      <c r="S144" s="1966"/>
      <c r="T144" s="1966"/>
      <c r="U144" s="1966"/>
      <c r="V144" s="1966"/>
      <c r="W144" s="1966"/>
      <c r="X144" s="1966"/>
      <c r="Y144" s="1966"/>
      <c r="Z144" s="1966"/>
      <c r="AA144" s="1966"/>
      <c r="AB144" s="1966"/>
      <c r="AC144" s="1966"/>
      <c r="AD144" s="1966"/>
      <c r="AE144" s="1966"/>
      <c r="AF144" s="1966"/>
      <c r="AG144" s="1967"/>
      <c r="AH144" s="1950">
        <f t="shared" si="92"/>
        <v>28</v>
      </c>
      <c r="AI144" s="1951">
        <f t="shared" si="96"/>
        <v>0</v>
      </c>
      <c r="AJ144" s="2104">
        <f>+COUNTIF(F144:AG144,"休")</f>
        <v>0</v>
      </c>
      <c r="AM144" s="1953">
        <f>+COUNTIF(F144:AG144,"－")</f>
        <v>0</v>
      </c>
      <c r="AN144" s="1953">
        <f t="shared" si="91"/>
        <v>0</v>
      </c>
    </row>
    <row r="145" spans="2:40" ht="24.75" customHeight="1">
      <c r="B145" s="4185" t="s">
        <v>2493</v>
      </c>
      <c r="C145" s="4188" t="s">
        <v>2494</v>
      </c>
      <c r="D145" s="1953" t="s">
        <v>1313</v>
      </c>
      <c r="E145" s="1901" t="s">
        <v>2558</v>
      </c>
      <c r="F145" s="1941"/>
      <c r="G145" s="1942"/>
      <c r="H145" s="1942"/>
      <c r="I145" s="1942"/>
      <c r="J145" s="1942"/>
      <c r="K145" s="1942"/>
      <c r="L145" s="1942"/>
      <c r="M145" s="1942"/>
      <c r="N145" s="1942"/>
      <c r="O145" s="1942"/>
      <c r="P145" s="1942"/>
      <c r="Q145" s="1942"/>
      <c r="R145" s="1942"/>
      <c r="S145" s="1942"/>
      <c r="T145" s="1942"/>
      <c r="U145" s="1942"/>
      <c r="V145" s="1942"/>
      <c r="W145" s="1942"/>
      <c r="X145" s="1942"/>
      <c r="Y145" s="1942"/>
      <c r="Z145" s="1942"/>
      <c r="AA145" s="1942"/>
      <c r="AB145" s="1942"/>
      <c r="AC145" s="1942"/>
      <c r="AD145" s="1942"/>
      <c r="AE145" s="1942"/>
      <c r="AF145" s="1942"/>
      <c r="AG145" s="1970"/>
      <c r="AH145" s="1971"/>
      <c r="AI145" s="1953"/>
      <c r="AJ145" s="2058"/>
    </row>
    <row r="146" spans="2:40" ht="13.5" customHeight="1">
      <c r="B146" s="4186"/>
      <c r="C146" s="4189"/>
      <c r="D146" s="2107" t="str">
        <f>E$14</f>
        <v>〇〇</v>
      </c>
      <c r="E146" s="1991"/>
      <c r="F146" s="1947"/>
      <c r="G146" s="1948"/>
      <c r="H146" s="1948"/>
      <c r="I146" s="1948"/>
      <c r="J146" s="1948"/>
      <c r="K146" s="1948"/>
      <c r="L146" s="1948"/>
      <c r="M146" s="1948"/>
      <c r="N146" s="1948"/>
      <c r="O146" s="1948"/>
      <c r="P146" s="1948"/>
      <c r="Q146" s="1948"/>
      <c r="R146" s="1948"/>
      <c r="S146" s="1948"/>
      <c r="T146" s="1948"/>
      <c r="U146" s="1948"/>
      <c r="V146" s="1948"/>
      <c r="W146" s="1948"/>
      <c r="X146" s="1948"/>
      <c r="Y146" s="1948"/>
      <c r="Z146" s="1948"/>
      <c r="AA146" s="1948"/>
      <c r="AB146" s="1948"/>
      <c r="AC146" s="1948"/>
      <c r="AD146" s="1948"/>
      <c r="AE146" s="1948"/>
      <c r="AF146" s="1948"/>
      <c r="AG146" s="1949"/>
      <c r="AH146" s="1950">
        <f t="shared" ref="AH146:AH149" si="97">COUNTA(F$136:AG$136)-AI146</f>
        <v>28</v>
      </c>
      <c r="AI146" s="1951">
        <f t="shared" ref="AI146:AI149" si="98">AM146+AN146</f>
        <v>0</v>
      </c>
      <c r="AJ146" s="2104">
        <f>+COUNTIF(F146:AG146,"休")</f>
        <v>0</v>
      </c>
      <c r="AM146" s="1953">
        <f>+COUNTIF(F146:AG146,"－")</f>
        <v>0</v>
      </c>
      <c r="AN146" s="1953">
        <f>+COUNTIF(F146:AG146,"外")</f>
        <v>0</v>
      </c>
    </row>
    <row r="147" spans="2:40">
      <c r="B147" s="4186"/>
      <c r="C147" s="4189"/>
      <c r="D147" s="1960" t="str">
        <f>E$15</f>
        <v>●●</v>
      </c>
      <c r="E147" s="2105"/>
      <c r="F147" s="1955"/>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7"/>
      <c r="AH147" s="1950">
        <f>COUNTA(F$136:AG$136)-AI147</f>
        <v>28</v>
      </c>
      <c r="AI147" s="1958">
        <f t="shared" si="98"/>
        <v>0</v>
      </c>
      <c r="AJ147" s="2106">
        <f t="shared" ref="AJ147:AJ149" si="99">+COUNTIF(F147:AG147,"休")</f>
        <v>0</v>
      </c>
      <c r="AM147" s="1953">
        <f t="shared" ref="AM147:AM149" si="100">+COUNTIF(F147:AG147,"－")</f>
        <v>0</v>
      </c>
      <c r="AN147" s="1953">
        <f>+COUNTIF(F147:AG147,"外")</f>
        <v>0</v>
      </c>
    </row>
    <row r="148" spans="2:40">
      <c r="B148" s="4186"/>
      <c r="C148" s="4189"/>
      <c r="D148" s="1960">
        <f>E$16</f>
        <v>0</v>
      </c>
      <c r="E148" s="2105"/>
      <c r="F148" s="1955"/>
      <c r="G148" s="1956"/>
      <c r="H148" s="1956"/>
      <c r="I148" s="1956"/>
      <c r="J148" s="1956"/>
      <c r="K148" s="1956"/>
      <c r="L148" s="1956"/>
      <c r="M148" s="1956"/>
      <c r="N148" s="1956"/>
      <c r="O148" s="1956"/>
      <c r="P148" s="1956"/>
      <c r="Q148" s="1956"/>
      <c r="R148" s="1956"/>
      <c r="S148" s="1956"/>
      <c r="T148" s="1956"/>
      <c r="U148" s="1956"/>
      <c r="V148" s="1956"/>
      <c r="W148" s="1956"/>
      <c r="X148" s="1956"/>
      <c r="Y148" s="1956"/>
      <c r="Z148" s="1956"/>
      <c r="AA148" s="1956"/>
      <c r="AB148" s="1956"/>
      <c r="AC148" s="1956"/>
      <c r="AD148" s="1956"/>
      <c r="AE148" s="1956"/>
      <c r="AF148" s="1956"/>
      <c r="AG148" s="1957"/>
      <c r="AH148" s="1950">
        <f t="shared" si="97"/>
        <v>28</v>
      </c>
      <c r="AI148" s="1958">
        <f t="shared" si="98"/>
        <v>0</v>
      </c>
      <c r="AJ148" s="2106">
        <f t="shared" si="99"/>
        <v>0</v>
      </c>
      <c r="AM148" s="1953">
        <f t="shared" si="100"/>
        <v>0</v>
      </c>
      <c r="AN148" s="1953">
        <f>+COUNTIF(F148:AG148,"外")</f>
        <v>0</v>
      </c>
    </row>
    <row r="149" spans="2:40">
      <c r="B149" s="4186"/>
      <c r="C149" s="4190"/>
      <c r="D149" s="2107">
        <f>E$17</f>
        <v>0</v>
      </c>
      <c r="E149" s="1991"/>
      <c r="F149" s="1955"/>
      <c r="G149" s="1978"/>
      <c r="H149" s="1978"/>
      <c r="I149" s="1978"/>
      <c r="J149" s="1978"/>
      <c r="K149" s="1978"/>
      <c r="L149" s="1978"/>
      <c r="M149" s="1978"/>
      <c r="N149" s="1978"/>
      <c r="O149" s="1978"/>
      <c r="P149" s="1978"/>
      <c r="Q149" s="1978"/>
      <c r="R149" s="1978"/>
      <c r="S149" s="1978"/>
      <c r="T149" s="1978"/>
      <c r="U149" s="1978"/>
      <c r="V149" s="1978"/>
      <c r="W149" s="1978"/>
      <c r="X149" s="1978"/>
      <c r="Y149" s="1978"/>
      <c r="Z149" s="1978"/>
      <c r="AA149" s="1978"/>
      <c r="AB149" s="1978"/>
      <c r="AC149" s="1978"/>
      <c r="AD149" s="1978"/>
      <c r="AE149" s="1978"/>
      <c r="AF149" s="1978"/>
      <c r="AG149" s="1949"/>
      <c r="AH149" s="1950">
        <f t="shared" si="97"/>
        <v>28</v>
      </c>
      <c r="AI149" s="1987">
        <f t="shared" si="98"/>
        <v>0</v>
      </c>
      <c r="AJ149" s="2104">
        <f t="shared" si="99"/>
        <v>0</v>
      </c>
      <c r="AM149" s="1953">
        <f t="shared" si="100"/>
        <v>0</v>
      </c>
      <c r="AN149" s="1953">
        <f>+COUNTIF(F149:AG149,"外")</f>
        <v>0</v>
      </c>
    </row>
    <row r="150" spans="2:40" ht="24.75" customHeight="1">
      <c r="B150" s="4186"/>
      <c r="C150" s="4188" t="s">
        <v>2495</v>
      </c>
      <c r="D150" s="1953" t="s">
        <v>1313</v>
      </c>
      <c r="E150" s="1901" t="s">
        <v>2558</v>
      </c>
      <c r="F150" s="1941"/>
      <c r="G150" s="1942"/>
      <c r="H150" s="1942"/>
      <c r="I150" s="1942"/>
      <c r="J150" s="1942"/>
      <c r="K150" s="1942"/>
      <c r="L150" s="1942"/>
      <c r="M150" s="1942"/>
      <c r="N150" s="1942"/>
      <c r="O150" s="1942"/>
      <c r="P150" s="1942"/>
      <c r="Q150" s="1942"/>
      <c r="R150" s="1942"/>
      <c r="S150" s="1942"/>
      <c r="T150" s="1942"/>
      <c r="U150" s="1942"/>
      <c r="V150" s="1942"/>
      <c r="W150" s="1942"/>
      <c r="X150" s="1942"/>
      <c r="Y150" s="1942"/>
      <c r="Z150" s="1942"/>
      <c r="AA150" s="1942"/>
      <c r="AB150" s="1942"/>
      <c r="AC150" s="1942"/>
      <c r="AD150" s="1942"/>
      <c r="AE150" s="1942"/>
      <c r="AF150" s="1942"/>
      <c r="AG150" s="1970"/>
      <c r="AH150" s="1971"/>
      <c r="AI150" s="1953"/>
      <c r="AJ150" s="2058"/>
    </row>
    <row r="151" spans="2:40">
      <c r="B151" s="4186"/>
      <c r="C151" s="4189"/>
      <c r="D151" s="1945" t="str">
        <f>E$18</f>
        <v>●●</v>
      </c>
      <c r="E151" s="2023"/>
      <c r="F151" s="1947"/>
      <c r="G151" s="1948"/>
      <c r="H151" s="1948"/>
      <c r="I151" s="1948"/>
      <c r="J151" s="1948"/>
      <c r="K151" s="1948"/>
      <c r="L151" s="1948"/>
      <c r="M151" s="1948"/>
      <c r="N151" s="1948"/>
      <c r="O151" s="1948"/>
      <c r="P151" s="1948"/>
      <c r="Q151" s="1948"/>
      <c r="R151" s="1948"/>
      <c r="S151" s="1948"/>
      <c r="T151" s="1948"/>
      <c r="U151" s="1948"/>
      <c r="V151" s="1948"/>
      <c r="W151" s="1948"/>
      <c r="X151" s="1948"/>
      <c r="Y151" s="1948"/>
      <c r="Z151" s="1948"/>
      <c r="AA151" s="1948"/>
      <c r="AB151" s="1948"/>
      <c r="AC151" s="1948"/>
      <c r="AD151" s="1948"/>
      <c r="AE151" s="1948"/>
      <c r="AF151" s="1948"/>
      <c r="AG151" s="1982"/>
      <c r="AH151" s="1950">
        <f t="shared" ref="AH151:AH154" si="101">COUNTA(F$136:AG$136)-AI151</f>
        <v>28</v>
      </c>
      <c r="AI151" s="2108">
        <f t="shared" ref="AI151:AI154" si="102">AM151+AN151</f>
        <v>0</v>
      </c>
      <c r="AJ151" s="2109">
        <f>+COUNTIF(F151:AG151,"休")</f>
        <v>0</v>
      </c>
      <c r="AM151" s="1953">
        <f>+COUNTIF(F151:AG151,"－")</f>
        <v>0</v>
      </c>
      <c r="AN151" s="1953">
        <f>+COUNTIF(F151:AG151,"外")</f>
        <v>0</v>
      </c>
    </row>
    <row r="152" spans="2:40">
      <c r="B152" s="4186"/>
      <c r="C152" s="4189"/>
      <c r="D152" s="1960">
        <f>E$19</f>
        <v>0</v>
      </c>
      <c r="E152" s="2105"/>
      <c r="F152" s="1955"/>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7"/>
      <c r="AH152" s="1950">
        <f t="shared" si="101"/>
        <v>28</v>
      </c>
      <c r="AI152" s="1958">
        <f t="shared" si="102"/>
        <v>0</v>
      </c>
      <c r="AJ152" s="2106">
        <f t="shared" ref="AJ152:AJ154" si="103">+COUNTIF(F152:AG152,"休")</f>
        <v>0</v>
      </c>
      <c r="AM152" s="1953">
        <f t="shared" ref="AM152:AM154" si="104">+COUNTIF(F152:AG152,"－")</f>
        <v>0</v>
      </c>
      <c r="AN152" s="1953">
        <f>+COUNTIF(F152:AG152,"外")</f>
        <v>0</v>
      </c>
    </row>
    <row r="153" spans="2:40">
      <c r="B153" s="4186"/>
      <c r="C153" s="4189"/>
      <c r="D153" s="1960">
        <f>E$20</f>
        <v>0</v>
      </c>
      <c r="E153" s="2105"/>
      <c r="F153" s="1955"/>
      <c r="G153" s="1956"/>
      <c r="H153" s="1956"/>
      <c r="I153" s="1956"/>
      <c r="J153" s="1956"/>
      <c r="K153" s="1956"/>
      <c r="L153" s="1956"/>
      <c r="M153" s="1956"/>
      <c r="N153" s="1956"/>
      <c r="O153" s="1956"/>
      <c r="P153" s="1956"/>
      <c r="Q153" s="1956"/>
      <c r="R153" s="1956"/>
      <c r="S153" s="1956"/>
      <c r="T153" s="1956"/>
      <c r="U153" s="1956"/>
      <c r="V153" s="1956"/>
      <c r="W153" s="1956"/>
      <c r="X153" s="1956"/>
      <c r="Y153" s="1956"/>
      <c r="Z153" s="1956"/>
      <c r="AA153" s="1956"/>
      <c r="AB153" s="1956"/>
      <c r="AC153" s="1956"/>
      <c r="AD153" s="1956"/>
      <c r="AE153" s="1956"/>
      <c r="AF153" s="1956"/>
      <c r="AG153" s="1957"/>
      <c r="AH153" s="1950">
        <f t="shared" si="101"/>
        <v>28</v>
      </c>
      <c r="AI153" s="1958">
        <f t="shared" si="102"/>
        <v>0</v>
      </c>
      <c r="AJ153" s="2106">
        <f t="shared" si="103"/>
        <v>0</v>
      </c>
      <c r="AM153" s="1953">
        <f t="shared" si="104"/>
        <v>0</v>
      </c>
      <c r="AN153" s="1953">
        <f>+COUNTIF(F153:AG153,"外")</f>
        <v>0</v>
      </c>
    </row>
    <row r="154" spans="2:40">
      <c r="B154" s="4187"/>
      <c r="C154" s="4190"/>
      <c r="D154" s="2110">
        <f>E$21</f>
        <v>0</v>
      </c>
      <c r="E154" s="2039"/>
      <c r="F154" s="1984"/>
      <c r="G154" s="1965"/>
      <c r="H154" s="1965"/>
      <c r="I154" s="1965"/>
      <c r="J154" s="1965"/>
      <c r="K154" s="1965"/>
      <c r="L154" s="1965"/>
      <c r="M154" s="1965"/>
      <c r="N154" s="1965"/>
      <c r="O154" s="1965"/>
      <c r="P154" s="1965"/>
      <c r="Q154" s="1965"/>
      <c r="R154" s="1965"/>
      <c r="S154" s="1965"/>
      <c r="T154" s="1965"/>
      <c r="U154" s="1965"/>
      <c r="V154" s="1965"/>
      <c r="W154" s="1965"/>
      <c r="X154" s="1965"/>
      <c r="Y154" s="1965"/>
      <c r="Z154" s="1965"/>
      <c r="AA154" s="1965"/>
      <c r="AB154" s="1965"/>
      <c r="AC154" s="1965"/>
      <c r="AD154" s="1965"/>
      <c r="AE154" s="1965"/>
      <c r="AF154" s="1965"/>
      <c r="AG154" s="1985"/>
      <c r="AH154" s="1986">
        <f t="shared" si="101"/>
        <v>28</v>
      </c>
      <c r="AI154" s="2071">
        <f t="shared" si="102"/>
        <v>0</v>
      </c>
      <c r="AJ154" s="1972">
        <f t="shared" si="103"/>
        <v>0</v>
      </c>
      <c r="AM154" s="1953">
        <f t="shared" si="104"/>
        <v>0</v>
      </c>
      <c r="AN154" s="1953">
        <f>+COUNTIF(F154:AG154,"外")</f>
        <v>0</v>
      </c>
    </row>
    <row r="155" spans="2:40">
      <c r="F155" s="2073"/>
      <c r="G155" s="2073"/>
      <c r="H155" s="2073"/>
      <c r="I155" s="2073"/>
      <c r="J155" s="2073"/>
      <c r="K155" s="2073"/>
      <c r="L155" s="2073"/>
      <c r="M155" s="2073"/>
      <c r="N155" s="2073"/>
      <c r="O155" s="2073"/>
      <c r="P155" s="2073"/>
      <c r="Q155" s="2073"/>
      <c r="R155" s="2073"/>
      <c r="S155" s="2073"/>
      <c r="T155" s="2073"/>
      <c r="U155" s="2073"/>
      <c r="V155" s="2073"/>
      <c r="W155" s="2073"/>
      <c r="X155" s="2073"/>
      <c r="Y155" s="2073"/>
      <c r="Z155" s="2073"/>
      <c r="AA155" s="2073"/>
      <c r="AB155" s="2073"/>
      <c r="AC155" s="2073"/>
      <c r="AD155" s="2073"/>
      <c r="AE155" s="2073"/>
      <c r="AF155" s="2073"/>
      <c r="AG155" s="2073"/>
    </row>
    <row r="156" spans="2:40" ht="13.5" customHeight="1">
      <c r="B156" s="2021"/>
      <c r="C156" s="2022"/>
      <c r="D156" s="2025"/>
      <c r="E156" s="2053" t="s">
        <v>1183</v>
      </c>
      <c r="F156" s="2054">
        <f>+AG136+1</f>
        <v>44827</v>
      </c>
      <c r="G156" s="2055">
        <f>+F156+1</f>
        <v>44828</v>
      </c>
      <c r="H156" s="2055">
        <f t="shared" ref="H156:AC156" si="105">+G156+1</f>
        <v>44829</v>
      </c>
      <c r="I156" s="2055">
        <f t="shared" si="105"/>
        <v>44830</v>
      </c>
      <c r="J156" s="2055">
        <f t="shared" si="105"/>
        <v>44831</v>
      </c>
      <c r="K156" s="2055">
        <f t="shared" si="105"/>
        <v>44832</v>
      </c>
      <c r="L156" s="2055">
        <f t="shared" si="105"/>
        <v>44833</v>
      </c>
      <c r="M156" s="2055">
        <f t="shared" si="105"/>
        <v>44834</v>
      </c>
      <c r="N156" s="2055">
        <f t="shared" si="105"/>
        <v>44835</v>
      </c>
      <c r="O156" s="2055">
        <f t="shared" si="105"/>
        <v>44836</v>
      </c>
      <c r="P156" s="2055">
        <f t="shared" si="105"/>
        <v>44837</v>
      </c>
      <c r="Q156" s="2055">
        <f t="shared" si="105"/>
        <v>44838</v>
      </c>
      <c r="R156" s="2055">
        <f t="shared" si="105"/>
        <v>44839</v>
      </c>
      <c r="S156" s="2055">
        <f t="shared" si="105"/>
        <v>44840</v>
      </c>
      <c r="T156" s="2055">
        <f t="shared" si="105"/>
        <v>44841</v>
      </c>
      <c r="U156" s="2055">
        <f t="shared" si="105"/>
        <v>44842</v>
      </c>
      <c r="V156" s="2055">
        <f t="shared" si="105"/>
        <v>44843</v>
      </c>
      <c r="W156" s="2055">
        <f t="shared" si="105"/>
        <v>44844</v>
      </c>
      <c r="X156" s="2055">
        <f t="shared" si="105"/>
        <v>44845</v>
      </c>
      <c r="Y156" s="2055">
        <f t="shared" si="105"/>
        <v>44846</v>
      </c>
      <c r="Z156" s="2055">
        <f>+Y156+1</f>
        <v>44847</v>
      </c>
      <c r="AA156" s="2055">
        <f t="shared" si="105"/>
        <v>44848</v>
      </c>
      <c r="AB156" s="2055">
        <f t="shared" si="105"/>
        <v>44849</v>
      </c>
      <c r="AC156" s="2055">
        <f t="shared" si="105"/>
        <v>44850</v>
      </c>
      <c r="AD156" s="2055">
        <f>+AC156+1</f>
        <v>44851</v>
      </c>
      <c r="AE156" s="2055">
        <f t="shared" ref="AE156:AG156" si="106">+AD156+1</f>
        <v>44852</v>
      </c>
      <c r="AF156" s="2055">
        <f t="shared" si="106"/>
        <v>44853</v>
      </c>
      <c r="AG156" s="2111">
        <f t="shared" si="106"/>
        <v>44854</v>
      </c>
      <c r="AH156" s="4209" t="s">
        <v>2496</v>
      </c>
      <c r="AI156" s="4313" t="s">
        <v>2497</v>
      </c>
      <c r="AJ156" s="4316" t="s">
        <v>2474</v>
      </c>
      <c r="AK156" s="4319"/>
      <c r="AM156" s="4320" t="s">
        <v>2556</v>
      </c>
      <c r="AN156" s="4320" t="s">
        <v>2557</v>
      </c>
    </row>
    <row r="157" spans="2:40">
      <c r="B157" s="2037"/>
      <c r="C157" s="2038"/>
      <c r="D157" s="2041"/>
      <c r="E157" s="1958" t="s">
        <v>1184</v>
      </c>
      <c r="F157" s="2059" t="str">
        <f>TEXT(WEEKDAY(+F156),"aaa")</f>
        <v>金</v>
      </c>
      <c r="G157" s="2060" t="str">
        <f t="shared" ref="G157:AG157" si="107">TEXT(WEEKDAY(+G156),"aaa")</f>
        <v>土</v>
      </c>
      <c r="H157" s="2060" t="str">
        <f t="shared" si="107"/>
        <v>日</v>
      </c>
      <c r="I157" s="2060" t="str">
        <f t="shared" si="107"/>
        <v>月</v>
      </c>
      <c r="J157" s="2060" t="str">
        <f t="shared" si="107"/>
        <v>火</v>
      </c>
      <c r="K157" s="2060" t="str">
        <f t="shared" si="107"/>
        <v>水</v>
      </c>
      <c r="L157" s="2060" t="str">
        <f t="shared" si="107"/>
        <v>木</v>
      </c>
      <c r="M157" s="2060" t="str">
        <f t="shared" si="107"/>
        <v>金</v>
      </c>
      <c r="N157" s="2060" t="str">
        <f t="shared" si="107"/>
        <v>土</v>
      </c>
      <c r="O157" s="2060" t="str">
        <f t="shared" si="107"/>
        <v>日</v>
      </c>
      <c r="P157" s="2060" t="str">
        <f t="shared" si="107"/>
        <v>月</v>
      </c>
      <c r="Q157" s="2060" t="str">
        <f t="shared" si="107"/>
        <v>火</v>
      </c>
      <c r="R157" s="2060" t="str">
        <f t="shared" si="107"/>
        <v>水</v>
      </c>
      <c r="S157" s="2060" t="str">
        <f t="shared" si="107"/>
        <v>木</v>
      </c>
      <c r="T157" s="2060" t="str">
        <f t="shared" si="107"/>
        <v>金</v>
      </c>
      <c r="U157" s="2060" t="str">
        <f t="shared" si="107"/>
        <v>土</v>
      </c>
      <c r="V157" s="2060" t="str">
        <f t="shared" si="107"/>
        <v>日</v>
      </c>
      <c r="W157" s="2060" t="str">
        <f t="shared" si="107"/>
        <v>月</v>
      </c>
      <c r="X157" s="2060" t="str">
        <f t="shared" si="107"/>
        <v>火</v>
      </c>
      <c r="Y157" s="2060" t="str">
        <f t="shared" si="107"/>
        <v>水</v>
      </c>
      <c r="Z157" s="2060" t="str">
        <f t="shared" si="107"/>
        <v>木</v>
      </c>
      <c r="AA157" s="2060" t="str">
        <f t="shared" si="107"/>
        <v>金</v>
      </c>
      <c r="AB157" s="2060" t="str">
        <f t="shared" si="107"/>
        <v>土</v>
      </c>
      <c r="AC157" s="2060" t="str">
        <f t="shared" si="107"/>
        <v>日</v>
      </c>
      <c r="AD157" s="2060" t="str">
        <f t="shared" si="107"/>
        <v>月</v>
      </c>
      <c r="AE157" s="2060" t="str">
        <f t="shared" si="107"/>
        <v>火</v>
      </c>
      <c r="AF157" s="2060" t="str">
        <f t="shared" si="107"/>
        <v>水</v>
      </c>
      <c r="AG157" s="2060" t="str">
        <f t="shared" si="107"/>
        <v>木</v>
      </c>
      <c r="AH157" s="4210"/>
      <c r="AI157" s="4314"/>
      <c r="AJ157" s="4317"/>
      <c r="AK157" s="4319"/>
      <c r="AM157" s="4320"/>
      <c r="AN157" s="4320"/>
    </row>
    <row r="158" spans="2:40" ht="24.75" customHeight="1">
      <c r="B158" s="2101" t="s">
        <v>2531</v>
      </c>
      <c r="C158" s="2102" t="s">
        <v>2532</v>
      </c>
      <c r="D158" s="1953" t="s">
        <v>1313</v>
      </c>
      <c r="E158" s="1901" t="s">
        <v>2558</v>
      </c>
      <c r="F158" s="1941"/>
      <c r="G158" s="1942"/>
      <c r="H158" s="1942"/>
      <c r="I158" s="1942"/>
      <c r="J158" s="1942"/>
      <c r="K158" s="1942"/>
      <c r="L158" s="1942"/>
      <c r="M158" s="1942"/>
      <c r="N158" s="1942"/>
      <c r="O158" s="1942"/>
      <c r="P158" s="1942"/>
      <c r="Q158" s="1942"/>
      <c r="R158" s="1942"/>
      <c r="S158" s="1942"/>
      <c r="T158" s="1942"/>
      <c r="U158" s="1942"/>
      <c r="V158" s="1942"/>
      <c r="W158" s="1942"/>
      <c r="X158" s="1942"/>
      <c r="Y158" s="1942"/>
      <c r="Z158" s="1942"/>
      <c r="AA158" s="1942"/>
      <c r="AB158" s="1942"/>
      <c r="AC158" s="1942"/>
      <c r="AD158" s="1942"/>
      <c r="AE158" s="1942"/>
      <c r="AF158" s="1942"/>
      <c r="AG158" s="1970"/>
      <c r="AH158" s="4211"/>
      <c r="AI158" s="4315"/>
      <c r="AJ158" s="4318"/>
      <c r="AK158" s="4319"/>
    </row>
    <row r="159" spans="2:40" ht="13.5" customHeight="1">
      <c r="B159" s="4185" t="s">
        <v>2486</v>
      </c>
      <c r="C159" s="4188" t="s">
        <v>2487</v>
      </c>
      <c r="D159" s="1945" t="str">
        <f>E$8</f>
        <v>〇〇</v>
      </c>
      <c r="E159" s="2023"/>
      <c r="F159" s="1947"/>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9"/>
      <c r="AH159" s="1950">
        <f>COUNTA(F$156:AG$156)-AI159</f>
        <v>28</v>
      </c>
      <c r="AI159" s="1951">
        <f>AM159+AN159</f>
        <v>0</v>
      </c>
      <c r="AJ159" s="2104">
        <f>+COUNTIF(F159:AG159,"休")</f>
        <v>0</v>
      </c>
      <c r="AM159" s="1953">
        <f>+COUNTIF(F159:AG159,"－")</f>
        <v>0</v>
      </c>
      <c r="AN159" s="1953">
        <f t="shared" ref="AN159:AN164" si="108">+COUNTIF(F159:AG159,"外")</f>
        <v>0</v>
      </c>
    </row>
    <row r="160" spans="2:40" ht="13.5" customHeight="1">
      <c r="B160" s="4186"/>
      <c r="C160" s="4189"/>
      <c r="D160" s="1960" t="str">
        <f>E$9</f>
        <v>●●</v>
      </c>
      <c r="E160" s="2105"/>
      <c r="F160" s="1955"/>
      <c r="G160" s="1956"/>
      <c r="H160" s="1956"/>
      <c r="I160" s="1956"/>
      <c r="J160" s="1956"/>
      <c r="K160" s="1956"/>
      <c r="L160" s="1956"/>
      <c r="M160" s="1956"/>
      <c r="N160" s="1956"/>
      <c r="O160" s="1956"/>
      <c r="P160" s="1956"/>
      <c r="Q160" s="1956"/>
      <c r="R160" s="1956"/>
      <c r="S160" s="1956"/>
      <c r="T160" s="1956"/>
      <c r="U160" s="1956"/>
      <c r="V160" s="1956"/>
      <c r="W160" s="1956"/>
      <c r="X160" s="1956"/>
      <c r="Y160" s="1956"/>
      <c r="Z160" s="1956"/>
      <c r="AA160" s="1956"/>
      <c r="AB160" s="1956"/>
      <c r="AC160" s="1956"/>
      <c r="AD160" s="1956"/>
      <c r="AE160" s="1956"/>
      <c r="AF160" s="1956"/>
      <c r="AG160" s="1957"/>
      <c r="AH160" s="1950">
        <f>COUNTA(F$156:AG$156)-AI160</f>
        <v>28</v>
      </c>
      <c r="AI160" s="1958">
        <f t="shared" ref="AI160" si="109">AM160+AN160</f>
        <v>0</v>
      </c>
      <c r="AJ160" s="2106">
        <f t="shared" ref="AJ160:AJ163" si="110">+COUNTIF(F160:AG160,"休")</f>
        <v>0</v>
      </c>
      <c r="AM160" s="1953">
        <f t="shared" ref="AM160:AM163" si="111">+COUNTIF(F160:AG160,"－")</f>
        <v>0</v>
      </c>
      <c r="AN160" s="1953">
        <f t="shared" si="108"/>
        <v>0</v>
      </c>
    </row>
    <row r="161" spans="2:40">
      <c r="B161" s="4186"/>
      <c r="C161" s="4189"/>
      <c r="D161" s="1960" t="str">
        <f>E$10</f>
        <v>△△</v>
      </c>
      <c r="E161" s="2105"/>
      <c r="F161" s="1955"/>
      <c r="G161" s="1956"/>
      <c r="H161" s="1956"/>
      <c r="I161" s="1956"/>
      <c r="J161" s="1956"/>
      <c r="K161" s="1956"/>
      <c r="L161" s="1956"/>
      <c r="M161" s="1956"/>
      <c r="N161" s="1956"/>
      <c r="O161" s="1956"/>
      <c r="P161" s="1956"/>
      <c r="Q161" s="1956"/>
      <c r="R161" s="1956"/>
      <c r="S161" s="1956"/>
      <c r="T161" s="1956"/>
      <c r="U161" s="1956"/>
      <c r="V161" s="1956"/>
      <c r="W161" s="1956"/>
      <c r="X161" s="1956"/>
      <c r="Y161" s="1956"/>
      <c r="Z161" s="1956"/>
      <c r="AA161" s="1956"/>
      <c r="AB161" s="1956"/>
      <c r="AC161" s="1956"/>
      <c r="AD161" s="1956"/>
      <c r="AE161" s="1956"/>
      <c r="AF161" s="1956"/>
      <c r="AG161" s="1957"/>
      <c r="AH161" s="1950">
        <f t="shared" ref="AH161:AH162" si="112">COUNTA(F$156:AG$156)-AI161</f>
        <v>28</v>
      </c>
      <c r="AI161" s="1958">
        <f>AM161+AN161</f>
        <v>0</v>
      </c>
      <c r="AJ161" s="2106">
        <f t="shared" si="110"/>
        <v>0</v>
      </c>
      <c r="AM161" s="1953">
        <f t="shared" si="111"/>
        <v>0</v>
      </c>
      <c r="AN161" s="1953">
        <f t="shared" si="108"/>
        <v>0</v>
      </c>
    </row>
    <row r="162" spans="2:40">
      <c r="B162" s="4186"/>
      <c r="C162" s="4189"/>
      <c r="D162" s="1960" t="str">
        <f>E$11</f>
        <v>■■</v>
      </c>
      <c r="E162" s="2105"/>
      <c r="F162" s="1955"/>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950">
        <f t="shared" si="112"/>
        <v>28</v>
      </c>
      <c r="AI162" s="1958">
        <f t="shared" ref="AI162:AI164" si="113">AM162+AN162</f>
        <v>0</v>
      </c>
      <c r="AJ162" s="2106">
        <f t="shared" si="110"/>
        <v>0</v>
      </c>
      <c r="AM162" s="1953">
        <f t="shared" si="111"/>
        <v>0</v>
      </c>
      <c r="AN162" s="1953">
        <f t="shared" si="108"/>
        <v>0</v>
      </c>
    </row>
    <row r="163" spans="2:40">
      <c r="B163" s="4186"/>
      <c r="C163" s="4189"/>
      <c r="D163" s="1960" t="str">
        <f>E$12</f>
        <v>★★</v>
      </c>
      <c r="E163" s="2105"/>
      <c r="F163" s="1955"/>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1956"/>
      <c r="AF163" s="1956"/>
      <c r="AG163" s="1957"/>
      <c r="AH163" s="1950">
        <f>COUNTA(F$156:AG$156)-AI163</f>
        <v>28</v>
      </c>
      <c r="AI163" s="1958">
        <f t="shared" si="113"/>
        <v>0</v>
      </c>
      <c r="AJ163" s="2106">
        <f t="shared" si="110"/>
        <v>0</v>
      </c>
      <c r="AM163" s="1953">
        <f t="shared" si="111"/>
        <v>0</v>
      </c>
      <c r="AN163" s="1953">
        <f t="shared" si="108"/>
        <v>0</v>
      </c>
    </row>
    <row r="164" spans="2:40">
      <c r="B164" s="4187"/>
      <c r="C164" s="4190"/>
      <c r="D164" s="2107"/>
      <c r="E164" s="1991"/>
      <c r="F164" s="1964"/>
      <c r="G164" s="1966"/>
      <c r="H164" s="1966"/>
      <c r="I164" s="1966"/>
      <c r="J164" s="1966"/>
      <c r="K164" s="1966"/>
      <c r="L164" s="1966"/>
      <c r="M164" s="1966"/>
      <c r="N164" s="1966"/>
      <c r="O164" s="1966"/>
      <c r="P164" s="1966"/>
      <c r="Q164" s="1966"/>
      <c r="R164" s="1966"/>
      <c r="S164" s="1966"/>
      <c r="T164" s="1966"/>
      <c r="U164" s="1966"/>
      <c r="V164" s="1966"/>
      <c r="W164" s="1966"/>
      <c r="X164" s="1966"/>
      <c r="Y164" s="1966"/>
      <c r="Z164" s="1966"/>
      <c r="AA164" s="1966"/>
      <c r="AB164" s="1966"/>
      <c r="AC164" s="1966"/>
      <c r="AD164" s="1966"/>
      <c r="AE164" s="1966"/>
      <c r="AF164" s="1966"/>
      <c r="AG164" s="1967"/>
      <c r="AH164" s="1950">
        <f>COUNTA(F$156:AG$156)-AI164</f>
        <v>28</v>
      </c>
      <c r="AI164" s="1951">
        <f t="shared" si="113"/>
        <v>0</v>
      </c>
      <c r="AJ164" s="2104">
        <f>+COUNTIF(F164:AG164,"休")</f>
        <v>0</v>
      </c>
      <c r="AM164" s="1953">
        <f>+COUNTIF(F164:AG164,"－")</f>
        <v>0</v>
      </c>
      <c r="AN164" s="1953">
        <f t="shared" si="108"/>
        <v>0</v>
      </c>
    </row>
    <row r="165" spans="2:40" ht="24.75" customHeight="1">
      <c r="B165" s="4185" t="s">
        <v>2493</v>
      </c>
      <c r="C165" s="4188" t="s">
        <v>2494</v>
      </c>
      <c r="D165" s="1953" t="s">
        <v>1313</v>
      </c>
      <c r="E165" s="1901" t="s">
        <v>2558</v>
      </c>
      <c r="F165" s="1941"/>
      <c r="G165" s="1942"/>
      <c r="H165" s="1942"/>
      <c r="I165" s="1942"/>
      <c r="J165" s="1942"/>
      <c r="K165" s="1942"/>
      <c r="L165" s="1942"/>
      <c r="M165" s="1942"/>
      <c r="N165" s="1942"/>
      <c r="O165" s="1942"/>
      <c r="P165" s="1942"/>
      <c r="Q165" s="1942"/>
      <c r="R165" s="1942"/>
      <c r="S165" s="1942"/>
      <c r="T165" s="1942"/>
      <c r="U165" s="1942"/>
      <c r="V165" s="1942"/>
      <c r="W165" s="1942"/>
      <c r="X165" s="1942"/>
      <c r="Y165" s="1942"/>
      <c r="Z165" s="1942"/>
      <c r="AA165" s="1942"/>
      <c r="AB165" s="1942"/>
      <c r="AC165" s="1942"/>
      <c r="AD165" s="1942"/>
      <c r="AE165" s="1942"/>
      <c r="AF165" s="1942"/>
      <c r="AG165" s="1970"/>
      <c r="AH165" s="1971"/>
      <c r="AI165" s="1953"/>
      <c r="AJ165" s="2058"/>
    </row>
    <row r="166" spans="2:40" ht="13.5" customHeight="1">
      <c r="B166" s="4186"/>
      <c r="C166" s="4189"/>
      <c r="D166" s="2107" t="str">
        <f>E$14</f>
        <v>〇〇</v>
      </c>
      <c r="E166" s="1991"/>
      <c r="F166" s="1947"/>
      <c r="G166" s="1948"/>
      <c r="H166" s="1948"/>
      <c r="I166" s="1948"/>
      <c r="J166" s="1948"/>
      <c r="K166" s="1948"/>
      <c r="L166" s="1948"/>
      <c r="M166" s="1948"/>
      <c r="N166" s="1948"/>
      <c r="O166" s="1948"/>
      <c r="P166" s="1948"/>
      <c r="Q166" s="1948"/>
      <c r="R166" s="1948"/>
      <c r="S166" s="1948"/>
      <c r="T166" s="1948"/>
      <c r="U166" s="1948"/>
      <c r="V166" s="1948"/>
      <c r="W166" s="1948"/>
      <c r="X166" s="1948"/>
      <c r="Y166" s="1948"/>
      <c r="Z166" s="1948"/>
      <c r="AA166" s="1948"/>
      <c r="AB166" s="1948"/>
      <c r="AC166" s="1948"/>
      <c r="AD166" s="1948"/>
      <c r="AE166" s="1948"/>
      <c r="AF166" s="1948"/>
      <c r="AG166" s="1949"/>
      <c r="AH166" s="1950">
        <f>COUNTA(F$156:AG$156)-AI166</f>
        <v>28</v>
      </c>
      <c r="AI166" s="1951">
        <f t="shared" ref="AI166:AI169" si="114">AM166+AN166</f>
        <v>0</v>
      </c>
      <c r="AJ166" s="2104">
        <f>+COUNTIF(F166:AG166,"休")</f>
        <v>0</v>
      </c>
      <c r="AM166" s="1953">
        <f>+COUNTIF(F166:AG166,"－")</f>
        <v>0</v>
      </c>
      <c r="AN166" s="1953">
        <f>+COUNTIF(F166:AG166,"外")</f>
        <v>0</v>
      </c>
    </row>
    <row r="167" spans="2:40">
      <c r="B167" s="4186"/>
      <c r="C167" s="4189"/>
      <c r="D167" s="1960" t="str">
        <f>E$15</f>
        <v>●●</v>
      </c>
      <c r="E167" s="2105"/>
      <c r="F167" s="1955"/>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1956"/>
      <c r="AF167" s="1956"/>
      <c r="AG167" s="1957"/>
      <c r="AH167" s="1950">
        <f>COUNTA(F$156:AG$156)-AI167</f>
        <v>28</v>
      </c>
      <c r="AI167" s="1958">
        <f t="shared" si="114"/>
        <v>0</v>
      </c>
      <c r="AJ167" s="2106">
        <f t="shared" ref="AJ167:AJ169" si="115">+COUNTIF(F167:AG167,"休")</f>
        <v>0</v>
      </c>
      <c r="AM167" s="1953">
        <f t="shared" ref="AM167:AM169" si="116">+COUNTIF(F167:AG167,"－")</f>
        <v>0</v>
      </c>
      <c r="AN167" s="1953">
        <f>+COUNTIF(F167:AG167,"外")</f>
        <v>0</v>
      </c>
    </row>
    <row r="168" spans="2:40">
      <c r="B168" s="4186"/>
      <c r="C168" s="4189"/>
      <c r="D168" s="1960">
        <f>E$16</f>
        <v>0</v>
      </c>
      <c r="E168" s="2105"/>
      <c r="F168" s="1955"/>
      <c r="G168" s="1956"/>
      <c r="H168" s="1956"/>
      <c r="I168" s="1956"/>
      <c r="J168" s="1956"/>
      <c r="K168" s="1956"/>
      <c r="L168" s="1956"/>
      <c r="M168" s="1956"/>
      <c r="N168" s="1956"/>
      <c r="O168" s="1956"/>
      <c r="P168" s="1956"/>
      <c r="Q168" s="1956"/>
      <c r="R168" s="1956"/>
      <c r="S168" s="1956"/>
      <c r="T168" s="1956"/>
      <c r="U168" s="1956"/>
      <c r="V168" s="1956"/>
      <c r="W168" s="1956"/>
      <c r="X168" s="1956"/>
      <c r="Y168" s="1956"/>
      <c r="Z168" s="1956"/>
      <c r="AA168" s="1956"/>
      <c r="AB168" s="1956"/>
      <c r="AC168" s="1956"/>
      <c r="AD168" s="1956"/>
      <c r="AE168" s="1956"/>
      <c r="AF168" s="1956"/>
      <c r="AG168" s="1957"/>
      <c r="AH168" s="1950">
        <f t="shared" ref="AH168:AH169" si="117">COUNTA(F$156:AG$156)-AI168</f>
        <v>28</v>
      </c>
      <c r="AI168" s="1958">
        <f t="shared" si="114"/>
        <v>0</v>
      </c>
      <c r="AJ168" s="2106">
        <f t="shared" si="115"/>
        <v>0</v>
      </c>
      <c r="AM168" s="1953">
        <f t="shared" si="116"/>
        <v>0</v>
      </c>
      <c r="AN168" s="1953">
        <f>+COUNTIF(F168:AG168,"外")</f>
        <v>0</v>
      </c>
    </row>
    <row r="169" spans="2:40">
      <c r="B169" s="4186"/>
      <c r="C169" s="4190"/>
      <c r="D169" s="2107">
        <f>E$17</f>
        <v>0</v>
      </c>
      <c r="E169" s="1991"/>
      <c r="F169" s="1955"/>
      <c r="G169" s="1978"/>
      <c r="H169" s="1978"/>
      <c r="I169" s="1978"/>
      <c r="J169" s="1978"/>
      <c r="K169" s="1978"/>
      <c r="L169" s="1978"/>
      <c r="M169" s="1978"/>
      <c r="N169" s="1978"/>
      <c r="O169" s="1978"/>
      <c r="P169" s="1978"/>
      <c r="Q169" s="1978"/>
      <c r="R169" s="1978"/>
      <c r="S169" s="1978"/>
      <c r="T169" s="1978"/>
      <c r="U169" s="1978"/>
      <c r="V169" s="1978"/>
      <c r="W169" s="1978"/>
      <c r="X169" s="1978"/>
      <c r="Y169" s="1978"/>
      <c r="Z169" s="1978"/>
      <c r="AA169" s="1978"/>
      <c r="AB169" s="1978"/>
      <c r="AC169" s="1978"/>
      <c r="AD169" s="1978"/>
      <c r="AE169" s="1978"/>
      <c r="AF169" s="1978"/>
      <c r="AG169" s="1949"/>
      <c r="AH169" s="1950">
        <f t="shared" si="117"/>
        <v>28</v>
      </c>
      <c r="AI169" s="1987">
        <f t="shared" si="114"/>
        <v>0</v>
      </c>
      <c r="AJ169" s="2104">
        <f t="shared" si="115"/>
        <v>0</v>
      </c>
      <c r="AM169" s="1953">
        <f t="shared" si="116"/>
        <v>0</v>
      </c>
      <c r="AN169" s="1953">
        <f>+COUNTIF(F169:AG169,"外")</f>
        <v>0</v>
      </c>
    </row>
    <row r="170" spans="2:40" ht="24.75" customHeight="1">
      <c r="B170" s="4186"/>
      <c r="C170" s="4188" t="s">
        <v>2495</v>
      </c>
      <c r="D170" s="1953" t="s">
        <v>1313</v>
      </c>
      <c r="E170" s="1901" t="s">
        <v>2558</v>
      </c>
      <c r="F170" s="1941"/>
      <c r="G170" s="1942"/>
      <c r="H170" s="1942"/>
      <c r="I170" s="1942"/>
      <c r="J170" s="1942"/>
      <c r="K170" s="1942"/>
      <c r="L170" s="1942"/>
      <c r="M170" s="1942"/>
      <c r="N170" s="1942"/>
      <c r="O170" s="1942"/>
      <c r="P170" s="1942"/>
      <c r="Q170" s="1942"/>
      <c r="R170" s="1942"/>
      <c r="S170" s="1942"/>
      <c r="T170" s="1942"/>
      <c r="U170" s="1942"/>
      <c r="V170" s="1942"/>
      <c r="W170" s="1942"/>
      <c r="X170" s="1942"/>
      <c r="Y170" s="1942"/>
      <c r="Z170" s="1942"/>
      <c r="AA170" s="1942"/>
      <c r="AB170" s="1942"/>
      <c r="AC170" s="1942"/>
      <c r="AD170" s="1942"/>
      <c r="AE170" s="1942"/>
      <c r="AF170" s="1942"/>
      <c r="AG170" s="1970"/>
      <c r="AH170" s="1971"/>
      <c r="AI170" s="1953"/>
      <c r="AJ170" s="2058"/>
    </row>
    <row r="171" spans="2:40">
      <c r="B171" s="4186"/>
      <c r="C171" s="4189"/>
      <c r="D171" s="1945" t="str">
        <f>E$18</f>
        <v>●●</v>
      </c>
      <c r="E171" s="2023"/>
      <c r="F171" s="1947"/>
      <c r="G171" s="1948"/>
      <c r="H171" s="1948"/>
      <c r="I171" s="1948"/>
      <c r="J171" s="1948"/>
      <c r="K171" s="1948"/>
      <c r="L171" s="1948"/>
      <c r="M171" s="1948"/>
      <c r="N171" s="1948"/>
      <c r="O171" s="1948"/>
      <c r="P171" s="1948"/>
      <c r="Q171" s="1948"/>
      <c r="R171" s="1948"/>
      <c r="S171" s="1948"/>
      <c r="T171" s="1948"/>
      <c r="U171" s="1948"/>
      <c r="V171" s="1948"/>
      <c r="W171" s="1948"/>
      <c r="X171" s="1948"/>
      <c r="Y171" s="1948"/>
      <c r="Z171" s="1948"/>
      <c r="AA171" s="1948"/>
      <c r="AB171" s="1948"/>
      <c r="AC171" s="1948"/>
      <c r="AD171" s="1948"/>
      <c r="AE171" s="1948"/>
      <c r="AF171" s="1948"/>
      <c r="AG171" s="1982"/>
      <c r="AH171" s="1950">
        <f>COUNTA(F$156:AG$156)-AI171</f>
        <v>28</v>
      </c>
      <c r="AI171" s="2108">
        <f t="shared" ref="AI171:AI174" si="118">AM171+AN171</f>
        <v>0</v>
      </c>
      <c r="AJ171" s="2109">
        <f>+COUNTIF(F171:AG171,"休")</f>
        <v>0</v>
      </c>
      <c r="AM171" s="1953">
        <f>+COUNTIF(F171:AG171,"－")</f>
        <v>0</v>
      </c>
      <c r="AN171" s="1953">
        <f>+COUNTIF(F171:AG171,"外")</f>
        <v>0</v>
      </c>
    </row>
    <row r="172" spans="2:40">
      <c r="B172" s="4186"/>
      <c r="C172" s="4189"/>
      <c r="D172" s="1960">
        <f>E$19</f>
        <v>0</v>
      </c>
      <c r="E172" s="2105"/>
      <c r="F172" s="1955"/>
      <c r="G172" s="1956"/>
      <c r="H172" s="1956"/>
      <c r="I172" s="1956"/>
      <c r="J172" s="1956"/>
      <c r="K172" s="1956"/>
      <c r="L172" s="1956"/>
      <c r="M172" s="1956"/>
      <c r="N172" s="1956"/>
      <c r="O172" s="1956"/>
      <c r="P172" s="1956"/>
      <c r="Q172" s="1956"/>
      <c r="R172" s="1956"/>
      <c r="S172" s="1956"/>
      <c r="T172" s="1956"/>
      <c r="U172" s="1956"/>
      <c r="V172" s="1956"/>
      <c r="W172" s="1956"/>
      <c r="X172" s="1956"/>
      <c r="Y172" s="1956"/>
      <c r="Z172" s="1956"/>
      <c r="AA172" s="1956"/>
      <c r="AB172" s="1956"/>
      <c r="AC172" s="1956"/>
      <c r="AD172" s="1956"/>
      <c r="AE172" s="1956"/>
      <c r="AF172" s="1956"/>
      <c r="AG172" s="1957"/>
      <c r="AH172" s="1950">
        <f>COUNTA(F$156:AG$156)-AI172</f>
        <v>28</v>
      </c>
      <c r="AI172" s="1958">
        <f t="shared" si="118"/>
        <v>0</v>
      </c>
      <c r="AJ172" s="2106">
        <f t="shared" ref="AJ172:AJ174" si="119">+COUNTIF(F172:AG172,"休")</f>
        <v>0</v>
      </c>
      <c r="AM172" s="1953">
        <f t="shared" ref="AM172:AM174" si="120">+COUNTIF(F172:AG172,"－")</f>
        <v>0</v>
      </c>
      <c r="AN172" s="1953">
        <f>+COUNTIF(F172:AG172,"外")</f>
        <v>0</v>
      </c>
    </row>
    <row r="173" spans="2:40">
      <c r="B173" s="4186"/>
      <c r="C173" s="4189"/>
      <c r="D173" s="1960">
        <f>E$20</f>
        <v>0</v>
      </c>
      <c r="E173" s="2105"/>
      <c r="F173" s="1955"/>
      <c r="G173" s="1956"/>
      <c r="H173" s="1956"/>
      <c r="I173" s="1956"/>
      <c r="J173" s="1956"/>
      <c r="K173" s="1956"/>
      <c r="L173" s="1956"/>
      <c r="M173" s="1956"/>
      <c r="N173" s="1956"/>
      <c r="O173" s="1956"/>
      <c r="P173" s="1956"/>
      <c r="Q173" s="1956"/>
      <c r="R173" s="1956"/>
      <c r="S173" s="1956"/>
      <c r="T173" s="1956"/>
      <c r="U173" s="1956"/>
      <c r="V173" s="1956"/>
      <c r="W173" s="1956"/>
      <c r="X173" s="1956"/>
      <c r="Y173" s="1956"/>
      <c r="Z173" s="1956"/>
      <c r="AA173" s="1956"/>
      <c r="AB173" s="1956"/>
      <c r="AC173" s="1956"/>
      <c r="AD173" s="1956"/>
      <c r="AE173" s="1956"/>
      <c r="AF173" s="1956"/>
      <c r="AG173" s="1957"/>
      <c r="AH173" s="1950">
        <f t="shared" ref="AH173:AH174" si="121">COUNTA(F$156:AG$156)-AI173</f>
        <v>28</v>
      </c>
      <c r="AI173" s="1958">
        <f t="shared" si="118"/>
        <v>0</v>
      </c>
      <c r="AJ173" s="2106">
        <f t="shared" si="119"/>
        <v>0</v>
      </c>
      <c r="AM173" s="1953">
        <f t="shared" si="120"/>
        <v>0</v>
      </c>
      <c r="AN173" s="1953">
        <f>+COUNTIF(F173:AG173,"外")</f>
        <v>0</v>
      </c>
    </row>
    <row r="174" spans="2:40">
      <c r="B174" s="4187"/>
      <c r="C174" s="4190"/>
      <c r="D174" s="2110">
        <f>E$21</f>
        <v>0</v>
      </c>
      <c r="E174" s="2039"/>
      <c r="F174" s="1984"/>
      <c r="G174" s="1965"/>
      <c r="H174" s="1965"/>
      <c r="I174" s="1965"/>
      <c r="J174" s="1965"/>
      <c r="K174" s="1965"/>
      <c r="L174" s="1965"/>
      <c r="M174" s="1965"/>
      <c r="N174" s="1965"/>
      <c r="O174" s="1965"/>
      <c r="P174" s="1965"/>
      <c r="Q174" s="1965"/>
      <c r="R174" s="1965"/>
      <c r="S174" s="1965"/>
      <c r="T174" s="1965"/>
      <c r="U174" s="1965"/>
      <c r="V174" s="1965"/>
      <c r="W174" s="1965"/>
      <c r="X174" s="1965"/>
      <c r="Y174" s="1965"/>
      <c r="Z174" s="1965"/>
      <c r="AA174" s="1965"/>
      <c r="AB174" s="1965"/>
      <c r="AC174" s="1965"/>
      <c r="AD174" s="1965"/>
      <c r="AE174" s="1965"/>
      <c r="AF174" s="1965"/>
      <c r="AG174" s="1985"/>
      <c r="AH174" s="1986">
        <f t="shared" si="121"/>
        <v>28</v>
      </c>
      <c r="AI174" s="2071">
        <f t="shared" si="118"/>
        <v>0</v>
      </c>
      <c r="AJ174" s="1972">
        <f t="shared" si="119"/>
        <v>0</v>
      </c>
      <c r="AM174" s="1953">
        <f t="shared" si="120"/>
        <v>0</v>
      </c>
      <c r="AN174" s="1953">
        <f>+COUNTIF(F174:AG174,"外")</f>
        <v>0</v>
      </c>
    </row>
    <row r="175" spans="2:40" ht="12.75" customHeight="1">
      <c r="B175" s="2027"/>
      <c r="C175" s="2027"/>
      <c r="D175" s="2027"/>
      <c r="E175" s="1991"/>
      <c r="F175" s="1991"/>
      <c r="G175" s="2029"/>
      <c r="H175" s="2029"/>
      <c r="I175" s="2029"/>
      <c r="J175" s="2029"/>
      <c r="K175" s="2029"/>
      <c r="L175" s="2029"/>
      <c r="M175" s="2029"/>
      <c r="N175" s="2029"/>
      <c r="O175" s="2029"/>
      <c r="P175" s="2029"/>
      <c r="Q175" s="2029"/>
      <c r="R175" s="2029"/>
      <c r="S175" s="2029"/>
      <c r="T175" s="2029"/>
      <c r="U175" s="2029"/>
      <c r="V175" s="2029"/>
      <c r="W175" s="2029"/>
      <c r="X175" s="2029"/>
      <c r="Y175" s="2029"/>
      <c r="Z175" s="2029"/>
      <c r="AA175" s="2029"/>
      <c r="AB175" s="2029"/>
      <c r="AC175" s="2029"/>
      <c r="AD175" s="2029"/>
      <c r="AE175" s="2029"/>
      <c r="AF175" s="2029"/>
      <c r="AG175" s="2029"/>
      <c r="AH175" s="2027"/>
      <c r="AI175" s="2027"/>
      <c r="AJ175" s="2027"/>
    </row>
    <row r="176" spans="2:40" ht="6" customHeight="1">
      <c r="B176" s="2027"/>
      <c r="C176" s="2027"/>
      <c r="D176" s="2027"/>
      <c r="E176" s="1991"/>
      <c r="F176" s="1991"/>
      <c r="G176" s="2029"/>
      <c r="H176" s="2029"/>
      <c r="I176" s="2029"/>
      <c r="J176" s="2029"/>
      <c r="K176" s="2029"/>
      <c r="L176" s="2029"/>
      <c r="M176" s="2029"/>
      <c r="N176" s="2029"/>
      <c r="O176" s="2029"/>
      <c r="P176" s="2029"/>
      <c r="Q176" s="2029"/>
      <c r="R176" s="2029"/>
      <c r="S176" s="2029"/>
      <c r="T176" s="2029"/>
      <c r="U176" s="2029"/>
      <c r="V176" s="2029"/>
      <c r="W176" s="2029"/>
      <c r="X176" s="2029"/>
      <c r="Y176" s="2029"/>
      <c r="Z176" s="2029"/>
      <c r="AA176" s="2029"/>
      <c r="AB176" s="2029"/>
      <c r="AC176" s="2029"/>
      <c r="AD176" s="2029"/>
      <c r="AE176" s="2029"/>
      <c r="AF176" s="2029"/>
      <c r="AG176" s="2029"/>
      <c r="AH176" s="2027"/>
      <c r="AI176" s="2027"/>
      <c r="AJ176" s="2027"/>
    </row>
    <row r="177" spans="1:40" ht="19.2">
      <c r="A177" s="2042" t="s">
        <v>2528</v>
      </c>
      <c r="B177" s="2042"/>
      <c r="C177" s="2042"/>
      <c r="D177" s="2042"/>
      <c r="E177" s="2042"/>
      <c r="P177" s="2043"/>
      <c r="AJ177" s="1895" t="s">
        <v>2529</v>
      </c>
    </row>
    <row r="178" spans="1:40" ht="13.5" customHeight="1">
      <c r="AD178" s="4321" t="s">
        <v>2465</v>
      </c>
      <c r="AE178" s="4321"/>
      <c r="AF178" s="4321"/>
      <c r="AG178" s="4322" t="str">
        <f>AG$2</f>
        <v>令和　年　月　日</v>
      </c>
      <c r="AH178" s="4322"/>
      <c r="AI178" s="4322"/>
      <c r="AJ178" s="4322"/>
    </row>
    <row r="179" spans="1:40" s="2115" customFormat="1" ht="18" customHeight="1">
      <c r="B179" s="4323" t="s">
        <v>1173</v>
      </c>
      <c r="C179" s="4323"/>
      <c r="D179" s="2116" t="s">
        <v>1174</v>
      </c>
      <c r="E179" s="2117" t="str">
        <f>E$3</f>
        <v>○○校区道路改良工事</v>
      </c>
      <c r="F179" s="2117"/>
      <c r="G179" s="2117"/>
      <c r="H179" s="2117"/>
      <c r="I179" s="2117"/>
      <c r="J179" s="2117"/>
      <c r="K179" s="2117"/>
      <c r="L179" s="2117"/>
      <c r="M179" s="2117"/>
      <c r="N179" s="2117"/>
      <c r="O179" s="2116"/>
      <c r="P179" s="2116"/>
      <c r="Q179" s="2116"/>
      <c r="R179" s="2115" t="s">
        <v>1177</v>
      </c>
      <c r="U179" s="2118"/>
      <c r="V179" s="2118"/>
      <c r="W179" s="2116" t="s">
        <v>1174</v>
      </c>
      <c r="X179" s="4324">
        <f>X$3</f>
        <v>44659</v>
      </c>
      <c r="Y179" s="4324"/>
      <c r="Z179" s="4324"/>
      <c r="AA179" s="4324"/>
      <c r="AB179" s="4324"/>
      <c r="AC179" s="2116"/>
      <c r="AD179" s="2116"/>
      <c r="AE179" s="2116"/>
      <c r="AF179" s="2116"/>
      <c r="AG179" s="2116"/>
    </row>
    <row r="180" spans="1:40" s="2115" customFormat="1" ht="18" customHeight="1">
      <c r="B180" s="4325" t="s">
        <v>1181</v>
      </c>
      <c r="C180" s="4325"/>
      <c r="D180" s="2116" t="s">
        <v>1174</v>
      </c>
      <c r="E180" s="4326">
        <f>+X180-X179+1</f>
        <v>708</v>
      </c>
      <c r="F180" s="4326"/>
      <c r="G180" s="4326"/>
      <c r="H180" s="2116"/>
      <c r="I180" s="2116"/>
      <c r="J180" s="2116"/>
      <c r="K180" s="2116"/>
      <c r="L180" s="2116"/>
      <c r="M180" s="2116"/>
      <c r="N180" s="2116"/>
      <c r="O180" s="2116"/>
      <c r="P180" s="2116"/>
      <c r="Q180" s="2116"/>
      <c r="R180" s="2115" t="s">
        <v>1180</v>
      </c>
      <c r="S180" s="2119"/>
      <c r="T180" s="2119"/>
      <c r="U180" s="2120"/>
      <c r="V180" s="2120"/>
      <c r="W180" s="2116" t="s">
        <v>1174</v>
      </c>
      <c r="X180" s="4327">
        <f>X$4</f>
        <v>45366</v>
      </c>
      <c r="Y180" s="4327"/>
      <c r="Z180" s="4327"/>
      <c r="AA180" s="4327"/>
      <c r="AB180" s="4327"/>
      <c r="AC180" s="2116"/>
      <c r="AD180" s="2116"/>
      <c r="AE180" s="2116"/>
      <c r="AF180" s="2116"/>
      <c r="AG180" s="2116"/>
    </row>
    <row r="181" spans="1:40">
      <c r="F181" s="2073"/>
      <c r="G181" s="2073"/>
      <c r="H181" s="2073"/>
      <c r="I181" s="2073"/>
      <c r="J181" s="2073"/>
      <c r="K181" s="2073"/>
      <c r="L181" s="2073"/>
      <c r="M181" s="2073"/>
      <c r="N181" s="2073"/>
      <c r="O181" s="2073"/>
      <c r="P181" s="2073"/>
      <c r="Q181" s="2073"/>
      <c r="R181" s="2073"/>
      <c r="S181" s="2073"/>
      <c r="T181" s="2073"/>
      <c r="U181" s="2073"/>
      <c r="V181" s="2073"/>
      <c r="W181" s="2073"/>
      <c r="X181" s="2073"/>
      <c r="Y181" s="2073"/>
      <c r="Z181" s="2073"/>
      <c r="AA181" s="2073"/>
      <c r="AB181" s="2073"/>
      <c r="AC181" s="2073"/>
      <c r="AD181" s="2073"/>
      <c r="AE181" s="2073"/>
      <c r="AF181" s="2073"/>
      <c r="AG181" s="2073"/>
    </row>
    <row r="182" spans="1:40" ht="13.5" customHeight="1">
      <c r="B182" s="2021"/>
      <c r="C182" s="2022"/>
      <c r="D182" s="2025"/>
      <c r="E182" s="2074" t="s">
        <v>1183</v>
      </c>
      <c r="F182" s="2075">
        <f>+AG156+1</f>
        <v>44855</v>
      </c>
      <c r="G182" s="2076">
        <f>+F182+1</f>
        <v>44856</v>
      </c>
      <c r="H182" s="2076">
        <f t="shared" ref="H182:Y182" si="122">+G182+1</f>
        <v>44857</v>
      </c>
      <c r="I182" s="2076">
        <f t="shared" si="122"/>
        <v>44858</v>
      </c>
      <c r="J182" s="2076">
        <f t="shared" si="122"/>
        <v>44859</v>
      </c>
      <c r="K182" s="2076">
        <f t="shared" si="122"/>
        <v>44860</v>
      </c>
      <c r="L182" s="2076">
        <f t="shared" si="122"/>
        <v>44861</v>
      </c>
      <c r="M182" s="2076">
        <f t="shared" si="122"/>
        <v>44862</v>
      </c>
      <c r="N182" s="2076">
        <f t="shared" si="122"/>
        <v>44863</v>
      </c>
      <c r="O182" s="2076">
        <f t="shared" si="122"/>
        <v>44864</v>
      </c>
      <c r="P182" s="2076">
        <f t="shared" si="122"/>
        <v>44865</v>
      </c>
      <c r="Q182" s="2076">
        <f t="shared" si="122"/>
        <v>44866</v>
      </c>
      <c r="R182" s="2076">
        <f t="shared" si="122"/>
        <v>44867</v>
      </c>
      <c r="S182" s="2076">
        <f t="shared" si="122"/>
        <v>44868</v>
      </c>
      <c r="T182" s="2076">
        <f t="shared" si="122"/>
        <v>44869</v>
      </c>
      <c r="U182" s="2076">
        <f t="shared" si="122"/>
        <v>44870</v>
      </c>
      <c r="V182" s="2076">
        <f t="shared" si="122"/>
        <v>44871</v>
      </c>
      <c r="W182" s="2076">
        <f t="shared" si="122"/>
        <v>44872</v>
      </c>
      <c r="X182" s="2076">
        <f t="shared" si="122"/>
        <v>44873</v>
      </c>
      <c r="Y182" s="2076">
        <f t="shared" si="122"/>
        <v>44874</v>
      </c>
      <c r="Z182" s="2076">
        <f>+Y182+1</f>
        <v>44875</v>
      </c>
      <c r="AA182" s="2076">
        <f t="shared" ref="AA182:AC182" si="123">+Z182+1</f>
        <v>44876</v>
      </c>
      <c r="AB182" s="2076">
        <f t="shared" si="123"/>
        <v>44877</v>
      </c>
      <c r="AC182" s="2076">
        <f t="shared" si="123"/>
        <v>44878</v>
      </c>
      <c r="AD182" s="2076">
        <f>+AC182+1</f>
        <v>44879</v>
      </c>
      <c r="AE182" s="2076">
        <f t="shared" ref="AE182" si="124">+AD182+1</f>
        <v>44880</v>
      </c>
      <c r="AF182" s="2076">
        <f>+AE182+1</f>
        <v>44881</v>
      </c>
      <c r="AG182" s="2111">
        <f t="shared" ref="AG182" si="125">+AF182+1</f>
        <v>44882</v>
      </c>
      <c r="AH182" s="4209" t="s">
        <v>2496</v>
      </c>
      <c r="AI182" s="4313" t="s">
        <v>2497</v>
      </c>
      <c r="AJ182" s="4316" t="s">
        <v>2474</v>
      </c>
      <c r="AK182" s="4319"/>
      <c r="AM182" s="4320" t="s">
        <v>2556</v>
      </c>
      <c r="AN182" s="4320" t="s">
        <v>2557</v>
      </c>
    </row>
    <row r="183" spans="1:40">
      <c r="B183" s="2037"/>
      <c r="C183" s="2038"/>
      <c r="D183" s="2041"/>
      <c r="E183" s="2078" t="s">
        <v>1184</v>
      </c>
      <c r="F183" s="2079" t="str">
        <f>TEXT(WEEKDAY(+F182),"aaa")</f>
        <v>金</v>
      </c>
      <c r="G183" s="2080" t="str">
        <f t="shared" ref="G183:AG183" si="126">TEXT(WEEKDAY(+G182),"aaa")</f>
        <v>土</v>
      </c>
      <c r="H183" s="2080" t="str">
        <f t="shared" si="126"/>
        <v>日</v>
      </c>
      <c r="I183" s="2080" t="str">
        <f t="shared" si="126"/>
        <v>月</v>
      </c>
      <c r="J183" s="2080" t="str">
        <f t="shared" si="126"/>
        <v>火</v>
      </c>
      <c r="K183" s="2080" t="str">
        <f t="shared" si="126"/>
        <v>水</v>
      </c>
      <c r="L183" s="2080" t="str">
        <f t="shared" si="126"/>
        <v>木</v>
      </c>
      <c r="M183" s="2080" t="str">
        <f t="shared" si="126"/>
        <v>金</v>
      </c>
      <c r="N183" s="2080" t="str">
        <f t="shared" si="126"/>
        <v>土</v>
      </c>
      <c r="O183" s="2080" t="str">
        <f t="shared" si="126"/>
        <v>日</v>
      </c>
      <c r="P183" s="2080" t="str">
        <f t="shared" si="126"/>
        <v>月</v>
      </c>
      <c r="Q183" s="2080" t="str">
        <f t="shared" si="126"/>
        <v>火</v>
      </c>
      <c r="R183" s="2080" t="str">
        <f t="shared" si="126"/>
        <v>水</v>
      </c>
      <c r="S183" s="2080" t="str">
        <f t="shared" si="126"/>
        <v>木</v>
      </c>
      <c r="T183" s="2080" t="str">
        <f t="shared" si="126"/>
        <v>金</v>
      </c>
      <c r="U183" s="2080" t="str">
        <f t="shared" si="126"/>
        <v>土</v>
      </c>
      <c r="V183" s="2080" t="str">
        <f t="shared" si="126"/>
        <v>日</v>
      </c>
      <c r="W183" s="2080" t="str">
        <f t="shared" si="126"/>
        <v>月</v>
      </c>
      <c r="X183" s="2080" t="str">
        <f t="shared" si="126"/>
        <v>火</v>
      </c>
      <c r="Y183" s="2080" t="str">
        <f t="shared" si="126"/>
        <v>水</v>
      </c>
      <c r="Z183" s="2080" t="str">
        <f t="shared" si="126"/>
        <v>木</v>
      </c>
      <c r="AA183" s="2080" t="str">
        <f t="shared" si="126"/>
        <v>金</v>
      </c>
      <c r="AB183" s="2080" t="str">
        <f t="shared" si="126"/>
        <v>土</v>
      </c>
      <c r="AC183" s="2080" t="str">
        <f t="shared" si="126"/>
        <v>日</v>
      </c>
      <c r="AD183" s="2080" t="str">
        <f t="shared" si="126"/>
        <v>月</v>
      </c>
      <c r="AE183" s="2080" t="str">
        <f t="shared" si="126"/>
        <v>火</v>
      </c>
      <c r="AF183" s="2080" t="str">
        <f t="shared" si="126"/>
        <v>水</v>
      </c>
      <c r="AG183" s="2112" t="str">
        <f t="shared" si="126"/>
        <v>木</v>
      </c>
      <c r="AH183" s="4210"/>
      <c r="AI183" s="4314"/>
      <c r="AJ183" s="4317"/>
      <c r="AK183" s="4319"/>
      <c r="AM183" s="4320"/>
      <c r="AN183" s="4320"/>
    </row>
    <row r="184" spans="1:40" ht="24.75" customHeight="1">
      <c r="B184" s="2101" t="s">
        <v>2531</v>
      </c>
      <c r="C184" s="2102" t="s">
        <v>2532</v>
      </c>
      <c r="D184" s="1953" t="s">
        <v>1313</v>
      </c>
      <c r="E184" s="1901" t="s">
        <v>2558</v>
      </c>
      <c r="F184" s="1941"/>
      <c r="G184" s="1942"/>
      <c r="H184" s="1942"/>
      <c r="I184" s="1942"/>
      <c r="J184" s="1942"/>
      <c r="K184" s="1942"/>
      <c r="L184" s="1942"/>
      <c r="M184" s="1942"/>
      <c r="N184" s="1942"/>
      <c r="O184" s="1942"/>
      <c r="P184" s="1942"/>
      <c r="Q184" s="1942"/>
      <c r="R184" s="1942"/>
      <c r="S184" s="1942"/>
      <c r="T184" s="1942"/>
      <c r="U184" s="1942"/>
      <c r="V184" s="1942"/>
      <c r="W184" s="1942"/>
      <c r="X184" s="1942"/>
      <c r="Y184" s="1942"/>
      <c r="Z184" s="1942"/>
      <c r="AA184" s="1942"/>
      <c r="AB184" s="1942"/>
      <c r="AC184" s="1942"/>
      <c r="AD184" s="1942"/>
      <c r="AE184" s="1942"/>
      <c r="AF184" s="1942"/>
      <c r="AG184" s="1970"/>
      <c r="AH184" s="4211"/>
      <c r="AI184" s="4315"/>
      <c r="AJ184" s="4318"/>
      <c r="AK184" s="4319"/>
    </row>
    <row r="185" spans="1:40" ht="13.5" customHeight="1">
      <c r="B185" s="4185" t="s">
        <v>2486</v>
      </c>
      <c r="C185" s="4188" t="s">
        <v>2487</v>
      </c>
      <c r="D185" s="1945" t="str">
        <f>E$8</f>
        <v>〇〇</v>
      </c>
      <c r="E185" s="2023"/>
      <c r="F185" s="1947"/>
      <c r="G185" s="1948"/>
      <c r="H185" s="1948"/>
      <c r="I185" s="1948"/>
      <c r="J185" s="1948"/>
      <c r="K185" s="1948"/>
      <c r="L185" s="1948"/>
      <c r="M185" s="1948"/>
      <c r="N185" s="1948"/>
      <c r="O185" s="1948"/>
      <c r="P185" s="1948"/>
      <c r="Q185" s="1948"/>
      <c r="R185" s="1948"/>
      <c r="S185" s="1948"/>
      <c r="T185" s="1948"/>
      <c r="U185" s="1948"/>
      <c r="V185" s="1948"/>
      <c r="W185" s="1948"/>
      <c r="X185" s="1948"/>
      <c r="Y185" s="1948"/>
      <c r="Z185" s="1948"/>
      <c r="AA185" s="1948"/>
      <c r="AB185" s="1948"/>
      <c r="AC185" s="1948"/>
      <c r="AD185" s="1948"/>
      <c r="AE185" s="1948"/>
      <c r="AF185" s="1948"/>
      <c r="AG185" s="1949"/>
      <c r="AH185" s="1950">
        <f>COUNTA(F$96:AG$96)-AI185</f>
        <v>28</v>
      </c>
      <c r="AI185" s="1951">
        <f>AM185+AN185</f>
        <v>0</v>
      </c>
      <c r="AJ185" s="2104">
        <f>+COUNTIF(F185:AG185,"休")</f>
        <v>0</v>
      </c>
      <c r="AM185" s="1953">
        <f>+COUNTIF(F185:AG185,"－")</f>
        <v>0</v>
      </c>
      <c r="AN185" s="1953">
        <f t="shared" ref="AN185:AN190" si="127">+COUNTIF(F185:AG185,"外")</f>
        <v>0</v>
      </c>
    </row>
    <row r="186" spans="1:40" ht="13.5" customHeight="1">
      <c r="B186" s="4186"/>
      <c r="C186" s="4189"/>
      <c r="D186" s="1960" t="str">
        <f>E$9</f>
        <v>●●</v>
      </c>
      <c r="E186" s="2105"/>
      <c r="F186" s="1955"/>
      <c r="G186" s="1956"/>
      <c r="H186" s="1956"/>
      <c r="I186" s="1956"/>
      <c r="J186" s="1956"/>
      <c r="K186" s="1956"/>
      <c r="L186" s="1956"/>
      <c r="M186" s="1956"/>
      <c r="N186" s="1956"/>
      <c r="O186" s="1956"/>
      <c r="P186" s="1956"/>
      <c r="Q186" s="1956"/>
      <c r="R186" s="1956"/>
      <c r="S186" s="1956"/>
      <c r="T186" s="1956"/>
      <c r="U186" s="1956"/>
      <c r="V186" s="1956"/>
      <c r="W186" s="1956"/>
      <c r="X186" s="1956"/>
      <c r="Y186" s="1956"/>
      <c r="Z186" s="1956"/>
      <c r="AA186" s="1956"/>
      <c r="AB186" s="1956"/>
      <c r="AC186" s="1956"/>
      <c r="AD186" s="1956"/>
      <c r="AE186" s="1956"/>
      <c r="AF186" s="1956"/>
      <c r="AG186" s="1957"/>
      <c r="AH186" s="1950">
        <f t="shared" ref="AH186:AH190" si="128">COUNTA(F$96:AG$96)-AI186</f>
        <v>28</v>
      </c>
      <c r="AI186" s="1958">
        <f t="shared" ref="AI186" si="129">AM186+AN186</f>
        <v>0</v>
      </c>
      <c r="AJ186" s="2106">
        <f t="shared" ref="AJ186:AJ189" si="130">+COUNTIF(F186:AG186,"休")</f>
        <v>0</v>
      </c>
      <c r="AM186" s="1953">
        <f t="shared" ref="AM186:AM189" si="131">+COUNTIF(F186:AG186,"－")</f>
        <v>0</v>
      </c>
      <c r="AN186" s="1953">
        <f t="shared" si="127"/>
        <v>0</v>
      </c>
    </row>
    <row r="187" spans="1:40">
      <c r="B187" s="4186"/>
      <c r="C187" s="4189"/>
      <c r="D187" s="1960" t="str">
        <f>E$10</f>
        <v>△△</v>
      </c>
      <c r="E187" s="2105"/>
      <c r="F187" s="1955"/>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1956"/>
      <c r="AG187" s="1957"/>
      <c r="AH187" s="1950">
        <f t="shared" si="128"/>
        <v>28</v>
      </c>
      <c r="AI187" s="1958">
        <f>AM187+AN187</f>
        <v>0</v>
      </c>
      <c r="AJ187" s="2106">
        <f t="shared" si="130"/>
        <v>0</v>
      </c>
      <c r="AM187" s="1953">
        <f t="shared" si="131"/>
        <v>0</v>
      </c>
      <c r="AN187" s="1953">
        <f t="shared" si="127"/>
        <v>0</v>
      </c>
    </row>
    <row r="188" spans="1:40">
      <c r="B188" s="4186"/>
      <c r="C188" s="4189"/>
      <c r="D188" s="1960" t="str">
        <f>E$11</f>
        <v>■■</v>
      </c>
      <c r="E188" s="2105"/>
      <c r="F188" s="1955"/>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1956"/>
      <c r="AD188" s="1956"/>
      <c r="AE188" s="1956"/>
      <c r="AF188" s="1956"/>
      <c r="AG188" s="1957"/>
      <c r="AH188" s="1950">
        <f t="shared" si="128"/>
        <v>28</v>
      </c>
      <c r="AI188" s="1958">
        <f t="shared" ref="AI188:AI190" si="132">AM188+AN188</f>
        <v>0</v>
      </c>
      <c r="AJ188" s="2106">
        <f t="shared" si="130"/>
        <v>0</v>
      </c>
      <c r="AM188" s="1953">
        <f t="shared" si="131"/>
        <v>0</v>
      </c>
      <c r="AN188" s="1953">
        <f t="shared" si="127"/>
        <v>0</v>
      </c>
    </row>
    <row r="189" spans="1:40">
      <c r="B189" s="4186"/>
      <c r="C189" s="4189"/>
      <c r="D189" s="1960" t="str">
        <f>E$12</f>
        <v>★★</v>
      </c>
      <c r="E189" s="2105"/>
      <c r="F189" s="1955"/>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1956"/>
      <c r="AD189" s="1956"/>
      <c r="AE189" s="1956"/>
      <c r="AF189" s="1956"/>
      <c r="AG189" s="1957"/>
      <c r="AH189" s="1950">
        <f t="shared" si="128"/>
        <v>28</v>
      </c>
      <c r="AI189" s="1958">
        <f t="shared" si="132"/>
        <v>0</v>
      </c>
      <c r="AJ189" s="2106">
        <f t="shared" si="130"/>
        <v>0</v>
      </c>
      <c r="AM189" s="1953">
        <f t="shared" si="131"/>
        <v>0</v>
      </c>
      <c r="AN189" s="1953">
        <f t="shared" si="127"/>
        <v>0</v>
      </c>
    </row>
    <row r="190" spans="1:40">
      <c r="B190" s="4187"/>
      <c r="C190" s="4190"/>
      <c r="D190" s="2107"/>
      <c r="E190" s="1991"/>
      <c r="F190" s="1964"/>
      <c r="G190" s="1966"/>
      <c r="H190" s="1966"/>
      <c r="I190" s="1966"/>
      <c r="J190" s="1966"/>
      <c r="K190" s="1966"/>
      <c r="L190" s="1966"/>
      <c r="M190" s="1966"/>
      <c r="N190" s="1966"/>
      <c r="O190" s="1966"/>
      <c r="P190" s="1966"/>
      <c r="Q190" s="1966"/>
      <c r="R190" s="1966"/>
      <c r="S190" s="1966"/>
      <c r="T190" s="1966"/>
      <c r="U190" s="1966"/>
      <c r="V190" s="1966"/>
      <c r="W190" s="1966"/>
      <c r="X190" s="1966"/>
      <c r="Y190" s="1966"/>
      <c r="Z190" s="1966"/>
      <c r="AA190" s="1966"/>
      <c r="AB190" s="1966"/>
      <c r="AC190" s="1966"/>
      <c r="AD190" s="1966"/>
      <c r="AE190" s="1966"/>
      <c r="AF190" s="1966"/>
      <c r="AG190" s="1967"/>
      <c r="AH190" s="1950">
        <f t="shared" si="128"/>
        <v>28</v>
      </c>
      <c r="AI190" s="1951">
        <f t="shared" si="132"/>
        <v>0</v>
      </c>
      <c r="AJ190" s="2104">
        <f>+COUNTIF(F190:AG190,"休")</f>
        <v>0</v>
      </c>
      <c r="AM190" s="1953">
        <f>+COUNTIF(F190:AG190,"－")</f>
        <v>0</v>
      </c>
      <c r="AN190" s="1953">
        <f t="shared" si="127"/>
        <v>0</v>
      </c>
    </row>
    <row r="191" spans="1:40" ht="24.75" customHeight="1">
      <c r="B191" s="4185" t="s">
        <v>2493</v>
      </c>
      <c r="C191" s="4188" t="s">
        <v>2494</v>
      </c>
      <c r="D191" s="1953" t="s">
        <v>1313</v>
      </c>
      <c r="E191" s="1901" t="s">
        <v>2558</v>
      </c>
      <c r="F191" s="1941"/>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1942"/>
      <c r="AD191" s="1942"/>
      <c r="AE191" s="1942"/>
      <c r="AF191" s="1942"/>
      <c r="AG191" s="1970"/>
      <c r="AH191" s="1971"/>
      <c r="AI191" s="1953"/>
      <c r="AJ191" s="2058"/>
    </row>
    <row r="192" spans="1:40" ht="13.5" customHeight="1">
      <c r="B192" s="4186"/>
      <c r="C192" s="4189"/>
      <c r="D192" s="2107" t="str">
        <f>E$14</f>
        <v>〇〇</v>
      </c>
      <c r="E192" s="1991"/>
      <c r="F192" s="1947"/>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1948"/>
      <c r="AD192" s="1948"/>
      <c r="AE192" s="1948"/>
      <c r="AF192" s="1948"/>
      <c r="AG192" s="1949"/>
      <c r="AH192" s="1950">
        <f t="shared" ref="AH192:AH195" si="133">COUNTA(F$96:AG$96)-AI192</f>
        <v>28</v>
      </c>
      <c r="AI192" s="1951">
        <f t="shared" ref="AI192:AI195" si="134">AM192+AN192</f>
        <v>0</v>
      </c>
      <c r="AJ192" s="2104">
        <f>+COUNTIF(F192:AG192,"休")</f>
        <v>0</v>
      </c>
      <c r="AM192" s="1953">
        <f>+COUNTIF(F192:AG192,"－")</f>
        <v>0</v>
      </c>
      <c r="AN192" s="1953">
        <f>+COUNTIF(F192:AG192,"外")</f>
        <v>0</v>
      </c>
    </row>
    <row r="193" spans="2:40">
      <c r="B193" s="4186"/>
      <c r="C193" s="4189"/>
      <c r="D193" s="1960" t="str">
        <f>E$15</f>
        <v>●●</v>
      </c>
      <c r="E193" s="2105"/>
      <c r="F193" s="1955"/>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1956"/>
      <c r="AD193" s="1956"/>
      <c r="AE193" s="1956"/>
      <c r="AF193" s="1956"/>
      <c r="AG193" s="1957"/>
      <c r="AH193" s="1950">
        <f t="shared" si="133"/>
        <v>28</v>
      </c>
      <c r="AI193" s="1958">
        <f t="shared" si="134"/>
        <v>0</v>
      </c>
      <c r="AJ193" s="2106">
        <f t="shared" ref="AJ193:AJ195" si="135">+COUNTIF(F193:AG193,"休")</f>
        <v>0</v>
      </c>
      <c r="AM193" s="1953">
        <f t="shared" ref="AM193:AM195" si="136">+COUNTIF(F193:AG193,"－")</f>
        <v>0</v>
      </c>
      <c r="AN193" s="1953">
        <f>+COUNTIF(F193:AG193,"外")</f>
        <v>0</v>
      </c>
    </row>
    <row r="194" spans="2:40">
      <c r="B194" s="4186"/>
      <c r="C194" s="4189"/>
      <c r="D194" s="1960">
        <f>E$16</f>
        <v>0</v>
      </c>
      <c r="E194" s="2105"/>
      <c r="F194" s="1955"/>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1956"/>
      <c r="AD194" s="1956"/>
      <c r="AE194" s="1956"/>
      <c r="AF194" s="1956"/>
      <c r="AG194" s="1957"/>
      <c r="AH194" s="1950">
        <f t="shared" si="133"/>
        <v>28</v>
      </c>
      <c r="AI194" s="1958">
        <f t="shared" si="134"/>
        <v>0</v>
      </c>
      <c r="AJ194" s="2106">
        <f t="shared" si="135"/>
        <v>0</v>
      </c>
      <c r="AM194" s="1953">
        <f t="shared" si="136"/>
        <v>0</v>
      </c>
      <c r="AN194" s="1953">
        <f>+COUNTIF(F194:AG194,"外")</f>
        <v>0</v>
      </c>
    </row>
    <row r="195" spans="2:40">
      <c r="B195" s="4186"/>
      <c r="C195" s="4190"/>
      <c r="D195" s="2107">
        <f>E$17</f>
        <v>0</v>
      </c>
      <c r="E195" s="1991"/>
      <c r="F195" s="1955"/>
      <c r="G195" s="1978"/>
      <c r="H195" s="1978"/>
      <c r="I195" s="1978"/>
      <c r="J195" s="1978"/>
      <c r="K195" s="1978"/>
      <c r="L195" s="1978"/>
      <c r="M195" s="1978"/>
      <c r="N195" s="1978"/>
      <c r="O195" s="1978"/>
      <c r="P195" s="1978"/>
      <c r="Q195" s="1978"/>
      <c r="R195" s="1978"/>
      <c r="S195" s="1978"/>
      <c r="T195" s="1978"/>
      <c r="U195" s="1978"/>
      <c r="V195" s="1978"/>
      <c r="W195" s="1978"/>
      <c r="X195" s="1978"/>
      <c r="Y195" s="1978"/>
      <c r="Z195" s="1978"/>
      <c r="AA195" s="1978"/>
      <c r="AB195" s="1978"/>
      <c r="AC195" s="1978"/>
      <c r="AD195" s="1978"/>
      <c r="AE195" s="1978"/>
      <c r="AF195" s="1978"/>
      <c r="AG195" s="1949"/>
      <c r="AH195" s="1950">
        <f t="shared" si="133"/>
        <v>28</v>
      </c>
      <c r="AI195" s="1987">
        <f t="shared" si="134"/>
        <v>0</v>
      </c>
      <c r="AJ195" s="2104">
        <f t="shared" si="135"/>
        <v>0</v>
      </c>
      <c r="AM195" s="1953">
        <f t="shared" si="136"/>
        <v>0</v>
      </c>
      <c r="AN195" s="1953">
        <f>+COUNTIF(F195:AG195,"外")</f>
        <v>0</v>
      </c>
    </row>
    <row r="196" spans="2:40" ht="24.75" customHeight="1">
      <c r="B196" s="4186"/>
      <c r="C196" s="4188" t="s">
        <v>2495</v>
      </c>
      <c r="D196" s="1953" t="s">
        <v>1313</v>
      </c>
      <c r="E196" s="1901" t="s">
        <v>2558</v>
      </c>
      <c r="F196" s="1941"/>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1942"/>
      <c r="AD196" s="1942"/>
      <c r="AE196" s="1942"/>
      <c r="AF196" s="1942"/>
      <c r="AG196" s="1970"/>
      <c r="AH196" s="1971"/>
      <c r="AI196" s="1953"/>
      <c r="AJ196" s="2058"/>
    </row>
    <row r="197" spans="2:40">
      <c r="B197" s="4186"/>
      <c r="C197" s="4189"/>
      <c r="D197" s="1945" t="str">
        <f>E$18</f>
        <v>●●</v>
      </c>
      <c r="E197" s="2023"/>
      <c r="F197" s="1947"/>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1948"/>
      <c r="AD197" s="1948"/>
      <c r="AE197" s="1948"/>
      <c r="AF197" s="1948"/>
      <c r="AG197" s="1982"/>
      <c r="AH197" s="1950">
        <f t="shared" ref="AH197:AH200" si="137">COUNTA(F$96:AG$96)-AI197</f>
        <v>28</v>
      </c>
      <c r="AI197" s="2108">
        <f t="shared" ref="AI197:AI200" si="138">AM197+AN197</f>
        <v>0</v>
      </c>
      <c r="AJ197" s="2109">
        <f>+COUNTIF(F197:AG197,"休")</f>
        <v>0</v>
      </c>
      <c r="AM197" s="1953">
        <f>+COUNTIF(F197:AG197,"－")</f>
        <v>0</v>
      </c>
      <c r="AN197" s="1953">
        <f>+COUNTIF(F197:AG197,"外")</f>
        <v>0</v>
      </c>
    </row>
    <row r="198" spans="2:40">
      <c r="B198" s="4186"/>
      <c r="C198" s="4189"/>
      <c r="D198" s="1960">
        <f>E$19</f>
        <v>0</v>
      </c>
      <c r="E198" s="2105"/>
      <c r="F198" s="1955"/>
      <c r="G198" s="1956"/>
      <c r="H198" s="1956"/>
      <c r="I198" s="1956"/>
      <c r="J198" s="1956"/>
      <c r="K198" s="1956"/>
      <c r="L198" s="1956"/>
      <c r="M198" s="1956"/>
      <c r="N198" s="1956"/>
      <c r="O198" s="1956"/>
      <c r="P198" s="1956"/>
      <c r="Q198" s="1956"/>
      <c r="R198" s="1956"/>
      <c r="S198" s="1956"/>
      <c r="T198" s="1956"/>
      <c r="U198" s="1956"/>
      <c r="V198" s="1956"/>
      <c r="W198" s="1956"/>
      <c r="X198" s="1956"/>
      <c r="Y198" s="1956"/>
      <c r="Z198" s="1956"/>
      <c r="AA198" s="1956"/>
      <c r="AB198" s="1956"/>
      <c r="AC198" s="1956"/>
      <c r="AD198" s="1956"/>
      <c r="AE198" s="1956"/>
      <c r="AF198" s="1956"/>
      <c r="AG198" s="1957"/>
      <c r="AH198" s="1950">
        <f t="shared" si="137"/>
        <v>28</v>
      </c>
      <c r="AI198" s="1958">
        <f t="shared" si="138"/>
        <v>0</v>
      </c>
      <c r="AJ198" s="2106">
        <f t="shared" ref="AJ198:AJ200" si="139">+COUNTIF(F198:AG198,"休")</f>
        <v>0</v>
      </c>
      <c r="AM198" s="1953">
        <f t="shared" ref="AM198:AM200" si="140">+COUNTIF(F198:AG198,"－")</f>
        <v>0</v>
      </c>
      <c r="AN198" s="1953">
        <f>+COUNTIF(F198:AG198,"外")</f>
        <v>0</v>
      </c>
    </row>
    <row r="199" spans="2:40">
      <c r="B199" s="4186"/>
      <c r="C199" s="4189"/>
      <c r="D199" s="1960">
        <f>E$20</f>
        <v>0</v>
      </c>
      <c r="E199" s="2105"/>
      <c r="F199" s="1955"/>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6"/>
      <c r="AF199" s="1956"/>
      <c r="AG199" s="1957"/>
      <c r="AH199" s="1950">
        <f t="shared" si="137"/>
        <v>28</v>
      </c>
      <c r="AI199" s="1958">
        <f t="shared" si="138"/>
        <v>0</v>
      </c>
      <c r="AJ199" s="2106">
        <f t="shared" si="139"/>
        <v>0</v>
      </c>
      <c r="AM199" s="1953">
        <f t="shared" si="140"/>
        <v>0</v>
      </c>
      <c r="AN199" s="1953">
        <f>+COUNTIF(F199:AG199,"外")</f>
        <v>0</v>
      </c>
    </row>
    <row r="200" spans="2:40">
      <c r="B200" s="4187"/>
      <c r="C200" s="4190"/>
      <c r="D200" s="2110">
        <f>E$21</f>
        <v>0</v>
      </c>
      <c r="E200" s="2039"/>
      <c r="F200" s="1984"/>
      <c r="G200" s="1965"/>
      <c r="H200" s="1965"/>
      <c r="I200" s="1965"/>
      <c r="J200" s="1965"/>
      <c r="K200" s="1965"/>
      <c r="L200" s="1965"/>
      <c r="M200" s="1965"/>
      <c r="N200" s="1965"/>
      <c r="O200" s="1965"/>
      <c r="P200" s="1965"/>
      <c r="Q200" s="1965"/>
      <c r="R200" s="1965"/>
      <c r="S200" s="1965"/>
      <c r="T200" s="1965"/>
      <c r="U200" s="1965"/>
      <c r="V200" s="1965"/>
      <c r="W200" s="1965"/>
      <c r="X200" s="1965"/>
      <c r="Y200" s="1965"/>
      <c r="Z200" s="1965"/>
      <c r="AA200" s="1965"/>
      <c r="AB200" s="1965"/>
      <c r="AC200" s="1965"/>
      <c r="AD200" s="1965"/>
      <c r="AE200" s="1965"/>
      <c r="AF200" s="1965"/>
      <c r="AG200" s="1985"/>
      <c r="AH200" s="1986">
        <f t="shared" si="137"/>
        <v>28</v>
      </c>
      <c r="AI200" s="2071">
        <f t="shared" si="138"/>
        <v>0</v>
      </c>
      <c r="AJ200" s="1972">
        <f t="shared" si="139"/>
        <v>0</v>
      </c>
      <c r="AM200" s="1953">
        <f t="shared" si="140"/>
        <v>0</v>
      </c>
      <c r="AN200" s="1953">
        <f>+COUNTIF(F200:AG200,"外")</f>
        <v>0</v>
      </c>
    </row>
    <row r="201" spans="2:40">
      <c r="F201" s="2073"/>
      <c r="G201" s="2073"/>
      <c r="H201" s="2073"/>
      <c r="I201" s="2073"/>
      <c r="J201" s="2073"/>
      <c r="K201" s="2073"/>
      <c r="L201" s="2073"/>
      <c r="M201" s="2073"/>
      <c r="N201" s="2073"/>
      <c r="O201" s="2073"/>
      <c r="P201" s="2073"/>
      <c r="Q201" s="2073"/>
      <c r="R201" s="2073"/>
      <c r="S201" s="2073"/>
      <c r="T201" s="2073"/>
      <c r="U201" s="2073"/>
      <c r="V201" s="2073"/>
      <c r="W201" s="2073"/>
      <c r="X201" s="2073"/>
      <c r="Y201" s="2073"/>
      <c r="Z201" s="2073"/>
      <c r="AA201" s="2073"/>
      <c r="AB201" s="2073"/>
      <c r="AC201" s="2073"/>
      <c r="AD201" s="2073"/>
      <c r="AE201" s="2073"/>
      <c r="AF201" s="2073"/>
      <c r="AG201" s="2073"/>
    </row>
    <row r="202" spans="2:40" ht="13.5" customHeight="1">
      <c r="B202" s="2021"/>
      <c r="C202" s="2022"/>
      <c r="D202" s="2025"/>
      <c r="E202" s="2053" t="s">
        <v>1183</v>
      </c>
      <c r="F202" s="2054">
        <f>+AG182+1</f>
        <v>44883</v>
      </c>
      <c r="G202" s="2055">
        <f>+F202+1</f>
        <v>44884</v>
      </c>
      <c r="H202" s="2055">
        <f t="shared" ref="H202:Y202" si="141">+G202+1</f>
        <v>44885</v>
      </c>
      <c r="I202" s="2055">
        <f t="shared" si="141"/>
        <v>44886</v>
      </c>
      <c r="J202" s="2055">
        <f t="shared" si="141"/>
        <v>44887</v>
      </c>
      <c r="K202" s="2055">
        <f t="shared" si="141"/>
        <v>44888</v>
      </c>
      <c r="L202" s="2055">
        <f t="shared" si="141"/>
        <v>44889</v>
      </c>
      <c r="M202" s="2055">
        <f t="shared" si="141"/>
        <v>44890</v>
      </c>
      <c r="N202" s="2055">
        <f t="shared" si="141"/>
        <v>44891</v>
      </c>
      <c r="O202" s="2055">
        <f t="shared" si="141"/>
        <v>44892</v>
      </c>
      <c r="P202" s="2055">
        <f t="shared" si="141"/>
        <v>44893</v>
      </c>
      <c r="Q202" s="2055">
        <f t="shared" si="141"/>
        <v>44894</v>
      </c>
      <c r="R202" s="2055">
        <f t="shared" si="141"/>
        <v>44895</v>
      </c>
      <c r="S202" s="2055">
        <f t="shared" si="141"/>
        <v>44896</v>
      </c>
      <c r="T202" s="2055">
        <f t="shared" si="141"/>
        <v>44897</v>
      </c>
      <c r="U202" s="2055">
        <f t="shared" si="141"/>
        <v>44898</v>
      </c>
      <c r="V202" s="2055">
        <f t="shared" si="141"/>
        <v>44899</v>
      </c>
      <c r="W202" s="2055">
        <f t="shared" si="141"/>
        <v>44900</v>
      </c>
      <c r="X202" s="2055">
        <f t="shared" si="141"/>
        <v>44901</v>
      </c>
      <c r="Y202" s="2055">
        <f t="shared" si="141"/>
        <v>44902</v>
      </c>
      <c r="Z202" s="2055">
        <f>+Y202+1</f>
        <v>44903</v>
      </c>
      <c r="AA202" s="2055">
        <f t="shared" ref="AA202:AC202" si="142">+Z202+1</f>
        <v>44904</v>
      </c>
      <c r="AB202" s="2055">
        <f t="shared" si="142"/>
        <v>44905</v>
      </c>
      <c r="AC202" s="2055">
        <f t="shared" si="142"/>
        <v>44906</v>
      </c>
      <c r="AD202" s="2055">
        <f>+AC202+1</f>
        <v>44907</v>
      </c>
      <c r="AE202" s="2055">
        <f t="shared" ref="AE202" si="143">+AD202+1</f>
        <v>44908</v>
      </c>
      <c r="AF202" s="2055">
        <f>+AE202+1</f>
        <v>44909</v>
      </c>
      <c r="AG202" s="2099">
        <f t="shared" ref="AG202" si="144">+AF202+1</f>
        <v>44910</v>
      </c>
      <c r="AH202" s="4209" t="s">
        <v>2496</v>
      </c>
      <c r="AI202" s="4313" t="s">
        <v>2497</v>
      </c>
      <c r="AJ202" s="4316" t="s">
        <v>2474</v>
      </c>
      <c r="AK202" s="4319"/>
      <c r="AM202" s="4320" t="s">
        <v>2556</v>
      </c>
      <c r="AN202" s="4320" t="s">
        <v>2557</v>
      </c>
    </row>
    <row r="203" spans="2:40">
      <c r="B203" s="2037"/>
      <c r="C203" s="2038"/>
      <c r="D203" s="2041"/>
      <c r="E203" s="1958" t="s">
        <v>1184</v>
      </c>
      <c r="F203" s="2059" t="str">
        <f>TEXT(WEEKDAY(+F202),"aaa")</f>
        <v>金</v>
      </c>
      <c r="G203" s="2060" t="str">
        <f t="shared" ref="G203:AG203" si="145">TEXT(WEEKDAY(+G202),"aaa")</f>
        <v>土</v>
      </c>
      <c r="H203" s="2060" t="str">
        <f t="shared" si="145"/>
        <v>日</v>
      </c>
      <c r="I203" s="2060" t="str">
        <f t="shared" si="145"/>
        <v>月</v>
      </c>
      <c r="J203" s="2060" t="str">
        <f t="shared" si="145"/>
        <v>火</v>
      </c>
      <c r="K203" s="2060" t="str">
        <f t="shared" si="145"/>
        <v>水</v>
      </c>
      <c r="L203" s="2060" t="str">
        <f t="shared" si="145"/>
        <v>木</v>
      </c>
      <c r="M203" s="2060" t="str">
        <f t="shared" si="145"/>
        <v>金</v>
      </c>
      <c r="N203" s="2060" t="str">
        <f t="shared" si="145"/>
        <v>土</v>
      </c>
      <c r="O203" s="2060" t="str">
        <f t="shared" si="145"/>
        <v>日</v>
      </c>
      <c r="P203" s="2060" t="str">
        <f t="shared" si="145"/>
        <v>月</v>
      </c>
      <c r="Q203" s="2060" t="str">
        <f t="shared" si="145"/>
        <v>火</v>
      </c>
      <c r="R203" s="2060" t="str">
        <f t="shared" si="145"/>
        <v>水</v>
      </c>
      <c r="S203" s="2060" t="str">
        <f t="shared" si="145"/>
        <v>木</v>
      </c>
      <c r="T203" s="2060" t="str">
        <f t="shared" si="145"/>
        <v>金</v>
      </c>
      <c r="U203" s="2060" t="str">
        <f t="shared" si="145"/>
        <v>土</v>
      </c>
      <c r="V203" s="2060" t="str">
        <f t="shared" si="145"/>
        <v>日</v>
      </c>
      <c r="W203" s="2060" t="str">
        <f t="shared" si="145"/>
        <v>月</v>
      </c>
      <c r="X203" s="2060" t="str">
        <f t="shared" si="145"/>
        <v>火</v>
      </c>
      <c r="Y203" s="2060" t="str">
        <f t="shared" si="145"/>
        <v>水</v>
      </c>
      <c r="Z203" s="2060" t="str">
        <f t="shared" si="145"/>
        <v>木</v>
      </c>
      <c r="AA203" s="2060" t="str">
        <f t="shared" si="145"/>
        <v>金</v>
      </c>
      <c r="AB203" s="2060" t="str">
        <f t="shared" si="145"/>
        <v>土</v>
      </c>
      <c r="AC203" s="2060" t="str">
        <f t="shared" si="145"/>
        <v>日</v>
      </c>
      <c r="AD203" s="2060" t="str">
        <f t="shared" si="145"/>
        <v>月</v>
      </c>
      <c r="AE203" s="2060" t="str">
        <f t="shared" si="145"/>
        <v>火</v>
      </c>
      <c r="AF203" s="2060" t="str">
        <f t="shared" si="145"/>
        <v>水</v>
      </c>
      <c r="AG203" s="2114" t="str">
        <f t="shared" si="145"/>
        <v>木</v>
      </c>
      <c r="AH203" s="4210"/>
      <c r="AI203" s="4314"/>
      <c r="AJ203" s="4317"/>
      <c r="AK203" s="4319"/>
      <c r="AM203" s="4320"/>
      <c r="AN203" s="4320"/>
    </row>
    <row r="204" spans="2:40" ht="24.75" customHeight="1">
      <c r="B204" s="2101" t="s">
        <v>2531</v>
      </c>
      <c r="C204" s="2102" t="s">
        <v>2532</v>
      </c>
      <c r="D204" s="1953" t="s">
        <v>1313</v>
      </c>
      <c r="E204" s="1901" t="s">
        <v>2558</v>
      </c>
      <c r="F204" s="1941"/>
      <c r="G204" s="1942"/>
      <c r="H204" s="1942"/>
      <c r="I204" s="1942"/>
      <c r="J204" s="1942"/>
      <c r="K204" s="1942"/>
      <c r="L204" s="1942"/>
      <c r="M204" s="1942"/>
      <c r="N204" s="1942"/>
      <c r="O204" s="1942"/>
      <c r="P204" s="1942"/>
      <c r="Q204" s="1942"/>
      <c r="R204" s="1942"/>
      <c r="S204" s="1942"/>
      <c r="T204" s="1942"/>
      <c r="U204" s="1942"/>
      <c r="V204" s="1942"/>
      <c r="W204" s="1942"/>
      <c r="X204" s="1942"/>
      <c r="Y204" s="1942"/>
      <c r="Z204" s="1942"/>
      <c r="AA204" s="1942"/>
      <c r="AB204" s="1942"/>
      <c r="AC204" s="1942"/>
      <c r="AD204" s="1942"/>
      <c r="AE204" s="1942"/>
      <c r="AF204" s="1942"/>
      <c r="AG204" s="1970"/>
      <c r="AH204" s="4211"/>
      <c r="AI204" s="4315"/>
      <c r="AJ204" s="4318"/>
      <c r="AK204" s="4319"/>
    </row>
    <row r="205" spans="2:40" ht="13.5" customHeight="1">
      <c r="B205" s="4185" t="s">
        <v>2486</v>
      </c>
      <c r="C205" s="4188" t="s">
        <v>2487</v>
      </c>
      <c r="D205" s="1945" t="str">
        <f>E$8</f>
        <v>〇〇</v>
      </c>
      <c r="E205" s="2023"/>
      <c r="F205" s="1947"/>
      <c r="G205" s="1948"/>
      <c r="H205" s="1948"/>
      <c r="I205" s="1948"/>
      <c r="J205" s="1948"/>
      <c r="K205" s="1948"/>
      <c r="L205" s="1948"/>
      <c r="M205" s="1948"/>
      <c r="N205" s="1948"/>
      <c r="O205" s="1948"/>
      <c r="P205" s="1948"/>
      <c r="Q205" s="1948"/>
      <c r="R205" s="1948"/>
      <c r="S205" s="1948"/>
      <c r="T205" s="1948"/>
      <c r="U205" s="1948"/>
      <c r="V205" s="1948"/>
      <c r="W205" s="1948"/>
      <c r="X205" s="1948"/>
      <c r="Y205" s="1948"/>
      <c r="Z205" s="1948"/>
      <c r="AA205" s="1948"/>
      <c r="AB205" s="1948"/>
      <c r="AC205" s="1948"/>
      <c r="AD205" s="1948"/>
      <c r="AE205" s="1948"/>
      <c r="AF205" s="1948"/>
      <c r="AG205" s="1949"/>
      <c r="AH205" s="1950">
        <f>COUNTA(F$116:AG$116)-AI205</f>
        <v>28</v>
      </c>
      <c r="AI205" s="1951">
        <f>AM205+AN205</f>
        <v>0</v>
      </c>
      <c r="AJ205" s="2104">
        <f>+COUNTIF(F205:AG205,"休")</f>
        <v>0</v>
      </c>
      <c r="AM205" s="1953">
        <f>+COUNTIF(F205:AG205,"－")</f>
        <v>0</v>
      </c>
      <c r="AN205" s="1953">
        <f t="shared" ref="AN205:AN210" si="146">+COUNTIF(F205:AG205,"外")</f>
        <v>0</v>
      </c>
    </row>
    <row r="206" spans="2:40" ht="13.5" customHeight="1">
      <c r="B206" s="4186"/>
      <c r="C206" s="4189"/>
      <c r="D206" s="1960" t="str">
        <f>E$9</f>
        <v>●●</v>
      </c>
      <c r="E206" s="2105"/>
      <c r="F206" s="1955"/>
      <c r="G206" s="1956"/>
      <c r="H206" s="1956"/>
      <c r="I206" s="1956"/>
      <c r="J206" s="1956"/>
      <c r="K206" s="1956"/>
      <c r="L206" s="1956"/>
      <c r="M206" s="1956"/>
      <c r="N206" s="1956"/>
      <c r="O206" s="1956"/>
      <c r="P206" s="1956"/>
      <c r="Q206" s="1956"/>
      <c r="R206" s="1956"/>
      <c r="S206" s="1956"/>
      <c r="T206" s="1956"/>
      <c r="U206" s="1956"/>
      <c r="V206" s="1956"/>
      <c r="W206" s="1956"/>
      <c r="X206" s="1956"/>
      <c r="Y206" s="1956"/>
      <c r="Z206" s="1956"/>
      <c r="AA206" s="1956"/>
      <c r="AB206" s="1956"/>
      <c r="AC206" s="1956"/>
      <c r="AD206" s="1956"/>
      <c r="AE206" s="1956"/>
      <c r="AF206" s="1956"/>
      <c r="AG206" s="1957"/>
      <c r="AH206" s="1950">
        <f t="shared" ref="AH206:AH210" si="147">COUNTA(F$116:AG$116)-AI206</f>
        <v>28</v>
      </c>
      <c r="AI206" s="1958">
        <f t="shared" ref="AI206" si="148">AM206+AN206</f>
        <v>0</v>
      </c>
      <c r="AJ206" s="2106">
        <f t="shared" ref="AJ206:AJ209" si="149">+COUNTIF(F206:AG206,"休")</f>
        <v>0</v>
      </c>
      <c r="AM206" s="1953">
        <f t="shared" ref="AM206:AM209" si="150">+COUNTIF(F206:AG206,"－")</f>
        <v>0</v>
      </c>
      <c r="AN206" s="1953">
        <f t="shared" si="146"/>
        <v>0</v>
      </c>
    </row>
    <row r="207" spans="2:40">
      <c r="B207" s="4186"/>
      <c r="C207" s="4189"/>
      <c r="D207" s="1960" t="str">
        <f>E$10</f>
        <v>△△</v>
      </c>
      <c r="E207" s="2105"/>
      <c r="F207" s="1955"/>
      <c r="G207" s="1956"/>
      <c r="H207" s="1956"/>
      <c r="I207" s="1956"/>
      <c r="J207" s="1956"/>
      <c r="K207" s="1956"/>
      <c r="L207" s="1956"/>
      <c r="M207" s="1956"/>
      <c r="N207" s="1956"/>
      <c r="O207" s="1956"/>
      <c r="P207" s="1956"/>
      <c r="Q207" s="1956"/>
      <c r="R207" s="1956"/>
      <c r="S207" s="1956"/>
      <c r="T207" s="1956"/>
      <c r="U207" s="1956"/>
      <c r="V207" s="1956"/>
      <c r="W207" s="1956"/>
      <c r="X207" s="1956"/>
      <c r="Y207" s="1956"/>
      <c r="Z207" s="1956"/>
      <c r="AA207" s="1956"/>
      <c r="AB207" s="1956"/>
      <c r="AC207" s="1956"/>
      <c r="AD207" s="1956"/>
      <c r="AE207" s="1956"/>
      <c r="AF207" s="1956"/>
      <c r="AG207" s="1957"/>
      <c r="AH207" s="1950">
        <f t="shared" si="147"/>
        <v>28</v>
      </c>
      <c r="AI207" s="1958">
        <f>AM207+AN207</f>
        <v>0</v>
      </c>
      <c r="AJ207" s="2106">
        <f t="shared" si="149"/>
        <v>0</v>
      </c>
      <c r="AM207" s="1953">
        <f t="shared" si="150"/>
        <v>0</v>
      </c>
      <c r="AN207" s="1953">
        <f t="shared" si="146"/>
        <v>0</v>
      </c>
    </row>
    <row r="208" spans="2:40">
      <c r="B208" s="4186"/>
      <c r="C208" s="4189"/>
      <c r="D208" s="1960" t="str">
        <f>E$11</f>
        <v>■■</v>
      </c>
      <c r="E208" s="2105"/>
      <c r="F208" s="1955"/>
      <c r="G208" s="1956"/>
      <c r="H208" s="1956"/>
      <c r="I208" s="1956"/>
      <c r="J208" s="1956"/>
      <c r="K208" s="1956"/>
      <c r="L208" s="1956"/>
      <c r="M208" s="1956"/>
      <c r="N208" s="1956"/>
      <c r="O208" s="1956"/>
      <c r="P208" s="1956"/>
      <c r="Q208" s="1956"/>
      <c r="R208" s="1956"/>
      <c r="S208" s="1956"/>
      <c r="T208" s="1956"/>
      <c r="U208" s="1956"/>
      <c r="V208" s="1956"/>
      <c r="W208" s="1956"/>
      <c r="X208" s="1956"/>
      <c r="Y208" s="1956"/>
      <c r="Z208" s="1956"/>
      <c r="AA208" s="1956"/>
      <c r="AB208" s="1956"/>
      <c r="AC208" s="1956"/>
      <c r="AD208" s="1956"/>
      <c r="AE208" s="1956"/>
      <c r="AF208" s="1956"/>
      <c r="AG208" s="1957"/>
      <c r="AH208" s="1950">
        <f t="shared" si="147"/>
        <v>28</v>
      </c>
      <c r="AI208" s="1958">
        <f t="shared" ref="AI208:AI210" si="151">AM208+AN208</f>
        <v>0</v>
      </c>
      <c r="AJ208" s="2106">
        <f t="shared" si="149"/>
        <v>0</v>
      </c>
      <c r="AM208" s="1953">
        <f t="shared" si="150"/>
        <v>0</v>
      </c>
      <c r="AN208" s="1953">
        <f t="shared" si="146"/>
        <v>0</v>
      </c>
    </row>
    <row r="209" spans="2:40">
      <c r="B209" s="4186"/>
      <c r="C209" s="4189"/>
      <c r="D209" s="1960" t="str">
        <f>E$12</f>
        <v>★★</v>
      </c>
      <c r="E209" s="2105"/>
      <c r="F209" s="1955"/>
      <c r="G209" s="1956"/>
      <c r="H209" s="1956"/>
      <c r="I209" s="1956"/>
      <c r="J209" s="1956"/>
      <c r="K209" s="1956"/>
      <c r="L209" s="1956"/>
      <c r="M209" s="1956"/>
      <c r="N209" s="1956"/>
      <c r="O209" s="1956"/>
      <c r="P209" s="1956"/>
      <c r="Q209" s="1956"/>
      <c r="R209" s="1956"/>
      <c r="S209" s="1956"/>
      <c r="T209" s="1956"/>
      <c r="U209" s="1956"/>
      <c r="V209" s="1956"/>
      <c r="W209" s="1956"/>
      <c r="X209" s="1956"/>
      <c r="Y209" s="1956"/>
      <c r="Z209" s="1956"/>
      <c r="AA209" s="1956"/>
      <c r="AB209" s="1956"/>
      <c r="AC209" s="1956"/>
      <c r="AD209" s="1956"/>
      <c r="AE209" s="1956"/>
      <c r="AF209" s="1956"/>
      <c r="AG209" s="1957"/>
      <c r="AH209" s="1950">
        <f t="shared" si="147"/>
        <v>28</v>
      </c>
      <c r="AI209" s="1958">
        <f t="shared" si="151"/>
        <v>0</v>
      </c>
      <c r="AJ209" s="2106">
        <f t="shared" si="149"/>
        <v>0</v>
      </c>
      <c r="AM209" s="1953">
        <f t="shared" si="150"/>
        <v>0</v>
      </c>
      <c r="AN209" s="1953">
        <f t="shared" si="146"/>
        <v>0</v>
      </c>
    </row>
    <row r="210" spans="2:40">
      <c r="B210" s="4187"/>
      <c r="C210" s="4190"/>
      <c r="D210" s="2107"/>
      <c r="E210" s="1991"/>
      <c r="F210" s="1964"/>
      <c r="G210" s="1966"/>
      <c r="H210" s="1966"/>
      <c r="I210" s="1966"/>
      <c r="J210" s="1966"/>
      <c r="K210" s="1966"/>
      <c r="L210" s="1966"/>
      <c r="M210" s="1966"/>
      <c r="N210" s="1966"/>
      <c r="O210" s="1966"/>
      <c r="P210" s="1966"/>
      <c r="Q210" s="1966"/>
      <c r="R210" s="1966"/>
      <c r="S210" s="1966"/>
      <c r="T210" s="1966"/>
      <c r="U210" s="1966"/>
      <c r="V210" s="1966"/>
      <c r="W210" s="1966"/>
      <c r="X210" s="1966"/>
      <c r="Y210" s="1966"/>
      <c r="Z210" s="1966"/>
      <c r="AA210" s="1966"/>
      <c r="AB210" s="1966"/>
      <c r="AC210" s="1966"/>
      <c r="AD210" s="1966"/>
      <c r="AE210" s="1966"/>
      <c r="AF210" s="1966"/>
      <c r="AG210" s="1967"/>
      <c r="AH210" s="1950">
        <f t="shared" si="147"/>
        <v>28</v>
      </c>
      <c r="AI210" s="1951">
        <f t="shared" si="151"/>
        <v>0</v>
      </c>
      <c r="AJ210" s="2104">
        <f>+COUNTIF(F210:AG210,"休")</f>
        <v>0</v>
      </c>
      <c r="AM210" s="1953">
        <f>+COUNTIF(F210:AG210,"－")</f>
        <v>0</v>
      </c>
      <c r="AN210" s="1953">
        <f t="shared" si="146"/>
        <v>0</v>
      </c>
    </row>
    <row r="211" spans="2:40" ht="24.75" customHeight="1">
      <c r="B211" s="4185" t="s">
        <v>2493</v>
      </c>
      <c r="C211" s="4188" t="s">
        <v>2494</v>
      </c>
      <c r="D211" s="1953" t="s">
        <v>1313</v>
      </c>
      <c r="E211" s="1901" t="s">
        <v>2558</v>
      </c>
      <c r="F211" s="1941"/>
      <c r="G211" s="1942"/>
      <c r="H211" s="1942"/>
      <c r="I211" s="1942"/>
      <c r="J211" s="1942"/>
      <c r="K211" s="1942"/>
      <c r="L211" s="1942"/>
      <c r="M211" s="1942"/>
      <c r="N211" s="1942"/>
      <c r="O211" s="1942"/>
      <c r="P211" s="1942"/>
      <c r="Q211" s="1942"/>
      <c r="R211" s="1942"/>
      <c r="S211" s="1942"/>
      <c r="T211" s="1942"/>
      <c r="U211" s="1942"/>
      <c r="V211" s="1942"/>
      <c r="W211" s="1942"/>
      <c r="X211" s="1942"/>
      <c r="Y211" s="1942"/>
      <c r="Z211" s="1942"/>
      <c r="AA211" s="1942"/>
      <c r="AB211" s="1942"/>
      <c r="AC211" s="1942"/>
      <c r="AD211" s="1942"/>
      <c r="AE211" s="1942"/>
      <c r="AF211" s="1942"/>
      <c r="AG211" s="1970"/>
      <c r="AH211" s="1971"/>
      <c r="AI211" s="1953"/>
      <c r="AJ211" s="2058"/>
    </row>
    <row r="212" spans="2:40" ht="13.5" customHeight="1">
      <c r="B212" s="4186"/>
      <c r="C212" s="4189"/>
      <c r="D212" s="2107" t="str">
        <f>E$14</f>
        <v>〇〇</v>
      </c>
      <c r="E212" s="1991"/>
      <c r="F212" s="1947"/>
      <c r="G212" s="1948"/>
      <c r="H212" s="1948"/>
      <c r="I212" s="1948"/>
      <c r="J212" s="1948"/>
      <c r="K212" s="1948"/>
      <c r="L212" s="1948"/>
      <c r="M212" s="1948"/>
      <c r="N212" s="1948"/>
      <c r="O212" s="1948"/>
      <c r="P212" s="1948"/>
      <c r="Q212" s="1948"/>
      <c r="R212" s="1948"/>
      <c r="S212" s="1948"/>
      <c r="T212" s="1948"/>
      <c r="U212" s="1948"/>
      <c r="V212" s="1948"/>
      <c r="W212" s="1948"/>
      <c r="X212" s="1948"/>
      <c r="Y212" s="1948"/>
      <c r="Z212" s="1948"/>
      <c r="AA212" s="1948"/>
      <c r="AB212" s="1948"/>
      <c r="AC212" s="1948"/>
      <c r="AD212" s="1948"/>
      <c r="AE212" s="1948"/>
      <c r="AF212" s="1948"/>
      <c r="AG212" s="1949"/>
      <c r="AH212" s="1950">
        <f t="shared" ref="AH212:AH215" si="152">COUNTA(F$116:AG$116)-AI212</f>
        <v>28</v>
      </c>
      <c r="AI212" s="1951">
        <f t="shared" ref="AI212:AI215" si="153">AM212+AN212</f>
        <v>0</v>
      </c>
      <c r="AJ212" s="2104">
        <f>+COUNTIF(F212:AG212,"休")</f>
        <v>0</v>
      </c>
      <c r="AM212" s="1953">
        <f>+COUNTIF(F212:AG212,"－")</f>
        <v>0</v>
      </c>
      <c r="AN212" s="1953">
        <f>+COUNTIF(F212:AG212,"外")</f>
        <v>0</v>
      </c>
    </row>
    <row r="213" spans="2:40">
      <c r="B213" s="4186"/>
      <c r="C213" s="4189"/>
      <c r="D213" s="1960" t="str">
        <f>E$15</f>
        <v>●●</v>
      </c>
      <c r="E213" s="2105"/>
      <c r="F213" s="1955"/>
      <c r="G213" s="1956"/>
      <c r="H213" s="1956"/>
      <c r="I213" s="1956"/>
      <c r="J213" s="1956"/>
      <c r="K213" s="1956"/>
      <c r="L213" s="1956"/>
      <c r="M213" s="1956"/>
      <c r="N213" s="1956"/>
      <c r="O213" s="1956"/>
      <c r="P213" s="1956"/>
      <c r="Q213" s="1956"/>
      <c r="R213" s="1956"/>
      <c r="S213" s="1956"/>
      <c r="T213" s="1956"/>
      <c r="U213" s="1956"/>
      <c r="V213" s="1956"/>
      <c r="W213" s="1956"/>
      <c r="X213" s="1956"/>
      <c r="Y213" s="1956"/>
      <c r="Z213" s="1956"/>
      <c r="AA213" s="1956"/>
      <c r="AB213" s="1956"/>
      <c r="AC213" s="1956"/>
      <c r="AD213" s="1956"/>
      <c r="AE213" s="1956"/>
      <c r="AF213" s="1956"/>
      <c r="AG213" s="1957"/>
      <c r="AH213" s="1950">
        <f t="shared" si="152"/>
        <v>28</v>
      </c>
      <c r="AI213" s="1958">
        <f t="shared" si="153"/>
        <v>0</v>
      </c>
      <c r="AJ213" s="2106">
        <f t="shared" ref="AJ213:AJ215" si="154">+COUNTIF(F213:AG213,"休")</f>
        <v>0</v>
      </c>
      <c r="AM213" s="1953">
        <f t="shared" ref="AM213:AM215" si="155">+COUNTIF(F213:AG213,"－")</f>
        <v>0</v>
      </c>
      <c r="AN213" s="1953">
        <f>+COUNTIF(F213:AG213,"外")</f>
        <v>0</v>
      </c>
    </row>
    <row r="214" spans="2:40">
      <c r="B214" s="4186"/>
      <c r="C214" s="4189"/>
      <c r="D214" s="1960">
        <f>E$16</f>
        <v>0</v>
      </c>
      <c r="E214" s="2105"/>
      <c r="F214" s="1955"/>
      <c r="G214" s="1956"/>
      <c r="H214" s="1956"/>
      <c r="I214" s="1956"/>
      <c r="J214" s="1956"/>
      <c r="K214" s="1956"/>
      <c r="L214" s="1956"/>
      <c r="M214" s="1956"/>
      <c r="N214" s="1956"/>
      <c r="O214" s="1956"/>
      <c r="P214" s="1956"/>
      <c r="Q214" s="1956"/>
      <c r="R214" s="1956"/>
      <c r="S214" s="1956"/>
      <c r="T214" s="1956"/>
      <c r="U214" s="1956"/>
      <c r="V214" s="1956"/>
      <c r="W214" s="1956"/>
      <c r="X214" s="1956"/>
      <c r="Y214" s="1956"/>
      <c r="Z214" s="1956"/>
      <c r="AA214" s="1956"/>
      <c r="AB214" s="1956"/>
      <c r="AC214" s="1956"/>
      <c r="AD214" s="1956"/>
      <c r="AE214" s="1956"/>
      <c r="AF214" s="1956"/>
      <c r="AG214" s="1957"/>
      <c r="AH214" s="1950">
        <f t="shared" si="152"/>
        <v>28</v>
      </c>
      <c r="AI214" s="1958">
        <f t="shared" si="153"/>
        <v>0</v>
      </c>
      <c r="AJ214" s="2106">
        <f t="shared" si="154"/>
        <v>0</v>
      </c>
      <c r="AM214" s="1953">
        <f t="shared" si="155"/>
        <v>0</v>
      </c>
      <c r="AN214" s="1953">
        <f>+COUNTIF(F214:AG214,"外")</f>
        <v>0</v>
      </c>
    </row>
    <row r="215" spans="2:40">
      <c r="B215" s="4186"/>
      <c r="C215" s="4190"/>
      <c r="D215" s="2107">
        <f>E$17</f>
        <v>0</v>
      </c>
      <c r="E215" s="1991"/>
      <c r="F215" s="1955"/>
      <c r="G215" s="1978"/>
      <c r="H215" s="1978"/>
      <c r="I215" s="1978"/>
      <c r="J215" s="1978"/>
      <c r="K215" s="1978"/>
      <c r="L215" s="1978"/>
      <c r="M215" s="1978"/>
      <c r="N215" s="1978"/>
      <c r="O215" s="1978"/>
      <c r="P215" s="1978"/>
      <c r="Q215" s="1978"/>
      <c r="R215" s="1978"/>
      <c r="S215" s="1978"/>
      <c r="T215" s="1978"/>
      <c r="U215" s="1978"/>
      <c r="V215" s="1978"/>
      <c r="W215" s="1978"/>
      <c r="X215" s="1978"/>
      <c r="Y215" s="1978"/>
      <c r="Z215" s="1978"/>
      <c r="AA215" s="1978"/>
      <c r="AB215" s="1978"/>
      <c r="AC215" s="1978"/>
      <c r="AD215" s="1978"/>
      <c r="AE215" s="1978"/>
      <c r="AF215" s="1978"/>
      <c r="AG215" s="1949"/>
      <c r="AH215" s="1950">
        <f t="shared" si="152"/>
        <v>28</v>
      </c>
      <c r="AI215" s="1987">
        <f t="shared" si="153"/>
        <v>0</v>
      </c>
      <c r="AJ215" s="2104">
        <f t="shared" si="154"/>
        <v>0</v>
      </c>
      <c r="AM215" s="1953">
        <f t="shared" si="155"/>
        <v>0</v>
      </c>
      <c r="AN215" s="1953">
        <f>+COUNTIF(F215:AG215,"外")</f>
        <v>0</v>
      </c>
    </row>
    <row r="216" spans="2:40" ht="24.75" customHeight="1">
      <c r="B216" s="4186"/>
      <c r="C216" s="4188" t="s">
        <v>2495</v>
      </c>
      <c r="D216" s="1953" t="s">
        <v>1313</v>
      </c>
      <c r="E216" s="1901" t="s">
        <v>2558</v>
      </c>
      <c r="F216" s="1941"/>
      <c r="G216" s="1942"/>
      <c r="H216" s="1942"/>
      <c r="I216" s="1942"/>
      <c r="J216" s="1942"/>
      <c r="K216" s="1942"/>
      <c r="L216" s="1942"/>
      <c r="M216" s="1942"/>
      <c r="N216" s="1942"/>
      <c r="O216" s="1942"/>
      <c r="P216" s="1942"/>
      <c r="Q216" s="1942"/>
      <c r="R216" s="1942"/>
      <c r="S216" s="1942"/>
      <c r="T216" s="1942"/>
      <c r="U216" s="1942"/>
      <c r="V216" s="1942"/>
      <c r="W216" s="1942"/>
      <c r="X216" s="1942"/>
      <c r="Y216" s="1942"/>
      <c r="Z216" s="1942"/>
      <c r="AA216" s="1942"/>
      <c r="AB216" s="1942"/>
      <c r="AC216" s="1942"/>
      <c r="AD216" s="1942"/>
      <c r="AE216" s="1942"/>
      <c r="AF216" s="1942"/>
      <c r="AG216" s="1970"/>
      <c r="AH216" s="1971"/>
      <c r="AI216" s="1953"/>
      <c r="AJ216" s="2058"/>
    </row>
    <row r="217" spans="2:40">
      <c r="B217" s="4186"/>
      <c r="C217" s="4189"/>
      <c r="D217" s="1945" t="str">
        <f>E$18</f>
        <v>●●</v>
      </c>
      <c r="E217" s="2023"/>
      <c r="F217" s="1947"/>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1948"/>
      <c r="AB217" s="1948"/>
      <c r="AC217" s="1948"/>
      <c r="AD217" s="1948"/>
      <c r="AE217" s="1948"/>
      <c r="AF217" s="1948"/>
      <c r="AG217" s="1982"/>
      <c r="AH217" s="1950">
        <f t="shared" ref="AH217:AH220" si="156">COUNTA(F$116:AG$116)-AI217</f>
        <v>28</v>
      </c>
      <c r="AI217" s="2108">
        <f t="shared" ref="AI217:AI220" si="157">AM217+AN217</f>
        <v>0</v>
      </c>
      <c r="AJ217" s="2109">
        <f>+COUNTIF(F217:AG217,"休")</f>
        <v>0</v>
      </c>
      <c r="AM217" s="1953">
        <f>+COUNTIF(F217:AG217,"－")</f>
        <v>0</v>
      </c>
      <c r="AN217" s="1953">
        <f>+COUNTIF(F217:AG217,"外")</f>
        <v>0</v>
      </c>
    </row>
    <row r="218" spans="2:40">
      <c r="B218" s="4186"/>
      <c r="C218" s="4189"/>
      <c r="D218" s="1960">
        <f>E$19</f>
        <v>0</v>
      </c>
      <c r="E218" s="2105"/>
      <c r="F218" s="1955"/>
      <c r="G218" s="1956"/>
      <c r="H218" s="1956"/>
      <c r="I218" s="1956"/>
      <c r="J218" s="1956"/>
      <c r="K218" s="1956"/>
      <c r="L218" s="1956"/>
      <c r="M218" s="1956"/>
      <c r="N218" s="1956"/>
      <c r="O218" s="1956"/>
      <c r="P218" s="1956"/>
      <c r="Q218" s="1956"/>
      <c r="R218" s="1956"/>
      <c r="S218" s="1956"/>
      <c r="T218" s="1956"/>
      <c r="U218" s="1956"/>
      <c r="V218" s="1956"/>
      <c r="W218" s="1956"/>
      <c r="X218" s="1956"/>
      <c r="Y218" s="1956"/>
      <c r="Z218" s="1956"/>
      <c r="AA218" s="1956"/>
      <c r="AB218" s="1956"/>
      <c r="AC218" s="1956"/>
      <c r="AD218" s="1956"/>
      <c r="AE218" s="1956"/>
      <c r="AF218" s="1956"/>
      <c r="AG218" s="1957"/>
      <c r="AH218" s="1950">
        <f t="shared" si="156"/>
        <v>28</v>
      </c>
      <c r="AI218" s="1958">
        <f t="shared" si="157"/>
        <v>0</v>
      </c>
      <c r="AJ218" s="2106">
        <f t="shared" ref="AJ218:AJ220" si="158">+COUNTIF(F218:AG218,"休")</f>
        <v>0</v>
      </c>
      <c r="AM218" s="1953">
        <f t="shared" ref="AM218:AM220" si="159">+COUNTIF(F218:AG218,"－")</f>
        <v>0</v>
      </c>
      <c r="AN218" s="1953">
        <f>+COUNTIF(F218:AG218,"外")</f>
        <v>0</v>
      </c>
    </row>
    <row r="219" spans="2:40">
      <c r="B219" s="4186"/>
      <c r="C219" s="4189"/>
      <c r="D219" s="1960">
        <f>E$20</f>
        <v>0</v>
      </c>
      <c r="E219" s="2105"/>
      <c r="F219" s="1955"/>
      <c r="G219" s="1956"/>
      <c r="H219" s="1956"/>
      <c r="I219" s="1956"/>
      <c r="J219" s="1956"/>
      <c r="K219" s="1956"/>
      <c r="L219" s="1956"/>
      <c r="M219" s="1956"/>
      <c r="N219" s="1956"/>
      <c r="O219" s="1956"/>
      <c r="P219" s="1956"/>
      <c r="Q219" s="1956"/>
      <c r="R219" s="1956"/>
      <c r="S219" s="1956"/>
      <c r="T219" s="1956"/>
      <c r="U219" s="1956"/>
      <c r="V219" s="1956"/>
      <c r="W219" s="1956"/>
      <c r="X219" s="1956"/>
      <c r="Y219" s="1956"/>
      <c r="Z219" s="1956"/>
      <c r="AA219" s="1956"/>
      <c r="AB219" s="1956"/>
      <c r="AC219" s="1956"/>
      <c r="AD219" s="1956"/>
      <c r="AE219" s="1956"/>
      <c r="AF219" s="1956"/>
      <c r="AG219" s="1957"/>
      <c r="AH219" s="1950">
        <f t="shared" si="156"/>
        <v>28</v>
      </c>
      <c r="AI219" s="1958">
        <f t="shared" si="157"/>
        <v>0</v>
      </c>
      <c r="AJ219" s="2106">
        <f t="shared" si="158"/>
        <v>0</v>
      </c>
      <c r="AM219" s="1953">
        <f t="shared" si="159"/>
        <v>0</v>
      </c>
      <c r="AN219" s="1953">
        <f>+COUNTIF(F219:AG219,"外")</f>
        <v>0</v>
      </c>
    </row>
    <row r="220" spans="2:40">
      <c r="B220" s="4187"/>
      <c r="C220" s="4190"/>
      <c r="D220" s="2110">
        <f>E$21</f>
        <v>0</v>
      </c>
      <c r="E220" s="2039"/>
      <c r="F220" s="1984"/>
      <c r="G220" s="1965"/>
      <c r="H220" s="1965"/>
      <c r="I220" s="1965"/>
      <c r="J220" s="1965"/>
      <c r="K220" s="1965"/>
      <c r="L220" s="1965"/>
      <c r="M220" s="1965"/>
      <c r="N220" s="1965"/>
      <c r="O220" s="1965"/>
      <c r="P220" s="1965"/>
      <c r="Q220" s="1965"/>
      <c r="R220" s="1965"/>
      <c r="S220" s="1965"/>
      <c r="T220" s="1965"/>
      <c r="U220" s="1965"/>
      <c r="V220" s="1965"/>
      <c r="W220" s="1965"/>
      <c r="X220" s="1965"/>
      <c r="Y220" s="1965"/>
      <c r="Z220" s="1965"/>
      <c r="AA220" s="1965"/>
      <c r="AB220" s="1965"/>
      <c r="AC220" s="1965"/>
      <c r="AD220" s="1965"/>
      <c r="AE220" s="1965"/>
      <c r="AF220" s="1965"/>
      <c r="AG220" s="1985"/>
      <c r="AH220" s="1986">
        <f t="shared" si="156"/>
        <v>28</v>
      </c>
      <c r="AI220" s="2071">
        <f t="shared" si="157"/>
        <v>0</v>
      </c>
      <c r="AJ220" s="1972">
        <f t="shared" si="158"/>
        <v>0</v>
      </c>
      <c r="AM220" s="1953">
        <f t="shared" si="159"/>
        <v>0</v>
      </c>
      <c r="AN220" s="1953">
        <f>+COUNTIF(F220:AG220,"外")</f>
        <v>0</v>
      </c>
    </row>
    <row r="221" spans="2:40">
      <c r="F221" s="2073"/>
      <c r="G221" s="2073"/>
      <c r="H221" s="2073"/>
      <c r="I221" s="2073"/>
      <c r="J221" s="2073"/>
      <c r="K221" s="2073"/>
      <c r="L221" s="2073"/>
      <c r="M221" s="2073"/>
      <c r="N221" s="2073"/>
      <c r="O221" s="2073"/>
      <c r="P221" s="2073"/>
      <c r="Q221" s="2073"/>
      <c r="R221" s="2073"/>
      <c r="S221" s="2073"/>
      <c r="T221" s="2073"/>
      <c r="U221" s="2073"/>
      <c r="V221" s="2073"/>
      <c r="W221" s="2073"/>
      <c r="X221" s="2073"/>
      <c r="Y221" s="2073"/>
      <c r="Z221" s="2073"/>
      <c r="AA221" s="2073"/>
      <c r="AB221" s="2073"/>
      <c r="AC221" s="2073"/>
      <c r="AD221" s="2073"/>
      <c r="AE221" s="2073"/>
      <c r="AF221" s="2073"/>
      <c r="AG221" s="2073"/>
    </row>
    <row r="222" spans="2:40" ht="13.5" customHeight="1">
      <c r="B222" s="2021"/>
      <c r="C222" s="2022"/>
      <c r="D222" s="2025"/>
      <c r="E222" s="2074" t="s">
        <v>1183</v>
      </c>
      <c r="F222" s="2075">
        <f>+AG202+1</f>
        <v>44911</v>
      </c>
      <c r="G222" s="2076">
        <f>+F222+1</f>
        <v>44912</v>
      </c>
      <c r="H222" s="2076">
        <f t="shared" ref="H222:Y222" si="160">+G222+1</f>
        <v>44913</v>
      </c>
      <c r="I222" s="2076">
        <f t="shared" si="160"/>
        <v>44914</v>
      </c>
      <c r="J222" s="2076">
        <f t="shared" si="160"/>
        <v>44915</v>
      </c>
      <c r="K222" s="2076">
        <f t="shared" si="160"/>
        <v>44916</v>
      </c>
      <c r="L222" s="2076">
        <f t="shared" si="160"/>
        <v>44917</v>
      </c>
      <c r="M222" s="2076">
        <f t="shared" si="160"/>
        <v>44918</v>
      </c>
      <c r="N222" s="2076">
        <f t="shared" si="160"/>
        <v>44919</v>
      </c>
      <c r="O222" s="2076">
        <f t="shared" si="160"/>
        <v>44920</v>
      </c>
      <c r="P222" s="2076">
        <f t="shared" si="160"/>
        <v>44921</v>
      </c>
      <c r="Q222" s="2076">
        <f t="shared" si="160"/>
        <v>44922</v>
      </c>
      <c r="R222" s="2076">
        <f t="shared" si="160"/>
        <v>44923</v>
      </c>
      <c r="S222" s="2076">
        <f t="shared" si="160"/>
        <v>44924</v>
      </c>
      <c r="T222" s="2076">
        <f t="shared" si="160"/>
        <v>44925</v>
      </c>
      <c r="U222" s="2076">
        <f t="shared" si="160"/>
        <v>44926</v>
      </c>
      <c r="V222" s="2076">
        <f t="shared" si="160"/>
        <v>44927</v>
      </c>
      <c r="W222" s="2076">
        <f t="shared" si="160"/>
        <v>44928</v>
      </c>
      <c r="X222" s="2076">
        <f t="shared" si="160"/>
        <v>44929</v>
      </c>
      <c r="Y222" s="2076">
        <f t="shared" si="160"/>
        <v>44930</v>
      </c>
      <c r="Z222" s="2076">
        <f>+Y222+1</f>
        <v>44931</v>
      </c>
      <c r="AA222" s="2076">
        <f t="shared" ref="AA222:AC222" si="161">+Z222+1</f>
        <v>44932</v>
      </c>
      <c r="AB222" s="2076">
        <f t="shared" si="161"/>
        <v>44933</v>
      </c>
      <c r="AC222" s="2076">
        <f t="shared" si="161"/>
        <v>44934</v>
      </c>
      <c r="AD222" s="2076">
        <f>+AC222+1</f>
        <v>44935</v>
      </c>
      <c r="AE222" s="2076">
        <f t="shared" ref="AE222" si="162">+AD222+1</f>
        <v>44936</v>
      </c>
      <c r="AF222" s="2076">
        <f>+AE222+1</f>
        <v>44937</v>
      </c>
      <c r="AG222" s="2111">
        <f t="shared" ref="AG222" si="163">+AF222+1</f>
        <v>44938</v>
      </c>
      <c r="AH222" s="4209" t="s">
        <v>2496</v>
      </c>
      <c r="AI222" s="4313" t="s">
        <v>2497</v>
      </c>
      <c r="AJ222" s="4316" t="s">
        <v>2474</v>
      </c>
      <c r="AK222" s="4319"/>
      <c r="AM222" s="4320" t="s">
        <v>2556</v>
      </c>
      <c r="AN222" s="4320" t="s">
        <v>2557</v>
      </c>
    </row>
    <row r="223" spans="2:40">
      <c r="B223" s="2037"/>
      <c r="C223" s="2038"/>
      <c r="D223" s="2041"/>
      <c r="E223" s="2078" t="s">
        <v>1184</v>
      </c>
      <c r="F223" s="2079" t="str">
        <f>TEXT(WEEKDAY(+F222),"aaa")</f>
        <v>金</v>
      </c>
      <c r="G223" s="2080" t="str">
        <f t="shared" ref="G223:AG223" si="164">TEXT(WEEKDAY(+G222),"aaa")</f>
        <v>土</v>
      </c>
      <c r="H223" s="2080" t="str">
        <f t="shared" si="164"/>
        <v>日</v>
      </c>
      <c r="I223" s="2080" t="str">
        <f t="shared" si="164"/>
        <v>月</v>
      </c>
      <c r="J223" s="2080" t="str">
        <f t="shared" si="164"/>
        <v>火</v>
      </c>
      <c r="K223" s="2080" t="str">
        <f t="shared" si="164"/>
        <v>水</v>
      </c>
      <c r="L223" s="2080" t="str">
        <f t="shared" si="164"/>
        <v>木</v>
      </c>
      <c r="M223" s="2080" t="str">
        <f t="shared" si="164"/>
        <v>金</v>
      </c>
      <c r="N223" s="2080" t="str">
        <f t="shared" si="164"/>
        <v>土</v>
      </c>
      <c r="O223" s="2080" t="str">
        <f t="shared" si="164"/>
        <v>日</v>
      </c>
      <c r="P223" s="2080" t="str">
        <f t="shared" si="164"/>
        <v>月</v>
      </c>
      <c r="Q223" s="2080" t="str">
        <f t="shared" si="164"/>
        <v>火</v>
      </c>
      <c r="R223" s="2080" t="str">
        <f t="shared" si="164"/>
        <v>水</v>
      </c>
      <c r="S223" s="2080" t="str">
        <f t="shared" si="164"/>
        <v>木</v>
      </c>
      <c r="T223" s="2080" t="str">
        <f t="shared" si="164"/>
        <v>金</v>
      </c>
      <c r="U223" s="2080" t="str">
        <f t="shared" si="164"/>
        <v>土</v>
      </c>
      <c r="V223" s="2080" t="str">
        <f t="shared" si="164"/>
        <v>日</v>
      </c>
      <c r="W223" s="2080" t="str">
        <f t="shared" si="164"/>
        <v>月</v>
      </c>
      <c r="X223" s="2080" t="str">
        <f t="shared" si="164"/>
        <v>火</v>
      </c>
      <c r="Y223" s="2080" t="str">
        <f t="shared" si="164"/>
        <v>水</v>
      </c>
      <c r="Z223" s="2080" t="str">
        <f t="shared" si="164"/>
        <v>木</v>
      </c>
      <c r="AA223" s="2080" t="str">
        <f t="shared" si="164"/>
        <v>金</v>
      </c>
      <c r="AB223" s="2080" t="str">
        <f t="shared" si="164"/>
        <v>土</v>
      </c>
      <c r="AC223" s="2080" t="str">
        <f t="shared" si="164"/>
        <v>日</v>
      </c>
      <c r="AD223" s="2080" t="str">
        <f t="shared" si="164"/>
        <v>月</v>
      </c>
      <c r="AE223" s="2080" t="str">
        <f t="shared" si="164"/>
        <v>火</v>
      </c>
      <c r="AF223" s="2080" t="str">
        <f t="shared" si="164"/>
        <v>水</v>
      </c>
      <c r="AG223" s="2112" t="str">
        <f t="shared" si="164"/>
        <v>木</v>
      </c>
      <c r="AH223" s="4210"/>
      <c r="AI223" s="4314"/>
      <c r="AJ223" s="4317"/>
      <c r="AK223" s="4319"/>
      <c r="AM223" s="4320"/>
      <c r="AN223" s="4320"/>
    </row>
    <row r="224" spans="2:40" ht="24.75" customHeight="1">
      <c r="B224" s="2101" t="s">
        <v>2531</v>
      </c>
      <c r="C224" s="2102" t="s">
        <v>2532</v>
      </c>
      <c r="D224" s="1953" t="s">
        <v>1313</v>
      </c>
      <c r="E224" s="1901" t="s">
        <v>2558</v>
      </c>
      <c r="F224" s="1941"/>
      <c r="G224" s="1942"/>
      <c r="H224" s="1942"/>
      <c r="I224" s="1942"/>
      <c r="J224" s="1942"/>
      <c r="K224" s="1942"/>
      <c r="L224" s="1942"/>
      <c r="M224" s="1942"/>
      <c r="N224" s="1942"/>
      <c r="O224" s="1942"/>
      <c r="P224" s="1942"/>
      <c r="Q224" s="1942"/>
      <c r="R224" s="1942"/>
      <c r="S224" s="1942"/>
      <c r="T224" s="1942"/>
      <c r="U224" s="1942"/>
      <c r="V224" s="1942"/>
      <c r="W224" s="1942"/>
      <c r="X224" s="1942"/>
      <c r="Y224" s="1942"/>
      <c r="Z224" s="1942"/>
      <c r="AA224" s="1942"/>
      <c r="AB224" s="1942"/>
      <c r="AC224" s="1942"/>
      <c r="AD224" s="1942"/>
      <c r="AE224" s="1942"/>
      <c r="AF224" s="1942"/>
      <c r="AG224" s="1970"/>
      <c r="AH224" s="4211"/>
      <c r="AI224" s="4315"/>
      <c r="AJ224" s="4318"/>
      <c r="AK224" s="4319"/>
    </row>
    <row r="225" spans="2:40" ht="13.5" customHeight="1">
      <c r="B225" s="4185" t="s">
        <v>2486</v>
      </c>
      <c r="C225" s="4188" t="s">
        <v>2487</v>
      </c>
      <c r="D225" s="1945" t="str">
        <f>E$8</f>
        <v>〇〇</v>
      </c>
      <c r="E225" s="2023"/>
      <c r="F225" s="1947"/>
      <c r="G225" s="1948"/>
      <c r="H225" s="1948"/>
      <c r="I225" s="1948"/>
      <c r="J225" s="1948"/>
      <c r="K225" s="1948"/>
      <c r="L225" s="1948"/>
      <c r="M225" s="1948"/>
      <c r="N225" s="1948"/>
      <c r="O225" s="1948"/>
      <c r="P225" s="1948"/>
      <c r="Q225" s="1948"/>
      <c r="R225" s="1948"/>
      <c r="S225" s="1948"/>
      <c r="T225" s="1948"/>
      <c r="U225" s="1948"/>
      <c r="V225" s="1948"/>
      <c r="W225" s="1948"/>
      <c r="X225" s="1948"/>
      <c r="Y225" s="1948"/>
      <c r="Z225" s="1948"/>
      <c r="AA225" s="1948"/>
      <c r="AB225" s="1948"/>
      <c r="AC225" s="1948"/>
      <c r="AD225" s="1948"/>
      <c r="AE225" s="1948"/>
      <c r="AF225" s="1948"/>
      <c r="AG225" s="1949"/>
      <c r="AH225" s="1950">
        <f>COUNTA(F$136:AG$136)-AI225</f>
        <v>28</v>
      </c>
      <c r="AI225" s="1951">
        <f>AM225+AN225</f>
        <v>0</v>
      </c>
      <c r="AJ225" s="2104">
        <f>+COUNTIF(F225:AG225,"休")</f>
        <v>0</v>
      </c>
      <c r="AM225" s="1953">
        <f>+COUNTIF(F225:AG225,"－")</f>
        <v>0</v>
      </c>
      <c r="AN225" s="1953">
        <f t="shared" ref="AN225:AN230" si="165">+COUNTIF(F225:AG225,"外")</f>
        <v>0</v>
      </c>
    </row>
    <row r="226" spans="2:40" ht="13.5" customHeight="1">
      <c r="B226" s="4186"/>
      <c r="C226" s="4189"/>
      <c r="D226" s="1960" t="str">
        <f>E$9</f>
        <v>●●</v>
      </c>
      <c r="E226" s="2105"/>
      <c r="F226" s="1955"/>
      <c r="G226" s="1956"/>
      <c r="H226" s="1956"/>
      <c r="I226" s="1956"/>
      <c r="J226" s="1956"/>
      <c r="K226" s="1956"/>
      <c r="L226" s="1956"/>
      <c r="M226" s="1956"/>
      <c r="N226" s="1956"/>
      <c r="O226" s="1956"/>
      <c r="P226" s="1956"/>
      <c r="Q226" s="1956"/>
      <c r="R226" s="1956"/>
      <c r="S226" s="1956"/>
      <c r="T226" s="1956"/>
      <c r="U226" s="1956"/>
      <c r="V226" s="1956"/>
      <c r="W226" s="1956"/>
      <c r="X226" s="1956"/>
      <c r="Y226" s="1956"/>
      <c r="Z226" s="1956"/>
      <c r="AA226" s="1956"/>
      <c r="AB226" s="1956"/>
      <c r="AC226" s="1956"/>
      <c r="AD226" s="1956"/>
      <c r="AE226" s="1956"/>
      <c r="AF226" s="1956"/>
      <c r="AG226" s="1957"/>
      <c r="AH226" s="1950">
        <f t="shared" ref="AH226:AH230" si="166">COUNTA(F$136:AG$136)-AI226</f>
        <v>28</v>
      </c>
      <c r="AI226" s="1958">
        <f t="shared" ref="AI226" si="167">AM226+AN226</f>
        <v>0</v>
      </c>
      <c r="AJ226" s="2106">
        <f t="shared" ref="AJ226:AJ229" si="168">+COUNTIF(F226:AG226,"休")</f>
        <v>0</v>
      </c>
      <c r="AM226" s="1953">
        <f t="shared" ref="AM226:AM229" si="169">+COUNTIF(F226:AG226,"－")</f>
        <v>0</v>
      </c>
      <c r="AN226" s="1953">
        <f t="shared" si="165"/>
        <v>0</v>
      </c>
    </row>
    <row r="227" spans="2:40">
      <c r="B227" s="4186"/>
      <c r="C227" s="4189"/>
      <c r="D227" s="1960" t="str">
        <f>E$10</f>
        <v>△△</v>
      </c>
      <c r="E227" s="2105"/>
      <c r="F227" s="1955"/>
      <c r="G227" s="1956"/>
      <c r="H227" s="1956"/>
      <c r="I227" s="1956"/>
      <c r="J227" s="1956"/>
      <c r="K227" s="1956"/>
      <c r="L227" s="1956"/>
      <c r="M227" s="1956"/>
      <c r="N227" s="1956"/>
      <c r="O227" s="1956"/>
      <c r="P227" s="1956"/>
      <c r="Q227" s="1956"/>
      <c r="R227" s="1956"/>
      <c r="S227" s="1956"/>
      <c r="T227" s="1956"/>
      <c r="U227" s="1956"/>
      <c r="V227" s="1956"/>
      <c r="W227" s="1956"/>
      <c r="X227" s="1956"/>
      <c r="Y227" s="1956"/>
      <c r="Z227" s="1956"/>
      <c r="AA227" s="1956"/>
      <c r="AB227" s="1956"/>
      <c r="AC227" s="1956"/>
      <c r="AD227" s="1956"/>
      <c r="AE227" s="1956"/>
      <c r="AF227" s="1956"/>
      <c r="AG227" s="1957"/>
      <c r="AH227" s="1950">
        <f t="shared" si="166"/>
        <v>28</v>
      </c>
      <c r="AI227" s="1958">
        <f>AM227+AN227</f>
        <v>0</v>
      </c>
      <c r="AJ227" s="2106">
        <f t="shared" si="168"/>
        <v>0</v>
      </c>
      <c r="AM227" s="1953">
        <f t="shared" si="169"/>
        <v>0</v>
      </c>
      <c r="AN227" s="1953">
        <f t="shared" si="165"/>
        <v>0</v>
      </c>
    </row>
    <row r="228" spans="2:40">
      <c r="B228" s="4186"/>
      <c r="C228" s="4189"/>
      <c r="D228" s="1960" t="str">
        <f>E$11</f>
        <v>■■</v>
      </c>
      <c r="E228" s="2105"/>
      <c r="F228" s="1955"/>
      <c r="G228" s="1956"/>
      <c r="H228" s="1956"/>
      <c r="I228" s="1956"/>
      <c r="J228" s="1956"/>
      <c r="K228" s="1956"/>
      <c r="L228" s="1956"/>
      <c r="M228" s="1956"/>
      <c r="N228" s="1956"/>
      <c r="O228" s="1956"/>
      <c r="P228" s="1956"/>
      <c r="Q228" s="1956"/>
      <c r="R228" s="1956"/>
      <c r="S228" s="1956"/>
      <c r="T228" s="1956"/>
      <c r="U228" s="1956"/>
      <c r="V228" s="1956"/>
      <c r="W228" s="1956"/>
      <c r="X228" s="1956"/>
      <c r="Y228" s="1956"/>
      <c r="Z228" s="1956"/>
      <c r="AA228" s="1956"/>
      <c r="AB228" s="1956"/>
      <c r="AC228" s="1956"/>
      <c r="AD228" s="1956"/>
      <c r="AE228" s="1956"/>
      <c r="AF228" s="1956"/>
      <c r="AG228" s="1957"/>
      <c r="AH228" s="1950">
        <f t="shared" si="166"/>
        <v>28</v>
      </c>
      <c r="AI228" s="1958">
        <f t="shared" ref="AI228:AI230" si="170">AM228+AN228</f>
        <v>0</v>
      </c>
      <c r="AJ228" s="2106">
        <f t="shared" si="168"/>
        <v>0</v>
      </c>
      <c r="AM228" s="1953">
        <f t="shared" si="169"/>
        <v>0</v>
      </c>
      <c r="AN228" s="1953">
        <f t="shared" si="165"/>
        <v>0</v>
      </c>
    </row>
    <row r="229" spans="2:40">
      <c r="B229" s="4186"/>
      <c r="C229" s="4189"/>
      <c r="D229" s="1960" t="str">
        <f>E$12</f>
        <v>★★</v>
      </c>
      <c r="E229" s="2105"/>
      <c r="F229" s="1955"/>
      <c r="G229" s="1956"/>
      <c r="H229" s="1956"/>
      <c r="I229" s="1956"/>
      <c r="J229" s="1956"/>
      <c r="K229" s="1956"/>
      <c r="L229" s="1956"/>
      <c r="M229" s="1956"/>
      <c r="N229" s="1956"/>
      <c r="O229" s="1956"/>
      <c r="P229" s="1956"/>
      <c r="Q229" s="1956"/>
      <c r="R229" s="1956"/>
      <c r="S229" s="1956"/>
      <c r="T229" s="1956"/>
      <c r="U229" s="1956"/>
      <c r="V229" s="1956"/>
      <c r="W229" s="1956"/>
      <c r="X229" s="1956"/>
      <c r="Y229" s="1956"/>
      <c r="Z229" s="1956"/>
      <c r="AA229" s="1956"/>
      <c r="AB229" s="1956"/>
      <c r="AC229" s="1956"/>
      <c r="AD229" s="1956"/>
      <c r="AE229" s="1956"/>
      <c r="AF229" s="1956"/>
      <c r="AG229" s="1957"/>
      <c r="AH229" s="1950">
        <f t="shared" si="166"/>
        <v>28</v>
      </c>
      <c r="AI229" s="1958">
        <f t="shared" si="170"/>
        <v>0</v>
      </c>
      <c r="AJ229" s="2106">
        <f t="shared" si="168"/>
        <v>0</v>
      </c>
      <c r="AM229" s="1953">
        <f t="shared" si="169"/>
        <v>0</v>
      </c>
      <c r="AN229" s="1953">
        <f t="shared" si="165"/>
        <v>0</v>
      </c>
    </row>
    <row r="230" spans="2:40">
      <c r="B230" s="4187"/>
      <c r="C230" s="4190"/>
      <c r="D230" s="2107"/>
      <c r="E230" s="1991"/>
      <c r="F230" s="1964"/>
      <c r="G230" s="1966"/>
      <c r="H230" s="1966"/>
      <c r="I230" s="1966"/>
      <c r="J230" s="1966"/>
      <c r="K230" s="1966"/>
      <c r="L230" s="1966"/>
      <c r="M230" s="1966"/>
      <c r="N230" s="1966"/>
      <c r="O230" s="1966"/>
      <c r="P230" s="1966"/>
      <c r="Q230" s="1966"/>
      <c r="R230" s="1966"/>
      <c r="S230" s="1966"/>
      <c r="T230" s="1966"/>
      <c r="U230" s="1966"/>
      <c r="V230" s="1966"/>
      <c r="W230" s="1966"/>
      <c r="X230" s="1966"/>
      <c r="Y230" s="1966"/>
      <c r="Z230" s="1966"/>
      <c r="AA230" s="1966"/>
      <c r="AB230" s="1966"/>
      <c r="AC230" s="1966"/>
      <c r="AD230" s="1966"/>
      <c r="AE230" s="1966"/>
      <c r="AF230" s="1966"/>
      <c r="AG230" s="1967"/>
      <c r="AH230" s="1950">
        <f t="shared" si="166"/>
        <v>28</v>
      </c>
      <c r="AI230" s="1951">
        <f t="shared" si="170"/>
        <v>0</v>
      </c>
      <c r="AJ230" s="2104">
        <f>+COUNTIF(F230:AG230,"休")</f>
        <v>0</v>
      </c>
      <c r="AM230" s="1953">
        <f>+COUNTIF(F230:AG230,"－")</f>
        <v>0</v>
      </c>
      <c r="AN230" s="1953">
        <f t="shared" si="165"/>
        <v>0</v>
      </c>
    </row>
    <row r="231" spans="2:40" ht="24.75" customHeight="1">
      <c r="B231" s="4185" t="s">
        <v>2493</v>
      </c>
      <c r="C231" s="4188" t="s">
        <v>2494</v>
      </c>
      <c r="D231" s="1953" t="s">
        <v>1313</v>
      </c>
      <c r="E231" s="1901" t="s">
        <v>2558</v>
      </c>
      <c r="F231" s="1941"/>
      <c r="G231" s="1942"/>
      <c r="H231" s="1942"/>
      <c r="I231" s="1942"/>
      <c r="J231" s="1942"/>
      <c r="K231" s="1942"/>
      <c r="L231" s="1942"/>
      <c r="M231" s="1942"/>
      <c r="N231" s="1942"/>
      <c r="O231" s="1942"/>
      <c r="P231" s="1942"/>
      <c r="Q231" s="1942"/>
      <c r="R231" s="1942"/>
      <c r="S231" s="1942"/>
      <c r="T231" s="1942"/>
      <c r="U231" s="1942"/>
      <c r="V231" s="1942"/>
      <c r="W231" s="1942"/>
      <c r="X231" s="1942"/>
      <c r="Y231" s="1942"/>
      <c r="Z231" s="1942"/>
      <c r="AA231" s="1942"/>
      <c r="AB231" s="1942"/>
      <c r="AC231" s="1942"/>
      <c r="AD231" s="1942"/>
      <c r="AE231" s="1942"/>
      <c r="AF231" s="1942"/>
      <c r="AG231" s="1970"/>
      <c r="AH231" s="1971"/>
      <c r="AI231" s="1953"/>
      <c r="AJ231" s="2058"/>
    </row>
    <row r="232" spans="2:40" ht="13.5" customHeight="1">
      <c r="B232" s="4186"/>
      <c r="C232" s="4189"/>
      <c r="D232" s="2107" t="str">
        <f>E$14</f>
        <v>〇〇</v>
      </c>
      <c r="E232" s="1991"/>
      <c r="F232" s="1947"/>
      <c r="G232" s="1948"/>
      <c r="H232" s="1948"/>
      <c r="I232" s="1948"/>
      <c r="J232" s="1948"/>
      <c r="K232" s="1948"/>
      <c r="L232" s="1948"/>
      <c r="M232" s="1948"/>
      <c r="N232" s="1948"/>
      <c r="O232" s="1948"/>
      <c r="P232" s="1948"/>
      <c r="Q232" s="1948"/>
      <c r="R232" s="1948"/>
      <c r="S232" s="1948"/>
      <c r="T232" s="1948"/>
      <c r="U232" s="1948"/>
      <c r="V232" s="1948"/>
      <c r="W232" s="1948"/>
      <c r="X232" s="1948"/>
      <c r="Y232" s="1948"/>
      <c r="Z232" s="1948"/>
      <c r="AA232" s="1948"/>
      <c r="AB232" s="1948"/>
      <c r="AC232" s="1948"/>
      <c r="AD232" s="1948"/>
      <c r="AE232" s="1948"/>
      <c r="AF232" s="1948"/>
      <c r="AG232" s="1949"/>
      <c r="AH232" s="1950">
        <f t="shared" ref="AH232" si="171">COUNTA(F$136:AG$136)-AI232</f>
        <v>28</v>
      </c>
      <c r="AI232" s="1951">
        <f t="shared" ref="AI232:AI235" si="172">AM232+AN232</f>
        <v>0</v>
      </c>
      <c r="AJ232" s="2104">
        <f>+COUNTIF(F232:AG232,"休")</f>
        <v>0</v>
      </c>
      <c r="AM232" s="1953">
        <f>+COUNTIF(F232:AG232,"－")</f>
        <v>0</v>
      </c>
      <c r="AN232" s="1953">
        <f>+COUNTIF(F232:AG232,"外")</f>
        <v>0</v>
      </c>
    </row>
    <row r="233" spans="2:40">
      <c r="B233" s="4186"/>
      <c r="C233" s="4189"/>
      <c r="D233" s="1960" t="str">
        <f>E$15</f>
        <v>●●</v>
      </c>
      <c r="E233" s="2105"/>
      <c r="F233" s="1955"/>
      <c r="G233" s="1956"/>
      <c r="H233" s="1956"/>
      <c r="I233" s="1956"/>
      <c r="J233" s="1956"/>
      <c r="K233" s="1956"/>
      <c r="L233" s="1956"/>
      <c r="M233" s="1956"/>
      <c r="N233" s="1956"/>
      <c r="O233" s="1956"/>
      <c r="P233" s="1956"/>
      <c r="Q233" s="1956"/>
      <c r="R233" s="1956"/>
      <c r="S233" s="1956"/>
      <c r="T233" s="1956"/>
      <c r="U233" s="1956"/>
      <c r="V233" s="1956"/>
      <c r="W233" s="1956"/>
      <c r="X233" s="1956"/>
      <c r="Y233" s="1956"/>
      <c r="Z233" s="1956"/>
      <c r="AA233" s="1956"/>
      <c r="AB233" s="1956"/>
      <c r="AC233" s="1956"/>
      <c r="AD233" s="1956"/>
      <c r="AE233" s="1956"/>
      <c r="AF233" s="1956"/>
      <c r="AG233" s="1957"/>
      <c r="AH233" s="1950">
        <f>COUNTA(F$136:AG$136)-AI233</f>
        <v>28</v>
      </c>
      <c r="AI233" s="1958">
        <f t="shared" si="172"/>
        <v>0</v>
      </c>
      <c r="AJ233" s="2106">
        <f t="shared" ref="AJ233:AJ235" si="173">+COUNTIF(F233:AG233,"休")</f>
        <v>0</v>
      </c>
      <c r="AM233" s="1953">
        <f t="shared" ref="AM233:AM235" si="174">+COUNTIF(F233:AG233,"－")</f>
        <v>0</v>
      </c>
      <c r="AN233" s="1953">
        <f>+COUNTIF(F233:AG233,"外")</f>
        <v>0</v>
      </c>
    </row>
    <row r="234" spans="2:40">
      <c r="B234" s="4186"/>
      <c r="C234" s="4189"/>
      <c r="D234" s="1960">
        <f>E$16</f>
        <v>0</v>
      </c>
      <c r="E234" s="2105"/>
      <c r="F234" s="1955"/>
      <c r="G234" s="1956"/>
      <c r="H234" s="1956"/>
      <c r="I234" s="1956"/>
      <c r="J234" s="1956"/>
      <c r="K234" s="1956"/>
      <c r="L234" s="1956"/>
      <c r="M234" s="1956"/>
      <c r="N234" s="1956"/>
      <c r="O234" s="1956"/>
      <c r="P234" s="1956"/>
      <c r="Q234" s="1956"/>
      <c r="R234" s="1956"/>
      <c r="S234" s="1956"/>
      <c r="T234" s="1956"/>
      <c r="U234" s="1956"/>
      <c r="V234" s="1956"/>
      <c r="W234" s="1956"/>
      <c r="X234" s="1956"/>
      <c r="Y234" s="1956"/>
      <c r="Z234" s="1956"/>
      <c r="AA234" s="1956"/>
      <c r="AB234" s="1956"/>
      <c r="AC234" s="1956"/>
      <c r="AD234" s="1956"/>
      <c r="AE234" s="1956"/>
      <c r="AF234" s="1956"/>
      <c r="AG234" s="1957"/>
      <c r="AH234" s="1950">
        <f t="shared" ref="AH234:AH235" si="175">COUNTA(F$136:AG$136)-AI234</f>
        <v>28</v>
      </c>
      <c r="AI234" s="1958">
        <f t="shared" si="172"/>
        <v>0</v>
      </c>
      <c r="AJ234" s="2106">
        <f t="shared" si="173"/>
        <v>0</v>
      </c>
      <c r="AM234" s="1953">
        <f t="shared" si="174"/>
        <v>0</v>
      </c>
      <c r="AN234" s="1953">
        <f>+COUNTIF(F234:AG234,"外")</f>
        <v>0</v>
      </c>
    </row>
    <row r="235" spans="2:40">
      <c r="B235" s="4186"/>
      <c r="C235" s="4190"/>
      <c r="D235" s="2107">
        <f>E$17</f>
        <v>0</v>
      </c>
      <c r="E235" s="1991"/>
      <c r="F235" s="1955"/>
      <c r="G235" s="1978"/>
      <c r="H235" s="1978"/>
      <c r="I235" s="1978"/>
      <c r="J235" s="1978"/>
      <c r="K235" s="1978"/>
      <c r="L235" s="1978"/>
      <c r="M235" s="1978"/>
      <c r="N235" s="1978"/>
      <c r="O235" s="1978"/>
      <c r="P235" s="1978"/>
      <c r="Q235" s="1978"/>
      <c r="R235" s="1978"/>
      <c r="S235" s="1978"/>
      <c r="T235" s="1978"/>
      <c r="U235" s="1978"/>
      <c r="V235" s="1978"/>
      <c r="W235" s="1978"/>
      <c r="X235" s="1978"/>
      <c r="Y235" s="1978"/>
      <c r="Z235" s="1978"/>
      <c r="AA235" s="1978"/>
      <c r="AB235" s="1978"/>
      <c r="AC235" s="1978"/>
      <c r="AD235" s="1978"/>
      <c r="AE235" s="1978"/>
      <c r="AF235" s="1978"/>
      <c r="AG235" s="1949"/>
      <c r="AH235" s="1950">
        <f t="shared" si="175"/>
        <v>28</v>
      </c>
      <c r="AI235" s="1987">
        <f t="shared" si="172"/>
        <v>0</v>
      </c>
      <c r="AJ235" s="2104">
        <f t="shared" si="173"/>
        <v>0</v>
      </c>
      <c r="AM235" s="1953">
        <f t="shared" si="174"/>
        <v>0</v>
      </c>
      <c r="AN235" s="1953">
        <f>+COUNTIF(F235:AG235,"外")</f>
        <v>0</v>
      </c>
    </row>
    <row r="236" spans="2:40" ht="24.75" customHeight="1">
      <c r="B236" s="4186"/>
      <c r="C236" s="4188" t="s">
        <v>2495</v>
      </c>
      <c r="D236" s="1953" t="s">
        <v>1313</v>
      </c>
      <c r="E236" s="1901" t="s">
        <v>2558</v>
      </c>
      <c r="F236" s="1941"/>
      <c r="G236" s="1942"/>
      <c r="H236" s="1942"/>
      <c r="I236" s="1942"/>
      <c r="J236" s="1942"/>
      <c r="K236" s="1942"/>
      <c r="L236" s="1942"/>
      <c r="M236" s="1942"/>
      <c r="N236" s="1942"/>
      <c r="O236" s="1942"/>
      <c r="P236" s="1942"/>
      <c r="Q236" s="1942"/>
      <c r="R236" s="1942"/>
      <c r="S236" s="1942"/>
      <c r="T236" s="1942"/>
      <c r="U236" s="1942"/>
      <c r="V236" s="1942"/>
      <c r="W236" s="1942"/>
      <c r="X236" s="1942"/>
      <c r="Y236" s="1942"/>
      <c r="Z236" s="1942"/>
      <c r="AA236" s="1942"/>
      <c r="AB236" s="1942"/>
      <c r="AC236" s="1942"/>
      <c r="AD236" s="1942"/>
      <c r="AE236" s="1942"/>
      <c r="AF236" s="1942"/>
      <c r="AG236" s="1970"/>
      <c r="AH236" s="1971"/>
      <c r="AI236" s="1953"/>
      <c r="AJ236" s="2058"/>
    </row>
    <row r="237" spans="2:40">
      <c r="B237" s="4186"/>
      <c r="C237" s="4189"/>
      <c r="D237" s="1945" t="str">
        <f>E$18</f>
        <v>●●</v>
      </c>
      <c r="E237" s="2023"/>
      <c r="F237" s="1947"/>
      <c r="G237" s="1948"/>
      <c r="H237" s="1948"/>
      <c r="I237" s="1948"/>
      <c r="J237" s="1948"/>
      <c r="K237" s="1948"/>
      <c r="L237" s="1948"/>
      <c r="M237" s="1948"/>
      <c r="N237" s="1948"/>
      <c r="O237" s="1948"/>
      <c r="P237" s="1948"/>
      <c r="Q237" s="1948"/>
      <c r="R237" s="1948"/>
      <c r="S237" s="1948"/>
      <c r="T237" s="1948"/>
      <c r="U237" s="1948"/>
      <c r="V237" s="1948"/>
      <c r="W237" s="1948"/>
      <c r="X237" s="1948"/>
      <c r="Y237" s="1948"/>
      <c r="Z237" s="1948"/>
      <c r="AA237" s="1948"/>
      <c r="AB237" s="1948"/>
      <c r="AC237" s="1948"/>
      <c r="AD237" s="1948"/>
      <c r="AE237" s="1948"/>
      <c r="AF237" s="1948"/>
      <c r="AG237" s="1982"/>
      <c r="AH237" s="1950">
        <f t="shared" ref="AH237:AH240" si="176">COUNTA(F$136:AG$136)-AI237</f>
        <v>28</v>
      </c>
      <c r="AI237" s="2108">
        <f t="shared" ref="AI237:AI240" si="177">AM237+AN237</f>
        <v>0</v>
      </c>
      <c r="AJ237" s="2109">
        <f>+COUNTIF(F237:AG237,"休")</f>
        <v>0</v>
      </c>
      <c r="AM237" s="1953">
        <f>+COUNTIF(F237:AG237,"－")</f>
        <v>0</v>
      </c>
      <c r="AN237" s="1953">
        <f>+COUNTIF(F237:AG237,"外")</f>
        <v>0</v>
      </c>
    </row>
    <row r="238" spans="2:40">
      <c r="B238" s="4186"/>
      <c r="C238" s="4189"/>
      <c r="D238" s="1960">
        <f>E$19</f>
        <v>0</v>
      </c>
      <c r="E238" s="2105"/>
      <c r="F238" s="1955"/>
      <c r="G238" s="1956"/>
      <c r="H238" s="1956"/>
      <c r="I238" s="1956"/>
      <c r="J238" s="1956"/>
      <c r="K238" s="1956"/>
      <c r="L238" s="1956"/>
      <c r="M238" s="1956"/>
      <c r="N238" s="1956"/>
      <c r="O238" s="1956"/>
      <c r="P238" s="1956"/>
      <c r="Q238" s="1956"/>
      <c r="R238" s="1956"/>
      <c r="S238" s="1956"/>
      <c r="T238" s="1956"/>
      <c r="U238" s="1956"/>
      <c r="V238" s="1956"/>
      <c r="W238" s="1956"/>
      <c r="X238" s="1956"/>
      <c r="Y238" s="1956"/>
      <c r="Z238" s="1956"/>
      <c r="AA238" s="1956"/>
      <c r="AB238" s="1956"/>
      <c r="AC238" s="1956"/>
      <c r="AD238" s="1956"/>
      <c r="AE238" s="1956"/>
      <c r="AF238" s="1956"/>
      <c r="AG238" s="1957"/>
      <c r="AH238" s="1950">
        <f t="shared" si="176"/>
        <v>28</v>
      </c>
      <c r="AI238" s="1958">
        <f t="shared" si="177"/>
        <v>0</v>
      </c>
      <c r="AJ238" s="2106">
        <f t="shared" ref="AJ238:AJ240" si="178">+COUNTIF(F238:AG238,"休")</f>
        <v>0</v>
      </c>
      <c r="AM238" s="1953">
        <f t="shared" ref="AM238:AM240" si="179">+COUNTIF(F238:AG238,"－")</f>
        <v>0</v>
      </c>
      <c r="AN238" s="1953">
        <f>+COUNTIF(F238:AG238,"外")</f>
        <v>0</v>
      </c>
    </row>
    <row r="239" spans="2:40">
      <c r="B239" s="4186"/>
      <c r="C239" s="4189"/>
      <c r="D239" s="1960">
        <f>E$20</f>
        <v>0</v>
      </c>
      <c r="E239" s="2105"/>
      <c r="F239" s="1955"/>
      <c r="G239" s="1956"/>
      <c r="H239" s="1956"/>
      <c r="I239" s="1956"/>
      <c r="J239" s="1956"/>
      <c r="K239" s="1956"/>
      <c r="L239" s="1956"/>
      <c r="M239" s="1956"/>
      <c r="N239" s="1956"/>
      <c r="O239" s="1956"/>
      <c r="P239" s="1956"/>
      <c r="Q239" s="1956"/>
      <c r="R239" s="1956"/>
      <c r="S239" s="1956"/>
      <c r="T239" s="1956"/>
      <c r="U239" s="1956"/>
      <c r="V239" s="1956"/>
      <c r="W239" s="1956"/>
      <c r="X239" s="1956"/>
      <c r="Y239" s="1956"/>
      <c r="Z239" s="1956"/>
      <c r="AA239" s="1956"/>
      <c r="AB239" s="1956"/>
      <c r="AC239" s="1956"/>
      <c r="AD239" s="1956"/>
      <c r="AE239" s="1956"/>
      <c r="AF239" s="1956"/>
      <c r="AG239" s="1957"/>
      <c r="AH239" s="1950">
        <f t="shared" si="176"/>
        <v>28</v>
      </c>
      <c r="AI239" s="1958">
        <f t="shared" si="177"/>
        <v>0</v>
      </c>
      <c r="AJ239" s="2106">
        <f t="shared" si="178"/>
        <v>0</v>
      </c>
      <c r="AM239" s="1953">
        <f t="shared" si="179"/>
        <v>0</v>
      </c>
      <c r="AN239" s="1953">
        <f>+COUNTIF(F239:AG239,"外")</f>
        <v>0</v>
      </c>
    </row>
    <row r="240" spans="2:40">
      <c r="B240" s="4187"/>
      <c r="C240" s="4190"/>
      <c r="D240" s="2110">
        <f>E$21</f>
        <v>0</v>
      </c>
      <c r="E240" s="2039"/>
      <c r="F240" s="1984"/>
      <c r="G240" s="1965"/>
      <c r="H240" s="1965"/>
      <c r="I240" s="1965"/>
      <c r="J240" s="1965"/>
      <c r="K240" s="1965"/>
      <c r="L240" s="1965"/>
      <c r="M240" s="1965"/>
      <c r="N240" s="1965"/>
      <c r="O240" s="1965"/>
      <c r="P240" s="1965"/>
      <c r="Q240" s="1965"/>
      <c r="R240" s="1965"/>
      <c r="S240" s="1965"/>
      <c r="T240" s="1965"/>
      <c r="U240" s="1965"/>
      <c r="V240" s="1965"/>
      <c r="W240" s="1965"/>
      <c r="X240" s="1965"/>
      <c r="Y240" s="1965"/>
      <c r="Z240" s="1965"/>
      <c r="AA240" s="1965"/>
      <c r="AB240" s="1965"/>
      <c r="AC240" s="1965"/>
      <c r="AD240" s="1965"/>
      <c r="AE240" s="1965"/>
      <c r="AF240" s="1965"/>
      <c r="AG240" s="1985"/>
      <c r="AH240" s="1986">
        <f t="shared" si="176"/>
        <v>28</v>
      </c>
      <c r="AI240" s="2071">
        <f t="shared" si="177"/>
        <v>0</v>
      </c>
      <c r="AJ240" s="1972">
        <f t="shared" si="178"/>
        <v>0</v>
      </c>
      <c r="AM240" s="1953">
        <f t="shared" si="179"/>
        <v>0</v>
      </c>
      <c r="AN240" s="1953">
        <f>+COUNTIF(F240:AG240,"外")</f>
        <v>0</v>
      </c>
    </row>
    <row r="241" spans="2:40">
      <c r="F241" s="2073"/>
      <c r="G241" s="2073"/>
      <c r="H241" s="2073"/>
      <c r="I241" s="2073"/>
      <c r="J241" s="2073"/>
      <c r="K241" s="2073"/>
      <c r="L241" s="2073"/>
      <c r="M241" s="2073"/>
      <c r="N241" s="2073"/>
      <c r="O241" s="2073"/>
      <c r="P241" s="2073"/>
      <c r="Q241" s="2073"/>
      <c r="R241" s="2073"/>
      <c r="S241" s="2073"/>
      <c r="T241" s="2073"/>
      <c r="U241" s="2073"/>
      <c r="V241" s="2073"/>
      <c r="W241" s="2073"/>
      <c r="X241" s="2073"/>
      <c r="Y241" s="2073"/>
      <c r="Z241" s="2073"/>
      <c r="AA241" s="2073"/>
      <c r="AB241" s="2073"/>
      <c r="AC241" s="2073"/>
      <c r="AD241" s="2073"/>
      <c r="AE241" s="2073"/>
      <c r="AF241" s="2073"/>
      <c r="AG241" s="2073"/>
    </row>
    <row r="242" spans="2:40" ht="13.5" customHeight="1">
      <c r="B242" s="2021"/>
      <c r="C242" s="2022"/>
      <c r="D242" s="2025"/>
      <c r="E242" s="2053" t="s">
        <v>1183</v>
      </c>
      <c r="F242" s="2054">
        <f>+AG222+1</f>
        <v>44939</v>
      </c>
      <c r="G242" s="2055">
        <f>+F242+1</f>
        <v>44940</v>
      </c>
      <c r="H242" s="2055">
        <f t="shared" ref="H242:Y242" si="180">+G242+1</f>
        <v>44941</v>
      </c>
      <c r="I242" s="2055">
        <f t="shared" si="180"/>
        <v>44942</v>
      </c>
      <c r="J242" s="2055">
        <f t="shared" si="180"/>
        <v>44943</v>
      </c>
      <c r="K242" s="2055">
        <f t="shared" si="180"/>
        <v>44944</v>
      </c>
      <c r="L242" s="2055">
        <f t="shared" si="180"/>
        <v>44945</v>
      </c>
      <c r="M242" s="2055">
        <f t="shared" si="180"/>
        <v>44946</v>
      </c>
      <c r="N242" s="2055">
        <f t="shared" si="180"/>
        <v>44947</v>
      </c>
      <c r="O242" s="2055">
        <f t="shared" si="180"/>
        <v>44948</v>
      </c>
      <c r="P242" s="2055">
        <f t="shared" si="180"/>
        <v>44949</v>
      </c>
      <c r="Q242" s="2055">
        <f t="shared" si="180"/>
        <v>44950</v>
      </c>
      <c r="R242" s="2055">
        <f t="shared" si="180"/>
        <v>44951</v>
      </c>
      <c r="S242" s="2055">
        <f t="shared" si="180"/>
        <v>44952</v>
      </c>
      <c r="T242" s="2055">
        <f t="shared" si="180"/>
        <v>44953</v>
      </c>
      <c r="U242" s="2055">
        <f t="shared" si="180"/>
        <v>44954</v>
      </c>
      <c r="V242" s="2055">
        <f t="shared" si="180"/>
        <v>44955</v>
      </c>
      <c r="W242" s="2055">
        <f t="shared" si="180"/>
        <v>44956</v>
      </c>
      <c r="X242" s="2055">
        <f t="shared" si="180"/>
        <v>44957</v>
      </c>
      <c r="Y242" s="2055">
        <f t="shared" si="180"/>
        <v>44958</v>
      </c>
      <c r="Z242" s="2055">
        <f>+Y242+1</f>
        <v>44959</v>
      </c>
      <c r="AA242" s="2055">
        <f t="shared" ref="AA242:AC242" si="181">+Z242+1</f>
        <v>44960</v>
      </c>
      <c r="AB242" s="2055">
        <f t="shared" si="181"/>
        <v>44961</v>
      </c>
      <c r="AC242" s="2055">
        <f t="shared" si="181"/>
        <v>44962</v>
      </c>
      <c r="AD242" s="2055">
        <f>+AC242+1</f>
        <v>44963</v>
      </c>
      <c r="AE242" s="2055">
        <f t="shared" ref="AE242:AG242" si="182">+AD242+1</f>
        <v>44964</v>
      </c>
      <c r="AF242" s="2055">
        <f t="shared" si="182"/>
        <v>44965</v>
      </c>
      <c r="AG242" s="2111">
        <f t="shared" si="182"/>
        <v>44966</v>
      </c>
      <c r="AH242" s="4209" t="s">
        <v>2496</v>
      </c>
      <c r="AI242" s="4313" t="s">
        <v>2497</v>
      </c>
      <c r="AJ242" s="4316" t="s">
        <v>2474</v>
      </c>
      <c r="AK242" s="4319"/>
      <c r="AM242" s="4320" t="s">
        <v>2556</v>
      </c>
      <c r="AN242" s="4320" t="s">
        <v>2557</v>
      </c>
    </row>
    <row r="243" spans="2:40">
      <c r="B243" s="2037"/>
      <c r="C243" s="2038"/>
      <c r="D243" s="2041"/>
      <c r="E243" s="1958" t="s">
        <v>1184</v>
      </c>
      <c r="F243" s="2059" t="str">
        <f>TEXT(WEEKDAY(+F242),"aaa")</f>
        <v>金</v>
      </c>
      <c r="G243" s="2060" t="str">
        <f t="shared" ref="G243:AG243" si="183">TEXT(WEEKDAY(+G242),"aaa")</f>
        <v>土</v>
      </c>
      <c r="H243" s="2060" t="str">
        <f t="shared" si="183"/>
        <v>日</v>
      </c>
      <c r="I243" s="2060" t="str">
        <f t="shared" si="183"/>
        <v>月</v>
      </c>
      <c r="J243" s="2060" t="str">
        <f t="shared" si="183"/>
        <v>火</v>
      </c>
      <c r="K243" s="2060" t="str">
        <f t="shared" si="183"/>
        <v>水</v>
      </c>
      <c r="L243" s="2060" t="str">
        <f t="shared" si="183"/>
        <v>木</v>
      </c>
      <c r="M243" s="2060" t="str">
        <f t="shared" si="183"/>
        <v>金</v>
      </c>
      <c r="N243" s="2060" t="str">
        <f t="shared" si="183"/>
        <v>土</v>
      </c>
      <c r="O243" s="2060" t="str">
        <f t="shared" si="183"/>
        <v>日</v>
      </c>
      <c r="P243" s="2060" t="str">
        <f t="shared" si="183"/>
        <v>月</v>
      </c>
      <c r="Q243" s="2060" t="str">
        <f t="shared" si="183"/>
        <v>火</v>
      </c>
      <c r="R243" s="2060" t="str">
        <f t="shared" si="183"/>
        <v>水</v>
      </c>
      <c r="S243" s="2060" t="str">
        <f t="shared" si="183"/>
        <v>木</v>
      </c>
      <c r="T243" s="2060" t="str">
        <f t="shared" si="183"/>
        <v>金</v>
      </c>
      <c r="U243" s="2060" t="str">
        <f t="shared" si="183"/>
        <v>土</v>
      </c>
      <c r="V243" s="2060" t="str">
        <f t="shared" si="183"/>
        <v>日</v>
      </c>
      <c r="W243" s="2060" t="str">
        <f t="shared" si="183"/>
        <v>月</v>
      </c>
      <c r="X243" s="2060" t="str">
        <f t="shared" si="183"/>
        <v>火</v>
      </c>
      <c r="Y243" s="2060" t="str">
        <f t="shared" si="183"/>
        <v>水</v>
      </c>
      <c r="Z243" s="2060" t="str">
        <f t="shared" si="183"/>
        <v>木</v>
      </c>
      <c r="AA243" s="2060" t="str">
        <f t="shared" si="183"/>
        <v>金</v>
      </c>
      <c r="AB243" s="2060" t="str">
        <f t="shared" si="183"/>
        <v>土</v>
      </c>
      <c r="AC243" s="2060" t="str">
        <f t="shared" si="183"/>
        <v>日</v>
      </c>
      <c r="AD243" s="2060" t="str">
        <f t="shared" si="183"/>
        <v>月</v>
      </c>
      <c r="AE243" s="2060" t="str">
        <f t="shared" si="183"/>
        <v>火</v>
      </c>
      <c r="AF243" s="2060" t="str">
        <f t="shared" si="183"/>
        <v>水</v>
      </c>
      <c r="AG243" s="2060" t="str">
        <f t="shared" si="183"/>
        <v>木</v>
      </c>
      <c r="AH243" s="4210"/>
      <c r="AI243" s="4314"/>
      <c r="AJ243" s="4317"/>
      <c r="AK243" s="4319"/>
      <c r="AM243" s="4320"/>
      <c r="AN243" s="4320"/>
    </row>
    <row r="244" spans="2:40" ht="24.75" customHeight="1">
      <c r="B244" s="2101" t="s">
        <v>2531</v>
      </c>
      <c r="C244" s="2102" t="s">
        <v>2532</v>
      </c>
      <c r="D244" s="1953" t="s">
        <v>1313</v>
      </c>
      <c r="E244" s="1901" t="s">
        <v>2558</v>
      </c>
      <c r="F244" s="1941"/>
      <c r="G244" s="1942"/>
      <c r="H244" s="1942"/>
      <c r="I244" s="1942"/>
      <c r="J244" s="1942"/>
      <c r="K244" s="1942"/>
      <c r="L244" s="1942"/>
      <c r="M244" s="1942"/>
      <c r="N244" s="1942"/>
      <c r="O244" s="1942"/>
      <c r="P244" s="1942"/>
      <c r="Q244" s="1942"/>
      <c r="R244" s="1942"/>
      <c r="S244" s="1942"/>
      <c r="T244" s="1942"/>
      <c r="U244" s="1942"/>
      <c r="V244" s="1942"/>
      <c r="W244" s="1942"/>
      <c r="X244" s="1942"/>
      <c r="Y244" s="1942"/>
      <c r="Z244" s="1942"/>
      <c r="AA244" s="1942"/>
      <c r="AB244" s="1942"/>
      <c r="AC244" s="1942"/>
      <c r="AD244" s="1942"/>
      <c r="AE244" s="1942"/>
      <c r="AF244" s="1942"/>
      <c r="AG244" s="1970"/>
      <c r="AH244" s="4211"/>
      <c r="AI244" s="4315"/>
      <c r="AJ244" s="4318"/>
      <c r="AK244" s="4319"/>
    </row>
    <row r="245" spans="2:40" ht="13.5" customHeight="1">
      <c r="B245" s="4185" t="s">
        <v>2486</v>
      </c>
      <c r="C245" s="4188" t="s">
        <v>2487</v>
      </c>
      <c r="D245" s="1945" t="str">
        <f>E$8</f>
        <v>〇〇</v>
      </c>
      <c r="E245" s="2023"/>
      <c r="F245" s="1947"/>
      <c r="G245" s="1948"/>
      <c r="H245" s="1948"/>
      <c r="I245" s="1948"/>
      <c r="J245" s="1948"/>
      <c r="K245" s="1948"/>
      <c r="L245" s="1948"/>
      <c r="M245" s="1948"/>
      <c r="N245" s="1948"/>
      <c r="O245" s="1948"/>
      <c r="P245" s="1948"/>
      <c r="Q245" s="1948"/>
      <c r="R245" s="1948"/>
      <c r="S245" s="1948"/>
      <c r="T245" s="1948"/>
      <c r="U245" s="1948"/>
      <c r="V245" s="1948"/>
      <c r="W245" s="1948"/>
      <c r="X245" s="1948"/>
      <c r="Y245" s="1948"/>
      <c r="Z245" s="1948"/>
      <c r="AA245" s="1948"/>
      <c r="AB245" s="1948"/>
      <c r="AC245" s="1948"/>
      <c r="AD245" s="1948"/>
      <c r="AE245" s="1948"/>
      <c r="AF245" s="1948"/>
      <c r="AG245" s="1949"/>
      <c r="AH245" s="1950">
        <f>COUNTA(F$156:AG$156)-AI245</f>
        <v>28</v>
      </c>
      <c r="AI245" s="1951">
        <f>AM245+AN245</f>
        <v>0</v>
      </c>
      <c r="AJ245" s="2104">
        <f>+COUNTIF(F245:AG245,"休")</f>
        <v>0</v>
      </c>
      <c r="AM245" s="1953">
        <f>+COUNTIF(F245:AG245,"－")</f>
        <v>0</v>
      </c>
      <c r="AN245" s="1953">
        <f t="shared" ref="AN245:AN250" si="184">+COUNTIF(F245:AG245,"外")</f>
        <v>0</v>
      </c>
    </row>
    <row r="246" spans="2:40" ht="13.5" customHeight="1">
      <c r="B246" s="4186"/>
      <c r="C246" s="4189"/>
      <c r="D246" s="1960" t="str">
        <f>E$9</f>
        <v>●●</v>
      </c>
      <c r="E246" s="2105"/>
      <c r="F246" s="1955"/>
      <c r="G246" s="1956"/>
      <c r="H246" s="1956"/>
      <c r="I246" s="1956"/>
      <c r="J246" s="1956"/>
      <c r="K246" s="1956"/>
      <c r="L246" s="1956"/>
      <c r="M246" s="1956"/>
      <c r="N246" s="1956"/>
      <c r="O246" s="1956"/>
      <c r="P246" s="1956"/>
      <c r="Q246" s="1956"/>
      <c r="R246" s="1956"/>
      <c r="S246" s="1956"/>
      <c r="T246" s="1956"/>
      <c r="U246" s="1956"/>
      <c r="V246" s="1956"/>
      <c r="W246" s="1956"/>
      <c r="X246" s="1956"/>
      <c r="Y246" s="1956"/>
      <c r="Z246" s="1956"/>
      <c r="AA246" s="1956"/>
      <c r="AB246" s="1956"/>
      <c r="AC246" s="1956"/>
      <c r="AD246" s="1956"/>
      <c r="AE246" s="1956"/>
      <c r="AF246" s="1956"/>
      <c r="AG246" s="1957"/>
      <c r="AH246" s="1950">
        <f>COUNTA(F$156:AG$156)-AI246</f>
        <v>28</v>
      </c>
      <c r="AI246" s="1958">
        <f t="shared" ref="AI246" si="185">AM246+AN246</f>
        <v>0</v>
      </c>
      <c r="AJ246" s="2106">
        <f t="shared" ref="AJ246:AJ249" si="186">+COUNTIF(F246:AG246,"休")</f>
        <v>0</v>
      </c>
      <c r="AM246" s="1953">
        <f t="shared" ref="AM246:AM249" si="187">+COUNTIF(F246:AG246,"－")</f>
        <v>0</v>
      </c>
      <c r="AN246" s="1953">
        <f t="shared" si="184"/>
        <v>0</v>
      </c>
    </row>
    <row r="247" spans="2:40">
      <c r="B247" s="4186"/>
      <c r="C247" s="4189"/>
      <c r="D247" s="1960" t="str">
        <f>E$10</f>
        <v>△△</v>
      </c>
      <c r="E247" s="2105"/>
      <c r="F247" s="1955"/>
      <c r="G247" s="1956"/>
      <c r="H247" s="1956"/>
      <c r="I247" s="1956"/>
      <c r="J247" s="1956"/>
      <c r="K247" s="1956"/>
      <c r="L247" s="1956"/>
      <c r="M247" s="1956"/>
      <c r="N247" s="1956"/>
      <c r="O247" s="1956"/>
      <c r="P247" s="1956"/>
      <c r="Q247" s="1956"/>
      <c r="R247" s="1956"/>
      <c r="S247" s="1956"/>
      <c r="T247" s="1956"/>
      <c r="U247" s="1956"/>
      <c r="V247" s="1956"/>
      <c r="W247" s="1956"/>
      <c r="X247" s="1956"/>
      <c r="Y247" s="1956"/>
      <c r="Z247" s="1956"/>
      <c r="AA247" s="1956"/>
      <c r="AB247" s="1956"/>
      <c r="AC247" s="1956"/>
      <c r="AD247" s="1956"/>
      <c r="AE247" s="1956"/>
      <c r="AF247" s="1956"/>
      <c r="AG247" s="1957"/>
      <c r="AH247" s="1950">
        <f t="shared" ref="AH247:AH248" si="188">COUNTA(F$156:AG$156)-AI247</f>
        <v>28</v>
      </c>
      <c r="AI247" s="1958">
        <f>AM247+AN247</f>
        <v>0</v>
      </c>
      <c r="AJ247" s="2106">
        <f t="shared" si="186"/>
        <v>0</v>
      </c>
      <c r="AM247" s="1953">
        <f t="shared" si="187"/>
        <v>0</v>
      </c>
      <c r="AN247" s="1953">
        <f t="shared" si="184"/>
        <v>0</v>
      </c>
    </row>
    <row r="248" spans="2:40">
      <c r="B248" s="4186"/>
      <c r="C248" s="4189"/>
      <c r="D248" s="1960" t="str">
        <f>E$11</f>
        <v>■■</v>
      </c>
      <c r="E248" s="2105"/>
      <c r="F248" s="1955"/>
      <c r="G248" s="1956"/>
      <c r="H248" s="1956"/>
      <c r="I248" s="1956"/>
      <c r="J248" s="1956"/>
      <c r="K248" s="1956"/>
      <c r="L248" s="1956"/>
      <c r="M248" s="1956"/>
      <c r="N248" s="1956"/>
      <c r="O248" s="1956"/>
      <c r="P248" s="1956"/>
      <c r="Q248" s="1956"/>
      <c r="R248" s="1956"/>
      <c r="S248" s="1956"/>
      <c r="T248" s="1956"/>
      <c r="U248" s="1956"/>
      <c r="V248" s="1956"/>
      <c r="W248" s="1956"/>
      <c r="X248" s="1956"/>
      <c r="Y248" s="1956"/>
      <c r="Z248" s="1956"/>
      <c r="AA248" s="1956"/>
      <c r="AB248" s="1956"/>
      <c r="AC248" s="1956"/>
      <c r="AD248" s="1956"/>
      <c r="AE248" s="1956"/>
      <c r="AF248" s="1956"/>
      <c r="AG248" s="1957"/>
      <c r="AH248" s="1950">
        <f t="shared" si="188"/>
        <v>28</v>
      </c>
      <c r="AI248" s="1958">
        <f t="shared" ref="AI248:AI250" si="189">AM248+AN248</f>
        <v>0</v>
      </c>
      <c r="AJ248" s="2106">
        <f t="shared" si="186"/>
        <v>0</v>
      </c>
      <c r="AM248" s="1953">
        <f t="shared" si="187"/>
        <v>0</v>
      </c>
      <c r="AN248" s="1953">
        <f t="shared" si="184"/>
        <v>0</v>
      </c>
    </row>
    <row r="249" spans="2:40">
      <c r="B249" s="4186"/>
      <c r="C249" s="4189"/>
      <c r="D249" s="1960" t="str">
        <f>E$12</f>
        <v>★★</v>
      </c>
      <c r="E249" s="2105"/>
      <c r="F249" s="1955"/>
      <c r="G249" s="1956"/>
      <c r="H249" s="1956"/>
      <c r="I249" s="1956"/>
      <c r="J249" s="1956"/>
      <c r="K249" s="1956"/>
      <c r="L249" s="1956"/>
      <c r="M249" s="1956"/>
      <c r="N249" s="1956"/>
      <c r="O249" s="1956"/>
      <c r="P249" s="1956"/>
      <c r="Q249" s="1956"/>
      <c r="R249" s="1956"/>
      <c r="S249" s="1956"/>
      <c r="T249" s="1956"/>
      <c r="U249" s="1956"/>
      <c r="V249" s="1956"/>
      <c r="W249" s="1956"/>
      <c r="X249" s="1956"/>
      <c r="Y249" s="1956"/>
      <c r="Z249" s="1956"/>
      <c r="AA249" s="1956"/>
      <c r="AB249" s="1956"/>
      <c r="AC249" s="1956"/>
      <c r="AD249" s="1956"/>
      <c r="AE249" s="1956"/>
      <c r="AF249" s="1956"/>
      <c r="AG249" s="1957"/>
      <c r="AH249" s="1950">
        <f>COUNTA(F$156:AG$156)-AI249</f>
        <v>28</v>
      </c>
      <c r="AI249" s="1958">
        <f t="shared" si="189"/>
        <v>0</v>
      </c>
      <c r="AJ249" s="2106">
        <f t="shared" si="186"/>
        <v>0</v>
      </c>
      <c r="AM249" s="1953">
        <f t="shared" si="187"/>
        <v>0</v>
      </c>
      <c r="AN249" s="1953">
        <f t="shared" si="184"/>
        <v>0</v>
      </c>
    </row>
    <row r="250" spans="2:40">
      <c r="B250" s="4187"/>
      <c r="C250" s="4190"/>
      <c r="D250" s="2107"/>
      <c r="E250" s="1991"/>
      <c r="F250" s="1964"/>
      <c r="G250" s="1966"/>
      <c r="H250" s="1966"/>
      <c r="I250" s="1966"/>
      <c r="J250" s="1966"/>
      <c r="K250" s="1966"/>
      <c r="L250" s="1966"/>
      <c r="M250" s="1966"/>
      <c r="N250" s="1966"/>
      <c r="O250" s="1966"/>
      <c r="P250" s="1966"/>
      <c r="Q250" s="1966"/>
      <c r="R250" s="1966"/>
      <c r="S250" s="1966"/>
      <c r="T250" s="1966"/>
      <c r="U250" s="1966"/>
      <c r="V250" s="1966"/>
      <c r="W250" s="1966"/>
      <c r="X250" s="1966"/>
      <c r="Y250" s="1966"/>
      <c r="Z250" s="1966"/>
      <c r="AA250" s="1966"/>
      <c r="AB250" s="1966"/>
      <c r="AC250" s="1966"/>
      <c r="AD250" s="1966"/>
      <c r="AE250" s="1966"/>
      <c r="AF250" s="1966"/>
      <c r="AG250" s="1967"/>
      <c r="AH250" s="1950">
        <f>COUNTA(F$156:AG$156)-AI250</f>
        <v>28</v>
      </c>
      <c r="AI250" s="1951">
        <f t="shared" si="189"/>
        <v>0</v>
      </c>
      <c r="AJ250" s="2104">
        <f>+COUNTIF(F250:AG250,"休")</f>
        <v>0</v>
      </c>
      <c r="AM250" s="1953">
        <f>+COUNTIF(F250:AG250,"－")</f>
        <v>0</v>
      </c>
      <c r="AN250" s="1953">
        <f t="shared" si="184"/>
        <v>0</v>
      </c>
    </row>
    <row r="251" spans="2:40" ht="24.75" customHeight="1">
      <c r="B251" s="4185" t="s">
        <v>2493</v>
      </c>
      <c r="C251" s="4188" t="s">
        <v>2494</v>
      </c>
      <c r="D251" s="1953" t="s">
        <v>1313</v>
      </c>
      <c r="E251" s="1901" t="s">
        <v>2558</v>
      </c>
      <c r="F251" s="1941"/>
      <c r="G251" s="1942"/>
      <c r="H251" s="1942"/>
      <c r="I251" s="1942"/>
      <c r="J251" s="1942"/>
      <c r="K251" s="1942"/>
      <c r="L251" s="1942"/>
      <c r="M251" s="1942"/>
      <c r="N251" s="1942"/>
      <c r="O251" s="1942"/>
      <c r="P251" s="1942"/>
      <c r="Q251" s="1942"/>
      <c r="R251" s="1942"/>
      <c r="S251" s="1942"/>
      <c r="T251" s="1942"/>
      <c r="U251" s="1942"/>
      <c r="V251" s="1942"/>
      <c r="W251" s="1942"/>
      <c r="X251" s="1942"/>
      <c r="Y251" s="1942"/>
      <c r="Z251" s="1942"/>
      <c r="AA251" s="1942"/>
      <c r="AB251" s="1942"/>
      <c r="AC251" s="1942"/>
      <c r="AD251" s="1942"/>
      <c r="AE251" s="1942"/>
      <c r="AF251" s="1942"/>
      <c r="AG251" s="1970"/>
      <c r="AH251" s="1971"/>
      <c r="AI251" s="1953"/>
      <c r="AJ251" s="2058"/>
    </row>
    <row r="252" spans="2:40" ht="13.5" customHeight="1">
      <c r="B252" s="4186"/>
      <c r="C252" s="4189"/>
      <c r="D252" s="2107" t="str">
        <f>E$14</f>
        <v>〇〇</v>
      </c>
      <c r="E252" s="1991"/>
      <c r="F252" s="1947"/>
      <c r="G252" s="1948"/>
      <c r="H252" s="1948"/>
      <c r="I252" s="1948"/>
      <c r="J252" s="1948"/>
      <c r="K252" s="1948"/>
      <c r="L252" s="1948"/>
      <c r="M252" s="1948"/>
      <c r="N252" s="1948"/>
      <c r="O252" s="1948"/>
      <c r="P252" s="1948"/>
      <c r="Q252" s="1948"/>
      <c r="R252" s="1948"/>
      <c r="S252" s="1948"/>
      <c r="T252" s="1948"/>
      <c r="U252" s="1948"/>
      <c r="V252" s="1948"/>
      <c r="W252" s="1948"/>
      <c r="X252" s="1948"/>
      <c r="Y252" s="1948"/>
      <c r="Z252" s="1948"/>
      <c r="AA252" s="1948"/>
      <c r="AB252" s="1948"/>
      <c r="AC252" s="1948"/>
      <c r="AD252" s="1948"/>
      <c r="AE252" s="1948"/>
      <c r="AF252" s="1948"/>
      <c r="AG252" s="1949"/>
      <c r="AH252" s="1950">
        <f>COUNTA(F$156:AG$156)-AI252</f>
        <v>28</v>
      </c>
      <c r="AI252" s="1951">
        <f t="shared" ref="AI252:AI255" si="190">AM252+AN252</f>
        <v>0</v>
      </c>
      <c r="AJ252" s="2104">
        <f>+COUNTIF(F252:AG252,"休")</f>
        <v>0</v>
      </c>
      <c r="AM252" s="1953">
        <f>+COUNTIF(F252:AG252,"－")</f>
        <v>0</v>
      </c>
      <c r="AN252" s="1953">
        <f>+COUNTIF(F252:AG252,"外")</f>
        <v>0</v>
      </c>
    </row>
    <row r="253" spans="2:40">
      <c r="B253" s="4186"/>
      <c r="C253" s="4189"/>
      <c r="D253" s="1960" t="str">
        <f>E$15</f>
        <v>●●</v>
      </c>
      <c r="E253" s="2105"/>
      <c r="F253" s="1955"/>
      <c r="G253" s="1956"/>
      <c r="H253" s="1956"/>
      <c r="I253" s="1956"/>
      <c r="J253" s="1956"/>
      <c r="K253" s="1956"/>
      <c r="L253" s="1956"/>
      <c r="M253" s="1956"/>
      <c r="N253" s="1956"/>
      <c r="O253" s="1956"/>
      <c r="P253" s="1956"/>
      <c r="Q253" s="1956"/>
      <c r="R253" s="1956"/>
      <c r="S253" s="1956"/>
      <c r="T253" s="1956"/>
      <c r="U253" s="1956"/>
      <c r="V253" s="1956"/>
      <c r="W253" s="1956"/>
      <c r="X253" s="1956"/>
      <c r="Y253" s="1956"/>
      <c r="Z253" s="1956"/>
      <c r="AA253" s="1956"/>
      <c r="AB253" s="1956"/>
      <c r="AC253" s="1956"/>
      <c r="AD253" s="1956"/>
      <c r="AE253" s="1956"/>
      <c r="AF253" s="1956"/>
      <c r="AG253" s="1957"/>
      <c r="AH253" s="1950">
        <f>COUNTA(F$156:AG$156)-AI253</f>
        <v>28</v>
      </c>
      <c r="AI253" s="1958">
        <f t="shared" si="190"/>
        <v>0</v>
      </c>
      <c r="AJ253" s="2106">
        <f t="shared" ref="AJ253:AJ255" si="191">+COUNTIF(F253:AG253,"休")</f>
        <v>0</v>
      </c>
      <c r="AM253" s="1953">
        <f t="shared" ref="AM253:AM255" si="192">+COUNTIF(F253:AG253,"－")</f>
        <v>0</v>
      </c>
      <c r="AN253" s="1953">
        <f>+COUNTIF(F253:AG253,"外")</f>
        <v>0</v>
      </c>
    </row>
    <row r="254" spans="2:40">
      <c r="B254" s="4186"/>
      <c r="C254" s="4189"/>
      <c r="D254" s="1960">
        <f>E$16</f>
        <v>0</v>
      </c>
      <c r="E254" s="2105"/>
      <c r="F254" s="1955"/>
      <c r="G254" s="1956"/>
      <c r="H254" s="1956"/>
      <c r="I254" s="1956"/>
      <c r="J254" s="1956"/>
      <c r="K254" s="1956"/>
      <c r="L254" s="1956"/>
      <c r="M254" s="1956"/>
      <c r="N254" s="1956"/>
      <c r="O254" s="1956"/>
      <c r="P254" s="1956"/>
      <c r="Q254" s="1956"/>
      <c r="R254" s="1956"/>
      <c r="S254" s="1956"/>
      <c r="T254" s="1956"/>
      <c r="U254" s="1956"/>
      <c r="V254" s="1956"/>
      <c r="W254" s="1956"/>
      <c r="X254" s="1956"/>
      <c r="Y254" s="1956"/>
      <c r="Z254" s="1956"/>
      <c r="AA254" s="1956"/>
      <c r="AB254" s="1956"/>
      <c r="AC254" s="1956"/>
      <c r="AD254" s="1956"/>
      <c r="AE254" s="1956"/>
      <c r="AF254" s="1956"/>
      <c r="AG254" s="1957"/>
      <c r="AH254" s="1950">
        <f t="shared" ref="AH254:AH255" si="193">COUNTA(F$156:AG$156)-AI254</f>
        <v>28</v>
      </c>
      <c r="AI254" s="1958">
        <f t="shared" si="190"/>
        <v>0</v>
      </c>
      <c r="AJ254" s="2106">
        <f t="shared" si="191"/>
        <v>0</v>
      </c>
      <c r="AM254" s="1953">
        <f t="shared" si="192"/>
        <v>0</v>
      </c>
      <c r="AN254" s="1953">
        <f>+COUNTIF(F254:AG254,"外")</f>
        <v>0</v>
      </c>
    </row>
    <row r="255" spans="2:40">
      <c r="B255" s="4186"/>
      <c r="C255" s="4190"/>
      <c r="D255" s="2107">
        <f>E$17</f>
        <v>0</v>
      </c>
      <c r="E255" s="1991"/>
      <c r="F255" s="1955"/>
      <c r="G255" s="1978"/>
      <c r="H255" s="1978"/>
      <c r="I255" s="1978"/>
      <c r="J255" s="1978"/>
      <c r="K255" s="1978"/>
      <c r="L255" s="1978"/>
      <c r="M255" s="1978"/>
      <c r="N255" s="1978"/>
      <c r="O255" s="1978"/>
      <c r="P255" s="1978"/>
      <c r="Q255" s="1978"/>
      <c r="R255" s="1978"/>
      <c r="S255" s="1978"/>
      <c r="T255" s="1978"/>
      <c r="U255" s="1978"/>
      <c r="V255" s="1978"/>
      <c r="W255" s="1978"/>
      <c r="X255" s="1978"/>
      <c r="Y255" s="1978"/>
      <c r="Z255" s="1978"/>
      <c r="AA255" s="1978"/>
      <c r="AB255" s="1978"/>
      <c r="AC255" s="1978"/>
      <c r="AD255" s="1978"/>
      <c r="AE255" s="1978"/>
      <c r="AF255" s="1978"/>
      <c r="AG255" s="1949"/>
      <c r="AH255" s="1950">
        <f t="shared" si="193"/>
        <v>28</v>
      </c>
      <c r="AI255" s="1987">
        <f t="shared" si="190"/>
        <v>0</v>
      </c>
      <c r="AJ255" s="2104">
        <f t="shared" si="191"/>
        <v>0</v>
      </c>
      <c r="AM255" s="1953">
        <f t="shared" si="192"/>
        <v>0</v>
      </c>
      <c r="AN255" s="1953">
        <f>+COUNTIF(F255:AG255,"外")</f>
        <v>0</v>
      </c>
    </row>
    <row r="256" spans="2:40" ht="24.75" customHeight="1">
      <c r="B256" s="4186"/>
      <c r="C256" s="4188" t="s">
        <v>2495</v>
      </c>
      <c r="D256" s="1953" t="s">
        <v>1313</v>
      </c>
      <c r="E256" s="1901" t="s">
        <v>2558</v>
      </c>
      <c r="F256" s="1941"/>
      <c r="G256" s="1942"/>
      <c r="H256" s="1942"/>
      <c r="I256" s="1942"/>
      <c r="J256" s="1942"/>
      <c r="K256" s="1942"/>
      <c r="L256" s="1942"/>
      <c r="M256" s="1942"/>
      <c r="N256" s="1942"/>
      <c r="O256" s="1942"/>
      <c r="P256" s="1942"/>
      <c r="Q256" s="1942"/>
      <c r="R256" s="1942"/>
      <c r="S256" s="1942"/>
      <c r="T256" s="1942"/>
      <c r="U256" s="1942"/>
      <c r="V256" s="1942"/>
      <c r="W256" s="1942"/>
      <c r="X256" s="1942"/>
      <c r="Y256" s="1942"/>
      <c r="Z256" s="1942"/>
      <c r="AA256" s="1942"/>
      <c r="AB256" s="1942"/>
      <c r="AC256" s="1942"/>
      <c r="AD256" s="1942"/>
      <c r="AE256" s="1942"/>
      <c r="AF256" s="1942"/>
      <c r="AG256" s="1970"/>
      <c r="AH256" s="1971"/>
      <c r="AI256" s="1953"/>
      <c r="AJ256" s="2058"/>
    </row>
    <row r="257" spans="1:40">
      <c r="B257" s="4186"/>
      <c r="C257" s="4189"/>
      <c r="D257" s="1945" t="str">
        <f>E$18</f>
        <v>●●</v>
      </c>
      <c r="E257" s="2023"/>
      <c r="F257" s="1947"/>
      <c r="G257" s="1948"/>
      <c r="H257" s="1948"/>
      <c r="I257" s="1948"/>
      <c r="J257" s="1948"/>
      <c r="K257" s="1948"/>
      <c r="L257" s="1948"/>
      <c r="M257" s="1948"/>
      <c r="N257" s="1948"/>
      <c r="O257" s="1948"/>
      <c r="P257" s="1948"/>
      <c r="Q257" s="1948"/>
      <c r="R257" s="1948"/>
      <c r="S257" s="1948"/>
      <c r="T257" s="1948"/>
      <c r="U257" s="1948"/>
      <c r="V257" s="1948"/>
      <c r="W257" s="1948"/>
      <c r="X257" s="1948"/>
      <c r="Y257" s="1948"/>
      <c r="Z257" s="1948"/>
      <c r="AA257" s="1948"/>
      <c r="AB257" s="1948"/>
      <c r="AC257" s="1948"/>
      <c r="AD257" s="1948"/>
      <c r="AE257" s="1948"/>
      <c r="AF257" s="1948"/>
      <c r="AG257" s="1982"/>
      <c r="AH257" s="1950">
        <f>COUNTA(F$156:AG$156)-AI257</f>
        <v>28</v>
      </c>
      <c r="AI257" s="2108">
        <f t="shared" ref="AI257:AI260" si="194">AM257+AN257</f>
        <v>0</v>
      </c>
      <c r="AJ257" s="2109">
        <f>+COUNTIF(F257:AG257,"休")</f>
        <v>0</v>
      </c>
      <c r="AM257" s="1953">
        <f>+COUNTIF(F257:AG257,"－")</f>
        <v>0</v>
      </c>
      <c r="AN257" s="1953">
        <f>+COUNTIF(F257:AG257,"外")</f>
        <v>0</v>
      </c>
    </row>
    <row r="258" spans="1:40">
      <c r="B258" s="4186"/>
      <c r="C258" s="4189"/>
      <c r="D258" s="1960">
        <f>E$19</f>
        <v>0</v>
      </c>
      <c r="E258" s="2105"/>
      <c r="F258" s="1955"/>
      <c r="G258" s="1956"/>
      <c r="H258" s="1956"/>
      <c r="I258" s="1956"/>
      <c r="J258" s="1956"/>
      <c r="K258" s="1956"/>
      <c r="L258" s="1956"/>
      <c r="M258" s="1956"/>
      <c r="N258" s="1956"/>
      <c r="O258" s="1956"/>
      <c r="P258" s="1956"/>
      <c r="Q258" s="1956"/>
      <c r="R258" s="1956"/>
      <c r="S258" s="1956"/>
      <c r="T258" s="1956"/>
      <c r="U258" s="1956"/>
      <c r="V258" s="1956"/>
      <c r="W258" s="1956"/>
      <c r="X258" s="1956"/>
      <c r="Y258" s="1956"/>
      <c r="Z258" s="1956"/>
      <c r="AA258" s="1956"/>
      <c r="AB258" s="1956"/>
      <c r="AC258" s="1956"/>
      <c r="AD258" s="1956"/>
      <c r="AE258" s="1956"/>
      <c r="AF258" s="1956"/>
      <c r="AG258" s="1957"/>
      <c r="AH258" s="1950">
        <f>COUNTA(F$156:AG$156)-AI258</f>
        <v>28</v>
      </c>
      <c r="AI258" s="1958">
        <f t="shared" si="194"/>
        <v>0</v>
      </c>
      <c r="AJ258" s="2106">
        <f t="shared" ref="AJ258:AJ260" si="195">+COUNTIF(F258:AG258,"休")</f>
        <v>0</v>
      </c>
      <c r="AM258" s="1953">
        <f t="shared" ref="AM258:AM260" si="196">+COUNTIF(F258:AG258,"－")</f>
        <v>0</v>
      </c>
      <c r="AN258" s="1953">
        <f>+COUNTIF(F258:AG258,"外")</f>
        <v>0</v>
      </c>
    </row>
    <row r="259" spans="1:40">
      <c r="B259" s="4186"/>
      <c r="C259" s="4189"/>
      <c r="D259" s="1960">
        <f>E$20</f>
        <v>0</v>
      </c>
      <c r="E259" s="2105"/>
      <c r="F259" s="1955"/>
      <c r="G259" s="1956"/>
      <c r="H259" s="1956"/>
      <c r="I259" s="1956"/>
      <c r="J259" s="1956"/>
      <c r="K259" s="1956"/>
      <c r="L259" s="1956"/>
      <c r="M259" s="1956"/>
      <c r="N259" s="1956"/>
      <c r="O259" s="1956"/>
      <c r="P259" s="1956"/>
      <c r="Q259" s="1956"/>
      <c r="R259" s="1956"/>
      <c r="S259" s="1956"/>
      <c r="T259" s="1956"/>
      <c r="U259" s="1956"/>
      <c r="V259" s="1956"/>
      <c r="W259" s="1956"/>
      <c r="X259" s="1956"/>
      <c r="Y259" s="1956"/>
      <c r="Z259" s="1956"/>
      <c r="AA259" s="1956"/>
      <c r="AB259" s="1956"/>
      <c r="AC259" s="1956"/>
      <c r="AD259" s="1956"/>
      <c r="AE259" s="1956"/>
      <c r="AF259" s="1956"/>
      <c r="AG259" s="1957"/>
      <c r="AH259" s="1950">
        <f t="shared" ref="AH259:AH260" si="197">COUNTA(F$156:AG$156)-AI259</f>
        <v>28</v>
      </c>
      <c r="AI259" s="1958">
        <f t="shared" si="194"/>
        <v>0</v>
      </c>
      <c r="AJ259" s="2106">
        <f t="shared" si="195"/>
        <v>0</v>
      </c>
      <c r="AM259" s="1953">
        <f t="shared" si="196"/>
        <v>0</v>
      </c>
      <c r="AN259" s="1953">
        <f>+COUNTIF(F259:AG259,"外")</f>
        <v>0</v>
      </c>
    </row>
    <row r="260" spans="1:40">
      <c r="B260" s="4187"/>
      <c r="C260" s="4190"/>
      <c r="D260" s="2110">
        <f>E$21</f>
        <v>0</v>
      </c>
      <c r="E260" s="2039"/>
      <c r="F260" s="1984"/>
      <c r="G260" s="1965"/>
      <c r="H260" s="1965"/>
      <c r="I260" s="1965"/>
      <c r="J260" s="1965"/>
      <c r="K260" s="1965"/>
      <c r="L260" s="1965"/>
      <c r="M260" s="1965"/>
      <c r="N260" s="1965"/>
      <c r="O260" s="1965"/>
      <c r="P260" s="1965"/>
      <c r="Q260" s="1965"/>
      <c r="R260" s="1965"/>
      <c r="S260" s="1965"/>
      <c r="T260" s="1965"/>
      <c r="U260" s="1965"/>
      <c r="V260" s="1965"/>
      <c r="W260" s="1965"/>
      <c r="X260" s="1965"/>
      <c r="Y260" s="1965"/>
      <c r="Z260" s="1965"/>
      <c r="AA260" s="1965"/>
      <c r="AB260" s="1965"/>
      <c r="AC260" s="1965"/>
      <c r="AD260" s="1965"/>
      <c r="AE260" s="1965"/>
      <c r="AF260" s="1965"/>
      <c r="AG260" s="1985"/>
      <c r="AH260" s="1986">
        <f t="shared" si="197"/>
        <v>28</v>
      </c>
      <c r="AI260" s="2071">
        <f t="shared" si="194"/>
        <v>0</v>
      </c>
      <c r="AJ260" s="1972">
        <f t="shared" si="195"/>
        <v>0</v>
      </c>
      <c r="AM260" s="1953">
        <f t="shared" si="196"/>
        <v>0</v>
      </c>
      <c r="AN260" s="1953">
        <f>+COUNTIF(F260:AG260,"外")</f>
        <v>0</v>
      </c>
    </row>
    <row r="262" spans="1:40" ht="6" customHeight="1">
      <c r="B262" s="2027"/>
      <c r="C262" s="2027"/>
      <c r="D262" s="2027"/>
      <c r="E262" s="1991"/>
      <c r="F262" s="1991"/>
      <c r="G262" s="2029"/>
      <c r="H262" s="2029"/>
      <c r="I262" s="2029"/>
      <c r="J262" s="2029"/>
      <c r="K262" s="2029"/>
      <c r="L262" s="2029"/>
      <c r="M262" s="2029"/>
      <c r="N262" s="2029"/>
      <c r="O262" s="2029"/>
      <c r="P262" s="2029"/>
      <c r="Q262" s="2029"/>
      <c r="R262" s="2029"/>
      <c r="S262" s="2029"/>
      <c r="T262" s="2029"/>
      <c r="U262" s="2029"/>
      <c r="V262" s="2029"/>
      <c r="W262" s="2029"/>
      <c r="X262" s="2029"/>
      <c r="Y262" s="2029"/>
      <c r="Z262" s="2029"/>
      <c r="AA262" s="2029"/>
      <c r="AB262" s="2029"/>
      <c r="AC262" s="2029"/>
      <c r="AD262" s="2029"/>
      <c r="AE262" s="2029"/>
      <c r="AF262" s="2029"/>
      <c r="AG262" s="2029"/>
      <c r="AH262" s="2027"/>
      <c r="AI262" s="2027"/>
      <c r="AJ262" s="2027"/>
    </row>
    <row r="263" spans="1:40" ht="19.2">
      <c r="A263" s="2042" t="s">
        <v>2528</v>
      </c>
      <c r="B263" s="2042"/>
      <c r="C263" s="2042"/>
      <c r="D263" s="2042"/>
      <c r="E263" s="2042"/>
      <c r="P263" s="2043"/>
      <c r="AJ263" s="1895" t="s">
        <v>2529</v>
      </c>
    </row>
    <row r="264" spans="1:40" ht="13.5" customHeight="1">
      <c r="AD264" s="4321" t="s">
        <v>2465</v>
      </c>
      <c r="AE264" s="4321"/>
      <c r="AF264" s="4321"/>
      <c r="AG264" s="4322" t="str">
        <f>AG$2</f>
        <v>令和　年　月　日</v>
      </c>
      <c r="AH264" s="4322"/>
      <c r="AI264" s="4322"/>
      <c r="AJ264" s="4322"/>
    </row>
    <row r="265" spans="1:40" s="2115" customFormat="1" ht="18" customHeight="1">
      <c r="B265" s="4323" t="s">
        <v>1173</v>
      </c>
      <c r="C265" s="4323"/>
      <c r="D265" s="2116" t="s">
        <v>1174</v>
      </c>
      <c r="E265" s="2117" t="str">
        <f>E$3</f>
        <v>○○校区道路改良工事</v>
      </c>
      <c r="F265" s="2117"/>
      <c r="G265" s="2117"/>
      <c r="H265" s="2117"/>
      <c r="I265" s="2117"/>
      <c r="J265" s="2117"/>
      <c r="K265" s="2117"/>
      <c r="L265" s="2117"/>
      <c r="M265" s="2117"/>
      <c r="N265" s="2117"/>
      <c r="O265" s="2116"/>
      <c r="P265" s="2116"/>
      <c r="Q265" s="2116"/>
      <c r="R265" s="2115" t="s">
        <v>1177</v>
      </c>
      <c r="U265" s="2118"/>
      <c r="V265" s="2118"/>
      <c r="W265" s="2116" t="s">
        <v>1174</v>
      </c>
      <c r="X265" s="4324">
        <f>X$3</f>
        <v>44659</v>
      </c>
      <c r="Y265" s="4324"/>
      <c r="Z265" s="4324"/>
      <c r="AA265" s="4324"/>
      <c r="AB265" s="4324"/>
      <c r="AC265" s="2116"/>
      <c r="AD265" s="2116"/>
      <c r="AE265" s="2116"/>
      <c r="AF265" s="2116"/>
      <c r="AG265" s="2116"/>
    </row>
    <row r="266" spans="1:40" s="2115" customFormat="1" ht="18" customHeight="1">
      <c r="B266" s="4325" t="s">
        <v>1181</v>
      </c>
      <c r="C266" s="4325"/>
      <c r="D266" s="2116" t="s">
        <v>1174</v>
      </c>
      <c r="E266" s="4326">
        <f>+X266-X265+1</f>
        <v>708</v>
      </c>
      <c r="F266" s="4326"/>
      <c r="G266" s="4326"/>
      <c r="H266" s="2116"/>
      <c r="I266" s="2116"/>
      <c r="J266" s="2116"/>
      <c r="K266" s="2116"/>
      <c r="L266" s="2116"/>
      <c r="M266" s="2116"/>
      <c r="N266" s="2116"/>
      <c r="O266" s="2116"/>
      <c r="P266" s="2116"/>
      <c r="Q266" s="2116"/>
      <c r="R266" s="2115" t="s">
        <v>1180</v>
      </c>
      <c r="S266" s="2119"/>
      <c r="T266" s="2119"/>
      <c r="U266" s="2120"/>
      <c r="V266" s="2120"/>
      <c r="W266" s="2116" t="s">
        <v>1174</v>
      </c>
      <c r="X266" s="4327">
        <f>X$4</f>
        <v>45366</v>
      </c>
      <c r="Y266" s="4327"/>
      <c r="Z266" s="4327"/>
      <c r="AA266" s="4327"/>
      <c r="AB266" s="4327"/>
      <c r="AC266" s="2116"/>
      <c r="AD266" s="2116"/>
      <c r="AE266" s="2116"/>
      <c r="AF266" s="2116"/>
      <c r="AG266" s="2116"/>
    </row>
    <row r="267" spans="1:40">
      <c r="F267" s="2073"/>
      <c r="G267" s="2073"/>
      <c r="H267" s="2073"/>
      <c r="I267" s="2073"/>
      <c r="J267" s="2073"/>
      <c r="K267" s="2073"/>
      <c r="L267" s="2073"/>
      <c r="M267" s="2073"/>
      <c r="N267" s="2073"/>
      <c r="O267" s="2073"/>
      <c r="P267" s="2073"/>
      <c r="Q267" s="2073"/>
      <c r="R267" s="2073"/>
      <c r="S267" s="2073"/>
      <c r="T267" s="2073"/>
      <c r="U267" s="2073"/>
      <c r="V267" s="2073"/>
      <c r="W267" s="2073"/>
      <c r="X267" s="2073"/>
      <c r="Y267" s="2073"/>
      <c r="Z267" s="2073"/>
      <c r="AA267" s="2073"/>
      <c r="AB267" s="2073"/>
      <c r="AC267" s="2073"/>
      <c r="AD267" s="2073"/>
      <c r="AE267" s="2073"/>
      <c r="AF267" s="2073"/>
      <c r="AG267" s="2073"/>
    </row>
    <row r="268" spans="1:40" ht="13.5" customHeight="1">
      <c r="B268" s="2021"/>
      <c r="C268" s="2022"/>
      <c r="D268" s="2025"/>
      <c r="E268" s="2074" t="s">
        <v>1183</v>
      </c>
      <c r="F268" s="2075">
        <f>+AG242+1</f>
        <v>44967</v>
      </c>
      <c r="G268" s="2076">
        <f>+F268+1</f>
        <v>44968</v>
      </c>
      <c r="H268" s="2076">
        <f t="shared" ref="H268:Y268" si="198">+G268+1</f>
        <v>44969</v>
      </c>
      <c r="I268" s="2076">
        <f t="shared" si="198"/>
        <v>44970</v>
      </c>
      <c r="J268" s="2076">
        <f t="shared" si="198"/>
        <v>44971</v>
      </c>
      <c r="K268" s="2076">
        <f t="shared" si="198"/>
        <v>44972</v>
      </c>
      <c r="L268" s="2076">
        <f t="shared" si="198"/>
        <v>44973</v>
      </c>
      <c r="M268" s="2076">
        <f t="shared" si="198"/>
        <v>44974</v>
      </c>
      <c r="N268" s="2076">
        <f t="shared" si="198"/>
        <v>44975</v>
      </c>
      <c r="O268" s="2076">
        <f t="shared" si="198"/>
        <v>44976</v>
      </c>
      <c r="P268" s="2076">
        <f t="shared" si="198"/>
        <v>44977</v>
      </c>
      <c r="Q268" s="2076">
        <f t="shared" si="198"/>
        <v>44978</v>
      </c>
      <c r="R268" s="2076">
        <f t="shared" si="198"/>
        <v>44979</v>
      </c>
      <c r="S268" s="2076">
        <f t="shared" si="198"/>
        <v>44980</v>
      </c>
      <c r="T268" s="2076">
        <f t="shared" si="198"/>
        <v>44981</v>
      </c>
      <c r="U268" s="2076">
        <f t="shared" si="198"/>
        <v>44982</v>
      </c>
      <c r="V268" s="2076">
        <f t="shared" si="198"/>
        <v>44983</v>
      </c>
      <c r="W268" s="2076">
        <f t="shared" si="198"/>
        <v>44984</v>
      </c>
      <c r="X268" s="2076">
        <f t="shared" si="198"/>
        <v>44985</v>
      </c>
      <c r="Y268" s="2076">
        <f t="shared" si="198"/>
        <v>44986</v>
      </c>
      <c r="Z268" s="2076">
        <f>+Y268+1</f>
        <v>44987</v>
      </c>
      <c r="AA268" s="2076">
        <f t="shared" ref="AA268:AC268" si="199">+Z268+1</f>
        <v>44988</v>
      </c>
      <c r="AB268" s="2076">
        <f t="shared" si="199"/>
        <v>44989</v>
      </c>
      <c r="AC268" s="2076">
        <f t="shared" si="199"/>
        <v>44990</v>
      </c>
      <c r="AD268" s="2076">
        <f>+AC268+1</f>
        <v>44991</v>
      </c>
      <c r="AE268" s="2076">
        <f t="shared" ref="AE268" si="200">+AD268+1</f>
        <v>44992</v>
      </c>
      <c r="AF268" s="2076">
        <f>+AE268+1</f>
        <v>44993</v>
      </c>
      <c r="AG268" s="2111">
        <f t="shared" ref="AG268" si="201">+AF268+1</f>
        <v>44994</v>
      </c>
      <c r="AH268" s="4209" t="s">
        <v>2496</v>
      </c>
      <c r="AI268" s="4313" t="s">
        <v>2497</v>
      </c>
      <c r="AJ268" s="4316" t="s">
        <v>2474</v>
      </c>
      <c r="AK268" s="4319"/>
      <c r="AM268" s="4320" t="s">
        <v>2556</v>
      </c>
      <c r="AN268" s="4320" t="s">
        <v>2557</v>
      </c>
    </row>
    <row r="269" spans="1:40">
      <c r="B269" s="2037"/>
      <c r="C269" s="2038"/>
      <c r="D269" s="2041"/>
      <c r="E269" s="2078" t="s">
        <v>1184</v>
      </c>
      <c r="F269" s="2079" t="str">
        <f>TEXT(WEEKDAY(+F268),"aaa")</f>
        <v>金</v>
      </c>
      <c r="G269" s="2080" t="str">
        <f t="shared" ref="G269:AG269" si="202">TEXT(WEEKDAY(+G268),"aaa")</f>
        <v>土</v>
      </c>
      <c r="H269" s="2080" t="str">
        <f t="shared" si="202"/>
        <v>日</v>
      </c>
      <c r="I269" s="2080" t="str">
        <f t="shared" si="202"/>
        <v>月</v>
      </c>
      <c r="J269" s="2080" t="str">
        <f t="shared" si="202"/>
        <v>火</v>
      </c>
      <c r="K269" s="2080" t="str">
        <f t="shared" si="202"/>
        <v>水</v>
      </c>
      <c r="L269" s="2080" t="str">
        <f t="shared" si="202"/>
        <v>木</v>
      </c>
      <c r="M269" s="2080" t="str">
        <f t="shared" si="202"/>
        <v>金</v>
      </c>
      <c r="N269" s="2080" t="str">
        <f t="shared" si="202"/>
        <v>土</v>
      </c>
      <c r="O269" s="2080" t="str">
        <f t="shared" si="202"/>
        <v>日</v>
      </c>
      <c r="P269" s="2080" t="str">
        <f t="shared" si="202"/>
        <v>月</v>
      </c>
      <c r="Q269" s="2080" t="str">
        <f t="shared" si="202"/>
        <v>火</v>
      </c>
      <c r="R269" s="2080" t="str">
        <f t="shared" si="202"/>
        <v>水</v>
      </c>
      <c r="S269" s="2080" t="str">
        <f t="shared" si="202"/>
        <v>木</v>
      </c>
      <c r="T269" s="2080" t="str">
        <f t="shared" si="202"/>
        <v>金</v>
      </c>
      <c r="U269" s="2080" t="str">
        <f t="shared" si="202"/>
        <v>土</v>
      </c>
      <c r="V269" s="2080" t="str">
        <f t="shared" si="202"/>
        <v>日</v>
      </c>
      <c r="W269" s="2080" t="str">
        <f t="shared" si="202"/>
        <v>月</v>
      </c>
      <c r="X269" s="2080" t="str">
        <f t="shared" si="202"/>
        <v>火</v>
      </c>
      <c r="Y269" s="2080" t="str">
        <f t="shared" si="202"/>
        <v>水</v>
      </c>
      <c r="Z269" s="2080" t="str">
        <f t="shared" si="202"/>
        <v>木</v>
      </c>
      <c r="AA269" s="2080" t="str">
        <f t="shared" si="202"/>
        <v>金</v>
      </c>
      <c r="AB269" s="2080" t="str">
        <f t="shared" si="202"/>
        <v>土</v>
      </c>
      <c r="AC269" s="2080" t="str">
        <f t="shared" si="202"/>
        <v>日</v>
      </c>
      <c r="AD269" s="2080" t="str">
        <f t="shared" si="202"/>
        <v>月</v>
      </c>
      <c r="AE269" s="2080" t="str">
        <f t="shared" si="202"/>
        <v>火</v>
      </c>
      <c r="AF269" s="2080" t="str">
        <f t="shared" si="202"/>
        <v>水</v>
      </c>
      <c r="AG269" s="2112" t="str">
        <f t="shared" si="202"/>
        <v>木</v>
      </c>
      <c r="AH269" s="4210"/>
      <c r="AI269" s="4314"/>
      <c r="AJ269" s="4317"/>
      <c r="AK269" s="4319"/>
      <c r="AM269" s="4320"/>
      <c r="AN269" s="4320"/>
    </row>
    <row r="270" spans="1:40" ht="24.75" customHeight="1">
      <c r="B270" s="2101" t="s">
        <v>2531</v>
      </c>
      <c r="C270" s="2102" t="s">
        <v>2532</v>
      </c>
      <c r="D270" s="1953" t="s">
        <v>1313</v>
      </c>
      <c r="E270" s="1901" t="s">
        <v>2558</v>
      </c>
      <c r="F270" s="1941"/>
      <c r="G270" s="1942"/>
      <c r="H270" s="1942"/>
      <c r="I270" s="1942"/>
      <c r="J270" s="1942"/>
      <c r="K270" s="1942"/>
      <c r="L270" s="1942"/>
      <c r="M270" s="1942"/>
      <c r="N270" s="1942"/>
      <c r="O270" s="1942"/>
      <c r="P270" s="1942"/>
      <c r="Q270" s="1942"/>
      <c r="R270" s="1942"/>
      <c r="S270" s="1942"/>
      <c r="T270" s="1942"/>
      <c r="U270" s="1942"/>
      <c r="V270" s="1942"/>
      <c r="W270" s="1942"/>
      <c r="X270" s="1942"/>
      <c r="Y270" s="1942"/>
      <c r="Z270" s="1942"/>
      <c r="AA270" s="1942"/>
      <c r="AB270" s="1942"/>
      <c r="AC270" s="1942"/>
      <c r="AD270" s="1942"/>
      <c r="AE270" s="1942"/>
      <c r="AF270" s="1942"/>
      <c r="AG270" s="1970"/>
      <c r="AH270" s="4211"/>
      <c r="AI270" s="4315"/>
      <c r="AJ270" s="4318"/>
      <c r="AK270" s="4319"/>
    </row>
    <row r="271" spans="1:40" ht="13.5" customHeight="1">
      <c r="B271" s="4185" t="s">
        <v>2486</v>
      </c>
      <c r="C271" s="4188" t="s">
        <v>2487</v>
      </c>
      <c r="D271" s="1945" t="str">
        <f>E$8</f>
        <v>〇〇</v>
      </c>
      <c r="E271" s="2023"/>
      <c r="F271" s="1947"/>
      <c r="G271" s="1948"/>
      <c r="H271" s="1948"/>
      <c r="I271" s="1948"/>
      <c r="J271" s="1948"/>
      <c r="K271" s="1948"/>
      <c r="L271" s="1948"/>
      <c r="M271" s="1948"/>
      <c r="N271" s="1948"/>
      <c r="O271" s="1948"/>
      <c r="P271" s="1948"/>
      <c r="Q271" s="1948"/>
      <c r="R271" s="1948"/>
      <c r="S271" s="1948"/>
      <c r="T271" s="1948"/>
      <c r="U271" s="1948"/>
      <c r="V271" s="1948"/>
      <c r="W271" s="1948"/>
      <c r="X271" s="1948"/>
      <c r="Y271" s="1948"/>
      <c r="Z271" s="1948"/>
      <c r="AA271" s="1948"/>
      <c r="AB271" s="1948"/>
      <c r="AC271" s="1948"/>
      <c r="AD271" s="1948"/>
      <c r="AE271" s="1948"/>
      <c r="AF271" s="1948"/>
      <c r="AG271" s="1949"/>
      <c r="AH271" s="1950">
        <f>COUNTA(F$96:AG$96)-AI271</f>
        <v>28</v>
      </c>
      <c r="AI271" s="1951">
        <f>AM271+AN271</f>
        <v>0</v>
      </c>
      <c r="AJ271" s="2104">
        <f>+COUNTIF(F271:AG271,"休")</f>
        <v>0</v>
      </c>
      <c r="AM271" s="1953">
        <f>+COUNTIF(F271:AG271,"－")</f>
        <v>0</v>
      </c>
      <c r="AN271" s="1953">
        <f t="shared" ref="AN271:AN276" si="203">+COUNTIF(F271:AG271,"外")</f>
        <v>0</v>
      </c>
    </row>
    <row r="272" spans="1:40" ht="13.5" customHeight="1">
      <c r="B272" s="4186"/>
      <c r="C272" s="4189"/>
      <c r="D272" s="1960" t="str">
        <f>E$9</f>
        <v>●●</v>
      </c>
      <c r="E272" s="2105"/>
      <c r="F272" s="1955"/>
      <c r="G272" s="1956"/>
      <c r="H272" s="1956"/>
      <c r="I272" s="1956"/>
      <c r="J272" s="1956"/>
      <c r="K272" s="1956"/>
      <c r="L272" s="1956"/>
      <c r="M272" s="1956"/>
      <c r="N272" s="1956"/>
      <c r="O272" s="1956"/>
      <c r="P272" s="1956"/>
      <c r="Q272" s="1956"/>
      <c r="R272" s="1956"/>
      <c r="S272" s="1956"/>
      <c r="T272" s="1956"/>
      <c r="U272" s="1956"/>
      <c r="V272" s="1956"/>
      <c r="W272" s="1956"/>
      <c r="X272" s="1956"/>
      <c r="Y272" s="1956"/>
      <c r="Z272" s="1956"/>
      <c r="AA272" s="1956"/>
      <c r="AB272" s="1956"/>
      <c r="AC272" s="1956"/>
      <c r="AD272" s="1956"/>
      <c r="AE272" s="1956"/>
      <c r="AF272" s="1956"/>
      <c r="AG272" s="1957"/>
      <c r="AH272" s="1950">
        <f t="shared" ref="AH272:AH276" si="204">COUNTA(F$96:AG$96)-AI272</f>
        <v>28</v>
      </c>
      <c r="AI272" s="1958">
        <f t="shared" ref="AI272" si="205">AM272+AN272</f>
        <v>0</v>
      </c>
      <c r="AJ272" s="2106">
        <f t="shared" ref="AJ272:AJ275" si="206">+COUNTIF(F272:AG272,"休")</f>
        <v>0</v>
      </c>
      <c r="AM272" s="1953">
        <f t="shared" ref="AM272:AM275" si="207">+COUNTIF(F272:AG272,"－")</f>
        <v>0</v>
      </c>
      <c r="AN272" s="1953">
        <f t="shared" si="203"/>
        <v>0</v>
      </c>
    </row>
    <row r="273" spans="2:40">
      <c r="B273" s="4186"/>
      <c r="C273" s="4189"/>
      <c r="D273" s="1960" t="str">
        <f>E$10</f>
        <v>△△</v>
      </c>
      <c r="E273" s="2105"/>
      <c r="F273" s="1955"/>
      <c r="G273" s="1956"/>
      <c r="H273" s="1956"/>
      <c r="I273" s="1956"/>
      <c r="J273" s="1956"/>
      <c r="K273" s="1956"/>
      <c r="L273" s="1956"/>
      <c r="M273" s="1956"/>
      <c r="N273" s="1956"/>
      <c r="O273" s="1956"/>
      <c r="P273" s="1956"/>
      <c r="Q273" s="1956"/>
      <c r="R273" s="1956"/>
      <c r="S273" s="1956"/>
      <c r="T273" s="1956"/>
      <c r="U273" s="1956"/>
      <c r="V273" s="1956"/>
      <c r="W273" s="1956"/>
      <c r="X273" s="1956"/>
      <c r="Y273" s="1956"/>
      <c r="Z273" s="1956"/>
      <c r="AA273" s="1956"/>
      <c r="AB273" s="1956"/>
      <c r="AC273" s="1956"/>
      <c r="AD273" s="1956"/>
      <c r="AE273" s="1956"/>
      <c r="AF273" s="1956"/>
      <c r="AG273" s="1957"/>
      <c r="AH273" s="1950">
        <f t="shared" si="204"/>
        <v>28</v>
      </c>
      <c r="AI273" s="1958">
        <f>AM273+AN273</f>
        <v>0</v>
      </c>
      <c r="AJ273" s="2106">
        <f t="shared" si="206"/>
        <v>0</v>
      </c>
      <c r="AM273" s="1953">
        <f t="shared" si="207"/>
        <v>0</v>
      </c>
      <c r="AN273" s="1953">
        <f t="shared" si="203"/>
        <v>0</v>
      </c>
    </row>
    <row r="274" spans="2:40">
      <c r="B274" s="4186"/>
      <c r="C274" s="4189"/>
      <c r="D274" s="1960" t="str">
        <f>E$11</f>
        <v>■■</v>
      </c>
      <c r="E274" s="2105"/>
      <c r="F274" s="1955"/>
      <c r="G274" s="1956"/>
      <c r="H274" s="1956"/>
      <c r="I274" s="1956"/>
      <c r="J274" s="1956"/>
      <c r="K274" s="1956"/>
      <c r="L274" s="1956"/>
      <c r="M274" s="1956"/>
      <c r="N274" s="1956"/>
      <c r="O274" s="1956"/>
      <c r="P274" s="1956"/>
      <c r="Q274" s="1956"/>
      <c r="R274" s="1956"/>
      <c r="S274" s="1956"/>
      <c r="T274" s="1956"/>
      <c r="U274" s="1956"/>
      <c r="V274" s="1956"/>
      <c r="W274" s="1956"/>
      <c r="X274" s="1956"/>
      <c r="Y274" s="1956"/>
      <c r="Z274" s="1956"/>
      <c r="AA274" s="1956"/>
      <c r="AB274" s="1956"/>
      <c r="AC274" s="1956"/>
      <c r="AD274" s="1956"/>
      <c r="AE274" s="1956"/>
      <c r="AF274" s="1956"/>
      <c r="AG274" s="1957"/>
      <c r="AH274" s="1950">
        <f t="shared" si="204"/>
        <v>28</v>
      </c>
      <c r="AI274" s="1958">
        <f t="shared" ref="AI274:AI276" si="208">AM274+AN274</f>
        <v>0</v>
      </c>
      <c r="AJ274" s="2106">
        <f t="shared" si="206"/>
        <v>0</v>
      </c>
      <c r="AM274" s="1953">
        <f t="shared" si="207"/>
        <v>0</v>
      </c>
      <c r="AN274" s="1953">
        <f t="shared" si="203"/>
        <v>0</v>
      </c>
    </row>
    <row r="275" spans="2:40">
      <c r="B275" s="4186"/>
      <c r="C275" s="4189"/>
      <c r="D275" s="1960" t="str">
        <f>E$12</f>
        <v>★★</v>
      </c>
      <c r="E275" s="2105"/>
      <c r="F275" s="1955"/>
      <c r="G275" s="1956"/>
      <c r="H275" s="1956"/>
      <c r="I275" s="1956"/>
      <c r="J275" s="1956"/>
      <c r="K275" s="1956"/>
      <c r="L275" s="1956"/>
      <c r="M275" s="1956"/>
      <c r="N275" s="1956"/>
      <c r="O275" s="1956"/>
      <c r="P275" s="1956"/>
      <c r="Q275" s="1956"/>
      <c r="R275" s="1956"/>
      <c r="S275" s="1956"/>
      <c r="T275" s="1956"/>
      <c r="U275" s="1956"/>
      <c r="V275" s="1956"/>
      <c r="W275" s="1956"/>
      <c r="X275" s="1956"/>
      <c r="Y275" s="1956"/>
      <c r="Z275" s="1956"/>
      <c r="AA275" s="1956"/>
      <c r="AB275" s="1956"/>
      <c r="AC275" s="1956"/>
      <c r="AD275" s="1956"/>
      <c r="AE275" s="1956"/>
      <c r="AF275" s="1956"/>
      <c r="AG275" s="1957"/>
      <c r="AH275" s="1950">
        <f t="shared" si="204"/>
        <v>28</v>
      </c>
      <c r="AI275" s="1958">
        <f t="shared" si="208"/>
        <v>0</v>
      </c>
      <c r="AJ275" s="2106">
        <f t="shared" si="206"/>
        <v>0</v>
      </c>
      <c r="AM275" s="1953">
        <f t="shared" si="207"/>
        <v>0</v>
      </c>
      <c r="AN275" s="1953">
        <f t="shared" si="203"/>
        <v>0</v>
      </c>
    </row>
    <row r="276" spans="2:40">
      <c r="B276" s="4187"/>
      <c r="C276" s="4190"/>
      <c r="D276" s="2107"/>
      <c r="E276" s="1991"/>
      <c r="F276" s="1964"/>
      <c r="G276" s="1966"/>
      <c r="H276" s="1966"/>
      <c r="I276" s="1966"/>
      <c r="J276" s="1966"/>
      <c r="K276" s="1966"/>
      <c r="L276" s="1966"/>
      <c r="M276" s="1966"/>
      <c r="N276" s="1966"/>
      <c r="O276" s="1966"/>
      <c r="P276" s="1966"/>
      <c r="Q276" s="1966"/>
      <c r="R276" s="1966"/>
      <c r="S276" s="1966"/>
      <c r="T276" s="1966"/>
      <c r="U276" s="1966"/>
      <c r="V276" s="1966"/>
      <c r="W276" s="1966"/>
      <c r="X276" s="1966"/>
      <c r="Y276" s="1966"/>
      <c r="Z276" s="1966"/>
      <c r="AA276" s="1966"/>
      <c r="AB276" s="1966"/>
      <c r="AC276" s="1966"/>
      <c r="AD276" s="1966"/>
      <c r="AE276" s="1966"/>
      <c r="AF276" s="1966"/>
      <c r="AG276" s="1967"/>
      <c r="AH276" s="1950">
        <f t="shared" si="204"/>
        <v>28</v>
      </c>
      <c r="AI276" s="1951">
        <f t="shared" si="208"/>
        <v>0</v>
      </c>
      <c r="AJ276" s="2104">
        <f>+COUNTIF(F276:AG276,"休")</f>
        <v>0</v>
      </c>
      <c r="AM276" s="1953">
        <f>+COUNTIF(F276:AG276,"－")</f>
        <v>0</v>
      </c>
      <c r="AN276" s="1953">
        <f t="shared" si="203"/>
        <v>0</v>
      </c>
    </row>
    <row r="277" spans="2:40" ht="24.75" customHeight="1">
      <c r="B277" s="4185" t="s">
        <v>2493</v>
      </c>
      <c r="C277" s="4188" t="s">
        <v>2494</v>
      </c>
      <c r="D277" s="1953" t="s">
        <v>1313</v>
      </c>
      <c r="E277" s="1901" t="s">
        <v>2558</v>
      </c>
      <c r="F277" s="1941"/>
      <c r="G277" s="1942"/>
      <c r="H277" s="1942"/>
      <c r="I277" s="1942"/>
      <c r="J277" s="1942"/>
      <c r="K277" s="1942"/>
      <c r="L277" s="1942"/>
      <c r="M277" s="1942"/>
      <c r="N277" s="1942"/>
      <c r="O277" s="1942"/>
      <c r="P277" s="1942"/>
      <c r="Q277" s="1942"/>
      <c r="R277" s="1942"/>
      <c r="S277" s="1942"/>
      <c r="T277" s="1942"/>
      <c r="U277" s="1942"/>
      <c r="V277" s="1942"/>
      <c r="W277" s="1942"/>
      <c r="X277" s="1942"/>
      <c r="Y277" s="1942"/>
      <c r="Z277" s="1942"/>
      <c r="AA277" s="1942"/>
      <c r="AB277" s="1942"/>
      <c r="AC277" s="1942"/>
      <c r="AD277" s="1942"/>
      <c r="AE277" s="1942"/>
      <c r="AF277" s="1942"/>
      <c r="AG277" s="1970"/>
      <c r="AH277" s="1971"/>
      <c r="AI277" s="1953"/>
      <c r="AJ277" s="2058"/>
    </row>
    <row r="278" spans="2:40" ht="13.5" customHeight="1">
      <c r="B278" s="4186"/>
      <c r="C278" s="4189"/>
      <c r="D278" s="2107" t="str">
        <f>E$14</f>
        <v>〇〇</v>
      </c>
      <c r="E278" s="1991"/>
      <c r="F278" s="1947"/>
      <c r="G278" s="1948"/>
      <c r="H278" s="1948"/>
      <c r="I278" s="1948"/>
      <c r="J278" s="1948"/>
      <c r="K278" s="1948"/>
      <c r="L278" s="1948"/>
      <c r="M278" s="1948"/>
      <c r="N278" s="1948"/>
      <c r="O278" s="1948"/>
      <c r="P278" s="1948"/>
      <c r="Q278" s="1948"/>
      <c r="R278" s="1948"/>
      <c r="S278" s="1948"/>
      <c r="T278" s="1948"/>
      <c r="U278" s="1948"/>
      <c r="V278" s="1948"/>
      <c r="W278" s="1948"/>
      <c r="X278" s="1948"/>
      <c r="Y278" s="1948"/>
      <c r="Z278" s="1948"/>
      <c r="AA278" s="1948"/>
      <c r="AB278" s="1948"/>
      <c r="AC278" s="1948"/>
      <c r="AD278" s="1948"/>
      <c r="AE278" s="1948"/>
      <c r="AF278" s="1948"/>
      <c r="AG278" s="1949"/>
      <c r="AH278" s="1950">
        <f t="shared" ref="AH278:AH281" si="209">COUNTA(F$96:AG$96)-AI278</f>
        <v>28</v>
      </c>
      <c r="AI278" s="1951">
        <f t="shared" ref="AI278:AI281" si="210">AM278+AN278</f>
        <v>0</v>
      </c>
      <c r="AJ278" s="2104">
        <f>+COUNTIF(F278:AG278,"休")</f>
        <v>0</v>
      </c>
      <c r="AM278" s="1953">
        <f>+COUNTIF(F278:AG278,"－")</f>
        <v>0</v>
      </c>
      <c r="AN278" s="1953">
        <f>+COUNTIF(F278:AG278,"外")</f>
        <v>0</v>
      </c>
    </row>
    <row r="279" spans="2:40">
      <c r="B279" s="4186"/>
      <c r="C279" s="4189"/>
      <c r="D279" s="1960" t="str">
        <f>E$15</f>
        <v>●●</v>
      </c>
      <c r="E279" s="2105"/>
      <c r="F279" s="1955"/>
      <c r="G279" s="1956"/>
      <c r="H279" s="1956"/>
      <c r="I279" s="1956"/>
      <c r="J279" s="1956"/>
      <c r="K279" s="1956"/>
      <c r="L279" s="1956"/>
      <c r="M279" s="1956"/>
      <c r="N279" s="1956"/>
      <c r="O279" s="1956"/>
      <c r="P279" s="1956"/>
      <c r="Q279" s="1956"/>
      <c r="R279" s="1956"/>
      <c r="S279" s="1956"/>
      <c r="T279" s="1956"/>
      <c r="U279" s="1956"/>
      <c r="V279" s="1956"/>
      <c r="W279" s="1956"/>
      <c r="X279" s="1956"/>
      <c r="Y279" s="1956"/>
      <c r="Z279" s="1956"/>
      <c r="AA279" s="1956"/>
      <c r="AB279" s="1956"/>
      <c r="AC279" s="1956"/>
      <c r="AD279" s="1956"/>
      <c r="AE279" s="1956"/>
      <c r="AF279" s="1956"/>
      <c r="AG279" s="1957"/>
      <c r="AH279" s="1950">
        <f t="shared" si="209"/>
        <v>28</v>
      </c>
      <c r="AI279" s="1958">
        <f t="shared" si="210"/>
        <v>0</v>
      </c>
      <c r="AJ279" s="2106">
        <f t="shared" ref="AJ279:AJ281" si="211">+COUNTIF(F279:AG279,"休")</f>
        <v>0</v>
      </c>
      <c r="AM279" s="1953">
        <f t="shared" ref="AM279:AM281" si="212">+COUNTIF(F279:AG279,"－")</f>
        <v>0</v>
      </c>
      <c r="AN279" s="1953">
        <f>+COUNTIF(F279:AG279,"外")</f>
        <v>0</v>
      </c>
    </row>
    <row r="280" spans="2:40">
      <c r="B280" s="4186"/>
      <c r="C280" s="4189"/>
      <c r="D280" s="1960">
        <f>E$16</f>
        <v>0</v>
      </c>
      <c r="E280" s="2105"/>
      <c r="F280" s="1955"/>
      <c r="G280" s="1956"/>
      <c r="H280" s="1956"/>
      <c r="I280" s="1956"/>
      <c r="J280" s="1956"/>
      <c r="K280" s="1956"/>
      <c r="L280" s="1956"/>
      <c r="M280" s="1956"/>
      <c r="N280" s="1956"/>
      <c r="O280" s="1956"/>
      <c r="P280" s="1956"/>
      <c r="Q280" s="1956"/>
      <c r="R280" s="1956"/>
      <c r="S280" s="1956"/>
      <c r="T280" s="1956"/>
      <c r="U280" s="1956"/>
      <c r="V280" s="1956"/>
      <c r="W280" s="1956"/>
      <c r="X280" s="1956"/>
      <c r="Y280" s="1956"/>
      <c r="Z280" s="1956"/>
      <c r="AA280" s="1956"/>
      <c r="AB280" s="1956"/>
      <c r="AC280" s="1956"/>
      <c r="AD280" s="1956"/>
      <c r="AE280" s="1956"/>
      <c r="AF280" s="1956"/>
      <c r="AG280" s="1957"/>
      <c r="AH280" s="1950">
        <f t="shared" si="209"/>
        <v>28</v>
      </c>
      <c r="AI280" s="1958">
        <f t="shared" si="210"/>
        <v>0</v>
      </c>
      <c r="AJ280" s="2106">
        <f t="shared" si="211"/>
        <v>0</v>
      </c>
      <c r="AM280" s="1953">
        <f t="shared" si="212"/>
        <v>0</v>
      </c>
      <c r="AN280" s="1953">
        <f>+COUNTIF(F280:AG280,"外")</f>
        <v>0</v>
      </c>
    </row>
    <row r="281" spans="2:40">
      <c r="B281" s="4186"/>
      <c r="C281" s="4190"/>
      <c r="D281" s="2107">
        <f>E$17</f>
        <v>0</v>
      </c>
      <c r="E281" s="1991"/>
      <c r="F281" s="1955"/>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8"/>
      <c r="AE281" s="1978"/>
      <c r="AF281" s="1978"/>
      <c r="AG281" s="1949"/>
      <c r="AH281" s="1950">
        <f t="shared" si="209"/>
        <v>28</v>
      </c>
      <c r="AI281" s="1987">
        <f t="shared" si="210"/>
        <v>0</v>
      </c>
      <c r="AJ281" s="2104">
        <f t="shared" si="211"/>
        <v>0</v>
      </c>
      <c r="AM281" s="1953">
        <f t="shared" si="212"/>
        <v>0</v>
      </c>
      <c r="AN281" s="1953">
        <f>+COUNTIF(F281:AG281,"外")</f>
        <v>0</v>
      </c>
    </row>
    <row r="282" spans="2:40" ht="24.75" customHeight="1">
      <c r="B282" s="4186"/>
      <c r="C282" s="4188" t="s">
        <v>2495</v>
      </c>
      <c r="D282" s="1953" t="s">
        <v>1313</v>
      </c>
      <c r="E282" s="1901" t="s">
        <v>2558</v>
      </c>
      <c r="F282" s="1941"/>
      <c r="G282" s="1942"/>
      <c r="H282" s="1942"/>
      <c r="I282" s="1942"/>
      <c r="J282" s="1942"/>
      <c r="K282" s="1942"/>
      <c r="L282" s="1942"/>
      <c r="M282" s="1942"/>
      <c r="N282" s="1942"/>
      <c r="O282" s="1942"/>
      <c r="P282" s="1942"/>
      <c r="Q282" s="1942"/>
      <c r="R282" s="1942"/>
      <c r="S282" s="1942"/>
      <c r="T282" s="1942"/>
      <c r="U282" s="1942"/>
      <c r="V282" s="1942"/>
      <c r="W282" s="1942"/>
      <c r="X282" s="1942"/>
      <c r="Y282" s="1942"/>
      <c r="Z282" s="1942"/>
      <c r="AA282" s="1942"/>
      <c r="AB282" s="1942"/>
      <c r="AC282" s="1942"/>
      <c r="AD282" s="1942"/>
      <c r="AE282" s="1942"/>
      <c r="AF282" s="1942"/>
      <c r="AG282" s="1970"/>
      <c r="AH282" s="1971"/>
      <c r="AI282" s="1953"/>
      <c r="AJ282" s="2058"/>
    </row>
    <row r="283" spans="2:40">
      <c r="B283" s="4186"/>
      <c r="C283" s="4189"/>
      <c r="D283" s="1945" t="str">
        <f>E$18</f>
        <v>●●</v>
      </c>
      <c r="E283" s="2023"/>
      <c r="F283" s="1947"/>
      <c r="G283" s="1948"/>
      <c r="H283" s="1948"/>
      <c r="I283" s="1948"/>
      <c r="J283" s="1948"/>
      <c r="K283" s="1948"/>
      <c r="L283" s="1948"/>
      <c r="M283" s="1948"/>
      <c r="N283" s="1948"/>
      <c r="O283" s="1948"/>
      <c r="P283" s="1948"/>
      <c r="Q283" s="1948"/>
      <c r="R283" s="1948"/>
      <c r="S283" s="1948"/>
      <c r="T283" s="1948"/>
      <c r="U283" s="1948"/>
      <c r="V283" s="1948"/>
      <c r="W283" s="1948"/>
      <c r="X283" s="1948"/>
      <c r="Y283" s="1948"/>
      <c r="Z283" s="1948"/>
      <c r="AA283" s="1948"/>
      <c r="AB283" s="1948"/>
      <c r="AC283" s="1948"/>
      <c r="AD283" s="1948"/>
      <c r="AE283" s="1948"/>
      <c r="AF283" s="1948"/>
      <c r="AG283" s="1982"/>
      <c r="AH283" s="1950">
        <f t="shared" ref="AH283:AH286" si="213">COUNTA(F$96:AG$96)-AI283</f>
        <v>28</v>
      </c>
      <c r="AI283" s="2108">
        <f t="shared" ref="AI283:AI286" si="214">AM283+AN283</f>
        <v>0</v>
      </c>
      <c r="AJ283" s="2109">
        <f>+COUNTIF(F283:AG283,"休")</f>
        <v>0</v>
      </c>
      <c r="AM283" s="1953">
        <f>+COUNTIF(F283:AG283,"－")</f>
        <v>0</v>
      </c>
      <c r="AN283" s="1953">
        <f>+COUNTIF(F283:AG283,"外")</f>
        <v>0</v>
      </c>
    </row>
    <row r="284" spans="2:40">
      <c r="B284" s="4186"/>
      <c r="C284" s="4189"/>
      <c r="D284" s="1960">
        <f>E$19</f>
        <v>0</v>
      </c>
      <c r="E284" s="2105"/>
      <c r="F284" s="1955"/>
      <c r="G284" s="1956"/>
      <c r="H284" s="1956"/>
      <c r="I284" s="1956"/>
      <c r="J284" s="1956"/>
      <c r="K284" s="1956"/>
      <c r="L284" s="1956"/>
      <c r="M284" s="1956"/>
      <c r="N284" s="1956"/>
      <c r="O284" s="1956"/>
      <c r="P284" s="1956"/>
      <c r="Q284" s="1956"/>
      <c r="R284" s="1956"/>
      <c r="S284" s="1956"/>
      <c r="T284" s="1956"/>
      <c r="U284" s="1956"/>
      <c r="V284" s="1956"/>
      <c r="W284" s="1956"/>
      <c r="X284" s="1956"/>
      <c r="Y284" s="1956"/>
      <c r="Z284" s="1956"/>
      <c r="AA284" s="1956"/>
      <c r="AB284" s="1956"/>
      <c r="AC284" s="1956"/>
      <c r="AD284" s="1956"/>
      <c r="AE284" s="1956"/>
      <c r="AF284" s="1956"/>
      <c r="AG284" s="1957"/>
      <c r="AH284" s="1950">
        <f t="shared" si="213"/>
        <v>28</v>
      </c>
      <c r="AI284" s="1958">
        <f t="shared" si="214"/>
        <v>0</v>
      </c>
      <c r="AJ284" s="2106">
        <f t="shared" ref="AJ284:AJ286" si="215">+COUNTIF(F284:AG284,"休")</f>
        <v>0</v>
      </c>
      <c r="AM284" s="1953">
        <f t="shared" ref="AM284:AM286" si="216">+COUNTIF(F284:AG284,"－")</f>
        <v>0</v>
      </c>
      <c r="AN284" s="1953">
        <f>+COUNTIF(F284:AG284,"外")</f>
        <v>0</v>
      </c>
    </row>
    <row r="285" spans="2:40">
      <c r="B285" s="4186"/>
      <c r="C285" s="4189"/>
      <c r="D285" s="1960">
        <f>E$20</f>
        <v>0</v>
      </c>
      <c r="E285" s="2105"/>
      <c r="F285" s="1955"/>
      <c r="G285" s="1956"/>
      <c r="H285" s="1956"/>
      <c r="I285" s="1956"/>
      <c r="J285" s="1956"/>
      <c r="K285" s="1956"/>
      <c r="L285" s="1956"/>
      <c r="M285" s="1956"/>
      <c r="N285" s="1956"/>
      <c r="O285" s="1956"/>
      <c r="P285" s="1956"/>
      <c r="Q285" s="1956"/>
      <c r="R285" s="1956"/>
      <c r="S285" s="1956"/>
      <c r="T285" s="1956"/>
      <c r="U285" s="1956"/>
      <c r="V285" s="1956"/>
      <c r="W285" s="1956"/>
      <c r="X285" s="1956"/>
      <c r="Y285" s="1956"/>
      <c r="Z285" s="1956"/>
      <c r="AA285" s="1956"/>
      <c r="AB285" s="1956"/>
      <c r="AC285" s="1956"/>
      <c r="AD285" s="1956"/>
      <c r="AE285" s="1956"/>
      <c r="AF285" s="1956"/>
      <c r="AG285" s="1957"/>
      <c r="AH285" s="1950">
        <f t="shared" si="213"/>
        <v>28</v>
      </c>
      <c r="AI285" s="1958">
        <f t="shared" si="214"/>
        <v>0</v>
      </c>
      <c r="AJ285" s="2106">
        <f t="shared" si="215"/>
        <v>0</v>
      </c>
      <c r="AM285" s="1953">
        <f t="shared" si="216"/>
        <v>0</v>
      </c>
      <c r="AN285" s="1953">
        <f>+COUNTIF(F285:AG285,"外")</f>
        <v>0</v>
      </c>
    </row>
    <row r="286" spans="2:40">
      <c r="B286" s="4187"/>
      <c r="C286" s="4190"/>
      <c r="D286" s="2110">
        <f>E$21</f>
        <v>0</v>
      </c>
      <c r="E286" s="2039"/>
      <c r="F286" s="1984"/>
      <c r="G286" s="1965"/>
      <c r="H286" s="1965"/>
      <c r="I286" s="1965"/>
      <c r="J286" s="1965"/>
      <c r="K286" s="1965"/>
      <c r="L286" s="1965"/>
      <c r="M286" s="1965"/>
      <c r="N286" s="1965"/>
      <c r="O286" s="1965"/>
      <c r="P286" s="1965"/>
      <c r="Q286" s="1965"/>
      <c r="R286" s="1965"/>
      <c r="S286" s="1965"/>
      <c r="T286" s="1965"/>
      <c r="U286" s="1965"/>
      <c r="V286" s="1965"/>
      <c r="W286" s="1965"/>
      <c r="X286" s="1965"/>
      <c r="Y286" s="1965"/>
      <c r="Z286" s="1965"/>
      <c r="AA286" s="1965"/>
      <c r="AB286" s="1965"/>
      <c r="AC286" s="1965"/>
      <c r="AD286" s="1965"/>
      <c r="AE286" s="1965"/>
      <c r="AF286" s="1965"/>
      <c r="AG286" s="1985"/>
      <c r="AH286" s="1986">
        <f t="shared" si="213"/>
        <v>28</v>
      </c>
      <c r="AI286" s="2071">
        <f t="shared" si="214"/>
        <v>0</v>
      </c>
      <c r="AJ286" s="1972">
        <f t="shared" si="215"/>
        <v>0</v>
      </c>
      <c r="AM286" s="1953">
        <f t="shared" si="216"/>
        <v>0</v>
      </c>
      <c r="AN286" s="1953">
        <f>+COUNTIF(F286:AG286,"外")</f>
        <v>0</v>
      </c>
    </row>
    <row r="287" spans="2:40">
      <c r="F287" s="2073"/>
      <c r="G287" s="2073"/>
      <c r="H287" s="2073"/>
      <c r="I287" s="2073"/>
      <c r="J287" s="2073"/>
      <c r="K287" s="2073"/>
      <c r="L287" s="2073"/>
      <c r="M287" s="2073"/>
      <c r="N287" s="2073"/>
      <c r="O287" s="2073"/>
      <c r="P287" s="2073"/>
      <c r="Q287" s="2073"/>
      <c r="R287" s="2073"/>
      <c r="S287" s="2073"/>
      <c r="T287" s="2073"/>
      <c r="U287" s="2073"/>
      <c r="V287" s="2073"/>
      <c r="W287" s="2073"/>
      <c r="X287" s="2073"/>
      <c r="Y287" s="2073"/>
      <c r="Z287" s="2073"/>
      <c r="AA287" s="2073"/>
      <c r="AB287" s="2073"/>
      <c r="AC287" s="2073"/>
      <c r="AD287" s="2073"/>
      <c r="AE287" s="2073"/>
      <c r="AF287" s="2073"/>
      <c r="AG287" s="2073"/>
    </row>
    <row r="288" spans="2:40" ht="13.5" customHeight="1">
      <c r="B288" s="2021"/>
      <c r="C288" s="2022"/>
      <c r="D288" s="2025"/>
      <c r="E288" s="2053" t="s">
        <v>1183</v>
      </c>
      <c r="F288" s="2054">
        <f>+AG268+1</f>
        <v>44995</v>
      </c>
      <c r="G288" s="2055">
        <f>+F288+1</f>
        <v>44996</v>
      </c>
      <c r="H288" s="2055">
        <f t="shared" ref="H288:Y288" si="217">+G288+1</f>
        <v>44997</v>
      </c>
      <c r="I288" s="2055">
        <f t="shared" si="217"/>
        <v>44998</v>
      </c>
      <c r="J288" s="2055">
        <f t="shared" si="217"/>
        <v>44999</v>
      </c>
      <c r="K288" s="2055">
        <f t="shared" si="217"/>
        <v>45000</v>
      </c>
      <c r="L288" s="2055">
        <f t="shared" si="217"/>
        <v>45001</v>
      </c>
      <c r="M288" s="2055">
        <f t="shared" si="217"/>
        <v>45002</v>
      </c>
      <c r="N288" s="2055">
        <f t="shared" si="217"/>
        <v>45003</v>
      </c>
      <c r="O288" s="2055">
        <f t="shared" si="217"/>
        <v>45004</v>
      </c>
      <c r="P288" s="2055">
        <f t="shared" si="217"/>
        <v>45005</v>
      </c>
      <c r="Q288" s="2055">
        <f t="shared" si="217"/>
        <v>45006</v>
      </c>
      <c r="R288" s="2055">
        <f t="shared" si="217"/>
        <v>45007</v>
      </c>
      <c r="S288" s="2055">
        <f t="shared" si="217"/>
        <v>45008</v>
      </c>
      <c r="T288" s="2055">
        <f t="shared" si="217"/>
        <v>45009</v>
      </c>
      <c r="U288" s="2055">
        <f t="shared" si="217"/>
        <v>45010</v>
      </c>
      <c r="V288" s="2055">
        <f t="shared" si="217"/>
        <v>45011</v>
      </c>
      <c r="W288" s="2055">
        <f t="shared" si="217"/>
        <v>45012</v>
      </c>
      <c r="X288" s="2055">
        <f t="shared" si="217"/>
        <v>45013</v>
      </c>
      <c r="Y288" s="2055">
        <f t="shared" si="217"/>
        <v>45014</v>
      </c>
      <c r="Z288" s="2055">
        <f>+Y288+1</f>
        <v>45015</v>
      </c>
      <c r="AA288" s="2055">
        <f t="shared" ref="AA288:AC288" si="218">+Z288+1</f>
        <v>45016</v>
      </c>
      <c r="AB288" s="2055">
        <f t="shared" si="218"/>
        <v>45017</v>
      </c>
      <c r="AC288" s="2055">
        <f t="shared" si="218"/>
        <v>45018</v>
      </c>
      <c r="AD288" s="2055">
        <f>+AC288+1</f>
        <v>45019</v>
      </c>
      <c r="AE288" s="2055">
        <f t="shared" ref="AE288" si="219">+AD288+1</f>
        <v>45020</v>
      </c>
      <c r="AF288" s="2055">
        <f>+AE288+1</f>
        <v>45021</v>
      </c>
      <c r="AG288" s="2099">
        <f t="shared" ref="AG288" si="220">+AF288+1</f>
        <v>45022</v>
      </c>
      <c r="AH288" s="4209" t="s">
        <v>2496</v>
      </c>
      <c r="AI288" s="4313" t="s">
        <v>2497</v>
      </c>
      <c r="AJ288" s="4316" t="s">
        <v>2474</v>
      </c>
      <c r="AK288" s="4319"/>
      <c r="AM288" s="4320" t="s">
        <v>2556</v>
      </c>
      <c r="AN288" s="4320" t="s">
        <v>2557</v>
      </c>
    </row>
    <row r="289" spans="2:40">
      <c r="B289" s="2037"/>
      <c r="C289" s="2038"/>
      <c r="D289" s="2041"/>
      <c r="E289" s="1958" t="s">
        <v>1184</v>
      </c>
      <c r="F289" s="2059" t="str">
        <f>TEXT(WEEKDAY(+F288),"aaa")</f>
        <v>金</v>
      </c>
      <c r="G289" s="2060" t="str">
        <f t="shared" ref="G289:AG289" si="221">TEXT(WEEKDAY(+G288),"aaa")</f>
        <v>土</v>
      </c>
      <c r="H289" s="2060" t="str">
        <f t="shared" si="221"/>
        <v>日</v>
      </c>
      <c r="I289" s="2060" t="str">
        <f t="shared" si="221"/>
        <v>月</v>
      </c>
      <c r="J289" s="2060" t="str">
        <f t="shared" si="221"/>
        <v>火</v>
      </c>
      <c r="K289" s="2060" t="str">
        <f t="shared" si="221"/>
        <v>水</v>
      </c>
      <c r="L289" s="2060" t="str">
        <f t="shared" si="221"/>
        <v>木</v>
      </c>
      <c r="M289" s="2060" t="str">
        <f t="shared" si="221"/>
        <v>金</v>
      </c>
      <c r="N289" s="2060" t="str">
        <f t="shared" si="221"/>
        <v>土</v>
      </c>
      <c r="O289" s="2060" t="str">
        <f t="shared" si="221"/>
        <v>日</v>
      </c>
      <c r="P289" s="2060" t="str">
        <f t="shared" si="221"/>
        <v>月</v>
      </c>
      <c r="Q289" s="2060" t="str">
        <f t="shared" si="221"/>
        <v>火</v>
      </c>
      <c r="R289" s="2060" t="str">
        <f t="shared" si="221"/>
        <v>水</v>
      </c>
      <c r="S289" s="2060" t="str">
        <f t="shared" si="221"/>
        <v>木</v>
      </c>
      <c r="T289" s="2060" t="str">
        <f t="shared" si="221"/>
        <v>金</v>
      </c>
      <c r="U289" s="2060" t="str">
        <f t="shared" si="221"/>
        <v>土</v>
      </c>
      <c r="V289" s="2060" t="str">
        <f t="shared" si="221"/>
        <v>日</v>
      </c>
      <c r="W289" s="2060" t="str">
        <f t="shared" si="221"/>
        <v>月</v>
      </c>
      <c r="X289" s="2060" t="str">
        <f t="shared" si="221"/>
        <v>火</v>
      </c>
      <c r="Y289" s="2060" t="str">
        <f t="shared" si="221"/>
        <v>水</v>
      </c>
      <c r="Z289" s="2060" t="str">
        <f t="shared" si="221"/>
        <v>木</v>
      </c>
      <c r="AA289" s="2060" t="str">
        <f t="shared" si="221"/>
        <v>金</v>
      </c>
      <c r="AB289" s="2060" t="str">
        <f t="shared" si="221"/>
        <v>土</v>
      </c>
      <c r="AC289" s="2060" t="str">
        <f t="shared" si="221"/>
        <v>日</v>
      </c>
      <c r="AD289" s="2060" t="str">
        <f t="shared" si="221"/>
        <v>月</v>
      </c>
      <c r="AE289" s="2060" t="str">
        <f t="shared" si="221"/>
        <v>火</v>
      </c>
      <c r="AF289" s="2060" t="str">
        <f t="shared" si="221"/>
        <v>水</v>
      </c>
      <c r="AG289" s="2114" t="str">
        <f t="shared" si="221"/>
        <v>木</v>
      </c>
      <c r="AH289" s="4210"/>
      <c r="AI289" s="4314"/>
      <c r="AJ289" s="4317"/>
      <c r="AK289" s="4319"/>
      <c r="AM289" s="4320"/>
      <c r="AN289" s="4320"/>
    </row>
    <row r="290" spans="2:40" ht="24.75" customHeight="1">
      <c r="B290" s="2101" t="s">
        <v>2531</v>
      </c>
      <c r="C290" s="2102" t="s">
        <v>2532</v>
      </c>
      <c r="D290" s="1953" t="s">
        <v>1313</v>
      </c>
      <c r="E290" s="1901" t="s">
        <v>2558</v>
      </c>
      <c r="F290" s="1941"/>
      <c r="G290" s="1942"/>
      <c r="H290" s="1942"/>
      <c r="I290" s="1942"/>
      <c r="J290" s="1942"/>
      <c r="K290" s="1942"/>
      <c r="L290" s="1942"/>
      <c r="M290" s="1942"/>
      <c r="N290" s="1942"/>
      <c r="O290" s="1942"/>
      <c r="P290" s="1942"/>
      <c r="Q290" s="1942"/>
      <c r="R290" s="1942"/>
      <c r="S290" s="1942"/>
      <c r="T290" s="1942"/>
      <c r="U290" s="1942"/>
      <c r="V290" s="1942"/>
      <c r="W290" s="1942"/>
      <c r="X290" s="1942"/>
      <c r="Y290" s="1942"/>
      <c r="Z290" s="1942"/>
      <c r="AA290" s="1942"/>
      <c r="AB290" s="1942"/>
      <c r="AC290" s="1942"/>
      <c r="AD290" s="1942"/>
      <c r="AE290" s="1942"/>
      <c r="AF290" s="1942"/>
      <c r="AG290" s="1970"/>
      <c r="AH290" s="4211"/>
      <c r="AI290" s="4315"/>
      <c r="AJ290" s="4318"/>
      <c r="AK290" s="4319"/>
    </row>
    <row r="291" spans="2:40" ht="13.5" customHeight="1">
      <c r="B291" s="4185" t="s">
        <v>2486</v>
      </c>
      <c r="C291" s="4188" t="s">
        <v>2487</v>
      </c>
      <c r="D291" s="1945" t="str">
        <f>E$8</f>
        <v>〇〇</v>
      </c>
      <c r="E291" s="2023"/>
      <c r="F291" s="1947"/>
      <c r="G291" s="1948"/>
      <c r="H291" s="1948"/>
      <c r="I291" s="1948"/>
      <c r="J291" s="1948"/>
      <c r="K291" s="1948"/>
      <c r="L291" s="1948"/>
      <c r="M291" s="1948"/>
      <c r="N291" s="1948"/>
      <c r="O291" s="1948"/>
      <c r="P291" s="1948"/>
      <c r="Q291" s="1948"/>
      <c r="R291" s="1948"/>
      <c r="S291" s="1948"/>
      <c r="T291" s="1948"/>
      <c r="U291" s="1948"/>
      <c r="V291" s="1948"/>
      <c r="W291" s="1948"/>
      <c r="X291" s="1948"/>
      <c r="Y291" s="1948"/>
      <c r="Z291" s="1948"/>
      <c r="AA291" s="1948"/>
      <c r="AB291" s="1948"/>
      <c r="AC291" s="1948"/>
      <c r="AD291" s="1948"/>
      <c r="AE291" s="1948"/>
      <c r="AF291" s="1948"/>
      <c r="AG291" s="1949"/>
      <c r="AH291" s="1950">
        <f>COUNTA(F$116:AG$116)-AI291</f>
        <v>28</v>
      </c>
      <c r="AI291" s="1951">
        <f>AM291+AN291</f>
        <v>0</v>
      </c>
      <c r="AJ291" s="2104">
        <f>+COUNTIF(F291:AG291,"休")</f>
        <v>0</v>
      </c>
      <c r="AM291" s="1953">
        <f>+COUNTIF(F291:AG291,"－")</f>
        <v>0</v>
      </c>
      <c r="AN291" s="1953">
        <f t="shared" ref="AN291:AN296" si="222">+COUNTIF(F291:AG291,"外")</f>
        <v>0</v>
      </c>
    </row>
    <row r="292" spans="2:40" ht="13.5" customHeight="1">
      <c r="B292" s="4186"/>
      <c r="C292" s="4189"/>
      <c r="D292" s="1960" t="str">
        <f>E$9</f>
        <v>●●</v>
      </c>
      <c r="E292" s="2105"/>
      <c r="F292" s="1955"/>
      <c r="G292" s="1956"/>
      <c r="H292" s="1956"/>
      <c r="I292" s="1956"/>
      <c r="J292" s="1956"/>
      <c r="K292" s="1956"/>
      <c r="L292" s="1956"/>
      <c r="M292" s="1956"/>
      <c r="N292" s="1956"/>
      <c r="O292" s="1956"/>
      <c r="P292" s="1956"/>
      <c r="Q292" s="1956"/>
      <c r="R292" s="1956"/>
      <c r="S292" s="1956"/>
      <c r="T292" s="1956"/>
      <c r="U292" s="1956"/>
      <c r="V292" s="1956"/>
      <c r="W292" s="1956"/>
      <c r="X292" s="1956"/>
      <c r="Y292" s="1956"/>
      <c r="Z292" s="1956"/>
      <c r="AA292" s="1956"/>
      <c r="AB292" s="1956"/>
      <c r="AC292" s="1956"/>
      <c r="AD292" s="1956"/>
      <c r="AE292" s="1956"/>
      <c r="AF292" s="1956"/>
      <c r="AG292" s="1957"/>
      <c r="AH292" s="1950">
        <f t="shared" ref="AH292:AH296" si="223">COUNTA(F$116:AG$116)-AI292</f>
        <v>28</v>
      </c>
      <c r="AI292" s="1958">
        <f t="shared" ref="AI292" si="224">AM292+AN292</f>
        <v>0</v>
      </c>
      <c r="AJ292" s="2106">
        <f t="shared" ref="AJ292:AJ295" si="225">+COUNTIF(F292:AG292,"休")</f>
        <v>0</v>
      </c>
      <c r="AM292" s="1953">
        <f t="shared" ref="AM292:AM295" si="226">+COUNTIF(F292:AG292,"－")</f>
        <v>0</v>
      </c>
      <c r="AN292" s="1953">
        <f t="shared" si="222"/>
        <v>0</v>
      </c>
    </row>
    <row r="293" spans="2:40">
      <c r="B293" s="4186"/>
      <c r="C293" s="4189"/>
      <c r="D293" s="1960" t="str">
        <f>E$10</f>
        <v>△△</v>
      </c>
      <c r="E293" s="2105"/>
      <c r="F293" s="1955"/>
      <c r="G293" s="1956"/>
      <c r="H293" s="1956"/>
      <c r="I293" s="1956"/>
      <c r="J293" s="1956"/>
      <c r="K293" s="1956"/>
      <c r="L293" s="1956"/>
      <c r="M293" s="1956"/>
      <c r="N293" s="1956"/>
      <c r="O293" s="1956"/>
      <c r="P293" s="1956"/>
      <c r="Q293" s="1956"/>
      <c r="R293" s="1956"/>
      <c r="S293" s="1956"/>
      <c r="T293" s="1956"/>
      <c r="U293" s="1956"/>
      <c r="V293" s="1956"/>
      <c r="W293" s="1956"/>
      <c r="X293" s="1956"/>
      <c r="Y293" s="1956"/>
      <c r="Z293" s="1956"/>
      <c r="AA293" s="1956"/>
      <c r="AB293" s="1956"/>
      <c r="AC293" s="1956"/>
      <c r="AD293" s="1956"/>
      <c r="AE293" s="1956"/>
      <c r="AF293" s="1956"/>
      <c r="AG293" s="1957"/>
      <c r="AH293" s="1950">
        <f t="shared" si="223"/>
        <v>28</v>
      </c>
      <c r="AI293" s="1958">
        <f>AM293+AN293</f>
        <v>0</v>
      </c>
      <c r="AJ293" s="2106">
        <f t="shared" si="225"/>
        <v>0</v>
      </c>
      <c r="AM293" s="1953">
        <f t="shared" si="226"/>
        <v>0</v>
      </c>
      <c r="AN293" s="1953">
        <f t="shared" si="222"/>
        <v>0</v>
      </c>
    </row>
    <row r="294" spans="2:40">
      <c r="B294" s="4186"/>
      <c r="C294" s="4189"/>
      <c r="D294" s="1960" t="str">
        <f>E$11</f>
        <v>■■</v>
      </c>
      <c r="E294" s="2105"/>
      <c r="F294" s="1955"/>
      <c r="G294" s="1956"/>
      <c r="H294" s="1956"/>
      <c r="I294" s="1956"/>
      <c r="J294" s="1956"/>
      <c r="K294" s="1956"/>
      <c r="L294" s="1956"/>
      <c r="M294" s="1956"/>
      <c r="N294" s="1956"/>
      <c r="O294" s="1956"/>
      <c r="P294" s="1956"/>
      <c r="Q294" s="1956"/>
      <c r="R294" s="1956"/>
      <c r="S294" s="1956"/>
      <c r="T294" s="1956"/>
      <c r="U294" s="1956"/>
      <c r="V294" s="1956"/>
      <c r="W294" s="1956"/>
      <c r="X294" s="1956"/>
      <c r="Y294" s="1956"/>
      <c r="Z294" s="1956"/>
      <c r="AA294" s="1956"/>
      <c r="AB294" s="1956"/>
      <c r="AC294" s="1956"/>
      <c r="AD294" s="1956"/>
      <c r="AE294" s="1956"/>
      <c r="AF294" s="1956"/>
      <c r="AG294" s="1957"/>
      <c r="AH294" s="1950">
        <f t="shared" si="223"/>
        <v>28</v>
      </c>
      <c r="AI294" s="1958">
        <f t="shared" ref="AI294:AI296" si="227">AM294+AN294</f>
        <v>0</v>
      </c>
      <c r="AJ294" s="2106">
        <f t="shared" si="225"/>
        <v>0</v>
      </c>
      <c r="AM294" s="1953">
        <f t="shared" si="226"/>
        <v>0</v>
      </c>
      <c r="AN294" s="1953">
        <f t="shared" si="222"/>
        <v>0</v>
      </c>
    </row>
    <row r="295" spans="2:40">
      <c r="B295" s="4186"/>
      <c r="C295" s="4189"/>
      <c r="D295" s="1960" t="str">
        <f>E$12</f>
        <v>★★</v>
      </c>
      <c r="E295" s="2105"/>
      <c r="F295" s="1955"/>
      <c r="G295" s="1956"/>
      <c r="H295" s="1956"/>
      <c r="I295" s="1956"/>
      <c r="J295" s="1956"/>
      <c r="K295" s="1956"/>
      <c r="L295" s="1956"/>
      <c r="M295" s="1956"/>
      <c r="N295" s="1956"/>
      <c r="O295" s="1956"/>
      <c r="P295" s="1956"/>
      <c r="Q295" s="1956"/>
      <c r="R295" s="1956"/>
      <c r="S295" s="1956"/>
      <c r="T295" s="1956"/>
      <c r="U295" s="1956"/>
      <c r="V295" s="1956"/>
      <c r="W295" s="1956"/>
      <c r="X295" s="1956"/>
      <c r="Y295" s="1956"/>
      <c r="Z295" s="1956"/>
      <c r="AA295" s="1956"/>
      <c r="AB295" s="1956"/>
      <c r="AC295" s="1956"/>
      <c r="AD295" s="1956"/>
      <c r="AE295" s="1956"/>
      <c r="AF295" s="1956"/>
      <c r="AG295" s="1957"/>
      <c r="AH295" s="1950">
        <f t="shared" si="223"/>
        <v>28</v>
      </c>
      <c r="AI295" s="1958">
        <f t="shared" si="227"/>
        <v>0</v>
      </c>
      <c r="AJ295" s="2106">
        <f t="shared" si="225"/>
        <v>0</v>
      </c>
      <c r="AM295" s="1953">
        <f t="shared" si="226"/>
        <v>0</v>
      </c>
      <c r="AN295" s="1953">
        <f t="shared" si="222"/>
        <v>0</v>
      </c>
    </row>
    <row r="296" spans="2:40">
      <c r="B296" s="4187"/>
      <c r="C296" s="4190"/>
      <c r="D296" s="2107"/>
      <c r="E296" s="1991"/>
      <c r="F296" s="1964"/>
      <c r="G296" s="1966"/>
      <c r="H296" s="1966"/>
      <c r="I296" s="1966"/>
      <c r="J296" s="1966"/>
      <c r="K296" s="1966"/>
      <c r="L296" s="1966"/>
      <c r="M296" s="1966"/>
      <c r="N296" s="1966"/>
      <c r="O296" s="1966"/>
      <c r="P296" s="1966"/>
      <c r="Q296" s="1966"/>
      <c r="R296" s="1966"/>
      <c r="S296" s="1966"/>
      <c r="T296" s="1966"/>
      <c r="U296" s="1966"/>
      <c r="V296" s="1966"/>
      <c r="W296" s="1966"/>
      <c r="X296" s="1966"/>
      <c r="Y296" s="1966"/>
      <c r="Z296" s="1966"/>
      <c r="AA296" s="1966"/>
      <c r="AB296" s="1966"/>
      <c r="AC296" s="1966"/>
      <c r="AD296" s="1966"/>
      <c r="AE296" s="1966"/>
      <c r="AF296" s="1966"/>
      <c r="AG296" s="1967"/>
      <c r="AH296" s="1950">
        <f t="shared" si="223"/>
        <v>28</v>
      </c>
      <c r="AI296" s="1951">
        <f t="shared" si="227"/>
        <v>0</v>
      </c>
      <c r="AJ296" s="2104">
        <f>+COUNTIF(F296:AG296,"休")</f>
        <v>0</v>
      </c>
      <c r="AM296" s="1953">
        <f>+COUNTIF(F296:AG296,"－")</f>
        <v>0</v>
      </c>
      <c r="AN296" s="1953">
        <f t="shared" si="222"/>
        <v>0</v>
      </c>
    </row>
    <row r="297" spans="2:40" ht="24.75" customHeight="1">
      <c r="B297" s="4185" t="s">
        <v>2493</v>
      </c>
      <c r="C297" s="4188" t="s">
        <v>2494</v>
      </c>
      <c r="D297" s="1953" t="s">
        <v>1313</v>
      </c>
      <c r="E297" s="1901" t="s">
        <v>2558</v>
      </c>
      <c r="F297" s="1941"/>
      <c r="G297" s="1942"/>
      <c r="H297" s="1942"/>
      <c r="I297" s="1942"/>
      <c r="J297" s="1942"/>
      <c r="K297" s="1942"/>
      <c r="L297" s="1942"/>
      <c r="M297" s="1942"/>
      <c r="N297" s="1942"/>
      <c r="O297" s="1942"/>
      <c r="P297" s="1942"/>
      <c r="Q297" s="1942"/>
      <c r="R297" s="1942"/>
      <c r="S297" s="1942"/>
      <c r="T297" s="1942"/>
      <c r="U297" s="1942"/>
      <c r="V297" s="1942"/>
      <c r="W297" s="1942"/>
      <c r="X297" s="1942"/>
      <c r="Y297" s="1942"/>
      <c r="Z297" s="1942"/>
      <c r="AA297" s="1942"/>
      <c r="AB297" s="1942"/>
      <c r="AC297" s="1942"/>
      <c r="AD297" s="1942"/>
      <c r="AE297" s="1942"/>
      <c r="AF297" s="1942"/>
      <c r="AG297" s="1970"/>
      <c r="AH297" s="1971"/>
      <c r="AI297" s="1953"/>
      <c r="AJ297" s="2058"/>
    </row>
    <row r="298" spans="2:40" ht="13.5" customHeight="1">
      <c r="B298" s="4186"/>
      <c r="C298" s="4189"/>
      <c r="D298" s="2107" t="str">
        <f>E$14</f>
        <v>〇〇</v>
      </c>
      <c r="E298" s="1991"/>
      <c r="F298" s="1947"/>
      <c r="G298" s="1948"/>
      <c r="H298" s="1948"/>
      <c r="I298" s="1948"/>
      <c r="J298" s="1948"/>
      <c r="K298" s="1948"/>
      <c r="L298" s="1948"/>
      <c r="M298" s="1948"/>
      <c r="N298" s="1948"/>
      <c r="O298" s="1948"/>
      <c r="P298" s="1948"/>
      <c r="Q298" s="1948"/>
      <c r="R298" s="1948"/>
      <c r="S298" s="1948"/>
      <c r="T298" s="1948"/>
      <c r="U298" s="1948"/>
      <c r="V298" s="1948"/>
      <c r="W298" s="1948"/>
      <c r="X298" s="1948"/>
      <c r="Y298" s="1948"/>
      <c r="Z298" s="1948"/>
      <c r="AA298" s="1948"/>
      <c r="AB298" s="1948"/>
      <c r="AC298" s="1948"/>
      <c r="AD298" s="1948"/>
      <c r="AE298" s="1948"/>
      <c r="AF298" s="1948"/>
      <c r="AG298" s="1949"/>
      <c r="AH298" s="1950">
        <f t="shared" ref="AH298:AH301" si="228">COUNTA(F$116:AG$116)-AI298</f>
        <v>28</v>
      </c>
      <c r="AI298" s="1951">
        <f t="shared" ref="AI298:AI301" si="229">AM298+AN298</f>
        <v>0</v>
      </c>
      <c r="AJ298" s="2104">
        <f>+COUNTIF(F298:AG298,"休")</f>
        <v>0</v>
      </c>
      <c r="AM298" s="1953">
        <f>+COUNTIF(F298:AG298,"－")</f>
        <v>0</v>
      </c>
      <c r="AN298" s="1953">
        <f>+COUNTIF(F298:AG298,"外")</f>
        <v>0</v>
      </c>
    </row>
    <row r="299" spans="2:40">
      <c r="B299" s="4186"/>
      <c r="C299" s="4189"/>
      <c r="D299" s="1960" t="str">
        <f>E$15</f>
        <v>●●</v>
      </c>
      <c r="E299" s="2105"/>
      <c r="F299" s="1955"/>
      <c r="G299" s="1956"/>
      <c r="H299" s="1956"/>
      <c r="I299" s="1956"/>
      <c r="J299" s="1956"/>
      <c r="K299" s="1956"/>
      <c r="L299" s="1956"/>
      <c r="M299" s="1956"/>
      <c r="N299" s="1956"/>
      <c r="O299" s="1956"/>
      <c r="P299" s="1956"/>
      <c r="Q299" s="1956"/>
      <c r="R299" s="1956"/>
      <c r="S299" s="1956"/>
      <c r="T299" s="1956"/>
      <c r="U299" s="1956"/>
      <c r="V299" s="1956"/>
      <c r="W299" s="1956"/>
      <c r="X299" s="1956"/>
      <c r="Y299" s="1956"/>
      <c r="Z299" s="1956"/>
      <c r="AA299" s="1956"/>
      <c r="AB299" s="1956"/>
      <c r="AC299" s="1956"/>
      <c r="AD299" s="1956"/>
      <c r="AE299" s="1956"/>
      <c r="AF299" s="1956"/>
      <c r="AG299" s="1957"/>
      <c r="AH299" s="1950">
        <f t="shared" si="228"/>
        <v>28</v>
      </c>
      <c r="AI299" s="1958">
        <f t="shared" si="229"/>
        <v>0</v>
      </c>
      <c r="AJ299" s="2106">
        <f t="shared" ref="AJ299:AJ301" si="230">+COUNTIF(F299:AG299,"休")</f>
        <v>0</v>
      </c>
      <c r="AM299" s="1953">
        <f t="shared" ref="AM299:AM301" si="231">+COUNTIF(F299:AG299,"－")</f>
        <v>0</v>
      </c>
      <c r="AN299" s="1953">
        <f>+COUNTIF(F299:AG299,"外")</f>
        <v>0</v>
      </c>
    </row>
    <row r="300" spans="2:40">
      <c r="B300" s="4186"/>
      <c r="C300" s="4189"/>
      <c r="D300" s="1960">
        <f>E$16</f>
        <v>0</v>
      </c>
      <c r="E300" s="2105"/>
      <c r="F300" s="1955"/>
      <c r="G300" s="1956"/>
      <c r="H300" s="1956"/>
      <c r="I300" s="1956"/>
      <c r="J300" s="1956"/>
      <c r="K300" s="1956"/>
      <c r="L300" s="1956"/>
      <c r="M300" s="1956"/>
      <c r="N300" s="1956"/>
      <c r="O300" s="1956"/>
      <c r="P300" s="1956"/>
      <c r="Q300" s="1956"/>
      <c r="R300" s="1956"/>
      <c r="S300" s="1956"/>
      <c r="T300" s="1956"/>
      <c r="U300" s="1956"/>
      <c r="V300" s="1956"/>
      <c r="W300" s="1956"/>
      <c r="X300" s="1956"/>
      <c r="Y300" s="1956"/>
      <c r="Z300" s="1956"/>
      <c r="AA300" s="1956"/>
      <c r="AB300" s="1956"/>
      <c r="AC300" s="1956"/>
      <c r="AD300" s="1956"/>
      <c r="AE300" s="1956"/>
      <c r="AF300" s="1956"/>
      <c r="AG300" s="1957"/>
      <c r="AH300" s="1950">
        <f t="shared" si="228"/>
        <v>28</v>
      </c>
      <c r="AI300" s="1958">
        <f t="shared" si="229"/>
        <v>0</v>
      </c>
      <c r="AJ300" s="2106">
        <f t="shared" si="230"/>
        <v>0</v>
      </c>
      <c r="AM300" s="1953">
        <f t="shared" si="231"/>
        <v>0</v>
      </c>
      <c r="AN300" s="1953">
        <f>+COUNTIF(F300:AG300,"外")</f>
        <v>0</v>
      </c>
    </row>
    <row r="301" spans="2:40">
      <c r="B301" s="4186"/>
      <c r="C301" s="4190"/>
      <c r="D301" s="2107">
        <f>E$17</f>
        <v>0</v>
      </c>
      <c r="E301" s="1991"/>
      <c r="F301" s="1955"/>
      <c r="G301" s="1978"/>
      <c r="H301" s="1978"/>
      <c r="I301" s="1978"/>
      <c r="J301" s="1978"/>
      <c r="K301" s="1978"/>
      <c r="L301" s="1978"/>
      <c r="M301" s="1978"/>
      <c r="N301" s="1978"/>
      <c r="O301" s="1978"/>
      <c r="P301" s="1978"/>
      <c r="Q301" s="1978"/>
      <c r="R301" s="1978"/>
      <c r="S301" s="1978"/>
      <c r="T301" s="1978"/>
      <c r="U301" s="1978"/>
      <c r="V301" s="1978"/>
      <c r="W301" s="1978"/>
      <c r="X301" s="1978"/>
      <c r="Y301" s="1978"/>
      <c r="Z301" s="1978"/>
      <c r="AA301" s="1978"/>
      <c r="AB301" s="1978"/>
      <c r="AC301" s="1978"/>
      <c r="AD301" s="1978"/>
      <c r="AE301" s="1978"/>
      <c r="AF301" s="1978"/>
      <c r="AG301" s="1949"/>
      <c r="AH301" s="1950">
        <f t="shared" si="228"/>
        <v>28</v>
      </c>
      <c r="AI301" s="1987">
        <f t="shared" si="229"/>
        <v>0</v>
      </c>
      <c r="AJ301" s="2104">
        <f t="shared" si="230"/>
        <v>0</v>
      </c>
      <c r="AM301" s="1953">
        <f t="shared" si="231"/>
        <v>0</v>
      </c>
      <c r="AN301" s="1953">
        <f>+COUNTIF(F301:AG301,"外")</f>
        <v>0</v>
      </c>
    </row>
    <row r="302" spans="2:40" ht="24.75" customHeight="1">
      <c r="B302" s="4186"/>
      <c r="C302" s="4188" t="s">
        <v>2495</v>
      </c>
      <c r="D302" s="1953" t="s">
        <v>1313</v>
      </c>
      <c r="E302" s="1901" t="s">
        <v>2558</v>
      </c>
      <c r="F302" s="1941"/>
      <c r="G302" s="1942"/>
      <c r="H302" s="1942"/>
      <c r="I302" s="1942"/>
      <c r="J302" s="1942"/>
      <c r="K302" s="1942"/>
      <c r="L302" s="1942"/>
      <c r="M302" s="1942"/>
      <c r="N302" s="1942"/>
      <c r="O302" s="1942"/>
      <c r="P302" s="1942"/>
      <c r="Q302" s="1942"/>
      <c r="R302" s="1942"/>
      <c r="S302" s="1942"/>
      <c r="T302" s="1942"/>
      <c r="U302" s="1942"/>
      <c r="V302" s="1942"/>
      <c r="W302" s="1942"/>
      <c r="X302" s="1942"/>
      <c r="Y302" s="1942"/>
      <c r="Z302" s="1942"/>
      <c r="AA302" s="1942"/>
      <c r="AB302" s="1942"/>
      <c r="AC302" s="1942"/>
      <c r="AD302" s="1942"/>
      <c r="AE302" s="1942"/>
      <c r="AF302" s="1942"/>
      <c r="AG302" s="1970"/>
      <c r="AH302" s="1971"/>
      <c r="AI302" s="1953"/>
      <c r="AJ302" s="2058"/>
    </row>
    <row r="303" spans="2:40">
      <c r="B303" s="4186"/>
      <c r="C303" s="4189"/>
      <c r="D303" s="1945" t="str">
        <f>E$18</f>
        <v>●●</v>
      </c>
      <c r="E303" s="2023"/>
      <c r="F303" s="1947"/>
      <c r="G303" s="1948"/>
      <c r="H303" s="1948"/>
      <c r="I303" s="1948"/>
      <c r="J303" s="1948"/>
      <c r="K303" s="1948"/>
      <c r="L303" s="1948"/>
      <c r="M303" s="1948"/>
      <c r="N303" s="1948"/>
      <c r="O303" s="1948"/>
      <c r="P303" s="1948"/>
      <c r="Q303" s="1948"/>
      <c r="R303" s="1948"/>
      <c r="S303" s="1948"/>
      <c r="T303" s="1948"/>
      <c r="U303" s="1948"/>
      <c r="V303" s="1948"/>
      <c r="W303" s="1948"/>
      <c r="X303" s="1948"/>
      <c r="Y303" s="1948"/>
      <c r="Z303" s="1948"/>
      <c r="AA303" s="1948"/>
      <c r="AB303" s="1948"/>
      <c r="AC303" s="1948"/>
      <c r="AD303" s="1948"/>
      <c r="AE303" s="1948"/>
      <c r="AF303" s="1948"/>
      <c r="AG303" s="1982"/>
      <c r="AH303" s="1950">
        <f t="shared" ref="AH303:AH306" si="232">COUNTA(F$116:AG$116)-AI303</f>
        <v>28</v>
      </c>
      <c r="AI303" s="2108">
        <f t="shared" ref="AI303:AI306" si="233">AM303+AN303</f>
        <v>0</v>
      </c>
      <c r="AJ303" s="2109">
        <f>+COUNTIF(F303:AG303,"休")</f>
        <v>0</v>
      </c>
      <c r="AM303" s="1953">
        <f>+COUNTIF(F303:AG303,"－")</f>
        <v>0</v>
      </c>
      <c r="AN303" s="1953">
        <f>+COUNTIF(F303:AG303,"外")</f>
        <v>0</v>
      </c>
    </row>
    <row r="304" spans="2:40">
      <c r="B304" s="4186"/>
      <c r="C304" s="4189"/>
      <c r="D304" s="1960">
        <f>E$19</f>
        <v>0</v>
      </c>
      <c r="E304" s="2105"/>
      <c r="F304" s="1955"/>
      <c r="G304" s="1956"/>
      <c r="H304" s="1956"/>
      <c r="I304" s="1956"/>
      <c r="J304" s="1956"/>
      <c r="K304" s="1956"/>
      <c r="L304" s="1956"/>
      <c r="M304" s="1956"/>
      <c r="N304" s="1956"/>
      <c r="O304" s="1956"/>
      <c r="P304" s="1956"/>
      <c r="Q304" s="1956"/>
      <c r="R304" s="1956"/>
      <c r="S304" s="1956"/>
      <c r="T304" s="1956"/>
      <c r="U304" s="1956"/>
      <c r="V304" s="1956"/>
      <c r="W304" s="1956"/>
      <c r="X304" s="1956"/>
      <c r="Y304" s="1956"/>
      <c r="Z304" s="1956"/>
      <c r="AA304" s="1956"/>
      <c r="AB304" s="1956"/>
      <c r="AC304" s="1956"/>
      <c r="AD304" s="1956"/>
      <c r="AE304" s="1956"/>
      <c r="AF304" s="1956"/>
      <c r="AG304" s="1957"/>
      <c r="AH304" s="1950">
        <f t="shared" si="232"/>
        <v>28</v>
      </c>
      <c r="AI304" s="1958">
        <f t="shared" si="233"/>
        <v>0</v>
      </c>
      <c r="AJ304" s="2106">
        <f t="shared" ref="AJ304:AJ306" si="234">+COUNTIF(F304:AG304,"休")</f>
        <v>0</v>
      </c>
      <c r="AM304" s="1953">
        <f t="shared" ref="AM304:AM306" si="235">+COUNTIF(F304:AG304,"－")</f>
        <v>0</v>
      </c>
      <c r="AN304" s="1953">
        <f>+COUNTIF(F304:AG304,"外")</f>
        <v>0</v>
      </c>
    </row>
    <row r="305" spans="2:40">
      <c r="B305" s="4186"/>
      <c r="C305" s="4189"/>
      <c r="D305" s="1960">
        <f>E$20</f>
        <v>0</v>
      </c>
      <c r="E305" s="2105"/>
      <c r="F305" s="1955"/>
      <c r="G305" s="1956"/>
      <c r="H305" s="1956"/>
      <c r="I305" s="1956"/>
      <c r="J305" s="1956"/>
      <c r="K305" s="1956"/>
      <c r="L305" s="1956"/>
      <c r="M305" s="1956"/>
      <c r="N305" s="1956"/>
      <c r="O305" s="1956"/>
      <c r="P305" s="1956"/>
      <c r="Q305" s="1956"/>
      <c r="R305" s="1956"/>
      <c r="S305" s="1956"/>
      <c r="T305" s="1956"/>
      <c r="U305" s="1956"/>
      <c r="V305" s="1956"/>
      <c r="W305" s="1956"/>
      <c r="X305" s="1956"/>
      <c r="Y305" s="1956"/>
      <c r="Z305" s="1956"/>
      <c r="AA305" s="1956"/>
      <c r="AB305" s="1956"/>
      <c r="AC305" s="1956"/>
      <c r="AD305" s="1956"/>
      <c r="AE305" s="1956"/>
      <c r="AF305" s="1956"/>
      <c r="AG305" s="1957"/>
      <c r="AH305" s="1950">
        <f t="shared" si="232"/>
        <v>28</v>
      </c>
      <c r="AI305" s="1958">
        <f t="shared" si="233"/>
        <v>0</v>
      </c>
      <c r="AJ305" s="2106">
        <f t="shared" si="234"/>
        <v>0</v>
      </c>
      <c r="AM305" s="1953">
        <f t="shared" si="235"/>
        <v>0</v>
      </c>
      <c r="AN305" s="1953">
        <f>+COUNTIF(F305:AG305,"外")</f>
        <v>0</v>
      </c>
    </row>
    <row r="306" spans="2:40">
      <c r="B306" s="4187"/>
      <c r="C306" s="4190"/>
      <c r="D306" s="2110">
        <f>E$21</f>
        <v>0</v>
      </c>
      <c r="E306" s="2039"/>
      <c r="F306" s="1984"/>
      <c r="G306" s="1965"/>
      <c r="H306" s="1965"/>
      <c r="I306" s="1965"/>
      <c r="J306" s="1965"/>
      <c r="K306" s="1965"/>
      <c r="L306" s="1965"/>
      <c r="M306" s="1965"/>
      <c r="N306" s="1965"/>
      <c r="O306" s="1965"/>
      <c r="P306" s="1965"/>
      <c r="Q306" s="1965"/>
      <c r="R306" s="1965"/>
      <c r="S306" s="1965"/>
      <c r="T306" s="1965"/>
      <c r="U306" s="1965"/>
      <c r="V306" s="1965"/>
      <c r="W306" s="1965"/>
      <c r="X306" s="1965"/>
      <c r="Y306" s="1965"/>
      <c r="Z306" s="1965"/>
      <c r="AA306" s="1965"/>
      <c r="AB306" s="1965"/>
      <c r="AC306" s="1965"/>
      <c r="AD306" s="1965"/>
      <c r="AE306" s="1965"/>
      <c r="AF306" s="1965"/>
      <c r="AG306" s="1985"/>
      <c r="AH306" s="1986">
        <f t="shared" si="232"/>
        <v>28</v>
      </c>
      <c r="AI306" s="2071">
        <f t="shared" si="233"/>
        <v>0</v>
      </c>
      <c r="AJ306" s="1972">
        <f t="shared" si="234"/>
        <v>0</v>
      </c>
      <c r="AM306" s="1953">
        <f t="shared" si="235"/>
        <v>0</v>
      </c>
      <c r="AN306" s="1953">
        <f>+COUNTIF(F306:AG306,"外")</f>
        <v>0</v>
      </c>
    </row>
    <row r="307" spans="2:40">
      <c r="F307" s="2073"/>
      <c r="G307" s="2073"/>
      <c r="H307" s="2073"/>
      <c r="I307" s="2073"/>
      <c r="J307" s="2073"/>
      <c r="K307" s="2073"/>
      <c r="L307" s="2073"/>
      <c r="M307" s="2073"/>
      <c r="N307" s="2073"/>
      <c r="O307" s="2073"/>
      <c r="P307" s="2073"/>
      <c r="Q307" s="2073"/>
      <c r="R307" s="2073"/>
      <c r="S307" s="2073"/>
      <c r="T307" s="2073"/>
      <c r="U307" s="2073"/>
      <c r="V307" s="2073"/>
      <c r="W307" s="2073"/>
      <c r="X307" s="2073"/>
      <c r="Y307" s="2073"/>
      <c r="Z307" s="2073"/>
      <c r="AA307" s="2073"/>
      <c r="AB307" s="2073"/>
      <c r="AC307" s="2073"/>
      <c r="AD307" s="2073"/>
      <c r="AE307" s="2073"/>
      <c r="AF307" s="2073"/>
      <c r="AG307" s="2073"/>
    </row>
    <row r="308" spans="2:40" ht="13.5" customHeight="1">
      <c r="B308" s="2021"/>
      <c r="C308" s="2022"/>
      <c r="D308" s="2025"/>
      <c r="E308" s="2074" t="s">
        <v>1183</v>
      </c>
      <c r="F308" s="2075">
        <f>+AG288+1</f>
        <v>45023</v>
      </c>
      <c r="G308" s="2076">
        <f>+F308+1</f>
        <v>45024</v>
      </c>
      <c r="H308" s="2076">
        <f t="shared" ref="H308:Y308" si="236">+G308+1</f>
        <v>45025</v>
      </c>
      <c r="I308" s="2076">
        <f t="shared" si="236"/>
        <v>45026</v>
      </c>
      <c r="J308" s="2076">
        <f t="shared" si="236"/>
        <v>45027</v>
      </c>
      <c r="K308" s="2076">
        <f t="shared" si="236"/>
        <v>45028</v>
      </c>
      <c r="L308" s="2076">
        <f t="shared" si="236"/>
        <v>45029</v>
      </c>
      <c r="M308" s="2076">
        <f t="shared" si="236"/>
        <v>45030</v>
      </c>
      <c r="N308" s="2076">
        <f t="shared" si="236"/>
        <v>45031</v>
      </c>
      <c r="O308" s="2076">
        <f t="shared" si="236"/>
        <v>45032</v>
      </c>
      <c r="P308" s="2076">
        <f t="shared" si="236"/>
        <v>45033</v>
      </c>
      <c r="Q308" s="2076">
        <f t="shared" si="236"/>
        <v>45034</v>
      </c>
      <c r="R308" s="2076">
        <f t="shared" si="236"/>
        <v>45035</v>
      </c>
      <c r="S308" s="2076">
        <f t="shared" si="236"/>
        <v>45036</v>
      </c>
      <c r="T308" s="2076">
        <f t="shared" si="236"/>
        <v>45037</v>
      </c>
      <c r="U308" s="2076">
        <f t="shared" si="236"/>
        <v>45038</v>
      </c>
      <c r="V308" s="2076">
        <f t="shared" si="236"/>
        <v>45039</v>
      </c>
      <c r="W308" s="2076">
        <f t="shared" si="236"/>
        <v>45040</v>
      </c>
      <c r="X308" s="2076">
        <f t="shared" si="236"/>
        <v>45041</v>
      </c>
      <c r="Y308" s="2076">
        <f t="shared" si="236"/>
        <v>45042</v>
      </c>
      <c r="Z308" s="2076">
        <f>+Y308+1</f>
        <v>45043</v>
      </c>
      <c r="AA308" s="2076">
        <f t="shared" ref="AA308:AC308" si="237">+Z308+1</f>
        <v>45044</v>
      </c>
      <c r="AB308" s="2076">
        <f t="shared" si="237"/>
        <v>45045</v>
      </c>
      <c r="AC308" s="2076">
        <f t="shared" si="237"/>
        <v>45046</v>
      </c>
      <c r="AD308" s="2076">
        <f>+AC308+1</f>
        <v>45047</v>
      </c>
      <c r="AE308" s="2076">
        <f t="shared" ref="AE308" si="238">+AD308+1</f>
        <v>45048</v>
      </c>
      <c r="AF308" s="2076">
        <f>+AE308+1</f>
        <v>45049</v>
      </c>
      <c r="AG308" s="2111">
        <f t="shared" ref="AG308" si="239">+AF308+1</f>
        <v>45050</v>
      </c>
      <c r="AH308" s="4209" t="s">
        <v>2496</v>
      </c>
      <c r="AI308" s="4313" t="s">
        <v>2497</v>
      </c>
      <c r="AJ308" s="4316" t="s">
        <v>2474</v>
      </c>
      <c r="AK308" s="4319"/>
      <c r="AM308" s="4320" t="s">
        <v>2556</v>
      </c>
      <c r="AN308" s="4320" t="s">
        <v>2557</v>
      </c>
    </row>
    <row r="309" spans="2:40">
      <c r="B309" s="2037"/>
      <c r="C309" s="2038"/>
      <c r="D309" s="2041"/>
      <c r="E309" s="2078" t="s">
        <v>1184</v>
      </c>
      <c r="F309" s="2079" t="str">
        <f>TEXT(WEEKDAY(+F308),"aaa")</f>
        <v>金</v>
      </c>
      <c r="G309" s="2080" t="str">
        <f t="shared" ref="G309:AG309" si="240">TEXT(WEEKDAY(+G308),"aaa")</f>
        <v>土</v>
      </c>
      <c r="H309" s="2080" t="str">
        <f t="shared" si="240"/>
        <v>日</v>
      </c>
      <c r="I309" s="2080" t="str">
        <f t="shared" si="240"/>
        <v>月</v>
      </c>
      <c r="J309" s="2080" t="str">
        <f t="shared" si="240"/>
        <v>火</v>
      </c>
      <c r="K309" s="2080" t="str">
        <f t="shared" si="240"/>
        <v>水</v>
      </c>
      <c r="L309" s="2080" t="str">
        <f t="shared" si="240"/>
        <v>木</v>
      </c>
      <c r="M309" s="2080" t="str">
        <f t="shared" si="240"/>
        <v>金</v>
      </c>
      <c r="N309" s="2080" t="str">
        <f t="shared" si="240"/>
        <v>土</v>
      </c>
      <c r="O309" s="2080" t="str">
        <f t="shared" si="240"/>
        <v>日</v>
      </c>
      <c r="P309" s="2080" t="str">
        <f t="shared" si="240"/>
        <v>月</v>
      </c>
      <c r="Q309" s="2080" t="str">
        <f t="shared" si="240"/>
        <v>火</v>
      </c>
      <c r="R309" s="2080" t="str">
        <f t="shared" si="240"/>
        <v>水</v>
      </c>
      <c r="S309" s="2080" t="str">
        <f t="shared" si="240"/>
        <v>木</v>
      </c>
      <c r="T309" s="2080" t="str">
        <f t="shared" si="240"/>
        <v>金</v>
      </c>
      <c r="U309" s="2080" t="str">
        <f t="shared" si="240"/>
        <v>土</v>
      </c>
      <c r="V309" s="2080" t="str">
        <f t="shared" si="240"/>
        <v>日</v>
      </c>
      <c r="W309" s="2080" t="str">
        <f t="shared" si="240"/>
        <v>月</v>
      </c>
      <c r="X309" s="2080" t="str">
        <f t="shared" si="240"/>
        <v>火</v>
      </c>
      <c r="Y309" s="2080" t="str">
        <f t="shared" si="240"/>
        <v>水</v>
      </c>
      <c r="Z309" s="2080" t="str">
        <f t="shared" si="240"/>
        <v>木</v>
      </c>
      <c r="AA309" s="2080" t="str">
        <f t="shared" si="240"/>
        <v>金</v>
      </c>
      <c r="AB309" s="2080" t="str">
        <f t="shared" si="240"/>
        <v>土</v>
      </c>
      <c r="AC309" s="2080" t="str">
        <f t="shared" si="240"/>
        <v>日</v>
      </c>
      <c r="AD309" s="2080" t="str">
        <f t="shared" si="240"/>
        <v>月</v>
      </c>
      <c r="AE309" s="2080" t="str">
        <f t="shared" si="240"/>
        <v>火</v>
      </c>
      <c r="AF309" s="2080" t="str">
        <f t="shared" si="240"/>
        <v>水</v>
      </c>
      <c r="AG309" s="2112" t="str">
        <f t="shared" si="240"/>
        <v>木</v>
      </c>
      <c r="AH309" s="4210"/>
      <c r="AI309" s="4314"/>
      <c r="AJ309" s="4317"/>
      <c r="AK309" s="4319"/>
      <c r="AM309" s="4320"/>
      <c r="AN309" s="4320"/>
    </row>
    <row r="310" spans="2:40" ht="24.75" customHeight="1">
      <c r="B310" s="2101" t="s">
        <v>2531</v>
      </c>
      <c r="C310" s="2102" t="s">
        <v>2532</v>
      </c>
      <c r="D310" s="1953" t="s">
        <v>1313</v>
      </c>
      <c r="E310" s="1901" t="s">
        <v>2558</v>
      </c>
      <c r="F310" s="1941"/>
      <c r="G310" s="1942"/>
      <c r="H310" s="1942"/>
      <c r="I310" s="1942"/>
      <c r="J310" s="1942"/>
      <c r="K310" s="1942"/>
      <c r="L310" s="1942"/>
      <c r="M310" s="1942"/>
      <c r="N310" s="1942"/>
      <c r="O310" s="1942"/>
      <c r="P310" s="1942"/>
      <c r="Q310" s="1942"/>
      <c r="R310" s="1942"/>
      <c r="S310" s="1942"/>
      <c r="T310" s="1942"/>
      <c r="U310" s="1942"/>
      <c r="V310" s="1942"/>
      <c r="W310" s="1942"/>
      <c r="X310" s="1942"/>
      <c r="Y310" s="1942"/>
      <c r="Z310" s="1942"/>
      <c r="AA310" s="1942"/>
      <c r="AB310" s="1942"/>
      <c r="AC310" s="1942"/>
      <c r="AD310" s="1942"/>
      <c r="AE310" s="1942"/>
      <c r="AF310" s="1942"/>
      <c r="AG310" s="1970"/>
      <c r="AH310" s="4211"/>
      <c r="AI310" s="4315"/>
      <c r="AJ310" s="4318"/>
      <c r="AK310" s="4319"/>
    </row>
    <row r="311" spans="2:40" ht="13.5" customHeight="1">
      <c r="B311" s="4185" t="s">
        <v>2486</v>
      </c>
      <c r="C311" s="4188" t="s">
        <v>2487</v>
      </c>
      <c r="D311" s="1945" t="str">
        <f>E$8</f>
        <v>〇〇</v>
      </c>
      <c r="E311" s="2023"/>
      <c r="F311" s="1947"/>
      <c r="G311" s="1948"/>
      <c r="H311" s="1948"/>
      <c r="I311" s="1948"/>
      <c r="J311" s="1948"/>
      <c r="K311" s="1948"/>
      <c r="L311" s="1948"/>
      <c r="M311" s="1948"/>
      <c r="N311" s="1948"/>
      <c r="O311" s="1948"/>
      <c r="P311" s="1948"/>
      <c r="Q311" s="1948"/>
      <c r="R311" s="1948"/>
      <c r="S311" s="1948"/>
      <c r="T311" s="1948"/>
      <c r="U311" s="1948"/>
      <c r="V311" s="1948"/>
      <c r="W311" s="1948"/>
      <c r="X311" s="1948"/>
      <c r="Y311" s="1948"/>
      <c r="Z311" s="1948"/>
      <c r="AA311" s="1948"/>
      <c r="AB311" s="1948"/>
      <c r="AC311" s="1948"/>
      <c r="AD311" s="1948"/>
      <c r="AE311" s="1948"/>
      <c r="AF311" s="1948"/>
      <c r="AG311" s="1949"/>
      <c r="AH311" s="1950">
        <f>COUNTA(F$136:AG$136)-AI311</f>
        <v>28</v>
      </c>
      <c r="AI311" s="1951">
        <f>AM311+AN311</f>
        <v>0</v>
      </c>
      <c r="AJ311" s="2104">
        <f>+COUNTIF(F311:AG311,"休")</f>
        <v>0</v>
      </c>
      <c r="AM311" s="1953">
        <f>+COUNTIF(F311:AG311,"－")</f>
        <v>0</v>
      </c>
      <c r="AN311" s="1953">
        <f t="shared" ref="AN311:AN316" si="241">+COUNTIF(F311:AG311,"外")</f>
        <v>0</v>
      </c>
    </row>
    <row r="312" spans="2:40" ht="13.5" customHeight="1">
      <c r="B312" s="4186"/>
      <c r="C312" s="4189"/>
      <c r="D312" s="1960" t="str">
        <f>E$9</f>
        <v>●●</v>
      </c>
      <c r="E312" s="2105"/>
      <c r="F312" s="1955"/>
      <c r="G312" s="1956"/>
      <c r="H312" s="1956"/>
      <c r="I312" s="1956"/>
      <c r="J312" s="1956"/>
      <c r="K312" s="1956"/>
      <c r="L312" s="1956"/>
      <c r="M312" s="1956"/>
      <c r="N312" s="1956"/>
      <c r="O312" s="1956"/>
      <c r="P312" s="1956"/>
      <c r="Q312" s="1956"/>
      <c r="R312" s="1956"/>
      <c r="S312" s="1956"/>
      <c r="T312" s="1956"/>
      <c r="U312" s="1956"/>
      <c r="V312" s="1956"/>
      <c r="W312" s="1956"/>
      <c r="X312" s="1956"/>
      <c r="Y312" s="1956"/>
      <c r="Z312" s="1956"/>
      <c r="AA312" s="1956"/>
      <c r="AB312" s="1956"/>
      <c r="AC312" s="1956"/>
      <c r="AD312" s="1956"/>
      <c r="AE312" s="1956"/>
      <c r="AF312" s="1956"/>
      <c r="AG312" s="1957"/>
      <c r="AH312" s="1950">
        <f t="shared" ref="AH312:AH316" si="242">COUNTA(F$136:AG$136)-AI312</f>
        <v>28</v>
      </c>
      <c r="AI312" s="1958">
        <f t="shared" ref="AI312" si="243">AM312+AN312</f>
        <v>0</v>
      </c>
      <c r="AJ312" s="2106">
        <f t="shared" ref="AJ312:AJ315" si="244">+COUNTIF(F312:AG312,"休")</f>
        <v>0</v>
      </c>
      <c r="AM312" s="1953">
        <f t="shared" ref="AM312:AM315" si="245">+COUNTIF(F312:AG312,"－")</f>
        <v>0</v>
      </c>
      <c r="AN312" s="1953">
        <f t="shared" si="241"/>
        <v>0</v>
      </c>
    </row>
    <row r="313" spans="2:40">
      <c r="B313" s="4186"/>
      <c r="C313" s="4189"/>
      <c r="D313" s="1960" t="str">
        <f>E$10</f>
        <v>△△</v>
      </c>
      <c r="E313" s="2105"/>
      <c r="F313" s="1955"/>
      <c r="G313" s="1956"/>
      <c r="H313" s="1956"/>
      <c r="I313" s="1956"/>
      <c r="J313" s="1956"/>
      <c r="K313" s="1956"/>
      <c r="L313" s="1956"/>
      <c r="M313" s="1956"/>
      <c r="N313" s="1956"/>
      <c r="O313" s="1956"/>
      <c r="P313" s="1956"/>
      <c r="Q313" s="1956"/>
      <c r="R313" s="1956"/>
      <c r="S313" s="1956"/>
      <c r="T313" s="1956"/>
      <c r="U313" s="1956"/>
      <c r="V313" s="1956"/>
      <c r="W313" s="1956"/>
      <c r="X313" s="1956"/>
      <c r="Y313" s="1956"/>
      <c r="Z313" s="1956"/>
      <c r="AA313" s="1956"/>
      <c r="AB313" s="1956"/>
      <c r="AC313" s="1956"/>
      <c r="AD313" s="1956"/>
      <c r="AE313" s="1956"/>
      <c r="AF313" s="1956"/>
      <c r="AG313" s="1957"/>
      <c r="AH313" s="1950">
        <f t="shared" si="242"/>
        <v>28</v>
      </c>
      <c r="AI313" s="1958">
        <f>AM313+AN313</f>
        <v>0</v>
      </c>
      <c r="AJ313" s="2106">
        <f t="shared" si="244"/>
        <v>0</v>
      </c>
      <c r="AM313" s="1953">
        <f t="shared" si="245"/>
        <v>0</v>
      </c>
      <c r="AN313" s="1953">
        <f t="shared" si="241"/>
        <v>0</v>
      </c>
    </row>
    <row r="314" spans="2:40">
      <c r="B314" s="4186"/>
      <c r="C314" s="4189"/>
      <c r="D314" s="1960" t="str">
        <f>E$11</f>
        <v>■■</v>
      </c>
      <c r="E314" s="2105"/>
      <c r="F314" s="1955"/>
      <c r="G314" s="1956"/>
      <c r="H314" s="1956"/>
      <c r="I314" s="1956"/>
      <c r="J314" s="1956"/>
      <c r="K314" s="1956"/>
      <c r="L314" s="1956"/>
      <c r="M314" s="1956"/>
      <c r="N314" s="1956"/>
      <c r="O314" s="1956"/>
      <c r="P314" s="1956"/>
      <c r="Q314" s="1956"/>
      <c r="R314" s="1956"/>
      <c r="S314" s="1956"/>
      <c r="T314" s="1956"/>
      <c r="U314" s="1956"/>
      <c r="V314" s="1956"/>
      <c r="W314" s="1956"/>
      <c r="X314" s="1956"/>
      <c r="Y314" s="1956"/>
      <c r="Z314" s="1956"/>
      <c r="AA314" s="1956"/>
      <c r="AB314" s="1956"/>
      <c r="AC314" s="1956"/>
      <c r="AD314" s="1956"/>
      <c r="AE314" s="1956"/>
      <c r="AF314" s="1956"/>
      <c r="AG314" s="1957"/>
      <c r="AH314" s="1950">
        <f t="shared" si="242"/>
        <v>28</v>
      </c>
      <c r="AI314" s="1958">
        <f t="shared" ref="AI314:AI316" si="246">AM314+AN314</f>
        <v>0</v>
      </c>
      <c r="AJ314" s="2106">
        <f t="shared" si="244"/>
        <v>0</v>
      </c>
      <c r="AM314" s="1953">
        <f t="shared" si="245"/>
        <v>0</v>
      </c>
      <c r="AN314" s="1953">
        <f t="shared" si="241"/>
        <v>0</v>
      </c>
    </row>
    <row r="315" spans="2:40">
      <c r="B315" s="4186"/>
      <c r="C315" s="4189"/>
      <c r="D315" s="1960" t="str">
        <f>E$12</f>
        <v>★★</v>
      </c>
      <c r="E315" s="2105"/>
      <c r="F315" s="1955"/>
      <c r="G315" s="1956"/>
      <c r="H315" s="1956"/>
      <c r="I315" s="1956"/>
      <c r="J315" s="1956"/>
      <c r="K315" s="1956"/>
      <c r="L315" s="1956"/>
      <c r="M315" s="1956"/>
      <c r="N315" s="1956"/>
      <c r="O315" s="1956"/>
      <c r="P315" s="1956"/>
      <c r="Q315" s="1956"/>
      <c r="R315" s="1956"/>
      <c r="S315" s="1956"/>
      <c r="T315" s="1956"/>
      <c r="U315" s="1956"/>
      <c r="V315" s="1956"/>
      <c r="W315" s="1956"/>
      <c r="X315" s="1956"/>
      <c r="Y315" s="1956"/>
      <c r="Z315" s="1956"/>
      <c r="AA315" s="1956"/>
      <c r="AB315" s="1956"/>
      <c r="AC315" s="1956"/>
      <c r="AD315" s="1956"/>
      <c r="AE315" s="1956"/>
      <c r="AF315" s="1956"/>
      <c r="AG315" s="1957"/>
      <c r="AH315" s="1950">
        <f t="shared" si="242"/>
        <v>28</v>
      </c>
      <c r="AI315" s="1958">
        <f t="shared" si="246"/>
        <v>0</v>
      </c>
      <c r="AJ315" s="2106">
        <f t="shared" si="244"/>
        <v>0</v>
      </c>
      <c r="AM315" s="1953">
        <f t="shared" si="245"/>
        <v>0</v>
      </c>
      <c r="AN315" s="1953">
        <f t="shared" si="241"/>
        <v>0</v>
      </c>
    </row>
    <row r="316" spans="2:40">
      <c r="B316" s="4187"/>
      <c r="C316" s="4190"/>
      <c r="D316" s="2107"/>
      <c r="E316" s="1991"/>
      <c r="F316" s="1964"/>
      <c r="G316" s="1966"/>
      <c r="H316" s="1966"/>
      <c r="I316" s="1966"/>
      <c r="J316" s="1966"/>
      <c r="K316" s="1966"/>
      <c r="L316" s="1966"/>
      <c r="M316" s="1966"/>
      <c r="N316" s="1966"/>
      <c r="O316" s="1966"/>
      <c r="P316" s="1966"/>
      <c r="Q316" s="1966"/>
      <c r="R316" s="1966"/>
      <c r="S316" s="1966"/>
      <c r="T316" s="1966"/>
      <c r="U316" s="1966"/>
      <c r="V316" s="1966"/>
      <c r="W316" s="1966"/>
      <c r="X316" s="1966"/>
      <c r="Y316" s="1966"/>
      <c r="Z316" s="1966"/>
      <c r="AA316" s="1966"/>
      <c r="AB316" s="1966"/>
      <c r="AC316" s="1966"/>
      <c r="AD316" s="1966"/>
      <c r="AE316" s="1966"/>
      <c r="AF316" s="1966"/>
      <c r="AG316" s="1967"/>
      <c r="AH316" s="1950">
        <f t="shared" si="242"/>
        <v>28</v>
      </c>
      <c r="AI316" s="1951">
        <f t="shared" si="246"/>
        <v>0</v>
      </c>
      <c r="AJ316" s="2104">
        <f>+COUNTIF(F316:AG316,"休")</f>
        <v>0</v>
      </c>
      <c r="AM316" s="1953">
        <f>+COUNTIF(F316:AG316,"－")</f>
        <v>0</v>
      </c>
      <c r="AN316" s="1953">
        <f t="shared" si="241"/>
        <v>0</v>
      </c>
    </row>
    <row r="317" spans="2:40" ht="24.75" customHeight="1">
      <c r="B317" s="4185" t="s">
        <v>2493</v>
      </c>
      <c r="C317" s="4188" t="s">
        <v>2494</v>
      </c>
      <c r="D317" s="1953" t="s">
        <v>1313</v>
      </c>
      <c r="E317" s="1901" t="s">
        <v>2558</v>
      </c>
      <c r="F317" s="1941"/>
      <c r="G317" s="1942"/>
      <c r="H317" s="1942"/>
      <c r="I317" s="1942"/>
      <c r="J317" s="1942"/>
      <c r="K317" s="1942"/>
      <c r="L317" s="1942"/>
      <c r="M317" s="1942"/>
      <c r="N317" s="1942"/>
      <c r="O317" s="1942"/>
      <c r="P317" s="1942"/>
      <c r="Q317" s="1942"/>
      <c r="R317" s="1942"/>
      <c r="S317" s="1942"/>
      <c r="T317" s="1942"/>
      <c r="U317" s="1942"/>
      <c r="V317" s="1942"/>
      <c r="W317" s="1942"/>
      <c r="X317" s="1942"/>
      <c r="Y317" s="1942"/>
      <c r="Z317" s="1942"/>
      <c r="AA317" s="1942"/>
      <c r="AB317" s="1942"/>
      <c r="AC317" s="1942"/>
      <c r="AD317" s="1942"/>
      <c r="AE317" s="1942"/>
      <c r="AF317" s="1942"/>
      <c r="AG317" s="1970"/>
      <c r="AH317" s="1971"/>
      <c r="AI317" s="1953"/>
      <c r="AJ317" s="2058"/>
    </row>
    <row r="318" spans="2:40" ht="13.5" customHeight="1">
      <c r="B318" s="4186"/>
      <c r="C318" s="4189"/>
      <c r="D318" s="2107" t="str">
        <f>E$14</f>
        <v>〇〇</v>
      </c>
      <c r="E318" s="1991"/>
      <c r="F318" s="1947"/>
      <c r="G318" s="1948"/>
      <c r="H318" s="1948"/>
      <c r="I318" s="1948"/>
      <c r="J318" s="1948"/>
      <c r="K318" s="1948"/>
      <c r="L318" s="1948"/>
      <c r="M318" s="1948"/>
      <c r="N318" s="1948"/>
      <c r="O318" s="1948"/>
      <c r="P318" s="1948"/>
      <c r="Q318" s="1948"/>
      <c r="R318" s="1948"/>
      <c r="S318" s="1948"/>
      <c r="T318" s="1948"/>
      <c r="U318" s="1948"/>
      <c r="V318" s="1948"/>
      <c r="W318" s="1948"/>
      <c r="X318" s="1948"/>
      <c r="Y318" s="1948"/>
      <c r="Z318" s="1948"/>
      <c r="AA318" s="1948"/>
      <c r="AB318" s="1948"/>
      <c r="AC318" s="1948"/>
      <c r="AD318" s="1948"/>
      <c r="AE318" s="1948"/>
      <c r="AF318" s="1948"/>
      <c r="AG318" s="1949"/>
      <c r="AH318" s="1950">
        <f t="shared" ref="AH318" si="247">COUNTA(F$136:AG$136)-AI318</f>
        <v>28</v>
      </c>
      <c r="AI318" s="1951">
        <f t="shared" ref="AI318:AI321" si="248">AM318+AN318</f>
        <v>0</v>
      </c>
      <c r="AJ318" s="2104">
        <f>+COUNTIF(F318:AG318,"休")</f>
        <v>0</v>
      </c>
      <c r="AM318" s="1953">
        <f>+COUNTIF(F318:AG318,"－")</f>
        <v>0</v>
      </c>
      <c r="AN318" s="1953">
        <f>+COUNTIF(F318:AG318,"外")</f>
        <v>0</v>
      </c>
    </row>
    <row r="319" spans="2:40">
      <c r="B319" s="4186"/>
      <c r="C319" s="4189"/>
      <c r="D319" s="1960" t="str">
        <f>E$15</f>
        <v>●●</v>
      </c>
      <c r="E319" s="2105"/>
      <c r="F319" s="1955"/>
      <c r="G319" s="1956"/>
      <c r="H319" s="1956"/>
      <c r="I319" s="1956"/>
      <c r="J319" s="1956"/>
      <c r="K319" s="1956"/>
      <c r="L319" s="1956"/>
      <c r="M319" s="1956"/>
      <c r="N319" s="1956"/>
      <c r="O319" s="1956"/>
      <c r="P319" s="1956"/>
      <c r="Q319" s="1956"/>
      <c r="R319" s="1956"/>
      <c r="S319" s="1956"/>
      <c r="T319" s="1956"/>
      <c r="U319" s="1956"/>
      <c r="V319" s="1956"/>
      <c r="W319" s="1956"/>
      <c r="X319" s="1956"/>
      <c r="Y319" s="1956"/>
      <c r="Z319" s="1956"/>
      <c r="AA319" s="1956"/>
      <c r="AB319" s="1956"/>
      <c r="AC319" s="1956"/>
      <c r="AD319" s="1956"/>
      <c r="AE319" s="1956"/>
      <c r="AF319" s="1956"/>
      <c r="AG319" s="1957"/>
      <c r="AH319" s="1950">
        <f>COUNTA(F$136:AG$136)-AI319</f>
        <v>28</v>
      </c>
      <c r="AI319" s="1958">
        <f t="shared" si="248"/>
        <v>0</v>
      </c>
      <c r="AJ319" s="2106">
        <f t="shared" ref="AJ319:AJ321" si="249">+COUNTIF(F319:AG319,"休")</f>
        <v>0</v>
      </c>
      <c r="AM319" s="1953">
        <f t="shared" ref="AM319:AM321" si="250">+COUNTIF(F319:AG319,"－")</f>
        <v>0</v>
      </c>
      <c r="AN319" s="1953">
        <f>+COUNTIF(F319:AG319,"外")</f>
        <v>0</v>
      </c>
    </row>
    <row r="320" spans="2:40">
      <c r="B320" s="4186"/>
      <c r="C320" s="4189"/>
      <c r="D320" s="1960">
        <f>E$16</f>
        <v>0</v>
      </c>
      <c r="E320" s="2105"/>
      <c r="F320" s="1955"/>
      <c r="G320" s="1956"/>
      <c r="H320" s="1956"/>
      <c r="I320" s="1956"/>
      <c r="J320" s="1956"/>
      <c r="K320" s="1956"/>
      <c r="L320" s="1956"/>
      <c r="M320" s="1956"/>
      <c r="N320" s="1956"/>
      <c r="O320" s="1956"/>
      <c r="P320" s="1956"/>
      <c r="Q320" s="1956"/>
      <c r="R320" s="1956"/>
      <c r="S320" s="1956"/>
      <c r="T320" s="1956"/>
      <c r="U320" s="1956"/>
      <c r="V320" s="1956"/>
      <c r="W320" s="1956"/>
      <c r="X320" s="1956"/>
      <c r="Y320" s="1956"/>
      <c r="Z320" s="1956"/>
      <c r="AA320" s="1956"/>
      <c r="AB320" s="1956"/>
      <c r="AC320" s="1956"/>
      <c r="AD320" s="1956"/>
      <c r="AE320" s="1956"/>
      <c r="AF320" s="1956"/>
      <c r="AG320" s="1957"/>
      <c r="AH320" s="1950">
        <f t="shared" ref="AH320:AH321" si="251">COUNTA(F$136:AG$136)-AI320</f>
        <v>28</v>
      </c>
      <c r="AI320" s="1958">
        <f t="shared" si="248"/>
        <v>0</v>
      </c>
      <c r="AJ320" s="2106">
        <f t="shared" si="249"/>
        <v>0</v>
      </c>
      <c r="AM320" s="1953">
        <f t="shared" si="250"/>
        <v>0</v>
      </c>
      <c r="AN320" s="1953">
        <f>+COUNTIF(F320:AG320,"外")</f>
        <v>0</v>
      </c>
    </row>
    <row r="321" spans="2:40">
      <c r="B321" s="4186"/>
      <c r="C321" s="4190"/>
      <c r="D321" s="2107">
        <f>E$17</f>
        <v>0</v>
      </c>
      <c r="E321" s="1991"/>
      <c r="F321" s="1955"/>
      <c r="G321" s="1978"/>
      <c r="H321" s="1978"/>
      <c r="I321" s="1978"/>
      <c r="J321" s="1978"/>
      <c r="K321" s="1978"/>
      <c r="L321" s="1978"/>
      <c r="M321" s="1978"/>
      <c r="N321" s="1978"/>
      <c r="O321" s="1978"/>
      <c r="P321" s="1978"/>
      <c r="Q321" s="1978"/>
      <c r="R321" s="1978"/>
      <c r="S321" s="1978"/>
      <c r="T321" s="1978"/>
      <c r="U321" s="1978"/>
      <c r="V321" s="1978"/>
      <c r="W321" s="1978"/>
      <c r="X321" s="1978"/>
      <c r="Y321" s="1978"/>
      <c r="Z321" s="1978"/>
      <c r="AA321" s="1978"/>
      <c r="AB321" s="1978"/>
      <c r="AC321" s="1978"/>
      <c r="AD321" s="1978"/>
      <c r="AE321" s="1978"/>
      <c r="AF321" s="1978"/>
      <c r="AG321" s="1949"/>
      <c r="AH321" s="1950">
        <f t="shared" si="251"/>
        <v>28</v>
      </c>
      <c r="AI321" s="1987">
        <f t="shared" si="248"/>
        <v>0</v>
      </c>
      <c r="AJ321" s="2104">
        <f t="shared" si="249"/>
        <v>0</v>
      </c>
      <c r="AM321" s="1953">
        <f t="shared" si="250"/>
        <v>0</v>
      </c>
      <c r="AN321" s="1953">
        <f>+COUNTIF(F321:AG321,"外")</f>
        <v>0</v>
      </c>
    </row>
    <row r="322" spans="2:40" ht="24.75" customHeight="1">
      <c r="B322" s="4186"/>
      <c r="C322" s="4188" t="s">
        <v>2495</v>
      </c>
      <c r="D322" s="1953" t="s">
        <v>1313</v>
      </c>
      <c r="E322" s="1901" t="s">
        <v>2558</v>
      </c>
      <c r="F322" s="1941"/>
      <c r="G322" s="1942"/>
      <c r="H322" s="1942"/>
      <c r="I322" s="1942"/>
      <c r="J322" s="1942"/>
      <c r="K322" s="1942"/>
      <c r="L322" s="1942"/>
      <c r="M322" s="1942"/>
      <c r="N322" s="1942"/>
      <c r="O322" s="1942"/>
      <c r="P322" s="1942"/>
      <c r="Q322" s="1942"/>
      <c r="R322" s="1942"/>
      <c r="S322" s="1942"/>
      <c r="T322" s="1942"/>
      <c r="U322" s="1942"/>
      <c r="V322" s="1942"/>
      <c r="W322" s="1942"/>
      <c r="X322" s="1942"/>
      <c r="Y322" s="1942"/>
      <c r="Z322" s="1942"/>
      <c r="AA322" s="1942"/>
      <c r="AB322" s="1942"/>
      <c r="AC322" s="1942"/>
      <c r="AD322" s="1942"/>
      <c r="AE322" s="1942"/>
      <c r="AF322" s="1942"/>
      <c r="AG322" s="1970"/>
      <c r="AH322" s="1971"/>
      <c r="AI322" s="1953"/>
      <c r="AJ322" s="2058"/>
    </row>
    <row r="323" spans="2:40">
      <c r="B323" s="4186"/>
      <c r="C323" s="4189"/>
      <c r="D323" s="1945" t="str">
        <f>E$18</f>
        <v>●●</v>
      </c>
      <c r="E323" s="2023"/>
      <c r="F323" s="1947"/>
      <c r="G323" s="1948"/>
      <c r="H323" s="1948"/>
      <c r="I323" s="1948"/>
      <c r="J323" s="1948"/>
      <c r="K323" s="1948"/>
      <c r="L323" s="1948"/>
      <c r="M323" s="1948"/>
      <c r="N323" s="1948"/>
      <c r="O323" s="1948"/>
      <c r="P323" s="1948"/>
      <c r="Q323" s="1948"/>
      <c r="R323" s="1948"/>
      <c r="S323" s="1948"/>
      <c r="T323" s="1948"/>
      <c r="U323" s="1948"/>
      <c r="V323" s="1948"/>
      <c r="W323" s="1948"/>
      <c r="X323" s="1948"/>
      <c r="Y323" s="1948"/>
      <c r="Z323" s="1948"/>
      <c r="AA323" s="1948"/>
      <c r="AB323" s="1948"/>
      <c r="AC323" s="1948"/>
      <c r="AD323" s="1948"/>
      <c r="AE323" s="1948"/>
      <c r="AF323" s="1948"/>
      <c r="AG323" s="1982"/>
      <c r="AH323" s="1950">
        <f t="shared" ref="AH323:AH326" si="252">COUNTA(F$136:AG$136)-AI323</f>
        <v>28</v>
      </c>
      <c r="AI323" s="2108">
        <f t="shared" ref="AI323:AI326" si="253">AM323+AN323</f>
        <v>0</v>
      </c>
      <c r="AJ323" s="2109">
        <f>+COUNTIF(F323:AG323,"休")</f>
        <v>0</v>
      </c>
      <c r="AM323" s="1953">
        <f>+COUNTIF(F323:AG323,"－")</f>
        <v>0</v>
      </c>
      <c r="AN323" s="1953">
        <f>+COUNTIF(F323:AG323,"外")</f>
        <v>0</v>
      </c>
    </row>
    <row r="324" spans="2:40">
      <c r="B324" s="4186"/>
      <c r="C324" s="4189"/>
      <c r="D324" s="1960">
        <f>E$19</f>
        <v>0</v>
      </c>
      <c r="E324" s="2105"/>
      <c r="F324" s="1955"/>
      <c r="G324" s="1956"/>
      <c r="H324" s="1956"/>
      <c r="I324" s="1956"/>
      <c r="J324" s="1956"/>
      <c r="K324" s="1956"/>
      <c r="L324" s="1956"/>
      <c r="M324" s="1956"/>
      <c r="N324" s="1956"/>
      <c r="O324" s="1956"/>
      <c r="P324" s="1956"/>
      <c r="Q324" s="1956"/>
      <c r="R324" s="1956"/>
      <c r="S324" s="1956"/>
      <c r="T324" s="1956"/>
      <c r="U324" s="1956"/>
      <c r="V324" s="1956"/>
      <c r="W324" s="1956"/>
      <c r="X324" s="1956"/>
      <c r="Y324" s="1956"/>
      <c r="Z324" s="1956"/>
      <c r="AA324" s="1956"/>
      <c r="AB324" s="1956"/>
      <c r="AC324" s="1956"/>
      <c r="AD324" s="1956"/>
      <c r="AE324" s="1956"/>
      <c r="AF324" s="1956"/>
      <c r="AG324" s="1957"/>
      <c r="AH324" s="1950">
        <f t="shared" si="252"/>
        <v>28</v>
      </c>
      <c r="AI324" s="1958">
        <f t="shared" si="253"/>
        <v>0</v>
      </c>
      <c r="AJ324" s="2106">
        <f t="shared" ref="AJ324:AJ326" si="254">+COUNTIF(F324:AG324,"休")</f>
        <v>0</v>
      </c>
      <c r="AM324" s="1953">
        <f t="shared" ref="AM324:AM326" si="255">+COUNTIF(F324:AG324,"－")</f>
        <v>0</v>
      </c>
      <c r="AN324" s="1953">
        <f>+COUNTIF(F324:AG324,"外")</f>
        <v>0</v>
      </c>
    </row>
    <row r="325" spans="2:40">
      <c r="B325" s="4186"/>
      <c r="C325" s="4189"/>
      <c r="D325" s="1960">
        <f>E$20</f>
        <v>0</v>
      </c>
      <c r="E325" s="2105"/>
      <c r="F325" s="1955"/>
      <c r="G325" s="1956"/>
      <c r="H325" s="1956"/>
      <c r="I325" s="1956"/>
      <c r="J325" s="1956"/>
      <c r="K325" s="1956"/>
      <c r="L325" s="1956"/>
      <c r="M325" s="1956"/>
      <c r="N325" s="1956"/>
      <c r="O325" s="1956"/>
      <c r="P325" s="1956"/>
      <c r="Q325" s="1956"/>
      <c r="R325" s="1956"/>
      <c r="S325" s="1956"/>
      <c r="T325" s="1956"/>
      <c r="U325" s="1956"/>
      <c r="V325" s="1956"/>
      <c r="W325" s="1956"/>
      <c r="X325" s="1956"/>
      <c r="Y325" s="1956"/>
      <c r="Z325" s="1956"/>
      <c r="AA325" s="1956"/>
      <c r="AB325" s="1956"/>
      <c r="AC325" s="1956"/>
      <c r="AD325" s="1956"/>
      <c r="AE325" s="1956"/>
      <c r="AF325" s="1956"/>
      <c r="AG325" s="1957"/>
      <c r="AH325" s="1950">
        <f t="shared" si="252"/>
        <v>28</v>
      </c>
      <c r="AI325" s="1958">
        <f t="shared" si="253"/>
        <v>0</v>
      </c>
      <c r="AJ325" s="2106">
        <f t="shared" si="254"/>
        <v>0</v>
      </c>
      <c r="AM325" s="1953">
        <f t="shared" si="255"/>
        <v>0</v>
      </c>
      <c r="AN325" s="1953">
        <f>+COUNTIF(F325:AG325,"外")</f>
        <v>0</v>
      </c>
    </row>
    <row r="326" spans="2:40">
      <c r="B326" s="4187"/>
      <c r="C326" s="4190"/>
      <c r="D326" s="2110">
        <f>E$21</f>
        <v>0</v>
      </c>
      <c r="E326" s="2039"/>
      <c r="F326" s="1984"/>
      <c r="G326" s="1965"/>
      <c r="H326" s="1965"/>
      <c r="I326" s="1965"/>
      <c r="J326" s="1965"/>
      <c r="K326" s="1965"/>
      <c r="L326" s="1965"/>
      <c r="M326" s="1965"/>
      <c r="N326" s="1965"/>
      <c r="O326" s="1965"/>
      <c r="P326" s="1965"/>
      <c r="Q326" s="1965"/>
      <c r="R326" s="1965"/>
      <c r="S326" s="1965"/>
      <c r="T326" s="1965"/>
      <c r="U326" s="1965"/>
      <c r="V326" s="1965"/>
      <c r="W326" s="1965"/>
      <c r="X326" s="1965"/>
      <c r="Y326" s="1965"/>
      <c r="Z326" s="1965"/>
      <c r="AA326" s="1965"/>
      <c r="AB326" s="1965"/>
      <c r="AC326" s="1965"/>
      <c r="AD326" s="1965"/>
      <c r="AE326" s="1965"/>
      <c r="AF326" s="1965"/>
      <c r="AG326" s="1985"/>
      <c r="AH326" s="1986">
        <f t="shared" si="252"/>
        <v>28</v>
      </c>
      <c r="AI326" s="2071">
        <f t="shared" si="253"/>
        <v>0</v>
      </c>
      <c r="AJ326" s="1972">
        <f t="shared" si="254"/>
        <v>0</v>
      </c>
      <c r="AM326" s="1953">
        <f t="shared" si="255"/>
        <v>0</v>
      </c>
      <c r="AN326" s="1953">
        <f>+COUNTIF(F326:AG326,"外")</f>
        <v>0</v>
      </c>
    </row>
    <row r="327" spans="2:40">
      <c r="F327" s="2073"/>
      <c r="G327" s="2073"/>
      <c r="H327" s="2073"/>
      <c r="I327" s="2073"/>
      <c r="J327" s="2073"/>
      <c r="K327" s="2073"/>
      <c r="L327" s="2073"/>
      <c r="M327" s="2073"/>
      <c r="N327" s="2073"/>
      <c r="O327" s="2073"/>
      <c r="P327" s="2073"/>
      <c r="Q327" s="2073"/>
      <c r="R327" s="2073"/>
      <c r="S327" s="2073"/>
      <c r="T327" s="2073"/>
      <c r="U327" s="2073"/>
      <c r="V327" s="2073"/>
      <c r="W327" s="2073"/>
      <c r="X327" s="2073"/>
      <c r="Y327" s="2073"/>
      <c r="Z327" s="2073"/>
      <c r="AA327" s="2073"/>
      <c r="AB327" s="2073"/>
      <c r="AC327" s="2073"/>
      <c r="AD327" s="2073"/>
      <c r="AE327" s="2073"/>
      <c r="AF327" s="2073"/>
      <c r="AG327" s="2073"/>
    </row>
    <row r="328" spans="2:40" ht="13.5" customHeight="1">
      <c r="B328" s="2021"/>
      <c r="C328" s="2022"/>
      <c r="D328" s="2025"/>
      <c r="E328" s="2053" t="s">
        <v>1183</v>
      </c>
      <c r="F328" s="2054">
        <f>+AG308+1</f>
        <v>45051</v>
      </c>
      <c r="G328" s="2055">
        <f>+F328+1</f>
        <v>45052</v>
      </c>
      <c r="H328" s="2055">
        <f t="shared" ref="H328:Y328" si="256">+G328+1</f>
        <v>45053</v>
      </c>
      <c r="I328" s="2055">
        <f t="shared" si="256"/>
        <v>45054</v>
      </c>
      <c r="J328" s="2055">
        <f t="shared" si="256"/>
        <v>45055</v>
      </c>
      <c r="K328" s="2055">
        <f t="shared" si="256"/>
        <v>45056</v>
      </c>
      <c r="L328" s="2055">
        <f t="shared" si="256"/>
        <v>45057</v>
      </c>
      <c r="M328" s="2055">
        <f t="shared" si="256"/>
        <v>45058</v>
      </c>
      <c r="N328" s="2055">
        <f t="shared" si="256"/>
        <v>45059</v>
      </c>
      <c r="O328" s="2055">
        <f t="shared" si="256"/>
        <v>45060</v>
      </c>
      <c r="P328" s="2055">
        <f t="shared" si="256"/>
        <v>45061</v>
      </c>
      <c r="Q328" s="2055">
        <f t="shared" si="256"/>
        <v>45062</v>
      </c>
      <c r="R328" s="2055">
        <f t="shared" si="256"/>
        <v>45063</v>
      </c>
      <c r="S328" s="2055">
        <f t="shared" si="256"/>
        <v>45064</v>
      </c>
      <c r="T328" s="2055">
        <f t="shared" si="256"/>
        <v>45065</v>
      </c>
      <c r="U328" s="2055">
        <f t="shared" si="256"/>
        <v>45066</v>
      </c>
      <c r="V328" s="2055">
        <f t="shared" si="256"/>
        <v>45067</v>
      </c>
      <c r="W328" s="2055">
        <f t="shared" si="256"/>
        <v>45068</v>
      </c>
      <c r="X328" s="2055">
        <f t="shared" si="256"/>
        <v>45069</v>
      </c>
      <c r="Y328" s="2055">
        <f t="shared" si="256"/>
        <v>45070</v>
      </c>
      <c r="Z328" s="2055">
        <f>+Y328+1</f>
        <v>45071</v>
      </c>
      <c r="AA328" s="2055">
        <f t="shared" ref="AA328:AC328" si="257">+Z328+1</f>
        <v>45072</v>
      </c>
      <c r="AB328" s="2055">
        <f t="shared" si="257"/>
        <v>45073</v>
      </c>
      <c r="AC328" s="2055">
        <f t="shared" si="257"/>
        <v>45074</v>
      </c>
      <c r="AD328" s="2055">
        <f>+AC328+1</f>
        <v>45075</v>
      </c>
      <c r="AE328" s="2055">
        <f t="shared" ref="AE328:AG328" si="258">+AD328+1</f>
        <v>45076</v>
      </c>
      <c r="AF328" s="2055">
        <f t="shared" si="258"/>
        <v>45077</v>
      </c>
      <c r="AG328" s="2111">
        <f t="shared" si="258"/>
        <v>45078</v>
      </c>
      <c r="AH328" s="4209" t="s">
        <v>2496</v>
      </c>
      <c r="AI328" s="4313" t="s">
        <v>2497</v>
      </c>
      <c r="AJ328" s="4316" t="s">
        <v>2474</v>
      </c>
      <c r="AK328" s="4319"/>
      <c r="AM328" s="4320" t="s">
        <v>2556</v>
      </c>
      <c r="AN328" s="4320" t="s">
        <v>2557</v>
      </c>
    </row>
    <row r="329" spans="2:40">
      <c r="B329" s="2037"/>
      <c r="C329" s="2038"/>
      <c r="D329" s="2041"/>
      <c r="E329" s="1958" t="s">
        <v>1184</v>
      </c>
      <c r="F329" s="2059" t="str">
        <f>TEXT(WEEKDAY(+F328),"aaa")</f>
        <v>金</v>
      </c>
      <c r="G329" s="2060" t="str">
        <f t="shared" ref="G329:AG329" si="259">TEXT(WEEKDAY(+G328),"aaa")</f>
        <v>土</v>
      </c>
      <c r="H329" s="2060" t="str">
        <f t="shared" si="259"/>
        <v>日</v>
      </c>
      <c r="I329" s="2060" t="str">
        <f t="shared" si="259"/>
        <v>月</v>
      </c>
      <c r="J329" s="2060" t="str">
        <f t="shared" si="259"/>
        <v>火</v>
      </c>
      <c r="K329" s="2060" t="str">
        <f t="shared" si="259"/>
        <v>水</v>
      </c>
      <c r="L329" s="2060" t="str">
        <f t="shared" si="259"/>
        <v>木</v>
      </c>
      <c r="M329" s="2060" t="str">
        <f t="shared" si="259"/>
        <v>金</v>
      </c>
      <c r="N329" s="2060" t="str">
        <f t="shared" si="259"/>
        <v>土</v>
      </c>
      <c r="O329" s="2060" t="str">
        <f t="shared" si="259"/>
        <v>日</v>
      </c>
      <c r="P329" s="2060" t="str">
        <f t="shared" si="259"/>
        <v>月</v>
      </c>
      <c r="Q329" s="2060" t="str">
        <f t="shared" si="259"/>
        <v>火</v>
      </c>
      <c r="R329" s="2060" t="str">
        <f t="shared" si="259"/>
        <v>水</v>
      </c>
      <c r="S329" s="2060" t="str">
        <f t="shared" si="259"/>
        <v>木</v>
      </c>
      <c r="T329" s="2060" t="str">
        <f t="shared" si="259"/>
        <v>金</v>
      </c>
      <c r="U329" s="2060" t="str">
        <f t="shared" si="259"/>
        <v>土</v>
      </c>
      <c r="V329" s="2060" t="str">
        <f t="shared" si="259"/>
        <v>日</v>
      </c>
      <c r="W329" s="2060" t="str">
        <f t="shared" si="259"/>
        <v>月</v>
      </c>
      <c r="X329" s="2060" t="str">
        <f t="shared" si="259"/>
        <v>火</v>
      </c>
      <c r="Y329" s="2060" t="str">
        <f t="shared" si="259"/>
        <v>水</v>
      </c>
      <c r="Z329" s="2060" t="str">
        <f t="shared" si="259"/>
        <v>木</v>
      </c>
      <c r="AA329" s="2060" t="str">
        <f t="shared" si="259"/>
        <v>金</v>
      </c>
      <c r="AB329" s="2060" t="str">
        <f t="shared" si="259"/>
        <v>土</v>
      </c>
      <c r="AC329" s="2060" t="str">
        <f t="shared" si="259"/>
        <v>日</v>
      </c>
      <c r="AD329" s="2060" t="str">
        <f t="shared" si="259"/>
        <v>月</v>
      </c>
      <c r="AE329" s="2060" t="str">
        <f t="shared" si="259"/>
        <v>火</v>
      </c>
      <c r="AF329" s="2060" t="str">
        <f t="shared" si="259"/>
        <v>水</v>
      </c>
      <c r="AG329" s="2060" t="str">
        <f t="shared" si="259"/>
        <v>木</v>
      </c>
      <c r="AH329" s="4210"/>
      <c r="AI329" s="4314"/>
      <c r="AJ329" s="4317"/>
      <c r="AK329" s="4319"/>
      <c r="AM329" s="4320"/>
      <c r="AN329" s="4320"/>
    </row>
    <row r="330" spans="2:40" ht="24.75" customHeight="1">
      <c r="B330" s="2101" t="s">
        <v>2531</v>
      </c>
      <c r="C330" s="2102" t="s">
        <v>2532</v>
      </c>
      <c r="D330" s="1953" t="s">
        <v>1313</v>
      </c>
      <c r="E330" s="1901" t="s">
        <v>2558</v>
      </c>
      <c r="F330" s="1941"/>
      <c r="G330" s="1942"/>
      <c r="H330" s="1942"/>
      <c r="I330" s="1942"/>
      <c r="J330" s="1942"/>
      <c r="K330" s="1942"/>
      <c r="L330" s="1942"/>
      <c r="M330" s="1942"/>
      <c r="N330" s="1942"/>
      <c r="O330" s="1942"/>
      <c r="P330" s="1942"/>
      <c r="Q330" s="1942"/>
      <c r="R330" s="1942"/>
      <c r="S330" s="1942"/>
      <c r="T330" s="1942"/>
      <c r="U330" s="1942"/>
      <c r="V330" s="1942"/>
      <c r="W330" s="1942"/>
      <c r="X330" s="1942"/>
      <c r="Y330" s="1942"/>
      <c r="Z330" s="1942"/>
      <c r="AA330" s="1942"/>
      <c r="AB330" s="1942"/>
      <c r="AC330" s="1942"/>
      <c r="AD330" s="1942"/>
      <c r="AE330" s="1942"/>
      <c r="AF330" s="1942"/>
      <c r="AG330" s="1970"/>
      <c r="AH330" s="4211"/>
      <c r="AI330" s="4315"/>
      <c r="AJ330" s="4318"/>
      <c r="AK330" s="4319"/>
    </row>
    <row r="331" spans="2:40" ht="13.5" customHeight="1">
      <c r="B331" s="4185" t="s">
        <v>2486</v>
      </c>
      <c r="C331" s="4188" t="s">
        <v>2487</v>
      </c>
      <c r="D331" s="1945" t="str">
        <f>E$8</f>
        <v>〇〇</v>
      </c>
      <c r="E331" s="2023"/>
      <c r="F331" s="1947"/>
      <c r="G331" s="1948"/>
      <c r="H331" s="1948"/>
      <c r="I331" s="1948"/>
      <c r="J331" s="1948"/>
      <c r="K331" s="1948"/>
      <c r="L331" s="1948"/>
      <c r="M331" s="1948"/>
      <c r="N331" s="1948"/>
      <c r="O331" s="1948"/>
      <c r="P331" s="1948"/>
      <c r="Q331" s="1948"/>
      <c r="R331" s="1948"/>
      <c r="S331" s="1948"/>
      <c r="T331" s="1948"/>
      <c r="U331" s="1948"/>
      <c r="V331" s="1948"/>
      <c r="W331" s="1948"/>
      <c r="X331" s="1948"/>
      <c r="Y331" s="1948"/>
      <c r="Z331" s="1948"/>
      <c r="AA331" s="1948"/>
      <c r="AB331" s="1948"/>
      <c r="AC331" s="1948"/>
      <c r="AD331" s="1948"/>
      <c r="AE331" s="1948"/>
      <c r="AF331" s="1948"/>
      <c r="AG331" s="1949"/>
      <c r="AH331" s="1950">
        <f>COUNTA(F$156:AG$156)-AI331</f>
        <v>28</v>
      </c>
      <c r="AI331" s="1951">
        <f>AM331+AN331</f>
        <v>0</v>
      </c>
      <c r="AJ331" s="2104">
        <f>+COUNTIF(F331:AG331,"休")</f>
        <v>0</v>
      </c>
      <c r="AM331" s="1953">
        <f>+COUNTIF(F331:AG331,"－")</f>
        <v>0</v>
      </c>
      <c r="AN331" s="1953">
        <f t="shared" ref="AN331:AN336" si="260">+COUNTIF(F331:AG331,"外")</f>
        <v>0</v>
      </c>
    </row>
    <row r="332" spans="2:40" ht="13.5" customHeight="1">
      <c r="B332" s="4186"/>
      <c r="C332" s="4189"/>
      <c r="D332" s="1960" t="str">
        <f>E$9</f>
        <v>●●</v>
      </c>
      <c r="E332" s="2105"/>
      <c r="F332" s="1955"/>
      <c r="G332" s="1956"/>
      <c r="H332" s="1956"/>
      <c r="I332" s="1956"/>
      <c r="J332" s="1956"/>
      <c r="K332" s="1956"/>
      <c r="L332" s="1956"/>
      <c r="M332" s="1956"/>
      <c r="N332" s="1956"/>
      <c r="O332" s="1956"/>
      <c r="P332" s="1956"/>
      <c r="Q332" s="1956"/>
      <c r="R332" s="1956"/>
      <c r="S332" s="1956"/>
      <c r="T332" s="1956"/>
      <c r="U332" s="1956"/>
      <c r="V332" s="1956"/>
      <c r="W332" s="1956"/>
      <c r="X332" s="1956"/>
      <c r="Y332" s="1956"/>
      <c r="Z332" s="1956"/>
      <c r="AA332" s="1956"/>
      <c r="AB332" s="1956"/>
      <c r="AC332" s="1956"/>
      <c r="AD332" s="1956"/>
      <c r="AE332" s="1956"/>
      <c r="AF332" s="1956"/>
      <c r="AG332" s="1957"/>
      <c r="AH332" s="1950">
        <f>COUNTA(F$156:AG$156)-AI332</f>
        <v>28</v>
      </c>
      <c r="AI332" s="1958">
        <f t="shared" ref="AI332" si="261">AM332+AN332</f>
        <v>0</v>
      </c>
      <c r="AJ332" s="2106">
        <f t="shared" ref="AJ332:AJ335" si="262">+COUNTIF(F332:AG332,"休")</f>
        <v>0</v>
      </c>
      <c r="AM332" s="1953">
        <f t="shared" ref="AM332:AM335" si="263">+COUNTIF(F332:AG332,"－")</f>
        <v>0</v>
      </c>
      <c r="AN332" s="1953">
        <f t="shared" si="260"/>
        <v>0</v>
      </c>
    </row>
    <row r="333" spans="2:40">
      <c r="B333" s="4186"/>
      <c r="C333" s="4189"/>
      <c r="D333" s="1960" t="str">
        <f>E$10</f>
        <v>△△</v>
      </c>
      <c r="E333" s="2105"/>
      <c r="F333" s="1955"/>
      <c r="G333" s="1956"/>
      <c r="H333" s="1956"/>
      <c r="I333" s="1956"/>
      <c r="J333" s="1956"/>
      <c r="K333" s="1956"/>
      <c r="L333" s="1956"/>
      <c r="M333" s="1956"/>
      <c r="N333" s="1956"/>
      <c r="O333" s="1956"/>
      <c r="P333" s="1956"/>
      <c r="Q333" s="1956"/>
      <c r="R333" s="1956"/>
      <c r="S333" s="1956"/>
      <c r="T333" s="1956"/>
      <c r="U333" s="1956"/>
      <c r="V333" s="1956"/>
      <c r="W333" s="1956"/>
      <c r="X333" s="1956"/>
      <c r="Y333" s="1956"/>
      <c r="Z333" s="1956"/>
      <c r="AA333" s="1956"/>
      <c r="AB333" s="1956"/>
      <c r="AC333" s="1956"/>
      <c r="AD333" s="1956"/>
      <c r="AE333" s="1956"/>
      <c r="AF333" s="1956"/>
      <c r="AG333" s="1957"/>
      <c r="AH333" s="1950">
        <f t="shared" ref="AH333:AH334" si="264">COUNTA(F$156:AG$156)-AI333</f>
        <v>28</v>
      </c>
      <c r="AI333" s="1958">
        <f>AM333+AN333</f>
        <v>0</v>
      </c>
      <c r="AJ333" s="2106">
        <f t="shared" si="262"/>
        <v>0</v>
      </c>
      <c r="AM333" s="1953">
        <f t="shared" si="263"/>
        <v>0</v>
      </c>
      <c r="AN333" s="1953">
        <f t="shared" si="260"/>
        <v>0</v>
      </c>
    </row>
    <row r="334" spans="2:40">
      <c r="B334" s="4186"/>
      <c r="C334" s="4189"/>
      <c r="D334" s="1960" t="str">
        <f>E$11</f>
        <v>■■</v>
      </c>
      <c r="E334" s="2105"/>
      <c r="F334" s="1955"/>
      <c r="G334" s="1956"/>
      <c r="H334" s="1956"/>
      <c r="I334" s="1956"/>
      <c r="J334" s="1956"/>
      <c r="K334" s="1956"/>
      <c r="L334" s="1956"/>
      <c r="M334" s="1956"/>
      <c r="N334" s="1956"/>
      <c r="O334" s="1956"/>
      <c r="P334" s="1956"/>
      <c r="Q334" s="1956"/>
      <c r="R334" s="1956"/>
      <c r="S334" s="1956"/>
      <c r="T334" s="1956"/>
      <c r="U334" s="1956"/>
      <c r="V334" s="1956"/>
      <c r="W334" s="1956"/>
      <c r="X334" s="1956"/>
      <c r="Y334" s="1956"/>
      <c r="Z334" s="1956"/>
      <c r="AA334" s="1956"/>
      <c r="AB334" s="1956"/>
      <c r="AC334" s="1956"/>
      <c r="AD334" s="1956"/>
      <c r="AE334" s="1956"/>
      <c r="AF334" s="1956"/>
      <c r="AG334" s="1957"/>
      <c r="AH334" s="1950">
        <f t="shared" si="264"/>
        <v>28</v>
      </c>
      <c r="AI334" s="1958">
        <f t="shared" ref="AI334:AI336" si="265">AM334+AN334</f>
        <v>0</v>
      </c>
      <c r="AJ334" s="2106">
        <f t="shared" si="262"/>
        <v>0</v>
      </c>
      <c r="AM334" s="1953">
        <f t="shared" si="263"/>
        <v>0</v>
      </c>
      <c r="AN334" s="1953">
        <f t="shared" si="260"/>
        <v>0</v>
      </c>
    </row>
    <row r="335" spans="2:40">
      <c r="B335" s="4186"/>
      <c r="C335" s="4189"/>
      <c r="D335" s="1960" t="str">
        <f>E$12</f>
        <v>★★</v>
      </c>
      <c r="E335" s="2105"/>
      <c r="F335" s="1955"/>
      <c r="G335" s="1956"/>
      <c r="H335" s="1956"/>
      <c r="I335" s="1956"/>
      <c r="J335" s="1956"/>
      <c r="K335" s="1956"/>
      <c r="L335" s="1956"/>
      <c r="M335" s="1956"/>
      <c r="N335" s="1956"/>
      <c r="O335" s="1956"/>
      <c r="P335" s="1956"/>
      <c r="Q335" s="1956"/>
      <c r="R335" s="1956"/>
      <c r="S335" s="1956"/>
      <c r="T335" s="1956"/>
      <c r="U335" s="1956"/>
      <c r="V335" s="1956"/>
      <c r="W335" s="1956"/>
      <c r="X335" s="1956"/>
      <c r="Y335" s="1956"/>
      <c r="Z335" s="1956"/>
      <c r="AA335" s="1956"/>
      <c r="AB335" s="1956"/>
      <c r="AC335" s="1956"/>
      <c r="AD335" s="1956"/>
      <c r="AE335" s="1956"/>
      <c r="AF335" s="1956"/>
      <c r="AG335" s="1957"/>
      <c r="AH335" s="1950">
        <f>COUNTA(F$156:AG$156)-AI335</f>
        <v>28</v>
      </c>
      <c r="AI335" s="1958">
        <f t="shared" si="265"/>
        <v>0</v>
      </c>
      <c r="AJ335" s="2106">
        <f t="shared" si="262"/>
        <v>0</v>
      </c>
      <c r="AM335" s="1953">
        <f t="shared" si="263"/>
        <v>0</v>
      </c>
      <c r="AN335" s="1953">
        <f t="shared" si="260"/>
        <v>0</v>
      </c>
    </row>
    <row r="336" spans="2:40">
      <c r="B336" s="4187"/>
      <c r="C336" s="4190"/>
      <c r="D336" s="2107"/>
      <c r="E336" s="1991"/>
      <c r="F336" s="1964"/>
      <c r="G336" s="1966"/>
      <c r="H336" s="1966"/>
      <c r="I336" s="1966"/>
      <c r="J336" s="1966"/>
      <c r="K336" s="1966"/>
      <c r="L336" s="1966"/>
      <c r="M336" s="1966"/>
      <c r="N336" s="1966"/>
      <c r="O336" s="1966"/>
      <c r="P336" s="1966"/>
      <c r="Q336" s="1966"/>
      <c r="R336" s="1966"/>
      <c r="S336" s="1966"/>
      <c r="T336" s="1966"/>
      <c r="U336" s="1966"/>
      <c r="V336" s="1966"/>
      <c r="W336" s="1966"/>
      <c r="X336" s="1966"/>
      <c r="Y336" s="1966"/>
      <c r="Z336" s="1966"/>
      <c r="AA336" s="1966"/>
      <c r="AB336" s="1966"/>
      <c r="AC336" s="1966"/>
      <c r="AD336" s="1966"/>
      <c r="AE336" s="1966"/>
      <c r="AF336" s="1966"/>
      <c r="AG336" s="1967"/>
      <c r="AH336" s="1950">
        <f>COUNTA(F$156:AG$156)-AI336</f>
        <v>28</v>
      </c>
      <c r="AI336" s="1951">
        <f t="shared" si="265"/>
        <v>0</v>
      </c>
      <c r="AJ336" s="2104">
        <f>+COUNTIF(F336:AG336,"休")</f>
        <v>0</v>
      </c>
      <c r="AM336" s="1953">
        <f>+COUNTIF(F336:AG336,"－")</f>
        <v>0</v>
      </c>
      <c r="AN336" s="1953">
        <f t="shared" si="260"/>
        <v>0</v>
      </c>
    </row>
    <row r="337" spans="1:40" ht="24.75" customHeight="1">
      <c r="B337" s="4185" t="s">
        <v>2493</v>
      </c>
      <c r="C337" s="4188" t="s">
        <v>2494</v>
      </c>
      <c r="D337" s="1953" t="s">
        <v>1313</v>
      </c>
      <c r="E337" s="1901" t="s">
        <v>2558</v>
      </c>
      <c r="F337" s="1941"/>
      <c r="G337" s="1942"/>
      <c r="H337" s="1942"/>
      <c r="I337" s="1942"/>
      <c r="J337" s="1942"/>
      <c r="K337" s="1942"/>
      <c r="L337" s="1942"/>
      <c r="M337" s="1942"/>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70"/>
      <c r="AH337" s="1971"/>
      <c r="AI337" s="1953"/>
      <c r="AJ337" s="2058"/>
    </row>
    <row r="338" spans="1:40" ht="13.5" customHeight="1">
      <c r="B338" s="4186"/>
      <c r="C338" s="4189"/>
      <c r="D338" s="2107" t="str">
        <f>E$14</f>
        <v>〇〇</v>
      </c>
      <c r="E338" s="1991"/>
      <c r="F338" s="1947"/>
      <c r="G338" s="1948"/>
      <c r="H338" s="1948"/>
      <c r="I338" s="1948"/>
      <c r="J338" s="1948"/>
      <c r="K338" s="1948"/>
      <c r="L338" s="1948"/>
      <c r="M338" s="1948"/>
      <c r="N338" s="1948"/>
      <c r="O338" s="1948"/>
      <c r="P338" s="1948"/>
      <c r="Q338" s="1948"/>
      <c r="R338" s="1948"/>
      <c r="S338" s="1948"/>
      <c r="T338" s="1948"/>
      <c r="U338" s="1948"/>
      <c r="V338" s="1948"/>
      <c r="W338" s="1948"/>
      <c r="X338" s="1948"/>
      <c r="Y338" s="1948"/>
      <c r="Z338" s="1948"/>
      <c r="AA338" s="1948"/>
      <c r="AB338" s="1948"/>
      <c r="AC338" s="1948"/>
      <c r="AD338" s="1948"/>
      <c r="AE338" s="1948"/>
      <c r="AF338" s="1948"/>
      <c r="AG338" s="1949"/>
      <c r="AH338" s="1950">
        <f>COUNTA(F$156:AG$156)-AI338</f>
        <v>28</v>
      </c>
      <c r="AI338" s="1951">
        <f t="shared" ref="AI338:AI341" si="266">AM338+AN338</f>
        <v>0</v>
      </c>
      <c r="AJ338" s="2104">
        <f>+COUNTIF(F338:AG338,"休")</f>
        <v>0</v>
      </c>
      <c r="AM338" s="1953">
        <f>+COUNTIF(F338:AG338,"－")</f>
        <v>0</v>
      </c>
      <c r="AN338" s="1953">
        <f>+COUNTIF(F338:AG338,"外")</f>
        <v>0</v>
      </c>
    </row>
    <row r="339" spans="1:40">
      <c r="B339" s="4186"/>
      <c r="C339" s="4189"/>
      <c r="D339" s="1960" t="str">
        <f>E$15</f>
        <v>●●</v>
      </c>
      <c r="E339" s="2105"/>
      <c r="F339" s="1955"/>
      <c r="G339" s="1956"/>
      <c r="H339" s="1956"/>
      <c r="I339" s="1956"/>
      <c r="J339" s="1956"/>
      <c r="K339" s="1956"/>
      <c r="L339" s="1956"/>
      <c r="M339" s="1956"/>
      <c r="N339" s="1956"/>
      <c r="O339" s="1956"/>
      <c r="P339" s="1956"/>
      <c r="Q339" s="1956"/>
      <c r="R339" s="1956"/>
      <c r="S339" s="1956"/>
      <c r="T339" s="1956"/>
      <c r="U339" s="1956"/>
      <c r="V339" s="1956"/>
      <c r="W339" s="1956"/>
      <c r="X339" s="1956"/>
      <c r="Y339" s="1956"/>
      <c r="Z339" s="1956"/>
      <c r="AA339" s="1956"/>
      <c r="AB339" s="1956"/>
      <c r="AC339" s="1956"/>
      <c r="AD339" s="1956"/>
      <c r="AE339" s="1956"/>
      <c r="AF339" s="1956"/>
      <c r="AG339" s="1957"/>
      <c r="AH339" s="1950">
        <f>COUNTA(F$156:AG$156)-AI339</f>
        <v>28</v>
      </c>
      <c r="AI339" s="1958">
        <f t="shared" si="266"/>
        <v>0</v>
      </c>
      <c r="AJ339" s="2106">
        <f t="shared" ref="AJ339:AJ341" si="267">+COUNTIF(F339:AG339,"休")</f>
        <v>0</v>
      </c>
      <c r="AM339" s="1953">
        <f t="shared" ref="AM339:AM341" si="268">+COUNTIF(F339:AG339,"－")</f>
        <v>0</v>
      </c>
      <c r="AN339" s="1953">
        <f>+COUNTIF(F339:AG339,"外")</f>
        <v>0</v>
      </c>
    </row>
    <row r="340" spans="1:40">
      <c r="B340" s="4186"/>
      <c r="C340" s="4189"/>
      <c r="D340" s="1960">
        <f>E$16</f>
        <v>0</v>
      </c>
      <c r="E340" s="2105"/>
      <c r="F340" s="1955"/>
      <c r="G340" s="1956"/>
      <c r="H340" s="1956"/>
      <c r="I340" s="1956"/>
      <c r="J340" s="1956"/>
      <c r="K340" s="1956"/>
      <c r="L340" s="1956"/>
      <c r="M340" s="1956"/>
      <c r="N340" s="1956"/>
      <c r="O340" s="1956"/>
      <c r="P340" s="1956"/>
      <c r="Q340" s="1956"/>
      <c r="R340" s="1956"/>
      <c r="S340" s="1956"/>
      <c r="T340" s="1956"/>
      <c r="U340" s="1956"/>
      <c r="V340" s="1956"/>
      <c r="W340" s="1956"/>
      <c r="X340" s="1956"/>
      <c r="Y340" s="1956"/>
      <c r="Z340" s="1956"/>
      <c r="AA340" s="1956"/>
      <c r="AB340" s="1956"/>
      <c r="AC340" s="1956"/>
      <c r="AD340" s="1956"/>
      <c r="AE340" s="1956"/>
      <c r="AF340" s="1956"/>
      <c r="AG340" s="1957"/>
      <c r="AH340" s="1950">
        <f t="shared" ref="AH340:AH341" si="269">COUNTA(F$156:AG$156)-AI340</f>
        <v>28</v>
      </c>
      <c r="AI340" s="1958">
        <f t="shared" si="266"/>
        <v>0</v>
      </c>
      <c r="AJ340" s="2106">
        <f t="shared" si="267"/>
        <v>0</v>
      </c>
      <c r="AM340" s="1953">
        <f t="shared" si="268"/>
        <v>0</v>
      </c>
      <c r="AN340" s="1953">
        <f>+COUNTIF(F340:AG340,"外")</f>
        <v>0</v>
      </c>
    </row>
    <row r="341" spans="1:40">
      <c r="B341" s="4186"/>
      <c r="C341" s="4190"/>
      <c r="D341" s="2107">
        <f>E$17</f>
        <v>0</v>
      </c>
      <c r="E341" s="1991"/>
      <c r="F341" s="1955"/>
      <c r="G341" s="1978"/>
      <c r="H341" s="1978"/>
      <c r="I341" s="1978"/>
      <c r="J341" s="1978"/>
      <c r="K341" s="1978"/>
      <c r="L341" s="1978"/>
      <c r="M341" s="1978"/>
      <c r="N341" s="1978"/>
      <c r="O341" s="1978"/>
      <c r="P341" s="1978"/>
      <c r="Q341" s="1978"/>
      <c r="R341" s="1978"/>
      <c r="S341" s="1978"/>
      <c r="T341" s="1978"/>
      <c r="U341" s="1978"/>
      <c r="V341" s="1978"/>
      <c r="W341" s="1978"/>
      <c r="X341" s="1978"/>
      <c r="Y341" s="1978"/>
      <c r="Z341" s="1978"/>
      <c r="AA341" s="1978"/>
      <c r="AB341" s="1978"/>
      <c r="AC341" s="1978"/>
      <c r="AD341" s="1978"/>
      <c r="AE341" s="1978"/>
      <c r="AF341" s="1978"/>
      <c r="AG341" s="1949"/>
      <c r="AH341" s="1950">
        <f t="shared" si="269"/>
        <v>28</v>
      </c>
      <c r="AI341" s="1987">
        <f t="shared" si="266"/>
        <v>0</v>
      </c>
      <c r="AJ341" s="2104">
        <f t="shared" si="267"/>
        <v>0</v>
      </c>
      <c r="AM341" s="1953">
        <f t="shared" si="268"/>
        <v>0</v>
      </c>
      <c r="AN341" s="1953">
        <f>+COUNTIF(F341:AG341,"外")</f>
        <v>0</v>
      </c>
    </row>
    <row r="342" spans="1:40" ht="24.75" customHeight="1">
      <c r="B342" s="4186"/>
      <c r="C342" s="4188" t="s">
        <v>2495</v>
      </c>
      <c r="D342" s="1953" t="s">
        <v>1313</v>
      </c>
      <c r="E342" s="1901" t="s">
        <v>2558</v>
      </c>
      <c r="F342" s="1941"/>
      <c r="G342" s="1942"/>
      <c r="H342" s="1942"/>
      <c r="I342" s="1942"/>
      <c r="J342" s="1942"/>
      <c r="K342" s="1942"/>
      <c r="L342" s="1942"/>
      <c r="M342" s="1942"/>
      <c r="N342" s="1942"/>
      <c r="O342" s="1942"/>
      <c r="P342" s="1942"/>
      <c r="Q342" s="1942"/>
      <c r="R342" s="1942"/>
      <c r="S342" s="1942"/>
      <c r="T342" s="1942"/>
      <c r="U342" s="1942"/>
      <c r="V342" s="1942"/>
      <c r="W342" s="1942"/>
      <c r="X342" s="1942"/>
      <c r="Y342" s="1942"/>
      <c r="Z342" s="1942"/>
      <c r="AA342" s="1942"/>
      <c r="AB342" s="1942"/>
      <c r="AC342" s="1942"/>
      <c r="AD342" s="1942"/>
      <c r="AE342" s="1942"/>
      <c r="AF342" s="1942"/>
      <c r="AG342" s="1970"/>
      <c r="AH342" s="1971"/>
      <c r="AI342" s="1953"/>
      <c r="AJ342" s="2058"/>
    </row>
    <row r="343" spans="1:40">
      <c r="B343" s="4186"/>
      <c r="C343" s="4189"/>
      <c r="D343" s="1945" t="str">
        <f>E$18</f>
        <v>●●</v>
      </c>
      <c r="E343" s="2023"/>
      <c r="F343" s="1947"/>
      <c r="G343" s="1948"/>
      <c r="H343" s="1948"/>
      <c r="I343" s="1948"/>
      <c r="J343" s="1948"/>
      <c r="K343" s="1948"/>
      <c r="L343" s="1948"/>
      <c r="M343" s="1948"/>
      <c r="N343" s="1948"/>
      <c r="O343" s="1948"/>
      <c r="P343" s="1948"/>
      <c r="Q343" s="1948"/>
      <c r="R343" s="1948"/>
      <c r="S343" s="1948"/>
      <c r="T343" s="1948"/>
      <c r="U343" s="1948"/>
      <c r="V343" s="1948"/>
      <c r="W343" s="1948"/>
      <c r="X343" s="1948"/>
      <c r="Y343" s="1948"/>
      <c r="Z343" s="1948"/>
      <c r="AA343" s="1948"/>
      <c r="AB343" s="1948"/>
      <c r="AC343" s="1948"/>
      <c r="AD343" s="1948"/>
      <c r="AE343" s="1948"/>
      <c r="AF343" s="1948"/>
      <c r="AG343" s="1982"/>
      <c r="AH343" s="1950">
        <f>COUNTA(F$156:AG$156)-AI343</f>
        <v>28</v>
      </c>
      <c r="AI343" s="2108">
        <f t="shared" ref="AI343:AI346" si="270">AM343+AN343</f>
        <v>0</v>
      </c>
      <c r="AJ343" s="2109">
        <f>+COUNTIF(F343:AG343,"休")</f>
        <v>0</v>
      </c>
      <c r="AM343" s="1953">
        <f>+COUNTIF(F343:AG343,"－")</f>
        <v>0</v>
      </c>
      <c r="AN343" s="1953">
        <f>+COUNTIF(F343:AG343,"外")</f>
        <v>0</v>
      </c>
    </row>
    <row r="344" spans="1:40">
      <c r="B344" s="4186"/>
      <c r="C344" s="4189"/>
      <c r="D344" s="1960">
        <f>E$19</f>
        <v>0</v>
      </c>
      <c r="E344" s="2105"/>
      <c r="F344" s="1955"/>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c r="AB344" s="1956"/>
      <c r="AC344" s="1956"/>
      <c r="AD344" s="1956"/>
      <c r="AE344" s="1956"/>
      <c r="AF344" s="1956"/>
      <c r="AG344" s="1957"/>
      <c r="AH344" s="1950">
        <f>COUNTA(F$156:AG$156)-AI344</f>
        <v>28</v>
      </c>
      <c r="AI344" s="1958">
        <f t="shared" si="270"/>
        <v>0</v>
      </c>
      <c r="AJ344" s="2106">
        <f t="shared" ref="AJ344:AJ346" si="271">+COUNTIF(F344:AG344,"休")</f>
        <v>0</v>
      </c>
      <c r="AM344" s="1953">
        <f t="shared" ref="AM344:AM346" si="272">+COUNTIF(F344:AG344,"－")</f>
        <v>0</v>
      </c>
      <c r="AN344" s="1953">
        <f>+COUNTIF(F344:AG344,"外")</f>
        <v>0</v>
      </c>
    </row>
    <row r="345" spans="1:40">
      <c r="B345" s="4186"/>
      <c r="C345" s="4189"/>
      <c r="D345" s="1960">
        <f>E$20</f>
        <v>0</v>
      </c>
      <c r="E345" s="2105"/>
      <c r="F345" s="1955"/>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c r="AB345" s="1956"/>
      <c r="AC345" s="1956"/>
      <c r="AD345" s="1956"/>
      <c r="AE345" s="1956"/>
      <c r="AF345" s="1956"/>
      <c r="AG345" s="1957"/>
      <c r="AH345" s="1950">
        <f t="shared" ref="AH345:AH346" si="273">COUNTA(F$156:AG$156)-AI345</f>
        <v>28</v>
      </c>
      <c r="AI345" s="1958">
        <f t="shared" si="270"/>
        <v>0</v>
      </c>
      <c r="AJ345" s="2106">
        <f t="shared" si="271"/>
        <v>0</v>
      </c>
      <c r="AM345" s="1953">
        <f t="shared" si="272"/>
        <v>0</v>
      </c>
      <c r="AN345" s="1953">
        <f>+COUNTIF(F345:AG345,"外")</f>
        <v>0</v>
      </c>
    </row>
    <row r="346" spans="1:40">
      <c r="B346" s="4187"/>
      <c r="C346" s="4190"/>
      <c r="D346" s="2110">
        <f>E$21</f>
        <v>0</v>
      </c>
      <c r="E346" s="2039"/>
      <c r="F346" s="1984"/>
      <c r="G346" s="1965"/>
      <c r="H346" s="1965"/>
      <c r="I346" s="1965"/>
      <c r="J346" s="1965"/>
      <c r="K346" s="1965"/>
      <c r="L346" s="1965"/>
      <c r="M346" s="1965"/>
      <c r="N346" s="1965"/>
      <c r="O346" s="1965"/>
      <c r="P346" s="1965"/>
      <c r="Q346" s="1965"/>
      <c r="R346" s="1965"/>
      <c r="S346" s="1965"/>
      <c r="T346" s="1965"/>
      <c r="U346" s="1965"/>
      <c r="V346" s="1965"/>
      <c r="W346" s="1965"/>
      <c r="X346" s="1965"/>
      <c r="Y346" s="1965"/>
      <c r="Z346" s="1965"/>
      <c r="AA346" s="1965"/>
      <c r="AB346" s="1965"/>
      <c r="AC346" s="1965"/>
      <c r="AD346" s="1965"/>
      <c r="AE346" s="1965"/>
      <c r="AF346" s="1965"/>
      <c r="AG346" s="1985"/>
      <c r="AH346" s="1986">
        <f t="shared" si="273"/>
        <v>28</v>
      </c>
      <c r="AI346" s="2071">
        <f t="shared" si="270"/>
        <v>0</v>
      </c>
      <c r="AJ346" s="1972">
        <f t="shared" si="271"/>
        <v>0</v>
      </c>
      <c r="AM346" s="1953">
        <f t="shared" si="272"/>
        <v>0</v>
      </c>
      <c r="AN346" s="1953">
        <f>+COUNTIF(F346:AG346,"外")</f>
        <v>0</v>
      </c>
    </row>
    <row r="348" spans="1:40" ht="6" customHeight="1">
      <c r="B348" s="2027"/>
      <c r="C348" s="2027"/>
      <c r="D348" s="2027"/>
      <c r="E348" s="1991"/>
      <c r="F348" s="1991"/>
      <c r="G348" s="2029"/>
      <c r="H348" s="2029"/>
      <c r="I348" s="2029"/>
      <c r="J348" s="2029"/>
      <c r="K348" s="2029"/>
      <c r="L348" s="2029"/>
      <c r="M348" s="2029"/>
      <c r="N348" s="2029"/>
      <c r="O348" s="2029"/>
      <c r="P348" s="2029"/>
      <c r="Q348" s="2029"/>
      <c r="R348" s="2029"/>
      <c r="S348" s="2029"/>
      <c r="T348" s="2029"/>
      <c r="U348" s="2029"/>
      <c r="V348" s="2029"/>
      <c r="W348" s="2029"/>
      <c r="X348" s="2029"/>
      <c r="Y348" s="2029"/>
      <c r="Z348" s="2029"/>
      <c r="AA348" s="2029"/>
      <c r="AB348" s="2029"/>
      <c r="AC348" s="2029"/>
      <c r="AD348" s="2029"/>
      <c r="AE348" s="2029"/>
      <c r="AF348" s="2029"/>
      <c r="AG348" s="2029"/>
      <c r="AH348" s="2027"/>
      <c r="AI348" s="2027"/>
      <c r="AJ348" s="2027"/>
    </row>
    <row r="349" spans="1:40" ht="19.2">
      <c r="A349" s="2042" t="s">
        <v>2528</v>
      </c>
      <c r="B349" s="2042"/>
      <c r="C349" s="2042"/>
      <c r="D349" s="2042"/>
      <c r="E349" s="2042"/>
      <c r="P349" s="2043"/>
      <c r="AJ349" s="1895" t="s">
        <v>2529</v>
      </c>
    </row>
    <row r="350" spans="1:40" ht="13.5" customHeight="1">
      <c r="AD350" s="4321" t="s">
        <v>2465</v>
      </c>
      <c r="AE350" s="4321"/>
      <c r="AF350" s="4321"/>
      <c r="AG350" s="4322" t="str">
        <f>AG$2</f>
        <v>令和　年　月　日</v>
      </c>
      <c r="AH350" s="4322"/>
      <c r="AI350" s="4322"/>
      <c r="AJ350" s="4322"/>
    </row>
    <row r="351" spans="1:40" s="2115" customFormat="1" ht="18" customHeight="1">
      <c r="B351" s="4323" t="s">
        <v>1173</v>
      </c>
      <c r="C351" s="4323"/>
      <c r="D351" s="2116" t="s">
        <v>1174</v>
      </c>
      <c r="E351" s="2117" t="str">
        <f>E$3</f>
        <v>○○校区道路改良工事</v>
      </c>
      <c r="F351" s="2117"/>
      <c r="G351" s="2117"/>
      <c r="H351" s="2117"/>
      <c r="I351" s="2117"/>
      <c r="J351" s="2117"/>
      <c r="K351" s="2117"/>
      <c r="L351" s="2117"/>
      <c r="M351" s="2117"/>
      <c r="N351" s="2117"/>
      <c r="O351" s="2116"/>
      <c r="P351" s="2116"/>
      <c r="Q351" s="2116"/>
      <c r="R351" s="2115" t="s">
        <v>1177</v>
      </c>
      <c r="U351" s="2118"/>
      <c r="V351" s="2118"/>
      <c r="W351" s="2116" t="s">
        <v>1174</v>
      </c>
      <c r="X351" s="4324">
        <f>X$3</f>
        <v>44659</v>
      </c>
      <c r="Y351" s="4324"/>
      <c r="Z351" s="4324"/>
      <c r="AA351" s="4324"/>
      <c r="AB351" s="4324"/>
      <c r="AC351" s="2116"/>
      <c r="AD351" s="2116"/>
      <c r="AE351" s="2116"/>
      <c r="AF351" s="2116"/>
      <c r="AG351" s="2116"/>
    </row>
    <row r="352" spans="1:40" s="2115" customFormat="1" ht="18" customHeight="1">
      <c r="B352" s="4325" t="s">
        <v>1181</v>
      </c>
      <c r="C352" s="4325"/>
      <c r="D352" s="2116" t="s">
        <v>1174</v>
      </c>
      <c r="E352" s="4326">
        <f>+X352-X351+1</f>
        <v>708</v>
      </c>
      <c r="F352" s="4326"/>
      <c r="G352" s="4326"/>
      <c r="H352" s="2116"/>
      <c r="I352" s="2116"/>
      <c r="J352" s="2116"/>
      <c r="K352" s="2116"/>
      <c r="L352" s="2116"/>
      <c r="M352" s="2116"/>
      <c r="N352" s="2116"/>
      <c r="O352" s="2116"/>
      <c r="P352" s="2116"/>
      <c r="Q352" s="2116"/>
      <c r="R352" s="2115" t="s">
        <v>1180</v>
      </c>
      <c r="S352" s="2119"/>
      <c r="T352" s="2119"/>
      <c r="U352" s="2120"/>
      <c r="V352" s="2120"/>
      <c r="W352" s="2116" t="s">
        <v>1174</v>
      </c>
      <c r="X352" s="4327">
        <f>X$4</f>
        <v>45366</v>
      </c>
      <c r="Y352" s="4327"/>
      <c r="Z352" s="4327"/>
      <c r="AA352" s="4327"/>
      <c r="AB352" s="4327"/>
      <c r="AC352" s="2116"/>
      <c r="AD352" s="2116"/>
      <c r="AE352" s="2116"/>
      <c r="AF352" s="2116"/>
      <c r="AG352" s="2116"/>
    </row>
    <row r="353" spans="2:40">
      <c r="F353" s="2073"/>
      <c r="G353" s="2073"/>
      <c r="H353" s="2073"/>
      <c r="I353" s="2073"/>
      <c r="J353" s="2073"/>
      <c r="K353" s="2073"/>
      <c r="L353" s="2073"/>
      <c r="M353" s="2073"/>
      <c r="N353" s="2073"/>
      <c r="O353" s="2073"/>
      <c r="P353" s="2073"/>
      <c r="Q353" s="2073"/>
      <c r="R353" s="2073"/>
      <c r="S353" s="2073"/>
      <c r="T353" s="2073"/>
      <c r="U353" s="2073"/>
      <c r="V353" s="2073"/>
      <c r="W353" s="2073"/>
      <c r="X353" s="2073"/>
      <c r="Y353" s="2073"/>
      <c r="Z353" s="2073"/>
      <c r="AA353" s="2073"/>
      <c r="AB353" s="2073"/>
      <c r="AC353" s="2073"/>
      <c r="AD353" s="2073"/>
      <c r="AE353" s="2073"/>
      <c r="AF353" s="2073"/>
      <c r="AG353" s="2073"/>
    </row>
    <row r="354" spans="2:40" ht="13.5" customHeight="1">
      <c r="B354" s="2021"/>
      <c r="C354" s="2022"/>
      <c r="D354" s="2025"/>
      <c r="E354" s="2074" t="s">
        <v>1183</v>
      </c>
      <c r="F354" s="2075">
        <f>+AG328+1</f>
        <v>45079</v>
      </c>
      <c r="G354" s="2076">
        <f>+F354+1</f>
        <v>45080</v>
      </c>
      <c r="H354" s="2076">
        <f t="shared" ref="H354:Y354" si="274">+G354+1</f>
        <v>45081</v>
      </c>
      <c r="I354" s="2076">
        <f t="shared" si="274"/>
        <v>45082</v>
      </c>
      <c r="J354" s="2076">
        <f t="shared" si="274"/>
        <v>45083</v>
      </c>
      <c r="K354" s="2076">
        <f t="shared" si="274"/>
        <v>45084</v>
      </c>
      <c r="L354" s="2076">
        <f t="shared" si="274"/>
        <v>45085</v>
      </c>
      <c r="M354" s="2076">
        <f t="shared" si="274"/>
        <v>45086</v>
      </c>
      <c r="N354" s="2076">
        <f t="shared" si="274"/>
        <v>45087</v>
      </c>
      <c r="O354" s="2076">
        <f t="shared" si="274"/>
        <v>45088</v>
      </c>
      <c r="P354" s="2076">
        <f t="shared" si="274"/>
        <v>45089</v>
      </c>
      <c r="Q354" s="2076">
        <f t="shared" si="274"/>
        <v>45090</v>
      </c>
      <c r="R354" s="2076">
        <f t="shared" si="274"/>
        <v>45091</v>
      </c>
      <c r="S354" s="2076">
        <f t="shared" si="274"/>
        <v>45092</v>
      </c>
      <c r="T354" s="2076">
        <f t="shared" si="274"/>
        <v>45093</v>
      </c>
      <c r="U354" s="2076">
        <f t="shared" si="274"/>
        <v>45094</v>
      </c>
      <c r="V354" s="2076">
        <f t="shared" si="274"/>
        <v>45095</v>
      </c>
      <c r="W354" s="2076">
        <f t="shared" si="274"/>
        <v>45096</v>
      </c>
      <c r="X354" s="2076">
        <f t="shared" si="274"/>
        <v>45097</v>
      </c>
      <c r="Y354" s="2076">
        <f t="shared" si="274"/>
        <v>45098</v>
      </c>
      <c r="Z354" s="2076">
        <f>+Y354+1</f>
        <v>45099</v>
      </c>
      <c r="AA354" s="2076">
        <f t="shared" ref="AA354:AC354" si="275">+Z354+1</f>
        <v>45100</v>
      </c>
      <c r="AB354" s="2076">
        <f t="shared" si="275"/>
        <v>45101</v>
      </c>
      <c r="AC354" s="2076">
        <f t="shared" si="275"/>
        <v>45102</v>
      </c>
      <c r="AD354" s="2076">
        <f>+AC354+1</f>
        <v>45103</v>
      </c>
      <c r="AE354" s="2076">
        <f t="shared" ref="AE354" si="276">+AD354+1</f>
        <v>45104</v>
      </c>
      <c r="AF354" s="2076">
        <f>+AE354+1</f>
        <v>45105</v>
      </c>
      <c r="AG354" s="2111">
        <f t="shared" ref="AG354" si="277">+AF354+1</f>
        <v>45106</v>
      </c>
      <c r="AH354" s="4209" t="s">
        <v>2496</v>
      </c>
      <c r="AI354" s="4313" t="s">
        <v>2497</v>
      </c>
      <c r="AJ354" s="4316" t="s">
        <v>2474</v>
      </c>
      <c r="AK354" s="4319"/>
      <c r="AM354" s="4320" t="s">
        <v>2556</v>
      </c>
      <c r="AN354" s="4320" t="s">
        <v>2557</v>
      </c>
    </row>
    <row r="355" spans="2:40">
      <c r="B355" s="2037"/>
      <c r="C355" s="2038"/>
      <c r="D355" s="2041"/>
      <c r="E355" s="2078" t="s">
        <v>1184</v>
      </c>
      <c r="F355" s="2079" t="str">
        <f>TEXT(WEEKDAY(+F354),"aaa")</f>
        <v>金</v>
      </c>
      <c r="G355" s="2080" t="str">
        <f t="shared" ref="G355:AG355" si="278">TEXT(WEEKDAY(+G354),"aaa")</f>
        <v>土</v>
      </c>
      <c r="H355" s="2080" t="str">
        <f t="shared" si="278"/>
        <v>日</v>
      </c>
      <c r="I355" s="2080" t="str">
        <f t="shared" si="278"/>
        <v>月</v>
      </c>
      <c r="J355" s="2080" t="str">
        <f t="shared" si="278"/>
        <v>火</v>
      </c>
      <c r="K355" s="2080" t="str">
        <f t="shared" si="278"/>
        <v>水</v>
      </c>
      <c r="L355" s="2080" t="str">
        <f t="shared" si="278"/>
        <v>木</v>
      </c>
      <c r="M355" s="2080" t="str">
        <f t="shared" si="278"/>
        <v>金</v>
      </c>
      <c r="N355" s="2080" t="str">
        <f t="shared" si="278"/>
        <v>土</v>
      </c>
      <c r="O355" s="2080" t="str">
        <f t="shared" si="278"/>
        <v>日</v>
      </c>
      <c r="P355" s="2080" t="str">
        <f t="shared" si="278"/>
        <v>月</v>
      </c>
      <c r="Q355" s="2080" t="str">
        <f t="shared" si="278"/>
        <v>火</v>
      </c>
      <c r="R355" s="2080" t="str">
        <f t="shared" si="278"/>
        <v>水</v>
      </c>
      <c r="S355" s="2080" t="str">
        <f t="shared" si="278"/>
        <v>木</v>
      </c>
      <c r="T355" s="2080" t="str">
        <f t="shared" si="278"/>
        <v>金</v>
      </c>
      <c r="U355" s="2080" t="str">
        <f t="shared" si="278"/>
        <v>土</v>
      </c>
      <c r="V355" s="2080" t="str">
        <f t="shared" si="278"/>
        <v>日</v>
      </c>
      <c r="W355" s="2080" t="str">
        <f t="shared" si="278"/>
        <v>月</v>
      </c>
      <c r="X355" s="2080" t="str">
        <f t="shared" si="278"/>
        <v>火</v>
      </c>
      <c r="Y355" s="2080" t="str">
        <f t="shared" si="278"/>
        <v>水</v>
      </c>
      <c r="Z355" s="2080" t="str">
        <f t="shared" si="278"/>
        <v>木</v>
      </c>
      <c r="AA355" s="2080" t="str">
        <f t="shared" si="278"/>
        <v>金</v>
      </c>
      <c r="AB355" s="2080" t="str">
        <f t="shared" si="278"/>
        <v>土</v>
      </c>
      <c r="AC355" s="2080" t="str">
        <f t="shared" si="278"/>
        <v>日</v>
      </c>
      <c r="AD355" s="2080" t="str">
        <f t="shared" si="278"/>
        <v>月</v>
      </c>
      <c r="AE355" s="2080" t="str">
        <f t="shared" si="278"/>
        <v>火</v>
      </c>
      <c r="AF355" s="2080" t="str">
        <f t="shared" si="278"/>
        <v>水</v>
      </c>
      <c r="AG355" s="2112" t="str">
        <f t="shared" si="278"/>
        <v>木</v>
      </c>
      <c r="AH355" s="4210"/>
      <c r="AI355" s="4314"/>
      <c r="AJ355" s="4317"/>
      <c r="AK355" s="4319"/>
      <c r="AM355" s="4320"/>
      <c r="AN355" s="4320"/>
    </row>
    <row r="356" spans="2:40" ht="24.75" customHeight="1">
      <c r="B356" s="2101" t="s">
        <v>2531</v>
      </c>
      <c r="C356" s="2102" t="s">
        <v>2532</v>
      </c>
      <c r="D356" s="1953" t="s">
        <v>1313</v>
      </c>
      <c r="E356" s="1901" t="s">
        <v>2558</v>
      </c>
      <c r="F356" s="1941"/>
      <c r="G356" s="1942"/>
      <c r="H356" s="1942"/>
      <c r="I356" s="1942"/>
      <c r="J356" s="1942"/>
      <c r="K356" s="1942"/>
      <c r="L356" s="1942"/>
      <c r="M356" s="1942"/>
      <c r="N356" s="1942"/>
      <c r="O356" s="1942"/>
      <c r="P356" s="1942"/>
      <c r="Q356" s="1942"/>
      <c r="R356" s="1942"/>
      <c r="S356" s="1942"/>
      <c r="T356" s="1942"/>
      <c r="U356" s="1942"/>
      <c r="V356" s="1942"/>
      <c r="W356" s="1942"/>
      <c r="X356" s="1942"/>
      <c r="Y356" s="1942"/>
      <c r="Z356" s="1942"/>
      <c r="AA356" s="1942"/>
      <c r="AB356" s="1942"/>
      <c r="AC356" s="1942"/>
      <c r="AD356" s="1942"/>
      <c r="AE356" s="1942"/>
      <c r="AF356" s="1942"/>
      <c r="AG356" s="1970"/>
      <c r="AH356" s="4211"/>
      <c r="AI356" s="4315"/>
      <c r="AJ356" s="4318"/>
      <c r="AK356" s="4319"/>
    </row>
    <row r="357" spans="2:40" ht="13.5" customHeight="1">
      <c r="B357" s="4185" t="s">
        <v>2486</v>
      </c>
      <c r="C357" s="4188" t="s">
        <v>2487</v>
      </c>
      <c r="D357" s="1945" t="str">
        <f>E$8</f>
        <v>〇〇</v>
      </c>
      <c r="E357" s="2023"/>
      <c r="F357" s="1947"/>
      <c r="G357" s="1948"/>
      <c r="H357" s="1948"/>
      <c r="I357" s="1948"/>
      <c r="J357" s="1948"/>
      <c r="K357" s="1948"/>
      <c r="L357" s="1948"/>
      <c r="M357" s="1948"/>
      <c r="N357" s="1948"/>
      <c r="O357" s="1948"/>
      <c r="P357" s="1948"/>
      <c r="Q357" s="1948"/>
      <c r="R357" s="1948"/>
      <c r="S357" s="1948"/>
      <c r="T357" s="1948"/>
      <c r="U357" s="1948"/>
      <c r="V357" s="1948"/>
      <c r="W357" s="1948"/>
      <c r="X357" s="1948"/>
      <c r="Y357" s="1948"/>
      <c r="Z357" s="1948"/>
      <c r="AA357" s="1948"/>
      <c r="AB357" s="1948"/>
      <c r="AC357" s="1948"/>
      <c r="AD357" s="1948"/>
      <c r="AE357" s="1948"/>
      <c r="AF357" s="1948"/>
      <c r="AG357" s="1949"/>
      <c r="AH357" s="1950">
        <f>COUNTA(F$96:AG$96)-AI357</f>
        <v>28</v>
      </c>
      <c r="AI357" s="1951">
        <f>AM357+AN357</f>
        <v>0</v>
      </c>
      <c r="AJ357" s="2104">
        <f>+COUNTIF(F357:AG357,"休")</f>
        <v>0</v>
      </c>
      <c r="AM357" s="1953">
        <f>+COUNTIF(F357:AG357,"－")</f>
        <v>0</v>
      </c>
      <c r="AN357" s="1953">
        <f t="shared" ref="AN357:AN362" si="279">+COUNTIF(F357:AG357,"外")</f>
        <v>0</v>
      </c>
    </row>
    <row r="358" spans="2:40" ht="13.5" customHeight="1">
      <c r="B358" s="4186"/>
      <c r="C358" s="4189"/>
      <c r="D358" s="1960" t="str">
        <f>E$9</f>
        <v>●●</v>
      </c>
      <c r="E358" s="2105"/>
      <c r="F358" s="1955"/>
      <c r="G358" s="1956"/>
      <c r="H358" s="1956"/>
      <c r="I358" s="1956"/>
      <c r="J358" s="1956"/>
      <c r="K358" s="1956"/>
      <c r="L358" s="1956"/>
      <c r="M358" s="1956"/>
      <c r="N358" s="1956"/>
      <c r="O358" s="1956"/>
      <c r="P358" s="1956"/>
      <c r="Q358" s="1956"/>
      <c r="R358" s="1956"/>
      <c r="S358" s="1956"/>
      <c r="T358" s="1956"/>
      <c r="U358" s="1956"/>
      <c r="V358" s="1956"/>
      <c r="W358" s="1956"/>
      <c r="X358" s="1956"/>
      <c r="Y358" s="1956"/>
      <c r="Z358" s="1956"/>
      <c r="AA358" s="1956"/>
      <c r="AB358" s="1956"/>
      <c r="AC358" s="1956"/>
      <c r="AD358" s="1956"/>
      <c r="AE358" s="1956"/>
      <c r="AF358" s="1956"/>
      <c r="AG358" s="1957"/>
      <c r="AH358" s="1950">
        <f t="shared" ref="AH358:AH362" si="280">COUNTA(F$96:AG$96)-AI358</f>
        <v>28</v>
      </c>
      <c r="AI358" s="1958">
        <f t="shared" ref="AI358" si="281">AM358+AN358</f>
        <v>0</v>
      </c>
      <c r="AJ358" s="2106">
        <f t="shared" ref="AJ358:AJ361" si="282">+COUNTIF(F358:AG358,"休")</f>
        <v>0</v>
      </c>
      <c r="AM358" s="1953">
        <f t="shared" ref="AM358:AM361" si="283">+COUNTIF(F358:AG358,"－")</f>
        <v>0</v>
      </c>
      <c r="AN358" s="1953">
        <f t="shared" si="279"/>
        <v>0</v>
      </c>
    </row>
    <row r="359" spans="2:40">
      <c r="B359" s="4186"/>
      <c r="C359" s="4189"/>
      <c r="D359" s="1960" t="str">
        <f>E$10</f>
        <v>△△</v>
      </c>
      <c r="E359" s="2105"/>
      <c r="F359" s="1955"/>
      <c r="G359" s="1956"/>
      <c r="H359" s="1956"/>
      <c r="I359" s="1956"/>
      <c r="J359" s="1956"/>
      <c r="K359" s="1956"/>
      <c r="L359" s="1956"/>
      <c r="M359" s="1956"/>
      <c r="N359" s="1956"/>
      <c r="O359" s="1956"/>
      <c r="P359" s="1956"/>
      <c r="Q359" s="1956"/>
      <c r="R359" s="1956"/>
      <c r="S359" s="1956"/>
      <c r="T359" s="1956"/>
      <c r="U359" s="1956"/>
      <c r="V359" s="1956"/>
      <c r="W359" s="1956"/>
      <c r="X359" s="1956"/>
      <c r="Y359" s="1956"/>
      <c r="Z359" s="1956"/>
      <c r="AA359" s="1956"/>
      <c r="AB359" s="1956"/>
      <c r="AC359" s="1956"/>
      <c r="AD359" s="1956"/>
      <c r="AE359" s="1956"/>
      <c r="AF359" s="1956"/>
      <c r="AG359" s="1957"/>
      <c r="AH359" s="1950">
        <f t="shared" si="280"/>
        <v>28</v>
      </c>
      <c r="AI359" s="1958">
        <f>AM359+AN359</f>
        <v>0</v>
      </c>
      <c r="AJ359" s="2106">
        <f t="shared" si="282"/>
        <v>0</v>
      </c>
      <c r="AM359" s="1953">
        <f t="shared" si="283"/>
        <v>0</v>
      </c>
      <c r="AN359" s="1953">
        <f t="shared" si="279"/>
        <v>0</v>
      </c>
    </row>
    <row r="360" spans="2:40">
      <c r="B360" s="4186"/>
      <c r="C360" s="4189"/>
      <c r="D360" s="1960" t="str">
        <f>E$11</f>
        <v>■■</v>
      </c>
      <c r="E360" s="2105"/>
      <c r="F360" s="1955"/>
      <c r="G360" s="1956"/>
      <c r="H360" s="1956"/>
      <c r="I360" s="1956"/>
      <c r="J360" s="1956"/>
      <c r="K360" s="1956"/>
      <c r="L360" s="1956"/>
      <c r="M360" s="1956"/>
      <c r="N360" s="1956"/>
      <c r="O360" s="1956"/>
      <c r="P360" s="1956"/>
      <c r="Q360" s="1956"/>
      <c r="R360" s="1956"/>
      <c r="S360" s="1956"/>
      <c r="T360" s="1956"/>
      <c r="U360" s="1956"/>
      <c r="V360" s="1956"/>
      <c r="W360" s="1956"/>
      <c r="X360" s="1956"/>
      <c r="Y360" s="1956"/>
      <c r="Z360" s="1956"/>
      <c r="AA360" s="1956"/>
      <c r="AB360" s="1956"/>
      <c r="AC360" s="1956"/>
      <c r="AD360" s="1956"/>
      <c r="AE360" s="1956"/>
      <c r="AF360" s="1956"/>
      <c r="AG360" s="1957"/>
      <c r="AH360" s="1950">
        <f t="shared" si="280"/>
        <v>28</v>
      </c>
      <c r="AI360" s="1958">
        <f t="shared" ref="AI360:AI362" si="284">AM360+AN360</f>
        <v>0</v>
      </c>
      <c r="AJ360" s="2106">
        <f t="shared" si="282"/>
        <v>0</v>
      </c>
      <c r="AM360" s="1953">
        <f t="shared" si="283"/>
        <v>0</v>
      </c>
      <c r="AN360" s="1953">
        <f t="shared" si="279"/>
        <v>0</v>
      </c>
    </row>
    <row r="361" spans="2:40">
      <c r="B361" s="4186"/>
      <c r="C361" s="4189"/>
      <c r="D361" s="1960" t="str">
        <f>E$12</f>
        <v>★★</v>
      </c>
      <c r="E361" s="2105"/>
      <c r="F361" s="1955"/>
      <c r="G361" s="1956"/>
      <c r="H361" s="1956"/>
      <c r="I361" s="1956"/>
      <c r="J361" s="1956"/>
      <c r="K361" s="1956"/>
      <c r="L361" s="1956"/>
      <c r="M361" s="1956"/>
      <c r="N361" s="1956"/>
      <c r="O361" s="1956"/>
      <c r="P361" s="1956"/>
      <c r="Q361" s="1956"/>
      <c r="R361" s="1956"/>
      <c r="S361" s="1956"/>
      <c r="T361" s="1956"/>
      <c r="U361" s="1956"/>
      <c r="V361" s="1956"/>
      <c r="W361" s="1956"/>
      <c r="X361" s="1956"/>
      <c r="Y361" s="1956"/>
      <c r="Z361" s="1956"/>
      <c r="AA361" s="1956"/>
      <c r="AB361" s="1956"/>
      <c r="AC361" s="1956"/>
      <c r="AD361" s="1956"/>
      <c r="AE361" s="1956"/>
      <c r="AF361" s="1956"/>
      <c r="AG361" s="1957"/>
      <c r="AH361" s="1950">
        <f t="shared" si="280"/>
        <v>28</v>
      </c>
      <c r="AI361" s="1958">
        <f t="shared" si="284"/>
        <v>0</v>
      </c>
      <c r="AJ361" s="2106">
        <f t="shared" si="282"/>
        <v>0</v>
      </c>
      <c r="AM361" s="1953">
        <f t="shared" si="283"/>
        <v>0</v>
      </c>
      <c r="AN361" s="1953">
        <f t="shared" si="279"/>
        <v>0</v>
      </c>
    </row>
    <row r="362" spans="2:40">
      <c r="B362" s="4187"/>
      <c r="C362" s="4190"/>
      <c r="D362" s="2107"/>
      <c r="E362" s="1991"/>
      <c r="F362" s="1964"/>
      <c r="G362" s="1966"/>
      <c r="H362" s="1966"/>
      <c r="I362" s="1966"/>
      <c r="J362" s="1966"/>
      <c r="K362" s="1966"/>
      <c r="L362" s="1966"/>
      <c r="M362" s="1966"/>
      <c r="N362" s="1966"/>
      <c r="O362" s="1966"/>
      <c r="P362" s="1966"/>
      <c r="Q362" s="1966"/>
      <c r="R362" s="1966"/>
      <c r="S362" s="1966"/>
      <c r="T362" s="1966"/>
      <c r="U362" s="1966"/>
      <c r="V362" s="1966"/>
      <c r="W362" s="1966"/>
      <c r="X362" s="1966"/>
      <c r="Y362" s="1966"/>
      <c r="Z362" s="1966"/>
      <c r="AA362" s="1966"/>
      <c r="AB362" s="1966"/>
      <c r="AC362" s="1966"/>
      <c r="AD362" s="1966"/>
      <c r="AE362" s="1966"/>
      <c r="AF362" s="1966"/>
      <c r="AG362" s="1967"/>
      <c r="AH362" s="1950">
        <f t="shared" si="280"/>
        <v>28</v>
      </c>
      <c r="AI362" s="1951">
        <f t="shared" si="284"/>
        <v>0</v>
      </c>
      <c r="AJ362" s="2104">
        <f>+COUNTIF(F362:AG362,"休")</f>
        <v>0</v>
      </c>
      <c r="AM362" s="1953">
        <f>+COUNTIF(F362:AG362,"－")</f>
        <v>0</v>
      </c>
      <c r="AN362" s="1953">
        <f t="shared" si="279"/>
        <v>0</v>
      </c>
    </row>
    <row r="363" spans="2:40" ht="24.75" customHeight="1">
      <c r="B363" s="4185" t="s">
        <v>2493</v>
      </c>
      <c r="C363" s="4188" t="s">
        <v>2494</v>
      </c>
      <c r="D363" s="1953" t="s">
        <v>1313</v>
      </c>
      <c r="E363" s="1901" t="s">
        <v>2558</v>
      </c>
      <c r="F363" s="1941"/>
      <c r="G363" s="1942"/>
      <c r="H363" s="1942"/>
      <c r="I363" s="1942"/>
      <c r="J363" s="1942"/>
      <c r="K363" s="1942"/>
      <c r="L363" s="1942"/>
      <c r="M363" s="1942"/>
      <c r="N363" s="1942"/>
      <c r="O363" s="1942"/>
      <c r="P363" s="1942"/>
      <c r="Q363" s="1942"/>
      <c r="R363" s="1942"/>
      <c r="S363" s="1942"/>
      <c r="T363" s="1942"/>
      <c r="U363" s="1942"/>
      <c r="V363" s="1942"/>
      <c r="W363" s="1942"/>
      <c r="X363" s="1942"/>
      <c r="Y363" s="1942"/>
      <c r="Z363" s="1942"/>
      <c r="AA363" s="1942"/>
      <c r="AB363" s="1942"/>
      <c r="AC363" s="1942"/>
      <c r="AD363" s="1942"/>
      <c r="AE363" s="1942"/>
      <c r="AF363" s="1942"/>
      <c r="AG363" s="1970"/>
      <c r="AH363" s="1971"/>
      <c r="AI363" s="1953"/>
      <c r="AJ363" s="2058"/>
    </row>
    <row r="364" spans="2:40" ht="13.5" customHeight="1">
      <c r="B364" s="4186"/>
      <c r="C364" s="4189"/>
      <c r="D364" s="2107" t="str">
        <f>E$14</f>
        <v>〇〇</v>
      </c>
      <c r="E364" s="1991"/>
      <c r="F364" s="1947"/>
      <c r="G364" s="1948"/>
      <c r="H364" s="1948"/>
      <c r="I364" s="1948"/>
      <c r="J364" s="1948"/>
      <c r="K364" s="1948"/>
      <c r="L364" s="1948"/>
      <c r="M364" s="1948"/>
      <c r="N364" s="1948"/>
      <c r="O364" s="1948"/>
      <c r="P364" s="1948"/>
      <c r="Q364" s="1948"/>
      <c r="R364" s="1948"/>
      <c r="S364" s="1948"/>
      <c r="T364" s="1948"/>
      <c r="U364" s="1948"/>
      <c r="V364" s="1948"/>
      <c r="W364" s="1948"/>
      <c r="X364" s="1948"/>
      <c r="Y364" s="1948"/>
      <c r="Z364" s="1948"/>
      <c r="AA364" s="1948"/>
      <c r="AB364" s="1948"/>
      <c r="AC364" s="1948"/>
      <c r="AD364" s="1948"/>
      <c r="AE364" s="1948"/>
      <c r="AF364" s="1948"/>
      <c r="AG364" s="1949"/>
      <c r="AH364" s="1950">
        <f t="shared" ref="AH364:AH367" si="285">COUNTA(F$96:AG$96)-AI364</f>
        <v>28</v>
      </c>
      <c r="AI364" s="1951">
        <f t="shared" ref="AI364:AI367" si="286">AM364+AN364</f>
        <v>0</v>
      </c>
      <c r="AJ364" s="2104">
        <f>+COUNTIF(F364:AG364,"休")</f>
        <v>0</v>
      </c>
      <c r="AM364" s="1953">
        <f>+COUNTIF(F364:AG364,"－")</f>
        <v>0</v>
      </c>
      <c r="AN364" s="1953">
        <f>+COUNTIF(F364:AG364,"外")</f>
        <v>0</v>
      </c>
    </row>
    <row r="365" spans="2:40">
      <c r="B365" s="4186"/>
      <c r="C365" s="4189"/>
      <c r="D365" s="1960" t="str">
        <f>E$15</f>
        <v>●●</v>
      </c>
      <c r="E365" s="2105"/>
      <c r="F365" s="1955"/>
      <c r="G365" s="1956"/>
      <c r="H365" s="1956"/>
      <c r="I365" s="1956"/>
      <c r="J365" s="1956"/>
      <c r="K365" s="1956"/>
      <c r="L365" s="1956"/>
      <c r="M365" s="1956"/>
      <c r="N365" s="1956"/>
      <c r="O365" s="1956"/>
      <c r="P365" s="1956"/>
      <c r="Q365" s="1956"/>
      <c r="R365" s="1956"/>
      <c r="S365" s="1956"/>
      <c r="T365" s="1956"/>
      <c r="U365" s="1956"/>
      <c r="V365" s="1956"/>
      <c r="W365" s="1956"/>
      <c r="X365" s="1956"/>
      <c r="Y365" s="1956"/>
      <c r="Z365" s="1956"/>
      <c r="AA365" s="1956"/>
      <c r="AB365" s="1956"/>
      <c r="AC365" s="1956"/>
      <c r="AD365" s="1956"/>
      <c r="AE365" s="1956"/>
      <c r="AF365" s="1956"/>
      <c r="AG365" s="1957"/>
      <c r="AH365" s="1950">
        <f t="shared" si="285"/>
        <v>28</v>
      </c>
      <c r="AI365" s="1958">
        <f t="shared" si="286"/>
        <v>0</v>
      </c>
      <c r="AJ365" s="2106">
        <f t="shared" ref="AJ365:AJ367" si="287">+COUNTIF(F365:AG365,"休")</f>
        <v>0</v>
      </c>
      <c r="AM365" s="1953">
        <f t="shared" ref="AM365:AM367" si="288">+COUNTIF(F365:AG365,"－")</f>
        <v>0</v>
      </c>
      <c r="AN365" s="1953">
        <f>+COUNTIF(F365:AG365,"外")</f>
        <v>0</v>
      </c>
    </row>
    <row r="366" spans="2:40">
      <c r="B366" s="4186"/>
      <c r="C366" s="4189"/>
      <c r="D366" s="1960">
        <f>E$16</f>
        <v>0</v>
      </c>
      <c r="E366" s="2105"/>
      <c r="F366" s="1955"/>
      <c r="G366" s="1956"/>
      <c r="H366" s="1956"/>
      <c r="I366" s="1956"/>
      <c r="J366" s="1956"/>
      <c r="K366" s="1956"/>
      <c r="L366" s="1956"/>
      <c r="M366" s="1956"/>
      <c r="N366" s="1956"/>
      <c r="O366" s="1956"/>
      <c r="P366" s="1956"/>
      <c r="Q366" s="1956"/>
      <c r="R366" s="1956"/>
      <c r="S366" s="1956"/>
      <c r="T366" s="1956"/>
      <c r="U366" s="1956"/>
      <c r="V366" s="1956"/>
      <c r="W366" s="1956"/>
      <c r="X366" s="1956"/>
      <c r="Y366" s="1956"/>
      <c r="Z366" s="1956"/>
      <c r="AA366" s="1956"/>
      <c r="AB366" s="1956"/>
      <c r="AC366" s="1956"/>
      <c r="AD366" s="1956"/>
      <c r="AE366" s="1956"/>
      <c r="AF366" s="1956"/>
      <c r="AG366" s="1957"/>
      <c r="AH366" s="1950">
        <f t="shared" si="285"/>
        <v>28</v>
      </c>
      <c r="AI366" s="1958">
        <f t="shared" si="286"/>
        <v>0</v>
      </c>
      <c r="AJ366" s="2106">
        <f t="shared" si="287"/>
        <v>0</v>
      </c>
      <c r="AM366" s="1953">
        <f t="shared" si="288"/>
        <v>0</v>
      </c>
      <c r="AN366" s="1953">
        <f>+COUNTIF(F366:AG366,"外")</f>
        <v>0</v>
      </c>
    </row>
    <row r="367" spans="2:40">
      <c r="B367" s="4186"/>
      <c r="C367" s="4190"/>
      <c r="D367" s="2107">
        <f>E$17</f>
        <v>0</v>
      </c>
      <c r="E367" s="1991"/>
      <c r="F367" s="1955"/>
      <c r="G367" s="1978"/>
      <c r="H367" s="1978"/>
      <c r="I367" s="1978"/>
      <c r="J367" s="1978"/>
      <c r="K367" s="1978"/>
      <c r="L367" s="1978"/>
      <c r="M367" s="1978"/>
      <c r="N367" s="1978"/>
      <c r="O367" s="1978"/>
      <c r="P367" s="1978"/>
      <c r="Q367" s="1978"/>
      <c r="R367" s="1978"/>
      <c r="S367" s="1978"/>
      <c r="T367" s="1978"/>
      <c r="U367" s="1978"/>
      <c r="V367" s="1978"/>
      <c r="W367" s="1978"/>
      <c r="X367" s="1978"/>
      <c r="Y367" s="1978"/>
      <c r="Z367" s="1978"/>
      <c r="AA367" s="1978"/>
      <c r="AB367" s="1978"/>
      <c r="AC367" s="1978"/>
      <c r="AD367" s="1978"/>
      <c r="AE367" s="1978"/>
      <c r="AF367" s="1978"/>
      <c r="AG367" s="1949"/>
      <c r="AH367" s="1950">
        <f t="shared" si="285"/>
        <v>28</v>
      </c>
      <c r="AI367" s="1987">
        <f t="shared" si="286"/>
        <v>0</v>
      </c>
      <c r="AJ367" s="2104">
        <f t="shared" si="287"/>
        <v>0</v>
      </c>
      <c r="AM367" s="1953">
        <f t="shared" si="288"/>
        <v>0</v>
      </c>
      <c r="AN367" s="1953">
        <f>+COUNTIF(F367:AG367,"外")</f>
        <v>0</v>
      </c>
    </row>
    <row r="368" spans="2:40" ht="24.75" customHeight="1">
      <c r="B368" s="4186"/>
      <c r="C368" s="4188" t="s">
        <v>2495</v>
      </c>
      <c r="D368" s="1953" t="s">
        <v>1313</v>
      </c>
      <c r="E368" s="1901" t="s">
        <v>2558</v>
      </c>
      <c r="F368" s="1941"/>
      <c r="G368" s="1942"/>
      <c r="H368" s="1942"/>
      <c r="I368" s="1942"/>
      <c r="J368" s="1942"/>
      <c r="K368" s="1942"/>
      <c r="L368" s="1942"/>
      <c r="M368" s="1942"/>
      <c r="N368" s="1942"/>
      <c r="O368" s="1942"/>
      <c r="P368" s="1942"/>
      <c r="Q368" s="1942"/>
      <c r="R368" s="1942"/>
      <c r="S368" s="1942"/>
      <c r="T368" s="1942"/>
      <c r="U368" s="1942"/>
      <c r="V368" s="1942"/>
      <c r="W368" s="1942"/>
      <c r="X368" s="1942"/>
      <c r="Y368" s="1942"/>
      <c r="Z368" s="1942"/>
      <c r="AA368" s="1942"/>
      <c r="AB368" s="1942"/>
      <c r="AC368" s="1942"/>
      <c r="AD368" s="1942"/>
      <c r="AE368" s="1942"/>
      <c r="AF368" s="1942"/>
      <c r="AG368" s="1970"/>
      <c r="AH368" s="1971"/>
      <c r="AI368" s="1953"/>
      <c r="AJ368" s="2058"/>
    </row>
    <row r="369" spans="2:40">
      <c r="B369" s="4186"/>
      <c r="C369" s="4189"/>
      <c r="D369" s="1945" t="str">
        <f>E$18</f>
        <v>●●</v>
      </c>
      <c r="E369" s="2023"/>
      <c r="F369" s="1947"/>
      <c r="G369" s="1948"/>
      <c r="H369" s="1948"/>
      <c r="I369" s="1948"/>
      <c r="J369" s="1948"/>
      <c r="K369" s="1948"/>
      <c r="L369" s="1948"/>
      <c r="M369" s="1948"/>
      <c r="N369" s="1948"/>
      <c r="O369" s="1948"/>
      <c r="P369" s="1948"/>
      <c r="Q369" s="1948"/>
      <c r="R369" s="1948"/>
      <c r="S369" s="1948"/>
      <c r="T369" s="1948"/>
      <c r="U369" s="1948"/>
      <c r="V369" s="1948"/>
      <c r="W369" s="1948"/>
      <c r="X369" s="1948"/>
      <c r="Y369" s="1948"/>
      <c r="Z369" s="1948"/>
      <c r="AA369" s="1948"/>
      <c r="AB369" s="1948"/>
      <c r="AC369" s="1948"/>
      <c r="AD369" s="1948"/>
      <c r="AE369" s="1948"/>
      <c r="AF369" s="1948"/>
      <c r="AG369" s="1982"/>
      <c r="AH369" s="1950">
        <f t="shared" ref="AH369:AH372" si="289">COUNTA(F$96:AG$96)-AI369</f>
        <v>28</v>
      </c>
      <c r="AI369" s="2108">
        <f t="shared" ref="AI369:AI372" si="290">AM369+AN369</f>
        <v>0</v>
      </c>
      <c r="AJ369" s="2109">
        <f>+COUNTIF(F369:AG369,"休")</f>
        <v>0</v>
      </c>
      <c r="AM369" s="1953">
        <f>+COUNTIF(F369:AG369,"－")</f>
        <v>0</v>
      </c>
      <c r="AN369" s="1953">
        <f>+COUNTIF(F369:AG369,"外")</f>
        <v>0</v>
      </c>
    </row>
    <row r="370" spans="2:40">
      <c r="B370" s="4186"/>
      <c r="C370" s="4189"/>
      <c r="D370" s="1960">
        <f>E$19</f>
        <v>0</v>
      </c>
      <c r="E370" s="2105"/>
      <c r="F370" s="1955"/>
      <c r="G370" s="1956"/>
      <c r="H370" s="1956"/>
      <c r="I370" s="1956"/>
      <c r="J370" s="1956"/>
      <c r="K370" s="1956"/>
      <c r="L370" s="1956"/>
      <c r="M370" s="1956"/>
      <c r="N370" s="1956"/>
      <c r="O370" s="1956"/>
      <c r="P370" s="1956"/>
      <c r="Q370" s="1956"/>
      <c r="R370" s="1956"/>
      <c r="S370" s="1956"/>
      <c r="T370" s="1956"/>
      <c r="U370" s="1956"/>
      <c r="V370" s="1956"/>
      <c r="W370" s="1956"/>
      <c r="X370" s="1956"/>
      <c r="Y370" s="1956"/>
      <c r="Z370" s="1956"/>
      <c r="AA370" s="1956"/>
      <c r="AB370" s="1956"/>
      <c r="AC370" s="1956"/>
      <c r="AD370" s="1956"/>
      <c r="AE370" s="1956"/>
      <c r="AF370" s="1956"/>
      <c r="AG370" s="1957"/>
      <c r="AH370" s="1950">
        <f t="shared" si="289"/>
        <v>28</v>
      </c>
      <c r="AI370" s="1958">
        <f t="shared" si="290"/>
        <v>0</v>
      </c>
      <c r="AJ370" s="2106">
        <f t="shared" ref="AJ370:AJ372" si="291">+COUNTIF(F370:AG370,"休")</f>
        <v>0</v>
      </c>
      <c r="AM370" s="1953">
        <f t="shared" ref="AM370:AM372" si="292">+COUNTIF(F370:AG370,"－")</f>
        <v>0</v>
      </c>
      <c r="AN370" s="1953">
        <f>+COUNTIF(F370:AG370,"外")</f>
        <v>0</v>
      </c>
    </row>
    <row r="371" spans="2:40">
      <c r="B371" s="4186"/>
      <c r="C371" s="4189"/>
      <c r="D371" s="1960">
        <f>E$20</f>
        <v>0</v>
      </c>
      <c r="E371" s="2105"/>
      <c r="F371" s="1955"/>
      <c r="G371" s="1956"/>
      <c r="H371" s="1956"/>
      <c r="I371" s="1956"/>
      <c r="J371" s="1956"/>
      <c r="K371" s="1956"/>
      <c r="L371" s="1956"/>
      <c r="M371" s="1956"/>
      <c r="N371" s="1956"/>
      <c r="O371" s="1956"/>
      <c r="P371" s="1956"/>
      <c r="Q371" s="1956"/>
      <c r="R371" s="1956"/>
      <c r="S371" s="1956"/>
      <c r="T371" s="1956"/>
      <c r="U371" s="1956"/>
      <c r="V371" s="1956"/>
      <c r="W371" s="1956"/>
      <c r="X371" s="1956"/>
      <c r="Y371" s="1956"/>
      <c r="Z371" s="1956"/>
      <c r="AA371" s="1956"/>
      <c r="AB371" s="1956"/>
      <c r="AC371" s="1956"/>
      <c r="AD371" s="1956"/>
      <c r="AE371" s="1956"/>
      <c r="AF371" s="1956"/>
      <c r="AG371" s="1957"/>
      <c r="AH371" s="1950">
        <f t="shared" si="289"/>
        <v>28</v>
      </c>
      <c r="AI371" s="1958">
        <f t="shared" si="290"/>
        <v>0</v>
      </c>
      <c r="AJ371" s="2106">
        <f t="shared" si="291"/>
        <v>0</v>
      </c>
      <c r="AM371" s="1953">
        <f t="shared" si="292"/>
        <v>0</v>
      </c>
      <c r="AN371" s="1953">
        <f>+COUNTIF(F371:AG371,"外")</f>
        <v>0</v>
      </c>
    </row>
    <row r="372" spans="2:40">
      <c r="B372" s="4187"/>
      <c r="C372" s="4190"/>
      <c r="D372" s="2110">
        <f>E$21</f>
        <v>0</v>
      </c>
      <c r="E372" s="2039"/>
      <c r="F372" s="1984"/>
      <c r="G372" s="1965"/>
      <c r="H372" s="1965"/>
      <c r="I372" s="1965"/>
      <c r="J372" s="1965"/>
      <c r="K372" s="1965"/>
      <c r="L372" s="1965"/>
      <c r="M372" s="1965"/>
      <c r="N372" s="1965"/>
      <c r="O372" s="1965"/>
      <c r="P372" s="1965"/>
      <c r="Q372" s="1965"/>
      <c r="R372" s="1965"/>
      <c r="S372" s="1965"/>
      <c r="T372" s="1965"/>
      <c r="U372" s="1965"/>
      <c r="V372" s="1965"/>
      <c r="W372" s="1965"/>
      <c r="X372" s="1965"/>
      <c r="Y372" s="1965"/>
      <c r="Z372" s="1965"/>
      <c r="AA372" s="1965"/>
      <c r="AB372" s="1965"/>
      <c r="AC372" s="1965"/>
      <c r="AD372" s="1965"/>
      <c r="AE372" s="1965"/>
      <c r="AF372" s="1965"/>
      <c r="AG372" s="1985"/>
      <c r="AH372" s="1986">
        <f t="shared" si="289"/>
        <v>28</v>
      </c>
      <c r="AI372" s="2071">
        <f t="shared" si="290"/>
        <v>0</v>
      </c>
      <c r="AJ372" s="1972">
        <f t="shared" si="291"/>
        <v>0</v>
      </c>
      <c r="AM372" s="1953">
        <f t="shared" si="292"/>
        <v>0</v>
      </c>
      <c r="AN372" s="1953">
        <f>+COUNTIF(F372:AG372,"外")</f>
        <v>0</v>
      </c>
    </row>
    <row r="373" spans="2:40">
      <c r="F373" s="2073"/>
      <c r="G373" s="2073"/>
      <c r="H373" s="2073"/>
      <c r="I373" s="2073"/>
      <c r="J373" s="2073"/>
      <c r="K373" s="2073"/>
      <c r="L373" s="2073"/>
      <c r="M373" s="2073"/>
      <c r="N373" s="2073"/>
      <c r="O373" s="2073"/>
      <c r="P373" s="2073"/>
      <c r="Q373" s="2073"/>
      <c r="R373" s="2073"/>
      <c r="S373" s="2073"/>
      <c r="T373" s="2073"/>
      <c r="U373" s="2073"/>
      <c r="V373" s="2073"/>
      <c r="W373" s="2073"/>
      <c r="X373" s="2073"/>
      <c r="Y373" s="2073"/>
      <c r="Z373" s="2073"/>
      <c r="AA373" s="2073"/>
      <c r="AB373" s="2073"/>
      <c r="AC373" s="2073"/>
      <c r="AD373" s="2073"/>
      <c r="AE373" s="2073"/>
      <c r="AF373" s="2073"/>
      <c r="AG373" s="2073"/>
    </row>
    <row r="374" spans="2:40" ht="13.5" customHeight="1">
      <c r="B374" s="2021"/>
      <c r="C374" s="2022"/>
      <c r="D374" s="2025"/>
      <c r="E374" s="2053" t="s">
        <v>1183</v>
      </c>
      <c r="F374" s="2054">
        <f>+AG354+1</f>
        <v>45107</v>
      </c>
      <c r="G374" s="2055">
        <f>+F374+1</f>
        <v>45108</v>
      </c>
      <c r="H374" s="2055">
        <f t="shared" ref="H374:Y374" si="293">+G374+1</f>
        <v>45109</v>
      </c>
      <c r="I374" s="2055">
        <f t="shared" si="293"/>
        <v>45110</v>
      </c>
      <c r="J374" s="2055">
        <f t="shared" si="293"/>
        <v>45111</v>
      </c>
      <c r="K374" s="2055">
        <f t="shared" si="293"/>
        <v>45112</v>
      </c>
      <c r="L374" s="2055">
        <f t="shared" si="293"/>
        <v>45113</v>
      </c>
      <c r="M374" s="2055">
        <f t="shared" si="293"/>
        <v>45114</v>
      </c>
      <c r="N374" s="2055">
        <f t="shared" si="293"/>
        <v>45115</v>
      </c>
      <c r="O374" s="2055">
        <f t="shared" si="293"/>
        <v>45116</v>
      </c>
      <c r="P374" s="2055">
        <f t="shared" si="293"/>
        <v>45117</v>
      </c>
      <c r="Q374" s="2055">
        <f t="shared" si="293"/>
        <v>45118</v>
      </c>
      <c r="R374" s="2055">
        <f t="shared" si="293"/>
        <v>45119</v>
      </c>
      <c r="S374" s="2055">
        <f t="shared" si="293"/>
        <v>45120</v>
      </c>
      <c r="T374" s="2055">
        <f t="shared" si="293"/>
        <v>45121</v>
      </c>
      <c r="U374" s="2055">
        <f t="shared" si="293"/>
        <v>45122</v>
      </c>
      <c r="V374" s="2055">
        <f t="shared" si="293"/>
        <v>45123</v>
      </c>
      <c r="W374" s="2055">
        <f t="shared" si="293"/>
        <v>45124</v>
      </c>
      <c r="X374" s="2055">
        <f t="shared" si="293"/>
        <v>45125</v>
      </c>
      <c r="Y374" s="2055">
        <f t="shared" si="293"/>
        <v>45126</v>
      </c>
      <c r="Z374" s="2055">
        <f>+Y374+1</f>
        <v>45127</v>
      </c>
      <c r="AA374" s="2055">
        <f t="shared" ref="AA374:AC374" si="294">+Z374+1</f>
        <v>45128</v>
      </c>
      <c r="AB374" s="2055">
        <f t="shared" si="294"/>
        <v>45129</v>
      </c>
      <c r="AC374" s="2055">
        <f t="shared" si="294"/>
        <v>45130</v>
      </c>
      <c r="AD374" s="2055">
        <f>+AC374+1</f>
        <v>45131</v>
      </c>
      <c r="AE374" s="2055">
        <f t="shared" ref="AE374" si="295">+AD374+1</f>
        <v>45132</v>
      </c>
      <c r="AF374" s="2055">
        <f>+AE374+1</f>
        <v>45133</v>
      </c>
      <c r="AG374" s="2099">
        <f t="shared" ref="AG374" si="296">+AF374+1</f>
        <v>45134</v>
      </c>
      <c r="AH374" s="4209" t="s">
        <v>2496</v>
      </c>
      <c r="AI374" s="4313" t="s">
        <v>2497</v>
      </c>
      <c r="AJ374" s="4316" t="s">
        <v>2474</v>
      </c>
      <c r="AK374" s="4319"/>
      <c r="AM374" s="4320" t="s">
        <v>2556</v>
      </c>
      <c r="AN374" s="4320" t="s">
        <v>2557</v>
      </c>
    </row>
    <row r="375" spans="2:40">
      <c r="B375" s="2037"/>
      <c r="C375" s="2038"/>
      <c r="D375" s="2041"/>
      <c r="E375" s="1958" t="s">
        <v>1184</v>
      </c>
      <c r="F375" s="2059" t="str">
        <f>TEXT(WEEKDAY(+F374),"aaa")</f>
        <v>金</v>
      </c>
      <c r="G375" s="2060" t="str">
        <f t="shared" ref="G375:AG375" si="297">TEXT(WEEKDAY(+G374),"aaa")</f>
        <v>土</v>
      </c>
      <c r="H375" s="2060" t="str">
        <f t="shared" si="297"/>
        <v>日</v>
      </c>
      <c r="I375" s="2060" t="str">
        <f t="shared" si="297"/>
        <v>月</v>
      </c>
      <c r="J375" s="2060" t="str">
        <f t="shared" si="297"/>
        <v>火</v>
      </c>
      <c r="K375" s="2060" t="str">
        <f t="shared" si="297"/>
        <v>水</v>
      </c>
      <c r="L375" s="2060" t="str">
        <f t="shared" si="297"/>
        <v>木</v>
      </c>
      <c r="M375" s="2060" t="str">
        <f t="shared" si="297"/>
        <v>金</v>
      </c>
      <c r="N375" s="2060" t="str">
        <f t="shared" si="297"/>
        <v>土</v>
      </c>
      <c r="O375" s="2060" t="str">
        <f t="shared" si="297"/>
        <v>日</v>
      </c>
      <c r="P375" s="2060" t="str">
        <f t="shared" si="297"/>
        <v>月</v>
      </c>
      <c r="Q375" s="2060" t="str">
        <f t="shared" si="297"/>
        <v>火</v>
      </c>
      <c r="R375" s="2060" t="str">
        <f t="shared" si="297"/>
        <v>水</v>
      </c>
      <c r="S375" s="2060" t="str">
        <f t="shared" si="297"/>
        <v>木</v>
      </c>
      <c r="T375" s="2060" t="str">
        <f t="shared" si="297"/>
        <v>金</v>
      </c>
      <c r="U375" s="2060" t="str">
        <f t="shared" si="297"/>
        <v>土</v>
      </c>
      <c r="V375" s="2060" t="str">
        <f t="shared" si="297"/>
        <v>日</v>
      </c>
      <c r="W375" s="2060" t="str">
        <f t="shared" si="297"/>
        <v>月</v>
      </c>
      <c r="X375" s="2060" t="str">
        <f t="shared" si="297"/>
        <v>火</v>
      </c>
      <c r="Y375" s="2060" t="str">
        <f t="shared" si="297"/>
        <v>水</v>
      </c>
      <c r="Z375" s="2060" t="str">
        <f t="shared" si="297"/>
        <v>木</v>
      </c>
      <c r="AA375" s="2060" t="str">
        <f t="shared" si="297"/>
        <v>金</v>
      </c>
      <c r="AB375" s="2060" t="str">
        <f t="shared" si="297"/>
        <v>土</v>
      </c>
      <c r="AC375" s="2060" t="str">
        <f t="shared" si="297"/>
        <v>日</v>
      </c>
      <c r="AD375" s="2060" t="str">
        <f t="shared" si="297"/>
        <v>月</v>
      </c>
      <c r="AE375" s="2060" t="str">
        <f t="shared" si="297"/>
        <v>火</v>
      </c>
      <c r="AF375" s="2060" t="str">
        <f t="shared" si="297"/>
        <v>水</v>
      </c>
      <c r="AG375" s="2114" t="str">
        <f t="shared" si="297"/>
        <v>木</v>
      </c>
      <c r="AH375" s="4210"/>
      <c r="AI375" s="4314"/>
      <c r="AJ375" s="4317"/>
      <c r="AK375" s="4319"/>
      <c r="AM375" s="4320"/>
      <c r="AN375" s="4320"/>
    </row>
    <row r="376" spans="2:40" ht="24.75" customHeight="1">
      <c r="B376" s="2101" t="s">
        <v>2531</v>
      </c>
      <c r="C376" s="2102" t="s">
        <v>2532</v>
      </c>
      <c r="D376" s="1953" t="s">
        <v>1313</v>
      </c>
      <c r="E376" s="1901" t="s">
        <v>2558</v>
      </c>
      <c r="F376" s="1941"/>
      <c r="G376" s="1942"/>
      <c r="H376" s="1942"/>
      <c r="I376" s="1942"/>
      <c r="J376" s="1942"/>
      <c r="K376" s="1942"/>
      <c r="L376" s="1942"/>
      <c r="M376" s="1942"/>
      <c r="N376" s="1942"/>
      <c r="O376" s="1942"/>
      <c r="P376" s="1942"/>
      <c r="Q376" s="1942"/>
      <c r="R376" s="1942"/>
      <c r="S376" s="1942"/>
      <c r="T376" s="1942"/>
      <c r="U376" s="1942"/>
      <c r="V376" s="1942"/>
      <c r="W376" s="1942"/>
      <c r="X376" s="1942"/>
      <c r="Y376" s="1942"/>
      <c r="Z376" s="1942"/>
      <c r="AA376" s="1942"/>
      <c r="AB376" s="1942"/>
      <c r="AC376" s="1942"/>
      <c r="AD376" s="1942"/>
      <c r="AE376" s="1942"/>
      <c r="AF376" s="1942"/>
      <c r="AG376" s="1970"/>
      <c r="AH376" s="4211"/>
      <c r="AI376" s="4315"/>
      <c r="AJ376" s="4318"/>
      <c r="AK376" s="4319"/>
    </row>
    <row r="377" spans="2:40" ht="13.5" customHeight="1">
      <c r="B377" s="4185" t="s">
        <v>2486</v>
      </c>
      <c r="C377" s="4188" t="s">
        <v>2487</v>
      </c>
      <c r="D377" s="1945" t="str">
        <f>E$8</f>
        <v>〇〇</v>
      </c>
      <c r="E377" s="2023"/>
      <c r="F377" s="1947"/>
      <c r="G377" s="1948"/>
      <c r="H377" s="1948"/>
      <c r="I377" s="1948"/>
      <c r="J377" s="1948"/>
      <c r="K377" s="1948"/>
      <c r="L377" s="1948"/>
      <c r="M377" s="1948"/>
      <c r="N377" s="1948"/>
      <c r="O377" s="1948"/>
      <c r="P377" s="1948"/>
      <c r="Q377" s="1948"/>
      <c r="R377" s="1948"/>
      <c r="S377" s="1948"/>
      <c r="T377" s="1948"/>
      <c r="U377" s="1948"/>
      <c r="V377" s="1948"/>
      <c r="W377" s="1948"/>
      <c r="X377" s="1948"/>
      <c r="Y377" s="1948"/>
      <c r="Z377" s="1948"/>
      <c r="AA377" s="1948"/>
      <c r="AB377" s="1948"/>
      <c r="AC377" s="1948"/>
      <c r="AD377" s="1948"/>
      <c r="AE377" s="1948"/>
      <c r="AF377" s="1948"/>
      <c r="AG377" s="1949"/>
      <c r="AH377" s="1950">
        <f>COUNTA(F$116:AG$116)-AI377</f>
        <v>28</v>
      </c>
      <c r="AI377" s="1951">
        <f>AM377+AN377</f>
        <v>0</v>
      </c>
      <c r="AJ377" s="2104">
        <f>+COUNTIF(F377:AG377,"休")</f>
        <v>0</v>
      </c>
      <c r="AM377" s="1953">
        <f>+COUNTIF(F377:AG377,"－")</f>
        <v>0</v>
      </c>
      <c r="AN377" s="1953">
        <f t="shared" ref="AN377:AN382" si="298">+COUNTIF(F377:AG377,"外")</f>
        <v>0</v>
      </c>
    </row>
    <row r="378" spans="2:40" ht="13.5" customHeight="1">
      <c r="B378" s="4186"/>
      <c r="C378" s="4189"/>
      <c r="D378" s="1960" t="str">
        <f>E$9</f>
        <v>●●</v>
      </c>
      <c r="E378" s="2105"/>
      <c r="F378" s="1955"/>
      <c r="G378" s="1956"/>
      <c r="H378" s="1956"/>
      <c r="I378" s="1956"/>
      <c r="J378" s="1956"/>
      <c r="K378" s="1956"/>
      <c r="L378" s="1956"/>
      <c r="M378" s="1956"/>
      <c r="N378" s="1956"/>
      <c r="O378" s="1956"/>
      <c r="P378" s="1956"/>
      <c r="Q378" s="1956"/>
      <c r="R378" s="1956"/>
      <c r="S378" s="1956"/>
      <c r="T378" s="1956"/>
      <c r="U378" s="1956"/>
      <c r="V378" s="1956"/>
      <c r="W378" s="1956"/>
      <c r="X378" s="1956"/>
      <c r="Y378" s="1956"/>
      <c r="Z378" s="1956"/>
      <c r="AA378" s="1956"/>
      <c r="AB378" s="1956"/>
      <c r="AC378" s="1956"/>
      <c r="AD378" s="1956"/>
      <c r="AE378" s="1956"/>
      <c r="AF378" s="1956"/>
      <c r="AG378" s="1957"/>
      <c r="AH378" s="1950">
        <f t="shared" ref="AH378:AH382" si="299">COUNTA(F$116:AG$116)-AI378</f>
        <v>28</v>
      </c>
      <c r="AI378" s="1958">
        <f t="shared" ref="AI378" si="300">AM378+AN378</f>
        <v>0</v>
      </c>
      <c r="AJ378" s="2106">
        <f t="shared" ref="AJ378:AJ381" si="301">+COUNTIF(F378:AG378,"休")</f>
        <v>0</v>
      </c>
      <c r="AM378" s="1953">
        <f t="shared" ref="AM378:AM381" si="302">+COUNTIF(F378:AG378,"－")</f>
        <v>0</v>
      </c>
      <c r="AN378" s="1953">
        <f t="shared" si="298"/>
        <v>0</v>
      </c>
    </row>
    <row r="379" spans="2:40">
      <c r="B379" s="4186"/>
      <c r="C379" s="4189"/>
      <c r="D379" s="1960" t="str">
        <f>E$10</f>
        <v>△△</v>
      </c>
      <c r="E379" s="2105"/>
      <c r="F379" s="1955"/>
      <c r="G379" s="1956"/>
      <c r="H379" s="1956"/>
      <c r="I379" s="1956"/>
      <c r="J379" s="1956"/>
      <c r="K379" s="1956"/>
      <c r="L379" s="1956"/>
      <c r="M379" s="1956"/>
      <c r="N379" s="1956"/>
      <c r="O379" s="1956"/>
      <c r="P379" s="1956"/>
      <c r="Q379" s="1956"/>
      <c r="R379" s="1956"/>
      <c r="S379" s="1956"/>
      <c r="T379" s="1956"/>
      <c r="U379" s="1956"/>
      <c r="V379" s="1956"/>
      <c r="W379" s="1956"/>
      <c r="X379" s="1956"/>
      <c r="Y379" s="1956"/>
      <c r="Z379" s="1956"/>
      <c r="AA379" s="1956"/>
      <c r="AB379" s="1956"/>
      <c r="AC379" s="1956"/>
      <c r="AD379" s="1956"/>
      <c r="AE379" s="1956"/>
      <c r="AF379" s="1956"/>
      <c r="AG379" s="1957"/>
      <c r="AH379" s="1950">
        <f t="shared" si="299"/>
        <v>28</v>
      </c>
      <c r="AI379" s="1958">
        <f>AM379+AN379</f>
        <v>0</v>
      </c>
      <c r="AJ379" s="2106">
        <f t="shared" si="301"/>
        <v>0</v>
      </c>
      <c r="AM379" s="1953">
        <f t="shared" si="302"/>
        <v>0</v>
      </c>
      <c r="AN379" s="1953">
        <f t="shared" si="298"/>
        <v>0</v>
      </c>
    </row>
    <row r="380" spans="2:40">
      <c r="B380" s="4186"/>
      <c r="C380" s="4189"/>
      <c r="D380" s="1960" t="str">
        <f>E$11</f>
        <v>■■</v>
      </c>
      <c r="E380" s="2105"/>
      <c r="F380" s="1955"/>
      <c r="G380" s="1956"/>
      <c r="H380" s="1956"/>
      <c r="I380" s="1956"/>
      <c r="J380" s="1956"/>
      <c r="K380" s="1956"/>
      <c r="L380" s="1956"/>
      <c r="M380" s="1956"/>
      <c r="N380" s="1956"/>
      <c r="O380" s="1956"/>
      <c r="P380" s="1956"/>
      <c r="Q380" s="1956"/>
      <c r="R380" s="1956"/>
      <c r="S380" s="1956"/>
      <c r="T380" s="1956"/>
      <c r="U380" s="1956"/>
      <c r="V380" s="1956"/>
      <c r="W380" s="1956"/>
      <c r="X380" s="1956"/>
      <c r="Y380" s="1956"/>
      <c r="Z380" s="1956"/>
      <c r="AA380" s="1956"/>
      <c r="AB380" s="1956"/>
      <c r="AC380" s="1956"/>
      <c r="AD380" s="1956"/>
      <c r="AE380" s="1956"/>
      <c r="AF380" s="1956"/>
      <c r="AG380" s="1957"/>
      <c r="AH380" s="1950">
        <f t="shared" si="299"/>
        <v>28</v>
      </c>
      <c r="AI380" s="1958">
        <f t="shared" ref="AI380:AI382" si="303">AM380+AN380</f>
        <v>0</v>
      </c>
      <c r="AJ380" s="2106">
        <f t="shared" si="301"/>
        <v>0</v>
      </c>
      <c r="AM380" s="1953">
        <f t="shared" si="302"/>
        <v>0</v>
      </c>
      <c r="AN380" s="1953">
        <f t="shared" si="298"/>
        <v>0</v>
      </c>
    </row>
    <row r="381" spans="2:40">
      <c r="B381" s="4186"/>
      <c r="C381" s="4189"/>
      <c r="D381" s="1960" t="str">
        <f>E$12</f>
        <v>★★</v>
      </c>
      <c r="E381" s="2105"/>
      <c r="F381" s="1955"/>
      <c r="G381" s="1956"/>
      <c r="H381" s="1956"/>
      <c r="I381" s="1956"/>
      <c r="J381" s="1956"/>
      <c r="K381" s="1956"/>
      <c r="L381" s="1956"/>
      <c r="M381" s="1956"/>
      <c r="N381" s="1956"/>
      <c r="O381" s="1956"/>
      <c r="P381" s="1956"/>
      <c r="Q381" s="1956"/>
      <c r="R381" s="1956"/>
      <c r="S381" s="1956"/>
      <c r="T381" s="1956"/>
      <c r="U381" s="1956"/>
      <c r="V381" s="1956"/>
      <c r="W381" s="1956"/>
      <c r="X381" s="1956"/>
      <c r="Y381" s="1956"/>
      <c r="Z381" s="1956"/>
      <c r="AA381" s="1956"/>
      <c r="AB381" s="1956"/>
      <c r="AC381" s="1956"/>
      <c r="AD381" s="1956"/>
      <c r="AE381" s="1956"/>
      <c r="AF381" s="1956"/>
      <c r="AG381" s="1957"/>
      <c r="AH381" s="1950">
        <f t="shared" si="299"/>
        <v>28</v>
      </c>
      <c r="AI381" s="1958">
        <f t="shared" si="303"/>
        <v>0</v>
      </c>
      <c r="AJ381" s="2106">
        <f t="shared" si="301"/>
        <v>0</v>
      </c>
      <c r="AM381" s="1953">
        <f t="shared" si="302"/>
        <v>0</v>
      </c>
      <c r="AN381" s="1953">
        <f t="shared" si="298"/>
        <v>0</v>
      </c>
    </row>
    <row r="382" spans="2:40">
      <c r="B382" s="4187"/>
      <c r="C382" s="4190"/>
      <c r="D382" s="2107"/>
      <c r="E382" s="1991"/>
      <c r="F382" s="1964"/>
      <c r="G382" s="1966"/>
      <c r="H382" s="1966"/>
      <c r="I382" s="1966"/>
      <c r="J382" s="1966"/>
      <c r="K382" s="1966"/>
      <c r="L382" s="1966"/>
      <c r="M382" s="1966"/>
      <c r="N382" s="1966"/>
      <c r="O382" s="1966"/>
      <c r="P382" s="1966"/>
      <c r="Q382" s="1966"/>
      <c r="R382" s="1966"/>
      <c r="S382" s="1966"/>
      <c r="T382" s="1966"/>
      <c r="U382" s="1966"/>
      <c r="V382" s="1966"/>
      <c r="W382" s="1966"/>
      <c r="X382" s="1966"/>
      <c r="Y382" s="1966"/>
      <c r="Z382" s="1966"/>
      <c r="AA382" s="1966"/>
      <c r="AB382" s="1966"/>
      <c r="AC382" s="1966"/>
      <c r="AD382" s="1966"/>
      <c r="AE382" s="1966"/>
      <c r="AF382" s="1966"/>
      <c r="AG382" s="1967"/>
      <c r="AH382" s="1950">
        <f t="shared" si="299"/>
        <v>28</v>
      </c>
      <c r="AI382" s="1951">
        <f t="shared" si="303"/>
        <v>0</v>
      </c>
      <c r="AJ382" s="2104">
        <f>+COUNTIF(F382:AG382,"休")</f>
        <v>0</v>
      </c>
      <c r="AM382" s="1953">
        <f>+COUNTIF(F382:AG382,"－")</f>
        <v>0</v>
      </c>
      <c r="AN382" s="1953">
        <f t="shared" si="298"/>
        <v>0</v>
      </c>
    </row>
    <row r="383" spans="2:40" ht="24.75" customHeight="1">
      <c r="B383" s="4185" t="s">
        <v>2493</v>
      </c>
      <c r="C383" s="4188" t="s">
        <v>2494</v>
      </c>
      <c r="D383" s="1953" t="s">
        <v>1313</v>
      </c>
      <c r="E383" s="1901" t="s">
        <v>2558</v>
      </c>
      <c r="F383" s="1941"/>
      <c r="G383" s="1942"/>
      <c r="H383" s="1942"/>
      <c r="I383" s="1942"/>
      <c r="J383" s="1942"/>
      <c r="K383" s="1942"/>
      <c r="L383" s="1942"/>
      <c r="M383" s="1942"/>
      <c r="N383" s="1942"/>
      <c r="O383" s="1942"/>
      <c r="P383" s="1942"/>
      <c r="Q383" s="1942"/>
      <c r="R383" s="1942"/>
      <c r="S383" s="1942"/>
      <c r="T383" s="1942"/>
      <c r="U383" s="1942"/>
      <c r="V383" s="1942"/>
      <c r="W383" s="1942"/>
      <c r="X383" s="1942"/>
      <c r="Y383" s="1942"/>
      <c r="Z383" s="1942"/>
      <c r="AA383" s="1942"/>
      <c r="AB383" s="1942"/>
      <c r="AC383" s="1942"/>
      <c r="AD383" s="1942"/>
      <c r="AE383" s="1942"/>
      <c r="AF383" s="1942"/>
      <c r="AG383" s="1970"/>
      <c r="AH383" s="1971"/>
      <c r="AI383" s="1953"/>
      <c r="AJ383" s="2058"/>
    </row>
    <row r="384" spans="2:40" ht="13.5" customHeight="1">
      <c r="B384" s="4186"/>
      <c r="C384" s="4189"/>
      <c r="D384" s="2107" t="str">
        <f>E$14</f>
        <v>〇〇</v>
      </c>
      <c r="E384" s="1991"/>
      <c r="F384" s="1947"/>
      <c r="G384" s="1948"/>
      <c r="H384" s="1948"/>
      <c r="I384" s="1948"/>
      <c r="J384" s="1948"/>
      <c r="K384" s="1948"/>
      <c r="L384" s="1948"/>
      <c r="M384" s="1948"/>
      <c r="N384" s="1948"/>
      <c r="O384" s="1948"/>
      <c r="P384" s="1948"/>
      <c r="Q384" s="1948"/>
      <c r="R384" s="1948"/>
      <c r="S384" s="1948"/>
      <c r="T384" s="1948"/>
      <c r="U384" s="1948"/>
      <c r="V384" s="1948"/>
      <c r="W384" s="1948"/>
      <c r="X384" s="1948"/>
      <c r="Y384" s="1948"/>
      <c r="Z384" s="1948"/>
      <c r="AA384" s="1948"/>
      <c r="AB384" s="1948"/>
      <c r="AC384" s="1948"/>
      <c r="AD384" s="1948"/>
      <c r="AE384" s="1948"/>
      <c r="AF384" s="1948"/>
      <c r="AG384" s="1949"/>
      <c r="AH384" s="1950">
        <f t="shared" ref="AH384:AH387" si="304">COUNTA(F$116:AG$116)-AI384</f>
        <v>28</v>
      </c>
      <c r="AI384" s="1951">
        <f t="shared" ref="AI384:AI387" si="305">AM384+AN384</f>
        <v>0</v>
      </c>
      <c r="AJ384" s="2104">
        <f>+COUNTIF(F384:AG384,"休")</f>
        <v>0</v>
      </c>
      <c r="AM384" s="1953">
        <f>+COUNTIF(F384:AG384,"－")</f>
        <v>0</v>
      </c>
      <c r="AN384" s="1953">
        <f>+COUNTIF(F384:AG384,"外")</f>
        <v>0</v>
      </c>
    </row>
    <row r="385" spans="2:40">
      <c r="B385" s="4186"/>
      <c r="C385" s="4189"/>
      <c r="D385" s="1960" t="str">
        <f>E$15</f>
        <v>●●</v>
      </c>
      <c r="E385" s="2105"/>
      <c r="F385" s="1955"/>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c r="AB385" s="1956"/>
      <c r="AC385" s="1956"/>
      <c r="AD385" s="1956"/>
      <c r="AE385" s="1956"/>
      <c r="AF385" s="1956"/>
      <c r="AG385" s="1957"/>
      <c r="AH385" s="1950">
        <f t="shared" si="304"/>
        <v>28</v>
      </c>
      <c r="AI385" s="1958">
        <f t="shared" si="305"/>
        <v>0</v>
      </c>
      <c r="AJ385" s="2106">
        <f t="shared" ref="AJ385:AJ387" si="306">+COUNTIF(F385:AG385,"休")</f>
        <v>0</v>
      </c>
      <c r="AM385" s="1953">
        <f t="shared" ref="AM385:AM387" si="307">+COUNTIF(F385:AG385,"－")</f>
        <v>0</v>
      </c>
      <c r="AN385" s="1953">
        <f>+COUNTIF(F385:AG385,"外")</f>
        <v>0</v>
      </c>
    </row>
    <row r="386" spans="2:40">
      <c r="B386" s="4186"/>
      <c r="C386" s="4189"/>
      <c r="D386" s="1960">
        <f>E$16</f>
        <v>0</v>
      </c>
      <c r="E386" s="2105"/>
      <c r="F386" s="1955"/>
      <c r="G386" s="1956"/>
      <c r="H386" s="1956"/>
      <c r="I386" s="1956"/>
      <c r="J386" s="1956"/>
      <c r="K386" s="1956"/>
      <c r="L386" s="1956"/>
      <c r="M386" s="1956"/>
      <c r="N386" s="1956"/>
      <c r="O386" s="1956"/>
      <c r="P386" s="1956"/>
      <c r="Q386" s="1956"/>
      <c r="R386" s="1956"/>
      <c r="S386" s="1956"/>
      <c r="T386" s="1956"/>
      <c r="U386" s="1956"/>
      <c r="V386" s="1956"/>
      <c r="W386" s="1956"/>
      <c r="X386" s="1956"/>
      <c r="Y386" s="1956"/>
      <c r="Z386" s="1956"/>
      <c r="AA386" s="1956"/>
      <c r="AB386" s="1956"/>
      <c r="AC386" s="1956"/>
      <c r="AD386" s="1956"/>
      <c r="AE386" s="1956"/>
      <c r="AF386" s="1956"/>
      <c r="AG386" s="1957"/>
      <c r="AH386" s="1950">
        <f t="shared" si="304"/>
        <v>28</v>
      </c>
      <c r="AI386" s="1958">
        <f t="shared" si="305"/>
        <v>0</v>
      </c>
      <c r="AJ386" s="2106">
        <f t="shared" si="306"/>
        <v>0</v>
      </c>
      <c r="AM386" s="1953">
        <f t="shared" si="307"/>
        <v>0</v>
      </c>
      <c r="AN386" s="1953">
        <f>+COUNTIF(F386:AG386,"外")</f>
        <v>0</v>
      </c>
    </row>
    <row r="387" spans="2:40">
      <c r="B387" s="4186"/>
      <c r="C387" s="4190"/>
      <c r="D387" s="2107">
        <f>E$17</f>
        <v>0</v>
      </c>
      <c r="E387" s="1991"/>
      <c r="F387" s="1955"/>
      <c r="G387" s="1978"/>
      <c r="H387" s="1978"/>
      <c r="I387" s="1978"/>
      <c r="J387" s="1978"/>
      <c r="K387" s="1978"/>
      <c r="L387" s="1978"/>
      <c r="M387" s="1978"/>
      <c r="N387" s="1978"/>
      <c r="O387" s="1978"/>
      <c r="P387" s="1978"/>
      <c r="Q387" s="1978"/>
      <c r="R387" s="1978"/>
      <c r="S387" s="1978"/>
      <c r="T387" s="1978"/>
      <c r="U387" s="1978"/>
      <c r="V387" s="1978"/>
      <c r="W387" s="1978"/>
      <c r="X387" s="1978"/>
      <c r="Y387" s="1978"/>
      <c r="Z387" s="1978"/>
      <c r="AA387" s="1978"/>
      <c r="AB387" s="1978"/>
      <c r="AC387" s="1978"/>
      <c r="AD387" s="1978"/>
      <c r="AE387" s="1978"/>
      <c r="AF387" s="1978"/>
      <c r="AG387" s="1949"/>
      <c r="AH387" s="1950">
        <f t="shared" si="304"/>
        <v>28</v>
      </c>
      <c r="AI387" s="1987">
        <f t="shared" si="305"/>
        <v>0</v>
      </c>
      <c r="AJ387" s="2104">
        <f t="shared" si="306"/>
        <v>0</v>
      </c>
      <c r="AM387" s="1953">
        <f t="shared" si="307"/>
        <v>0</v>
      </c>
      <c r="AN387" s="1953">
        <f>+COUNTIF(F387:AG387,"外")</f>
        <v>0</v>
      </c>
    </row>
    <row r="388" spans="2:40" ht="24.75" customHeight="1">
      <c r="B388" s="4186"/>
      <c r="C388" s="4188" t="s">
        <v>2495</v>
      </c>
      <c r="D388" s="1953" t="s">
        <v>1313</v>
      </c>
      <c r="E388" s="1901" t="s">
        <v>2558</v>
      </c>
      <c r="F388" s="1941"/>
      <c r="G388" s="1942"/>
      <c r="H388" s="1942"/>
      <c r="I388" s="1942"/>
      <c r="J388" s="1942"/>
      <c r="K388" s="1942"/>
      <c r="L388" s="1942"/>
      <c r="M388" s="1942"/>
      <c r="N388" s="1942"/>
      <c r="O388" s="1942"/>
      <c r="P388" s="1942"/>
      <c r="Q388" s="1942"/>
      <c r="R388" s="1942"/>
      <c r="S388" s="1942"/>
      <c r="T388" s="1942"/>
      <c r="U388" s="1942"/>
      <c r="V388" s="1942"/>
      <c r="W388" s="1942"/>
      <c r="X388" s="1942"/>
      <c r="Y388" s="1942"/>
      <c r="Z388" s="1942"/>
      <c r="AA388" s="1942"/>
      <c r="AB388" s="1942"/>
      <c r="AC388" s="1942"/>
      <c r="AD388" s="1942"/>
      <c r="AE388" s="1942"/>
      <c r="AF388" s="1942"/>
      <c r="AG388" s="1970"/>
      <c r="AH388" s="1971"/>
      <c r="AI388" s="1953"/>
      <c r="AJ388" s="2058"/>
    </row>
    <row r="389" spans="2:40">
      <c r="B389" s="4186"/>
      <c r="C389" s="4189"/>
      <c r="D389" s="1945" t="str">
        <f>E$18</f>
        <v>●●</v>
      </c>
      <c r="E389" s="2023"/>
      <c r="F389" s="1947"/>
      <c r="G389" s="1948"/>
      <c r="H389" s="1948"/>
      <c r="I389" s="1948"/>
      <c r="J389" s="1948"/>
      <c r="K389" s="1948"/>
      <c r="L389" s="1948"/>
      <c r="M389" s="1948"/>
      <c r="N389" s="1948"/>
      <c r="O389" s="1948"/>
      <c r="P389" s="1948"/>
      <c r="Q389" s="1948"/>
      <c r="R389" s="1948"/>
      <c r="S389" s="1948"/>
      <c r="T389" s="1948"/>
      <c r="U389" s="1948"/>
      <c r="V389" s="1948"/>
      <c r="W389" s="1948"/>
      <c r="X389" s="1948"/>
      <c r="Y389" s="1948"/>
      <c r="Z389" s="1948"/>
      <c r="AA389" s="1948"/>
      <c r="AB389" s="1948"/>
      <c r="AC389" s="1948"/>
      <c r="AD389" s="1948"/>
      <c r="AE389" s="1948"/>
      <c r="AF389" s="1948"/>
      <c r="AG389" s="1982"/>
      <c r="AH389" s="1950">
        <f t="shared" ref="AH389:AH392" si="308">COUNTA(F$116:AG$116)-AI389</f>
        <v>28</v>
      </c>
      <c r="AI389" s="2108">
        <f t="shared" ref="AI389:AI392" si="309">AM389+AN389</f>
        <v>0</v>
      </c>
      <c r="AJ389" s="2109">
        <f>+COUNTIF(F389:AG389,"休")</f>
        <v>0</v>
      </c>
      <c r="AM389" s="1953">
        <f>+COUNTIF(F389:AG389,"－")</f>
        <v>0</v>
      </c>
      <c r="AN389" s="1953">
        <f>+COUNTIF(F389:AG389,"外")</f>
        <v>0</v>
      </c>
    </row>
    <row r="390" spans="2:40">
      <c r="B390" s="4186"/>
      <c r="C390" s="4189"/>
      <c r="D390" s="1960">
        <f>E$19</f>
        <v>0</v>
      </c>
      <c r="E390" s="2105"/>
      <c r="F390" s="1955"/>
      <c r="G390" s="1956"/>
      <c r="H390" s="1956"/>
      <c r="I390" s="1956"/>
      <c r="J390" s="1956"/>
      <c r="K390" s="1956"/>
      <c r="L390" s="1956"/>
      <c r="M390" s="1956"/>
      <c r="N390" s="1956"/>
      <c r="O390" s="1956"/>
      <c r="P390" s="1956"/>
      <c r="Q390" s="1956"/>
      <c r="R390" s="1956"/>
      <c r="S390" s="1956"/>
      <c r="T390" s="1956"/>
      <c r="U390" s="1956"/>
      <c r="V390" s="1956"/>
      <c r="W390" s="1956"/>
      <c r="X390" s="1956"/>
      <c r="Y390" s="1956"/>
      <c r="Z390" s="1956"/>
      <c r="AA390" s="1956"/>
      <c r="AB390" s="1956"/>
      <c r="AC390" s="1956"/>
      <c r="AD390" s="1956"/>
      <c r="AE390" s="1956"/>
      <c r="AF390" s="1956"/>
      <c r="AG390" s="1957"/>
      <c r="AH390" s="1950">
        <f t="shared" si="308"/>
        <v>28</v>
      </c>
      <c r="AI390" s="1958">
        <f t="shared" si="309"/>
        <v>0</v>
      </c>
      <c r="AJ390" s="2106">
        <f t="shared" ref="AJ390:AJ392" si="310">+COUNTIF(F390:AG390,"休")</f>
        <v>0</v>
      </c>
      <c r="AM390" s="1953">
        <f t="shared" ref="AM390:AM392" si="311">+COUNTIF(F390:AG390,"－")</f>
        <v>0</v>
      </c>
      <c r="AN390" s="1953">
        <f>+COUNTIF(F390:AG390,"外")</f>
        <v>0</v>
      </c>
    </row>
    <row r="391" spans="2:40">
      <c r="B391" s="4186"/>
      <c r="C391" s="4189"/>
      <c r="D391" s="1960">
        <f>E$20</f>
        <v>0</v>
      </c>
      <c r="E391" s="2105"/>
      <c r="F391" s="1955"/>
      <c r="G391" s="1956"/>
      <c r="H391" s="1956"/>
      <c r="I391" s="1956"/>
      <c r="J391" s="1956"/>
      <c r="K391" s="1956"/>
      <c r="L391" s="1956"/>
      <c r="M391" s="1956"/>
      <c r="N391" s="1956"/>
      <c r="O391" s="1956"/>
      <c r="P391" s="1956"/>
      <c r="Q391" s="1956"/>
      <c r="R391" s="1956"/>
      <c r="S391" s="1956"/>
      <c r="T391" s="1956"/>
      <c r="U391" s="1956"/>
      <c r="V391" s="1956"/>
      <c r="W391" s="1956"/>
      <c r="X391" s="1956"/>
      <c r="Y391" s="1956"/>
      <c r="Z391" s="1956"/>
      <c r="AA391" s="1956"/>
      <c r="AB391" s="1956"/>
      <c r="AC391" s="1956"/>
      <c r="AD391" s="1956"/>
      <c r="AE391" s="1956"/>
      <c r="AF391" s="1956"/>
      <c r="AG391" s="1957"/>
      <c r="AH391" s="1950">
        <f t="shared" si="308"/>
        <v>28</v>
      </c>
      <c r="AI391" s="1958">
        <f t="shared" si="309"/>
        <v>0</v>
      </c>
      <c r="AJ391" s="2106">
        <f t="shared" si="310"/>
        <v>0</v>
      </c>
      <c r="AM391" s="1953">
        <f t="shared" si="311"/>
        <v>0</v>
      </c>
      <c r="AN391" s="1953">
        <f>+COUNTIF(F391:AG391,"外")</f>
        <v>0</v>
      </c>
    </row>
    <row r="392" spans="2:40">
      <c r="B392" s="4187"/>
      <c r="C392" s="4190"/>
      <c r="D392" s="2110">
        <f>E$21</f>
        <v>0</v>
      </c>
      <c r="E392" s="2039"/>
      <c r="F392" s="1984"/>
      <c r="G392" s="1965"/>
      <c r="H392" s="1965"/>
      <c r="I392" s="1965"/>
      <c r="J392" s="1965"/>
      <c r="K392" s="1965"/>
      <c r="L392" s="1965"/>
      <c r="M392" s="1965"/>
      <c r="N392" s="1965"/>
      <c r="O392" s="1965"/>
      <c r="P392" s="1965"/>
      <c r="Q392" s="1965"/>
      <c r="R392" s="1965"/>
      <c r="S392" s="1965"/>
      <c r="T392" s="1965"/>
      <c r="U392" s="1965"/>
      <c r="V392" s="1965"/>
      <c r="W392" s="1965"/>
      <c r="X392" s="1965"/>
      <c r="Y392" s="1965"/>
      <c r="Z392" s="1965"/>
      <c r="AA392" s="1965"/>
      <c r="AB392" s="1965"/>
      <c r="AC392" s="1965"/>
      <c r="AD392" s="1965"/>
      <c r="AE392" s="1965"/>
      <c r="AF392" s="1965"/>
      <c r="AG392" s="1985"/>
      <c r="AH392" s="1986">
        <f t="shared" si="308"/>
        <v>28</v>
      </c>
      <c r="AI392" s="2071">
        <f t="shared" si="309"/>
        <v>0</v>
      </c>
      <c r="AJ392" s="1972">
        <f t="shared" si="310"/>
        <v>0</v>
      </c>
      <c r="AM392" s="1953">
        <f t="shared" si="311"/>
        <v>0</v>
      </c>
      <c r="AN392" s="1953">
        <f>+COUNTIF(F392:AG392,"外")</f>
        <v>0</v>
      </c>
    </row>
    <row r="393" spans="2:40">
      <c r="F393" s="2073"/>
      <c r="G393" s="2073"/>
      <c r="H393" s="2073"/>
      <c r="I393" s="2073"/>
      <c r="J393" s="2073"/>
      <c r="K393" s="2073"/>
      <c r="L393" s="2073"/>
      <c r="M393" s="2073"/>
      <c r="N393" s="2073"/>
      <c r="O393" s="2073"/>
      <c r="P393" s="2073"/>
      <c r="Q393" s="2073"/>
      <c r="R393" s="2073"/>
      <c r="S393" s="2073"/>
      <c r="T393" s="2073"/>
      <c r="U393" s="2073"/>
      <c r="V393" s="2073"/>
      <c r="W393" s="2073"/>
      <c r="X393" s="2073"/>
      <c r="Y393" s="2073"/>
      <c r="Z393" s="2073"/>
      <c r="AA393" s="2073"/>
      <c r="AB393" s="2073"/>
      <c r="AC393" s="2073"/>
      <c r="AD393" s="2073"/>
      <c r="AE393" s="2073"/>
      <c r="AF393" s="2073"/>
      <c r="AG393" s="2073"/>
    </row>
    <row r="394" spans="2:40" ht="13.5" customHeight="1">
      <c r="B394" s="2021"/>
      <c r="C394" s="2022"/>
      <c r="D394" s="2025"/>
      <c r="E394" s="2074" t="s">
        <v>1183</v>
      </c>
      <c r="F394" s="2075">
        <f>+AG374+1</f>
        <v>45135</v>
      </c>
      <c r="G394" s="2076">
        <f>+F394+1</f>
        <v>45136</v>
      </c>
      <c r="H394" s="2076">
        <f t="shared" ref="H394:Y394" si="312">+G394+1</f>
        <v>45137</v>
      </c>
      <c r="I394" s="2076">
        <f t="shared" si="312"/>
        <v>45138</v>
      </c>
      <c r="J394" s="2076">
        <f t="shared" si="312"/>
        <v>45139</v>
      </c>
      <c r="K394" s="2076">
        <f t="shared" si="312"/>
        <v>45140</v>
      </c>
      <c r="L394" s="2076">
        <f t="shared" si="312"/>
        <v>45141</v>
      </c>
      <c r="M394" s="2076">
        <f t="shared" si="312"/>
        <v>45142</v>
      </c>
      <c r="N394" s="2076">
        <f t="shared" si="312"/>
        <v>45143</v>
      </c>
      <c r="O394" s="2076">
        <f t="shared" si="312"/>
        <v>45144</v>
      </c>
      <c r="P394" s="2076">
        <f t="shared" si="312"/>
        <v>45145</v>
      </c>
      <c r="Q394" s="2076">
        <f t="shared" si="312"/>
        <v>45146</v>
      </c>
      <c r="R394" s="2076">
        <f t="shared" si="312"/>
        <v>45147</v>
      </c>
      <c r="S394" s="2076">
        <f t="shared" si="312"/>
        <v>45148</v>
      </c>
      <c r="T394" s="2076">
        <f t="shared" si="312"/>
        <v>45149</v>
      </c>
      <c r="U394" s="2076">
        <f t="shared" si="312"/>
        <v>45150</v>
      </c>
      <c r="V394" s="2076">
        <f t="shared" si="312"/>
        <v>45151</v>
      </c>
      <c r="W394" s="2076">
        <f t="shared" si="312"/>
        <v>45152</v>
      </c>
      <c r="X394" s="2076">
        <f t="shared" si="312"/>
        <v>45153</v>
      </c>
      <c r="Y394" s="2076">
        <f t="shared" si="312"/>
        <v>45154</v>
      </c>
      <c r="Z394" s="2076">
        <f>+Y394+1</f>
        <v>45155</v>
      </c>
      <c r="AA394" s="2076">
        <f t="shared" ref="AA394:AC394" si="313">+Z394+1</f>
        <v>45156</v>
      </c>
      <c r="AB394" s="2076">
        <f t="shared" si="313"/>
        <v>45157</v>
      </c>
      <c r="AC394" s="2076">
        <f t="shared" si="313"/>
        <v>45158</v>
      </c>
      <c r="AD394" s="2076">
        <f>+AC394+1</f>
        <v>45159</v>
      </c>
      <c r="AE394" s="2076">
        <f t="shared" ref="AE394" si="314">+AD394+1</f>
        <v>45160</v>
      </c>
      <c r="AF394" s="2076">
        <f>+AE394+1</f>
        <v>45161</v>
      </c>
      <c r="AG394" s="2111">
        <f t="shared" ref="AG394" si="315">+AF394+1</f>
        <v>45162</v>
      </c>
      <c r="AH394" s="4209" t="s">
        <v>2496</v>
      </c>
      <c r="AI394" s="4313" t="s">
        <v>2497</v>
      </c>
      <c r="AJ394" s="4316" t="s">
        <v>2474</v>
      </c>
      <c r="AK394" s="4319"/>
      <c r="AM394" s="4320" t="s">
        <v>2556</v>
      </c>
      <c r="AN394" s="4320" t="s">
        <v>2557</v>
      </c>
    </row>
    <row r="395" spans="2:40">
      <c r="B395" s="2037"/>
      <c r="C395" s="2038"/>
      <c r="D395" s="2041"/>
      <c r="E395" s="2078" t="s">
        <v>1184</v>
      </c>
      <c r="F395" s="2079" t="str">
        <f>TEXT(WEEKDAY(+F394),"aaa")</f>
        <v>金</v>
      </c>
      <c r="G395" s="2080" t="str">
        <f t="shared" ref="G395:AG395" si="316">TEXT(WEEKDAY(+G394),"aaa")</f>
        <v>土</v>
      </c>
      <c r="H395" s="2080" t="str">
        <f t="shared" si="316"/>
        <v>日</v>
      </c>
      <c r="I395" s="2080" t="str">
        <f t="shared" si="316"/>
        <v>月</v>
      </c>
      <c r="J395" s="2080" t="str">
        <f t="shared" si="316"/>
        <v>火</v>
      </c>
      <c r="K395" s="2080" t="str">
        <f t="shared" si="316"/>
        <v>水</v>
      </c>
      <c r="L395" s="2080" t="str">
        <f t="shared" si="316"/>
        <v>木</v>
      </c>
      <c r="M395" s="2080" t="str">
        <f t="shared" si="316"/>
        <v>金</v>
      </c>
      <c r="N395" s="2080" t="str">
        <f t="shared" si="316"/>
        <v>土</v>
      </c>
      <c r="O395" s="2080" t="str">
        <f t="shared" si="316"/>
        <v>日</v>
      </c>
      <c r="P395" s="2080" t="str">
        <f t="shared" si="316"/>
        <v>月</v>
      </c>
      <c r="Q395" s="2080" t="str">
        <f t="shared" si="316"/>
        <v>火</v>
      </c>
      <c r="R395" s="2080" t="str">
        <f t="shared" si="316"/>
        <v>水</v>
      </c>
      <c r="S395" s="2080" t="str">
        <f t="shared" si="316"/>
        <v>木</v>
      </c>
      <c r="T395" s="2080" t="str">
        <f t="shared" si="316"/>
        <v>金</v>
      </c>
      <c r="U395" s="2080" t="str">
        <f t="shared" si="316"/>
        <v>土</v>
      </c>
      <c r="V395" s="2080" t="str">
        <f t="shared" si="316"/>
        <v>日</v>
      </c>
      <c r="W395" s="2080" t="str">
        <f t="shared" si="316"/>
        <v>月</v>
      </c>
      <c r="X395" s="2080" t="str">
        <f t="shared" si="316"/>
        <v>火</v>
      </c>
      <c r="Y395" s="2080" t="str">
        <f t="shared" si="316"/>
        <v>水</v>
      </c>
      <c r="Z395" s="2080" t="str">
        <f t="shared" si="316"/>
        <v>木</v>
      </c>
      <c r="AA395" s="2080" t="str">
        <f t="shared" si="316"/>
        <v>金</v>
      </c>
      <c r="AB395" s="2080" t="str">
        <f t="shared" si="316"/>
        <v>土</v>
      </c>
      <c r="AC395" s="2080" t="str">
        <f t="shared" si="316"/>
        <v>日</v>
      </c>
      <c r="AD395" s="2080" t="str">
        <f t="shared" si="316"/>
        <v>月</v>
      </c>
      <c r="AE395" s="2080" t="str">
        <f t="shared" si="316"/>
        <v>火</v>
      </c>
      <c r="AF395" s="2080" t="str">
        <f t="shared" si="316"/>
        <v>水</v>
      </c>
      <c r="AG395" s="2112" t="str">
        <f t="shared" si="316"/>
        <v>木</v>
      </c>
      <c r="AH395" s="4210"/>
      <c r="AI395" s="4314"/>
      <c r="AJ395" s="4317"/>
      <c r="AK395" s="4319"/>
      <c r="AM395" s="4320"/>
      <c r="AN395" s="4320"/>
    </row>
    <row r="396" spans="2:40" ht="24.75" customHeight="1">
      <c r="B396" s="2101" t="s">
        <v>2531</v>
      </c>
      <c r="C396" s="2102" t="s">
        <v>2532</v>
      </c>
      <c r="D396" s="1953" t="s">
        <v>1313</v>
      </c>
      <c r="E396" s="1901" t="s">
        <v>2558</v>
      </c>
      <c r="F396" s="1941"/>
      <c r="G396" s="1942"/>
      <c r="H396" s="1942"/>
      <c r="I396" s="1942"/>
      <c r="J396" s="1942"/>
      <c r="K396" s="1942"/>
      <c r="L396" s="1942"/>
      <c r="M396" s="1942"/>
      <c r="N396" s="1942"/>
      <c r="O396" s="1942"/>
      <c r="P396" s="1942"/>
      <c r="Q396" s="1942"/>
      <c r="R396" s="1942"/>
      <c r="S396" s="1942"/>
      <c r="T396" s="1942"/>
      <c r="U396" s="1942"/>
      <c r="V396" s="1942"/>
      <c r="W396" s="1942"/>
      <c r="X396" s="1942"/>
      <c r="Y396" s="1942"/>
      <c r="Z396" s="1942"/>
      <c r="AA396" s="1942"/>
      <c r="AB396" s="1942"/>
      <c r="AC396" s="1942"/>
      <c r="AD396" s="1942"/>
      <c r="AE396" s="1942"/>
      <c r="AF396" s="1942"/>
      <c r="AG396" s="1970"/>
      <c r="AH396" s="4211"/>
      <c r="AI396" s="4315"/>
      <c r="AJ396" s="4318"/>
      <c r="AK396" s="4319"/>
    </row>
    <row r="397" spans="2:40" ht="13.5" customHeight="1">
      <c r="B397" s="4185" t="s">
        <v>2486</v>
      </c>
      <c r="C397" s="4188" t="s">
        <v>2487</v>
      </c>
      <c r="D397" s="1945" t="str">
        <f>E$8</f>
        <v>〇〇</v>
      </c>
      <c r="E397" s="2023"/>
      <c r="F397" s="1947"/>
      <c r="G397" s="1948"/>
      <c r="H397" s="1948"/>
      <c r="I397" s="1948"/>
      <c r="J397" s="1948"/>
      <c r="K397" s="1948"/>
      <c r="L397" s="1948"/>
      <c r="M397" s="1948"/>
      <c r="N397" s="1948"/>
      <c r="O397" s="1948"/>
      <c r="P397" s="1948"/>
      <c r="Q397" s="1948"/>
      <c r="R397" s="1948"/>
      <c r="S397" s="1948"/>
      <c r="T397" s="1948"/>
      <c r="U397" s="1948"/>
      <c r="V397" s="1948"/>
      <c r="W397" s="1948"/>
      <c r="X397" s="1948"/>
      <c r="Y397" s="1948"/>
      <c r="Z397" s="1948"/>
      <c r="AA397" s="1948"/>
      <c r="AB397" s="1948"/>
      <c r="AC397" s="1948"/>
      <c r="AD397" s="1948"/>
      <c r="AE397" s="1948"/>
      <c r="AF397" s="1948"/>
      <c r="AG397" s="1949"/>
      <c r="AH397" s="1950">
        <f>COUNTA(F$136:AG$136)-AI397</f>
        <v>28</v>
      </c>
      <c r="AI397" s="1951">
        <f>AM397+AN397</f>
        <v>0</v>
      </c>
      <c r="AJ397" s="2104">
        <f>+COUNTIF(F397:AG397,"休")</f>
        <v>0</v>
      </c>
      <c r="AM397" s="1953">
        <f>+COUNTIF(F397:AG397,"－")</f>
        <v>0</v>
      </c>
      <c r="AN397" s="1953">
        <f t="shared" ref="AN397:AN402" si="317">+COUNTIF(F397:AG397,"外")</f>
        <v>0</v>
      </c>
    </row>
    <row r="398" spans="2:40" ht="13.5" customHeight="1">
      <c r="B398" s="4186"/>
      <c r="C398" s="4189"/>
      <c r="D398" s="1960" t="str">
        <f>E$9</f>
        <v>●●</v>
      </c>
      <c r="E398" s="2105"/>
      <c r="F398" s="1955"/>
      <c r="G398" s="1956"/>
      <c r="H398" s="1956"/>
      <c r="I398" s="1956"/>
      <c r="J398" s="1956"/>
      <c r="K398" s="1956"/>
      <c r="L398" s="1956"/>
      <c r="M398" s="1956"/>
      <c r="N398" s="1956"/>
      <c r="O398" s="1956"/>
      <c r="P398" s="1956"/>
      <c r="Q398" s="1956"/>
      <c r="R398" s="1956"/>
      <c r="S398" s="1956"/>
      <c r="T398" s="1956"/>
      <c r="U398" s="1956"/>
      <c r="V398" s="1956"/>
      <c r="W398" s="1956"/>
      <c r="X398" s="1956"/>
      <c r="Y398" s="1956"/>
      <c r="Z398" s="1956"/>
      <c r="AA398" s="1956"/>
      <c r="AB398" s="1956"/>
      <c r="AC398" s="1956"/>
      <c r="AD398" s="1956"/>
      <c r="AE398" s="1956"/>
      <c r="AF398" s="1956"/>
      <c r="AG398" s="1957"/>
      <c r="AH398" s="1950">
        <f t="shared" ref="AH398:AH402" si="318">COUNTA(F$136:AG$136)-AI398</f>
        <v>28</v>
      </c>
      <c r="AI398" s="1958">
        <f t="shared" ref="AI398" si="319">AM398+AN398</f>
        <v>0</v>
      </c>
      <c r="AJ398" s="2106">
        <f t="shared" ref="AJ398:AJ401" si="320">+COUNTIF(F398:AG398,"休")</f>
        <v>0</v>
      </c>
      <c r="AM398" s="1953">
        <f t="shared" ref="AM398:AM401" si="321">+COUNTIF(F398:AG398,"－")</f>
        <v>0</v>
      </c>
      <c r="AN398" s="1953">
        <f t="shared" si="317"/>
        <v>0</v>
      </c>
    </row>
    <row r="399" spans="2:40">
      <c r="B399" s="4186"/>
      <c r="C399" s="4189"/>
      <c r="D399" s="1960" t="str">
        <f>E$10</f>
        <v>△△</v>
      </c>
      <c r="E399" s="2105"/>
      <c r="F399" s="1955"/>
      <c r="G399" s="1956"/>
      <c r="H399" s="1956"/>
      <c r="I399" s="1956"/>
      <c r="J399" s="1956"/>
      <c r="K399" s="1956"/>
      <c r="L399" s="1956"/>
      <c r="M399" s="1956"/>
      <c r="N399" s="1956"/>
      <c r="O399" s="1956"/>
      <c r="P399" s="1956"/>
      <c r="Q399" s="1956"/>
      <c r="R399" s="1956"/>
      <c r="S399" s="1956"/>
      <c r="T399" s="1956"/>
      <c r="U399" s="1956"/>
      <c r="V399" s="1956"/>
      <c r="W399" s="1956"/>
      <c r="X399" s="1956"/>
      <c r="Y399" s="1956"/>
      <c r="Z399" s="1956"/>
      <c r="AA399" s="1956"/>
      <c r="AB399" s="1956"/>
      <c r="AC399" s="1956"/>
      <c r="AD399" s="1956"/>
      <c r="AE399" s="1956"/>
      <c r="AF399" s="1956"/>
      <c r="AG399" s="1957"/>
      <c r="AH399" s="1950">
        <f t="shared" si="318"/>
        <v>28</v>
      </c>
      <c r="AI399" s="1958">
        <f>AM399+AN399</f>
        <v>0</v>
      </c>
      <c r="AJ399" s="2106">
        <f t="shared" si="320"/>
        <v>0</v>
      </c>
      <c r="AM399" s="1953">
        <f t="shared" si="321"/>
        <v>0</v>
      </c>
      <c r="AN399" s="1953">
        <f t="shared" si="317"/>
        <v>0</v>
      </c>
    </row>
    <row r="400" spans="2:40">
      <c r="B400" s="4186"/>
      <c r="C400" s="4189"/>
      <c r="D400" s="1960" t="str">
        <f>E$11</f>
        <v>■■</v>
      </c>
      <c r="E400" s="2105"/>
      <c r="F400" s="1955"/>
      <c r="G400" s="1956"/>
      <c r="H400" s="1956"/>
      <c r="I400" s="1956"/>
      <c r="J400" s="1956"/>
      <c r="K400" s="1956"/>
      <c r="L400" s="1956"/>
      <c r="M400" s="1956"/>
      <c r="N400" s="1956"/>
      <c r="O400" s="1956"/>
      <c r="P400" s="1956"/>
      <c r="Q400" s="1956"/>
      <c r="R400" s="1956"/>
      <c r="S400" s="1956"/>
      <c r="T400" s="1956"/>
      <c r="U400" s="1956"/>
      <c r="V400" s="1956"/>
      <c r="W400" s="1956"/>
      <c r="X400" s="1956"/>
      <c r="Y400" s="1956"/>
      <c r="Z400" s="1956"/>
      <c r="AA400" s="1956"/>
      <c r="AB400" s="1956"/>
      <c r="AC400" s="1956"/>
      <c r="AD400" s="1956"/>
      <c r="AE400" s="1956"/>
      <c r="AF400" s="1956"/>
      <c r="AG400" s="1957"/>
      <c r="AH400" s="1950">
        <f t="shared" si="318"/>
        <v>28</v>
      </c>
      <c r="AI400" s="1958">
        <f t="shared" ref="AI400:AI402" si="322">AM400+AN400</f>
        <v>0</v>
      </c>
      <c r="AJ400" s="2106">
        <f t="shared" si="320"/>
        <v>0</v>
      </c>
      <c r="AM400" s="1953">
        <f t="shared" si="321"/>
        <v>0</v>
      </c>
      <c r="AN400" s="1953">
        <f t="shared" si="317"/>
        <v>0</v>
      </c>
    </row>
    <row r="401" spans="2:40">
      <c r="B401" s="4186"/>
      <c r="C401" s="4189"/>
      <c r="D401" s="1960" t="str">
        <f>E$12</f>
        <v>★★</v>
      </c>
      <c r="E401" s="2105"/>
      <c r="F401" s="1955"/>
      <c r="G401" s="1956"/>
      <c r="H401" s="1956"/>
      <c r="I401" s="1956"/>
      <c r="J401" s="1956"/>
      <c r="K401" s="1956"/>
      <c r="L401" s="1956"/>
      <c r="M401" s="1956"/>
      <c r="N401" s="1956"/>
      <c r="O401" s="1956"/>
      <c r="P401" s="1956"/>
      <c r="Q401" s="1956"/>
      <c r="R401" s="1956"/>
      <c r="S401" s="1956"/>
      <c r="T401" s="1956"/>
      <c r="U401" s="1956"/>
      <c r="V401" s="1956"/>
      <c r="W401" s="1956"/>
      <c r="X401" s="1956"/>
      <c r="Y401" s="1956"/>
      <c r="Z401" s="1956"/>
      <c r="AA401" s="1956"/>
      <c r="AB401" s="1956"/>
      <c r="AC401" s="1956"/>
      <c r="AD401" s="1956"/>
      <c r="AE401" s="1956"/>
      <c r="AF401" s="1956"/>
      <c r="AG401" s="1957"/>
      <c r="AH401" s="1950">
        <f t="shared" si="318"/>
        <v>28</v>
      </c>
      <c r="AI401" s="1958">
        <f t="shared" si="322"/>
        <v>0</v>
      </c>
      <c r="AJ401" s="2106">
        <f t="shared" si="320"/>
        <v>0</v>
      </c>
      <c r="AM401" s="1953">
        <f t="shared" si="321"/>
        <v>0</v>
      </c>
      <c r="AN401" s="1953">
        <f t="shared" si="317"/>
        <v>0</v>
      </c>
    </row>
    <row r="402" spans="2:40">
      <c r="B402" s="4187"/>
      <c r="C402" s="4190"/>
      <c r="D402" s="2107"/>
      <c r="E402" s="1991"/>
      <c r="F402" s="1964"/>
      <c r="G402" s="1966"/>
      <c r="H402" s="1966"/>
      <c r="I402" s="1966"/>
      <c r="J402" s="1966"/>
      <c r="K402" s="1966"/>
      <c r="L402" s="1966"/>
      <c r="M402" s="1966"/>
      <c r="N402" s="1966"/>
      <c r="O402" s="1966"/>
      <c r="P402" s="1966"/>
      <c r="Q402" s="1966"/>
      <c r="R402" s="1966"/>
      <c r="S402" s="1966"/>
      <c r="T402" s="1966"/>
      <c r="U402" s="1966"/>
      <c r="V402" s="1966"/>
      <c r="W402" s="1966"/>
      <c r="X402" s="1966"/>
      <c r="Y402" s="1966"/>
      <c r="Z402" s="1966"/>
      <c r="AA402" s="1966"/>
      <c r="AB402" s="1966"/>
      <c r="AC402" s="1966"/>
      <c r="AD402" s="1966"/>
      <c r="AE402" s="1966"/>
      <c r="AF402" s="1966"/>
      <c r="AG402" s="1967"/>
      <c r="AH402" s="1950">
        <f t="shared" si="318"/>
        <v>28</v>
      </c>
      <c r="AI402" s="1951">
        <f t="shared" si="322"/>
        <v>0</v>
      </c>
      <c r="AJ402" s="2104">
        <f>+COUNTIF(F402:AG402,"休")</f>
        <v>0</v>
      </c>
      <c r="AM402" s="1953">
        <f>+COUNTIF(F402:AG402,"－")</f>
        <v>0</v>
      </c>
      <c r="AN402" s="1953">
        <f t="shared" si="317"/>
        <v>0</v>
      </c>
    </row>
    <row r="403" spans="2:40" ht="24.75" customHeight="1">
      <c r="B403" s="4185" t="s">
        <v>2493</v>
      </c>
      <c r="C403" s="4188" t="s">
        <v>2494</v>
      </c>
      <c r="D403" s="1953" t="s">
        <v>1313</v>
      </c>
      <c r="E403" s="1901" t="s">
        <v>2558</v>
      </c>
      <c r="F403" s="1941"/>
      <c r="G403" s="1942"/>
      <c r="H403" s="1942"/>
      <c r="I403" s="1942"/>
      <c r="J403" s="1942"/>
      <c r="K403" s="1942"/>
      <c r="L403" s="1942"/>
      <c r="M403" s="1942"/>
      <c r="N403" s="1942"/>
      <c r="O403" s="1942"/>
      <c r="P403" s="1942"/>
      <c r="Q403" s="1942"/>
      <c r="R403" s="1942"/>
      <c r="S403" s="1942"/>
      <c r="T403" s="1942"/>
      <c r="U403" s="1942"/>
      <c r="V403" s="1942"/>
      <c r="W403" s="1942"/>
      <c r="X403" s="1942"/>
      <c r="Y403" s="1942"/>
      <c r="Z403" s="1942"/>
      <c r="AA403" s="1942"/>
      <c r="AB403" s="1942"/>
      <c r="AC403" s="1942"/>
      <c r="AD403" s="1942"/>
      <c r="AE403" s="1942"/>
      <c r="AF403" s="1942"/>
      <c r="AG403" s="1970"/>
      <c r="AH403" s="1971"/>
      <c r="AI403" s="1953"/>
      <c r="AJ403" s="2058"/>
    </row>
    <row r="404" spans="2:40" ht="13.5" customHeight="1">
      <c r="B404" s="4186"/>
      <c r="C404" s="4189"/>
      <c r="D404" s="2107" t="str">
        <f>E$14</f>
        <v>〇〇</v>
      </c>
      <c r="E404" s="1991"/>
      <c r="F404" s="1947"/>
      <c r="G404" s="1948"/>
      <c r="H404" s="1948"/>
      <c r="I404" s="1948"/>
      <c r="J404" s="1948"/>
      <c r="K404" s="1948"/>
      <c r="L404" s="1948"/>
      <c r="M404" s="1948"/>
      <c r="N404" s="1948"/>
      <c r="O404" s="1948"/>
      <c r="P404" s="1948"/>
      <c r="Q404" s="1948"/>
      <c r="R404" s="1948"/>
      <c r="S404" s="1948"/>
      <c r="T404" s="1948"/>
      <c r="U404" s="1948"/>
      <c r="V404" s="1948"/>
      <c r="W404" s="1948"/>
      <c r="X404" s="1948"/>
      <c r="Y404" s="1948"/>
      <c r="Z404" s="1948"/>
      <c r="AA404" s="1948"/>
      <c r="AB404" s="1948"/>
      <c r="AC404" s="1948"/>
      <c r="AD404" s="1948"/>
      <c r="AE404" s="1948"/>
      <c r="AF404" s="1948"/>
      <c r="AG404" s="1949"/>
      <c r="AH404" s="1950">
        <f t="shared" ref="AH404" si="323">COUNTA(F$136:AG$136)-AI404</f>
        <v>28</v>
      </c>
      <c r="AI404" s="1951">
        <f t="shared" ref="AI404:AI407" si="324">AM404+AN404</f>
        <v>0</v>
      </c>
      <c r="AJ404" s="2104">
        <f>+COUNTIF(F404:AG404,"休")</f>
        <v>0</v>
      </c>
      <c r="AM404" s="1953">
        <f>+COUNTIF(F404:AG404,"－")</f>
        <v>0</v>
      </c>
      <c r="AN404" s="1953">
        <f>+COUNTIF(F404:AG404,"外")</f>
        <v>0</v>
      </c>
    </row>
    <row r="405" spans="2:40">
      <c r="B405" s="4186"/>
      <c r="C405" s="4189"/>
      <c r="D405" s="1960" t="str">
        <f>E$15</f>
        <v>●●</v>
      </c>
      <c r="E405" s="2105"/>
      <c r="F405" s="1955"/>
      <c r="G405" s="1956"/>
      <c r="H405" s="1956"/>
      <c r="I405" s="1956"/>
      <c r="J405" s="1956"/>
      <c r="K405" s="1956"/>
      <c r="L405" s="1956"/>
      <c r="M405" s="1956"/>
      <c r="N405" s="1956"/>
      <c r="O405" s="1956"/>
      <c r="P405" s="1956"/>
      <c r="Q405" s="1956"/>
      <c r="R405" s="1956"/>
      <c r="S405" s="1956"/>
      <c r="T405" s="1956"/>
      <c r="U405" s="1956"/>
      <c r="V405" s="1956"/>
      <c r="W405" s="1956"/>
      <c r="X405" s="1956"/>
      <c r="Y405" s="1956"/>
      <c r="Z405" s="1956"/>
      <c r="AA405" s="1956"/>
      <c r="AB405" s="1956"/>
      <c r="AC405" s="1956"/>
      <c r="AD405" s="1956"/>
      <c r="AE405" s="1956"/>
      <c r="AF405" s="1956"/>
      <c r="AG405" s="1957"/>
      <c r="AH405" s="1950">
        <f>COUNTA(F$136:AG$136)-AI405</f>
        <v>28</v>
      </c>
      <c r="AI405" s="1958">
        <f t="shared" si="324"/>
        <v>0</v>
      </c>
      <c r="AJ405" s="2106">
        <f t="shared" ref="AJ405:AJ407" si="325">+COUNTIF(F405:AG405,"休")</f>
        <v>0</v>
      </c>
      <c r="AM405" s="1953">
        <f t="shared" ref="AM405:AM407" si="326">+COUNTIF(F405:AG405,"－")</f>
        <v>0</v>
      </c>
      <c r="AN405" s="1953">
        <f>+COUNTIF(F405:AG405,"外")</f>
        <v>0</v>
      </c>
    </row>
    <row r="406" spans="2:40">
      <c r="B406" s="4186"/>
      <c r="C406" s="4189"/>
      <c r="D406" s="1960">
        <f>E$16</f>
        <v>0</v>
      </c>
      <c r="E406" s="2105"/>
      <c r="F406" s="1955"/>
      <c r="G406" s="1956"/>
      <c r="H406" s="1956"/>
      <c r="I406" s="1956"/>
      <c r="J406" s="1956"/>
      <c r="K406" s="1956"/>
      <c r="L406" s="1956"/>
      <c r="M406" s="1956"/>
      <c r="N406" s="1956"/>
      <c r="O406" s="1956"/>
      <c r="P406" s="1956"/>
      <c r="Q406" s="1956"/>
      <c r="R406" s="1956"/>
      <c r="S406" s="1956"/>
      <c r="T406" s="1956"/>
      <c r="U406" s="1956"/>
      <c r="V406" s="1956"/>
      <c r="W406" s="1956"/>
      <c r="X406" s="1956"/>
      <c r="Y406" s="1956"/>
      <c r="Z406" s="1956"/>
      <c r="AA406" s="1956"/>
      <c r="AB406" s="1956"/>
      <c r="AC406" s="1956"/>
      <c r="AD406" s="1956"/>
      <c r="AE406" s="1956"/>
      <c r="AF406" s="1956"/>
      <c r="AG406" s="1957"/>
      <c r="AH406" s="1950">
        <f t="shared" ref="AH406:AH407" si="327">COUNTA(F$136:AG$136)-AI406</f>
        <v>28</v>
      </c>
      <c r="AI406" s="1958">
        <f t="shared" si="324"/>
        <v>0</v>
      </c>
      <c r="AJ406" s="2106">
        <f t="shared" si="325"/>
        <v>0</v>
      </c>
      <c r="AM406" s="1953">
        <f t="shared" si="326"/>
        <v>0</v>
      </c>
      <c r="AN406" s="1953">
        <f>+COUNTIF(F406:AG406,"外")</f>
        <v>0</v>
      </c>
    </row>
    <row r="407" spans="2:40">
      <c r="B407" s="4186"/>
      <c r="C407" s="4190"/>
      <c r="D407" s="2107">
        <f>E$17</f>
        <v>0</v>
      </c>
      <c r="E407" s="1991"/>
      <c r="F407" s="1955"/>
      <c r="G407" s="1978"/>
      <c r="H407" s="1978"/>
      <c r="I407" s="1978"/>
      <c r="J407" s="1978"/>
      <c r="K407" s="1978"/>
      <c r="L407" s="1978"/>
      <c r="M407" s="1978"/>
      <c r="N407" s="1978"/>
      <c r="O407" s="1978"/>
      <c r="P407" s="1978"/>
      <c r="Q407" s="1978"/>
      <c r="R407" s="1978"/>
      <c r="S407" s="1978"/>
      <c r="T407" s="1978"/>
      <c r="U407" s="1978"/>
      <c r="V407" s="1978"/>
      <c r="W407" s="1978"/>
      <c r="X407" s="1978"/>
      <c r="Y407" s="1978"/>
      <c r="Z407" s="1978"/>
      <c r="AA407" s="1978"/>
      <c r="AB407" s="1978"/>
      <c r="AC407" s="1978"/>
      <c r="AD407" s="1978"/>
      <c r="AE407" s="1978"/>
      <c r="AF407" s="1978"/>
      <c r="AG407" s="1949"/>
      <c r="AH407" s="1950">
        <f t="shared" si="327"/>
        <v>28</v>
      </c>
      <c r="AI407" s="1987">
        <f t="shared" si="324"/>
        <v>0</v>
      </c>
      <c r="AJ407" s="2104">
        <f t="shared" si="325"/>
        <v>0</v>
      </c>
      <c r="AM407" s="1953">
        <f t="shared" si="326"/>
        <v>0</v>
      </c>
      <c r="AN407" s="1953">
        <f>+COUNTIF(F407:AG407,"外")</f>
        <v>0</v>
      </c>
    </row>
    <row r="408" spans="2:40" ht="24.75" customHeight="1">
      <c r="B408" s="4186"/>
      <c r="C408" s="4188" t="s">
        <v>2495</v>
      </c>
      <c r="D408" s="1953" t="s">
        <v>1313</v>
      </c>
      <c r="E408" s="1901" t="s">
        <v>2558</v>
      </c>
      <c r="F408" s="1941"/>
      <c r="G408" s="1942"/>
      <c r="H408" s="1942"/>
      <c r="I408" s="1942"/>
      <c r="J408" s="1942"/>
      <c r="K408" s="1942"/>
      <c r="L408" s="1942"/>
      <c r="M408" s="1942"/>
      <c r="N408" s="1942"/>
      <c r="O408" s="1942"/>
      <c r="P408" s="1942"/>
      <c r="Q408" s="1942"/>
      <c r="R408" s="1942"/>
      <c r="S408" s="1942"/>
      <c r="T408" s="1942"/>
      <c r="U408" s="1942"/>
      <c r="V408" s="1942"/>
      <c r="W408" s="1942"/>
      <c r="X408" s="1942"/>
      <c r="Y408" s="1942"/>
      <c r="Z408" s="1942"/>
      <c r="AA408" s="1942"/>
      <c r="AB408" s="1942"/>
      <c r="AC408" s="1942"/>
      <c r="AD408" s="1942"/>
      <c r="AE408" s="1942"/>
      <c r="AF408" s="1942"/>
      <c r="AG408" s="1970"/>
      <c r="AH408" s="1971"/>
      <c r="AI408" s="1953"/>
      <c r="AJ408" s="2058"/>
    </row>
    <row r="409" spans="2:40">
      <c r="B409" s="4186"/>
      <c r="C409" s="4189"/>
      <c r="D409" s="1945" t="str">
        <f>E$18</f>
        <v>●●</v>
      </c>
      <c r="E409" s="2023"/>
      <c r="F409" s="1947"/>
      <c r="G409" s="1948"/>
      <c r="H409" s="1948"/>
      <c r="I409" s="1948"/>
      <c r="J409" s="1948"/>
      <c r="K409" s="1948"/>
      <c r="L409" s="1948"/>
      <c r="M409" s="1948"/>
      <c r="N409" s="1948"/>
      <c r="O409" s="1948"/>
      <c r="P409" s="1948"/>
      <c r="Q409" s="1948"/>
      <c r="R409" s="1948"/>
      <c r="S409" s="1948"/>
      <c r="T409" s="1948"/>
      <c r="U409" s="1948"/>
      <c r="V409" s="1948"/>
      <c r="W409" s="1948"/>
      <c r="X409" s="1948"/>
      <c r="Y409" s="1948"/>
      <c r="Z409" s="1948"/>
      <c r="AA409" s="1948"/>
      <c r="AB409" s="1948"/>
      <c r="AC409" s="1948"/>
      <c r="AD409" s="1948"/>
      <c r="AE409" s="1948"/>
      <c r="AF409" s="1948"/>
      <c r="AG409" s="1982"/>
      <c r="AH409" s="1950">
        <f t="shared" ref="AH409:AH412" si="328">COUNTA(F$136:AG$136)-AI409</f>
        <v>28</v>
      </c>
      <c r="AI409" s="2108">
        <f t="shared" ref="AI409:AI412" si="329">AM409+AN409</f>
        <v>0</v>
      </c>
      <c r="AJ409" s="2109">
        <f>+COUNTIF(F409:AG409,"休")</f>
        <v>0</v>
      </c>
      <c r="AM409" s="1953">
        <f>+COUNTIF(F409:AG409,"－")</f>
        <v>0</v>
      </c>
      <c r="AN409" s="1953">
        <f>+COUNTIF(F409:AG409,"外")</f>
        <v>0</v>
      </c>
    </row>
    <row r="410" spans="2:40">
      <c r="B410" s="4186"/>
      <c r="C410" s="4189"/>
      <c r="D410" s="1960">
        <f>E$19</f>
        <v>0</v>
      </c>
      <c r="E410" s="2105"/>
      <c r="F410" s="1955"/>
      <c r="G410" s="1956"/>
      <c r="H410" s="1956"/>
      <c r="I410" s="1956"/>
      <c r="J410" s="1956"/>
      <c r="K410" s="1956"/>
      <c r="L410" s="1956"/>
      <c r="M410" s="1956"/>
      <c r="N410" s="1956"/>
      <c r="O410" s="1956"/>
      <c r="P410" s="1956"/>
      <c r="Q410" s="1956"/>
      <c r="R410" s="1956"/>
      <c r="S410" s="1956"/>
      <c r="T410" s="1956"/>
      <c r="U410" s="1956"/>
      <c r="V410" s="1956"/>
      <c r="W410" s="1956"/>
      <c r="X410" s="1956"/>
      <c r="Y410" s="1956"/>
      <c r="Z410" s="1956"/>
      <c r="AA410" s="1956"/>
      <c r="AB410" s="1956"/>
      <c r="AC410" s="1956"/>
      <c r="AD410" s="1956"/>
      <c r="AE410" s="1956"/>
      <c r="AF410" s="1956"/>
      <c r="AG410" s="1957"/>
      <c r="AH410" s="1950">
        <f t="shared" si="328"/>
        <v>28</v>
      </c>
      <c r="AI410" s="1958">
        <f t="shared" si="329"/>
        <v>0</v>
      </c>
      <c r="AJ410" s="2106">
        <f t="shared" ref="AJ410:AJ412" si="330">+COUNTIF(F410:AG410,"休")</f>
        <v>0</v>
      </c>
      <c r="AM410" s="1953">
        <f t="shared" ref="AM410:AM412" si="331">+COUNTIF(F410:AG410,"－")</f>
        <v>0</v>
      </c>
      <c r="AN410" s="1953">
        <f>+COUNTIF(F410:AG410,"外")</f>
        <v>0</v>
      </c>
    </row>
    <row r="411" spans="2:40">
      <c r="B411" s="4186"/>
      <c r="C411" s="4189"/>
      <c r="D411" s="1960">
        <f>E$20</f>
        <v>0</v>
      </c>
      <c r="E411" s="2105"/>
      <c r="F411" s="1955"/>
      <c r="G411" s="1956"/>
      <c r="H411" s="1956"/>
      <c r="I411" s="1956"/>
      <c r="J411" s="1956"/>
      <c r="K411" s="1956"/>
      <c r="L411" s="1956"/>
      <c r="M411" s="1956"/>
      <c r="N411" s="1956"/>
      <c r="O411" s="1956"/>
      <c r="P411" s="1956"/>
      <c r="Q411" s="1956"/>
      <c r="R411" s="1956"/>
      <c r="S411" s="1956"/>
      <c r="T411" s="1956"/>
      <c r="U411" s="1956"/>
      <c r="V411" s="1956"/>
      <c r="W411" s="1956"/>
      <c r="X411" s="1956"/>
      <c r="Y411" s="1956"/>
      <c r="Z411" s="1956"/>
      <c r="AA411" s="1956"/>
      <c r="AB411" s="1956"/>
      <c r="AC411" s="1956"/>
      <c r="AD411" s="1956"/>
      <c r="AE411" s="1956"/>
      <c r="AF411" s="1956"/>
      <c r="AG411" s="1957"/>
      <c r="AH411" s="1950">
        <f t="shared" si="328"/>
        <v>28</v>
      </c>
      <c r="AI411" s="1958">
        <f t="shared" si="329"/>
        <v>0</v>
      </c>
      <c r="AJ411" s="2106">
        <f t="shared" si="330"/>
        <v>0</v>
      </c>
      <c r="AM411" s="1953">
        <f t="shared" si="331"/>
        <v>0</v>
      </c>
      <c r="AN411" s="1953">
        <f>+COUNTIF(F411:AG411,"外")</f>
        <v>0</v>
      </c>
    </row>
    <row r="412" spans="2:40">
      <c r="B412" s="4187"/>
      <c r="C412" s="4190"/>
      <c r="D412" s="2110">
        <f>E$21</f>
        <v>0</v>
      </c>
      <c r="E412" s="2039"/>
      <c r="F412" s="1984"/>
      <c r="G412" s="1965"/>
      <c r="H412" s="1965"/>
      <c r="I412" s="1965"/>
      <c r="J412" s="1965"/>
      <c r="K412" s="1965"/>
      <c r="L412" s="1965"/>
      <c r="M412" s="1965"/>
      <c r="N412" s="1965"/>
      <c r="O412" s="1965"/>
      <c r="P412" s="1965"/>
      <c r="Q412" s="1965"/>
      <c r="R412" s="1965"/>
      <c r="S412" s="1965"/>
      <c r="T412" s="1965"/>
      <c r="U412" s="1965"/>
      <c r="V412" s="1965"/>
      <c r="W412" s="1965"/>
      <c r="X412" s="1965"/>
      <c r="Y412" s="1965"/>
      <c r="Z412" s="1965"/>
      <c r="AA412" s="1965"/>
      <c r="AB412" s="1965"/>
      <c r="AC412" s="1965"/>
      <c r="AD412" s="1965"/>
      <c r="AE412" s="1965"/>
      <c r="AF412" s="1965"/>
      <c r="AG412" s="1985"/>
      <c r="AH412" s="1986">
        <f t="shared" si="328"/>
        <v>28</v>
      </c>
      <c r="AI412" s="2071">
        <f t="shared" si="329"/>
        <v>0</v>
      </c>
      <c r="AJ412" s="1972">
        <f t="shared" si="330"/>
        <v>0</v>
      </c>
      <c r="AM412" s="1953">
        <f t="shared" si="331"/>
        <v>0</v>
      </c>
      <c r="AN412" s="1953">
        <f>+COUNTIF(F412:AG412,"外")</f>
        <v>0</v>
      </c>
    </row>
    <row r="413" spans="2:40">
      <c r="F413" s="2073"/>
      <c r="G413" s="2073"/>
      <c r="H413" s="2073"/>
      <c r="I413" s="2073"/>
      <c r="J413" s="2073"/>
      <c r="K413" s="2073"/>
      <c r="L413" s="2073"/>
      <c r="M413" s="2073"/>
      <c r="N413" s="2073"/>
      <c r="O413" s="2073"/>
      <c r="P413" s="2073"/>
      <c r="Q413" s="2073"/>
      <c r="R413" s="2073"/>
      <c r="S413" s="2073"/>
      <c r="T413" s="2073"/>
      <c r="U413" s="2073"/>
      <c r="V413" s="2073"/>
      <c r="W413" s="2073"/>
      <c r="X413" s="2073"/>
      <c r="Y413" s="2073"/>
      <c r="Z413" s="2073"/>
      <c r="AA413" s="2073"/>
      <c r="AB413" s="2073"/>
      <c r="AC413" s="2073"/>
      <c r="AD413" s="2073"/>
      <c r="AE413" s="2073"/>
      <c r="AF413" s="2073"/>
      <c r="AG413" s="2073"/>
    </row>
    <row r="414" spans="2:40" ht="13.5" customHeight="1">
      <c r="B414" s="2021"/>
      <c r="C414" s="2022"/>
      <c r="D414" s="2025"/>
      <c r="E414" s="2053" t="s">
        <v>1183</v>
      </c>
      <c r="F414" s="2054">
        <f>+AG394+1</f>
        <v>45163</v>
      </c>
      <c r="G414" s="2055">
        <f>+F414+1</f>
        <v>45164</v>
      </c>
      <c r="H414" s="2055">
        <f t="shared" ref="H414:Y414" si="332">+G414+1</f>
        <v>45165</v>
      </c>
      <c r="I414" s="2055">
        <f t="shared" si="332"/>
        <v>45166</v>
      </c>
      <c r="J414" s="2055">
        <f t="shared" si="332"/>
        <v>45167</v>
      </c>
      <c r="K414" s="2055">
        <f t="shared" si="332"/>
        <v>45168</v>
      </c>
      <c r="L414" s="2055">
        <f t="shared" si="332"/>
        <v>45169</v>
      </c>
      <c r="M414" s="2055">
        <f t="shared" si="332"/>
        <v>45170</v>
      </c>
      <c r="N414" s="2055">
        <f t="shared" si="332"/>
        <v>45171</v>
      </c>
      <c r="O414" s="2055">
        <f t="shared" si="332"/>
        <v>45172</v>
      </c>
      <c r="P414" s="2055">
        <f t="shared" si="332"/>
        <v>45173</v>
      </c>
      <c r="Q414" s="2055">
        <f t="shared" si="332"/>
        <v>45174</v>
      </c>
      <c r="R414" s="2055">
        <f t="shared" si="332"/>
        <v>45175</v>
      </c>
      <c r="S414" s="2055">
        <f t="shared" si="332"/>
        <v>45176</v>
      </c>
      <c r="T414" s="2055">
        <f t="shared" si="332"/>
        <v>45177</v>
      </c>
      <c r="U414" s="2055">
        <f t="shared" si="332"/>
        <v>45178</v>
      </c>
      <c r="V414" s="2055">
        <f t="shared" si="332"/>
        <v>45179</v>
      </c>
      <c r="W414" s="2055">
        <f t="shared" si="332"/>
        <v>45180</v>
      </c>
      <c r="X414" s="2055">
        <f t="shared" si="332"/>
        <v>45181</v>
      </c>
      <c r="Y414" s="2055">
        <f t="shared" si="332"/>
        <v>45182</v>
      </c>
      <c r="Z414" s="2055">
        <f>+Y414+1</f>
        <v>45183</v>
      </c>
      <c r="AA414" s="2055">
        <f t="shared" ref="AA414:AC414" si="333">+Z414+1</f>
        <v>45184</v>
      </c>
      <c r="AB414" s="2055">
        <f t="shared" si="333"/>
        <v>45185</v>
      </c>
      <c r="AC414" s="2055">
        <f t="shared" si="333"/>
        <v>45186</v>
      </c>
      <c r="AD414" s="2055">
        <f>+AC414+1</f>
        <v>45187</v>
      </c>
      <c r="AE414" s="2055">
        <f t="shared" ref="AE414:AG414" si="334">+AD414+1</f>
        <v>45188</v>
      </c>
      <c r="AF414" s="2055">
        <f t="shared" si="334"/>
        <v>45189</v>
      </c>
      <c r="AG414" s="2111">
        <f t="shared" si="334"/>
        <v>45190</v>
      </c>
      <c r="AH414" s="4209" t="s">
        <v>2496</v>
      </c>
      <c r="AI414" s="4313" t="s">
        <v>2497</v>
      </c>
      <c r="AJ414" s="4316" t="s">
        <v>2474</v>
      </c>
      <c r="AK414" s="4319"/>
      <c r="AM414" s="4320" t="s">
        <v>2556</v>
      </c>
      <c r="AN414" s="4320" t="s">
        <v>2557</v>
      </c>
    </row>
    <row r="415" spans="2:40">
      <c r="B415" s="2037"/>
      <c r="C415" s="2038"/>
      <c r="D415" s="2041"/>
      <c r="E415" s="1958" t="s">
        <v>1184</v>
      </c>
      <c r="F415" s="2059" t="str">
        <f>TEXT(WEEKDAY(+F414),"aaa")</f>
        <v>金</v>
      </c>
      <c r="G415" s="2060" t="str">
        <f t="shared" ref="G415:AG415" si="335">TEXT(WEEKDAY(+G414),"aaa")</f>
        <v>土</v>
      </c>
      <c r="H415" s="2060" t="str">
        <f t="shared" si="335"/>
        <v>日</v>
      </c>
      <c r="I415" s="2060" t="str">
        <f t="shared" si="335"/>
        <v>月</v>
      </c>
      <c r="J415" s="2060" t="str">
        <f t="shared" si="335"/>
        <v>火</v>
      </c>
      <c r="K415" s="2060" t="str">
        <f t="shared" si="335"/>
        <v>水</v>
      </c>
      <c r="L415" s="2060" t="str">
        <f t="shared" si="335"/>
        <v>木</v>
      </c>
      <c r="M415" s="2060" t="str">
        <f t="shared" si="335"/>
        <v>金</v>
      </c>
      <c r="N415" s="2060" t="str">
        <f t="shared" si="335"/>
        <v>土</v>
      </c>
      <c r="O415" s="2060" t="str">
        <f t="shared" si="335"/>
        <v>日</v>
      </c>
      <c r="P415" s="2060" t="str">
        <f t="shared" si="335"/>
        <v>月</v>
      </c>
      <c r="Q415" s="2060" t="str">
        <f t="shared" si="335"/>
        <v>火</v>
      </c>
      <c r="R415" s="2060" t="str">
        <f t="shared" si="335"/>
        <v>水</v>
      </c>
      <c r="S415" s="2060" t="str">
        <f t="shared" si="335"/>
        <v>木</v>
      </c>
      <c r="T415" s="2060" t="str">
        <f t="shared" si="335"/>
        <v>金</v>
      </c>
      <c r="U415" s="2060" t="str">
        <f t="shared" si="335"/>
        <v>土</v>
      </c>
      <c r="V415" s="2060" t="str">
        <f t="shared" si="335"/>
        <v>日</v>
      </c>
      <c r="W415" s="2060" t="str">
        <f t="shared" si="335"/>
        <v>月</v>
      </c>
      <c r="X415" s="2060" t="str">
        <f t="shared" si="335"/>
        <v>火</v>
      </c>
      <c r="Y415" s="2060" t="str">
        <f t="shared" si="335"/>
        <v>水</v>
      </c>
      <c r="Z415" s="2060" t="str">
        <f t="shared" si="335"/>
        <v>木</v>
      </c>
      <c r="AA415" s="2060" t="str">
        <f t="shared" si="335"/>
        <v>金</v>
      </c>
      <c r="AB415" s="2060" t="str">
        <f t="shared" si="335"/>
        <v>土</v>
      </c>
      <c r="AC415" s="2060" t="str">
        <f t="shared" si="335"/>
        <v>日</v>
      </c>
      <c r="AD415" s="2060" t="str">
        <f t="shared" si="335"/>
        <v>月</v>
      </c>
      <c r="AE415" s="2060" t="str">
        <f t="shared" si="335"/>
        <v>火</v>
      </c>
      <c r="AF415" s="2060" t="str">
        <f t="shared" si="335"/>
        <v>水</v>
      </c>
      <c r="AG415" s="2060" t="str">
        <f t="shared" si="335"/>
        <v>木</v>
      </c>
      <c r="AH415" s="4210"/>
      <c r="AI415" s="4314"/>
      <c r="AJ415" s="4317"/>
      <c r="AK415" s="4319"/>
      <c r="AM415" s="4320"/>
      <c r="AN415" s="4320"/>
    </row>
    <row r="416" spans="2:40" ht="24.75" customHeight="1">
      <c r="B416" s="2101" t="s">
        <v>2531</v>
      </c>
      <c r="C416" s="2102" t="s">
        <v>2532</v>
      </c>
      <c r="D416" s="1953" t="s">
        <v>1313</v>
      </c>
      <c r="E416" s="1901" t="s">
        <v>2558</v>
      </c>
      <c r="F416" s="1941"/>
      <c r="G416" s="1942"/>
      <c r="H416" s="1942"/>
      <c r="I416" s="1942"/>
      <c r="J416" s="1942"/>
      <c r="K416" s="1942"/>
      <c r="L416" s="1942"/>
      <c r="M416" s="1942"/>
      <c r="N416" s="1942"/>
      <c r="O416" s="1942"/>
      <c r="P416" s="1942"/>
      <c r="Q416" s="1942"/>
      <c r="R416" s="1942"/>
      <c r="S416" s="1942"/>
      <c r="T416" s="1942"/>
      <c r="U416" s="1942"/>
      <c r="V416" s="1942"/>
      <c r="W416" s="1942"/>
      <c r="X416" s="1942"/>
      <c r="Y416" s="1942"/>
      <c r="Z416" s="1942"/>
      <c r="AA416" s="1942"/>
      <c r="AB416" s="1942"/>
      <c r="AC416" s="1942"/>
      <c r="AD416" s="1942"/>
      <c r="AE416" s="1942"/>
      <c r="AF416" s="1942"/>
      <c r="AG416" s="1970"/>
      <c r="AH416" s="4211"/>
      <c r="AI416" s="4315"/>
      <c r="AJ416" s="4318"/>
      <c r="AK416" s="4319"/>
    </row>
    <row r="417" spans="2:40" ht="13.5" customHeight="1">
      <c r="B417" s="4185" t="s">
        <v>2486</v>
      </c>
      <c r="C417" s="4188" t="s">
        <v>2487</v>
      </c>
      <c r="D417" s="1945" t="str">
        <f>E$8</f>
        <v>〇〇</v>
      </c>
      <c r="E417" s="2023"/>
      <c r="F417" s="1947"/>
      <c r="G417" s="1948"/>
      <c r="H417" s="1948"/>
      <c r="I417" s="1948"/>
      <c r="J417" s="1948"/>
      <c r="K417" s="1948"/>
      <c r="L417" s="1948"/>
      <c r="M417" s="1948"/>
      <c r="N417" s="1948"/>
      <c r="O417" s="1948"/>
      <c r="P417" s="1948"/>
      <c r="Q417" s="1948"/>
      <c r="R417" s="1948"/>
      <c r="S417" s="1948"/>
      <c r="T417" s="1948"/>
      <c r="U417" s="1948"/>
      <c r="V417" s="1948"/>
      <c r="W417" s="1948"/>
      <c r="X417" s="1948"/>
      <c r="Y417" s="1948"/>
      <c r="Z417" s="1948"/>
      <c r="AA417" s="1948"/>
      <c r="AB417" s="1948"/>
      <c r="AC417" s="1948"/>
      <c r="AD417" s="1948"/>
      <c r="AE417" s="1948"/>
      <c r="AF417" s="1948"/>
      <c r="AG417" s="1949"/>
      <c r="AH417" s="1950">
        <f>COUNTA(F$156:AG$156)-AI417</f>
        <v>28</v>
      </c>
      <c r="AI417" s="1951">
        <f>AM417+AN417</f>
        <v>0</v>
      </c>
      <c r="AJ417" s="2104">
        <f>+COUNTIF(F417:AG417,"休")</f>
        <v>0</v>
      </c>
      <c r="AM417" s="1953">
        <f>+COUNTIF(F417:AG417,"－")</f>
        <v>0</v>
      </c>
      <c r="AN417" s="1953">
        <f t="shared" ref="AN417:AN422" si="336">+COUNTIF(F417:AG417,"外")</f>
        <v>0</v>
      </c>
    </row>
    <row r="418" spans="2:40" ht="13.5" customHeight="1">
      <c r="B418" s="4186"/>
      <c r="C418" s="4189"/>
      <c r="D418" s="1960" t="str">
        <f>E$9</f>
        <v>●●</v>
      </c>
      <c r="E418" s="2105"/>
      <c r="F418" s="1955"/>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c r="AB418" s="1956"/>
      <c r="AC418" s="1956"/>
      <c r="AD418" s="1956"/>
      <c r="AE418" s="1956"/>
      <c r="AF418" s="1956"/>
      <c r="AG418" s="1957"/>
      <c r="AH418" s="1950">
        <f>COUNTA(F$156:AG$156)-AI418</f>
        <v>28</v>
      </c>
      <c r="AI418" s="1958">
        <f t="shared" ref="AI418" si="337">AM418+AN418</f>
        <v>0</v>
      </c>
      <c r="AJ418" s="2106">
        <f t="shared" ref="AJ418:AJ421" si="338">+COUNTIF(F418:AG418,"休")</f>
        <v>0</v>
      </c>
      <c r="AM418" s="1953">
        <f t="shared" ref="AM418:AM421" si="339">+COUNTIF(F418:AG418,"－")</f>
        <v>0</v>
      </c>
      <c r="AN418" s="1953">
        <f t="shared" si="336"/>
        <v>0</v>
      </c>
    </row>
    <row r="419" spans="2:40">
      <c r="B419" s="4186"/>
      <c r="C419" s="4189"/>
      <c r="D419" s="1960" t="str">
        <f>E$10</f>
        <v>△△</v>
      </c>
      <c r="E419" s="2105"/>
      <c r="F419" s="1955"/>
      <c r="G419" s="1956"/>
      <c r="H419" s="1956"/>
      <c r="I419" s="1956"/>
      <c r="J419" s="1956"/>
      <c r="K419" s="1956"/>
      <c r="L419" s="1956"/>
      <c r="M419" s="1956"/>
      <c r="N419" s="1956"/>
      <c r="O419" s="1956"/>
      <c r="P419" s="1956"/>
      <c r="Q419" s="1956"/>
      <c r="R419" s="1956"/>
      <c r="S419" s="1956"/>
      <c r="T419" s="1956"/>
      <c r="U419" s="1956"/>
      <c r="V419" s="1956"/>
      <c r="W419" s="1956"/>
      <c r="X419" s="1956"/>
      <c r="Y419" s="1956"/>
      <c r="Z419" s="1956"/>
      <c r="AA419" s="1956"/>
      <c r="AB419" s="1956"/>
      <c r="AC419" s="1956"/>
      <c r="AD419" s="1956"/>
      <c r="AE419" s="1956"/>
      <c r="AF419" s="1956"/>
      <c r="AG419" s="1957"/>
      <c r="AH419" s="1950">
        <f t="shared" ref="AH419:AH420" si="340">COUNTA(F$156:AG$156)-AI419</f>
        <v>28</v>
      </c>
      <c r="AI419" s="1958">
        <f>AM419+AN419</f>
        <v>0</v>
      </c>
      <c r="AJ419" s="2106">
        <f t="shared" si="338"/>
        <v>0</v>
      </c>
      <c r="AM419" s="1953">
        <f t="shared" si="339"/>
        <v>0</v>
      </c>
      <c r="AN419" s="1953">
        <f t="shared" si="336"/>
        <v>0</v>
      </c>
    </row>
    <row r="420" spans="2:40">
      <c r="B420" s="4186"/>
      <c r="C420" s="4189"/>
      <c r="D420" s="1960" t="str">
        <f>E$11</f>
        <v>■■</v>
      </c>
      <c r="E420" s="2105"/>
      <c r="F420" s="1955"/>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c r="AB420" s="1956"/>
      <c r="AC420" s="1956"/>
      <c r="AD420" s="1956"/>
      <c r="AE420" s="1956"/>
      <c r="AF420" s="1956"/>
      <c r="AG420" s="1957"/>
      <c r="AH420" s="1950">
        <f t="shared" si="340"/>
        <v>28</v>
      </c>
      <c r="AI420" s="1958">
        <f t="shared" ref="AI420:AI422" si="341">AM420+AN420</f>
        <v>0</v>
      </c>
      <c r="AJ420" s="2106">
        <f t="shared" si="338"/>
        <v>0</v>
      </c>
      <c r="AM420" s="1953">
        <f t="shared" si="339"/>
        <v>0</v>
      </c>
      <c r="AN420" s="1953">
        <f t="shared" si="336"/>
        <v>0</v>
      </c>
    </row>
    <row r="421" spans="2:40">
      <c r="B421" s="4186"/>
      <c r="C421" s="4189"/>
      <c r="D421" s="1960" t="str">
        <f>E$12</f>
        <v>★★</v>
      </c>
      <c r="E421" s="2105"/>
      <c r="F421" s="1955"/>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c r="AB421" s="1956"/>
      <c r="AC421" s="1956"/>
      <c r="AD421" s="1956"/>
      <c r="AE421" s="1956"/>
      <c r="AF421" s="1956"/>
      <c r="AG421" s="1957"/>
      <c r="AH421" s="1950">
        <f>COUNTA(F$156:AG$156)-AI421</f>
        <v>28</v>
      </c>
      <c r="AI421" s="1958">
        <f t="shared" si="341"/>
        <v>0</v>
      </c>
      <c r="AJ421" s="2106">
        <f t="shared" si="338"/>
        <v>0</v>
      </c>
      <c r="AM421" s="1953">
        <f t="shared" si="339"/>
        <v>0</v>
      </c>
      <c r="AN421" s="1953">
        <f t="shared" si="336"/>
        <v>0</v>
      </c>
    </row>
    <row r="422" spans="2:40">
      <c r="B422" s="4187"/>
      <c r="C422" s="4190"/>
      <c r="D422" s="2107"/>
      <c r="E422" s="1991"/>
      <c r="F422" s="1964"/>
      <c r="G422" s="1966"/>
      <c r="H422" s="1966"/>
      <c r="I422" s="1966"/>
      <c r="J422" s="1966"/>
      <c r="K422" s="1966"/>
      <c r="L422" s="1966"/>
      <c r="M422" s="1966"/>
      <c r="N422" s="1966"/>
      <c r="O422" s="1966"/>
      <c r="P422" s="1966"/>
      <c r="Q422" s="1966"/>
      <c r="R422" s="1966"/>
      <c r="S422" s="1966"/>
      <c r="T422" s="1966"/>
      <c r="U422" s="1966"/>
      <c r="V422" s="1966"/>
      <c r="W422" s="1966"/>
      <c r="X422" s="1966"/>
      <c r="Y422" s="1966"/>
      <c r="Z422" s="1966"/>
      <c r="AA422" s="1966"/>
      <c r="AB422" s="1966"/>
      <c r="AC422" s="1966"/>
      <c r="AD422" s="1966"/>
      <c r="AE422" s="1966"/>
      <c r="AF422" s="1966"/>
      <c r="AG422" s="1967"/>
      <c r="AH422" s="1950">
        <f>COUNTA(F$156:AG$156)-AI422</f>
        <v>28</v>
      </c>
      <c r="AI422" s="1951">
        <f t="shared" si="341"/>
        <v>0</v>
      </c>
      <c r="AJ422" s="2104">
        <f>+COUNTIF(F422:AG422,"休")</f>
        <v>0</v>
      </c>
      <c r="AM422" s="1953">
        <f>+COUNTIF(F422:AG422,"－")</f>
        <v>0</v>
      </c>
      <c r="AN422" s="1953">
        <f t="shared" si="336"/>
        <v>0</v>
      </c>
    </row>
    <row r="423" spans="2:40" ht="24.75" customHeight="1">
      <c r="B423" s="4185" t="s">
        <v>2493</v>
      </c>
      <c r="C423" s="4188" t="s">
        <v>2494</v>
      </c>
      <c r="D423" s="1953" t="s">
        <v>1313</v>
      </c>
      <c r="E423" s="1901" t="s">
        <v>2558</v>
      </c>
      <c r="F423" s="1941"/>
      <c r="G423" s="1942"/>
      <c r="H423" s="1942"/>
      <c r="I423" s="1942"/>
      <c r="J423" s="1942"/>
      <c r="K423" s="1942"/>
      <c r="L423" s="1942"/>
      <c r="M423" s="1942"/>
      <c r="N423" s="1942"/>
      <c r="O423" s="1942"/>
      <c r="P423" s="1942"/>
      <c r="Q423" s="1942"/>
      <c r="R423" s="1942"/>
      <c r="S423" s="1942"/>
      <c r="T423" s="1942"/>
      <c r="U423" s="1942"/>
      <c r="V423" s="1942"/>
      <c r="W423" s="1942"/>
      <c r="X423" s="1942"/>
      <c r="Y423" s="1942"/>
      <c r="Z423" s="1942"/>
      <c r="AA423" s="1942"/>
      <c r="AB423" s="1942"/>
      <c r="AC423" s="1942"/>
      <c r="AD423" s="1942"/>
      <c r="AE423" s="1942"/>
      <c r="AF423" s="1942"/>
      <c r="AG423" s="1970"/>
      <c r="AH423" s="1971"/>
      <c r="AI423" s="1953"/>
      <c r="AJ423" s="2058"/>
    </row>
    <row r="424" spans="2:40" ht="13.5" customHeight="1">
      <c r="B424" s="4186"/>
      <c r="C424" s="4189"/>
      <c r="D424" s="2107" t="str">
        <f>E$14</f>
        <v>〇〇</v>
      </c>
      <c r="E424" s="1991"/>
      <c r="F424" s="1947"/>
      <c r="G424" s="1948"/>
      <c r="H424" s="1948"/>
      <c r="I424" s="1948"/>
      <c r="J424" s="1948"/>
      <c r="K424" s="1948"/>
      <c r="L424" s="1948"/>
      <c r="M424" s="1948"/>
      <c r="N424" s="1948"/>
      <c r="O424" s="1948"/>
      <c r="P424" s="1948"/>
      <c r="Q424" s="1948"/>
      <c r="R424" s="1948"/>
      <c r="S424" s="1948"/>
      <c r="T424" s="1948"/>
      <c r="U424" s="1948"/>
      <c r="V424" s="1948"/>
      <c r="W424" s="1948"/>
      <c r="X424" s="1948"/>
      <c r="Y424" s="1948"/>
      <c r="Z424" s="1948"/>
      <c r="AA424" s="1948"/>
      <c r="AB424" s="1948"/>
      <c r="AC424" s="1948"/>
      <c r="AD424" s="1948"/>
      <c r="AE424" s="1948"/>
      <c r="AF424" s="1948"/>
      <c r="AG424" s="1949"/>
      <c r="AH424" s="1950">
        <f>COUNTA(F$156:AG$156)-AI424</f>
        <v>28</v>
      </c>
      <c r="AI424" s="1951">
        <f t="shared" ref="AI424:AI427" si="342">AM424+AN424</f>
        <v>0</v>
      </c>
      <c r="AJ424" s="2104">
        <f>+COUNTIF(F424:AG424,"休")</f>
        <v>0</v>
      </c>
      <c r="AM424" s="1953">
        <f>+COUNTIF(F424:AG424,"－")</f>
        <v>0</v>
      </c>
      <c r="AN424" s="1953">
        <f>+COUNTIF(F424:AG424,"外")</f>
        <v>0</v>
      </c>
    </row>
    <row r="425" spans="2:40">
      <c r="B425" s="4186"/>
      <c r="C425" s="4189"/>
      <c r="D425" s="1960" t="str">
        <f>E$15</f>
        <v>●●</v>
      </c>
      <c r="E425" s="2105"/>
      <c r="F425" s="1955"/>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c r="AB425" s="1956"/>
      <c r="AC425" s="1956"/>
      <c r="AD425" s="1956"/>
      <c r="AE425" s="1956"/>
      <c r="AF425" s="1956"/>
      <c r="AG425" s="1957"/>
      <c r="AH425" s="1950">
        <f>COUNTA(F$156:AG$156)-AI425</f>
        <v>28</v>
      </c>
      <c r="AI425" s="1958">
        <f t="shared" si="342"/>
        <v>0</v>
      </c>
      <c r="AJ425" s="2106">
        <f t="shared" ref="AJ425:AJ427" si="343">+COUNTIF(F425:AG425,"休")</f>
        <v>0</v>
      </c>
      <c r="AM425" s="1953">
        <f t="shared" ref="AM425:AM427" si="344">+COUNTIF(F425:AG425,"－")</f>
        <v>0</v>
      </c>
      <c r="AN425" s="1953">
        <f>+COUNTIF(F425:AG425,"外")</f>
        <v>0</v>
      </c>
    </row>
    <row r="426" spans="2:40">
      <c r="B426" s="4186"/>
      <c r="C426" s="4189"/>
      <c r="D426" s="1960">
        <f>E$16</f>
        <v>0</v>
      </c>
      <c r="E426" s="2105"/>
      <c r="F426" s="1955"/>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1956"/>
      <c r="AG426" s="1957"/>
      <c r="AH426" s="1950">
        <f t="shared" ref="AH426:AH427" si="345">COUNTA(F$156:AG$156)-AI426</f>
        <v>28</v>
      </c>
      <c r="AI426" s="1958">
        <f t="shared" si="342"/>
        <v>0</v>
      </c>
      <c r="AJ426" s="2106">
        <f t="shared" si="343"/>
        <v>0</v>
      </c>
      <c r="AM426" s="1953">
        <f t="shared" si="344"/>
        <v>0</v>
      </c>
      <c r="AN426" s="1953">
        <f>+COUNTIF(F426:AG426,"外")</f>
        <v>0</v>
      </c>
    </row>
    <row r="427" spans="2:40">
      <c r="B427" s="4186"/>
      <c r="C427" s="4190"/>
      <c r="D427" s="2107">
        <f>E$17</f>
        <v>0</v>
      </c>
      <c r="E427" s="1991"/>
      <c r="F427" s="1955"/>
      <c r="G427" s="1978"/>
      <c r="H427" s="1978"/>
      <c r="I427" s="1978"/>
      <c r="J427" s="1978"/>
      <c r="K427" s="1978"/>
      <c r="L427" s="1978"/>
      <c r="M427" s="1978"/>
      <c r="N427" s="1978"/>
      <c r="O427" s="1978"/>
      <c r="P427" s="1978"/>
      <c r="Q427" s="1978"/>
      <c r="R427" s="1978"/>
      <c r="S427" s="1978"/>
      <c r="T427" s="1978"/>
      <c r="U427" s="1978"/>
      <c r="V427" s="1978"/>
      <c r="W427" s="1978"/>
      <c r="X427" s="1978"/>
      <c r="Y427" s="1978"/>
      <c r="Z427" s="1978"/>
      <c r="AA427" s="1978"/>
      <c r="AB427" s="1978"/>
      <c r="AC427" s="1978"/>
      <c r="AD427" s="1978"/>
      <c r="AE427" s="1978"/>
      <c r="AF427" s="1978"/>
      <c r="AG427" s="1949"/>
      <c r="AH427" s="1950">
        <f t="shared" si="345"/>
        <v>28</v>
      </c>
      <c r="AI427" s="1987">
        <f t="shared" si="342"/>
        <v>0</v>
      </c>
      <c r="AJ427" s="2104">
        <f t="shared" si="343"/>
        <v>0</v>
      </c>
      <c r="AM427" s="1953">
        <f t="shared" si="344"/>
        <v>0</v>
      </c>
      <c r="AN427" s="1953">
        <f>+COUNTIF(F427:AG427,"外")</f>
        <v>0</v>
      </c>
    </row>
    <row r="428" spans="2:40" ht="24.75" customHeight="1">
      <c r="B428" s="4186"/>
      <c r="C428" s="4188" t="s">
        <v>2495</v>
      </c>
      <c r="D428" s="1953" t="s">
        <v>1313</v>
      </c>
      <c r="E428" s="1901" t="s">
        <v>2558</v>
      </c>
      <c r="F428" s="1941"/>
      <c r="G428" s="1942"/>
      <c r="H428" s="1942"/>
      <c r="I428" s="1942"/>
      <c r="J428" s="1942"/>
      <c r="K428" s="1942"/>
      <c r="L428" s="1942"/>
      <c r="M428" s="1942"/>
      <c r="N428" s="1942"/>
      <c r="O428" s="1942"/>
      <c r="P428" s="1942"/>
      <c r="Q428" s="1942"/>
      <c r="R428" s="1942"/>
      <c r="S428" s="1942"/>
      <c r="T428" s="1942"/>
      <c r="U428" s="1942"/>
      <c r="V428" s="1942"/>
      <c r="W428" s="1942"/>
      <c r="X428" s="1942"/>
      <c r="Y428" s="1942"/>
      <c r="Z428" s="1942"/>
      <c r="AA428" s="1942"/>
      <c r="AB428" s="1942"/>
      <c r="AC428" s="1942"/>
      <c r="AD428" s="1942"/>
      <c r="AE428" s="1942"/>
      <c r="AF428" s="1942"/>
      <c r="AG428" s="1970"/>
      <c r="AH428" s="1971"/>
      <c r="AI428" s="1953"/>
      <c r="AJ428" s="2058"/>
    </row>
    <row r="429" spans="2:40">
      <c r="B429" s="4186"/>
      <c r="C429" s="4189"/>
      <c r="D429" s="1945" t="str">
        <f>E$18</f>
        <v>●●</v>
      </c>
      <c r="E429" s="2023"/>
      <c r="F429" s="1947"/>
      <c r="G429" s="1948"/>
      <c r="H429" s="1948"/>
      <c r="I429" s="1948"/>
      <c r="J429" s="1948"/>
      <c r="K429" s="1948"/>
      <c r="L429" s="1948"/>
      <c r="M429" s="1948"/>
      <c r="N429" s="1948"/>
      <c r="O429" s="1948"/>
      <c r="P429" s="1948"/>
      <c r="Q429" s="1948"/>
      <c r="R429" s="1948"/>
      <c r="S429" s="1948"/>
      <c r="T429" s="1948"/>
      <c r="U429" s="1948"/>
      <c r="V429" s="1948"/>
      <c r="W429" s="1948"/>
      <c r="X429" s="1948"/>
      <c r="Y429" s="1948"/>
      <c r="Z429" s="1948"/>
      <c r="AA429" s="1948"/>
      <c r="AB429" s="1948"/>
      <c r="AC429" s="1948"/>
      <c r="AD429" s="1948"/>
      <c r="AE429" s="1948"/>
      <c r="AF429" s="1948"/>
      <c r="AG429" s="1982"/>
      <c r="AH429" s="1950">
        <f>COUNTA(F$156:AG$156)-AI429</f>
        <v>28</v>
      </c>
      <c r="AI429" s="2108">
        <f t="shared" ref="AI429:AI432" si="346">AM429+AN429</f>
        <v>0</v>
      </c>
      <c r="AJ429" s="2109">
        <f>+COUNTIF(F429:AG429,"休")</f>
        <v>0</v>
      </c>
      <c r="AM429" s="1953">
        <f>+COUNTIF(F429:AG429,"－")</f>
        <v>0</v>
      </c>
      <c r="AN429" s="1953">
        <f>+COUNTIF(F429:AG429,"外")</f>
        <v>0</v>
      </c>
    </row>
    <row r="430" spans="2:40">
      <c r="B430" s="4186"/>
      <c r="C430" s="4189"/>
      <c r="D430" s="1960">
        <f>E$19</f>
        <v>0</v>
      </c>
      <c r="E430" s="2105"/>
      <c r="F430" s="1955"/>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c r="AB430" s="1956"/>
      <c r="AC430" s="1956"/>
      <c r="AD430" s="1956"/>
      <c r="AE430" s="1956"/>
      <c r="AF430" s="1956"/>
      <c r="AG430" s="1957"/>
      <c r="AH430" s="1950">
        <f>COUNTA(F$156:AG$156)-AI430</f>
        <v>28</v>
      </c>
      <c r="AI430" s="1958">
        <f t="shared" si="346"/>
        <v>0</v>
      </c>
      <c r="AJ430" s="2106">
        <f t="shared" ref="AJ430:AJ432" si="347">+COUNTIF(F430:AG430,"休")</f>
        <v>0</v>
      </c>
      <c r="AM430" s="1953">
        <f t="shared" ref="AM430:AM432" si="348">+COUNTIF(F430:AG430,"－")</f>
        <v>0</v>
      </c>
      <c r="AN430" s="1953">
        <f>+COUNTIF(F430:AG430,"外")</f>
        <v>0</v>
      </c>
    </row>
    <row r="431" spans="2:40">
      <c r="B431" s="4186"/>
      <c r="C431" s="4189"/>
      <c r="D431" s="1960">
        <f>E$20</f>
        <v>0</v>
      </c>
      <c r="E431" s="2105"/>
      <c r="F431" s="1955"/>
      <c r="G431" s="1956"/>
      <c r="H431" s="1956"/>
      <c r="I431" s="1956"/>
      <c r="J431" s="1956"/>
      <c r="K431" s="1956"/>
      <c r="L431" s="1956"/>
      <c r="M431" s="1956"/>
      <c r="N431" s="1956"/>
      <c r="O431" s="1956"/>
      <c r="P431" s="1956"/>
      <c r="Q431" s="1956"/>
      <c r="R431" s="1956"/>
      <c r="S431" s="1956"/>
      <c r="T431" s="1956"/>
      <c r="U431" s="1956"/>
      <c r="V431" s="1956"/>
      <c r="W431" s="1956"/>
      <c r="X431" s="1956"/>
      <c r="Y431" s="1956"/>
      <c r="Z431" s="1956"/>
      <c r="AA431" s="1956"/>
      <c r="AB431" s="1956"/>
      <c r="AC431" s="1956"/>
      <c r="AD431" s="1956"/>
      <c r="AE431" s="1956"/>
      <c r="AF431" s="1956"/>
      <c r="AG431" s="1957"/>
      <c r="AH431" s="1950">
        <f t="shared" ref="AH431:AH432" si="349">COUNTA(F$156:AG$156)-AI431</f>
        <v>28</v>
      </c>
      <c r="AI431" s="1958">
        <f t="shared" si="346"/>
        <v>0</v>
      </c>
      <c r="AJ431" s="2106">
        <f t="shared" si="347"/>
        <v>0</v>
      </c>
      <c r="AM431" s="1953">
        <f t="shared" si="348"/>
        <v>0</v>
      </c>
      <c r="AN431" s="1953">
        <f>+COUNTIF(F431:AG431,"外")</f>
        <v>0</v>
      </c>
    </row>
    <row r="432" spans="2:40">
      <c r="B432" s="4187"/>
      <c r="C432" s="4190"/>
      <c r="D432" s="2110">
        <f>E$21</f>
        <v>0</v>
      </c>
      <c r="E432" s="2039"/>
      <c r="F432" s="1984"/>
      <c r="G432" s="1965"/>
      <c r="H432" s="1965"/>
      <c r="I432" s="1965"/>
      <c r="J432" s="1965"/>
      <c r="K432" s="1965"/>
      <c r="L432" s="1965"/>
      <c r="M432" s="1965"/>
      <c r="N432" s="1965"/>
      <c r="O432" s="1965"/>
      <c r="P432" s="1965"/>
      <c r="Q432" s="1965"/>
      <c r="R432" s="1965"/>
      <c r="S432" s="1965"/>
      <c r="T432" s="1965"/>
      <c r="U432" s="1965"/>
      <c r="V432" s="1965"/>
      <c r="W432" s="1965"/>
      <c r="X432" s="1965"/>
      <c r="Y432" s="1965"/>
      <c r="Z432" s="1965"/>
      <c r="AA432" s="1965"/>
      <c r="AB432" s="1965"/>
      <c r="AC432" s="1965"/>
      <c r="AD432" s="1965"/>
      <c r="AE432" s="1965"/>
      <c r="AF432" s="1965"/>
      <c r="AG432" s="1985"/>
      <c r="AH432" s="1986">
        <f t="shared" si="349"/>
        <v>28</v>
      </c>
      <c r="AI432" s="2071">
        <f t="shared" si="346"/>
        <v>0</v>
      </c>
      <c r="AJ432" s="1972">
        <f t="shared" si="347"/>
        <v>0</v>
      </c>
      <c r="AM432" s="1953">
        <f t="shared" si="348"/>
        <v>0</v>
      </c>
      <c r="AN432" s="1953">
        <f>+COUNTIF(F432:AG432,"外")</f>
        <v>0</v>
      </c>
    </row>
    <row r="434" spans="1:40" ht="6" customHeight="1">
      <c r="B434" s="2027"/>
      <c r="C434" s="2027"/>
      <c r="D434" s="2027"/>
      <c r="E434" s="1991"/>
      <c r="F434" s="1991"/>
      <c r="G434" s="2029"/>
      <c r="H434" s="2029"/>
      <c r="I434" s="2029"/>
      <c r="J434" s="2029"/>
      <c r="K434" s="2029"/>
      <c r="L434" s="2029"/>
      <c r="M434" s="2029"/>
      <c r="N434" s="2029"/>
      <c r="O434" s="2029"/>
      <c r="P434" s="2029"/>
      <c r="Q434" s="2029"/>
      <c r="R434" s="2029"/>
      <c r="S434" s="2029"/>
      <c r="T434" s="2029"/>
      <c r="U434" s="2029"/>
      <c r="V434" s="2029"/>
      <c r="W434" s="2029"/>
      <c r="X434" s="2029"/>
      <c r="Y434" s="2029"/>
      <c r="Z434" s="2029"/>
      <c r="AA434" s="2029"/>
      <c r="AB434" s="2029"/>
      <c r="AC434" s="2029"/>
      <c r="AD434" s="2029"/>
      <c r="AE434" s="2029"/>
      <c r="AF434" s="2029"/>
      <c r="AG434" s="2029"/>
      <c r="AH434" s="2027"/>
      <c r="AI434" s="2027"/>
      <c r="AJ434" s="2027"/>
    </row>
    <row r="435" spans="1:40" ht="19.2">
      <c r="A435" s="2042" t="s">
        <v>2528</v>
      </c>
      <c r="B435" s="2042"/>
      <c r="C435" s="2042"/>
      <c r="D435" s="2042"/>
      <c r="E435" s="2042"/>
      <c r="P435" s="2043"/>
      <c r="AJ435" s="1895" t="s">
        <v>2529</v>
      </c>
    </row>
    <row r="436" spans="1:40" ht="13.5" customHeight="1">
      <c r="AD436" s="4321" t="s">
        <v>2465</v>
      </c>
      <c r="AE436" s="4321"/>
      <c r="AF436" s="4321"/>
      <c r="AG436" s="4322" t="str">
        <f>AG$2</f>
        <v>令和　年　月　日</v>
      </c>
      <c r="AH436" s="4322"/>
      <c r="AI436" s="4322"/>
      <c r="AJ436" s="4322"/>
    </row>
    <row r="437" spans="1:40" s="2115" customFormat="1" ht="18" customHeight="1">
      <c r="B437" s="4323" t="s">
        <v>1173</v>
      </c>
      <c r="C437" s="4323"/>
      <c r="D437" s="2116" t="s">
        <v>1174</v>
      </c>
      <c r="E437" s="2117" t="str">
        <f>E$3</f>
        <v>○○校区道路改良工事</v>
      </c>
      <c r="F437" s="2117"/>
      <c r="G437" s="2117"/>
      <c r="H437" s="2117"/>
      <c r="I437" s="2117"/>
      <c r="J437" s="2117"/>
      <c r="K437" s="2117"/>
      <c r="L437" s="2117"/>
      <c r="M437" s="2117"/>
      <c r="N437" s="2117"/>
      <c r="O437" s="2116"/>
      <c r="P437" s="2116"/>
      <c r="Q437" s="2116"/>
      <c r="R437" s="2115" t="s">
        <v>1177</v>
      </c>
      <c r="U437" s="2118"/>
      <c r="V437" s="2118"/>
      <c r="W437" s="2116" t="s">
        <v>1174</v>
      </c>
      <c r="X437" s="4324">
        <f>X$3</f>
        <v>44659</v>
      </c>
      <c r="Y437" s="4324"/>
      <c r="Z437" s="4324"/>
      <c r="AA437" s="4324"/>
      <c r="AB437" s="4324"/>
      <c r="AC437" s="2116"/>
      <c r="AD437" s="2116"/>
      <c r="AE437" s="2116"/>
      <c r="AF437" s="2116"/>
      <c r="AG437" s="2116"/>
    </row>
    <row r="438" spans="1:40" s="2115" customFormat="1" ht="18" customHeight="1">
      <c r="B438" s="4325" t="s">
        <v>1181</v>
      </c>
      <c r="C438" s="4325"/>
      <c r="D438" s="2116" t="s">
        <v>1174</v>
      </c>
      <c r="E438" s="4326">
        <f>+X438-X437+1</f>
        <v>708</v>
      </c>
      <c r="F438" s="4326"/>
      <c r="G438" s="4326"/>
      <c r="H438" s="2116"/>
      <c r="I438" s="2116"/>
      <c r="J438" s="2116"/>
      <c r="K438" s="2116"/>
      <c r="L438" s="2116"/>
      <c r="M438" s="2116"/>
      <c r="N438" s="2116"/>
      <c r="O438" s="2116"/>
      <c r="P438" s="2116"/>
      <c r="Q438" s="2116"/>
      <c r="R438" s="2115" t="s">
        <v>1180</v>
      </c>
      <c r="S438" s="2119"/>
      <c r="T438" s="2119"/>
      <c r="U438" s="2120"/>
      <c r="V438" s="2120"/>
      <c r="W438" s="2116" t="s">
        <v>1174</v>
      </c>
      <c r="X438" s="4327">
        <f>X$4</f>
        <v>45366</v>
      </c>
      <c r="Y438" s="4327"/>
      <c r="Z438" s="4327"/>
      <c r="AA438" s="4327"/>
      <c r="AB438" s="4327"/>
      <c r="AC438" s="2116"/>
      <c r="AD438" s="2116"/>
      <c r="AE438" s="2116"/>
      <c r="AF438" s="2116"/>
      <c r="AG438" s="2116"/>
    </row>
    <row r="439" spans="1:40">
      <c r="F439" s="2073"/>
      <c r="G439" s="2073"/>
      <c r="H439" s="2073"/>
      <c r="I439" s="2073"/>
      <c r="J439" s="2073"/>
      <c r="K439" s="2073"/>
      <c r="L439" s="2073"/>
      <c r="M439" s="2073"/>
      <c r="N439" s="2073"/>
      <c r="O439" s="2073"/>
      <c r="P439" s="2073"/>
      <c r="Q439" s="2073"/>
      <c r="R439" s="2073"/>
      <c r="S439" s="2073"/>
      <c r="T439" s="2073"/>
      <c r="U439" s="2073"/>
      <c r="V439" s="2073"/>
      <c r="W439" s="2073"/>
      <c r="X439" s="2073"/>
      <c r="Y439" s="2073"/>
      <c r="Z439" s="2073"/>
      <c r="AA439" s="2073"/>
      <c r="AB439" s="2073"/>
      <c r="AC439" s="2073"/>
      <c r="AD439" s="2073"/>
      <c r="AE439" s="2073"/>
      <c r="AF439" s="2073"/>
      <c r="AG439" s="2073"/>
    </row>
    <row r="440" spans="1:40" ht="13.5" customHeight="1">
      <c r="B440" s="2021"/>
      <c r="C440" s="2022"/>
      <c r="D440" s="2025"/>
      <c r="E440" s="2074" t="s">
        <v>1183</v>
      </c>
      <c r="F440" s="2075">
        <f>+AG414+1</f>
        <v>45191</v>
      </c>
      <c r="G440" s="2076">
        <f>+F440+1</f>
        <v>45192</v>
      </c>
      <c r="H440" s="2076">
        <f t="shared" ref="H440:Y440" si="350">+G440+1</f>
        <v>45193</v>
      </c>
      <c r="I440" s="2076">
        <f t="shared" si="350"/>
        <v>45194</v>
      </c>
      <c r="J440" s="2076">
        <f t="shared" si="350"/>
        <v>45195</v>
      </c>
      <c r="K440" s="2076">
        <f t="shared" si="350"/>
        <v>45196</v>
      </c>
      <c r="L440" s="2076">
        <f t="shared" si="350"/>
        <v>45197</v>
      </c>
      <c r="M440" s="2076">
        <f t="shared" si="350"/>
        <v>45198</v>
      </c>
      <c r="N440" s="2076">
        <f t="shared" si="350"/>
        <v>45199</v>
      </c>
      <c r="O440" s="2076">
        <f t="shared" si="350"/>
        <v>45200</v>
      </c>
      <c r="P440" s="2076">
        <f t="shared" si="350"/>
        <v>45201</v>
      </c>
      <c r="Q440" s="2076">
        <f t="shared" si="350"/>
        <v>45202</v>
      </c>
      <c r="R440" s="2076">
        <f t="shared" si="350"/>
        <v>45203</v>
      </c>
      <c r="S440" s="2076">
        <f t="shared" si="350"/>
        <v>45204</v>
      </c>
      <c r="T440" s="2076">
        <f t="shared" si="350"/>
        <v>45205</v>
      </c>
      <c r="U440" s="2076">
        <f t="shared" si="350"/>
        <v>45206</v>
      </c>
      <c r="V440" s="2076">
        <f t="shared" si="350"/>
        <v>45207</v>
      </c>
      <c r="W440" s="2076">
        <f t="shared" si="350"/>
        <v>45208</v>
      </c>
      <c r="X440" s="2076">
        <f t="shared" si="350"/>
        <v>45209</v>
      </c>
      <c r="Y440" s="2076">
        <f t="shared" si="350"/>
        <v>45210</v>
      </c>
      <c r="Z440" s="2076">
        <f>+Y440+1</f>
        <v>45211</v>
      </c>
      <c r="AA440" s="2076">
        <f t="shared" ref="AA440:AC440" si="351">+Z440+1</f>
        <v>45212</v>
      </c>
      <c r="AB440" s="2076">
        <f t="shared" si="351"/>
        <v>45213</v>
      </c>
      <c r="AC440" s="2076">
        <f t="shared" si="351"/>
        <v>45214</v>
      </c>
      <c r="AD440" s="2076">
        <f>+AC440+1</f>
        <v>45215</v>
      </c>
      <c r="AE440" s="2076">
        <f t="shared" ref="AE440" si="352">+AD440+1</f>
        <v>45216</v>
      </c>
      <c r="AF440" s="2076">
        <f>+AE440+1</f>
        <v>45217</v>
      </c>
      <c r="AG440" s="2111">
        <f t="shared" ref="AG440" si="353">+AF440+1</f>
        <v>45218</v>
      </c>
      <c r="AH440" s="4209" t="s">
        <v>2496</v>
      </c>
      <c r="AI440" s="4313" t="s">
        <v>2497</v>
      </c>
      <c r="AJ440" s="4316" t="s">
        <v>2474</v>
      </c>
      <c r="AK440" s="4319"/>
      <c r="AM440" s="4320" t="s">
        <v>2556</v>
      </c>
      <c r="AN440" s="4320" t="s">
        <v>2557</v>
      </c>
    </row>
    <row r="441" spans="1:40">
      <c r="B441" s="2037"/>
      <c r="C441" s="2038"/>
      <c r="D441" s="2041"/>
      <c r="E441" s="2078" t="s">
        <v>1184</v>
      </c>
      <c r="F441" s="2079" t="str">
        <f>TEXT(WEEKDAY(+F440),"aaa")</f>
        <v>金</v>
      </c>
      <c r="G441" s="2080" t="str">
        <f t="shared" ref="G441:AG441" si="354">TEXT(WEEKDAY(+G440),"aaa")</f>
        <v>土</v>
      </c>
      <c r="H441" s="2080" t="str">
        <f t="shared" si="354"/>
        <v>日</v>
      </c>
      <c r="I441" s="2080" t="str">
        <f t="shared" si="354"/>
        <v>月</v>
      </c>
      <c r="J441" s="2080" t="str">
        <f t="shared" si="354"/>
        <v>火</v>
      </c>
      <c r="K441" s="2080" t="str">
        <f t="shared" si="354"/>
        <v>水</v>
      </c>
      <c r="L441" s="2080" t="str">
        <f t="shared" si="354"/>
        <v>木</v>
      </c>
      <c r="M441" s="2080" t="str">
        <f t="shared" si="354"/>
        <v>金</v>
      </c>
      <c r="N441" s="2080" t="str">
        <f t="shared" si="354"/>
        <v>土</v>
      </c>
      <c r="O441" s="2080" t="str">
        <f t="shared" si="354"/>
        <v>日</v>
      </c>
      <c r="P441" s="2080" t="str">
        <f t="shared" si="354"/>
        <v>月</v>
      </c>
      <c r="Q441" s="2080" t="str">
        <f t="shared" si="354"/>
        <v>火</v>
      </c>
      <c r="R441" s="2080" t="str">
        <f t="shared" si="354"/>
        <v>水</v>
      </c>
      <c r="S441" s="2080" t="str">
        <f t="shared" si="354"/>
        <v>木</v>
      </c>
      <c r="T441" s="2080" t="str">
        <f t="shared" si="354"/>
        <v>金</v>
      </c>
      <c r="U441" s="2080" t="str">
        <f t="shared" si="354"/>
        <v>土</v>
      </c>
      <c r="V441" s="2080" t="str">
        <f t="shared" si="354"/>
        <v>日</v>
      </c>
      <c r="W441" s="2080" t="str">
        <f t="shared" si="354"/>
        <v>月</v>
      </c>
      <c r="X441" s="2080" t="str">
        <f t="shared" si="354"/>
        <v>火</v>
      </c>
      <c r="Y441" s="2080" t="str">
        <f t="shared" si="354"/>
        <v>水</v>
      </c>
      <c r="Z441" s="2080" t="str">
        <f t="shared" si="354"/>
        <v>木</v>
      </c>
      <c r="AA441" s="2080" t="str">
        <f t="shared" si="354"/>
        <v>金</v>
      </c>
      <c r="AB441" s="2080" t="str">
        <f t="shared" si="354"/>
        <v>土</v>
      </c>
      <c r="AC441" s="2080" t="str">
        <f t="shared" si="354"/>
        <v>日</v>
      </c>
      <c r="AD441" s="2080" t="str">
        <f t="shared" si="354"/>
        <v>月</v>
      </c>
      <c r="AE441" s="2080" t="str">
        <f t="shared" si="354"/>
        <v>火</v>
      </c>
      <c r="AF441" s="2080" t="str">
        <f t="shared" si="354"/>
        <v>水</v>
      </c>
      <c r="AG441" s="2112" t="str">
        <f t="shared" si="354"/>
        <v>木</v>
      </c>
      <c r="AH441" s="4210"/>
      <c r="AI441" s="4314"/>
      <c r="AJ441" s="4317"/>
      <c r="AK441" s="4319"/>
      <c r="AM441" s="4320"/>
      <c r="AN441" s="4320"/>
    </row>
    <row r="442" spans="1:40" ht="24.75" customHeight="1">
      <c r="B442" s="2101" t="s">
        <v>2531</v>
      </c>
      <c r="C442" s="2102" t="s">
        <v>2532</v>
      </c>
      <c r="D442" s="1953" t="s">
        <v>1313</v>
      </c>
      <c r="E442" s="1901" t="s">
        <v>2558</v>
      </c>
      <c r="F442" s="1941"/>
      <c r="G442" s="1942"/>
      <c r="H442" s="1942"/>
      <c r="I442" s="1942"/>
      <c r="J442" s="1942"/>
      <c r="K442" s="1942"/>
      <c r="L442" s="1942"/>
      <c r="M442" s="1942"/>
      <c r="N442" s="1942"/>
      <c r="O442" s="1942"/>
      <c r="P442" s="1942"/>
      <c r="Q442" s="1942"/>
      <c r="R442" s="1942"/>
      <c r="S442" s="1942"/>
      <c r="T442" s="1942"/>
      <c r="U442" s="1942"/>
      <c r="V442" s="1942"/>
      <c r="W442" s="1942"/>
      <c r="X442" s="1942"/>
      <c r="Y442" s="1942"/>
      <c r="Z442" s="1942"/>
      <c r="AA442" s="1942"/>
      <c r="AB442" s="1942"/>
      <c r="AC442" s="1942"/>
      <c r="AD442" s="1942"/>
      <c r="AE442" s="1942"/>
      <c r="AF442" s="1942"/>
      <c r="AG442" s="1970"/>
      <c r="AH442" s="4211"/>
      <c r="AI442" s="4315"/>
      <c r="AJ442" s="4318"/>
      <c r="AK442" s="4319"/>
    </row>
    <row r="443" spans="1:40" ht="13.5" customHeight="1">
      <c r="B443" s="4185" t="s">
        <v>2486</v>
      </c>
      <c r="C443" s="4188" t="s">
        <v>2487</v>
      </c>
      <c r="D443" s="1945" t="str">
        <f>E$8</f>
        <v>〇〇</v>
      </c>
      <c r="E443" s="2023"/>
      <c r="F443" s="1947"/>
      <c r="G443" s="1948"/>
      <c r="H443" s="1948"/>
      <c r="I443" s="1948"/>
      <c r="J443" s="1948"/>
      <c r="K443" s="1948"/>
      <c r="L443" s="1948"/>
      <c r="M443" s="1948"/>
      <c r="N443" s="1948"/>
      <c r="O443" s="1948"/>
      <c r="P443" s="1948"/>
      <c r="Q443" s="1948"/>
      <c r="R443" s="1948"/>
      <c r="S443" s="1948"/>
      <c r="T443" s="1948"/>
      <c r="U443" s="1948"/>
      <c r="V443" s="1948"/>
      <c r="W443" s="1948"/>
      <c r="X443" s="1948"/>
      <c r="Y443" s="1948"/>
      <c r="Z443" s="1948"/>
      <c r="AA443" s="1948"/>
      <c r="AB443" s="1948"/>
      <c r="AC443" s="1948"/>
      <c r="AD443" s="1948"/>
      <c r="AE443" s="1948"/>
      <c r="AF443" s="1948"/>
      <c r="AG443" s="1949"/>
      <c r="AH443" s="1950">
        <f>COUNTA(F$96:AG$96)-AI443</f>
        <v>28</v>
      </c>
      <c r="AI443" s="1951">
        <f>AM443+AN443</f>
        <v>0</v>
      </c>
      <c r="AJ443" s="2104">
        <f>+COUNTIF(F443:AG443,"休")</f>
        <v>0</v>
      </c>
      <c r="AM443" s="1953">
        <f>+COUNTIF(F443:AG443,"－")</f>
        <v>0</v>
      </c>
      <c r="AN443" s="1953">
        <f t="shared" ref="AN443:AN448" si="355">+COUNTIF(F443:AG443,"外")</f>
        <v>0</v>
      </c>
    </row>
    <row r="444" spans="1:40" ht="13.5" customHeight="1">
      <c r="B444" s="4186"/>
      <c r="C444" s="4189"/>
      <c r="D444" s="1960" t="str">
        <f>E$9</f>
        <v>●●</v>
      </c>
      <c r="E444" s="2105"/>
      <c r="F444" s="1955"/>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1956"/>
      <c r="AG444" s="1957"/>
      <c r="AH444" s="1950">
        <f t="shared" ref="AH444:AH448" si="356">COUNTA(F$96:AG$96)-AI444</f>
        <v>28</v>
      </c>
      <c r="AI444" s="1958">
        <f t="shared" ref="AI444" si="357">AM444+AN444</f>
        <v>0</v>
      </c>
      <c r="AJ444" s="2106">
        <f t="shared" ref="AJ444:AJ447" si="358">+COUNTIF(F444:AG444,"休")</f>
        <v>0</v>
      </c>
      <c r="AM444" s="1953">
        <f t="shared" ref="AM444:AM447" si="359">+COUNTIF(F444:AG444,"－")</f>
        <v>0</v>
      </c>
      <c r="AN444" s="1953">
        <f t="shared" si="355"/>
        <v>0</v>
      </c>
    </row>
    <row r="445" spans="1:40">
      <c r="B445" s="4186"/>
      <c r="C445" s="4189"/>
      <c r="D445" s="1960" t="str">
        <f>E$10</f>
        <v>△△</v>
      </c>
      <c r="E445" s="2105"/>
      <c r="F445" s="1955"/>
      <c r="G445" s="1956"/>
      <c r="H445" s="1956"/>
      <c r="I445" s="1956"/>
      <c r="J445" s="1956"/>
      <c r="K445" s="1956"/>
      <c r="L445" s="1956"/>
      <c r="M445" s="1956"/>
      <c r="N445" s="1956"/>
      <c r="O445" s="1956"/>
      <c r="P445" s="1956"/>
      <c r="Q445" s="1956"/>
      <c r="R445" s="1956"/>
      <c r="S445" s="1956"/>
      <c r="T445" s="1956"/>
      <c r="U445" s="1956"/>
      <c r="V445" s="1956"/>
      <c r="W445" s="1956"/>
      <c r="X445" s="1956"/>
      <c r="Y445" s="1956"/>
      <c r="Z445" s="1956"/>
      <c r="AA445" s="1956"/>
      <c r="AB445" s="1956"/>
      <c r="AC445" s="1956"/>
      <c r="AD445" s="1956"/>
      <c r="AE445" s="1956"/>
      <c r="AF445" s="1956"/>
      <c r="AG445" s="1957"/>
      <c r="AH445" s="1950">
        <f t="shared" si="356"/>
        <v>28</v>
      </c>
      <c r="AI445" s="1958">
        <f>AM445+AN445</f>
        <v>0</v>
      </c>
      <c r="AJ445" s="2106">
        <f t="shared" si="358"/>
        <v>0</v>
      </c>
      <c r="AM445" s="1953">
        <f t="shared" si="359"/>
        <v>0</v>
      </c>
      <c r="AN445" s="1953">
        <f t="shared" si="355"/>
        <v>0</v>
      </c>
    </row>
    <row r="446" spans="1:40">
      <c r="B446" s="4186"/>
      <c r="C446" s="4189"/>
      <c r="D446" s="1960" t="str">
        <f>E$11</f>
        <v>■■</v>
      </c>
      <c r="E446" s="2105"/>
      <c r="F446" s="1955"/>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7"/>
      <c r="AH446" s="1950">
        <f t="shared" si="356"/>
        <v>28</v>
      </c>
      <c r="AI446" s="1958">
        <f t="shared" ref="AI446:AI448" si="360">AM446+AN446</f>
        <v>0</v>
      </c>
      <c r="AJ446" s="2106">
        <f t="shared" si="358"/>
        <v>0</v>
      </c>
      <c r="AM446" s="1953">
        <f t="shared" si="359"/>
        <v>0</v>
      </c>
      <c r="AN446" s="1953">
        <f t="shared" si="355"/>
        <v>0</v>
      </c>
    </row>
    <row r="447" spans="1:40">
      <c r="B447" s="4186"/>
      <c r="C447" s="4189"/>
      <c r="D447" s="1960" t="str">
        <f>E$12</f>
        <v>★★</v>
      </c>
      <c r="E447" s="2105"/>
      <c r="F447" s="1955"/>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c r="AB447" s="1956"/>
      <c r="AC447" s="1956"/>
      <c r="AD447" s="1956"/>
      <c r="AE447" s="1956"/>
      <c r="AF447" s="1956"/>
      <c r="AG447" s="1957"/>
      <c r="AH447" s="1950">
        <f t="shared" si="356"/>
        <v>28</v>
      </c>
      <c r="AI447" s="1958">
        <f t="shared" si="360"/>
        <v>0</v>
      </c>
      <c r="AJ447" s="2106">
        <f t="shared" si="358"/>
        <v>0</v>
      </c>
      <c r="AM447" s="1953">
        <f t="shared" si="359"/>
        <v>0</v>
      </c>
      <c r="AN447" s="1953">
        <f t="shared" si="355"/>
        <v>0</v>
      </c>
    </row>
    <row r="448" spans="1:40">
      <c r="B448" s="4187"/>
      <c r="C448" s="4190"/>
      <c r="D448" s="2107"/>
      <c r="E448" s="1991"/>
      <c r="F448" s="1964"/>
      <c r="G448" s="1966"/>
      <c r="H448" s="1966"/>
      <c r="I448" s="1966"/>
      <c r="J448" s="1966"/>
      <c r="K448" s="1966"/>
      <c r="L448" s="1966"/>
      <c r="M448" s="1966"/>
      <c r="N448" s="1966"/>
      <c r="O448" s="1966"/>
      <c r="P448" s="1966"/>
      <c r="Q448" s="1966"/>
      <c r="R448" s="1966"/>
      <c r="S448" s="1966"/>
      <c r="T448" s="1966"/>
      <c r="U448" s="1966"/>
      <c r="V448" s="1966"/>
      <c r="W448" s="1966"/>
      <c r="X448" s="1966"/>
      <c r="Y448" s="1966"/>
      <c r="Z448" s="1966"/>
      <c r="AA448" s="1966"/>
      <c r="AB448" s="1966"/>
      <c r="AC448" s="1966"/>
      <c r="AD448" s="1966"/>
      <c r="AE448" s="1966"/>
      <c r="AF448" s="1966"/>
      <c r="AG448" s="1967"/>
      <c r="AH448" s="1950">
        <f t="shared" si="356"/>
        <v>28</v>
      </c>
      <c r="AI448" s="1951">
        <f t="shared" si="360"/>
        <v>0</v>
      </c>
      <c r="AJ448" s="2104">
        <f>+COUNTIF(F448:AG448,"休")</f>
        <v>0</v>
      </c>
      <c r="AM448" s="1953">
        <f>+COUNTIF(F448:AG448,"－")</f>
        <v>0</v>
      </c>
      <c r="AN448" s="1953">
        <f t="shared" si="355"/>
        <v>0</v>
      </c>
    </row>
    <row r="449" spans="2:40" ht="24.75" customHeight="1">
      <c r="B449" s="4185" t="s">
        <v>2493</v>
      </c>
      <c r="C449" s="4188" t="s">
        <v>2494</v>
      </c>
      <c r="D449" s="1953" t="s">
        <v>1313</v>
      </c>
      <c r="E449" s="1901" t="s">
        <v>2558</v>
      </c>
      <c r="F449" s="1941"/>
      <c r="G449" s="1942"/>
      <c r="H449" s="1942"/>
      <c r="I449" s="1942"/>
      <c r="J449" s="1942"/>
      <c r="K449" s="1942"/>
      <c r="L449" s="1942"/>
      <c r="M449" s="1942"/>
      <c r="N449" s="1942"/>
      <c r="O449" s="1942"/>
      <c r="P449" s="1942"/>
      <c r="Q449" s="1942"/>
      <c r="R449" s="1942"/>
      <c r="S449" s="1942"/>
      <c r="T449" s="1942"/>
      <c r="U449" s="1942"/>
      <c r="V449" s="1942"/>
      <c r="W449" s="1942"/>
      <c r="X449" s="1942"/>
      <c r="Y449" s="1942"/>
      <c r="Z449" s="1942"/>
      <c r="AA449" s="1942"/>
      <c r="AB449" s="1942"/>
      <c r="AC449" s="1942"/>
      <c r="AD449" s="1942"/>
      <c r="AE449" s="1942"/>
      <c r="AF449" s="1942"/>
      <c r="AG449" s="1970"/>
      <c r="AH449" s="1971"/>
      <c r="AI449" s="1953"/>
      <c r="AJ449" s="2058"/>
    </row>
    <row r="450" spans="2:40" ht="13.5" customHeight="1">
      <c r="B450" s="4186"/>
      <c r="C450" s="4189"/>
      <c r="D450" s="2107" t="str">
        <f>E$14</f>
        <v>〇〇</v>
      </c>
      <c r="E450" s="1991"/>
      <c r="F450" s="1947"/>
      <c r="G450" s="1948"/>
      <c r="H450" s="1948"/>
      <c r="I450" s="1948"/>
      <c r="J450" s="1948"/>
      <c r="K450" s="1948"/>
      <c r="L450" s="1948"/>
      <c r="M450" s="1948"/>
      <c r="N450" s="1948"/>
      <c r="O450" s="1948"/>
      <c r="P450" s="1948"/>
      <c r="Q450" s="1948"/>
      <c r="R450" s="1948"/>
      <c r="S450" s="1948"/>
      <c r="T450" s="1948"/>
      <c r="U450" s="1948"/>
      <c r="V450" s="1948"/>
      <c r="W450" s="1948"/>
      <c r="X450" s="1948"/>
      <c r="Y450" s="1948"/>
      <c r="Z450" s="1948"/>
      <c r="AA450" s="1948"/>
      <c r="AB450" s="1948"/>
      <c r="AC450" s="1948"/>
      <c r="AD450" s="1948"/>
      <c r="AE450" s="1948"/>
      <c r="AF450" s="1948"/>
      <c r="AG450" s="1949"/>
      <c r="AH450" s="1950">
        <f t="shared" ref="AH450:AH453" si="361">COUNTA(F$96:AG$96)-AI450</f>
        <v>28</v>
      </c>
      <c r="AI450" s="1951">
        <f t="shared" ref="AI450:AI453" si="362">AM450+AN450</f>
        <v>0</v>
      </c>
      <c r="AJ450" s="2104">
        <f>+COUNTIF(F450:AG450,"休")</f>
        <v>0</v>
      </c>
      <c r="AM450" s="1953">
        <f>+COUNTIF(F450:AG450,"－")</f>
        <v>0</v>
      </c>
      <c r="AN450" s="1953">
        <f>+COUNTIF(F450:AG450,"外")</f>
        <v>0</v>
      </c>
    </row>
    <row r="451" spans="2:40">
      <c r="B451" s="4186"/>
      <c r="C451" s="4189"/>
      <c r="D451" s="1960" t="str">
        <f>E$15</f>
        <v>●●</v>
      </c>
      <c r="E451" s="2105"/>
      <c r="F451" s="1955"/>
      <c r="G451" s="1956"/>
      <c r="H451" s="1956"/>
      <c r="I451" s="1956"/>
      <c r="J451" s="1956"/>
      <c r="K451" s="1956"/>
      <c r="L451" s="1956"/>
      <c r="M451" s="1956"/>
      <c r="N451" s="1956"/>
      <c r="O451" s="1956"/>
      <c r="P451" s="1956"/>
      <c r="Q451" s="1956"/>
      <c r="R451" s="1956"/>
      <c r="S451" s="1956"/>
      <c r="T451" s="1956"/>
      <c r="U451" s="1956"/>
      <c r="V451" s="1956"/>
      <c r="W451" s="1956"/>
      <c r="X451" s="1956"/>
      <c r="Y451" s="1956"/>
      <c r="Z451" s="1956"/>
      <c r="AA451" s="1956"/>
      <c r="AB451" s="1956"/>
      <c r="AC451" s="1956"/>
      <c r="AD451" s="1956"/>
      <c r="AE451" s="1956"/>
      <c r="AF451" s="1956"/>
      <c r="AG451" s="1957"/>
      <c r="AH451" s="1950">
        <f t="shared" si="361"/>
        <v>28</v>
      </c>
      <c r="AI451" s="1958">
        <f t="shared" si="362"/>
        <v>0</v>
      </c>
      <c r="AJ451" s="2106">
        <f t="shared" ref="AJ451:AJ453" si="363">+COUNTIF(F451:AG451,"休")</f>
        <v>0</v>
      </c>
      <c r="AM451" s="1953">
        <f t="shared" ref="AM451:AM453" si="364">+COUNTIF(F451:AG451,"－")</f>
        <v>0</v>
      </c>
      <c r="AN451" s="1953">
        <f>+COUNTIF(F451:AG451,"外")</f>
        <v>0</v>
      </c>
    </row>
    <row r="452" spans="2:40">
      <c r="B452" s="4186"/>
      <c r="C452" s="4189"/>
      <c r="D452" s="1960">
        <f>E$16</f>
        <v>0</v>
      </c>
      <c r="E452" s="2105"/>
      <c r="F452" s="1955"/>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c r="AB452" s="1956"/>
      <c r="AC452" s="1956"/>
      <c r="AD452" s="1956"/>
      <c r="AE452" s="1956"/>
      <c r="AF452" s="1956"/>
      <c r="AG452" s="1957"/>
      <c r="AH452" s="1950">
        <f t="shared" si="361"/>
        <v>28</v>
      </c>
      <c r="AI452" s="1958">
        <f t="shared" si="362"/>
        <v>0</v>
      </c>
      <c r="AJ452" s="2106">
        <f t="shared" si="363"/>
        <v>0</v>
      </c>
      <c r="AM452" s="1953">
        <f t="shared" si="364"/>
        <v>0</v>
      </c>
      <c r="AN452" s="1953">
        <f>+COUNTIF(F452:AG452,"外")</f>
        <v>0</v>
      </c>
    </row>
    <row r="453" spans="2:40">
      <c r="B453" s="4186"/>
      <c r="C453" s="4190"/>
      <c r="D453" s="2107">
        <f>E$17</f>
        <v>0</v>
      </c>
      <c r="E453" s="1991"/>
      <c r="F453" s="1955"/>
      <c r="G453" s="1978"/>
      <c r="H453" s="1978"/>
      <c r="I453" s="1978"/>
      <c r="J453" s="1978"/>
      <c r="K453" s="1978"/>
      <c r="L453" s="1978"/>
      <c r="M453" s="1978"/>
      <c r="N453" s="1978"/>
      <c r="O453" s="1978"/>
      <c r="P453" s="1978"/>
      <c r="Q453" s="1978"/>
      <c r="R453" s="1978"/>
      <c r="S453" s="1978"/>
      <c r="T453" s="1978"/>
      <c r="U453" s="1978"/>
      <c r="V453" s="1978"/>
      <c r="W453" s="1978"/>
      <c r="X453" s="1978"/>
      <c r="Y453" s="1978"/>
      <c r="Z453" s="1978"/>
      <c r="AA453" s="1978"/>
      <c r="AB453" s="1978"/>
      <c r="AC453" s="1978"/>
      <c r="AD453" s="1978"/>
      <c r="AE453" s="1978"/>
      <c r="AF453" s="1978"/>
      <c r="AG453" s="1949"/>
      <c r="AH453" s="1950">
        <f t="shared" si="361"/>
        <v>28</v>
      </c>
      <c r="AI453" s="1987">
        <f t="shared" si="362"/>
        <v>0</v>
      </c>
      <c r="AJ453" s="2104">
        <f t="shared" si="363"/>
        <v>0</v>
      </c>
      <c r="AM453" s="1953">
        <f t="shared" si="364"/>
        <v>0</v>
      </c>
      <c r="AN453" s="1953">
        <f>+COUNTIF(F453:AG453,"外")</f>
        <v>0</v>
      </c>
    </row>
    <row r="454" spans="2:40" ht="24.75" customHeight="1">
      <c r="B454" s="4186"/>
      <c r="C454" s="4188" t="s">
        <v>2495</v>
      </c>
      <c r="D454" s="1953" t="s">
        <v>1313</v>
      </c>
      <c r="E454" s="1901" t="s">
        <v>2558</v>
      </c>
      <c r="F454" s="1941"/>
      <c r="G454" s="1942"/>
      <c r="H454" s="1942"/>
      <c r="I454" s="1942"/>
      <c r="J454" s="1942"/>
      <c r="K454" s="1942"/>
      <c r="L454" s="1942"/>
      <c r="M454" s="1942"/>
      <c r="N454" s="1942"/>
      <c r="O454" s="1942"/>
      <c r="P454" s="1942"/>
      <c r="Q454" s="1942"/>
      <c r="R454" s="1942"/>
      <c r="S454" s="1942"/>
      <c r="T454" s="1942"/>
      <c r="U454" s="1942"/>
      <c r="V454" s="1942"/>
      <c r="W454" s="1942"/>
      <c r="X454" s="1942"/>
      <c r="Y454" s="1942"/>
      <c r="Z454" s="1942"/>
      <c r="AA454" s="1942"/>
      <c r="AB454" s="1942"/>
      <c r="AC454" s="1942"/>
      <c r="AD454" s="1942"/>
      <c r="AE454" s="1942"/>
      <c r="AF454" s="1942"/>
      <c r="AG454" s="1970"/>
      <c r="AH454" s="1971"/>
      <c r="AI454" s="1953"/>
      <c r="AJ454" s="2058"/>
    </row>
    <row r="455" spans="2:40">
      <c r="B455" s="4186"/>
      <c r="C455" s="4189"/>
      <c r="D455" s="1945" t="str">
        <f>E$18</f>
        <v>●●</v>
      </c>
      <c r="E455" s="2023"/>
      <c r="F455" s="1947"/>
      <c r="G455" s="1948"/>
      <c r="H455" s="1948"/>
      <c r="I455" s="1948"/>
      <c r="J455" s="1948"/>
      <c r="K455" s="1948"/>
      <c r="L455" s="1948"/>
      <c r="M455" s="1948"/>
      <c r="N455" s="1948"/>
      <c r="O455" s="1948"/>
      <c r="P455" s="1948"/>
      <c r="Q455" s="1948"/>
      <c r="R455" s="1948"/>
      <c r="S455" s="1948"/>
      <c r="T455" s="1948"/>
      <c r="U455" s="1948"/>
      <c r="V455" s="1948"/>
      <c r="W455" s="1948"/>
      <c r="X455" s="1948"/>
      <c r="Y455" s="1948"/>
      <c r="Z455" s="1948"/>
      <c r="AA455" s="1948"/>
      <c r="AB455" s="1948"/>
      <c r="AC455" s="1948"/>
      <c r="AD455" s="1948"/>
      <c r="AE455" s="1948"/>
      <c r="AF455" s="1948"/>
      <c r="AG455" s="1982"/>
      <c r="AH455" s="1950">
        <f t="shared" ref="AH455:AH458" si="365">COUNTA(F$96:AG$96)-AI455</f>
        <v>28</v>
      </c>
      <c r="AI455" s="2108">
        <f t="shared" ref="AI455:AI458" si="366">AM455+AN455</f>
        <v>0</v>
      </c>
      <c r="AJ455" s="2109">
        <f>+COUNTIF(F455:AG455,"休")</f>
        <v>0</v>
      </c>
      <c r="AM455" s="1953">
        <f>+COUNTIF(F455:AG455,"－")</f>
        <v>0</v>
      </c>
      <c r="AN455" s="1953">
        <f>+COUNTIF(F455:AG455,"外")</f>
        <v>0</v>
      </c>
    </row>
    <row r="456" spans="2:40">
      <c r="B456" s="4186"/>
      <c r="C456" s="4189"/>
      <c r="D456" s="1960">
        <f>E$19</f>
        <v>0</v>
      </c>
      <c r="E456" s="2105"/>
      <c r="F456" s="1955"/>
      <c r="G456" s="1956"/>
      <c r="H456" s="1956"/>
      <c r="I456" s="1956"/>
      <c r="J456" s="1956"/>
      <c r="K456" s="1956"/>
      <c r="L456" s="1956"/>
      <c r="M456" s="1956"/>
      <c r="N456" s="1956"/>
      <c r="O456" s="1956"/>
      <c r="P456" s="1956"/>
      <c r="Q456" s="1956"/>
      <c r="R456" s="1956"/>
      <c r="S456" s="1956"/>
      <c r="T456" s="1956"/>
      <c r="U456" s="1956"/>
      <c r="V456" s="1956"/>
      <c r="W456" s="1956"/>
      <c r="X456" s="1956"/>
      <c r="Y456" s="1956"/>
      <c r="Z456" s="1956"/>
      <c r="AA456" s="1956"/>
      <c r="AB456" s="1956"/>
      <c r="AC456" s="1956"/>
      <c r="AD456" s="1956"/>
      <c r="AE456" s="1956"/>
      <c r="AF456" s="1956"/>
      <c r="AG456" s="1957"/>
      <c r="AH456" s="1950">
        <f t="shared" si="365"/>
        <v>28</v>
      </c>
      <c r="AI456" s="1958">
        <f t="shared" si="366"/>
        <v>0</v>
      </c>
      <c r="AJ456" s="2106">
        <f t="shared" ref="AJ456:AJ458" si="367">+COUNTIF(F456:AG456,"休")</f>
        <v>0</v>
      </c>
      <c r="AM456" s="1953">
        <f t="shared" ref="AM456:AM458" si="368">+COUNTIF(F456:AG456,"－")</f>
        <v>0</v>
      </c>
      <c r="AN456" s="1953">
        <f>+COUNTIF(F456:AG456,"外")</f>
        <v>0</v>
      </c>
    </row>
    <row r="457" spans="2:40">
      <c r="B457" s="4186"/>
      <c r="C457" s="4189"/>
      <c r="D457" s="1960">
        <f>E$20</f>
        <v>0</v>
      </c>
      <c r="E457" s="2105"/>
      <c r="F457" s="1955"/>
      <c r="G457" s="1956"/>
      <c r="H457" s="1956"/>
      <c r="I457" s="1956"/>
      <c r="J457" s="1956"/>
      <c r="K457" s="1956"/>
      <c r="L457" s="1956"/>
      <c r="M457" s="1956"/>
      <c r="N457" s="1956"/>
      <c r="O457" s="1956"/>
      <c r="P457" s="1956"/>
      <c r="Q457" s="1956"/>
      <c r="R457" s="1956"/>
      <c r="S457" s="1956"/>
      <c r="T457" s="1956"/>
      <c r="U457" s="1956"/>
      <c r="V457" s="1956"/>
      <c r="W457" s="1956"/>
      <c r="X457" s="1956"/>
      <c r="Y457" s="1956"/>
      <c r="Z457" s="1956"/>
      <c r="AA457" s="1956"/>
      <c r="AB457" s="1956"/>
      <c r="AC457" s="1956"/>
      <c r="AD457" s="1956"/>
      <c r="AE457" s="1956"/>
      <c r="AF457" s="1956"/>
      <c r="AG457" s="1957"/>
      <c r="AH457" s="1950">
        <f t="shared" si="365"/>
        <v>28</v>
      </c>
      <c r="AI457" s="1958">
        <f t="shared" si="366"/>
        <v>0</v>
      </c>
      <c r="AJ457" s="2106">
        <f t="shared" si="367"/>
        <v>0</v>
      </c>
      <c r="AM457" s="1953">
        <f t="shared" si="368"/>
        <v>0</v>
      </c>
      <c r="AN457" s="1953">
        <f>+COUNTIF(F457:AG457,"外")</f>
        <v>0</v>
      </c>
    </row>
    <row r="458" spans="2:40">
      <c r="B458" s="4187"/>
      <c r="C458" s="4190"/>
      <c r="D458" s="2110">
        <f>E$21</f>
        <v>0</v>
      </c>
      <c r="E458" s="2039"/>
      <c r="F458" s="1984"/>
      <c r="G458" s="1965"/>
      <c r="H458" s="1965"/>
      <c r="I458" s="1965"/>
      <c r="J458" s="1965"/>
      <c r="K458" s="1965"/>
      <c r="L458" s="1965"/>
      <c r="M458" s="1965"/>
      <c r="N458" s="1965"/>
      <c r="O458" s="1965"/>
      <c r="P458" s="1965"/>
      <c r="Q458" s="1965"/>
      <c r="R458" s="1965"/>
      <c r="S458" s="1965"/>
      <c r="T458" s="1965"/>
      <c r="U458" s="1965"/>
      <c r="V458" s="1965"/>
      <c r="W458" s="1965"/>
      <c r="X458" s="1965"/>
      <c r="Y458" s="1965"/>
      <c r="Z458" s="1965"/>
      <c r="AA458" s="1965"/>
      <c r="AB458" s="1965"/>
      <c r="AC458" s="1965"/>
      <c r="AD458" s="1965"/>
      <c r="AE458" s="1965"/>
      <c r="AF458" s="1965"/>
      <c r="AG458" s="1985"/>
      <c r="AH458" s="1986">
        <f t="shared" si="365"/>
        <v>28</v>
      </c>
      <c r="AI458" s="2071">
        <f t="shared" si="366"/>
        <v>0</v>
      </c>
      <c r="AJ458" s="1972">
        <f t="shared" si="367"/>
        <v>0</v>
      </c>
      <c r="AM458" s="1953">
        <f t="shared" si="368"/>
        <v>0</v>
      </c>
      <c r="AN458" s="1953">
        <f>+COUNTIF(F458:AG458,"外")</f>
        <v>0</v>
      </c>
    </row>
    <row r="459" spans="2:40">
      <c r="F459" s="2073"/>
      <c r="G459" s="2073"/>
      <c r="H459" s="2073"/>
      <c r="I459" s="2073"/>
      <c r="J459" s="2073"/>
      <c r="K459" s="2073"/>
      <c r="L459" s="2073"/>
      <c r="M459" s="2073"/>
      <c r="N459" s="2073"/>
      <c r="O459" s="2073"/>
      <c r="P459" s="2073"/>
      <c r="Q459" s="2073"/>
      <c r="R459" s="2073"/>
      <c r="S459" s="2073"/>
      <c r="T459" s="2073"/>
      <c r="U459" s="2073"/>
      <c r="V459" s="2073"/>
      <c r="W459" s="2073"/>
      <c r="X459" s="2073"/>
      <c r="Y459" s="2073"/>
      <c r="Z459" s="2073"/>
      <c r="AA459" s="2073"/>
      <c r="AB459" s="2073"/>
      <c r="AC459" s="2073"/>
      <c r="AD459" s="2073"/>
      <c r="AE459" s="2073"/>
      <c r="AF459" s="2073"/>
      <c r="AG459" s="2073"/>
    </row>
    <row r="460" spans="2:40" ht="13.5" customHeight="1">
      <c r="B460" s="2021"/>
      <c r="C460" s="2022"/>
      <c r="D460" s="2025"/>
      <c r="E460" s="2053" t="s">
        <v>1183</v>
      </c>
      <c r="F460" s="2054">
        <f>+AG440+1</f>
        <v>45219</v>
      </c>
      <c r="G460" s="2055">
        <f>+F460+1</f>
        <v>45220</v>
      </c>
      <c r="H460" s="2055">
        <f t="shared" ref="H460:Y460" si="369">+G460+1</f>
        <v>45221</v>
      </c>
      <c r="I460" s="2055">
        <f t="shared" si="369"/>
        <v>45222</v>
      </c>
      <c r="J460" s="2055">
        <f t="shared" si="369"/>
        <v>45223</v>
      </c>
      <c r="K460" s="2055">
        <f t="shared" si="369"/>
        <v>45224</v>
      </c>
      <c r="L460" s="2055">
        <f t="shared" si="369"/>
        <v>45225</v>
      </c>
      <c r="M460" s="2055">
        <f t="shared" si="369"/>
        <v>45226</v>
      </c>
      <c r="N460" s="2055">
        <f t="shared" si="369"/>
        <v>45227</v>
      </c>
      <c r="O460" s="2055">
        <f t="shared" si="369"/>
        <v>45228</v>
      </c>
      <c r="P460" s="2055">
        <f t="shared" si="369"/>
        <v>45229</v>
      </c>
      <c r="Q460" s="2055">
        <f t="shared" si="369"/>
        <v>45230</v>
      </c>
      <c r="R460" s="2055">
        <f t="shared" si="369"/>
        <v>45231</v>
      </c>
      <c r="S460" s="2055">
        <f t="shared" si="369"/>
        <v>45232</v>
      </c>
      <c r="T460" s="2055">
        <f t="shared" si="369"/>
        <v>45233</v>
      </c>
      <c r="U460" s="2055">
        <f t="shared" si="369"/>
        <v>45234</v>
      </c>
      <c r="V460" s="2055">
        <f t="shared" si="369"/>
        <v>45235</v>
      </c>
      <c r="W460" s="2055">
        <f t="shared" si="369"/>
        <v>45236</v>
      </c>
      <c r="X460" s="2055">
        <f t="shared" si="369"/>
        <v>45237</v>
      </c>
      <c r="Y460" s="2055">
        <f t="shared" si="369"/>
        <v>45238</v>
      </c>
      <c r="Z460" s="2055">
        <f>+Y460+1</f>
        <v>45239</v>
      </c>
      <c r="AA460" s="2055">
        <f t="shared" ref="AA460:AC460" si="370">+Z460+1</f>
        <v>45240</v>
      </c>
      <c r="AB460" s="2055">
        <f t="shared" si="370"/>
        <v>45241</v>
      </c>
      <c r="AC460" s="2055">
        <f t="shared" si="370"/>
        <v>45242</v>
      </c>
      <c r="AD460" s="2055">
        <f>+AC460+1</f>
        <v>45243</v>
      </c>
      <c r="AE460" s="2055">
        <f t="shared" ref="AE460" si="371">+AD460+1</f>
        <v>45244</v>
      </c>
      <c r="AF460" s="2055">
        <f>+AE460+1</f>
        <v>45245</v>
      </c>
      <c r="AG460" s="2099">
        <f t="shared" ref="AG460" si="372">+AF460+1</f>
        <v>45246</v>
      </c>
      <c r="AH460" s="4209" t="s">
        <v>2496</v>
      </c>
      <c r="AI460" s="4313" t="s">
        <v>2497</v>
      </c>
      <c r="AJ460" s="4316" t="s">
        <v>2474</v>
      </c>
      <c r="AK460" s="4319"/>
      <c r="AM460" s="4320" t="s">
        <v>2556</v>
      </c>
      <c r="AN460" s="4320" t="s">
        <v>2557</v>
      </c>
    </row>
    <row r="461" spans="2:40">
      <c r="B461" s="2037"/>
      <c r="C461" s="2038"/>
      <c r="D461" s="2041"/>
      <c r="E461" s="1958" t="s">
        <v>1184</v>
      </c>
      <c r="F461" s="2059" t="str">
        <f>TEXT(WEEKDAY(+F460),"aaa")</f>
        <v>金</v>
      </c>
      <c r="G461" s="2060" t="str">
        <f t="shared" ref="G461:AG461" si="373">TEXT(WEEKDAY(+G460),"aaa")</f>
        <v>土</v>
      </c>
      <c r="H461" s="2060" t="str">
        <f t="shared" si="373"/>
        <v>日</v>
      </c>
      <c r="I461" s="2060" t="str">
        <f t="shared" si="373"/>
        <v>月</v>
      </c>
      <c r="J461" s="2060" t="str">
        <f t="shared" si="373"/>
        <v>火</v>
      </c>
      <c r="K461" s="2060" t="str">
        <f t="shared" si="373"/>
        <v>水</v>
      </c>
      <c r="L461" s="2060" t="str">
        <f t="shared" si="373"/>
        <v>木</v>
      </c>
      <c r="M461" s="2060" t="str">
        <f t="shared" si="373"/>
        <v>金</v>
      </c>
      <c r="N461" s="2060" t="str">
        <f t="shared" si="373"/>
        <v>土</v>
      </c>
      <c r="O461" s="2060" t="str">
        <f t="shared" si="373"/>
        <v>日</v>
      </c>
      <c r="P461" s="2060" t="str">
        <f t="shared" si="373"/>
        <v>月</v>
      </c>
      <c r="Q461" s="2060" t="str">
        <f t="shared" si="373"/>
        <v>火</v>
      </c>
      <c r="R461" s="2060" t="str">
        <f t="shared" si="373"/>
        <v>水</v>
      </c>
      <c r="S461" s="2060" t="str">
        <f t="shared" si="373"/>
        <v>木</v>
      </c>
      <c r="T461" s="2060" t="str">
        <f t="shared" si="373"/>
        <v>金</v>
      </c>
      <c r="U461" s="2060" t="str">
        <f t="shared" si="373"/>
        <v>土</v>
      </c>
      <c r="V461" s="2060" t="str">
        <f t="shared" si="373"/>
        <v>日</v>
      </c>
      <c r="W461" s="2060" t="str">
        <f t="shared" si="373"/>
        <v>月</v>
      </c>
      <c r="X461" s="2060" t="str">
        <f t="shared" si="373"/>
        <v>火</v>
      </c>
      <c r="Y461" s="2060" t="str">
        <f t="shared" si="373"/>
        <v>水</v>
      </c>
      <c r="Z461" s="2060" t="str">
        <f t="shared" si="373"/>
        <v>木</v>
      </c>
      <c r="AA461" s="2060" t="str">
        <f t="shared" si="373"/>
        <v>金</v>
      </c>
      <c r="AB461" s="2060" t="str">
        <f t="shared" si="373"/>
        <v>土</v>
      </c>
      <c r="AC461" s="2060" t="str">
        <f t="shared" si="373"/>
        <v>日</v>
      </c>
      <c r="AD461" s="2060" t="str">
        <f t="shared" si="373"/>
        <v>月</v>
      </c>
      <c r="AE461" s="2060" t="str">
        <f t="shared" si="373"/>
        <v>火</v>
      </c>
      <c r="AF461" s="2060" t="str">
        <f t="shared" si="373"/>
        <v>水</v>
      </c>
      <c r="AG461" s="2114" t="str">
        <f t="shared" si="373"/>
        <v>木</v>
      </c>
      <c r="AH461" s="4210"/>
      <c r="AI461" s="4314"/>
      <c r="AJ461" s="4317"/>
      <c r="AK461" s="4319"/>
      <c r="AM461" s="4320"/>
      <c r="AN461" s="4320"/>
    </row>
    <row r="462" spans="2:40" ht="24.75" customHeight="1">
      <c r="B462" s="2101" t="s">
        <v>2531</v>
      </c>
      <c r="C462" s="2102" t="s">
        <v>2532</v>
      </c>
      <c r="D462" s="1953" t="s">
        <v>1313</v>
      </c>
      <c r="E462" s="1901" t="s">
        <v>2558</v>
      </c>
      <c r="F462" s="1941"/>
      <c r="G462" s="1942"/>
      <c r="H462" s="1942"/>
      <c r="I462" s="1942"/>
      <c r="J462" s="1942"/>
      <c r="K462" s="1942"/>
      <c r="L462" s="1942"/>
      <c r="M462" s="1942"/>
      <c r="N462" s="1942"/>
      <c r="O462" s="1942"/>
      <c r="P462" s="1942"/>
      <c r="Q462" s="1942"/>
      <c r="R462" s="1942"/>
      <c r="S462" s="1942"/>
      <c r="T462" s="1942"/>
      <c r="U462" s="1942"/>
      <c r="V462" s="1942"/>
      <c r="W462" s="1942"/>
      <c r="X462" s="1942"/>
      <c r="Y462" s="1942"/>
      <c r="Z462" s="1942"/>
      <c r="AA462" s="1942"/>
      <c r="AB462" s="1942"/>
      <c r="AC462" s="1942"/>
      <c r="AD462" s="1942"/>
      <c r="AE462" s="1942"/>
      <c r="AF462" s="1942"/>
      <c r="AG462" s="1970"/>
      <c r="AH462" s="4211"/>
      <c r="AI462" s="4315"/>
      <c r="AJ462" s="4318"/>
      <c r="AK462" s="4319"/>
    </row>
    <row r="463" spans="2:40" ht="13.5" customHeight="1">
      <c r="B463" s="4185" t="s">
        <v>2486</v>
      </c>
      <c r="C463" s="4188" t="s">
        <v>2487</v>
      </c>
      <c r="D463" s="1945" t="str">
        <f>E$8</f>
        <v>〇〇</v>
      </c>
      <c r="E463" s="2023"/>
      <c r="F463" s="1947"/>
      <c r="G463" s="1948"/>
      <c r="H463" s="1948"/>
      <c r="I463" s="1948"/>
      <c r="J463" s="1948"/>
      <c r="K463" s="1948"/>
      <c r="L463" s="1948"/>
      <c r="M463" s="1948"/>
      <c r="N463" s="1948"/>
      <c r="O463" s="1948"/>
      <c r="P463" s="1948"/>
      <c r="Q463" s="1948"/>
      <c r="R463" s="1948"/>
      <c r="S463" s="1948"/>
      <c r="T463" s="1948"/>
      <c r="U463" s="1948"/>
      <c r="V463" s="1948"/>
      <c r="W463" s="1948"/>
      <c r="X463" s="1948"/>
      <c r="Y463" s="1948"/>
      <c r="Z463" s="1948"/>
      <c r="AA463" s="1948"/>
      <c r="AB463" s="1948"/>
      <c r="AC463" s="1948"/>
      <c r="AD463" s="1948"/>
      <c r="AE463" s="1948"/>
      <c r="AF463" s="1948"/>
      <c r="AG463" s="1949"/>
      <c r="AH463" s="1950">
        <f>COUNTA(F$116:AG$116)-AI463</f>
        <v>28</v>
      </c>
      <c r="AI463" s="1951">
        <f>AM463+AN463</f>
        <v>0</v>
      </c>
      <c r="AJ463" s="2104">
        <f>+COUNTIF(F463:AG463,"休")</f>
        <v>0</v>
      </c>
      <c r="AM463" s="1953">
        <f>+COUNTIF(F463:AG463,"－")</f>
        <v>0</v>
      </c>
      <c r="AN463" s="1953">
        <f t="shared" ref="AN463:AN468" si="374">+COUNTIF(F463:AG463,"外")</f>
        <v>0</v>
      </c>
    </row>
    <row r="464" spans="2:40" ht="13.5" customHeight="1">
      <c r="B464" s="4186"/>
      <c r="C464" s="4189"/>
      <c r="D464" s="1960" t="str">
        <f>E$9</f>
        <v>●●</v>
      </c>
      <c r="E464" s="2105"/>
      <c r="F464" s="1955"/>
      <c r="G464" s="1956"/>
      <c r="H464" s="1956"/>
      <c r="I464" s="1956"/>
      <c r="J464" s="1956"/>
      <c r="K464" s="1956"/>
      <c r="L464" s="1956"/>
      <c r="M464" s="1956"/>
      <c r="N464" s="1956"/>
      <c r="O464" s="1956"/>
      <c r="P464" s="1956"/>
      <c r="Q464" s="1956"/>
      <c r="R464" s="1956"/>
      <c r="S464" s="1956"/>
      <c r="T464" s="1956"/>
      <c r="U464" s="1956"/>
      <c r="V464" s="1956"/>
      <c r="W464" s="1956"/>
      <c r="X464" s="1956"/>
      <c r="Y464" s="1956"/>
      <c r="Z464" s="1956"/>
      <c r="AA464" s="1956"/>
      <c r="AB464" s="1956"/>
      <c r="AC464" s="1956"/>
      <c r="AD464" s="1956"/>
      <c r="AE464" s="1956"/>
      <c r="AF464" s="1956"/>
      <c r="AG464" s="1957"/>
      <c r="AH464" s="1950">
        <f t="shared" ref="AH464:AH468" si="375">COUNTA(F$116:AG$116)-AI464</f>
        <v>28</v>
      </c>
      <c r="AI464" s="1958">
        <f t="shared" ref="AI464" si="376">AM464+AN464</f>
        <v>0</v>
      </c>
      <c r="AJ464" s="2106">
        <f t="shared" ref="AJ464:AJ467" si="377">+COUNTIF(F464:AG464,"休")</f>
        <v>0</v>
      </c>
      <c r="AM464" s="1953">
        <f t="shared" ref="AM464:AM467" si="378">+COUNTIF(F464:AG464,"－")</f>
        <v>0</v>
      </c>
      <c r="AN464" s="1953">
        <f t="shared" si="374"/>
        <v>0</v>
      </c>
    </row>
    <row r="465" spans="2:40">
      <c r="B465" s="4186"/>
      <c r="C465" s="4189"/>
      <c r="D465" s="1960" t="str">
        <f>E$10</f>
        <v>△△</v>
      </c>
      <c r="E465" s="2105"/>
      <c r="F465" s="1955"/>
      <c r="G465" s="1956"/>
      <c r="H465" s="1956"/>
      <c r="I465" s="1956"/>
      <c r="J465" s="1956"/>
      <c r="K465" s="1956"/>
      <c r="L465" s="1956"/>
      <c r="M465" s="1956"/>
      <c r="N465" s="1956"/>
      <c r="O465" s="1956"/>
      <c r="P465" s="1956"/>
      <c r="Q465" s="1956"/>
      <c r="R465" s="1956"/>
      <c r="S465" s="1956"/>
      <c r="T465" s="1956"/>
      <c r="U465" s="1956"/>
      <c r="V465" s="1956"/>
      <c r="W465" s="1956"/>
      <c r="X465" s="1956"/>
      <c r="Y465" s="1956"/>
      <c r="Z465" s="1956"/>
      <c r="AA465" s="1956"/>
      <c r="AB465" s="1956"/>
      <c r="AC465" s="1956"/>
      <c r="AD465" s="1956"/>
      <c r="AE465" s="1956"/>
      <c r="AF465" s="1956"/>
      <c r="AG465" s="1957"/>
      <c r="AH465" s="1950">
        <f t="shared" si="375"/>
        <v>28</v>
      </c>
      <c r="AI465" s="1958">
        <f>AM465+AN465</f>
        <v>0</v>
      </c>
      <c r="AJ465" s="2106">
        <f t="shared" si="377"/>
        <v>0</v>
      </c>
      <c r="AM465" s="1953">
        <f t="shared" si="378"/>
        <v>0</v>
      </c>
      <c r="AN465" s="1953">
        <f t="shared" si="374"/>
        <v>0</v>
      </c>
    </row>
    <row r="466" spans="2:40">
      <c r="B466" s="4186"/>
      <c r="C466" s="4189"/>
      <c r="D466" s="1960" t="str">
        <f>E$11</f>
        <v>■■</v>
      </c>
      <c r="E466" s="2105"/>
      <c r="F466" s="1955"/>
      <c r="G466" s="1956"/>
      <c r="H466" s="1956"/>
      <c r="I466" s="1956"/>
      <c r="J466" s="1956"/>
      <c r="K466" s="1956"/>
      <c r="L466" s="1956"/>
      <c r="M466" s="1956"/>
      <c r="N466" s="1956"/>
      <c r="O466" s="1956"/>
      <c r="P466" s="1956"/>
      <c r="Q466" s="1956"/>
      <c r="R466" s="1956"/>
      <c r="S466" s="1956"/>
      <c r="T466" s="1956"/>
      <c r="U466" s="1956"/>
      <c r="V466" s="1956"/>
      <c r="W466" s="1956"/>
      <c r="X466" s="1956"/>
      <c r="Y466" s="1956"/>
      <c r="Z466" s="1956"/>
      <c r="AA466" s="1956"/>
      <c r="AB466" s="1956"/>
      <c r="AC466" s="1956"/>
      <c r="AD466" s="1956"/>
      <c r="AE466" s="1956"/>
      <c r="AF466" s="1956"/>
      <c r="AG466" s="1957"/>
      <c r="AH466" s="1950">
        <f t="shared" si="375"/>
        <v>28</v>
      </c>
      <c r="AI466" s="1958">
        <f t="shared" ref="AI466:AI468" si="379">AM466+AN466</f>
        <v>0</v>
      </c>
      <c r="AJ466" s="2106">
        <f t="shared" si="377"/>
        <v>0</v>
      </c>
      <c r="AM466" s="1953">
        <f t="shared" si="378"/>
        <v>0</v>
      </c>
      <c r="AN466" s="1953">
        <f t="shared" si="374"/>
        <v>0</v>
      </c>
    </row>
    <row r="467" spans="2:40">
      <c r="B467" s="4186"/>
      <c r="C467" s="4189"/>
      <c r="D467" s="1960" t="str">
        <f>E$12</f>
        <v>★★</v>
      </c>
      <c r="E467" s="2105"/>
      <c r="F467" s="1955"/>
      <c r="G467" s="1956"/>
      <c r="H467" s="1956"/>
      <c r="I467" s="1956"/>
      <c r="J467" s="1956"/>
      <c r="K467" s="1956"/>
      <c r="L467" s="1956"/>
      <c r="M467" s="1956"/>
      <c r="N467" s="1956"/>
      <c r="O467" s="1956"/>
      <c r="P467" s="1956"/>
      <c r="Q467" s="1956"/>
      <c r="R467" s="1956"/>
      <c r="S467" s="1956"/>
      <c r="T467" s="1956"/>
      <c r="U467" s="1956"/>
      <c r="V467" s="1956"/>
      <c r="W467" s="1956"/>
      <c r="X467" s="1956"/>
      <c r="Y467" s="1956"/>
      <c r="Z467" s="1956"/>
      <c r="AA467" s="1956"/>
      <c r="AB467" s="1956"/>
      <c r="AC467" s="1956"/>
      <c r="AD467" s="1956"/>
      <c r="AE467" s="1956"/>
      <c r="AF467" s="1956"/>
      <c r="AG467" s="1957"/>
      <c r="AH467" s="1950">
        <f t="shared" si="375"/>
        <v>28</v>
      </c>
      <c r="AI467" s="1958">
        <f t="shared" si="379"/>
        <v>0</v>
      </c>
      <c r="AJ467" s="2106">
        <f t="shared" si="377"/>
        <v>0</v>
      </c>
      <c r="AM467" s="1953">
        <f t="shared" si="378"/>
        <v>0</v>
      </c>
      <c r="AN467" s="1953">
        <f t="shared" si="374"/>
        <v>0</v>
      </c>
    </row>
    <row r="468" spans="2:40">
      <c r="B468" s="4187"/>
      <c r="C468" s="4190"/>
      <c r="D468" s="2107"/>
      <c r="E468" s="1991"/>
      <c r="F468" s="1964"/>
      <c r="G468" s="1966"/>
      <c r="H468" s="1966"/>
      <c r="I468" s="1966"/>
      <c r="J468" s="1966"/>
      <c r="K468" s="1966"/>
      <c r="L468" s="1966"/>
      <c r="M468" s="1966"/>
      <c r="N468" s="1966"/>
      <c r="O468" s="1966"/>
      <c r="P468" s="1966"/>
      <c r="Q468" s="1966"/>
      <c r="R468" s="1966"/>
      <c r="S468" s="1966"/>
      <c r="T468" s="1966"/>
      <c r="U468" s="1966"/>
      <c r="V468" s="1966"/>
      <c r="W468" s="1966"/>
      <c r="X468" s="1966"/>
      <c r="Y468" s="1966"/>
      <c r="Z468" s="1966"/>
      <c r="AA468" s="1966"/>
      <c r="AB468" s="1966"/>
      <c r="AC468" s="1966"/>
      <c r="AD468" s="1966"/>
      <c r="AE468" s="1966"/>
      <c r="AF468" s="1966"/>
      <c r="AG468" s="1967"/>
      <c r="AH468" s="1950">
        <f t="shared" si="375"/>
        <v>28</v>
      </c>
      <c r="AI468" s="1951">
        <f t="shared" si="379"/>
        <v>0</v>
      </c>
      <c r="AJ468" s="2104">
        <f>+COUNTIF(F468:AG468,"休")</f>
        <v>0</v>
      </c>
      <c r="AM468" s="1953">
        <f>+COUNTIF(F468:AG468,"－")</f>
        <v>0</v>
      </c>
      <c r="AN468" s="1953">
        <f t="shared" si="374"/>
        <v>0</v>
      </c>
    </row>
    <row r="469" spans="2:40" ht="24.75" customHeight="1">
      <c r="B469" s="4185" t="s">
        <v>2493</v>
      </c>
      <c r="C469" s="4188" t="s">
        <v>2494</v>
      </c>
      <c r="D469" s="1953" t="s">
        <v>1313</v>
      </c>
      <c r="E469" s="1901" t="s">
        <v>2558</v>
      </c>
      <c r="F469" s="1941"/>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1942"/>
      <c r="AB469" s="1942"/>
      <c r="AC469" s="1942"/>
      <c r="AD469" s="1942"/>
      <c r="AE469" s="1942"/>
      <c r="AF469" s="1942"/>
      <c r="AG469" s="1970"/>
      <c r="AH469" s="1971"/>
      <c r="AI469" s="1953"/>
      <c r="AJ469" s="2058"/>
    </row>
    <row r="470" spans="2:40" ht="13.5" customHeight="1">
      <c r="B470" s="4186"/>
      <c r="C470" s="4189"/>
      <c r="D470" s="2107" t="str">
        <f>E$14</f>
        <v>〇〇</v>
      </c>
      <c r="E470" s="1991"/>
      <c r="F470" s="1947"/>
      <c r="G470" s="1948"/>
      <c r="H470" s="1948"/>
      <c r="I470" s="1948"/>
      <c r="J470" s="1948"/>
      <c r="K470" s="1948"/>
      <c r="L470" s="1948"/>
      <c r="M470" s="1948"/>
      <c r="N470" s="1948"/>
      <c r="O470" s="1948"/>
      <c r="P470" s="1948"/>
      <c r="Q470" s="1948"/>
      <c r="R470" s="1948"/>
      <c r="S470" s="1948"/>
      <c r="T470" s="1948"/>
      <c r="U470" s="1948"/>
      <c r="V470" s="1948"/>
      <c r="W470" s="1948"/>
      <c r="X470" s="1948"/>
      <c r="Y470" s="1948"/>
      <c r="Z470" s="1948"/>
      <c r="AA470" s="1948"/>
      <c r="AB470" s="1948"/>
      <c r="AC470" s="1948"/>
      <c r="AD470" s="1948"/>
      <c r="AE470" s="1948"/>
      <c r="AF470" s="1948"/>
      <c r="AG470" s="1949"/>
      <c r="AH470" s="1950">
        <f t="shared" ref="AH470:AH473" si="380">COUNTA(F$116:AG$116)-AI470</f>
        <v>28</v>
      </c>
      <c r="AI470" s="1951">
        <f t="shared" ref="AI470:AI473" si="381">AM470+AN470</f>
        <v>0</v>
      </c>
      <c r="AJ470" s="2104">
        <f>+COUNTIF(F470:AG470,"休")</f>
        <v>0</v>
      </c>
      <c r="AM470" s="1953">
        <f>+COUNTIF(F470:AG470,"－")</f>
        <v>0</v>
      </c>
      <c r="AN470" s="1953">
        <f>+COUNTIF(F470:AG470,"外")</f>
        <v>0</v>
      </c>
    </row>
    <row r="471" spans="2:40">
      <c r="B471" s="4186"/>
      <c r="C471" s="4189"/>
      <c r="D471" s="1960" t="str">
        <f>E$15</f>
        <v>●●</v>
      </c>
      <c r="E471" s="2105"/>
      <c r="F471" s="1955"/>
      <c r="G471" s="1956"/>
      <c r="H471" s="1956"/>
      <c r="I471" s="1956"/>
      <c r="J471" s="1956"/>
      <c r="K471" s="1956"/>
      <c r="L471" s="1956"/>
      <c r="M471" s="1956"/>
      <c r="N471" s="1956"/>
      <c r="O471" s="1956"/>
      <c r="P471" s="1956"/>
      <c r="Q471" s="1956"/>
      <c r="R471" s="1956"/>
      <c r="S471" s="1956"/>
      <c r="T471" s="1956"/>
      <c r="U471" s="1956"/>
      <c r="V471" s="1956"/>
      <c r="W471" s="1956"/>
      <c r="X471" s="1956"/>
      <c r="Y471" s="1956"/>
      <c r="Z471" s="1956"/>
      <c r="AA471" s="1956"/>
      <c r="AB471" s="1956"/>
      <c r="AC471" s="1956"/>
      <c r="AD471" s="1956"/>
      <c r="AE471" s="1956"/>
      <c r="AF471" s="1956"/>
      <c r="AG471" s="1957"/>
      <c r="AH471" s="1950">
        <f t="shared" si="380"/>
        <v>28</v>
      </c>
      <c r="AI471" s="1958">
        <f t="shared" si="381"/>
        <v>0</v>
      </c>
      <c r="AJ471" s="2106">
        <f t="shared" ref="AJ471:AJ473" si="382">+COUNTIF(F471:AG471,"休")</f>
        <v>0</v>
      </c>
      <c r="AM471" s="1953">
        <f t="shared" ref="AM471:AM473" si="383">+COUNTIF(F471:AG471,"－")</f>
        <v>0</v>
      </c>
      <c r="AN471" s="1953">
        <f>+COUNTIF(F471:AG471,"外")</f>
        <v>0</v>
      </c>
    </row>
    <row r="472" spans="2:40">
      <c r="B472" s="4186"/>
      <c r="C472" s="4189"/>
      <c r="D472" s="1960">
        <f>E$16</f>
        <v>0</v>
      </c>
      <c r="E472" s="2105"/>
      <c r="F472" s="1955"/>
      <c r="G472" s="1956"/>
      <c r="H472" s="1956"/>
      <c r="I472" s="1956"/>
      <c r="J472" s="1956"/>
      <c r="K472" s="1956"/>
      <c r="L472" s="1956"/>
      <c r="M472" s="1956"/>
      <c r="N472" s="1956"/>
      <c r="O472" s="1956"/>
      <c r="P472" s="1956"/>
      <c r="Q472" s="1956"/>
      <c r="R472" s="1956"/>
      <c r="S472" s="1956"/>
      <c r="T472" s="1956"/>
      <c r="U472" s="1956"/>
      <c r="V472" s="1956"/>
      <c r="W472" s="1956"/>
      <c r="X472" s="1956"/>
      <c r="Y472" s="1956"/>
      <c r="Z472" s="1956"/>
      <c r="AA472" s="1956"/>
      <c r="AB472" s="1956"/>
      <c r="AC472" s="1956"/>
      <c r="AD472" s="1956"/>
      <c r="AE472" s="1956"/>
      <c r="AF472" s="1956"/>
      <c r="AG472" s="1957"/>
      <c r="AH472" s="1950">
        <f t="shared" si="380"/>
        <v>28</v>
      </c>
      <c r="AI472" s="1958">
        <f t="shared" si="381"/>
        <v>0</v>
      </c>
      <c r="AJ472" s="2106">
        <f t="shared" si="382"/>
        <v>0</v>
      </c>
      <c r="AM472" s="1953">
        <f t="shared" si="383"/>
        <v>0</v>
      </c>
      <c r="AN472" s="1953">
        <f>+COUNTIF(F472:AG472,"外")</f>
        <v>0</v>
      </c>
    </row>
    <row r="473" spans="2:40">
      <c r="B473" s="4186"/>
      <c r="C473" s="4190"/>
      <c r="D473" s="2107">
        <f>E$17</f>
        <v>0</v>
      </c>
      <c r="E473" s="1991"/>
      <c r="F473" s="1955"/>
      <c r="G473" s="1978"/>
      <c r="H473" s="1978"/>
      <c r="I473" s="1978"/>
      <c r="J473" s="1978"/>
      <c r="K473" s="1978"/>
      <c r="L473" s="1978"/>
      <c r="M473" s="1978"/>
      <c r="N473" s="1978"/>
      <c r="O473" s="1978"/>
      <c r="P473" s="1978"/>
      <c r="Q473" s="1978"/>
      <c r="R473" s="1978"/>
      <c r="S473" s="1978"/>
      <c r="T473" s="1978"/>
      <c r="U473" s="1978"/>
      <c r="V473" s="1978"/>
      <c r="W473" s="1978"/>
      <c r="X473" s="1978"/>
      <c r="Y473" s="1978"/>
      <c r="Z473" s="1978"/>
      <c r="AA473" s="1978"/>
      <c r="AB473" s="1978"/>
      <c r="AC473" s="1978"/>
      <c r="AD473" s="1978"/>
      <c r="AE473" s="1978"/>
      <c r="AF473" s="1978"/>
      <c r="AG473" s="1949"/>
      <c r="AH473" s="1950">
        <f t="shared" si="380"/>
        <v>28</v>
      </c>
      <c r="AI473" s="1987">
        <f t="shared" si="381"/>
        <v>0</v>
      </c>
      <c r="AJ473" s="2104">
        <f t="shared" si="382"/>
        <v>0</v>
      </c>
      <c r="AM473" s="1953">
        <f t="shared" si="383"/>
        <v>0</v>
      </c>
      <c r="AN473" s="1953">
        <f>+COUNTIF(F473:AG473,"外")</f>
        <v>0</v>
      </c>
    </row>
    <row r="474" spans="2:40" ht="24.75" customHeight="1">
      <c r="B474" s="4186"/>
      <c r="C474" s="4188" t="s">
        <v>2495</v>
      </c>
      <c r="D474" s="1953" t="s">
        <v>1313</v>
      </c>
      <c r="E474" s="1901" t="s">
        <v>2558</v>
      </c>
      <c r="F474" s="1941"/>
      <c r="G474" s="1942"/>
      <c r="H474" s="1942"/>
      <c r="I474" s="1942"/>
      <c r="J474" s="1942"/>
      <c r="K474" s="1942"/>
      <c r="L474" s="1942"/>
      <c r="M474" s="1942"/>
      <c r="N474" s="1942"/>
      <c r="O474" s="1942"/>
      <c r="P474" s="1942"/>
      <c r="Q474" s="1942"/>
      <c r="R474" s="1942"/>
      <c r="S474" s="1942"/>
      <c r="T474" s="1942"/>
      <c r="U474" s="1942"/>
      <c r="V474" s="1942"/>
      <c r="W474" s="1942"/>
      <c r="X474" s="1942"/>
      <c r="Y474" s="1942"/>
      <c r="Z474" s="1942"/>
      <c r="AA474" s="1942"/>
      <c r="AB474" s="1942"/>
      <c r="AC474" s="1942"/>
      <c r="AD474" s="1942"/>
      <c r="AE474" s="1942"/>
      <c r="AF474" s="1942"/>
      <c r="AG474" s="1970"/>
      <c r="AH474" s="1971"/>
      <c r="AI474" s="1953"/>
      <c r="AJ474" s="2058"/>
    </row>
    <row r="475" spans="2:40">
      <c r="B475" s="4186"/>
      <c r="C475" s="4189"/>
      <c r="D475" s="1945" t="str">
        <f>E$18</f>
        <v>●●</v>
      </c>
      <c r="E475" s="2023"/>
      <c r="F475" s="1947"/>
      <c r="G475" s="1948"/>
      <c r="H475" s="1948"/>
      <c r="I475" s="1948"/>
      <c r="J475" s="1948"/>
      <c r="K475" s="1948"/>
      <c r="L475" s="1948"/>
      <c r="M475" s="1948"/>
      <c r="N475" s="1948"/>
      <c r="O475" s="1948"/>
      <c r="P475" s="1948"/>
      <c r="Q475" s="1948"/>
      <c r="R475" s="1948"/>
      <c r="S475" s="1948"/>
      <c r="T475" s="1948"/>
      <c r="U475" s="1948"/>
      <c r="V475" s="1948"/>
      <c r="W475" s="1948"/>
      <c r="X475" s="1948"/>
      <c r="Y475" s="1948"/>
      <c r="Z475" s="1948"/>
      <c r="AA475" s="1948"/>
      <c r="AB475" s="1948"/>
      <c r="AC475" s="1948"/>
      <c r="AD475" s="1948"/>
      <c r="AE475" s="1948"/>
      <c r="AF475" s="1948"/>
      <c r="AG475" s="1982"/>
      <c r="AH475" s="1950">
        <f t="shared" ref="AH475:AH478" si="384">COUNTA(F$116:AG$116)-AI475</f>
        <v>28</v>
      </c>
      <c r="AI475" s="2108">
        <f t="shared" ref="AI475:AI478" si="385">AM475+AN475</f>
        <v>0</v>
      </c>
      <c r="AJ475" s="2109">
        <f>+COUNTIF(F475:AG475,"休")</f>
        <v>0</v>
      </c>
      <c r="AM475" s="1953">
        <f>+COUNTIF(F475:AG475,"－")</f>
        <v>0</v>
      </c>
      <c r="AN475" s="1953">
        <f>+COUNTIF(F475:AG475,"外")</f>
        <v>0</v>
      </c>
    </row>
    <row r="476" spans="2:40">
      <c r="B476" s="4186"/>
      <c r="C476" s="4189"/>
      <c r="D476" s="1960">
        <f>E$19</f>
        <v>0</v>
      </c>
      <c r="E476" s="2105"/>
      <c r="F476" s="1955"/>
      <c r="G476" s="1956"/>
      <c r="H476" s="1956"/>
      <c r="I476" s="1956"/>
      <c r="J476" s="1956"/>
      <c r="K476" s="1956"/>
      <c r="L476" s="1956"/>
      <c r="M476" s="1956"/>
      <c r="N476" s="1956"/>
      <c r="O476" s="1956"/>
      <c r="P476" s="1956"/>
      <c r="Q476" s="1956"/>
      <c r="R476" s="1956"/>
      <c r="S476" s="1956"/>
      <c r="T476" s="1956"/>
      <c r="U476" s="1956"/>
      <c r="V476" s="1956"/>
      <c r="W476" s="1956"/>
      <c r="X476" s="1956"/>
      <c r="Y476" s="1956"/>
      <c r="Z476" s="1956"/>
      <c r="AA476" s="1956"/>
      <c r="AB476" s="1956"/>
      <c r="AC476" s="1956"/>
      <c r="AD476" s="1956"/>
      <c r="AE476" s="1956"/>
      <c r="AF476" s="1956"/>
      <c r="AG476" s="1957"/>
      <c r="AH476" s="1950">
        <f t="shared" si="384"/>
        <v>28</v>
      </c>
      <c r="AI476" s="1958">
        <f t="shared" si="385"/>
        <v>0</v>
      </c>
      <c r="AJ476" s="2106">
        <f t="shared" ref="AJ476:AJ478" si="386">+COUNTIF(F476:AG476,"休")</f>
        <v>0</v>
      </c>
      <c r="AM476" s="1953">
        <f t="shared" ref="AM476:AM478" si="387">+COUNTIF(F476:AG476,"－")</f>
        <v>0</v>
      </c>
      <c r="AN476" s="1953">
        <f>+COUNTIF(F476:AG476,"外")</f>
        <v>0</v>
      </c>
    </row>
    <row r="477" spans="2:40">
      <c r="B477" s="4186"/>
      <c r="C477" s="4189"/>
      <c r="D477" s="1960">
        <f>E$20</f>
        <v>0</v>
      </c>
      <c r="E477" s="2105"/>
      <c r="F477" s="1955"/>
      <c r="G477" s="1956"/>
      <c r="H477" s="1956"/>
      <c r="I477" s="1956"/>
      <c r="J477" s="1956"/>
      <c r="K477" s="1956"/>
      <c r="L477" s="1956"/>
      <c r="M477" s="1956"/>
      <c r="N477" s="1956"/>
      <c r="O477" s="1956"/>
      <c r="P477" s="1956"/>
      <c r="Q477" s="1956"/>
      <c r="R477" s="1956"/>
      <c r="S477" s="1956"/>
      <c r="T477" s="1956"/>
      <c r="U477" s="1956"/>
      <c r="V477" s="1956"/>
      <c r="W477" s="1956"/>
      <c r="X477" s="1956"/>
      <c r="Y477" s="1956"/>
      <c r="Z477" s="1956"/>
      <c r="AA477" s="1956"/>
      <c r="AB477" s="1956"/>
      <c r="AC477" s="1956"/>
      <c r="AD477" s="1956"/>
      <c r="AE477" s="1956"/>
      <c r="AF477" s="1956"/>
      <c r="AG477" s="1957"/>
      <c r="AH477" s="1950">
        <f t="shared" si="384"/>
        <v>28</v>
      </c>
      <c r="AI477" s="1958">
        <f t="shared" si="385"/>
        <v>0</v>
      </c>
      <c r="AJ477" s="2106">
        <f t="shared" si="386"/>
        <v>0</v>
      </c>
      <c r="AM477" s="1953">
        <f t="shared" si="387"/>
        <v>0</v>
      </c>
      <c r="AN477" s="1953">
        <f>+COUNTIF(F477:AG477,"外")</f>
        <v>0</v>
      </c>
    </row>
    <row r="478" spans="2:40">
      <c r="B478" s="4187"/>
      <c r="C478" s="4190"/>
      <c r="D478" s="2110">
        <f>E$21</f>
        <v>0</v>
      </c>
      <c r="E478" s="2039"/>
      <c r="F478" s="1984"/>
      <c r="G478" s="1965"/>
      <c r="H478" s="1965"/>
      <c r="I478" s="1965"/>
      <c r="J478" s="1965"/>
      <c r="K478" s="1965"/>
      <c r="L478" s="1965"/>
      <c r="M478" s="1965"/>
      <c r="N478" s="1965"/>
      <c r="O478" s="1965"/>
      <c r="P478" s="1965"/>
      <c r="Q478" s="1965"/>
      <c r="R478" s="1965"/>
      <c r="S478" s="1965"/>
      <c r="T478" s="1965"/>
      <c r="U478" s="1965"/>
      <c r="V478" s="1965"/>
      <c r="W478" s="1965"/>
      <c r="X478" s="1965"/>
      <c r="Y478" s="1965"/>
      <c r="Z478" s="1965"/>
      <c r="AA478" s="1965"/>
      <c r="AB478" s="1965"/>
      <c r="AC478" s="1965"/>
      <c r="AD478" s="1965"/>
      <c r="AE478" s="1965"/>
      <c r="AF478" s="1965"/>
      <c r="AG478" s="1985"/>
      <c r="AH478" s="1986">
        <f t="shared" si="384"/>
        <v>28</v>
      </c>
      <c r="AI478" s="2071">
        <f t="shared" si="385"/>
        <v>0</v>
      </c>
      <c r="AJ478" s="1972">
        <f t="shared" si="386"/>
        <v>0</v>
      </c>
      <c r="AM478" s="1953">
        <f t="shared" si="387"/>
        <v>0</v>
      </c>
      <c r="AN478" s="1953">
        <f>+COUNTIF(F478:AG478,"外")</f>
        <v>0</v>
      </c>
    </row>
    <row r="479" spans="2:40">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F479" s="2073"/>
      <c r="AG479" s="2073"/>
    </row>
    <row r="480" spans="2:40" ht="13.5" customHeight="1">
      <c r="B480" s="2021"/>
      <c r="C480" s="2022"/>
      <c r="D480" s="2025"/>
      <c r="E480" s="2074" t="s">
        <v>1183</v>
      </c>
      <c r="F480" s="2075">
        <f>+AG460+1</f>
        <v>45247</v>
      </c>
      <c r="G480" s="2076">
        <f>+F480+1</f>
        <v>45248</v>
      </c>
      <c r="H480" s="2076">
        <f t="shared" ref="H480:Y480" si="388">+G480+1</f>
        <v>45249</v>
      </c>
      <c r="I480" s="2076">
        <f t="shared" si="388"/>
        <v>45250</v>
      </c>
      <c r="J480" s="2076">
        <f t="shared" si="388"/>
        <v>45251</v>
      </c>
      <c r="K480" s="2076">
        <f t="shared" si="388"/>
        <v>45252</v>
      </c>
      <c r="L480" s="2076">
        <f t="shared" si="388"/>
        <v>45253</v>
      </c>
      <c r="M480" s="2076">
        <f t="shared" si="388"/>
        <v>45254</v>
      </c>
      <c r="N480" s="2076">
        <f t="shared" si="388"/>
        <v>45255</v>
      </c>
      <c r="O480" s="2076">
        <f t="shared" si="388"/>
        <v>45256</v>
      </c>
      <c r="P480" s="2076">
        <f t="shared" si="388"/>
        <v>45257</v>
      </c>
      <c r="Q480" s="2076">
        <f t="shared" si="388"/>
        <v>45258</v>
      </c>
      <c r="R480" s="2076">
        <f t="shared" si="388"/>
        <v>45259</v>
      </c>
      <c r="S480" s="2076">
        <f t="shared" si="388"/>
        <v>45260</v>
      </c>
      <c r="T480" s="2076">
        <f t="shared" si="388"/>
        <v>45261</v>
      </c>
      <c r="U480" s="2076">
        <f t="shared" si="388"/>
        <v>45262</v>
      </c>
      <c r="V480" s="2076">
        <f t="shared" si="388"/>
        <v>45263</v>
      </c>
      <c r="W480" s="2076">
        <f t="shared" si="388"/>
        <v>45264</v>
      </c>
      <c r="X480" s="2076">
        <f t="shared" si="388"/>
        <v>45265</v>
      </c>
      <c r="Y480" s="2076">
        <f t="shared" si="388"/>
        <v>45266</v>
      </c>
      <c r="Z480" s="2076">
        <f>+Y480+1</f>
        <v>45267</v>
      </c>
      <c r="AA480" s="2076">
        <f t="shared" ref="AA480:AC480" si="389">+Z480+1</f>
        <v>45268</v>
      </c>
      <c r="AB480" s="2076">
        <f t="shared" si="389"/>
        <v>45269</v>
      </c>
      <c r="AC480" s="2076">
        <f t="shared" si="389"/>
        <v>45270</v>
      </c>
      <c r="AD480" s="2076">
        <f>+AC480+1</f>
        <v>45271</v>
      </c>
      <c r="AE480" s="2076">
        <f t="shared" ref="AE480" si="390">+AD480+1</f>
        <v>45272</v>
      </c>
      <c r="AF480" s="2076">
        <f>+AE480+1</f>
        <v>45273</v>
      </c>
      <c r="AG480" s="2111">
        <f t="shared" ref="AG480" si="391">+AF480+1</f>
        <v>45274</v>
      </c>
      <c r="AH480" s="4209" t="s">
        <v>2496</v>
      </c>
      <c r="AI480" s="4313" t="s">
        <v>2497</v>
      </c>
      <c r="AJ480" s="4316" t="s">
        <v>2474</v>
      </c>
      <c r="AK480" s="4319"/>
      <c r="AM480" s="4320" t="s">
        <v>2556</v>
      </c>
      <c r="AN480" s="4320" t="s">
        <v>2557</v>
      </c>
    </row>
    <row r="481" spans="2:40">
      <c r="B481" s="2037"/>
      <c r="C481" s="2038"/>
      <c r="D481" s="2041"/>
      <c r="E481" s="2078" t="s">
        <v>1184</v>
      </c>
      <c r="F481" s="2079" t="str">
        <f>TEXT(WEEKDAY(+F480),"aaa")</f>
        <v>金</v>
      </c>
      <c r="G481" s="2080" t="str">
        <f t="shared" ref="G481:AG481" si="392">TEXT(WEEKDAY(+G480),"aaa")</f>
        <v>土</v>
      </c>
      <c r="H481" s="2080" t="str">
        <f t="shared" si="392"/>
        <v>日</v>
      </c>
      <c r="I481" s="2080" t="str">
        <f t="shared" si="392"/>
        <v>月</v>
      </c>
      <c r="J481" s="2080" t="str">
        <f t="shared" si="392"/>
        <v>火</v>
      </c>
      <c r="K481" s="2080" t="str">
        <f t="shared" si="392"/>
        <v>水</v>
      </c>
      <c r="L481" s="2080" t="str">
        <f t="shared" si="392"/>
        <v>木</v>
      </c>
      <c r="M481" s="2080" t="str">
        <f t="shared" si="392"/>
        <v>金</v>
      </c>
      <c r="N481" s="2080" t="str">
        <f t="shared" si="392"/>
        <v>土</v>
      </c>
      <c r="O481" s="2080" t="str">
        <f t="shared" si="392"/>
        <v>日</v>
      </c>
      <c r="P481" s="2080" t="str">
        <f t="shared" si="392"/>
        <v>月</v>
      </c>
      <c r="Q481" s="2080" t="str">
        <f t="shared" si="392"/>
        <v>火</v>
      </c>
      <c r="R481" s="2080" t="str">
        <f t="shared" si="392"/>
        <v>水</v>
      </c>
      <c r="S481" s="2080" t="str">
        <f t="shared" si="392"/>
        <v>木</v>
      </c>
      <c r="T481" s="2080" t="str">
        <f t="shared" si="392"/>
        <v>金</v>
      </c>
      <c r="U481" s="2080" t="str">
        <f t="shared" si="392"/>
        <v>土</v>
      </c>
      <c r="V481" s="2080" t="str">
        <f t="shared" si="392"/>
        <v>日</v>
      </c>
      <c r="W481" s="2080" t="str">
        <f t="shared" si="392"/>
        <v>月</v>
      </c>
      <c r="X481" s="2080" t="str">
        <f t="shared" si="392"/>
        <v>火</v>
      </c>
      <c r="Y481" s="2080" t="str">
        <f t="shared" si="392"/>
        <v>水</v>
      </c>
      <c r="Z481" s="2080" t="str">
        <f t="shared" si="392"/>
        <v>木</v>
      </c>
      <c r="AA481" s="2080" t="str">
        <f t="shared" si="392"/>
        <v>金</v>
      </c>
      <c r="AB481" s="2080" t="str">
        <f t="shared" si="392"/>
        <v>土</v>
      </c>
      <c r="AC481" s="2080" t="str">
        <f t="shared" si="392"/>
        <v>日</v>
      </c>
      <c r="AD481" s="2080" t="str">
        <f t="shared" si="392"/>
        <v>月</v>
      </c>
      <c r="AE481" s="2080" t="str">
        <f t="shared" si="392"/>
        <v>火</v>
      </c>
      <c r="AF481" s="2080" t="str">
        <f t="shared" si="392"/>
        <v>水</v>
      </c>
      <c r="AG481" s="2112" t="str">
        <f t="shared" si="392"/>
        <v>木</v>
      </c>
      <c r="AH481" s="4210"/>
      <c r="AI481" s="4314"/>
      <c r="AJ481" s="4317"/>
      <c r="AK481" s="4319"/>
      <c r="AM481" s="4320"/>
      <c r="AN481" s="4320"/>
    </row>
    <row r="482" spans="2:40" ht="24.75" customHeight="1">
      <c r="B482" s="2101" t="s">
        <v>2531</v>
      </c>
      <c r="C482" s="2102" t="s">
        <v>2532</v>
      </c>
      <c r="D482" s="1953" t="s">
        <v>1313</v>
      </c>
      <c r="E482" s="1901" t="s">
        <v>2558</v>
      </c>
      <c r="F482" s="1941"/>
      <c r="G482" s="1942"/>
      <c r="H482" s="1942"/>
      <c r="I482" s="1942"/>
      <c r="J482" s="1942"/>
      <c r="K482" s="1942"/>
      <c r="L482" s="1942"/>
      <c r="M482" s="1942"/>
      <c r="N482" s="1942"/>
      <c r="O482" s="1942"/>
      <c r="P482" s="1942"/>
      <c r="Q482" s="1942"/>
      <c r="R482" s="1942"/>
      <c r="S482" s="1942"/>
      <c r="T482" s="1942"/>
      <c r="U482" s="1942"/>
      <c r="V482" s="1942"/>
      <c r="W482" s="1942"/>
      <c r="X482" s="1942"/>
      <c r="Y482" s="1942"/>
      <c r="Z482" s="1942"/>
      <c r="AA482" s="1942"/>
      <c r="AB482" s="1942"/>
      <c r="AC482" s="1942"/>
      <c r="AD482" s="1942"/>
      <c r="AE482" s="1942"/>
      <c r="AF482" s="1942"/>
      <c r="AG482" s="1970"/>
      <c r="AH482" s="4211"/>
      <c r="AI482" s="4315"/>
      <c r="AJ482" s="4318"/>
      <c r="AK482" s="4319"/>
    </row>
    <row r="483" spans="2:40" ht="13.5" customHeight="1">
      <c r="B483" s="4185" t="s">
        <v>2486</v>
      </c>
      <c r="C483" s="4188" t="s">
        <v>2487</v>
      </c>
      <c r="D483" s="1945" t="str">
        <f>E$8</f>
        <v>〇〇</v>
      </c>
      <c r="E483" s="2023"/>
      <c r="F483" s="1947"/>
      <c r="G483" s="1948"/>
      <c r="H483" s="1948"/>
      <c r="I483" s="1948"/>
      <c r="J483" s="1948"/>
      <c r="K483" s="1948"/>
      <c r="L483" s="1948"/>
      <c r="M483" s="1948"/>
      <c r="N483" s="1948"/>
      <c r="O483" s="1948"/>
      <c r="P483" s="1948"/>
      <c r="Q483" s="1948"/>
      <c r="R483" s="1948"/>
      <c r="S483" s="1948"/>
      <c r="T483" s="1948"/>
      <c r="U483" s="1948"/>
      <c r="V483" s="1948"/>
      <c r="W483" s="1948"/>
      <c r="X483" s="1948"/>
      <c r="Y483" s="1948"/>
      <c r="Z483" s="1948"/>
      <c r="AA483" s="1948"/>
      <c r="AB483" s="1948"/>
      <c r="AC483" s="1948"/>
      <c r="AD483" s="1948"/>
      <c r="AE483" s="1948"/>
      <c r="AF483" s="1948"/>
      <c r="AG483" s="1949"/>
      <c r="AH483" s="1950">
        <f>COUNTA(F$136:AG$136)-AI483</f>
        <v>28</v>
      </c>
      <c r="AI483" s="1951">
        <f>AM483+AN483</f>
        <v>0</v>
      </c>
      <c r="AJ483" s="2104">
        <f>+COUNTIF(F483:AG483,"休")</f>
        <v>0</v>
      </c>
      <c r="AM483" s="1953">
        <f>+COUNTIF(F483:AG483,"－")</f>
        <v>0</v>
      </c>
      <c r="AN483" s="1953">
        <f t="shared" ref="AN483:AN488" si="393">+COUNTIF(F483:AG483,"外")</f>
        <v>0</v>
      </c>
    </row>
    <row r="484" spans="2:40" ht="13.5" customHeight="1">
      <c r="B484" s="4186"/>
      <c r="C484" s="4189"/>
      <c r="D484" s="1960" t="str">
        <f>E$9</f>
        <v>●●</v>
      </c>
      <c r="E484" s="2105"/>
      <c r="F484" s="1955"/>
      <c r="G484" s="1956"/>
      <c r="H484" s="1956"/>
      <c r="I484" s="1956"/>
      <c r="J484" s="1956"/>
      <c r="K484" s="1956"/>
      <c r="L484" s="1956"/>
      <c r="M484" s="1956"/>
      <c r="N484" s="1956"/>
      <c r="O484" s="1956"/>
      <c r="P484" s="1956"/>
      <c r="Q484" s="1956"/>
      <c r="R484" s="1956"/>
      <c r="S484" s="1956"/>
      <c r="T484" s="1956"/>
      <c r="U484" s="1956"/>
      <c r="V484" s="1956"/>
      <c r="W484" s="1956"/>
      <c r="X484" s="1956"/>
      <c r="Y484" s="1956"/>
      <c r="Z484" s="1956"/>
      <c r="AA484" s="1956"/>
      <c r="AB484" s="1956"/>
      <c r="AC484" s="1956"/>
      <c r="AD484" s="1956"/>
      <c r="AE484" s="1956"/>
      <c r="AF484" s="1956"/>
      <c r="AG484" s="1957"/>
      <c r="AH484" s="1950">
        <f t="shared" ref="AH484:AH488" si="394">COUNTA(F$136:AG$136)-AI484</f>
        <v>28</v>
      </c>
      <c r="AI484" s="1958">
        <f t="shared" ref="AI484" si="395">AM484+AN484</f>
        <v>0</v>
      </c>
      <c r="AJ484" s="2106">
        <f t="shared" ref="AJ484:AJ487" si="396">+COUNTIF(F484:AG484,"休")</f>
        <v>0</v>
      </c>
      <c r="AM484" s="1953">
        <f t="shared" ref="AM484:AM487" si="397">+COUNTIF(F484:AG484,"－")</f>
        <v>0</v>
      </c>
      <c r="AN484" s="1953">
        <f t="shared" si="393"/>
        <v>0</v>
      </c>
    </row>
    <row r="485" spans="2:40">
      <c r="B485" s="4186"/>
      <c r="C485" s="4189"/>
      <c r="D485" s="1960" t="str">
        <f>E$10</f>
        <v>△△</v>
      </c>
      <c r="E485" s="2105"/>
      <c r="F485" s="1955"/>
      <c r="G485" s="1956"/>
      <c r="H485" s="1956"/>
      <c r="I485" s="1956"/>
      <c r="J485" s="1956"/>
      <c r="K485" s="1956"/>
      <c r="L485" s="1956"/>
      <c r="M485" s="1956"/>
      <c r="N485" s="1956"/>
      <c r="O485" s="1956"/>
      <c r="P485" s="1956"/>
      <c r="Q485" s="1956"/>
      <c r="R485" s="1956"/>
      <c r="S485" s="1956"/>
      <c r="T485" s="1956"/>
      <c r="U485" s="1956"/>
      <c r="V485" s="1956"/>
      <c r="W485" s="1956"/>
      <c r="X485" s="1956"/>
      <c r="Y485" s="1956"/>
      <c r="Z485" s="1956"/>
      <c r="AA485" s="1956"/>
      <c r="AB485" s="1956"/>
      <c r="AC485" s="1956"/>
      <c r="AD485" s="1956"/>
      <c r="AE485" s="1956"/>
      <c r="AF485" s="1956"/>
      <c r="AG485" s="1957"/>
      <c r="AH485" s="1950">
        <f t="shared" si="394"/>
        <v>28</v>
      </c>
      <c r="AI485" s="1958">
        <f>AM485+AN485</f>
        <v>0</v>
      </c>
      <c r="AJ485" s="2106">
        <f t="shared" si="396"/>
        <v>0</v>
      </c>
      <c r="AM485" s="1953">
        <f t="shared" si="397"/>
        <v>0</v>
      </c>
      <c r="AN485" s="1953">
        <f t="shared" si="393"/>
        <v>0</v>
      </c>
    </row>
    <row r="486" spans="2:40">
      <c r="B486" s="4186"/>
      <c r="C486" s="4189"/>
      <c r="D486" s="1960" t="str">
        <f>E$11</f>
        <v>■■</v>
      </c>
      <c r="E486" s="2105"/>
      <c r="F486" s="1955"/>
      <c r="G486" s="1956"/>
      <c r="H486" s="1956"/>
      <c r="I486" s="1956"/>
      <c r="J486" s="1956"/>
      <c r="K486" s="1956"/>
      <c r="L486" s="1956"/>
      <c r="M486" s="1956"/>
      <c r="N486" s="1956"/>
      <c r="O486" s="1956"/>
      <c r="P486" s="1956"/>
      <c r="Q486" s="1956"/>
      <c r="R486" s="1956"/>
      <c r="S486" s="1956"/>
      <c r="T486" s="1956"/>
      <c r="U486" s="1956"/>
      <c r="V486" s="1956"/>
      <c r="W486" s="1956"/>
      <c r="X486" s="1956"/>
      <c r="Y486" s="1956"/>
      <c r="Z486" s="1956"/>
      <c r="AA486" s="1956"/>
      <c r="AB486" s="1956"/>
      <c r="AC486" s="1956"/>
      <c r="AD486" s="1956"/>
      <c r="AE486" s="1956"/>
      <c r="AF486" s="1956"/>
      <c r="AG486" s="1957"/>
      <c r="AH486" s="1950">
        <f t="shared" si="394"/>
        <v>28</v>
      </c>
      <c r="AI486" s="1958">
        <f t="shared" ref="AI486:AI488" si="398">AM486+AN486</f>
        <v>0</v>
      </c>
      <c r="AJ486" s="2106">
        <f t="shared" si="396"/>
        <v>0</v>
      </c>
      <c r="AM486" s="1953">
        <f t="shared" si="397"/>
        <v>0</v>
      </c>
      <c r="AN486" s="1953">
        <f t="shared" si="393"/>
        <v>0</v>
      </c>
    </row>
    <row r="487" spans="2:40">
      <c r="B487" s="4186"/>
      <c r="C487" s="4189"/>
      <c r="D487" s="1960" t="str">
        <f>E$12</f>
        <v>★★</v>
      </c>
      <c r="E487" s="2105"/>
      <c r="F487" s="1955"/>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956"/>
      <c r="AB487" s="1956"/>
      <c r="AC487" s="1956"/>
      <c r="AD487" s="1956"/>
      <c r="AE487" s="1956"/>
      <c r="AF487" s="1956"/>
      <c r="AG487" s="1957"/>
      <c r="AH487" s="1950">
        <f t="shared" si="394"/>
        <v>28</v>
      </c>
      <c r="AI487" s="1958">
        <f t="shared" si="398"/>
        <v>0</v>
      </c>
      <c r="AJ487" s="2106">
        <f t="shared" si="396"/>
        <v>0</v>
      </c>
      <c r="AM487" s="1953">
        <f t="shared" si="397"/>
        <v>0</v>
      </c>
      <c r="AN487" s="1953">
        <f t="shared" si="393"/>
        <v>0</v>
      </c>
    </row>
    <row r="488" spans="2:40">
      <c r="B488" s="4187"/>
      <c r="C488" s="4190"/>
      <c r="D488" s="2107"/>
      <c r="E488" s="1991"/>
      <c r="F488" s="1964"/>
      <c r="G488" s="1966"/>
      <c r="H488" s="1966"/>
      <c r="I488" s="1966"/>
      <c r="J488" s="1966"/>
      <c r="K488" s="1966"/>
      <c r="L488" s="1966"/>
      <c r="M488" s="1966"/>
      <c r="N488" s="1966"/>
      <c r="O488" s="1966"/>
      <c r="P488" s="1966"/>
      <c r="Q488" s="1966"/>
      <c r="R488" s="1966"/>
      <c r="S488" s="1966"/>
      <c r="T488" s="1966"/>
      <c r="U488" s="1966"/>
      <c r="V488" s="1966"/>
      <c r="W488" s="1966"/>
      <c r="X488" s="1966"/>
      <c r="Y488" s="1966"/>
      <c r="Z488" s="1966"/>
      <c r="AA488" s="1966"/>
      <c r="AB488" s="1966"/>
      <c r="AC488" s="1966"/>
      <c r="AD488" s="1966"/>
      <c r="AE488" s="1966"/>
      <c r="AF488" s="1966"/>
      <c r="AG488" s="1967"/>
      <c r="AH488" s="1950">
        <f t="shared" si="394"/>
        <v>28</v>
      </c>
      <c r="AI488" s="1951">
        <f t="shared" si="398"/>
        <v>0</v>
      </c>
      <c r="AJ488" s="2104">
        <f>+COUNTIF(F488:AG488,"休")</f>
        <v>0</v>
      </c>
      <c r="AM488" s="1953">
        <f>+COUNTIF(F488:AG488,"－")</f>
        <v>0</v>
      </c>
      <c r="AN488" s="1953">
        <f t="shared" si="393"/>
        <v>0</v>
      </c>
    </row>
    <row r="489" spans="2:40" ht="24.75" customHeight="1">
      <c r="B489" s="4185" t="s">
        <v>2493</v>
      </c>
      <c r="C489" s="4188" t="s">
        <v>2494</v>
      </c>
      <c r="D489" s="1953" t="s">
        <v>1313</v>
      </c>
      <c r="E489" s="1901" t="s">
        <v>2558</v>
      </c>
      <c r="F489" s="1941"/>
      <c r="G489" s="1942"/>
      <c r="H489" s="1942"/>
      <c r="I489" s="1942"/>
      <c r="J489" s="1942"/>
      <c r="K489" s="1942"/>
      <c r="L489" s="1942"/>
      <c r="M489" s="1942"/>
      <c r="N489" s="1942"/>
      <c r="O489" s="1942"/>
      <c r="P489" s="1942"/>
      <c r="Q489" s="1942"/>
      <c r="R489" s="1942"/>
      <c r="S489" s="1942"/>
      <c r="T489" s="1942"/>
      <c r="U489" s="1942"/>
      <c r="V489" s="1942"/>
      <c r="W489" s="1942"/>
      <c r="X489" s="1942"/>
      <c r="Y489" s="1942"/>
      <c r="Z489" s="1942"/>
      <c r="AA489" s="1942"/>
      <c r="AB489" s="1942"/>
      <c r="AC489" s="1942"/>
      <c r="AD489" s="1942"/>
      <c r="AE489" s="1942"/>
      <c r="AF489" s="1942"/>
      <c r="AG489" s="1970"/>
      <c r="AH489" s="1971"/>
      <c r="AI489" s="1953"/>
      <c r="AJ489" s="2058"/>
    </row>
    <row r="490" spans="2:40" ht="13.5" customHeight="1">
      <c r="B490" s="4186"/>
      <c r="C490" s="4189"/>
      <c r="D490" s="2107" t="str">
        <f>E$14</f>
        <v>〇〇</v>
      </c>
      <c r="E490" s="1991"/>
      <c r="F490" s="1947"/>
      <c r="G490" s="1948"/>
      <c r="H490" s="1948"/>
      <c r="I490" s="1948"/>
      <c r="J490" s="1948"/>
      <c r="K490" s="1948"/>
      <c r="L490" s="1948"/>
      <c r="M490" s="1948"/>
      <c r="N490" s="1948"/>
      <c r="O490" s="1948"/>
      <c r="P490" s="1948"/>
      <c r="Q490" s="1948"/>
      <c r="R490" s="1948"/>
      <c r="S490" s="1948"/>
      <c r="T490" s="1948"/>
      <c r="U490" s="1948"/>
      <c r="V490" s="1948"/>
      <c r="W490" s="1948"/>
      <c r="X490" s="1948"/>
      <c r="Y490" s="1948"/>
      <c r="Z490" s="1948"/>
      <c r="AA490" s="1948"/>
      <c r="AB490" s="1948"/>
      <c r="AC490" s="1948"/>
      <c r="AD490" s="1948"/>
      <c r="AE490" s="1948"/>
      <c r="AF490" s="1948"/>
      <c r="AG490" s="1949"/>
      <c r="AH490" s="1950">
        <f t="shared" ref="AH490" si="399">COUNTA(F$136:AG$136)-AI490</f>
        <v>28</v>
      </c>
      <c r="AI490" s="1951">
        <f t="shared" ref="AI490:AI493" si="400">AM490+AN490</f>
        <v>0</v>
      </c>
      <c r="AJ490" s="2104">
        <f>+COUNTIF(F490:AG490,"休")</f>
        <v>0</v>
      </c>
      <c r="AM490" s="1953">
        <f>+COUNTIF(F490:AG490,"－")</f>
        <v>0</v>
      </c>
      <c r="AN490" s="1953">
        <f>+COUNTIF(F490:AG490,"外")</f>
        <v>0</v>
      </c>
    </row>
    <row r="491" spans="2:40">
      <c r="B491" s="4186"/>
      <c r="C491" s="4189"/>
      <c r="D491" s="1960" t="str">
        <f>E$15</f>
        <v>●●</v>
      </c>
      <c r="E491" s="2105"/>
      <c r="F491" s="1955"/>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1956"/>
      <c r="AG491" s="1957"/>
      <c r="AH491" s="1950">
        <f>COUNTA(F$136:AG$136)-AI491</f>
        <v>28</v>
      </c>
      <c r="AI491" s="1958">
        <f t="shared" si="400"/>
        <v>0</v>
      </c>
      <c r="AJ491" s="2106">
        <f t="shared" ref="AJ491:AJ493" si="401">+COUNTIF(F491:AG491,"休")</f>
        <v>0</v>
      </c>
      <c r="AM491" s="1953">
        <f t="shared" ref="AM491:AM493" si="402">+COUNTIF(F491:AG491,"－")</f>
        <v>0</v>
      </c>
      <c r="AN491" s="1953">
        <f>+COUNTIF(F491:AG491,"外")</f>
        <v>0</v>
      </c>
    </row>
    <row r="492" spans="2:40">
      <c r="B492" s="4186"/>
      <c r="C492" s="4189"/>
      <c r="D492" s="1960">
        <f>E$16</f>
        <v>0</v>
      </c>
      <c r="E492" s="2105"/>
      <c r="F492" s="1955"/>
      <c r="G492" s="1956"/>
      <c r="H492" s="1956"/>
      <c r="I492" s="1956"/>
      <c r="J492" s="1956"/>
      <c r="K492" s="1956"/>
      <c r="L492" s="1956"/>
      <c r="M492" s="1956"/>
      <c r="N492" s="1956"/>
      <c r="O492" s="1956"/>
      <c r="P492" s="1956"/>
      <c r="Q492" s="1956"/>
      <c r="R492" s="1956"/>
      <c r="S492" s="1956"/>
      <c r="T492" s="1956"/>
      <c r="U492" s="1956"/>
      <c r="V492" s="1956"/>
      <c r="W492" s="1956"/>
      <c r="X492" s="1956"/>
      <c r="Y492" s="1956"/>
      <c r="Z492" s="1956"/>
      <c r="AA492" s="1956"/>
      <c r="AB492" s="1956"/>
      <c r="AC492" s="1956"/>
      <c r="AD492" s="1956"/>
      <c r="AE492" s="1956"/>
      <c r="AF492" s="1956"/>
      <c r="AG492" s="1957"/>
      <c r="AH492" s="1950">
        <f t="shared" ref="AH492:AH493" si="403">COUNTA(F$136:AG$136)-AI492</f>
        <v>28</v>
      </c>
      <c r="AI492" s="1958">
        <f t="shared" si="400"/>
        <v>0</v>
      </c>
      <c r="AJ492" s="2106">
        <f t="shared" si="401"/>
        <v>0</v>
      </c>
      <c r="AM492" s="1953">
        <f t="shared" si="402"/>
        <v>0</v>
      </c>
      <c r="AN492" s="1953">
        <f>+COUNTIF(F492:AG492,"外")</f>
        <v>0</v>
      </c>
    </row>
    <row r="493" spans="2:40">
      <c r="B493" s="4186"/>
      <c r="C493" s="4190"/>
      <c r="D493" s="2107">
        <f>E$17</f>
        <v>0</v>
      </c>
      <c r="E493" s="1991"/>
      <c r="F493" s="1955"/>
      <c r="G493" s="1978"/>
      <c r="H493" s="1978"/>
      <c r="I493" s="1978"/>
      <c r="J493" s="1978"/>
      <c r="K493" s="1978"/>
      <c r="L493" s="1978"/>
      <c r="M493" s="1978"/>
      <c r="N493" s="1978"/>
      <c r="O493" s="1978"/>
      <c r="P493" s="1978"/>
      <c r="Q493" s="1978"/>
      <c r="R493" s="1978"/>
      <c r="S493" s="1978"/>
      <c r="T493" s="1978"/>
      <c r="U493" s="1978"/>
      <c r="V493" s="1978"/>
      <c r="W493" s="1978"/>
      <c r="X493" s="1978"/>
      <c r="Y493" s="1978"/>
      <c r="Z493" s="1978"/>
      <c r="AA493" s="1978"/>
      <c r="AB493" s="1978"/>
      <c r="AC493" s="1978"/>
      <c r="AD493" s="1978"/>
      <c r="AE493" s="1978"/>
      <c r="AF493" s="1978"/>
      <c r="AG493" s="1949"/>
      <c r="AH493" s="1950">
        <f t="shared" si="403"/>
        <v>28</v>
      </c>
      <c r="AI493" s="1987">
        <f t="shared" si="400"/>
        <v>0</v>
      </c>
      <c r="AJ493" s="2104">
        <f t="shared" si="401"/>
        <v>0</v>
      </c>
      <c r="AM493" s="1953">
        <f t="shared" si="402"/>
        <v>0</v>
      </c>
      <c r="AN493" s="1953">
        <f>+COUNTIF(F493:AG493,"外")</f>
        <v>0</v>
      </c>
    </row>
    <row r="494" spans="2:40" ht="24.75" customHeight="1">
      <c r="B494" s="4186"/>
      <c r="C494" s="4188" t="s">
        <v>2495</v>
      </c>
      <c r="D494" s="1953" t="s">
        <v>1313</v>
      </c>
      <c r="E494" s="1901" t="s">
        <v>2558</v>
      </c>
      <c r="F494" s="1941"/>
      <c r="G494" s="1942"/>
      <c r="H494" s="1942"/>
      <c r="I494" s="1942"/>
      <c r="J494" s="1942"/>
      <c r="K494" s="1942"/>
      <c r="L494" s="1942"/>
      <c r="M494" s="1942"/>
      <c r="N494" s="1942"/>
      <c r="O494" s="1942"/>
      <c r="P494" s="1942"/>
      <c r="Q494" s="1942"/>
      <c r="R494" s="1942"/>
      <c r="S494" s="1942"/>
      <c r="T494" s="1942"/>
      <c r="U494" s="1942"/>
      <c r="V494" s="1942"/>
      <c r="W494" s="1942"/>
      <c r="X494" s="1942"/>
      <c r="Y494" s="1942"/>
      <c r="Z494" s="1942"/>
      <c r="AA494" s="1942"/>
      <c r="AB494" s="1942"/>
      <c r="AC494" s="1942"/>
      <c r="AD494" s="1942"/>
      <c r="AE494" s="1942"/>
      <c r="AF494" s="1942"/>
      <c r="AG494" s="1970"/>
      <c r="AH494" s="1971"/>
      <c r="AI494" s="1953"/>
      <c r="AJ494" s="2058"/>
    </row>
    <row r="495" spans="2:40">
      <c r="B495" s="4186"/>
      <c r="C495" s="4189"/>
      <c r="D495" s="1945" t="str">
        <f>E$18</f>
        <v>●●</v>
      </c>
      <c r="E495" s="2023"/>
      <c r="F495" s="1947"/>
      <c r="G495" s="1948"/>
      <c r="H495" s="1948"/>
      <c r="I495" s="1948"/>
      <c r="J495" s="1948"/>
      <c r="K495" s="1948"/>
      <c r="L495" s="1948"/>
      <c r="M495" s="1948"/>
      <c r="N495" s="1948"/>
      <c r="O495" s="1948"/>
      <c r="P495" s="1948"/>
      <c r="Q495" s="1948"/>
      <c r="R495" s="1948"/>
      <c r="S495" s="1948"/>
      <c r="T495" s="1948"/>
      <c r="U495" s="1948"/>
      <c r="V495" s="1948"/>
      <c r="W495" s="1948"/>
      <c r="X495" s="1948"/>
      <c r="Y495" s="1948"/>
      <c r="Z495" s="1948"/>
      <c r="AA495" s="1948"/>
      <c r="AB495" s="1948"/>
      <c r="AC495" s="1948"/>
      <c r="AD495" s="1948"/>
      <c r="AE495" s="1948"/>
      <c r="AF495" s="1948"/>
      <c r="AG495" s="1982"/>
      <c r="AH495" s="1950">
        <f t="shared" ref="AH495:AH498" si="404">COUNTA(F$136:AG$136)-AI495</f>
        <v>28</v>
      </c>
      <c r="AI495" s="2108">
        <f t="shared" ref="AI495:AI498" si="405">AM495+AN495</f>
        <v>0</v>
      </c>
      <c r="AJ495" s="2109">
        <f>+COUNTIF(F495:AG495,"休")</f>
        <v>0</v>
      </c>
      <c r="AM495" s="1953">
        <f>+COUNTIF(F495:AG495,"－")</f>
        <v>0</v>
      </c>
      <c r="AN495" s="1953">
        <f>+COUNTIF(F495:AG495,"外")</f>
        <v>0</v>
      </c>
    </row>
    <row r="496" spans="2:40">
      <c r="B496" s="4186"/>
      <c r="C496" s="4189"/>
      <c r="D496" s="1960">
        <f>E$19</f>
        <v>0</v>
      </c>
      <c r="E496" s="2105"/>
      <c r="F496" s="1955"/>
      <c r="G496" s="1956"/>
      <c r="H496" s="1956"/>
      <c r="I496" s="1956"/>
      <c r="J496" s="1956"/>
      <c r="K496" s="1956"/>
      <c r="L496" s="1956"/>
      <c r="M496" s="1956"/>
      <c r="N496" s="1956"/>
      <c r="O496" s="1956"/>
      <c r="P496" s="1956"/>
      <c r="Q496" s="1956"/>
      <c r="R496" s="1956"/>
      <c r="S496" s="1956"/>
      <c r="T496" s="1956"/>
      <c r="U496" s="1956"/>
      <c r="V496" s="1956"/>
      <c r="W496" s="1956"/>
      <c r="X496" s="1956"/>
      <c r="Y496" s="1956"/>
      <c r="Z496" s="1956"/>
      <c r="AA496" s="1956"/>
      <c r="AB496" s="1956"/>
      <c r="AC496" s="1956"/>
      <c r="AD496" s="1956"/>
      <c r="AE496" s="1956"/>
      <c r="AF496" s="1956"/>
      <c r="AG496" s="1957"/>
      <c r="AH496" s="1950">
        <f t="shared" si="404"/>
        <v>28</v>
      </c>
      <c r="AI496" s="1958">
        <f t="shared" si="405"/>
        <v>0</v>
      </c>
      <c r="AJ496" s="2106">
        <f t="shared" ref="AJ496:AJ498" si="406">+COUNTIF(F496:AG496,"休")</f>
        <v>0</v>
      </c>
      <c r="AM496" s="1953">
        <f t="shared" ref="AM496:AM498" si="407">+COUNTIF(F496:AG496,"－")</f>
        <v>0</v>
      </c>
      <c r="AN496" s="1953">
        <f>+COUNTIF(F496:AG496,"外")</f>
        <v>0</v>
      </c>
    </row>
    <row r="497" spans="2:40">
      <c r="B497" s="4186"/>
      <c r="C497" s="4189"/>
      <c r="D497" s="1960">
        <f>E$20</f>
        <v>0</v>
      </c>
      <c r="E497" s="2105"/>
      <c r="F497" s="1955"/>
      <c r="G497" s="1956"/>
      <c r="H497" s="1956"/>
      <c r="I497" s="1956"/>
      <c r="J497" s="1956"/>
      <c r="K497" s="1956"/>
      <c r="L497" s="1956"/>
      <c r="M497" s="1956"/>
      <c r="N497" s="1956"/>
      <c r="O497" s="1956"/>
      <c r="P497" s="1956"/>
      <c r="Q497" s="1956"/>
      <c r="R497" s="1956"/>
      <c r="S497" s="1956"/>
      <c r="T497" s="1956"/>
      <c r="U497" s="1956"/>
      <c r="V497" s="1956"/>
      <c r="W497" s="1956"/>
      <c r="X497" s="1956"/>
      <c r="Y497" s="1956"/>
      <c r="Z497" s="1956"/>
      <c r="AA497" s="1956"/>
      <c r="AB497" s="1956"/>
      <c r="AC497" s="1956"/>
      <c r="AD497" s="1956"/>
      <c r="AE497" s="1956"/>
      <c r="AF497" s="1956"/>
      <c r="AG497" s="1957"/>
      <c r="AH497" s="1950">
        <f t="shared" si="404"/>
        <v>28</v>
      </c>
      <c r="AI497" s="1958">
        <f t="shared" si="405"/>
        <v>0</v>
      </c>
      <c r="AJ497" s="2106">
        <f t="shared" si="406"/>
        <v>0</v>
      </c>
      <c r="AM497" s="1953">
        <f t="shared" si="407"/>
        <v>0</v>
      </c>
      <c r="AN497" s="1953">
        <f>+COUNTIF(F497:AG497,"外")</f>
        <v>0</v>
      </c>
    </row>
    <row r="498" spans="2:40">
      <c r="B498" s="4187"/>
      <c r="C498" s="4190"/>
      <c r="D498" s="2110">
        <f>E$21</f>
        <v>0</v>
      </c>
      <c r="E498" s="2039"/>
      <c r="F498" s="1984"/>
      <c r="G498" s="1965"/>
      <c r="H498" s="1965"/>
      <c r="I498" s="1965"/>
      <c r="J498" s="1965"/>
      <c r="K498" s="1965"/>
      <c r="L498" s="1965"/>
      <c r="M498" s="1965"/>
      <c r="N498" s="1965"/>
      <c r="O498" s="1965"/>
      <c r="P498" s="1965"/>
      <c r="Q498" s="1965"/>
      <c r="R498" s="1965"/>
      <c r="S498" s="1965"/>
      <c r="T498" s="1965"/>
      <c r="U498" s="1965"/>
      <c r="V498" s="1965"/>
      <c r="W498" s="1965"/>
      <c r="X498" s="1965"/>
      <c r="Y498" s="1965"/>
      <c r="Z498" s="1965"/>
      <c r="AA498" s="1965"/>
      <c r="AB498" s="1965"/>
      <c r="AC498" s="1965"/>
      <c r="AD498" s="1965"/>
      <c r="AE498" s="1965"/>
      <c r="AF498" s="1965"/>
      <c r="AG498" s="1985"/>
      <c r="AH498" s="1986">
        <f t="shared" si="404"/>
        <v>28</v>
      </c>
      <c r="AI498" s="2071">
        <f t="shared" si="405"/>
        <v>0</v>
      </c>
      <c r="AJ498" s="1972">
        <f t="shared" si="406"/>
        <v>0</v>
      </c>
      <c r="AM498" s="1953">
        <f t="shared" si="407"/>
        <v>0</v>
      </c>
      <c r="AN498" s="1953">
        <f>+COUNTIF(F498:AG498,"外")</f>
        <v>0</v>
      </c>
    </row>
    <row r="499" spans="2:40">
      <c r="F499" s="2073"/>
      <c r="G499" s="2073"/>
      <c r="H499" s="2073"/>
      <c r="I499" s="2073"/>
      <c r="J499" s="2073"/>
      <c r="K499" s="2073"/>
      <c r="L499" s="2073"/>
      <c r="M499" s="2073"/>
      <c r="N499" s="2073"/>
      <c r="O499" s="2073"/>
      <c r="P499" s="2073"/>
      <c r="Q499" s="2073"/>
      <c r="R499" s="2073"/>
      <c r="S499" s="2073"/>
      <c r="T499" s="2073"/>
      <c r="U499" s="2073"/>
      <c r="V499" s="2073"/>
      <c r="W499" s="2073"/>
      <c r="X499" s="2073"/>
      <c r="Y499" s="2073"/>
      <c r="Z499" s="2073"/>
      <c r="AA499" s="2073"/>
      <c r="AB499" s="2073"/>
      <c r="AC499" s="2073"/>
      <c r="AD499" s="2073"/>
      <c r="AE499" s="2073"/>
      <c r="AF499" s="2073"/>
      <c r="AG499" s="2073"/>
    </row>
    <row r="500" spans="2:40" ht="13.5" customHeight="1">
      <c r="B500" s="2021"/>
      <c r="C500" s="2022"/>
      <c r="D500" s="2025"/>
      <c r="E500" s="2053" t="s">
        <v>1183</v>
      </c>
      <c r="F500" s="2054">
        <f>+AG480+1</f>
        <v>45275</v>
      </c>
      <c r="G500" s="2055">
        <f>+F500+1</f>
        <v>45276</v>
      </c>
      <c r="H500" s="2055">
        <f t="shared" ref="H500:Y500" si="408">+G500+1</f>
        <v>45277</v>
      </c>
      <c r="I500" s="2055">
        <f t="shared" si="408"/>
        <v>45278</v>
      </c>
      <c r="J500" s="2055">
        <f t="shared" si="408"/>
        <v>45279</v>
      </c>
      <c r="K500" s="2055">
        <f t="shared" si="408"/>
        <v>45280</v>
      </c>
      <c r="L500" s="2055">
        <f t="shared" si="408"/>
        <v>45281</v>
      </c>
      <c r="M500" s="2055">
        <f t="shared" si="408"/>
        <v>45282</v>
      </c>
      <c r="N500" s="2055">
        <f t="shared" si="408"/>
        <v>45283</v>
      </c>
      <c r="O500" s="2055">
        <f t="shared" si="408"/>
        <v>45284</v>
      </c>
      <c r="P500" s="2055">
        <f t="shared" si="408"/>
        <v>45285</v>
      </c>
      <c r="Q500" s="2055">
        <f t="shared" si="408"/>
        <v>45286</v>
      </c>
      <c r="R500" s="2055">
        <f t="shared" si="408"/>
        <v>45287</v>
      </c>
      <c r="S500" s="2055">
        <f t="shared" si="408"/>
        <v>45288</v>
      </c>
      <c r="T500" s="2055">
        <f t="shared" si="408"/>
        <v>45289</v>
      </c>
      <c r="U500" s="2055">
        <f t="shared" si="408"/>
        <v>45290</v>
      </c>
      <c r="V500" s="2055">
        <f t="shared" si="408"/>
        <v>45291</v>
      </c>
      <c r="W500" s="2055">
        <f t="shared" si="408"/>
        <v>45292</v>
      </c>
      <c r="X500" s="2055">
        <f t="shared" si="408"/>
        <v>45293</v>
      </c>
      <c r="Y500" s="2055">
        <f t="shared" si="408"/>
        <v>45294</v>
      </c>
      <c r="Z500" s="2055">
        <f>+Y500+1</f>
        <v>45295</v>
      </c>
      <c r="AA500" s="2055">
        <f t="shared" ref="AA500:AC500" si="409">+Z500+1</f>
        <v>45296</v>
      </c>
      <c r="AB500" s="2055">
        <f t="shared" si="409"/>
        <v>45297</v>
      </c>
      <c r="AC500" s="2055">
        <f t="shared" si="409"/>
        <v>45298</v>
      </c>
      <c r="AD500" s="2055">
        <f>+AC500+1</f>
        <v>45299</v>
      </c>
      <c r="AE500" s="2055">
        <f t="shared" ref="AE500:AG500" si="410">+AD500+1</f>
        <v>45300</v>
      </c>
      <c r="AF500" s="2055">
        <f t="shared" si="410"/>
        <v>45301</v>
      </c>
      <c r="AG500" s="2111">
        <f t="shared" si="410"/>
        <v>45302</v>
      </c>
      <c r="AH500" s="4209" t="s">
        <v>2496</v>
      </c>
      <c r="AI500" s="4313" t="s">
        <v>2497</v>
      </c>
      <c r="AJ500" s="4316" t="s">
        <v>2474</v>
      </c>
      <c r="AK500" s="4319"/>
      <c r="AM500" s="4320" t="s">
        <v>2556</v>
      </c>
      <c r="AN500" s="4320" t="s">
        <v>2557</v>
      </c>
    </row>
    <row r="501" spans="2:40">
      <c r="B501" s="2037"/>
      <c r="C501" s="2038"/>
      <c r="D501" s="2041"/>
      <c r="E501" s="1958" t="s">
        <v>1184</v>
      </c>
      <c r="F501" s="2059" t="str">
        <f>TEXT(WEEKDAY(+F500),"aaa")</f>
        <v>金</v>
      </c>
      <c r="G501" s="2060" t="str">
        <f t="shared" ref="G501:AG501" si="411">TEXT(WEEKDAY(+G500),"aaa")</f>
        <v>土</v>
      </c>
      <c r="H501" s="2060" t="str">
        <f t="shared" si="411"/>
        <v>日</v>
      </c>
      <c r="I501" s="2060" t="str">
        <f t="shared" si="411"/>
        <v>月</v>
      </c>
      <c r="J501" s="2060" t="str">
        <f t="shared" si="411"/>
        <v>火</v>
      </c>
      <c r="K501" s="2060" t="str">
        <f t="shared" si="411"/>
        <v>水</v>
      </c>
      <c r="L501" s="2060" t="str">
        <f t="shared" si="411"/>
        <v>木</v>
      </c>
      <c r="M501" s="2060" t="str">
        <f t="shared" si="411"/>
        <v>金</v>
      </c>
      <c r="N501" s="2060" t="str">
        <f t="shared" si="411"/>
        <v>土</v>
      </c>
      <c r="O501" s="2060" t="str">
        <f t="shared" si="411"/>
        <v>日</v>
      </c>
      <c r="P501" s="2060" t="str">
        <f t="shared" si="411"/>
        <v>月</v>
      </c>
      <c r="Q501" s="2060" t="str">
        <f t="shared" si="411"/>
        <v>火</v>
      </c>
      <c r="R501" s="2060" t="str">
        <f t="shared" si="411"/>
        <v>水</v>
      </c>
      <c r="S501" s="2060" t="str">
        <f t="shared" si="411"/>
        <v>木</v>
      </c>
      <c r="T501" s="2060" t="str">
        <f t="shared" si="411"/>
        <v>金</v>
      </c>
      <c r="U501" s="2060" t="str">
        <f t="shared" si="411"/>
        <v>土</v>
      </c>
      <c r="V501" s="2060" t="str">
        <f t="shared" si="411"/>
        <v>日</v>
      </c>
      <c r="W501" s="2060" t="str">
        <f t="shared" si="411"/>
        <v>月</v>
      </c>
      <c r="X501" s="2060" t="str">
        <f t="shared" si="411"/>
        <v>火</v>
      </c>
      <c r="Y501" s="2060" t="str">
        <f t="shared" si="411"/>
        <v>水</v>
      </c>
      <c r="Z501" s="2060" t="str">
        <f t="shared" si="411"/>
        <v>木</v>
      </c>
      <c r="AA501" s="2060" t="str">
        <f t="shared" si="411"/>
        <v>金</v>
      </c>
      <c r="AB501" s="2060" t="str">
        <f t="shared" si="411"/>
        <v>土</v>
      </c>
      <c r="AC501" s="2060" t="str">
        <f t="shared" si="411"/>
        <v>日</v>
      </c>
      <c r="AD501" s="2060" t="str">
        <f t="shared" si="411"/>
        <v>月</v>
      </c>
      <c r="AE501" s="2060" t="str">
        <f t="shared" si="411"/>
        <v>火</v>
      </c>
      <c r="AF501" s="2060" t="str">
        <f t="shared" si="411"/>
        <v>水</v>
      </c>
      <c r="AG501" s="2060" t="str">
        <f t="shared" si="411"/>
        <v>木</v>
      </c>
      <c r="AH501" s="4210"/>
      <c r="AI501" s="4314"/>
      <c r="AJ501" s="4317"/>
      <c r="AK501" s="4319"/>
      <c r="AM501" s="4320"/>
      <c r="AN501" s="4320"/>
    </row>
    <row r="502" spans="2:40" ht="24.75" customHeight="1">
      <c r="B502" s="2101" t="s">
        <v>2531</v>
      </c>
      <c r="C502" s="2102" t="s">
        <v>2532</v>
      </c>
      <c r="D502" s="1953" t="s">
        <v>1313</v>
      </c>
      <c r="E502" s="1901" t="s">
        <v>2558</v>
      </c>
      <c r="F502" s="1941"/>
      <c r="G502" s="1942"/>
      <c r="H502" s="1942"/>
      <c r="I502" s="1942"/>
      <c r="J502" s="1942"/>
      <c r="K502" s="1942"/>
      <c r="L502" s="1942"/>
      <c r="M502" s="1942"/>
      <c r="N502" s="1942"/>
      <c r="O502" s="1942"/>
      <c r="P502" s="1942"/>
      <c r="Q502" s="1942"/>
      <c r="R502" s="1942"/>
      <c r="S502" s="1942"/>
      <c r="T502" s="1942"/>
      <c r="U502" s="1942"/>
      <c r="V502" s="1942"/>
      <c r="W502" s="1942"/>
      <c r="X502" s="1942"/>
      <c r="Y502" s="1942"/>
      <c r="Z502" s="1942"/>
      <c r="AA502" s="1942"/>
      <c r="AB502" s="1942"/>
      <c r="AC502" s="1942"/>
      <c r="AD502" s="1942"/>
      <c r="AE502" s="1942"/>
      <c r="AF502" s="1942"/>
      <c r="AG502" s="1970"/>
      <c r="AH502" s="4211"/>
      <c r="AI502" s="4315"/>
      <c r="AJ502" s="4318"/>
      <c r="AK502" s="4319"/>
    </row>
    <row r="503" spans="2:40" ht="13.5" customHeight="1">
      <c r="B503" s="4185" t="s">
        <v>2486</v>
      </c>
      <c r="C503" s="4188" t="s">
        <v>2487</v>
      </c>
      <c r="D503" s="1945" t="str">
        <f>E$8</f>
        <v>〇〇</v>
      </c>
      <c r="E503" s="2023"/>
      <c r="F503" s="1947"/>
      <c r="G503" s="1948"/>
      <c r="H503" s="1948"/>
      <c r="I503" s="1948"/>
      <c r="J503" s="1948"/>
      <c r="K503" s="1948"/>
      <c r="L503" s="1948"/>
      <c r="M503" s="1948"/>
      <c r="N503" s="1948"/>
      <c r="O503" s="1948"/>
      <c r="P503" s="1948"/>
      <c r="Q503" s="1948"/>
      <c r="R503" s="1948"/>
      <c r="S503" s="1948"/>
      <c r="T503" s="1948"/>
      <c r="U503" s="1948"/>
      <c r="V503" s="1948"/>
      <c r="W503" s="1948"/>
      <c r="X503" s="1948"/>
      <c r="Y503" s="1948"/>
      <c r="Z503" s="1948"/>
      <c r="AA503" s="1948"/>
      <c r="AB503" s="1948"/>
      <c r="AC503" s="1948"/>
      <c r="AD503" s="1948"/>
      <c r="AE503" s="1948"/>
      <c r="AF503" s="1948"/>
      <c r="AG503" s="1949"/>
      <c r="AH503" s="1950">
        <f>COUNTA(F$156:AG$156)-AI503</f>
        <v>28</v>
      </c>
      <c r="AI503" s="1951">
        <f>AM503+AN503</f>
        <v>0</v>
      </c>
      <c r="AJ503" s="2104">
        <f>+COUNTIF(F503:AG503,"休")</f>
        <v>0</v>
      </c>
      <c r="AM503" s="1953">
        <f>+COUNTIF(F503:AG503,"－")</f>
        <v>0</v>
      </c>
      <c r="AN503" s="1953">
        <f t="shared" ref="AN503:AN508" si="412">+COUNTIF(F503:AG503,"外")</f>
        <v>0</v>
      </c>
    </row>
    <row r="504" spans="2:40" ht="13.5" customHeight="1">
      <c r="B504" s="4186"/>
      <c r="C504" s="4189"/>
      <c r="D504" s="1960" t="str">
        <f>E$9</f>
        <v>●●</v>
      </c>
      <c r="E504" s="2105"/>
      <c r="F504" s="1955"/>
      <c r="G504" s="1956"/>
      <c r="H504" s="1956"/>
      <c r="I504" s="1956"/>
      <c r="J504" s="1956"/>
      <c r="K504" s="1956"/>
      <c r="L504" s="1956"/>
      <c r="M504" s="1956"/>
      <c r="N504" s="1956"/>
      <c r="O504" s="1956"/>
      <c r="P504" s="1956"/>
      <c r="Q504" s="1956"/>
      <c r="R504" s="1956"/>
      <c r="S504" s="1956"/>
      <c r="T504" s="1956"/>
      <c r="U504" s="1956"/>
      <c r="V504" s="1956"/>
      <c r="W504" s="1956"/>
      <c r="X504" s="1956"/>
      <c r="Y504" s="1956"/>
      <c r="Z504" s="1956"/>
      <c r="AA504" s="1956"/>
      <c r="AB504" s="1956"/>
      <c r="AC504" s="1956"/>
      <c r="AD504" s="1956"/>
      <c r="AE504" s="1956"/>
      <c r="AF504" s="1956"/>
      <c r="AG504" s="1957"/>
      <c r="AH504" s="1950">
        <f>COUNTA(F$156:AG$156)-AI504</f>
        <v>28</v>
      </c>
      <c r="AI504" s="1958">
        <f t="shared" ref="AI504" si="413">AM504+AN504</f>
        <v>0</v>
      </c>
      <c r="AJ504" s="2106">
        <f t="shared" ref="AJ504:AJ507" si="414">+COUNTIF(F504:AG504,"休")</f>
        <v>0</v>
      </c>
      <c r="AM504" s="1953">
        <f t="shared" ref="AM504:AM507" si="415">+COUNTIF(F504:AG504,"－")</f>
        <v>0</v>
      </c>
      <c r="AN504" s="1953">
        <f t="shared" si="412"/>
        <v>0</v>
      </c>
    </row>
    <row r="505" spans="2:40">
      <c r="B505" s="4186"/>
      <c r="C505" s="4189"/>
      <c r="D505" s="1960" t="str">
        <f>E$10</f>
        <v>△△</v>
      </c>
      <c r="E505" s="2105"/>
      <c r="F505" s="1955"/>
      <c r="G505" s="1956"/>
      <c r="H505" s="1956"/>
      <c r="I505" s="1956"/>
      <c r="J505" s="1956"/>
      <c r="K505" s="1956"/>
      <c r="L505" s="1956"/>
      <c r="M505" s="1956"/>
      <c r="N505" s="1956"/>
      <c r="O505" s="1956"/>
      <c r="P505" s="1956"/>
      <c r="Q505" s="1956"/>
      <c r="R505" s="1956"/>
      <c r="S505" s="1956"/>
      <c r="T505" s="1956"/>
      <c r="U505" s="1956"/>
      <c r="V505" s="1956"/>
      <c r="W505" s="1956"/>
      <c r="X505" s="1956"/>
      <c r="Y505" s="1956"/>
      <c r="Z505" s="1956"/>
      <c r="AA505" s="1956"/>
      <c r="AB505" s="1956"/>
      <c r="AC505" s="1956"/>
      <c r="AD505" s="1956"/>
      <c r="AE505" s="1956"/>
      <c r="AF505" s="1956"/>
      <c r="AG505" s="1957"/>
      <c r="AH505" s="1950">
        <f t="shared" ref="AH505:AH506" si="416">COUNTA(F$156:AG$156)-AI505</f>
        <v>28</v>
      </c>
      <c r="AI505" s="1958">
        <f>AM505+AN505</f>
        <v>0</v>
      </c>
      <c r="AJ505" s="2106">
        <f t="shared" si="414"/>
        <v>0</v>
      </c>
      <c r="AM505" s="1953">
        <f t="shared" si="415"/>
        <v>0</v>
      </c>
      <c r="AN505" s="1953">
        <f t="shared" si="412"/>
        <v>0</v>
      </c>
    </row>
    <row r="506" spans="2:40">
      <c r="B506" s="4186"/>
      <c r="C506" s="4189"/>
      <c r="D506" s="1960" t="str">
        <f>E$11</f>
        <v>■■</v>
      </c>
      <c r="E506" s="2105"/>
      <c r="F506" s="1955"/>
      <c r="G506" s="1956"/>
      <c r="H506" s="1956"/>
      <c r="I506" s="1956"/>
      <c r="J506" s="1956"/>
      <c r="K506" s="1956"/>
      <c r="L506" s="1956"/>
      <c r="M506" s="1956"/>
      <c r="N506" s="1956"/>
      <c r="O506" s="1956"/>
      <c r="P506" s="1956"/>
      <c r="Q506" s="1956"/>
      <c r="R506" s="1956"/>
      <c r="S506" s="1956"/>
      <c r="T506" s="1956"/>
      <c r="U506" s="1956"/>
      <c r="V506" s="1956"/>
      <c r="W506" s="1956"/>
      <c r="X506" s="1956"/>
      <c r="Y506" s="1956"/>
      <c r="Z506" s="1956"/>
      <c r="AA506" s="1956"/>
      <c r="AB506" s="1956"/>
      <c r="AC506" s="1956"/>
      <c r="AD506" s="1956"/>
      <c r="AE506" s="1956"/>
      <c r="AF506" s="1956"/>
      <c r="AG506" s="1957"/>
      <c r="AH506" s="1950">
        <f t="shared" si="416"/>
        <v>28</v>
      </c>
      <c r="AI506" s="1958">
        <f t="shared" ref="AI506:AI508" si="417">AM506+AN506</f>
        <v>0</v>
      </c>
      <c r="AJ506" s="2106">
        <f t="shared" si="414"/>
        <v>0</v>
      </c>
      <c r="AM506" s="1953">
        <f t="shared" si="415"/>
        <v>0</v>
      </c>
      <c r="AN506" s="1953">
        <f t="shared" si="412"/>
        <v>0</v>
      </c>
    </row>
    <row r="507" spans="2:40">
      <c r="B507" s="4186"/>
      <c r="C507" s="4189"/>
      <c r="D507" s="1960" t="str">
        <f>E$12</f>
        <v>★★</v>
      </c>
      <c r="E507" s="2105"/>
      <c r="F507" s="1955"/>
      <c r="G507" s="1956"/>
      <c r="H507" s="1956"/>
      <c r="I507" s="1956"/>
      <c r="J507" s="1956"/>
      <c r="K507" s="1956"/>
      <c r="L507" s="1956"/>
      <c r="M507" s="1956"/>
      <c r="N507" s="1956"/>
      <c r="O507" s="1956"/>
      <c r="P507" s="1956"/>
      <c r="Q507" s="1956"/>
      <c r="R507" s="1956"/>
      <c r="S507" s="1956"/>
      <c r="T507" s="1956"/>
      <c r="U507" s="1956"/>
      <c r="V507" s="1956"/>
      <c r="W507" s="1956"/>
      <c r="X507" s="1956"/>
      <c r="Y507" s="1956"/>
      <c r="Z507" s="1956"/>
      <c r="AA507" s="1956"/>
      <c r="AB507" s="1956"/>
      <c r="AC507" s="1956"/>
      <c r="AD507" s="1956"/>
      <c r="AE507" s="1956"/>
      <c r="AF507" s="1956"/>
      <c r="AG507" s="1957"/>
      <c r="AH507" s="1950">
        <f>COUNTA(F$156:AG$156)-AI507</f>
        <v>28</v>
      </c>
      <c r="AI507" s="1958">
        <f t="shared" si="417"/>
        <v>0</v>
      </c>
      <c r="AJ507" s="2106">
        <f t="shared" si="414"/>
        <v>0</v>
      </c>
      <c r="AM507" s="1953">
        <f t="shared" si="415"/>
        <v>0</v>
      </c>
      <c r="AN507" s="1953">
        <f t="shared" si="412"/>
        <v>0</v>
      </c>
    </row>
    <row r="508" spans="2:40">
      <c r="B508" s="4187"/>
      <c r="C508" s="4190"/>
      <c r="D508" s="2107"/>
      <c r="E508" s="1991"/>
      <c r="F508" s="1964"/>
      <c r="G508" s="1966"/>
      <c r="H508" s="1966"/>
      <c r="I508" s="1966"/>
      <c r="J508" s="1966"/>
      <c r="K508" s="1966"/>
      <c r="L508" s="1966"/>
      <c r="M508" s="1966"/>
      <c r="N508" s="1966"/>
      <c r="O508" s="1966"/>
      <c r="P508" s="1966"/>
      <c r="Q508" s="1966"/>
      <c r="R508" s="1966"/>
      <c r="S508" s="1966"/>
      <c r="T508" s="1966"/>
      <c r="U508" s="1966"/>
      <c r="V508" s="1966"/>
      <c r="W508" s="1966"/>
      <c r="X508" s="1966"/>
      <c r="Y508" s="1966"/>
      <c r="Z508" s="1966"/>
      <c r="AA508" s="1966"/>
      <c r="AB508" s="1966"/>
      <c r="AC508" s="1966"/>
      <c r="AD508" s="1966"/>
      <c r="AE508" s="1966"/>
      <c r="AF508" s="1966"/>
      <c r="AG508" s="1967"/>
      <c r="AH508" s="1950">
        <f>COUNTA(F$156:AG$156)-AI508</f>
        <v>28</v>
      </c>
      <c r="AI508" s="1951">
        <f t="shared" si="417"/>
        <v>0</v>
      </c>
      <c r="AJ508" s="2104">
        <f>+COUNTIF(F508:AG508,"休")</f>
        <v>0</v>
      </c>
      <c r="AM508" s="1953">
        <f>+COUNTIF(F508:AG508,"－")</f>
        <v>0</v>
      </c>
      <c r="AN508" s="1953">
        <f t="shared" si="412"/>
        <v>0</v>
      </c>
    </row>
    <row r="509" spans="2:40" ht="24.75" customHeight="1">
      <c r="B509" s="4185" t="s">
        <v>2493</v>
      </c>
      <c r="C509" s="4188" t="s">
        <v>2494</v>
      </c>
      <c r="D509" s="1953" t="s">
        <v>1313</v>
      </c>
      <c r="E509" s="1901" t="s">
        <v>2558</v>
      </c>
      <c r="F509" s="1941"/>
      <c r="G509" s="1942"/>
      <c r="H509" s="1942"/>
      <c r="I509" s="1942"/>
      <c r="J509" s="1942"/>
      <c r="K509" s="1942"/>
      <c r="L509" s="1942"/>
      <c r="M509" s="1942"/>
      <c r="N509" s="1942"/>
      <c r="O509" s="1942"/>
      <c r="P509" s="1942"/>
      <c r="Q509" s="1942"/>
      <c r="R509" s="1942"/>
      <c r="S509" s="1942"/>
      <c r="T509" s="1942"/>
      <c r="U509" s="1942"/>
      <c r="V509" s="1942"/>
      <c r="W509" s="1942"/>
      <c r="X509" s="1942"/>
      <c r="Y509" s="1942"/>
      <c r="Z509" s="1942"/>
      <c r="AA509" s="1942"/>
      <c r="AB509" s="1942"/>
      <c r="AC509" s="1942"/>
      <c r="AD509" s="1942"/>
      <c r="AE509" s="1942"/>
      <c r="AF509" s="1942"/>
      <c r="AG509" s="1970"/>
      <c r="AH509" s="1971"/>
      <c r="AI509" s="1953"/>
      <c r="AJ509" s="2058"/>
    </row>
    <row r="510" spans="2:40" ht="13.5" customHeight="1">
      <c r="B510" s="4186"/>
      <c r="C510" s="4189"/>
      <c r="D510" s="2107" t="str">
        <f>E$14</f>
        <v>〇〇</v>
      </c>
      <c r="E510" s="1991"/>
      <c r="F510" s="1947"/>
      <c r="G510" s="1948"/>
      <c r="H510" s="1948"/>
      <c r="I510" s="1948"/>
      <c r="J510" s="1948"/>
      <c r="K510" s="1948"/>
      <c r="L510" s="1948"/>
      <c r="M510" s="1948"/>
      <c r="N510" s="1948"/>
      <c r="O510" s="1948"/>
      <c r="P510" s="1948"/>
      <c r="Q510" s="1948"/>
      <c r="R510" s="1948"/>
      <c r="S510" s="1948"/>
      <c r="T510" s="1948"/>
      <c r="U510" s="1948"/>
      <c r="V510" s="1948"/>
      <c r="W510" s="1948"/>
      <c r="X510" s="1948"/>
      <c r="Y510" s="1948"/>
      <c r="Z510" s="1948"/>
      <c r="AA510" s="1948"/>
      <c r="AB510" s="1948"/>
      <c r="AC510" s="1948"/>
      <c r="AD510" s="1948"/>
      <c r="AE510" s="1948"/>
      <c r="AF510" s="1948"/>
      <c r="AG510" s="1949"/>
      <c r="AH510" s="1950">
        <f>COUNTA(F$156:AG$156)-AI510</f>
        <v>28</v>
      </c>
      <c r="AI510" s="1951">
        <f t="shared" ref="AI510:AI513" si="418">AM510+AN510</f>
        <v>0</v>
      </c>
      <c r="AJ510" s="2104">
        <f>+COUNTIF(F510:AG510,"休")</f>
        <v>0</v>
      </c>
      <c r="AM510" s="1953">
        <f>+COUNTIF(F510:AG510,"－")</f>
        <v>0</v>
      </c>
      <c r="AN510" s="1953">
        <f>+COUNTIF(F510:AG510,"外")</f>
        <v>0</v>
      </c>
    </row>
    <row r="511" spans="2:40">
      <c r="B511" s="4186"/>
      <c r="C511" s="4189"/>
      <c r="D511" s="1960" t="str">
        <f>E$15</f>
        <v>●●</v>
      </c>
      <c r="E511" s="2105"/>
      <c r="F511" s="1955"/>
      <c r="G511" s="1956"/>
      <c r="H511" s="1956"/>
      <c r="I511" s="1956"/>
      <c r="J511" s="1956"/>
      <c r="K511" s="1956"/>
      <c r="L511" s="1956"/>
      <c r="M511" s="1956"/>
      <c r="N511" s="1956"/>
      <c r="O511" s="1956"/>
      <c r="P511" s="1956"/>
      <c r="Q511" s="1956"/>
      <c r="R511" s="1956"/>
      <c r="S511" s="1956"/>
      <c r="T511" s="1956"/>
      <c r="U511" s="1956"/>
      <c r="V511" s="1956"/>
      <c r="W511" s="1956"/>
      <c r="X511" s="1956"/>
      <c r="Y511" s="1956"/>
      <c r="Z511" s="1956"/>
      <c r="AA511" s="1956"/>
      <c r="AB511" s="1956"/>
      <c r="AC511" s="1956"/>
      <c r="AD511" s="1956"/>
      <c r="AE511" s="1956"/>
      <c r="AF511" s="1956"/>
      <c r="AG511" s="1957"/>
      <c r="AH511" s="1950">
        <f>COUNTA(F$156:AG$156)-AI511</f>
        <v>28</v>
      </c>
      <c r="AI511" s="1958">
        <f t="shared" si="418"/>
        <v>0</v>
      </c>
      <c r="AJ511" s="2106">
        <f t="shared" ref="AJ511:AJ513" si="419">+COUNTIF(F511:AG511,"休")</f>
        <v>0</v>
      </c>
      <c r="AM511" s="1953">
        <f t="shared" ref="AM511:AM513" si="420">+COUNTIF(F511:AG511,"－")</f>
        <v>0</v>
      </c>
      <c r="AN511" s="1953">
        <f>+COUNTIF(F511:AG511,"外")</f>
        <v>0</v>
      </c>
    </row>
    <row r="512" spans="2:40">
      <c r="B512" s="4186"/>
      <c r="C512" s="4189"/>
      <c r="D512" s="1960">
        <f>E$16</f>
        <v>0</v>
      </c>
      <c r="E512" s="2105"/>
      <c r="F512" s="1955"/>
      <c r="G512" s="1956"/>
      <c r="H512" s="1956"/>
      <c r="I512" s="1956"/>
      <c r="J512" s="1956"/>
      <c r="K512" s="1956"/>
      <c r="L512" s="1956"/>
      <c r="M512" s="1956"/>
      <c r="N512" s="1956"/>
      <c r="O512" s="1956"/>
      <c r="P512" s="1956"/>
      <c r="Q512" s="1956"/>
      <c r="R512" s="1956"/>
      <c r="S512" s="1956"/>
      <c r="T512" s="1956"/>
      <c r="U512" s="1956"/>
      <c r="V512" s="1956"/>
      <c r="W512" s="1956"/>
      <c r="X512" s="1956"/>
      <c r="Y512" s="1956"/>
      <c r="Z512" s="1956"/>
      <c r="AA512" s="1956"/>
      <c r="AB512" s="1956"/>
      <c r="AC512" s="1956"/>
      <c r="AD512" s="1956"/>
      <c r="AE512" s="1956"/>
      <c r="AF512" s="1956"/>
      <c r="AG512" s="1957"/>
      <c r="AH512" s="1950">
        <f t="shared" ref="AH512:AH513" si="421">COUNTA(F$156:AG$156)-AI512</f>
        <v>28</v>
      </c>
      <c r="AI512" s="1958">
        <f t="shared" si="418"/>
        <v>0</v>
      </c>
      <c r="AJ512" s="2106">
        <f t="shared" si="419"/>
        <v>0</v>
      </c>
      <c r="AM512" s="1953">
        <f t="shared" si="420"/>
        <v>0</v>
      </c>
      <c r="AN512" s="1953">
        <f>+COUNTIF(F512:AG512,"外")</f>
        <v>0</v>
      </c>
    </row>
    <row r="513" spans="1:40">
      <c r="B513" s="4186"/>
      <c r="C513" s="4190"/>
      <c r="D513" s="2107">
        <f>E$17</f>
        <v>0</v>
      </c>
      <c r="E513" s="1991"/>
      <c r="F513" s="1955"/>
      <c r="G513" s="1978"/>
      <c r="H513" s="1978"/>
      <c r="I513" s="1978"/>
      <c r="J513" s="1978"/>
      <c r="K513" s="1978"/>
      <c r="L513" s="1978"/>
      <c r="M513" s="1978"/>
      <c r="N513" s="1978"/>
      <c r="O513" s="1978"/>
      <c r="P513" s="1978"/>
      <c r="Q513" s="1978"/>
      <c r="R513" s="1978"/>
      <c r="S513" s="1978"/>
      <c r="T513" s="1978"/>
      <c r="U513" s="1978"/>
      <c r="V513" s="1978"/>
      <c r="W513" s="1978"/>
      <c r="X513" s="1978"/>
      <c r="Y513" s="1978"/>
      <c r="Z513" s="1978"/>
      <c r="AA513" s="1978"/>
      <c r="AB513" s="1978"/>
      <c r="AC513" s="1978"/>
      <c r="AD513" s="1978"/>
      <c r="AE513" s="1978"/>
      <c r="AF513" s="1978"/>
      <c r="AG513" s="1949"/>
      <c r="AH513" s="1950">
        <f t="shared" si="421"/>
        <v>28</v>
      </c>
      <c r="AI513" s="1987">
        <f t="shared" si="418"/>
        <v>0</v>
      </c>
      <c r="AJ513" s="2104">
        <f t="shared" si="419"/>
        <v>0</v>
      </c>
      <c r="AM513" s="1953">
        <f t="shared" si="420"/>
        <v>0</v>
      </c>
      <c r="AN513" s="1953">
        <f>+COUNTIF(F513:AG513,"外")</f>
        <v>0</v>
      </c>
    </row>
    <row r="514" spans="1:40" ht="24.75" customHeight="1">
      <c r="B514" s="4186"/>
      <c r="C514" s="4188" t="s">
        <v>2495</v>
      </c>
      <c r="D514" s="1953" t="s">
        <v>1313</v>
      </c>
      <c r="E514" s="1901" t="s">
        <v>2558</v>
      </c>
      <c r="F514" s="1941"/>
      <c r="G514" s="1942"/>
      <c r="H514" s="1942"/>
      <c r="I514" s="1942"/>
      <c r="J514" s="1942"/>
      <c r="K514" s="1942"/>
      <c r="L514" s="1942"/>
      <c r="M514" s="1942"/>
      <c r="N514" s="1942"/>
      <c r="O514" s="1942"/>
      <c r="P514" s="1942"/>
      <c r="Q514" s="1942"/>
      <c r="R514" s="1942"/>
      <c r="S514" s="1942"/>
      <c r="T514" s="1942"/>
      <c r="U514" s="1942"/>
      <c r="V514" s="1942"/>
      <c r="W514" s="1942"/>
      <c r="X514" s="1942"/>
      <c r="Y514" s="1942"/>
      <c r="Z514" s="1942"/>
      <c r="AA514" s="1942"/>
      <c r="AB514" s="1942"/>
      <c r="AC514" s="1942"/>
      <c r="AD514" s="1942"/>
      <c r="AE514" s="1942"/>
      <c r="AF514" s="1942"/>
      <c r="AG514" s="1970"/>
      <c r="AH514" s="1971"/>
      <c r="AI514" s="1953"/>
      <c r="AJ514" s="2058"/>
    </row>
    <row r="515" spans="1:40">
      <c r="B515" s="4186"/>
      <c r="C515" s="4189"/>
      <c r="D515" s="1945" t="str">
        <f>E$18</f>
        <v>●●</v>
      </c>
      <c r="E515" s="2023"/>
      <c r="F515" s="1947"/>
      <c r="G515" s="1948"/>
      <c r="H515" s="1948"/>
      <c r="I515" s="1948"/>
      <c r="J515" s="1948"/>
      <c r="K515" s="1948"/>
      <c r="L515" s="1948"/>
      <c r="M515" s="1948"/>
      <c r="N515" s="1948"/>
      <c r="O515" s="1948"/>
      <c r="P515" s="1948"/>
      <c r="Q515" s="1948"/>
      <c r="R515" s="1948"/>
      <c r="S515" s="1948"/>
      <c r="T515" s="1948"/>
      <c r="U515" s="1948"/>
      <c r="V515" s="1948"/>
      <c r="W515" s="1948"/>
      <c r="X515" s="1948"/>
      <c r="Y515" s="1948"/>
      <c r="Z515" s="1948"/>
      <c r="AA515" s="1948"/>
      <c r="AB515" s="1948"/>
      <c r="AC515" s="1948"/>
      <c r="AD515" s="1948"/>
      <c r="AE515" s="1948"/>
      <c r="AF515" s="1948"/>
      <c r="AG515" s="1982"/>
      <c r="AH515" s="1950">
        <f>COUNTA(F$156:AG$156)-AI515</f>
        <v>28</v>
      </c>
      <c r="AI515" s="2108">
        <f t="shared" ref="AI515:AI518" si="422">AM515+AN515</f>
        <v>0</v>
      </c>
      <c r="AJ515" s="2109">
        <f>+COUNTIF(F515:AG515,"休")</f>
        <v>0</v>
      </c>
      <c r="AM515" s="1953">
        <f>+COUNTIF(F515:AG515,"－")</f>
        <v>0</v>
      </c>
      <c r="AN515" s="1953">
        <f>+COUNTIF(F515:AG515,"外")</f>
        <v>0</v>
      </c>
    </row>
    <row r="516" spans="1:40">
      <c r="B516" s="4186"/>
      <c r="C516" s="4189"/>
      <c r="D516" s="1960">
        <f>E$19</f>
        <v>0</v>
      </c>
      <c r="E516" s="2105"/>
      <c r="F516" s="1955"/>
      <c r="G516" s="1956"/>
      <c r="H516" s="1956"/>
      <c r="I516" s="1956"/>
      <c r="J516" s="1956"/>
      <c r="K516" s="1956"/>
      <c r="L516" s="1956"/>
      <c r="M516" s="1956"/>
      <c r="N516" s="1956"/>
      <c r="O516" s="1956"/>
      <c r="P516" s="1956"/>
      <c r="Q516" s="1956"/>
      <c r="R516" s="1956"/>
      <c r="S516" s="1956"/>
      <c r="T516" s="1956"/>
      <c r="U516" s="1956"/>
      <c r="V516" s="1956"/>
      <c r="W516" s="1956"/>
      <c r="X516" s="1956"/>
      <c r="Y516" s="1956"/>
      <c r="Z516" s="1956"/>
      <c r="AA516" s="1956"/>
      <c r="AB516" s="1956"/>
      <c r="AC516" s="1956"/>
      <c r="AD516" s="1956"/>
      <c r="AE516" s="1956"/>
      <c r="AF516" s="1956"/>
      <c r="AG516" s="1957"/>
      <c r="AH516" s="1950">
        <f>COUNTA(F$156:AG$156)-AI516</f>
        <v>28</v>
      </c>
      <c r="AI516" s="1958">
        <f t="shared" si="422"/>
        <v>0</v>
      </c>
      <c r="AJ516" s="2106">
        <f t="shared" ref="AJ516:AJ518" si="423">+COUNTIF(F516:AG516,"休")</f>
        <v>0</v>
      </c>
      <c r="AM516" s="1953">
        <f t="shared" ref="AM516:AM518" si="424">+COUNTIF(F516:AG516,"－")</f>
        <v>0</v>
      </c>
      <c r="AN516" s="1953">
        <f>+COUNTIF(F516:AG516,"外")</f>
        <v>0</v>
      </c>
    </row>
    <row r="517" spans="1:40">
      <c r="B517" s="4186"/>
      <c r="C517" s="4189"/>
      <c r="D517" s="1960">
        <f>E$20</f>
        <v>0</v>
      </c>
      <c r="E517" s="2105"/>
      <c r="F517" s="1955"/>
      <c r="G517" s="1956"/>
      <c r="H517" s="1956"/>
      <c r="I517" s="1956"/>
      <c r="J517" s="1956"/>
      <c r="K517" s="1956"/>
      <c r="L517" s="1956"/>
      <c r="M517" s="1956"/>
      <c r="N517" s="1956"/>
      <c r="O517" s="1956"/>
      <c r="P517" s="1956"/>
      <c r="Q517" s="1956"/>
      <c r="R517" s="1956"/>
      <c r="S517" s="1956"/>
      <c r="T517" s="1956"/>
      <c r="U517" s="1956"/>
      <c r="V517" s="1956"/>
      <c r="W517" s="1956"/>
      <c r="X517" s="1956"/>
      <c r="Y517" s="1956"/>
      <c r="Z517" s="1956"/>
      <c r="AA517" s="1956"/>
      <c r="AB517" s="1956"/>
      <c r="AC517" s="1956"/>
      <c r="AD517" s="1956"/>
      <c r="AE517" s="1956"/>
      <c r="AF517" s="1956"/>
      <c r="AG517" s="1957"/>
      <c r="AH517" s="1950">
        <f t="shared" ref="AH517:AH518" si="425">COUNTA(F$156:AG$156)-AI517</f>
        <v>28</v>
      </c>
      <c r="AI517" s="1958">
        <f t="shared" si="422"/>
        <v>0</v>
      </c>
      <c r="AJ517" s="2106">
        <f t="shared" si="423"/>
        <v>0</v>
      </c>
      <c r="AM517" s="1953">
        <f t="shared" si="424"/>
        <v>0</v>
      </c>
      <c r="AN517" s="1953">
        <f>+COUNTIF(F517:AG517,"外")</f>
        <v>0</v>
      </c>
    </row>
    <row r="518" spans="1:40">
      <c r="B518" s="4187"/>
      <c r="C518" s="4190"/>
      <c r="D518" s="2110">
        <f>E$21</f>
        <v>0</v>
      </c>
      <c r="E518" s="2039"/>
      <c r="F518" s="1984"/>
      <c r="G518" s="1965"/>
      <c r="H518" s="1965"/>
      <c r="I518" s="1965"/>
      <c r="J518" s="1965"/>
      <c r="K518" s="1965"/>
      <c r="L518" s="1965"/>
      <c r="M518" s="1965"/>
      <c r="N518" s="1965"/>
      <c r="O518" s="1965"/>
      <c r="P518" s="1965"/>
      <c r="Q518" s="1965"/>
      <c r="R518" s="1965"/>
      <c r="S518" s="1965"/>
      <c r="T518" s="1965"/>
      <c r="U518" s="1965"/>
      <c r="V518" s="1965"/>
      <c r="W518" s="1965"/>
      <c r="X518" s="1965"/>
      <c r="Y518" s="1965"/>
      <c r="Z518" s="1965"/>
      <c r="AA518" s="1965"/>
      <c r="AB518" s="1965"/>
      <c r="AC518" s="1965"/>
      <c r="AD518" s="1965"/>
      <c r="AE518" s="1965"/>
      <c r="AF518" s="1965"/>
      <c r="AG518" s="1985"/>
      <c r="AH518" s="1986">
        <f t="shared" si="425"/>
        <v>28</v>
      </c>
      <c r="AI518" s="2071">
        <f t="shared" si="422"/>
        <v>0</v>
      </c>
      <c r="AJ518" s="1972">
        <f t="shared" si="423"/>
        <v>0</v>
      </c>
      <c r="AM518" s="1953">
        <f t="shared" si="424"/>
        <v>0</v>
      </c>
      <c r="AN518" s="1953">
        <f>+COUNTIF(F518:AG518,"外")</f>
        <v>0</v>
      </c>
    </row>
    <row r="520" spans="1:40" ht="6" customHeight="1">
      <c r="B520" s="2027"/>
      <c r="C520" s="2027"/>
      <c r="D520" s="2027"/>
      <c r="E520" s="1991"/>
      <c r="F520" s="1991"/>
      <c r="G520" s="2029"/>
      <c r="H520" s="2029"/>
      <c r="I520" s="2029"/>
      <c r="J520" s="2029"/>
      <c r="K520" s="2029"/>
      <c r="L520" s="2029"/>
      <c r="M520" s="2029"/>
      <c r="N520" s="2029"/>
      <c r="O520" s="2029"/>
      <c r="P520" s="2029"/>
      <c r="Q520" s="2029"/>
      <c r="R520" s="2029"/>
      <c r="S520" s="2029"/>
      <c r="T520" s="2029"/>
      <c r="U520" s="2029"/>
      <c r="V520" s="2029"/>
      <c r="W520" s="2029"/>
      <c r="X520" s="2029"/>
      <c r="Y520" s="2029"/>
      <c r="Z520" s="2029"/>
      <c r="AA520" s="2029"/>
      <c r="AB520" s="2029"/>
      <c r="AC520" s="2029"/>
      <c r="AD520" s="2029"/>
      <c r="AE520" s="2029"/>
      <c r="AF520" s="2029"/>
      <c r="AG520" s="2029"/>
      <c r="AH520" s="2027"/>
      <c r="AI520" s="2027"/>
      <c r="AJ520" s="2027"/>
    </row>
    <row r="521" spans="1:40" ht="19.2">
      <c r="A521" s="2042" t="s">
        <v>2528</v>
      </c>
      <c r="B521" s="2042"/>
      <c r="C521" s="2042"/>
      <c r="D521" s="2042"/>
      <c r="E521" s="2042"/>
      <c r="P521" s="2043"/>
      <c r="AJ521" s="1895" t="s">
        <v>2529</v>
      </c>
    </row>
    <row r="522" spans="1:40" ht="13.5" customHeight="1">
      <c r="AD522" s="4321" t="s">
        <v>2465</v>
      </c>
      <c r="AE522" s="4321"/>
      <c r="AF522" s="4321"/>
      <c r="AG522" s="4322" t="str">
        <f>AG$2</f>
        <v>令和　年　月　日</v>
      </c>
      <c r="AH522" s="4322"/>
      <c r="AI522" s="4322"/>
      <c r="AJ522" s="4322"/>
    </row>
    <row r="523" spans="1:40" s="2115" customFormat="1" ht="18" customHeight="1">
      <c r="B523" s="4323" t="s">
        <v>1173</v>
      </c>
      <c r="C523" s="4323"/>
      <c r="D523" s="2116" t="s">
        <v>1174</v>
      </c>
      <c r="E523" s="2117" t="str">
        <f>E$3</f>
        <v>○○校区道路改良工事</v>
      </c>
      <c r="F523" s="2117"/>
      <c r="G523" s="2117"/>
      <c r="H523" s="2117"/>
      <c r="I523" s="2117"/>
      <c r="J523" s="2117"/>
      <c r="K523" s="2117"/>
      <c r="L523" s="2117"/>
      <c r="M523" s="2117"/>
      <c r="N523" s="2117"/>
      <c r="O523" s="2116"/>
      <c r="P523" s="2116"/>
      <c r="Q523" s="2116"/>
      <c r="R523" s="2115" t="s">
        <v>1177</v>
      </c>
      <c r="U523" s="2118"/>
      <c r="V523" s="2118"/>
      <c r="W523" s="2116" t="s">
        <v>1174</v>
      </c>
      <c r="X523" s="4324">
        <f>X$3</f>
        <v>44659</v>
      </c>
      <c r="Y523" s="4324"/>
      <c r="Z523" s="4324"/>
      <c r="AA523" s="4324"/>
      <c r="AB523" s="4324"/>
      <c r="AC523" s="2116"/>
      <c r="AD523" s="2116"/>
      <c r="AE523" s="2116"/>
      <c r="AF523" s="2116"/>
      <c r="AG523" s="2116"/>
    </row>
    <row r="524" spans="1:40" s="2115" customFormat="1" ht="18" customHeight="1">
      <c r="B524" s="4325" t="s">
        <v>1181</v>
      </c>
      <c r="C524" s="4325"/>
      <c r="D524" s="2116" t="s">
        <v>1174</v>
      </c>
      <c r="E524" s="4326">
        <f>+X524-X523+1</f>
        <v>708</v>
      </c>
      <c r="F524" s="4326"/>
      <c r="G524" s="4326"/>
      <c r="H524" s="2116"/>
      <c r="I524" s="2116"/>
      <c r="J524" s="2116"/>
      <c r="K524" s="2116"/>
      <c r="L524" s="2116"/>
      <c r="M524" s="2116"/>
      <c r="N524" s="2116"/>
      <c r="O524" s="2116"/>
      <c r="P524" s="2116"/>
      <c r="Q524" s="2116"/>
      <c r="R524" s="2115" t="s">
        <v>1180</v>
      </c>
      <c r="S524" s="2119"/>
      <c r="T524" s="2119"/>
      <c r="U524" s="2120"/>
      <c r="V524" s="2120"/>
      <c r="W524" s="2116" t="s">
        <v>1174</v>
      </c>
      <c r="X524" s="4327">
        <f>X$4</f>
        <v>45366</v>
      </c>
      <c r="Y524" s="4327"/>
      <c r="Z524" s="4327"/>
      <c r="AA524" s="4327"/>
      <c r="AB524" s="4327"/>
      <c r="AC524" s="2116"/>
      <c r="AD524" s="2116"/>
      <c r="AE524" s="2116"/>
      <c r="AF524" s="2116"/>
      <c r="AG524" s="2116"/>
    </row>
    <row r="525" spans="1:40">
      <c r="F525" s="2073"/>
      <c r="G525" s="2073"/>
      <c r="H525" s="2073"/>
      <c r="I525" s="2073"/>
      <c r="J525" s="2073"/>
      <c r="K525" s="2073"/>
      <c r="L525" s="2073"/>
      <c r="M525" s="2073"/>
      <c r="N525" s="2073"/>
      <c r="O525" s="2073"/>
      <c r="P525" s="2073"/>
      <c r="Q525" s="2073"/>
      <c r="R525" s="2073"/>
      <c r="S525" s="2073"/>
      <c r="T525" s="2073"/>
      <c r="U525" s="2073"/>
      <c r="V525" s="2073"/>
      <c r="W525" s="2073"/>
      <c r="X525" s="2073"/>
      <c r="Y525" s="2073"/>
      <c r="Z525" s="2073"/>
      <c r="AA525" s="2073"/>
      <c r="AB525" s="2073"/>
      <c r="AC525" s="2073"/>
      <c r="AD525" s="2073"/>
      <c r="AE525" s="2073"/>
      <c r="AF525" s="2073"/>
      <c r="AG525" s="2073"/>
    </row>
    <row r="526" spans="1:40" ht="13.5" customHeight="1">
      <c r="B526" s="2021"/>
      <c r="C526" s="2022"/>
      <c r="D526" s="2025"/>
      <c r="E526" s="2074" t="s">
        <v>1183</v>
      </c>
      <c r="F526" s="2075">
        <f>+AG500+1</f>
        <v>45303</v>
      </c>
      <c r="G526" s="2076">
        <f>+F526+1</f>
        <v>45304</v>
      </c>
      <c r="H526" s="2076">
        <f t="shared" ref="H526:Y526" si="426">+G526+1</f>
        <v>45305</v>
      </c>
      <c r="I526" s="2076">
        <f t="shared" si="426"/>
        <v>45306</v>
      </c>
      <c r="J526" s="2076">
        <f t="shared" si="426"/>
        <v>45307</v>
      </c>
      <c r="K526" s="2076">
        <f t="shared" si="426"/>
        <v>45308</v>
      </c>
      <c r="L526" s="2076">
        <f t="shared" si="426"/>
        <v>45309</v>
      </c>
      <c r="M526" s="2076">
        <f t="shared" si="426"/>
        <v>45310</v>
      </c>
      <c r="N526" s="2076">
        <f t="shared" si="426"/>
        <v>45311</v>
      </c>
      <c r="O526" s="2076">
        <f t="shared" si="426"/>
        <v>45312</v>
      </c>
      <c r="P526" s="2076">
        <f t="shared" si="426"/>
        <v>45313</v>
      </c>
      <c r="Q526" s="2076">
        <f t="shared" si="426"/>
        <v>45314</v>
      </c>
      <c r="R526" s="2076">
        <f t="shared" si="426"/>
        <v>45315</v>
      </c>
      <c r="S526" s="2076">
        <f t="shared" si="426"/>
        <v>45316</v>
      </c>
      <c r="T526" s="2076">
        <f t="shared" si="426"/>
        <v>45317</v>
      </c>
      <c r="U526" s="2076">
        <f t="shared" si="426"/>
        <v>45318</v>
      </c>
      <c r="V526" s="2076">
        <f t="shared" si="426"/>
        <v>45319</v>
      </c>
      <c r="W526" s="2076">
        <f t="shared" si="426"/>
        <v>45320</v>
      </c>
      <c r="X526" s="2076">
        <f t="shared" si="426"/>
        <v>45321</v>
      </c>
      <c r="Y526" s="2076">
        <f t="shared" si="426"/>
        <v>45322</v>
      </c>
      <c r="Z526" s="2076">
        <f>+Y526+1</f>
        <v>45323</v>
      </c>
      <c r="AA526" s="2076">
        <f t="shared" ref="AA526:AC526" si="427">+Z526+1</f>
        <v>45324</v>
      </c>
      <c r="AB526" s="2076">
        <f t="shared" si="427"/>
        <v>45325</v>
      </c>
      <c r="AC526" s="2076">
        <f t="shared" si="427"/>
        <v>45326</v>
      </c>
      <c r="AD526" s="2076">
        <f>+AC526+1</f>
        <v>45327</v>
      </c>
      <c r="AE526" s="2076">
        <f t="shared" ref="AE526" si="428">+AD526+1</f>
        <v>45328</v>
      </c>
      <c r="AF526" s="2076">
        <f>+AE526+1</f>
        <v>45329</v>
      </c>
      <c r="AG526" s="2111">
        <f t="shared" ref="AG526" si="429">+AF526+1</f>
        <v>45330</v>
      </c>
      <c r="AH526" s="4209" t="s">
        <v>2496</v>
      </c>
      <c r="AI526" s="4313" t="s">
        <v>2497</v>
      </c>
      <c r="AJ526" s="4316" t="s">
        <v>2474</v>
      </c>
      <c r="AK526" s="4319"/>
      <c r="AM526" s="4320" t="s">
        <v>2556</v>
      </c>
      <c r="AN526" s="4320" t="s">
        <v>2557</v>
      </c>
    </row>
    <row r="527" spans="1:40">
      <c r="B527" s="2037"/>
      <c r="C527" s="2038"/>
      <c r="D527" s="2041"/>
      <c r="E527" s="2078" t="s">
        <v>1184</v>
      </c>
      <c r="F527" s="2079" t="str">
        <f>TEXT(WEEKDAY(+F526),"aaa")</f>
        <v>金</v>
      </c>
      <c r="G527" s="2080" t="str">
        <f t="shared" ref="G527:AG527" si="430">TEXT(WEEKDAY(+G526),"aaa")</f>
        <v>土</v>
      </c>
      <c r="H527" s="2080" t="str">
        <f t="shared" si="430"/>
        <v>日</v>
      </c>
      <c r="I527" s="2080" t="str">
        <f t="shared" si="430"/>
        <v>月</v>
      </c>
      <c r="J527" s="2080" t="str">
        <f t="shared" si="430"/>
        <v>火</v>
      </c>
      <c r="K527" s="2080" t="str">
        <f t="shared" si="430"/>
        <v>水</v>
      </c>
      <c r="L527" s="2080" t="str">
        <f t="shared" si="430"/>
        <v>木</v>
      </c>
      <c r="M527" s="2080" t="str">
        <f t="shared" si="430"/>
        <v>金</v>
      </c>
      <c r="N527" s="2080" t="str">
        <f t="shared" si="430"/>
        <v>土</v>
      </c>
      <c r="O527" s="2080" t="str">
        <f t="shared" si="430"/>
        <v>日</v>
      </c>
      <c r="P527" s="2080" t="str">
        <f t="shared" si="430"/>
        <v>月</v>
      </c>
      <c r="Q527" s="2080" t="str">
        <f t="shared" si="430"/>
        <v>火</v>
      </c>
      <c r="R527" s="2080" t="str">
        <f t="shared" si="430"/>
        <v>水</v>
      </c>
      <c r="S527" s="2080" t="str">
        <f t="shared" si="430"/>
        <v>木</v>
      </c>
      <c r="T527" s="2080" t="str">
        <f t="shared" si="430"/>
        <v>金</v>
      </c>
      <c r="U527" s="2080" t="str">
        <f t="shared" si="430"/>
        <v>土</v>
      </c>
      <c r="V527" s="2080" t="str">
        <f t="shared" si="430"/>
        <v>日</v>
      </c>
      <c r="W527" s="2080" t="str">
        <f t="shared" si="430"/>
        <v>月</v>
      </c>
      <c r="X527" s="2080" t="str">
        <f t="shared" si="430"/>
        <v>火</v>
      </c>
      <c r="Y527" s="2080" t="str">
        <f t="shared" si="430"/>
        <v>水</v>
      </c>
      <c r="Z527" s="2080" t="str">
        <f t="shared" si="430"/>
        <v>木</v>
      </c>
      <c r="AA527" s="2080" t="str">
        <f t="shared" si="430"/>
        <v>金</v>
      </c>
      <c r="AB527" s="2080" t="str">
        <f t="shared" si="430"/>
        <v>土</v>
      </c>
      <c r="AC527" s="2080" t="str">
        <f t="shared" si="430"/>
        <v>日</v>
      </c>
      <c r="AD527" s="2080" t="str">
        <f t="shared" si="430"/>
        <v>月</v>
      </c>
      <c r="AE527" s="2080" t="str">
        <f t="shared" si="430"/>
        <v>火</v>
      </c>
      <c r="AF527" s="2080" t="str">
        <f t="shared" si="430"/>
        <v>水</v>
      </c>
      <c r="AG527" s="2112" t="str">
        <f t="shared" si="430"/>
        <v>木</v>
      </c>
      <c r="AH527" s="4210"/>
      <c r="AI527" s="4314"/>
      <c r="AJ527" s="4317"/>
      <c r="AK527" s="4319"/>
      <c r="AM527" s="4320"/>
      <c r="AN527" s="4320"/>
    </row>
    <row r="528" spans="1:40" ht="24.75" customHeight="1">
      <c r="B528" s="2101" t="s">
        <v>2531</v>
      </c>
      <c r="C528" s="2102" t="s">
        <v>2532</v>
      </c>
      <c r="D528" s="1953" t="s">
        <v>1313</v>
      </c>
      <c r="E528" s="1901" t="s">
        <v>2558</v>
      </c>
      <c r="F528" s="1941"/>
      <c r="G528" s="1942"/>
      <c r="H528" s="1942"/>
      <c r="I528" s="1942"/>
      <c r="J528" s="1942"/>
      <c r="K528" s="1942"/>
      <c r="L528" s="1942"/>
      <c r="M528" s="1942"/>
      <c r="N528" s="1942"/>
      <c r="O528" s="1942"/>
      <c r="P528" s="1942"/>
      <c r="Q528" s="1942"/>
      <c r="R528" s="1942"/>
      <c r="S528" s="1942"/>
      <c r="T528" s="1942"/>
      <c r="U528" s="1942"/>
      <c r="V528" s="1942"/>
      <c r="W528" s="1942"/>
      <c r="X528" s="1942"/>
      <c r="Y528" s="1942"/>
      <c r="Z528" s="1942"/>
      <c r="AA528" s="1942"/>
      <c r="AB528" s="1942"/>
      <c r="AC528" s="1942"/>
      <c r="AD528" s="1942"/>
      <c r="AE528" s="1942"/>
      <c r="AF528" s="1942"/>
      <c r="AG528" s="1970"/>
      <c r="AH528" s="4211"/>
      <c r="AI528" s="4315"/>
      <c r="AJ528" s="4318"/>
      <c r="AK528" s="4319"/>
    </row>
    <row r="529" spans="2:40" ht="13.5" customHeight="1">
      <c r="B529" s="4185" t="s">
        <v>2486</v>
      </c>
      <c r="C529" s="4188" t="s">
        <v>2487</v>
      </c>
      <c r="D529" s="1945" t="str">
        <f>E$8</f>
        <v>〇〇</v>
      </c>
      <c r="E529" s="2023"/>
      <c r="F529" s="1947"/>
      <c r="G529" s="1948"/>
      <c r="H529" s="1948"/>
      <c r="I529" s="1948"/>
      <c r="J529" s="1948"/>
      <c r="K529" s="1948"/>
      <c r="L529" s="1948"/>
      <c r="M529" s="1948"/>
      <c r="N529" s="1948"/>
      <c r="O529" s="1948"/>
      <c r="P529" s="1948"/>
      <c r="Q529" s="1948"/>
      <c r="R529" s="1948"/>
      <c r="S529" s="1948"/>
      <c r="T529" s="1948"/>
      <c r="U529" s="1948"/>
      <c r="V529" s="1948"/>
      <c r="W529" s="1948"/>
      <c r="X529" s="1948"/>
      <c r="Y529" s="1948"/>
      <c r="Z529" s="1948"/>
      <c r="AA529" s="1948"/>
      <c r="AB529" s="1948"/>
      <c r="AC529" s="1948"/>
      <c r="AD529" s="1948"/>
      <c r="AE529" s="1948"/>
      <c r="AF529" s="1948"/>
      <c r="AG529" s="1949"/>
      <c r="AH529" s="1950">
        <f>COUNTA(F$96:AG$96)-AI529</f>
        <v>28</v>
      </c>
      <c r="AI529" s="1951">
        <f>AM529+AN529</f>
        <v>0</v>
      </c>
      <c r="AJ529" s="2104">
        <f>+COUNTIF(F529:AG529,"休")</f>
        <v>0</v>
      </c>
      <c r="AM529" s="1953">
        <f>+COUNTIF(F529:AG529,"－")</f>
        <v>0</v>
      </c>
      <c r="AN529" s="1953">
        <f t="shared" ref="AN529:AN534" si="431">+COUNTIF(F529:AG529,"外")</f>
        <v>0</v>
      </c>
    </row>
    <row r="530" spans="2:40" ht="13.5" customHeight="1">
      <c r="B530" s="4186"/>
      <c r="C530" s="4189"/>
      <c r="D530" s="1960" t="str">
        <f>E$9</f>
        <v>●●</v>
      </c>
      <c r="E530" s="2105"/>
      <c r="F530" s="1955"/>
      <c r="G530" s="1956"/>
      <c r="H530" s="1956"/>
      <c r="I530" s="1956"/>
      <c r="J530" s="1956"/>
      <c r="K530" s="1956"/>
      <c r="L530" s="1956"/>
      <c r="M530" s="1956"/>
      <c r="N530" s="1956"/>
      <c r="O530" s="1956"/>
      <c r="P530" s="1956"/>
      <c r="Q530" s="1956"/>
      <c r="R530" s="1956"/>
      <c r="S530" s="1956"/>
      <c r="T530" s="1956"/>
      <c r="U530" s="1956"/>
      <c r="V530" s="1956"/>
      <c r="W530" s="1956"/>
      <c r="X530" s="1956"/>
      <c r="Y530" s="1956"/>
      <c r="Z530" s="1956"/>
      <c r="AA530" s="1956"/>
      <c r="AB530" s="1956"/>
      <c r="AC530" s="1956"/>
      <c r="AD530" s="1956"/>
      <c r="AE530" s="1956"/>
      <c r="AF530" s="1956"/>
      <c r="AG530" s="1957"/>
      <c r="AH530" s="1950">
        <f t="shared" ref="AH530:AH534" si="432">COUNTA(F$96:AG$96)-AI530</f>
        <v>28</v>
      </c>
      <c r="AI530" s="1958">
        <f t="shared" ref="AI530" si="433">AM530+AN530</f>
        <v>0</v>
      </c>
      <c r="AJ530" s="2106">
        <f t="shared" ref="AJ530:AJ533" si="434">+COUNTIF(F530:AG530,"休")</f>
        <v>0</v>
      </c>
      <c r="AM530" s="1953">
        <f t="shared" ref="AM530:AM533" si="435">+COUNTIF(F530:AG530,"－")</f>
        <v>0</v>
      </c>
      <c r="AN530" s="1953">
        <f t="shared" si="431"/>
        <v>0</v>
      </c>
    </row>
    <row r="531" spans="2:40">
      <c r="B531" s="4186"/>
      <c r="C531" s="4189"/>
      <c r="D531" s="1960" t="str">
        <f>E$10</f>
        <v>△△</v>
      </c>
      <c r="E531" s="2105"/>
      <c r="F531" s="1955"/>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1957"/>
      <c r="AH531" s="1950">
        <f t="shared" si="432"/>
        <v>28</v>
      </c>
      <c r="AI531" s="1958">
        <f>AM531+AN531</f>
        <v>0</v>
      </c>
      <c r="AJ531" s="2106">
        <f t="shared" si="434"/>
        <v>0</v>
      </c>
      <c r="AM531" s="1953">
        <f t="shared" si="435"/>
        <v>0</v>
      </c>
      <c r="AN531" s="1953">
        <f t="shared" si="431"/>
        <v>0</v>
      </c>
    </row>
    <row r="532" spans="2:40">
      <c r="B532" s="4186"/>
      <c r="C532" s="4189"/>
      <c r="D532" s="1960" t="str">
        <f>E$11</f>
        <v>■■</v>
      </c>
      <c r="E532" s="2105"/>
      <c r="F532" s="1955"/>
      <c r="G532" s="1956"/>
      <c r="H532" s="1956"/>
      <c r="I532" s="1956"/>
      <c r="J532" s="1956"/>
      <c r="K532" s="1956"/>
      <c r="L532" s="1956"/>
      <c r="M532" s="1956"/>
      <c r="N532" s="1956"/>
      <c r="O532" s="1956"/>
      <c r="P532" s="1956"/>
      <c r="Q532" s="1956"/>
      <c r="R532" s="1956"/>
      <c r="S532" s="1956"/>
      <c r="T532" s="1956"/>
      <c r="U532" s="1956"/>
      <c r="V532" s="1956"/>
      <c r="W532" s="1956"/>
      <c r="X532" s="1956"/>
      <c r="Y532" s="1956"/>
      <c r="Z532" s="1956"/>
      <c r="AA532" s="1956"/>
      <c r="AB532" s="1956"/>
      <c r="AC532" s="1956"/>
      <c r="AD532" s="1956"/>
      <c r="AE532" s="1956"/>
      <c r="AF532" s="1956"/>
      <c r="AG532" s="1957"/>
      <c r="AH532" s="1950">
        <f t="shared" si="432"/>
        <v>28</v>
      </c>
      <c r="AI532" s="1958">
        <f t="shared" ref="AI532:AI534" si="436">AM532+AN532</f>
        <v>0</v>
      </c>
      <c r="AJ532" s="2106">
        <f t="shared" si="434"/>
        <v>0</v>
      </c>
      <c r="AM532" s="1953">
        <f t="shared" si="435"/>
        <v>0</v>
      </c>
      <c r="AN532" s="1953">
        <f t="shared" si="431"/>
        <v>0</v>
      </c>
    </row>
    <row r="533" spans="2:40">
      <c r="B533" s="4186"/>
      <c r="C533" s="4189"/>
      <c r="D533" s="1960" t="str">
        <f>E$12</f>
        <v>★★</v>
      </c>
      <c r="E533" s="2105"/>
      <c r="F533" s="1955"/>
      <c r="G533" s="1956"/>
      <c r="H533" s="1956"/>
      <c r="I533" s="1956"/>
      <c r="J533" s="1956"/>
      <c r="K533" s="1956"/>
      <c r="L533" s="1956"/>
      <c r="M533" s="1956"/>
      <c r="N533" s="1956"/>
      <c r="O533" s="1956"/>
      <c r="P533" s="1956"/>
      <c r="Q533" s="1956"/>
      <c r="R533" s="1956"/>
      <c r="S533" s="1956"/>
      <c r="T533" s="1956"/>
      <c r="U533" s="1956"/>
      <c r="V533" s="1956"/>
      <c r="W533" s="1956"/>
      <c r="X533" s="1956"/>
      <c r="Y533" s="1956"/>
      <c r="Z533" s="1956"/>
      <c r="AA533" s="1956"/>
      <c r="AB533" s="1956"/>
      <c r="AC533" s="1956"/>
      <c r="AD533" s="1956"/>
      <c r="AE533" s="1956"/>
      <c r="AF533" s="1956"/>
      <c r="AG533" s="1957"/>
      <c r="AH533" s="1950">
        <f t="shared" si="432"/>
        <v>28</v>
      </c>
      <c r="AI533" s="1958">
        <f t="shared" si="436"/>
        <v>0</v>
      </c>
      <c r="AJ533" s="2106">
        <f t="shared" si="434"/>
        <v>0</v>
      </c>
      <c r="AM533" s="1953">
        <f t="shared" si="435"/>
        <v>0</v>
      </c>
      <c r="AN533" s="1953">
        <f t="shared" si="431"/>
        <v>0</v>
      </c>
    </row>
    <row r="534" spans="2:40">
      <c r="B534" s="4187"/>
      <c r="C534" s="4190"/>
      <c r="D534" s="2107"/>
      <c r="E534" s="1991"/>
      <c r="F534" s="1964"/>
      <c r="G534" s="1966"/>
      <c r="H534" s="1966"/>
      <c r="I534" s="1966"/>
      <c r="J534" s="1966"/>
      <c r="K534" s="1966"/>
      <c r="L534" s="1966"/>
      <c r="M534" s="1966"/>
      <c r="N534" s="1966"/>
      <c r="O534" s="1966"/>
      <c r="P534" s="1966"/>
      <c r="Q534" s="1966"/>
      <c r="R534" s="1966"/>
      <c r="S534" s="1966"/>
      <c r="T534" s="1966"/>
      <c r="U534" s="1966"/>
      <c r="V534" s="1966"/>
      <c r="W534" s="1966"/>
      <c r="X534" s="1966"/>
      <c r="Y534" s="1966"/>
      <c r="Z534" s="1966"/>
      <c r="AA534" s="1966"/>
      <c r="AB534" s="1966"/>
      <c r="AC534" s="1966"/>
      <c r="AD534" s="1966"/>
      <c r="AE534" s="1966"/>
      <c r="AF534" s="1966"/>
      <c r="AG534" s="1967"/>
      <c r="AH534" s="1950">
        <f t="shared" si="432"/>
        <v>28</v>
      </c>
      <c r="AI534" s="1951">
        <f t="shared" si="436"/>
        <v>0</v>
      </c>
      <c r="AJ534" s="2104">
        <f>+COUNTIF(F534:AG534,"休")</f>
        <v>0</v>
      </c>
      <c r="AM534" s="1953">
        <f>+COUNTIF(F534:AG534,"－")</f>
        <v>0</v>
      </c>
      <c r="AN534" s="1953">
        <f t="shared" si="431"/>
        <v>0</v>
      </c>
    </row>
    <row r="535" spans="2:40" ht="24.75" customHeight="1">
      <c r="B535" s="4185" t="s">
        <v>2493</v>
      </c>
      <c r="C535" s="4188" t="s">
        <v>2494</v>
      </c>
      <c r="D535" s="1953" t="s">
        <v>1313</v>
      </c>
      <c r="E535" s="1901" t="s">
        <v>2558</v>
      </c>
      <c r="F535" s="1941"/>
      <c r="G535" s="1942"/>
      <c r="H535" s="1942"/>
      <c r="I535" s="1942"/>
      <c r="J535" s="1942"/>
      <c r="K535" s="1942"/>
      <c r="L535" s="1942"/>
      <c r="M535" s="1942"/>
      <c r="N535" s="1942"/>
      <c r="O535" s="1942"/>
      <c r="P535" s="1942"/>
      <c r="Q535" s="1942"/>
      <c r="R535" s="1942"/>
      <c r="S535" s="1942"/>
      <c r="T535" s="1942"/>
      <c r="U535" s="1942"/>
      <c r="V535" s="1942"/>
      <c r="W535" s="1942"/>
      <c r="X535" s="1942"/>
      <c r="Y535" s="1942"/>
      <c r="Z535" s="1942"/>
      <c r="AA535" s="1942"/>
      <c r="AB535" s="1942"/>
      <c r="AC535" s="1942"/>
      <c r="AD535" s="1942"/>
      <c r="AE535" s="1942"/>
      <c r="AF535" s="1942"/>
      <c r="AG535" s="1970"/>
      <c r="AH535" s="1971"/>
      <c r="AI535" s="1953"/>
      <c r="AJ535" s="2058"/>
    </row>
    <row r="536" spans="2:40" ht="13.5" customHeight="1">
      <c r="B536" s="4186"/>
      <c r="C536" s="4189"/>
      <c r="D536" s="2107" t="str">
        <f>E$14</f>
        <v>〇〇</v>
      </c>
      <c r="E536" s="1991"/>
      <c r="F536" s="1947"/>
      <c r="G536" s="1948"/>
      <c r="H536" s="1948"/>
      <c r="I536" s="1948"/>
      <c r="J536" s="1948"/>
      <c r="K536" s="1948"/>
      <c r="L536" s="1948"/>
      <c r="M536" s="1948"/>
      <c r="N536" s="1948"/>
      <c r="O536" s="1948"/>
      <c r="P536" s="1948"/>
      <c r="Q536" s="1948"/>
      <c r="R536" s="1948"/>
      <c r="S536" s="1948"/>
      <c r="T536" s="1948"/>
      <c r="U536" s="1948"/>
      <c r="V536" s="1948"/>
      <c r="W536" s="1948"/>
      <c r="X536" s="1948"/>
      <c r="Y536" s="1948"/>
      <c r="Z536" s="1948"/>
      <c r="AA536" s="1948"/>
      <c r="AB536" s="1948"/>
      <c r="AC536" s="1948"/>
      <c r="AD536" s="1948"/>
      <c r="AE536" s="1948"/>
      <c r="AF536" s="1948"/>
      <c r="AG536" s="1949"/>
      <c r="AH536" s="1950">
        <f t="shared" ref="AH536:AH539" si="437">COUNTA(F$96:AG$96)-AI536</f>
        <v>28</v>
      </c>
      <c r="AI536" s="1951">
        <f t="shared" ref="AI536:AI539" si="438">AM536+AN536</f>
        <v>0</v>
      </c>
      <c r="AJ536" s="2104">
        <f>+COUNTIF(F536:AG536,"休")</f>
        <v>0</v>
      </c>
      <c r="AM536" s="1953">
        <f>+COUNTIF(F536:AG536,"－")</f>
        <v>0</v>
      </c>
      <c r="AN536" s="1953">
        <f>+COUNTIF(F536:AG536,"外")</f>
        <v>0</v>
      </c>
    </row>
    <row r="537" spans="2:40">
      <c r="B537" s="4186"/>
      <c r="C537" s="4189"/>
      <c r="D537" s="1960" t="str">
        <f>E$15</f>
        <v>●●</v>
      </c>
      <c r="E537" s="2105"/>
      <c r="F537" s="1955"/>
      <c r="G537" s="1956"/>
      <c r="H537" s="1956"/>
      <c r="I537" s="1956"/>
      <c r="J537" s="1956"/>
      <c r="K537" s="1956"/>
      <c r="L537" s="1956"/>
      <c r="M537" s="1956"/>
      <c r="N537" s="1956"/>
      <c r="O537" s="1956"/>
      <c r="P537" s="1956"/>
      <c r="Q537" s="1956"/>
      <c r="R537" s="1956"/>
      <c r="S537" s="1956"/>
      <c r="T537" s="1956"/>
      <c r="U537" s="1956"/>
      <c r="V537" s="1956"/>
      <c r="W537" s="1956"/>
      <c r="X537" s="1956"/>
      <c r="Y537" s="1956"/>
      <c r="Z537" s="1956"/>
      <c r="AA537" s="1956"/>
      <c r="AB537" s="1956"/>
      <c r="AC537" s="1956"/>
      <c r="AD537" s="1956"/>
      <c r="AE537" s="1956"/>
      <c r="AF537" s="1956"/>
      <c r="AG537" s="1957"/>
      <c r="AH537" s="1950">
        <f t="shared" si="437"/>
        <v>28</v>
      </c>
      <c r="AI537" s="1958">
        <f t="shared" si="438"/>
        <v>0</v>
      </c>
      <c r="AJ537" s="2106">
        <f t="shared" ref="AJ537:AJ539" si="439">+COUNTIF(F537:AG537,"休")</f>
        <v>0</v>
      </c>
      <c r="AM537" s="1953">
        <f t="shared" ref="AM537:AM539" si="440">+COUNTIF(F537:AG537,"－")</f>
        <v>0</v>
      </c>
      <c r="AN537" s="1953">
        <f>+COUNTIF(F537:AG537,"外")</f>
        <v>0</v>
      </c>
    </row>
    <row r="538" spans="2:40">
      <c r="B538" s="4186"/>
      <c r="C538" s="4189"/>
      <c r="D538" s="1960">
        <f>E$16</f>
        <v>0</v>
      </c>
      <c r="E538" s="2105"/>
      <c r="F538" s="1955"/>
      <c r="G538" s="1956"/>
      <c r="H538" s="1956"/>
      <c r="I538" s="1956"/>
      <c r="J538" s="1956"/>
      <c r="K538" s="1956"/>
      <c r="L538" s="1956"/>
      <c r="M538" s="1956"/>
      <c r="N538" s="1956"/>
      <c r="O538" s="1956"/>
      <c r="P538" s="1956"/>
      <c r="Q538" s="1956"/>
      <c r="R538" s="1956"/>
      <c r="S538" s="1956"/>
      <c r="T538" s="1956"/>
      <c r="U538" s="1956"/>
      <c r="V538" s="1956"/>
      <c r="W538" s="1956"/>
      <c r="X538" s="1956"/>
      <c r="Y538" s="1956"/>
      <c r="Z538" s="1956"/>
      <c r="AA538" s="1956"/>
      <c r="AB538" s="1956"/>
      <c r="AC538" s="1956"/>
      <c r="AD538" s="1956"/>
      <c r="AE538" s="1956"/>
      <c r="AF538" s="1956"/>
      <c r="AG538" s="1957"/>
      <c r="AH538" s="1950">
        <f t="shared" si="437"/>
        <v>28</v>
      </c>
      <c r="AI538" s="1958">
        <f t="shared" si="438"/>
        <v>0</v>
      </c>
      <c r="AJ538" s="2106">
        <f t="shared" si="439"/>
        <v>0</v>
      </c>
      <c r="AM538" s="1953">
        <f t="shared" si="440"/>
        <v>0</v>
      </c>
      <c r="AN538" s="1953">
        <f>+COUNTIF(F538:AG538,"外")</f>
        <v>0</v>
      </c>
    </row>
    <row r="539" spans="2:40">
      <c r="B539" s="4186"/>
      <c r="C539" s="4190"/>
      <c r="D539" s="2107">
        <f>E$17</f>
        <v>0</v>
      </c>
      <c r="E539" s="1991"/>
      <c r="F539" s="1955"/>
      <c r="G539" s="1978"/>
      <c r="H539" s="1978"/>
      <c r="I539" s="1978"/>
      <c r="J539" s="1978"/>
      <c r="K539" s="1978"/>
      <c r="L539" s="1978"/>
      <c r="M539" s="1978"/>
      <c r="N539" s="1978"/>
      <c r="O539" s="1978"/>
      <c r="P539" s="1978"/>
      <c r="Q539" s="1978"/>
      <c r="R539" s="1978"/>
      <c r="S539" s="1978"/>
      <c r="T539" s="1978"/>
      <c r="U539" s="1978"/>
      <c r="V539" s="1978"/>
      <c r="W539" s="1978"/>
      <c r="X539" s="1978"/>
      <c r="Y539" s="1978"/>
      <c r="Z539" s="1978"/>
      <c r="AA539" s="1978"/>
      <c r="AB539" s="1978"/>
      <c r="AC539" s="1978"/>
      <c r="AD539" s="1978"/>
      <c r="AE539" s="1978"/>
      <c r="AF539" s="1978"/>
      <c r="AG539" s="1949"/>
      <c r="AH539" s="1950">
        <f t="shared" si="437"/>
        <v>28</v>
      </c>
      <c r="AI539" s="1987">
        <f t="shared" si="438"/>
        <v>0</v>
      </c>
      <c r="AJ539" s="2104">
        <f t="shared" si="439"/>
        <v>0</v>
      </c>
      <c r="AM539" s="1953">
        <f t="shared" si="440"/>
        <v>0</v>
      </c>
      <c r="AN539" s="1953">
        <f>+COUNTIF(F539:AG539,"外")</f>
        <v>0</v>
      </c>
    </row>
    <row r="540" spans="2:40" ht="24.75" customHeight="1">
      <c r="B540" s="4186"/>
      <c r="C540" s="4188" t="s">
        <v>2495</v>
      </c>
      <c r="D540" s="1953" t="s">
        <v>1313</v>
      </c>
      <c r="E540" s="1901" t="s">
        <v>2558</v>
      </c>
      <c r="F540" s="1941"/>
      <c r="G540" s="1942"/>
      <c r="H540" s="1942"/>
      <c r="I540" s="1942"/>
      <c r="J540" s="1942"/>
      <c r="K540" s="1942"/>
      <c r="L540" s="1942"/>
      <c r="M540" s="1942"/>
      <c r="N540" s="1942"/>
      <c r="O540" s="1942"/>
      <c r="P540" s="1942"/>
      <c r="Q540" s="1942"/>
      <c r="R540" s="1942"/>
      <c r="S540" s="1942"/>
      <c r="T540" s="1942"/>
      <c r="U540" s="1942"/>
      <c r="V540" s="1942"/>
      <c r="W540" s="1942"/>
      <c r="X540" s="1942"/>
      <c r="Y540" s="1942"/>
      <c r="Z540" s="1942"/>
      <c r="AA540" s="1942"/>
      <c r="AB540" s="1942"/>
      <c r="AC540" s="1942"/>
      <c r="AD540" s="1942"/>
      <c r="AE540" s="1942"/>
      <c r="AF540" s="1942"/>
      <c r="AG540" s="1970"/>
      <c r="AH540" s="1971"/>
      <c r="AI540" s="1953"/>
      <c r="AJ540" s="2058"/>
    </row>
    <row r="541" spans="2:40">
      <c r="B541" s="4186"/>
      <c r="C541" s="4189"/>
      <c r="D541" s="1945" t="str">
        <f>E$18</f>
        <v>●●</v>
      </c>
      <c r="E541" s="2023"/>
      <c r="F541" s="1947"/>
      <c r="G541" s="1948"/>
      <c r="H541" s="1948"/>
      <c r="I541" s="1948"/>
      <c r="J541" s="1948"/>
      <c r="K541" s="1948"/>
      <c r="L541" s="1948"/>
      <c r="M541" s="1948"/>
      <c r="N541" s="1948"/>
      <c r="O541" s="1948"/>
      <c r="P541" s="1948"/>
      <c r="Q541" s="1948"/>
      <c r="R541" s="1948"/>
      <c r="S541" s="1948"/>
      <c r="T541" s="1948"/>
      <c r="U541" s="1948"/>
      <c r="V541" s="1948"/>
      <c r="W541" s="1948"/>
      <c r="X541" s="1948"/>
      <c r="Y541" s="1948"/>
      <c r="Z541" s="1948"/>
      <c r="AA541" s="1948"/>
      <c r="AB541" s="1948"/>
      <c r="AC541" s="1948"/>
      <c r="AD541" s="1948"/>
      <c r="AE541" s="1948"/>
      <c r="AF541" s="1948"/>
      <c r="AG541" s="1982"/>
      <c r="AH541" s="1950">
        <f t="shared" ref="AH541:AH544" si="441">COUNTA(F$96:AG$96)-AI541</f>
        <v>28</v>
      </c>
      <c r="AI541" s="2108">
        <f t="shared" ref="AI541:AI544" si="442">AM541+AN541</f>
        <v>0</v>
      </c>
      <c r="AJ541" s="2109">
        <f>+COUNTIF(F541:AG541,"休")</f>
        <v>0</v>
      </c>
      <c r="AM541" s="1953">
        <f>+COUNTIF(F541:AG541,"－")</f>
        <v>0</v>
      </c>
      <c r="AN541" s="1953">
        <f>+COUNTIF(F541:AG541,"外")</f>
        <v>0</v>
      </c>
    </row>
    <row r="542" spans="2:40">
      <c r="B542" s="4186"/>
      <c r="C542" s="4189"/>
      <c r="D542" s="1960">
        <f>E$19</f>
        <v>0</v>
      </c>
      <c r="E542" s="2105"/>
      <c r="F542" s="1955"/>
      <c r="G542" s="1956"/>
      <c r="H542" s="1956"/>
      <c r="I542" s="1956"/>
      <c r="J542" s="1956"/>
      <c r="K542" s="1956"/>
      <c r="L542" s="1956"/>
      <c r="M542" s="1956"/>
      <c r="N542" s="1956"/>
      <c r="O542" s="1956"/>
      <c r="P542" s="1956"/>
      <c r="Q542" s="1956"/>
      <c r="R542" s="1956"/>
      <c r="S542" s="1956"/>
      <c r="T542" s="1956"/>
      <c r="U542" s="1956"/>
      <c r="V542" s="1956"/>
      <c r="W542" s="1956"/>
      <c r="X542" s="1956"/>
      <c r="Y542" s="1956"/>
      <c r="Z542" s="1956"/>
      <c r="AA542" s="1956"/>
      <c r="AB542" s="1956"/>
      <c r="AC542" s="1956"/>
      <c r="AD542" s="1956"/>
      <c r="AE542" s="1956"/>
      <c r="AF542" s="1956"/>
      <c r="AG542" s="1957"/>
      <c r="AH542" s="1950">
        <f t="shared" si="441"/>
        <v>28</v>
      </c>
      <c r="AI542" s="1958">
        <f t="shared" si="442"/>
        <v>0</v>
      </c>
      <c r="AJ542" s="2106">
        <f t="shared" ref="AJ542:AJ544" si="443">+COUNTIF(F542:AG542,"休")</f>
        <v>0</v>
      </c>
      <c r="AM542" s="1953">
        <f t="shared" ref="AM542:AM544" si="444">+COUNTIF(F542:AG542,"－")</f>
        <v>0</v>
      </c>
      <c r="AN542" s="1953">
        <f>+COUNTIF(F542:AG542,"外")</f>
        <v>0</v>
      </c>
    </row>
    <row r="543" spans="2:40">
      <c r="B543" s="4186"/>
      <c r="C543" s="4189"/>
      <c r="D543" s="1960">
        <f>E$20</f>
        <v>0</v>
      </c>
      <c r="E543" s="2105"/>
      <c r="F543" s="1955"/>
      <c r="G543" s="1956"/>
      <c r="H543" s="1956"/>
      <c r="I543" s="1956"/>
      <c r="J543" s="1956"/>
      <c r="K543" s="1956"/>
      <c r="L543" s="1956"/>
      <c r="M543" s="1956"/>
      <c r="N543" s="1956"/>
      <c r="O543" s="1956"/>
      <c r="P543" s="1956"/>
      <c r="Q543" s="1956"/>
      <c r="R543" s="1956"/>
      <c r="S543" s="1956"/>
      <c r="T543" s="1956"/>
      <c r="U543" s="1956"/>
      <c r="V543" s="1956"/>
      <c r="W543" s="1956"/>
      <c r="X543" s="1956"/>
      <c r="Y543" s="1956"/>
      <c r="Z543" s="1956"/>
      <c r="AA543" s="1956"/>
      <c r="AB543" s="1956"/>
      <c r="AC543" s="1956"/>
      <c r="AD543" s="1956"/>
      <c r="AE543" s="1956"/>
      <c r="AF543" s="1956"/>
      <c r="AG543" s="1957"/>
      <c r="AH543" s="1950">
        <f t="shared" si="441"/>
        <v>28</v>
      </c>
      <c r="AI543" s="1958">
        <f t="shared" si="442"/>
        <v>0</v>
      </c>
      <c r="AJ543" s="2106">
        <f t="shared" si="443"/>
        <v>0</v>
      </c>
      <c r="AM543" s="1953">
        <f t="shared" si="444"/>
        <v>0</v>
      </c>
      <c r="AN543" s="1953">
        <f>+COUNTIF(F543:AG543,"外")</f>
        <v>0</v>
      </c>
    </row>
    <row r="544" spans="2:40">
      <c r="B544" s="4187"/>
      <c r="C544" s="4190"/>
      <c r="D544" s="2110">
        <f>E$21</f>
        <v>0</v>
      </c>
      <c r="E544" s="2039"/>
      <c r="F544" s="1984"/>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85"/>
      <c r="AH544" s="1986">
        <f t="shared" si="441"/>
        <v>28</v>
      </c>
      <c r="AI544" s="2071">
        <f t="shared" si="442"/>
        <v>0</v>
      </c>
      <c r="AJ544" s="1972">
        <f t="shared" si="443"/>
        <v>0</v>
      </c>
      <c r="AM544" s="1953">
        <f t="shared" si="444"/>
        <v>0</v>
      </c>
      <c r="AN544" s="1953">
        <f>+COUNTIF(F544:AG544,"外")</f>
        <v>0</v>
      </c>
    </row>
    <row r="545" spans="2:40">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row>
    <row r="546" spans="2:40" ht="13.5" customHeight="1">
      <c r="B546" s="2021"/>
      <c r="C546" s="2022"/>
      <c r="D546" s="2025"/>
      <c r="E546" s="2053" t="s">
        <v>1183</v>
      </c>
      <c r="F546" s="2054">
        <f>+AG526+1</f>
        <v>45331</v>
      </c>
      <c r="G546" s="2055">
        <f>+F546+1</f>
        <v>45332</v>
      </c>
      <c r="H546" s="2055">
        <f t="shared" ref="H546:Y546" si="445">+G546+1</f>
        <v>45333</v>
      </c>
      <c r="I546" s="2055">
        <f t="shared" si="445"/>
        <v>45334</v>
      </c>
      <c r="J546" s="2055">
        <f t="shared" si="445"/>
        <v>45335</v>
      </c>
      <c r="K546" s="2055">
        <f t="shared" si="445"/>
        <v>45336</v>
      </c>
      <c r="L546" s="2055">
        <f t="shared" si="445"/>
        <v>45337</v>
      </c>
      <c r="M546" s="2055">
        <f t="shared" si="445"/>
        <v>45338</v>
      </c>
      <c r="N546" s="2055">
        <f t="shared" si="445"/>
        <v>45339</v>
      </c>
      <c r="O546" s="2055">
        <f t="shared" si="445"/>
        <v>45340</v>
      </c>
      <c r="P546" s="2055">
        <f t="shared" si="445"/>
        <v>45341</v>
      </c>
      <c r="Q546" s="2055">
        <f t="shared" si="445"/>
        <v>45342</v>
      </c>
      <c r="R546" s="2055">
        <f t="shared" si="445"/>
        <v>45343</v>
      </c>
      <c r="S546" s="2055">
        <f t="shared" si="445"/>
        <v>45344</v>
      </c>
      <c r="T546" s="2055">
        <f t="shared" si="445"/>
        <v>45345</v>
      </c>
      <c r="U546" s="2055">
        <f t="shared" si="445"/>
        <v>45346</v>
      </c>
      <c r="V546" s="2055">
        <f t="shared" si="445"/>
        <v>45347</v>
      </c>
      <c r="W546" s="2055">
        <f t="shared" si="445"/>
        <v>45348</v>
      </c>
      <c r="X546" s="2055">
        <f t="shared" si="445"/>
        <v>45349</v>
      </c>
      <c r="Y546" s="2055">
        <f t="shared" si="445"/>
        <v>45350</v>
      </c>
      <c r="Z546" s="2055">
        <f>+Y546+1</f>
        <v>45351</v>
      </c>
      <c r="AA546" s="2055">
        <f t="shared" ref="AA546:AC546" si="446">+Z546+1</f>
        <v>45352</v>
      </c>
      <c r="AB546" s="2055">
        <f t="shared" si="446"/>
        <v>45353</v>
      </c>
      <c r="AC546" s="2055">
        <f t="shared" si="446"/>
        <v>45354</v>
      </c>
      <c r="AD546" s="2055">
        <f>+AC546+1</f>
        <v>45355</v>
      </c>
      <c r="AE546" s="2055">
        <f t="shared" ref="AE546" si="447">+AD546+1</f>
        <v>45356</v>
      </c>
      <c r="AF546" s="2055">
        <f>+AE546+1</f>
        <v>45357</v>
      </c>
      <c r="AG546" s="2099">
        <f t="shared" ref="AG546" si="448">+AF546+1</f>
        <v>45358</v>
      </c>
      <c r="AH546" s="4209" t="s">
        <v>2496</v>
      </c>
      <c r="AI546" s="4313" t="s">
        <v>2497</v>
      </c>
      <c r="AJ546" s="4316" t="s">
        <v>2474</v>
      </c>
      <c r="AK546" s="4319"/>
      <c r="AM546" s="4320" t="s">
        <v>2556</v>
      </c>
      <c r="AN546" s="4320" t="s">
        <v>2557</v>
      </c>
    </row>
    <row r="547" spans="2:40">
      <c r="B547" s="2037"/>
      <c r="C547" s="2038"/>
      <c r="D547" s="2041"/>
      <c r="E547" s="1958" t="s">
        <v>1184</v>
      </c>
      <c r="F547" s="2059" t="str">
        <f>TEXT(WEEKDAY(+F546),"aaa")</f>
        <v>金</v>
      </c>
      <c r="G547" s="2060" t="str">
        <f t="shared" ref="G547:AG547" si="449">TEXT(WEEKDAY(+G546),"aaa")</f>
        <v>土</v>
      </c>
      <c r="H547" s="2060" t="str">
        <f t="shared" si="449"/>
        <v>日</v>
      </c>
      <c r="I547" s="2060" t="str">
        <f t="shared" si="449"/>
        <v>月</v>
      </c>
      <c r="J547" s="2060" t="str">
        <f t="shared" si="449"/>
        <v>火</v>
      </c>
      <c r="K547" s="2060" t="str">
        <f t="shared" si="449"/>
        <v>水</v>
      </c>
      <c r="L547" s="2060" t="str">
        <f t="shared" si="449"/>
        <v>木</v>
      </c>
      <c r="M547" s="2060" t="str">
        <f t="shared" si="449"/>
        <v>金</v>
      </c>
      <c r="N547" s="2060" t="str">
        <f t="shared" si="449"/>
        <v>土</v>
      </c>
      <c r="O547" s="2060" t="str">
        <f t="shared" si="449"/>
        <v>日</v>
      </c>
      <c r="P547" s="2060" t="str">
        <f t="shared" si="449"/>
        <v>月</v>
      </c>
      <c r="Q547" s="2060" t="str">
        <f t="shared" si="449"/>
        <v>火</v>
      </c>
      <c r="R547" s="2060" t="str">
        <f t="shared" si="449"/>
        <v>水</v>
      </c>
      <c r="S547" s="2060" t="str">
        <f t="shared" si="449"/>
        <v>木</v>
      </c>
      <c r="T547" s="2060" t="str">
        <f t="shared" si="449"/>
        <v>金</v>
      </c>
      <c r="U547" s="2060" t="str">
        <f t="shared" si="449"/>
        <v>土</v>
      </c>
      <c r="V547" s="2060" t="str">
        <f t="shared" si="449"/>
        <v>日</v>
      </c>
      <c r="W547" s="2060" t="str">
        <f t="shared" si="449"/>
        <v>月</v>
      </c>
      <c r="X547" s="2060" t="str">
        <f t="shared" si="449"/>
        <v>火</v>
      </c>
      <c r="Y547" s="2060" t="str">
        <f t="shared" si="449"/>
        <v>水</v>
      </c>
      <c r="Z547" s="2060" t="str">
        <f t="shared" si="449"/>
        <v>木</v>
      </c>
      <c r="AA547" s="2060" t="str">
        <f t="shared" si="449"/>
        <v>金</v>
      </c>
      <c r="AB547" s="2060" t="str">
        <f t="shared" si="449"/>
        <v>土</v>
      </c>
      <c r="AC547" s="2060" t="str">
        <f t="shared" si="449"/>
        <v>日</v>
      </c>
      <c r="AD547" s="2060" t="str">
        <f t="shared" si="449"/>
        <v>月</v>
      </c>
      <c r="AE547" s="2060" t="str">
        <f t="shared" si="449"/>
        <v>火</v>
      </c>
      <c r="AF547" s="2060" t="str">
        <f t="shared" si="449"/>
        <v>水</v>
      </c>
      <c r="AG547" s="2114" t="str">
        <f t="shared" si="449"/>
        <v>木</v>
      </c>
      <c r="AH547" s="4210"/>
      <c r="AI547" s="4314"/>
      <c r="AJ547" s="4317"/>
      <c r="AK547" s="4319"/>
      <c r="AM547" s="4320"/>
      <c r="AN547" s="4320"/>
    </row>
    <row r="548" spans="2:40" ht="24.75" customHeight="1">
      <c r="B548" s="2101" t="s">
        <v>2531</v>
      </c>
      <c r="C548" s="2102" t="s">
        <v>2532</v>
      </c>
      <c r="D548" s="1953" t="s">
        <v>1313</v>
      </c>
      <c r="E548" s="1901" t="s">
        <v>2558</v>
      </c>
      <c r="F548" s="1941"/>
      <c r="G548" s="1942"/>
      <c r="H548" s="1942"/>
      <c r="I548" s="1942"/>
      <c r="J548" s="1942"/>
      <c r="K548" s="1942"/>
      <c r="L548" s="1942"/>
      <c r="M548" s="1942"/>
      <c r="N548" s="1942"/>
      <c r="O548" s="1942"/>
      <c r="P548" s="1942"/>
      <c r="Q548" s="1942"/>
      <c r="R548" s="1942"/>
      <c r="S548" s="1942"/>
      <c r="T548" s="1942"/>
      <c r="U548" s="1942"/>
      <c r="V548" s="1942"/>
      <c r="W548" s="1942"/>
      <c r="X548" s="1942"/>
      <c r="Y548" s="1942"/>
      <c r="Z548" s="1942"/>
      <c r="AA548" s="1942"/>
      <c r="AB548" s="1942"/>
      <c r="AC548" s="1942"/>
      <c r="AD548" s="1942"/>
      <c r="AE548" s="1942"/>
      <c r="AF548" s="1942"/>
      <c r="AG548" s="1970"/>
      <c r="AH548" s="4211"/>
      <c r="AI548" s="4315"/>
      <c r="AJ548" s="4318"/>
      <c r="AK548" s="4319"/>
    </row>
    <row r="549" spans="2:40" ht="13.5" customHeight="1">
      <c r="B549" s="4185" t="s">
        <v>2486</v>
      </c>
      <c r="C549" s="4188" t="s">
        <v>2487</v>
      </c>
      <c r="D549" s="1945" t="str">
        <f>E$8</f>
        <v>〇〇</v>
      </c>
      <c r="E549" s="2023"/>
      <c r="F549" s="1947"/>
      <c r="G549" s="1948"/>
      <c r="H549" s="1948"/>
      <c r="I549" s="1948"/>
      <c r="J549" s="1948"/>
      <c r="K549" s="1948"/>
      <c r="L549" s="1948"/>
      <c r="M549" s="1948"/>
      <c r="N549" s="1948"/>
      <c r="O549" s="1948"/>
      <c r="P549" s="1948"/>
      <c r="Q549" s="1948"/>
      <c r="R549" s="1948"/>
      <c r="S549" s="1948"/>
      <c r="T549" s="1948"/>
      <c r="U549" s="1948"/>
      <c r="V549" s="1948"/>
      <c r="W549" s="1948"/>
      <c r="X549" s="1948"/>
      <c r="Y549" s="1948"/>
      <c r="Z549" s="1948"/>
      <c r="AA549" s="1948"/>
      <c r="AB549" s="1948"/>
      <c r="AC549" s="1948"/>
      <c r="AD549" s="1948"/>
      <c r="AE549" s="1948"/>
      <c r="AF549" s="1948"/>
      <c r="AG549" s="1949"/>
      <c r="AH549" s="1950">
        <f>COUNTA(F$116:AG$116)-AI549</f>
        <v>28</v>
      </c>
      <c r="AI549" s="1951">
        <f>AM549+AN549</f>
        <v>0</v>
      </c>
      <c r="AJ549" s="2104">
        <f>+COUNTIF(F549:AG549,"休")</f>
        <v>0</v>
      </c>
      <c r="AM549" s="1953">
        <f>+COUNTIF(F549:AG549,"－")</f>
        <v>0</v>
      </c>
      <c r="AN549" s="1953">
        <f t="shared" ref="AN549:AN554" si="450">+COUNTIF(F549:AG549,"外")</f>
        <v>0</v>
      </c>
    </row>
    <row r="550" spans="2:40" ht="13.5" customHeight="1">
      <c r="B550" s="4186"/>
      <c r="C550" s="4189"/>
      <c r="D550" s="1960" t="str">
        <f>E$9</f>
        <v>●●</v>
      </c>
      <c r="E550" s="2105"/>
      <c r="F550" s="1955"/>
      <c r="G550" s="1956"/>
      <c r="H550" s="1956"/>
      <c r="I550" s="1956"/>
      <c r="J550" s="1956"/>
      <c r="K550" s="1956"/>
      <c r="L550" s="1956"/>
      <c r="M550" s="1956"/>
      <c r="N550" s="1956"/>
      <c r="O550" s="1956"/>
      <c r="P550" s="1956"/>
      <c r="Q550" s="1956"/>
      <c r="R550" s="1956"/>
      <c r="S550" s="1956"/>
      <c r="T550" s="1956"/>
      <c r="U550" s="1956"/>
      <c r="V550" s="1956"/>
      <c r="W550" s="1956"/>
      <c r="X550" s="1956"/>
      <c r="Y550" s="1956"/>
      <c r="Z550" s="1956"/>
      <c r="AA550" s="1956"/>
      <c r="AB550" s="1956"/>
      <c r="AC550" s="1956"/>
      <c r="AD550" s="1956"/>
      <c r="AE550" s="1956"/>
      <c r="AF550" s="1956"/>
      <c r="AG550" s="1957"/>
      <c r="AH550" s="1950">
        <f t="shared" ref="AH550:AH554" si="451">COUNTA(F$116:AG$116)-AI550</f>
        <v>28</v>
      </c>
      <c r="AI550" s="1958">
        <f t="shared" ref="AI550" si="452">AM550+AN550</f>
        <v>0</v>
      </c>
      <c r="AJ550" s="2106">
        <f t="shared" ref="AJ550:AJ553" si="453">+COUNTIF(F550:AG550,"休")</f>
        <v>0</v>
      </c>
      <c r="AM550" s="1953">
        <f t="shared" ref="AM550:AM553" si="454">+COUNTIF(F550:AG550,"－")</f>
        <v>0</v>
      </c>
      <c r="AN550" s="1953">
        <f t="shared" si="450"/>
        <v>0</v>
      </c>
    </row>
    <row r="551" spans="2:40">
      <c r="B551" s="4186"/>
      <c r="C551" s="4189"/>
      <c r="D551" s="1960" t="str">
        <f>E$10</f>
        <v>△△</v>
      </c>
      <c r="E551" s="2105"/>
      <c r="F551" s="1955"/>
      <c r="G551" s="1956"/>
      <c r="H551" s="1956"/>
      <c r="I551" s="1956"/>
      <c r="J551" s="1956"/>
      <c r="K551" s="1956"/>
      <c r="L551" s="1956"/>
      <c r="M551" s="1956"/>
      <c r="N551" s="1956"/>
      <c r="O551" s="1956"/>
      <c r="P551" s="1956"/>
      <c r="Q551" s="1956"/>
      <c r="R551" s="1956"/>
      <c r="S551" s="1956"/>
      <c r="T551" s="1956"/>
      <c r="U551" s="1956"/>
      <c r="V551" s="1956"/>
      <c r="W551" s="1956"/>
      <c r="X551" s="1956"/>
      <c r="Y551" s="1956"/>
      <c r="Z551" s="1956"/>
      <c r="AA551" s="1956"/>
      <c r="AB551" s="1956"/>
      <c r="AC551" s="1956"/>
      <c r="AD551" s="1956"/>
      <c r="AE551" s="1956"/>
      <c r="AF551" s="1956"/>
      <c r="AG551" s="1957"/>
      <c r="AH551" s="1950">
        <f t="shared" si="451"/>
        <v>28</v>
      </c>
      <c r="AI551" s="1958">
        <f>AM551+AN551</f>
        <v>0</v>
      </c>
      <c r="AJ551" s="2106">
        <f t="shared" si="453"/>
        <v>0</v>
      </c>
      <c r="AM551" s="1953">
        <f t="shared" si="454"/>
        <v>0</v>
      </c>
      <c r="AN551" s="1953">
        <f t="shared" si="450"/>
        <v>0</v>
      </c>
    </row>
    <row r="552" spans="2:40">
      <c r="B552" s="4186"/>
      <c r="C552" s="4189"/>
      <c r="D552" s="1960" t="str">
        <f>E$11</f>
        <v>■■</v>
      </c>
      <c r="E552" s="2105"/>
      <c r="F552" s="1955"/>
      <c r="G552" s="1956"/>
      <c r="H552" s="1956"/>
      <c r="I552" s="1956"/>
      <c r="J552" s="1956"/>
      <c r="K552" s="1956"/>
      <c r="L552" s="1956"/>
      <c r="M552" s="1956"/>
      <c r="N552" s="1956"/>
      <c r="O552" s="1956"/>
      <c r="P552" s="1956"/>
      <c r="Q552" s="1956"/>
      <c r="R552" s="1956"/>
      <c r="S552" s="1956"/>
      <c r="T552" s="1956"/>
      <c r="U552" s="1956"/>
      <c r="V552" s="1956"/>
      <c r="W552" s="1956"/>
      <c r="X552" s="1956"/>
      <c r="Y552" s="1956"/>
      <c r="Z552" s="1956"/>
      <c r="AA552" s="1956"/>
      <c r="AB552" s="1956"/>
      <c r="AC552" s="1956"/>
      <c r="AD552" s="1956"/>
      <c r="AE552" s="1956"/>
      <c r="AF552" s="1956"/>
      <c r="AG552" s="1957"/>
      <c r="AH552" s="1950">
        <f t="shared" si="451"/>
        <v>28</v>
      </c>
      <c r="AI552" s="1958">
        <f t="shared" ref="AI552:AI554" si="455">AM552+AN552</f>
        <v>0</v>
      </c>
      <c r="AJ552" s="2106">
        <f t="shared" si="453"/>
        <v>0</v>
      </c>
      <c r="AM552" s="1953">
        <f t="shared" si="454"/>
        <v>0</v>
      </c>
      <c r="AN552" s="1953">
        <f t="shared" si="450"/>
        <v>0</v>
      </c>
    </row>
    <row r="553" spans="2:40">
      <c r="B553" s="4186"/>
      <c r="C553" s="4189"/>
      <c r="D553" s="1960" t="str">
        <f>E$12</f>
        <v>★★</v>
      </c>
      <c r="E553" s="2105"/>
      <c r="F553" s="1955"/>
      <c r="G553" s="1956"/>
      <c r="H553" s="1956"/>
      <c r="I553" s="1956"/>
      <c r="J553" s="1956"/>
      <c r="K553" s="1956"/>
      <c r="L553" s="1956"/>
      <c r="M553" s="1956"/>
      <c r="N553" s="1956"/>
      <c r="O553" s="1956"/>
      <c r="P553" s="1956"/>
      <c r="Q553" s="1956"/>
      <c r="R553" s="1956"/>
      <c r="S553" s="1956"/>
      <c r="T553" s="1956"/>
      <c r="U553" s="1956"/>
      <c r="V553" s="1956"/>
      <c r="W553" s="1956"/>
      <c r="X553" s="1956"/>
      <c r="Y553" s="1956"/>
      <c r="Z553" s="1956"/>
      <c r="AA553" s="1956"/>
      <c r="AB553" s="1956"/>
      <c r="AC553" s="1956"/>
      <c r="AD553" s="1956"/>
      <c r="AE553" s="1956"/>
      <c r="AF553" s="1956"/>
      <c r="AG553" s="1957"/>
      <c r="AH553" s="1950">
        <f t="shared" si="451"/>
        <v>28</v>
      </c>
      <c r="AI553" s="1958">
        <f t="shared" si="455"/>
        <v>0</v>
      </c>
      <c r="AJ553" s="2106">
        <f t="shared" si="453"/>
        <v>0</v>
      </c>
      <c r="AM553" s="1953">
        <f t="shared" si="454"/>
        <v>0</v>
      </c>
      <c r="AN553" s="1953">
        <f t="shared" si="450"/>
        <v>0</v>
      </c>
    </row>
    <row r="554" spans="2:40">
      <c r="B554" s="4187"/>
      <c r="C554" s="4190"/>
      <c r="D554" s="2107"/>
      <c r="E554" s="1991"/>
      <c r="F554" s="1964"/>
      <c r="G554" s="1966"/>
      <c r="H554" s="1966"/>
      <c r="I554" s="1966"/>
      <c r="J554" s="1966"/>
      <c r="K554" s="1966"/>
      <c r="L554" s="1966"/>
      <c r="M554" s="1966"/>
      <c r="N554" s="1966"/>
      <c r="O554" s="1966"/>
      <c r="P554" s="1966"/>
      <c r="Q554" s="1966"/>
      <c r="R554" s="1966"/>
      <c r="S554" s="1966"/>
      <c r="T554" s="1966"/>
      <c r="U554" s="1966"/>
      <c r="V554" s="1966"/>
      <c r="W554" s="1966"/>
      <c r="X554" s="1966"/>
      <c r="Y554" s="1966"/>
      <c r="Z554" s="1966"/>
      <c r="AA554" s="1966"/>
      <c r="AB554" s="1966"/>
      <c r="AC554" s="1966"/>
      <c r="AD554" s="1966"/>
      <c r="AE554" s="1966"/>
      <c r="AF554" s="1966"/>
      <c r="AG554" s="1967"/>
      <c r="AH554" s="1950">
        <f t="shared" si="451"/>
        <v>28</v>
      </c>
      <c r="AI554" s="1951">
        <f t="shared" si="455"/>
        <v>0</v>
      </c>
      <c r="AJ554" s="2104">
        <f>+COUNTIF(F554:AG554,"休")</f>
        <v>0</v>
      </c>
      <c r="AM554" s="1953">
        <f>+COUNTIF(F554:AG554,"－")</f>
        <v>0</v>
      </c>
      <c r="AN554" s="1953">
        <f t="shared" si="450"/>
        <v>0</v>
      </c>
    </row>
    <row r="555" spans="2:40" ht="24.75" customHeight="1">
      <c r="B555" s="4185" t="s">
        <v>2493</v>
      </c>
      <c r="C555" s="4188" t="s">
        <v>2494</v>
      </c>
      <c r="D555" s="1953" t="s">
        <v>1313</v>
      </c>
      <c r="E555" s="1901" t="s">
        <v>2558</v>
      </c>
      <c r="F555" s="1941"/>
      <c r="G555" s="1942"/>
      <c r="H555" s="1942"/>
      <c r="I555" s="1942"/>
      <c r="J555" s="1942"/>
      <c r="K555" s="1942"/>
      <c r="L555" s="1942"/>
      <c r="M555" s="1942"/>
      <c r="N555" s="1942"/>
      <c r="O555" s="1942"/>
      <c r="P555" s="1942"/>
      <c r="Q555" s="1942"/>
      <c r="R555" s="1942"/>
      <c r="S555" s="1942"/>
      <c r="T555" s="1942"/>
      <c r="U555" s="1942"/>
      <c r="V555" s="1942"/>
      <c r="W555" s="1942"/>
      <c r="X555" s="1942"/>
      <c r="Y555" s="1942"/>
      <c r="Z555" s="1942"/>
      <c r="AA555" s="1942"/>
      <c r="AB555" s="1942"/>
      <c r="AC555" s="1942"/>
      <c r="AD555" s="1942"/>
      <c r="AE555" s="1942"/>
      <c r="AF555" s="1942"/>
      <c r="AG555" s="1970"/>
      <c r="AH555" s="1971"/>
      <c r="AI555" s="1953"/>
      <c r="AJ555" s="2058"/>
    </row>
    <row r="556" spans="2:40" ht="13.5" customHeight="1">
      <c r="B556" s="4186"/>
      <c r="C556" s="4189"/>
      <c r="D556" s="2107" t="str">
        <f>E$14</f>
        <v>〇〇</v>
      </c>
      <c r="E556" s="1991"/>
      <c r="F556" s="1947"/>
      <c r="G556" s="1948"/>
      <c r="H556" s="1948"/>
      <c r="I556" s="1948"/>
      <c r="J556" s="1948"/>
      <c r="K556" s="1948"/>
      <c r="L556" s="1948"/>
      <c r="M556" s="1948"/>
      <c r="N556" s="1948"/>
      <c r="O556" s="1948"/>
      <c r="P556" s="1948"/>
      <c r="Q556" s="1948"/>
      <c r="R556" s="1948"/>
      <c r="S556" s="1948"/>
      <c r="T556" s="1948"/>
      <c r="U556" s="1948"/>
      <c r="V556" s="1948"/>
      <c r="W556" s="1948"/>
      <c r="X556" s="1948"/>
      <c r="Y556" s="1948"/>
      <c r="Z556" s="1948"/>
      <c r="AA556" s="1948"/>
      <c r="AB556" s="1948"/>
      <c r="AC556" s="1948"/>
      <c r="AD556" s="1948"/>
      <c r="AE556" s="1948"/>
      <c r="AF556" s="1948"/>
      <c r="AG556" s="1949"/>
      <c r="AH556" s="1950">
        <f t="shared" ref="AH556:AH559" si="456">COUNTA(F$116:AG$116)-AI556</f>
        <v>28</v>
      </c>
      <c r="AI556" s="1951">
        <f t="shared" ref="AI556:AI559" si="457">AM556+AN556</f>
        <v>0</v>
      </c>
      <c r="AJ556" s="2104">
        <f>+COUNTIF(F556:AG556,"休")</f>
        <v>0</v>
      </c>
      <c r="AM556" s="1953">
        <f>+COUNTIF(F556:AG556,"－")</f>
        <v>0</v>
      </c>
      <c r="AN556" s="1953">
        <f>+COUNTIF(F556:AG556,"外")</f>
        <v>0</v>
      </c>
    </row>
    <row r="557" spans="2:40">
      <c r="B557" s="4186"/>
      <c r="C557" s="4189"/>
      <c r="D557" s="1960" t="str">
        <f>E$15</f>
        <v>●●</v>
      </c>
      <c r="E557" s="2105"/>
      <c r="F557" s="1955"/>
      <c r="G557" s="1956"/>
      <c r="H557" s="1956"/>
      <c r="I557" s="1956"/>
      <c r="J557" s="1956"/>
      <c r="K557" s="1956"/>
      <c r="L557" s="1956"/>
      <c r="M557" s="1956"/>
      <c r="N557" s="1956"/>
      <c r="O557" s="1956"/>
      <c r="P557" s="1956"/>
      <c r="Q557" s="1956"/>
      <c r="R557" s="1956"/>
      <c r="S557" s="1956"/>
      <c r="T557" s="1956"/>
      <c r="U557" s="1956"/>
      <c r="V557" s="1956"/>
      <c r="W557" s="1956"/>
      <c r="X557" s="1956"/>
      <c r="Y557" s="1956"/>
      <c r="Z557" s="1956"/>
      <c r="AA557" s="1956"/>
      <c r="AB557" s="1956"/>
      <c r="AC557" s="1956"/>
      <c r="AD557" s="1956"/>
      <c r="AE557" s="1956"/>
      <c r="AF557" s="1956"/>
      <c r="AG557" s="1957"/>
      <c r="AH557" s="1950">
        <f t="shared" si="456"/>
        <v>28</v>
      </c>
      <c r="AI557" s="1958">
        <f t="shared" si="457"/>
        <v>0</v>
      </c>
      <c r="AJ557" s="2106">
        <f t="shared" ref="AJ557:AJ559" si="458">+COUNTIF(F557:AG557,"休")</f>
        <v>0</v>
      </c>
      <c r="AM557" s="1953">
        <f t="shared" ref="AM557:AM559" si="459">+COUNTIF(F557:AG557,"－")</f>
        <v>0</v>
      </c>
      <c r="AN557" s="1953">
        <f>+COUNTIF(F557:AG557,"外")</f>
        <v>0</v>
      </c>
    </row>
    <row r="558" spans="2:40">
      <c r="B558" s="4186"/>
      <c r="C558" s="4189"/>
      <c r="D558" s="1960">
        <f>E$16</f>
        <v>0</v>
      </c>
      <c r="E558" s="2105"/>
      <c r="F558" s="1955"/>
      <c r="G558" s="1956"/>
      <c r="H558" s="1956"/>
      <c r="I558" s="1956"/>
      <c r="J558" s="1956"/>
      <c r="K558" s="1956"/>
      <c r="L558" s="1956"/>
      <c r="M558" s="1956"/>
      <c r="N558" s="1956"/>
      <c r="O558" s="1956"/>
      <c r="P558" s="1956"/>
      <c r="Q558" s="1956"/>
      <c r="R558" s="1956"/>
      <c r="S558" s="1956"/>
      <c r="T558" s="1956"/>
      <c r="U558" s="1956"/>
      <c r="V558" s="1956"/>
      <c r="W558" s="1956"/>
      <c r="X558" s="1956"/>
      <c r="Y558" s="1956"/>
      <c r="Z558" s="1956"/>
      <c r="AA558" s="1956"/>
      <c r="AB558" s="1956"/>
      <c r="AC558" s="1956"/>
      <c r="AD558" s="1956"/>
      <c r="AE558" s="1956"/>
      <c r="AF558" s="1956"/>
      <c r="AG558" s="1957"/>
      <c r="AH558" s="1950">
        <f t="shared" si="456"/>
        <v>28</v>
      </c>
      <c r="AI558" s="1958">
        <f t="shared" si="457"/>
        <v>0</v>
      </c>
      <c r="AJ558" s="2106">
        <f t="shared" si="458"/>
        <v>0</v>
      </c>
      <c r="AM558" s="1953">
        <f t="shared" si="459"/>
        <v>0</v>
      </c>
      <c r="AN558" s="1953">
        <f>+COUNTIF(F558:AG558,"外")</f>
        <v>0</v>
      </c>
    </row>
    <row r="559" spans="2:40">
      <c r="B559" s="4186"/>
      <c r="C559" s="4190"/>
      <c r="D559" s="2107">
        <f>E$17</f>
        <v>0</v>
      </c>
      <c r="E559" s="1991"/>
      <c r="F559" s="1955"/>
      <c r="G559" s="1978"/>
      <c r="H559" s="1978"/>
      <c r="I559" s="1978"/>
      <c r="J559" s="1978"/>
      <c r="K559" s="1978"/>
      <c r="L559" s="1978"/>
      <c r="M559" s="1978"/>
      <c r="N559" s="1978"/>
      <c r="O559" s="1978"/>
      <c r="P559" s="1978"/>
      <c r="Q559" s="1978"/>
      <c r="R559" s="1978"/>
      <c r="S559" s="1978"/>
      <c r="T559" s="1978"/>
      <c r="U559" s="1978"/>
      <c r="V559" s="1978"/>
      <c r="W559" s="1978"/>
      <c r="X559" s="1978"/>
      <c r="Y559" s="1978"/>
      <c r="Z559" s="1978"/>
      <c r="AA559" s="1978"/>
      <c r="AB559" s="1978"/>
      <c r="AC559" s="1978"/>
      <c r="AD559" s="1978"/>
      <c r="AE559" s="1978"/>
      <c r="AF559" s="1978"/>
      <c r="AG559" s="1949"/>
      <c r="AH559" s="1950">
        <f t="shared" si="456"/>
        <v>28</v>
      </c>
      <c r="AI559" s="1987">
        <f t="shared" si="457"/>
        <v>0</v>
      </c>
      <c r="AJ559" s="2104">
        <f t="shared" si="458"/>
        <v>0</v>
      </c>
      <c r="AM559" s="1953">
        <f t="shared" si="459"/>
        <v>0</v>
      </c>
      <c r="AN559" s="1953">
        <f>+COUNTIF(F559:AG559,"外")</f>
        <v>0</v>
      </c>
    </row>
    <row r="560" spans="2:40" ht="24.75" customHeight="1">
      <c r="B560" s="4186"/>
      <c r="C560" s="4188" t="s">
        <v>2495</v>
      </c>
      <c r="D560" s="1953" t="s">
        <v>1313</v>
      </c>
      <c r="E560" s="1901" t="s">
        <v>2558</v>
      </c>
      <c r="F560" s="1941"/>
      <c r="G560" s="1942"/>
      <c r="H560" s="1942"/>
      <c r="I560" s="1942"/>
      <c r="J560" s="1942"/>
      <c r="K560" s="1942"/>
      <c r="L560" s="1942"/>
      <c r="M560" s="1942"/>
      <c r="N560" s="1942"/>
      <c r="O560" s="1942"/>
      <c r="P560" s="1942"/>
      <c r="Q560" s="1942"/>
      <c r="R560" s="1942"/>
      <c r="S560" s="1942"/>
      <c r="T560" s="1942"/>
      <c r="U560" s="1942"/>
      <c r="V560" s="1942"/>
      <c r="W560" s="1942"/>
      <c r="X560" s="1942"/>
      <c r="Y560" s="1942"/>
      <c r="Z560" s="1942"/>
      <c r="AA560" s="1942"/>
      <c r="AB560" s="1942"/>
      <c r="AC560" s="1942"/>
      <c r="AD560" s="1942"/>
      <c r="AE560" s="1942"/>
      <c r="AF560" s="1942"/>
      <c r="AG560" s="1970"/>
      <c r="AH560" s="1971"/>
      <c r="AI560" s="1953"/>
      <c r="AJ560" s="2058"/>
    </row>
    <row r="561" spans="2:40">
      <c r="B561" s="4186"/>
      <c r="C561" s="4189"/>
      <c r="D561" s="1945" t="str">
        <f>E$18</f>
        <v>●●</v>
      </c>
      <c r="E561" s="2023"/>
      <c r="F561" s="1947"/>
      <c r="G561" s="1948"/>
      <c r="H561" s="1948"/>
      <c r="I561" s="1948"/>
      <c r="J561" s="1948"/>
      <c r="K561" s="1948"/>
      <c r="L561" s="1948"/>
      <c r="M561" s="1948"/>
      <c r="N561" s="1948"/>
      <c r="O561" s="1948"/>
      <c r="P561" s="1948"/>
      <c r="Q561" s="1948"/>
      <c r="R561" s="1948"/>
      <c r="S561" s="1948"/>
      <c r="T561" s="1948"/>
      <c r="U561" s="1948"/>
      <c r="V561" s="1948"/>
      <c r="W561" s="1948"/>
      <c r="X561" s="1948"/>
      <c r="Y561" s="1948"/>
      <c r="Z561" s="1948"/>
      <c r="AA561" s="1948"/>
      <c r="AB561" s="1948"/>
      <c r="AC561" s="1948"/>
      <c r="AD561" s="1948"/>
      <c r="AE561" s="1948"/>
      <c r="AF561" s="1948"/>
      <c r="AG561" s="1982"/>
      <c r="AH561" s="1950">
        <f t="shared" ref="AH561:AH564" si="460">COUNTA(F$116:AG$116)-AI561</f>
        <v>28</v>
      </c>
      <c r="AI561" s="2108">
        <f t="shared" ref="AI561:AI564" si="461">AM561+AN561</f>
        <v>0</v>
      </c>
      <c r="AJ561" s="2109">
        <f>+COUNTIF(F561:AG561,"休")</f>
        <v>0</v>
      </c>
      <c r="AM561" s="1953">
        <f>+COUNTIF(F561:AG561,"－")</f>
        <v>0</v>
      </c>
      <c r="AN561" s="1953">
        <f>+COUNTIF(F561:AG561,"外")</f>
        <v>0</v>
      </c>
    </row>
    <row r="562" spans="2:40">
      <c r="B562" s="4186"/>
      <c r="C562" s="4189"/>
      <c r="D562" s="1960">
        <f>E$19</f>
        <v>0</v>
      </c>
      <c r="E562" s="2105"/>
      <c r="F562" s="1955"/>
      <c r="G562" s="1956"/>
      <c r="H562" s="1956"/>
      <c r="I562" s="1956"/>
      <c r="J562" s="1956"/>
      <c r="K562" s="1956"/>
      <c r="L562" s="1956"/>
      <c r="M562" s="1956"/>
      <c r="N562" s="1956"/>
      <c r="O562" s="1956"/>
      <c r="P562" s="1956"/>
      <c r="Q562" s="1956"/>
      <c r="R562" s="1956"/>
      <c r="S562" s="1956"/>
      <c r="T562" s="1956"/>
      <c r="U562" s="1956"/>
      <c r="V562" s="1956"/>
      <c r="W562" s="1956"/>
      <c r="X562" s="1956"/>
      <c r="Y562" s="1956"/>
      <c r="Z562" s="1956"/>
      <c r="AA562" s="1956"/>
      <c r="AB562" s="1956"/>
      <c r="AC562" s="1956"/>
      <c r="AD562" s="1956"/>
      <c r="AE562" s="1956"/>
      <c r="AF562" s="1956"/>
      <c r="AG562" s="1957"/>
      <c r="AH562" s="1950">
        <f t="shared" si="460"/>
        <v>28</v>
      </c>
      <c r="AI562" s="1958">
        <f t="shared" si="461"/>
        <v>0</v>
      </c>
      <c r="AJ562" s="2106">
        <f t="shared" ref="AJ562:AJ564" si="462">+COUNTIF(F562:AG562,"休")</f>
        <v>0</v>
      </c>
      <c r="AM562" s="1953">
        <f t="shared" ref="AM562:AM564" si="463">+COUNTIF(F562:AG562,"－")</f>
        <v>0</v>
      </c>
      <c r="AN562" s="1953">
        <f>+COUNTIF(F562:AG562,"外")</f>
        <v>0</v>
      </c>
    </row>
    <row r="563" spans="2:40">
      <c r="B563" s="4186"/>
      <c r="C563" s="4189"/>
      <c r="D563" s="1960">
        <f>E$20</f>
        <v>0</v>
      </c>
      <c r="E563" s="2105"/>
      <c r="F563" s="1955"/>
      <c r="G563" s="1956"/>
      <c r="H563" s="1956"/>
      <c r="I563" s="1956"/>
      <c r="J563" s="1956"/>
      <c r="K563" s="1956"/>
      <c r="L563" s="1956"/>
      <c r="M563" s="1956"/>
      <c r="N563" s="1956"/>
      <c r="O563" s="1956"/>
      <c r="P563" s="1956"/>
      <c r="Q563" s="1956"/>
      <c r="R563" s="1956"/>
      <c r="S563" s="1956"/>
      <c r="T563" s="1956"/>
      <c r="U563" s="1956"/>
      <c r="V563" s="1956"/>
      <c r="W563" s="1956"/>
      <c r="X563" s="1956"/>
      <c r="Y563" s="1956"/>
      <c r="Z563" s="1956"/>
      <c r="AA563" s="1956"/>
      <c r="AB563" s="1956"/>
      <c r="AC563" s="1956"/>
      <c r="AD563" s="1956"/>
      <c r="AE563" s="1956"/>
      <c r="AF563" s="1956"/>
      <c r="AG563" s="1957"/>
      <c r="AH563" s="1950">
        <f t="shared" si="460"/>
        <v>28</v>
      </c>
      <c r="AI563" s="1958">
        <f t="shared" si="461"/>
        <v>0</v>
      </c>
      <c r="AJ563" s="2106">
        <f t="shared" si="462"/>
        <v>0</v>
      </c>
      <c r="AM563" s="1953">
        <f t="shared" si="463"/>
        <v>0</v>
      </c>
      <c r="AN563" s="1953">
        <f>+COUNTIF(F563:AG563,"外")</f>
        <v>0</v>
      </c>
    </row>
    <row r="564" spans="2:40">
      <c r="B564" s="4187"/>
      <c r="C564" s="4190"/>
      <c r="D564" s="2110">
        <f>E$21</f>
        <v>0</v>
      </c>
      <c r="E564" s="2039"/>
      <c r="F564" s="1984"/>
      <c r="G564" s="1965"/>
      <c r="H564" s="1965"/>
      <c r="I564" s="1965"/>
      <c r="J564" s="1965"/>
      <c r="K564" s="1965"/>
      <c r="L564" s="1965"/>
      <c r="M564" s="1965"/>
      <c r="N564" s="1965"/>
      <c r="O564" s="1965"/>
      <c r="P564" s="1965"/>
      <c r="Q564" s="1965"/>
      <c r="R564" s="1965"/>
      <c r="S564" s="1965"/>
      <c r="T564" s="1965"/>
      <c r="U564" s="1965"/>
      <c r="V564" s="1965"/>
      <c r="W564" s="1965"/>
      <c r="X564" s="1965"/>
      <c r="Y564" s="1965"/>
      <c r="Z564" s="1965"/>
      <c r="AA564" s="1965"/>
      <c r="AB564" s="1965"/>
      <c r="AC564" s="1965"/>
      <c r="AD564" s="1965"/>
      <c r="AE564" s="1965"/>
      <c r="AF564" s="1965"/>
      <c r="AG564" s="1985"/>
      <c r="AH564" s="1986">
        <f t="shared" si="460"/>
        <v>28</v>
      </c>
      <c r="AI564" s="2071">
        <f t="shared" si="461"/>
        <v>0</v>
      </c>
      <c r="AJ564" s="1972">
        <f t="shared" si="462"/>
        <v>0</v>
      </c>
      <c r="AM564" s="1953">
        <f t="shared" si="463"/>
        <v>0</v>
      </c>
      <c r="AN564" s="1953">
        <f>+COUNTIF(F564:AG564,"外")</f>
        <v>0</v>
      </c>
    </row>
    <row r="565" spans="2:40">
      <c r="F565" s="2073"/>
      <c r="G565" s="2073"/>
      <c r="H565" s="2073"/>
      <c r="I565" s="2073"/>
      <c r="J565" s="2073"/>
      <c r="K565" s="2073"/>
      <c r="L565" s="2073"/>
      <c r="M565" s="2073"/>
      <c r="N565" s="2073"/>
      <c r="O565" s="2073"/>
      <c r="P565" s="2073"/>
      <c r="Q565" s="2073"/>
      <c r="R565" s="2073"/>
      <c r="S565" s="2073"/>
      <c r="T565" s="2073"/>
      <c r="U565" s="2073"/>
      <c r="V565" s="2073"/>
      <c r="W565" s="2073"/>
      <c r="X565" s="2073"/>
      <c r="Y565" s="2073"/>
      <c r="Z565" s="2073"/>
      <c r="AA565" s="2073"/>
      <c r="AB565" s="2073"/>
      <c r="AC565" s="2073"/>
      <c r="AD565" s="2073"/>
      <c r="AE565" s="2073"/>
      <c r="AF565" s="2073"/>
      <c r="AG565" s="2073"/>
    </row>
    <row r="566" spans="2:40" ht="13.5" customHeight="1">
      <c r="B566" s="2021"/>
      <c r="C566" s="2022"/>
      <c r="D566" s="2025"/>
      <c r="E566" s="2074" t="s">
        <v>1183</v>
      </c>
      <c r="F566" s="2075">
        <f>+AG546+1</f>
        <v>45359</v>
      </c>
      <c r="G566" s="2076">
        <f>+F566+1</f>
        <v>45360</v>
      </c>
      <c r="H566" s="2076">
        <f t="shared" ref="H566:Y566" si="464">+G566+1</f>
        <v>45361</v>
      </c>
      <c r="I566" s="2076">
        <f t="shared" si="464"/>
        <v>45362</v>
      </c>
      <c r="J566" s="2076">
        <f t="shared" si="464"/>
        <v>45363</v>
      </c>
      <c r="K566" s="2076">
        <f t="shared" si="464"/>
        <v>45364</v>
      </c>
      <c r="L566" s="2076">
        <f t="shared" si="464"/>
        <v>45365</v>
      </c>
      <c r="M566" s="2076">
        <f t="shared" si="464"/>
        <v>45366</v>
      </c>
      <c r="N566" s="2076">
        <f t="shared" si="464"/>
        <v>45367</v>
      </c>
      <c r="O566" s="2076">
        <f t="shared" si="464"/>
        <v>45368</v>
      </c>
      <c r="P566" s="2076">
        <f t="shared" si="464"/>
        <v>45369</v>
      </c>
      <c r="Q566" s="2076">
        <f t="shared" si="464"/>
        <v>45370</v>
      </c>
      <c r="R566" s="2076">
        <f t="shared" si="464"/>
        <v>45371</v>
      </c>
      <c r="S566" s="2076">
        <f t="shared" si="464"/>
        <v>45372</v>
      </c>
      <c r="T566" s="2076">
        <f t="shared" si="464"/>
        <v>45373</v>
      </c>
      <c r="U566" s="2076">
        <f t="shared" si="464"/>
        <v>45374</v>
      </c>
      <c r="V566" s="2076">
        <f t="shared" si="464"/>
        <v>45375</v>
      </c>
      <c r="W566" s="2076">
        <f t="shared" si="464"/>
        <v>45376</v>
      </c>
      <c r="X566" s="2076">
        <f t="shared" si="464"/>
        <v>45377</v>
      </c>
      <c r="Y566" s="2076">
        <f t="shared" si="464"/>
        <v>45378</v>
      </c>
      <c r="Z566" s="2076">
        <f>+Y566+1</f>
        <v>45379</v>
      </c>
      <c r="AA566" s="2076">
        <f t="shared" ref="AA566:AC566" si="465">+Z566+1</f>
        <v>45380</v>
      </c>
      <c r="AB566" s="2076">
        <f t="shared" si="465"/>
        <v>45381</v>
      </c>
      <c r="AC566" s="2076">
        <f t="shared" si="465"/>
        <v>45382</v>
      </c>
      <c r="AD566" s="2076">
        <f>+AC566+1</f>
        <v>45383</v>
      </c>
      <c r="AE566" s="2076">
        <f t="shared" ref="AE566" si="466">+AD566+1</f>
        <v>45384</v>
      </c>
      <c r="AF566" s="2076">
        <f>+AE566+1</f>
        <v>45385</v>
      </c>
      <c r="AG566" s="2111">
        <f t="shared" ref="AG566" si="467">+AF566+1</f>
        <v>45386</v>
      </c>
      <c r="AH566" s="4209" t="s">
        <v>2496</v>
      </c>
      <c r="AI566" s="4313" t="s">
        <v>2497</v>
      </c>
      <c r="AJ566" s="4316" t="s">
        <v>2474</v>
      </c>
      <c r="AK566" s="4319"/>
      <c r="AM566" s="4320" t="s">
        <v>2556</v>
      </c>
      <c r="AN566" s="4320" t="s">
        <v>2557</v>
      </c>
    </row>
    <row r="567" spans="2:40">
      <c r="B567" s="2037"/>
      <c r="C567" s="2038"/>
      <c r="D567" s="2041"/>
      <c r="E567" s="2078" t="s">
        <v>1184</v>
      </c>
      <c r="F567" s="2079" t="str">
        <f>TEXT(WEEKDAY(+F566),"aaa")</f>
        <v>金</v>
      </c>
      <c r="G567" s="2080" t="str">
        <f t="shared" ref="G567:AG567" si="468">TEXT(WEEKDAY(+G566),"aaa")</f>
        <v>土</v>
      </c>
      <c r="H567" s="2080" t="str">
        <f t="shared" si="468"/>
        <v>日</v>
      </c>
      <c r="I567" s="2080" t="str">
        <f t="shared" si="468"/>
        <v>月</v>
      </c>
      <c r="J567" s="2080" t="str">
        <f t="shared" si="468"/>
        <v>火</v>
      </c>
      <c r="K567" s="2080" t="str">
        <f t="shared" si="468"/>
        <v>水</v>
      </c>
      <c r="L567" s="2080" t="str">
        <f t="shared" si="468"/>
        <v>木</v>
      </c>
      <c r="M567" s="2080" t="str">
        <f t="shared" si="468"/>
        <v>金</v>
      </c>
      <c r="N567" s="2080" t="str">
        <f t="shared" si="468"/>
        <v>土</v>
      </c>
      <c r="O567" s="2080" t="str">
        <f t="shared" si="468"/>
        <v>日</v>
      </c>
      <c r="P567" s="2080" t="str">
        <f t="shared" si="468"/>
        <v>月</v>
      </c>
      <c r="Q567" s="2080" t="str">
        <f t="shared" si="468"/>
        <v>火</v>
      </c>
      <c r="R567" s="2080" t="str">
        <f t="shared" si="468"/>
        <v>水</v>
      </c>
      <c r="S567" s="2080" t="str">
        <f t="shared" si="468"/>
        <v>木</v>
      </c>
      <c r="T567" s="2080" t="str">
        <f t="shared" si="468"/>
        <v>金</v>
      </c>
      <c r="U567" s="2080" t="str">
        <f t="shared" si="468"/>
        <v>土</v>
      </c>
      <c r="V567" s="2080" t="str">
        <f t="shared" si="468"/>
        <v>日</v>
      </c>
      <c r="W567" s="2080" t="str">
        <f t="shared" si="468"/>
        <v>月</v>
      </c>
      <c r="X567" s="2080" t="str">
        <f t="shared" si="468"/>
        <v>火</v>
      </c>
      <c r="Y567" s="2080" t="str">
        <f t="shared" si="468"/>
        <v>水</v>
      </c>
      <c r="Z567" s="2080" t="str">
        <f t="shared" si="468"/>
        <v>木</v>
      </c>
      <c r="AA567" s="2080" t="str">
        <f t="shared" si="468"/>
        <v>金</v>
      </c>
      <c r="AB567" s="2080" t="str">
        <f t="shared" si="468"/>
        <v>土</v>
      </c>
      <c r="AC567" s="2080" t="str">
        <f t="shared" si="468"/>
        <v>日</v>
      </c>
      <c r="AD567" s="2080" t="str">
        <f t="shared" si="468"/>
        <v>月</v>
      </c>
      <c r="AE567" s="2080" t="str">
        <f t="shared" si="468"/>
        <v>火</v>
      </c>
      <c r="AF567" s="2080" t="str">
        <f t="shared" si="468"/>
        <v>水</v>
      </c>
      <c r="AG567" s="2112" t="str">
        <f t="shared" si="468"/>
        <v>木</v>
      </c>
      <c r="AH567" s="4210"/>
      <c r="AI567" s="4314"/>
      <c r="AJ567" s="4317"/>
      <c r="AK567" s="4319"/>
      <c r="AM567" s="4320"/>
      <c r="AN567" s="4320"/>
    </row>
    <row r="568" spans="2:40" ht="24.75" customHeight="1">
      <c r="B568" s="2101" t="s">
        <v>2531</v>
      </c>
      <c r="C568" s="2102" t="s">
        <v>2532</v>
      </c>
      <c r="D568" s="1953" t="s">
        <v>1313</v>
      </c>
      <c r="E568" s="1901" t="s">
        <v>2558</v>
      </c>
      <c r="F568" s="1941"/>
      <c r="G568" s="1942"/>
      <c r="H568" s="1942"/>
      <c r="I568" s="1942"/>
      <c r="J568" s="1942"/>
      <c r="K568" s="1942"/>
      <c r="L568" s="1942"/>
      <c r="M568" s="1942"/>
      <c r="N568" s="1942"/>
      <c r="O568" s="1942"/>
      <c r="P568" s="1942"/>
      <c r="Q568" s="1942"/>
      <c r="R568" s="1942"/>
      <c r="S568" s="1942"/>
      <c r="T568" s="1942"/>
      <c r="U568" s="1942"/>
      <c r="V568" s="1942"/>
      <c r="W568" s="1942"/>
      <c r="X568" s="1942"/>
      <c r="Y568" s="1942"/>
      <c r="Z568" s="1942"/>
      <c r="AA568" s="1942"/>
      <c r="AB568" s="1942"/>
      <c r="AC568" s="1942"/>
      <c r="AD568" s="1942"/>
      <c r="AE568" s="1942"/>
      <c r="AF568" s="1942"/>
      <c r="AG568" s="1970"/>
      <c r="AH568" s="4211"/>
      <c r="AI568" s="4315"/>
      <c r="AJ568" s="4318"/>
      <c r="AK568" s="4319"/>
    </row>
    <row r="569" spans="2:40" ht="13.5" customHeight="1">
      <c r="B569" s="4185" t="s">
        <v>2486</v>
      </c>
      <c r="C569" s="4188" t="s">
        <v>2487</v>
      </c>
      <c r="D569" s="1945" t="str">
        <f>E$8</f>
        <v>〇〇</v>
      </c>
      <c r="E569" s="2023"/>
      <c r="F569" s="1947"/>
      <c r="G569" s="1948"/>
      <c r="H569" s="1948"/>
      <c r="I569" s="1948"/>
      <c r="J569" s="1948"/>
      <c r="K569" s="1948"/>
      <c r="L569" s="1948"/>
      <c r="M569" s="1948"/>
      <c r="N569" s="1948"/>
      <c r="O569" s="1948"/>
      <c r="P569" s="1948"/>
      <c r="Q569" s="1948"/>
      <c r="R569" s="1948"/>
      <c r="S569" s="1948"/>
      <c r="T569" s="1948"/>
      <c r="U569" s="1948"/>
      <c r="V569" s="1948"/>
      <c r="W569" s="1948"/>
      <c r="X569" s="1948"/>
      <c r="Y569" s="1948"/>
      <c r="Z569" s="1948"/>
      <c r="AA569" s="1948"/>
      <c r="AB569" s="1948"/>
      <c r="AC569" s="1948"/>
      <c r="AD569" s="1948"/>
      <c r="AE569" s="1948"/>
      <c r="AF569" s="1948"/>
      <c r="AG569" s="1949"/>
      <c r="AH569" s="1950">
        <f>COUNTA(F$136:AG$136)-AI569</f>
        <v>28</v>
      </c>
      <c r="AI569" s="1951">
        <f>AM569+AN569</f>
        <v>0</v>
      </c>
      <c r="AJ569" s="2104">
        <f>+COUNTIF(F569:AG569,"休")</f>
        <v>0</v>
      </c>
      <c r="AM569" s="1953">
        <f>+COUNTIF(F569:AG569,"－")</f>
        <v>0</v>
      </c>
      <c r="AN569" s="1953">
        <f t="shared" ref="AN569:AN574" si="469">+COUNTIF(F569:AG569,"外")</f>
        <v>0</v>
      </c>
    </row>
    <row r="570" spans="2:40" ht="13.5" customHeight="1">
      <c r="B570" s="4186"/>
      <c r="C570" s="4189"/>
      <c r="D570" s="1960" t="str">
        <f>E$9</f>
        <v>●●</v>
      </c>
      <c r="E570" s="2105"/>
      <c r="F570" s="1955"/>
      <c r="G570" s="1956"/>
      <c r="H570" s="1956"/>
      <c r="I570" s="1956"/>
      <c r="J570" s="1956"/>
      <c r="K570" s="1956"/>
      <c r="L570" s="1956"/>
      <c r="M570" s="1956"/>
      <c r="N570" s="1956"/>
      <c r="O570" s="1956"/>
      <c r="P570" s="1956"/>
      <c r="Q570" s="1956"/>
      <c r="R570" s="1956"/>
      <c r="S570" s="1956"/>
      <c r="T570" s="1956"/>
      <c r="U570" s="1956"/>
      <c r="V570" s="1956"/>
      <c r="W570" s="1956"/>
      <c r="X570" s="1956"/>
      <c r="Y570" s="1956"/>
      <c r="Z570" s="1956"/>
      <c r="AA570" s="1956"/>
      <c r="AB570" s="1956"/>
      <c r="AC570" s="1956"/>
      <c r="AD570" s="1956"/>
      <c r="AE570" s="1956"/>
      <c r="AF570" s="1956"/>
      <c r="AG570" s="1957"/>
      <c r="AH570" s="1950">
        <f t="shared" ref="AH570:AH574" si="470">COUNTA(F$136:AG$136)-AI570</f>
        <v>28</v>
      </c>
      <c r="AI570" s="1958">
        <f t="shared" ref="AI570" si="471">AM570+AN570</f>
        <v>0</v>
      </c>
      <c r="AJ570" s="2106">
        <f t="shared" ref="AJ570:AJ573" si="472">+COUNTIF(F570:AG570,"休")</f>
        <v>0</v>
      </c>
      <c r="AM570" s="1953">
        <f t="shared" ref="AM570:AM573" si="473">+COUNTIF(F570:AG570,"－")</f>
        <v>0</v>
      </c>
      <c r="AN570" s="1953">
        <f t="shared" si="469"/>
        <v>0</v>
      </c>
    </row>
    <row r="571" spans="2:40">
      <c r="B571" s="4186"/>
      <c r="C571" s="4189"/>
      <c r="D571" s="1960" t="str">
        <f>E$10</f>
        <v>△△</v>
      </c>
      <c r="E571" s="2105"/>
      <c r="F571" s="1955"/>
      <c r="G571" s="1956"/>
      <c r="H571" s="1956"/>
      <c r="I571" s="1956"/>
      <c r="J571" s="1956"/>
      <c r="K571" s="1956"/>
      <c r="L571" s="1956"/>
      <c r="M571" s="1956"/>
      <c r="N571" s="1956"/>
      <c r="O571" s="1956"/>
      <c r="P571" s="1956"/>
      <c r="Q571" s="1956"/>
      <c r="R571" s="1956"/>
      <c r="S571" s="1956"/>
      <c r="T571" s="1956"/>
      <c r="U571" s="1956"/>
      <c r="V571" s="1956"/>
      <c r="W571" s="1956"/>
      <c r="X571" s="1956"/>
      <c r="Y571" s="1956"/>
      <c r="Z571" s="1956"/>
      <c r="AA571" s="1956"/>
      <c r="AB571" s="1956"/>
      <c r="AC571" s="1956"/>
      <c r="AD571" s="1956"/>
      <c r="AE571" s="1956"/>
      <c r="AF571" s="1956"/>
      <c r="AG571" s="1957"/>
      <c r="AH571" s="1950">
        <f t="shared" si="470"/>
        <v>28</v>
      </c>
      <c r="AI571" s="1958">
        <f>AM571+AN571</f>
        <v>0</v>
      </c>
      <c r="AJ571" s="2106">
        <f t="shared" si="472"/>
        <v>0</v>
      </c>
      <c r="AM571" s="1953">
        <f t="shared" si="473"/>
        <v>0</v>
      </c>
      <c r="AN571" s="1953">
        <f t="shared" si="469"/>
        <v>0</v>
      </c>
    </row>
    <row r="572" spans="2:40">
      <c r="B572" s="4186"/>
      <c r="C572" s="4189"/>
      <c r="D572" s="1960" t="str">
        <f>E$11</f>
        <v>■■</v>
      </c>
      <c r="E572" s="2105"/>
      <c r="F572" s="1955"/>
      <c r="G572" s="1956"/>
      <c r="H572" s="1956"/>
      <c r="I572" s="1956"/>
      <c r="J572" s="1956"/>
      <c r="K572" s="1956"/>
      <c r="L572" s="1956"/>
      <c r="M572" s="1956"/>
      <c r="N572" s="1956"/>
      <c r="O572" s="1956"/>
      <c r="P572" s="1956"/>
      <c r="Q572" s="1956"/>
      <c r="R572" s="1956"/>
      <c r="S572" s="1956"/>
      <c r="T572" s="1956"/>
      <c r="U572" s="1956"/>
      <c r="V572" s="1956"/>
      <c r="W572" s="1956"/>
      <c r="X572" s="1956"/>
      <c r="Y572" s="1956"/>
      <c r="Z572" s="1956"/>
      <c r="AA572" s="1956"/>
      <c r="AB572" s="1956"/>
      <c r="AC572" s="1956"/>
      <c r="AD572" s="1956"/>
      <c r="AE572" s="1956"/>
      <c r="AF572" s="1956"/>
      <c r="AG572" s="1957"/>
      <c r="AH572" s="1950">
        <f t="shared" si="470"/>
        <v>28</v>
      </c>
      <c r="AI572" s="1958">
        <f t="shared" ref="AI572:AI574" si="474">AM572+AN572</f>
        <v>0</v>
      </c>
      <c r="AJ572" s="2106">
        <f t="shared" si="472"/>
        <v>0</v>
      </c>
      <c r="AM572" s="1953">
        <f t="shared" si="473"/>
        <v>0</v>
      </c>
      <c r="AN572" s="1953">
        <f t="shared" si="469"/>
        <v>0</v>
      </c>
    </row>
    <row r="573" spans="2:40">
      <c r="B573" s="4186"/>
      <c r="C573" s="4189"/>
      <c r="D573" s="1960" t="str">
        <f>E$12</f>
        <v>★★</v>
      </c>
      <c r="E573" s="2105"/>
      <c r="F573" s="1955"/>
      <c r="G573" s="1956"/>
      <c r="H573" s="1956"/>
      <c r="I573" s="1956"/>
      <c r="J573" s="1956"/>
      <c r="K573" s="1956"/>
      <c r="L573" s="1956"/>
      <c r="M573" s="1956"/>
      <c r="N573" s="1956"/>
      <c r="O573" s="1956"/>
      <c r="P573" s="1956"/>
      <c r="Q573" s="1956"/>
      <c r="R573" s="1956"/>
      <c r="S573" s="1956"/>
      <c r="T573" s="1956"/>
      <c r="U573" s="1956"/>
      <c r="V573" s="1956"/>
      <c r="W573" s="1956"/>
      <c r="X573" s="1956"/>
      <c r="Y573" s="1956"/>
      <c r="Z573" s="1956"/>
      <c r="AA573" s="1956"/>
      <c r="AB573" s="1956"/>
      <c r="AC573" s="1956"/>
      <c r="AD573" s="1956"/>
      <c r="AE573" s="1956"/>
      <c r="AF573" s="1956"/>
      <c r="AG573" s="1957"/>
      <c r="AH573" s="1950">
        <f t="shared" si="470"/>
        <v>28</v>
      </c>
      <c r="AI573" s="1958">
        <f t="shared" si="474"/>
        <v>0</v>
      </c>
      <c r="AJ573" s="2106">
        <f t="shared" si="472"/>
        <v>0</v>
      </c>
      <c r="AM573" s="1953">
        <f t="shared" si="473"/>
        <v>0</v>
      </c>
      <c r="AN573" s="1953">
        <f t="shared" si="469"/>
        <v>0</v>
      </c>
    </row>
    <row r="574" spans="2:40">
      <c r="B574" s="4187"/>
      <c r="C574" s="4190"/>
      <c r="D574" s="2107"/>
      <c r="E574" s="1991"/>
      <c r="F574" s="1964"/>
      <c r="G574" s="1966"/>
      <c r="H574" s="1966"/>
      <c r="I574" s="1966"/>
      <c r="J574" s="1966"/>
      <c r="K574" s="1966"/>
      <c r="L574" s="1966"/>
      <c r="M574" s="1966"/>
      <c r="N574" s="1966"/>
      <c r="O574" s="1966"/>
      <c r="P574" s="1966"/>
      <c r="Q574" s="1966"/>
      <c r="R574" s="1966"/>
      <c r="S574" s="1966"/>
      <c r="T574" s="1966"/>
      <c r="U574" s="1966"/>
      <c r="V574" s="1966"/>
      <c r="W574" s="1966"/>
      <c r="X574" s="1966"/>
      <c r="Y574" s="1966"/>
      <c r="Z574" s="1966"/>
      <c r="AA574" s="1966"/>
      <c r="AB574" s="1966"/>
      <c r="AC574" s="1966"/>
      <c r="AD574" s="1966"/>
      <c r="AE574" s="1966"/>
      <c r="AF574" s="1966"/>
      <c r="AG574" s="1967"/>
      <c r="AH574" s="1950">
        <f t="shared" si="470"/>
        <v>28</v>
      </c>
      <c r="AI574" s="1951">
        <f t="shared" si="474"/>
        <v>0</v>
      </c>
      <c r="AJ574" s="2104">
        <f>+COUNTIF(F574:AG574,"休")</f>
        <v>0</v>
      </c>
      <c r="AM574" s="1953">
        <f>+COUNTIF(F574:AG574,"－")</f>
        <v>0</v>
      </c>
      <c r="AN574" s="1953">
        <f t="shared" si="469"/>
        <v>0</v>
      </c>
    </row>
    <row r="575" spans="2:40" ht="24.75" customHeight="1">
      <c r="B575" s="4185" t="s">
        <v>2493</v>
      </c>
      <c r="C575" s="4188" t="s">
        <v>2494</v>
      </c>
      <c r="D575" s="1953" t="s">
        <v>1313</v>
      </c>
      <c r="E575" s="1901" t="s">
        <v>2558</v>
      </c>
      <c r="F575" s="1941"/>
      <c r="G575" s="1942"/>
      <c r="H575" s="1942"/>
      <c r="I575" s="1942"/>
      <c r="J575" s="1942"/>
      <c r="K575" s="1942"/>
      <c r="L575" s="1942"/>
      <c r="M575" s="1942"/>
      <c r="N575" s="1942"/>
      <c r="O575" s="1942"/>
      <c r="P575" s="1942"/>
      <c r="Q575" s="1942"/>
      <c r="R575" s="1942"/>
      <c r="S575" s="1942"/>
      <c r="T575" s="1942"/>
      <c r="U575" s="1942"/>
      <c r="V575" s="1942"/>
      <c r="W575" s="1942"/>
      <c r="X575" s="1942"/>
      <c r="Y575" s="1942"/>
      <c r="Z575" s="1942"/>
      <c r="AA575" s="1942"/>
      <c r="AB575" s="1942"/>
      <c r="AC575" s="1942"/>
      <c r="AD575" s="1942"/>
      <c r="AE575" s="1942"/>
      <c r="AF575" s="1942"/>
      <c r="AG575" s="1970"/>
      <c r="AH575" s="1971"/>
      <c r="AI575" s="1953"/>
      <c r="AJ575" s="2058"/>
    </row>
    <row r="576" spans="2:40" ht="13.5" customHeight="1">
      <c r="B576" s="4186"/>
      <c r="C576" s="4189"/>
      <c r="D576" s="2107" t="str">
        <f>E$14</f>
        <v>〇〇</v>
      </c>
      <c r="E576" s="1991"/>
      <c r="F576" s="1947"/>
      <c r="G576" s="1948"/>
      <c r="H576" s="1948"/>
      <c r="I576" s="1948"/>
      <c r="J576" s="1948"/>
      <c r="K576" s="1948"/>
      <c r="L576" s="1948"/>
      <c r="M576" s="1948"/>
      <c r="N576" s="1948"/>
      <c r="O576" s="1948"/>
      <c r="P576" s="1948"/>
      <c r="Q576" s="1948"/>
      <c r="R576" s="1948"/>
      <c r="S576" s="1948"/>
      <c r="T576" s="1948"/>
      <c r="U576" s="1948"/>
      <c r="V576" s="1948"/>
      <c r="W576" s="1948"/>
      <c r="X576" s="1948"/>
      <c r="Y576" s="1948"/>
      <c r="Z576" s="1948"/>
      <c r="AA576" s="1948"/>
      <c r="AB576" s="1948"/>
      <c r="AC576" s="1948"/>
      <c r="AD576" s="1948"/>
      <c r="AE576" s="1948"/>
      <c r="AF576" s="1948"/>
      <c r="AG576" s="1949"/>
      <c r="AH576" s="1950">
        <f t="shared" ref="AH576" si="475">COUNTA(F$136:AG$136)-AI576</f>
        <v>28</v>
      </c>
      <c r="AI576" s="1951">
        <f t="shared" ref="AI576:AI579" si="476">AM576+AN576</f>
        <v>0</v>
      </c>
      <c r="AJ576" s="2104">
        <f>+COUNTIF(F576:AG576,"休")</f>
        <v>0</v>
      </c>
      <c r="AM576" s="1953">
        <f>+COUNTIF(F576:AG576,"－")</f>
        <v>0</v>
      </c>
      <c r="AN576" s="1953">
        <f>+COUNTIF(F576:AG576,"外")</f>
        <v>0</v>
      </c>
    </row>
    <row r="577" spans="2:40">
      <c r="B577" s="4186"/>
      <c r="C577" s="4189"/>
      <c r="D577" s="1960" t="str">
        <f>E$15</f>
        <v>●●</v>
      </c>
      <c r="E577" s="2105"/>
      <c r="F577" s="1955"/>
      <c r="G577" s="1956"/>
      <c r="H577" s="1956"/>
      <c r="I577" s="1956"/>
      <c r="J577" s="1956"/>
      <c r="K577" s="1956"/>
      <c r="L577" s="1956"/>
      <c r="M577" s="1956"/>
      <c r="N577" s="1956"/>
      <c r="O577" s="1956"/>
      <c r="P577" s="1956"/>
      <c r="Q577" s="1956"/>
      <c r="R577" s="1956"/>
      <c r="S577" s="1956"/>
      <c r="T577" s="1956"/>
      <c r="U577" s="1956"/>
      <c r="V577" s="1956"/>
      <c r="W577" s="1956"/>
      <c r="X577" s="1956"/>
      <c r="Y577" s="1956"/>
      <c r="Z577" s="1956"/>
      <c r="AA577" s="1956"/>
      <c r="AB577" s="1956"/>
      <c r="AC577" s="1956"/>
      <c r="AD577" s="1956"/>
      <c r="AE577" s="1956"/>
      <c r="AF577" s="1956"/>
      <c r="AG577" s="1957"/>
      <c r="AH577" s="1950">
        <f>COUNTA(F$136:AG$136)-AI577</f>
        <v>28</v>
      </c>
      <c r="AI577" s="1958">
        <f t="shared" si="476"/>
        <v>0</v>
      </c>
      <c r="AJ577" s="2106">
        <f t="shared" ref="AJ577:AJ579" si="477">+COUNTIF(F577:AG577,"休")</f>
        <v>0</v>
      </c>
      <c r="AM577" s="1953">
        <f t="shared" ref="AM577:AM579" si="478">+COUNTIF(F577:AG577,"－")</f>
        <v>0</v>
      </c>
      <c r="AN577" s="1953">
        <f>+COUNTIF(F577:AG577,"外")</f>
        <v>0</v>
      </c>
    </row>
    <row r="578" spans="2:40">
      <c r="B578" s="4186"/>
      <c r="C578" s="4189"/>
      <c r="D578" s="1960">
        <f>E$16</f>
        <v>0</v>
      </c>
      <c r="E578" s="2105"/>
      <c r="F578" s="1955"/>
      <c r="G578" s="1956"/>
      <c r="H578" s="1956"/>
      <c r="I578" s="1956"/>
      <c r="J578" s="1956"/>
      <c r="K578" s="1956"/>
      <c r="L578" s="1956"/>
      <c r="M578" s="1956"/>
      <c r="N578" s="1956"/>
      <c r="O578" s="1956"/>
      <c r="P578" s="1956"/>
      <c r="Q578" s="1956"/>
      <c r="R578" s="1956"/>
      <c r="S578" s="1956"/>
      <c r="T578" s="1956"/>
      <c r="U578" s="1956"/>
      <c r="V578" s="1956"/>
      <c r="W578" s="1956"/>
      <c r="X578" s="1956"/>
      <c r="Y578" s="1956"/>
      <c r="Z578" s="1956"/>
      <c r="AA578" s="1956"/>
      <c r="AB578" s="1956"/>
      <c r="AC578" s="1956"/>
      <c r="AD578" s="1956"/>
      <c r="AE578" s="1956"/>
      <c r="AF578" s="1956"/>
      <c r="AG578" s="1957"/>
      <c r="AH578" s="1950">
        <f t="shared" ref="AH578:AH579" si="479">COUNTA(F$136:AG$136)-AI578</f>
        <v>28</v>
      </c>
      <c r="AI578" s="1958">
        <f t="shared" si="476"/>
        <v>0</v>
      </c>
      <c r="AJ578" s="2106">
        <f t="shared" si="477"/>
        <v>0</v>
      </c>
      <c r="AM578" s="1953">
        <f t="shared" si="478"/>
        <v>0</v>
      </c>
      <c r="AN578" s="1953">
        <f>+COUNTIF(F578:AG578,"外")</f>
        <v>0</v>
      </c>
    </row>
    <row r="579" spans="2:40">
      <c r="B579" s="4186"/>
      <c r="C579" s="4190"/>
      <c r="D579" s="2107">
        <f>E$17</f>
        <v>0</v>
      </c>
      <c r="E579" s="1991"/>
      <c r="F579" s="1955"/>
      <c r="G579" s="1978"/>
      <c r="H579" s="1978"/>
      <c r="I579" s="1978"/>
      <c r="J579" s="1978"/>
      <c r="K579" s="1978"/>
      <c r="L579" s="1978"/>
      <c r="M579" s="1978"/>
      <c r="N579" s="1978"/>
      <c r="O579" s="1978"/>
      <c r="P579" s="1978"/>
      <c r="Q579" s="1978"/>
      <c r="R579" s="1978"/>
      <c r="S579" s="1978"/>
      <c r="T579" s="1978"/>
      <c r="U579" s="1978"/>
      <c r="V579" s="1978"/>
      <c r="W579" s="1978"/>
      <c r="X579" s="1978"/>
      <c r="Y579" s="1978"/>
      <c r="Z579" s="1978"/>
      <c r="AA579" s="1978"/>
      <c r="AB579" s="1978"/>
      <c r="AC579" s="1978"/>
      <c r="AD579" s="1978"/>
      <c r="AE579" s="1978"/>
      <c r="AF579" s="1978"/>
      <c r="AG579" s="1949"/>
      <c r="AH579" s="1950">
        <f t="shared" si="479"/>
        <v>28</v>
      </c>
      <c r="AI579" s="1987">
        <f t="shared" si="476"/>
        <v>0</v>
      </c>
      <c r="AJ579" s="2104">
        <f t="shared" si="477"/>
        <v>0</v>
      </c>
      <c r="AM579" s="1953">
        <f t="shared" si="478"/>
        <v>0</v>
      </c>
      <c r="AN579" s="1953">
        <f>+COUNTIF(F579:AG579,"外")</f>
        <v>0</v>
      </c>
    </row>
    <row r="580" spans="2:40" ht="24.75" customHeight="1">
      <c r="B580" s="4186"/>
      <c r="C580" s="4188" t="s">
        <v>2495</v>
      </c>
      <c r="D580" s="1953" t="s">
        <v>1313</v>
      </c>
      <c r="E580" s="1901" t="s">
        <v>2558</v>
      </c>
      <c r="F580" s="1941"/>
      <c r="G580" s="1942"/>
      <c r="H580" s="1942"/>
      <c r="I580" s="1942"/>
      <c r="J580" s="1942"/>
      <c r="K580" s="1942"/>
      <c r="L580" s="1942"/>
      <c r="M580" s="1942"/>
      <c r="N580" s="1942"/>
      <c r="O580" s="1942"/>
      <c r="P580" s="1942"/>
      <c r="Q580" s="1942"/>
      <c r="R580" s="1942"/>
      <c r="S580" s="1942"/>
      <c r="T580" s="1942"/>
      <c r="U580" s="1942"/>
      <c r="V580" s="1942"/>
      <c r="W580" s="1942"/>
      <c r="X580" s="1942"/>
      <c r="Y580" s="1942"/>
      <c r="Z580" s="1942"/>
      <c r="AA580" s="1942"/>
      <c r="AB580" s="1942"/>
      <c r="AC580" s="1942"/>
      <c r="AD580" s="1942"/>
      <c r="AE580" s="1942"/>
      <c r="AF580" s="1942"/>
      <c r="AG580" s="1970"/>
      <c r="AH580" s="1971"/>
      <c r="AI580" s="1953"/>
      <c r="AJ580" s="2058"/>
    </row>
    <row r="581" spans="2:40">
      <c r="B581" s="4186"/>
      <c r="C581" s="4189"/>
      <c r="D581" s="1945" t="str">
        <f>E$18</f>
        <v>●●</v>
      </c>
      <c r="E581" s="2023"/>
      <c r="F581" s="1947"/>
      <c r="G581" s="1948"/>
      <c r="H581" s="1948"/>
      <c r="I581" s="1948"/>
      <c r="J581" s="1948"/>
      <c r="K581" s="1948"/>
      <c r="L581" s="1948"/>
      <c r="M581" s="1948"/>
      <c r="N581" s="1948"/>
      <c r="O581" s="1948"/>
      <c r="P581" s="1948"/>
      <c r="Q581" s="1948"/>
      <c r="R581" s="1948"/>
      <c r="S581" s="1948"/>
      <c r="T581" s="1948"/>
      <c r="U581" s="1948"/>
      <c r="V581" s="1948"/>
      <c r="W581" s="1948"/>
      <c r="X581" s="1948"/>
      <c r="Y581" s="1948"/>
      <c r="Z581" s="1948"/>
      <c r="AA581" s="1948"/>
      <c r="AB581" s="1948"/>
      <c r="AC581" s="1948"/>
      <c r="AD581" s="1948"/>
      <c r="AE581" s="1948"/>
      <c r="AF581" s="1948"/>
      <c r="AG581" s="1982"/>
      <c r="AH581" s="1950">
        <f t="shared" ref="AH581:AH584" si="480">COUNTA(F$136:AG$136)-AI581</f>
        <v>28</v>
      </c>
      <c r="AI581" s="2108">
        <f t="shared" ref="AI581:AI584" si="481">AM581+AN581</f>
        <v>0</v>
      </c>
      <c r="AJ581" s="2109">
        <f>+COUNTIF(F581:AG581,"休")</f>
        <v>0</v>
      </c>
      <c r="AM581" s="1953">
        <f>+COUNTIF(F581:AG581,"－")</f>
        <v>0</v>
      </c>
      <c r="AN581" s="1953">
        <f>+COUNTIF(F581:AG581,"外")</f>
        <v>0</v>
      </c>
    </row>
    <row r="582" spans="2:40">
      <c r="B582" s="4186"/>
      <c r="C582" s="4189"/>
      <c r="D582" s="1960">
        <f>E$19</f>
        <v>0</v>
      </c>
      <c r="E582" s="2105"/>
      <c r="F582" s="1955"/>
      <c r="G582" s="1956"/>
      <c r="H582" s="1956"/>
      <c r="I582" s="1956"/>
      <c r="J582" s="1956"/>
      <c r="K582" s="1956"/>
      <c r="L582" s="1956"/>
      <c r="M582" s="1956"/>
      <c r="N582" s="1956"/>
      <c r="O582" s="1956"/>
      <c r="P582" s="1956"/>
      <c r="Q582" s="1956"/>
      <c r="R582" s="1956"/>
      <c r="S582" s="1956"/>
      <c r="T582" s="1956"/>
      <c r="U582" s="1956"/>
      <c r="V582" s="1956"/>
      <c r="W582" s="1956"/>
      <c r="X582" s="1956"/>
      <c r="Y582" s="1956"/>
      <c r="Z582" s="1956"/>
      <c r="AA582" s="1956"/>
      <c r="AB582" s="1956"/>
      <c r="AC582" s="1956"/>
      <c r="AD582" s="1956"/>
      <c r="AE582" s="1956"/>
      <c r="AF582" s="1956"/>
      <c r="AG582" s="1957"/>
      <c r="AH582" s="1950">
        <f t="shared" si="480"/>
        <v>28</v>
      </c>
      <c r="AI582" s="1958">
        <f t="shared" si="481"/>
        <v>0</v>
      </c>
      <c r="AJ582" s="2106">
        <f t="shared" ref="AJ582:AJ584" si="482">+COUNTIF(F582:AG582,"休")</f>
        <v>0</v>
      </c>
      <c r="AM582" s="1953">
        <f t="shared" ref="AM582:AM584" si="483">+COUNTIF(F582:AG582,"－")</f>
        <v>0</v>
      </c>
      <c r="AN582" s="1953">
        <f>+COUNTIF(F582:AG582,"外")</f>
        <v>0</v>
      </c>
    </row>
    <row r="583" spans="2:40">
      <c r="B583" s="4186"/>
      <c r="C583" s="4189"/>
      <c r="D583" s="1960">
        <f>E$20</f>
        <v>0</v>
      </c>
      <c r="E583" s="2105"/>
      <c r="F583" s="1955"/>
      <c r="G583" s="1956"/>
      <c r="H583" s="1956"/>
      <c r="I583" s="1956"/>
      <c r="J583" s="1956"/>
      <c r="K583" s="1956"/>
      <c r="L583" s="1956"/>
      <c r="M583" s="1956"/>
      <c r="N583" s="1956"/>
      <c r="O583" s="1956"/>
      <c r="P583" s="1956"/>
      <c r="Q583" s="1956"/>
      <c r="R583" s="1956"/>
      <c r="S583" s="1956"/>
      <c r="T583" s="1956"/>
      <c r="U583" s="1956"/>
      <c r="V583" s="1956"/>
      <c r="W583" s="1956"/>
      <c r="X583" s="1956"/>
      <c r="Y583" s="1956"/>
      <c r="Z583" s="1956"/>
      <c r="AA583" s="1956"/>
      <c r="AB583" s="1956"/>
      <c r="AC583" s="1956"/>
      <c r="AD583" s="1956"/>
      <c r="AE583" s="1956"/>
      <c r="AF583" s="1956"/>
      <c r="AG583" s="1957"/>
      <c r="AH583" s="1950">
        <f t="shared" si="480"/>
        <v>28</v>
      </c>
      <c r="AI583" s="1958">
        <f t="shared" si="481"/>
        <v>0</v>
      </c>
      <c r="AJ583" s="2106">
        <f t="shared" si="482"/>
        <v>0</v>
      </c>
      <c r="AM583" s="1953">
        <f t="shared" si="483"/>
        <v>0</v>
      </c>
      <c r="AN583" s="1953">
        <f>+COUNTIF(F583:AG583,"外")</f>
        <v>0</v>
      </c>
    </row>
    <row r="584" spans="2:40">
      <c r="B584" s="4187"/>
      <c r="C584" s="4190"/>
      <c r="D584" s="2110">
        <f>E$21</f>
        <v>0</v>
      </c>
      <c r="E584" s="2039"/>
      <c r="F584" s="1984"/>
      <c r="G584" s="1965"/>
      <c r="H584" s="1965"/>
      <c r="I584" s="1965"/>
      <c r="J584" s="1965"/>
      <c r="K584" s="1965"/>
      <c r="L584" s="1965"/>
      <c r="M584" s="1965"/>
      <c r="N584" s="1965"/>
      <c r="O584" s="1965"/>
      <c r="P584" s="1965"/>
      <c r="Q584" s="1965"/>
      <c r="R584" s="1965"/>
      <c r="S584" s="1965"/>
      <c r="T584" s="1965"/>
      <c r="U584" s="1965"/>
      <c r="V584" s="1965"/>
      <c r="W584" s="1965"/>
      <c r="X584" s="1965"/>
      <c r="Y584" s="1965"/>
      <c r="Z584" s="1965"/>
      <c r="AA584" s="1965"/>
      <c r="AB584" s="1965"/>
      <c r="AC584" s="1965"/>
      <c r="AD584" s="1965"/>
      <c r="AE584" s="1965"/>
      <c r="AF584" s="1965"/>
      <c r="AG584" s="1985"/>
      <c r="AH584" s="1986">
        <f t="shared" si="480"/>
        <v>28</v>
      </c>
      <c r="AI584" s="2071">
        <f t="shared" si="481"/>
        <v>0</v>
      </c>
      <c r="AJ584" s="1972">
        <f t="shared" si="482"/>
        <v>0</v>
      </c>
      <c r="AM584" s="1953">
        <f t="shared" si="483"/>
        <v>0</v>
      </c>
      <c r="AN584" s="1953">
        <f>+COUNTIF(F584:AG584,"外")</f>
        <v>0</v>
      </c>
    </row>
    <row r="585" spans="2:40">
      <c r="F585" s="2073"/>
      <c r="G585" s="2073"/>
      <c r="H585" s="2073"/>
      <c r="I585" s="2073"/>
      <c r="J585" s="2073"/>
      <c r="K585" s="2073"/>
      <c r="L585" s="2073"/>
      <c r="M585" s="2073"/>
      <c r="N585" s="2073"/>
      <c r="O585" s="2073"/>
      <c r="P585" s="2073"/>
      <c r="Q585" s="2073"/>
      <c r="R585" s="2073"/>
      <c r="S585" s="2073"/>
      <c r="T585" s="2073"/>
      <c r="U585" s="2073"/>
      <c r="V585" s="2073"/>
      <c r="W585" s="2073"/>
      <c r="X585" s="2073"/>
      <c r="Y585" s="2073"/>
      <c r="Z585" s="2073"/>
      <c r="AA585" s="2073"/>
      <c r="AB585" s="2073"/>
      <c r="AC585" s="2073"/>
      <c r="AD585" s="2073"/>
      <c r="AE585" s="2073"/>
      <c r="AF585" s="2073"/>
      <c r="AG585" s="2073"/>
    </row>
    <row r="586" spans="2:40" ht="13.5" customHeight="1">
      <c r="B586" s="2021"/>
      <c r="C586" s="2022"/>
      <c r="D586" s="2025"/>
      <c r="E586" s="2053" t="s">
        <v>1183</v>
      </c>
      <c r="F586" s="2054">
        <f>+AG566+1</f>
        <v>45387</v>
      </c>
      <c r="G586" s="2055">
        <f>+F586+1</f>
        <v>45388</v>
      </c>
      <c r="H586" s="2055">
        <f t="shared" ref="H586:Y586" si="484">+G586+1</f>
        <v>45389</v>
      </c>
      <c r="I586" s="2055">
        <f t="shared" si="484"/>
        <v>45390</v>
      </c>
      <c r="J586" s="2055">
        <f t="shared" si="484"/>
        <v>45391</v>
      </c>
      <c r="K586" s="2055">
        <f t="shared" si="484"/>
        <v>45392</v>
      </c>
      <c r="L586" s="2055">
        <f t="shared" si="484"/>
        <v>45393</v>
      </c>
      <c r="M586" s="2055">
        <f t="shared" si="484"/>
        <v>45394</v>
      </c>
      <c r="N586" s="2055">
        <f t="shared" si="484"/>
        <v>45395</v>
      </c>
      <c r="O586" s="2055">
        <f t="shared" si="484"/>
        <v>45396</v>
      </c>
      <c r="P586" s="2055">
        <f t="shared" si="484"/>
        <v>45397</v>
      </c>
      <c r="Q586" s="2055">
        <f t="shared" si="484"/>
        <v>45398</v>
      </c>
      <c r="R586" s="2055">
        <f t="shared" si="484"/>
        <v>45399</v>
      </c>
      <c r="S586" s="2055">
        <f t="shared" si="484"/>
        <v>45400</v>
      </c>
      <c r="T586" s="2055">
        <f t="shared" si="484"/>
        <v>45401</v>
      </c>
      <c r="U586" s="2055">
        <f t="shared" si="484"/>
        <v>45402</v>
      </c>
      <c r="V586" s="2055">
        <f t="shared" si="484"/>
        <v>45403</v>
      </c>
      <c r="W586" s="2055">
        <f t="shared" si="484"/>
        <v>45404</v>
      </c>
      <c r="X586" s="2055">
        <f t="shared" si="484"/>
        <v>45405</v>
      </c>
      <c r="Y586" s="2055">
        <f t="shared" si="484"/>
        <v>45406</v>
      </c>
      <c r="Z586" s="2055">
        <f>+Y586+1</f>
        <v>45407</v>
      </c>
      <c r="AA586" s="2055">
        <f t="shared" ref="AA586:AC586" si="485">+Z586+1</f>
        <v>45408</v>
      </c>
      <c r="AB586" s="2055">
        <f t="shared" si="485"/>
        <v>45409</v>
      </c>
      <c r="AC586" s="2055">
        <f t="shared" si="485"/>
        <v>45410</v>
      </c>
      <c r="AD586" s="2055">
        <f>+AC586+1</f>
        <v>45411</v>
      </c>
      <c r="AE586" s="2055">
        <f t="shared" ref="AE586:AG586" si="486">+AD586+1</f>
        <v>45412</v>
      </c>
      <c r="AF586" s="2055">
        <f t="shared" si="486"/>
        <v>45413</v>
      </c>
      <c r="AG586" s="2111">
        <f t="shared" si="486"/>
        <v>45414</v>
      </c>
      <c r="AH586" s="4209" t="s">
        <v>2496</v>
      </c>
      <c r="AI586" s="4313" t="s">
        <v>2497</v>
      </c>
      <c r="AJ586" s="4316" t="s">
        <v>2474</v>
      </c>
      <c r="AK586" s="4319"/>
      <c r="AM586" s="4320" t="s">
        <v>2556</v>
      </c>
      <c r="AN586" s="4320" t="s">
        <v>2557</v>
      </c>
    </row>
    <row r="587" spans="2:40">
      <c r="B587" s="2037"/>
      <c r="C587" s="2038"/>
      <c r="D587" s="2041"/>
      <c r="E587" s="1958" t="s">
        <v>1184</v>
      </c>
      <c r="F587" s="2059" t="str">
        <f>TEXT(WEEKDAY(+F586),"aaa")</f>
        <v>金</v>
      </c>
      <c r="G587" s="2060" t="str">
        <f t="shared" ref="G587:AG587" si="487">TEXT(WEEKDAY(+G586),"aaa")</f>
        <v>土</v>
      </c>
      <c r="H587" s="2060" t="str">
        <f t="shared" si="487"/>
        <v>日</v>
      </c>
      <c r="I587" s="2060" t="str">
        <f t="shared" si="487"/>
        <v>月</v>
      </c>
      <c r="J587" s="2060" t="str">
        <f t="shared" si="487"/>
        <v>火</v>
      </c>
      <c r="K587" s="2060" t="str">
        <f t="shared" si="487"/>
        <v>水</v>
      </c>
      <c r="L587" s="2060" t="str">
        <f t="shared" si="487"/>
        <v>木</v>
      </c>
      <c r="M587" s="2060" t="str">
        <f t="shared" si="487"/>
        <v>金</v>
      </c>
      <c r="N587" s="2060" t="str">
        <f t="shared" si="487"/>
        <v>土</v>
      </c>
      <c r="O587" s="2060" t="str">
        <f t="shared" si="487"/>
        <v>日</v>
      </c>
      <c r="P587" s="2060" t="str">
        <f t="shared" si="487"/>
        <v>月</v>
      </c>
      <c r="Q587" s="2060" t="str">
        <f t="shared" si="487"/>
        <v>火</v>
      </c>
      <c r="R587" s="2060" t="str">
        <f t="shared" si="487"/>
        <v>水</v>
      </c>
      <c r="S587" s="2060" t="str">
        <f t="shared" si="487"/>
        <v>木</v>
      </c>
      <c r="T587" s="2060" t="str">
        <f t="shared" si="487"/>
        <v>金</v>
      </c>
      <c r="U587" s="2060" t="str">
        <f t="shared" si="487"/>
        <v>土</v>
      </c>
      <c r="V587" s="2060" t="str">
        <f t="shared" si="487"/>
        <v>日</v>
      </c>
      <c r="W587" s="2060" t="str">
        <f t="shared" si="487"/>
        <v>月</v>
      </c>
      <c r="X587" s="2060" t="str">
        <f t="shared" si="487"/>
        <v>火</v>
      </c>
      <c r="Y587" s="2060" t="str">
        <f t="shared" si="487"/>
        <v>水</v>
      </c>
      <c r="Z587" s="2060" t="str">
        <f t="shared" si="487"/>
        <v>木</v>
      </c>
      <c r="AA587" s="2060" t="str">
        <f t="shared" si="487"/>
        <v>金</v>
      </c>
      <c r="AB587" s="2060" t="str">
        <f t="shared" si="487"/>
        <v>土</v>
      </c>
      <c r="AC587" s="2060" t="str">
        <f t="shared" si="487"/>
        <v>日</v>
      </c>
      <c r="AD587" s="2060" t="str">
        <f t="shared" si="487"/>
        <v>月</v>
      </c>
      <c r="AE587" s="2060" t="str">
        <f t="shared" si="487"/>
        <v>火</v>
      </c>
      <c r="AF587" s="2060" t="str">
        <f t="shared" si="487"/>
        <v>水</v>
      </c>
      <c r="AG587" s="2060" t="str">
        <f t="shared" si="487"/>
        <v>木</v>
      </c>
      <c r="AH587" s="4210"/>
      <c r="AI587" s="4314"/>
      <c r="AJ587" s="4317"/>
      <c r="AK587" s="4319"/>
      <c r="AM587" s="4320"/>
      <c r="AN587" s="4320"/>
    </row>
    <row r="588" spans="2:40" ht="24.75" customHeight="1">
      <c r="B588" s="2101" t="s">
        <v>2531</v>
      </c>
      <c r="C588" s="2102" t="s">
        <v>2532</v>
      </c>
      <c r="D588" s="1953" t="s">
        <v>1313</v>
      </c>
      <c r="E588" s="1901" t="s">
        <v>2558</v>
      </c>
      <c r="F588" s="1941"/>
      <c r="G588" s="1942"/>
      <c r="H588" s="1942"/>
      <c r="I588" s="1942"/>
      <c r="J588" s="1942"/>
      <c r="K588" s="1942"/>
      <c r="L588" s="1942"/>
      <c r="M588" s="1942"/>
      <c r="N588" s="1942"/>
      <c r="O588" s="1942"/>
      <c r="P588" s="1942"/>
      <c r="Q588" s="1942"/>
      <c r="R588" s="1942"/>
      <c r="S588" s="1942"/>
      <c r="T588" s="1942"/>
      <c r="U588" s="1942"/>
      <c r="V588" s="1942"/>
      <c r="W588" s="1942"/>
      <c r="X588" s="1942"/>
      <c r="Y588" s="1942"/>
      <c r="Z588" s="1942"/>
      <c r="AA588" s="1942"/>
      <c r="AB588" s="1942"/>
      <c r="AC588" s="1942"/>
      <c r="AD588" s="1942"/>
      <c r="AE588" s="1942"/>
      <c r="AF588" s="1942"/>
      <c r="AG588" s="1970"/>
      <c r="AH588" s="4211"/>
      <c r="AI588" s="4315"/>
      <c r="AJ588" s="4318"/>
      <c r="AK588" s="4319"/>
    </row>
    <row r="589" spans="2:40" ht="13.5" customHeight="1">
      <c r="B589" s="4185" t="s">
        <v>2486</v>
      </c>
      <c r="C589" s="4188" t="s">
        <v>2487</v>
      </c>
      <c r="D589" s="1945" t="str">
        <f>E$8</f>
        <v>〇〇</v>
      </c>
      <c r="E589" s="2023"/>
      <c r="F589" s="1947"/>
      <c r="G589" s="1948"/>
      <c r="H589" s="1948"/>
      <c r="I589" s="1948"/>
      <c r="J589" s="1948"/>
      <c r="K589" s="1948"/>
      <c r="L589" s="1948"/>
      <c r="M589" s="1948"/>
      <c r="N589" s="1948"/>
      <c r="O589" s="1948"/>
      <c r="P589" s="1948"/>
      <c r="Q589" s="1948"/>
      <c r="R589" s="1948"/>
      <c r="S589" s="1948"/>
      <c r="T589" s="1948"/>
      <c r="U589" s="1948"/>
      <c r="V589" s="1948"/>
      <c r="W589" s="1948"/>
      <c r="X589" s="1948"/>
      <c r="Y589" s="1948"/>
      <c r="Z589" s="1948"/>
      <c r="AA589" s="1948"/>
      <c r="AB589" s="1948"/>
      <c r="AC589" s="1948"/>
      <c r="AD589" s="1948"/>
      <c r="AE589" s="1948"/>
      <c r="AF589" s="1948"/>
      <c r="AG589" s="1949"/>
      <c r="AH589" s="1950">
        <f>COUNTA(F$156:AG$156)-AI589</f>
        <v>28</v>
      </c>
      <c r="AI589" s="1951">
        <f>AM589+AN589</f>
        <v>0</v>
      </c>
      <c r="AJ589" s="2104">
        <f>+COUNTIF(F589:AG589,"休")</f>
        <v>0</v>
      </c>
      <c r="AM589" s="1953">
        <f>+COUNTIF(F589:AG589,"－")</f>
        <v>0</v>
      </c>
      <c r="AN589" s="1953">
        <f t="shared" ref="AN589:AN594" si="488">+COUNTIF(F589:AG589,"外")</f>
        <v>0</v>
      </c>
    </row>
    <row r="590" spans="2:40" ht="13.5" customHeight="1">
      <c r="B590" s="4186"/>
      <c r="C590" s="4189"/>
      <c r="D590" s="1960" t="str">
        <f>E$9</f>
        <v>●●</v>
      </c>
      <c r="E590" s="2105"/>
      <c r="F590" s="1955"/>
      <c r="G590" s="1956"/>
      <c r="H590" s="1956"/>
      <c r="I590" s="1956"/>
      <c r="J590" s="1956"/>
      <c r="K590" s="1956"/>
      <c r="L590" s="1956"/>
      <c r="M590" s="1956"/>
      <c r="N590" s="1956"/>
      <c r="O590" s="1956"/>
      <c r="P590" s="1956"/>
      <c r="Q590" s="1956"/>
      <c r="R590" s="1956"/>
      <c r="S590" s="1956"/>
      <c r="T590" s="1956"/>
      <c r="U590" s="1956"/>
      <c r="V590" s="1956"/>
      <c r="W590" s="1956"/>
      <c r="X590" s="1956"/>
      <c r="Y590" s="1956"/>
      <c r="Z590" s="1956"/>
      <c r="AA590" s="1956"/>
      <c r="AB590" s="1956"/>
      <c r="AC590" s="1956"/>
      <c r="AD590" s="1956"/>
      <c r="AE590" s="1956"/>
      <c r="AF590" s="1956"/>
      <c r="AG590" s="1957"/>
      <c r="AH590" s="1950">
        <f>COUNTA(F$156:AG$156)-AI590</f>
        <v>28</v>
      </c>
      <c r="AI590" s="1958">
        <f t="shared" ref="AI590" si="489">AM590+AN590</f>
        <v>0</v>
      </c>
      <c r="AJ590" s="2106">
        <f t="shared" ref="AJ590:AJ593" si="490">+COUNTIF(F590:AG590,"休")</f>
        <v>0</v>
      </c>
      <c r="AM590" s="1953">
        <f t="shared" ref="AM590:AM593" si="491">+COUNTIF(F590:AG590,"－")</f>
        <v>0</v>
      </c>
      <c r="AN590" s="1953">
        <f t="shared" si="488"/>
        <v>0</v>
      </c>
    </row>
    <row r="591" spans="2:40">
      <c r="B591" s="4186"/>
      <c r="C591" s="4189"/>
      <c r="D591" s="1960" t="str">
        <f>E$10</f>
        <v>△△</v>
      </c>
      <c r="E591" s="2105"/>
      <c r="F591" s="1955"/>
      <c r="G591" s="1956"/>
      <c r="H591" s="1956"/>
      <c r="I591" s="1956"/>
      <c r="J591" s="1956"/>
      <c r="K591" s="1956"/>
      <c r="L591" s="1956"/>
      <c r="M591" s="1956"/>
      <c r="N591" s="1956"/>
      <c r="O591" s="1956"/>
      <c r="P591" s="1956"/>
      <c r="Q591" s="1956"/>
      <c r="R591" s="1956"/>
      <c r="S591" s="1956"/>
      <c r="T591" s="1956"/>
      <c r="U591" s="1956"/>
      <c r="V591" s="1956"/>
      <c r="W591" s="1956"/>
      <c r="X591" s="1956"/>
      <c r="Y591" s="1956"/>
      <c r="Z591" s="1956"/>
      <c r="AA591" s="1956"/>
      <c r="AB591" s="1956"/>
      <c r="AC591" s="1956"/>
      <c r="AD591" s="1956"/>
      <c r="AE591" s="1956"/>
      <c r="AF591" s="1956"/>
      <c r="AG591" s="1957"/>
      <c r="AH591" s="1950">
        <f t="shared" ref="AH591:AH592" si="492">COUNTA(F$156:AG$156)-AI591</f>
        <v>28</v>
      </c>
      <c r="AI591" s="1958">
        <f>AM591+AN591</f>
        <v>0</v>
      </c>
      <c r="AJ591" s="2106">
        <f t="shared" si="490"/>
        <v>0</v>
      </c>
      <c r="AM591" s="1953">
        <f t="shared" si="491"/>
        <v>0</v>
      </c>
      <c r="AN591" s="1953">
        <f t="shared" si="488"/>
        <v>0</v>
      </c>
    </row>
    <row r="592" spans="2:40">
      <c r="B592" s="4186"/>
      <c r="C592" s="4189"/>
      <c r="D592" s="1960" t="str">
        <f>E$11</f>
        <v>■■</v>
      </c>
      <c r="E592" s="2105"/>
      <c r="F592" s="1955"/>
      <c r="G592" s="1956"/>
      <c r="H592" s="1956"/>
      <c r="I592" s="1956"/>
      <c r="J592" s="1956"/>
      <c r="K592" s="1956"/>
      <c r="L592" s="1956"/>
      <c r="M592" s="1956"/>
      <c r="N592" s="1956"/>
      <c r="O592" s="1956"/>
      <c r="P592" s="1956"/>
      <c r="Q592" s="1956"/>
      <c r="R592" s="1956"/>
      <c r="S592" s="1956"/>
      <c r="T592" s="1956"/>
      <c r="U592" s="1956"/>
      <c r="V592" s="1956"/>
      <c r="W592" s="1956"/>
      <c r="X592" s="1956"/>
      <c r="Y592" s="1956"/>
      <c r="Z592" s="1956"/>
      <c r="AA592" s="1956"/>
      <c r="AB592" s="1956"/>
      <c r="AC592" s="1956"/>
      <c r="AD592" s="1956"/>
      <c r="AE592" s="1956"/>
      <c r="AF592" s="1956"/>
      <c r="AG592" s="1957"/>
      <c r="AH592" s="1950">
        <f t="shared" si="492"/>
        <v>28</v>
      </c>
      <c r="AI592" s="1958">
        <f t="shared" ref="AI592:AI594" si="493">AM592+AN592</f>
        <v>0</v>
      </c>
      <c r="AJ592" s="2106">
        <f t="shared" si="490"/>
        <v>0</v>
      </c>
      <c r="AM592" s="1953">
        <f t="shared" si="491"/>
        <v>0</v>
      </c>
      <c r="AN592" s="1953">
        <f t="shared" si="488"/>
        <v>0</v>
      </c>
    </row>
    <row r="593" spans="1:40">
      <c r="B593" s="4186"/>
      <c r="C593" s="4189"/>
      <c r="D593" s="1960" t="str">
        <f>E$12</f>
        <v>★★</v>
      </c>
      <c r="E593" s="2105"/>
      <c r="F593" s="1955"/>
      <c r="G593" s="1956"/>
      <c r="H593" s="1956"/>
      <c r="I593" s="1956"/>
      <c r="J593" s="1956"/>
      <c r="K593" s="1956"/>
      <c r="L593" s="1956"/>
      <c r="M593" s="1956"/>
      <c r="N593" s="1956"/>
      <c r="O593" s="1956"/>
      <c r="P593" s="1956"/>
      <c r="Q593" s="1956"/>
      <c r="R593" s="1956"/>
      <c r="S593" s="1956"/>
      <c r="T593" s="1956"/>
      <c r="U593" s="1956"/>
      <c r="V593" s="1956"/>
      <c r="W593" s="1956"/>
      <c r="X593" s="1956"/>
      <c r="Y593" s="1956"/>
      <c r="Z593" s="1956"/>
      <c r="AA593" s="1956"/>
      <c r="AB593" s="1956"/>
      <c r="AC593" s="1956"/>
      <c r="AD593" s="1956"/>
      <c r="AE593" s="1956"/>
      <c r="AF593" s="1956"/>
      <c r="AG593" s="1957"/>
      <c r="AH593" s="1950">
        <f>COUNTA(F$156:AG$156)-AI593</f>
        <v>28</v>
      </c>
      <c r="AI593" s="1958">
        <f t="shared" si="493"/>
        <v>0</v>
      </c>
      <c r="AJ593" s="2106">
        <f t="shared" si="490"/>
        <v>0</v>
      </c>
      <c r="AM593" s="1953">
        <f t="shared" si="491"/>
        <v>0</v>
      </c>
      <c r="AN593" s="1953">
        <f t="shared" si="488"/>
        <v>0</v>
      </c>
    </row>
    <row r="594" spans="1:40">
      <c r="B594" s="4187"/>
      <c r="C594" s="4190"/>
      <c r="D594" s="2107"/>
      <c r="E594" s="1991"/>
      <c r="F594" s="1964"/>
      <c r="G594" s="1966"/>
      <c r="H594" s="1966"/>
      <c r="I594" s="1966"/>
      <c r="J594" s="1966"/>
      <c r="K594" s="1966"/>
      <c r="L594" s="1966"/>
      <c r="M594" s="1966"/>
      <c r="N594" s="1966"/>
      <c r="O594" s="1966"/>
      <c r="P594" s="1966"/>
      <c r="Q594" s="1966"/>
      <c r="R594" s="1966"/>
      <c r="S594" s="1966"/>
      <c r="T594" s="1966"/>
      <c r="U594" s="1966"/>
      <c r="V594" s="1966"/>
      <c r="W594" s="1966"/>
      <c r="X594" s="1966"/>
      <c r="Y594" s="1966"/>
      <c r="Z594" s="1966"/>
      <c r="AA594" s="1966"/>
      <c r="AB594" s="1966"/>
      <c r="AC594" s="1966"/>
      <c r="AD594" s="1966"/>
      <c r="AE594" s="1966"/>
      <c r="AF594" s="1966"/>
      <c r="AG594" s="1967"/>
      <c r="AH594" s="1950">
        <f>COUNTA(F$156:AG$156)-AI594</f>
        <v>28</v>
      </c>
      <c r="AI594" s="1951">
        <f t="shared" si="493"/>
        <v>0</v>
      </c>
      <c r="AJ594" s="2104">
        <f>+COUNTIF(F594:AG594,"休")</f>
        <v>0</v>
      </c>
      <c r="AM594" s="1953">
        <f>+COUNTIF(F594:AG594,"－")</f>
        <v>0</v>
      </c>
      <c r="AN594" s="1953">
        <f t="shared" si="488"/>
        <v>0</v>
      </c>
    </row>
    <row r="595" spans="1:40" ht="24.75" customHeight="1">
      <c r="B595" s="4185" t="s">
        <v>2493</v>
      </c>
      <c r="C595" s="4188" t="s">
        <v>2494</v>
      </c>
      <c r="D595" s="1953" t="s">
        <v>1313</v>
      </c>
      <c r="E595" s="1901" t="s">
        <v>2558</v>
      </c>
      <c r="F595" s="1941"/>
      <c r="G595" s="1942"/>
      <c r="H595" s="1942"/>
      <c r="I595" s="1942"/>
      <c r="J595" s="1942"/>
      <c r="K595" s="1942"/>
      <c r="L595" s="1942"/>
      <c r="M595" s="1942"/>
      <c r="N595" s="1942"/>
      <c r="O595" s="1942"/>
      <c r="P595" s="1942"/>
      <c r="Q595" s="1942"/>
      <c r="R595" s="1942"/>
      <c r="S595" s="1942"/>
      <c r="T595" s="1942"/>
      <c r="U595" s="1942"/>
      <c r="V595" s="1942"/>
      <c r="W595" s="1942"/>
      <c r="X595" s="1942"/>
      <c r="Y595" s="1942"/>
      <c r="Z595" s="1942"/>
      <c r="AA595" s="1942"/>
      <c r="AB595" s="1942"/>
      <c r="AC595" s="1942"/>
      <c r="AD595" s="1942"/>
      <c r="AE595" s="1942"/>
      <c r="AF595" s="1942"/>
      <c r="AG595" s="1970"/>
      <c r="AH595" s="1971"/>
      <c r="AI595" s="1953"/>
      <c r="AJ595" s="2058"/>
    </row>
    <row r="596" spans="1:40" ht="13.5" customHeight="1">
      <c r="B596" s="4186"/>
      <c r="C596" s="4189"/>
      <c r="D596" s="2107" t="str">
        <f>E$14</f>
        <v>〇〇</v>
      </c>
      <c r="E596" s="1991"/>
      <c r="F596" s="1947"/>
      <c r="G596" s="1948"/>
      <c r="H596" s="1948"/>
      <c r="I596" s="1948"/>
      <c r="J596" s="1948"/>
      <c r="K596" s="1948"/>
      <c r="L596" s="1948"/>
      <c r="M596" s="1948"/>
      <c r="N596" s="1948"/>
      <c r="O596" s="1948"/>
      <c r="P596" s="1948"/>
      <c r="Q596" s="1948"/>
      <c r="R596" s="1948"/>
      <c r="S596" s="1948"/>
      <c r="T596" s="1948"/>
      <c r="U596" s="1948"/>
      <c r="V596" s="1948"/>
      <c r="W596" s="1948"/>
      <c r="X596" s="1948"/>
      <c r="Y596" s="1948"/>
      <c r="Z596" s="1948"/>
      <c r="AA596" s="1948"/>
      <c r="AB596" s="1948"/>
      <c r="AC596" s="1948"/>
      <c r="AD596" s="1948"/>
      <c r="AE596" s="1948"/>
      <c r="AF596" s="1948"/>
      <c r="AG596" s="1949"/>
      <c r="AH596" s="1950">
        <f>COUNTA(F$156:AG$156)-AI596</f>
        <v>28</v>
      </c>
      <c r="AI596" s="1951">
        <f t="shared" ref="AI596:AI599" si="494">AM596+AN596</f>
        <v>0</v>
      </c>
      <c r="AJ596" s="2104">
        <f>+COUNTIF(F596:AG596,"休")</f>
        <v>0</v>
      </c>
      <c r="AM596" s="1953">
        <f>+COUNTIF(F596:AG596,"－")</f>
        <v>0</v>
      </c>
      <c r="AN596" s="1953">
        <f>+COUNTIF(F596:AG596,"外")</f>
        <v>0</v>
      </c>
    </row>
    <row r="597" spans="1:40">
      <c r="B597" s="4186"/>
      <c r="C597" s="4189"/>
      <c r="D597" s="1960" t="str">
        <f>E$15</f>
        <v>●●</v>
      </c>
      <c r="E597" s="2105"/>
      <c r="F597" s="1955"/>
      <c r="G597" s="1956"/>
      <c r="H597" s="1956"/>
      <c r="I597" s="1956"/>
      <c r="J597" s="1956"/>
      <c r="K597" s="1956"/>
      <c r="L597" s="1956"/>
      <c r="M597" s="1956"/>
      <c r="N597" s="1956"/>
      <c r="O597" s="1956"/>
      <c r="P597" s="1956"/>
      <c r="Q597" s="1956"/>
      <c r="R597" s="1956"/>
      <c r="S597" s="1956"/>
      <c r="T597" s="1956"/>
      <c r="U597" s="1956"/>
      <c r="V597" s="1956"/>
      <c r="W597" s="1956"/>
      <c r="X597" s="1956"/>
      <c r="Y597" s="1956"/>
      <c r="Z597" s="1956"/>
      <c r="AA597" s="1956"/>
      <c r="AB597" s="1956"/>
      <c r="AC597" s="1956"/>
      <c r="AD597" s="1956"/>
      <c r="AE597" s="1956"/>
      <c r="AF597" s="1956"/>
      <c r="AG597" s="1957"/>
      <c r="AH597" s="1950">
        <f>COUNTA(F$156:AG$156)-AI597</f>
        <v>28</v>
      </c>
      <c r="AI597" s="1958">
        <f t="shared" si="494"/>
        <v>0</v>
      </c>
      <c r="AJ597" s="2106">
        <f t="shared" ref="AJ597:AJ599" si="495">+COUNTIF(F597:AG597,"休")</f>
        <v>0</v>
      </c>
      <c r="AM597" s="1953">
        <f t="shared" ref="AM597:AM599" si="496">+COUNTIF(F597:AG597,"－")</f>
        <v>0</v>
      </c>
      <c r="AN597" s="1953">
        <f>+COUNTIF(F597:AG597,"外")</f>
        <v>0</v>
      </c>
    </row>
    <row r="598" spans="1:40">
      <c r="B598" s="4186"/>
      <c r="C598" s="4189"/>
      <c r="D598" s="1960">
        <f>E$16</f>
        <v>0</v>
      </c>
      <c r="E598" s="2105"/>
      <c r="F598" s="1955"/>
      <c r="G598" s="1956"/>
      <c r="H598" s="1956"/>
      <c r="I598" s="1956"/>
      <c r="J598" s="1956"/>
      <c r="K598" s="1956"/>
      <c r="L598" s="1956"/>
      <c r="M598" s="1956"/>
      <c r="N598" s="1956"/>
      <c r="O598" s="1956"/>
      <c r="P598" s="1956"/>
      <c r="Q598" s="1956"/>
      <c r="R598" s="1956"/>
      <c r="S598" s="1956"/>
      <c r="T598" s="1956"/>
      <c r="U598" s="1956"/>
      <c r="V598" s="1956"/>
      <c r="W598" s="1956"/>
      <c r="X598" s="1956"/>
      <c r="Y598" s="1956"/>
      <c r="Z598" s="1956"/>
      <c r="AA598" s="1956"/>
      <c r="AB598" s="1956"/>
      <c r="AC598" s="1956"/>
      <c r="AD598" s="1956"/>
      <c r="AE598" s="1956"/>
      <c r="AF598" s="1956"/>
      <c r="AG598" s="1957"/>
      <c r="AH598" s="1950">
        <f t="shared" ref="AH598:AH599" si="497">COUNTA(F$156:AG$156)-AI598</f>
        <v>28</v>
      </c>
      <c r="AI598" s="1958">
        <f t="shared" si="494"/>
        <v>0</v>
      </c>
      <c r="AJ598" s="2106">
        <f t="shared" si="495"/>
        <v>0</v>
      </c>
      <c r="AM598" s="1953">
        <f t="shared" si="496"/>
        <v>0</v>
      </c>
      <c r="AN598" s="1953">
        <f>+COUNTIF(F598:AG598,"外")</f>
        <v>0</v>
      </c>
    </row>
    <row r="599" spans="1:40">
      <c r="B599" s="4186"/>
      <c r="C599" s="4190"/>
      <c r="D599" s="2107">
        <f>E$17</f>
        <v>0</v>
      </c>
      <c r="E599" s="1991"/>
      <c r="F599" s="1955"/>
      <c r="G599" s="1978"/>
      <c r="H599" s="1978"/>
      <c r="I599" s="1978"/>
      <c r="J599" s="1978"/>
      <c r="K599" s="1978"/>
      <c r="L599" s="1978"/>
      <c r="M599" s="1978"/>
      <c r="N599" s="1978"/>
      <c r="O599" s="1978"/>
      <c r="P599" s="1978"/>
      <c r="Q599" s="1978"/>
      <c r="R599" s="1978"/>
      <c r="S599" s="1978"/>
      <c r="T599" s="1978"/>
      <c r="U599" s="1978"/>
      <c r="V599" s="1978"/>
      <c r="W599" s="1978"/>
      <c r="X599" s="1978"/>
      <c r="Y599" s="1978"/>
      <c r="Z599" s="1978"/>
      <c r="AA599" s="1978"/>
      <c r="AB599" s="1978"/>
      <c r="AC599" s="1978"/>
      <c r="AD599" s="1978"/>
      <c r="AE599" s="1978"/>
      <c r="AF599" s="1978"/>
      <c r="AG599" s="1949"/>
      <c r="AH599" s="1950">
        <f t="shared" si="497"/>
        <v>28</v>
      </c>
      <c r="AI599" s="1987">
        <f t="shared" si="494"/>
        <v>0</v>
      </c>
      <c r="AJ599" s="2104">
        <f t="shared" si="495"/>
        <v>0</v>
      </c>
      <c r="AM599" s="1953">
        <f t="shared" si="496"/>
        <v>0</v>
      </c>
      <c r="AN599" s="1953">
        <f>+COUNTIF(F599:AG599,"外")</f>
        <v>0</v>
      </c>
    </row>
    <row r="600" spans="1:40" ht="24.75" customHeight="1">
      <c r="B600" s="4186"/>
      <c r="C600" s="4188" t="s">
        <v>2495</v>
      </c>
      <c r="D600" s="1953" t="s">
        <v>1313</v>
      </c>
      <c r="E600" s="1901" t="s">
        <v>2558</v>
      </c>
      <c r="F600" s="1941"/>
      <c r="G600" s="1942"/>
      <c r="H600" s="1942"/>
      <c r="I600" s="1942"/>
      <c r="J600" s="1942"/>
      <c r="K600" s="1942"/>
      <c r="L600" s="1942"/>
      <c r="M600" s="1942"/>
      <c r="N600" s="1942"/>
      <c r="O600" s="1942"/>
      <c r="P600" s="1942"/>
      <c r="Q600" s="1942"/>
      <c r="R600" s="1942"/>
      <c r="S600" s="1942"/>
      <c r="T600" s="1942"/>
      <c r="U600" s="1942"/>
      <c r="V600" s="1942"/>
      <c r="W600" s="1942"/>
      <c r="X600" s="1942"/>
      <c r="Y600" s="1942"/>
      <c r="Z600" s="1942"/>
      <c r="AA600" s="1942"/>
      <c r="AB600" s="1942"/>
      <c r="AC600" s="1942"/>
      <c r="AD600" s="1942"/>
      <c r="AE600" s="1942"/>
      <c r="AF600" s="1942"/>
      <c r="AG600" s="1970"/>
      <c r="AH600" s="1971"/>
      <c r="AI600" s="1953"/>
      <c r="AJ600" s="2058"/>
    </row>
    <row r="601" spans="1:40">
      <c r="B601" s="4186"/>
      <c r="C601" s="4189"/>
      <c r="D601" s="1945" t="str">
        <f>E$18</f>
        <v>●●</v>
      </c>
      <c r="E601" s="2023"/>
      <c r="F601" s="1947"/>
      <c r="G601" s="1948"/>
      <c r="H601" s="1948"/>
      <c r="I601" s="1948"/>
      <c r="J601" s="1948"/>
      <c r="K601" s="1948"/>
      <c r="L601" s="1948"/>
      <c r="M601" s="1948"/>
      <c r="N601" s="1948"/>
      <c r="O601" s="1948"/>
      <c r="P601" s="1948"/>
      <c r="Q601" s="1948"/>
      <c r="R601" s="1948"/>
      <c r="S601" s="1948"/>
      <c r="T601" s="1948"/>
      <c r="U601" s="1948"/>
      <c r="V601" s="1948"/>
      <c r="W601" s="1948"/>
      <c r="X601" s="1948"/>
      <c r="Y601" s="1948"/>
      <c r="Z601" s="1948"/>
      <c r="AA601" s="1948"/>
      <c r="AB601" s="1948"/>
      <c r="AC601" s="1948"/>
      <c r="AD601" s="1948"/>
      <c r="AE601" s="1948"/>
      <c r="AF601" s="1948"/>
      <c r="AG601" s="1982"/>
      <c r="AH601" s="1950">
        <f>COUNTA(F$156:AG$156)-AI601</f>
        <v>28</v>
      </c>
      <c r="AI601" s="2108">
        <f t="shared" ref="AI601:AI604" si="498">AM601+AN601</f>
        <v>0</v>
      </c>
      <c r="AJ601" s="2109">
        <f>+COUNTIF(F601:AG601,"休")</f>
        <v>0</v>
      </c>
      <c r="AM601" s="1953">
        <f>+COUNTIF(F601:AG601,"－")</f>
        <v>0</v>
      </c>
      <c r="AN601" s="1953">
        <f>+COUNTIF(F601:AG601,"外")</f>
        <v>0</v>
      </c>
    </row>
    <row r="602" spans="1:40">
      <c r="B602" s="4186"/>
      <c r="C602" s="4189"/>
      <c r="D602" s="1960">
        <f>E$19</f>
        <v>0</v>
      </c>
      <c r="E602" s="2105"/>
      <c r="F602" s="1955"/>
      <c r="G602" s="1956"/>
      <c r="H602" s="1956"/>
      <c r="I602" s="1956"/>
      <c r="J602" s="1956"/>
      <c r="K602" s="1956"/>
      <c r="L602" s="1956"/>
      <c r="M602" s="1956"/>
      <c r="N602" s="1956"/>
      <c r="O602" s="1956"/>
      <c r="P602" s="1956"/>
      <c r="Q602" s="1956"/>
      <c r="R602" s="1956"/>
      <c r="S602" s="1956"/>
      <c r="T602" s="1956"/>
      <c r="U602" s="1956"/>
      <c r="V602" s="1956"/>
      <c r="W602" s="1956"/>
      <c r="X602" s="1956"/>
      <c r="Y602" s="1956"/>
      <c r="Z602" s="1956"/>
      <c r="AA602" s="1956"/>
      <c r="AB602" s="1956"/>
      <c r="AC602" s="1956"/>
      <c r="AD602" s="1956"/>
      <c r="AE602" s="1956"/>
      <c r="AF602" s="1956"/>
      <c r="AG602" s="1957"/>
      <c r="AH602" s="1950">
        <f>COUNTA(F$156:AG$156)-AI602</f>
        <v>28</v>
      </c>
      <c r="AI602" s="1958">
        <f t="shared" si="498"/>
        <v>0</v>
      </c>
      <c r="AJ602" s="2106">
        <f t="shared" ref="AJ602:AJ604" si="499">+COUNTIF(F602:AG602,"休")</f>
        <v>0</v>
      </c>
      <c r="AM602" s="1953">
        <f t="shared" ref="AM602:AM604" si="500">+COUNTIF(F602:AG602,"－")</f>
        <v>0</v>
      </c>
      <c r="AN602" s="1953">
        <f>+COUNTIF(F602:AG602,"外")</f>
        <v>0</v>
      </c>
    </row>
    <row r="603" spans="1:40">
      <c r="B603" s="4186"/>
      <c r="C603" s="4189"/>
      <c r="D603" s="1960">
        <f>E$20</f>
        <v>0</v>
      </c>
      <c r="E603" s="2105"/>
      <c r="F603" s="1955"/>
      <c r="G603" s="1956"/>
      <c r="H603" s="1956"/>
      <c r="I603" s="1956"/>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1956"/>
      <c r="AG603" s="1957"/>
      <c r="AH603" s="1950">
        <f t="shared" ref="AH603:AH604" si="501">COUNTA(F$156:AG$156)-AI603</f>
        <v>28</v>
      </c>
      <c r="AI603" s="1958">
        <f t="shared" si="498"/>
        <v>0</v>
      </c>
      <c r="AJ603" s="2106">
        <f t="shared" si="499"/>
        <v>0</v>
      </c>
      <c r="AM603" s="1953">
        <f t="shared" si="500"/>
        <v>0</v>
      </c>
      <c r="AN603" s="1953">
        <f>+COUNTIF(F603:AG603,"外")</f>
        <v>0</v>
      </c>
    </row>
    <row r="604" spans="1:40">
      <c r="B604" s="4187"/>
      <c r="C604" s="4190"/>
      <c r="D604" s="2110">
        <f>E$21</f>
        <v>0</v>
      </c>
      <c r="E604" s="2039"/>
      <c r="F604" s="1984"/>
      <c r="G604" s="1965"/>
      <c r="H604" s="1965"/>
      <c r="I604" s="1965"/>
      <c r="J604" s="1965"/>
      <c r="K604" s="1965"/>
      <c r="L604" s="1965"/>
      <c r="M604" s="1965"/>
      <c r="N604" s="1965"/>
      <c r="O604" s="1965"/>
      <c r="P604" s="1965"/>
      <c r="Q604" s="1965"/>
      <c r="R604" s="1965"/>
      <c r="S604" s="1965"/>
      <c r="T604" s="1965"/>
      <c r="U604" s="1965"/>
      <c r="V604" s="1965"/>
      <c r="W604" s="1965"/>
      <c r="X604" s="1965"/>
      <c r="Y604" s="1965"/>
      <c r="Z604" s="1965"/>
      <c r="AA604" s="1965"/>
      <c r="AB604" s="1965"/>
      <c r="AC604" s="1965"/>
      <c r="AD604" s="1965"/>
      <c r="AE604" s="1965"/>
      <c r="AF604" s="1965"/>
      <c r="AG604" s="1985"/>
      <c r="AH604" s="1986">
        <f t="shared" si="501"/>
        <v>28</v>
      </c>
      <c r="AI604" s="2071">
        <f t="shared" si="498"/>
        <v>0</v>
      </c>
      <c r="AJ604" s="1972">
        <f t="shared" si="499"/>
        <v>0</v>
      </c>
      <c r="AM604" s="1953">
        <f t="shared" si="500"/>
        <v>0</v>
      </c>
      <c r="AN604" s="1953">
        <f>+COUNTIF(F604:AG604,"外")</f>
        <v>0</v>
      </c>
    </row>
    <row r="606" spans="1:40" ht="6" customHeight="1">
      <c r="B606" s="2027"/>
      <c r="C606" s="2027"/>
      <c r="D606" s="2027"/>
      <c r="E606" s="1991"/>
      <c r="F606" s="1991"/>
      <c r="G606" s="2029"/>
      <c r="H606" s="2029"/>
      <c r="I606" s="2029"/>
      <c r="J606" s="2029"/>
      <c r="K606" s="2029"/>
      <c r="L606" s="2029"/>
      <c r="M606" s="2029"/>
      <c r="N606" s="2029"/>
      <c r="O606" s="2029"/>
      <c r="P606" s="2029"/>
      <c r="Q606" s="2029"/>
      <c r="R606" s="2029"/>
      <c r="S606" s="2029"/>
      <c r="T606" s="2029"/>
      <c r="U606" s="2029"/>
      <c r="V606" s="2029"/>
      <c r="W606" s="2029"/>
      <c r="X606" s="2029"/>
      <c r="Y606" s="2029"/>
      <c r="Z606" s="2029"/>
      <c r="AA606" s="2029"/>
      <c r="AB606" s="2029"/>
      <c r="AC606" s="2029"/>
      <c r="AD606" s="2029"/>
      <c r="AE606" s="2029"/>
      <c r="AF606" s="2029"/>
      <c r="AG606" s="2029"/>
      <c r="AH606" s="2027"/>
      <c r="AI606" s="2027"/>
      <c r="AJ606" s="2027"/>
    </row>
    <row r="607" spans="1:40" ht="19.2">
      <c r="A607" s="2042" t="s">
        <v>2528</v>
      </c>
      <c r="B607" s="2042"/>
      <c r="C607" s="2042"/>
      <c r="D607" s="2042"/>
      <c r="E607" s="2042"/>
      <c r="P607" s="2043"/>
      <c r="AJ607" s="1895" t="s">
        <v>2529</v>
      </c>
    </row>
    <row r="608" spans="1:40" ht="13.5" customHeight="1">
      <c r="AD608" s="4321" t="s">
        <v>2465</v>
      </c>
      <c r="AE608" s="4321"/>
      <c r="AF608" s="4321"/>
      <c r="AG608" s="4322" t="str">
        <f>AG$2</f>
        <v>令和　年　月　日</v>
      </c>
      <c r="AH608" s="4322"/>
      <c r="AI608" s="4322"/>
      <c r="AJ608" s="4322"/>
    </row>
    <row r="609" spans="2:40" s="2115" customFormat="1" ht="18" customHeight="1">
      <c r="B609" s="4323" t="s">
        <v>1173</v>
      </c>
      <c r="C609" s="4323"/>
      <c r="D609" s="2116" t="s">
        <v>1174</v>
      </c>
      <c r="E609" s="2117" t="str">
        <f>E$3</f>
        <v>○○校区道路改良工事</v>
      </c>
      <c r="F609" s="2117"/>
      <c r="G609" s="2117"/>
      <c r="H609" s="2117"/>
      <c r="I609" s="2117"/>
      <c r="J609" s="2117"/>
      <c r="K609" s="2117"/>
      <c r="L609" s="2117"/>
      <c r="M609" s="2117"/>
      <c r="N609" s="2117"/>
      <c r="O609" s="2116"/>
      <c r="P609" s="2116"/>
      <c r="Q609" s="2116"/>
      <c r="R609" s="2115" t="s">
        <v>1177</v>
      </c>
      <c r="U609" s="2118"/>
      <c r="V609" s="2118"/>
      <c r="W609" s="2116" t="s">
        <v>1174</v>
      </c>
      <c r="X609" s="4324">
        <f>X$3</f>
        <v>44659</v>
      </c>
      <c r="Y609" s="4324"/>
      <c r="Z609" s="4324"/>
      <c r="AA609" s="4324"/>
      <c r="AB609" s="4324"/>
      <c r="AC609" s="2116"/>
      <c r="AD609" s="2116"/>
      <c r="AE609" s="2116"/>
      <c r="AF609" s="2116"/>
      <c r="AG609" s="2116"/>
    </row>
    <row r="610" spans="2:40" s="2115" customFormat="1" ht="18" customHeight="1">
      <c r="B610" s="4325" t="s">
        <v>1181</v>
      </c>
      <c r="C610" s="4325"/>
      <c r="D610" s="2116" t="s">
        <v>1174</v>
      </c>
      <c r="E610" s="4326">
        <f>+X610-X609+1</f>
        <v>708</v>
      </c>
      <c r="F610" s="4326"/>
      <c r="G610" s="4326"/>
      <c r="H610" s="2116"/>
      <c r="I610" s="2116"/>
      <c r="J610" s="2116"/>
      <c r="K610" s="2116"/>
      <c r="L610" s="2116"/>
      <c r="M610" s="2116"/>
      <c r="N610" s="2116"/>
      <c r="O610" s="2116"/>
      <c r="P610" s="2116"/>
      <c r="Q610" s="2116"/>
      <c r="R610" s="2115" t="s">
        <v>1180</v>
      </c>
      <c r="S610" s="2119"/>
      <c r="T610" s="2119"/>
      <c r="U610" s="2120"/>
      <c r="V610" s="2120"/>
      <c r="W610" s="2116" t="s">
        <v>1174</v>
      </c>
      <c r="X610" s="4327">
        <f>X$4</f>
        <v>45366</v>
      </c>
      <c r="Y610" s="4327"/>
      <c r="Z610" s="4327"/>
      <c r="AA610" s="4327"/>
      <c r="AB610" s="4327"/>
      <c r="AC610" s="2116"/>
      <c r="AD610" s="2116"/>
      <c r="AE610" s="2116"/>
      <c r="AF610" s="2116"/>
      <c r="AG610" s="2116"/>
    </row>
    <row r="611" spans="2:40">
      <c r="F611" s="2073"/>
      <c r="G611" s="2073"/>
      <c r="H611" s="2073"/>
      <c r="I611" s="2073"/>
      <c r="J611" s="2073"/>
      <c r="K611" s="2073"/>
      <c r="L611" s="2073"/>
      <c r="M611" s="2073"/>
      <c r="N611" s="2073"/>
      <c r="O611" s="2073"/>
      <c r="P611" s="2073"/>
      <c r="Q611" s="2073"/>
      <c r="R611" s="2073"/>
      <c r="S611" s="2073"/>
      <c r="T611" s="2073"/>
      <c r="U611" s="2073"/>
      <c r="V611" s="2073"/>
      <c r="W611" s="2073"/>
      <c r="X611" s="2073"/>
      <c r="Y611" s="2073"/>
      <c r="Z611" s="2073"/>
      <c r="AA611" s="2073"/>
      <c r="AB611" s="2073"/>
      <c r="AC611" s="2073"/>
      <c r="AD611" s="2073"/>
      <c r="AE611" s="2073"/>
      <c r="AF611" s="2073"/>
      <c r="AG611" s="2073"/>
    </row>
    <row r="612" spans="2:40" ht="13.5" customHeight="1">
      <c r="B612" s="2021"/>
      <c r="C612" s="2022"/>
      <c r="D612" s="2025"/>
      <c r="E612" s="2074" t="s">
        <v>1183</v>
      </c>
      <c r="F612" s="2075">
        <f>+AG586+1</f>
        <v>45415</v>
      </c>
      <c r="G612" s="2076">
        <f>+F612+1</f>
        <v>45416</v>
      </c>
      <c r="H612" s="2076">
        <f t="shared" ref="H612:Y612" si="502">+G612+1</f>
        <v>45417</v>
      </c>
      <c r="I612" s="2076">
        <f t="shared" si="502"/>
        <v>45418</v>
      </c>
      <c r="J612" s="2076">
        <f t="shared" si="502"/>
        <v>45419</v>
      </c>
      <c r="K612" s="2076">
        <f t="shared" si="502"/>
        <v>45420</v>
      </c>
      <c r="L612" s="2076">
        <f t="shared" si="502"/>
        <v>45421</v>
      </c>
      <c r="M612" s="2076">
        <f t="shared" si="502"/>
        <v>45422</v>
      </c>
      <c r="N612" s="2076">
        <f t="shared" si="502"/>
        <v>45423</v>
      </c>
      <c r="O612" s="2076">
        <f t="shared" si="502"/>
        <v>45424</v>
      </c>
      <c r="P612" s="2076">
        <f t="shared" si="502"/>
        <v>45425</v>
      </c>
      <c r="Q612" s="2076">
        <f t="shared" si="502"/>
        <v>45426</v>
      </c>
      <c r="R612" s="2076">
        <f t="shared" si="502"/>
        <v>45427</v>
      </c>
      <c r="S612" s="2076">
        <f t="shared" si="502"/>
        <v>45428</v>
      </c>
      <c r="T612" s="2076">
        <f t="shared" si="502"/>
        <v>45429</v>
      </c>
      <c r="U612" s="2076">
        <f t="shared" si="502"/>
        <v>45430</v>
      </c>
      <c r="V612" s="2076">
        <f t="shared" si="502"/>
        <v>45431</v>
      </c>
      <c r="W612" s="2076">
        <f t="shared" si="502"/>
        <v>45432</v>
      </c>
      <c r="X612" s="2076">
        <f t="shared" si="502"/>
        <v>45433</v>
      </c>
      <c r="Y612" s="2076">
        <f t="shared" si="502"/>
        <v>45434</v>
      </c>
      <c r="Z612" s="2076">
        <f>+Y612+1</f>
        <v>45435</v>
      </c>
      <c r="AA612" s="2076">
        <f t="shared" ref="AA612:AC612" si="503">+Z612+1</f>
        <v>45436</v>
      </c>
      <c r="AB612" s="2076">
        <f t="shared" si="503"/>
        <v>45437</v>
      </c>
      <c r="AC612" s="2076">
        <f t="shared" si="503"/>
        <v>45438</v>
      </c>
      <c r="AD612" s="2076">
        <f>+AC612+1</f>
        <v>45439</v>
      </c>
      <c r="AE612" s="2076">
        <f t="shared" ref="AE612" si="504">+AD612+1</f>
        <v>45440</v>
      </c>
      <c r="AF612" s="2076">
        <f>+AE612+1</f>
        <v>45441</v>
      </c>
      <c r="AG612" s="2111">
        <f t="shared" ref="AG612" si="505">+AF612+1</f>
        <v>45442</v>
      </c>
      <c r="AH612" s="4209" t="s">
        <v>2496</v>
      </c>
      <c r="AI612" s="4313" t="s">
        <v>2497</v>
      </c>
      <c r="AJ612" s="4316" t="s">
        <v>2474</v>
      </c>
      <c r="AK612" s="4319"/>
      <c r="AM612" s="4320" t="s">
        <v>2556</v>
      </c>
      <c r="AN612" s="4320" t="s">
        <v>2557</v>
      </c>
    </row>
    <row r="613" spans="2:40">
      <c r="B613" s="2037"/>
      <c r="C613" s="2038"/>
      <c r="D613" s="2041"/>
      <c r="E613" s="2078" t="s">
        <v>1184</v>
      </c>
      <c r="F613" s="2079" t="str">
        <f>TEXT(WEEKDAY(+F612),"aaa")</f>
        <v>金</v>
      </c>
      <c r="G613" s="2080" t="str">
        <f t="shared" ref="G613:AG613" si="506">TEXT(WEEKDAY(+G612),"aaa")</f>
        <v>土</v>
      </c>
      <c r="H613" s="2080" t="str">
        <f t="shared" si="506"/>
        <v>日</v>
      </c>
      <c r="I613" s="2080" t="str">
        <f t="shared" si="506"/>
        <v>月</v>
      </c>
      <c r="J613" s="2080" t="str">
        <f t="shared" si="506"/>
        <v>火</v>
      </c>
      <c r="K613" s="2080" t="str">
        <f t="shared" si="506"/>
        <v>水</v>
      </c>
      <c r="L613" s="2080" t="str">
        <f t="shared" si="506"/>
        <v>木</v>
      </c>
      <c r="M613" s="2080" t="str">
        <f t="shared" si="506"/>
        <v>金</v>
      </c>
      <c r="N613" s="2080" t="str">
        <f t="shared" si="506"/>
        <v>土</v>
      </c>
      <c r="O613" s="2080" t="str">
        <f t="shared" si="506"/>
        <v>日</v>
      </c>
      <c r="P613" s="2080" t="str">
        <f t="shared" si="506"/>
        <v>月</v>
      </c>
      <c r="Q613" s="2080" t="str">
        <f t="shared" si="506"/>
        <v>火</v>
      </c>
      <c r="R613" s="2080" t="str">
        <f t="shared" si="506"/>
        <v>水</v>
      </c>
      <c r="S613" s="2080" t="str">
        <f t="shared" si="506"/>
        <v>木</v>
      </c>
      <c r="T613" s="2080" t="str">
        <f t="shared" si="506"/>
        <v>金</v>
      </c>
      <c r="U613" s="2080" t="str">
        <f t="shared" si="506"/>
        <v>土</v>
      </c>
      <c r="V613" s="2080" t="str">
        <f t="shared" si="506"/>
        <v>日</v>
      </c>
      <c r="W613" s="2080" t="str">
        <f t="shared" si="506"/>
        <v>月</v>
      </c>
      <c r="X613" s="2080" t="str">
        <f t="shared" si="506"/>
        <v>火</v>
      </c>
      <c r="Y613" s="2080" t="str">
        <f t="shared" si="506"/>
        <v>水</v>
      </c>
      <c r="Z613" s="2080" t="str">
        <f t="shared" si="506"/>
        <v>木</v>
      </c>
      <c r="AA613" s="2080" t="str">
        <f t="shared" si="506"/>
        <v>金</v>
      </c>
      <c r="AB613" s="2080" t="str">
        <f t="shared" si="506"/>
        <v>土</v>
      </c>
      <c r="AC613" s="2080" t="str">
        <f t="shared" si="506"/>
        <v>日</v>
      </c>
      <c r="AD613" s="2080" t="str">
        <f t="shared" si="506"/>
        <v>月</v>
      </c>
      <c r="AE613" s="2080" t="str">
        <f t="shared" si="506"/>
        <v>火</v>
      </c>
      <c r="AF613" s="2080" t="str">
        <f t="shared" si="506"/>
        <v>水</v>
      </c>
      <c r="AG613" s="2112" t="str">
        <f t="shared" si="506"/>
        <v>木</v>
      </c>
      <c r="AH613" s="4210"/>
      <c r="AI613" s="4314"/>
      <c r="AJ613" s="4317"/>
      <c r="AK613" s="4319"/>
      <c r="AM613" s="4320"/>
      <c r="AN613" s="4320"/>
    </row>
    <row r="614" spans="2:40" ht="24.75" customHeight="1">
      <c r="B614" s="2101" t="s">
        <v>2531</v>
      </c>
      <c r="C614" s="2102" t="s">
        <v>2532</v>
      </c>
      <c r="D614" s="1953" t="s">
        <v>1313</v>
      </c>
      <c r="E614" s="1901" t="s">
        <v>2558</v>
      </c>
      <c r="F614" s="1941"/>
      <c r="G614" s="1942"/>
      <c r="H614" s="1942"/>
      <c r="I614" s="1942"/>
      <c r="J614" s="1942"/>
      <c r="K614" s="1942"/>
      <c r="L614" s="1942"/>
      <c r="M614" s="1942"/>
      <c r="N614" s="1942"/>
      <c r="O614" s="1942"/>
      <c r="P614" s="1942"/>
      <c r="Q614" s="1942"/>
      <c r="R614" s="1942"/>
      <c r="S614" s="1942"/>
      <c r="T614" s="1942"/>
      <c r="U614" s="1942"/>
      <c r="V614" s="1942"/>
      <c r="W614" s="1942"/>
      <c r="X614" s="1942"/>
      <c r="Y614" s="1942"/>
      <c r="Z614" s="1942"/>
      <c r="AA614" s="1942"/>
      <c r="AB614" s="1942"/>
      <c r="AC614" s="1942"/>
      <c r="AD614" s="1942"/>
      <c r="AE614" s="1942"/>
      <c r="AF614" s="1942"/>
      <c r="AG614" s="1970"/>
      <c r="AH614" s="4211"/>
      <c r="AI614" s="4315"/>
      <c r="AJ614" s="4318"/>
      <c r="AK614" s="4319"/>
    </row>
    <row r="615" spans="2:40" ht="13.5" customHeight="1">
      <c r="B615" s="4185" t="s">
        <v>2486</v>
      </c>
      <c r="C615" s="4188" t="s">
        <v>2487</v>
      </c>
      <c r="D615" s="1945" t="str">
        <f>E$8</f>
        <v>〇〇</v>
      </c>
      <c r="E615" s="2023"/>
      <c r="F615" s="1947"/>
      <c r="G615" s="1948"/>
      <c r="H615" s="1948"/>
      <c r="I615" s="1948"/>
      <c r="J615" s="1948"/>
      <c r="K615" s="1948"/>
      <c r="L615" s="1948"/>
      <c r="M615" s="1948"/>
      <c r="N615" s="1948"/>
      <c r="O615" s="1948"/>
      <c r="P615" s="1948"/>
      <c r="Q615" s="1948"/>
      <c r="R615" s="1948"/>
      <c r="S615" s="1948"/>
      <c r="T615" s="1948"/>
      <c r="U615" s="1948"/>
      <c r="V615" s="1948"/>
      <c r="W615" s="1948"/>
      <c r="X615" s="1948"/>
      <c r="Y615" s="1948"/>
      <c r="Z615" s="1948"/>
      <c r="AA615" s="1948"/>
      <c r="AB615" s="1948"/>
      <c r="AC615" s="1948"/>
      <c r="AD615" s="1948"/>
      <c r="AE615" s="1948"/>
      <c r="AF615" s="1948"/>
      <c r="AG615" s="1949"/>
      <c r="AH615" s="1950">
        <f>COUNTA(F$96:AG$96)-AI615</f>
        <v>28</v>
      </c>
      <c r="AI615" s="1951">
        <f>AM615+AN615</f>
        <v>0</v>
      </c>
      <c r="AJ615" s="2104">
        <f>+COUNTIF(F615:AG615,"休")</f>
        <v>0</v>
      </c>
      <c r="AM615" s="1953">
        <f>+COUNTIF(F615:AG615,"－")</f>
        <v>0</v>
      </c>
      <c r="AN615" s="1953">
        <f t="shared" ref="AN615:AN620" si="507">+COUNTIF(F615:AG615,"外")</f>
        <v>0</v>
      </c>
    </row>
    <row r="616" spans="2:40" ht="13.5" customHeight="1">
      <c r="B616" s="4186"/>
      <c r="C616" s="4189"/>
      <c r="D616" s="1960" t="str">
        <f>E$9</f>
        <v>●●</v>
      </c>
      <c r="E616" s="2105"/>
      <c r="F616" s="1955"/>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1956"/>
      <c r="AF616" s="1956"/>
      <c r="AG616" s="1957"/>
      <c r="AH616" s="1950">
        <f t="shared" ref="AH616:AH620" si="508">COUNTA(F$96:AG$96)-AI616</f>
        <v>28</v>
      </c>
      <c r="AI616" s="1958">
        <f t="shared" ref="AI616" si="509">AM616+AN616</f>
        <v>0</v>
      </c>
      <c r="AJ616" s="2106">
        <f t="shared" ref="AJ616:AJ619" si="510">+COUNTIF(F616:AG616,"休")</f>
        <v>0</v>
      </c>
      <c r="AM616" s="1953">
        <f t="shared" ref="AM616:AM619" si="511">+COUNTIF(F616:AG616,"－")</f>
        <v>0</v>
      </c>
      <c r="AN616" s="1953">
        <f t="shared" si="507"/>
        <v>0</v>
      </c>
    </row>
    <row r="617" spans="2:40">
      <c r="B617" s="4186"/>
      <c r="C617" s="4189"/>
      <c r="D617" s="1960" t="str">
        <f>E$10</f>
        <v>△△</v>
      </c>
      <c r="E617" s="2105"/>
      <c r="F617" s="1955"/>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1956"/>
      <c r="AF617" s="1956"/>
      <c r="AG617" s="1957"/>
      <c r="AH617" s="1950">
        <f t="shared" si="508"/>
        <v>28</v>
      </c>
      <c r="AI617" s="1958">
        <f>AM617+AN617</f>
        <v>0</v>
      </c>
      <c r="AJ617" s="2106">
        <f t="shared" si="510"/>
        <v>0</v>
      </c>
      <c r="AM617" s="1953">
        <f t="shared" si="511"/>
        <v>0</v>
      </c>
      <c r="AN617" s="1953">
        <f t="shared" si="507"/>
        <v>0</v>
      </c>
    </row>
    <row r="618" spans="2:40">
      <c r="B618" s="4186"/>
      <c r="C618" s="4189"/>
      <c r="D618" s="1960" t="str">
        <f>E$11</f>
        <v>■■</v>
      </c>
      <c r="E618" s="2105"/>
      <c r="F618" s="1955"/>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1956"/>
      <c r="AF618" s="1956"/>
      <c r="AG618" s="1957"/>
      <c r="AH618" s="1950">
        <f t="shared" si="508"/>
        <v>28</v>
      </c>
      <c r="AI618" s="1958">
        <f t="shared" ref="AI618:AI620" si="512">AM618+AN618</f>
        <v>0</v>
      </c>
      <c r="AJ618" s="2106">
        <f t="shared" si="510"/>
        <v>0</v>
      </c>
      <c r="AM618" s="1953">
        <f t="shared" si="511"/>
        <v>0</v>
      </c>
      <c r="AN618" s="1953">
        <f t="shared" si="507"/>
        <v>0</v>
      </c>
    </row>
    <row r="619" spans="2:40">
      <c r="B619" s="4186"/>
      <c r="C619" s="4189"/>
      <c r="D619" s="1960" t="str">
        <f>E$12</f>
        <v>★★</v>
      </c>
      <c r="E619" s="2105"/>
      <c r="F619" s="1955"/>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1956"/>
      <c r="AF619" s="1956"/>
      <c r="AG619" s="1957"/>
      <c r="AH619" s="1950">
        <f t="shared" si="508"/>
        <v>28</v>
      </c>
      <c r="AI619" s="1958">
        <f t="shared" si="512"/>
        <v>0</v>
      </c>
      <c r="AJ619" s="2106">
        <f t="shared" si="510"/>
        <v>0</v>
      </c>
      <c r="AM619" s="1953">
        <f t="shared" si="511"/>
        <v>0</v>
      </c>
      <c r="AN619" s="1953">
        <f t="shared" si="507"/>
        <v>0</v>
      </c>
    </row>
    <row r="620" spans="2:40">
      <c r="B620" s="4187"/>
      <c r="C620" s="4190"/>
      <c r="D620" s="2107"/>
      <c r="E620" s="1991"/>
      <c r="F620" s="1964"/>
      <c r="G620" s="1966"/>
      <c r="H620" s="1966"/>
      <c r="I620" s="1966"/>
      <c r="J620" s="1966"/>
      <c r="K620" s="1966"/>
      <c r="L620" s="1966"/>
      <c r="M620" s="1966"/>
      <c r="N620" s="1966"/>
      <c r="O620" s="1966"/>
      <c r="P620" s="1966"/>
      <c r="Q620" s="1966"/>
      <c r="R620" s="1966"/>
      <c r="S620" s="1966"/>
      <c r="T620" s="1966"/>
      <c r="U620" s="1966"/>
      <c r="V620" s="1966"/>
      <c r="W620" s="1966"/>
      <c r="X620" s="1966"/>
      <c r="Y620" s="1966"/>
      <c r="Z620" s="1966"/>
      <c r="AA620" s="1966"/>
      <c r="AB620" s="1966"/>
      <c r="AC620" s="1966"/>
      <c r="AD620" s="1966"/>
      <c r="AE620" s="1966"/>
      <c r="AF620" s="1966"/>
      <c r="AG620" s="1967"/>
      <c r="AH620" s="1950">
        <f t="shared" si="508"/>
        <v>28</v>
      </c>
      <c r="AI620" s="1951">
        <f t="shared" si="512"/>
        <v>0</v>
      </c>
      <c r="AJ620" s="2104">
        <f>+COUNTIF(F620:AG620,"休")</f>
        <v>0</v>
      </c>
      <c r="AM620" s="1953">
        <f>+COUNTIF(F620:AG620,"－")</f>
        <v>0</v>
      </c>
      <c r="AN620" s="1953">
        <f t="shared" si="507"/>
        <v>0</v>
      </c>
    </row>
    <row r="621" spans="2:40" ht="24.75" customHeight="1">
      <c r="B621" s="4185" t="s">
        <v>2493</v>
      </c>
      <c r="C621" s="4188" t="s">
        <v>2494</v>
      </c>
      <c r="D621" s="1953" t="s">
        <v>1313</v>
      </c>
      <c r="E621" s="1901" t="s">
        <v>2558</v>
      </c>
      <c r="F621" s="1941"/>
      <c r="G621" s="1942"/>
      <c r="H621" s="1942"/>
      <c r="I621" s="1942"/>
      <c r="J621" s="1942"/>
      <c r="K621" s="1942"/>
      <c r="L621" s="1942"/>
      <c r="M621" s="1942"/>
      <c r="N621" s="1942"/>
      <c r="O621" s="1942"/>
      <c r="P621" s="1942"/>
      <c r="Q621" s="1942"/>
      <c r="R621" s="1942"/>
      <c r="S621" s="1942"/>
      <c r="T621" s="1942"/>
      <c r="U621" s="1942"/>
      <c r="V621" s="1942"/>
      <c r="W621" s="1942"/>
      <c r="X621" s="1942"/>
      <c r="Y621" s="1942"/>
      <c r="Z621" s="1942"/>
      <c r="AA621" s="1942"/>
      <c r="AB621" s="1942"/>
      <c r="AC621" s="1942"/>
      <c r="AD621" s="1942"/>
      <c r="AE621" s="1942"/>
      <c r="AF621" s="1942"/>
      <c r="AG621" s="1970"/>
      <c r="AH621" s="1971"/>
      <c r="AI621" s="1953"/>
      <c r="AJ621" s="2058"/>
    </row>
    <row r="622" spans="2:40" ht="13.5" customHeight="1">
      <c r="B622" s="4186"/>
      <c r="C622" s="4189"/>
      <c r="D622" s="2107" t="str">
        <f>E$14</f>
        <v>〇〇</v>
      </c>
      <c r="E622" s="1991"/>
      <c r="F622" s="1947"/>
      <c r="G622" s="1948"/>
      <c r="H622" s="1948"/>
      <c r="I622" s="1948"/>
      <c r="J622" s="1948"/>
      <c r="K622" s="1948"/>
      <c r="L622" s="1948"/>
      <c r="M622" s="1948"/>
      <c r="N622" s="1948"/>
      <c r="O622" s="1948"/>
      <c r="P622" s="1948"/>
      <c r="Q622" s="1948"/>
      <c r="R622" s="1948"/>
      <c r="S622" s="1948"/>
      <c r="T622" s="1948"/>
      <c r="U622" s="1948"/>
      <c r="V622" s="1948"/>
      <c r="W622" s="1948"/>
      <c r="X622" s="1948"/>
      <c r="Y622" s="1948"/>
      <c r="Z622" s="1948"/>
      <c r="AA622" s="1948"/>
      <c r="AB622" s="1948"/>
      <c r="AC622" s="1948"/>
      <c r="AD622" s="1948"/>
      <c r="AE622" s="1948"/>
      <c r="AF622" s="1948"/>
      <c r="AG622" s="1949"/>
      <c r="AH622" s="1950">
        <f t="shared" ref="AH622:AH625" si="513">COUNTA(F$96:AG$96)-AI622</f>
        <v>28</v>
      </c>
      <c r="AI622" s="1951">
        <f t="shared" ref="AI622:AI625" si="514">AM622+AN622</f>
        <v>0</v>
      </c>
      <c r="AJ622" s="2104">
        <f>+COUNTIF(F622:AG622,"休")</f>
        <v>0</v>
      </c>
      <c r="AM622" s="1953">
        <f>+COUNTIF(F622:AG622,"－")</f>
        <v>0</v>
      </c>
      <c r="AN622" s="1953">
        <f>+COUNTIF(F622:AG622,"外")</f>
        <v>0</v>
      </c>
    </row>
    <row r="623" spans="2:40">
      <c r="B623" s="4186"/>
      <c r="C623" s="4189"/>
      <c r="D623" s="1960" t="str">
        <f>E$15</f>
        <v>●●</v>
      </c>
      <c r="E623" s="2105"/>
      <c r="F623" s="1955"/>
      <c r="G623" s="1956"/>
      <c r="H623" s="1956"/>
      <c r="I623" s="1956"/>
      <c r="J623" s="1956"/>
      <c r="K623" s="1956"/>
      <c r="L623" s="1956"/>
      <c r="M623" s="1956"/>
      <c r="N623" s="1956"/>
      <c r="O623" s="1956"/>
      <c r="P623" s="1956"/>
      <c r="Q623" s="1956"/>
      <c r="R623" s="1956"/>
      <c r="S623" s="1956"/>
      <c r="T623" s="1956"/>
      <c r="U623" s="1956"/>
      <c r="V623" s="1956"/>
      <c r="W623" s="1956"/>
      <c r="X623" s="1956"/>
      <c r="Y623" s="1956"/>
      <c r="Z623" s="1956"/>
      <c r="AA623" s="1956"/>
      <c r="AB623" s="1956"/>
      <c r="AC623" s="1956"/>
      <c r="AD623" s="1956"/>
      <c r="AE623" s="1956"/>
      <c r="AF623" s="1956"/>
      <c r="AG623" s="1957"/>
      <c r="AH623" s="1950">
        <f t="shared" si="513"/>
        <v>28</v>
      </c>
      <c r="AI623" s="1958">
        <f t="shared" si="514"/>
        <v>0</v>
      </c>
      <c r="AJ623" s="2106">
        <f t="shared" ref="AJ623:AJ625" si="515">+COUNTIF(F623:AG623,"休")</f>
        <v>0</v>
      </c>
      <c r="AM623" s="1953">
        <f t="shared" ref="AM623:AM625" si="516">+COUNTIF(F623:AG623,"－")</f>
        <v>0</v>
      </c>
      <c r="AN623" s="1953">
        <f>+COUNTIF(F623:AG623,"外")</f>
        <v>0</v>
      </c>
    </row>
    <row r="624" spans="2:40">
      <c r="B624" s="4186"/>
      <c r="C624" s="4189"/>
      <c r="D624" s="1960">
        <f>E$16</f>
        <v>0</v>
      </c>
      <c r="E624" s="2105"/>
      <c r="F624" s="1955"/>
      <c r="G624" s="1956"/>
      <c r="H624" s="1956"/>
      <c r="I624" s="1956"/>
      <c r="J624" s="1956"/>
      <c r="K624" s="1956"/>
      <c r="L624" s="1956"/>
      <c r="M624" s="1956"/>
      <c r="N624" s="1956"/>
      <c r="O624" s="1956"/>
      <c r="P624" s="1956"/>
      <c r="Q624" s="1956"/>
      <c r="R624" s="1956"/>
      <c r="S624" s="1956"/>
      <c r="T624" s="1956"/>
      <c r="U624" s="1956"/>
      <c r="V624" s="1956"/>
      <c r="W624" s="1956"/>
      <c r="X624" s="1956"/>
      <c r="Y624" s="1956"/>
      <c r="Z624" s="1956"/>
      <c r="AA624" s="1956"/>
      <c r="AB624" s="1956"/>
      <c r="AC624" s="1956"/>
      <c r="AD624" s="1956"/>
      <c r="AE624" s="1956"/>
      <c r="AF624" s="1956"/>
      <c r="AG624" s="1957"/>
      <c r="AH624" s="1950">
        <f t="shared" si="513"/>
        <v>28</v>
      </c>
      <c r="AI624" s="1958">
        <f t="shared" si="514"/>
        <v>0</v>
      </c>
      <c r="AJ624" s="2106">
        <f t="shared" si="515"/>
        <v>0</v>
      </c>
      <c r="AM624" s="1953">
        <f t="shared" si="516"/>
        <v>0</v>
      </c>
      <c r="AN624" s="1953">
        <f>+COUNTIF(F624:AG624,"外")</f>
        <v>0</v>
      </c>
    </row>
    <row r="625" spans="2:40">
      <c r="B625" s="4186"/>
      <c r="C625" s="4190"/>
      <c r="D625" s="2107">
        <f>E$17</f>
        <v>0</v>
      </c>
      <c r="E625" s="1991"/>
      <c r="F625" s="1955"/>
      <c r="G625" s="1978"/>
      <c r="H625" s="1978"/>
      <c r="I625" s="1978"/>
      <c r="J625" s="1978"/>
      <c r="K625" s="1978"/>
      <c r="L625" s="1978"/>
      <c r="M625" s="1978"/>
      <c r="N625" s="1978"/>
      <c r="O625" s="1978"/>
      <c r="P625" s="1978"/>
      <c r="Q625" s="1978"/>
      <c r="R625" s="1978"/>
      <c r="S625" s="1978"/>
      <c r="T625" s="1978"/>
      <c r="U625" s="1978"/>
      <c r="V625" s="1978"/>
      <c r="W625" s="1978"/>
      <c r="X625" s="1978"/>
      <c r="Y625" s="1978"/>
      <c r="Z625" s="1978"/>
      <c r="AA625" s="1978"/>
      <c r="AB625" s="1978"/>
      <c r="AC625" s="1978"/>
      <c r="AD625" s="1978"/>
      <c r="AE625" s="1978"/>
      <c r="AF625" s="1978"/>
      <c r="AG625" s="1949"/>
      <c r="AH625" s="1950">
        <f t="shared" si="513"/>
        <v>28</v>
      </c>
      <c r="AI625" s="1987">
        <f t="shared" si="514"/>
        <v>0</v>
      </c>
      <c r="AJ625" s="2104">
        <f t="shared" si="515"/>
        <v>0</v>
      </c>
      <c r="AM625" s="1953">
        <f t="shared" si="516"/>
        <v>0</v>
      </c>
      <c r="AN625" s="1953">
        <f>+COUNTIF(F625:AG625,"外")</f>
        <v>0</v>
      </c>
    </row>
    <row r="626" spans="2:40" ht="24.75" customHeight="1">
      <c r="B626" s="4186"/>
      <c r="C626" s="4188" t="s">
        <v>2495</v>
      </c>
      <c r="D626" s="1953" t="s">
        <v>1313</v>
      </c>
      <c r="E626" s="1901" t="s">
        <v>2558</v>
      </c>
      <c r="F626" s="1941"/>
      <c r="G626" s="1942"/>
      <c r="H626" s="1942"/>
      <c r="I626" s="1942"/>
      <c r="J626" s="1942"/>
      <c r="K626" s="1942"/>
      <c r="L626" s="1942"/>
      <c r="M626" s="1942"/>
      <c r="N626" s="1942"/>
      <c r="O626" s="1942"/>
      <c r="P626" s="1942"/>
      <c r="Q626" s="1942"/>
      <c r="R626" s="1942"/>
      <c r="S626" s="1942"/>
      <c r="T626" s="1942"/>
      <c r="U626" s="1942"/>
      <c r="V626" s="1942"/>
      <c r="W626" s="1942"/>
      <c r="X626" s="1942"/>
      <c r="Y626" s="1942"/>
      <c r="Z626" s="1942"/>
      <c r="AA626" s="1942"/>
      <c r="AB626" s="1942"/>
      <c r="AC626" s="1942"/>
      <c r="AD626" s="1942"/>
      <c r="AE626" s="1942"/>
      <c r="AF626" s="1942"/>
      <c r="AG626" s="1970"/>
      <c r="AH626" s="1971"/>
      <c r="AI626" s="1953"/>
      <c r="AJ626" s="2058"/>
    </row>
    <row r="627" spans="2:40">
      <c r="B627" s="4186"/>
      <c r="C627" s="4189"/>
      <c r="D627" s="1945" t="str">
        <f>E$18</f>
        <v>●●</v>
      </c>
      <c r="E627" s="2023"/>
      <c r="F627" s="1947"/>
      <c r="G627" s="1948"/>
      <c r="H627" s="1948"/>
      <c r="I627" s="1948"/>
      <c r="J627" s="1948"/>
      <c r="K627" s="1948"/>
      <c r="L627" s="1948"/>
      <c r="M627" s="1948"/>
      <c r="N627" s="1948"/>
      <c r="O627" s="1948"/>
      <c r="P627" s="1948"/>
      <c r="Q627" s="1948"/>
      <c r="R627" s="1948"/>
      <c r="S627" s="1948"/>
      <c r="T627" s="1948"/>
      <c r="U627" s="1948"/>
      <c r="V627" s="1948"/>
      <c r="W627" s="1948"/>
      <c r="X627" s="1948"/>
      <c r="Y627" s="1948"/>
      <c r="Z627" s="1948"/>
      <c r="AA627" s="1948"/>
      <c r="AB627" s="1948"/>
      <c r="AC627" s="1948"/>
      <c r="AD627" s="1948"/>
      <c r="AE627" s="1948"/>
      <c r="AF627" s="1948"/>
      <c r="AG627" s="1982"/>
      <c r="AH627" s="1950">
        <f t="shared" ref="AH627:AH630" si="517">COUNTA(F$96:AG$96)-AI627</f>
        <v>28</v>
      </c>
      <c r="AI627" s="2108">
        <f t="shared" ref="AI627:AI630" si="518">AM627+AN627</f>
        <v>0</v>
      </c>
      <c r="AJ627" s="2109">
        <f>+COUNTIF(F627:AG627,"休")</f>
        <v>0</v>
      </c>
      <c r="AM627" s="1953">
        <f>+COUNTIF(F627:AG627,"－")</f>
        <v>0</v>
      </c>
      <c r="AN627" s="1953">
        <f>+COUNTIF(F627:AG627,"外")</f>
        <v>0</v>
      </c>
    </row>
    <row r="628" spans="2:40">
      <c r="B628" s="4186"/>
      <c r="C628" s="4189"/>
      <c r="D628" s="1960">
        <f>E$19</f>
        <v>0</v>
      </c>
      <c r="E628" s="2105"/>
      <c r="F628" s="1955"/>
      <c r="G628" s="1956"/>
      <c r="H628" s="1956"/>
      <c r="I628" s="1956"/>
      <c r="J628" s="1956"/>
      <c r="K628" s="1956"/>
      <c r="L628" s="1956"/>
      <c r="M628" s="1956"/>
      <c r="N628" s="1956"/>
      <c r="O628" s="1956"/>
      <c r="P628" s="1956"/>
      <c r="Q628" s="1956"/>
      <c r="R628" s="1956"/>
      <c r="S628" s="1956"/>
      <c r="T628" s="1956"/>
      <c r="U628" s="1956"/>
      <c r="V628" s="1956"/>
      <c r="W628" s="1956"/>
      <c r="X628" s="1956"/>
      <c r="Y628" s="1956"/>
      <c r="Z628" s="1956"/>
      <c r="AA628" s="1956"/>
      <c r="AB628" s="1956"/>
      <c r="AC628" s="1956"/>
      <c r="AD628" s="1956"/>
      <c r="AE628" s="1956"/>
      <c r="AF628" s="1956"/>
      <c r="AG628" s="1957"/>
      <c r="AH628" s="1950">
        <f t="shared" si="517"/>
        <v>28</v>
      </c>
      <c r="AI628" s="1958">
        <f t="shared" si="518"/>
        <v>0</v>
      </c>
      <c r="AJ628" s="2106">
        <f t="shared" ref="AJ628:AJ630" si="519">+COUNTIF(F628:AG628,"休")</f>
        <v>0</v>
      </c>
      <c r="AM628" s="1953">
        <f t="shared" ref="AM628:AM630" si="520">+COUNTIF(F628:AG628,"－")</f>
        <v>0</v>
      </c>
      <c r="AN628" s="1953">
        <f>+COUNTIF(F628:AG628,"外")</f>
        <v>0</v>
      </c>
    </row>
    <row r="629" spans="2:40">
      <c r="B629" s="4186"/>
      <c r="C629" s="4189"/>
      <c r="D629" s="1960">
        <f>E$20</f>
        <v>0</v>
      </c>
      <c r="E629" s="2105"/>
      <c r="F629" s="1955"/>
      <c r="G629" s="1956"/>
      <c r="H629" s="1956"/>
      <c r="I629" s="1956"/>
      <c r="J629" s="1956"/>
      <c r="K629" s="1956"/>
      <c r="L629" s="1956"/>
      <c r="M629" s="1956"/>
      <c r="N629" s="1956"/>
      <c r="O629" s="1956"/>
      <c r="P629" s="1956"/>
      <c r="Q629" s="1956"/>
      <c r="R629" s="1956"/>
      <c r="S629" s="1956"/>
      <c r="T629" s="1956"/>
      <c r="U629" s="1956"/>
      <c r="V629" s="1956"/>
      <c r="W629" s="1956"/>
      <c r="X629" s="1956"/>
      <c r="Y629" s="1956"/>
      <c r="Z629" s="1956"/>
      <c r="AA629" s="1956"/>
      <c r="AB629" s="1956"/>
      <c r="AC629" s="1956"/>
      <c r="AD629" s="1956"/>
      <c r="AE629" s="1956"/>
      <c r="AF629" s="1956"/>
      <c r="AG629" s="1957"/>
      <c r="AH629" s="1950">
        <f t="shared" si="517"/>
        <v>28</v>
      </c>
      <c r="AI629" s="1958">
        <f t="shared" si="518"/>
        <v>0</v>
      </c>
      <c r="AJ629" s="2106">
        <f t="shared" si="519"/>
        <v>0</v>
      </c>
      <c r="AM629" s="1953">
        <f t="shared" si="520"/>
        <v>0</v>
      </c>
      <c r="AN629" s="1953">
        <f>+COUNTIF(F629:AG629,"外")</f>
        <v>0</v>
      </c>
    </row>
    <row r="630" spans="2:40">
      <c r="B630" s="4187"/>
      <c r="C630" s="4190"/>
      <c r="D630" s="2110">
        <f>E$21</f>
        <v>0</v>
      </c>
      <c r="E630" s="2039"/>
      <c r="F630" s="1984"/>
      <c r="G630" s="1965"/>
      <c r="H630" s="1965"/>
      <c r="I630" s="1965"/>
      <c r="J630" s="1965"/>
      <c r="K630" s="1965"/>
      <c r="L630" s="1965"/>
      <c r="M630" s="1965"/>
      <c r="N630" s="1965"/>
      <c r="O630" s="1965"/>
      <c r="P630" s="1965"/>
      <c r="Q630" s="1965"/>
      <c r="R630" s="1965"/>
      <c r="S630" s="1965"/>
      <c r="T630" s="1965"/>
      <c r="U630" s="1965"/>
      <c r="V630" s="1965"/>
      <c r="W630" s="1965"/>
      <c r="X630" s="1965"/>
      <c r="Y630" s="1965"/>
      <c r="Z630" s="1965"/>
      <c r="AA630" s="1965"/>
      <c r="AB630" s="1965"/>
      <c r="AC630" s="1965"/>
      <c r="AD630" s="1965"/>
      <c r="AE630" s="1965"/>
      <c r="AF630" s="1965"/>
      <c r="AG630" s="1985"/>
      <c r="AH630" s="1986">
        <f t="shared" si="517"/>
        <v>28</v>
      </c>
      <c r="AI630" s="2071">
        <f t="shared" si="518"/>
        <v>0</v>
      </c>
      <c r="AJ630" s="1972">
        <f t="shared" si="519"/>
        <v>0</v>
      </c>
      <c r="AM630" s="1953">
        <f t="shared" si="520"/>
        <v>0</v>
      </c>
      <c r="AN630" s="1953">
        <f>+COUNTIF(F630:AG630,"外")</f>
        <v>0</v>
      </c>
    </row>
    <row r="631" spans="2:40">
      <c r="F631" s="2073"/>
      <c r="G631" s="2073"/>
      <c r="H631" s="2073"/>
      <c r="I631" s="2073"/>
      <c r="J631" s="2073"/>
      <c r="K631" s="2073"/>
      <c r="L631" s="2073"/>
      <c r="M631" s="2073"/>
      <c r="N631" s="2073"/>
      <c r="O631" s="2073"/>
      <c r="P631" s="2073"/>
      <c r="Q631" s="2073"/>
      <c r="R631" s="2073"/>
      <c r="S631" s="2073"/>
      <c r="T631" s="2073"/>
      <c r="U631" s="2073"/>
      <c r="V631" s="2073"/>
      <c r="W631" s="2073"/>
      <c r="X631" s="2073"/>
      <c r="Y631" s="2073"/>
      <c r="Z631" s="2073"/>
      <c r="AA631" s="2073"/>
      <c r="AB631" s="2073"/>
      <c r="AC631" s="2073"/>
      <c r="AD631" s="2073"/>
      <c r="AE631" s="2073"/>
      <c r="AF631" s="2073"/>
      <c r="AG631" s="2073"/>
    </row>
    <row r="632" spans="2:40" ht="13.5" customHeight="1">
      <c r="B632" s="2021"/>
      <c r="C632" s="2022"/>
      <c r="D632" s="2025"/>
      <c r="E632" s="2053" t="s">
        <v>1183</v>
      </c>
      <c r="F632" s="2054">
        <f>+AG612+1</f>
        <v>45443</v>
      </c>
      <c r="G632" s="2055">
        <f>+F632+1</f>
        <v>45444</v>
      </c>
      <c r="H632" s="2055">
        <f t="shared" ref="H632:Y632" si="521">+G632+1</f>
        <v>45445</v>
      </c>
      <c r="I632" s="2055">
        <f t="shared" si="521"/>
        <v>45446</v>
      </c>
      <c r="J632" s="2055">
        <f t="shared" si="521"/>
        <v>45447</v>
      </c>
      <c r="K632" s="2055">
        <f t="shared" si="521"/>
        <v>45448</v>
      </c>
      <c r="L632" s="2055">
        <f t="shared" si="521"/>
        <v>45449</v>
      </c>
      <c r="M632" s="2055">
        <f t="shared" si="521"/>
        <v>45450</v>
      </c>
      <c r="N632" s="2055">
        <f t="shared" si="521"/>
        <v>45451</v>
      </c>
      <c r="O632" s="2055">
        <f t="shared" si="521"/>
        <v>45452</v>
      </c>
      <c r="P632" s="2055">
        <f t="shared" si="521"/>
        <v>45453</v>
      </c>
      <c r="Q632" s="2055">
        <f t="shared" si="521"/>
        <v>45454</v>
      </c>
      <c r="R632" s="2055">
        <f t="shared" si="521"/>
        <v>45455</v>
      </c>
      <c r="S632" s="2055">
        <f t="shared" si="521"/>
        <v>45456</v>
      </c>
      <c r="T632" s="2055">
        <f t="shared" si="521"/>
        <v>45457</v>
      </c>
      <c r="U632" s="2055">
        <f t="shared" si="521"/>
        <v>45458</v>
      </c>
      <c r="V632" s="2055">
        <f t="shared" si="521"/>
        <v>45459</v>
      </c>
      <c r="W632" s="2055">
        <f t="shared" si="521"/>
        <v>45460</v>
      </c>
      <c r="X632" s="2055">
        <f t="shared" si="521"/>
        <v>45461</v>
      </c>
      <c r="Y632" s="2055">
        <f t="shared" si="521"/>
        <v>45462</v>
      </c>
      <c r="Z632" s="2055">
        <f>+Y632+1</f>
        <v>45463</v>
      </c>
      <c r="AA632" s="2055">
        <f t="shared" ref="AA632:AC632" si="522">+Z632+1</f>
        <v>45464</v>
      </c>
      <c r="AB632" s="2055">
        <f t="shared" si="522"/>
        <v>45465</v>
      </c>
      <c r="AC632" s="2055">
        <f t="shared" si="522"/>
        <v>45466</v>
      </c>
      <c r="AD632" s="2055">
        <f>+AC632+1</f>
        <v>45467</v>
      </c>
      <c r="AE632" s="2055">
        <f t="shared" ref="AE632" si="523">+AD632+1</f>
        <v>45468</v>
      </c>
      <c r="AF632" s="2055">
        <f>+AE632+1</f>
        <v>45469</v>
      </c>
      <c r="AG632" s="2099">
        <f t="shared" ref="AG632" si="524">+AF632+1</f>
        <v>45470</v>
      </c>
      <c r="AH632" s="4209" t="s">
        <v>2496</v>
      </c>
      <c r="AI632" s="4313" t="s">
        <v>2497</v>
      </c>
      <c r="AJ632" s="4316" t="s">
        <v>2474</v>
      </c>
      <c r="AK632" s="4319"/>
      <c r="AM632" s="4320" t="s">
        <v>2556</v>
      </c>
      <c r="AN632" s="4320" t="s">
        <v>2557</v>
      </c>
    </row>
    <row r="633" spans="2:40">
      <c r="B633" s="2037"/>
      <c r="C633" s="2038"/>
      <c r="D633" s="2041"/>
      <c r="E633" s="1958" t="s">
        <v>1184</v>
      </c>
      <c r="F633" s="2059" t="str">
        <f>TEXT(WEEKDAY(+F632),"aaa")</f>
        <v>金</v>
      </c>
      <c r="G633" s="2060" t="str">
        <f t="shared" ref="G633:AG633" si="525">TEXT(WEEKDAY(+G632),"aaa")</f>
        <v>土</v>
      </c>
      <c r="H633" s="2060" t="str">
        <f t="shared" si="525"/>
        <v>日</v>
      </c>
      <c r="I633" s="2060" t="str">
        <f t="shared" si="525"/>
        <v>月</v>
      </c>
      <c r="J633" s="2060" t="str">
        <f t="shared" si="525"/>
        <v>火</v>
      </c>
      <c r="K633" s="2060" t="str">
        <f t="shared" si="525"/>
        <v>水</v>
      </c>
      <c r="L633" s="2060" t="str">
        <f t="shared" si="525"/>
        <v>木</v>
      </c>
      <c r="M633" s="2060" t="str">
        <f t="shared" si="525"/>
        <v>金</v>
      </c>
      <c r="N633" s="2060" t="str">
        <f t="shared" si="525"/>
        <v>土</v>
      </c>
      <c r="O633" s="2060" t="str">
        <f t="shared" si="525"/>
        <v>日</v>
      </c>
      <c r="P633" s="2060" t="str">
        <f t="shared" si="525"/>
        <v>月</v>
      </c>
      <c r="Q633" s="2060" t="str">
        <f t="shared" si="525"/>
        <v>火</v>
      </c>
      <c r="R633" s="2060" t="str">
        <f t="shared" si="525"/>
        <v>水</v>
      </c>
      <c r="S633" s="2060" t="str">
        <f t="shared" si="525"/>
        <v>木</v>
      </c>
      <c r="T633" s="2060" t="str">
        <f t="shared" si="525"/>
        <v>金</v>
      </c>
      <c r="U633" s="2060" t="str">
        <f t="shared" si="525"/>
        <v>土</v>
      </c>
      <c r="V633" s="2060" t="str">
        <f t="shared" si="525"/>
        <v>日</v>
      </c>
      <c r="W633" s="2060" t="str">
        <f t="shared" si="525"/>
        <v>月</v>
      </c>
      <c r="X633" s="2060" t="str">
        <f t="shared" si="525"/>
        <v>火</v>
      </c>
      <c r="Y633" s="2060" t="str">
        <f t="shared" si="525"/>
        <v>水</v>
      </c>
      <c r="Z633" s="2060" t="str">
        <f t="shared" si="525"/>
        <v>木</v>
      </c>
      <c r="AA633" s="2060" t="str">
        <f t="shared" si="525"/>
        <v>金</v>
      </c>
      <c r="AB633" s="2060" t="str">
        <f t="shared" si="525"/>
        <v>土</v>
      </c>
      <c r="AC633" s="2060" t="str">
        <f t="shared" si="525"/>
        <v>日</v>
      </c>
      <c r="AD633" s="2060" t="str">
        <f t="shared" si="525"/>
        <v>月</v>
      </c>
      <c r="AE633" s="2060" t="str">
        <f t="shared" si="525"/>
        <v>火</v>
      </c>
      <c r="AF633" s="2060" t="str">
        <f t="shared" si="525"/>
        <v>水</v>
      </c>
      <c r="AG633" s="2114" t="str">
        <f t="shared" si="525"/>
        <v>木</v>
      </c>
      <c r="AH633" s="4210"/>
      <c r="AI633" s="4314"/>
      <c r="AJ633" s="4317"/>
      <c r="AK633" s="4319"/>
      <c r="AM633" s="4320"/>
      <c r="AN633" s="4320"/>
    </row>
    <row r="634" spans="2:40" ht="24.75" customHeight="1">
      <c r="B634" s="2101" t="s">
        <v>2531</v>
      </c>
      <c r="C634" s="2102" t="s">
        <v>2532</v>
      </c>
      <c r="D634" s="1953" t="s">
        <v>1313</v>
      </c>
      <c r="E634" s="1901" t="s">
        <v>2558</v>
      </c>
      <c r="F634" s="1941"/>
      <c r="G634" s="1942"/>
      <c r="H634" s="1942"/>
      <c r="I634" s="1942"/>
      <c r="J634" s="1942"/>
      <c r="K634" s="1942"/>
      <c r="L634" s="1942"/>
      <c r="M634" s="1942"/>
      <c r="N634" s="1942"/>
      <c r="O634" s="1942"/>
      <c r="P634" s="1942"/>
      <c r="Q634" s="1942"/>
      <c r="R634" s="1942"/>
      <c r="S634" s="1942"/>
      <c r="T634" s="1942"/>
      <c r="U634" s="1942"/>
      <c r="V634" s="1942"/>
      <c r="W634" s="1942"/>
      <c r="X634" s="1942"/>
      <c r="Y634" s="1942"/>
      <c r="Z634" s="1942"/>
      <c r="AA634" s="1942"/>
      <c r="AB634" s="1942"/>
      <c r="AC634" s="1942"/>
      <c r="AD634" s="1942"/>
      <c r="AE634" s="1942"/>
      <c r="AF634" s="1942"/>
      <c r="AG634" s="1970"/>
      <c r="AH634" s="4211"/>
      <c r="AI634" s="4315"/>
      <c r="AJ634" s="4318"/>
      <c r="AK634" s="4319"/>
    </row>
    <row r="635" spans="2:40" ht="13.5" customHeight="1">
      <c r="B635" s="4185" t="s">
        <v>2486</v>
      </c>
      <c r="C635" s="4188" t="s">
        <v>2487</v>
      </c>
      <c r="D635" s="1945" t="str">
        <f>E$8</f>
        <v>〇〇</v>
      </c>
      <c r="E635" s="2023"/>
      <c r="F635" s="1947"/>
      <c r="G635" s="1948"/>
      <c r="H635" s="1948"/>
      <c r="I635" s="1948"/>
      <c r="J635" s="1948"/>
      <c r="K635" s="1948"/>
      <c r="L635" s="1948"/>
      <c r="M635" s="1948"/>
      <c r="N635" s="1948"/>
      <c r="O635" s="1948"/>
      <c r="P635" s="1948"/>
      <c r="Q635" s="1948"/>
      <c r="R635" s="1948"/>
      <c r="S635" s="1948"/>
      <c r="T635" s="1948"/>
      <c r="U635" s="1948"/>
      <c r="V635" s="1948"/>
      <c r="W635" s="1948"/>
      <c r="X635" s="1948"/>
      <c r="Y635" s="1948"/>
      <c r="Z635" s="1948"/>
      <c r="AA635" s="1948"/>
      <c r="AB635" s="1948"/>
      <c r="AC635" s="1948"/>
      <c r="AD635" s="1948"/>
      <c r="AE635" s="1948"/>
      <c r="AF635" s="1948"/>
      <c r="AG635" s="1949"/>
      <c r="AH635" s="1950">
        <f>COUNTA(F$116:AG$116)-AI635</f>
        <v>28</v>
      </c>
      <c r="AI635" s="1951">
        <f>AM635+AN635</f>
        <v>0</v>
      </c>
      <c r="AJ635" s="2104">
        <f>+COUNTIF(F635:AG635,"休")</f>
        <v>0</v>
      </c>
      <c r="AM635" s="1953">
        <f>+COUNTIF(F635:AG635,"－")</f>
        <v>0</v>
      </c>
      <c r="AN635" s="1953">
        <f t="shared" ref="AN635:AN640" si="526">+COUNTIF(F635:AG635,"外")</f>
        <v>0</v>
      </c>
    </row>
    <row r="636" spans="2:40" ht="13.5" customHeight="1">
      <c r="B636" s="4186"/>
      <c r="C636" s="4189"/>
      <c r="D636" s="1960" t="str">
        <f>E$9</f>
        <v>●●</v>
      </c>
      <c r="E636" s="2105"/>
      <c r="F636" s="1955"/>
      <c r="G636" s="1956"/>
      <c r="H636" s="1956"/>
      <c r="I636" s="1956"/>
      <c r="J636" s="1956"/>
      <c r="K636" s="1956"/>
      <c r="L636" s="1956"/>
      <c r="M636" s="1956"/>
      <c r="N636" s="1956"/>
      <c r="O636" s="1956"/>
      <c r="P636" s="1956"/>
      <c r="Q636" s="1956"/>
      <c r="R636" s="1956"/>
      <c r="S636" s="1956"/>
      <c r="T636" s="1956"/>
      <c r="U636" s="1956"/>
      <c r="V636" s="1956"/>
      <c r="W636" s="1956"/>
      <c r="X636" s="1956"/>
      <c r="Y636" s="1956"/>
      <c r="Z636" s="1956"/>
      <c r="AA636" s="1956"/>
      <c r="AB636" s="1956"/>
      <c r="AC636" s="1956"/>
      <c r="AD636" s="1956"/>
      <c r="AE636" s="1956"/>
      <c r="AF636" s="1956"/>
      <c r="AG636" s="1957"/>
      <c r="AH636" s="1950">
        <f t="shared" ref="AH636:AH640" si="527">COUNTA(F$116:AG$116)-AI636</f>
        <v>28</v>
      </c>
      <c r="AI636" s="1958">
        <f t="shared" ref="AI636" si="528">AM636+AN636</f>
        <v>0</v>
      </c>
      <c r="AJ636" s="2106">
        <f t="shared" ref="AJ636:AJ639" si="529">+COUNTIF(F636:AG636,"休")</f>
        <v>0</v>
      </c>
      <c r="AM636" s="1953">
        <f t="shared" ref="AM636:AM639" si="530">+COUNTIF(F636:AG636,"－")</f>
        <v>0</v>
      </c>
      <c r="AN636" s="1953">
        <f t="shared" si="526"/>
        <v>0</v>
      </c>
    </row>
    <row r="637" spans="2:40">
      <c r="B637" s="4186"/>
      <c r="C637" s="4189"/>
      <c r="D637" s="1960" t="str">
        <f>E$10</f>
        <v>△△</v>
      </c>
      <c r="E637" s="2105"/>
      <c r="F637" s="1955"/>
      <c r="G637" s="1956"/>
      <c r="H637" s="1956"/>
      <c r="I637" s="1956"/>
      <c r="J637" s="1956"/>
      <c r="K637" s="1956"/>
      <c r="L637" s="1956"/>
      <c r="M637" s="1956"/>
      <c r="N637" s="1956"/>
      <c r="O637" s="1956"/>
      <c r="P637" s="1956"/>
      <c r="Q637" s="1956"/>
      <c r="R637" s="1956"/>
      <c r="S637" s="1956"/>
      <c r="T637" s="1956"/>
      <c r="U637" s="1956"/>
      <c r="V637" s="1956"/>
      <c r="W637" s="1956"/>
      <c r="X637" s="1956"/>
      <c r="Y637" s="1956"/>
      <c r="Z637" s="1956"/>
      <c r="AA637" s="1956"/>
      <c r="AB637" s="1956"/>
      <c r="AC637" s="1956"/>
      <c r="AD637" s="1956"/>
      <c r="AE637" s="1956"/>
      <c r="AF637" s="1956"/>
      <c r="AG637" s="1957"/>
      <c r="AH637" s="1950">
        <f t="shared" si="527"/>
        <v>28</v>
      </c>
      <c r="AI637" s="1958">
        <f>AM637+AN637</f>
        <v>0</v>
      </c>
      <c r="AJ637" s="2106">
        <f t="shared" si="529"/>
        <v>0</v>
      </c>
      <c r="AM637" s="1953">
        <f t="shared" si="530"/>
        <v>0</v>
      </c>
      <c r="AN637" s="1953">
        <f t="shared" si="526"/>
        <v>0</v>
      </c>
    </row>
    <row r="638" spans="2:40">
      <c r="B638" s="4186"/>
      <c r="C638" s="4189"/>
      <c r="D638" s="1960" t="str">
        <f>E$11</f>
        <v>■■</v>
      </c>
      <c r="E638" s="2105"/>
      <c r="F638" s="1955"/>
      <c r="G638" s="1956"/>
      <c r="H638" s="1956"/>
      <c r="I638" s="1956"/>
      <c r="J638" s="1956"/>
      <c r="K638" s="1956"/>
      <c r="L638" s="1956"/>
      <c r="M638" s="1956"/>
      <c r="N638" s="1956"/>
      <c r="O638" s="1956"/>
      <c r="P638" s="1956"/>
      <c r="Q638" s="1956"/>
      <c r="R638" s="1956"/>
      <c r="S638" s="1956"/>
      <c r="T638" s="1956"/>
      <c r="U638" s="1956"/>
      <c r="V638" s="1956"/>
      <c r="W638" s="1956"/>
      <c r="X638" s="1956"/>
      <c r="Y638" s="1956"/>
      <c r="Z638" s="1956"/>
      <c r="AA638" s="1956"/>
      <c r="AB638" s="1956"/>
      <c r="AC638" s="1956"/>
      <c r="AD638" s="1956"/>
      <c r="AE638" s="1956"/>
      <c r="AF638" s="1956"/>
      <c r="AG638" s="1957"/>
      <c r="AH638" s="1950">
        <f t="shared" si="527"/>
        <v>28</v>
      </c>
      <c r="AI638" s="1958">
        <f t="shared" ref="AI638:AI640" si="531">AM638+AN638</f>
        <v>0</v>
      </c>
      <c r="AJ638" s="2106">
        <f t="shared" si="529"/>
        <v>0</v>
      </c>
      <c r="AM638" s="1953">
        <f t="shared" si="530"/>
        <v>0</v>
      </c>
      <c r="AN638" s="1953">
        <f t="shared" si="526"/>
        <v>0</v>
      </c>
    </row>
    <row r="639" spans="2:40">
      <c r="B639" s="4186"/>
      <c r="C639" s="4189"/>
      <c r="D639" s="1960" t="str">
        <f>E$12</f>
        <v>★★</v>
      </c>
      <c r="E639" s="2105"/>
      <c r="F639" s="1955"/>
      <c r="G639" s="1956"/>
      <c r="H639" s="1956"/>
      <c r="I639" s="1956"/>
      <c r="J639" s="1956"/>
      <c r="K639" s="1956"/>
      <c r="L639" s="1956"/>
      <c r="M639" s="1956"/>
      <c r="N639" s="1956"/>
      <c r="O639" s="1956"/>
      <c r="P639" s="1956"/>
      <c r="Q639" s="1956"/>
      <c r="R639" s="1956"/>
      <c r="S639" s="1956"/>
      <c r="T639" s="1956"/>
      <c r="U639" s="1956"/>
      <c r="V639" s="1956"/>
      <c r="W639" s="1956"/>
      <c r="X639" s="1956"/>
      <c r="Y639" s="1956"/>
      <c r="Z639" s="1956"/>
      <c r="AA639" s="1956"/>
      <c r="AB639" s="1956"/>
      <c r="AC639" s="1956"/>
      <c r="AD639" s="1956"/>
      <c r="AE639" s="1956"/>
      <c r="AF639" s="1956"/>
      <c r="AG639" s="1957"/>
      <c r="AH639" s="1950">
        <f t="shared" si="527"/>
        <v>28</v>
      </c>
      <c r="AI639" s="1958">
        <f t="shared" si="531"/>
        <v>0</v>
      </c>
      <c r="AJ639" s="2106">
        <f t="shared" si="529"/>
        <v>0</v>
      </c>
      <c r="AM639" s="1953">
        <f t="shared" si="530"/>
        <v>0</v>
      </c>
      <c r="AN639" s="1953">
        <f t="shared" si="526"/>
        <v>0</v>
      </c>
    </row>
    <row r="640" spans="2:40">
      <c r="B640" s="4187"/>
      <c r="C640" s="4190"/>
      <c r="D640" s="2107"/>
      <c r="E640" s="1991"/>
      <c r="F640" s="1964"/>
      <c r="G640" s="1966"/>
      <c r="H640" s="1966"/>
      <c r="I640" s="1966"/>
      <c r="J640" s="1966"/>
      <c r="K640" s="1966"/>
      <c r="L640" s="1966"/>
      <c r="M640" s="1966"/>
      <c r="N640" s="1966"/>
      <c r="O640" s="1966"/>
      <c r="P640" s="1966"/>
      <c r="Q640" s="1966"/>
      <c r="R640" s="1966"/>
      <c r="S640" s="1966"/>
      <c r="T640" s="1966"/>
      <c r="U640" s="1966"/>
      <c r="V640" s="1966"/>
      <c r="W640" s="1966"/>
      <c r="X640" s="1966"/>
      <c r="Y640" s="1966"/>
      <c r="Z640" s="1966"/>
      <c r="AA640" s="1966"/>
      <c r="AB640" s="1966"/>
      <c r="AC640" s="1966"/>
      <c r="AD640" s="1966"/>
      <c r="AE640" s="1966"/>
      <c r="AF640" s="1966"/>
      <c r="AG640" s="1967"/>
      <c r="AH640" s="1950">
        <f t="shared" si="527"/>
        <v>28</v>
      </c>
      <c r="AI640" s="1951">
        <f t="shared" si="531"/>
        <v>0</v>
      </c>
      <c r="AJ640" s="2104">
        <f>+COUNTIF(F640:AG640,"休")</f>
        <v>0</v>
      </c>
      <c r="AM640" s="1953">
        <f>+COUNTIF(F640:AG640,"－")</f>
        <v>0</v>
      </c>
      <c r="AN640" s="1953">
        <f t="shared" si="526"/>
        <v>0</v>
      </c>
    </row>
    <row r="641" spans="2:40" ht="24.75" customHeight="1">
      <c r="B641" s="4185" t="s">
        <v>2493</v>
      </c>
      <c r="C641" s="4188" t="s">
        <v>2494</v>
      </c>
      <c r="D641" s="1953" t="s">
        <v>1313</v>
      </c>
      <c r="E641" s="1901" t="s">
        <v>2558</v>
      </c>
      <c r="F641" s="1941"/>
      <c r="G641" s="1942"/>
      <c r="H641" s="1942"/>
      <c r="I641" s="1942"/>
      <c r="J641" s="1942"/>
      <c r="K641" s="1942"/>
      <c r="L641" s="1942"/>
      <c r="M641" s="1942"/>
      <c r="N641" s="1942"/>
      <c r="O641" s="1942"/>
      <c r="P641" s="1942"/>
      <c r="Q641" s="1942"/>
      <c r="R641" s="1942"/>
      <c r="S641" s="1942"/>
      <c r="T641" s="1942"/>
      <c r="U641" s="1942"/>
      <c r="V641" s="1942"/>
      <c r="W641" s="1942"/>
      <c r="X641" s="1942"/>
      <c r="Y641" s="1942"/>
      <c r="Z641" s="1942"/>
      <c r="AA641" s="1942"/>
      <c r="AB641" s="1942"/>
      <c r="AC641" s="1942"/>
      <c r="AD641" s="1942"/>
      <c r="AE641" s="1942"/>
      <c r="AF641" s="1942"/>
      <c r="AG641" s="1970"/>
      <c r="AH641" s="1971"/>
      <c r="AI641" s="1953"/>
      <c r="AJ641" s="2058"/>
    </row>
    <row r="642" spans="2:40" ht="13.5" customHeight="1">
      <c r="B642" s="4186"/>
      <c r="C642" s="4189"/>
      <c r="D642" s="2107" t="str">
        <f>E$14</f>
        <v>〇〇</v>
      </c>
      <c r="E642" s="1991"/>
      <c r="F642" s="1947"/>
      <c r="G642" s="1948"/>
      <c r="H642" s="1948"/>
      <c r="I642" s="1948"/>
      <c r="J642" s="1948"/>
      <c r="K642" s="1948"/>
      <c r="L642" s="1948"/>
      <c r="M642" s="1948"/>
      <c r="N642" s="1948"/>
      <c r="O642" s="1948"/>
      <c r="P642" s="1948"/>
      <c r="Q642" s="1948"/>
      <c r="R642" s="1948"/>
      <c r="S642" s="1948"/>
      <c r="T642" s="1948"/>
      <c r="U642" s="1948"/>
      <c r="V642" s="1948"/>
      <c r="W642" s="1948"/>
      <c r="X642" s="1948"/>
      <c r="Y642" s="1948"/>
      <c r="Z642" s="1948"/>
      <c r="AA642" s="1948"/>
      <c r="AB642" s="1948"/>
      <c r="AC642" s="1948"/>
      <c r="AD642" s="1948"/>
      <c r="AE642" s="1948"/>
      <c r="AF642" s="1948"/>
      <c r="AG642" s="1949"/>
      <c r="AH642" s="1950">
        <f t="shared" ref="AH642:AH645" si="532">COUNTA(F$116:AG$116)-AI642</f>
        <v>28</v>
      </c>
      <c r="AI642" s="1951">
        <f t="shared" ref="AI642:AI645" si="533">AM642+AN642</f>
        <v>0</v>
      </c>
      <c r="AJ642" s="2104">
        <f>+COUNTIF(F642:AG642,"休")</f>
        <v>0</v>
      </c>
      <c r="AM642" s="1953">
        <f>+COUNTIF(F642:AG642,"－")</f>
        <v>0</v>
      </c>
      <c r="AN642" s="1953">
        <f>+COUNTIF(F642:AG642,"外")</f>
        <v>0</v>
      </c>
    </row>
    <row r="643" spans="2:40">
      <c r="B643" s="4186"/>
      <c r="C643" s="4189"/>
      <c r="D643" s="1960" t="str">
        <f>E$15</f>
        <v>●●</v>
      </c>
      <c r="E643" s="2105"/>
      <c r="F643" s="1955"/>
      <c r="G643" s="1956"/>
      <c r="H643" s="1956"/>
      <c r="I643" s="1956"/>
      <c r="J643" s="1956"/>
      <c r="K643" s="1956"/>
      <c r="L643" s="1956"/>
      <c r="M643" s="1956"/>
      <c r="N643" s="1956"/>
      <c r="O643" s="1956"/>
      <c r="P643" s="1956"/>
      <c r="Q643" s="1956"/>
      <c r="R643" s="1956"/>
      <c r="S643" s="1956"/>
      <c r="T643" s="1956"/>
      <c r="U643" s="1956"/>
      <c r="V643" s="1956"/>
      <c r="W643" s="1956"/>
      <c r="X643" s="1956"/>
      <c r="Y643" s="1956"/>
      <c r="Z643" s="1956"/>
      <c r="AA643" s="1956"/>
      <c r="AB643" s="1956"/>
      <c r="AC643" s="1956"/>
      <c r="AD643" s="1956"/>
      <c r="AE643" s="1956"/>
      <c r="AF643" s="1956"/>
      <c r="AG643" s="1957"/>
      <c r="AH643" s="1950">
        <f t="shared" si="532"/>
        <v>28</v>
      </c>
      <c r="AI643" s="1958">
        <f t="shared" si="533"/>
        <v>0</v>
      </c>
      <c r="AJ643" s="2106">
        <f t="shared" ref="AJ643:AJ645" si="534">+COUNTIF(F643:AG643,"休")</f>
        <v>0</v>
      </c>
      <c r="AM643" s="1953">
        <f t="shared" ref="AM643:AM645" si="535">+COUNTIF(F643:AG643,"－")</f>
        <v>0</v>
      </c>
      <c r="AN643" s="1953">
        <f>+COUNTIF(F643:AG643,"外")</f>
        <v>0</v>
      </c>
    </row>
    <row r="644" spans="2:40">
      <c r="B644" s="4186"/>
      <c r="C644" s="4189"/>
      <c r="D644" s="1960">
        <f>E$16</f>
        <v>0</v>
      </c>
      <c r="E644" s="2105"/>
      <c r="F644" s="1955"/>
      <c r="G644" s="1956"/>
      <c r="H644" s="1956"/>
      <c r="I644" s="1956"/>
      <c r="J644" s="1956"/>
      <c r="K644" s="1956"/>
      <c r="L644" s="1956"/>
      <c r="M644" s="1956"/>
      <c r="N644" s="1956"/>
      <c r="O644" s="1956"/>
      <c r="P644" s="1956"/>
      <c r="Q644" s="1956"/>
      <c r="R644" s="1956"/>
      <c r="S644" s="1956"/>
      <c r="T644" s="1956"/>
      <c r="U644" s="1956"/>
      <c r="V644" s="1956"/>
      <c r="W644" s="1956"/>
      <c r="X644" s="1956"/>
      <c r="Y644" s="1956"/>
      <c r="Z644" s="1956"/>
      <c r="AA644" s="1956"/>
      <c r="AB644" s="1956"/>
      <c r="AC644" s="1956"/>
      <c r="AD644" s="1956"/>
      <c r="AE644" s="1956"/>
      <c r="AF644" s="1956"/>
      <c r="AG644" s="1957"/>
      <c r="AH644" s="1950">
        <f t="shared" si="532"/>
        <v>28</v>
      </c>
      <c r="AI644" s="1958">
        <f t="shared" si="533"/>
        <v>0</v>
      </c>
      <c r="AJ644" s="2106">
        <f t="shared" si="534"/>
        <v>0</v>
      </c>
      <c r="AM644" s="1953">
        <f t="shared" si="535"/>
        <v>0</v>
      </c>
      <c r="AN644" s="1953">
        <f>+COUNTIF(F644:AG644,"外")</f>
        <v>0</v>
      </c>
    </row>
    <row r="645" spans="2:40">
      <c r="B645" s="4186"/>
      <c r="C645" s="4190"/>
      <c r="D645" s="2107">
        <f>E$17</f>
        <v>0</v>
      </c>
      <c r="E645" s="1991"/>
      <c r="F645" s="1955"/>
      <c r="G645" s="1978"/>
      <c r="H645" s="1978"/>
      <c r="I645" s="1978"/>
      <c r="J645" s="1978"/>
      <c r="K645" s="1978"/>
      <c r="L645" s="1978"/>
      <c r="M645" s="1978"/>
      <c r="N645" s="1978"/>
      <c r="O645" s="1978"/>
      <c r="P645" s="1978"/>
      <c r="Q645" s="1978"/>
      <c r="R645" s="1978"/>
      <c r="S645" s="1978"/>
      <c r="T645" s="1978"/>
      <c r="U645" s="1978"/>
      <c r="V645" s="1978"/>
      <c r="W645" s="1978"/>
      <c r="X645" s="1978"/>
      <c r="Y645" s="1978"/>
      <c r="Z645" s="1978"/>
      <c r="AA645" s="1978"/>
      <c r="AB645" s="1978"/>
      <c r="AC645" s="1978"/>
      <c r="AD645" s="1978"/>
      <c r="AE645" s="1978"/>
      <c r="AF645" s="1978"/>
      <c r="AG645" s="1949"/>
      <c r="AH645" s="1950">
        <f t="shared" si="532"/>
        <v>28</v>
      </c>
      <c r="AI645" s="1987">
        <f t="shared" si="533"/>
        <v>0</v>
      </c>
      <c r="AJ645" s="2104">
        <f t="shared" si="534"/>
        <v>0</v>
      </c>
      <c r="AM645" s="1953">
        <f t="shared" si="535"/>
        <v>0</v>
      </c>
      <c r="AN645" s="1953">
        <f>+COUNTIF(F645:AG645,"外")</f>
        <v>0</v>
      </c>
    </row>
    <row r="646" spans="2:40" ht="24.75" customHeight="1">
      <c r="B646" s="4186"/>
      <c r="C646" s="4188" t="s">
        <v>2495</v>
      </c>
      <c r="D646" s="1953" t="s">
        <v>1313</v>
      </c>
      <c r="E646" s="1901" t="s">
        <v>2558</v>
      </c>
      <c r="F646" s="1941"/>
      <c r="G646" s="1942"/>
      <c r="H646" s="1942"/>
      <c r="I646" s="1942"/>
      <c r="J646" s="1942"/>
      <c r="K646" s="1942"/>
      <c r="L646" s="1942"/>
      <c r="M646" s="1942"/>
      <c r="N646" s="1942"/>
      <c r="O646" s="1942"/>
      <c r="P646" s="1942"/>
      <c r="Q646" s="1942"/>
      <c r="R646" s="1942"/>
      <c r="S646" s="1942"/>
      <c r="T646" s="1942"/>
      <c r="U646" s="1942"/>
      <c r="V646" s="1942"/>
      <c r="W646" s="1942"/>
      <c r="X646" s="1942"/>
      <c r="Y646" s="1942"/>
      <c r="Z646" s="1942"/>
      <c r="AA646" s="1942"/>
      <c r="AB646" s="1942"/>
      <c r="AC646" s="1942"/>
      <c r="AD646" s="1942"/>
      <c r="AE646" s="1942"/>
      <c r="AF646" s="1942"/>
      <c r="AG646" s="1970"/>
      <c r="AH646" s="1971"/>
      <c r="AI646" s="1953"/>
      <c r="AJ646" s="2058"/>
    </row>
    <row r="647" spans="2:40">
      <c r="B647" s="4186"/>
      <c r="C647" s="4189"/>
      <c r="D647" s="1945" t="str">
        <f>E$18</f>
        <v>●●</v>
      </c>
      <c r="E647" s="2023"/>
      <c r="F647" s="1947"/>
      <c r="G647" s="1948"/>
      <c r="H647" s="1948"/>
      <c r="I647" s="1948"/>
      <c r="J647" s="1948"/>
      <c r="K647" s="1948"/>
      <c r="L647" s="1948"/>
      <c r="M647" s="1948"/>
      <c r="N647" s="1948"/>
      <c r="O647" s="1948"/>
      <c r="P647" s="1948"/>
      <c r="Q647" s="1948"/>
      <c r="R647" s="1948"/>
      <c r="S647" s="1948"/>
      <c r="T647" s="1948"/>
      <c r="U647" s="1948"/>
      <c r="V647" s="1948"/>
      <c r="W647" s="1948"/>
      <c r="X647" s="1948"/>
      <c r="Y647" s="1948"/>
      <c r="Z647" s="1948"/>
      <c r="AA647" s="1948"/>
      <c r="AB647" s="1948"/>
      <c r="AC647" s="1948"/>
      <c r="AD647" s="1948"/>
      <c r="AE647" s="1948"/>
      <c r="AF647" s="1948"/>
      <c r="AG647" s="1982"/>
      <c r="AH647" s="1950">
        <f t="shared" ref="AH647:AH650" si="536">COUNTA(F$116:AG$116)-AI647</f>
        <v>28</v>
      </c>
      <c r="AI647" s="2108">
        <f t="shared" ref="AI647:AI650" si="537">AM647+AN647</f>
        <v>0</v>
      </c>
      <c r="AJ647" s="2109">
        <f>+COUNTIF(F647:AG647,"休")</f>
        <v>0</v>
      </c>
      <c r="AM647" s="1953">
        <f>+COUNTIF(F647:AG647,"－")</f>
        <v>0</v>
      </c>
      <c r="AN647" s="1953">
        <f>+COUNTIF(F647:AG647,"外")</f>
        <v>0</v>
      </c>
    </row>
    <row r="648" spans="2:40">
      <c r="B648" s="4186"/>
      <c r="C648" s="4189"/>
      <c r="D648" s="1960">
        <f>E$19</f>
        <v>0</v>
      </c>
      <c r="E648" s="2105"/>
      <c r="F648" s="1955"/>
      <c r="G648" s="1956"/>
      <c r="H648" s="1956"/>
      <c r="I648" s="1956"/>
      <c r="J648" s="1956"/>
      <c r="K648" s="1956"/>
      <c r="L648" s="1956"/>
      <c r="M648" s="1956"/>
      <c r="N648" s="1956"/>
      <c r="O648" s="1956"/>
      <c r="P648" s="1956"/>
      <c r="Q648" s="1956"/>
      <c r="R648" s="1956"/>
      <c r="S648" s="1956"/>
      <c r="T648" s="1956"/>
      <c r="U648" s="1956"/>
      <c r="V648" s="1956"/>
      <c r="W648" s="1956"/>
      <c r="X648" s="1956"/>
      <c r="Y648" s="1956"/>
      <c r="Z648" s="1956"/>
      <c r="AA648" s="1956"/>
      <c r="AB648" s="1956"/>
      <c r="AC648" s="1956"/>
      <c r="AD648" s="1956"/>
      <c r="AE648" s="1956"/>
      <c r="AF648" s="1956"/>
      <c r="AG648" s="1957"/>
      <c r="AH648" s="1950">
        <f t="shared" si="536"/>
        <v>28</v>
      </c>
      <c r="AI648" s="1958">
        <f t="shared" si="537"/>
        <v>0</v>
      </c>
      <c r="AJ648" s="2106">
        <f t="shared" ref="AJ648:AJ650" si="538">+COUNTIF(F648:AG648,"休")</f>
        <v>0</v>
      </c>
      <c r="AM648" s="1953">
        <f t="shared" ref="AM648:AM650" si="539">+COUNTIF(F648:AG648,"－")</f>
        <v>0</v>
      </c>
      <c r="AN648" s="1953">
        <f>+COUNTIF(F648:AG648,"外")</f>
        <v>0</v>
      </c>
    </row>
    <row r="649" spans="2:40">
      <c r="B649" s="4186"/>
      <c r="C649" s="4189"/>
      <c r="D649" s="1960">
        <f>E$20</f>
        <v>0</v>
      </c>
      <c r="E649" s="2105"/>
      <c r="F649" s="1955"/>
      <c r="G649" s="1956"/>
      <c r="H649" s="1956"/>
      <c r="I649" s="1956"/>
      <c r="J649" s="1956"/>
      <c r="K649" s="1956"/>
      <c r="L649" s="1956"/>
      <c r="M649" s="1956"/>
      <c r="N649" s="1956"/>
      <c r="O649" s="1956"/>
      <c r="P649" s="1956"/>
      <c r="Q649" s="1956"/>
      <c r="R649" s="1956"/>
      <c r="S649" s="1956"/>
      <c r="T649" s="1956"/>
      <c r="U649" s="1956"/>
      <c r="V649" s="1956"/>
      <c r="W649" s="1956"/>
      <c r="X649" s="1956"/>
      <c r="Y649" s="1956"/>
      <c r="Z649" s="1956"/>
      <c r="AA649" s="1956"/>
      <c r="AB649" s="1956"/>
      <c r="AC649" s="1956"/>
      <c r="AD649" s="1956"/>
      <c r="AE649" s="1956"/>
      <c r="AF649" s="1956"/>
      <c r="AG649" s="1957"/>
      <c r="AH649" s="1950">
        <f t="shared" si="536"/>
        <v>28</v>
      </c>
      <c r="AI649" s="1958">
        <f t="shared" si="537"/>
        <v>0</v>
      </c>
      <c r="AJ649" s="2106">
        <f t="shared" si="538"/>
        <v>0</v>
      </c>
      <c r="AM649" s="1953">
        <f t="shared" si="539"/>
        <v>0</v>
      </c>
      <c r="AN649" s="1953">
        <f>+COUNTIF(F649:AG649,"外")</f>
        <v>0</v>
      </c>
    </row>
    <row r="650" spans="2:40">
      <c r="B650" s="4187"/>
      <c r="C650" s="4190"/>
      <c r="D650" s="2110">
        <f>E$21</f>
        <v>0</v>
      </c>
      <c r="E650" s="2039"/>
      <c r="F650" s="1984"/>
      <c r="G650" s="1965"/>
      <c r="H650" s="1965"/>
      <c r="I650" s="1965"/>
      <c r="J650" s="1965"/>
      <c r="K650" s="1965"/>
      <c r="L650" s="1965"/>
      <c r="M650" s="1965"/>
      <c r="N650" s="1965"/>
      <c r="O650" s="1965"/>
      <c r="P650" s="1965"/>
      <c r="Q650" s="1965"/>
      <c r="R650" s="1965"/>
      <c r="S650" s="1965"/>
      <c r="T650" s="1965"/>
      <c r="U650" s="1965"/>
      <c r="V650" s="1965"/>
      <c r="W650" s="1965"/>
      <c r="X650" s="1965"/>
      <c r="Y650" s="1965"/>
      <c r="Z650" s="1965"/>
      <c r="AA650" s="1965"/>
      <c r="AB650" s="1965"/>
      <c r="AC650" s="1965"/>
      <c r="AD650" s="1965"/>
      <c r="AE650" s="1965"/>
      <c r="AF650" s="1965"/>
      <c r="AG650" s="1985"/>
      <c r="AH650" s="1986">
        <f t="shared" si="536"/>
        <v>28</v>
      </c>
      <c r="AI650" s="2071">
        <f t="shared" si="537"/>
        <v>0</v>
      </c>
      <c r="AJ650" s="1972">
        <f t="shared" si="538"/>
        <v>0</v>
      </c>
      <c r="AM650" s="1953">
        <f t="shared" si="539"/>
        <v>0</v>
      </c>
      <c r="AN650" s="1953">
        <f>+COUNTIF(F650:AG650,"外")</f>
        <v>0</v>
      </c>
    </row>
    <row r="651" spans="2:40">
      <c r="F651" s="2073"/>
      <c r="G651" s="2073"/>
      <c r="H651" s="2073"/>
      <c r="I651" s="2073"/>
      <c r="J651" s="2073"/>
      <c r="K651" s="2073"/>
      <c r="L651" s="2073"/>
      <c r="M651" s="2073"/>
      <c r="N651" s="2073"/>
      <c r="O651" s="2073"/>
      <c r="P651" s="2073"/>
      <c r="Q651" s="2073"/>
      <c r="R651" s="2073"/>
      <c r="S651" s="2073"/>
      <c r="T651" s="2073"/>
      <c r="U651" s="2073"/>
      <c r="V651" s="2073"/>
      <c r="W651" s="2073"/>
      <c r="X651" s="2073"/>
      <c r="Y651" s="2073"/>
      <c r="Z651" s="2073"/>
      <c r="AA651" s="2073"/>
      <c r="AB651" s="2073"/>
      <c r="AC651" s="2073"/>
      <c r="AD651" s="2073"/>
      <c r="AE651" s="2073"/>
      <c r="AF651" s="2073"/>
      <c r="AG651" s="2073"/>
    </row>
    <row r="652" spans="2:40" ht="13.5" customHeight="1">
      <c r="B652" s="2021"/>
      <c r="C652" s="2022"/>
      <c r="D652" s="2025"/>
      <c r="E652" s="2074" t="s">
        <v>1183</v>
      </c>
      <c r="F652" s="2075">
        <f>+AG632+1</f>
        <v>45471</v>
      </c>
      <c r="G652" s="2076">
        <f>+F652+1</f>
        <v>45472</v>
      </c>
      <c r="H652" s="2076">
        <f t="shared" ref="H652:Y652" si="540">+G652+1</f>
        <v>45473</v>
      </c>
      <c r="I652" s="2076">
        <f t="shared" si="540"/>
        <v>45474</v>
      </c>
      <c r="J652" s="2076">
        <f t="shared" si="540"/>
        <v>45475</v>
      </c>
      <c r="K652" s="2076">
        <f t="shared" si="540"/>
        <v>45476</v>
      </c>
      <c r="L652" s="2076">
        <f t="shared" si="540"/>
        <v>45477</v>
      </c>
      <c r="M652" s="2076">
        <f t="shared" si="540"/>
        <v>45478</v>
      </c>
      <c r="N652" s="2076">
        <f t="shared" si="540"/>
        <v>45479</v>
      </c>
      <c r="O652" s="2076">
        <f t="shared" si="540"/>
        <v>45480</v>
      </c>
      <c r="P652" s="2076">
        <f t="shared" si="540"/>
        <v>45481</v>
      </c>
      <c r="Q652" s="2076">
        <f t="shared" si="540"/>
        <v>45482</v>
      </c>
      <c r="R652" s="2076">
        <f t="shared" si="540"/>
        <v>45483</v>
      </c>
      <c r="S652" s="2076">
        <f t="shared" si="540"/>
        <v>45484</v>
      </c>
      <c r="T652" s="2076">
        <f t="shared" si="540"/>
        <v>45485</v>
      </c>
      <c r="U652" s="2076">
        <f t="shared" si="540"/>
        <v>45486</v>
      </c>
      <c r="V652" s="2076">
        <f t="shared" si="540"/>
        <v>45487</v>
      </c>
      <c r="W652" s="2076">
        <f t="shared" si="540"/>
        <v>45488</v>
      </c>
      <c r="X652" s="2076">
        <f t="shared" si="540"/>
        <v>45489</v>
      </c>
      <c r="Y652" s="2076">
        <f t="shared" si="540"/>
        <v>45490</v>
      </c>
      <c r="Z652" s="2076">
        <f>+Y652+1</f>
        <v>45491</v>
      </c>
      <c r="AA652" s="2076">
        <f t="shared" ref="AA652:AC652" si="541">+Z652+1</f>
        <v>45492</v>
      </c>
      <c r="AB652" s="2076">
        <f t="shared" si="541"/>
        <v>45493</v>
      </c>
      <c r="AC652" s="2076">
        <f t="shared" si="541"/>
        <v>45494</v>
      </c>
      <c r="AD652" s="2076">
        <f>+AC652+1</f>
        <v>45495</v>
      </c>
      <c r="AE652" s="2076">
        <f t="shared" ref="AE652" si="542">+AD652+1</f>
        <v>45496</v>
      </c>
      <c r="AF652" s="2076">
        <f>+AE652+1</f>
        <v>45497</v>
      </c>
      <c r="AG652" s="2111">
        <f t="shared" ref="AG652" si="543">+AF652+1</f>
        <v>45498</v>
      </c>
      <c r="AH652" s="4209" t="s">
        <v>2496</v>
      </c>
      <c r="AI652" s="4313" t="s">
        <v>2497</v>
      </c>
      <c r="AJ652" s="4316" t="s">
        <v>2474</v>
      </c>
      <c r="AK652" s="4319"/>
      <c r="AM652" s="4320" t="s">
        <v>2556</v>
      </c>
      <c r="AN652" s="4320" t="s">
        <v>2557</v>
      </c>
    </row>
    <row r="653" spans="2:40">
      <c r="B653" s="2037"/>
      <c r="C653" s="2038"/>
      <c r="D653" s="2041"/>
      <c r="E653" s="2078" t="s">
        <v>1184</v>
      </c>
      <c r="F653" s="2079" t="str">
        <f>TEXT(WEEKDAY(+F652),"aaa")</f>
        <v>金</v>
      </c>
      <c r="G653" s="2080" t="str">
        <f t="shared" ref="G653:AG653" si="544">TEXT(WEEKDAY(+G652),"aaa")</f>
        <v>土</v>
      </c>
      <c r="H653" s="2080" t="str">
        <f t="shared" si="544"/>
        <v>日</v>
      </c>
      <c r="I653" s="2080" t="str">
        <f t="shared" si="544"/>
        <v>月</v>
      </c>
      <c r="J653" s="2080" t="str">
        <f t="shared" si="544"/>
        <v>火</v>
      </c>
      <c r="K653" s="2080" t="str">
        <f t="shared" si="544"/>
        <v>水</v>
      </c>
      <c r="L653" s="2080" t="str">
        <f t="shared" si="544"/>
        <v>木</v>
      </c>
      <c r="M653" s="2080" t="str">
        <f t="shared" si="544"/>
        <v>金</v>
      </c>
      <c r="N653" s="2080" t="str">
        <f t="shared" si="544"/>
        <v>土</v>
      </c>
      <c r="O653" s="2080" t="str">
        <f t="shared" si="544"/>
        <v>日</v>
      </c>
      <c r="P653" s="2080" t="str">
        <f t="shared" si="544"/>
        <v>月</v>
      </c>
      <c r="Q653" s="2080" t="str">
        <f t="shared" si="544"/>
        <v>火</v>
      </c>
      <c r="R653" s="2080" t="str">
        <f t="shared" si="544"/>
        <v>水</v>
      </c>
      <c r="S653" s="2080" t="str">
        <f t="shared" si="544"/>
        <v>木</v>
      </c>
      <c r="T653" s="2080" t="str">
        <f t="shared" si="544"/>
        <v>金</v>
      </c>
      <c r="U653" s="2080" t="str">
        <f t="shared" si="544"/>
        <v>土</v>
      </c>
      <c r="V653" s="2080" t="str">
        <f t="shared" si="544"/>
        <v>日</v>
      </c>
      <c r="W653" s="2080" t="str">
        <f t="shared" si="544"/>
        <v>月</v>
      </c>
      <c r="X653" s="2080" t="str">
        <f t="shared" si="544"/>
        <v>火</v>
      </c>
      <c r="Y653" s="2080" t="str">
        <f t="shared" si="544"/>
        <v>水</v>
      </c>
      <c r="Z653" s="2080" t="str">
        <f t="shared" si="544"/>
        <v>木</v>
      </c>
      <c r="AA653" s="2080" t="str">
        <f t="shared" si="544"/>
        <v>金</v>
      </c>
      <c r="AB653" s="2080" t="str">
        <f t="shared" si="544"/>
        <v>土</v>
      </c>
      <c r="AC653" s="2080" t="str">
        <f t="shared" si="544"/>
        <v>日</v>
      </c>
      <c r="AD653" s="2080" t="str">
        <f t="shared" si="544"/>
        <v>月</v>
      </c>
      <c r="AE653" s="2080" t="str">
        <f t="shared" si="544"/>
        <v>火</v>
      </c>
      <c r="AF653" s="2080" t="str">
        <f t="shared" si="544"/>
        <v>水</v>
      </c>
      <c r="AG653" s="2112" t="str">
        <f t="shared" si="544"/>
        <v>木</v>
      </c>
      <c r="AH653" s="4210"/>
      <c r="AI653" s="4314"/>
      <c r="AJ653" s="4317"/>
      <c r="AK653" s="4319"/>
      <c r="AM653" s="4320"/>
      <c r="AN653" s="4320"/>
    </row>
    <row r="654" spans="2:40" ht="24.75" customHeight="1">
      <c r="B654" s="2101" t="s">
        <v>2531</v>
      </c>
      <c r="C654" s="2102" t="s">
        <v>2532</v>
      </c>
      <c r="D654" s="1953" t="s">
        <v>1313</v>
      </c>
      <c r="E654" s="1901" t="s">
        <v>2558</v>
      </c>
      <c r="F654" s="1941"/>
      <c r="G654" s="1942"/>
      <c r="H654" s="1942"/>
      <c r="I654" s="1942"/>
      <c r="J654" s="1942"/>
      <c r="K654" s="1942"/>
      <c r="L654" s="1942"/>
      <c r="M654" s="1942"/>
      <c r="N654" s="1942"/>
      <c r="O654" s="1942"/>
      <c r="P654" s="1942"/>
      <c r="Q654" s="1942"/>
      <c r="R654" s="1942"/>
      <c r="S654" s="1942"/>
      <c r="T654" s="1942"/>
      <c r="U654" s="1942"/>
      <c r="V654" s="1942"/>
      <c r="W654" s="1942"/>
      <c r="X654" s="1942"/>
      <c r="Y654" s="1942"/>
      <c r="Z654" s="1942"/>
      <c r="AA654" s="1942"/>
      <c r="AB654" s="1942"/>
      <c r="AC654" s="1942"/>
      <c r="AD654" s="1942"/>
      <c r="AE654" s="1942"/>
      <c r="AF654" s="1942"/>
      <c r="AG654" s="1970"/>
      <c r="AH654" s="4211"/>
      <c r="AI654" s="4315"/>
      <c r="AJ654" s="4318"/>
      <c r="AK654" s="4319"/>
    </row>
    <row r="655" spans="2:40" ht="13.5" customHeight="1">
      <c r="B655" s="4185" t="s">
        <v>2486</v>
      </c>
      <c r="C655" s="4188" t="s">
        <v>2487</v>
      </c>
      <c r="D655" s="1945" t="str">
        <f>E$8</f>
        <v>〇〇</v>
      </c>
      <c r="E655" s="2023"/>
      <c r="F655" s="1947"/>
      <c r="G655" s="1948"/>
      <c r="H655" s="1948"/>
      <c r="I655" s="1948"/>
      <c r="J655" s="1948"/>
      <c r="K655" s="1948"/>
      <c r="L655" s="1948"/>
      <c r="M655" s="1948"/>
      <c r="N655" s="1948"/>
      <c r="O655" s="1948"/>
      <c r="P655" s="1948"/>
      <c r="Q655" s="1948"/>
      <c r="R655" s="1948"/>
      <c r="S655" s="1948"/>
      <c r="T655" s="1948"/>
      <c r="U655" s="1948"/>
      <c r="V655" s="1948"/>
      <c r="W655" s="1948"/>
      <c r="X655" s="1948"/>
      <c r="Y655" s="1948"/>
      <c r="Z655" s="1948"/>
      <c r="AA655" s="1948"/>
      <c r="AB655" s="1948"/>
      <c r="AC655" s="1948"/>
      <c r="AD655" s="1948"/>
      <c r="AE655" s="1948"/>
      <c r="AF655" s="1948"/>
      <c r="AG655" s="1949"/>
      <c r="AH655" s="1950">
        <f>COUNTA(F$136:AG$136)-AI655</f>
        <v>28</v>
      </c>
      <c r="AI655" s="1951">
        <f>AM655+AN655</f>
        <v>0</v>
      </c>
      <c r="AJ655" s="2104">
        <f>+COUNTIF(F655:AG655,"休")</f>
        <v>0</v>
      </c>
      <c r="AM655" s="1953">
        <f>+COUNTIF(F655:AG655,"－")</f>
        <v>0</v>
      </c>
      <c r="AN655" s="1953">
        <f t="shared" ref="AN655:AN660" si="545">+COUNTIF(F655:AG655,"外")</f>
        <v>0</v>
      </c>
    </row>
    <row r="656" spans="2:40" ht="13.5" customHeight="1">
      <c r="B656" s="4186"/>
      <c r="C656" s="4189"/>
      <c r="D656" s="1960" t="str">
        <f>E$9</f>
        <v>●●</v>
      </c>
      <c r="E656" s="2105"/>
      <c r="F656" s="1955"/>
      <c r="G656" s="1956"/>
      <c r="H656" s="1956"/>
      <c r="I656" s="1956"/>
      <c r="J656" s="1956"/>
      <c r="K656" s="1956"/>
      <c r="L656" s="1956"/>
      <c r="M656" s="1956"/>
      <c r="N656" s="1956"/>
      <c r="O656" s="1956"/>
      <c r="P656" s="1956"/>
      <c r="Q656" s="1956"/>
      <c r="R656" s="1956"/>
      <c r="S656" s="1956"/>
      <c r="T656" s="1956"/>
      <c r="U656" s="1956"/>
      <c r="V656" s="1956"/>
      <c r="W656" s="1956"/>
      <c r="X656" s="1956"/>
      <c r="Y656" s="1956"/>
      <c r="Z656" s="1956"/>
      <c r="AA656" s="1956"/>
      <c r="AB656" s="1956"/>
      <c r="AC656" s="1956"/>
      <c r="AD656" s="1956"/>
      <c r="AE656" s="1956"/>
      <c r="AF656" s="1956"/>
      <c r="AG656" s="1957"/>
      <c r="AH656" s="1950">
        <f t="shared" ref="AH656:AH660" si="546">COUNTA(F$136:AG$136)-AI656</f>
        <v>28</v>
      </c>
      <c r="AI656" s="1958">
        <f t="shared" ref="AI656" si="547">AM656+AN656</f>
        <v>0</v>
      </c>
      <c r="AJ656" s="2106">
        <f t="shared" ref="AJ656:AJ659" si="548">+COUNTIF(F656:AG656,"休")</f>
        <v>0</v>
      </c>
      <c r="AM656" s="1953">
        <f t="shared" ref="AM656:AM659" si="549">+COUNTIF(F656:AG656,"－")</f>
        <v>0</v>
      </c>
      <c r="AN656" s="1953">
        <f t="shared" si="545"/>
        <v>0</v>
      </c>
    </row>
    <row r="657" spans="2:40">
      <c r="B657" s="4186"/>
      <c r="C657" s="4189"/>
      <c r="D657" s="1960" t="str">
        <f>E$10</f>
        <v>△△</v>
      </c>
      <c r="E657" s="2105"/>
      <c r="F657" s="1955"/>
      <c r="G657" s="1956"/>
      <c r="H657" s="1956"/>
      <c r="I657" s="1956"/>
      <c r="J657" s="1956"/>
      <c r="K657" s="1956"/>
      <c r="L657" s="1956"/>
      <c r="M657" s="1956"/>
      <c r="N657" s="1956"/>
      <c r="O657" s="1956"/>
      <c r="P657" s="1956"/>
      <c r="Q657" s="1956"/>
      <c r="R657" s="1956"/>
      <c r="S657" s="1956"/>
      <c r="T657" s="1956"/>
      <c r="U657" s="1956"/>
      <c r="V657" s="1956"/>
      <c r="W657" s="1956"/>
      <c r="X657" s="1956"/>
      <c r="Y657" s="1956"/>
      <c r="Z657" s="1956"/>
      <c r="AA657" s="1956"/>
      <c r="AB657" s="1956"/>
      <c r="AC657" s="1956"/>
      <c r="AD657" s="1956"/>
      <c r="AE657" s="1956"/>
      <c r="AF657" s="1956"/>
      <c r="AG657" s="1957"/>
      <c r="AH657" s="1950">
        <f t="shared" si="546"/>
        <v>28</v>
      </c>
      <c r="AI657" s="1958">
        <f>AM657+AN657</f>
        <v>0</v>
      </c>
      <c r="AJ657" s="2106">
        <f t="shared" si="548"/>
        <v>0</v>
      </c>
      <c r="AM657" s="1953">
        <f t="shared" si="549"/>
        <v>0</v>
      </c>
      <c r="AN657" s="1953">
        <f t="shared" si="545"/>
        <v>0</v>
      </c>
    </row>
    <row r="658" spans="2:40">
      <c r="B658" s="4186"/>
      <c r="C658" s="4189"/>
      <c r="D658" s="1960" t="str">
        <f>E$11</f>
        <v>■■</v>
      </c>
      <c r="E658" s="2105"/>
      <c r="F658" s="1955"/>
      <c r="G658" s="1956"/>
      <c r="H658" s="1956"/>
      <c r="I658" s="1956"/>
      <c r="J658" s="1956"/>
      <c r="K658" s="1956"/>
      <c r="L658" s="1956"/>
      <c r="M658" s="1956"/>
      <c r="N658" s="1956"/>
      <c r="O658" s="1956"/>
      <c r="P658" s="1956"/>
      <c r="Q658" s="1956"/>
      <c r="R658" s="1956"/>
      <c r="S658" s="1956"/>
      <c r="T658" s="1956"/>
      <c r="U658" s="1956"/>
      <c r="V658" s="1956"/>
      <c r="W658" s="1956"/>
      <c r="X658" s="1956"/>
      <c r="Y658" s="1956"/>
      <c r="Z658" s="1956"/>
      <c r="AA658" s="1956"/>
      <c r="AB658" s="1956"/>
      <c r="AC658" s="1956"/>
      <c r="AD658" s="1956"/>
      <c r="AE658" s="1956"/>
      <c r="AF658" s="1956"/>
      <c r="AG658" s="1957"/>
      <c r="AH658" s="1950">
        <f t="shared" si="546"/>
        <v>28</v>
      </c>
      <c r="AI658" s="1958">
        <f t="shared" ref="AI658:AI660" si="550">AM658+AN658</f>
        <v>0</v>
      </c>
      <c r="AJ658" s="2106">
        <f t="shared" si="548"/>
        <v>0</v>
      </c>
      <c r="AM658" s="1953">
        <f t="shared" si="549"/>
        <v>0</v>
      </c>
      <c r="AN658" s="1953">
        <f t="shared" si="545"/>
        <v>0</v>
      </c>
    </row>
    <row r="659" spans="2:40">
      <c r="B659" s="4186"/>
      <c r="C659" s="4189"/>
      <c r="D659" s="1960" t="str">
        <f>E$12</f>
        <v>★★</v>
      </c>
      <c r="E659" s="2105"/>
      <c r="F659" s="1955"/>
      <c r="G659" s="1956"/>
      <c r="H659" s="1956"/>
      <c r="I659" s="1956"/>
      <c r="J659" s="1956"/>
      <c r="K659" s="1956"/>
      <c r="L659" s="1956"/>
      <c r="M659" s="1956"/>
      <c r="N659" s="1956"/>
      <c r="O659" s="1956"/>
      <c r="P659" s="1956"/>
      <c r="Q659" s="1956"/>
      <c r="R659" s="1956"/>
      <c r="S659" s="1956"/>
      <c r="T659" s="1956"/>
      <c r="U659" s="1956"/>
      <c r="V659" s="1956"/>
      <c r="W659" s="1956"/>
      <c r="X659" s="1956"/>
      <c r="Y659" s="1956"/>
      <c r="Z659" s="1956"/>
      <c r="AA659" s="1956"/>
      <c r="AB659" s="1956"/>
      <c r="AC659" s="1956"/>
      <c r="AD659" s="1956"/>
      <c r="AE659" s="1956"/>
      <c r="AF659" s="1956"/>
      <c r="AG659" s="1957"/>
      <c r="AH659" s="1950">
        <f t="shared" si="546"/>
        <v>28</v>
      </c>
      <c r="AI659" s="1958">
        <f t="shared" si="550"/>
        <v>0</v>
      </c>
      <c r="AJ659" s="2106">
        <f t="shared" si="548"/>
        <v>0</v>
      </c>
      <c r="AM659" s="1953">
        <f t="shared" si="549"/>
        <v>0</v>
      </c>
      <c r="AN659" s="1953">
        <f t="shared" si="545"/>
        <v>0</v>
      </c>
    </row>
    <row r="660" spans="2:40">
      <c r="B660" s="4187"/>
      <c r="C660" s="4190"/>
      <c r="D660" s="2107"/>
      <c r="E660" s="1991"/>
      <c r="F660" s="1964"/>
      <c r="G660" s="1966"/>
      <c r="H660" s="1966"/>
      <c r="I660" s="1966"/>
      <c r="J660" s="1966"/>
      <c r="K660" s="1966"/>
      <c r="L660" s="1966"/>
      <c r="M660" s="1966"/>
      <c r="N660" s="1966"/>
      <c r="O660" s="1966"/>
      <c r="P660" s="1966"/>
      <c r="Q660" s="1966"/>
      <c r="R660" s="1966"/>
      <c r="S660" s="1966"/>
      <c r="T660" s="1966"/>
      <c r="U660" s="1966"/>
      <c r="V660" s="1966"/>
      <c r="W660" s="1966"/>
      <c r="X660" s="1966"/>
      <c r="Y660" s="1966"/>
      <c r="Z660" s="1966"/>
      <c r="AA660" s="1966"/>
      <c r="AB660" s="1966"/>
      <c r="AC660" s="1966"/>
      <c r="AD660" s="1966"/>
      <c r="AE660" s="1966"/>
      <c r="AF660" s="1966"/>
      <c r="AG660" s="1967"/>
      <c r="AH660" s="1950">
        <f t="shared" si="546"/>
        <v>28</v>
      </c>
      <c r="AI660" s="1951">
        <f t="shared" si="550"/>
        <v>0</v>
      </c>
      <c r="AJ660" s="2104">
        <f>+COUNTIF(F660:AG660,"休")</f>
        <v>0</v>
      </c>
      <c r="AM660" s="1953">
        <f>+COUNTIF(F660:AG660,"－")</f>
        <v>0</v>
      </c>
      <c r="AN660" s="1953">
        <f t="shared" si="545"/>
        <v>0</v>
      </c>
    </row>
    <row r="661" spans="2:40" ht="24.75" customHeight="1">
      <c r="B661" s="4185" t="s">
        <v>2493</v>
      </c>
      <c r="C661" s="4188" t="s">
        <v>2494</v>
      </c>
      <c r="D661" s="1953" t="s">
        <v>1313</v>
      </c>
      <c r="E661" s="1901" t="s">
        <v>2558</v>
      </c>
      <c r="F661" s="1941"/>
      <c r="G661" s="1942"/>
      <c r="H661" s="1942"/>
      <c r="I661" s="1942"/>
      <c r="J661" s="1942"/>
      <c r="K661" s="1942"/>
      <c r="L661" s="1942"/>
      <c r="M661" s="1942"/>
      <c r="N661" s="1942"/>
      <c r="O661" s="1942"/>
      <c r="P661" s="1942"/>
      <c r="Q661" s="1942"/>
      <c r="R661" s="1942"/>
      <c r="S661" s="1942"/>
      <c r="T661" s="1942"/>
      <c r="U661" s="1942"/>
      <c r="V661" s="1942"/>
      <c r="W661" s="1942"/>
      <c r="X661" s="1942"/>
      <c r="Y661" s="1942"/>
      <c r="Z661" s="1942"/>
      <c r="AA661" s="1942"/>
      <c r="AB661" s="1942"/>
      <c r="AC661" s="1942"/>
      <c r="AD661" s="1942"/>
      <c r="AE661" s="1942"/>
      <c r="AF661" s="1942"/>
      <c r="AG661" s="1970"/>
      <c r="AH661" s="1971"/>
      <c r="AI661" s="1953"/>
      <c r="AJ661" s="2058"/>
    </row>
    <row r="662" spans="2:40" ht="13.5" customHeight="1">
      <c r="B662" s="4186"/>
      <c r="C662" s="4189"/>
      <c r="D662" s="2107" t="str">
        <f>E$14</f>
        <v>〇〇</v>
      </c>
      <c r="E662" s="1991"/>
      <c r="F662" s="1947"/>
      <c r="G662" s="1948"/>
      <c r="H662" s="1948"/>
      <c r="I662" s="1948"/>
      <c r="J662" s="1948"/>
      <c r="K662" s="1948"/>
      <c r="L662" s="1948"/>
      <c r="M662" s="1948"/>
      <c r="N662" s="1948"/>
      <c r="O662" s="1948"/>
      <c r="P662" s="1948"/>
      <c r="Q662" s="1948"/>
      <c r="R662" s="1948"/>
      <c r="S662" s="1948"/>
      <c r="T662" s="1948"/>
      <c r="U662" s="1948"/>
      <c r="V662" s="1948"/>
      <c r="W662" s="1948"/>
      <c r="X662" s="1948"/>
      <c r="Y662" s="1948"/>
      <c r="Z662" s="1948"/>
      <c r="AA662" s="1948"/>
      <c r="AB662" s="1948"/>
      <c r="AC662" s="1948"/>
      <c r="AD662" s="1948"/>
      <c r="AE662" s="1948"/>
      <c r="AF662" s="1948"/>
      <c r="AG662" s="1949"/>
      <c r="AH662" s="1950">
        <f t="shared" ref="AH662" si="551">COUNTA(F$136:AG$136)-AI662</f>
        <v>28</v>
      </c>
      <c r="AI662" s="1951">
        <f t="shared" ref="AI662:AI665" si="552">AM662+AN662</f>
        <v>0</v>
      </c>
      <c r="AJ662" s="2104">
        <f>+COUNTIF(F662:AG662,"休")</f>
        <v>0</v>
      </c>
      <c r="AM662" s="1953">
        <f>+COUNTIF(F662:AG662,"－")</f>
        <v>0</v>
      </c>
      <c r="AN662" s="1953">
        <f>+COUNTIF(F662:AG662,"外")</f>
        <v>0</v>
      </c>
    </row>
    <row r="663" spans="2:40">
      <c r="B663" s="4186"/>
      <c r="C663" s="4189"/>
      <c r="D663" s="1960" t="str">
        <f>E$15</f>
        <v>●●</v>
      </c>
      <c r="E663" s="2105"/>
      <c r="F663" s="1955"/>
      <c r="G663" s="1956"/>
      <c r="H663" s="1956" t="s">
        <v>1199</v>
      </c>
      <c r="I663" s="1956"/>
      <c r="J663" s="1956"/>
      <c r="K663" s="1956"/>
      <c r="L663" s="1956"/>
      <c r="M663" s="1956"/>
      <c r="N663" s="1956"/>
      <c r="O663" s="1956"/>
      <c r="P663" s="1956"/>
      <c r="Q663" s="1956"/>
      <c r="R663" s="1956"/>
      <c r="S663" s="1956"/>
      <c r="T663" s="1956"/>
      <c r="U663" s="1956"/>
      <c r="V663" s="1956"/>
      <c r="W663" s="1956"/>
      <c r="X663" s="1956"/>
      <c r="Y663" s="1956"/>
      <c r="Z663" s="1956"/>
      <c r="AA663" s="1956"/>
      <c r="AB663" s="1956"/>
      <c r="AC663" s="1956"/>
      <c r="AD663" s="1956"/>
      <c r="AE663" s="1956"/>
      <c r="AF663" s="1956"/>
      <c r="AG663" s="1957"/>
      <c r="AH663" s="1950">
        <f>COUNTA(F$136:AG$136)-AI663</f>
        <v>28</v>
      </c>
      <c r="AI663" s="1958">
        <f t="shared" si="552"/>
        <v>0</v>
      </c>
      <c r="AJ663" s="2106">
        <f t="shared" ref="AJ663:AJ665" si="553">+COUNTIF(F663:AG663,"休")</f>
        <v>1</v>
      </c>
      <c r="AM663" s="1953">
        <f t="shared" ref="AM663:AM665" si="554">+COUNTIF(F663:AG663,"－")</f>
        <v>0</v>
      </c>
      <c r="AN663" s="1953">
        <f>+COUNTIF(F663:AG663,"外")</f>
        <v>0</v>
      </c>
    </row>
    <row r="664" spans="2:40">
      <c r="B664" s="4186"/>
      <c r="C664" s="4189"/>
      <c r="D664" s="1960">
        <f>E$16</f>
        <v>0</v>
      </c>
      <c r="E664" s="2105"/>
      <c r="F664" s="1955"/>
      <c r="G664" s="1956"/>
      <c r="H664" s="1956"/>
      <c r="I664" s="1956"/>
      <c r="J664" s="1956"/>
      <c r="K664" s="1956"/>
      <c r="L664" s="1956"/>
      <c r="M664" s="1956"/>
      <c r="N664" s="1956"/>
      <c r="O664" s="1956"/>
      <c r="P664" s="1956"/>
      <c r="Q664" s="1956"/>
      <c r="R664" s="1956"/>
      <c r="S664" s="1956"/>
      <c r="T664" s="1956"/>
      <c r="U664" s="1956"/>
      <c r="V664" s="1956"/>
      <c r="W664" s="1956"/>
      <c r="X664" s="1956"/>
      <c r="Y664" s="1956"/>
      <c r="Z664" s="1956"/>
      <c r="AA664" s="1956"/>
      <c r="AB664" s="1956"/>
      <c r="AC664" s="1956"/>
      <c r="AD664" s="1956"/>
      <c r="AE664" s="1956"/>
      <c r="AF664" s="1956"/>
      <c r="AG664" s="1957"/>
      <c r="AH664" s="1950">
        <f t="shared" ref="AH664:AH665" si="555">COUNTA(F$136:AG$136)-AI664</f>
        <v>28</v>
      </c>
      <c r="AI664" s="1958">
        <f t="shared" si="552"/>
        <v>0</v>
      </c>
      <c r="AJ664" s="2106">
        <f t="shared" si="553"/>
        <v>0</v>
      </c>
      <c r="AM664" s="1953">
        <f t="shared" si="554"/>
        <v>0</v>
      </c>
      <c r="AN664" s="1953">
        <f>+COUNTIF(F664:AG664,"外")</f>
        <v>0</v>
      </c>
    </row>
    <row r="665" spans="2:40">
      <c r="B665" s="4186"/>
      <c r="C665" s="4190"/>
      <c r="D665" s="2107">
        <f>E$17</f>
        <v>0</v>
      </c>
      <c r="E665" s="1991"/>
      <c r="F665" s="1955"/>
      <c r="G665" s="1978"/>
      <c r="H665" s="1978"/>
      <c r="I665" s="1978"/>
      <c r="J665" s="1978"/>
      <c r="K665" s="1978"/>
      <c r="L665" s="1978"/>
      <c r="M665" s="1978"/>
      <c r="N665" s="1978"/>
      <c r="O665" s="1978"/>
      <c r="P665" s="1978"/>
      <c r="Q665" s="1978"/>
      <c r="R665" s="1978"/>
      <c r="S665" s="1978"/>
      <c r="T665" s="1978"/>
      <c r="U665" s="1978"/>
      <c r="V665" s="1978"/>
      <c r="W665" s="1978"/>
      <c r="X665" s="1978"/>
      <c r="Y665" s="1978"/>
      <c r="Z665" s="1978"/>
      <c r="AA665" s="1978"/>
      <c r="AB665" s="1978"/>
      <c r="AC665" s="1978"/>
      <c r="AD665" s="1978"/>
      <c r="AE665" s="1978"/>
      <c r="AF665" s="1978"/>
      <c r="AG665" s="1949"/>
      <c r="AH665" s="1950">
        <f t="shared" si="555"/>
        <v>28</v>
      </c>
      <c r="AI665" s="1987">
        <f t="shared" si="552"/>
        <v>0</v>
      </c>
      <c r="AJ665" s="2104">
        <f t="shared" si="553"/>
        <v>0</v>
      </c>
      <c r="AM665" s="1953">
        <f t="shared" si="554"/>
        <v>0</v>
      </c>
      <c r="AN665" s="1953">
        <f>+COUNTIF(F665:AG665,"外")</f>
        <v>0</v>
      </c>
    </row>
    <row r="666" spans="2:40" ht="24.75" customHeight="1">
      <c r="B666" s="4186"/>
      <c r="C666" s="4188" t="s">
        <v>2495</v>
      </c>
      <c r="D666" s="1953" t="s">
        <v>1313</v>
      </c>
      <c r="E666" s="1901" t="s">
        <v>2558</v>
      </c>
      <c r="F666" s="1941"/>
      <c r="G666" s="1942"/>
      <c r="H666" s="1942"/>
      <c r="I666" s="1942"/>
      <c r="J666" s="1942"/>
      <c r="K666" s="1942"/>
      <c r="L666" s="1942"/>
      <c r="M666" s="1942"/>
      <c r="N666" s="1942"/>
      <c r="O666" s="1942"/>
      <c r="P666" s="1942"/>
      <c r="Q666" s="1942"/>
      <c r="R666" s="1942"/>
      <c r="S666" s="1942"/>
      <c r="T666" s="1942"/>
      <c r="U666" s="1942"/>
      <c r="V666" s="1942"/>
      <c r="W666" s="1942"/>
      <c r="X666" s="1942"/>
      <c r="Y666" s="1942"/>
      <c r="Z666" s="1942"/>
      <c r="AA666" s="1942"/>
      <c r="AB666" s="1942"/>
      <c r="AC666" s="1942"/>
      <c r="AD666" s="1942"/>
      <c r="AE666" s="1942"/>
      <c r="AF666" s="1942"/>
      <c r="AG666" s="1970"/>
      <c r="AH666" s="1971"/>
      <c r="AI666" s="1953"/>
      <c r="AJ666" s="2058"/>
    </row>
    <row r="667" spans="2:40">
      <c r="B667" s="4186"/>
      <c r="C667" s="4189"/>
      <c r="D667" s="1945" t="str">
        <f>E$18</f>
        <v>●●</v>
      </c>
      <c r="E667" s="2023"/>
      <c r="F667" s="1947"/>
      <c r="G667" s="1948"/>
      <c r="H667" s="1948"/>
      <c r="I667" s="1948"/>
      <c r="J667" s="1948"/>
      <c r="K667" s="1948"/>
      <c r="L667" s="1948"/>
      <c r="M667" s="1948"/>
      <c r="N667" s="1948"/>
      <c r="O667" s="1948"/>
      <c r="P667" s="1948"/>
      <c r="Q667" s="1948"/>
      <c r="R667" s="1948"/>
      <c r="S667" s="1948"/>
      <c r="T667" s="1948"/>
      <c r="U667" s="1948"/>
      <c r="V667" s="1948"/>
      <c r="W667" s="1948"/>
      <c r="X667" s="1948"/>
      <c r="Y667" s="1948"/>
      <c r="Z667" s="1948"/>
      <c r="AA667" s="1948"/>
      <c r="AB667" s="1948"/>
      <c r="AC667" s="1948"/>
      <c r="AD667" s="1948"/>
      <c r="AE667" s="1948"/>
      <c r="AF667" s="1948"/>
      <c r="AG667" s="1982"/>
      <c r="AH667" s="1950">
        <f t="shared" ref="AH667:AH670" si="556">COUNTA(F$136:AG$136)-AI667</f>
        <v>28</v>
      </c>
      <c r="AI667" s="2108">
        <f t="shared" ref="AI667:AI670" si="557">AM667+AN667</f>
        <v>0</v>
      </c>
      <c r="AJ667" s="2109">
        <f>+COUNTIF(F667:AG667,"休")</f>
        <v>0</v>
      </c>
      <c r="AM667" s="1953">
        <f>+COUNTIF(F667:AG667,"－")</f>
        <v>0</v>
      </c>
      <c r="AN667" s="1953">
        <f>+COUNTIF(F667:AG667,"外")</f>
        <v>0</v>
      </c>
    </row>
    <row r="668" spans="2:40">
      <c r="B668" s="4186"/>
      <c r="C668" s="4189"/>
      <c r="D668" s="1960">
        <f>E$19</f>
        <v>0</v>
      </c>
      <c r="E668" s="2105"/>
      <c r="F668" s="1955"/>
      <c r="G668" s="1956"/>
      <c r="H668" s="1956"/>
      <c r="I668" s="1956"/>
      <c r="J668" s="1956"/>
      <c r="K668" s="1956"/>
      <c r="L668" s="1956"/>
      <c r="M668" s="1956"/>
      <c r="N668" s="1956"/>
      <c r="O668" s="1956"/>
      <c r="P668" s="1956"/>
      <c r="Q668" s="1956"/>
      <c r="R668" s="1956"/>
      <c r="S668" s="1956"/>
      <c r="T668" s="1956"/>
      <c r="U668" s="1956"/>
      <c r="V668" s="1956"/>
      <c r="W668" s="1956"/>
      <c r="X668" s="1956"/>
      <c r="Y668" s="1956"/>
      <c r="Z668" s="1956"/>
      <c r="AA668" s="1956"/>
      <c r="AB668" s="1956"/>
      <c r="AC668" s="1956"/>
      <c r="AD668" s="1956"/>
      <c r="AE668" s="1956"/>
      <c r="AF668" s="1956"/>
      <c r="AG668" s="1957"/>
      <c r="AH668" s="1950">
        <f t="shared" si="556"/>
        <v>28</v>
      </c>
      <c r="AI668" s="1958">
        <f t="shared" si="557"/>
        <v>0</v>
      </c>
      <c r="AJ668" s="2106">
        <f t="shared" ref="AJ668:AJ670" si="558">+COUNTIF(F668:AG668,"休")</f>
        <v>0</v>
      </c>
      <c r="AM668" s="1953">
        <f t="shared" ref="AM668:AM670" si="559">+COUNTIF(F668:AG668,"－")</f>
        <v>0</v>
      </c>
      <c r="AN668" s="1953">
        <f>+COUNTIF(F668:AG668,"外")</f>
        <v>0</v>
      </c>
    </row>
    <row r="669" spans="2:40">
      <c r="B669" s="4186"/>
      <c r="C669" s="4189"/>
      <c r="D669" s="1960">
        <f>E$20</f>
        <v>0</v>
      </c>
      <c r="E669" s="2105"/>
      <c r="F669" s="1955"/>
      <c r="G669" s="1956"/>
      <c r="H669" s="1956"/>
      <c r="I669" s="1956"/>
      <c r="J669" s="1956"/>
      <c r="K669" s="1956"/>
      <c r="L669" s="1956"/>
      <c r="M669" s="1956"/>
      <c r="N669" s="1956"/>
      <c r="O669" s="1956"/>
      <c r="P669" s="1956"/>
      <c r="Q669" s="1956"/>
      <c r="R669" s="1956"/>
      <c r="S669" s="1956"/>
      <c r="T669" s="1956"/>
      <c r="U669" s="1956"/>
      <c r="V669" s="1956"/>
      <c r="W669" s="1956"/>
      <c r="X669" s="1956"/>
      <c r="Y669" s="1956"/>
      <c r="Z669" s="1956"/>
      <c r="AA669" s="1956"/>
      <c r="AB669" s="1956"/>
      <c r="AC669" s="1956"/>
      <c r="AD669" s="1956"/>
      <c r="AE669" s="1956"/>
      <c r="AF669" s="1956"/>
      <c r="AG669" s="1957"/>
      <c r="AH669" s="1950">
        <f t="shared" si="556"/>
        <v>28</v>
      </c>
      <c r="AI669" s="1958">
        <f t="shared" si="557"/>
        <v>0</v>
      </c>
      <c r="AJ669" s="2106">
        <f t="shared" si="558"/>
        <v>0</v>
      </c>
      <c r="AM669" s="1953">
        <f t="shared" si="559"/>
        <v>0</v>
      </c>
      <c r="AN669" s="1953">
        <f>+COUNTIF(F669:AG669,"外")</f>
        <v>0</v>
      </c>
    </row>
    <row r="670" spans="2:40">
      <c r="B670" s="4187"/>
      <c r="C670" s="4190"/>
      <c r="D670" s="2110">
        <f>E$21</f>
        <v>0</v>
      </c>
      <c r="E670" s="2039"/>
      <c r="F670" s="1984"/>
      <c r="G670" s="1965"/>
      <c r="H670" s="1965"/>
      <c r="I670" s="1965"/>
      <c r="J670" s="1965"/>
      <c r="K670" s="1965"/>
      <c r="L670" s="1965"/>
      <c r="M670" s="1965"/>
      <c r="N670" s="1965"/>
      <c r="O670" s="1965"/>
      <c r="P670" s="1965"/>
      <c r="Q670" s="1965"/>
      <c r="R670" s="1965"/>
      <c r="S670" s="1965"/>
      <c r="T670" s="1965"/>
      <c r="U670" s="1965"/>
      <c r="V670" s="1965"/>
      <c r="W670" s="1965"/>
      <c r="X670" s="1965"/>
      <c r="Y670" s="1965"/>
      <c r="Z670" s="1965"/>
      <c r="AA670" s="1965"/>
      <c r="AB670" s="1965"/>
      <c r="AC670" s="1965"/>
      <c r="AD670" s="1965"/>
      <c r="AE670" s="1965"/>
      <c r="AF670" s="1965"/>
      <c r="AG670" s="1985"/>
      <c r="AH670" s="1986">
        <f t="shared" si="556"/>
        <v>28</v>
      </c>
      <c r="AI670" s="2071">
        <f t="shared" si="557"/>
        <v>0</v>
      </c>
      <c r="AJ670" s="1972">
        <f t="shared" si="558"/>
        <v>0</v>
      </c>
      <c r="AM670" s="1953">
        <f t="shared" si="559"/>
        <v>0</v>
      </c>
      <c r="AN670" s="1953">
        <f>+COUNTIF(F670:AG670,"外")</f>
        <v>0</v>
      </c>
    </row>
    <row r="671" spans="2:40">
      <c r="F671" s="2073"/>
      <c r="G671" s="2073"/>
      <c r="H671" s="2073"/>
      <c r="I671" s="2073"/>
      <c r="J671" s="2073"/>
      <c r="K671" s="2073"/>
      <c r="L671" s="2073"/>
      <c r="M671" s="2073"/>
      <c r="N671" s="2073"/>
      <c r="O671" s="2073"/>
      <c r="P671" s="2073"/>
      <c r="Q671" s="2073"/>
      <c r="R671" s="2073"/>
      <c r="S671" s="2073"/>
      <c r="T671" s="2073"/>
      <c r="U671" s="2073"/>
      <c r="V671" s="2073"/>
      <c r="W671" s="2073"/>
      <c r="X671" s="2073"/>
      <c r="Y671" s="2073"/>
      <c r="Z671" s="2073"/>
      <c r="AA671" s="2073"/>
      <c r="AB671" s="2073"/>
      <c r="AC671" s="2073"/>
      <c r="AD671" s="2073"/>
      <c r="AE671" s="2073"/>
      <c r="AF671" s="2073"/>
      <c r="AG671" s="2073"/>
    </row>
    <row r="672" spans="2:40" ht="13.5" customHeight="1">
      <c r="B672" s="2021"/>
      <c r="C672" s="2022"/>
      <c r="D672" s="2025"/>
      <c r="E672" s="2053" t="s">
        <v>1183</v>
      </c>
      <c r="F672" s="2054">
        <f>+AG652+1</f>
        <v>45499</v>
      </c>
      <c r="G672" s="2055">
        <f>+F672+1</f>
        <v>45500</v>
      </c>
      <c r="H672" s="2055">
        <f t="shared" ref="H672:Y672" si="560">+G672+1</f>
        <v>45501</v>
      </c>
      <c r="I672" s="2055">
        <f t="shared" si="560"/>
        <v>45502</v>
      </c>
      <c r="J672" s="2055">
        <f t="shared" si="560"/>
        <v>45503</v>
      </c>
      <c r="K672" s="2055">
        <f t="shared" si="560"/>
        <v>45504</v>
      </c>
      <c r="L672" s="2055">
        <f t="shared" si="560"/>
        <v>45505</v>
      </c>
      <c r="M672" s="2055">
        <f t="shared" si="560"/>
        <v>45506</v>
      </c>
      <c r="N672" s="2055">
        <f t="shared" si="560"/>
        <v>45507</v>
      </c>
      <c r="O672" s="2055">
        <f t="shared" si="560"/>
        <v>45508</v>
      </c>
      <c r="P672" s="2055">
        <f t="shared" si="560"/>
        <v>45509</v>
      </c>
      <c r="Q672" s="2055">
        <f t="shared" si="560"/>
        <v>45510</v>
      </c>
      <c r="R672" s="2055">
        <f t="shared" si="560"/>
        <v>45511</v>
      </c>
      <c r="S672" s="2055">
        <f t="shared" si="560"/>
        <v>45512</v>
      </c>
      <c r="T672" s="2055">
        <f t="shared" si="560"/>
        <v>45513</v>
      </c>
      <c r="U672" s="2055">
        <f t="shared" si="560"/>
        <v>45514</v>
      </c>
      <c r="V672" s="2055">
        <f t="shared" si="560"/>
        <v>45515</v>
      </c>
      <c r="W672" s="2055">
        <f t="shared" si="560"/>
        <v>45516</v>
      </c>
      <c r="X672" s="2055">
        <f t="shared" si="560"/>
        <v>45517</v>
      </c>
      <c r="Y672" s="2055">
        <f t="shared" si="560"/>
        <v>45518</v>
      </c>
      <c r="Z672" s="2055">
        <f>+Y672+1</f>
        <v>45519</v>
      </c>
      <c r="AA672" s="2055">
        <f t="shared" ref="AA672:AC672" si="561">+Z672+1</f>
        <v>45520</v>
      </c>
      <c r="AB672" s="2055">
        <f t="shared" si="561"/>
        <v>45521</v>
      </c>
      <c r="AC672" s="2055">
        <f t="shared" si="561"/>
        <v>45522</v>
      </c>
      <c r="AD672" s="2055">
        <f>+AC672+1</f>
        <v>45523</v>
      </c>
      <c r="AE672" s="2055">
        <f t="shared" ref="AE672:AG672" si="562">+AD672+1</f>
        <v>45524</v>
      </c>
      <c r="AF672" s="2055">
        <f t="shared" si="562"/>
        <v>45525</v>
      </c>
      <c r="AG672" s="2111">
        <f t="shared" si="562"/>
        <v>45526</v>
      </c>
      <c r="AH672" s="4209" t="s">
        <v>2496</v>
      </c>
      <c r="AI672" s="4313" t="s">
        <v>2497</v>
      </c>
      <c r="AJ672" s="4316" t="s">
        <v>2474</v>
      </c>
      <c r="AK672" s="4319"/>
      <c r="AM672" s="4320" t="s">
        <v>2556</v>
      </c>
      <c r="AN672" s="4320" t="s">
        <v>2557</v>
      </c>
    </row>
    <row r="673" spans="2:40">
      <c r="B673" s="2037"/>
      <c r="C673" s="2038"/>
      <c r="D673" s="2041"/>
      <c r="E673" s="1958" t="s">
        <v>1184</v>
      </c>
      <c r="F673" s="2059" t="str">
        <f>TEXT(WEEKDAY(+F672),"aaa")</f>
        <v>金</v>
      </c>
      <c r="G673" s="2060" t="str">
        <f t="shared" ref="G673:AG673" si="563">TEXT(WEEKDAY(+G672),"aaa")</f>
        <v>土</v>
      </c>
      <c r="H673" s="2060" t="str">
        <f t="shared" si="563"/>
        <v>日</v>
      </c>
      <c r="I673" s="2060" t="str">
        <f t="shared" si="563"/>
        <v>月</v>
      </c>
      <c r="J673" s="2060" t="str">
        <f t="shared" si="563"/>
        <v>火</v>
      </c>
      <c r="K673" s="2060" t="str">
        <f t="shared" si="563"/>
        <v>水</v>
      </c>
      <c r="L673" s="2060" t="str">
        <f t="shared" si="563"/>
        <v>木</v>
      </c>
      <c r="M673" s="2060" t="str">
        <f t="shared" si="563"/>
        <v>金</v>
      </c>
      <c r="N673" s="2060" t="str">
        <f t="shared" si="563"/>
        <v>土</v>
      </c>
      <c r="O673" s="2060" t="str">
        <f t="shared" si="563"/>
        <v>日</v>
      </c>
      <c r="P673" s="2060" t="str">
        <f t="shared" si="563"/>
        <v>月</v>
      </c>
      <c r="Q673" s="2060" t="str">
        <f t="shared" si="563"/>
        <v>火</v>
      </c>
      <c r="R673" s="2060" t="str">
        <f t="shared" si="563"/>
        <v>水</v>
      </c>
      <c r="S673" s="2060" t="str">
        <f t="shared" si="563"/>
        <v>木</v>
      </c>
      <c r="T673" s="2060" t="str">
        <f t="shared" si="563"/>
        <v>金</v>
      </c>
      <c r="U673" s="2060" t="str">
        <f t="shared" si="563"/>
        <v>土</v>
      </c>
      <c r="V673" s="2060" t="str">
        <f t="shared" si="563"/>
        <v>日</v>
      </c>
      <c r="W673" s="2060" t="str">
        <f t="shared" si="563"/>
        <v>月</v>
      </c>
      <c r="X673" s="2060" t="str">
        <f t="shared" si="563"/>
        <v>火</v>
      </c>
      <c r="Y673" s="2060" t="str">
        <f t="shared" si="563"/>
        <v>水</v>
      </c>
      <c r="Z673" s="2060" t="str">
        <f t="shared" si="563"/>
        <v>木</v>
      </c>
      <c r="AA673" s="2060" t="str">
        <f t="shared" si="563"/>
        <v>金</v>
      </c>
      <c r="AB673" s="2060" t="str">
        <f t="shared" si="563"/>
        <v>土</v>
      </c>
      <c r="AC673" s="2060" t="str">
        <f t="shared" si="563"/>
        <v>日</v>
      </c>
      <c r="AD673" s="2060" t="str">
        <f t="shared" si="563"/>
        <v>月</v>
      </c>
      <c r="AE673" s="2060" t="str">
        <f t="shared" si="563"/>
        <v>火</v>
      </c>
      <c r="AF673" s="2060" t="str">
        <f t="shared" si="563"/>
        <v>水</v>
      </c>
      <c r="AG673" s="2060" t="str">
        <f t="shared" si="563"/>
        <v>木</v>
      </c>
      <c r="AH673" s="4210"/>
      <c r="AI673" s="4314"/>
      <c r="AJ673" s="4317"/>
      <c r="AK673" s="4319"/>
      <c r="AM673" s="4320"/>
      <c r="AN673" s="4320"/>
    </row>
    <row r="674" spans="2:40" ht="24.75" customHeight="1">
      <c r="B674" s="2101" t="s">
        <v>2531</v>
      </c>
      <c r="C674" s="2102" t="s">
        <v>2532</v>
      </c>
      <c r="D674" s="1953" t="s">
        <v>1313</v>
      </c>
      <c r="E674" s="1901" t="s">
        <v>2558</v>
      </c>
      <c r="F674" s="1941"/>
      <c r="G674" s="1942"/>
      <c r="H674" s="1942"/>
      <c r="I674" s="1942"/>
      <c r="J674" s="1942"/>
      <c r="K674" s="1942"/>
      <c r="L674" s="1942"/>
      <c r="M674" s="1942"/>
      <c r="N674" s="1942"/>
      <c r="O674" s="1942"/>
      <c r="P674" s="1942"/>
      <c r="Q674" s="1942"/>
      <c r="R674" s="1942"/>
      <c r="S674" s="1942"/>
      <c r="T674" s="1942"/>
      <c r="U674" s="1942"/>
      <c r="V674" s="1942"/>
      <c r="W674" s="1942"/>
      <c r="X674" s="1942"/>
      <c r="Y674" s="1942"/>
      <c r="Z674" s="1942"/>
      <c r="AA674" s="1942"/>
      <c r="AB674" s="1942"/>
      <c r="AC674" s="1942"/>
      <c r="AD674" s="1942"/>
      <c r="AE674" s="1942"/>
      <c r="AF674" s="1942"/>
      <c r="AG674" s="1970"/>
      <c r="AH674" s="4211"/>
      <c r="AI674" s="4315"/>
      <c r="AJ674" s="4318"/>
      <c r="AK674" s="4319"/>
    </row>
    <row r="675" spans="2:40" ht="13.5" customHeight="1">
      <c r="B675" s="4185" t="s">
        <v>2486</v>
      </c>
      <c r="C675" s="4188" t="s">
        <v>2487</v>
      </c>
      <c r="D675" s="1945" t="str">
        <f>E$8</f>
        <v>〇〇</v>
      </c>
      <c r="E675" s="2023"/>
      <c r="F675" s="1947"/>
      <c r="G675" s="1948"/>
      <c r="H675" s="1948"/>
      <c r="I675" s="1948"/>
      <c r="J675" s="1948"/>
      <c r="K675" s="1948"/>
      <c r="L675" s="1948"/>
      <c r="M675" s="1948"/>
      <c r="N675" s="1948"/>
      <c r="O675" s="1948"/>
      <c r="P675" s="1948"/>
      <c r="Q675" s="1948"/>
      <c r="R675" s="1948"/>
      <c r="S675" s="1948"/>
      <c r="T675" s="1948"/>
      <c r="U675" s="1948"/>
      <c r="V675" s="1948"/>
      <c r="W675" s="1948"/>
      <c r="X675" s="1948"/>
      <c r="Y675" s="1948"/>
      <c r="Z675" s="1948"/>
      <c r="AA675" s="1948"/>
      <c r="AB675" s="1948"/>
      <c r="AC675" s="1948"/>
      <c r="AD675" s="1948"/>
      <c r="AE675" s="1948"/>
      <c r="AF675" s="1948"/>
      <c r="AG675" s="1949"/>
      <c r="AH675" s="1950">
        <f>COUNTA(F$156:AG$156)-AI675</f>
        <v>28</v>
      </c>
      <c r="AI675" s="1951">
        <f>AM675+AN675</f>
        <v>0</v>
      </c>
      <c r="AJ675" s="2104">
        <f>+COUNTIF(F675:AG675,"休")</f>
        <v>0</v>
      </c>
      <c r="AM675" s="1953">
        <f>+COUNTIF(F675:AG675,"－")</f>
        <v>0</v>
      </c>
      <c r="AN675" s="1953">
        <f t="shared" ref="AN675:AN680" si="564">+COUNTIF(F675:AG675,"外")</f>
        <v>0</v>
      </c>
    </row>
    <row r="676" spans="2:40" ht="13.5" customHeight="1">
      <c r="B676" s="4186"/>
      <c r="C676" s="4189"/>
      <c r="D676" s="1960" t="str">
        <f>E$9</f>
        <v>●●</v>
      </c>
      <c r="E676" s="2105"/>
      <c r="F676" s="1955"/>
      <c r="G676" s="1956"/>
      <c r="H676" s="1956"/>
      <c r="I676" s="1956"/>
      <c r="J676" s="1956"/>
      <c r="K676" s="1956"/>
      <c r="L676" s="1956"/>
      <c r="M676" s="1956"/>
      <c r="N676" s="1956"/>
      <c r="O676" s="1956"/>
      <c r="P676" s="1956"/>
      <c r="Q676" s="1956"/>
      <c r="R676" s="1956"/>
      <c r="S676" s="1956"/>
      <c r="T676" s="1956"/>
      <c r="U676" s="1956"/>
      <c r="V676" s="1956"/>
      <c r="W676" s="1956"/>
      <c r="X676" s="1956"/>
      <c r="Y676" s="1956"/>
      <c r="Z676" s="1956"/>
      <c r="AA676" s="1956"/>
      <c r="AB676" s="1956"/>
      <c r="AC676" s="1956"/>
      <c r="AD676" s="1956"/>
      <c r="AE676" s="1956"/>
      <c r="AF676" s="1956"/>
      <c r="AG676" s="1957"/>
      <c r="AH676" s="1950">
        <f>COUNTA(F$156:AG$156)-AI676</f>
        <v>28</v>
      </c>
      <c r="AI676" s="1958">
        <f t="shared" ref="AI676" si="565">AM676+AN676</f>
        <v>0</v>
      </c>
      <c r="AJ676" s="2106">
        <f t="shared" ref="AJ676:AJ679" si="566">+COUNTIF(F676:AG676,"休")</f>
        <v>0</v>
      </c>
      <c r="AM676" s="1953">
        <f t="shared" ref="AM676:AM679" si="567">+COUNTIF(F676:AG676,"－")</f>
        <v>0</v>
      </c>
      <c r="AN676" s="1953">
        <f t="shared" si="564"/>
        <v>0</v>
      </c>
    </row>
    <row r="677" spans="2:40">
      <c r="B677" s="4186"/>
      <c r="C677" s="4189"/>
      <c r="D677" s="1960" t="str">
        <f>E$10</f>
        <v>△△</v>
      </c>
      <c r="E677" s="2105"/>
      <c r="F677" s="1955"/>
      <c r="G677" s="1956"/>
      <c r="H677" s="1956"/>
      <c r="I677" s="1956"/>
      <c r="J677" s="1956"/>
      <c r="K677" s="1956"/>
      <c r="L677" s="1956"/>
      <c r="M677" s="1956"/>
      <c r="N677" s="1956"/>
      <c r="O677" s="1956"/>
      <c r="P677" s="1956"/>
      <c r="Q677" s="1956"/>
      <c r="R677" s="1956"/>
      <c r="S677" s="1956"/>
      <c r="T677" s="1956"/>
      <c r="U677" s="1956"/>
      <c r="V677" s="1956"/>
      <c r="W677" s="1956"/>
      <c r="X677" s="1956"/>
      <c r="Y677" s="1956"/>
      <c r="Z677" s="1956"/>
      <c r="AA677" s="1956"/>
      <c r="AB677" s="1956"/>
      <c r="AC677" s="1956"/>
      <c r="AD677" s="1956"/>
      <c r="AE677" s="1956"/>
      <c r="AF677" s="1956"/>
      <c r="AG677" s="1957"/>
      <c r="AH677" s="1950">
        <f t="shared" ref="AH677:AH678" si="568">COUNTA(F$156:AG$156)-AI677</f>
        <v>28</v>
      </c>
      <c r="AI677" s="1958">
        <f>AM677+AN677</f>
        <v>0</v>
      </c>
      <c r="AJ677" s="2106">
        <f t="shared" si="566"/>
        <v>0</v>
      </c>
      <c r="AM677" s="1953">
        <f t="shared" si="567"/>
        <v>0</v>
      </c>
      <c r="AN677" s="1953">
        <f t="shared" si="564"/>
        <v>0</v>
      </c>
    </row>
    <row r="678" spans="2:40">
      <c r="B678" s="4186"/>
      <c r="C678" s="4189"/>
      <c r="D678" s="1960" t="str">
        <f>E$11</f>
        <v>■■</v>
      </c>
      <c r="E678" s="2105"/>
      <c r="F678" s="1955"/>
      <c r="G678" s="1956"/>
      <c r="H678" s="1956"/>
      <c r="I678" s="1956"/>
      <c r="J678" s="1956"/>
      <c r="K678" s="1956"/>
      <c r="L678" s="1956"/>
      <c r="M678" s="1956"/>
      <c r="N678" s="1956"/>
      <c r="O678" s="1956"/>
      <c r="P678" s="1956"/>
      <c r="Q678" s="1956"/>
      <c r="R678" s="1956"/>
      <c r="S678" s="1956"/>
      <c r="T678" s="1956"/>
      <c r="U678" s="1956"/>
      <c r="V678" s="1956"/>
      <c r="W678" s="1956"/>
      <c r="X678" s="1956"/>
      <c r="Y678" s="1956"/>
      <c r="Z678" s="1956"/>
      <c r="AA678" s="1956"/>
      <c r="AB678" s="1956"/>
      <c r="AC678" s="1956"/>
      <c r="AD678" s="1956"/>
      <c r="AE678" s="1956"/>
      <c r="AF678" s="1956"/>
      <c r="AG678" s="1957"/>
      <c r="AH678" s="1950">
        <f t="shared" si="568"/>
        <v>28</v>
      </c>
      <c r="AI678" s="1958">
        <f t="shared" ref="AI678:AI680" si="569">AM678+AN678</f>
        <v>0</v>
      </c>
      <c r="AJ678" s="2106">
        <f t="shared" si="566"/>
        <v>0</v>
      </c>
      <c r="AM678" s="1953">
        <f t="shared" si="567"/>
        <v>0</v>
      </c>
      <c r="AN678" s="1953">
        <f t="shared" si="564"/>
        <v>0</v>
      </c>
    </row>
    <row r="679" spans="2:40">
      <c r="B679" s="4186"/>
      <c r="C679" s="4189"/>
      <c r="D679" s="1960" t="str">
        <f>E$12</f>
        <v>★★</v>
      </c>
      <c r="E679" s="2105"/>
      <c r="F679" s="1955"/>
      <c r="G679" s="1956"/>
      <c r="H679" s="1956"/>
      <c r="I679" s="1956"/>
      <c r="J679" s="1956"/>
      <c r="K679" s="1956"/>
      <c r="L679" s="1956"/>
      <c r="M679" s="1956"/>
      <c r="N679" s="1956"/>
      <c r="O679" s="1956"/>
      <c r="P679" s="1956"/>
      <c r="Q679" s="1956"/>
      <c r="R679" s="1956"/>
      <c r="S679" s="1956"/>
      <c r="T679" s="1956"/>
      <c r="U679" s="1956"/>
      <c r="V679" s="1956"/>
      <c r="W679" s="1956"/>
      <c r="X679" s="1956"/>
      <c r="Y679" s="1956"/>
      <c r="Z679" s="1956"/>
      <c r="AA679" s="1956"/>
      <c r="AB679" s="1956"/>
      <c r="AC679" s="1956"/>
      <c r="AD679" s="1956"/>
      <c r="AE679" s="1956"/>
      <c r="AF679" s="1956"/>
      <c r="AG679" s="1957"/>
      <c r="AH679" s="1950">
        <f>COUNTA(F$156:AG$156)-AI679</f>
        <v>28</v>
      </c>
      <c r="AI679" s="1958">
        <f t="shared" si="569"/>
        <v>0</v>
      </c>
      <c r="AJ679" s="2106">
        <f t="shared" si="566"/>
        <v>0</v>
      </c>
      <c r="AM679" s="1953">
        <f t="shared" si="567"/>
        <v>0</v>
      </c>
      <c r="AN679" s="1953">
        <f t="shared" si="564"/>
        <v>0</v>
      </c>
    </row>
    <row r="680" spans="2:40">
      <c r="B680" s="4187"/>
      <c r="C680" s="4190"/>
      <c r="D680" s="2107"/>
      <c r="E680" s="1991"/>
      <c r="F680" s="1964"/>
      <c r="G680" s="1966"/>
      <c r="H680" s="1966"/>
      <c r="I680" s="1966"/>
      <c r="J680" s="1966"/>
      <c r="K680" s="1966"/>
      <c r="L680" s="1966"/>
      <c r="M680" s="1966"/>
      <c r="N680" s="1966"/>
      <c r="O680" s="1966"/>
      <c r="P680" s="1966"/>
      <c r="Q680" s="1966"/>
      <c r="R680" s="1966"/>
      <c r="S680" s="1966"/>
      <c r="T680" s="1966"/>
      <c r="U680" s="1966"/>
      <c r="V680" s="1966"/>
      <c r="W680" s="1966"/>
      <c r="X680" s="1966"/>
      <c r="Y680" s="1966"/>
      <c r="Z680" s="1966"/>
      <c r="AA680" s="1966"/>
      <c r="AB680" s="1966"/>
      <c r="AC680" s="1966"/>
      <c r="AD680" s="1966"/>
      <c r="AE680" s="1966"/>
      <c r="AF680" s="1966"/>
      <c r="AG680" s="1967"/>
      <c r="AH680" s="1950">
        <f>COUNTA(F$156:AG$156)-AI680</f>
        <v>28</v>
      </c>
      <c r="AI680" s="1951">
        <f t="shared" si="569"/>
        <v>0</v>
      </c>
      <c r="AJ680" s="2104">
        <f>+COUNTIF(F680:AG680,"休")</f>
        <v>0</v>
      </c>
      <c r="AM680" s="1953">
        <f>+COUNTIF(F680:AG680,"－")</f>
        <v>0</v>
      </c>
      <c r="AN680" s="1953">
        <f t="shared" si="564"/>
        <v>0</v>
      </c>
    </row>
    <row r="681" spans="2:40" ht="24.75" customHeight="1">
      <c r="B681" s="4185" t="s">
        <v>2493</v>
      </c>
      <c r="C681" s="4188" t="s">
        <v>2494</v>
      </c>
      <c r="D681" s="1953" t="s">
        <v>1313</v>
      </c>
      <c r="E681" s="1901" t="s">
        <v>2558</v>
      </c>
      <c r="F681" s="1941"/>
      <c r="G681" s="1942"/>
      <c r="H681" s="1942"/>
      <c r="I681" s="1942"/>
      <c r="J681" s="1942"/>
      <c r="K681" s="1942"/>
      <c r="L681" s="1942"/>
      <c r="M681" s="1942"/>
      <c r="N681" s="1942"/>
      <c r="O681" s="1942"/>
      <c r="P681" s="1942"/>
      <c r="Q681" s="1942"/>
      <c r="R681" s="1942"/>
      <c r="S681" s="1942"/>
      <c r="T681" s="1942"/>
      <c r="U681" s="1942"/>
      <c r="V681" s="1942"/>
      <c r="W681" s="1942"/>
      <c r="X681" s="1942"/>
      <c r="Y681" s="1942"/>
      <c r="Z681" s="1942"/>
      <c r="AA681" s="1942"/>
      <c r="AB681" s="1942"/>
      <c r="AC681" s="1942"/>
      <c r="AD681" s="1942"/>
      <c r="AE681" s="1942"/>
      <c r="AF681" s="1942"/>
      <c r="AG681" s="1970"/>
      <c r="AH681" s="1971"/>
      <c r="AI681" s="1953"/>
      <c r="AJ681" s="2058"/>
    </row>
    <row r="682" spans="2:40" ht="13.5" customHeight="1">
      <c r="B682" s="4186"/>
      <c r="C682" s="4189"/>
      <c r="D682" s="2107" t="str">
        <f>E$14</f>
        <v>〇〇</v>
      </c>
      <c r="E682" s="1991"/>
      <c r="F682" s="1947"/>
      <c r="G682" s="1948"/>
      <c r="H682" s="1948"/>
      <c r="I682" s="1948"/>
      <c r="J682" s="1948"/>
      <c r="K682" s="1948"/>
      <c r="L682" s="1948"/>
      <c r="M682" s="1948"/>
      <c r="N682" s="1948"/>
      <c r="O682" s="1948"/>
      <c r="P682" s="1948"/>
      <c r="Q682" s="1948"/>
      <c r="R682" s="1948"/>
      <c r="S682" s="1948"/>
      <c r="T682" s="1948"/>
      <c r="U682" s="1948"/>
      <c r="V682" s="1948"/>
      <c r="W682" s="1948"/>
      <c r="X682" s="1948"/>
      <c r="Y682" s="1948"/>
      <c r="Z682" s="1948"/>
      <c r="AA682" s="1948"/>
      <c r="AB682" s="1948"/>
      <c r="AC682" s="1948"/>
      <c r="AD682" s="1948"/>
      <c r="AE682" s="1948"/>
      <c r="AF682" s="1948"/>
      <c r="AG682" s="1949"/>
      <c r="AH682" s="1950">
        <f>COUNTA(F$156:AG$156)-AI682</f>
        <v>28</v>
      </c>
      <c r="AI682" s="1951">
        <f t="shared" ref="AI682:AI685" si="570">AM682+AN682</f>
        <v>0</v>
      </c>
      <c r="AJ682" s="2104">
        <f>+COUNTIF(F682:AG682,"休")</f>
        <v>0</v>
      </c>
      <c r="AM682" s="1953">
        <f>+COUNTIF(F682:AG682,"－")</f>
        <v>0</v>
      </c>
      <c r="AN682" s="1953">
        <f>+COUNTIF(F682:AG682,"外")</f>
        <v>0</v>
      </c>
    </row>
    <row r="683" spans="2:40">
      <c r="B683" s="4186"/>
      <c r="C683" s="4189"/>
      <c r="D683" s="1960" t="str">
        <f>E$15</f>
        <v>●●</v>
      </c>
      <c r="E683" s="2105"/>
      <c r="F683" s="1955"/>
      <c r="G683" s="1956"/>
      <c r="H683" s="1956"/>
      <c r="I683" s="1956"/>
      <c r="J683" s="1956"/>
      <c r="K683" s="1956"/>
      <c r="L683" s="1956"/>
      <c r="M683" s="1956"/>
      <c r="N683" s="1956"/>
      <c r="O683" s="1956"/>
      <c r="P683" s="1956"/>
      <c r="Q683" s="1956"/>
      <c r="R683" s="1956"/>
      <c r="S683" s="1956"/>
      <c r="T683" s="1956"/>
      <c r="U683" s="1956"/>
      <c r="V683" s="1956"/>
      <c r="W683" s="1956"/>
      <c r="X683" s="1956"/>
      <c r="Y683" s="1956"/>
      <c r="Z683" s="1956"/>
      <c r="AA683" s="1956"/>
      <c r="AB683" s="1956"/>
      <c r="AC683" s="1956"/>
      <c r="AD683" s="1956"/>
      <c r="AE683" s="1956"/>
      <c r="AF683" s="1956"/>
      <c r="AG683" s="1957"/>
      <c r="AH683" s="1950">
        <f>COUNTA(F$156:AG$156)-AI683</f>
        <v>28</v>
      </c>
      <c r="AI683" s="1958">
        <f t="shared" si="570"/>
        <v>0</v>
      </c>
      <c r="AJ683" s="2106">
        <f t="shared" ref="AJ683:AJ685" si="571">+COUNTIF(F683:AG683,"休")</f>
        <v>0</v>
      </c>
      <c r="AM683" s="1953">
        <f t="shared" ref="AM683:AM685" si="572">+COUNTIF(F683:AG683,"－")</f>
        <v>0</v>
      </c>
      <c r="AN683" s="1953">
        <f>+COUNTIF(F683:AG683,"外")</f>
        <v>0</v>
      </c>
    </row>
    <row r="684" spans="2:40">
      <c r="B684" s="4186"/>
      <c r="C684" s="4189"/>
      <c r="D684" s="1960">
        <f>E$16</f>
        <v>0</v>
      </c>
      <c r="E684" s="2105"/>
      <c r="F684" s="1955"/>
      <c r="G684" s="1956"/>
      <c r="H684" s="1956"/>
      <c r="I684" s="1956"/>
      <c r="J684" s="1956"/>
      <c r="K684" s="1956"/>
      <c r="L684" s="1956"/>
      <c r="M684" s="1956"/>
      <c r="N684" s="1956"/>
      <c r="O684" s="1956"/>
      <c r="P684" s="1956"/>
      <c r="Q684" s="1956"/>
      <c r="R684" s="1956"/>
      <c r="S684" s="1956"/>
      <c r="T684" s="1956"/>
      <c r="U684" s="1956"/>
      <c r="V684" s="1956"/>
      <c r="W684" s="1956"/>
      <c r="X684" s="1956"/>
      <c r="Y684" s="1956"/>
      <c r="Z684" s="1956"/>
      <c r="AA684" s="1956"/>
      <c r="AB684" s="1956"/>
      <c r="AC684" s="1956"/>
      <c r="AD684" s="1956"/>
      <c r="AE684" s="1956"/>
      <c r="AF684" s="1956"/>
      <c r="AG684" s="1957"/>
      <c r="AH684" s="1950">
        <f t="shared" ref="AH684:AH685" si="573">COUNTA(F$156:AG$156)-AI684</f>
        <v>28</v>
      </c>
      <c r="AI684" s="1958">
        <f t="shared" si="570"/>
        <v>0</v>
      </c>
      <c r="AJ684" s="2106">
        <f t="shared" si="571"/>
        <v>0</v>
      </c>
      <c r="AM684" s="1953">
        <f t="shared" si="572"/>
        <v>0</v>
      </c>
      <c r="AN684" s="1953">
        <f>+COUNTIF(F684:AG684,"外")</f>
        <v>0</v>
      </c>
    </row>
    <row r="685" spans="2:40">
      <c r="B685" s="4186"/>
      <c r="C685" s="4190"/>
      <c r="D685" s="2107">
        <f>E$17</f>
        <v>0</v>
      </c>
      <c r="E685" s="1991"/>
      <c r="F685" s="1955"/>
      <c r="G685" s="1978"/>
      <c r="H685" s="1978"/>
      <c r="I685" s="1978"/>
      <c r="J685" s="1978"/>
      <c r="K685" s="1978"/>
      <c r="L685" s="1978"/>
      <c r="M685" s="1978"/>
      <c r="N685" s="1978"/>
      <c r="O685" s="1978"/>
      <c r="P685" s="1978"/>
      <c r="Q685" s="1978"/>
      <c r="R685" s="1978"/>
      <c r="S685" s="1978"/>
      <c r="T685" s="1978"/>
      <c r="U685" s="1978"/>
      <c r="V685" s="1978"/>
      <c r="W685" s="1978"/>
      <c r="X685" s="1978"/>
      <c r="Y685" s="1978"/>
      <c r="Z685" s="1978"/>
      <c r="AA685" s="1978"/>
      <c r="AB685" s="1978"/>
      <c r="AC685" s="1978"/>
      <c r="AD685" s="1978"/>
      <c r="AE685" s="1978"/>
      <c r="AF685" s="1978"/>
      <c r="AG685" s="1949"/>
      <c r="AH685" s="1950">
        <f t="shared" si="573"/>
        <v>28</v>
      </c>
      <c r="AI685" s="1987">
        <f t="shared" si="570"/>
        <v>0</v>
      </c>
      <c r="AJ685" s="2104">
        <f t="shared" si="571"/>
        <v>0</v>
      </c>
      <c r="AM685" s="1953">
        <f t="shared" si="572"/>
        <v>0</v>
      </c>
      <c r="AN685" s="1953">
        <f>+COUNTIF(F685:AG685,"外")</f>
        <v>0</v>
      </c>
    </row>
    <row r="686" spans="2:40" ht="24.75" customHeight="1">
      <c r="B686" s="4186"/>
      <c r="C686" s="4188" t="s">
        <v>2495</v>
      </c>
      <c r="D686" s="1953" t="s">
        <v>1313</v>
      </c>
      <c r="E686" s="1901" t="s">
        <v>2558</v>
      </c>
      <c r="F686" s="1941"/>
      <c r="G686" s="1942"/>
      <c r="H686" s="1942"/>
      <c r="I686" s="1942"/>
      <c r="J686" s="1942"/>
      <c r="K686" s="1942"/>
      <c r="L686" s="1942"/>
      <c r="M686" s="1942"/>
      <c r="N686" s="1942"/>
      <c r="O686" s="1942"/>
      <c r="P686" s="1942"/>
      <c r="Q686" s="1942"/>
      <c r="R686" s="1942"/>
      <c r="S686" s="1942"/>
      <c r="T686" s="1942"/>
      <c r="U686" s="1942"/>
      <c r="V686" s="1942"/>
      <c r="W686" s="1942"/>
      <c r="X686" s="1942"/>
      <c r="Y686" s="1942"/>
      <c r="Z686" s="1942"/>
      <c r="AA686" s="1942"/>
      <c r="AB686" s="1942"/>
      <c r="AC686" s="1942"/>
      <c r="AD686" s="1942"/>
      <c r="AE686" s="1942"/>
      <c r="AF686" s="1942"/>
      <c r="AG686" s="1970"/>
      <c r="AH686" s="1971"/>
      <c r="AI686" s="1953"/>
      <c r="AJ686" s="2058"/>
    </row>
    <row r="687" spans="2:40">
      <c r="B687" s="4186"/>
      <c r="C687" s="4189"/>
      <c r="D687" s="1945" t="str">
        <f>E$18</f>
        <v>●●</v>
      </c>
      <c r="E687" s="2023"/>
      <c r="F687" s="1947"/>
      <c r="G687" s="1948"/>
      <c r="H687" s="1948"/>
      <c r="I687" s="1948"/>
      <c r="J687" s="1948"/>
      <c r="K687" s="1948"/>
      <c r="L687" s="1948"/>
      <c r="M687" s="1948"/>
      <c r="N687" s="1948"/>
      <c r="O687" s="1948"/>
      <c r="P687" s="1948"/>
      <c r="Q687" s="1948"/>
      <c r="R687" s="1948"/>
      <c r="S687" s="1948"/>
      <c r="T687" s="1948"/>
      <c r="U687" s="1948"/>
      <c r="V687" s="1948"/>
      <c r="W687" s="1948"/>
      <c r="X687" s="1948"/>
      <c r="Y687" s="1948"/>
      <c r="Z687" s="1948"/>
      <c r="AA687" s="1948"/>
      <c r="AB687" s="1948"/>
      <c r="AC687" s="1948"/>
      <c r="AD687" s="1948"/>
      <c r="AE687" s="1948"/>
      <c r="AF687" s="1948"/>
      <c r="AG687" s="1982"/>
      <c r="AH687" s="1950">
        <f>COUNTA(F$156:AG$156)-AI687</f>
        <v>28</v>
      </c>
      <c r="AI687" s="2108">
        <f t="shared" ref="AI687:AI690" si="574">AM687+AN687</f>
        <v>0</v>
      </c>
      <c r="AJ687" s="2109">
        <f>+COUNTIF(F687:AG687,"休")</f>
        <v>0</v>
      </c>
      <c r="AM687" s="1953">
        <f>+COUNTIF(F687:AG687,"－")</f>
        <v>0</v>
      </c>
      <c r="AN687" s="1953">
        <f>+COUNTIF(F687:AG687,"外")</f>
        <v>0</v>
      </c>
    </row>
    <row r="688" spans="2:40">
      <c r="B688" s="4186"/>
      <c r="C688" s="4189"/>
      <c r="D688" s="1960">
        <f>E$19</f>
        <v>0</v>
      </c>
      <c r="E688" s="2105"/>
      <c r="F688" s="1955"/>
      <c r="G688" s="1956"/>
      <c r="H688" s="1956"/>
      <c r="I688" s="1956"/>
      <c r="J688" s="1956"/>
      <c r="K688" s="1956"/>
      <c r="L688" s="1956"/>
      <c r="M688" s="1956"/>
      <c r="N688" s="1956"/>
      <c r="O688" s="1956"/>
      <c r="P688" s="1956"/>
      <c r="Q688" s="1956"/>
      <c r="R688" s="1956"/>
      <c r="S688" s="1956"/>
      <c r="T688" s="1956"/>
      <c r="U688" s="1956"/>
      <c r="V688" s="1956"/>
      <c r="W688" s="1956"/>
      <c r="X688" s="1956"/>
      <c r="Y688" s="1956"/>
      <c r="Z688" s="1956"/>
      <c r="AA688" s="1956"/>
      <c r="AB688" s="1956"/>
      <c r="AC688" s="1956"/>
      <c r="AD688" s="1956"/>
      <c r="AE688" s="1956"/>
      <c r="AF688" s="1956"/>
      <c r="AG688" s="1957"/>
      <c r="AH688" s="1950">
        <f>COUNTA(F$156:AG$156)-AI688</f>
        <v>28</v>
      </c>
      <c r="AI688" s="1958">
        <f t="shared" si="574"/>
        <v>0</v>
      </c>
      <c r="AJ688" s="2106">
        <f t="shared" ref="AJ688:AJ690" si="575">+COUNTIF(F688:AG688,"休")</f>
        <v>0</v>
      </c>
      <c r="AM688" s="1953">
        <f t="shared" ref="AM688:AM690" si="576">+COUNTIF(F688:AG688,"－")</f>
        <v>0</v>
      </c>
      <c r="AN688" s="1953">
        <f>+COUNTIF(F688:AG688,"外")</f>
        <v>0</v>
      </c>
    </row>
    <row r="689" spans="1:40">
      <c r="B689" s="4186"/>
      <c r="C689" s="4189"/>
      <c r="D689" s="1960">
        <f>E$20</f>
        <v>0</v>
      </c>
      <c r="E689" s="2105"/>
      <c r="F689" s="1955"/>
      <c r="G689" s="1956"/>
      <c r="H689" s="1956"/>
      <c r="I689" s="1956"/>
      <c r="J689" s="1956"/>
      <c r="K689" s="1956"/>
      <c r="L689" s="1956"/>
      <c r="M689" s="1956"/>
      <c r="N689" s="1956"/>
      <c r="O689" s="1956"/>
      <c r="P689" s="1956"/>
      <c r="Q689" s="1956"/>
      <c r="R689" s="1956"/>
      <c r="S689" s="1956"/>
      <c r="T689" s="1956"/>
      <c r="U689" s="1956"/>
      <c r="V689" s="1956"/>
      <c r="W689" s="1956"/>
      <c r="X689" s="1956"/>
      <c r="Y689" s="1956"/>
      <c r="Z689" s="1956"/>
      <c r="AA689" s="1956"/>
      <c r="AB689" s="1956"/>
      <c r="AC689" s="1956"/>
      <c r="AD689" s="1956"/>
      <c r="AE689" s="1956"/>
      <c r="AF689" s="1956"/>
      <c r="AG689" s="1957"/>
      <c r="AH689" s="1950">
        <f t="shared" ref="AH689:AH690" si="577">COUNTA(F$156:AG$156)-AI689</f>
        <v>28</v>
      </c>
      <c r="AI689" s="1958">
        <f t="shared" si="574"/>
        <v>0</v>
      </c>
      <c r="AJ689" s="2106">
        <f t="shared" si="575"/>
        <v>0</v>
      </c>
      <c r="AM689" s="1953">
        <f t="shared" si="576"/>
        <v>0</v>
      </c>
      <c r="AN689" s="1953">
        <f>+COUNTIF(F689:AG689,"外")</f>
        <v>0</v>
      </c>
    </row>
    <row r="690" spans="1:40">
      <c r="B690" s="4187"/>
      <c r="C690" s="4190"/>
      <c r="D690" s="2110">
        <f>E$21</f>
        <v>0</v>
      </c>
      <c r="E690" s="2039"/>
      <c r="F690" s="1984"/>
      <c r="G690" s="1965"/>
      <c r="H690" s="1965"/>
      <c r="I690" s="1965"/>
      <c r="J690" s="1965"/>
      <c r="K690" s="1965"/>
      <c r="L690" s="1965"/>
      <c r="M690" s="1965"/>
      <c r="N690" s="1965"/>
      <c r="O690" s="1965"/>
      <c r="P690" s="1965"/>
      <c r="Q690" s="1965"/>
      <c r="R690" s="1965"/>
      <c r="S690" s="1965"/>
      <c r="T690" s="1965"/>
      <c r="U690" s="1965"/>
      <c r="V690" s="1965"/>
      <c r="W690" s="1965"/>
      <c r="X690" s="1965"/>
      <c r="Y690" s="1965"/>
      <c r="Z690" s="1965"/>
      <c r="AA690" s="1965"/>
      <c r="AB690" s="1965"/>
      <c r="AC690" s="1965"/>
      <c r="AD690" s="1965"/>
      <c r="AE690" s="1965"/>
      <c r="AF690" s="1965"/>
      <c r="AG690" s="1985"/>
      <c r="AH690" s="1986">
        <f t="shared" si="577"/>
        <v>28</v>
      </c>
      <c r="AI690" s="2071">
        <f t="shared" si="574"/>
        <v>0</v>
      </c>
      <c r="AJ690" s="1972">
        <f t="shared" si="575"/>
        <v>0</v>
      </c>
      <c r="AM690" s="1953">
        <f t="shared" si="576"/>
        <v>0</v>
      </c>
      <c r="AN690" s="1953">
        <f>+COUNTIF(F690:AG690,"外")</f>
        <v>0</v>
      </c>
    </row>
    <row r="692" spans="1:40" ht="6" customHeight="1">
      <c r="B692" s="2027"/>
      <c r="C692" s="2027"/>
      <c r="D692" s="2027"/>
      <c r="E692" s="1991"/>
      <c r="F692" s="1991"/>
      <c r="G692" s="2029"/>
      <c r="H692" s="2029"/>
      <c r="I692" s="2029"/>
      <c r="J692" s="2029"/>
      <c r="K692" s="2029"/>
      <c r="L692" s="2029"/>
      <c r="M692" s="2029"/>
      <c r="N692" s="2029"/>
      <c r="O692" s="2029"/>
      <c r="P692" s="2029"/>
      <c r="Q692" s="2029"/>
      <c r="R692" s="2029"/>
      <c r="S692" s="2029"/>
      <c r="T692" s="2029"/>
      <c r="U692" s="2029"/>
      <c r="V692" s="2029"/>
      <c r="W692" s="2029"/>
      <c r="X692" s="2029"/>
      <c r="Y692" s="2029"/>
      <c r="Z692" s="2029"/>
      <c r="AA692" s="2029"/>
      <c r="AB692" s="2029"/>
      <c r="AC692" s="2029"/>
      <c r="AD692" s="2029"/>
      <c r="AE692" s="2029"/>
      <c r="AF692" s="2029"/>
      <c r="AG692" s="2029"/>
      <c r="AH692" s="2027"/>
      <c r="AI692" s="2027"/>
      <c r="AJ692" s="2027"/>
    </row>
    <row r="693" spans="1:40" ht="19.2">
      <c r="A693" s="2042" t="s">
        <v>2528</v>
      </c>
      <c r="B693" s="2042"/>
      <c r="C693" s="2042"/>
      <c r="D693" s="2042"/>
      <c r="E693" s="2042"/>
      <c r="P693" s="2043"/>
      <c r="AJ693" s="1895" t="s">
        <v>2529</v>
      </c>
    </row>
    <row r="694" spans="1:40" ht="13.5" customHeight="1">
      <c r="AD694" s="4321" t="s">
        <v>2465</v>
      </c>
      <c r="AE694" s="4321"/>
      <c r="AF694" s="4321"/>
      <c r="AG694" s="4322" t="str">
        <f>AG$2</f>
        <v>令和　年　月　日</v>
      </c>
      <c r="AH694" s="4322"/>
      <c r="AI694" s="4322"/>
      <c r="AJ694" s="4322"/>
    </row>
    <row r="695" spans="1:40" s="2115" customFormat="1" ht="18" customHeight="1">
      <c r="B695" s="4323" t="s">
        <v>1173</v>
      </c>
      <c r="C695" s="4323"/>
      <c r="D695" s="2116" t="s">
        <v>1174</v>
      </c>
      <c r="E695" s="2117" t="str">
        <f>E$3</f>
        <v>○○校区道路改良工事</v>
      </c>
      <c r="F695" s="2117"/>
      <c r="G695" s="2117"/>
      <c r="H695" s="2117"/>
      <c r="I695" s="2117"/>
      <c r="J695" s="2117"/>
      <c r="K695" s="2117"/>
      <c r="L695" s="2117"/>
      <c r="M695" s="2117"/>
      <c r="N695" s="2117"/>
      <c r="O695" s="2116"/>
      <c r="P695" s="2116"/>
      <c r="Q695" s="2116"/>
      <c r="R695" s="2115" t="s">
        <v>1177</v>
      </c>
      <c r="U695" s="2118"/>
      <c r="V695" s="2118"/>
      <c r="W695" s="2116" t="s">
        <v>1174</v>
      </c>
      <c r="X695" s="4324">
        <f>X$3</f>
        <v>44659</v>
      </c>
      <c r="Y695" s="4324"/>
      <c r="Z695" s="4324"/>
      <c r="AA695" s="4324"/>
      <c r="AB695" s="4324"/>
      <c r="AC695" s="2116"/>
      <c r="AD695" s="2116"/>
      <c r="AE695" s="2116"/>
      <c r="AF695" s="2116"/>
      <c r="AG695" s="2116"/>
    </row>
    <row r="696" spans="1:40" s="2115" customFormat="1" ht="18" customHeight="1">
      <c r="B696" s="4325" t="s">
        <v>1181</v>
      </c>
      <c r="C696" s="4325"/>
      <c r="D696" s="2116" t="s">
        <v>1174</v>
      </c>
      <c r="E696" s="4326">
        <f>+X696-X695+1</f>
        <v>708</v>
      </c>
      <c r="F696" s="4326"/>
      <c r="G696" s="4326"/>
      <c r="H696" s="2116"/>
      <c r="I696" s="2116"/>
      <c r="J696" s="2116"/>
      <c r="K696" s="2116"/>
      <c r="L696" s="2116"/>
      <c r="M696" s="2116"/>
      <c r="N696" s="2116"/>
      <c r="O696" s="2116"/>
      <c r="P696" s="2116"/>
      <c r="Q696" s="2116"/>
      <c r="R696" s="2115" t="s">
        <v>1180</v>
      </c>
      <c r="S696" s="2119"/>
      <c r="T696" s="2119"/>
      <c r="U696" s="2120"/>
      <c r="V696" s="2120"/>
      <c r="W696" s="2116" t="s">
        <v>1174</v>
      </c>
      <c r="X696" s="4327">
        <f>X$4</f>
        <v>45366</v>
      </c>
      <c r="Y696" s="4327"/>
      <c r="Z696" s="4327"/>
      <c r="AA696" s="4327"/>
      <c r="AB696" s="4327"/>
      <c r="AC696" s="2116"/>
      <c r="AD696" s="2116"/>
      <c r="AE696" s="2116"/>
      <c r="AF696" s="2116"/>
      <c r="AG696" s="2116"/>
    </row>
    <row r="697" spans="1:40">
      <c r="F697" s="2073"/>
      <c r="G697" s="2073"/>
      <c r="H697" s="2073"/>
      <c r="I697" s="2073"/>
      <c r="J697" s="2073"/>
      <c r="K697" s="2073"/>
      <c r="L697" s="2073"/>
      <c r="M697" s="2073"/>
      <c r="N697" s="2073"/>
      <c r="O697" s="2073"/>
      <c r="P697" s="2073"/>
      <c r="Q697" s="2073"/>
      <c r="R697" s="2073"/>
      <c r="S697" s="2073"/>
      <c r="T697" s="2073"/>
      <c r="U697" s="2073"/>
      <c r="V697" s="2073"/>
      <c r="W697" s="2073"/>
      <c r="X697" s="2073"/>
      <c r="Y697" s="2073"/>
      <c r="Z697" s="2073"/>
      <c r="AA697" s="2073"/>
      <c r="AB697" s="2073"/>
      <c r="AC697" s="2073"/>
      <c r="AD697" s="2073"/>
      <c r="AE697" s="2073"/>
      <c r="AF697" s="2073"/>
      <c r="AG697" s="2073"/>
    </row>
    <row r="698" spans="1:40" ht="13.5" customHeight="1">
      <c r="B698" s="2021"/>
      <c r="C698" s="2022"/>
      <c r="D698" s="2025"/>
      <c r="E698" s="2074" t="s">
        <v>1183</v>
      </c>
      <c r="F698" s="2075">
        <f>+AG672+1</f>
        <v>45527</v>
      </c>
      <c r="G698" s="2076">
        <f>+F698+1</f>
        <v>45528</v>
      </c>
      <c r="H698" s="2076">
        <f t="shared" ref="H698:Y698" si="578">+G698+1</f>
        <v>45529</v>
      </c>
      <c r="I698" s="2076">
        <f t="shared" si="578"/>
        <v>45530</v>
      </c>
      <c r="J698" s="2076">
        <f t="shared" si="578"/>
        <v>45531</v>
      </c>
      <c r="K698" s="2076">
        <f t="shared" si="578"/>
        <v>45532</v>
      </c>
      <c r="L698" s="2076">
        <f t="shared" si="578"/>
        <v>45533</v>
      </c>
      <c r="M698" s="2076">
        <f t="shared" si="578"/>
        <v>45534</v>
      </c>
      <c r="N698" s="2076">
        <f t="shared" si="578"/>
        <v>45535</v>
      </c>
      <c r="O698" s="2076">
        <f t="shared" si="578"/>
        <v>45536</v>
      </c>
      <c r="P698" s="2076">
        <f t="shared" si="578"/>
        <v>45537</v>
      </c>
      <c r="Q698" s="2076">
        <f t="shared" si="578"/>
        <v>45538</v>
      </c>
      <c r="R698" s="2076">
        <f t="shared" si="578"/>
        <v>45539</v>
      </c>
      <c r="S698" s="2076">
        <f t="shared" si="578"/>
        <v>45540</v>
      </c>
      <c r="T698" s="2076">
        <f t="shared" si="578"/>
        <v>45541</v>
      </c>
      <c r="U698" s="2076">
        <f t="shared" si="578"/>
        <v>45542</v>
      </c>
      <c r="V698" s="2076">
        <f t="shared" si="578"/>
        <v>45543</v>
      </c>
      <c r="W698" s="2076">
        <f t="shared" si="578"/>
        <v>45544</v>
      </c>
      <c r="X698" s="2076">
        <f t="shared" si="578"/>
        <v>45545</v>
      </c>
      <c r="Y698" s="2076">
        <f t="shared" si="578"/>
        <v>45546</v>
      </c>
      <c r="Z698" s="2076">
        <f>+Y698+1</f>
        <v>45547</v>
      </c>
      <c r="AA698" s="2076">
        <f t="shared" ref="AA698:AC698" si="579">+Z698+1</f>
        <v>45548</v>
      </c>
      <c r="AB698" s="2076">
        <f t="shared" si="579"/>
        <v>45549</v>
      </c>
      <c r="AC698" s="2076">
        <f t="shared" si="579"/>
        <v>45550</v>
      </c>
      <c r="AD698" s="2076">
        <f>+AC698+1</f>
        <v>45551</v>
      </c>
      <c r="AE698" s="2076">
        <f t="shared" ref="AE698" si="580">+AD698+1</f>
        <v>45552</v>
      </c>
      <c r="AF698" s="2076">
        <f>+AE698+1</f>
        <v>45553</v>
      </c>
      <c r="AG698" s="2111">
        <f t="shared" ref="AG698" si="581">+AF698+1</f>
        <v>45554</v>
      </c>
      <c r="AH698" s="4209" t="s">
        <v>2496</v>
      </c>
      <c r="AI698" s="4313" t="s">
        <v>2497</v>
      </c>
      <c r="AJ698" s="4316" t="s">
        <v>2474</v>
      </c>
      <c r="AK698" s="4319"/>
      <c r="AM698" s="4320" t="s">
        <v>2556</v>
      </c>
      <c r="AN698" s="4320" t="s">
        <v>2557</v>
      </c>
    </row>
    <row r="699" spans="1:40">
      <c r="B699" s="2037"/>
      <c r="C699" s="2038"/>
      <c r="D699" s="2041"/>
      <c r="E699" s="2078" t="s">
        <v>1184</v>
      </c>
      <c r="F699" s="2079" t="str">
        <f>TEXT(WEEKDAY(+F698),"aaa")</f>
        <v>金</v>
      </c>
      <c r="G699" s="2080" t="str">
        <f t="shared" ref="G699:AG699" si="582">TEXT(WEEKDAY(+G698),"aaa")</f>
        <v>土</v>
      </c>
      <c r="H699" s="2080" t="str">
        <f t="shared" si="582"/>
        <v>日</v>
      </c>
      <c r="I699" s="2080" t="str">
        <f t="shared" si="582"/>
        <v>月</v>
      </c>
      <c r="J699" s="2080" t="str">
        <f t="shared" si="582"/>
        <v>火</v>
      </c>
      <c r="K699" s="2080" t="str">
        <f t="shared" si="582"/>
        <v>水</v>
      </c>
      <c r="L699" s="2080" t="str">
        <f t="shared" si="582"/>
        <v>木</v>
      </c>
      <c r="M699" s="2080" t="str">
        <f t="shared" si="582"/>
        <v>金</v>
      </c>
      <c r="N699" s="2080" t="str">
        <f t="shared" si="582"/>
        <v>土</v>
      </c>
      <c r="O699" s="2080" t="str">
        <f t="shared" si="582"/>
        <v>日</v>
      </c>
      <c r="P699" s="2080" t="str">
        <f t="shared" si="582"/>
        <v>月</v>
      </c>
      <c r="Q699" s="2080" t="str">
        <f t="shared" si="582"/>
        <v>火</v>
      </c>
      <c r="R699" s="2080" t="str">
        <f t="shared" si="582"/>
        <v>水</v>
      </c>
      <c r="S699" s="2080" t="str">
        <f t="shared" si="582"/>
        <v>木</v>
      </c>
      <c r="T699" s="2080" t="str">
        <f t="shared" si="582"/>
        <v>金</v>
      </c>
      <c r="U699" s="2080" t="str">
        <f t="shared" si="582"/>
        <v>土</v>
      </c>
      <c r="V699" s="2080" t="str">
        <f t="shared" si="582"/>
        <v>日</v>
      </c>
      <c r="W699" s="2080" t="str">
        <f t="shared" si="582"/>
        <v>月</v>
      </c>
      <c r="X699" s="2080" t="str">
        <f t="shared" si="582"/>
        <v>火</v>
      </c>
      <c r="Y699" s="2080" t="str">
        <f t="shared" si="582"/>
        <v>水</v>
      </c>
      <c r="Z699" s="2080" t="str">
        <f t="shared" si="582"/>
        <v>木</v>
      </c>
      <c r="AA699" s="2080" t="str">
        <f t="shared" si="582"/>
        <v>金</v>
      </c>
      <c r="AB699" s="2080" t="str">
        <f t="shared" si="582"/>
        <v>土</v>
      </c>
      <c r="AC699" s="2080" t="str">
        <f t="shared" si="582"/>
        <v>日</v>
      </c>
      <c r="AD699" s="2080" t="str">
        <f t="shared" si="582"/>
        <v>月</v>
      </c>
      <c r="AE699" s="2080" t="str">
        <f t="shared" si="582"/>
        <v>火</v>
      </c>
      <c r="AF699" s="2080" t="str">
        <f t="shared" si="582"/>
        <v>水</v>
      </c>
      <c r="AG699" s="2112" t="str">
        <f t="shared" si="582"/>
        <v>木</v>
      </c>
      <c r="AH699" s="4210"/>
      <c r="AI699" s="4314"/>
      <c r="AJ699" s="4317"/>
      <c r="AK699" s="4319"/>
      <c r="AM699" s="4320"/>
      <c r="AN699" s="4320"/>
    </row>
    <row r="700" spans="1:40" ht="24.75" customHeight="1">
      <c r="B700" s="2101" t="s">
        <v>2531</v>
      </c>
      <c r="C700" s="2102" t="s">
        <v>2532</v>
      </c>
      <c r="D700" s="1953" t="s">
        <v>1313</v>
      </c>
      <c r="E700" s="1901" t="s">
        <v>2558</v>
      </c>
      <c r="F700" s="1941"/>
      <c r="G700" s="1942"/>
      <c r="H700" s="1942"/>
      <c r="I700" s="1942"/>
      <c r="J700" s="1942"/>
      <c r="K700" s="1942"/>
      <c r="L700" s="1942"/>
      <c r="M700" s="1942"/>
      <c r="N700" s="1942"/>
      <c r="O700" s="1942"/>
      <c r="P700" s="1942"/>
      <c r="Q700" s="1942"/>
      <c r="R700" s="1942"/>
      <c r="S700" s="1942"/>
      <c r="T700" s="1942"/>
      <c r="U700" s="1942"/>
      <c r="V700" s="1942"/>
      <c r="W700" s="1942"/>
      <c r="X700" s="1942"/>
      <c r="Y700" s="1942"/>
      <c r="Z700" s="1942"/>
      <c r="AA700" s="1942"/>
      <c r="AB700" s="1942"/>
      <c r="AC700" s="1942"/>
      <c r="AD700" s="1942"/>
      <c r="AE700" s="1942"/>
      <c r="AF700" s="1942"/>
      <c r="AG700" s="1970"/>
      <c r="AH700" s="4211"/>
      <c r="AI700" s="4315"/>
      <c r="AJ700" s="4318"/>
      <c r="AK700" s="4319"/>
    </row>
    <row r="701" spans="1:40" ht="13.5" customHeight="1">
      <c r="B701" s="4185" t="s">
        <v>2486</v>
      </c>
      <c r="C701" s="4188" t="s">
        <v>2487</v>
      </c>
      <c r="D701" s="1945" t="str">
        <f>E$8</f>
        <v>〇〇</v>
      </c>
      <c r="E701" s="2023"/>
      <c r="F701" s="1947"/>
      <c r="G701" s="1948"/>
      <c r="H701" s="1948"/>
      <c r="I701" s="1948"/>
      <c r="J701" s="1948"/>
      <c r="K701" s="1948"/>
      <c r="L701" s="1948"/>
      <c r="M701" s="1948"/>
      <c r="N701" s="1948"/>
      <c r="O701" s="1948"/>
      <c r="P701" s="1948"/>
      <c r="Q701" s="1948"/>
      <c r="R701" s="1948"/>
      <c r="S701" s="1948"/>
      <c r="T701" s="1948"/>
      <c r="U701" s="1948"/>
      <c r="V701" s="1948"/>
      <c r="W701" s="1948"/>
      <c r="X701" s="1948"/>
      <c r="Y701" s="1948"/>
      <c r="Z701" s="1948"/>
      <c r="AA701" s="1948"/>
      <c r="AB701" s="1948"/>
      <c r="AC701" s="1948"/>
      <c r="AD701" s="1948"/>
      <c r="AE701" s="1948"/>
      <c r="AF701" s="1948"/>
      <c r="AG701" s="1949"/>
      <c r="AH701" s="1950">
        <f>COUNTA(F$96:AG$96)-AI701</f>
        <v>28</v>
      </c>
      <c r="AI701" s="1951">
        <f>AM701+AN701</f>
        <v>0</v>
      </c>
      <c r="AJ701" s="2104">
        <f>+COUNTIF(F701:AG701,"休")</f>
        <v>0</v>
      </c>
      <c r="AM701" s="1953">
        <f>+COUNTIF(F701:AG701,"－")</f>
        <v>0</v>
      </c>
      <c r="AN701" s="1953">
        <f t="shared" ref="AN701:AN706" si="583">+COUNTIF(F701:AG701,"外")</f>
        <v>0</v>
      </c>
    </row>
    <row r="702" spans="1:40" ht="13.5" customHeight="1">
      <c r="B702" s="4186"/>
      <c r="C702" s="4189"/>
      <c r="D702" s="1960" t="str">
        <f>E$9</f>
        <v>●●</v>
      </c>
      <c r="E702" s="2105"/>
      <c r="F702" s="1955"/>
      <c r="G702" s="1956"/>
      <c r="H702" s="1956"/>
      <c r="I702" s="1956"/>
      <c r="J702" s="1956"/>
      <c r="K702" s="1956"/>
      <c r="L702" s="1956"/>
      <c r="M702" s="1956"/>
      <c r="N702" s="1956"/>
      <c r="O702" s="1956"/>
      <c r="P702" s="1956"/>
      <c r="Q702" s="1956"/>
      <c r="R702" s="1956"/>
      <c r="S702" s="1956"/>
      <c r="T702" s="1956"/>
      <c r="U702" s="1956"/>
      <c r="V702" s="1956"/>
      <c r="W702" s="1956"/>
      <c r="X702" s="1956"/>
      <c r="Y702" s="1956"/>
      <c r="Z702" s="1956"/>
      <c r="AA702" s="1956"/>
      <c r="AB702" s="1956"/>
      <c r="AC702" s="1956"/>
      <c r="AD702" s="1956"/>
      <c r="AE702" s="1956"/>
      <c r="AF702" s="1956"/>
      <c r="AG702" s="1957"/>
      <c r="AH702" s="1950">
        <f t="shared" ref="AH702:AH706" si="584">COUNTA(F$96:AG$96)-AI702</f>
        <v>28</v>
      </c>
      <c r="AI702" s="1958">
        <f t="shared" ref="AI702" si="585">AM702+AN702</f>
        <v>0</v>
      </c>
      <c r="AJ702" s="2106">
        <f t="shared" ref="AJ702:AJ705" si="586">+COUNTIF(F702:AG702,"休")</f>
        <v>0</v>
      </c>
      <c r="AM702" s="1953">
        <f t="shared" ref="AM702:AM705" si="587">+COUNTIF(F702:AG702,"－")</f>
        <v>0</v>
      </c>
      <c r="AN702" s="1953">
        <f t="shared" si="583"/>
        <v>0</v>
      </c>
    </row>
    <row r="703" spans="1:40">
      <c r="B703" s="4186"/>
      <c r="C703" s="4189"/>
      <c r="D703" s="1960" t="str">
        <f>E$10</f>
        <v>△△</v>
      </c>
      <c r="E703" s="2105"/>
      <c r="F703" s="1955"/>
      <c r="G703" s="1956"/>
      <c r="H703" s="1956"/>
      <c r="I703" s="1956"/>
      <c r="J703" s="1956"/>
      <c r="K703" s="1956"/>
      <c r="L703" s="1956"/>
      <c r="M703" s="1956"/>
      <c r="N703" s="1956"/>
      <c r="O703" s="1956"/>
      <c r="P703" s="1956"/>
      <c r="Q703" s="1956"/>
      <c r="R703" s="1956"/>
      <c r="S703" s="1956"/>
      <c r="T703" s="1956"/>
      <c r="U703" s="1956"/>
      <c r="V703" s="1956"/>
      <c r="W703" s="1956"/>
      <c r="X703" s="1956"/>
      <c r="Y703" s="1956"/>
      <c r="Z703" s="1956"/>
      <c r="AA703" s="1956"/>
      <c r="AB703" s="1956"/>
      <c r="AC703" s="1956"/>
      <c r="AD703" s="1956"/>
      <c r="AE703" s="1956"/>
      <c r="AF703" s="1956"/>
      <c r="AG703" s="1957"/>
      <c r="AH703" s="1950">
        <f t="shared" si="584"/>
        <v>28</v>
      </c>
      <c r="AI703" s="1958">
        <f>AM703+AN703</f>
        <v>0</v>
      </c>
      <c r="AJ703" s="2106">
        <f t="shared" si="586"/>
        <v>0</v>
      </c>
      <c r="AM703" s="1953">
        <f t="shared" si="587"/>
        <v>0</v>
      </c>
      <c r="AN703" s="1953">
        <f t="shared" si="583"/>
        <v>0</v>
      </c>
    </row>
    <row r="704" spans="1:40">
      <c r="B704" s="4186"/>
      <c r="C704" s="4189"/>
      <c r="D704" s="1960" t="str">
        <f>E$11</f>
        <v>■■</v>
      </c>
      <c r="E704" s="2105"/>
      <c r="F704" s="1955"/>
      <c r="G704" s="1956"/>
      <c r="H704" s="1956"/>
      <c r="I704" s="1956"/>
      <c r="J704" s="1956"/>
      <c r="K704" s="1956"/>
      <c r="L704" s="1956"/>
      <c r="M704" s="1956"/>
      <c r="N704" s="1956"/>
      <c r="O704" s="1956"/>
      <c r="P704" s="1956"/>
      <c r="Q704" s="1956"/>
      <c r="R704" s="1956"/>
      <c r="S704" s="1956"/>
      <c r="T704" s="1956"/>
      <c r="U704" s="1956"/>
      <c r="V704" s="1956"/>
      <c r="W704" s="1956"/>
      <c r="X704" s="1956"/>
      <c r="Y704" s="1956"/>
      <c r="Z704" s="1956"/>
      <c r="AA704" s="1956"/>
      <c r="AB704" s="1956"/>
      <c r="AC704" s="1956"/>
      <c r="AD704" s="1956"/>
      <c r="AE704" s="1956"/>
      <c r="AF704" s="1956"/>
      <c r="AG704" s="1957"/>
      <c r="AH704" s="1950">
        <f t="shared" si="584"/>
        <v>28</v>
      </c>
      <c r="AI704" s="1958">
        <f t="shared" ref="AI704:AI706" si="588">AM704+AN704</f>
        <v>0</v>
      </c>
      <c r="AJ704" s="2106">
        <f t="shared" si="586"/>
        <v>0</v>
      </c>
      <c r="AM704" s="1953">
        <f t="shared" si="587"/>
        <v>0</v>
      </c>
      <c r="AN704" s="1953">
        <f t="shared" si="583"/>
        <v>0</v>
      </c>
    </row>
    <row r="705" spans="2:40">
      <c r="B705" s="4186"/>
      <c r="C705" s="4189"/>
      <c r="D705" s="1960" t="str">
        <f>E$12</f>
        <v>★★</v>
      </c>
      <c r="E705" s="2105"/>
      <c r="F705" s="1955"/>
      <c r="G705" s="1956"/>
      <c r="H705" s="1956"/>
      <c r="I705" s="1956"/>
      <c r="J705" s="1956"/>
      <c r="K705" s="1956"/>
      <c r="L705" s="1956"/>
      <c r="M705" s="1956"/>
      <c r="N705" s="1956"/>
      <c r="O705" s="1956"/>
      <c r="P705" s="1956"/>
      <c r="Q705" s="1956"/>
      <c r="R705" s="1956"/>
      <c r="S705" s="1956"/>
      <c r="T705" s="1956"/>
      <c r="U705" s="1956"/>
      <c r="V705" s="1956"/>
      <c r="W705" s="1956"/>
      <c r="X705" s="1956"/>
      <c r="Y705" s="1956"/>
      <c r="Z705" s="1956"/>
      <c r="AA705" s="1956"/>
      <c r="AB705" s="1956"/>
      <c r="AC705" s="1956"/>
      <c r="AD705" s="1956"/>
      <c r="AE705" s="1956"/>
      <c r="AF705" s="1956"/>
      <c r="AG705" s="1957"/>
      <c r="AH705" s="1950">
        <f t="shared" si="584"/>
        <v>28</v>
      </c>
      <c r="AI705" s="1958">
        <f t="shared" si="588"/>
        <v>0</v>
      </c>
      <c r="AJ705" s="2106">
        <f t="shared" si="586"/>
        <v>0</v>
      </c>
      <c r="AM705" s="1953">
        <f t="shared" si="587"/>
        <v>0</v>
      </c>
      <c r="AN705" s="1953">
        <f t="shared" si="583"/>
        <v>0</v>
      </c>
    </row>
    <row r="706" spans="2:40">
      <c r="B706" s="4187"/>
      <c r="C706" s="4190"/>
      <c r="D706" s="2107"/>
      <c r="E706" s="1991"/>
      <c r="F706" s="1964"/>
      <c r="G706" s="1966"/>
      <c r="H706" s="1966"/>
      <c r="I706" s="1966"/>
      <c r="J706" s="1966"/>
      <c r="K706" s="1966"/>
      <c r="L706" s="1966"/>
      <c r="M706" s="1966"/>
      <c r="N706" s="1966"/>
      <c r="O706" s="1966"/>
      <c r="P706" s="1966"/>
      <c r="Q706" s="1966"/>
      <c r="R706" s="1966"/>
      <c r="S706" s="1966"/>
      <c r="T706" s="1966"/>
      <c r="U706" s="1966"/>
      <c r="V706" s="1966"/>
      <c r="W706" s="1966"/>
      <c r="X706" s="1966"/>
      <c r="Y706" s="1966"/>
      <c r="Z706" s="1966"/>
      <c r="AA706" s="1966"/>
      <c r="AB706" s="1966"/>
      <c r="AC706" s="1966"/>
      <c r="AD706" s="1966"/>
      <c r="AE706" s="1966"/>
      <c r="AF706" s="1966"/>
      <c r="AG706" s="1967"/>
      <c r="AH706" s="1950">
        <f t="shared" si="584"/>
        <v>28</v>
      </c>
      <c r="AI706" s="1951">
        <f t="shared" si="588"/>
        <v>0</v>
      </c>
      <c r="AJ706" s="2104">
        <f>+COUNTIF(F706:AG706,"休")</f>
        <v>0</v>
      </c>
      <c r="AM706" s="1953">
        <f>+COUNTIF(F706:AG706,"－")</f>
        <v>0</v>
      </c>
      <c r="AN706" s="1953">
        <f t="shared" si="583"/>
        <v>0</v>
      </c>
    </row>
    <row r="707" spans="2:40" ht="24.75" customHeight="1">
      <c r="B707" s="4185" t="s">
        <v>2493</v>
      </c>
      <c r="C707" s="4188" t="s">
        <v>2494</v>
      </c>
      <c r="D707" s="1953" t="s">
        <v>1313</v>
      </c>
      <c r="E707" s="1901" t="s">
        <v>2558</v>
      </c>
      <c r="F707" s="1941"/>
      <c r="G707" s="1942"/>
      <c r="H707" s="1942"/>
      <c r="I707" s="1942"/>
      <c r="J707" s="1942"/>
      <c r="K707" s="1942"/>
      <c r="L707" s="1942"/>
      <c r="M707" s="1942"/>
      <c r="N707" s="1942"/>
      <c r="O707" s="1942"/>
      <c r="P707" s="1942"/>
      <c r="Q707" s="1942"/>
      <c r="R707" s="1942"/>
      <c r="S707" s="1942"/>
      <c r="T707" s="1942"/>
      <c r="U707" s="1942"/>
      <c r="V707" s="1942"/>
      <c r="W707" s="1942"/>
      <c r="X707" s="1942"/>
      <c r="Y707" s="1942"/>
      <c r="Z707" s="1942"/>
      <c r="AA707" s="1942"/>
      <c r="AB707" s="1942"/>
      <c r="AC707" s="1942"/>
      <c r="AD707" s="1942"/>
      <c r="AE707" s="1942"/>
      <c r="AF707" s="1942"/>
      <c r="AG707" s="1970"/>
      <c r="AH707" s="1971"/>
      <c r="AI707" s="1953"/>
      <c r="AJ707" s="2058"/>
    </row>
    <row r="708" spans="2:40" ht="13.5" customHeight="1">
      <c r="B708" s="4186"/>
      <c r="C708" s="4189"/>
      <c r="D708" s="2107" t="str">
        <f>E$14</f>
        <v>〇〇</v>
      </c>
      <c r="E708" s="1991"/>
      <c r="F708" s="1947"/>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1948"/>
      <c r="AD708" s="1948"/>
      <c r="AE708" s="1948"/>
      <c r="AF708" s="1948"/>
      <c r="AG708" s="1949"/>
      <c r="AH708" s="1950">
        <f t="shared" ref="AH708:AH711" si="589">COUNTA(F$96:AG$96)-AI708</f>
        <v>28</v>
      </c>
      <c r="AI708" s="1951">
        <f t="shared" ref="AI708:AI711" si="590">AM708+AN708</f>
        <v>0</v>
      </c>
      <c r="AJ708" s="2104">
        <f>+COUNTIF(F708:AG708,"休")</f>
        <v>0</v>
      </c>
      <c r="AM708" s="1953">
        <f>+COUNTIF(F708:AG708,"－")</f>
        <v>0</v>
      </c>
      <c r="AN708" s="1953">
        <f>+COUNTIF(F708:AG708,"外")</f>
        <v>0</v>
      </c>
    </row>
    <row r="709" spans="2:40">
      <c r="B709" s="4186"/>
      <c r="C709" s="4189"/>
      <c r="D709" s="1960" t="str">
        <f>E$15</f>
        <v>●●</v>
      </c>
      <c r="E709" s="2105"/>
      <c r="F709" s="1955"/>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c r="AB709" s="1956"/>
      <c r="AC709" s="1956"/>
      <c r="AD709" s="1956"/>
      <c r="AE709" s="1956"/>
      <c r="AF709" s="1956"/>
      <c r="AG709" s="1957"/>
      <c r="AH709" s="1950">
        <f t="shared" si="589"/>
        <v>28</v>
      </c>
      <c r="AI709" s="1958">
        <f t="shared" si="590"/>
        <v>0</v>
      </c>
      <c r="AJ709" s="2106">
        <f t="shared" ref="AJ709:AJ711" si="591">+COUNTIF(F709:AG709,"休")</f>
        <v>0</v>
      </c>
      <c r="AM709" s="1953">
        <f t="shared" ref="AM709:AM711" si="592">+COUNTIF(F709:AG709,"－")</f>
        <v>0</v>
      </c>
      <c r="AN709" s="1953">
        <f>+COUNTIF(F709:AG709,"外")</f>
        <v>0</v>
      </c>
    </row>
    <row r="710" spans="2:40">
      <c r="B710" s="4186"/>
      <c r="C710" s="4189"/>
      <c r="D710" s="1960">
        <f>E$16</f>
        <v>0</v>
      </c>
      <c r="E710" s="2105"/>
      <c r="F710" s="1955"/>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c r="AB710" s="1956"/>
      <c r="AC710" s="1956"/>
      <c r="AD710" s="1956"/>
      <c r="AE710" s="1956"/>
      <c r="AF710" s="1956"/>
      <c r="AG710" s="1957"/>
      <c r="AH710" s="1950">
        <f t="shared" si="589"/>
        <v>28</v>
      </c>
      <c r="AI710" s="1958">
        <f t="shared" si="590"/>
        <v>0</v>
      </c>
      <c r="AJ710" s="2106">
        <f t="shared" si="591"/>
        <v>0</v>
      </c>
      <c r="AM710" s="1953">
        <f t="shared" si="592"/>
        <v>0</v>
      </c>
      <c r="AN710" s="1953">
        <f>+COUNTIF(F710:AG710,"外")</f>
        <v>0</v>
      </c>
    </row>
    <row r="711" spans="2:40">
      <c r="B711" s="4186"/>
      <c r="C711" s="4190"/>
      <c r="D711" s="2107">
        <f>E$17</f>
        <v>0</v>
      </c>
      <c r="E711" s="1991"/>
      <c r="F711" s="1955"/>
      <c r="G711" s="1978"/>
      <c r="H711" s="1978"/>
      <c r="I711" s="1978"/>
      <c r="J711" s="1978"/>
      <c r="K711" s="1978"/>
      <c r="L711" s="1978"/>
      <c r="M711" s="1978"/>
      <c r="N711" s="1978"/>
      <c r="O711" s="1978"/>
      <c r="P711" s="1978"/>
      <c r="Q711" s="1978"/>
      <c r="R711" s="1978"/>
      <c r="S711" s="1978"/>
      <c r="T711" s="1978"/>
      <c r="U711" s="1978"/>
      <c r="V711" s="1978"/>
      <c r="W711" s="1978"/>
      <c r="X711" s="1978"/>
      <c r="Y711" s="1978"/>
      <c r="Z711" s="1978"/>
      <c r="AA711" s="1978"/>
      <c r="AB711" s="1978"/>
      <c r="AC711" s="1978"/>
      <c r="AD711" s="1978"/>
      <c r="AE711" s="1978"/>
      <c r="AF711" s="1978"/>
      <c r="AG711" s="1949"/>
      <c r="AH711" s="1950">
        <f t="shared" si="589"/>
        <v>28</v>
      </c>
      <c r="AI711" s="1987">
        <f t="shared" si="590"/>
        <v>0</v>
      </c>
      <c r="AJ711" s="2104">
        <f t="shared" si="591"/>
        <v>0</v>
      </c>
      <c r="AM711" s="1953">
        <f t="shared" si="592"/>
        <v>0</v>
      </c>
      <c r="AN711" s="1953">
        <f>+COUNTIF(F711:AG711,"外")</f>
        <v>0</v>
      </c>
    </row>
    <row r="712" spans="2:40" ht="24.75" customHeight="1">
      <c r="B712" s="4186"/>
      <c r="C712" s="4188" t="s">
        <v>2495</v>
      </c>
      <c r="D712" s="1953" t="s">
        <v>1313</v>
      </c>
      <c r="E712" s="1901" t="s">
        <v>2558</v>
      </c>
      <c r="F712" s="1941"/>
      <c r="G712" s="1942"/>
      <c r="H712" s="1942"/>
      <c r="I712" s="1942"/>
      <c r="J712" s="1942"/>
      <c r="K712" s="1942"/>
      <c r="L712" s="1942"/>
      <c r="M712" s="1942"/>
      <c r="N712" s="1942"/>
      <c r="O712" s="1942"/>
      <c r="P712" s="1942"/>
      <c r="Q712" s="1942"/>
      <c r="R712" s="1942"/>
      <c r="S712" s="1942"/>
      <c r="T712" s="1942"/>
      <c r="U712" s="1942"/>
      <c r="V712" s="1942"/>
      <c r="W712" s="1942"/>
      <c r="X712" s="1942"/>
      <c r="Y712" s="1942"/>
      <c r="Z712" s="1942"/>
      <c r="AA712" s="1942"/>
      <c r="AB712" s="1942"/>
      <c r="AC712" s="1942"/>
      <c r="AD712" s="1942"/>
      <c r="AE712" s="1942"/>
      <c r="AF712" s="1942"/>
      <c r="AG712" s="1970"/>
      <c r="AH712" s="1971"/>
      <c r="AI712" s="1953"/>
      <c r="AJ712" s="2058"/>
    </row>
    <row r="713" spans="2:40">
      <c r="B713" s="4186"/>
      <c r="C713" s="4189"/>
      <c r="D713" s="1945" t="str">
        <f>E$18</f>
        <v>●●</v>
      </c>
      <c r="E713" s="2023"/>
      <c r="F713" s="1947"/>
      <c r="G713" s="1948"/>
      <c r="H713" s="1948"/>
      <c r="I713" s="1948"/>
      <c r="J713" s="1948"/>
      <c r="K713" s="1948"/>
      <c r="L713" s="1948"/>
      <c r="M713" s="1948"/>
      <c r="N713" s="1948"/>
      <c r="O713" s="1948"/>
      <c r="P713" s="1948"/>
      <c r="Q713" s="1948"/>
      <c r="R713" s="1948"/>
      <c r="S713" s="1948"/>
      <c r="T713" s="1948"/>
      <c r="U713" s="1948"/>
      <c r="V713" s="1948"/>
      <c r="W713" s="1948"/>
      <c r="X713" s="1948"/>
      <c r="Y713" s="1948"/>
      <c r="Z713" s="1948"/>
      <c r="AA713" s="1948"/>
      <c r="AB713" s="1948"/>
      <c r="AC713" s="1948"/>
      <c r="AD713" s="1948"/>
      <c r="AE713" s="1948"/>
      <c r="AF713" s="1948"/>
      <c r="AG713" s="1982"/>
      <c r="AH713" s="1950">
        <f t="shared" ref="AH713:AH716" si="593">COUNTA(F$96:AG$96)-AI713</f>
        <v>28</v>
      </c>
      <c r="AI713" s="2108">
        <f t="shared" ref="AI713:AI716" si="594">AM713+AN713</f>
        <v>0</v>
      </c>
      <c r="AJ713" s="2109">
        <f>+COUNTIF(F713:AG713,"休")</f>
        <v>0</v>
      </c>
      <c r="AM713" s="1953">
        <f>+COUNTIF(F713:AG713,"－")</f>
        <v>0</v>
      </c>
      <c r="AN713" s="1953">
        <f>+COUNTIF(F713:AG713,"外")</f>
        <v>0</v>
      </c>
    </row>
    <row r="714" spans="2:40">
      <c r="B714" s="4186"/>
      <c r="C714" s="4189"/>
      <c r="D714" s="1960">
        <f>E$19</f>
        <v>0</v>
      </c>
      <c r="E714" s="2105"/>
      <c r="F714" s="1955"/>
      <c r="G714" s="1956"/>
      <c r="H714" s="1956"/>
      <c r="I714" s="1956"/>
      <c r="J714" s="1956"/>
      <c r="K714" s="1956"/>
      <c r="L714" s="1956"/>
      <c r="M714" s="1956"/>
      <c r="N714" s="1956"/>
      <c r="O714" s="1956"/>
      <c r="P714" s="1956"/>
      <c r="Q714" s="1956"/>
      <c r="R714" s="1956"/>
      <c r="S714" s="1956"/>
      <c r="T714" s="1956"/>
      <c r="U714" s="1956"/>
      <c r="V714" s="1956"/>
      <c r="W714" s="1956"/>
      <c r="X714" s="1956"/>
      <c r="Y714" s="1956"/>
      <c r="Z714" s="1956"/>
      <c r="AA714" s="1956"/>
      <c r="AB714" s="1956"/>
      <c r="AC714" s="1956"/>
      <c r="AD714" s="1956"/>
      <c r="AE714" s="1956"/>
      <c r="AF714" s="1956"/>
      <c r="AG714" s="1957"/>
      <c r="AH714" s="1950">
        <f t="shared" si="593"/>
        <v>28</v>
      </c>
      <c r="AI714" s="1958">
        <f t="shared" si="594"/>
        <v>0</v>
      </c>
      <c r="AJ714" s="2106">
        <f t="shared" ref="AJ714:AJ716" si="595">+COUNTIF(F714:AG714,"休")</f>
        <v>0</v>
      </c>
      <c r="AM714" s="1953">
        <f t="shared" ref="AM714:AM716" si="596">+COUNTIF(F714:AG714,"－")</f>
        <v>0</v>
      </c>
      <c r="AN714" s="1953">
        <f>+COUNTIF(F714:AG714,"外")</f>
        <v>0</v>
      </c>
    </row>
    <row r="715" spans="2:40">
      <c r="B715" s="4186"/>
      <c r="C715" s="4189"/>
      <c r="D715" s="1960">
        <f>E$20</f>
        <v>0</v>
      </c>
      <c r="E715" s="2105"/>
      <c r="F715" s="1955"/>
      <c r="G715" s="1956"/>
      <c r="H715" s="1956"/>
      <c r="I715" s="1956"/>
      <c r="J715" s="1956"/>
      <c r="K715" s="1956"/>
      <c r="L715" s="1956"/>
      <c r="M715" s="1956"/>
      <c r="N715" s="1956"/>
      <c r="O715" s="1956"/>
      <c r="P715" s="1956"/>
      <c r="Q715" s="1956"/>
      <c r="R715" s="1956"/>
      <c r="S715" s="1956"/>
      <c r="T715" s="1956"/>
      <c r="U715" s="1956"/>
      <c r="V715" s="1956"/>
      <c r="W715" s="1956"/>
      <c r="X715" s="1956"/>
      <c r="Y715" s="1956"/>
      <c r="Z715" s="1956"/>
      <c r="AA715" s="1956"/>
      <c r="AB715" s="1956"/>
      <c r="AC715" s="1956"/>
      <c r="AD715" s="1956"/>
      <c r="AE715" s="1956"/>
      <c r="AF715" s="1956"/>
      <c r="AG715" s="1957"/>
      <c r="AH715" s="1950">
        <f t="shared" si="593"/>
        <v>28</v>
      </c>
      <c r="AI715" s="1958">
        <f t="shared" si="594"/>
        <v>0</v>
      </c>
      <c r="AJ715" s="2106">
        <f t="shared" si="595"/>
        <v>0</v>
      </c>
      <c r="AM715" s="1953">
        <f t="shared" si="596"/>
        <v>0</v>
      </c>
      <c r="AN715" s="1953">
        <f>+COUNTIF(F715:AG715,"外")</f>
        <v>0</v>
      </c>
    </row>
    <row r="716" spans="2:40">
      <c r="B716" s="4187"/>
      <c r="C716" s="4190"/>
      <c r="D716" s="2110">
        <f>E$21</f>
        <v>0</v>
      </c>
      <c r="E716" s="2039"/>
      <c r="F716" s="1984"/>
      <c r="G716" s="1965"/>
      <c r="H716" s="1965"/>
      <c r="I716" s="1965"/>
      <c r="J716" s="1965"/>
      <c r="K716" s="1965"/>
      <c r="L716" s="1965"/>
      <c r="M716" s="1965"/>
      <c r="N716" s="1965"/>
      <c r="O716" s="1965"/>
      <c r="P716" s="1965"/>
      <c r="Q716" s="1965"/>
      <c r="R716" s="1965"/>
      <c r="S716" s="1965"/>
      <c r="T716" s="1965"/>
      <c r="U716" s="1965"/>
      <c r="V716" s="1965"/>
      <c r="W716" s="1965"/>
      <c r="X716" s="1965"/>
      <c r="Y716" s="1965"/>
      <c r="Z716" s="1965"/>
      <c r="AA716" s="1965"/>
      <c r="AB716" s="1965"/>
      <c r="AC716" s="1965"/>
      <c r="AD716" s="1965"/>
      <c r="AE716" s="1965"/>
      <c r="AF716" s="1965"/>
      <c r="AG716" s="1985"/>
      <c r="AH716" s="1986">
        <f t="shared" si="593"/>
        <v>28</v>
      </c>
      <c r="AI716" s="2071">
        <f t="shared" si="594"/>
        <v>0</v>
      </c>
      <c r="AJ716" s="1972">
        <f t="shared" si="595"/>
        <v>0</v>
      </c>
      <c r="AM716" s="1953">
        <f t="shared" si="596"/>
        <v>0</v>
      </c>
      <c r="AN716" s="1953">
        <f>+COUNTIF(F716:AG716,"外")</f>
        <v>0</v>
      </c>
    </row>
    <row r="717" spans="2:40">
      <c r="F717" s="2073"/>
      <c r="G717" s="2073"/>
      <c r="H717" s="2073"/>
      <c r="I717" s="2073"/>
      <c r="J717" s="2073"/>
      <c r="K717" s="2073"/>
      <c r="L717" s="2073"/>
      <c r="M717" s="2073"/>
      <c r="N717" s="2073"/>
      <c r="O717" s="2073"/>
      <c r="P717" s="2073"/>
      <c r="Q717" s="2073"/>
      <c r="R717" s="2073"/>
      <c r="S717" s="2073"/>
      <c r="T717" s="2073"/>
      <c r="U717" s="2073"/>
      <c r="V717" s="2073"/>
      <c r="W717" s="2073"/>
      <c r="X717" s="2073"/>
      <c r="Y717" s="2073"/>
      <c r="Z717" s="2073"/>
      <c r="AA717" s="2073"/>
      <c r="AB717" s="2073"/>
      <c r="AC717" s="2073"/>
      <c r="AD717" s="2073"/>
      <c r="AE717" s="2073"/>
      <c r="AF717" s="2073"/>
      <c r="AG717" s="2073"/>
    </row>
    <row r="718" spans="2:40" ht="13.5" customHeight="1">
      <c r="B718" s="2021"/>
      <c r="C718" s="2022"/>
      <c r="D718" s="2025"/>
      <c r="E718" s="2053" t="s">
        <v>1183</v>
      </c>
      <c r="F718" s="2054">
        <f>+AG698+1</f>
        <v>45555</v>
      </c>
      <c r="G718" s="2055">
        <f>+F718+1</f>
        <v>45556</v>
      </c>
      <c r="H718" s="2055">
        <f t="shared" ref="H718:Y718" si="597">+G718+1</f>
        <v>45557</v>
      </c>
      <c r="I718" s="2055">
        <f t="shared" si="597"/>
        <v>45558</v>
      </c>
      <c r="J718" s="2055">
        <f t="shared" si="597"/>
        <v>45559</v>
      </c>
      <c r="K718" s="2055">
        <f t="shared" si="597"/>
        <v>45560</v>
      </c>
      <c r="L718" s="2055">
        <f t="shared" si="597"/>
        <v>45561</v>
      </c>
      <c r="M718" s="2055">
        <f t="shared" si="597"/>
        <v>45562</v>
      </c>
      <c r="N718" s="2055">
        <f t="shared" si="597"/>
        <v>45563</v>
      </c>
      <c r="O718" s="2055">
        <f t="shared" si="597"/>
        <v>45564</v>
      </c>
      <c r="P718" s="2055">
        <f t="shared" si="597"/>
        <v>45565</v>
      </c>
      <c r="Q718" s="2055">
        <f t="shared" si="597"/>
        <v>45566</v>
      </c>
      <c r="R718" s="2055">
        <f t="shared" si="597"/>
        <v>45567</v>
      </c>
      <c r="S718" s="2055">
        <f t="shared" si="597"/>
        <v>45568</v>
      </c>
      <c r="T718" s="2055">
        <f t="shared" si="597"/>
        <v>45569</v>
      </c>
      <c r="U718" s="2055">
        <f t="shared" si="597"/>
        <v>45570</v>
      </c>
      <c r="V718" s="2055">
        <f t="shared" si="597"/>
        <v>45571</v>
      </c>
      <c r="W718" s="2055">
        <f t="shared" si="597"/>
        <v>45572</v>
      </c>
      <c r="X718" s="2055">
        <f t="shared" si="597"/>
        <v>45573</v>
      </c>
      <c r="Y718" s="2055">
        <f t="shared" si="597"/>
        <v>45574</v>
      </c>
      <c r="Z718" s="2055">
        <f>+Y718+1</f>
        <v>45575</v>
      </c>
      <c r="AA718" s="2055">
        <f t="shared" ref="AA718:AC718" si="598">+Z718+1</f>
        <v>45576</v>
      </c>
      <c r="AB718" s="2055">
        <f t="shared" si="598"/>
        <v>45577</v>
      </c>
      <c r="AC718" s="2055">
        <f t="shared" si="598"/>
        <v>45578</v>
      </c>
      <c r="AD718" s="2055">
        <f>+AC718+1</f>
        <v>45579</v>
      </c>
      <c r="AE718" s="2055">
        <f t="shared" ref="AE718" si="599">+AD718+1</f>
        <v>45580</v>
      </c>
      <c r="AF718" s="2055">
        <f>+AE718+1</f>
        <v>45581</v>
      </c>
      <c r="AG718" s="2099">
        <f t="shared" ref="AG718" si="600">+AF718+1</f>
        <v>45582</v>
      </c>
      <c r="AH718" s="4209" t="s">
        <v>2496</v>
      </c>
      <c r="AI718" s="4313" t="s">
        <v>2497</v>
      </c>
      <c r="AJ718" s="4316" t="s">
        <v>2474</v>
      </c>
      <c r="AK718" s="4319"/>
      <c r="AM718" s="4320" t="s">
        <v>2556</v>
      </c>
      <c r="AN718" s="4320" t="s">
        <v>2557</v>
      </c>
    </row>
    <row r="719" spans="2:40">
      <c r="B719" s="2037"/>
      <c r="C719" s="2038"/>
      <c r="D719" s="2041"/>
      <c r="E719" s="1958" t="s">
        <v>1184</v>
      </c>
      <c r="F719" s="2059" t="str">
        <f>TEXT(WEEKDAY(+F718),"aaa")</f>
        <v>金</v>
      </c>
      <c r="G719" s="2060" t="str">
        <f t="shared" ref="G719:AG719" si="601">TEXT(WEEKDAY(+G718),"aaa")</f>
        <v>土</v>
      </c>
      <c r="H719" s="2060" t="str">
        <f t="shared" si="601"/>
        <v>日</v>
      </c>
      <c r="I719" s="2060" t="str">
        <f t="shared" si="601"/>
        <v>月</v>
      </c>
      <c r="J719" s="2060" t="str">
        <f t="shared" si="601"/>
        <v>火</v>
      </c>
      <c r="K719" s="2060" t="str">
        <f t="shared" si="601"/>
        <v>水</v>
      </c>
      <c r="L719" s="2060" t="str">
        <f t="shared" si="601"/>
        <v>木</v>
      </c>
      <c r="M719" s="2060" t="str">
        <f t="shared" si="601"/>
        <v>金</v>
      </c>
      <c r="N719" s="2060" t="str">
        <f t="shared" si="601"/>
        <v>土</v>
      </c>
      <c r="O719" s="2060" t="str">
        <f t="shared" si="601"/>
        <v>日</v>
      </c>
      <c r="P719" s="2060" t="str">
        <f t="shared" si="601"/>
        <v>月</v>
      </c>
      <c r="Q719" s="2060" t="str">
        <f t="shared" si="601"/>
        <v>火</v>
      </c>
      <c r="R719" s="2060" t="str">
        <f t="shared" si="601"/>
        <v>水</v>
      </c>
      <c r="S719" s="2060" t="str">
        <f t="shared" si="601"/>
        <v>木</v>
      </c>
      <c r="T719" s="2060" t="str">
        <f t="shared" si="601"/>
        <v>金</v>
      </c>
      <c r="U719" s="2060" t="str">
        <f t="shared" si="601"/>
        <v>土</v>
      </c>
      <c r="V719" s="2060" t="str">
        <f t="shared" si="601"/>
        <v>日</v>
      </c>
      <c r="W719" s="2060" t="str">
        <f t="shared" si="601"/>
        <v>月</v>
      </c>
      <c r="X719" s="2060" t="str">
        <f t="shared" si="601"/>
        <v>火</v>
      </c>
      <c r="Y719" s="2060" t="str">
        <f t="shared" si="601"/>
        <v>水</v>
      </c>
      <c r="Z719" s="2060" t="str">
        <f t="shared" si="601"/>
        <v>木</v>
      </c>
      <c r="AA719" s="2060" t="str">
        <f t="shared" si="601"/>
        <v>金</v>
      </c>
      <c r="AB719" s="2060" t="str">
        <f t="shared" si="601"/>
        <v>土</v>
      </c>
      <c r="AC719" s="2060" t="str">
        <f t="shared" si="601"/>
        <v>日</v>
      </c>
      <c r="AD719" s="2060" t="str">
        <f t="shared" si="601"/>
        <v>月</v>
      </c>
      <c r="AE719" s="2060" t="str">
        <f t="shared" si="601"/>
        <v>火</v>
      </c>
      <c r="AF719" s="2060" t="str">
        <f t="shared" si="601"/>
        <v>水</v>
      </c>
      <c r="AG719" s="2114" t="str">
        <f t="shared" si="601"/>
        <v>木</v>
      </c>
      <c r="AH719" s="4210"/>
      <c r="AI719" s="4314"/>
      <c r="AJ719" s="4317"/>
      <c r="AK719" s="4319"/>
      <c r="AM719" s="4320"/>
      <c r="AN719" s="4320"/>
    </row>
    <row r="720" spans="2:40" ht="24.75" customHeight="1">
      <c r="B720" s="2101" t="s">
        <v>2531</v>
      </c>
      <c r="C720" s="2102" t="s">
        <v>2532</v>
      </c>
      <c r="D720" s="1953" t="s">
        <v>1313</v>
      </c>
      <c r="E720" s="1901" t="s">
        <v>2558</v>
      </c>
      <c r="F720" s="1941"/>
      <c r="G720" s="1942"/>
      <c r="H720" s="1942"/>
      <c r="I720" s="1942"/>
      <c r="J720" s="1942"/>
      <c r="K720" s="1942"/>
      <c r="L720" s="1942"/>
      <c r="M720" s="1942"/>
      <c r="N720" s="1942"/>
      <c r="O720" s="1942"/>
      <c r="P720" s="1942"/>
      <c r="Q720" s="1942"/>
      <c r="R720" s="1942"/>
      <c r="S720" s="1942"/>
      <c r="T720" s="1942"/>
      <c r="U720" s="1942"/>
      <c r="V720" s="1942"/>
      <c r="W720" s="1942"/>
      <c r="X720" s="1942"/>
      <c r="Y720" s="1942"/>
      <c r="Z720" s="1942"/>
      <c r="AA720" s="1942"/>
      <c r="AB720" s="1942"/>
      <c r="AC720" s="1942"/>
      <c r="AD720" s="1942"/>
      <c r="AE720" s="1942"/>
      <c r="AF720" s="1942"/>
      <c r="AG720" s="1970"/>
      <c r="AH720" s="4211"/>
      <c r="AI720" s="4315"/>
      <c r="AJ720" s="4318"/>
      <c r="AK720" s="4319"/>
    </row>
    <row r="721" spans="2:40" ht="13.5" customHeight="1">
      <c r="B721" s="4185" t="s">
        <v>2486</v>
      </c>
      <c r="C721" s="4188" t="s">
        <v>2487</v>
      </c>
      <c r="D721" s="1945" t="str">
        <f>E$8</f>
        <v>〇〇</v>
      </c>
      <c r="E721" s="2023"/>
      <c r="F721" s="1947"/>
      <c r="G721" s="1948"/>
      <c r="H721" s="1948"/>
      <c r="I721" s="1948"/>
      <c r="J721" s="1948"/>
      <c r="K721" s="1948"/>
      <c r="L721" s="1948"/>
      <c r="M721" s="1948"/>
      <c r="N721" s="1948"/>
      <c r="O721" s="1948"/>
      <c r="P721" s="1948"/>
      <c r="Q721" s="1948"/>
      <c r="R721" s="1948"/>
      <c r="S721" s="1948"/>
      <c r="T721" s="1948"/>
      <c r="U721" s="1948"/>
      <c r="V721" s="1948"/>
      <c r="W721" s="1948"/>
      <c r="X721" s="1948"/>
      <c r="Y721" s="1948"/>
      <c r="Z721" s="1948"/>
      <c r="AA721" s="1948"/>
      <c r="AB721" s="1948"/>
      <c r="AC721" s="1948"/>
      <c r="AD721" s="1948"/>
      <c r="AE721" s="1948"/>
      <c r="AF721" s="1948"/>
      <c r="AG721" s="1949"/>
      <c r="AH721" s="1950">
        <f>COUNTA(F$116:AG$116)-AI721</f>
        <v>28</v>
      </c>
      <c r="AI721" s="1951">
        <f>AM721+AN721</f>
        <v>0</v>
      </c>
      <c r="AJ721" s="2104">
        <f>+COUNTIF(F721:AG721,"休")</f>
        <v>0</v>
      </c>
      <c r="AM721" s="1953">
        <f>+COUNTIF(F721:AG721,"－")</f>
        <v>0</v>
      </c>
      <c r="AN721" s="1953">
        <f t="shared" ref="AN721:AN726" si="602">+COUNTIF(F721:AG721,"外")</f>
        <v>0</v>
      </c>
    </row>
    <row r="722" spans="2:40" ht="13.5" customHeight="1">
      <c r="B722" s="4186"/>
      <c r="C722" s="4189"/>
      <c r="D722" s="1960" t="str">
        <f>E$9</f>
        <v>●●</v>
      </c>
      <c r="E722" s="2105"/>
      <c r="F722" s="1955"/>
      <c r="G722" s="1956"/>
      <c r="H722" s="1956"/>
      <c r="I722" s="1956"/>
      <c r="J722" s="1956"/>
      <c r="K722" s="1956"/>
      <c r="L722" s="1956"/>
      <c r="M722" s="1956"/>
      <c r="N722" s="1956"/>
      <c r="O722" s="1956"/>
      <c r="P722" s="1956"/>
      <c r="Q722" s="1956"/>
      <c r="R722" s="1956"/>
      <c r="S722" s="1956"/>
      <c r="T722" s="1956"/>
      <c r="U722" s="1956"/>
      <c r="V722" s="1956"/>
      <c r="W722" s="1956"/>
      <c r="X722" s="1956"/>
      <c r="Y722" s="1956"/>
      <c r="Z722" s="1956"/>
      <c r="AA722" s="1956"/>
      <c r="AB722" s="1956"/>
      <c r="AC722" s="1956"/>
      <c r="AD722" s="1956"/>
      <c r="AE722" s="1956"/>
      <c r="AF722" s="1956"/>
      <c r="AG722" s="1957"/>
      <c r="AH722" s="1950">
        <f t="shared" ref="AH722:AH726" si="603">COUNTA(F$116:AG$116)-AI722</f>
        <v>28</v>
      </c>
      <c r="AI722" s="1958">
        <f t="shared" ref="AI722" si="604">AM722+AN722</f>
        <v>0</v>
      </c>
      <c r="AJ722" s="2106">
        <f t="shared" ref="AJ722:AJ725" si="605">+COUNTIF(F722:AG722,"休")</f>
        <v>0</v>
      </c>
      <c r="AM722" s="1953">
        <f t="shared" ref="AM722:AM725" si="606">+COUNTIF(F722:AG722,"－")</f>
        <v>0</v>
      </c>
      <c r="AN722" s="1953">
        <f t="shared" si="602"/>
        <v>0</v>
      </c>
    </row>
    <row r="723" spans="2:40">
      <c r="B723" s="4186"/>
      <c r="C723" s="4189"/>
      <c r="D723" s="1960" t="str">
        <f>E$10</f>
        <v>△△</v>
      </c>
      <c r="E723" s="2105"/>
      <c r="F723" s="1955"/>
      <c r="G723" s="1956"/>
      <c r="H723" s="1956"/>
      <c r="I723" s="1956"/>
      <c r="J723" s="1956"/>
      <c r="K723" s="1956"/>
      <c r="L723" s="1956"/>
      <c r="M723" s="1956"/>
      <c r="N723" s="1956"/>
      <c r="O723" s="1956"/>
      <c r="P723" s="1956"/>
      <c r="Q723" s="1956"/>
      <c r="R723" s="1956"/>
      <c r="S723" s="1956"/>
      <c r="T723" s="1956"/>
      <c r="U723" s="1956"/>
      <c r="V723" s="1956"/>
      <c r="W723" s="1956"/>
      <c r="X723" s="1956"/>
      <c r="Y723" s="1956"/>
      <c r="Z723" s="1956"/>
      <c r="AA723" s="1956"/>
      <c r="AB723" s="1956"/>
      <c r="AC723" s="1956"/>
      <c r="AD723" s="1956"/>
      <c r="AE723" s="1956"/>
      <c r="AF723" s="1956"/>
      <c r="AG723" s="1957"/>
      <c r="AH723" s="1950">
        <f t="shared" si="603"/>
        <v>28</v>
      </c>
      <c r="AI723" s="1958">
        <f>AM723+AN723</f>
        <v>0</v>
      </c>
      <c r="AJ723" s="2106">
        <f t="shared" si="605"/>
        <v>0</v>
      </c>
      <c r="AM723" s="1953">
        <f t="shared" si="606"/>
        <v>0</v>
      </c>
      <c r="AN723" s="1953">
        <f t="shared" si="602"/>
        <v>0</v>
      </c>
    </row>
    <row r="724" spans="2:40">
      <c r="B724" s="4186"/>
      <c r="C724" s="4189"/>
      <c r="D724" s="1960" t="str">
        <f>E$11</f>
        <v>■■</v>
      </c>
      <c r="E724" s="2105"/>
      <c r="F724" s="1955"/>
      <c r="G724" s="1956"/>
      <c r="H724" s="1956"/>
      <c r="I724" s="1956"/>
      <c r="J724" s="1956"/>
      <c r="K724" s="1956"/>
      <c r="L724" s="1956"/>
      <c r="M724" s="1956"/>
      <c r="N724" s="1956"/>
      <c r="O724" s="1956"/>
      <c r="P724" s="1956"/>
      <c r="Q724" s="1956"/>
      <c r="R724" s="1956"/>
      <c r="S724" s="1956"/>
      <c r="T724" s="1956"/>
      <c r="U724" s="1956"/>
      <c r="V724" s="1956"/>
      <c r="W724" s="1956"/>
      <c r="X724" s="1956"/>
      <c r="Y724" s="1956"/>
      <c r="Z724" s="1956"/>
      <c r="AA724" s="1956"/>
      <c r="AB724" s="1956"/>
      <c r="AC724" s="1956"/>
      <c r="AD724" s="1956"/>
      <c r="AE724" s="1956"/>
      <c r="AF724" s="1956"/>
      <c r="AG724" s="1957"/>
      <c r="AH724" s="1950">
        <f t="shared" si="603"/>
        <v>28</v>
      </c>
      <c r="AI724" s="1958">
        <f t="shared" ref="AI724:AI726" si="607">AM724+AN724</f>
        <v>0</v>
      </c>
      <c r="AJ724" s="2106">
        <f t="shared" si="605"/>
        <v>0</v>
      </c>
      <c r="AM724" s="1953">
        <f t="shared" si="606"/>
        <v>0</v>
      </c>
      <c r="AN724" s="1953">
        <f t="shared" si="602"/>
        <v>0</v>
      </c>
    </row>
    <row r="725" spans="2:40">
      <c r="B725" s="4186"/>
      <c r="C725" s="4189"/>
      <c r="D725" s="1960" t="str">
        <f>E$12</f>
        <v>★★</v>
      </c>
      <c r="E725" s="2105"/>
      <c r="F725" s="1955"/>
      <c r="G725" s="1956"/>
      <c r="H725" s="1956"/>
      <c r="I725" s="1956"/>
      <c r="J725" s="1956"/>
      <c r="K725" s="1956"/>
      <c r="L725" s="1956"/>
      <c r="M725" s="1956"/>
      <c r="N725" s="1956"/>
      <c r="O725" s="1956"/>
      <c r="P725" s="1956"/>
      <c r="Q725" s="1956"/>
      <c r="R725" s="1956"/>
      <c r="S725" s="1956"/>
      <c r="T725" s="1956"/>
      <c r="U725" s="1956"/>
      <c r="V725" s="1956"/>
      <c r="W725" s="1956"/>
      <c r="X725" s="1956"/>
      <c r="Y725" s="1956"/>
      <c r="Z725" s="1956"/>
      <c r="AA725" s="1956"/>
      <c r="AB725" s="1956"/>
      <c r="AC725" s="1956"/>
      <c r="AD725" s="1956"/>
      <c r="AE725" s="1956"/>
      <c r="AF725" s="1956"/>
      <c r="AG725" s="1957"/>
      <c r="AH725" s="1950">
        <f t="shared" si="603"/>
        <v>28</v>
      </c>
      <c r="AI725" s="1958">
        <f t="shared" si="607"/>
        <v>0</v>
      </c>
      <c r="AJ725" s="2106">
        <f t="shared" si="605"/>
        <v>0</v>
      </c>
      <c r="AM725" s="1953">
        <f t="shared" si="606"/>
        <v>0</v>
      </c>
      <c r="AN725" s="1953">
        <f t="shared" si="602"/>
        <v>0</v>
      </c>
    </row>
    <row r="726" spans="2:40">
      <c r="B726" s="4187"/>
      <c r="C726" s="4190"/>
      <c r="D726" s="2107"/>
      <c r="E726" s="1991"/>
      <c r="F726" s="1964"/>
      <c r="G726" s="1966"/>
      <c r="H726" s="1966"/>
      <c r="I726" s="1966"/>
      <c r="J726" s="1966"/>
      <c r="K726" s="1966"/>
      <c r="L726" s="1966"/>
      <c r="M726" s="1966"/>
      <c r="N726" s="1966"/>
      <c r="O726" s="1966"/>
      <c r="P726" s="1966"/>
      <c r="Q726" s="1966"/>
      <c r="R726" s="1966"/>
      <c r="S726" s="1966"/>
      <c r="T726" s="1966"/>
      <c r="U726" s="1966"/>
      <c r="V726" s="1966"/>
      <c r="W726" s="1966"/>
      <c r="X726" s="1966"/>
      <c r="Y726" s="1966"/>
      <c r="Z726" s="1966"/>
      <c r="AA726" s="1966"/>
      <c r="AB726" s="1966"/>
      <c r="AC726" s="1966"/>
      <c r="AD726" s="1966"/>
      <c r="AE726" s="1966"/>
      <c r="AF726" s="1966"/>
      <c r="AG726" s="1967"/>
      <c r="AH726" s="1950">
        <f t="shared" si="603"/>
        <v>28</v>
      </c>
      <c r="AI726" s="1951">
        <f t="shared" si="607"/>
        <v>0</v>
      </c>
      <c r="AJ726" s="2104">
        <f>+COUNTIF(F726:AG726,"休")</f>
        <v>0</v>
      </c>
      <c r="AM726" s="1953">
        <f>+COUNTIF(F726:AG726,"－")</f>
        <v>0</v>
      </c>
      <c r="AN726" s="1953">
        <f t="shared" si="602"/>
        <v>0</v>
      </c>
    </row>
    <row r="727" spans="2:40" ht="24.75" customHeight="1">
      <c r="B727" s="4185" t="s">
        <v>2493</v>
      </c>
      <c r="C727" s="4188" t="s">
        <v>2494</v>
      </c>
      <c r="D727" s="1953" t="s">
        <v>1313</v>
      </c>
      <c r="E727" s="1901" t="s">
        <v>2558</v>
      </c>
      <c r="F727" s="1941"/>
      <c r="G727" s="1942"/>
      <c r="H727" s="1942"/>
      <c r="I727" s="1942"/>
      <c r="J727" s="1942"/>
      <c r="K727" s="1942"/>
      <c r="L727" s="1942"/>
      <c r="M727" s="1942"/>
      <c r="N727" s="1942"/>
      <c r="O727" s="1942"/>
      <c r="P727" s="1942"/>
      <c r="Q727" s="1942"/>
      <c r="R727" s="1942"/>
      <c r="S727" s="1942"/>
      <c r="T727" s="1942"/>
      <c r="U727" s="1942"/>
      <c r="V727" s="1942"/>
      <c r="W727" s="1942"/>
      <c r="X727" s="1942"/>
      <c r="Y727" s="1942"/>
      <c r="Z727" s="1942"/>
      <c r="AA727" s="1942"/>
      <c r="AB727" s="1942"/>
      <c r="AC727" s="1942"/>
      <c r="AD727" s="1942"/>
      <c r="AE727" s="1942"/>
      <c r="AF727" s="1942"/>
      <c r="AG727" s="1970"/>
      <c r="AH727" s="1971"/>
      <c r="AI727" s="1953"/>
      <c r="AJ727" s="2058"/>
    </row>
    <row r="728" spans="2:40" ht="13.5" customHeight="1">
      <c r="B728" s="4186"/>
      <c r="C728" s="4189"/>
      <c r="D728" s="2107" t="str">
        <f>E$14</f>
        <v>〇〇</v>
      </c>
      <c r="E728" s="1991"/>
      <c r="F728" s="1947"/>
      <c r="G728" s="1948"/>
      <c r="H728" s="1948"/>
      <c r="I728" s="1948"/>
      <c r="J728" s="1948"/>
      <c r="K728" s="1948"/>
      <c r="L728" s="1948"/>
      <c r="M728" s="1948"/>
      <c r="N728" s="1948"/>
      <c r="O728" s="1948"/>
      <c r="P728" s="1948"/>
      <c r="Q728" s="1948"/>
      <c r="R728" s="1948"/>
      <c r="S728" s="1948"/>
      <c r="T728" s="1948"/>
      <c r="U728" s="1948"/>
      <c r="V728" s="1948"/>
      <c r="W728" s="1948"/>
      <c r="X728" s="1948"/>
      <c r="Y728" s="1948"/>
      <c r="Z728" s="1948"/>
      <c r="AA728" s="1948"/>
      <c r="AB728" s="1948"/>
      <c r="AC728" s="1948"/>
      <c r="AD728" s="1948"/>
      <c r="AE728" s="1948"/>
      <c r="AF728" s="1948"/>
      <c r="AG728" s="1949"/>
      <c r="AH728" s="1950">
        <f t="shared" ref="AH728:AH731" si="608">COUNTA(F$116:AG$116)-AI728</f>
        <v>28</v>
      </c>
      <c r="AI728" s="1951">
        <f t="shared" ref="AI728:AI731" si="609">AM728+AN728</f>
        <v>0</v>
      </c>
      <c r="AJ728" s="2104">
        <f>+COUNTIF(F728:AG728,"休")</f>
        <v>0</v>
      </c>
      <c r="AM728" s="1953">
        <f>+COUNTIF(F728:AG728,"－")</f>
        <v>0</v>
      </c>
      <c r="AN728" s="1953">
        <f>+COUNTIF(F728:AG728,"外")</f>
        <v>0</v>
      </c>
    </row>
    <row r="729" spans="2:40">
      <c r="B729" s="4186"/>
      <c r="C729" s="4189"/>
      <c r="D729" s="1960" t="str">
        <f>E$15</f>
        <v>●●</v>
      </c>
      <c r="E729" s="2105"/>
      <c r="F729" s="1955"/>
      <c r="G729" s="1956"/>
      <c r="H729" s="1956"/>
      <c r="I729" s="1956"/>
      <c r="J729" s="1956"/>
      <c r="K729" s="1956"/>
      <c r="L729" s="1956"/>
      <c r="M729" s="1956"/>
      <c r="N729" s="1956"/>
      <c r="O729" s="1956"/>
      <c r="P729" s="1956"/>
      <c r="Q729" s="1956"/>
      <c r="R729" s="1956"/>
      <c r="S729" s="1956"/>
      <c r="T729" s="1956"/>
      <c r="U729" s="1956"/>
      <c r="V729" s="1956"/>
      <c r="W729" s="1956"/>
      <c r="X729" s="1956"/>
      <c r="Y729" s="1956"/>
      <c r="Z729" s="1956"/>
      <c r="AA729" s="1956"/>
      <c r="AB729" s="1956"/>
      <c r="AC729" s="1956"/>
      <c r="AD729" s="1956"/>
      <c r="AE729" s="1956"/>
      <c r="AF729" s="1956"/>
      <c r="AG729" s="1957"/>
      <c r="AH729" s="1950">
        <f t="shared" si="608"/>
        <v>28</v>
      </c>
      <c r="AI729" s="1958">
        <f t="shared" si="609"/>
        <v>0</v>
      </c>
      <c r="AJ729" s="2106">
        <f t="shared" ref="AJ729:AJ731" si="610">+COUNTIF(F729:AG729,"休")</f>
        <v>0</v>
      </c>
      <c r="AM729" s="1953">
        <f t="shared" ref="AM729:AM731" si="611">+COUNTIF(F729:AG729,"－")</f>
        <v>0</v>
      </c>
      <c r="AN729" s="1953">
        <f>+COUNTIF(F729:AG729,"外")</f>
        <v>0</v>
      </c>
    </row>
    <row r="730" spans="2:40">
      <c r="B730" s="4186"/>
      <c r="C730" s="4189"/>
      <c r="D730" s="1960">
        <f>E$16</f>
        <v>0</v>
      </c>
      <c r="E730" s="2105"/>
      <c r="F730" s="1955"/>
      <c r="G730" s="1956"/>
      <c r="H730" s="1956"/>
      <c r="I730" s="1956"/>
      <c r="J730" s="1956"/>
      <c r="K730" s="1956"/>
      <c r="L730" s="1956"/>
      <c r="M730" s="1956"/>
      <c r="N730" s="1956"/>
      <c r="O730" s="1956"/>
      <c r="P730" s="1956"/>
      <c r="Q730" s="1956"/>
      <c r="R730" s="1956"/>
      <c r="S730" s="1956"/>
      <c r="T730" s="1956"/>
      <c r="U730" s="1956"/>
      <c r="V730" s="1956"/>
      <c r="W730" s="1956"/>
      <c r="X730" s="1956"/>
      <c r="Y730" s="1956"/>
      <c r="Z730" s="1956"/>
      <c r="AA730" s="1956"/>
      <c r="AB730" s="1956"/>
      <c r="AC730" s="1956"/>
      <c r="AD730" s="1956"/>
      <c r="AE730" s="1956"/>
      <c r="AF730" s="1956"/>
      <c r="AG730" s="1957"/>
      <c r="AH730" s="1950">
        <f t="shared" si="608"/>
        <v>28</v>
      </c>
      <c r="AI730" s="1958">
        <f t="shared" si="609"/>
        <v>0</v>
      </c>
      <c r="AJ730" s="2106">
        <f t="shared" si="610"/>
        <v>0</v>
      </c>
      <c r="AM730" s="1953">
        <f t="shared" si="611"/>
        <v>0</v>
      </c>
      <c r="AN730" s="1953">
        <f>+COUNTIF(F730:AG730,"外")</f>
        <v>0</v>
      </c>
    </row>
    <row r="731" spans="2:40">
      <c r="B731" s="4186"/>
      <c r="C731" s="4190"/>
      <c r="D731" s="2107">
        <f>E$17</f>
        <v>0</v>
      </c>
      <c r="E731" s="1991"/>
      <c r="F731" s="1955"/>
      <c r="G731" s="1978"/>
      <c r="H731" s="1978"/>
      <c r="I731" s="1978"/>
      <c r="J731" s="1978"/>
      <c r="K731" s="1978"/>
      <c r="L731" s="1978"/>
      <c r="M731" s="1978"/>
      <c r="N731" s="1978"/>
      <c r="O731" s="1978"/>
      <c r="P731" s="1978"/>
      <c r="Q731" s="1978"/>
      <c r="R731" s="1978"/>
      <c r="S731" s="1978"/>
      <c r="T731" s="1978"/>
      <c r="U731" s="1978"/>
      <c r="V731" s="1978"/>
      <c r="W731" s="1978"/>
      <c r="X731" s="1978"/>
      <c r="Y731" s="1978"/>
      <c r="Z731" s="1978"/>
      <c r="AA731" s="1978"/>
      <c r="AB731" s="1978"/>
      <c r="AC731" s="1978"/>
      <c r="AD731" s="1978"/>
      <c r="AE731" s="1978"/>
      <c r="AF731" s="1978"/>
      <c r="AG731" s="1949"/>
      <c r="AH731" s="1950">
        <f t="shared" si="608"/>
        <v>28</v>
      </c>
      <c r="AI731" s="1987">
        <f t="shared" si="609"/>
        <v>0</v>
      </c>
      <c r="AJ731" s="2104">
        <f t="shared" si="610"/>
        <v>0</v>
      </c>
      <c r="AM731" s="1953">
        <f t="shared" si="611"/>
        <v>0</v>
      </c>
      <c r="AN731" s="1953">
        <f>+COUNTIF(F731:AG731,"外")</f>
        <v>0</v>
      </c>
    </row>
    <row r="732" spans="2:40" ht="24.75" customHeight="1">
      <c r="B732" s="4186"/>
      <c r="C732" s="4188" t="s">
        <v>2495</v>
      </c>
      <c r="D732" s="1953" t="s">
        <v>1313</v>
      </c>
      <c r="E732" s="1901" t="s">
        <v>2558</v>
      </c>
      <c r="F732" s="1941"/>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70"/>
      <c r="AH732" s="1971"/>
      <c r="AI732" s="1953"/>
      <c r="AJ732" s="2058"/>
    </row>
    <row r="733" spans="2:40">
      <c r="B733" s="4186"/>
      <c r="C733" s="4189"/>
      <c r="D733" s="1945" t="str">
        <f>E$18</f>
        <v>●●</v>
      </c>
      <c r="E733" s="2023"/>
      <c r="F733" s="1947"/>
      <c r="G733" s="1948"/>
      <c r="H733" s="1948"/>
      <c r="I733" s="1948"/>
      <c r="J733" s="1948"/>
      <c r="K733" s="1948"/>
      <c r="L733" s="1948"/>
      <c r="M733" s="1948"/>
      <c r="N733" s="1948"/>
      <c r="O733" s="1948"/>
      <c r="P733" s="1948"/>
      <c r="Q733" s="1948"/>
      <c r="R733" s="1948"/>
      <c r="S733" s="1948"/>
      <c r="T733" s="1948"/>
      <c r="U733" s="1948"/>
      <c r="V733" s="1948"/>
      <c r="W733" s="1948"/>
      <c r="X733" s="1948"/>
      <c r="Y733" s="1948"/>
      <c r="Z733" s="1948"/>
      <c r="AA733" s="1948"/>
      <c r="AB733" s="1948"/>
      <c r="AC733" s="1948"/>
      <c r="AD733" s="1948"/>
      <c r="AE733" s="1948"/>
      <c r="AF733" s="1948"/>
      <c r="AG733" s="1982"/>
      <c r="AH733" s="1950">
        <f t="shared" ref="AH733:AH736" si="612">COUNTA(F$116:AG$116)-AI733</f>
        <v>28</v>
      </c>
      <c r="AI733" s="2108">
        <f t="shared" ref="AI733:AI736" si="613">AM733+AN733</f>
        <v>0</v>
      </c>
      <c r="AJ733" s="2109">
        <f>+COUNTIF(F733:AG733,"休")</f>
        <v>0</v>
      </c>
      <c r="AM733" s="1953">
        <f>+COUNTIF(F733:AG733,"－")</f>
        <v>0</v>
      </c>
      <c r="AN733" s="1953">
        <f>+COUNTIF(F733:AG733,"外")</f>
        <v>0</v>
      </c>
    </row>
    <row r="734" spans="2:40">
      <c r="B734" s="4186"/>
      <c r="C734" s="4189"/>
      <c r="D734" s="1960">
        <f>E$19</f>
        <v>0</v>
      </c>
      <c r="E734" s="2105"/>
      <c r="F734" s="1955"/>
      <c r="G734" s="1956"/>
      <c r="H734" s="1956"/>
      <c r="I734" s="1956"/>
      <c r="J734" s="1956"/>
      <c r="K734" s="1956"/>
      <c r="L734" s="1956"/>
      <c r="M734" s="1956"/>
      <c r="N734" s="1956"/>
      <c r="O734" s="1956"/>
      <c r="P734" s="1956"/>
      <c r="Q734" s="1956"/>
      <c r="R734" s="1956"/>
      <c r="S734" s="1956"/>
      <c r="T734" s="1956"/>
      <c r="U734" s="1956"/>
      <c r="V734" s="1956"/>
      <c r="W734" s="1956"/>
      <c r="X734" s="1956"/>
      <c r="Y734" s="1956"/>
      <c r="Z734" s="1956"/>
      <c r="AA734" s="1956"/>
      <c r="AB734" s="1956"/>
      <c r="AC734" s="1956"/>
      <c r="AD734" s="1956"/>
      <c r="AE734" s="1956"/>
      <c r="AF734" s="1956"/>
      <c r="AG734" s="1957"/>
      <c r="AH734" s="1950">
        <f t="shared" si="612"/>
        <v>28</v>
      </c>
      <c r="AI734" s="1958">
        <f t="shared" si="613"/>
        <v>0</v>
      </c>
      <c r="AJ734" s="2106">
        <f t="shared" ref="AJ734:AJ736" si="614">+COUNTIF(F734:AG734,"休")</f>
        <v>0</v>
      </c>
      <c r="AM734" s="1953">
        <f t="shared" ref="AM734:AM736" si="615">+COUNTIF(F734:AG734,"－")</f>
        <v>0</v>
      </c>
      <c r="AN734" s="1953">
        <f>+COUNTIF(F734:AG734,"外")</f>
        <v>0</v>
      </c>
    </row>
    <row r="735" spans="2:40">
      <c r="B735" s="4186"/>
      <c r="C735" s="4189"/>
      <c r="D735" s="1960">
        <f>E$20</f>
        <v>0</v>
      </c>
      <c r="E735" s="2105"/>
      <c r="F735" s="1955"/>
      <c r="G735" s="1956"/>
      <c r="H735" s="1956"/>
      <c r="I735" s="1956"/>
      <c r="J735" s="1956"/>
      <c r="K735" s="1956"/>
      <c r="L735" s="1956"/>
      <c r="M735" s="1956"/>
      <c r="N735" s="1956"/>
      <c r="O735" s="1956"/>
      <c r="P735" s="1956"/>
      <c r="Q735" s="1956"/>
      <c r="R735" s="1956"/>
      <c r="S735" s="1956"/>
      <c r="T735" s="1956"/>
      <c r="U735" s="1956"/>
      <c r="V735" s="1956"/>
      <c r="W735" s="1956"/>
      <c r="X735" s="1956"/>
      <c r="Y735" s="1956"/>
      <c r="Z735" s="1956"/>
      <c r="AA735" s="1956"/>
      <c r="AB735" s="1956"/>
      <c r="AC735" s="1956"/>
      <c r="AD735" s="1956"/>
      <c r="AE735" s="1956"/>
      <c r="AF735" s="1956"/>
      <c r="AG735" s="1957"/>
      <c r="AH735" s="1950">
        <f t="shared" si="612"/>
        <v>28</v>
      </c>
      <c r="AI735" s="1958">
        <f t="shared" si="613"/>
        <v>0</v>
      </c>
      <c r="AJ735" s="2106">
        <f t="shared" si="614"/>
        <v>0</v>
      </c>
      <c r="AM735" s="1953">
        <f t="shared" si="615"/>
        <v>0</v>
      </c>
      <c r="AN735" s="1953">
        <f>+COUNTIF(F735:AG735,"外")</f>
        <v>0</v>
      </c>
    </row>
    <row r="736" spans="2:40">
      <c r="B736" s="4187"/>
      <c r="C736" s="4190"/>
      <c r="D736" s="2110">
        <f>E$21</f>
        <v>0</v>
      </c>
      <c r="E736" s="2039"/>
      <c r="F736" s="1984"/>
      <c r="G736" s="1965"/>
      <c r="H736" s="1965"/>
      <c r="I736" s="1965"/>
      <c r="J736" s="1965"/>
      <c r="K736" s="1965"/>
      <c r="L736" s="1965"/>
      <c r="M736" s="1965"/>
      <c r="N736" s="1965"/>
      <c r="O736" s="1965"/>
      <c r="P736" s="1965"/>
      <c r="Q736" s="1965"/>
      <c r="R736" s="1965"/>
      <c r="S736" s="1965"/>
      <c r="T736" s="1965"/>
      <c r="U736" s="1965"/>
      <c r="V736" s="1965"/>
      <c r="W736" s="1965"/>
      <c r="X736" s="1965"/>
      <c r="Y736" s="1965"/>
      <c r="Z736" s="1965"/>
      <c r="AA736" s="1965"/>
      <c r="AB736" s="1965"/>
      <c r="AC736" s="1965"/>
      <c r="AD736" s="1965"/>
      <c r="AE736" s="1965"/>
      <c r="AF736" s="1965"/>
      <c r="AG736" s="1985"/>
      <c r="AH736" s="1986">
        <f t="shared" si="612"/>
        <v>28</v>
      </c>
      <c r="AI736" s="2071">
        <f t="shared" si="613"/>
        <v>0</v>
      </c>
      <c r="AJ736" s="1972">
        <f t="shared" si="614"/>
        <v>0</v>
      </c>
      <c r="AM736" s="1953">
        <f t="shared" si="615"/>
        <v>0</v>
      </c>
      <c r="AN736" s="1953">
        <f>+COUNTIF(F736:AG736,"外")</f>
        <v>0</v>
      </c>
    </row>
    <row r="737" spans="2:40">
      <c r="F737" s="2073"/>
      <c r="G737" s="2073"/>
      <c r="H737" s="2073"/>
      <c r="I737" s="2073"/>
      <c r="J737" s="2073"/>
      <c r="K737" s="2073"/>
      <c r="L737" s="2073"/>
      <c r="M737" s="2073"/>
      <c r="N737" s="2073"/>
      <c r="O737" s="2073"/>
      <c r="P737" s="2073"/>
      <c r="Q737" s="2073"/>
      <c r="R737" s="2073"/>
      <c r="S737" s="2073"/>
      <c r="T737" s="2073"/>
      <c r="U737" s="2073"/>
      <c r="V737" s="2073"/>
      <c r="W737" s="2073"/>
      <c r="X737" s="2073"/>
      <c r="Y737" s="2073"/>
      <c r="Z737" s="2073"/>
      <c r="AA737" s="2073"/>
      <c r="AB737" s="2073"/>
      <c r="AC737" s="2073"/>
      <c r="AD737" s="2073"/>
      <c r="AE737" s="2073"/>
      <c r="AF737" s="2073"/>
      <c r="AG737" s="2073"/>
    </row>
    <row r="738" spans="2:40" ht="13.5" customHeight="1">
      <c r="B738" s="2021"/>
      <c r="C738" s="2022"/>
      <c r="D738" s="2025"/>
      <c r="E738" s="2074" t="s">
        <v>1183</v>
      </c>
      <c r="F738" s="2075">
        <f>+AG718+1</f>
        <v>45583</v>
      </c>
      <c r="G738" s="2076">
        <f>+F738+1</f>
        <v>45584</v>
      </c>
      <c r="H738" s="2076">
        <f t="shared" ref="H738:Y738" si="616">+G738+1</f>
        <v>45585</v>
      </c>
      <c r="I738" s="2076">
        <f t="shared" si="616"/>
        <v>45586</v>
      </c>
      <c r="J738" s="2076">
        <f t="shared" si="616"/>
        <v>45587</v>
      </c>
      <c r="K738" s="2076">
        <f t="shared" si="616"/>
        <v>45588</v>
      </c>
      <c r="L738" s="2076">
        <f t="shared" si="616"/>
        <v>45589</v>
      </c>
      <c r="M738" s="2076">
        <f t="shared" si="616"/>
        <v>45590</v>
      </c>
      <c r="N738" s="2076">
        <f t="shared" si="616"/>
        <v>45591</v>
      </c>
      <c r="O738" s="2076">
        <f t="shared" si="616"/>
        <v>45592</v>
      </c>
      <c r="P738" s="2076">
        <f t="shared" si="616"/>
        <v>45593</v>
      </c>
      <c r="Q738" s="2076">
        <f t="shared" si="616"/>
        <v>45594</v>
      </c>
      <c r="R738" s="2076">
        <f t="shared" si="616"/>
        <v>45595</v>
      </c>
      <c r="S738" s="2076">
        <f t="shared" si="616"/>
        <v>45596</v>
      </c>
      <c r="T738" s="2076">
        <f t="shared" si="616"/>
        <v>45597</v>
      </c>
      <c r="U738" s="2076">
        <f t="shared" si="616"/>
        <v>45598</v>
      </c>
      <c r="V738" s="2076">
        <f t="shared" si="616"/>
        <v>45599</v>
      </c>
      <c r="W738" s="2076">
        <f t="shared" si="616"/>
        <v>45600</v>
      </c>
      <c r="X738" s="2076">
        <f t="shared" si="616"/>
        <v>45601</v>
      </c>
      <c r="Y738" s="2076">
        <f t="shared" si="616"/>
        <v>45602</v>
      </c>
      <c r="Z738" s="2076">
        <f>+Y738+1</f>
        <v>45603</v>
      </c>
      <c r="AA738" s="2076">
        <f t="shared" ref="AA738:AC738" si="617">+Z738+1</f>
        <v>45604</v>
      </c>
      <c r="AB738" s="2076">
        <f t="shared" si="617"/>
        <v>45605</v>
      </c>
      <c r="AC738" s="2076">
        <f t="shared" si="617"/>
        <v>45606</v>
      </c>
      <c r="AD738" s="2076">
        <f>+AC738+1</f>
        <v>45607</v>
      </c>
      <c r="AE738" s="2076">
        <f t="shared" ref="AE738" si="618">+AD738+1</f>
        <v>45608</v>
      </c>
      <c r="AF738" s="2076">
        <f>+AE738+1</f>
        <v>45609</v>
      </c>
      <c r="AG738" s="2111">
        <f t="shared" ref="AG738" si="619">+AF738+1</f>
        <v>45610</v>
      </c>
      <c r="AH738" s="4209" t="s">
        <v>2496</v>
      </c>
      <c r="AI738" s="4313" t="s">
        <v>2497</v>
      </c>
      <c r="AJ738" s="4316" t="s">
        <v>2474</v>
      </c>
      <c r="AK738" s="4319"/>
      <c r="AM738" s="4320" t="s">
        <v>2556</v>
      </c>
      <c r="AN738" s="4320" t="s">
        <v>2557</v>
      </c>
    </row>
    <row r="739" spans="2:40">
      <c r="B739" s="2037"/>
      <c r="C739" s="2038"/>
      <c r="D739" s="2041"/>
      <c r="E739" s="2078" t="s">
        <v>1184</v>
      </c>
      <c r="F739" s="2079" t="str">
        <f>TEXT(WEEKDAY(+F738),"aaa")</f>
        <v>金</v>
      </c>
      <c r="G739" s="2080" t="str">
        <f t="shared" ref="G739:AG739" si="620">TEXT(WEEKDAY(+G738),"aaa")</f>
        <v>土</v>
      </c>
      <c r="H739" s="2080" t="str">
        <f t="shared" si="620"/>
        <v>日</v>
      </c>
      <c r="I739" s="2080" t="str">
        <f t="shared" si="620"/>
        <v>月</v>
      </c>
      <c r="J739" s="2080" t="str">
        <f t="shared" si="620"/>
        <v>火</v>
      </c>
      <c r="K739" s="2080" t="str">
        <f t="shared" si="620"/>
        <v>水</v>
      </c>
      <c r="L739" s="2080" t="str">
        <f t="shared" si="620"/>
        <v>木</v>
      </c>
      <c r="M739" s="2080" t="str">
        <f t="shared" si="620"/>
        <v>金</v>
      </c>
      <c r="N739" s="2080" t="str">
        <f t="shared" si="620"/>
        <v>土</v>
      </c>
      <c r="O739" s="2080" t="str">
        <f t="shared" si="620"/>
        <v>日</v>
      </c>
      <c r="P739" s="2080" t="str">
        <f t="shared" si="620"/>
        <v>月</v>
      </c>
      <c r="Q739" s="2080" t="str">
        <f t="shared" si="620"/>
        <v>火</v>
      </c>
      <c r="R739" s="2080" t="str">
        <f t="shared" si="620"/>
        <v>水</v>
      </c>
      <c r="S739" s="2080" t="str">
        <f t="shared" si="620"/>
        <v>木</v>
      </c>
      <c r="T739" s="2080" t="str">
        <f t="shared" si="620"/>
        <v>金</v>
      </c>
      <c r="U739" s="2080" t="str">
        <f t="shared" si="620"/>
        <v>土</v>
      </c>
      <c r="V739" s="2080" t="str">
        <f t="shared" si="620"/>
        <v>日</v>
      </c>
      <c r="W739" s="2080" t="str">
        <f t="shared" si="620"/>
        <v>月</v>
      </c>
      <c r="X739" s="2080" t="str">
        <f t="shared" si="620"/>
        <v>火</v>
      </c>
      <c r="Y739" s="2080" t="str">
        <f t="shared" si="620"/>
        <v>水</v>
      </c>
      <c r="Z739" s="2080" t="str">
        <f t="shared" si="620"/>
        <v>木</v>
      </c>
      <c r="AA739" s="2080" t="str">
        <f t="shared" si="620"/>
        <v>金</v>
      </c>
      <c r="AB739" s="2080" t="str">
        <f t="shared" si="620"/>
        <v>土</v>
      </c>
      <c r="AC739" s="2080" t="str">
        <f t="shared" si="620"/>
        <v>日</v>
      </c>
      <c r="AD739" s="2080" t="str">
        <f t="shared" si="620"/>
        <v>月</v>
      </c>
      <c r="AE739" s="2080" t="str">
        <f t="shared" si="620"/>
        <v>火</v>
      </c>
      <c r="AF739" s="2080" t="str">
        <f t="shared" si="620"/>
        <v>水</v>
      </c>
      <c r="AG739" s="2112" t="str">
        <f t="shared" si="620"/>
        <v>木</v>
      </c>
      <c r="AH739" s="4210"/>
      <c r="AI739" s="4314"/>
      <c r="AJ739" s="4317"/>
      <c r="AK739" s="4319"/>
      <c r="AM739" s="4320"/>
      <c r="AN739" s="4320"/>
    </row>
    <row r="740" spans="2:40" ht="24.75" customHeight="1">
      <c r="B740" s="2101" t="s">
        <v>2531</v>
      </c>
      <c r="C740" s="2102" t="s">
        <v>2532</v>
      </c>
      <c r="D740" s="1953" t="s">
        <v>1313</v>
      </c>
      <c r="E740" s="1901" t="s">
        <v>2558</v>
      </c>
      <c r="F740" s="1941"/>
      <c r="G740" s="1942"/>
      <c r="H740" s="1942"/>
      <c r="I740" s="1942"/>
      <c r="J740" s="1942"/>
      <c r="K740" s="1942"/>
      <c r="L740" s="1942"/>
      <c r="M740" s="1942"/>
      <c r="N740" s="1942"/>
      <c r="O740" s="1942"/>
      <c r="P740" s="1942"/>
      <c r="Q740" s="1942"/>
      <c r="R740" s="1942"/>
      <c r="S740" s="1942"/>
      <c r="T740" s="1942"/>
      <c r="U740" s="1942"/>
      <c r="V740" s="1942"/>
      <c r="W740" s="1942"/>
      <c r="X740" s="1942"/>
      <c r="Y740" s="1942"/>
      <c r="Z740" s="1942"/>
      <c r="AA740" s="1942"/>
      <c r="AB740" s="1942"/>
      <c r="AC740" s="1942"/>
      <c r="AD740" s="1942"/>
      <c r="AE740" s="1942"/>
      <c r="AF740" s="1942"/>
      <c r="AG740" s="1970"/>
      <c r="AH740" s="4211"/>
      <c r="AI740" s="4315"/>
      <c r="AJ740" s="4318"/>
      <c r="AK740" s="4319"/>
    </row>
    <row r="741" spans="2:40" ht="13.5" customHeight="1">
      <c r="B741" s="4185" t="s">
        <v>2486</v>
      </c>
      <c r="C741" s="4188" t="s">
        <v>2487</v>
      </c>
      <c r="D741" s="1945" t="str">
        <f>E$8</f>
        <v>〇〇</v>
      </c>
      <c r="E741" s="2023"/>
      <c r="F741" s="1947"/>
      <c r="G741" s="1948"/>
      <c r="H741" s="1948"/>
      <c r="I741" s="1948"/>
      <c r="J741" s="1948"/>
      <c r="K741" s="1948"/>
      <c r="L741" s="1948"/>
      <c r="M741" s="1948"/>
      <c r="N741" s="1948"/>
      <c r="O741" s="1948"/>
      <c r="P741" s="1948"/>
      <c r="Q741" s="1948"/>
      <c r="R741" s="1948"/>
      <c r="S741" s="1948"/>
      <c r="T741" s="1948"/>
      <c r="U741" s="1948"/>
      <c r="V741" s="1948"/>
      <c r="W741" s="1948"/>
      <c r="X741" s="1948"/>
      <c r="Y741" s="1948"/>
      <c r="Z741" s="1948"/>
      <c r="AA741" s="1948"/>
      <c r="AB741" s="1948"/>
      <c r="AC741" s="1948"/>
      <c r="AD741" s="1948"/>
      <c r="AE741" s="1948"/>
      <c r="AF741" s="1948"/>
      <c r="AG741" s="1949"/>
      <c r="AH741" s="1950">
        <f>COUNTA(F$136:AG$136)-AI741</f>
        <v>28</v>
      </c>
      <c r="AI741" s="1951">
        <f>AM741+AN741</f>
        <v>0</v>
      </c>
      <c r="AJ741" s="2104">
        <f>+COUNTIF(F741:AG741,"休")</f>
        <v>0</v>
      </c>
      <c r="AM741" s="1953">
        <f>+COUNTIF(F741:AG741,"－")</f>
        <v>0</v>
      </c>
      <c r="AN741" s="1953">
        <f t="shared" ref="AN741:AN746" si="621">+COUNTIF(F741:AG741,"外")</f>
        <v>0</v>
      </c>
    </row>
    <row r="742" spans="2:40" ht="13.5" customHeight="1">
      <c r="B742" s="4186"/>
      <c r="C742" s="4189"/>
      <c r="D742" s="1960" t="str">
        <f>E$9</f>
        <v>●●</v>
      </c>
      <c r="E742" s="2105"/>
      <c r="F742" s="1955"/>
      <c r="G742" s="1956"/>
      <c r="H742" s="1956"/>
      <c r="I742" s="1956"/>
      <c r="J742" s="1956"/>
      <c r="K742" s="1956"/>
      <c r="L742" s="1956"/>
      <c r="M742" s="1956"/>
      <c r="N742" s="1956"/>
      <c r="O742" s="1956"/>
      <c r="P742" s="1956"/>
      <c r="Q742" s="1956"/>
      <c r="R742" s="1956"/>
      <c r="S742" s="1956"/>
      <c r="T742" s="1956"/>
      <c r="U742" s="1956"/>
      <c r="V742" s="1956"/>
      <c r="W742" s="1956"/>
      <c r="X742" s="1956"/>
      <c r="Y742" s="1956"/>
      <c r="Z742" s="1956"/>
      <c r="AA742" s="1956"/>
      <c r="AB742" s="1956"/>
      <c r="AC742" s="1956"/>
      <c r="AD742" s="1956"/>
      <c r="AE742" s="1956"/>
      <c r="AF742" s="1956"/>
      <c r="AG742" s="1957"/>
      <c r="AH742" s="1950">
        <f t="shared" ref="AH742:AH746" si="622">COUNTA(F$136:AG$136)-AI742</f>
        <v>28</v>
      </c>
      <c r="AI742" s="1958">
        <f t="shared" ref="AI742" si="623">AM742+AN742</f>
        <v>0</v>
      </c>
      <c r="AJ742" s="2106">
        <f t="shared" ref="AJ742:AJ745" si="624">+COUNTIF(F742:AG742,"休")</f>
        <v>0</v>
      </c>
      <c r="AM742" s="1953">
        <f t="shared" ref="AM742:AM745" si="625">+COUNTIF(F742:AG742,"－")</f>
        <v>0</v>
      </c>
      <c r="AN742" s="1953">
        <f t="shared" si="621"/>
        <v>0</v>
      </c>
    </row>
    <row r="743" spans="2:40">
      <c r="B743" s="4186"/>
      <c r="C743" s="4189"/>
      <c r="D743" s="1960" t="str">
        <f>E$10</f>
        <v>△△</v>
      </c>
      <c r="E743" s="2105"/>
      <c r="F743" s="1955"/>
      <c r="G743" s="1956"/>
      <c r="H743" s="1956"/>
      <c r="I743" s="1956"/>
      <c r="J743" s="1956"/>
      <c r="K743" s="1956"/>
      <c r="L743" s="1956"/>
      <c r="M743" s="1956"/>
      <c r="N743" s="1956"/>
      <c r="O743" s="1956"/>
      <c r="P743" s="1956"/>
      <c r="Q743" s="1956"/>
      <c r="R743" s="1956"/>
      <c r="S743" s="1956"/>
      <c r="T743" s="1956"/>
      <c r="U743" s="1956"/>
      <c r="V743" s="1956"/>
      <c r="W743" s="1956"/>
      <c r="X743" s="1956"/>
      <c r="Y743" s="1956"/>
      <c r="Z743" s="1956"/>
      <c r="AA743" s="1956"/>
      <c r="AB743" s="1956"/>
      <c r="AC743" s="1956"/>
      <c r="AD743" s="1956"/>
      <c r="AE743" s="1956"/>
      <c r="AF743" s="1956"/>
      <c r="AG743" s="1957"/>
      <c r="AH743" s="1950">
        <f t="shared" si="622"/>
        <v>28</v>
      </c>
      <c r="AI743" s="1958">
        <f>AM743+AN743</f>
        <v>0</v>
      </c>
      <c r="AJ743" s="2106">
        <f t="shared" si="624"/>
        <v>0</v>
      </c>
      <c r="AM743" s="1953">
        <f t="shared" si="625"/>
        <v>0</v>
      </c>
      <c r="AN743" s="1953">
        <f t="shared" si="621"/>
        <v>0</v>
      </c>
    </row>
    <row r="744" spans="2:40">
      <c r="B744" s="4186"/>
      <c r="C744" s="4189"/>
      <c r="D744" s="1960" t="str">
        <f>E$11</f>
        <v>■■</v>
      </c>
      <c r="E744" s="2105"/>
      <c r="F744" s="1955"/>
      <c r="G744" s="1956"/>
      <c r="H744" s="1956"/>
      <c r="I744" s="1956"/>
      <c r="J744" s="1956"/>
      <c r="K744" s="1956"/>
      <c r="L744" s="1956"/>
      <c r="M744" s="1956"/>
      <c r="N744" s="1956"/>
      <c r="O744" s="1956"/>
      <c r="P744" s="1956"/>
      <c r="Q744" s="1956"/>
      <c r="R744" s="1956"/>
      <c r="S744" s="1956"/>
      <c r="T744" s="1956"/>
      <c r="U744" s="1956"/>
      <c r="V744" s="1956"/>
      <c r="W744" s="1956"/>
      <c r="X744" s="1956"/>
      <c r="Y744" s="1956"/>
      <c r="Z744" s="1956"/>
      <c r="AA744" s="1956"/>
      <c r="AB744" s="1956"/>
      <c r="AC744" s="1956"/>
      <c r="AD744" s="1956"/>
      <c r="AE744" s="1956"/>
      <c r="AF744" s="1956"/>
      <c r="AG744" s="1957"/>
      <c r="AH744" s="1950">
        <f t="shared" si="622"/>
        <v>28</v>
      </c>
      <c r="AI744" s="1958">
        <f t="shared" ref="AI744:AI746" si="626">AM744+AN744</f>
        <v>0</v>
      </c>
      <c r="AJ744" s="2106">
        <f t="shared" si="624"/>
        <v>0</v>
      </c>
      <c r="AM744" s="1953">
        <f t="shared" si="625"/>
        <v>0</v>
      </c>
      <c r="AN744" s="1953">
        <f t="shared" si="621"/>
        <v>0</v>
      </c>
    </row>
    <row r="745" spans="2:40">
      <c r="B745" s="4186"/>
      <c r="C745" s="4189"/>
      <c r="D745" s="1960" t="str">
        <f>E$12</f>
        <v>★★</v>
      </c>
      <c r="E745" s="2105"/>
      <c r="F745" s="1955"/>
      <c r="G745" s="1956"/>
      <c r="H745" s="1956"/>
      <c r="I745" s="1956"/>
      <c r="J745" s="1956"/>
      <c r="K745" s="1956"/>
      <c r="L745" s="1956"/>
      <c r="M745" s="1956"/>
      <c r="N745" s="1956"/>
      <c r="O745" s="1956"/>
      <c r="P745" s="1956"/>
      <c r="Q745" s="1956"/>
      <c r="R745" s="1956"/>
      <c r="S745" s="1956"/>
      <c r="T745" s="1956"/>
      <c r="U745" s="1956"/>
      <c r="V745" s="1956"/>
      <c r="W745" s="1956"/>
      <c r="X745" s="1956"/>
      <c r="Y745" s="1956"/>
      <c r="Z745" s="1956"/>
      <c r="AA745" s="1956"/>
      <c r="AB745" s="1956"/>
      <c r="AC745" s="1956"/>
      <c r="AD745" s="1956"/>
      <c r="AE745" s="1956"/>
      <c r="AF745" s="1956"/>
      <c r="AG745" s="1957"/>
      <c r="AH745" s="1950">
        <f t="shared" si="622"/>
        <v>28</v>
      </c>
      <c r="AI745" s="1958">
        <f t="shared" si="626"/>
        <v>0</v>
      </c>
      <c r="AJ745" s="2106">
        <f t="shared" si="624"/>
        <v>0</v>
      </c>
      <c r="AM745" s="1953">
        <f t="shared" si="625"/>
        <v>0</v>
      </c>
      <c r="AN745" s="1953">
        <f t="shared" si="621"/>
        <v>0</v>
      </c>
    </row>
    <row r="746" spans="2:40">
      <c r="B746" s="4187"/>
      <c r="C746" s="4190"/>
      <c r="D746" s="2107"/>
      <c r="E746" s="1991"/>
      <c r="F746" s="1964"/>
      <c r="G746" s="1966"/>
      <c r="H746" s="1966"/>
      <c r="I746" s="1966"/>
      <c r="J746" s="1966"/>
      <c r="K746" s="1966"/>
      <c r="L746" s="1966"/>
      <c r="M746" s="1966"/>
      <c r="N746" s="1966"/>
      <c r="O746" s="1966"/>
      <c r="P746" s="1966"/>
      <c r="Q746" s="1966"/>
      <c r="R746" s="1966"/>
      <c r="S746" s="1966"/>
      <c r="T746" s="1966"/>
      <c r="U746" s="1966"/>
      <c r="V746" s="1966"/>
      <c r="W746" s="1966"/>
      <c r="X746" s="1966"/>
      <c r="Y746" s="1966"/>
      <c r="Z746" s="1966"/>
      <c r="AA746" s="1966"/>
      <c r="AB746" s="1966"/>
      <c r="AC746" s="1966"/>
      <c r="AD746" s="1966"/>
      <c r="AE746" s="1966"/>
      <c r="AF746" s="1966"/>
      <c r="AG746" s="1967"/>
      <c r="AH746" s="1950">
        <f t="shared" si="622"/>
        <v>28</v>
      </c>
      <c r="AI746" s="1951">
        <f t="shared" si="626"/>
        <v>0</v>
      </c>
      <c r="AJ746" s="2104">
        <f>+COUNTIF(F746:AG746,"休")</f>
        <v>0</v>
      </c>
      <c r="AM746" s="1953">
        <f>+COUNTIF(F746:AG746,"－")</f>
        <v>0</v>
      </c>
      <c r="AN746" s="1953">
        <f t="shared" si="621"/>
        <v>0</v>
      </c>
    </row>
    <row r="747" spans="2:40" ht="24.75" customHeight="1">
      <c r="B747" s="4185" t="s">
        <v>2493</v>
      </c>
      <c r="C747" s="4188" t="s">
        <v>2494</v>
      </c>
      <c r="D747" s="1953" t="s">
        <v>1313</v>
      </c>
      <c r="E747" s="1901" t="s">
        <v>2558</v>
      </c>
      <c r="F747" s="1941"/>
      <c r="G747" s="1942"/>
      <c r="H747" s="1942"/>
      <c r="I747" s="1942"/>
      <c r="J747" s="1942"/>
      <c r="K747" s="1942"/>
      <c r="L747" s="1942"/>
      <c r="M747" s="1942"/>
      <c r="N747" s="1942"/>
      <c r="O747" s="1942"/>
      <c r="P747" s="1942"/>
      <c r="Q747" s="1942"/>
      <c r="R747" s="1942"/>
      <c r="S747" s="1942"/>
      <c r="T747" s="1942"/>
      <c r="U747" s="1942"/>
      <c r="V747" s="1942"/>
      <c r="W747" s="1942"/>
      <c r="X747" s="1942"/>
      <c r="Y747" s="1942"/>
      <c r="Z747" s="1942"/>
      <c r="AA747" s="1942"/>
      <c r="AB747" s="1942"/>
      <c r="AC747" s="1942"/>
      <c r="AD747" s="1942"/>
      <c r="AE747" s="1942"/>
      <c r="AF747" s="1942"/>
      <c r="AG747" s="1970"/>
      <c r="AH747" s="1971"/>
      <c r="AI747" s="1953"/>
      <c r="AJ747" s="2058"/>
    </row>
    <row r="748" spans="2:40" ht="13.5" customHeight="1">
      <c r="B748" s="4186"/>
      <c r="C748" s="4189"/>
      <c r="D748" s="2107" t="str">
        <f>E$14</f>
        <v>〇〇</v>
      </c>
      <c r="E748" s="1991"/>
      <c r="F748" s="1947"/>
      <c r="G748" s="1948"/>
      <c r="H748" s="1948"/>
      <c r="I748" s="1948"/>
      <c r="J748" s="1948"/>
      <c r="K748" s="1948"/>
      <c r="L748" s="1948"/>
      <c r="M748" s="1948"/>
      <c r="N748" s="1948"/>
      <c r="O748" s="1948"/>
      <c r="P748" s="1948"/>
      <c r="Q748" s="1948"/>
      <c r="R748" s="1948"/>
      <c r="S748" s="1948"/>
      <c r="T748" s="1948"/>
      <c r="U748" s="1948"/>
      <c r="V748" s="1948"/>
      <c r="W748" s="1948"/>
      <c r="X748" s="1948"/>
      <c r="Y748" s="1948"/>
      <c r="Z748" s="1948"/>
      <c r="AA748" s="1948"/>
      <c r="AB748" s="1948"/>
      <c r="AC748" s="1948"/>
      <c r="AD748" s="1948"/>
      <c r="AE748" s="1948"/>
      <c r="AF748" s="1948"/>
      <c r="AG748" s="1949"/>
      <c r="AH748" s="1950">
        <f t="shared" ref="AH748" si="627">COUNTA(F$136:AG$136)-AI748</f>
        <v>28</v>
      </c>
      <c r="AI748" s="1951">
        <f t="shared" ref="AI748:AI751" si="628">AM748+AN748</f>
        <v>0</v>
      </c>
      <c r="AJ748" s="2104">
        <f>+COUNTIF(F748:AG748,"休")</f>
        <v>0</v>
      </c>
      <c r="AM748" s="1953">
        <f>+COUNTIF(F748:AG748,"－")</f>
        <v>0</v>
      </c>
      <c r="AN748" s="1953">
        <f>+COUNTIF(F748:AG748,"外")</f>
        <v>0</v>
      </c>
    </row>
    <row r="749" spans="2:40">
      <c r="B749" s="4186"/>
      <c r="C749" s="4189"/>
      <c r="D749" s="1960" t="str">
        <f>E$15</f>
        <v>●●</v>
      </c>
      <c r="E749" s="2105"/>
      <c r="F749" s="1955"/>
      <c r="G749" s="1956"/>
      <c r="H749" s="1956"/>
      <c r="I749" s="1956"/>
      <c r="J749" s="1956"/>
      <c r="K749" s="1956"/>
      <c r="L749" s="1956"/>
      <c r="M749" s="1956"/>
      <c r="N749" s="1956"/>
      <c r="O749" s="1956"/>
      <c r="P749" s="1956"/>
      <c r="Q749" s="1956"/>
      <c r="R749" s="1956"/>
      <c r="S749" s="1956"/>
      <c r="T749" s="1956"/>
      <c r="U749" s="1956"/>
      <c r="V749" s="1956"/>
      <c r="W749" s="1956"/>
      <c r="X749" s="1956"/>
      <c r="Y749" s="1956"/>
      <c r="Z749" s="1956"/>
      <c r="AA749" s="1956"/>
      <c r="AB749" s="1956"/>
      <c r="AC749" s="1956"/>
      <c r="AD749" s="1956"/>
      <c r="AE749" s="1956"/>
      <c r="AF749" s="1956"/>
      <c r="AG749" s="1957"/>
      <c r="AH749" s="1950">
        <f>COUNTA(F$136:AG$136)-AI749</f>
        <v>28</v>
      </c>
      <c r="AI749" s="1958">
        <f t="shared" si="628"/>
        <v>0</v>
      </c>
      <c r="AJ749" s="2106">
        <f t="shared" ref="AJ749:AJ751" si="629">+COUNTIF(F749:AG749,"休")</f>
        <v>0</v>
      </c>
      <c r="AM749" s="1953">
        <f t="shared" ref="AM749:AM751" si="630">+COUNTIF(F749:AG749,"－")</f>
        <v>0</v>
      </c>
      <c r="AN749" s="1953">
        <f>+COUNTIF(F749:AG749,"外")</f>
        <v>0</v>
      </c>
    </row>
    <row r="750" spans="2:40">
      <c r="B750" s="4186"/>
      <c r="C750" s="4189"/>
      <c r="D750" s="1960">
        <f>E$16</f>
        <v>0</v>
      </c>
      <c r="E750" s="2105"/>
      <c r="F750" s="1955"/>
      <c r="G750" s="1956"/>
      <c r="H750" s="1956"/>
      <c r="I750" s="1956"/>
      <c r="J750" s="1956"/>
      <c r="K750" s="1956"/>
      <c r="L750" s="1956"/>
      <c r="M750" s="1956"/>
      <c r="N750" s="1956"/>
      <c r="O750" s="1956"/>
      <c r="P750" s="1956"/>
      <c r="Q750" s="1956"/>
      <c r="R750" s="1956"/>
      <c r="S750" s="1956"/>
      <c r="T750" s="1956"/>
      <c r="U750" s="1956"/>
      <c r="V750" s="1956"/>
      <c r="W750" s="1956"/>
      <c r="X750" s="1956"/>
      <c r="Y750" s="1956"/>
      <c r="Z750" s="1956"/>
      <c r="AA750" s="1956"/>
      <c r="AB750" s="1956"/>
      <c r="AC750" s="1956"/>
      <c r="AD750" s="1956"/>
      <c r="AE750" s="1956"/>
      <c r="AF750" s="1956"/>
      <c r="AG750" s="1957"/>
      <c r="AH750" s="1950">
        <f t="shared" ref="AH750:AH751" si="631">COUNTA(F$136:AG$136)-AI750</f>
        <v>28</v>
      </c>
      <c r="AI750" s="1958">
        <f t="shared" si="628"/>
        <v>0</v>
      </c>
      <c r="AJ750" s="2106">
        <f t="shared" si="629"/>
        <v>0</v>
      </c>
      <c r="AM750" s="1953">
        <f t="shared" si="630"/>
        <v>0</v>
      </c>
      <c r="AN750" s="1953">
        <f>+COUNTIF(F750:AG750,"外")</f>
        <v>0</v>
      </c>
    </row>
    <row r="751" spans="2:40">
      <c r="B751" s="4186"/>
      <c r="C751" s="4190"/>
      <c r="D751" s="2107">
        <f>E$17</f>
        <v>0</v>
      </c>
      <c r="E751" s="1991"/>
      <c r="F751" s="1955"/>
      <c r="G751" s="1978"/>
      <c r="H751" s="1978"/>
      <c r="I751" s="1978"/>
      <c r="J751" s="1978"/>
      <c r="K751" s="1978"/>
      <c r="L751" s="1978"/>
      <c r="M751" s="1978"/>
      <c r="N751" s="1978"/>
      <c r="O751" s="1978"/>
      <c r="P751" s="1978"/>
      <c r="Q751" s="1978"/>
      <c r="R751" s="1978"/>
      <c r="S751" s="1978"/>
      <c r="T751" s="1978"/>
      <c r="U751" s="1978"/>
      <c r="V751" s="1978"/>
      <c r="W751" s="1978"/>
      <c r="X751" s="1978"/>
      <c r="Y751" s="1978"/>
      <c r="Z751" s="1978"/>
      <c r="AA751" s="1978"/>
      <c r="AB751" s="1978"/>
      <c r="AC751" s="1978"/>
      <c r="AD751" s="1978"/>
      <c r="AE751" s="1978"/>
      <c r="AF751" s="1978"/>
      <c r="AG751" s="1949"/>
      <c r="AH751" s="1950">
        <f t="shared" si="631"/>
        <v>28</v>
      </c>
      <c r="AI751" s="1987">
        <f t="shared" si="628"/>
        <v>0</v>
      </c>
      <c r="AJ751" s="2104">
        <f t="shared" si="629"/>
        <v>0</v>
      </c>
      <c r="AM751" s="1953">
        <f t="shared" si="630"/>
        <v>0</v>
      </c>
      <c r="AN751" s="1953">
        <f>+COUNTIF(F751:AG751,"外")</f>
        <v>0</v>
      </c>
    </row>
    <row r="752" spans="2:40" ht="24.75" customHeight="1">
      <c r="B752" s="4186"/>
      <c r="C752" s="4188" t="s">
        <v>2495</v>
      </c>
      <c r="D752" s="1953" t="s">
        <v>1313</v>
      </c>
      <c r="E752" s="1901" t="s">
        <v>2558</v>
      </c>
      <c r="F752" s="1941"/>
      <c r="G752" s="1942"/>
      <c r="H752" s="1942"/>
      <c r="I752" s="1942"/>
      <c r="J752" s="1942"/>
      <c r="K752" s="1942"/>
      <c r="L752" s="1942"/>
      <c r="M752" s="1942"/>
      <c r="N752" s="1942"/>
      <c r="O752" s="1942"/>
      <c r="P752" s="1942"/>
      <c r="Q752" s="1942"/>
      <c r="R752" s="1942"/>
      <c r="S752" s="1942"/>
      <c r="T752" s="1942"/>
      <c r="U752" s="1942"/>
      <c r="V752" s="1942"/>
      <c r="W752" s="1942"/>
      <c r="X752" s="1942"/>
      <c r="Y752" s="1942"/>
      <c r="Z752" s="1942"/>
      <c r="AA752" s="1942"/>
      <c r="AB752" s="1942"/>
      <c r="AC752" s="1942"/>
      <c r="AD752" s="1942"/>
      <c r="AE752" s="1942"/>
      <c r="AF752" s="1942"/>
      <c r="AG752" s="1970"/>
      <c r="AH752" s="1971"/>
      <c r="AI752" s="1953"/>
      <c r="AJ752" s="2058"/>
    </row>
    <row r="753" spans="2:40">
      <c r="B753" s="4186"/>
      <c r="C753" s="4189"/>
      <c r="D753" s="1945" t="str">
        <f>E$18</f>
        <v>●●</v>
      </c>
      <c r="E753" s="2023"/>
      <c r="F753" s="1947"/>
      <c r="G753" s="1948"/>
      <c r="H753" s="1948"/>
      <c r="I753" s="1948"/>
      <c r="J753" s="1948"/>
      <c r="K753" s="1948"/>
      <c r="L753" s="1948"/>
      <c r="M753" s="1948"/>
      <c r="N753" s="1948"/>
      <c r="O753" s="1948"/>
      <c r="P753" s="1948"/>
      <c r="Q753" s="1948"/>
      <c r="R753" s="1948"/>
      <c r="S753" s="1948"/>
      <c r="T753" s="1948"/>
      <c r="U753" s="1948"/>
      <c r="V753" s="1948"/>
      <c r="W753" s="1948"/>
      <c r="X753" s="1948"/>
      <c r="Y753" s="1948"/>
      <c r="Z753" s="1948"/>
      <c r="AA753" s="1948"/>
      <c r="AB753" s="1948"/>
      <c r="AC753" s="1948"/>
      <c r="AD753" s="1948"/>
      <c r="AE753" s="1948"/>
      <c r="AF753" s="1948"/>
      <c r="AG753" s="1982"/>
      <c r="AH753" s="1950">
        <f t="shared" ref="AH753:AH756" si="632">COUNTA(F$136:AG$136)-AI753</f>
        <v>28</v>
      </c>
      <c r="AI753" s="2108">
        <f t="shared" ref="AI753:AI756" si="633">AM753+AN753</f>
        <v>0</v>
      </c>
      <c r="AJ753" s="2109">
        <f>+COUNTIF(F753:AG753,"休")</f>
        <v>0</v>
      </c>
      <c r="AM753" s="1953">
        <f>+COUNTIF(F753:AG753,"－")</f>
        <v>0</v>
      </c>
      <c r="AN753" s="1953">
        <f>+COUNTIF(F753:AG753,"外")</f>
        <v>0</v>
      </c>
    </row>
    <row r="754" spans="2:40">
      <c r="B754" s="4186"/>
      <c r="C754" s="4189"/>
      <c r="D754" s="1960">
        <f>E$19</f>
        <v>0</v>
      </c>
      <c r="E754" s="2105"/>
      <c r="F754" s="1955"/>
      <c r="G754" s="1956"/>
      <c r="H754" s="1956"/>
      <c r="I754" s="1956"/>
      <c r="J754" s="1956"/>
      <c r="K754" s="1956"/>
      <c r="L754" s="1956"/>
      <c r="M754" s="1956"/>
      <c r="N754" s="1956"/>
      <c r="O754" s="1956"/>
      <c r="P754" s="1956"/>
      <c r="Q754" s="1956"/>
      <c r="R754" s="1956"/>
      <c r="S754" s="1956"/>
      <c r="T754" s="1956"/>
      <c r="U754" s="1956"/>
      <c r="V754" s="1956"/>
      <c r="W754" s="1956"/>
      <c r="X754" s="1956"/>
      <c r="Y754" s="1956"/>
      <c r="Z754" s="1956"/>
      <c r="AA754" s="1956"/>
      <c r="AB754" s="1956"/>
      <c r="AC754" s="1956"/>
      <c r="AD754" s="1956"/>
      <c r="AE754" s="1956"/>
      <c r="AF754" s="1956"/>
      <c r="AG754" s="1957"/>
      <c r="AH754" s="1950">
        <f t="shared" si="632"/>
        <v>28</v>
      </c>
      <c r="AI754" s="1958">
        <f t="shared" si="633"/>
        <v>0</v>
      </c>
      <c r="AJ754" s="2106">
        <f t="shared" ref="AJ754:AJ756" si="634">+COUNTIF(F754:AG754,"休")</f>
        <v>0</v>
      </c>
      <c r="AM754" s="1953">
        <f t="shared" ref="AM754:AM756" si="635">+COUNTIF(F754:AG754,"－")</f>
        <v>0</v>
      </c>
      <c r="AN754" s="1953">
        <f>+COUNTIF(F754:AG754,"外")</f>
        <v>0</v>
      </c>
    </row>
    <row r="755" spans="2:40">
      <c r="B755" s="4186"/>
      <c r="C755" s="4189"/>
      <c r="D755" s="1960">
        <f>E$20</f>
        <v>0</v>
      </c>
      <c r="E755" s="2105"/>
      <c r="F755" s="1955"/>
      <c r="G755" s="1956"/>
      <c r="H755" s="1956"/>
      <c r="I755" s="1956"/>
      <c r="J755" s="1956"/>
      <c r="K755" s="1956"/>
      <c r="L755" s="1956"/>
      <c r="M755" s="1956"/>
      <c r="N755" s="1956"/>
      <c r="O755" s="1956"/>
      <c r="P755" s="1956"/>
      <c r="Q755" s="1956"/>
      <c r="R755" s="1956"/>
      <c r="S755" s="1956"/>
      <c r="T755" s="1956"/>
      <c r="U755" s="1956"/>
      <c r="V755" s="1956"/>
      <c r="W755" s="1956"/>
      <c r="X755" s="1956"/>
      <c r="Y755" s="1956"/>
      <c r="Z755" s="1956"/>
      <c r="AA755" s="1956"/>
      <c r="AB755" s="1956"/>
      <c r="AC755" s="1956"/>
      <c r="AD755" s="1956"/>
      <c r="AE755" s="1956"/>
      <c r="AF755" s="1956"/>
      <c r="AG755" s="1957"/>
      <c r="AH755" s="1950">
        <f t="shared" si="632"/>
        <v>28</v>
      </c>
      <c r="AI755" s="1958">
        <f t="shared" si="633"/>
        <v>0</v>
      </c>
      <c r="AJ755" s="2106">
        <f t="shared" si="634"/>
        <v>0</v>
      </c>
      <c r="AM755" s="1953">
        <f t="shared" si="635"/>
        <v>0</v>
      </c>
      <c r="AN755" s="1953">
        <f>+COUNTIF(F755:AG755,"外")</f>
        <v>0</v>
      </c>
    </row>
    <row r="756" spans="2:40">
      <c r="B756" s="4187"/>
      <c r="C756" s="4190"/>
      <c r="D756" s="2110">
        <f>E$21</f>
        <v>0</v>
      </c>
      <c r="E756" s="2039"/>
      <c r="F756" s="1984"/>
      <c r="G756" s="1965"/>
      <c r="H756" s="1965"/>
      <c r="I756" s="1965"/>
      <c r="J756" s="1965"/>
      <c r="K756" s="1965"/>
      <c r="L756" s="1965"/>
      <c r="M756" s="1965"/>
      <c r="N756" s="1965"/>
      <c r="O756" s="1965"/>
      <c r="P756" s="1965"/>
      <c r="Q756" s="1965"/>
      <c r="R756" s="1965"/>
      <c r="S756" s="1965"/>
      <c r="T756" s="1965"/>
      <c r="U756" s="1965"/>
      <c r="V756" s="1965"/>
      <c r="W756" s="1965"/>
      <c r="X756" s="1965"/>
      <c r="Y756" s="1965"/>
      <c r="Z756" s="1965"/>
      <c r="AA756" s="1965"/>
      <c r="AB756" s="1965"/>
      <c r="AC756" s="1965"/>
      <c r="AD756" s="1965"/>
      <c r="AE756" s="1965"/>
      <c r="AF756" s="1965"/>
      <c r="AG756" s="1985"/>
      <c r="AH756" s="1986">
        <f t="shared" si="632"/>
        <v>28</v>
      </c>
      <c r="AI756" s="2071">
        <f t="shared" si="633"/>
        <v>0</v>
      </c>
      <c r="AJ756" s="1972">
        <f t="shared" si="634"/>
        <v>0</v>
      </c>
      <c r="AM756" s="1953">
        <f t="shared" si="635"/>
        <v>0</v>
      </c>
      <c r="AN756" s="1953">
        <f>+COUNTIF(F756:AG756,"外")</f>
        <v>0</v>
      </c>
    </row>
    <row r="757" spans="2:40">
      <c r="F757" s="2073"/>
      <c r="G757" s="2073"/>
      <c r="H757" s="2073"/>
      <c r="I757" s="2073"/>
      <c r="J757" s="2073"/>
      <c r="K757" s="2073"/>
      <c r="L757" s="2073"/>
      <c r="M757" s="2073"/>
      <c r="N757" s="2073"/>
      <c r="O757" s="2073"/>
      <c r="P757" s="2073"/>
      <c r="Q757" s="2073"/>
      <c r="R757" s="2073"/>
      <c r="S757" s="2073"/>
      <c r="T757" s="2073"/>
      <c r="U757" s="2073"/>
      <c r="V757" s="2073"/>
      <c r="W757" s="2073"/>
      <c r="X757" s="2073"/>
      <c r="Y757" s="2073"/>
      <c r="Z757" s="2073"/>
      <c r="AA757" s="2073"/>
      <c r="AB757" s="2073"/>
      <c r="AC757" s="2073"/>
      <c r="AD757" s="2073"/>
      <c r="AE757" s="2073"/>
      <c r="AF757" s="2073"/>
      <c r="AG757" s="2073"/>
    </row>
    <row r="758" spans="2:40" ht="13.5" customHeight="1">
      <c r="B758" s="2021"/>
      <c r="C758" s="2022"/>
      <c r="D758" s="2025"/>
      <c r="E758" s="2053" t="s">
        <v>1183</v>
      </c>
      <c r="F758" s="2054">
        <f>+AG738+1</f>
        <v>45611</v>
      </c>
      <c r="G758" s="2055">
        <f>+F758+1</f>
        <v>45612</v>
      </c>
      <c r="H758" s="2055">
        <f t="shared" ref="H758:Y758" si="636">+G758+1</f>
        <v>45613</v>
      </c>
      <c r="I758" s="2055">
        <f t="shared" si="636"/>
        <v>45614</v>
      </c>
      <c r="J758" s="2055">
        <f t="shared" si="636"/>
        <v>45615</v>
      </c>
      <c r="K758" s="2055">
        <f t="shared" si="636"/>
        <v>45616</v>
      </c>
      <c r="L758" s="2055">
        <f t="shared" si="636"/>
        <v>45617</v>
      </c>
      <c r="M758" s="2055">
        <f t="shared" si="636"/>
        <v>45618</v>
      </c>
      <c r="N758" s="2055">
        <f t="shared" si="636"/>
        <v>45619</v>
      </c>
      <c r="O758" s="2055">
        <f t="shared" si="636"/>
        <v>45620</v>
      </c>
      <c r="P758" s="2055">
        <f t="shared" si="636"/>
        <v>45621</v>
      </c>
      <c r="Q758" s="2055">
        <f t="shared" si="636"/>
        <v>45622</v>
      </c>
      <c r="R758" s="2055">
        <f t="shared" si="636"/>
        <v>45623</v>
      </c>
      <c r="S758" s="2055">
        <f t="shared" si="636"/>
        <v>45624</v>
      </c>
      <c r="T758" s="2055">
        <f t="shared" si="636"/>
        <v>45625</v>
      </c>
      <c r="U758" s="2055">
        <f t="shared" si="636"/>
        <v>45626</v>
      </c>
      <c r="V758" s="2055">
        <f t="shared" si="636"/>
        <v>45627</v>
      </c>
      <c r="W758" s="2055">
        <f t="shared" si="636"/>
        <v>45628</v>
      </c>
      <c r="X758" s="2055">
        <f t="shared" si="636"/>
        <v>45629</v>
      </c>
      <c r="Y758" s="2055">
        <f t="shared" si="636"/>
        <v>45630</v>
      </c>
      <c r="Z758" s="2055">
        <f>+Y758+1</f>
        <v>45631</v>
      </c>
      <c r="AA758" s="2055">
        <f t="shared" ref="AA758:AC758" si="637">+Z758+1</f>
        <v>45632</v>
      </c>
      <c r="AB758" s="2055">
        <f t="shared" si="637"/>
        <v>45633</v>
      </c>
      <c r="AC758" s="2055">
        <f t="shared" si="637"/>
        <v>45634</v>
      </c>
      <c r="AD758" s="2055">
        <f>+AC758+1</f>
        <v>45635</v>
      </c>
      <c r="AE758" s="2055">
        <f t="shared" ref="AE758:AG758" si="638">+AD758+1</f>
        <v>45636</v>
      </c>
      <c r="AF758" s="2055">
        <f t="shared" si="638"/>
        <v>45637</v>
      </c>
      <c r="AG758" s="2111">
        <f t="shared" si="638"/>
        <v>45638</v>
      </c>
      <c r="AH758" s="4209" t="s">
        <v>2496</v>
      </c>
      <c r="AI758" s="4313" t="s">
        <v>2497</v>
      </c>
      <c r="AJ758" s="4316" t="s">
        <v>2474</v>
      </c>
      <c r="AK758" s="4319"/>
      <c r="AM758" s="4320" t="s">
        <v>2556</v>
      </c>
      <c r="AN758" s="4320" t="s">
        <v>2557</v>
      </c>
    </row>
    <row r="759" spans="2:40">
      <c r="B759" s="2037"/>
      <c r="C759" s="2038"/>
      <c r="D759" s="2041"/>
      <c r="E759" s="1958" t="s">
        <v>1184</v>
      </c>
      <c r="F759" s="2059" t="str">
        <f>TEXT(WEEKDAY(+F758),"aaa")</f>
        <v>金</v>
      </c>
      <c r="G759" s="2060" t="str">
        <f t="shared" ref="G759:AG759" si="639">TEXT(WEEKDAY(+G758),"aaa")</f>
        <v>土</v>
      </c>
      <c r="H759" s="2060" t="str">
        <f t="shared" si="639"/>
        <v>日</v>
      </c>
      <c r="I759" s="2060" t="str">
        <f t="shared" si="639"/>
        <v>月</v>
      </c>
      <c r="J759" s="2060" t="str">
        <f t="shared" si="639"/>
        <v>火</v>
      </c>
      <c r="K759" s="2060" t="str">
        <f t="shared" si="639"/>
        <v>水</v>
      </c>
      <c r="L759" s="2060" t="str">
        <f t="shared" si="639"/>
        <v>木</v>
      </c>
      <c r="M759" s="2060" t="str">
        <f t="shared" si="639"/>
        <v>金</v>
      </c>
      <c r="N759" s="2060" t="str">
        <f t="shared" si="639"/>
        <v>土</v>
      </c>
      <c r="O759" s="2060" t="str">
        <f t="shared" si="639"/>
        <v>日</v>
      </c>
      <c r="P759" s="2060" t="str">
        <f t="shared" si="639"/>
        <v>月</v>
      </c>
      <c r="Q759" s="2060" t="str">
        <f t="shared" si="639"/>
        <v>火</v>
      </c>
      <c r="R759" s="2060" t="str">
        <f t="shared" si="639"/>
        <v>水</v>
      </c>
      <c r="S759" s="2060" t="str">
        <f t="shared" si="639"/>
        <v>木</v>
      </c>
      <c r="T759" s="2060" t="str">
        <f t="shared" si="639"/>
        <v>金</v>
      </c>
      <c r="U759" s="2060" t="str">
        <f t="shared" si="639"/>
        <v>土</v>
      </c>
      <c r="V759" s="2060" t="str">
        <f t="shared" si="639"/>
        <v>日</v>
      </c>
      <c r="W759" s="2060" t="str">
        <f t="shared" si="639"/>
        <v>月</v>
      </c>
      <c r="X759" s="2060" t="str">
        <f t="shared" si="639"/>
        <v>火</v>
      </c>
      <c r="Y759" s="2060" t="str">
        <f t="shared" si="639"/>
        <v>水</v>
      </c>
      <c r="Z759" s="2060" t="str">
        <f t="shared" si="639"/>
        <v>木</v>
      </c>
      <c r="AA759" s="2060" t="str">
        <f t="shared" si="639"/>
        <v>金</v>
      </c>
      <c r="AB759" s="2060" t="str">
        <f t="shared" si="639"/>
        <v>土</v>
      </c>
      <c r="AC759" s="2060" t="str">
        <f t="shared" si="639"/>
        <v>日</v>
      </c>
      <c r="AD759" s="2060" t="str">
        <f t="shared" si="639"/>
        <v>月</v>
      </c>
      <c r="AE759" s="2060" t="str">
        <f t="shared" si="639"/>
        <v>火</v>
      </c>
      <c r="AF759" s="2060" t="str">
        <f t="shared" si="639"/>
        <v>水</v>
      </c>
      <c r="AG759" s="2060" t="str">
        <f t="shared" si="639"/>
        <v>木</v>
      </c>
      <c r="AH759" s="4210"/>
      <c r="AI759" s="4314"/>
      <c r="AJ759" s="4317"/>
      <c r="AK759" s="4319"/>
      <c r="AM759" s="4320"/>
      <c r="AN759" s="4320"/>
    </row>
    <row r="760" spans="2:40" ht="24.75" customHeight="1">
      <c r="B760" s="2101" t="s">
        <v>2531</v>
      </c>
      <c r="C760" s="2102" t="s">
        <v>2532</v>
      </c>
      <c r="D760" s="1953" t="s">
        <v>1313</v>
      </c>
      <c r="E760" s="1901" t="s">
        <v>2558</v>
      </c>
      <c r="F760" s="1941"/>
      <c r="G760" s="1942"/>
      <c r="H760" s="1942"/>
      <c r="I760" s="1942"/>
      <c r="J760" s="1942"/>
      <c r="K760" s="1942"/>
      <c r="L760" s="1942"/>
      <c r="M760" s="1942"/>
      <c r="N760" s="1942"/>
      <c r="O760" s="1942"/>
      <c r="P760" s="1942"/>
      <c r="Q760" s="1942"/>
      <c r="R760" s="1942"/>
      <c r="S760" s="1942"/>
      <c r="T760" s="1942"/>
      <c r="U760" s="1942"/>
      <c r="V760" s="1942"/>
      <c r="W760" s="1942"/>
      <c r="X760" s="1942"/>
      <c r="Y760" s="1942"/>
      <c r="Z760" s="1942"/>
      <c r="AA760" s="1942"/>
      <c r="AB760" s="1942"/>
      <c r="AC760" s="1942"/>
      <c r="AD760" s="1942"/>
      <c r="AE760" s="1942"/>
      <c r="AF760" s="1942"/>
      <c r="AG760" s="1970"/>
      <c r="AH760" s="4211"/>
      <c r="AI760" s="4315"/>
      <c r="AJ760" s="4318"/>
      <c r="AK760" s="4319"/>
    </row>
    <row r="761" spans="2:40" ht="13.5" customHeight="1">
      <c r="B761" s="4185" t="s">
        <v>2486</v>
      </c>
      <c r="C761" s="4188" t="s">
        <v>2487</v>
      </c>
      <c r="D761" s="1945" t="str">
        <f>E$8</f>
        <v>〇〇</v>
      </c>
      <c r="E761" s="2023"/>
      <c r="F761" s="1947"/>
      <c r="G761" s="1948"/>
      <c r="H761" s="1948"/>
      <c r="I761" s="1948"/>
      <c r="J761" s="1948"/>
      <c r="K761" s="1948"/>
      <c r="L761" s="1948"/>
      <c r="M761" s="1948"/>
      <c r="N761" s="1948"/>
      <c r="O761" s="1948"/>
      <c r="P761" s="1948"/>
      <c r="Q761" s="1948"/>
      <c r="R761" s="1948"/>
      <c r="S761" s="1948"/>
      <c r="T761" s="1948"/>
      <c r="U761" s="1948"/>
      <c r="V761" s="1948"/>
      <c r="W761" s="1948"/>
      <c r="X761" s="1948"/>
      <c r="Y761" s="1948"/>
      <c r="Z761" s="1948"/>
      <c r="AA761" s="1948"/>
      <c r="AB761" s="1948"/>
      <c r="AC761" s="1948"/>
      <c r="AD761" s="1948"/>
      <c r="AE761" s="1948"/>
      <c r="AF761" s="1948"/>
      <c r="AG761" s="1949"/>
      <c r="AH761" s="1950">
        <f>COUNTA(F$156:AG$156)-AI761</f>
        <v>28</v>
      </c>
      <c r="AI761" s="1951">
        <f>AM761+AN761</f>
        <v>0</v>
      </c>
      <c r="AJ761" s="2104">
        <f>+COUNTIF(F761:AG761,"休")</f>
        <v>0</v>
      </c>
      <c r="AM761" s="1953">
        <f>+COUNTIF(F761:AG761,"－")</f>
        <v>0</v>
      </c>
      <c r="AN761" s="1953">
        <f t="shared" ref="AN761:AN766" si="640">+COUNTIF(F761:AG761,"外")</f>
        <v>0</v>
      </c>
    </row>
    <row r="762" spans="2:40" ht="13.5" customHeight="1">
      <c r="B762" s="4186"/>
      <c r="C762" s="4189"/>
      <c r="D762" s="1960" t="str">
        <f>E$9</f>
        <v>●●</v>
      </c>
      <c r="E762" s="2105"/>
      <c r="F762" s="1955"/>
      <c r="G762" s="1956"/>
      <c r="H762" s="1956"/>
      <c r="I762" s="1956"/>
      <c r="J762" s="1956"/>
      <c r="K762" s="1956"/>
      <c r="L762" s="1956"/>
      <c r="M762" s="1956"/>
      <c r="N762" s="1956"/>
      <c r="O762" s="1956"/>
      <c r="P762" s="1956"/>
      <c r="Q762" s="1956"/>
      <c r="R762" s="1956"/>
      <c r="S762" s="1956"/>
      <c r="T762" s="1956"/>
      <c r="U762" s="1956"/>
      <c r="V762" s="1956"/>
      <c r="W762" s="1956"/>
      <c r="X762" s="1956"/>
      <c r="Y762" s="1956"/>
      <c r="Z762" s="1956"/>
      <c r="AA762" s="1956"/>
      <c r="AB762" s="1956"/>
      <c r="AC762" s="1956"/>
      <c r="AD762" s="1956"/>
      <c r="AE762" s="1956"/>
      <c r="AF762" s="1956"/>
      <c r="AG762" s="1957"/>
      <c r="AH762" s="1950">
        <f>COUNTA(F$156:AG$156)-AI762</f>
        <v>28</v>
      </c>
      <c r="AI762" s="1958">
        <f t="shared" ref="AI762" si="641">AM762+AN762</f>
        <v>0</v>
      </c>
      <c r="AJ762" s="2106">
        <f t="shared" ref="AJ762:AJ765" si="642">+COUNTIF(F762:AG762,"休")</f>
        <v>0</v>
      </c>
      <c r="AM762" s="1953">
        <f t="shared" ref="AM762:AM765" si="643">+COUNTIF(F762:AG762,"－")</f>
        <v>0</v>
      </c>
      <c r="AN762" s="1953">
        <f t="shared" si="640"/>
        <v>0</v>
      </c>
    </row>
    <row r="763" spans="2:40">
      <c r="B763" s="4186"/>
      <c r="C763" s="4189"/>
      <c r="D763" s="1960" t="str">
        <f>E$10</f>
        <v>△△</v>
      </c>
      <c r="E763" s="2105"/>
      <c r="F763" s="1955"/>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1956"/>
      <c r="AF763" s="1956"/>
      <c r="AG763" s="1957"/>
      <c r="AH763" s="1950">
        <f t="shared" ref="AH763:AH764" si="644">COUNTA(F$156:AG$156)-AI763</f>
        <v>28</v>
      </c>
      <c r="AI763" s="1958">
        <f>AM763+AN763</f>
        <v>0</v>
      </c>
      <c r="AJ763" s="2106">
        <f t="shared" si="642"/>
        <v>0</v>
      </c>
      <c r="AM763" s="1953">
        <f t="shared" si="643"/>
        <v>0</v>
      </c>
      <c r="AN763" s="1953">
        <f t="shared" si="640"/>
        <v>0</v>
      </c>
    </row>
    <row r="764" spans="2:40">
      <c r="B764" s="4186"/>
      <c r="C764" s="4189"/>
      <c r="D764" s="1960" t="str">
        <f>E$11</f>
        <v>■■</v>
      </c>
      <c r="E764" s="2105"/>
      <c r="F764" s="1955"/>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1956"/>
      <c r="AF764" s="1956"/>
      <c r="AG764" s="1957"/>
      <c r="AH764" s="1950">
        <f t="shared" si="644"/>
        <v>28</v>
      </c>
      <c r="AI764" s="1958">
        <f t="shared" ref="AI764:AI766" si="645">AM764+AN764</f>
        <v>0</v>
      </c>
      <c r="AJ764" s="2106">
        <f t="shared" si="642"/>
        <v>0</v>
      </c>
      <c r="AM764" s="1953">
        <f t="shared" si="643"/>
        <v>0</v>
      </c>
      <c r="AN764" s="1953">
        <f t="shared" si="640"/>
        <v>0</v>
      </c>
    </row>
    <row r="765" spans="2:40">
      <c r="B765" s="4186"/>
      <c r="C765" s="4189"/>
      <c r="D765" s="1960" t="str">
        <f>E$12</f>
        <v>★★</v>
      </c>
      <c r="E765" s="2105"/>
      <c r="F765" s="1955"/>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1956"/>
      <c r="AF765" s="1956"/>
      <c r="AG765" s="1957"/>
      <c r="AH765" s="1950">
        <f>COUNTA(F$156:AG$156)-AI765</f>
        <v>28</v>
      </c>
      <c r="AI765" s="1958">
        <f t="shared" si="645"/>
        <v>0</v>
      </c>
      <c r="AJ765" s="2106">
        <f t="shared" si="642"/>
        <v>0</v>
      </c>
      <c r="AM765" s="1953">
        <f t="shared" si="643"/>
        <v>0</v>
      </c>
      <c r="AN765" s="1953">
        <f t="shared" si="640"/>
        <v>0</v>
      </c>
    </row>
    <row r="766" spans="2:40">
      <c r="B766" s="4187"/>
      <c r="C766" s="4190"/>
      <c r="D766" s="2107"/>
      <c r="E766" s="1991"/>
      <c r="F766" s="1964"/>
      <c r="G766" s="1966"/>
      <c r="H766" s="1966"/>
      <c r="I766" s="1966"/>
      <c r="J766" s="1966"/>
      <c r="K766" s="1966"/>
      <c r="L766" s="1966"/>
      <c r="M766" s="1966"/>
      <c r="N766" s="1966"/>
      <c r="O766" s="1966"/>
      <c r="P766" s="1966"/>
      <c r="Q766" s="1966"/>
      <c r="R766" s="1966"/>
      <c r="S766" s="1966"/>
      <c r="T766" s="1966"/>
      <c r="U766" s="1966"/>
      <c r="V766" s="1966"/>
      <c r="W766" s="1966"/>
      <c r="X766" s="1966"/>
      <c r="Y766" s="1966"/>
      <c r="Z766" s="1966"/>
      <c r="AA766" s="1966"/>
      <c r="AB766" s="1966"/>
      <c r="AC766" s="1966"/>
      <c r="AD766" s="1966"/>
      <c r="AE766" s="1966"/>
      <c r="AF766" s="1966"/>
      <c r="AG766" s="1967"/>
      <c r="AH766" s="1950">
        <f>COUNTA(F$156:AG$156)-AI766</f>
        <v>28</v>
      </c>
      <c r="AI766" s="1951">
        <f t="shared" si="645"/>
        <v>0</v>
      </c>
      <c r="AJ766" s="2104">
        <f>+COUNTIF(F766:AG766,"休")</f>
        <v>0</v>
      </c>
      <c r="AM766" s="1953">
        <f>+COUNTIF(F766:AG766,"－")</f>
        <v>0</v>
      </c>
      <c r="AN766" s="1953">
        <f t="shared" si="640"/>
        <v>0</v>
      </c>
    </row>
    <row r="767" spans="2:40" ht="24.75" customHeight="1">
      <c r="B767" s="4185" t="s">
        <v>2493</v>
      </c>
      <c r="C767" s="4188" t="s">
        <v>2494</v>
      </c>
      <c r="D767" s="1953" t="s">
        <v>1313</v>
      </c>
      <c r="E767" s="1901" t="s">
        <v>2558</v>
      </c>
      <c r="F767" s="1941"/>
      <c r="G767" s="1942"/>
      <c r="H767" s="1942"/>
      <c r="I767" s="1942"/>
      <c r="J767" s="1942"/>
      <c r="K767" s="1942"/>
      <c r="L767" s="1942"/>
      <c r="M767" s="1942"/>
      <c r="N767" s="1942"/>
      <c r="O767" s="1942"/>
      <c r="P767" s="1942"/>
      <c r="Q767" s="1942"/>
      <c r="R767" s="1942"/>
      <c r="S767" s="1942"/>
      <c r="T767" s="1942"/>
      <c r="U767" s="1942"/>
      <c r="V767" s="1942"/>
      <c r="W767" s="1942"/>
      <c r="X767" s="1942"/>
      <c r="Y767" s="1942"/>
      <c r="Z767" s="1942"/>
      <c r="AA767" s="1942"/>
      <c r="AB767" s="1942"/>
      <c r="AC767" s="1942"/>
      <c r="AD767" s="1942"/>
      <c r="AE767" s="1942"/>
      <c r="AF767" s="1942"/>
      <c r="AG767" s="1970"/>
      <c r="AH767" s="1971"/>
      <c r="AI767" s="1953"/>
      <c r="AJ767" s="2058"/>
    </row>
    <row r="768" spans="2:40" ht="13.5" customHeight="1">
      <c r="B768" s="4186"/>
      <c r="C768" s="4189"/>
      <c r="D768" s="2107" t="str">
        <f>E$14</f>
        <v>〇〇</v>
      </c>
      <c r="E768" s="1991"/>
      <c r="F768" s="1947"/>
      <c r="G768" s="1948"/>
      <c r="H768" s="1948"/>
      <c r="I768" s="1948"/>
      <c r="J768" s="1948"/>
      <c r="K768" s="1948"/>
      <c r="L768" s="1948"/>
      <c r="M768" s="1948"/>
      <c r="N768" s="1948"/>
      <c r="O768" s="1948"/>
      <c r="P768" s="1948"/>
      <c r="Q768" s="1948"/>
      <c r="R768" s="1948"/>
      <c r="S768" s="1948"/>
      <c r="T768" s="1948"/>
      <c r="U768" s="1948"/>
      <c r="V768" s="1948"/>
      <c r="W768" s="1948"/>
      <c r="X768" s="1948"/>
      <c r="Y768" s="1948"/>
      <c r="Z768" s="1948"/>
      <c r="AA768" s="1948"/>
      <c r="AB768" s="1948"/>
      <c r="AC768" s="1948"/>
      <c r="AD768" s="1948"/>
      <c r="AE768" s="1948"/>
      <c r="AF768" s="1948"/>
      <c r="AG768" s="1949"/>
      <c r="AH768" s="1950">
        <f>COUNTA(F$156:AG$156)-AI768</f>
        <v>28</v>
      </c>
      <c r="AI768" s="1951">
        <f t="shared" ref="AI768:AI771" si="646">AM768+AN768</f>
        <v>0</v>
      </c>
      <c r="AJ768" s="2104">
        <f>+COUNTIF(F768:AG768,"休")</f>
        <v>0</v>
      </c>
      <c r="AM768" s="1953">
        <f>+COUNTIF(F768:AG768,"－")</f>
        <v>0</v>
      </c>
      <c r="AN768" s="1953">
        <f>+COUNTIF(F768:AG768,"外")</f>
        <v>0</v>
      </c>
    </row>
    <row r="769" spans="1:40">
      <c r="B769" s="4186"/>
      <c r="C769" s="4189"/>
      <c r="D769" s="1960" t="str">
        <f>E$15</f>
        <v>●●</v>
      </c>
      <c r="E769" s="2105"/>
      <c r="F769" s="1955"/>
      <c r="G769" s="1956"/>
      <c r="H769" s="1956"/>
      <c r="I769" s="1956"/>
      <c r="J769" s="1956"/>
      <c r="K769" s="1956"/>
      <c r="L769" s="1956"/>
      <c r="M769" s="1956"/>
      <c r="N769" s="1956"/>
      <c r="O769" s="1956"/>
      <c r="P769" s="1956"/>
      <c r="Q769" s="1956"/>
      <c r="R769" s="1956"/>
      <c r="S769" s="1956"/>
      <c r="T769" s="1956"/>
      <c r="U769" s="1956"/>
      <c r="V769" s="1956"/>
      <c r="W769" s="1956"/>
      <c r="X769" s="1956"/>
      <c r="Y769" s="1956"/>
      <c r="Z769" s="1956"/>
      <c r="AA769" s="1956"/>
      <c r="AB769" s="1956"/>
      <c r="AC769" s="1956"/>
      <c r="AD769" s="1956"/>
      <c r="AE769" s="1956"/>
      <c r="AF769" s="1956"/>
      <c r="AG769" s="1957"/>
      <c r="AH769" s="1950">
        <f>COUNTA(F$156:AG$156)-AI769</f>
        <v>28</v>
      </c>
      <c r="AI769" s="1958">
        <f t="shared" si="646"/>
        <v>0</v>
      </c>
      <c r="AJ769" s="2106">
        <f t="shared" ref="AJ769:AJ771" si="647">+COUNTIF(F769:AG769,"休")</f>
        <v>0</v>
      </c>
      <c r="AM769" s="1953">
        <f t="shared" ref="AM769:AM771" si="648">+COUNTIF(F769:AG769,"－")</f>
        <v>0</v>
      </c>
      <c r="AN769" s="1953">
        <f>+COUNTIF(F769:AG769,"外")</f>
        <v>0</v>
      </c>
    </row>
    <row r="770" spans="1:40">
      <c r="B770" s="4186"/>
      <c r="C770" s="4189"/>
      <c r="D770" s="1960">
        <f>E$16</f>
        <v>0</v>
      </c>
      <c r="E770" s="2105"/>
      <c r="F770" s="1955"/>
      <c r="G770" s="1956"/>
      <c r="H770" s="1956"/>
      <c r="I770" s="1956"/>
      <c r="J770" s="1956"/>
      <c r="K770" s="1956"/>
      <c r="L770" s="1956"/>
      <c r="M770" s="1956"/>
      <c r="N770" s="1956"/>
      <c r="O770" s="1956"/>
      <c r="P770" s="1956"/>
      <c r="Q770" s="1956"/>
      <c r="R770" s="1956"/>
      <c r="S770" s="1956"/>
      <c r="T770" s="1956"/>
      <c r="U770" s="1956"/>
      <c r="V770" s="1956"/>
      <c r="W770" s="1956"/>
      <c r="X770" s="1956"/>
      <c r="Y770" s="1956"/>
      <c r="Z770" s="1956"/>
      <c r="AA770" s="1956"/>
      <c r="AB770" s="1956"/>
      <c r="AC770" s="1956"/>
      <c r="AD770" s="1956"/>
      <c r="AE770" s="1956"/>
      <c r="AF770" s="1956"/>
      <c r="AG770" s="1957"/>
      <c r="AH770" s="1950">
        <f t="shared" ref="AH770:AH771" si="649">COUNTA(F$156:AG$156)-AI770</f>
        <v>28</v>
      </c>
      <c r="AI770" s="1958">
        <f t="shared" si="646"/>
        <v>0</v>
      </c>
      <c r="AJ770" s="2106">
        <f t="shared" si="647"/>
        <v>0</v>
      </c>
      <c r="AM770" s="1953">
        <f t="shared" si="648"/>
        <v>0</v>
      </c>
      <c r="AN770" s="1953">
        <f>+COUNTIF(F770:AG770,"外")</f>
        <v>0</v>
      </c>
    </row>
    <row r="771" spans="1:40">
      <c r="B771" s="4186"/>
      <c r="C771" s="4190"/>
      <c r="D771" s="2107">
        <f>E$17</f>
        <v>0</v>
      </c>
      <c r="E771" s="1991"/>
      <c r="F771" s="1955"/>
      <c r="G771" s="1978"/>
      <c r="H771" s="1978"/>
      <c r="I771" s="1978"/>
      <c r="J771" s="1978"/>
      <c r="K771" s="1978"/>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1978"/>
      <c r="AF771" s="1978"/>
      <c r="AG771" s="1949"/>
      <c r="AH771" s="1950">
        <f t="shared" si="649"/>
        <v>28</v>
      </c>
      <c r="AI771" s="1987">
        <f t="shared" si="646"/>
        <v>0</v>
      </c>
      <c r="AJ771" s="2104">
        <f t="shared" si="647"/>
        <v>0</v>
      </c>
      <c r="AM771" s="1953">
        <f t="shared" si="648"/>
        <v>0</v>
      </c>
      <c r="AN771" s="1953">
        <f>+COUNTIF(F771:AG771,"外")</f>
        <v>0</v>
      </c>
    </row>
    <row r="772" spans="1:40" ht="24.75" customHeight="1">
      <c r="B772" s="4186"/>
      <c r="C772" s="4188" t="s">
        <v>2495</v>
      </c>
      <c r="D772" s="1953" t="s">
        <v>1313</v>
      </c>
      <c r="E772" s="1901" t="s">
        <v>2558</v>
      </c>
      <c r="F772" s="1941"/>
      <c r="G772" s="1942"/>
      <c r="H772" s="1942"/>
      <c r="I772" s="1942"/>
      <c r="J772" s="1942"/>
      <c r="K772" s="1942"/>
      <c r="L772" s="1942"/>
      <c r="M772" s="1942"/>
      <c r="N772" s="1942"/>
      <c r="O772" s="1942"/>
      <c r="P772" s="1942"/>
      <c r="Q772" s="1942"/>
      <c r="R772" s="1942"/>
      <c r="S772" s="1942"/>
      <c r="T772" s="1942"/>
      <c r="U772" s="1942"/>
      <c r="V772" s="1942"/>
      <c r="W772" s="1942"/>
      <c r="X772" s="1942"/>
      <c r="Y772" s="1942"/>
      <c r="Z772" s="1942"/>
      <c r="AA772" s="1942"/>
      <c r="AB772" s="1942"/>
      <c r="AC772" s="1942"/>
      <c r="AD772" s="1942"/>
      <c r="AE772" s="1942"/>
      <c r="AF772" s="1942"/>
      <c r="AG772" s="1970"/>
      <c r="AH772" s="1971"/>
      <c r="AI772" s="1953"/>
      <c r="AJ772" s="2058"/>
    </row>
    <row r="773" spans="1:40">
      <c r="B773" s="4186"/>
      <c r="C773" s="4189"/>
      <c r="D773" s="1945" t="str">
        <f>E$18</f>
        <v>●●</v>
      </c>
      <c r="E773" s="2023"/>
      <c r="F773" s="1947"/>
      <c r="G773" s="1948"/>
      <c r="H773" s="1948"/>
      <c r="I773" s="1948"/>
      <c r="J773" s="1948"/>
      <c r="K773" s="1948"/>
      <c r="L773" s="1948"/>
      <c r="M773" s="1948"/>
      <c r="N773" s="1948"/>
      <c r="O773" s="1948"/>
      <c r="P773" s="1948"/>
      <c r="Q773" s="1948"/>
      <c r="R773" s="1948"/>
      <c r="S773" s="1948"/>
      <c r="T773" s="1948"/>
      <c r="U773" s="1948"/>
      <c r="V773" s="1948"/>
      <c r="W773" s="1948"/>
      <c r="X773" s="1948"/>
      <c r="Y773" s="1948"/>
      <c r="Z773" s="1948"/>
      <c r="AA773" s="1948"/>
      <c r="AB773" s="1948"/>
      <c r="AC773" s="1948"/>
      <c r="AD773" s="1948"/>
      <c r="AE773" s="1948"/>
      <c r="AF773" s="1948"/>
      <c r="AG773" s="1982"/>
      <c r="AH773" s="1950">
        <f>COUNTA(F$156:AG$156)-AI773</f>
        <v>28</v>
      </c>
      <c r="AI773" s="2108">
        <f t="shared" ref="AI773:AI776" si="650">AM773+AN773</f>
        <v>0</v>
      </c>
      <c r="AJ773" s="2109">
        <f>+COUNTIF(F773:AG773,"休")</f>
        <v>0</v>
      </c>
      <c r="AM773" s="1953">
        <f>+COUNTIF(F773:AG773,"－")</f>
        <v>0</v>
      </c>
      <c r="AN773" s="1953">
        <f>+COUNTIF(F773:AG773,"外")</f>
        <v>0</v>
      </c>
    </row>
    <row r="774" spans="1:40">
      <c r="B774" s="4186"/>
      <c r="C774" s="4189"/>
      <c r="D774" s="1960">
        <f>E$19</f>
        <v>0</v>
      </c>
      <c r="E774" s="2105"/>
      <c r="F774" s="1955"/>
      <c r="G774" s="1956"/>
      <c r="H774" s="1956"/>
      <c r="I774" s="1956"/>
      <c r="J774" s="1956"/>
      <c r="K774" s="1956"/>
      <c r="L774" s="1956"/>
      <c r="M774" s="1956"/>
      <c r="N774" s="1956"/>
      <c r="O774" s="1956"/>
      <c r="P774" s="1956"/>
      <c r="Q774" s="1956"/>
      <c r="R774" s="1956"/>
      <c r="S774" s="1956"/>
      <c r="T774" s="1956"/>
      <c r="U774" s="1956"/>
      <c r="V774" s="1956"/>
      <c r="W774" s="1956"/>
      <c r="X774" s="1956"/>
      <c r="Y774" s="1956"/>
      <c r="Z774" s="1956"/>
      <c r="AA774" s="1956"/>
      <c r="AB774" s="1956"/>
      <c r="AC774" s="1956"/>
      <c r="AD774" s="1956"/>
      <c r="AE774" s="1956"/>
      <c r="AF774" s="1956"/>
      <c r="AG774" s="1957"/>
      <c r="AH774" s="1950">
        <f>COUNTA(F$156:AG$156)-AI774</f>
        <v>28</v>
      </c>
      <c r="AI774" s="1958">
        <f t="shared" si="650"/>
        <v>0</v>
      </c>
      <c r="AJ774" s="2106">
        <f t="shared" ref="AJ774:AJ776" si="651">+COUNTIF(F774:AG774,"休")</f>
        <v>0</v>
      </c>
      <c r="AM774" s="1953">
        <f t="shared" ref="AM774:AM776" si="652">+COUNTIF(F774:AG774,"－")</f>
        <v>0</v>
      </c>
      <c r="AN774" s="1953">
        <f>+COUNTIF(F774:AG774,"外")</f>
        <v>0</v>
      </c>
    </row>
    <row r="775" spans="1:40">
      <c r="B775" s="4186"/>
      <c r="C775" s="4189"/>
      <c r="D775" s="1960">
        <f>E$20</f>
        <v>0</v>
      </c>
      <c r="E775" s="2105"/>
      <c r="F775" s="1955"/>
      <c r="G775" s="1956"/>
      <c r="H775" s="1956"/>
      <c r="I775" s="1956"/>
      <c r="J775" s="1956"/>
      <c r="K775" s="1956"/>
      <c r="L775" s="1956"/>
      <c r="M775" s="1956"/>
      <c r="N775" s="1956"/>
      <c r="O775" s="1956"/>
      <c r="P775" s="1956"/>
      <c r="Q775" s="1956"/>
      <c r="R775" s="1956"/>
      <c r="S775" s="1956"/>
      <c r="T775" s="1956"/>
      <c r="U775" s="1956"/>
      <c r="V775" s="1956"/>
      <c r="W775" s="1956"/>
      <c r="X775" s="1956"/>
      <c r="Y775" s="1956"/>
      <c r="Z775" s="1956"/>
      <c r="AA775" s="1956"/>
      <c r="AB775" s="1956"/>
      <c r="AC775" s="1956"/>
      <c r="AD775" s="1956"/>
      <c r="AE775" s="1956"/>
      <c r="AF775" s="1956"/>
      <c r="AG775" s="1957"/>
      <c r="AH775" s="1950">
        <f t="shared" ref="AH775:AH776" si="653">COUNTA(F$156:AG$156)-AI775</f>
        <v>28</v>
      </c>
      <c r="AI775" s="1958">
        <f t="shared" si="650"/>
        <v>0</v>
      </c>
      <c r="AJ775" s="2106">
        <f t="shared" si="651"/>
        <v>0</v>
      </c>
      <c r="AM775" s="1953">
        <f t="shared" si="652"/>
        <v>0</v>
      </c>
      <c r="AN775" s="1953">
        <f>+COUNTIF(F775:AG775,"外")</f>
        <v>0</v>
      </c>
    </row>
    <row r="776" spans="1:40">
      <c r="B776" s="4187"/>
      <c r="C776" s="4190"/>
      <c r="D776" s="2110">
        <f>E$21</f>
        <v>0</v>
      </c>
      <c r="E776" s="2039"/>
      <c r="F776" s="1984"/>
      <c r="G776" s="1965"/>
      <c r="H776" s="1965"/>
      <c r="I776" s="1965"/>
      <c r="J776" s="1965"/>
      <c r="K776" s="1965"/>
      <c r="L776" s="1965"/>
      <c r="M776" s="1965"/>
      <c r="N776" s="1965"/>
      <c r="O776" s="1965"/>
      <c r="P776" s="1965"/>
      <c r="Q776" s="1965"/>
      <c r="R776" s="1965"/>
      <c r="S776" s="1965"/>
      <c r="T776" s="1965"/>
      <c r="U776" s="1965"/>
      <c r="V776" s="1965"/>
      <c r="W776" s="1965"/>
      <c r="X776" s="1965"/>
      <c r="Y776" s="1965"/>
      <c r="Z776" s="1965"/>
      <c r="AA776" s="1965"/>
      <c r="AB776" s="1965"/>
      <c r="AC776" s="1965"/>
      <c r="AD776" s="1965"/>
      <c r="AE776" s="1965"/>
      <c r="AF776" s="1965"/>
      <c r="AG776" s="1985"/>
      <c r="AH776" s="1986">
        <f t="shared" si="653"/>
        <v>28</v>
      </c>
      <c r="AI776" s="2071">
        <f t="shared" si="650"/>
        <v>0</v>
      </c>
      <c r="AJ776" s="1972">
        <f t="shared" si="651"/>
        <v>0</v>
      </c>
      <c r="AM776" s="1953">
        <f t="shared" si="652"/>
        <v>0</v>
      </c>
      <c r="AN776" s="1953">
        <f>+COUNTIF(F776:AG776,"外")</f>
        <v>0</v>
      </c>
    </row>
    <row r="778" spans="1:40" ht="6" customHeight="1">
      <c r="B778" s="2027"/>
      <c r="C778" s="2027"/>
      <c r="D778" s="2027"/>
      <c r="E778" s="1991"/>
      <c r="F778" s="1991"/>
      <c r="G778" s="2029"/>
      <c r="H778" s="2029"/>
      <c r="I778" s="2029"/>
      <c r="J778" s="2029"/>
      <c r="K778" s="2029"/>
      <c r="L778" s="2029"/>
      <c r="M778" s="2029"/>
      <c r="N778" s="2029"/>
      <c r="O778" s="2029"/>
      <c r="P778" s="2029"/>
      <c r="Q778" s="2029"/>
      <c r="R778" s="2029"/>
      <c r="S778" s="2029"/>
      <c r="T778" s="2029"/>
      <c r="U778" s="2029"/>
      <c r="V778" s="2029"/>
      <c r="W778" s="2029"/>
      <c r="X778" s="2029"/>
      <c r="Y778" s="2029"/>
      <c r="Z778" s="2029"/>
      <c r="AA778" s="2029"/>
      <c r="AB778" s="2029"/>
      <c r="AC778" s="2029"/>
      <c r="AD778" s="2029"/>
      <c r="AE778" s="2029"/>
      <c r="AF778" s="2029"/>
      <c r="AG778" s="2029"/>
      <c r="AH778" s="2027"/>
      <c r="AI778" s="2027"/>
      <c r="AJ778" s="2027"/>
    </row>
    <row r="779" spans="1:40" ht="19.2">
      <c r="A779" s="2042" t="s">
        <v>2528</v>
      </c>
      <c r="B779" s="2042"/>
      <c r="C779" s="2042"/>
      <c r="D779" s="2042"/>
      <c r="E779" s="2042"/>
      <c r="P779" s="2043"/>
      <c r="AJ779" s="1895" t="s">
        <v>2529</v>
      </c>
    </row>
    <row r="780" spans="1:40" ht="13.5" customHeight="1">
      <c r="AD780" s="4321" t="s">
        <v>2465</v>
      </c>
      <c r="AE780" s="4321"/>
      <c r="AF780" s="4321"/>
      <c r="AG780" s="4322" t="str">
        <f>AG$2</f>
        <v>令和　年　月　日</v>
      </c>
      <c r="AH780" s="4322"/>
      <c r="AI780" s="4322"/>
      <c r="AJ780" s="4322"/>
    </row>
    <row r="781" spans="1:40" s="2115" customFormat="1" ht="18" customHeight="1">
      <c r="B781" s="4323" t="s">
        <v>1173</v>
      </c>
      <c r="C781" s="4323"/>
      <c r="D781" s="2116" t="s">
        <v>1174</v>
      </c>
      <c r="E781" s="2117" t="str">
        <f>E$3</f>
        <v>○○校区道路改良工事</v>
      </c>
      <c r="F781" s="2117"/>
      <c r="G781" s="2117"/>
      <c r="H781" s="2117"/>
      <c r="I781" s="2117"/>
      <c r="J781" s="2117"/>
      <c r="K781" s="2117"/>
      <c r="L781" s="2117"/>
      <c r="M781" s="2117"/>
      <c r="N781" s="2117"/>
      <c r="O781" s="2116"/>
      <c r="P781" s="2116"/>
      <c r="Q781" s="2116"/>
      <c r="R781" s="2115" t="s">
        <v>1177</v>
      </c>
      <c r="U781" s="2118"/>
      <c r="V781" s="2118"/>
      <c r="W781" s="2116" t="s">
        <v>1174</v>
      </c>
      <c r="X781" s="4324">
        <f>X$3</f>
        <v>44659</v>
      </c>
      <c r="Y781" s="4324"/>
      <c r="Z781" s="4324"/>
      <c r="AA781" s="4324"/>
      <c r="AB781" s="4324"/>
      <c r="AC781" s="2116"/>
      <c r="AD781" s="2116"/>
      <c r="AE781" s="2116"/>
      <c r="AF781" s="2116"/>
      <c r="AG781" s="2116"/>
    </row>
    <row r="782" spans="1:40" s="2115" customFormat="1" ht="18" customHeight="1">
      <c r="B782" s="4325" t="s">
        <v>1181</v>
      </c>
      <c r="C782" s="4325"/>
      <c r="D782" s="2116" t="s">
        <v>1174</v>
      </c>
      <c r="E782" s="4326">
        <f>+X782-X781+1</f>
        <v>708</v>
      </c>
      <c r="F782" s="4326"/>
      <c r="G782" s="4326"/>
      <c r="H782" s="2116"/>
      <c r="I782" s="2116"/>
      <c r="J782" s="2116"/>
      <c r="K782" s="2116"/>
      <c r="L782" s="2116"/>
      <c r="M782" s="2116"/>
      <c r="N782" s="2116"/>
      <c r="O782" s="2116"/>
      <c r="P782" s="2116"/>
      <c r="Q782" s="2116"/>
      <c r="R782" s="2115" t="s">
        <v>1180</v>
      </c>
      <c r="S782" s="2119"/>
      <c r="T782" s="2119"/>
      <c r="U782" s="2120"/>
      <c r="V782" s="2120"/>
      <c r="W782" s="2116" t="s">
        <v>1174</v>
      </c>
      <c r="X782" s="4327">
        <f>X$4</f>
        <v>45366</v>
      </c>
      <c r="Y782" s="4327"/>
      <c r="Z782" s="4327"/>
      <c r="AA782" s="4327"/>
      <c r="AB782" s="4327"/>
      <c r="AC782" s="2116"/>
      <c r="AD782" s="2116"/>
      <c r="AE782" s="2116"/>
      <c r="AF782" s="2116"/>
      <c r="AG782" s="2116"/>
    </row>
    <row r="783" spans="1:40">
      <c r="F783" s="2073"/>
      <c r="G783" s="2073"/>
      <c r="H783" s="2073"/>
      <c r="I783" s="2073"/>
      <c r="J783" s="2073"/>
      <c r="K783" s="2073"/>
      <c r="L783" s="2073"/>
      <c r="M783" s="2073"/>
      <c r="N783" s="2073"/>
      <c r="O783" s="2073"/>
      <c r="P783" s="2073"/>
      <c r="Q783" s="2073"/>
      <c r="R783" s="2073"/>
      <c r="S783" s="2073"/>
      <c r="T783" s="2073"/>
      <c r="U783" s="2073"/>
      <c r="V783" s="2073"/>
      <c r="W783" s="2073"/>
      <c r="X783" s="2073"/>
      <c r="Y783" s="2073"/>
      <c r="Z783" s="2073"/>
      <c r="AA783" s="2073"/>
      <c r="AB783" s="2073"/>
      <c r="AC783" s="2073"/>
      <c r="AD783" s="2073"/>
      <c r="AE783" s="2073"/>
      <c r="AF783" s="2073"/>
      <c r="AG783" s="2073"/>
    </row>
    <row r="784" spans="1:40" ht="13.5" customHeight="1">
      <c r="B784" s="2021"/>
      <c r="C784" s="2022"/>
      <c r="D784" s="2025"/>
      <c r="E784" s="2074" t="s">
        <v>1183</v>
      </c>
      <c r="F784" s="2075">
        <f>+AG758+1</f>
        <v>45639</v>
      </c>
      <c r="G784" s="2076">
        <f>+F784+1</f>
        <v>45640</v>
      </c>
      <c r="H784" s="2076">
        <f t="shared" ref="H784:Y784" si="654">+G784+1</f>
        <v>45641</v>
      </c>
      <c r="I784" s="2076">
        <f t="shared" si="654"/>
        <v>45642</v>
      </c>
      <c r="J784" s="2076">
        <f t="shared" si="654"/>
        <v>45643</v>
      </c>
      <c r="K784" s="2076">
        <f t="shared" si="654"/>
        <v>45644</v>
      </c>
      <c r="L784" s="2076">
        <f t="shared" si="654"/>
        <v>45645</v>
      </c>
      <c r="M784" s="2076">
        <f t="shared" si="654"/>
        <v>45646</v>
      </c>
      <c r="N784" s="2076">
        <f t="shared" si="654"/>
        <v>45647</v>
      </c>
      <c r="O784" s="2076">
        <f t="shared" si="654"/>
        <v>45648</v>
      </c>
      <c r="P784" s="2076">
        <f t="shared" si="654"/>
        <v>45649</v>
      </c>
      <c r="Q784" s="2076">
        <f t="shared" si="654"/>
        <v>45650</v>
      </c>
      <c r="R784" s="2076">
        <f t="shared" si="654"/>
        <v>45651</v>
      </c>
      <c r="S784" s="2076">
        <f t="shared" si="654"/>
        <v>45652</v>
      </c>
      <c r="T784" s="2076">
        <f t="shared" si="654"/>
        <v>45653</v>
      </c>
      <c r="U784" s="2076">
        <f t="shared" si="654"/>
        <v>45654</v>
      </c>
      <c r="V784" s="2076">
        <f t="shared" si="654"/>
        <v>45655</v>
      </c>
      <c r="W784" s="2076">
        <f t="shared" si="654"/>
        <v>45656</v>
      </c>
      <c r="X784" s="2076">
        <f t="shared" si="654"/>
        <v>45657</v>
      </c>
      <c r="Y784" s="2076">
        <f t="shared" si="654"/>
        <v>45658</v>
      </c>
      <c r="Z784" s="2076">
        <f>+Y784+1</f>
        <v>45659</v>
      </c>
      <c r="AA784" s="2076">
        <f t="shared" ref="AA784:AC784" si="655">+Z784+1</f>
        <v>45660</v>
      </c>
      <c r="AB784" s="2076">
        <f t="shared" si="655"/>
        <v>45661</v>
      </c>
      <c r="AC784" s="2076">
        <f t="shared" si="655"/>
        <v>45662</v>
      </c>
      <c r="AD784" s="2076">
        <f>+AC784+1</f>
        <v>45663</v>
      </c>
      <c r="AE784" s="2076">
        <f t="shared" ref="AE784" si="656">+AD784+1</f>
        <v>45664</v>
      </c>
      <c r="AF784" s="2076">
        <f>+AE784+1</f>
        <v>45665</v>
      </c>
      <c r="AG784" s="2111">
        <f t="shared" ref="AG784" si="657">+AF784+1</f>
        <v>45666</v>
      </c>
      <c r="AH784" s="4209" t="s">
        <v>2496</v>
      </c>
      <c r="AI784" s="4313" t="s">
        <v>2497</v>
      </c>
      <c r="AJ784" s="4316" t="s">
        <v>2474</v>
      </c>
      <c r="AK784" s="4319"/>
      <c r="AM784" s="4320" t="s">
        <v>2556</v>
      </c>
      <c r="AN784" s="4320" t="s">
        <v>2557</v>
      </c>
    </row>
    <row r="785" spans="2:40">
      <c r="B785" s="2037"/>
      <c r="C785" s="2038"/>
      <c r="D785" s="2041"/>
      <c r="E785" s="2078" t="s">
        <v>1184</v>
      </c>
      <c r="F785" s="2079" t="str">
        <f>TEXT(WEEKDAY(+F784),"aaa")</f>
        <v>金</v>
      </c>
      <c r="G785" s="2080" t="str">
        <f t="shared" ref="G785:AG785" si="658">TEXT(WEEKDAY(+G784),"aaa")</f>
        <v>土</v>
      </c>
      <c r="H785" s="2080" t="str">
        <f t="shared" si="658"/>
        <v>日</v>
      </c>
      <c r="I785" s="2080" t="str">
        <f t="shared" si="658"/>
        <v>月</v>
      </c>
      <c r="J785" s="2080" t="str">
        <f t="shared" si="658"/>
        <v>火</v>
      </c>
      <c r="K785" s="2080" t="str">
        <f t="shared" si="658"/>
        <v>水</v>
      </c>
      <c r="L785" s="2080" t="str">
        <f t="shared" si="658"/>
        <v>木</v>
      </c>
      <c r="M785" s="2080" t="str">
        <f t="shared" si="658"/>
        <v>金</v>
      </c>
      <c r="N785" s="2080" t="str">
        <f t="shared" si="658"/>
        <v>土</v>
      </c>
      <c r="O785" s="2080" t="str">
        <f t="shared" si="658"/>
        <v>日</v>
      </c>
      <c r="P785" s="2080" t="str">
        <f t="shared" si="658"/>
        <v>月</v>
      </c>
      <c r="Q785" s="2080" t="str">
        <f t="shared" si="658"/>
        <v>火</v>
      </c>
      <c r="R785" s="2080" t="str">
        <f t="shared" si="658"/>
        <v>水</v>
      </c>
      <c r="S785" s="2080" t="str">
        <f t="shared" si="658"/>
        <v>木</v>
      </c>
      <c r="T785" s="2080" t="str">
        <f t="shared" si="658"/>
        <v>金</v>
      </c>
      <c r="U785" s="2080" t="str">
        <f t="shared" si="658"/>
        <v>土</v>
      </c>
      <c r="V785" s="2080" t="str">
        <f t="shared" si="658"/>
        <v>日</v>
      </c>
      <c r="W785" s="2080" t="str">
        <f t="shared" si="658"/>
        <v>月</v>
      </c>
      <c r="X785" s="2080" t="str">
        <f t="shared" si="658"/>
        <v>火</v>
      </c>
      <c r="Y785" s="2080" t="str">
        <f t="shared" si="658"/>
        <v>水</v>
      </c>
      <c r="Z785" s="2080" t="str">
        <f t="shared" si="658"/>
        <v>木</v>
      </c>
      <c r="AA785" s="2080" t="str">
        <f t="shared" si="658"/>
        <v>金</v>
      </c>
      <c r="AB785" s="2080" t="str">
        <f t="shared" si="658"/>
        <v>土</v>
      </c>
      <c r="AC785" s="2080" t="str">
        <f t="shared" si="658"/>
        <v>日</v>
      </c>
      <c r="AD785" s="2080" t="str">
        <f t="shared" si="658"/>
        <v>月</v>
      </c>
      <c r="AE785" s="2080" t="str">
        <f t="shared" si="658"/>
        <v>火</v>
      </c>
      <c r="AF785" s="2080" t="str">
        <f t="shared" si="658"/>
        <v>水</v>
      </c>
      <c r="AG785" s="2112" t="str">
        <f t="shared" si="658"/>
        <v>木</v>
      </c>
      <c r="AH785" s="4210"/>
      <c r="AI785" s="4314"/>
      <c r="AJ785" s="4317"/>
      <c r="AK785" s="4319"/>
      <c r="AM785" s="4320"/>
      <c r="AN785" s="4320"/>
    </row>
    <row r="786" spans="2:40" ht="24.75" customHeight="1">
      <c r="B786" s="2101" t="s">
        <v>2531</v>
      </c>
      <c r="C786" s="2102" t="s">
        <v>2532</v>
      </c>
      <c r="D786" s="1953" t="s">
        <v>1313</v>
      </c>
      <c r="E786" s="1901" t="s">
        <v>2558</v>
      </c>
      <c r="F786" s="1941"/>
      <c r="G786" s="1942"/>
      <c r="H786" s="1942"/>
      <c r="I786" s="1942"/>
      <c r="J786" s="1942"/>
      <c r="K786" s="1942"/>
      <c r="L786" s="1942"/>
      <c r="M786" s="1942"/>
      <c r="N786" s="1942"/>
      <c r="O786" s="1942"/>
      <c r="P786" s="1942"/>
      <c r="Q786" s="1942"/>
      <c r="R786" s="1942"/>
      <c r="S786" s="1942"/>
      <c r="T786" s="1942"/>
      <c r="U786" s="1942"/>
      <c r="V786" s="1942"/>
      <c r="W786" s="1942"/>
      <c r="X786" s="1942"/>
      <c r="Y786" s="1942"/>
      <c r="Z786" s="1942"/>
      <c r="AA786" s="1942"/>
      <c r="AB786" s="1942"/>
      <c r="AC786" s="1942"/>
      <c r="AD786" s="1942"/>
      <c r="AE786" s="1942"/>
      <c r="AF786" s="1942"/>
      <c r="AG786" s="1970"/>
      <c r="AH786" s="4211"/>
      <c r="AI786" s="4315"/>
      <c r="AJ786" s="4318"/>
      <c r="AK786" s="4319"/>
    </row>
    <row r="787" spans="2:40" ht="13.5" customHeight="1">
      <c r="B787" s="4185" t="s">
        <v>2486</v>
      </c>
      <c r="C787" s="4188" t="s">
        <v>2487</v>
      </c>
      <c r="D787" s="1945" t="str">
        <f>E$8</f>
        <v>〇〇</v>
      </c>
      <c r="E787" s="2023"/>
      <c r="F787" s="1947"/>
      <c r="G787" s="1948"/>
      <c r="H787" s="1948"/>
      <c r="I787" s="1948"/>
      <c r="J787" s="1948"/>
      <c r="K787" s="1948"/>
      <c r="L787" s="1948"/>
      <c r="M787" s="1948"/>
      <c r="N787" s="1948"/>
      <c r="O787" s="1948"/>
      <c r="P787" s="1948"/>
      <c r="Q787" s="1948"/>
      <c r="R787" s="1948"/>
      <c r="S787" s="1948"/>
      <c r="T787" s="1948"/>
      <c r="U787" s="1948"/>
      <c r="V787" s="1948"/>
      <c r="W787" s="1948"/>
      <c r="X787" s="1948"/>
      <c r="Y787" s="1948"/>
      <c r="Z787" s="1948"/>
      <c r="AA787" s="1948"/>
      <c r="AB787" s="1948"/>
      <c r="AC787" s="1948"/>
      <c r="AD787" s="1948"/>
      <c r="AE787" s="1948"/>
      <c r="AF787" s="1948"/>
      <c r="AG787" s="1949"/>
      <c r="AH787" s="1950">
        <f>COUNTA(F$96:AG$96)-AI787</f>
        <v>28</v>
      </c>
      <c r="AI787" s="1951">
        <f>AM787+AN787</f>
        <v>0</v>
      </c>
      <c r="AJ787" s="2104">
        <f>+COUNTIF(F787:AG787,"休")</f>
        <v>0</v>
      </c>
      <c r="AM787" s="1953">
        <f>+COUNTIF(F787:AG787,"－")</f>
        <v>0</v>
      </c>
      <c r="AN787" s="1953">
        <f t="shared" ref="AN787:AN792" si="659">+COUNTIF(F787:AG787,"外")</f>
        <v>0</v>
      </c>
    </row>
    <row r="788" spans="2:40" ht="13.5" customHeight="1">
      <c r="B788" s="4186"/>
      <c r="C788" s="4189"/>
      <c r="D788" s="1960" t="str">
        <f>E$9</f>
        <v>●●</v>
      </c>
      <c r="E788" s="2105"/>
      <c r="F788" s="1955"/>
      <c r="G788" s="1956"/>
      <c r="H788" s="1956"/>
      <c r="I788" s="1956"/>
      <c r="J788" s="1956"/>
      <c r="K788" s="1956"/>
      <c r="L788" s="1956"/>
      <c r="M788" s="1956"/>
      <c r="N788" s="1956"/>
      <c r="O788" s="1956"/>
      <c r="P788" s="1956"/>
      <c r="Q788" s="1956"/>
      <c r="R788" s="1956"/>
      <c r="S788" s="1956"/>
      <c r="T788" s="1956"/>
      <c r="U788" s="1956"/>
      <c r="V788" s="1956"/>
      <c r="W788" s="1956"/>
      <c r="X788" s="1956"/>
      <c r="Y788" s="1956"/>
      <c r="Z788" s="1956"/>
      <c r="AA788" s="1956"/>
      <c r="AB788" s="1956"/>
      <c r="AC788" s="1956"/>
      <c r="AD788" s="1956"/>
      <c r="AE788" s="1956"/>
      <c r="AF788" s="1956"/>
      <c r="AG788" s="1957"/>
      <c r="AH788" s="1950">
        <f t="shared" ref="AH788:AH792" si="660">COUNTA(F$96:AG$96)-AI788</f>
        <v>28</v>
      </c>
      <c r="AI788" s="1958">
        <f t="shared" ref="AI788" si="661">AM788+AN788</f>
        <v>0</v>
      </c>
      <c r="AJ788" s="2106">
        <f t="shared" ref="AJ788:AJ791" si="662">+COUNTIF(F788:AG788,"休")</f>
        <v>0</v>
      </c>
      <c r="AM788" s="1953">
        <f t="shared" ref="AM788:AM791" si="663">+COUNTIF(F788:AG788,"－")</f>
        <v>0</v>
      </c>
      <c r="AN788" s="1953">
        <f t="shared" si="659"/>
        <v>0</v>
      </c>
    </row>
    <row r="789" spans="2:40">
      <c r="B789" s="4186"/>
      <c r="C789" s="4189"/>
      <c r="D789" s="1960" t="str">
        <f>E$10</f>
        <v>△△</v>
      </c>
      <c r="E789" s="2105"/>
      <c r="F789" s="1955"/>
      <c r="G789" s="1956"/>
      <c r="H789" s="1956"/>
      <c r="I789" s="1956"/>
      <c r="J789" s="1956"/>
      <c r="K789" s="1956"/>
      <c r="L789" s="1956"/>
      <c r="M789" s="1956"/>
      <c r="N789" s="1956"/>
      <c r="O789" s="1956"/>
      <c r="P789" s="1956"/>
      <c r="Q789" s="1956"/>
      <c r="R789" s="1956"/>
      <c r="S789" s="1956"/>
      <c r="T789" s="1956"/>
      <c r="U789" s="1956"/>
      <c r="V789" s="1956"/>
      <c r="W789" s="1956"/>
      <c r="X789" s="1956"/>
      <c r="Y789" s="1956"/>
      <c r="Z789" s="1956"/>
      <c r="AA789" s="1956"/>
      <c r="AB789" s="1956"/>
      <c r="AC789" s="1956"/>
      <c r="AD789" s="1956"/>
      <c r="AE789" s="1956"/>
      <c r="AF789" s="1956"/>
      <c r="AG789" s="1957"/>
      <c r="AH789" s="1950">
        <f t="shared" si="660"/>
        <v>28</v>
      </c>
      <c r="AI789" s="1958">
        <f>AM789+AN789</f>
        <v>0</v>
      </c>
      <c r="AJ789" s="2106">
        <f t="shared" si="662"/>
        <v>0</v>
      </c>
      <c r="AM789" s="1953">
        <f t="shared" si="663"/>
        <v>0</v>
      </c>
      <c r="AN789" s="1953">
        <f t="shared" si="659"/>
        <v>0</v>
      </c>
    </row>
    <row r="790" spans="2:40">
      <c r="B790" s="4186"/>
      <c r="C790" s="4189"/>
      <c r="D790" s="1960" t="str">
        <f>E$11</f>
        <v>■■</v>
      </c>
      <c r="E790" s="2105"/>
      <c r="F790" s="1955"/>
      <c r="G790" s="1956"/>
      <c r="H790" s="1956"/>
      <c r="I790" s="1956"/>
      <c r="J790" s="1956"/>
      <c r="K790" s="1956"/>
      <c r="L790" s="1956"/>
      <c r="M790" s="1956"/>
      <c r="N790" s="1956"/>
      <c r="O790" s="1956"/>
      <c r="P790" s="1956"/>
      <c r="Q790" s="1956"/>
      <c r="R790" s="1956"/>
      <c r="S790" s="1956"/>
      <c r="T790" s="1956"/>
      <c r="U790" s="1956"/>
      <c r="V790" s="1956"/>
      <c r="W790" s="1956"/>
      <c r="X790" s="1956"/>
      <c r="Y790" s="1956"/>
      <c r="Z790" s="1956"/>
      <c r="AA790" s="1956"/>
      <c r="AB790" s="1956"/>
      <c r="AC790" s="1956"/>
      <c r="AD790" s="1956"/>
      <c r="AE790" s="1956"/>
      <c r="AF790" s="1956"/>
      <c r="AG790" s="1957"/>
      <c r="AH790" s="1950">
        <f t="shared" si="660"/>
        <v>28</v>
      </c>
      <c r="AI790" s="1958">
        <f t="shared" ref="AI790:AI792" si="664">AM790+AN790</f>
        <v>0</v>
      </c>
      <c r="AJ790" s="2106">
        <f t="shared" si="662"/>
        <v>0</v>
      </c>
      <c r="AM790" s="1953">
        <f t="shared" si="663"/>
        <v>0</v>
      </c>
      <c r="AN790" s="1953">
        <f t="shared" si="659"/>
        <v>0</v>
      </c>
    </row>
    <row r="791" spans="2:40">
      <c r="B791" s="4186"/>
      <c r="C791" s="4189"/>
      <c r="D791" s="1960" t="str">
        <f>E$12</f>
        <v>★★</v>
      </c>
      <c r="E791" s="2105"/>
      <c r="F791" s="1955"/>
      <c r="G791" s="1956"/>
      <c r="H791" s="1956"/>
      <c r="I791" s="1956"/>
      <c r="J791" s="1956"/>
      <c r="K791" s="1956"/>
      <c r="L791" s="1956"/>
      <c r="M791" s="1956"/>
      <c r="N791" s="1956"/>
      <c r="O791" s="1956"/>
      <c r="P791" s="1956"/>
      <c r="Q791" s="1956"/>
      <c r="R791" s="1956"/>
      <c r="S791" s="1956"/>
      <c r="T791" s="1956"/>
      <c r="U791" s="1956"/>
      <c r="V791" s="1956"/>
      <c r="W791" s="1956"/>
      <c r="X791" s="1956"/>
      <c r="Y791" s="1956"/>
      <c r="Z791" s="1956"/>
      <c r="AA791" s="1956"/>
      <c r="AB791" s="1956"/>
      <c r="AC791" s="1956"/>
      <c r="AD791" s="1956"/>
      <c r="AE791" s="1956"/>
      <c r="AF791" s="1956"/>
      <c r="AG791" s="1957"/>
      <c r="AH791" s="1950">
        <f t="shared" si="660"/>
        <v>28</v>
      </c>
      <c r="AI791" s="1958">
        <f t="shared" si="664"/>
        <v>0</v>
      </c>
      <c r="AJ791" s="2106">
        <f t="shared" si="662"/>
        <v>0</v>
      </c>
      <c r="AM791" s="1953">
        <f t="shared" si="663"/>
        <v>0</v>
      </c>
      <c r="AN791" s="1953">
        <f t="shared" si="659"/>
        <v>0</v>
      </c>
    </row>
    <row r="792" spans="2:40">
      <c r="B792" s="4187"/>
      <c r="C792" s="4190"/>
      <c r="D792" s="2107"/>
      <c r="E792" s="1991"/>
      <c r="F792" s="1964"/>
      <c r="G792" s="1966"/>
      <c r="H792" s="1966"/>
      <c r="I792" s="1966"/>
      <c r="J792" s="1966"/>
      <c r="K792" s="1966"/>
      <c r="L792" s="1966"/>
      <c r="M792" s="1966"/>
      <c r="N792" s="1966"/>
      <c r="O792" s="1966"/>
      <c r="P792" s="1966"/>
      <c r="Q792" s="1966"/>
      <c r="R792" s="1966"/>
      <c r="S792" s="1966"/>
      <c r="T792" s="1966"/>
      <c r="U792" s="1966"/>
      <c r="V792" s="1966"/>
      <c r="W792" s="1966"/>
      <c r="X792" s="1966"/>
      <c r="Y792" s="1966"/>
      <c r="Z792" s="1966"/>
      <c r="AA792" s="1966"/>
      <c r="AB792" s="1966"/>
      <c r="AC792" s="1966"/>
      <c r="AD792" s="1966"/>
      <c r="AE792" s="1966"/>
      <c r="AF792" s="1966"/>
      <c r="AG792" s="1967"/>
      <c r="AH792" s="1950">
        <f t="shared" si="660"/>
        <v>28</v>
      </c>
      <c r="AI792" s="1951">
        <f t="shared" si="664"/>
        <v>0</v>
      </c>
      <c r="AJ792" s="2104">
        <f>+COUNTIF(F792:AG792,"休")</f>
        <v>0</v>
      </c>
      <c r="AM792" s="1953">
        <f>+COUNTIF(F792:AG792,"－")</f>
        <v>0</v>
      </c>
      <c r="AN792" s="1953">
        <f t="shared" si="659"/>
        <v>0</v>
      </c>
    </row>
    <row r="793" spans="2:40" ht="24.75" customHeight="1">
      <c r="B793" s="4185" t="s">
        <v>2493</v>
      </c>
      <c r="C793" s="4188" t="s">
        <v>2494</v>
      </c>
      <c r="D793" s="1953" t="s">
        <v>1313</v>
      </c>
      <c r="E793" s="1901" t="s">
        <v>2558</v>
      </c>
      <c r="F793" s="1941"/>
      <c r="G793" s="1942"/>
      <c r="H793" s="1942"/>
      <c r="I793" s="1942"/>
      <c r="J793" s="1942"/>
      <c r="K793" s="1942"/>
      <c r="L793" s="1942"/>
      <c r="M793" s="1942"/>
      <c r="N793" s="1942"/>
      <c r="O793" s="1942"/>
      <c r="P793" s="1942"/>
      <c r="Q793" s="1942"/>
      <c r="R793" s="1942"/>
      <c r="S793" s="1942"/>
      <c r="T793" s="1942"/>
      <c r="U793" s="1942"/>
      <c r="V793" s="1942"/>
      <c r="W793" s="1942"/>
      <c r="X793" s="1942"/>
      <c r="Y793" s="1942"/>
      <c r="Z793" s="1942"/>
      <c r="AA793" s="1942"/>
      <c r="AB793" s="1942"/>
      <c r="AC793" s="1942"/>
      <c r="AD793" s="1942"/>
      <c r="AE793" s="1942"/>
      <c r="AF793" s="1942"/>
      <c r="AG793" s="1970"/>
      <c r="AH793" s="1971"/>
      <c r="AI793" s="1953"/>
      <c r="AJ793" s="2058"/>
    </row>
    <row r="794" spans="2:40" ht="13.5" customHeight="1">
      <c r="B794" s="4186"/>
      <c r="C794" s="4189"/>
      <c r="D794" s="2107" t="str">
        <f>E$14</f>
        <v>〇〇</v>
      </c>
      <c r="E794" s="1991"/>
      <c r="F794" s="1947"/>
      <c r="G794" s="1948"/>
      <c r="H794" s="1948"/>
      <c r="I794" s="1948"/>
      <c r="J794" s="1948"/>
      <c r="K794" s="1948"/>
      <c r="L794" s="1948"/>
      <c r="M794" s="1948"/>
      <c r="N794" s="1948"/>
      <c r="O794" s="1948"/>
      <c r="P794" s="1948"/>
      <c r="Q794" s="1948"/>
      <c r="R794" s="1948"/>
      <c r="S794" s="1948"/>
      <c r="T794" s="1948"/>
      <c r="U794" s="1948"/>
      <c r="V794" s="1948"/>
      <c r="W794" s="1948"/>
      <c r="X794" s="1948"/>
      <c r="Y794" s="1948"/>
      <c r="Z794" s="1948"/>
      <c r="AA794" s="1948"/>
      <c r="AB794" s="1948"/>
      <c r="AC794" s="1948"/>
      <c r="AD794" s="1948"/>
      <c r="AE794" s="1948"/>
      <c r="AF794" s="1948"/>
      <c r="AG794" s="1949"/>
      <c r="AH794" s="1950">
        <f t="shared" ref="AH794:AH797" si="665">COUNTA(F$96:AG$96)-AI794</f>
        <v>28</v>
      </c>
      <c r="AI794" s="1951">
        <f t="shared" ref="AI794:AI797" si="666">AM794+AN794</f>
        <v>0</v>
      </c>
      <c r="AJ794" s="2104">
        <f>+COUNTIF(F794:AG794,"休")</f>
        <v>0</v>
      </c>
      <c r="AM794" s="1953">
        <f>+COUNTIF(F794:AG794,"－")</f>
        <v>0</v>
      </c>
      <c r="AN794" s="1953">
        <f>+COUNTIF(F794:AG794,"外")</f>
        <v>0</v>
      </c>
    </row>
    <row r="795" spans="2:40">
      <c r="B795" s="4186"/>
      <c r="C795" s="4189"/>
      <c r="D795" s="1960" t="str">
        <f>E$15</f>
        <v>●●</v>
      </c>
      <c r="E795" s="2105"/>
      <c r="F795" s="1955"/>
      <c r="G795" s="1956"/>
      <c r="H795" s="1956"/>
      <c r="I795" s="1956"/>
      <c r="J795" s="1956"/>
      <c r="K795" s="1956"/>
      <c r="L795" s="1956"/>
      <c r="M795" s="1956"/>
      <c r="N795" s="1956"/>
      <c r="O795" s="1956"/>
      <c r="P795" s="1956"/>
      <c r="Q795" s="1956"/>
      <c r="R795" s="1956"/>
      <c r="S795" s="1956"/>
      <c r="T795" s="1956"/>
      <c r="U795" s="1956"/>
      <c r="V795" s="1956"/>
      <c r="W795" s="1956"/>
      <c r="X795" s="1956"/>
      <c r="Y795" s="1956"/>
      <c r="Z795" s="1956"/>
      <c r="AA795" s="1956"/>
      <c r="AB795" s="1956"/>
      <c r="AC795" s="1956"/>
      <c r="AD795" s="1956"/>
      <c r="AE795" s="1956"/>
      <c r="AF795" s="1956"/>
      <c r="AG795" s="1957"/>
      <c r="AH795" s="1950">
        <f t="shared" si="665"/>
        <v>28</v>
      </c>
      <c r="AI795" s="1958">
        <f t="shared" si="666"/>
        <v>0</v>
      </c>
      <c r="AJ795" s="2106">
        <f t="shared" ref="AJ795:AJ797" si="667">+COUNTIF(F795:AG795,"休")</f>
        <v>0</v>
      </c>
      <c r="AM795" s="1953">
        <f t="shared" ref="AM795:AM797" si="668">+COUNTIF(F795:AG795,"－")</f>
        <v>0</v>
      </c>
      <c r="AN795" s="1953">
        <f>+COUNTIF(F795:AG795,"外")</f>
        <v>0</v>
      </c>
    </row>
    <row r="796" spans="2:40">
      <c r="B796" s="4186"/>
      <c r="C796" s="4189"/>
      <c r="D796" s="1960">
        <f>E$16</f>
        <v>0</v>
      </c>
      <c r="E796" s="2105"/>
      <c r="F796" s="1955"/>
      <c r="G796" s="1956"/>
      <c r="H796" s="1956"/>
      <c r="I796" s="1956"/>
      <c r="J796" s="1956"/>
      <c r="K796" s="1956"/>
      <c r="L796" s="1956"/>
      <c r="M796" s="1956"/>
      <c r="N796" s="1956"/>
      <c r="O796" s="1956"/>
      <c r="P796" s="1956"/>
      <c r="Q796" s="1956"/>
      <c r="R796" s="1956"/>
      <c r="S796" s="1956"/>
      <c r="T796" s="1956"/>
      <c r="U796" s="1956"/>
      <c r="V796" s="1956"/>
      <c r="W796" s="1956"/>
      <c r="X796" s="1956"/>
      <c r="Y796" s="1956"/>
      <c r="Z796" s="1956"/>
      <c r="AA796" s="1956"/>
      <c r="AB796" s="1956"/>
      <c r="AC796" s="1956"/>
      <c r="AD796" s="1956"/>
      <c r="AE796" s="1956"/>
      <c r="AF796" s="1956"/>
      <c r="AG796" s="1957"/>
      <c r="AH796" s="1950">
        <f t="shared" si="665"/>
        <v>28</v>
      </c>
      <c r="AI796" s="1958">
        <f t="shared" si="666"/>
        <v>0</v>
      </c>
      <c r="AJ796" s="2106">
        <f t="shared" si="667"/>
        <v>0</v>
      </c>
      <c r="AM796" s="1953">
        <f t="shared" si="668"/>
        <v>0</v>
      </c>
      <c r="AN796" s="1953">
        <f>+COUNTIF(F796:AG796,"外")</f>
        <v>0</v>
      </c>
    </row>
    <row r="797" spans="2:40">
      <c r="B797" s="4186"/>
      <c r="C797" s="4190"/>
      <c r="D797" s="2107">
        <f>E$17</f>
        <v>0</v>
      </c>
      <c r="E797" s="1991"/>
      <c r="F797" s="1955"/>
      <c r="G797" s="1978"/>
      <c r="H797" s="1978"/>
      <c r="I797" s="1978"/>
      <c r="J797" s="1978"/>
      <c r="K797" s="1978"/>
      <c r="L797" s="1978"/>
      <c r="M797" s="1978"/>
      <c r="N797" s="1978"/>
      <c r="O797" s="1978"/>
      <c r="P797" s="1978"/>
      <c r="Q797" s="1978"/>
      <c r="R797" s="1978"/>
      <c r="S797" s="1978"/>
      <c r="T797" s="1978"/>
      <c r="U797" s="1978"/>
      <c r="V797" s="1978"/>
      <c r="W797" s="1978"/>
      <c r="X797" s="1978"/>
      <c r="Y797" s="1978"/>
      <c r="Z797" s="1978"/>
      <c r="AA797" s="1978"/>
      <c r="AB797" s="1978"/>
      <c r="AC797" s="1978"/>
      <c r="AD797" s="1978"/>
      <c r="AE797" s="1978"/>
      <c r="AF797" s="1978"/>
      <c r="AG797" s="1949"/>
      <c r="AH797" s="1950">
        <f t="shared" si="665"/>
        <v>28</v>
      </c>
      <c r="AI797" s="1987">
        <f t="shared" si="666"/>
        <v>0</v>
      </c>
      <c r="AJ797" s="2104">
        <f t="shared" si="667"/>
        <v>0</v>
      </c>
      <c r="AM797" s="1953">
        <f t="shared" si="668"/>
        <v>0</v>
      </c>
      <c r="AN797" s="1953">
        <f>+COUNTIF(F797:AG797,"外")</f>
        <v>0</v>
      </c>
    </row>
    <row r="798" spans="2:40" ht="24.75" customHeight="1">
      <c r="B798" s="4186"/>
      <c r="C798" s="4188" t="s">
        <v>2495</v>
      </c>
      <c r="D798" s="1953" t="s">
        <v>1313</v>
      </c>
      <c r="E798" s="1901" t="s">
        <v>2558</v>
      </c>
      <c r="F798" s="1941"/>
      <c r="G798" s="1942"/>
      <c r="H798" s="1942"/>
      <c r="I798" s="1942"/>
      <c r="J798" s="1942"/>
      <c r="K798" s="1942"/>
      <c r="L798" s="1942"/>
      <c r="M798" s="1942"/>
      <c r="N798" s="1942"/>
      <c r="O798" s="1942"/>
      <c r="P798" s="1942"/>
      <c r="Q798" s="1942"/>
      <c r="R798" s="1942"/>
      <c r="S798" s="1942"/>
      <c r="T798" s="1942"/>
      <c r="U798" s="1942"/>
      <c r="V798" s="1942"/>
      <c r="W798" s="1942"/>
      <c r="X798" s="1942"/>
      <c r="Y798" s="1942"/>
      <c r="Z798" s="1942"/>
      <c r="AA798" s="1942"/>
      <c r="AB798" s="1942"/>
      <c r="AC798" s="1942"/>
      <c r="AD798" s="1942"/>
      <c r="AE798" s="1942"/>
      <c r="AF798" s="1942"/>
      <c r="AG798" s="1970"/>
      <c r="AH798" s="1971"/>
      <c r="AI798" s="1953"/>
      <c r="AJ798" s="2058"/>
    </row>
    <row r="799" spans="2:40">
      <c r="B799" s="4186"/>
      <c r="C799" s="4189"/>
      <c r="D799" s="1945" t="str">
        <f>E$18</f>
        <v>●●</v>
      </c>
      <c r="E799" s="2023"/>
      <c r="F799" s="1947"/>
      <c r="G799" s="1948"/>
      <c r="H799" s="1948"/>
      <c r="I799" s="1948"/>
      <c r="J799" s="1948"/>
      <c r="K799" s="1948"/>
      <c r="L799" s="1948"/>
      <c r="M799" s="1948"/>
      <c r="N799" s="1948"/>
      <c r="O799" s="1948"/>
      <c r="P799" s="1948"/>
      <c r="Q799" s="1948"/>
      <c r="R799" s="1948"/>
      <c r="S799" s="1948"/>
      <c r="T799" s="1948"/>
      <c r="U799" s="1948"/>
      <c r="V799" s="1948"/>
      <c r="W799" s="1948"/>
      <c r="X799" s="1948"/>
      <c r="Y799" s="1948"/>
      <c r="Z799" s="1948"/>
      <c r="AA799" s="1948"/>
      <c r="AB799" s="1948"/>
      <c r="AC799" s="1948"/>
      <c r="AD799" s="1948"/>
      <c r="AE799" s="1948"/>
      <c r="AF799" s="1948"/>
      <c r="AG799" s="1982"/>
      <c r="AH799" s="1950">
        <f t="shared" ref="AH799:AH802" si="669">COUNTA(F$96:AG$96)-AI799</f>
        <v>28</v>
      </c>
      <c r="AI799" s="2108">
        <f t="shared" ref="AI799:AI802" si="670">AM799+AN799</f>
        <v>0</v>
      </c>
      <c r="AJ799" s="2109">
        <f>+COUNTIF(F799:AG799,"休")</f>
        <v>0</v>
      </c>
      <c r="AM799" s="1953">
        <f>+COUNTIF(F799:AG799,"－")</f>
        <v>0</v>
      </c>
      <c r="AN799" s="1953">
        <f>+COUNTIF(F799:AG799,"外")</f>
        <v>0</v>
      </c>
    </row>
    <row r="800" spans="2:40">
      <c r="B800" s="4186"/>
      <c r="C800" s="4189"/>
      <c r="D800" s="1960">
        <f>E$19</f>
        <v>0</v>
      </c>
      <c r="E800" s="2105"/>
      <c r="F800" s="1955"/>
      <c r="G800" s="1956"/>
      <c r="H800" s="1956"/>
      <c r="I800" s="1956"/>
      <c r="J800" s="1956"/>
      <c r="K800" s="1956"/>
      <c r="L800" s="1956"/>
      <c r="M800" s="1956"/>
      <c r="N800" s="1956"/>
      <c r="O800" s="1956"/>
      <c r="P800" s="1956"/>
      <c r="Q800" s="1956"/>
      <c r="R800" s="1956"/>
      <c r="S800" s="1956"/>
      <c r="T800" s="1956"/>
      <c r="U800" s="1956"/>
      <c r="V800" s="1956"/>
      <c r="W800" s="1956"/>
      <c r="X800" s="1956"/>
      <c r="Y800" s="1956"/>
      <c r="Z800" s="1956"/>
      <c r="AA800" s="1956"/>
      <c r="AB800" s="1956"/>
      <c r="AC800" s="1956"/>
      <c r="AD800" s="1956"/>
      <c r="AE800" s="1956"/>
      <c r="AF800" s="1956"/>
      <c r="AG800" s="1957"/>
      <c r="AH800" s="1950">
        <f t="shared" si="669"/>
        <v>28</v>
      </c>
      <c r="AI800" s="1958">
        <f t="shared" si="670"/>
        <v>0</v>
      </c>
      <c r="AJ800" s="2106">
        <f t="shared" ref="AJ800:AJ802" si="671">+COUNTIF(F800:AG800,"休")</f>
        <v>0</v>
      </c>
      <c r="AM800" s="1953">
        <f t="shared" ref="AM800:AM802" si="672">+COUNTIF(F800:AG800,"－")</f>
        <v>0</v>
      </c>
      <c r="AN800" s="1953">
        <f>+COUNTIF(F800:AG800,"外")</f>
        <v>0</v>
      </c>
    </row>
    <row r="801" spans="2:40">
      <c r="B801" s="4186"/>
      <c r="C801" s="4189"/>
      <c r="D801" s="1960">
        <f>E$20</f>
        <v>0</v>
      </c>
      <c r="E801" s="2105"/>
      <c r="F801" s="1955"/>
      <c r="G801" s="1956"/>
      <c r="H801" s="1956"/>
      <c r="I801" s="1956"/>
      <c r="J801" s="1956"/>
      <c r="K801" s="1956"/>
      <c r="L801" s="1956"/>
      <c r="M801" s="1956"/>
      <c r="N801" s="1956"/>
      <c r="O801" s="1956"/>
      <c r="P801" s="1956"/>
      <c r="Q801" s="1956"/>
      <c r="R801" s="1956"/>
      <c r="S801" s="1956"/>
      <c r="T801" s="1956"/>
      <c r="U801" s="1956"/>
      <c r="V801" s="1956"/>
      <c r="W801" s="1956"/>
      <c r="X801" s="1956"/>
      <c r="Y801" s="1956"/>
      <c r="Z801" s="1956"/>
      <c r="AA801" s="1956"/>
      <c r="AB801" s="1956"/>
      <c r="AC801" s="1956"/>
      <c r="AD801" s="1956"/>
      <c r="AE801" s="1956"/>
      <c r="AF801" s="1956"/>
      <c r="AG801" s="1957"/>
      <c r="AH801" s="1950">
        <f t="shared" si="669"/>
        <v>28</v>
      </c>
      <c r="AI801" s="1958">
        <f t="shared" si="670"/>
        <v>0</v>
      </c>
      <c r="AJ801" s="2106">
        <f t="shared" si="671"/>
        <v>0</v>
      </c>
      <c r="AM801" s="1953">
        <f t="shared" si="672"/>
        <v>0</v>
      </c>
      <c r="AN801" s="1953">
        <f>+COUNTIF(F801:AG801,"外")</f>
        <v>0</v>
      </c>
    </row>
    <row r="802" spans="2:40">
      <c r="B802" s="4187"/>
      <c r="C802" s="4190"/>
      <c r="D802" s="2110">
        <f>E$21</f>
        <v>0</v>
      </c>
      <c r="E802" s="2039"/>
      <c r="F802" s="1984"/>
      <c r="G802" s="1965"/>
      <c r="H802" s="1965"/>
      <c r="I802" s="1965"/>
      <c r="J802" s="1965"/>
      <c r="K802" s="1965"/>
      <c r="L802" s="1965"/>
      <c r="M802" s="1965"/>
      <c r="N802" s="1965"/>
      <c r="O802" s="1965"/>
      <c r="P802" s="1965"/>
      <c r="Q802" s="1965"/>
      <c r="R802" s="1965"/>
      <c r="S802" s="1965"/>
      <c r="T802" s="1965"/>
      <c r="U802" s="1965"/>
      <c r="V802" s="1965"/>
      <c r="W802" s="1965"/>
      <c r="X802" s="1965"/>
      <c r="Y802" s="1965"/>
      <c r="Z802" s="1965"/>
      <c r="AA802" s="1965"/>
      <c r="AB802" s="1965"/>
      <c r="AC802" s="1965"/>
      <c r="AD802" s="1965"/>
      <c r="AE802" s="1965"/>
      <c r="AF802" s="1965"/>
      <c r="AG802" s="1985"/>
      <c r="AH802" s="1986">
        <f t="shared" si="669"/>
        <v>28</v>
      </c>
      <c r="AI802" s="2071">
        <f t="shared" si="670"/>
        <v>0</v>
      </c>
      <c r="AJ802" s="1972">
        <f t="shared" si="671"/>
        <v>0</v>
      </c>
      <c r="AM802" s="1953">
        <f t="shared" si="672"/>
        <v>0</v>
      </c>
      <c r="AN802" s="1953">
        <f>+COUNTIF(F802:AG802,"外")</f>
        <v>0</v>
      </c>
    </row>
    <row r="803" spans="2:40">
      <c r="F803" s="2073"/>
      <c r="G803" s="2073"/>
      <c r="H803" s="2073"/>
      <c r="I803" s="2073"/>
      <c r="J803" s="2073"/>
      <c r="K803" s="2073"/>
      <c r="L803" s="2073"/>
      <c r="M803" s="2073"/>
      <c r="N803" s="2073"/>
      <c r="O803" s="2073"/>
      <c r="P803" s="2073"/>
      <c r="Q803" s="2073"/>
      <c r="R803" s="2073"/>
      <c r="S803" s="2073"/>
      <c r="T803" s="2073"/>
      <c r="U803" s="2073"/>
      <c r="V803" s="2073"/>
      <c r="W803" s="2073"/>
      <c r="X803" s="2073"/>
      <c r="Y803" s="2073"/>
      <c r="Z803" s="2073"/>
      <c r="AA803" s="2073"/>
      <c r="AB803" s="2073"/>
      <c r="AC803" s="2073"/>
      <c r="AD803" s="2073"/>
      <c r="AE803" s="2073"/>
      <c r="AF803" s="2073"/>
      <c r="AG803" s="2073"/>
    </row>
    <row r="804" spans="2:40" ht="13.5" customHeight="1">
      <c r="B804" s="2021"/>
      <c r="C804" s="2022"/>
      <c r="D804" s="2025"/>
      <c r="E804" s="2053" t="s">
        <v>1183</v>
      </c>
      <c r="F804" s="2054">
        <f>+AG784+1</f>
        <v>45667</v>
      </c>
      <c r="G804" s="2055">
        <f>+F804+1</f>
        <v>45668</v>
      </c>
      <c r="H804" s="2055">
        <f t="shared" ref="H804:Y804" si="673">+G804+1</f>
        <v>45669</v>
      </c>
      <c r="I804" s="2055">
        <f t="shared" si="673"/>
        <v>45670</v>
      </c>
      <c r="J804" s="2055">
        <f t="shared" si="673"/>
        <v>45671</v>
      </c>
      <c r="K804" s="2055">
        <f t="shared" si="673"/>
        <v>45672</v>
      </c>
      <c r="L804" s="2055">
        <f t="shared" si="673"/>
        <v>45673</v>
      </c>
      <c r="M804" s="2055">
        <f t="shared" si="673"/>
        <v>45674</v>
      </c>
      <c r="N804" s="2055">
        <f t="shared" si="673"/>
        <v>45675</v>
      </c>
      <c r="O804" s="2055">
        <f t="shared" si="673"/>
        <v>45676</v>
      </c>
      <c r="P804" s="2055">
        <f t="shared" si="673"/>
        <v>45677</v>
      </c>
      <c r="Q804" s="2055">
        <f t="shared" si="673"/>
        <v>45678</v>
      </c>
      <c r="R804" s="2055">
        <f t="shared" si="673"/>
        <v>45679</v>
      </c>
      <c r="S804" s="2055">
        <f t="shared" si="673"/>
        <v>45680</v>
      </c>
      <c r="T804" s="2055">
        <f t="shared" si="673"/>
        <v>45681</v>
      </c>
      <c r="U804" s="2055">
        <f t="shared" si="673"/>
        <v>45682</v>
      </c>
      <c r="V804" s="2055">
        <f t="shared" si="673"/>
        <v>45683</v>
      </c>
      <c r="W804" s="2055">
        <f t="shared" si="673"/>
        <v>45684</v>
      </c>
      <c r="X804" s="2055">
        <f t="shared" si="673"/>
        <v>45685</v>
      </c>
      <c r="Y804" s="2055">
        <f t="shared" si="673"/>
        <v>45686</v>
      </c>
      <c r="Z804" s="2055">
        <f>+Y804+1</f>
        <v>45687</v>
      </c>
      <c r="AA804" s="2055">
        <f t="shared" ref="AA804:AC804" si="674">+Z804+1</f>
        <v>45688</v>
      </c>
      <c r="AB804" s="2055">
        <f t="shared" si="674"/>
        <v>45689</v>
      </c>
      <c r="AC804" s="2055">
        <f t="shared" si="674"/>
        <v>45690</v>
      </c>
      <c r="AD804" s="2055">
        <f>+AC804+1</f>
        <v>45691</v>
      </c>
      <c r="AE804" s="2055">
        <f t="shared" ref="AE804" si="675">+AD804+1</f>
        <v>45692</v>
      </c>
      <c r="AF804" s="2055">
        <f>+AE804+1</f>
        <v>45693</v>
      </c>
      <c r="AG804" s="2099">
        <f t="shared" ref="AG804" si="676">+AF804+1</f>
        <v>45694</v>
      </c>
      <c r="AH804" s="4209" t="s">
        <v>2496</v>
      </c>
      <c r="AI804" s="4313" t="s">
        <v>2497</v>
      </c>
      <c r="AJ804" s="4316" t="s">
        <v>2474</v>
      </c>
      <c r="AK804" s="4319"/>
      <c r="AM804" s="4320" t="s">
        <v>2556</v>
      </c>
      <c r="AN804" s="4320" t="s">
        <v>2557</v>
      </c>
    </row>
    <row r="805" spans="2:40">
      <c r="B805" s="2037"/>
      <c r="C805" s="2038"/>
      <c r="D805" s="2041"/>
      <c r="E805" s="1958" t="s">
        <v>1184</v>
      </c>
      <c r="F805" s="2059" t="str">
        <f>TEXT(WEEKDAY(+F804),"aaa")</f>
        <v>金</v>
      </c>
      <c r="G805" s="2060" t="str">
        <f t="shared" ref="G805:AG805" si="677">TEXT(WEEKDAY(+G804),"aaa")</f>
        <v>土</v>
      </c>
      <c r="H805" s="2060" t="str">
        <f t="shared" si="677"/>
        <v>日</v>
      </c>
      <c r="I805" s="2060" t="str">
        <f t="shared" si="677"/>
        <v>月</v>
      </c>
      <c r="J805" s="2060" t="str">
        <f t="shared" si="677"/>
        <v>火</v>
      </c>
      <c r="K805" s="2060" t="str">
        <f t="shared" si="677"/>
        <v>水</v>
      </c>
      <c r="L805" s="2060" t="str">
        <f t="shared" si="677"/>
        <v>木</v>
      </c>
      <c r="M805" s="2060" t="str">
        <f t="shared" si="677"/>
        <v>金</v>
      </c>
      <c r="N805" s="2060" t="str">
        <f t="shared" si="677"/>
        <v>土</v>
      </c>
      <c r="O805" s="2060" t="str">
        <f t="shared" si="677"/>
        <v>日</v>
      </c>
      <c r="P805" s="2060" t="str">
        <f t="shared" si="677"/>
        <v>月</v>
      </c>
      <c r="Q805" s="2060" t="str">
        <f t="shared" si="677"/>
        <v>火</v>
      </c>
      <c r="R805" s="2060" t="str">
        <f t="shared" si="677"/>
        <v>水</v>
      </c>
      <c r="S805" s="2060" t="str">
        <f t="shared" si="677"/>
        <v>木</v>
      </c>
      <c r="T805" s="2060" t="str">
        <f t="shared" si="677"/>
        <v>金</v>
      </c>
      <c r="U805" s="2060" t="str">
        <f t="shared" si="677"/>
        <v>土</v>
      </c>
      <c r="V805" s="2060" t="str">
        <f t="shared" si="677"/>
        <v>日</v>
      </c>
      <c r="W805" s="2060" t="str">
        <f t="shared" si="677"/>
        <v>月</v>
      </c>
      <c r="X805" s="2060" t="str">
        <f t="shared" si="677"/>
        <v>火</v>
      </c>
      <c r="Y805" s="2060" t="str">
        <f t="shared" si="677"/>
        <v>水</v>
      </c>
      <c r="Z805" s="2060" t="str">
        <f t="shared" si="677"/>
        <v>木</v>
      </c>
      <c r="AA805" s="2060" t="str">
        <f t="shared" si="677"/>
        <v>金</v>
      </c>
      <c r="AB805" s="2060" t="str">
        <f t="shared" si="677"/>
        <v>土</v>
      </c>
      <c r="AC805" s="2060" t="str">
        <f t="shared" si="677"/>
        <v>日</v>
      </c>
      <c r="AD805" s="2060" t="str">
        <f t="shared" si="677"/>
        <v>月</v>
      </c>
      <c r="AE805" s="2060" t="str">
        <f t="shared" si="677"/>
        <v>火</v>
      </c>
      <c r="AF805" s="2060" t="str">
        <f t="shared" si="677"/>
        <v>水</v>
      </c>
      <c r="AG805" s="2114" t="str">
        <f t="shared" si="677"/>
        <v>木</v>
      </c>
      <c r="AH805" s="4210"/>
      <c r="AI805" s="4314"/>
      <c r="AJ805" s="4317"/>
      <c r="AK805" s="4319"/>
      <c r="AM805" s="4320"/>
      <c r="AN805" s="4320"/>
    </row>
    <row r="806" spans="2:40" ht="24.75" customHeight="1">
      <c r="B806" s="2101" t="s">
        <v>2531</v>
      </c>
      <c r="C806" s="2102" t="s">
        <v>2532</v>
      </c>
      <c r="D806" s="1953" t="s">
        <v>1313</v>
      </c>
      <c r="E806" s="1901" t="s">
        <v>2558</v>
      </c>
      <c r="F806" s="1941"/>
      <c r="G806" s="1942"/>
      <c r="H806" s="1942"/>
      <c r="I806" s="1942"/>
      <c r="J806" s="1942"/>
      <c r="K806" s="1942"/>
      <c r="L806" s="1942"/>
      <c r="M806" s="1942"/>
      <c r="N806" s="1942"/>
      <c r="O806" s="1942"/>
      <c r="P806" s="1942"/>
      <c r="Q806" s="1942"/>
      <c r="R806" s="1942"/>
      <c r="S806" s="1942"/>
      <c r="T806" s="1942"/>
      <c r="U806" s="1942"/>
      <c r="V806" s="1942"/>
      <c r="W806" s="1942"/>
      <c r="X806" s="1942"/>
      <c r="Y806" s="1942"/>
      <c r="Z806" s="1942"/>
      <c r="AA806" s="1942"/>
      <c r="AB806" s="1942"/>
      <c r="AC806" s="1942"/>
      <c r="AD806" s="1942"/>
      <c r="AE806" s="1942"/>
      <c r="AF806" s="1942"/>
      <c r="AG806" s="1970"/>
      <c r="AH806" s="4211"/>
      <c r="AI806" s="4315"/>
      <c r="AJ806" s="4318"/>
      <c r="AK806" s="4319"/>
    </row>
    <row r="807" spans="2:40" ht="13.5" customHeight="1">
      <c r="B807" s="4185" t="s">
        <v>2486</v>
      </c>
      <c r="C807" s="4188" t="s">
        <v>2487</v>
      </c>
      <c r="D807" s="1945" t="str">
        <f>E$8</f>
        <v>〇〇</v>
      </c>
      <c r="E807" s="2023"/>
      <c r="F807" s="1947"/>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8"/>
      <c r="AF807" s="1948"/>
      <c r="AG807" s="1949"/>
      <c r="AH807" s="1950">
        <f>COUNTA(F$116:AG$116)-AI807</f>
        <v>28</v>
      </c>
      <c r="AI807" s="1951">
        <f>AM807+AN807</f>
        <v>0</v>
      </c>
      <c r="AJ807" s="2104">
        <f>+COUNTIF(F807:AG807,"休")</f>
        <v>0</v>
      </c>
      <c r="AM807" s="1953">
        <f>+COUNTIF(F807:AG807,"－")</f>
        <v>0</v>
      </c>
      <c r="AN807" s="1953">
        <f t="shared" ref="AN807:AN812" si="678">+COUNTIF(F807:AG807,"外")</f>
        <v>0</v>
      </c>
    </row>
    <row r="808" spans="2:40" ht="13.5" customHeight="1">
      <c r="B808" s="4186"/>
      <c r="C808" s="4189"/>
      <c r="D808" s="1960" t="str">
        <f>E$9</f>
        <v>●●</v>
      </c>
      <c r="E808" s="2105"/>
      <c r="F808" s="1955"/>
      <c r="G808" s="1956"/>
      <c r="H808" s="1956"/>
      <c r="I808" s="1956"/>
      <c r="J808" s="1956"/>
      <c r="K808" s="1956"/>
      <c r="L808" s="1956"/>
      <c r="M808" s="1956"/>
      <c r="N808" s="1956"/>
      <c r="O808" s="1956"/>
      <c r="P808" s="1956"/>
      <c r="Q808" s="1956"/>
      <c r="R808" s="1956"/>
      <c r="S808" s="1956"/>
      <c r="T808" s="1956"/>
      <c r="U808" s="1956"/>
      <c r="V808" s="1956"/>
      <c r="W808" s="1956"/>
      <c r="X808" s="1956"/>
      <c r="Y808" s="1956"/>
      <c r="Z808" s="1956"/>
      <c r="AA808" s="1956"/>
      <c r="AB808" s="1956"/>
      <c r="AC808" s="1956"/>
      <c r="AD808" s="1956"/>
      <c r="AE808" s="1956"/>
      <c r="AF808" s="1956"/>
      <c r="AG808" s="1957"/>
      <c r="AH808" s="1950">
        <f t="shared" ref="AH808:AH812" si="679">COUNTA(F$116:AG$116)-AI808</f>
        <v>28</v>
      </c>
      <c r="AI808" s="1958">
        <f t="shared" ref="AI808" si="680">AM808+AN808</f>
        <v>0</v>
      </c>
      <c r="AJ808" s="2106">
        <f t="shared" ref="AJ808:AJ811" si="681">+COUNTIF(F808:AG808,"休")</f>
        <v>0</v>
      </c>
      <c r="AM808" s="1953">
        <f t="shared" ref="AM808:AM811" si="682">+COUNTIF(F808:AG808,"－")</f>
        <v>0</v>
      </c>
      <c r="AN808" s="1953">
        <f t="shared" si="678"/>
        <v>0</v>
      </c>
    </row>
    <row r="809" spans="2:40">
      <c r="B809" s="4186"/>
      <c r="C809" s="4189"/>
      <c r="D809" s="1960" t="str">
        <f>E$10</f>
        <v>△△</v>
      </c>
      <c r="E809" s="2105"/>
      <c r="F809" s="1955"/>
      <c r="G809" s="1956"/>
      <c r="H809" s="1956"/>
      <c r="I809" s="1956"/>
      <c r="J809" s="1956"/>
      <c r="K809" s="1956"/>
      <c r="L809" s="1956"/>
      <c r="M809" s="1956"/>
      <c r="N809" s="1956"/>
      <c r="O809" s="1956"/>
      <c r="P809" s="1956"/>
      <c r="Q809" s="1956"/>
      <c r="R809" s="1956"/>
      <c r="S809" s="1956"/>
      <c r="T809" s="1956"/>
      <c r="U809" s="1956"/>
      <c r="V809" s="1956"/>
      <c r="W809" s="1956"/>
      <c r="X809" s="1956"/>
      <c r="Y809" s="1956"/>
      <c r="Z809" s="1956"/>
      <c r="AA809" s="1956"/>
      <c r="AB809" s="1956"/>
      <c r="AC809" s="1956"/>
      <c r="AD809" s="1956"/>
      <c r="AE809" s="1956"/>
      <c r="AF809" s="1956"/>
      <c r="AG809" s="1957"/>
      <c r="AH809" s="1950">
        <f t="shared" si="679"/>
        <v>28</v>
      </c>
      <c r="AI809" s="1958">
        <f>AM809+AN809</f>
        <v>0</v>
      </c>
      <c r="AJ809" s="2106">
        <f t="shared" si="681"/>
        <v>0</v>
      </c>
      <c r="AM809" s="1953">
        <f t="shared" si="682"/>
        <v>0</v>
      </c>
      <c r="AN809" s="1953">
        <f t="shared" si="678"/>
        <v>0</v>
      </c>
    </row>
    <row r="810" spans="2:40">
      <c r="B810" s="4186"/>
      <c r="C810" s="4189"/>
      <c r="D810" s="1960" t="str">
        <f>E$11</f>
        <v>■■</v>
      </c>
      <c r="E810" s="2105"/>
      <c r="F810" s="1955"/>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6"/>
      <c r="AF810" s="1956"/>
      <c r="AG810" s="1957"/>
      <c r="AH810" s="1950">
        <f t="shared" si="679"/>
        <v>28</v>
      </c>
      <c r="AI810" s="1958">
        <f t="shared" ref="AI810:AI812" si="683">AM810+AN810</f>
        <v>0</v>
      </c>
      <c r="AJ810" s="2106">
        <f t="shared" si="681"/>
        <v>0</v>
      </c>
      <c r="AM810" s="1953">
        <f t="shared" si="682"/>
        <v>0</v>
      </c>
      <c r="AN810" s="1953">
        <f t="shared" si="678"/>
        <v>0</v>
      </c>
    </row>
    <row r="811" spans="2:40">
      <c r="B811" s="4186"/>
      <c r="C811" s="4189"/>
      <c r="D811" s="1960" t="str">
        <f>E$12</f>
        <v>★★</v>
      </c>
      <c r="E811" s="2105"/>
      <c r="F811" s="1955"/>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6"/>
      <c r="AF811" s="1956"/>
      <c r="AG811" s="1957"/>
      <c r="AH811" s="1950">
        <f t="shared" si="679"/>
        <v>28</v>
      </c>
      <c r="AI811" s="1958">
        <f t="shared" si="683"/>
        <v>0</v>
      </c>
      <c r="AJ811" s="2106">
        <f t="shared" si="681"/>
        <v>0</v>
      </c>
      <c r="AM811" s="1953">
        <f t="shared" si="682"/>
        <v>0</v>
      </c>
      <c r="AN811" s="1953">
        <f t="shared" si="678"/>
        <v>0</v>
      </c>
    </row>
    <row r="812" spans="2:40">
      <c r="B812" s="4187"/>
      <c r="C812" s="4190"/>
      <c r="D812" s="2107"/>
      <c r="E812" s="1991"/>
      <c r="F812" s="1964"/>
      <c r="G812" s="1966"/>
      <c r="H812" s="1966"/>
      <c r="I812" s="1966"/>
      <c r="J812" s="1966"/>
      <c r="K812" s="1966"/>
      <c r="L812" s="1966"/>
      <c r="M812" s="1966"/>
      <c r="N812" s="1966"/>
      <c r="O812" s="1966"/>
      <c r="P812" s="1966"/>
      <c r="Q812" s="1966"/>
      <c r="R812" s="1966"/>
      <c r="S812" s="1966"/>
      <c r="T812" s="1966"/>
      <c r="U812" s="1966"/>
      <c r="V812" s="1966"/>
      <c r="W812" s="1966"/>
      <c r="X812" s="1966"/>
      <c r="Y812" s="1966"/>
      <c r="Z812" s="1966"/>
      <c r="AA812" s="1966"/>
      <c r="AB812" s="1966"/>
      <c r="AC812" s="1966"/>
      <c r="AD812" s="1966"/>
      <c r="AE812" s="1966"/>
      <c r="AF812" s="1966"/>
      <c r="AG812" s="1967"/>
      <c r="AH812" s="1950">
        <f t="shared" si="679"/>
        <v>28</v>
      </c>
      <c r="AI812" s="1951">
        <f t="shared" si="683"/>
        <v>0</v>
      </c>
      <c r="AJ812" s="2104">
        <f>+COUNTIF(F812:AG812,"休")</f>
        <v>0</v>
      </c>
      <c r="AM812" s="1953">
        <f>+COUNTIF(F812:AG812,"－")</f>
        <v>0</v>
      </c>
      <c r="AN812" s="1953">
        <f t="shared" si="678"/>
        <v>0</v>
      </c>
    </row>
    <row r="813" spans="2:40" ht="24.75" customHeight="1">
      <c r="B813" s="4185" t="s">
        <v>2493</v>
      </c>
      <c r="C813" s="4188" t="s">
        <v>2494</v>
      </c>
      <c r="D813" s="1953" t="s">
        <v>1313</v>
      </c>
      <c r="E813" s="1901" t="s">
        <v>2558</v>
      </c>
      <c r="F813" s="1941"/>
      <c r="G813" s="1942"/>
      <c r="H813" s="1942"/>
      <c r="I813" s="1942"/>
      <c r="J813" s="1942"/>
      <c r="K813" s="1942"/>
      <c r="L813" s="1942"/>
      <c r="M813" s="1942"/>
      <c r="N813" s="1942"/>
      <c r="O813" s="1942"/>
      <c r="P813" s="1942"/>
      <c r="Q813" s="1942"/>
      <c r="R813" s="1942"/>
      <c r="S813" s="1942"/>
      <c r="T813" s="1942"/>
      <c r="U813" s="1942"/>
      <c r="V813" s="1942"/>
      <c r="W813" s="1942"/>
      <c r="X813" s="1942"/>
      <c r="Y813" s="1942"/>
      <c r="Z813" s="1942"/>
      <c r="AA813" s="1942"/>
      <c r="AB813" s="1942"/>
      <c r="AC813" s="1942"/>
      <c r="AD813" s="1942"/>
      <c r="AE813" s="1942"/>
      <c r="AF813" s="1942"/>
      <c r="AG813" s="1970"/>
      <c r="AH813" s="1971"/>
      <c r="AI813" s="1953"/>
      <c r="AJ813" s="2058"/>
    </row>
    <row r="814" spans="2:40" ht="13.5" customHeight="1">
      <c r="B814" s="4186"/>
      <c r="C814" s="4189"/>
      <c r="D814" s="2107" t="str">
        <f>E$14</f>
        <v>〇〇</v>
      </c>
      <c r="E814" s="1991"/>
      <c r="F814" s="1947"/>
      <c r="G814" s="1948"/>
      <c r="H814" s="1948"/>
      <c r="I814" s="1948"/>
      <c r="J814" s="1948"/>
      <c r="K814" s="1948"/>
      <c r="L814" s="1948"/>
      <c r="M814" s="1948"/>
      <c r="N814" s="1948"/>
      <c r="O814" s="1948"/>
      <c r="P814" s="1948"/>
      <c r="Q814" s="1948"/>
      <c r="R814" s="1948"/>
      <c r="S814" s="1948"/>
      <c r="T814" s="1948"/>
      <c r="U814" s="1948"/>
      <c r="V814" s="1948"/>
      <c r="W814" s="1948"/>
      <c r="X814" s="1948"/>
      <c r="Y814" s="1948"/>
      <c r="Z814" s="1948"/>
      <c r="AA814" s="1948"/>
      <c r="AB814" s="1948"/>
      <c r="AC814" s="1948"/>
      <c r="AD814" s="1948"/>
      <c r="AE814" s="1948"/>
      <c r="AF814" s="1948"/>
      <c r="AG814" s="1949"/>
      <c r="AH814" s="1950">
        <f t="shared" ref="AH814:AH817" si="684">COUNTA(F$116:AG$116)-AI814</f>
        <v>28</v>
      </c>
      <c r="AI814" s="1951">
        <f t="shared" ref="AI814:AI817" si="685">AM814+AN814</f>
        <v>0</v>
      </c>
      <c r="AJ814" s="2104">
        <f>+COUNTIF(F814:AG814,"休")</f>
        <v>0</v>
      </c>
      <c r="AM814" s="1953">
        <f>+COUNTIF(F814:AG814,"－")</f>
        <v>0</v>
      </c>
      <c r="AN814" s="1953">
        <f>+COUNTIF(F814:AG814,"外")</f>
        <v>0</v>
      </c>
    </row>
    <row r="815" spans="2:40">
      <c r="B815" s="4186"/>
      <c r="C815" s="4189"/>
      <c r="D815" s="1960" t="str">
        <f>E$15</f>
        <v>●●</v>
      </c>
      <c r="E815" s="2105"/>
      <c r="F815" s="1955"/>
      <c r="G815" s="1956"/>
      <c r="H815" s="1956"/>
      <c r="I815" s="1956"/>
      <c r="J815" s="1956"/>
      <c r="K815" s="1956"/>
      <c r="L815" s="1956"/>
      <c r="M815" s="1956"/>
      <c r="N815" s="1956"/>
      <c r="O815" s="1956"/>
      <c r="P815" s="1956"/>
      <c r="Q815" s="1956"/>
      <c r="R815" s="1956"/>
      <c r="S815" s="1956"/>
      <c r="T815" s="1956"/>
      <c r="U815" s="1956"/>
      <c r="V815" s="1956"/>
      <c r="W815" s="1956"/>
      <c r="X815" s="1956"/>
      <c r="Y815" s="1956"/>
      <c r="Z815" s="1956"/>
      <c r="AA815" s="1956"/>
      <c r="AB815" s="1956"/>
      <c r="AC815" s="1956"/>
      <c r="AD815" s="1956"/>
      <c r="AE815" s="1956"/>
      <c r="AF815" s="1956"/>
      <c r="AG815" s="1957"/>
      <c r="AH815" s="1950">
        <f t="shared" si="684"/>
        <v>28</v>
      </c>
      <c r="AI815" s="1958">
        <f t="shared" si="685"/>
        <v>0</v>
      </c>
      <c r="AJ815" s="2106">
        <f t="shared" ref="AJ815:AJ817" si="686">+COUNTIF(F815:AG815,"休")</f>
        <v>0</v>
      </c>
      <c r="AM815" s="1953">
        <f t="shared" ref="AM815:AM817" si="687">+COUNTIF(F815:AG815,"－")</f>
        <v>0</v>
      </c>
      <c r="AN815" s="1953">
        <f>+COUNTIF(F815:AG815,"外")</f>
        <v>0</v>
      </c>
    </row>
    <row r="816" spans="2:40">
      <c r="B816" s="4186"/>
      <c r="C816" s="4189"/>
      <c r="D816" s="1960">
        <f>E$16</f>
        <v>0</v>
      </c>
      <c r="E816" s="2105"/>
      <c r="F816" s="1955"/>
      <c r="G816" s="1956"/>
      <c r="H816" s="1956"/>
      <c r="I816" s="1956"/>
      <c r="J816" s="1956"/>
      <c r="K816" s="1956"/>
      <c r="L816" s="1956"/>
      <c r="M816" s="1956"/>
      <c r="N816" s="1956"/>
      <c r="O816" s="1956"/>
      <c r="P816" s="1956"/>
      <c r="Q816" s="1956"/>
      <c r="R816" s="1956"/>
      <c r="S816" s="1956"/>
      <c r="T816" s="1956"/>
      <c r="U816" s="1956"/>
      <c r="V816" s="1956"/>
      <c r="W816" s="1956"/>
      <c r="X816" s="1956"/>
      <c r="Y816" s="1956"/>
      <c r="Z816" s="1956"/>
      <c r="AA816" s="1956"/>
      <c r="AB816" s="1956"/>
      <c r="AC816" s="1956"/>
      <c r="AD816" s="1956"/>
      <c r="AE816" s="1956"/>
      <c r="AF816" s="1956"/>
      <c r="AG816" s="1957"/>
      <c r="AH816" s="1950">
        <f t="shared" si="684"/>
        <v>28</v>
      </c>
      <c r="AI816" s="1958">
        <f t="shared" si="685"/>
        <v>0</v>
      </c>
      <c r="AJ816" s="2106">
        <f t="shared" si="686"/>
        <v>0</v>
      </c>
      <c r="AM816" s="1953">
        <f t="shared" si="687"/>
        <v>0</v>
      </c>
      <c r="AN816" s="1953">
        <f>+COUNTIF(F816:AG816,"外")</f>
        <v>0</v>
      </c>
    </row>
    <row r="817" spans="2:40">
      <c r="B817" s="4186"/>
      <c r="C817" s="4190"/>
      <c r="D817" s="2107">
        <f>E$17</f>
        <v>0</v>
      </c>
      <c r="E817" s="1991"/>
      <c r="F817" s="1955"/>
      <c r="G817" s="1978"/>
      <c r="H817" s="1978"/>
      <c r="I817" s="1978"/>
      <c r="J817" s="1978"/>
      <c r="K817" s="1978"/>
      <c r="L817" s="1978"/>
      <c r="M817" s="1978"/>
      <c r="N817" s="1978"/>
      <c r="O817" s="1978"/>
      <c r="P817" s="1978"/>
      <c r="Q817" s="1978"/>
      <c r="R817" s="1978"/>
      <c r="S817" s="1978"/>
      <c r="T817" s="1978"/>
      <c r="U817" s="1978"/>
      <c r="V817" s="1978"/>
      <c r="W817" s="1978"/>
      <c r="X817" s="1978"/>
      <c r="Y817" s="1978"/>
      <c r="Z817" s="1978"/>
      <c r="AA817" s="1978"/>
      <c r="AB817" s="1978"/>
      <c r="AC817" s="1978"/>
      <c r="AD817" s="1978"/>
      <c r="AE817" s="1978"/>
      <c r="AF817" s="1978"/>
      <c r="AG817" s="1949"/>
      <c r="AH817" s="1950">
        <f t="shared" si="684"/>
        <v>28</v>
      </c>
      <c r="AI817" s="1987">
        <f t="shared" si="685"/>
        <v>0</v>
      </c>
      <c r="AJ817" s="2104">
        <f t="shared" si="686"/>
        <v>0</v>
      </c>
      <c r="AM817" s="1953">
        <f t="shared" si="687"/>
        <v>0</v>
      </c>
      <c r="AN817" s="1953">
        <f>+COUNTIF(F817:AG817,"外")</f>
        <v>0</v>
      </c>
    </row>
    <row r="818" spans="2:40" ht="24.75" customHeight="1">
      <c r="B818" s="4186"/>
      <c r="C818" s="4188" t="s">
        <v>2495</v>
      </c>
      <c r="D818" s="1953" t="s">
        <v>1313</v>
      </c>
      <c r="E818" s="1901" t="s">
        <v>2558</v>
      </c>
      <c r="F818" s="1941"/>
      <c r="G818" s="1942"/>
      <c r="H818" s="1942"/>
      <c r="I818" s="1942"/>
      <c r="J818" s="1942"/>
      <c r="K818" s="1942"/>
      <c r="L818" s="1942"/>
      <c r="M818" s="1942"/>
      <c r="N818" s="1942"/>
      <c r="O818" s="1942"/>
      <c r="P818" s="1942"/>
      <c r="Q818" s="1942"/>
      <c r="R818" s="1942"/>
      <c r="S818" s="1942"/>
      <c r="T818" s="1942"/>
      <c r="U818" s="1942"/>
      <c r="V818" s="1942"/>
      <c r="W818" s="1942"/>
      <c r="X818" s="1942"/>
      <c r="Y818" s="1942"/>
      <c r="Z818" s="1942"/>
      <c r="AA818" s="1942"/>
      <c r="AB818" s="1942"/>
      <c r="AC818" s="1942"/>
      <c r="AD818" s="1942"/>
      <c r="AE818" s="1942"/>
      <c r="AF818" s="1942"/>
      <c r="AG818" s="1970"/>
      <c r="AH818" s="1971"/>
      <c r="AI818" s="1953"/>
      <c r="AJ818" s="2058"/>
    </row>
    <row r="819" spans="2:40">
      <c r="B819" s="4186"/>
      <c r="C819" s="4189"/>
      <c r="D819" s="1945" t="str">
        <f>E$18</f>
        <v>●●</v>
      </c>
      <c r="E819" s="2023"/>
      <c r="F819" s="1947"/>
      <c r="G819" s="1948"/>
      <c r="H819" s="1948"/>
      <c r="I819" s="1948"/>
      <c r="J819" s="1948"/>
      <c r="K819" s="1948"/>
      <c r="L819" s="1948"/>
      <c r="M819" s="1948"/>
      <c r="N819" s="1948"/>
      <c r="O819" s="1948"/>
      <c r="P819" s="1948"/>
      <c r="Q819" s="1948"/>
      <c r="R819" s="1948"/>
      <c r="S819" s="1948"/>
      <c r="T819" s="1948"/>
      <c r="U819" s="1948"/>
      <c r="V819" s="1948"/>
      <c r="W819" s="1948"/>
      <c r="X819" s="1948"/>
      <c r="Y819" s="1948"/>
      <c r="Z819" s="1948"/>
      <c r="AA819" s="1948"/>
      <c r="AB819" s="1948"/>
      <c r="AC819" s="1948"/>
      <c r="AD819" s="1948"/>
      <c r="AE819" s="1948"/>
      <c r="AF819" s="1948"/>
      <c r="AG819" s="1982"/>
      <c r="AH819" s="1950">
        <f t="shared" ref="AH819:AH822" si="688">COUNTA(F$116:AG$116)-AI819</f>
        <v>28</v>
      </c>
      <c r="AI819" s="2108">
        <f t="shared" ref="AI819:AI822" si="689">AM819+AN819</f>
        <v>0</v>
      </c>
      <c r="AJ819" s="2109">
        <f>+COUNTIF(F819:AG819,"休")</f>
        <v>0</v>
      </c>
      <c r="AM819" s="1953">
        <f>+COUNTIF(F819:AG819,"－")</f>
        <v>0</v>
      </c>
      <c r="AN819" s="1953">
        <f>+COUNTIF(F819:AG819,"外")</f>
        <v>0</v>
      </c>
    </row>
    <row r="820" spans="2:40">
      <c r="B820" s="4186"/>
      <c r="C820" s="4189"/>
      <c r="D820" s="1960">
        <f>E$19</f>
        <v>0</v>
      </c>
      <c r="E820" s="2105"/>
      <c r="F820" s="1955"/>
      <c r="G820" s="1956"/>
      <c r="H820" s="1956"/>
      <c r="I820" s="1956"/>
      <c r="J820" s="1956"/>
      <c r="K820" s="1956"/>
      <c r="L820" s="1956"/>
      <c r="M820" s="1956"/>
      <c r="N820" s="1956"/>
      <c r="O820" s="1956"/>
      <c r="P820" s="1956"/>
      <c r="Q820" s="1956"/>
      <c r="R820" s="1956"/>
      <c r="S820" s="1956"/>
      <c r="T820" s="1956"/>
      <c r="U820" s="1956"/>
      <c r="V820" s="1956"/>
      <c r="W820" s="1956"/>
      <c r="X820" s="1956"/>
      <c r="Y820" s="1956"/>
      <c r="Z820" s="1956"/>
      <c r="AA820" s="1956"/>
      <c r="AB820" s="1956"/>
      <c r="AC820" s="1956"/>
      <c r="AD820" s="1956"/>
      <c r="AE820" s="1956"/>
      <c r="AF820" s="1956"/>
      <c r="AG820" s="1957"/>
      <c r="AH820" s="1950">
        <f t="shared" si="688"/>
        <v>28</v>
      </c>
      <c r="AI820" s="1958">
        <f t="shared" si="689"/>
        <v>0</v>
      </c>
      <c r="AJ820" s="2106">
        <f t="shared" ref="AJ820:AJ822" si="690">+COUNTIF(F820:AG820,"休")</f>
        <v>0</v>
      </c>
      <c r="AM820" s="1953">
        <f t="shared" ref="AM820:AM822" si="691">+COUNTIF(F820:AG820,"－")</f>
        <v>0</v>
      </c>
      <c r="AN820" s="1953">
        <f>+COUNTIF(F820:AG820,"外")</f>
        <v>0</v>
      </c>
    </row>
    <row r="821" spans="2:40">
      <c r="B821" s="4186"/>
      <c r="C821" s="4189"/>
      <c r="D821" s="1960">
        <f>E$20</f>
        <v>0</v>
      </c>
      <c r="E821" s="2105"/>
      <c r="F821" s="1955"/>
      <c r="G821" s="1956"/>
      <c r="H821" s="1956"/>
      <c r="I821" s="1956"/>
      <c r="J821" s="1956"/>
      <c r="K821" s="1956"/>
      <c r="L821" s="1956"/>
      <c r="M821" s="1956"/>
      <c r="N821" s="1956"/>
      <c r="O821" s="1956"/>
      <c r="P821" s="1956"/>
      <c r="Q821" s="1956"/>
      <c r="R821" s="1956"/>
      <c r="S821" s="1956"/>
      <c r="T821" s="1956"/>
      <c r="U821" s="1956"/>
      <c r="V821" s="1956"/>
      <c r="W821" s="1956"/>
      <c r="X821" s="1956"/>
      <c r="Y821" s="1956"/>
      <c r="Z821" s="1956"/>
      <c r="AA821" s="1956"/>
      <c r="AB821" s="1956"/>
      <c r="AC821" s="1956"/>
      <c r="AD821" s="1956"/>
      <c r="AE821" s="1956"/>
      <c r="AF821" s="1956"/>
      <c r="AG821" s="1957"/>
      <c r="AH821" s="1950">
        <f t="shared" si="688"/>
        <v>28</v>
      </c>
      <c r="AI821" s="1958">
        <f t="shared" si="689"/>
        <v>0</v>
      </c>
      <c r="AJ821" s="2106">
        <f t="shared" si="690"/>
        <v>0</v>
      </c>
      <c r="AM821" s="1953">
        <f t="shared" si="691"/>
        <v>0</v>
      </c>
      <c r="AN821" s="1953">
        <f>+COUNTIF(F821:AG821,"外")</f>
        <v>0</v>
      </c>
    </row>
    <row r="822" spans="2:40">
      <c r="B822" s="4187"/>
      <c r="C822" s="4190"/>
      <c r="D822" s="2110">
        <f>E$21</f>
        <v>0</v>
      </c>
      <c r="E822" s="2039"/>
      <c r="F822" s="1984"/>
      <c r="G822" s="1965"/>
      <c r="H822" s="1965"/>
      <c r="I822" s="1965"/>
      <c r="J822" s="1965"/>
      <c r="K822" s="1965"/>
      <c r="L822" s="1965"/>
      <c r="M822" s="1965"/>
      <c r="N822" s="1965"/>
      <c r="O822" s="1965"/>
      <c r="P822" s="1965"/>
      <c r="Q822" s="1965"/>
      <c r="R822" s="1965"/>
      <c r="S822" s="1965"/>
      <c r="T822" s="1965"/>
      <c r="U822" s="1965"/>
      <c r="V822" s="1965"/>
      <c r="W822" s="1965"/>
      <c r="X822" s="1965"/>
      <c r="Y822" s="1965"/>
      <c r="Z822" s="1965"/>
      <c r="AA822" s="1965"/>
      <c r="AB822" s="1965"/>
      <c r="AC822" s="1965"/>
      <c r="AD822" s="1965"/>
      <c r="AE822" s="1965"/>
      <c r="AF822" s="1965"/>
      <c r="AG822" s="1985"/>
      <c r="AH822" s="1986">
        <f t="shared" si="688"/>
        <v>28</v>
      </c>
      <c r="AI822" s="2071">
        <f t="shared" si="689"/>
        <v>0</v>
      </c>
      <c r="AJ822" s="1972">
        <f t="shared" si="690"/>
        <v>0</v>
      </c>
      <c r="AM822" s="1953">
        <f t="shared" si="691"/>
        <v>0</v>
      </c>
      <c r="AN822" s="1953">
        <f>+COUNTIF(F822:AG822,"外")</f>
        <v>0</v>
      </c>
    </row>
    <row r="823" spans="2:40">
      <c r="F823" s="2073"/>
      <c r="G823" s="2073"/>
      <c r="H823" s="2073"/>
      <c r="I823" s="2073"/>
      <c r="J823" s="2073"/>
      <c r="K823" s="2073"/>
      <c r="L823" s="2073"/>
      <c r="M823" s="2073"/>
      <c r="N823" s="2073"/>
      <c r="O823" s="2073"/>
      <c r="P823" s="2073"/>
      <c r="Q823" s="2073"/>
      <c r="R823" s="2073"/>
      <c r="S823" s="2073"/>
      <c r="T823" s="2073"/>
      <c r="U823" s="2073"/>
      <c r="V823" s="2073"/>
      <c r="W823" s="2073"/>
      <c r="X823" s="2073"/>
      <c r="Y823" s="2073"/>
      <c r="Z823" s="2073"/>
      <c r="AA823" s="2073"/>
      <c r="AB823" s="2073"/>
      <c r="AC823" s="2073"/>
      <c r="AD823" s="2073"/>
      <c r="AE823" s="2073"/>
      <c r="AF823" s="2073"/>
      <c r="AG823" s="2073"/>
    </row>
    <row r="824" spans="2:40" ht="13.5" customHeight="1">
      <c r="B824" s="2021"/>
      <c r="C824" s="2022"/>
      <c r="D824" s="2025"/>
      <c r="E824" s="2074" t="s">
        <v>1183</v>
      </c>
      <c r="F824" s="2075">
        <f>+AG804+1</f>
        <v>45695</v>
      </c>
      <c r="G824" s="2076">
        <f>+F824+1</f>
        <v>45696</v>
      </c>
      <c r="H824" s="2076">
        <f t="shared" ref="H824:Y824" si="692">+G824+1</f>
        <v>45697</v>
      </c>
      <c r="I824" s="2076">
        <f t="shared" si="692"/>
        <v>45698</v>
      </c>
      <c r="J824" s="2076">
        <f t="shared" si="692"/>
        <v>45699</v>
      </c>
      <c r="K824" s="2076">
        <f t="shared" si="692"/>
        <v>45700</v>
      </c>
      <c r="L824" s="2076">
        <f t="shared" si="692"/>
        <v>45701</v>
      </c>
      <c r="M824" s="2076">
        <f t="shared" si="692"/>
        <v>45702</v>
      </c>
      <c r="N824" s="2076">
        <f t="shared" si="692"/>
        <v>45703</v>
      </c>
      <c r="O824" s="2076">
        <f t="shared" si="692"/>
        <v>45704</v>
      </c>
      <c r="P824" s="2076">
        <f t="shared" si="692"/>
        <v>45705</v>
      </c>
      <c r="Q824" s="2076">
        <f t="shared" si="692"/>
        <v>45706</v>
      </c>
      <c r="R824" s="2076">
        <f t="shared" si="692"/>
        <v>45707</v>
      </c>
      <c r="S824" s="2076">
        <f t="shared" si="692"/>
        <v>45708</v>
      </c>
      <c r="T824" s="2076">
        <f t="shared" si="692"/>
        <v>45709</v>
      </c>
      <c r="U824" s="2076">
        <f t="shared" si="692"/>
        <v>45710</v>
      </c>
      <c r="V824" s="2076">
        <f t="shared" si="692"/>
        <v>45711</v>
      </c>
      <c r="W824" s="2076">
        <f t="shared" si="692"/>
        <v>45712</v>
      </c>
      <c r="X824" s="2076">
        <f t="shared" si="692"/>
        <v>45713</v>
      </c>
      <c r="Y824" s="2076">
        <f t="shared" si="692"/>
        <v>45714</v>
      </c>
      <c r="Z824" s="2076">
        <f>+Y824+1</f>
        <v>45715</v>
      </c>
      <c r="AA824" s="2076">
        <f t="shared" ref="AA824:AC824" si="693">+Z824+1</f>
        <v>45716</v>
      </c>
      <c r="AB824" s="2076">
        <f t="shared" si="693"/>
        <v>45717</v>
      </c>
      <c r="AC824" s="2076">
        <f t="shared" si="693"/>
        <v>45718</v>
      </c>
      <c r="AD824" s="2076">
        <f>+AC824+1</f>
        <v>45719</v>
      </c>
      <c r="AE824" s="2076">
        <f t="shared" ref="AE824" si="694">+AD824+1</f>
        <v>45720</v>
      </c>
      <c r="AF824" s="2076">
        <f>+AE824+1</f>
        <v>45721</v>
      </c>
      <c r="AG824" s="2111">
        <f t="shared" ref="AG824" si="695">+AF824+1</f>
        <v>45722</v>
      </c>
      <c r="AH824" s="4209" t="s">
        <v>2496</v>
      </c>
      <c r="AI824" s="4313" t="s">
        <v>2497</v>
      </c>
      <c r="AJ824" s="4316" t="s">
        <v>2474</v>
      </c>
      <c r="AK824" s="4319"/>
      <c r="AM824" s="4320" t="s">
        <v>2556</v>
      </c>
      <c r="AN824" s="4320" t="s">
        <v>2557</v>
      </c>
    </row>
    <row r="825" spans="2:40">
      <c r="B825" s="2037"/>
      <c r="C825" s="2038"/>
      <c r="D825" s="2041"/>
      <c r="E825" s="2078" t="s">
        <v>1184</v>
      </c>
      <c r="F825" s="2079" t="str">
        <f>TEXT(WEEKDAY(+F824),"aaa")</f>
        <v>金</v>
      </c>
      <c r="G825" s="2080" t="str">
        <f t="shared" ref="G825:AG825" si="696">TEXT(WEEKDAY(+G824),"aaa")</f>
        <v>土</v>
      </c>
      <c r="H825" s="2080" t="str">
        <f t="shared" si="696"/>
        <v>日</v>
      </c>
      <c r="I825" s="2080" t="str">
        <f t="shared" si="696"/>
        <v>月</v>
      </c>
      <c r="J825" s="2080" t="str">
        <f t="shared" si="696"/>
        <v>火</v>
      </c>
      <c r="K825" s="2080" t="str">
        <f t="shared" si="696"/>
        <v>水</v>
      </c>
      <c r="L825" s="2080" t="str">
        <f t="shared" si="696"/>
        <v>木</v>
      </c>
      <c r="M825" s="2080" t="str">
        <f t="shared" si="696"/>
        <v>金</v>
      </c>
      <c r="N825" s="2080" t="str">
        <f t="shared" si="696"/>
        <v>土</v>
      </c>
      <c r="O825" s="2080" t="str">
        <f t="shared" si="696"/>
        <v>日</v>
      </c>
      <c r="P825" s="2080" t="str">
        <f t="shared" si="696"/>
        <v>月</v>
      </c>
      <c r="Q825" s="2080" t="str">
        <f t="shared" si="696"/>
        <v>火</v>
      </c>
      <c r="R825" s="2080" t="str">
        <f t="shared" si="696"/>
        <v>水</v>
      </c>
      <c r="S825" s="2080" t="str">
        <f t="shared" si="696"/>
        <v>木</v>
      </c>
      <c r="T825" s="2080" t="str">
        <f t="shared" si="696"/>
        <v>金</v>
      </c>
      <c r="U825" s="2080" t="str">
        <f t="shared" si="696"/>
        <v>土</v>
      </c>
      <c r="V825" s="2080" t="str">
        <f t="shared" si="696"/>
        <v>日</v>
      </c>
      <c r="W825" s="2080" t="str">
        <f t="shared" si="696"/>
        <v>月</v>
      </c>
      <c r="X825" s="2080" t="str">
        <f t="shared" si="696"/>
        <v>火</v>
      </c>
      <c r="Y825" s="2080" t="str">
        <f t="shared" si="696"/>
        <v>水</v>
      </c>
      <c r="Z825" s="2080" t="str">
        <f t="shared" si="696"/>
        <v>木</v>
      </c>
      <c r="AA825" s="2080" t="str">
        <f t="shared" si="696"/>
        <v>金</v>
      </c>
      <c r="AB825" s="2080" t="str">
        <f t="shared" si="696"/>
        <v>土</v>
      </c>
      <c r="AC825" s="2080" t="str">
        <f t="shared" si="696"/>
        <v>日</v>
      </c>
      <c r="AD825" s="2080" t="str">
        <f t="shared" si="696"/>
        <v>月</v>
      </c>
      <c r="AE825" s="2080" t="str">
        <f t="shared" si="696"/>
        <v>火</v>
      </c>
      <c r="AF825" s="2080" t="str">
        <f t="shared" si="696"/>
        <v>水</v>
      </c>
      <c r="AG825" s="2112" t="str">
        <f t="shared" si="696"/>
        <v>木</v>
      </c>
      <c r="AH825" s="4210"/>
      <c r="AI825" s="4314"/>
      <c r="AJ825" s="4317"/>
      <c r="AK825" s="4319"/>
      <c r="AM825" s="4320"/>
      <c r="AN825" s="4320"/>
    </row>
    <row r="826" spans="2:40" ht="24.75" customHeight="1">
      <c r="B826" s="2101" t="s">
        <v>2531</v>
      </c>
      <c r="C826" s="2102" t="s">
        <v>2532</v>
      </c>
      <c r="D826" s="1953" t="s">
        <v>1313</v>
      </c>
      <c r="E826" s="1901" t="s">
        <v>2558</v>
      </c>
      <c r="F826" s="1941"/>
      <c r="G826" s="1942"/>
      <c r="H826" s="1942"/>
      <c r="I826" s="1942"/>
      <c r="J826" s="1942"/>
      <c r="K826" s="1942"/>
      <c r="L826" s="1942"/>
      <c r="M826" s="1942"/>
      <c r="N826" s="1942"/>
      <c r="O826" s="1942"/>
      <c r="P826" s="1942"/>
      <c r="Q826" s="1942"/>
      <c r="R826" s="1942"/>
      <c r="S826" s="1942"/>
      <c r="T826" s="1942"/>
      <c r="U826" s="1942"/>
      <c r="V826" s="1942"/>
      <c r="W826" s="1942"/>
      <c r="X826" s="1942"/>
      <c r="Y826" s="1942"/>
      <c r="Z826" s="1942"/>
      <c r="AA826" s="1942"/>
      <c r="AB826" s="1942"/>
      <c r="AC826" s="1942"/>
      <c r="AD826" s="1942"/>
      <c r="AE826" s="1942"/>
      <c r="AF826" s="1942"/>
      <c r="AG826" s="1970"/>
      <c r="AH826" s="4211"/>
      <c r="AI826" s="4315"/>
      <c r="AJ826" s="4318"/>
      <c r="AK826" s="4319"/>
    </row>
    <row r="827" spans="2:40" ht="13.5" customHeight="1">
      <c r="B827" s="4185" t="s">
        <v>2486</v>
      </c>
      <c r="C827" s="4188" t="s">
        <v>2487</v>
      </c>
      <c r="D827" s="1945" t="str">
        <f>E$8</f>
        <v>〇〇</v>
      </c>
      <c r="E827" s="2023"/>
      <c r="F827" s="1947"/>
      <c r="G827" s="1948"/>
      <c r="H827" s="1948"/>
      <c r="I827" s="1948"/>
      <c r="J827" s="1948"/>
      <c r="K827" s="1948"/>
      <c r="L827" s="1948"/>
      <c r="M827" s="1948"/>
      <c r="N827" s="1948"/>
      <c r="O827" s="1948"/>
      <c r="P827" s="1948"/>
      <c r="Q827" s="1948"/>
      <c r="R827" s="1948"/>
      <c r="S827" s="1948"/>
      <c r="T827" s="1948"/>
      <c r="U827" s="1948"/>
      <c r="V827" s="1948"/>
      <c r="W827" s="1948"/>
      <c r="X827" s="1948"/>
      <c r="Y827" s="1948"/>
      <c r="Z827" s="1948"/>
      <c r="AA827" s="1948"/>
      <c r="AB827" s="1948"/>
      <c r="AC827" s="1948"/>
      <c r="AD827" s="1948"/>
      <c r="AE827" s="1948"/>
      <c r="AF827" s="1948"/>
      <c r="AG827" s="1949"/>
      <c r="AH827" s="1950">
        <f>COUNTA(F$136:AG$136)-AI827</f>
        <v>28</v>
      </c>
      <c r="AI827" s="1951">
        <f>AM827+AN827</f>
        <v>0</v>
      </c>
      <c r="AJ827" s="2104">
        <f>+COUNTIF(F827:AG827,"休")</f>
        <v>0</v>
      </c>
      <c r="AM827" s="1953">
        <f>+COUNTIF(F827:AG827,"－")</f>
        <v>0</v>
      </c>
      <c r="AN827" s="1953">
        <f t="shared" ref="AN827:AN832" si="697">+COUNTIF(F827:AG827,"外")</f>
        <v>0</v>
      </c>
    </row>
    <row r="828" spans="2:40" ht="13.5" customHeight="1">
      <c r="B828" s="4186"/>
      <c r="C828" s="4189"/>
      <c r="D828" s="1960" t="str">
        <f>E$9</f>
        <v>●●</v>
      </c>
      <c r="E828" s="2105"/>
      <c r="F828" s="1955"/>
      <c r="G828" s="1956"/>
      <c r="H828" s="1956"/>
      <c r="I828" s="1956"/>
      <c r="J828" s="1956"/>
      <c r="K828" s="1956"/>
      <c r="L828" s="1956"/>
      <c r="M828" s="1956"/>
      <c r="N828" s="1956"/>
      <c r="O828" s="1956"/>
      <c r="P828" s="1956"/>
      <c r="Q828" s="1956"/>
      <c r="R828" s="1956"/>
      <c r="S828" s="1956"/>
      <c r="T828" s="1956"/>
      <c r="U828" s="1956"/>
      <c r="V828" s="1956"/>
      <c r="W828" s="1956"/>
      <c r="X828" s="1956"/>
      <c r="Y828" s="1956"/>
      <c r="Z828" s="1956"/>
      <c r="AA828" s="1956"/>
      <c r="AB828" s="1956"/>
      <c r="AC828" s="1956"/>
      <c r="AD828" s="1956"/>
      <c r="AE828" s="1956"/>
      <c r="AF828" s="1956"/>
      <c r="AG828" s="1957"/>
      <c r="AH828" s="1950">
        <f t="shared" ref="AH828:AH832" si="698">COUNTA(F$136:AG$136)-AI828</f>
        <v>28</v>
      </c>
      <c r="AI828" s="1958">
        <f t="shared" ref="AI828" si="699">AM828+AN828</f>
        <v>0</v>
      </c>
      <c r="AJ828" s="2106">
        <f t="shared" ref="AJ828:AJ831" si="700">+COUNTIF(F828:AG828,"休")</f>
        <v>0</v>
      </c>
      <c r="AM828" s="1953">
        <f t="shared" ref="AM828:AM831" si="701">+COUNTIF(F828:AG828,"－")</f>
        <v>0</v>
      </c>
      <c r="AN828" s="1953">
        <f t="shared" si="697"/>
        <v>0</v>
      </c>
    </row>
    <row r="829" spans="2:40">
      <c r="B829" s="4186"/>
      <c r="C829" s="4189"/>
      <c r="D829" s="1960" t="str">
        <f>E$10</f>
        <v>△△</v>
      </c>
      <c r="E829" s="2105"/>
      <c r="F829" s="1955"/>
      <c r="G829" s="1956"/>
      <c r="H829" s="1956"/>
      <c r="I829" s="1956"/>
      <c r="J829" s="1956"/>
      <c r="K829" s="1956"/>
      <c r="L829" s="1956"/>
      <c r="M829" s="1956"/>
      <c r="N829" s="1956"/>
      <c r="O829" s="1956"/>
      <c r="P829" s="1956"/>
      <c r="Q829" s="1956"/>
      <c r="R829" s="1956"/>
      <c r="S829" s="1956"/>
      <c r="T829" s="1956"/>
      <c r="U829" s="1956"/>
      <c r="V829" s="1956"/>
      <c r="W829" s="1956"/>
      <c r="X829" s="1956"/>
      <c r="Y829" s="1956"/>
      <c r="Z829" s="1956"/>
      <c r="AA829" s="1956"/>
      <c r="AB829" s="1956"/>
      <c r="AC829" s="1956"/>
      <c r="AD829" s="1956"/>
      <c r="AE829" s="1956"/>
      <c r="AF829" s="1956"/>
      <c r="AG829" s="1957"/>
      <c r="AH829" s="1950">
        <f t="shared" si="698"/>
        <v>28</v>
      </c>
      <c r="AI829" s="1958">
        <f>AM829+AN829</f>
        <v>0</v>
      </c>
      <c r="AJ829" s="2106">
        <f t="shared" si="700"/>
        <v>0</v>
      </c>
      <c r="AM829" s="1953">
        <f t="shared" si="701"/>
        <v>0</v>
      </c>
      <c r="AN829" s="1953">
        <f t="shared" si="697"/>
        <v>0</v>
      </c>
    </row>
    <row r="830" spans="2:40">
      <c r="B830" s="4186"/>
      <c r="C830" s="4189"/>
      <c r="D830" s="1960" t="str">
        <f>E$11</f>
        <v>■■</v>
      </c>
      <c r="E830" s="2105"/>
      <c r="F830" s="1955"/>
      <c r="G830" s="1956"/>
      <c r="H830" s="1956"/>
      <c r="I830" s="1956"/>
      <c r="J830" s="1956"/>
      <c r="K830" s="1956"/>
      <c r="L830" s="1956"/>
      <c r="M830" s="1956"/>
      <c r="N830" s="1956"/>
      <c r="O830" s="1956"/>
      <c r="P830" s="1956"/>
      <c r="Q830" s="1956"/>
      <c r="R830" s="1956"/>
      <c r="S830" s="1956"/>
      <c r="T830" s="1956"/>
      <c r="U830" s="1956"/>
      <c r="V830" s="1956"/>
      <c r="W830" s="1956"/>
      <c r="X830" s="1956"/>
      <c r="Y830" s="1956"/>
      <c r="Z830" s="1956"/>
      <c r="AA830" s="1956"/>
      <c r="AB830" s="1956"/>
      <c r="AC830" s="1956"/>
      <c r="AD830" s="1956"/>
      <c r="AE830" s="1956"/>
      <c r="AF830" s="1956"/>
      <c r="AG830" s="1957"/>
      <c r="AH830" s="1950">
        <f t="shared" si="698"/>
        <v>28</v>
      </c>
      <c r="AI830" s="1958">
        <f t="shared" ref="AI830:AI832" si="702">AM830+AN830</f>
        <v>0</v>
      </c>
      <c r="AJ830" s="2106">
        <f t="shared" si="700"/>
        <v>0</v>
      </c>
      <c r="AM830" s="1953">
        <f t="shared" si="701"/>
        <v>0</v>
      </c>
      <c r="AN830" s="1953">
        <f t="shared" si="697"/>
        <v>0</v>
      </c>
    </row>
    <row r="831" spans="2:40">
      <c r="B831" s="4186"/>
      <c r="C831" s="4189"/>
      <c r="D831" s="1960" t="str">
        <f>E$12</f>
        <v>★★</v>
      </c>
      <c r="E831" s="2105"/>
      <c r="F831" s="1955"/>
      <c r="G831" s="1956"/>
      <c r="H831" s="1956"/>
      <c r="I831" s="1956"/>
      <c r="J831" s="1956"/>
      <c r="K831" s="1956"/>
      <c r="L831" s="1956"/>
      <c r="M831" s="1956"/>
      <c r="N831" s="1956"/>
      <c r="O831" s="1956"/>
      <c r="P831" s="1956"/>
      <c r="Q831" s="1956"/>
      <c r="R831" s="1956"/>
      <c r="S831" s="1956"/>
      <c r="T831" s="1956"/>
      <c r="U831" s="1956"/>
      <c r="V831" s="1956"/>
      <c r="W831" s="1956"/>
      <c r="X831" s="1956"/>
      <c r="Y831" s="1956"/>
      <c r="Z831" s="1956"/>
      <c r="AA831" s="1956"/>
      <c r="AB831" s="1956"/>
      <c r="AC831" s="1956"/>
      <c r="AD831" s="1956"/>
      <c r="AE831" s="1956"/>
      <c r="AF831" s="1956"/>
      <c r="AG831" s="1957"/>
      <c r="AH831" s="1950">
        <f t="shared" si="698"/>
        <v>28</v>
      </c>
      <c r="AI831" s="1958">
        <f t="shared" si="702"/>
        <v>0</v>
      </c>
      <c r="AJ831" s="2106">
        <f t="shared" si="700"/>
        <v>0</v>
      </c>
      <c r="AM831" s="1953">
        <f t="shared" si="701"/>
        <v>0</v>
      </c>
      <c r="AN831" s="1953">
        <f t="shared" si="697"/>
        <v>0</v>
      </c>
    </row>
    <row r="832" spans="2:40">
      <c r="B832" s="4187"/>
      <c r="C832" s="4190"/>
      <c r="D832" s="2107"/>
      <c r="E832" s="1991"/>
      <c r="F832" s="1964"/>
      <c r="G832" s="1966"/>
      <c r="H832" s="1966"/>
      <c r="I832" s="1966"/>
      <c r="J832" s="1966"/>
      <c r="K832" s="1966"/>
      <c r="L832" s="1966"/>
      <c r="M832" s="1966"/>
      <c r="N832" s="1966"/>
      <c r="O832" s="1966"/>
      <c r="P832" s="1966"/>
      <c r="Q832" s="1966"/>
      <c r="R832" s="1966"/>
      <c r="S832" s="1966"/>
      <c r="T832" s="1966"/>
      <c r="U832" s="1966"/>
      <c r="V832" s="1966"/>
      <c r="W832" s="1966"/>
      <c r="X832" s="1966"/>
      <c r="Y832" s="1966"/>
      <c r="Z832" s="1966"/>
      <c r="AA832" s="1966"/>
      <c r="AB832" s="1966"/>
      <c r="AC832" s="1966"/>
      <c r="AD832" s="1966"/>
      <c r="AE832" s="1966"/>
      <c r="AF832" s="1966"/>
      <c r="AG832" s="1967"/>
      <c r="AH832" s="1950">
        <f t="shared" si="698"/>
        <v>28</v>
      </c>
      <c r="AI832" s="1951">
        <f t="shared" si="702"/>
        <v>0</v>
      </c>
      <c r="AJ832" s="2104">
        <f>+COUNTIF(F832:AG832,"休")</f>
        <v>0</v>
      </c>
      <c r="AM832" s="1953">
        <f>+COUNTIF(F832:AG832,"－")</f>
        <v>0</v>
      </c>
      <c r="AN832" s="1953">
        <f t="shared" si="697"/>
        <v>0</v>
      </c>
    </row>
    <row r="833" spans="2:40" ht="24.75" customHeight="1">
      <c r="B833" s="4185" t="s">
        <v>2493</v>
      </c>
      <c r="C833" s="4188" t="s">
        <v>2494</v>
      </c>
      <c r="D833" s="1953" t="s">
        <v>1313</v>
      </c>
      <c r="E833" s="1901" t="s">
        <v>2558</v>
      </c>
      <c r="F833" s="1941"/>
      <c r="G833" s="1942"/>
      <c r="H833" s="1942"/>
      <c r="I833" s="1942"/>
      <c r="J833" s="1942"/>
      <c r="K833" s="1942"/>
      <c r="L833" s="1942"/>
      <c r="M833" s="1942"/>
      <c r="N833" s="1942"/>
      <c r="O833" s="1942"/>
      <c r="P833" s="1942"/>
      <c r="Q833" s="1942"/>
      <c r="R833" s="1942"/>
      <c r="S833" s="1942"/>
      <c r="T833" s="1942"/>
      <c r="U833" s="1942"/>
      <c r="V833" s="1942"/>
      <c r="W833" s="1942"/>
      <c r="X833" s="1942"/>
      <c r="Y833" s="1942"/>
      <c r="Z833" s="1942"/>
      <c r="AA833" s="1942"/>
      <c r="AB833" s="1942"/>
      <c r="AC833" s="1942"/>
      <c r="AD833" s="1942"/>
      <c r="AE833" s="1942"/>
      <c r="AF833" s="1942"/>
      <c r="AG833" s="1970"/>
      <c r="AH833" s="1971"/>
      <c r="AI833" s="1953"/>
      <c r="AJ833" s="2058"/>
    </row>
    <row r="834" spans="2:40" ht="13.5" customHeight="1">
      <c r="B834" s="4186"/>
      <c r="C834" s="4189"/>
      <c r="D834" s="2107" t="str">
        <f>E$14</f>
        <v>〇〇</v>
      </c>
      <c r="E834" s="1991"/>
      <c r="F834" s="1947"/>
      <c r="G834" s="1948"/>
      <c r="H834" s="1948"/>
      <c r="I834" s="1948"/>
      <c r="J834" s="1948"/>
      <c r="K834" s="1948"/>
      <c r="L834" s="1948"/>
      <c r="M834" s="1948"/>
      <c r="N834" s="1948"/>
      <c r="O834" s="1948"/>
      <c r="P834" s="1948"/>
      <c r="Q834" s="1948"/>
      <c r="R834" s="1948"/>
      <c r="S834" s="1948"/>
      <c r="T834" s="1948"/>
      <c r="U834" s="1948"/>
      <c r="V834" s="1948"/>
      <c r="W834" s="1948"/>
      <c r="X834" s="1948"/>
      <c r="Y834" s="1948"/>
      <c r="Z834" s="1948"/>
      <c r="AA834" s="1948"/>
      <c r="AB834" s="1948"/>
      <c r="AC834" s="1948"/>
      <c r="AD834" s="1948"/>
      <c r="AE834" s="1948"/>
      <c r="AF834" s="1948"/>
      <c r="AG834" s="1949"/>
      <c r="AH834" s="1950">
        <f t="shared" ref="AH834" si="703">COUNTA(F$136:AG$136)-AI834</f>
        <v>28</v>
      </c>
      <c r="AI834" s="1951">
        <f t="shared" ref="AI834:AI837" si="704">AM834+AN834</f>
        <v>0</v>
      </c>
      <c r="AJ834" s="2104">
        <f>+COUNTIF(F834:AG834,"休")</f>
        <v>0</v>
      </c>
      <c r="AM834" s="1953">
        <f>+COUNTIF(F834:AG834,"－")</f>
        <v>0</v>
      </c>
      <c r="AN834" s="1953">
        <f>+COUNTIF(F834:AG834,"外")</f>
        <v>0</v>
      </c>
    </row>
    <row r="835" spans="2:40">
      <c r="B835" s="4186"/>
      <c r="C835" s="4189"/>
      <c r="D835" s="1960" t="str">
        <f>E$15</f>
        <v>●●</v>
      </c>
      <c r="E835" s="2105"/>
      <c r="F835" s="1955"/>
      <c r="G835" s="1956"/>
      <c r="H835" s="1956"/>
      <c r="I835" s="1956"/>
      <c r="J835" s="1956"/>
      <c r="K835" s="1956"/>
      <c r="L835" s="1956"/>
      <c r="M835" s="1956"/>
      <c r="N835" s="1956"/>
      <c r="O835" s="1956"/>
      <c r="P835" s="1956"/>
      <c r="Q835" s="1956"/>
      <c r="R835" s="1956"/>
      <c r="S835" s="1956"/>
      <c r="T835" s="1956"/>
      <c r="U835" s="1956"/>
      <c r="V835" s="1956"/>
      <c r="W835" s="1956"/>
      <c r="X835" s="1956"/>
      <c r="Y835" s="1956"/>
      <c r="Z835" s="1956"/>
      <c r="AA835" s="1956"/>
      <c r="AB835" s="1956"/>
      <c r="AC835" s="1956"/>
      <c r="AD835" s="1956"/>
      <c r="AE835" s="1956"/>
      <c r="AF835" s="1956"/>
      <c r="AG835" s="1957"/>
      <c r="AH835" s="1950">
        <f>COUNTA(F$136:AG$136)-AI835</f>
        <v>28</v>
      </c>
      <c r="AI835" s="1958">
        <f t="shared" si="704"/>
        <v>0</v>
      </c>
      <c r="AJ835" s="2106">
        <f t="shared" ref="AJ835:AJ837" si="705">+COUNTIF(F835:AG835,"休")</f>
        <v>0</v>
      </c>
      <c r="AM835" s="1953">
        <f t="shared" ref="AM835:AM837" si="706">+COUNTIF(F835:AG835,"－")</f>
        <v>0</v>
      </c>
      <c r="AN835" s="1953">
        <f>+COUNTIF(F835:AG835,"外")</f>
        <v>0</v>
      </c>
    </row>
    <row r="836" spans="2:40">
      <c r="B836" s="4186"/>
      <c r="C836" s="4189"/>
      <c r="D836" s="1960">
        <f>E$16</f>
        <v>0</v>
      </c>
      <c r="E836" s="2105"/>
      <c r="F836" s="1955"/>
      <c r="G836" s="1956"/>
      <c r="H836" s="1956"/>
      <c r="I836" s="1956"/>
      <c r="J836" s="1956"/>
      <c r="K836" s="1956"/>
      <c r="L836" s="1956"/>
      <c r="M836" s="1956"/>
      <c r="N836" s="1956"/>
      <c r="O836" s="1956"/>
      <c r="P836" s="1956"/>
      <c r="Q836" s="1956"/>
      <c r="R836" s="1956"/>
      <c r="S836" s="1956"/>
      <c r="T836" s="1956"/>
      <c r="U836" s="1956"/>
      <c r="V836" s="1956"/>
      <c r="W836" s="1956"/>
      <c r="X836" s="1956"/>
      <c r="Y836" s="1956"/>
      <c r="Z836" s="1956"/>
      <c r="AA836" s="1956"/>
      <c r="AB836" s="1956"/>
      <c r="AC836" s="1956"/>
      <c r="AD836" s="1956"/>
      <c r="AE836" s="1956"/>
      <c r="AF836" s="1956"/>
      <c r="AG836" s="1957"/>
      <c r="AH836" s="1950">
        <f t="shared" ref="AH836:AH837" si="707">COUNTA(F$136:AG$136)-AI836</f>
        <v>28</v>
      </c>
      <c r="AI836" s="1958">
        <f t="shared" si="704"/>
        <v>0</v>
      </c>
      <c r="AJ836" s="2106">
        <f t="shared" si="705"/>
        <v>0</v>
      </c>
      <c r="AM836" s="1953">
        <f t="shared" si="706"/>
        <v>0</v>
      </c>
      <c r="AN836" s="1953">
        <f>+COUNTIF(F836:AG836,"外")</f>
        <v>0</v>
      </c>
    </row>
    <row r="837" spans="2:40">
      <c r="B837" s="4186"/>
      <c r="C837" s="4190"/>
      <c r="D837" s="2107">
        <f>E$17</f>
        <v>0</v>
      </c>
      <c r="E837" s="1991"/>
      <c r="F837" s="1955"/>
      <c r="G837" s="1978"/>
      <c r="H837" s="1978"/>
      <c r="I837" s="1978"/>
      <c r="J837" s="1978"/>
      <c r="K837" s="1978"/>
      <c r="L837" s="1978"/>
      <c r="M837" s="1978"/>
      <c r="N837" s="1978"/>
      <c r="O837" s="1978"/>
      <c r="P837" s="1978"/>
      <c r="Q837" s="1978"/>
      <c r="R837" s="1978"/>
      <c r="S837" s="1978"/>
      <c r="T837" s="1978"/>
      <c r="U837" s="1978"/>
      <c r="V837" s="1978"/>
      <c r="W837" s="1978"/>
      <c r="X837" s="1978"/>
      <c r="Y837" s="1978"/>
      <c r="Z837" s="1978"/>
      <c r="AA837" s="1978"/>
      <c r="AB837" s="1978"/>
      <c r="AC837" s="1978"/>
      <c r="AD837" s="1978"/>
      <c r="AE837" s="1978"/>
      <c r="AF837" s="1978"/>
      <c r="AG837" s="1949"/>
      <c r="AH837" s="1950">
        <f t="shared" si="707"/>
        <v>28</v>
      </c>
      <c r="AI837" s="1987">
        <f t="shared" si="704"/>
        <v>0</v>
      </c>
      <c r="AJ837" s="2104">
        <f t="shared" si="705"/>
        <v>0</v>
      </c>
      <c r="AM837" s="1953">
        <f t="shared" si="706"/>
        <v>0</v>
      </c>
      <c r="AN837" s="1953">
        <f>+COUNTIF(F837:AG837,"外")</f>
        <v>0</v>
      </c>
    </row>
    <row r="838" spans="2:40" ht="24.75" customHeight="1">
      <c r="B838" s="4186"/>
      <c r="C838" s="4188" t="s">
        <v>2495</v>
      </c>
      <c r="D838" s="1953" t="s">
        <v>1313</v>
      </c>
      <c r="E838" s="1901" t="s">
        <v>2558</v>
      </c>
      <c r="F838" s="1941"/>
      <c r="G838" s="1942"/>
      <c r="H838" s="1942"/>
      <c r="I838" s="1942"/>
      <c r="J838" s="1942"/>
      <c r="K838" s="1942"/>
      <c r="L838" s="1942"/>
      <c r="M838" s="1942"/>
      <c r="N838" s="1942"/>
      <c r="O838" s="1942"/>
      <c r="P838" s="1942"/>
      <c r="Q838" s="1942"/>
      <c r="R838" s="1942"/>
      <c r="S838" s="1942"/>
      <c r="T838" s="1942"/>
      <c r="U838" s="1942"/>
      <c r="V838" s="1942"/>
      <c r="W838" s="1942"/>
      <c r="X838" s="1942"/>
      <c r="Y838" s="1942"/>
      <c r="Z838" s="1942"/>
      <c r="AA838" s="1942"/>
      <c r="AB838" s="1942"/>
      <c r="AC838" s="1942"/>
      <c r="AD838" s="1942"/>
      <c r="AE838" s="1942"/>
      <c r="AF838" s="1942"/>
      <c r="AG838" s="1970"/>
      <c r="AH838" s="1971"/>
      <c r="AI838" s="1953"/>
      <c r="AJ838" s="2058"/>
    </row>
    <row r="839" spans="2:40">
      <c r="B839" s="4186"/>
      <c r="C839" s="4189"/>
      <c r="D839" s="1945" t="str">
        <f>E$18</f>
        <v>●●</v>
      </c>
      <c r="E839" s="2023"/>
      <c r="F839" s="1947"/>
      <c r="G839" s="1948"/>
      <c r="H839" s="1948"/>
      <c r="I839" s="1948"/>
      <c r="J839" s="1948"/>
      <c r="K839" s="1948"/>
      <c r="L839" s="1948"/>
      <c r="M839" s="1948"/>
      <c r="N839" s="1948"/>
      <c r="O839" s="1948"/>
      <c r="P839" s="1948"/>
      <c r="Q839" s="1948"/>
      <c r="R839" s="1948"/>
      <c r="S839" s="1948"/>
      <c r="T839" s="1948"/>
      <c r="U839" s="1948"/>
      <c r="V839" s="1948"/>
      <c r="W839" s="1948"/>
      <c r="X839" s="1948"/>
      <c r="Y839" s="1948"/>
      <c r="Z839" s="1948"/>
      <c r="AA839" s="1948"/>
      <c r="AB839" s="1948"/>
      <c r="AC839" s="1948"/>
      <c r="AD839" s="1948"/>
      <c r="AE839" s="1948"/>
      <c r="AF839" s="1948"/>
      <c r="AG839" s="1982"/>
      <c r="AH839" s="1950">
        <f t="shared" ref="AH839:AH842" si="708">COUNTA(F$136:AG$136)-AI839</f>
        <v>28</v>
      </c>
      <c r="AI839" s="2108">
        <f t="shared" ref="AI839:AI842" si="709">AM839+AN839</f>
        <v>0</v>
      </c>
      <c r="AJ839" s="2109">
        <f>+COUNTIF(F839:AG839,"休")</f>
        <v>0</v>
      </c>
      <c r="AM839" s="1953">
        <f>+COUNTIF(F839:AG839,"－")</f>
        <v>0</v>
      </c>
      <c r="AN839" s="1953">
        <f>+COUNTIF(F839:AG839,"外")</f>
        <v>0</v>
      </c>
    </row>
    <row r="840" spans="2:40">
      <c r="B840" s="4186"/>
      <c r="C840" s="4189"/>
      <c r="D840" s="1960">
        <f>E$19</f>
        <v>0</v>
      </c>
      <c r="E840" s="2105"/>
      <c r="F840" s="1955"/>
      <c r="G840" s="1956"/>
      <c r="H840" s="1956"/>
      <c r="I840" s="1956"/>
      <c r="J840" s="1956"/>
      <c r="K840" s="1956"/>
      <c r="L840" s="1956"/>
      <c r="M840" s="1956"/>
      <c r="N840" s="1956"/>
      <c r="O840" s="1956"/>
      <c r="P840" s="1956"/>
      <c r="Q840" s="1956"/>
      <c r="R840" s="1956"/>
      <c r="S840" s="1956"/>
      <c r="T840" s="1956"/>
      <c r="U840" s="1956"/>
      <c r="V840" s="1956"/>
      <c r="W840" s="1956"/>
      <c r="X840" s="1956"/>
      <c r="Y840" s="1956"/>
      <c r="Z840" s="1956"/>
      <c r="AA840" s="1956"/>
      <c r="AB840" s="1956"/>
      <c r="AC840" s="1956"/>
      <c r="AD840" s="1956"/>
      <c r="AE840" s="1956"/>
      <c r="AF840" s="1956"/>
      <c r="AG840" s="1957"/>
      <c r="AH840" s="1950">
        <f t="shared" si="708"/>
        <v>28</v>
      </c>
      <c r="AI840" s="1958">
        <f t="shared" si="709"/>
        <v>0</v>
      </c>
      <c r="AJ840" s="2106">
        <f t="shared" ref="AJ840:AJ842" si="710">+COUNTIF(F840:AG840,"休")</f>
        <v>0</v>
      </c>
      <c r="AM840" s="1953">
        <f t="shared" ref="AM840:AM842" si="711">+COUNTIF(F840:AG840,"－")</f>
        <v>0</v>
      </c>
      <c r="AN840" s="1953">
        <f>+COUNTIF(F840:AG840,"外")</f>
        <v>0</v>
      </c>
    </row>
    <row r="841" spans="2:40">
      <c r="B841" s="4186"/>
      <c r="C841" s="4189"/>
      <c r="D841" s="1960">
        <f>E$20</f>
        <v>0</v>
      </c>
      <c r="E841" s="2105"/>
      <c r="F841" s="1955"/>
      <c r="G841" s="1956"/>
      <c r="H841" s="1956"/>
      <c r="I841" s="1956"/>
      <c r="J841" s="1956"/>
      <c r="K841" s="1956"/>
      <c r="L841" s="1956"/>
      <c r="M841" s="1956"/>
      <c r="N841" s="1956"/>
      <c r="O841" s="1956"/>
      <c r="P841" s="1956"/>
      <c r="Q841" s="1956"/>
      <c r="R841" s="1956"/>
      <c r="S841" s="1956"/>
      <c r="T841" s="1956"/>
      <c r="U841" s="1956"/>
      <c r="V841" s="1956"/>
      <c r="W841" s="1956"/>
      <c r="X841" s="1956"/>
      <c r="Y841" s="1956"/>
      <c r="Z841" s="1956"/>
      <c r="AA841" s="1956"/>
      <c r="AB841" s="1956"/>
      <c r="AC841" s="1956"/>
      <c r="AD841" s="1956"/>
      <c r="AE841" s="1956"/>
      <c r="AF841" s="1956"/>
      <c r="AG841" s="1957"/>
      <c r="AH841" s="1950">
        <f t="shared" si="708"/>
        <v>28</v>
      </c>
      <c r="AI841" s="1958">
        <f t="shared" si="709"/>
        <v>0</v>
      </c>
      <c r="AJ841" s="2106">
        <f t="shared" si="710"/>
        <v>0</v>
      </c>
      <c r="AM841" s="1953">
        <f t="shared" si="711"/>
        <v>0</v>
      </c>
      <c r="AN841" s="1953">
        <f>+COUNTIF(F841:AG841,"外")</f>
        <v>0</v>
      </c>
    </row>
    <row r="842" spans="2:40">
      <c r="B842" s="4187"/>
      <c r="C842" s="4190"/>
      <c r="D842" s="2110">
        <f>E$21</f>
        <v>0</v>
      </c>
      <c r="E842" s="2039"/>
      <c r="F842" s="1984"/>
      <c r="G842" s="1965"/>
      <c r="H842" s="1965"/>
      <c r="I842" s="1965"/>
      <c r="J842" s="1965"/>
      <c r="K842" s="1965"/>
      <c r="L842" s="1965"/>
      <c r="M842" s="1965"/>
      <c r="N842" s="1965"/>
      <c r="O842" s="1965"/>
      <c r="P842" s="1965"/>
      <c r="Q842" s="1965"/>
      <c r="R842" s="1965"/>
      <c r="S842" s="1965"/>
      <c r="T842" s="1965"/>
      <c r="U842" s="1965"/>
      <c r="V842" s="1965"/>
      <c r="W842" s="1965"/>
      <c r="X842" s="1965"/>
      <c r="Y842" s="1965"/>
      <c r="Z842" s="1965"/>
      <c r="AA842" s="1965"/>
      <c r="AB842" s="1965"/>
      <c r="AC842" s="1965"/>
      <c r="AD842" s="1965"/>
      <c r="AE842" s="1965"/>
      <c r="AF842" s="1965"/>
      <c r="AG842" s="1985"/>
      <c r="AH842" s="1986">
        <f t="shared" si="708"/>
        <v>28</v>
      </c>
      <c r="AI842" s="2071">
        <f t="shared" si="709"/>
        <v>0</v>
      </c>
      <c r="AJ842" s="1972">
        <f t="shared" si="710"/>
        <v>0</v>
      </c>
      <c r="AM842" s="1953">
        <f t="shared" si="711"/>
        <v>0</v>
      </c>
      <c r="AN842" s="1953">
        <f>+COUNTIF(F842:AG842,"外")</f>
        <v>0</v>
      </c>
    </row>
    <row r="843" spans="2:40">
      <c r="F843" s="2073"/>
      <c r="G843" s="2073"/>
      <c r="H843" s="2073"/>
      <c r="I843" s="2073"/>
      <c r="J843" s="2073"/>
      <c r="K843" s="2073"/>
      <c r="L843" s="2073"/>
      <c r="M843" s="2073"/>
      <c r="N843" s="2073"/>
      <c r="O843" s="2073"/>
      <c r="P843" s="2073"/>
      <c r="Q843" s="2073"/>
      <c r="R843" s="2073"/>
      <c r="S843" s="2073"/>
      <c r="T843" s="2073"/>
      <c r="U843" s="2073"/>
      <c r="V843" s="2073"/>
      <c r="W843" s="2073"/>
      <c r="X843" s="2073"/>
      <c r="Y843" s="2073"/>
      <c r="Z843" s="2073"/>
      <c r="AA843" s="2073"/>
      <c r="AB843" s="2073"/>
      <c r="AC843" s="2073"/>
      <c r="AD843" s="2073"/>
      <c r="AE843" s="2073"/>
      <c r="AF843" s="2073"/>
      <c r="AG843" s="2073"/>
    </row>
    <row r="844" spans="2:40" ht="13.5" customHeight="1">
      <c r="B844" s="2021"/>
      <c r="C844" s="2022"/>
      <c r="D844" s="2025"/>
      <c r="E844" s="2053" t="s">
        <v>1183</v>
      </c>
      <c r="F844" s="2054">
        <f>+AG824+1</f>
        <v>45723</v>
      </c>
      <c r="G844" s="2055">
        <f>+F844+1</f>
        <v>45724</v>
      </c>
      <c r="H844" s="2055">
        <f t="shared" ref="H844:Y844" si="712">+G844+1</f>
        <v>45725</v>
      </c>
      <c r="I844" s="2055">
        <f t="shared" si="712"/>
        <v>45726</v>
      </c>
      <c r="J844" s="2055">
        <f t="shared" si="712"/>
        <v>45727</v>
      </c>
      <c r="K844" s="2055">
        <f t="shared" si="712"/>
        <v>45728</v>
      </c>
      <c r="L844" s="2055">
        <f t="shared" si="712"/>
        <v>45729</v>
      </c>
      <c r="M844" s="2055">
        <f t="shared" si="712"/>
        <v>45730</v>
      </c>
      <c r="N844" s="2055">
        <f t="shared" si="712"/>
        <v>45731</v>
      </c>
      <c r="O844" s="2055">
        <f t="shared" si="712"/>
        <v>45732</v>
      </c>
      <c r="P844" s="2055">
        <f t="shared" si="712"/>
        <v>45733</v>
      </c>
      <c r="Q844" s="2055">
        <f t="shared" si="712"/>
        <v>45734</v>
      </c>
      <c r="R844" s="2055">
        <f t="shared" si="712"/>
        <v>45735</v>
      </c>
      <c r="S844" s="2055">
        <f t="shared" si="712"/>
        <v>45736</v>
      </c>
      <c r="T844" s="2055">
        <f t="shared" si="712"/>
        <v>45737</v>
      </c>
      <c r="U844" s="2055">
        <f t="shared" si="712"/>
        <v>45738</v>
      </c>
      <c r="V844" s="2055">
        <f t="shared" si="712"/>
        <v>45739</v>
      </c>
      <c r="W844" s="2055">
        <f t="shared" si="712"/>
        <v>45740</v>
      </c>
      <c r="X844" s="2055">
        <f t="shared" si="712"/>
        <v>45741</v>
      </c>
      <c r="Y844" s="2055">
        <f t="shared" si="712"/>
        <v>45742</v>
      </c>
      <c r="Z844" s="2055">
        <f>+Y844+1</f>
        <v>45743</v>
      </c>
      <c r="AA844" s="2055">
        <f t="shared" ref="AA844:AC844" si="713">+Z844+1</f>
        <v>45744</v>
      </c>
      <c r="AB844" s="2055">
        <f t="shared" si="713"/>
        <v>45745</v>
      </c>
      <c r="AC844" s="2055">
        <f t="shared" si="713"/>
        <v>45746</v>
      </c>
      <c r="AD844" s="2055">
        <f>+AC844+1</f>
        <v>45747</v>
      </c>
      <c r="AE844" s="2055">
        <f t="shared" ref="AE844:AG844" si="714">+AD844+1</f>
        <v>45748</v>
      </c>
      <c r="AF844" s="2055">
        <f t="shared" si="714"/>
        <v>45749</v>
      </c>
      <c r="AG844" s="2111">
        <f t="shared" si="714"/>
        <v>45750</v>
      </c>
      <c r="AH844" s="4209" t="s">
        <v>2496</v>
      </c>
      <c r="AI844" s="4313" t="s">
        <v>2497</v>
      </c>
      <c r="AJ844" s="4316" t="s">
        <v>2474</v>
      </c>
      <c r="AK844" s="4319"/>
      <c r="AM844" s="4320" t="s">
        <v>2556</v>
      </c>
      <c r="AN844" s="4320" t="s">
        <v>2557</v>
      </c>
    </row>
    <row r="845" spans="2:40">
      <c r="B845" s="2037"/>
      <c r="C845" s="2038"/>
      <c r="D845" s="2041"/>
      <c r="E845" s="1958" t="s">
        <v>1184</v>
      </c>
      <c r="F845" s="2059" t="str">
        <f>TEXT(WEEKDAY(+F844),"aaa")</f>
        <v>金</v>
      </c>
      <c r="G845" s="2060" t="str">
        <f t="shared" ref="G845:AG845" si="715">TEXT(WEEKDAY(+G844),"aaa")</f>
        <v>土</v>
      </c>
      <c r="H845" s="2060" t="str">
        <f t="shared" si="715"/>
        <v>日</v>
      </c>
      <c r="I845" s="2060" t="str">
        <f t="shared" si="715"/>
        <v>月</v>
      </c>
      <c r="J845" s="2060" t="str">
        <f t="shared" si="715"/>
        <v>火</v>
      </c>
      <c r="K845" s="2060" t="str">
        <f t="shared" si="715"/>
        <v>水</v>
      </c>
      <c r="L845" s="2060" t="str">
        <f t="shared" si="715"/>
        <v>木</v>
      </c>
      <c r="M845" s="2060" t="str">
        <f t="shared" si="715"/>
        <v>金</v>
      </c>
      <c r="N845" s="2060" t="str">
        <f t="shared" si="715"/>
        <v>土</v>
      </c>
      <c r="O845" s="2060" t="str">
        <f t="shared" si="715"/>
        <v>日</v>
      </c>
      <c r="P845" s="2060" t="str">
        <f t="shared" si="715"/>
        <v>月</v>
      </c>
      <c r="Q845" s="2060" t="str">
        <f t="shared" si="715"/>
        <v>火</v>
      </c>
      <c r="R845" s="2060" t="str">
        <f t="shared" si="715"/>
        <v>水</v>
      </c>
      <c r="S845" s="2060" t="str">
        <f t="shared" si="715"/>
        <v>木</v>
      </c>
      <c r="T845" s="2060" t="str">
        <f t="shared" si="715"/>
        <v>金</v>
      </c>
      <c r="U845" s="2060" t="str">
        <f t="shared" si="715"/>
        <v>土</v>
      </c>
      <c r="V845" s="2060" t="str">
        <f t="shared" si="715"/>
        <v>日</v>
      </c>
      <c r="W845" s="2060" t="str">
        <f t="shared" si="715"/>
        <v>月</v>
      </c>
      <c r="X845" s="2060" t="str">
        <f t="shared" si="715"/>
        <v>火</v>
      </c>
      <c r="Y845" s="2060" t="str">
        <f t="shared" si="715"/>
        <v>水</v>
      </c>
      <c r="Z845" s="2060" t="str">
        <f t="shared" si="715"/>
        <v>木</v>
      </c>
      <c r="AA845" s="2060" t="str">
        <f t="shared" si="715"/>
        <v>金</v>
      </c>
      <c r="AB845" s="2060" t="str">
        <f t="shared" si="715"/>
        <v>土</v>
      </c>
      <c r="AC845" s="2060" t="str">
        <f t="shared" si="715"/>
        <v>日</v>
      </c>
      <c r="AD845" s="2060" t="str">
        <f t="shared" si="715"/>
        <v>月</v>
      </c>
      <c r="AE845" s="2060" t="str">
        <f t="shared" si="715"/>
        <v>火</v>
      </c>
      <c r="AF845" s="2060" t="str">
        <f t="shared" si="715"/>
        <v>水</v>
      </c>
      <c r="AG845" s="2060" t="str">
        <f t="shared" si="715"/>
        <v>木</v>
      </c>
      <c r="AH845" s="4210"/>
      <c r="AI845" s="4314"/>
      <c r="AJ845" s="4317"/>
      <c r="AK845" s="4319"/>
      <c r="AM845" s="4320"/>
      <c r="AN845" s="4320"/>
    </row>
    <row r="846" spans="2:40" ht="24.75" customHeight="1">
      <c r="B846" s="2101" t="s">
        <v>2531</v>
      </c>
      <c r="C846" s="2102" t="s">
        <v>2532</v>
      </c>
      <c r="D846" s="1953" t="s">
        <v>1313</v>
      </c>
      <c r="E846" s="1901" t="s">
        <v>2558</v>
      </c>
      <c r="F846" s="1941"/>
      <c r="G846" s="1942"/>
      <c r="H846" s="1942"/>
      <c r="I846" s="1942"/>
      <c r="J846" s="1942"/>
      <c r="K846" s="1942"/>
      <c r="L846" s="1942"/>
      <c r="M846" s="1942"/>
      <c r="N846" s="1942"/>
      <c r="O846" s="1942"/>
      <c r="P846" s="1942"/>
      <c r="Q846" s="1942"/>
      <c r="R846" s="1942"/>
      <c r="S846" s="1942"/>
      <c r="T846" s="1942"/>
      <c r="U846" s="1942"/>
      <c r="V846" s="1942"/>
      <c r="W846" s="1942"/>
      <c r="X846" s="1942"/>
      <c r="Y846" s="1942"/>
      <c r="Z846" s="1942"/>
      <c r="AA846" s="1942"/>
      <c r="AB846" s="1942"/>
      <c r="AC846" s="1942"/>
      <c r="AD846" s="1942"/>
      <c r="AE846" s="1942"/>
      <c r="AF846" s="1942"/>
      <c r="AG846" s="1970"/>
      <c r="AH846" s="4211"/>
      <c r="AI846" s="4315"/>
      <c r="AJ846" s="4318"/>
      <c r="AK846" s="4319"/>
    </row>
    <row r="847" spans="2:40" ht="13.5" customHeight="1">
      <c r="B847" s="4185" t="s">
        <v>2486</v>
      </c>
      <c r="C847" s="4188" t="s">
        <v>2487</v>
      </c>
      <c r="D847" s="1945" t="str">
        <f>E$8</f>
        <v>〇〇</v>
      </c>
      <c r="E847" s="2023"/>
      <c r="F847" s="1947"/>
      <c r="G847" s="1948"/>
      <c r="H847" s="1948"/>
      <c r="I847" s="1948"/>
      <c r="J847" s="1948"/>
      <c r="K847" s="1948"/>
      <c r="L847" s="1948"/>
      <c r="M847" s="1948"/>
      <c r="N847" s="1948"/>
      <c r="O847" s="1948"/>
      <c r="P847" s="1948"/>
      <c r="Q847" s="1948"/>
      <c r="R847" s="1948"/>
      <c r="S847" s="1948"/>
      <c r="T847" s="1948"/>
      <c r="U847" s="1948"/>
      <c r="V847" s="1948"/>
      <c r="W847" s="1948"/>
      <c r="X847" s="1948"/>
      <c r="Y847" s="1948"/>
      <c r="Z847" s="1948"/>
      <c r="AA847" s="1948"/>
      <c r="AB847" s="1948"/>
      <c r="AC847" s="1948"/>
      <c r="AD847" s="1948"/>
      <c r="AE847" s="1948"/>
      <c r="AF847" s="1948"/>
      <c r="AG847" s="1949"/>
      <c r="AH847" s="1950">
        <f>COUNTA(F$156:AG$156)-AI847</f>
        <v>28</v>
      </c>
      <c r="AI847" s="1951">
        <f>AM847+AN847</f>
        <v>0</v>
      </c>
      <c r="AJ847" s="2104">
        <f>+COUNTIF(F847:AG847,"休")</f>
        <v>0</v>
      </c>
      <c r="AM847" s="1953">
        <f>+COUNTIF(F847:AG847,"－")</f>
        <v>0</v>
      </c>
      <c r="AN847" s="1953">
        <f t="shared" ref="AN847:AN852" si="716">+COUNTIF(F847:AG847,"外")</f>
        <v>0</v>
      </c>
    </row>
    <row r="848" spans="2:40" ht="13.5" customHeight="1">
      <c r="B848" s="4186"/>
      <c r="C848" s="4189"/>
      <c r="D848" s="1960" t="str">
        <f>E$9</f>
        <v>●●</v>
      </c>
      <c r="E848" s="2105"/>
      <c r="F848" s="1955"/>
      <c r="G848" s="1956"/>
      <c r="H848" s="1956"/>
      <c r="I848" s="1956"/>
      <c r="J848" s="1956"/>
      <c r="K848" s="1956"/>
      <c r="L848" s="1956"/>
      <c r="M848" s="1956"/>
      <c r="N848" s="1956"/>
      <c r="O848" s="1956"/>
      <c r="P848" s="1956"/>
      <c r="Q848" s="1956"/>
      <c r="R848" s="1956"/>
      <c r="S848" s="1956"/>
      <c r="T848" s="1956"/>
      <c r="U848" s="1956"/>
      <c r="V848" s="1956"/>
      <c r="W848" s="1956"/>
      <c r="X848" s="1956"/>
      <c r="Y848" s="1956"/>
      <c r="Z848" s="1956"/>
      <c r="AA848" s="1956"/>
      <c r="AB848" s="1956"/>
      <c r="AC848" s="1956"/>
      <c r="AD848" s="1956"/>
      <c r="AE848" s="1956"/>
      <c r="AF848" s="1956"/>
      <c r="AG848" s="1957"/>
      <c r="AH848" s="1950">
        <f>COUNTA(F$156:AG$156)-AI848</f>
        <v>28</v>
      </c>
      <c r="AI848" s="1958">
        <f t="shared" ref="AI848" si="717">AM848+AN848</f>
        <v>0</v>
      </c>
      <c r="AJ848" s="2106">
        <f t="shared" ref="AJ848:AJ851" si="718">+COUNTIF(F848:AG848,"休")</f>
        <v>0</v>
      </c>
      <c r="AM848" s="1953">
        <f t="shared" ref="AM848:AM851" si="719">+COUNTIF(F848:AG848,"－")</f>
        <v>0</v>
      </c>
      <c r="AN848" s="1953">
        <f t="shared" si="716"/>
        <v>0</v>
      </c>
    </row>
    <row r="849" spans="2:40">
      <c r="B849" s="4186"/>
      <c r="C849" s="4189"/>
      <c r="D849" s="1960" t="str">
        <f>E$10</f>
        <v>△△</v>
      </c>
      <c r="E849" s="2105"/>
      <c r="F849" s="1955"/>
      <c r="G849" s="1956"/>
      <c r="H849" s="1956"/>
      <c r="I849" s="1956"/>
      <c r="J849" s="1956"/>
      <c r="K849" s="1956"/>
      <c r="L849" s="1956"/>
      <c r="M849" s="1956"/>
      <c r="N849" s="1956"/>
      <c r="O849" s="1956"/>
      <c r="P849" s="1956"/>
      <c r="Q849" s="1956"/>
      <c r="R849" s="1956"/>
      <c r="S849" s="1956"/>
      <c r="T849" s="1956"/>
      <c r="U849" s="1956"/>
      <c r="V849" s="1956"/>
      <c r="W849" s="1956"/>
      <c r="X849" s="1956"/>
      <c r="Y849" s="1956"/>
      <c r="Z849" s="1956"/>
      <c r="AA849" s="1956"/>
      <c r="AB849" s="1956"/>
      <c r="AC849" s="1956"/>
      <c r="AD849" s="1956"/>
      <c r="AE849" s="1956"/>
      <c r="AF849" s="1956"/>
      <c r="AG849" s="1957"/>
      <c r="AH849" s="1950">
        <f t="shared" ref="AH849:AH850" si="720">COUNTA(F$156:AG$156)-AI849</f>
        <v>28</v>
      </c>
      <c r="AI849" s="1958">
        <f>AM849+AN849</f>
        <v>0</v>
      </c>
      <c r="AJ849" s="2106">
        <f t="shared" si="718"/>
        <v>0</v>
      </c>
      <c r="AM849" s="1953">
        <f t="shared" si="719"/>
        <v>0</v>
      </c>
      <c r="AN849" s="1953">
        <f t="shared" si="716"/>
        <v>0</v>
      </c>
    </row>
    <row r="850" spans="2:40">
      <c r="B850" s="4186"/>
      <c r="C850" s="4189"/>
      <c r="D850" s="1960" t="str">
        <f>E$11</f>
        <v>■■</v>
      </c>
      <c r="E850" s="2105"/>
      <c r="F850" s="1955"/>
      <c r="G850" s="1956"/>
      <c r="H850" s="1956"/>
      <c r="I850" s="1956"/>
      <c r="J850" s="1956"/>
      <c r="K850" s="1956"/>
      <c r="L850" s="1956"/>
      <c r="M850" s="1956"/>
      <c r="N850" s="1956"/>
      <c r="O850" s="1956"/>
      <c r="P850" s="1956"/>
      <c r="Q850" s="1956"/>
      <c r="R850" s="1956"/>
      <c r="S850" s="1956"/>
      <c r="T850" s="1956"/>
      <c r="U850" s="1956"/>
      <c r="V850" s="1956"/>
      <c r="W850" s="1956"/>
      <c r="X850" s="1956"/>
      <c r="Y850" s="1956"/>
      <c r="Z850" s="1956"/>
      <c r="AA850" s="1956"/>
      <c r="AB850" s="1956"/>
      <c r="AC850" s="1956"/>
      <c r="AD850" s="1956"/>
      <c r="AE850" s="1956"/>
      <c r="AF850" s="1956"/>
      <c r="AG850" s="1957"/>
      <c r="AH850" s="1950">
        <f t="shared" si="720"/>
        <v>28</v>
      </c>
      <c r="AI850" s="1958">
        <f t="shared" ref="AI850:AI852" si="721">AM850+AN850</f>
        <v>0</v>
      </c>
      <c r="AJ850" s="2106">
        <f t="shared" si="718"/>
        <v>0</v>
      </c>
      <c r="AM850" s="1953">
        <f t="shared" si="719"/>
        <v>0</v>
      </c>
      <c r="AN850" s="1953">
        <f t="shared" si="716"/>
        <v>0</v>
      </c>
    </row>
    <row r="851" spans="2:40">
      <c r="B851" s="4186"/>
      <c r="C851" s="4189"/>
      <c r="D851" s="1960" t="str">
        <f>E$12</f>
        <v>★★</v>
      </c>
      <c r="E851" s="2105"/>
      <c r="F851" s="1955"/>
      <c r="G851" s="1956"/>
      <c r="H851" s="1956"/>
      <c r="I851" s="1956"/>
      <c r="J851" s="1956"/>
      <c r="K851" s="1956"/>
      <c r="L851" s="1956"/>
      <c r="M851" s="1956"/>
      <c r="N851" s="1956"/>
      <c r="O851" s="1956"/>
      <c r="P851" s="1956"/>
      <c r="Q851" s="1956"/>
      <c r="R851" s="1956"/>
      <c r="S851" s="1956"/>
      <c r="T851" s="1956"/>
      <c r="U851" s="1956"/>
      <c r="V851" s="1956"/>
      <c r="W851" s="1956"/>
      <c r="X851" s="1956"/>
      <c r="Y851" s="1956"/>
      <c r="Z851" s="1956"/>
      <c r="AA851" s="1956"/>
      <c r="AB851" s="1956"/>
      <c r="AC851" s="1956"/>
      <c r="AD851" s="1956"/>
      <c r="AE851" s="1956"/>
      <c r="AF851" s="1956"/>
      <c r="AG851" s="1957"/>
      <c r="AH851" s="1950">
        <f>COUNTA(F$156:AG$156)-AI851</f>
        <v>28</v>
      </c>
      <c r="AI851" s="1958">
        <f t="shared" si="721"/>
        <v>0</v>
      </c>
      <c r="AJ851" s="2106">
        <f t="shared" si="718"/>
        <v>0</v>
      </c>
      <c r="AM851" s="1953">
        <f t="shared" si="719"/>
        <v>0</v>
      </c>
      <c r="AN851" s="1953">
        <f t="shared" si="716"/>
        <v>0</v>
      </c>
    </row>
    <row r="852" spans="2:40">
      <c r="B852" s="4187"/>
      <c r="C852" s="4190"/>
      <c r="D852" s="2107"/>
      <c r="E852" s="1991"/>
      <c r="F852" s="1964"/>
      <c r="G852" s="1966"/>
      <c r="H852" s="1966"/>
      <c r="I852" s="1966"/>
      <c r="J852" s="1966"/>
      <c r="K852" s="1966"/>
      <c r="L852" s="1966"/>
      <c r="M852" s="1966"/>
      <c r="N852" s="1966"/>
      <c r="O852" s="1966"/>
      <c r="P852" s="1966"/>
      <c r="Q852" s="1966"/>
      <c r="R852" s="1966"/>
      <c r="S852" s="1966"/>
      <c r="T852" s="1966"/>
      <c r="U852" s="1966"/>
      <c r="V852" s="1966"/>
      <c r="W852" s="1966"/>
      <c r="X852" s="1966"/>
      <c r="Y852" s="1966"/>
      <c r="Z852" s="1966"/>
      <c r="AA852" s="1966"/>
      <c r="AB852" s="1966"/>
      <c r="AC852" s="1966"/>
      <c r="AD852" s="1966"/>
      <c r="AE852" s="1966"/>
      <c r="AF852" s="1966"/>
      <c r="AG852" s="1967"/>
      <c r="AH852" s="1950">
        <f>COUNTA(F$156:AG$156)-AI852</f>
        <v>28</v>
      </c>
      <c r="AI852" s="1951">
        <f t="shared" si="721"/>
        <v>0</v>
      </c>
      <c r="AJ852" s="2104">
        <f>+COUNTIF(F852:AG852,"休")</f>
        <v>0</v>
      </c>
      <c r="AM852" s="1953">
        <f>+COUNTIF(F852:AG852,"－")</f>
        <v>0</v>
      </c>
      <c r="AN852" s="1953">
        <f t="shared" si="716"/>
        <v>0</v>
      </c>
    </row>
    <row r="853" spans="2:40" ht="24.75" customHeight="1">
      <c r="B853" s="4185" t="s">
        <v>2493</v>
      </c>
      <c r="C853" s="4188" t="s">
        <v>2494</v>
      </c>
      <c r="D853" s="1953" t="s">
        <v>1313</v>
      </c>
      <c r="E853" s="1901" t="s">
        <v>2558</v>
      </c>
      <c r="F853" s="1941"/>
      <c r="G853" s="1942"/>
      <c r="H853" s="1942"/>
      <c r="I853" s="1942"/>
      <c r="J853" s="1942"/>
      <c r="K853" s="1942"/>
      <c r="L853" s="1942"/>
      <c r="M853" s="1942"/>
      <c r="N853" s="1942"/>
      <c r="O853" s="1942"/>
      <c r="P853" s="1942"/>
      <c r="Q853" s="1942"/>
      <c r="R853" s="1942"/>
      <c r="S853" s="1942"/>
      <c r="T853" s="1942"/>
      <c r="U853" s="1942"/>
      <c r="V853" s="1942"/>
      <c r="W853" s="1942"/>
      <c r="X853" s="1942"/>
      <c r="Y853" s="1942"/>
      <c r="Z853" s="1942"/>
      <c r="AA853" s="1942"/>
      <c r="AB853" s="1942"/>
      <c r="AC853" s="1942"/>
      <c r="AD853" s="1942"/>
      <c r="AE853" s="1942"/>
      <c r="AF853" s="1942"/>
      <c r="AG853" s="1970"/>
      <c r="AH853" s="1971"/>
      <c r="AI853" s="1953"/>
      <c r="AJ853" s="2058"/>
    </row>
    <row r="854" spans="2:40" ht="13.5" customHeight="1">
      <c r="B854" s="4186"/>
      <c r="C854" s="4189"/>
      <c r="D854" s="2107" t="str">
        <f>E$14</f>
        <v>〇〇</v>
      </c>
      <c r="E854" s="1991"/>
      <c r="F854" s="1947"/>
      <c r="G854" s="1948"/>
      <c r="H854" s="1948"/>
      <c r="I854" s="1948"/>
      <c r="J854" s="1948"/>
      <c r="K854" s="1948"/>
      <c r="L854" s="1948"/>
      <c r="M854" s="1948"/>
      <c r="N854" s="1948"/>
      <c r="O854" s="1948"/>
      <c r="P854" s="1948"/>
      <c r="Q854" s="1948"/>
      <c r="R854" s="1948"/>
      <c r="S854" s="1948"/>
      <c r="T854" s="1948"/>
      <c r="U854" s="1948"/>
      <c r="V854" s="1948"/>
      <c r="W854" s="1948"/>
      <c r="X854" s="1948"/>
      <c r="Y854" s="1948"/>
      <c r="Z854" s="1948"/>
      <c r="AA854" s="1948"/>
      <c r="AB854" s="1948"/>
      <c r="AC854" s="1948"/>
      <c r="AD854" s="1948"/>
      <c r="AE854" s="1948"/>
      <c r="AF854" s="1948"/>
      <c r="AG854" s="1949"/>
      <c r="AH854" s="1950">
        <f>COUNTA(F$156:AG$156)-AI854</f>
        <v>28</v>
      </c>
      <c r="AI854" s="1951">
        <f t="shared" ref="AI854:AI857" si="722">AM854+AN854</f>
        <v>0</v>
      </c>
      <c r="AJ854" s="2104">
        <f>+COUNTIF(F854:AG854,"休")</f>
        <v>0</v>
      </c>
      <c r="AM854" s="1953">
        <f>+COUNTIF(F854:AG854,"－")</f>
        <v>0</v>
      </c>
      <c r="AN854" s="1953">
        <f>+COUNTIF(F854:AG854,"外")</f>
        <v>0</v>
      </c>
    </row>
    <row r="855" spans="2:40">
      <c r="B855" s="4186"/>
      <c r="C855" s="4189"/>
      <c r="D855" s="1960" t="str">
        <f>E$15</f>
        <v>●●</v>
      </c>
      <c r="E855" s="2105"/>
      <c r="F855" s="1955"/>
      <c r="G855" s="1956"/>
      <c r="H855" s="1956"/>
      <c r="I855" s="1956"/>
      <c r="J855" s="1956"/>
      <c r="K855" s="1956"/>
      <c r="L855" s="1956"/>
      <c r="M855" s="1956"/>
      <c r="N855" s="1956"/>
      <c r="O855" s="1956"/>
      <c r="P855" s="1956"/>
      <c r="Q855" s="1956"/>
      <c r="R855" s="1956"/>
      <c r="S855" s="1956"/>
      <c r="T855" s="1956"/>
      <c r="U855" s="1956"/>
      <c r="V855" s="1956"/>
      <c r="W855" s="1956"/>
      <c r="X855" s="1956"/>
      <c r="Y855" s="1956"/>
      <c r="Z855" s="1956"/>
      <c r="AA855" s="1956"/>
      <c r="AB855" s="1956"/>
      <c r="AC855" s="1956"/>
      <c r="AD855" s="1956"/>
      <c r="AE855" s="1956"/>
      <c r="AF855" s="1956"/>
      <c r="AG855" s="1957"/>
      <c r="AH855" s="1950">
        <f>COUNTA(F$156:AG$156)-AI855</f>
        <v>28</v>
      </c>
      <c r="AI855" s="1958">
        <f t="shared" si="722"/>
        <v>0</v>
      </c>
      <c r="AJ855" s="2106">
        <f t="shared" ref="AJ855:AJ857" si="723">+COUNTIF(F855:AG855,"休")</f>
        <v>0</v>
      </c>
      <c r="AM855" s="1953">
        <f t="shared" ref="AM855:AM857" si="724">+COUNTIF(F855:AG855,"－")</f>
        <v>0</v>
      </c>
      <c r="AN855" s="1953">
        <f>+COUNTIF(F855:AG855,"外")</f>
        <v>0</v>
      </c>
    </row>
    <row r="856" spans="2:40">
      <c r="B856" s="4186"/>
      <c r="C856" s="4189"/>
      <c r="D856" s="1960">
        <f>E$16</f>
        <v>0</v>
      </c>
      <c r="E856" s="2105"/>
      <c r="F856" s="1955"/>
      <c r="G856" s="1956"/>
      <c r="H856" s="1956"/>
      <c r="I856" s="1956"/>
      <c r="J856" s="1956"/>
      <c r="K856" s="1956"/>
      <c r="L856" s="1956"/>
      <c r="M856" s="1956"/>
      <c r="N856" s="1956"/>
      <c r="O856" s="1956"/>
      <c r="P856" s="1956"/>
      <c r="Q856" s="1956"/>
      <c r="R856" s="1956"/>
      <c r="S856" s="1956"/>
      <c r="T856" s="1956"/>
      <c r="U856" s="1956"/>
      <c r="V856" s="1956"/>
      <c r="W856" s="1956"/>
      <c r="X856" s="1956"/>
      <c r="Y856" s="1956"/>
      <c r="Z856" s="1956"/>
      <c r="AA856" s="1956"/>
      <c r="AB856" s="1956"/>
      <c r="AC856" s="1956"/>
      <c r="AD856" s="1956"/>
      <c r="AE856" s="1956"/>
      <c r="AF856" s="1956"/>
      <c r="AG856" s="1957"/>
      <c r="AH856" s="1950">
        <f t="shared" ref="AH856:AH857" si="725">COUNTA(F$156:AG$156)-AI856</f>
        <v>28</v>
      </c>
      <c r="AI856" s="1958">
        <f t="shared" si="722"/>
        <v>0</v>
      </c>
      <c r="AJ856" s="2106">
        <f t="shared" si="723"/>
        <v>0</v>
      </c>
      <c r="AM856" s="1953">
        <f t="shared" si="724"/>
        <v>0</v>
      </c>
      <c r="AN856" s="1953">
        <f>+COUNTIF(F856:AG856,"外")</f>
        <v>0</v>
      </c>
    </row>
    <row r="857" spans="2:40">
      <c r="B857" s="4186"/>
      <c r="C857" s="4190"/>
      <c r="D857" s="2107">
        <f>E$17</f>
        <v>0</v>
      </c>
      <c r="E857" s="1991"/>
      <c r="F857" s="1955"/>
      <c r="G857" s="1978"/>
      <c r="H857" s="1978"/>
      <c r="I857" s="1978"/>
      <c r="J857" s="1978"/>
      <c r="K857" s="1978"/>
      <c r="L857" s="1978"/>
      <c r="M857" s="1978"/>
      <c r="N857" s="1978"/>
      <c r="O857" s="1978"/>
      <c r="P857" s="1978"/>
      <c r="Q857" s="1978"/>
      <c r="R857" s="1978"/>
      <c r="S857" s="1978"/>
      <c r="T857" s="1978"/>
      <c r="U857" s="1978"/>
      <c r="V857" s="1978"/>
      <c r="W857" s="1978"/>
      <c r="X857" s="1978"/>
      <c r="Y857" s="1978"/>
      <c r="Z857" s="1978"/>
      <c r="AA857" s="1978"/>
      <c r="AB857" s="1978"/>
      <c r="AC857" s="1978"/>
      <c r="AD857" s="1978"/>
      <c r="AE857" s="1978"/>
      <c r="AF857" s="1978"/>
      <c r="AG857" s="1949"/>
      <c r="AH857" s="1950">
        <f t="shared" si="725"/>
        <v>28</v>
      </c>
      <c r="AI857" s="1987">
        <f t="shared" si="722"/>
        <v>0</v>
      </c>
      <c r="AJ857" s="2104">
        <f t="shared" si="723"/>
        <v>0</v>
      </c>
      <c r="AM857" s="1953">
        <f t="shared" si="724"/>
        <v>0</v>
      </c>
      <c r="AN857" s="1953">
        <f>+COUNTIF(F857:AG857,"外")</f>
        <v>0</v>
      </c>
    </row>
    <row r="858" spans="2:40" ht="24.75" customHeight="1">
      <c r="B858" s="4186"/>
      <c r="C858" s="4188" t="s">
        <v>2495</v>
      </c>
      <c r="D858" s="1953" t="s">
        <v>1313</v>
      </c>
      <c r="E858" s="1901" t="s">
        <v>2558</v>
      </c>
      <c r="F858" s="1941"/>
      <c r="G858" s="1942"/>
      <c r="H858" s="1942"/>
      <c r="I858" s="1942"/>
      <c r="J858" s="1942"/>
      <c r="K858" s="1942"/>
      <c r="L858" s="1942"/>
      <c r="M858" s="1942"/>
      <c r="N858" s="1942"/>
      <c r="O858" s="1942"/>
      <c r="P858" s="1942"/>
      <c r="Q858" s="1942"/>
      <c r="R858" s="1942"/>
      <c r="S858" s="1942"/>
      <c r="T858" s="1942"/>
      <c r="U858" s="1942"/>
      <c r="V858" s="1942"/>
      <c r="W858" s="1942"/>
      <c r="X858" s="1942"/>
      <c r="Y858" s="1942"/>
      <c r="Z858" s="1942"/>
      <c r="AA858" s="1942"/>
      <c r="AB858" s="1942"/>
      <c r="AC858" s="1942"/>
      <c r="AD858" s="1942"/>
      <c r="AE858" s="1942"/>
      <c r="AF858" s="1942"/>
      <c r="AG858" s="1970"/>
      <c r="AH858" s="1971"/>
      <c r="AI858" s="1953"/>
      <c r="AJ858" s="2058"/>
    </row>
    <row r="859" spans="2:40">
      <c r="B859" s="4186"/>
      <c r="C859" s="4189"/>
      <c r="D859" s="1945" t="str">
        <f>E$18</f>
        <v>●●</v>
      </c>
      <c r="E859" s="2023"/>
      <c r="F859" s="1947"/>
      <c r="G859" s="1948"/>
      <c r="H859" s="1948"/>
      <c r="I859" s="1948"/>
      <c r="J859" s="1948"/>
      <c r="K859" s="1948"/>
      <c r="L859" s="1948"/>
      <c r="M859" s="1948"/>
      <c r="N859" s="1948"/>
      <c r="O859" s="1948"/>
      <c r="P859" s="1948"/>
      <c r="Q859" s="1948"/>
      <c r="R859" s="1948"/>
      <c r="S859" s="1948"/>
      <c r="T859" s="1948"/>
      <c r="U859" s="1948"/>
      <c r="V859" s="1948"/>
      <c r="W859" s="1948"/>
      <c r="X859" s="1948"/>
      <c r="Y859" s="1948"/>
      <c r="Z859" s="1948"/>
      <c r="AA859" s="1948"/>
      <c r="AB859" s="1948"/>
      <c r="AC859" s="1948"/>
      <c r="AD859" s="1948"/>
      <c r="AE859" s="1948"/>
      <c r="AF859" s="1948"/>
      <c r="AG859" s="1982"/>
      <c r="AH859" s="1950">
        <f>COUNTA(F$156:AG$156)-AI859</f>
        <v>28</v>
      </c>
      <c r="AI859" s="2108">
        <f t="shared" ref="AI859:AI862" si="726">AM859+AN859</f>
        <v>0</v>
      </c>
      <c r="AJ859" s="2109">
        <f>+COUNTIF(F859:AG859,"休")</f>
        <v>0</v>
      </c>
      <c r="AM859" s="1953">
        <f>+COUNTIF(F859:AG859,"－")</f>
        <v>0</v>
      </c>
      <c r="AN859" s="1953">
        <f>+COUNTIF(F859:AG859,"外")</f>
        <v>0</v>
      </c>
    </row>
    <row r="860" spans="2:40">
      <c r="B860" s="4186"/>
      <c r="C860" s="4189"/>
      <c r="D860" s="1960">
        <f>E$19</f>
        <v>0</v>
      </c>
      <c r="E860" s="2105"/>
      <c r="F860" s="1955"/>
      <c r="G860" s="1956"/>
      <c r="H860" s="1956"/>
      <c r="I860" s="1956"/>
      <c r="J860" s="1956"/>
      <c r="K860" s="1956"/>
      <c r="L860" s="1956"/>
      <c r="M860" s="1956"/>
      <c r="N860" s="1956"/>
      <c r="O860" s="1956"/>
      <c r="P860" s="1956"/>
      <c r="Q860" s="1956"/>
      <c r="R860" s="1956"/>
      <c r="S860" s="1956"/>
      <c r="T860" s="1956"/>
      <c r="U860" s="1956"/>
      <c r="V860" s="1956"/>
      <c r="W860" s="1956"/>
      <c r="X860" s="1956"/>
      <c r="Y860" s="1956"/>
      <c r="Z860" s="1956"/>
      <c r="AA860" s="1956"/>
      <c r="AB860" s="1956"/>
      <c r="AC860" s="1956"/>
      <c r="AD860" s="1956"/>
      <c r="AE860" s="1956"/>
      <c r="AF860" s="1956"/>
      <c r="AG860" s="1957"/>
      <c r="AH860" s="1950">
        <f>COUNTA(F$156:AG$156)-AI860</f>
        <v>28</v>
      </c>
      <c r="AI860" s="1958">
        <f t="shared" si="726"/>
        <v>0</v>
      </c>
      <c r="AJ860" s="2106">
        <f t="shared" ref="AJ860:AJ862" si="727">+COUNTIF(F860:AG860,"休")</f>
        <v>0</v>
      </c>
      <c r="AM860" s="1953">
        <f t="shared" ref="AM860:AM862" si="728">+COUNTIF(F860:AG860,"－")</f>
        <v>0</v>
      </c>
      <c r="AN860" s="1953">
        <f>+COUNTIF(F860:AG860,"外")</f>
        <v>0</v>
      </c>
    </row>
    <row r="861" spans="2:40">
      <c r="B861" s="4186"/>
      <c r="C861" s="4189"/>
      <c r="D861" s="1960">
        <f>E$20</f>
        <v>0</v>
      </c>
      <c r="E861" s="2105"/>
      <c r="F861" s="1955"/>
      <c r="G861" s="1956"/>
      <c r="H861" s="1956"/>
      <c r="I861" s="1956"/>
      <c r="J861" s="1956"/>
      <c r="K861" s="1956"/>
      <c r="L861" s="1956"/>
      <c r="M861" s="1956"/>
      <c r="N861" s="1956"/>
      <c r="O861" s="1956"/>
      <c r="P861" s="1956"/>
      <c r="Q861" s="1956"/>
      <c r="R861" s="1956"/>
      <c r="S861" s="1956"/>
      <c r="T861" s="1956"/>
      <c r="U861" s="1956"/>
      <c r="V861" s="1956"/>
      <c r="W861" s="1956"/>
      <c r="X861" s="1956"/>
      <c r="Y861" s="1956"/>
      <c r="Z861" s="1956"/>
      <c r="AA861" s="1956"/>
      <c r="AB861" s="1956"/>
      <c r="AC861" s="1956"/>
      <c r="AD861" s="1956"/>
      <c r="AE861" s="1956"/>
      <c r="AF861" s="1956"/>
      <c r="AG861" s="1957"/>
      <c r="AH861" s="1950">
        <f t="shared" ref="AH861:AH862" si="729">COUNTA(F$156:AG$156)-AI861</f>
        <v>28</v>
      </c>
      <c r="AI861" s="1958">
        <f t="shared" si="726"/>
        <v>0</v>
      </c>
      <c r="AJ861" s="2106">
        <f t="shared" si="727"/>
        <v>0</v>
      </c>
      <c r="AM861" s="1953">
        <f t="shared" si="728"/>
        <v>0</v>
      </c>
      <c r="AN861" s="1953">
        <f>+COUNTIF(F861:AG861,"外")</f>
        <v>0</v>
      </c>
    </row>
    <row r="862" spans="2:40">
      <c r="B862" s="4187"/>
      <c r="C862" s="4190"/>
      <c r="D862" s="2110">
        <f>E$21</f>
        <v>0</v>
      </c>
      <c r="E862" s="2039"/>
      <c r="F862" s="1984"/>
      <c r="G862" s="1965"/>
      <c r="H862" s="1965"/>
      <c r="I862" s="1965"/>
      <c r="J862" s="1965"/>
      <c r="K862" s="1965"/>
      <c r="L862" s="1965"/>
      <c r="M862" s="1965"/>
      <c r="N862" s="1965"/>
      <c r="O862" s="1965"/>
      <c r="P862" s="1965"/>
      <c r="Q862" s="1965"/>
      <c r="R862" s="1965"/>
      <c r="S862" s="1965"/>
      <c r="T862" s="1965"/>
      <c r="U862" s="1965"/>
      <c r="V862" s="1965"/>
      <c r="W862" s="1965"/>
      <c r="X862" s="1965"/>
      <c r="Y862" s="1965"/>
      <c r="Z862" s="1965"/>
      <c r="AA862" s="1965"/>
      <c r="AB862" s="1965"/>
      <c r="AC862" s="1965"/>
      <c r="AD862" s="1965"/>
      <c r="AE862" s="1965"/>
      <c r="AF862" s="1965"/>
      <c r="AG862" s="1985"/>
      <c r="AH862" s="1986">
        <f t="shared" si="729"/>
        <v>28</v>
      </c>
      <c r="AI862" s="2071">
        <f t="shared" si="726"/>
        <v>0</v>
      </c>
      <c r="AJ862" s="1972">
        <f t="shared" si="727"/>
        <v>0</v>
      </c>
      <c r="AM862" s="1953">
        <f t="shared" si="728"/>
        <v>0</v>
      </c>
      <c r="AN862" s="1953">
        <f>+COUNTIF(F862:AG862,"外")</f>
        <v>0</v>
      </c>
    </row>
  </sheetData>
  <mergeCells count="610">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H96:AH98"/>
    <mergeCell ref="AI96:AI98"/>
    <mergeCell ref="AJ96:AJ98"/>
    <mergeCell ref="AK96:AK98"/>
    <mergeCell ref="AM96:AM97"/>
    <mergeCell ref="AN96:AN97"/>
    <mergeCell ref="AF87:AJ87"/>
    <mergeCell ref="AD92:AF92"/>
    <mergeCell ref="AG92:AJ92"/>
    <mergeCell ref="AM116:AM117"/>
    <mergeCell ref="AN116:AN117"/>
    <mergeCell ref="B119:B124"/>
    <mergeCell ref="C119:C124"/>
    <mergeCell ref="B99:B104"/>
    <mergeCell ref="C99:C104"/>
    <mergeCell ref="B105:B114"/>
    <mergeCell ref="C105:C109"/>
    <mergeCell ref="C110:C114"/>
    <mergeCell ref="AH116:AH118"/>
    <mergeCell ref="B125:B134"/>
    <mergeCell ref="C125:C129"/>
    <mergeCell ref="C130:C134"/>
    <mergeCell ref="AH136:AH138"/>
    <mergeCell ref="AI136:AI138"/>
    <mergeCell ref="AJ136:AJ138"/>
    <mergeCell ref="AI116:AI118"/>
    <mergeCell ref="AJ116:AJ118"/>
    <mergeCell ref="AK116:AK118"/>
    <mergeCell ref="AK156:AK158"/>
    <mergeCell ref="AM156:AM157"/>
    <mergeCell ref="AN156:AN157"/>
    <mergeCell ref="AK136:AK138"/>
    <mergeCell ref="AM136:AM137"/>
    <mergeCell ref="AN136:AN137"/>
    <mergeCell ref="B139:B144"/>
    <mergeCell ref="C139:C144"/>
    <mergeCell ref="B145:B154"/>
    <mergeCell ref="C145:C149"/>
    <mergeCell ref="C150:C154"/>
    <mergeCell ref="B159:B164"/>
    <mergeCell ref="C159:C164"/>
    <mergeCell ref="B165:B174"/>
    <mergeCell ref="C165:C169"/>
    <mergeCell ref="C170:C174"/>
    <mergeCell ref="AD178:AF178"/>
    <mergeCell ref="AH156:AH158"/>
    <mergeCell ref="AI156:AI158"/>
    <mergeCell ref="AJ156:AJ158"/>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AM202:AM203"/>
    <mergeCell ref="AN202:AN203"/>
    <mergeCell ref="B205:B210"/>
    <mergeCell ref="C205:C210"/>
    <mergeCell ref="B185:B190"/>
    <mergeCell ref="C185:C190"/>
    <mergeCell ref="B191:B200"/>
    <mergeCell ref="C191:C195"/>
    <mergeCell ref="C196:C200"/>
    <mergeCell ref="AH202:AH204"/>
    <mergeCell ref="B211:B220"/>
    <mergeCell ref="C211:C215"/>
    <mergeCell ref="C216:C220"/>
    <mergeCell ref="AH222:AH224"/>
    <mergeCell ref="AI222:AI224"/>
    <mergeCell ref="AJ222:AJ224"/>
    <mergeCell ref="AI202:AI204"/>
    <mergeCell ref="AJ202:AJ204"/>
    <mergeCell ref="AK202:AK204"/>
    <mergeCell ref="AK242:AK244"/>
    <mergeCell ref="AM242:AM243"/>
    <mergeCell ref="AN242:AN243"/>
    <mergeCell ref="AK222:AK224"/>
    <mergeCell ref="AM222:AM223"/>
    <mergeCell ref="AN222:AN223"/>
    <mergeCell ref="B225:B230"/>
    <mergeCell ref="C225:C230"/>
    <mergeCell ref="B231:B240"/>
    <mergeCell ref="C231:C235"/>
    <mergeCell ref="C236:C240"/>
    <mergeCell ref="B245:B250"/>
    <mergeCell ref="C245:C250"/>
    <mergeCell ref="B251:B260"/>
    <mergeCell ref="C251:C255"/>
    <mergeCell ref="C256:C260"/>
    <mergeCell ref="AD264:AF264"/>
    <mergeCell ref="AH242:AH244"/>
    <mergeCell ref="AI242:AI244"/>
    <mergeCell ref="AJ242:AJ244"/>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AM288:AM289"/>
    <mergeCell ref="AN288:AN289"/>
    <mergeCell ref="B291:B296"/>
    <mergeCell ref="C291:C296"/>
    <mergeCell ref="B271:B276"/>
    <mergeCell ref="C271:C276"/>
    <mergeCell ref="B277:B286"/>
    <mergeCell ref="C277:C281"/>
    <mergeCell ref="C282:C286"/>
    <mergeCell ref="AH288:AH290"/>
    <mergeCell ref="B297:B306"/>
    <mergeCell ref="C297:C301"/>
    <mergeCell ref="C302:C306"/>
    <mergeCell ref="AH308:AH310"/>
    <mergeCell ref="AI308:AI310"/>
    <mergeCell ref="AJ308:AJ310"/>
    <mergeCell ref="AI288:AI290"/>
    <mergeCell ref="AJ288:AJ290"/>
    <mergeCell ref="AK288:AK290"/>
    <mergeCell ref="AK328:AK330"/>
    <mergeCell ref="AM328:AM329"/>
    <mergeCell ref="AN328:AN329"/>
    <mergeCell ref="AK308:AK310"/>
    <mergeCell ref="AM308:AM309"/>
    <mergeCell ref="AN308:AN309"/>
    <mergeCell ref="B311:B316"/>
    <mergeCell ref="C311:C316"/>
    <mergeCell ref="B317:B326"/>
    <mergeCell ref="C317:C321"/>
    <mergeCell ref="C322:C326"/>
    <mergeCell ref="B331:B336"/>
    <mergeCell ref="C331:C336"/>
    <mergeCell ref="B337:B346"/>
    <mergeCell ref="C337:C341"/>
    <mergeCell ref="C342:C346"/>
    <mergeCell ref="AD350:AF350"/>
    <mergeCell ref="AH328:AH330"/>
    <mergeCell ref="AI328:AI330"/>
    <mergeCell ref="AJ328:AJ330"/>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AM374:AM375"/>
    <mergeCell ref="AN374:AN375"/>
    <mergeCell ref="B377:B382"/>
    <mergeCell ref="C377:C382"/>
    <mergeCell ref="B357:B362"/>
    <mergeCell ref="C357:C362"/>
    <mergeCell ref="B363:B372"/>
    <mergeCell ref="C363:C367"/>
    <mergeCell ref="C368:C372"/>
    <mergeCell ref="AH374:AH376"/>
    <mergeCell ref="B383:B392"/>
    <mergeCell ref="C383:C387"/>
    <mergeCell ref="C388:C392"/>
    <mergeCell ref="AH394:AH396"/>
    <mergeCell ref="AI394:AI396"/>
    <mergeCell ref="AJ394:AJ396"/>
    <mergeCell ref="AI374:AI376"/>
    <mergeCell ref="AJ374:AJ376"/>
    <mergeCell ref="AK374:AK376"/>
    <mergeCell ref="AK414:AK416"/>
    <mergeCell ref="AM414:AM415"/>
    <mergeCell ref="AN414:AN415"/>
    <mergeCell ref="AK394:AK396"/>
    <mergeCell ref="AM394:AM395"/>
    <mergeCell ref="AN394:AN395"/>
    <mergeCell ref="B397:B402"/>
    <mergeCell ref="C397:C402"/>
    <mergeCell ref="B403:B412"/>
    <mergeCell ref="C403:C407"/>
    <mergeCell ref="C408:C412"/>
    <mergeCell ref="B417:B422"/>
    <mergeCell ref="C417:C422"/>
    <mergeCell ref="B423:B432"/>
    <mergeCell ref="C423:C427"/>
    <mergeCell ref="C428:C432"/>
    <mergeCell ref="AD436:AF436"/>
    <mergeCell ref="AH414:AH416"/>
    <mergeCell ref="AI414:AI416"/>
    <mergeCell ref="AJ414:AJ416"/>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AM460:AM461"/>
    <mergeCell ref="AN460:AN461"/>
    <mergeCell ref="B463:B468"/>
    <mergeCell ref="C463:C468"/>
    <mergeCell ref="B443:B448"/>
    <mergeCell ref="C443:C448"/>
    <mergeCell ref="B449:B458"/>
    <mergeCell ref="C449:C453"/>
    <mergeCell ref="C454:C458"/>
    <mergeCell ref="AH460:AH462"/>
    <mergeCell ref="B469:B478"/>
    <mergeCell ref="C469:C473"/>
    <mergeCell ref="C474:C478"/>
    <mergeCell ref="AH480:AH482"/>
    <mergeCell ref="AI480:AI482"/>
    <mergeCell ref="AJ480:AJ482"/>
    <mergeCell ref="AI460:AI462"/>
    <mergeCell ref="AJ460:AJ462"/>
    <mergeCell ref="AK460:AK462"/>
    <mergeCell ref="AK500:AK502"/>
    <mergeCell ref="AM500:AM501"/>
    <mergeCell ref="AN500:AN501"/>
    <mergeCell ref="AK480:AK482"/>
    <mergeCell ref="AM480:AM481"/>
    <mergeCell ref="AN480:AN481"/>
    <mergeCell ref="B483:B488"/>
    <mergeCell ref="C483:C488"/>
    <mergeCell ref="B489:B498"/>
    <mergeCell ref="C489:C493"/>
    <mergeCell ref="C494:C498"/>
    <mergeCell ref="B503:B508"/>
    <mergeCell ref="C503:C508"/>
    <mergeCell ref="B509:B518"/>
    <mergeCell ref="C509:C513"/>
    <mergeCell ref="C514:C518"/>
    <mergeCell ref="AD522:AF522"/>
    <mergeCell ref="AH500:AH502"/>
    <mergeCell ref="AI500:AI502"/>
    <mergeCell ref="AJ500:AJ502"/>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AM546:AM547"/>
    <mergeCell ref="AN546:AN547"/>
    <mergeCell ref="B549:B554"/>
    <mergeCell ref="C549:C554"/>
    <mergeCell ref="B529:B534"/>
    <mergeCell ref="C529:C534"/>
    <mergeCell ref="B535:B544"/>
    <mergeCell ref="C535:C539"/>
    <mergeCell ref="C540:C544"/>
    <mergeCell ref="AH546:AH548"/>
    <mergeCell ref="B555:B564"/>
    <mergeCell ref="C555:C559"/>
    <mergeCell ref="C560:C564"/>
    <mergeCell ref="AH566:AH568"/>
    <mergeCell ref="AI566:AI568"/>
    <mergeCell ref="AJ566:AJ568"/>
    <mergeCell ref="AI546:AI548"/>
    <mergeCell ref="AJ546:AJ548"/>
    <mergeCell ref="AK546:AK548"/>
    <mergeCell ref="AK586:AK588"/>
    <mergeCell ref="AM586:AM587"/>
    <mergeCell ref="AN586:AN587"/>
    <mergeCell ref="AK566:AK568"/>
    <mergeCell ref="AM566:AM567"/>
    <mergeCell ref="AN566:AN567"/>
    <mergeCell ref="B569:B574"/>
    <mergeCell ref="C569:C574"/>
    <mergeCell ref="B575:B584"/>
    <mergeCell ref="C575:C579"/>
    <mergeCell ref="C580:C584"/>
    <mergeCell ref="B589:B594"/>
    <mergeCell ref="C589:C594"/>
    <mergeCell ref="B595:B604"/>
    <mergeCell ref="C595:C599"/>
    <mergeCell ref="C600:C604"/>
    <mergeCell ref="AD608:AF608"/>
    <mergeCell ref="AH586:AH588"/>
    <mergeCell ref="AI586:AI588"/>
    <mergeCell ref="AJ586:AJ588"/>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AM632:AM633"/>
    <mergeCell ref="AN632:AN633"/>
    <mergeCell ref="B635:B640"/>
    <mergeCell ref="C635:C640"/>
    <mergeCell ref="B615:B620"/>
    <mergeCell ref="C615:C620"/>
    <mergeCell ref="B621:B630"/>
    <mergeCell ref="C621:C625"/>
    <mergeCell ref="C626:C630"/>
    <mergeCell ref="AH632:AH634"/>
    <mergeCell ref="B641:B650"/>
    <mergeCell ref="C641:C645"/>
    <mergeCell ref="C646:C650"/>
    <mergeCell ref="AH652:AH654"/>
    <mergeCell ref="AI652:AI654"/>
    <mergeCell ref="AJ652:AJ654"/>
    <mergeCell ref="AI632:AI634"/>
    <mergeCell ref="AJ632:AJ634"/>
    <mergeCell ref="AK632:AK634"/>
    <mergeCell ref="AK672:AK674"/>
    <mergeCell ref="AM672:AM673"/>
    <mergeCell ref="AN672:AN673"/>
    <mergeCell ref="AK652:AK654"/>
    <mergeCell ref="AM652:AM653"/>
    <mergeCell ref="AN652:AN653"/>
    <mergeCell ref="B655:B660"/>
    <mergeCell ref="C655:C660"/>
    <mergeCell ref="B661:B670"/>
    <mergeCell ref="C661:C665"/>
    <mergeCell ref="C666:C670"/>
    <mergeCell ref="B675:B680"/>
    <mergeCell ref="C675:C680"/>
    <mergeCell ref="B681:B690"/>
    <mergeCell ref="C681:C685"/>
    <mergeCell ref="C686:C690"/>
    <mergeCell ref="AD694:AF694"/>
    <mergeCell ref="AH672:AH674"/>
    <mergeCell ref="AI672:AI674"/>
    <mergeCell ref="AJ672:AJ674"/>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AM718:AM719"/>
    <mergeCell ref="AN718:AN719"/>
    <mergeCell ref="B721:B726"/>
    <mergeCell ref="C721:C726"/>
    <mergeCell ref="B701:B706"/>
    <mergeCell ref="C701:C706"/>
    <mergeCell ref="B707:B716"/>
    <mergeCell ref="C707:C711"/>
    <mergeCell ref="C712:C716"/>
    <mergeCell ref="AH718:AH720"/>
    <mergeCell ref="B727:B736"/>
    <mergeCell ref="C727:C731"/>
    <mergeCell ref="C732:C736"/>
    <mergeCell ref="AH738:AH740"/>
    <mergeCell ref="AI738:AI740"/>
    <mergeCell ref="AJ738:AJ740"/>
    <mergeCell ref="AI718:AI720"/>
    <mergeCell ref="AJ718:AJ720"/>
    <mergeCell ref="AK718:AK720"/>
    <mergeCell ref="AK758:AK760"/>
    <mergeCell ref="AM758:AM759"/>
    <mergeCell ref="AN758:AN759"/>
    <mergeCell ref="AK738:AK740"/>
    <mergeCell ref="AM738:AM739"/>
    <mergeCell ref="AN738:AN739"/>
    <mergeCell ref="B741:B746"/>
    <mergeCell ref="C741:C746"/>
    <mergeCell ref="B747:B756"/>
    <mergeCell ref="C747:C751"/>
    <mergeCell ref="C752:C756"/>
    <mergeCell ref="B761:B766"/>
    <mergeCell ref="C761:C766"/>
    <mergeCell ref="B767:B776"/>
    <mergeCell ref="C767:C771"/>
    <mergeCell ref="C772:C776"/>
    <mergeCell ref="AD780:AF780"/>
    <mergeCell ref="AH758:AH760"/>
    <mergeCell ref="AI758:AI760"/>
    <mergeCell ref="AJ758:AJ760"/>
    <mergeCell ref="AH784:AH786"/>
    <mergeCell ref="AI784:AI786"/>
    <mergeCell ref="AJ784:AJ786"/>
    <mergeCell ref="AK784:AK786"/>
    <mergeCell ref="AM784:AM785"/>
    <mergeCell ref="AN784:AN785"/>
    <mergeCell ref="AG780:AJ780"/>
    <mergeCell ref="B781:C781"/>
    <mergeCell ref="X781:AB781"/>
    <mergeCell ref="B782:C782"/>
    <mergeCell ref="E782:G782"/>
    <mergeCell ref="X782:AB782"/>
    <mergeCell ref="AM804:AM805"/>
    <mergeCell ref="AN804:AN805"/>
    <mergeCell ref="B807:B812"/>
    <mergeCell ref="C807:C812"/>
    <mergeCell ref="B787:B792"/>
    <mergeCell ref="C787:C792"/>
    <mergeCell ref="B793:B802"/>
    <mergeCell ref="C793:C797"/>
    <mergeCell ref="C798:C802"/>
    <mergeCell ref="AH804:AH806"/>
    <mergeCell ref="B813:B822"/>
    <mergeCell ref="C813:C817"/>
    <mergeCell ref="C818:C822"/>
    <mergeCell ref="AH824:AH826"/>
    <mergeCell ref="AI824:AI826"/>
    <mergeCell ref="AJ824:AJ826"/>
    <mergeCell ref="AI804:AI806"/>
    <mergeCell ref="AJ804:AJ806"/>
    <mergeCell ref="AK804:AK806"/>
    <mergeCell ref="AM844:AM845"/>
    <mergeCell ref="AN844:AN845"/>
    <mergeCell ref="AK824:AK826"/>
    <mergeCell ref="AM824:AM825"/>
    <mergeCell ref="AN824:AN825"/>
    <mergeCell ref="B827:B832"/>
    <mergeCell ref="C827:C832"/>
    <mergeCell ref="B833:B842"/>
    <mergeCell ref="C833:C837"/>
    <mergeCell ref="C838:C842"/>
    <mergeCell ref="B847:B852"/>
    <mergeCell ref="C847:C852"/>
    <mergeCell ref="B853:B862"/>
    <mergeCell ref="C853:C857"/>
    <mergeCell ref="C858:C862"/>
    <mergeCell ref="AH844:AH846"/>
    <mergeCell ref="AI844:AI846"/>
    <mergeCell ref="AJ844:AJ846"/>
    <mergeCell ref="AK844:AK846"/>
  </mergeCells>
  <phoneticPr fontId="14"/>
  <conditionalFormatting sqref="F24:AG24 F44:AG44 F137:AG137 F117:AG117 F97:AG97 F64:AG64 AG7 AG9 AG11 AG15 AG13 F85 K85 P85 U85 Z85 F157:AG157">
    <cfRule type="containsText" dxfId="2425" priority="2141" operator="containsText" text="日">
      <formula>NOT(ISERROR(SEARCH("日",F7)))</formula>
    </cfRule>
    <cfRule type="containsText" dxfId="2424" priority="2142" operator="containsText" text="土">
      <formula>NOT(ISERROR(SEARCH("土",F7)))</formula>
    </cfRule>
  </conditionalFormatting>
  <conditionalFormatting sqref="F62:AG62">
    <cfRule type="containsText" dxfId="2423" priority="2135" operator="containsText" text="退">
      <formula>NOT(ISERROR(SEARCH("退",F62)))</formula>
    </cfRule>
    <cfRule type="containsText" dxfId="2422" priority="2136" operator="containsText" text="入">
      <formula>NOT(ISERROR(SEARCH("入",F62)))</formula>
    </cfRule>
    <cfRule type="containsText" dxfId="2421" priority="2137" operator="containsText" text="入,退">
      <formula>NOT(ISERROR(SEARCH("入,退",F62)))</formula>
    </cfRule>
    <cfRule type="containsText" dxfId="2420" priority="2138" operator="containsText" text="入,退">
      <formula>NOT(ISERROR(SEARCH("入,退",F62)))</formula>
    </cfRule>
    <cfRule type="cellIs" dxfId="2419" priority="2140" operator="equal">
      <formula>"休"</formula>
    </cfRule>
  </conditionalFormatting>
  <conditionalFormatting sqref="F62:AG62">
    <cfRule type="containsText" dxfId="2418" priority="2139" operator="containsText" text="休">
      <formula>NOT(ISERROR(SEARCH("休",F62)))</formula>
    </cfRule>
  </conditionalFormatting>
  <conditionalFormatting sqref="F62:AG62">
    <cfRule type="containsText" dxfId="2417" priority="2134" operator="containsText" text="外">
      <formula>NOT(ISERROR(SEARCH("外",F62)))</formula>
    </cfRule>
  </conditionalFormatting>
  <conditionalFormatting sqref="D31">
    <cfRule type="cellIs" dxfId="2416" priority="2133" operator="equal">
      <formula>0</formula>
    </cfRule>
  </conditionalFormatting>
  <conditionalFormatting sqref="D26:D81">
    <cfRule type="cellIs" dxfId="2415" priority="2132" operator="equal">
      <formula>0</formula>
    </cfRule>
  </conditionalFormatting>
  <conditionalFormatting sqref="D98:D114">
    <cfRule type="cellIs" dxfId="2414" priority="2131" operator="equal">
      <formula>0</formula>
    </cfRule>
  </conditionalFormatting>
  <conditionalFormatting sqref="D118:D133">
    <cfRule type="cellIs" dxfId="2413" priority="2130" operator="equal">
      <formula>0</formula>
    </cfRule>
  </conditionalFormatting>
  <conditionalFormatting sqref="D154">
    <cfRule type="cellIs" dxfId="2412" priority="2127" operator="equal">
      <formula>0</formula>
    </cfRule>
  </conditionalFormatting>
  <conditionalFormatting sqref="D174">
    <cfRule type="cellIs" dxfId="2411" priority="2125" operator="equal">
      <formula>0</formula>
    </cfRule>
  </conditionalFormatting>
  <conditionalFormatting sqref="D134">
    <cfRule type="cellIs" dxfId="2410" priority="2129" operator="equal">
      <formula>0</formula>
    </cfRule>
  </conditionalFormatting>
  <conditionalFormatting sqref="D138:D153">
    <cfRule type="cellIs" dxfId="2409" priority="2128" operator="equal">
      <formula>0</formula>
    </cfRule>
  </conditionalFormatting>
  <conditionalFormatting sqref="D158:D173">
    <cfRule type="cellIs" dxfId="2408" priority="2126" operator="equal">
      <formula>0</formula>
    </cfRule>
  </conditionalFormatting>
  <conditionalFormatting sqref="D96:D97">
    <cfRule type="cellIs" dxfId="2407" priority="2124" operator="equal">
      <formula>0</formula>
    </cfRule>
  </conditionalFormatting>
  <conditionalFormatting sqref="D116:D117">
    <cfRule type="cellIs" dxfId="2406" priority="2123" operator="equal">
      <formula>0</formula>
    </cfRule>
  </conditionalFormatting>
  <conditionalFormatting sqref="D136:D137">
    <cfRule type="cellIs" dxfId="2405" priority="2122" operator="equal">
      <formula>0</formula>
    </cfRule>
  </conditionalFormatting>
  <conditionalFormatting sqref="D156:D157">
    <cfRule type="cellIs" dxfId="2404" priority="2121" operator="equal">
      <formula>0</formula>
    </cfRule>
  </conditionalFormatting>
  <conditionalFormatting sqref="T8:V21">
    <cfRule type="cellIs" dxfId="2403" priority="2118" operator="between">
      <formula>0.214</formula>
      <formula>0.249</formula>
    </cfRule>
    <cfRule type="cellIs" dxfId="2402" priority="2119" operator="between">
      <formula>0.25</formula>
      <formula>0.284</formula>
    </cfRule>
    <cfRule type="cellIs" dxfId="2401" priority="2120" operator="greaterThanOrEqual">
      <formula>0.285</formula>
    </cfRule>
  </conditionalFormatting>
  <conditionalFormatting sqref="AD20:AD21">
    <cfRule type="containsText" dxfId="2400" priority="2117" operator="containsText" text="対象外">
      <formula>NOT(ISERROR(SEARCH("対象外",AD20)))</formula>
    </cfRule>
  </conditionalFormatting>
  <conditionalFormatting sqref="W20 AB20:AC21">
    <cfRule type="containsText" dxfId="2399" priority="2116" operator="containsText" text="対象外">
      <formula>NOT(ISERROR(SEARCH("対象外",W20)))</formula>
    </cfRule>
  </conditionalFormatting>
  <conditionalFormatting sqref="W20 AA20:AA21">
    <cfRule type="containsText" dxfId="2398" priority="2115" operator="containsText" text="補正無し">
      <formula>NOT(ISERROR(SEARCH("補正無し",W20)))</formula>
    </cfRule>
  </conditionalFormatting>
  <conditionalFormatting sqref="F85">
    <cfRule type="containsText" dxfId="2397" priority="2106" operator="containsText" text="その他">
      <formula>NOT(ISERROR(SEARCH("その他",F85)))</formula>
    </cfRule>
    <cfRule type="containsText" dxfId="2396" priority="2107" operator="containsText" text="冬休">
      <formula>NOT(ISERROR(SEARCH("冬休",F85)))</formula>
    </cfRule>
    <cfRule type="containsText" dxfId="2395" priority="2108" operator="containsText" text="夏休">
      <formula>NOT(ISERROR(SEARCH("夏休",F85)))</formula>
    </cfRule>
    <cfRule type="containsText" dxfId="2394" priority="2109" operator="containsText" text="製作">
      <formula>NOT(ISERROR(SEARCH("製作",F85)))</formula>
    </cfRule>
    <cfRule type="cellIs" dxfId="2393" priority="2110" operator="equal">
      <formula>"中止,製作"</formula>
    </cfRule>
    <cfRule type="containsText" dxfId="2392" priority="2113" operator="containsText" text="中止,製作,夏休,冬休,その他">
      <formula>NOT(ISERROR(SEARCH("中止,製作,夏休,冬休,その他",F85)))</formula>
    </cfRule>
    <cfRule type="containsText" dxfId="2391" priority="2114" operator="containsText" text="中止">
      <formula>NOT(ISERROR(SEARCH("中止",F85)))</formula>
    </cfRule>
  </conditionalFormatting>
  <conditionalFormatting sqref="K85">
    <cfRule type="containsText" dxfId="2390" priority="2111" operator="containsText" text="中止,製作,夏休,冬休,その他">
      <formula>NOT(ISERROR(SEARCH("中止,製作,夏休,冬休,その他",K85)))</formula>
    </cfRule>
    <cfRule type="containsText" dxfId="2389" priority="2112" operator="containsText" text="中止">
      <formula>NOT(ISERROR(SEARCH("中止",K85)))</formula>
    </cfRule>
  </conditionalFormatting>
  <conditionalFormatting sqref="K85">
    <cfRule type="containsText" dxfId="2388" priority="2099" operator="containsText" text="その他">
      <formula>NOT(ISERROR(SEARCH("その他",K85)))</formula>
    </cfRule>
    <cfRule type="containsText" dxfId="2387" priority="2100" operator="containsText" text="冬休">
      <formula>NOT(ISERROR(SEARCH("冬休",K85)))</formula>
    </cfRule>
    <cfRule type="containsText" dxfId="2386" priority="2101" operator="containsText" text="夏休">
      <formula>NOT(ISERROR(SEARCH("夏休",K85)))</formula>
    </cfRule>
    <cfRule type="containsText" dxfId="2385" priority="2102" operator="containsText" text="製作">
      <formula>NOT(ISERROR(SEARCH("製作",K85)))</formula>
    </cfRule>
    <cfRule type="cellIs" dxfId="2384" priority="2103" operator="equal">
      <formula>"中止,製作"</formula>
    </cfRule>
    <cfRule type="containsText" dxfId="2383" priority="2104" operator="containsText" text="中止,製作,夏休,冬休,その他">
      <formula>NOT(ISERROR(SEARCH("中止,製作,夏休,冬休,その他",K85)))</formula>
    </cfRule>
    <cfRule type="containsText" dxfId="2382" priority="2105" operator="containsText" text="中止">
      <formula>NOT(ISERROR(SEARCH("中止",K85)))</formula>
    </cfRule>
  </conditionalFormatting>
  <conditionalFormatting sqref="P85">
    <cfRule type="containsText" dxfId="2381" priority="2092" operator="containsText" text="その他">
      <formula>NOT(ISERROR(SEARCH("その他",P85)))</formula>
    </cfRule>
    <cfRule type="containsText" dxfId="2380" priority="2093" operator="containsText" text="冬休">
      <formula>NOT(ISERROR(SEARCH("冬休",P85)))</formula>
    </cfRule>
    <cfRule type="containsText" dxfId="2379" priority="2094" operator="containsText" text="夏休">
      <formula>NOT(ISERROR(SEARCH("夏休",P85)))</formula>
    </cfRule>
    <cfRule type="containsText" dxfId="2378" priority="2095" operator="containsText" text="製作">
      <formula>NOT(ISERROR(SEARCH("製作",P85)))</formula>
    </cfRule>
    <cfRule type="cellIs" dxfId="2377" priority="2096" operator="equal">
      <formula>"中止,製作"</formula>
    </cfRule>
    <cfRule type="containsText" dxfId="2376" priority="2097" operator="containsText" text="中止,製作,夏休,冬休,その他">
      <formula>NOT(ISERROR(SEARCH("中止,製作,夏休,冬休,その他",P85)))</formula>
    </cfRule>
    <cfRule type="containsText" dxfId="2375" priority="2098" operator="containsText" text="中止">
      <formula>NOT(ISERROR(SEARCH("中止",P85)))</formula>
    </cfRule>
  </conditionalFormatting>
  <conditionalFormatting sqref="U85">
    <cfRule type="containsText" dxfId="2374" priority="2085" operator="containsText" text="その他">
      <formula>NOT(ISERROR(SEARCH("その他",U85)))</formula>
    </cfRule>
    <cfRule type="containsText" dxfId="2373" priority="2086" operator="containsText" text="冬休">
      <formula>NOT(ISERROR(SEARCH("冬休",U85)))</formula>
    </cfRule>
    <cfRule type="containsText" dxfId="2372" priority="2087" operator="containsText" text="夏休">
      <formula>NOT(ISERROR(SEARCH("夏休",U85)))</formula>
    </cfRule>
    <cfRule type="containsText" dxfId="2371" priority="2088" operator="containsText" text="製作">
      <formula>NOT(ISERROR(SEARCH("製作",U85)))</formula>
    </cfRule>
    <cfRule type="cellIs" dxfId="2370" priority="2089" operator="equal">
      <formula>"中止,製作"</formula>
    </cfRule>
    <cfRule type="containsText" dxfId="2369" priority="2090" operator="containsText" text="中止,製作,夏休,冬休,その他">
      <formula>NOT(ISERROR(SEARCH("中止,製作,夏休,冬休,その他",U85)))</formula>
    </cfRule>
    <cfRule type="containsText" dxfId="2368" priority="2091" operator="containsText" text="中止">
      <formula>NOT(ISERROR(SEARCH("中止",U85)))</formula>
    </cfRule>
  </conditionalFormatting>
  <conditionalFormatting sqref="Z85">
    <cfRule type="containsText" dxfId="2367" priority="2078" operator="containsText" text="その他">
      <formula>NOT(ISERROR(SEARCH("その他",Z85)))</formula>
    </cfRule>
    <cfRule type="containsText" dxfId="2366" priority="2079" operator="containsText" text="冬休">
      <formula>NOT(ISERROR(SEARCH("冬休",Z85)))</formula>
    </cfRule>
    <cfRule type="containsText" dxfId="2365" priority="2080" operator="containsText" text="夏休">
      <formula>NOT(ISERROR(SEARCH("夏休",Z85)))</formula>
    </cfRule>
    <cfRule type="containsText" dxfId="2364" priority="2081" operator="containsText" text="製作">
      <formula>NOT(ISERROR(SEARCH("製作",Z85)))</formula>
    </cfRule>
    <cfRule type="cellIs" dxfId="2363" priority="2082" operator="equal">
      <formula>"中止,製作"</formula>
    </cfRule>
    <cfRule type="containsText" dxfId="2362" priority="2083" operator="containsText" text="中止,製作,夏休,冬休,その他">
      <formula>NOT(ISERROR(SEARCH("中止,製作,夏休,冬休,その他",Z85)))</formula>
    </cfRule>
    <cfRule type="containsText" dxfId="2361" priority="2084" operator="containsText" text="中止">
      <formula>NOT(ISERROR(SEARCH("中止",Z85)))</formula>
    </cfRule>
  </conditionalFormatting>
  <conditionalFormatting sqref="F223:AG223 F203:AG203 F183:AG183 F243:AG243">
    <cfRule type="containsText" dxfId="2360" priority="2076" operator="containsText" text="日">
      <formula>NOT(ISERROR(SEARCH("日",F183)))</formula>
    </cfRule>
    <cfRule type="containsText" dxfId="2359" priority="2077" operator="containsText" text="土">
      <formula>NOT(ISERROR(SEARCH("土",F183)))</formula>
    </cfRule>
  </conditionalFormatting>
  <conditionalFormatting sqref="D184:D200">
    <cfRule type="cellIs" dxfId="2358" priority="2075" operator="equal">
      <formula>0</formula>
    </cfRule>
  </conditionalFormatting>
  <conditionalFormatting sqref="D204:D219">
    <cfRule type="cellIs" dxfId="2357" priority="2074" operator="equal">
      <formula>0</formula>
    </cfRule>
  </conditionalFormatting>
  <conditionalFormatting sqref="D240">
    <cfRule type="cellIs" dxfId="2356" priority="2071" operator="equal">
      <formula>0</formula>
    </cfRule>
  </conditionalFormatting>
  <conditionalFormatting sqref="D260">
    <cfRule type="cellIs" dxfId="2355" priority="2069" operator="equal">
      <formula>0</formula>
    </cfRule>
  </conditionalFormatting>
  <conditionalFormatting sqref="D220">
    <cfRule type="cellIs" dxfId="2354" priority="2073" operator="equal">
      <formula>0</formula>
    </cfRule>
  </conditionalFormatting>
  <conditionalFormatting sqref="D224:D239">
    <cfRule type="cellIs" dxfId="2353" priority="2072" operator="equal">
      <formula>0</formula>
    </cfRule>
  </conditionalFormatting>
  <conditionalFormatting sqref="D244:D259">
    <cfRule type="cellIs" dxfId="2352" priority="2070" operator="equal">
      <formula>0</formula>
    </cfRule>
  </conditionalFormatting>
  <conditionalFormatting sqref="D182:D183">
    <cfRule type="cellIs" dxfId="2351" priority="2068" operator="equal">
      <formula>0</formula>
    </cfRule>
  </conditionalFormatting>
  <conditionalFormatting sqref="D202:D203">
    <cfRule type="cellIs" dxfId="2350" priority="2067" operator="equal">
      <formula>0</formula>
    </cfRule>
  </conditionalFormatting>
  <conditionalFormatting sqref="D222:D223">
    <cfRule type="cellIs" dxfId="2349" priority="2066" operator="equal">
      <formula>0</formula>
    </cfRule>
  </conditionalFormatting>
  <conditionalFormatting sqref="D242:D243">
    <cfRule type="cellIs" dxfId="2348" priority="2065" operator="equal">
      <formula>0</formula>
    </cfRule>
  </conditionalFormatting>
  <conditionalFormatting sqref="F309:AG309 F289:AG289 F269:AG269 F329:AG329">
    <cfRule type="containsText" dxfId="2347" priority="2063" operator="containsText" text="日">
      <formula>NOT(ISERROR(SEARCH("日",F269)))</formula>
    </cfRule>
    <cfRule type="containsText" dxfId="2346" priority="2064" operator="containsText" text="土">
      <formula>NOT(ISERROR(SEARCH("土",F269)))</formula>
    </cfRule>
  </conditionalFormatting>
  <conditionalFormatting sqref="D270:D286">
    <cfRule type="cellIs" dxfId="2345" priority="2062" operator="equal">
      <formula>0</formula>
    </cfRule>
  </conditionalFormatting>
  <conditionalFormatting sqref="D290:D305">
    <cfRule type="cellIs" dxfId="2344" priority="2061" operator="equal">
      <formula>0</formula>
    </cfRule>
  </conditionalFormatting>
  <conditionalFormatting sqref="D326">
    <cfRule type="cellIs" dxfId="2343" priority="2058" operator="equal">
      <formula>0</formula>
    </cfRule>
  </conditionalFormatting>
  <conditionalFormatting sqref="D346">
    <cfRule type="cellIs" dxfId="2342" priority="2056" operator="equal">
      <formula>0</formula>
    </cfRule>
  </conditionalFormatting>
  <conditionalFormatting sqref="D306">
    <cfRule type="cellIs" dxfId="2341" priority="2060" operator="equal">
      <formula>0</formula>
    </cfRule>
  </conditionalFormatting>
  <conditionalFormatting sqref="D310:D325">
    <cfRule type="cellIs" dxfId="2340" priority="2059" operator="equal">
      <formula>0</formula>
    </cfRule>
  </conditionalFormatting>
  <conditionalFormatting sqref="D330:D345">
    <cfRule type="cellIs" dxfId="2339" priority="2057" operator="equal">
      <formula>0</formula>
    </cfRule>
  </conditionalFormatting>
  <conditionalFormatting sqref="D268:D269">
    <cfRule type="cellIs" dxfId="2338" priority="2055" operator="equal">
      <formula>0</formula>
    </cfRule>
  </conditionalFormatting>
  <conditionalFormatting sqref="D288:D289">
    <cfRule type="cellIs" dxfId="2337" priority="2054" operator="equal">
      <formula>0</formula>
    </cfRule>
  </conditionalFormatting>
  <conditionalFormatting sqref="D308:D309">
    <cfRule type="cellIs" dxfId="2336" priority="2053" operator="equal">
      <formula>0</formula>
    </cfRule>
  </conditionalFormatting>
  <conditionalFormatting sqref="D328:D329">
    <cfRule type="cellIs" dxfId="2335" priority="2052" operator="equal">
      <formula>0</formula>
    </cfRule>
  </conditionalFormatting>
  <conditionalFormatting sqref="F395:AG395 F375:AG375 F355:AG355 F415:AG415">
    <cfRule type="containsText" dxfId="2334" priority="2050" operator="containsText" text="日">
      <formula>NOT(ISERROR(SEARCH("日",F355)))</formula>
    </cfRule>
    <cfRule type="containsText" dxfId="2333" priority="2051" operator="containsText" text="土">
      <formula>NOT(ISERROR(SEARCH("土",F355)))</formula>
    </cfRule>
  </conditionalFormatting>
  <conditionalFormatting sqref="D356:D372">
    <cfRule type="cellIs" dxfId="2332" priority="2049" operator="equal">
      <formula>0</formula>
    </cfRule>
  </conditionalFormatting>
  <conditionalFormatting sqref="D376:D391">
    <cfRule type="cellIs" dxfId="2331" priority="2048" operator="equal">
      <formula>0</formula>
    </cfRule>
  </conditionalFormatting>
  <conditionalFormatting sqref="D412">
    <cfRule type="cellIs" dxfId="2330" priority="2045" operator="equal">
      <formula>0</formula>
    </cfRule>
  </conditionalFormatting>
  <conditionalFormatting sqref="D432">
    <cfRule type="cellIs" dxfId="2329" priority="2043" operator="equal">
      <formula>0</formula>
    </cfRule>
  </conditionalFormatting>
  <conditionalFormatting sqref="D392">
    <cfRule type="cellIs" dxfId="2328" priority="2047" operator="equal">
      <formula>0</formula>
    </cfRule>
  </conditionalFormatting>
  <conditionalFormatting sqref="D396:D411">
    <cfRule type="cellIs" dxfId="2327" priority="2046" operator="equal">
      <formula>0</formula>
    </cfRule>
  </conditionalFormatting>
  <conditionalFormatting sqref="D416:D431">
    <cfRule type="cellIs" dxfId="2326" priority="2044" operator="equal">
      <formula>0</formula>
    </cfRule>
  </conditionalFormatting>
  <conditionalFormatting sqref="D354:D355">
    <cfRule type="cellIs" dxfId="2325" priority="2042" operator="equal">
      <formula>0</formula>
    </cfRule>
  </conditionalFormatting>
  <conditionalFormatting sqref="D374:D375">
    <cfRule type="cellIs" dxfId="2324" priority="2041" operator="equal">
      <formula>0</formula>
    </cfRule>
  </conditionalFormatting>
  <conditionalFormatting sqref="D394:D395">
    <cfRule type="cellIs" dxfId="2323" priority="2040" operator="equal">
      <formula>0</formula>
    </cfRule>
  </conditionalFormatting>
  <conditionalFormatting sqref="D414:D415">
    <cfRule type="cellIs" dxfId="2322" priority="2039" operator="equal">
      <formula>0</formula>
    </cfRule>
  </conditionalFormatting>
  <conditionalFormatting sqref="F481:AG481 F461:AG461 F441:AG441 F501:AG501">
    <cfRule type="containsText" dxfId="2321" priority="2037" operator="containsText" text="日">
      <formula>NOT(ISERROR(SEARCH("日",F441)))</formula>
    </cfRule>
    <cfRule type="containsText" dxfId="2320" priority="2038" operator="containsText" text="土">
      <formula>NOT(ISERROR(SEARCH("土",F441)))</formula>
    </cfRule>
  </conditionalFormatting>
  <conditionalFormatting sqref="D442:D458">
    <cfRule type="cellIs" dxfId="2319" priority="2036" operator="equal">
      <formula>0</formula>
    </cfRule>
  </conditionalFormatting>
  <conditionalFormatting sqref="D462:D477">
    <cfRule type="cellIs" dxfId="2318" priority="2035" operator="equal">
      <formula>0</formula>
    </cfRule>
  </conditionalFormatting>
  <conditionalFormatting sqref="D498">
    <cfRule type="cellIs" dxfId="2317" priority="2032" operator="equal">
      <formula>0</formula>
    </cfRule>
  </conditionalFormatting>
  <conditionalFormatting sqref="D518">
    <cfRule type="cellIs" dxfId="2316" priority="2030" operator="equal">
      <formula>0</formula>
    </cfRule>
  </conditionalFormatting>
  <conditionalFormatting sqref="D478">
    <cfRule type="cellIs" dxfId="2315" priority="2034" operator="equal">
      <formula>0</formula>
    </cfRule>
  </conditionalFormatting>
  <conditionalFormatting sqref="D482:D497">
    <cfRule type="cellIs" dxfId="2314" priority="2033" operator="equal">
      <formula>0</formula>
    </cfRule>
  </conditionalFormatting>
  <conditionalFormatting sqref="D502:D517">
    <cfRule type="cellIs" dxfId="2313" priority="2031" operator="equal">
      <formula>0</formula>
    </cfRule>
  </conditionalFormatting>
  <conditionalFormatting sqref="D440:D441">
    <cfRule type="cellIs" dxfId="2312" priority="2029" operator="equal">
      <formula>0</formula>
    </cfRule>
  </conditionalFormatting>
  <conditionalFormatting sqref="D460:D461">
    <cfRule type="cellIs" dxfId="2311" priority="2028" operator="equal">
      <formula>0</formula>
    </cfRule>
  </conditionalFormatting>
  <conditionalFormatting sqref="D480:D481">
    <cfRule type="cellIs" dxfId="2310" priority="2027" operator="equal">
      <formula>0</formula>
    </cfRule>
  </conditionalFormatting>
  <conditionalFormatting sqref="D500:D501">
    <cfRule type="cellIs" dxfId="2309" priority="2026" operator="equal">
      <formula>0</formula>
    </cfRule>
  </conditionalFormatting>
  <conditionalFormatting sqref="F567:AG567 F547:AG547 F527:AG527 F587:AG587">
    <cfRule type="containsText" dxfId="2308" priority="2024" operator="containsText" text="日">
      <formula>NOT(ISERROR(SEARCH("日",F527)))</formula>
    </cfRule>
    <cfRule type="containsText" dxfId="2307" priority="2025" operator="containsText" text="土">
      <formula>NOT(ISERROR(SEARCH("土",F527)))</formula>
    </cfRule>
  </conditionalFormatting>
  <conditionalFormatting sqref="D528:D544">
    <cfRule type="cellIs" dxfId="2306" priority="2023" operator="equal">
      <formula>0</formula>
    </cfRule>
  </conditionalFormatting>
  <conditionalFormatting sqref="D548:D563">
    <cfRule type="cellIs" dxfId="2305" priority="2022" operator="equal">
      <formula>0</formula>
    </cfRule>
  </conditionalFormatting>
  <conditionalFormatting sqref="D584">
    <cfRule type="cellIs" dxfId="2304" priority="2019" operator="equal">
      <formula>0</formula>
    </cfRule>
  </conditionalFormatting>
  <conditionalFormatting sqref="D604">
    <cfRule type="cellIs" dxfId="2303" priority="2017" operator="equal">
      <formula>0</formula>
    </cfRule>
  </conditionalFormatting>
  <conditionalFormatting sqref="D564">
    <cfRule type="cellIs" dxfId="2302" priority="2021" operator="equal">
      <formula>0</formula>
    </cfRule>
  </conditionalFormatting>
  <conditionalFormatting sqref="D568:D583">
    <cfRule type="cellIs" dxfId="2301" priority="2020" operator="equal">
      <formula>0</formula>
    </cfRule>
  </conditionalFormatting>
  <conditionalFormatting sqref="D588:D603">
    <cfRule type="cellIs" dxfId="2300" priority="2018" operator="equal">
      <formula>0</formula>
    </cfRule>
  </conditionalFormatting>
  <conditionalFormatting sqref="D526:D527">
    <cfRule type="cellIs" dxfId="2299" priority="2016" operator="equal">
      <formula>0</formula>
    </cfRule>
  </conditionalFormatting>
  <conditionalFormatting sqref="D546:D547">
    <cfRule type="cellIs" dxfId="2298" priority="2015" operator="equal">
      <formula>0</formula>
    </cfRule>
  </conditionalFormatting>
  <conditionalFormatting sqref="D566:D567">
    <cfRule type="cellIs" dxfId="2297" priority="2014" operator="equal">
      <formula>0</formula>
    </cfRule>
  </conditionalFormatting>
  <conditionalFormatting sqref="D586:D587">
    <cfRule type="cellIs" dxfId="2296" priority="2013" operator="equal">
      <formula>0</formula>
    </cfRule>
  </conditionalFormatting>
  <conditionalFormatting sqref="F653:AG653 F633:AG633 F613:AG613 F673:AG673">
    <cfRule type="containsText" dxfId="2295" priority="2011" operator="containsText" text="日">
      <formula>NOT(ISERROR(SEARCH("日",F613)))</formula>
    </cfRule>
    <cfRule type="containsText" dxfId="2294" priority="2012" operator="containsText" text="土">
      <formula>NOT(ISERROR(SEARCH("土",F613)))</formula>
    </cfRule>
  </conditionalFormatting>
  <conditionalFormatting sqref="D614:D630">
    <cfRule type="cellIs" dxfId="2293" priority="2010" operator="equal">
      <formula>0</formula>
    </cfRule>
  </conditionalFormatting>
  <conditionalFormatting sqref="D634:D649">
    <cfRule type="cellIs" dxfId="2292" priority="2009" operator="equal">
      <formula>0</formula>
    </cfRule>
  </conditionalFormatting>
  <conditionalFormatting sqref="D670">
    <cfRule type="cellIs" dxfId="2291" priority="2006" operator="equal">
      <formula>0</formula>
    </cfRule>
  </conditionalFormatting>
  <conditionalFormatting sqref="D690">
    <cfRule type="cellIs" dxfId="2290" priority="2004" operator="equal">
      <formula>0</formula>
    </cfRule>
  </conditionalFormatting>
  <conditionalFormatting sqref="D650">
    <cfRule type="cellIs" dxfId="2289" priority="2008" operator="equal">
      <formula>0</formula>
    </cfRule>
  </conditionalFormatting>
  <conditionalFormatting sqref="D654:D669">
    <cfRule type="cellIs" dxfId="2288" priority="2007" operator="equal">
      <formula>0</formula>
    </cfRule>
  </conditionalFormatting>
  <conditionalFormatting sqref="D674:D689">
    <cfRule type="cellIs" dxfId="2287" priority="2005" operator="equal">
      <formula>0</formula>
    </cfRule>
  </conditionalFormatting>
  <conditionalFormatting sqref="D612:D613">
    <cfRule type="cellIs" dxfId="2286" priority="2003" operator="equal">
      <formula>0</formula>
    </cfRule>
  </conditionalFormatting>
  <conditionalFormatting sqref="D632:D633">
    <cfRule type="cellIs" dxfId="2285" priority="2002" operator="equal">
      <formula>0</formula>
    </cfRule>
  </conditionalFormatting>
  <conditionalFormatting sqref="D652:D653">
    <cfRule type="cellIs" dxfId="2284" priority="2001" operator="equal">
      <formula>0</formula>
    </cfRule>
  </conditionalFormatting>
  <conditionalFormatting sqref="D672:D673">
    <cfRule type="cellIs" dxfId="2283" priority="2000" operator="equal">
      <formula>0</formula>
    </cfRule>
  </conditionalFormatting>
  <conditionalFormatting sqref="F739:AG739 F719:AG719 F699:AG699 F759:AG759">
    <cfRule type="containsText" dxfId="2282" priority="1998" operator="containsText" text="日">
      <formula>NOT(ISERROR(SEARCH("日",F699)))</formula>
    </cfRule>
    <cfRule type="containsText" dxfId="2281" priority="1999" operator="containsText" text="土">
      <formula>NOT(ISERROR(SEARCH("土",F699)))</formula>
    </cfRule>
  </conditionalFormatting>
  <conditionalFormatting sqref="D700:D716">
    <cfRule type="cellIs" dxfId="2280" priority="1997" operator="equal">
      <formula>0</formula>
    </cfRule>
  </conditionalFormatting>
  <conditionalFormatting sqref="D720:D735">
    <cfRule type="cellIs" dxfId="2279" priority="1996" operator="equal">
      <formula>0</formula>
    </cfRule>
  </conditionalFormatting>
  <conditionalFormatting sqref="D756">
    <cfRule type="cellIs" dxfId="2278" priority="1993" operator="equal">
      <formula>0</formula>
    </cfRule>
  </conditionalFormatting>
  <conditionalFormatting sqref="D776">
    <cfRule type="cellIs" dxfId="2277" priority="1991" operator="equal">
      <formula>0</formula>
    </cfRule>
  </conditionalFormatting>
  <conditionalFormatting sqref="D736">
    <cfRule type="cellIs" dxfId="2276" priority="1995" operator="equal">
      <formula>0</formula>
    </cfRule>
  </conditionalFormatting>
  <conditionalFormatting sqref="D740:D755">
    <cfRule type="cellIs" dxfId="2275" priority="1994" operator="equal">
      <formula>0</formula>
    </cfRule>
  </conditionalFormatting>
  <conditionalFormatting sqref="D760:D775">
    <cfRule type="cellIs" dxfId="2274" priority="1992" operator="equal">
      <formula>0</formula>
    </cfRule>
  </conditionalFormatting>
  <conditionalFormatting sqref="D698:D699">
    <cfRule type="cellIs" dxfId="2273" priority="1990" operator="equal">
      <formula>0</formula>
    </cfRule>
  </conditionalFormatting>
  <conditionalFormatting sqref="D718:D719">
    <cfRule type="cellIs" dxfId="2272" priority="1989" operator="equal">
      <formula>0</formula>
    </cfRule>
  </conditionalFormatting>
  <conditionalFormatting sqref="D738:D739">
    <cfRule type="cellIs" dxfId="2271" priority="1988" operator="equal">
      <formula>0</formula>
    </cfRule>
  </conditionalFormatting>
  <conditionalFormatting sqref="D758:D759">
    <cfRule type="cellIs" dxfId="2270" priority="1987" operator="equal">
      <formula>0</formula>
    </cfRule>
  </conditionalFormatting>
  <conditionalFormatting sqref="F825:AG825 F805:AG805 F785:AG785 F845:AG845">
    <cfRule type="containsText" dxfId="2269" priority="1985" operator="containsText" text="日">
      <formula>NOT(ISERROR(SEARCH("日",F785)))</formula>
    </cfRule>
    <cfRule type="containsText" dxfId="2268" priority="1986" operator="containsText" text="土">
      <formula>NOT(ISERROR(SEARCH("土",F785)))</formula>
    </cfRule>
  </conditionalFormatting>
  <conditionalFormatting sqref="D786:D802">
    <cfRule type="cellIs" dxfId="2267" priority="1984" operator="equal">
      <formula>0</formula>
    </cfRule>
  </conditionalFormatting>
  <conditionalFormatting sqref="D806:D821">
    <cfRule type="cellIs" dxfId="2266" priority="1983" operator="equal">
      <formula>0</formula>
    </cfRule>
  </conditionalFormatting>
  <conditionalFormatting sqref="D842">
    <cfRule type="cellIs" dxfId="2265" priority="1980" operator="equal">
      <formula>0</formula>
    </cfRule>
  </conditionalFormatting>
  <conditionalFormatting sqref="D862">
    <cfRule type="cellIs" dxfId="2264" priority="1978" operator="equal">
      <formula>0</formula>
    </cfRule>
  </conditionalFormatting>
  <conditionalFormatting sqref="D822">
    <cfRule type="cellIs" dxfId="2263" priority="1982" operator="equal">
      <formula>0</formula>
    </cfRule>
  </conditionalFormatting>
  <conditionalFormatting sqref="D826:D841">
    <cfRule type="cellIs" dxfId="2262" priority="1981" operator="equal">
      <formula>0</formula>
    </cfRule>
  </conditionalFormatting>
  <conditionalFormatting sqref="D846:D861">
    <cfRule type="cellIs" dxfId="2261" priority="1979" operator="equal">
      <formula>0</formula>
    </cfRule>
  </conditionalFormatting>
  <conditionalFormatting sqref="D784:D785">
    <cfRule type="cellIs" dxfId="2260" priority="1977" operator="equal">
      <formula>0</formula>
    </cfRule>
  </conditionalFormatting>
  <conditionalFormatting sqref="D804:D805">
    <cfRule type="cellIs" dxfId="2259" priority="1976" operator="equal">
      <formula>0</formula>
    </cfRule>
  </conditionalFormatting>
  <conditionalFormatting sqref="D824:D825">
    <cfRule type="cellIs" dxfId="2258" priority="1975" operator="equal">
      <formula>0</formula>
    </cfRule>
  </conditionalFormatting>
  <conditionalFormatting sqref="D844:D845">
    <cfRule type="cellIs" dxfId="2257" priority="1974" operator="equal">
      <formula>0</formula>
    </cfRule>
  </conditionalFormatting>
  <conditionalFormatting sqref="Z87">
    <cfRule type="containsText" dxfId="2256" priority="1968" operator="containsText" text="退">
      <formula>NOT(ISERROR(SEARCH("退",Z87)))</formula>
    </cfRule>
    <cfRule type="containsText" dxfId="2255" priority="1969" operator="containsText" text="入">
      <formula>NOT(ISERROR(SEARCH("入",Z87)))</formula>
    </cfRule>
    <cfRule type="containsText" dxfId="2254" priority="1970" operator="containsText" text="入,退">
      <formula>NOT(ISERROR(SEARCH("入,退",Z87)))</formula>
    </cfRule>
    <cfRule type="containsText" dxfId="2253" priority="1971" operator="containsText" text="入,退">
      <formula>NOT(ISERROR(SEARCH("入,退",Z87)))</formula>
    </cfRule>
    <cfRule type="cellIs" dxfId="2252" priority="1973" operator="equal">
      <formula>"休"</formula>
    </cfRule>
  </conditionalFormatting>
  <conditionalFormatting sqref="Z87">
    <cfRule type="containsText" dxfId="2251" priority="1972" operator="containsText" text="休">
      <formula>NOT(ISERROR(SEARCH("休",Z87)))</formula>
    </cfRule>
  </conditionalFormatting>
  <conditionalFormatting sqref="Z87">
    <cfRule type="containsText" dxfId="2250" priority="1967" operator="containsText" text="外">
      <formula>NOT(ISERROR(SEARCH("外",Z87)))</formula>
    </cfRule>
  </conditionalFormatting>
  <conditionalFormatting sqref="Z87">
    <cfRule type="containsText" dxfId="2249" priority="1966" operator="containsText" text="－">
      <formula>NOT(ISERROR(SEARCH("－",Z87)))</formula>
    </cfRule>
  </conditionalFormatting>
  <conditionalFormatting sqref="AE87 U87 P87 K87">
    <cfRule type="containsText" dxfId="2248" priority="1960" operator="containsText" text="退">
      <formula>NOT(ISERROR(SEARCH("退",K87)))</formula>
    </cfRule>
    <cfRule type="containsText" dxfId="2247" priority="1961" operator="containsText" text="入">
      <formula>NOT(ISERROR(SEARCH("入",K87)))</formula>
    </cfRule>
    <cfRule type="containsText" dxfId="2246" priority="1962" operator="containsText" text="入,退">
      <formula>NOT(ISERROR(SEARCH("入,退",K87)))</formula>
    </cfRule>
    <cfRule type="containsText" dxfId="2245" priority="1963" operator="containsText" text="入,退">
      <formula>NOT(ISERROR(SEARCH("入,退",K87)))</formula>
    </cfRule>
    <cfRule type="cellIs" dxfId="2244" priority="1965" operator="equal">
      <formula>"休"</formula>
    </cfRule>
  </conditionalFormatting>
  <conditionalFormatting sqref="AE87 U87 P87 K87">
    <cfRule type="containsText" dxfId="2243" priority="1964" operator="containsText" text="休">
      <formula>NOT(ISERROR(SEARCH("休",K87)))</formula>
    </cfRule>
  </conditionalFormatting>
  <conditionalFormatting sqref="AE87 U87 P87 K87">
    <cfRule type="containsText" dxfId="2242" priority="1959" operator="containsText" text="外">
      <formula>NOT(ISERROR(SEARCH("外",K87)))</formula>
    </cfRule>
  </conditionalFormatting>
  <conditionalFormatting sqref="AE87 U87 P87 K87">
    <cfRule type="containsText" dxfId="2241" priority="1958" operator="containsText" text="－">
      <formula>NOT(ISERROR(SEARCH("－",K87)))</formula>
    </cfRule>
  </conditionalFormatting>
  <conditionalFormatting sqref="F25:AG25">
    <cfRule type="containsText" dxfId="2240" priority="1956" operator="containsText" text="日">
      <formula>NOT(ISERROR(SEARCH("日",F25)))</formula>
    </cfRule>
    <cfRule type="containsText" dxfId="2239" priority="1957" operator="containsText" text="土">
      <formula>NOT(ISERROR(SEARCH("土",F25)))</formula>
    </cfRule>
  </conditionalFormatting>
  <conditionalFormatting sqref="F25:AG25">
    <cfRule type="containsText" dxfId="2238" priority="1949" operator="containsText" text="その他">
      <formula>NOT(ISERROR(SEARCH("その他",F25)))</formula>
    </cfRule>
    <cfRule type="containsText" dxfId="2237" priority="1950" operator="containsText" text="冬休">
      <formula>NOT(ISERROR(SEARCH("冬休",F25)))</formula>
    </cfRule>
    <cfRule type="containsText" dxfId="2236" priority="1951" operator="containsText" text="夏休">
      <formula>NOT(ISERROR(SEARCH("夏休",F25)))</formula>
    </cfRule>
    <cfRule type="containsText" dxfId="2235" priority="1952" operator="containsText" text="製作">
      <formula>NOT(ISERROR(SEARCH("製作",F25)))</formula>
    </cfRule>
    <cfRule type="cellIs" dxfId="2234" priority="1953" operator="equal">
      <formula>"中止,製作"</formula>
    </cfRule>
    <cfRule type="containsText" dxfId="2233" priority="1954" operator="containsText" text="中止,製作,夏休,冬休,その他">
      <formula>NOT(ISERROR(SEARCH("中止,製作,夏休,冬休,その他",F25)))</formula>
    </cfRule>
    <cfRule type="containsText" dxfId="2232" priority="1955" operator="containsText" text="中止">
      <formula>NOT(ISERROR(SEARCH("中止",F25)))</formula>
    </cfRule>
  </conditionalFormatting>
  <conditionalFormatting sqref="F26:AG31">
    <cfRule type="containsText" dxfId="2231" priority="1944" operator="containsText" text="退">
      <formula>NOT(ISERROR(SEARCH("退",F26)))</formula>
    </cfRule>
    <cfRule type="containsText" dxfId="2230" priority="1945" operator="containsText" text="入">
      <formula>NOT(ISERROR(SEARCH("入",F26)))</formula>
    </cfRule>
    <cfRule type="containsText" dxfId="2229" priority="1946" operator="containsText" text="入,退">
      <formula>NOT(ISERROR(SEARCH("入,退",F26)))</formula>
    </cfRule>
    <cfRule type="containsText" dxfId="2228" priority="1947" operator="containsText" text="入,退">
      <formula>NOT(ISERROR(SEARCH("入,退",F26)))</formula>
    </cfRule>
    <cfRule type="cellIs" dxfId="2227" priority="1948" operator="equal">
      <formula>"休"</formula>
    </cfRule>
  </conditionalFormatting>
  <conditionalFormatting sqref="F26:AG31">
    <cfRule type="containsText" dxfId="2226" priority="1943" operator="containsText" text="外">
      <formula>NOT(ISERROR(SEARCH("外",F26)))</formula>
    </cfRule>
  </conditionalFormatting>
  <conditionalFormatting sqref="F32:AG32">
    <cfRule type="containsText" dxfId="2225" priority="1941" operator="containsText" text="日">
      <formula>NOT(ISERROR(SEARCH("日",F32)))</formula>
    </cfRule>
    <cfRule type="containsText" dxfId="2224" priority="1942" operator="containsText" text="土">
      <formula>NOT(ISERROR(SEARCH("土",F32)))</formula>
    </cfRule>
  </conditionalFormatting>
  <conditionalFormatting sqref="F32:AG32">
    <cfRule type="containsText" dxfId="2223" priority="1934" operator="containsText" text="その他">
      <formula>NOT(ISERROR(SEARCH("その他",F32)))</formula>
    </cfRule>
    <cfRule type="containsText" dxfId="2222" priority="1935" operator="containsText" text="冬休">
      <formula>NOT(ISERROR(SEARCH("冬休",F32)))</formula>
    </cfRule>
    <cfRule type="containsText" dxfId="2221" priority="1936" operator="containsText" text="夏休">
      <formula>NOT(ISERROR(SEARCH("夏休",F32)))</formula>
    </cfRule>
    <cfRule type="containsText" dxfId="2220" priority="1937" operator="containsText" text="製作">
      <formula>NOT(ISERROR(SEARCH("製作",F32)))</formula>
    </cfRule>
    <cfRule type="cellIs" dxfId="2219" priority="1938" operator="equal">
      <formula>"中止,製作"</formula>
    </cfRule>
    <cfRule type="containsText" dxfId="2218" priority="1939" operator="containsText" text="中止,製作,夏休,冬休,その他">
      <formula>NOT(ISERROR(SEARCH("中止,製作,夏休,冬休,その他",F32)))</formula>
    </cfRule>
    <cfRule type="containsText" dxfId="2217" priority="1940" operator="containsText" text="中止">
      <formula>NOT(ISERROR(SEARCH("中止",F32)))</formula>
    </cfRule>
  </conditionalFormatting>
  <conditionalFormatting sqref="F37:AG37">
    <cfRule type="containsText" dxfId="2216" priority="1932" operator="containsText" text="日">
      <formula>NOT(ISERROR(SEARCH("日",F37)))</formula>
    </cfRule>
    <cfRule type="containsText" dxfId="2215" priority="1933" operator="containsText" text="土">
      <formula>NOT(ISERROR(SEARCH("土",F37)))</formula>
    </cfRule>
  </conditionalFormatting>
  <conditionalFormatting sqref="F37:AG37">
    <cfRule type="containsText" dxfId="2214" priority="1925" operator="containsText" text="その他">
      <formula>NOT(ISERROR(SEARCH("その他",F37)))</formula>
    </cfRule>
    <cfRule type="containsText" dxfId="2213" priority="1926" operator="containsText" text="冬休">
      <formula>NOT(ISERROR(SEARCH("冬休",F37)))</formula>
    </cfRule>
    <cfRule type="containsText" dxfId="2212" priority="1927" operator="containsText" text="夏休">
      <formula>NOT(ISERROR(SEARCH("夏休",F37)))</formula>
    </cfRule>
    <cfRule type="containsText" dxfId="2211" priority="1928" operator="containsText" text="製作">
      <formula>NOT(ISERROR(SEARCH("製作",F37)))</formula>
    </cfRule>
    <cfRule type="cellIs" dxfId="2210" priority="1929" operator="equal">
      <formula>"中止,製作"</formula>
    </cfRule>
    <cfRule type="containsText" dxfId="2209" priority="1930" operator="containsText" text="中止,製作,夏休,冬休,その他">
      <formula>NOT(ISERROR(SEARCH("中止,製作,夏休,冬休,その他",F37)))</formula>
    </cfRule>
    <cfRule type="containsText" dxfId="2208" priority="1931" operator="containsText" text="中止">
      <formula>NOT(ISERROR(SEARCH("中止",F37)))</formula>
    </cfRule>
  </conditionalFormatting>
  <conditionalFormatting sqref="F26:F31">
    <cfRule type="containsText" dxfId="2207" priority="1924" operator="containsText" text="－">
      <formula>NOT(ISERROR(SEARCH("－",F26)))</formula>
    </cfRule>
  </conditionalFormatting>
  <conditionalFormatting sqref="G26:G31 H28:U30 V30:AG30">
    <cfRule type="containsText" dxfId="2206" priority="1923" operator="containsText" text="－">
      <formula>NOT(ISERROR(SEARCH("－",G26)))</formula>
    </cfRule>
  </conditionalFormatting>
  <conditionalFormatting sqref="G26:AG31">
    <cfRule type="containsText" dxfId="2205" priority="1922" operator="containsText" text="－">
      <formula>NOT(ISERROR(SEARCH("－",G26)))</formula>
    </cfRule>
  </conditionalFormatting>
  <conditionalFormatting sqref="F33:AG36">
    <cfRule type="containsText" dxfId="2204" priority="1917" operator="containsText" text="退">
      <formula>NOT(ISERROR(SEARCH("退",F33)))</formula>
    </cfRule>
    <cfRule type="containsText" dxfId="2203" priority="1918" operator="containsText" text="入">
      <formula>NOT(ISERROR(SEARCH("入",F33)))</formula>
    </cfRule>
    <cfRule type="containsText" dxfId="2202" priority="1919" operator="containsText" text="入,退">
      <formula>NOT(ISERROR(SEARCH("入,退",F33)))</formula>
    </cfRule>
    <cfRule type="containsText" dxfId="2201" priority="1920" operator="containsText" text="入,退">
      <formula>NOT(ISERROR(SEARCH("入,退",F33)))</formula>
    </cfRule>
    <cfRule type="cellIs" dxfId="2200" priority="1921" operator="equal">
      <formula>"休"</formula>
    </cfRule>
  </conditionalFormatting>
  <conditionalFormatting sqref="F33:AG36">
    <cfRule type="containsText" dxfId="2199" priority="1916" operator="containsText" text="外">
      <formula>NOT(ISERROR(SEARCH("外",F33)))</formula>
    </cfRule>
  </conditionalFormatting>
  <conditionalFormatting sqref="F33:AG36">
    <cfRule type="containsText" dxfId="2198" priority="1915" operator="containsText" text="－">
      <formula>NOT(ISERROR(SEARCH("－",F33)))</formula>
    </cfRule>
  </conditionalFormatting>
  <conditionalFormatting sqref="F38:AG41">
    <cfRule type="containsText" dxfId="2197" priority="1910" operator="containsText" text="退">
      <formula>NOT(ISERROR(SEARCH("退",F38)))</formula>
    </cfRule>
    <cfRule type="containsText" dxfId="2196" priority="1911" operator="containsText" text="入">
      <formula>NOT(ISERROR(SEARCH("入",F38)))</formula>
    </cfRule>
    <cfRule type="containsText" dxfId="2195" priority="1912" operator="containsText" text="入,退">
      <formula>NOT(ISERROR(SEARCH("入,退",F38)))</formula>
    </cfRule>
    <cfRule type="containsText" dxfId="2194" priority="1913" operator="containsText" text="入,退">
      <formula>NOT(ISERROR(SEARCH("入,退",F38)))</formula>
    </cfRule>
    <cfRule type="cellIs" dxfId="2193" priority="1914" operator="equal">
      <formula>"休"</formula>
    </cfRule>
  </conditionalFormatting>
  <conditionalFormatting sqref="F38:AG41">
    <cfRule type="containsText" dxfId="2192" priority="1909" operator="containsText" text="外">
      <formula>NOT(ISERROR(SEARCH("外",F38)))</formula>
    </cfRule>
  </conditionalFormatting>
  <conditionalFormatting sqref="F38:AG41">
    <cfRule type="containsText" dxfId="2191" priority="1908" operator="containsText" text="－">
      <formula>NOT(ISERROR(SEARCH("－",F38)))</formula>
    </cfRule>
  </conditionalFormatting>
  <conditionalFormatting sqref="F45:AG45">
    <cfRule type="containsText" dxfId="2190" priority="1906" operator="containsText" text="日">
      <formula>NOT(ISERROR(SEARCH("日",F45)))</formula>
    </cfRule>
    <cfRule type="containsText" dxfId="2189" priority="1907" operator="containsText" text="土">
      <formula>NOT(ISERROR(SEARCH("土",F45)))</formula>
    </cfRule>
  </conditionalFormatting>
  <conditionalFormatting sqref="F45:AG45">
    <cfRule type="containsText" dxfId="2188" priority="1899" operator="containsText" text="その他">
      <formula>NOT(ISERROR(SEARCH("その他",F45)))</formula>
    </cfRule>
    <cfRule type="containsText" dxfId="2187" priority="1900" operator="containsText" text="冬休">
      <formula>NOT(ISERROR(SEARCH("冬休",F45)))</formula>
    </cfRule>
    <cfRule type="containsText" dxfId="2186" priority="1901" operator="containsText" text="夏休">
      <formula>NOT(ISERROR(SEARCH("夏休",F45)))</formula>
    </cfRule>
    <cfRule type="containsText" dxfId="2185" priority="1902" operator="containsText" text="製作">
      <formula>NOT(ISERROR(SEARCH("製作",F45)))</formula>
    </cfRule>
    <cfRule type="cellIs" dxfId="2184" priority="1903" operator="equal">
      <formula>"中止,製作"</formula>
    </cfRule>
    <cfRule type="containsText" dxfId="2183" priority="1904" operator="containsText" text="中止,製作,夏休,冬休,その他">
      <formula>NOT(ISERROR(SEARCH("中止,製作,夏休,冬休,その他",F45)))</formula>
    </cfRule>
    <cfRule type="containsText" dxfId="2182" priority="1905" operator="containsText" text="中止">
      <formula>NOT(ISERROR(SEARCH("中止",F45)))</formula>
    </cfRule>
  </conditionalFormatting>
  <conditionalFormatting sqref="F46:AG51">
    <cfRule type="containsText" dxfId="2181" priority="1894" operator="containsText" text="退">
      <formula>NOT(ISERROR(SEARCH("退",F46)))</formula>
    </cfRule>
    <cfRule type="containsText" dxfId="2180" priority="1895" operator="containsText" text="入">
      <formula>NOT(ISERROR(SEARCH("入",F46)))</formula>
    </cfRule>
    <cfRule type="containsText" dxfId="2179" priority="1896" operator="containsText" text="入,退">
      <formula>NOT(ISERROR(SEARCH("入,退",F46)))</formula>
    </cfRule>
    <cfRule type="containsText" dxfId="2178" priority="1897" operator="containsText" text="入,退">
      <formula>NOT(ISERROR(SEARCH("入,退",F46)))</formula>
    </cfRule>
    <cfRule type="cellIs" dxfId="2177" priority="1898" operator="equal">
      <formula>"休"</formula>
    </cfRule>
  </conditionalFormatting>
  <conditionalFormatting sqref="F46:AG51">
    <cfRule type="containsText" dxfId="2176" priority="1893" operator="containsText" text="外">
      <formula>NOT(ISERROR(SEARCH("外",F46)))</formula>
    </cfRule>
  </conditionalFormatting>
  <conditionalFormatting sqref="F52:AG52">
    <cfRule type="containsText" dxfId="2175" priority="1891" operator="containsText" text="日">
      <formula>NOT(ISERROR(SEARCH("日",F52)))</formula>
    </cfRule>
    <cfRule type="containsText" dxfId="2174" priority="1892" operator="containsText" text="土">
      <formula>NOT(ISERROR(SEARCH("土",F52)))</formula>
    </cfRule>
  </conditionalFormatting>
  <conditionalFormatting sqref="F52:AG52">
    <cfRule type="containsText" dxfId="2173" priority="1884" operator="containsText" text="その他">
      <formula>NOT(ISERROR(SEARCH("その他",F52)))</formula>
    </cfRule>
    <cfRule type="containsText" dxfId="2172" priority="1885" operator="containsText" text="冬休">
      <formula>NOT(ISERROR(SEARCH("冬休",F52)))</formula>
    </cfRule>
    <cfRule type="containsText" dxfId="2171" priority="1886" operator="containsText" text="夏休">
      <formula>NOT(ISERROR(SEARCH("夏休",F52)))</formula>
    </cfRule>
    <cfRule type="containsText" dxfId="2170" priority="1887" operator="containsText" text="製作">
      <formula>NOT(ISERROR(SEARCH("製作",F52)))</formula>
    </cfRule>
    <cfRule type="cellIs" dxfId="2169" priority="1888" operator="equal">
      <formula>"中止,製作"</formula>
    </cfRule>
    <cfRule type="containsText" dxfId="2168" priority="1889" operator="containsText" text="中止,製作,夏休,冬休,その他">
      <formula>NOT(ISERROR(SEARCH("中止,製作,夏休,冬休,その他",F52)))</formula>
    </cfRule>
    <cfRule type="containsText" dxfId="2167" priority="1890" operator="containsText" text="中止">
      <formula>NOT(ISERROR(SEARCH("中止",F52)))</formula>
    </cfRule>
  </conditionalFormatting>
  <conditionalFormatting sqref="F57:AG57">
    <cfRule type="containsText" dxfId="2166" priority="1882" operator="containsText" text="日">
      <formula>NOT(ISERROR(SEARCH("日",F57)))</formula>
    </cfRule>
    <cfRule type="containsText" dxfId="2165" priority="1883" operator="containsText" text="土">
      <formula>NOT(ISERROR(SEARCH("土",F57)))</formula>
    </cfRule>
  </conditionalFormatting>
  <conditionalFormatting sqref="F57:AG57">
    <cfRule type="containsText" dxfId="2164" priority="1875" operator="containsText" text="その他">
      <formula>NOT(ISERROR(SEARCH("その他",F57)))</formula>
    </cfRule>
    <cfRule type="containsText" dxfId="2163" priority="1876" operator="containsText" text="冬休">
      <formula>NOT(ISERROR(SEARCH("冬休",F57)))</formula>
    </cfRule>
    <cfRule type="containsText" dxfId="2162" priority="1877" operator="containsText" text="夏休">
      <formula>NOT(ISERROR(SEARCH("夏休",F57)))</formula>
    </cfRule>
    <cfRule type="containsText" dxfId="2161" priority="1878" operator="containsText" text="製作">
      <formula>NOT(ISERROR(SEARCH("製作",F57)))</formula>
    </cfRule>
    <cfRule type="cellIs" dxfId="2160" priority="1879" operator="equal">
      <formula>"中止,製作"</formula>
    </cfRule>
    <cfRule type="containsText" dxfId="2159" priority="1880" operator="containsText" text="中止,製作,夏休,冬休,その他">
      <formula>NOT(ISERROR(SEARCH("中止,製作,夏休,冬休,その他",F57)))</formula>
    </cfRule>
    <cfRule type="containsText" dxfId="2158" priority="1881" operator="containsText" text="中止">
      <formula>NOT(ISERROR(SEARCH("中止",F57)))</formula>
    </cfRule>
  </conditionalFormatting>
  <conditionalFormatting sqref="F46:F51">
    <cfRule type="containsText" dxfId="2157" priority="1874" operator="containsText" text="－">
      <formula>NOT(ISERROR(SEARCH("－",F46)))</formula>
    </cfRule>
  </conditionalFormatting>
  <conditionalFormatting sqref="G46:G51 H48:U50 V50:AG50">
    <cfRule type="containsText" dxfId="2156" priority="1873" operator="containsText" text="－">
      <formula>NOT(ISERROR(SEARCH("－",G46)))</formula>
    </cfRule>
  </conditionalFormatting>
  <conditionalFormatting sqref="G46:AG51">
    <cfRule type="containsText" dxfId="2155" priority="1872" operator="containsText" text="－">
      <formula>NOT(ISERROR(SEARCH("－",G46)))</formula>
    </cfRule>
  </conditionalFormatting>
  <conditionalFormatting sqref="F53:AG56">
    <cfRule type="containsText" dxfId="2154" priority="1867" operator="containsText" text="退">
      <formula>NOT(ISERROR(SEARCH("退",F53)))</formula>
    </cfRule>
    <cfRule type="containsText" dxfId="2153" priority="1868" operator="containsText" text="入">
      <formula>NOT(ISERROR(SEARCH("入",F53)))</formula>
    </cfRule>
    <cfRule type="containsText" dxfId="2152" priority="1869" operator="containsText" text="入,退">
      <formula>NOT(ISERROR(SEARCH("入,退",F53)))</formula>
    </cfRule>
    <cfRule type="containsText" dxfId="2151" priority="1870" operator="containsText" text="入,退">
      <formula>NOT(ISERROR(SEARCH("入,退",F53)))</formula>
    </cfRule>
    <cfRule type="cellIs" dxfId="2150" priority="1871" operator="equal">
      <formula>"休"</formula>
    </cfRule>
  </conditionalFormatting>
  <conditionalFormatting sqref="F53:AG56">
    <cfRule type="containsText" dxfId="2149" priority="1866" operator="containsText" text="外">
      <formula>NOT(ISERROR(SEARCH("外",F53)))</formula>
    </cfRule>
  </conditionalFormatting>
  <conditionalFormatting sqref="F53:AG56">
    <cfRule type="containsText" dxfId="2148" priority="1865" operator="containsText" text="－">
      <formula>NOT(ISERROR(SEARCH("－",F53)))</formula>
    </cfRule>
  </conditionalFormatting>
  <conditionalFormatting sqref="F58:AG61">
    <cfRule type="containsText" dxfId="2147" priority="1860" operator="containsText" text="退">
      <formula>NOT(ISERROR(SEARCH("退",F58)))</formula>
    </cfRule>
    <cfRule type="containsText" dxfId="2146" priority="1861" operator="containsText" text="入">
      <formula>NOT(ISERROR(SEARCH("入",F58)))</formula>
    </cfRule>
    <cfRule type="containsText" dxfId="2145" priority="1862" operator="containsText" text="入,退">
      <formula>NOT(ISERROR(SEARCH("入,退",F58)))</formula>
    </cfRule>
    <cfRule type="containsText" dxfId="2144" priority="1863" operator="containsText" text="入,退">
      <formula>NOT(ISERROR(SEARCH("入,退",F58)))</formula>
    </cfRule>
    <cfRule type="cellIs" dxfId="2143" priority="1864" operator="equal">
      <formula>"休"</formula>
    </cfRule>
  </conditionalFormatting>
  <conditionalFormatting sqref="F58:AG61">
    <cfRule type="containsText" dxfId="2142" priority="1859" operator="containsText" text="外">
      <formula>NOT(ISERROR(SEARCH("外",F58)))</formula>
    </cfRule>
  </conditionalFormatting>
  <conditionalFormatting sqref="F58:AG61">
    <cfRule type="containsText" dxfId="2141" priority="1858" operator="containsText" text="－">
      <formula>NOT(ISERROR(SEARCH("－",F58)))</formula>
    </cfRule>
  </conditionalFormatting>
  <conditionalFormatting sqref="F65:AG65">
    <cfRule type="containsText" dxfId="2140" priority="1856" operator="containsText" text="日">
      <formula>NOT(ISERROR(SEARCH("日",F65)))</formula>
    </cfRule>
    <cfRule type="containsText" dxfId="2139" priority="1857" operator="containsText" text="土">
      <formula>NOT(ISERROR(SEARCH("土",F65)))</formula>
    </cfRule>
  </conditionalFormatting>
  <conditionalFormatting sqref="F65:AG65">
    <cfRule type="containsText" dxfId="2138" priority="1849" operator="containsText" text="その他">
      <formula>NOT(ISERROR(SEARCH("その他",F65)))</formula>
    </cfRule>
    <cfRule type="containsText" dxfId="2137" priority="1850" operator="containsText" text="冬休">
      <formula>NOT(ISERROR(SEARCH("冬休",F65)))</formula>
    </cfRule>
    <cfRule type="containsText" dxfId="2136" priority="1851" operator="containsText" text="夏休">
      <formula>NOT(ISERROR(SEARCH("夏休",F65)))</formula>
    </cfRule>
    <cfRule type="containsText" dxfId="2135" priority="1852" operator="containsText" text="製作">
      <formula>NOT(ISERROR(SEARCH("製作",F65)))</formula>
    </cfRule>
    <cfRule type="cellIs" dxfId="2134" priority="1853" operator="equal">
      <formula>"中止,製作"</formula>
    </cfRule>
    <cfRule type="containsText" dxfId="2133" priority="1854" operator="containsText" text="中止,製作,夏休,冬休,その他">
      <formula>NOT(ISERROR(SEARCH("中止,製作,夏休,冬休,その他",F65)))</formula>
    </cfRule>
    <cfRule type="containsText" dxfId="2132" priority="1855" operator="containsText" text="中止">
      <formula>NOT(ISERROR(SEARCH("中止",F65)))</formula>
    </cfRule>
  </conditionalFormatting>
  <conditionalFormatting sqref="F66:AG71">
    <cfRule type="containsText" dxfId="2131" priority="1844" operator="containsText" text="退">
      <formula>NOT(ISERROR(SEARCH("退",F66)))</formula>
    </cfRule>
    <cfRule type="containsText" dxfId="2130" priority="1845" operator="containsText" text="入">
      <formula>NOT(ISERROR(SEARCH("入",F66)))</formula>
    </cfRule>
    <cfRule type="containsText" dxfId="2129" priority="1846" operator="containsText" text="入,退">
      <formula>NOT(ISERROR(SEARCH("入,退",F66)))</formula>
    </cfRule>
    <cfRule type="containsText" dxfId="2128" priority="1847" operator="containsText" text="入,退">
      <formula>NOT(ISERROR(SEARCH("入,退",F66)))</formula>
    </cfRule>
    <cfRule type="cellIs" dxfId="2127" priority="1848" operator="equal">
      <formula>"休"</formula>
    </cfRule>
  </conditionalFormatting>
  <conditionalFormatting sqref="F66:AG71">
    <cfRule type="containsText" dxfId="2126" priority="1843" operator="containsText" text="外">
      <formula>NOT(ISERROR(SEARCH("外",F66)))</formula>
    </cfRule>
  </conditionalFormatting>
  <conditionalFormatting sqref="F72:AG72">
    <cfRule type="containsText" dxfId="2125" priority="1841" operator="containsText" text="日">
      <formula>NOT(ISERROR(SEARCH("日",F72)))</formula>
    </cfRule>
    <cfRule type="containsText" dxfId="2124" priority="1842" operator="containsText" text="土">
      <formula>NOT(ISERROR(SEARCH("土",F72)))</formula>
    </cfRule>
  </conditionalFormatting>
  <conditionalFormatting sqref="F72:AG72">
    <cfRule type="containsText" dxfId="2123" priority="1834" operator="containsText" text="その他">
      <formula>NOT(ISERROR(SEARCH("その他",F72)))</formula>
    </cfRule>
    <cfRule type="containsText" dxfId="2122" priority="1835" operator="containsText" text="冬休">
      <formula>NOT(ISERROR(SEARCH("冬休",F72)))</formula>
    </cfRule>
    <cfRule type="containsText" dxfId="2121" priority="1836" operator="containsText" text="夏休">
      <formula>NOT(ISERROR(SEARCH("夏休",F72)))</formula>
    </cfRule>
    <cfRule type="containsText" dxfId="2120" priority="1837" operator="containsText" text="製作">
      <formula>NOT(ISERROR(SEARCH("製作",F72)))</formula>
    </cfRule>
    <cfRule type="cellIs" dxfId="2119" priority="1838" operator="equal">
      <formula>"中止,製作"</formula>
    </cfRule>
    <cfRule type="containsText" dxfId="2118" priority="1839" operator="containsText" text="中止,製作,夏休,冬休,その他">
      <formula>NOT(ISERROR(SEARCH("中止,製作,夏休,冬休,その他",F72)))</formula>
    </cfRule>
    <cfRule type="containsText" dxfId="2117" priority="1840" operator="containsText" text="中止">
      <formula>NOT(ISERROR(SEARCH("中止",F72)))</formula>
    </cfRule>
  </conditionalFormatting>
  <conditionalFormatting sqref="F77:AG77">
    <cfRule type="containsText" dxfId="2116" priority="1832" operator="containsText" text="日">
      <formula>NOT(ISERROR(SEARCH("日",F77)))</formula>
    </cfRule>
    <cfRule type="containsText" dxfId="2115" priority="1833" operator="containsText" text="土">
      <formula>NOT(ISERROR(SEARCH("土",F77)))</formula>
    </cfRule>
  </conditionalFormatting>
  <conditionalFormatting sqref="F77:AG77">
    <cfRule type="containsText" dxfId="2114" priority="1825" operator="containsText" text="その他">
      <formula>NOT(ISERROR(SEARCH("その他",F77)))</formula>
    </cfRule>
    <cfRule type="containsText" dxfId="2113" priority="1826" operator="containsText" text="冬休">
      <formula>NOT(ISERROR(SEARCH("冬休",F77)))</formula>
    </cfRule>
    <cfRule type="containsText" dxfId="2112" priority="1827" operator="containsText" text="夏休">
      <formula>NOT(ISERROR(SEARCH("夏休",F77)))</formula>
    </cfRule>
    <cfRule type="containsText" dxfId="2111" priority="1828" operator="containsText" text="製作">
      <formula>NOT(ISERROR(SEARCH("製作",F77)))</formula>
    </cfRule>
    <cfRule type="cellIs" dxfId="2110" priority="1829" operator="equal">
      <formula>"中止,製作"</formula>
    </cfRule>
    <cfRule type="containsText" dxfId="2109" priority="1830" operator="containsText" text="中止,製作,夏休,冬休,その他">
      <formula>NOT(ISERROR(SEARCH("中止,製作,夏休,冬休,その他",F77)))</formula>
    </cfRule>
    <cfRule type="containsText" dxfId="2108" priority="1831" operator="containsText" text="中止">
      <formula>NOT(ISERROR(SEARCH("中止",F77)))</formula>
    </cfRule>
  </conditionalFormatting>
  <conditionalFormatting sqref="F66:F71">
    <cfRule type="containsText" dxfId="2107" priority="1824" operator="containsText" text="－">
      <formula>NOT(ISERROR(SEARCH("－",F66)))</formula>
    </cfRule>
  </conditionalFormatting>
  <conditionalFormatting sqref="G66:G71 H68:U70 V70:AG70">
    <cfRule type="containsText" dxfId="2106" priority="1823" operator="containsText" text="－">
      <formula>NOT(ISERROR(SEARCH("－",G66)))</formula>
    </cfRule>
  </conditionalFormatting>
  <conditionalFormatting sqref="G66:AG71">
    <cfRule type="containsText" dxfId="2105" priority="1822" operator="containsText" text="－">
      <formula>NOT(ISERROR(SEARCH("－",G66)))</formula>
    </cfRule>
  </conditionalFormatting>
  <conditionalFormatting sqref="F73:AG76">
    <cfRule type="containsText" dxfId="2104" priority="1817" operator="containsText" text="退">
      <formula>NOT(ISERROR(SEARCH("退",F73)))</formula>
    </cfRule>
    <cfRule type="containsText" dxfId="2103" priority="1818" operator="containsText" text="入">
      <formula>NOT(ISERROR(SEARCH("入",F73)))</formula>
    </cfRule>
    <cfRule type="containsText" dxfId="2102" priority="1819" operator="containsText" text="入,退">
      <formula>NOT(ISERROR(SEARCH("入,退",F73)))</formula>
    </cfRule>
    <cfRule type="containsText" dxfId="2101" priority="1820" operator="containsText" text="入,退">
      <formula>NOT(ISERROR(SEARCH("入,退",F73)))</formula>
    </cfRule>
    <cfRule type="cellIs" dxfId="2100" priority="1821" operator="equal">
      <formula>"休"</formula>
    </cfRule>
  </conditionalFormatting>
  <conditionalFormatting sqref="F73:AG76">
    <cfRule type="containsText" dxfId="2099" priority="1816" operator="containsText" text="外">
      <formula>NOT(ISERROR(SEARCH("外",F73)))</formula>
    </cfRule>
  </conditionalFormatting>
  <conditionalFormatting sqref="F73:AG76">
    <cfRule type="containsText" dxfId="2098" priority="1815" operator="containsText" text="－">
      <formula>NOT(ISERROR(SEARCH("－",F73)))</formula>
    </cfRule>
  </conditionalFormatting>
  <conditionalFormatting sqref="F78:AG81">
    <cfRule type="containsText" dxfId="2097" priority="1810" operator="containsText" text="退">
      <formula>NOT(ISERROR(SEARCH("退",F78)))</formula>
    </cfRule>
    <cfRule type="containsText" dxfId="2096" priority="1811" operator="containsText" text="入">
      <formula>NOT(ISERROR(SEARCH("入",F78)))</formula>
    </cfRule>
    <cfRule type="containsText" dxfId="2095" priority="1812" operator="containsText" text="入,退">
      <formula>NOT(ISERROR(SEARCH("入,退",F78)))</formula>
    </cfRule>
    <cfRule type="containsText" dxfId="2094" priority="1813" operator="containsText" text="入,退">
      <formula>NOT(ISERROR(SEARCH("入,退",F78)))</formula>
    </cfRule>
    <cfRule type="cellIs" dxfId="2093" priority="1814" operator="equal">
      <formula>"休"</formula>
    </cfRule>
  </conditionalFormatting>
  <conditionalFormatting sqref="F78:AG81">
    <cfRule type="containsText" dxfId="2092" priority="1809" operator="containsText" text="外">
      <formula>NOT(ISERROR(SEARCH("外",F78)))</formula>
    </cfRule>
  </conditionalFormatting>
  <conditionalFormatting sqref="F78:AG81">
    <cfRule type="containsText" dxfId="2091" priority="1808" operator="containsText" text="－">
      <formula>NOT(ISERROR(SEARCH("－",F78)))</formula>
    </cfRule>
  </conditionalFormatting>
  <conditionalFormatting sqref="F98:AG98">
    <cfRule type="containsText" dxfId="2090" priority="1806" operator="containsText" text="日">
      <formula>NOT(ISERROR(SEARCH("日",F98)))</formula>
    </cfRule>
    <cfRule type="containsText" dxfId="2089" priority="1807" operator="containsText" text="土">
      <formula>NOT(ISERROR(SEARCH("土",F98)))</formula>
    </cfRule>
  </conditionalFormatting>
  <conditionalFormatting sqref="F98:AG98">
    <cfRule type="containsText" dxfId="2088" priority="1799" operator="containsText" text="その他">
      <formula>NOT(ISERROR(SEARCH("その他",F98)))</formula>
    </cfRule>
    <cfRule type="containsText" dxfId="2087" priority="1800" operator="containsText" text="冬休">
      <formula>NOT(ISERROR(SEARCH("冬休",F98)))</formula>
    </cfRule>
    <cfRule type="containsText" dxfId="2086" priority="1801" operator="containsText" text="夏休">
      <formula>NOT(ISERROR(SEARCH("夏休",F98)))</formula>
    </cfRule>
    <cfRule type="containsText" dxfId="2085" priority="1802" operator="containsText" text="製作">
      <formula>NOT(ISERROR(SEARCH("製作",F98)))</formula>
    </cfRule>
    <cfRule type="cellIs" dxfId="2084" priority="1803" operator="equal">
      <formula>"中止,製作"</formula>
    </cfRule>
    <cfRule type="containsText" dxfId="2083" priority="1804" operator="containsText" text="中止,製作,夏休,冬休,その他">
      <formula>NOT(ISERROR(SEARCH("中止,製作,夏休,冬休,その他",F98)))</formula>
    </cfRule>
    <cfRule type="containsText" dxfId="2082" priority="1805" operator="containsText" text="中止">
      <formula>NOT(ISERROR(SEARCH("中止",F98)))</formula>
    </cfRule>
  </conditionalFormatting>
  <conditionalFormatting sqref="F99:AG104">
    <cfRule type="containsText" dxfId="2081" priority="1794" operator="containsText" text="退">
      <formula>NOT(ISERROR(SEARCH("退",F99)))</formula>
    </cfRule>
    <cfRule type="containsText" dxfId="2080" priority="1795" operator="containsText" text="入">
      <formula>NOT(ISERROR(SEARCH("入",F99)))</formula>
    </cfRule>
    <cfRule type="containsText" dxfId="2079" priority="1796" operator="containsText" text="入,退">
      <formula>NOT(ISERROR(SEARCH("入,退",F99)))</formula>
    </cfRule>
    <cfRule type="containsText" dxfId="2078" priority="1797" operator="containsText" text="入,退">
      <formula>NOT(ISERROR(SEARCH("入,退",F99)))</formula>
    </cfRule>
    <cfRule type="cellIs" dxfId="2077" priority="1798" operator="equal">
      <formula>"休"</formula>
    </cfRule>
  </conditionalFormatting>
  <conditionalFormatting sqref="F99:AG104">
    <cfRule type="containsText" dxfId="2076" priority="1793" operator="containsText" text="外">
      <formula>NOT(ISERROR(SEARCH("外",F99)))</formula>
    </cfRule>
  </conditionalFormatting>
  <conditionalFormatting sqref="F105:AG105">
    <cfRule type="containsText" dxfId="2075" priority="1791" operator="containsText" text="日">
      <formula>NOT(ISERROR(SEARCH("日",F105)))</formula>
    </cfRule>
    <cfRule type="containsText" dxfId="2074" priority="1792" operator="containsText" text="土">
      <formula>NOT(ISERROR(SEARCH("土",F105)))</formula>
    </cfRule>
  </conditionalFormatting>
  <conditionalFormatting sqref="F105:AG105">
    <cfRule type="containsText" dxfId="2073" priority="1784" operator="containsText" text="その他">
      <formula>NOT(ISERROR(SEARCH("その他",F105)))</formula>
    </cfRule>
    <cfRule type="containsText" dxfId="2072" priority="1785" operator="containsText" text="冬休">
      <formula>NOT(ISERROR(SEARCH("冬休",F105)))</formula>
    </cfRule>
    <cfRule type="containsText" dxfId="2071" priority="1786" operator="containsText" text="夏休">
      <formula>NOT(ISERROR(SEARCH("夏休",F105)))</formula>
    </cfRule>
    <cfRule type="containsText" dxfId="2070" priority="1787" operator="containsText" text="製作">
      <formula>NOT(ISERROR(SEARCH("製作",F105)))</formula>
    </cfRule>
    <cfRule type="cellIs" dxfId="2069" priority="1788" operator="equal">
      <formula>"中止,製作"</formula>
    </cfRule>
    <cfRule type="containsText" dxfId="2068" priority="1789" operator="containsText" text="中止,製作,夏休,冬休,その他">
      <formula>NOT(ISERROR(SEARCH("中止,製作,夏休,冬休,その他",F105)))</formula>
    </cfRule>
    <cfRule type="containsText" dxfId="2067" priority="1790" operator="containsText" text="中止">
      <formula>NOT(ISERROR(SEARCH("中止",F105)))</formula>
    </cfRule>
  </conditionalFormatting>
  <conditionalFormatting sqref="F110:AG110">
    <cfRule type="containsText" dxfId="2066" priority="1782" operator="containsText" text="日">
      <formula>NOT(ISERROR(SEARCH("日",F110)))</formula>
    </cfRule>
    <cfRule type="containsText" dxfId="2065" priority="1783" operator="containsText" text="土">
      <formula>NOT(ISERROR(SEARCH("土",F110)))</formula>
    </cfRule>
  </conditionalFormatting>
  <conditionalFormatting sqref="F110:AG110">
    <cfRule type="containsText" dxfId="2064" priority="1775" operator="containsText" text="その他">
      <formula>NOT(ISERROR(SEARCH("その他",F110)))</formula>
    </cfRule>
    <cfRule type="containsText" dxfId="2063" priority="1776" operator="containsText" text="冬休">
      <formula>NOT(ISERROR(SEARCH("冬休",F110)))</formula>
    </cfRule>
    <cfRule type="containsText" dxfId="2062" priority="1777" operator="containsText" text="夏休">
      <formula>NOT(ISERROR(SEARCH("夏休",F110)))</formula>
    </cfRule>
    <cfRule type="containsText" dxfId="2061" priority="1778" operator="containsText" text="製作">
      <formula>NOT(ISERROR(SEARCH("製作",F110)))</formula>
    </cfRule>
    <cfRule type="cellIs" dxfId="2060" priority="1779" operator="equal">
      <formula>"中止,製作"</formula>
    </cfRule>
    <cfRule type="containsText" dxfId="2059" priority="1780" operator="containsText" text="中止,製作,夏休,冬休,その他">
      <formula>NOT(ISERROR(SEARCH("中止,製作,夏休,冬休,その他",F110)))</formula>
    </cfRule>
    <cfRule type="containsText" dxfId="2058" priority="1781" operator="containsText" text="中止">
      <formula>NOT(ISERROR(SEARCH("中止",F110)))</formula>
    </cfRule>
  </conditionalFormatting>
  <conditionalFormatting sqref="F99:F104">
    <cfRule type="containsText" dxfId="2057" priority="1774" operator="containsText" text="－">
      <formula>NOT(ISERROR(SEARCH("－",F99)))</formula>
    </cfRule>
  </conditionalFormatting>
  <conditionalFormatting sqref="G99:G104 H101:U103 V103:AG103">
    <cfRule type="containsText" dxfId="2056" priority="1773" operator="containsText" text="－">
      <formula>NOT(ISERROR(SEARCH("－",G99)))</formula>
    </cfRule>
  </conditionalFormatting>
  <conditionalFormatting sqref="G99:AG104">
    <cfRule type="containsText" dxfId="2055" priority="1772" operator="containsText" text="－">
      <formula>NOT(ISERROR(SEARCH("－",G99)))</formula>
    </cfRule>
  </conditionalFormatting>
  <conditionalFormatting sqref="F106:AG109">
    <cfRule type="containsText" dxfId="2054" priority="1767" operator="containsText" text="退">
      <formula>NOT(ISERROR(SEARCH("退",F106)))</formula>
    </cfRule>
    <cfRule type="containsText" dxfId="2053" priority="1768" operator="containsText" text="入">
      <formula>NOT(ISERROR(SEARCH("入",F106)))</formula>
    </cfRule>
    <cfRule type="containsText" dxfId="2052" priority="1769" operator="containsText" text="入,退">
      <formula>NOT(ISERROR(SEARCH("入,退",F106)))</formula>
    </cfRule>
    <cfRule type="containsText" dxfId="2051" priority="1770" operator="containsText" text="入,退">
      <formula>NOT(ISERROR(SEARCH("入,退",F106)))</formula>
    </cfRule>
    <cfRule type="cellIs" dxfId="2050" priority="1771" operator="equal">
      <formula>"休"</formula>
    </cfRule>
  </conditionalFormatting>
  <conditionalFormatting sqref="F106:AG109">
    <cfRule type="containsText" dxfId="2049" priority="1766" operator="containsText" text="外">
      <formula>NOT(ISERROR(SEARCH("外",F106)))</formula>
    </cfRule>
  </conditionalFormatting>
  <conditionalFormatting sqref="F106:AG109">
    <cfRule type="containsText" dxfId="2048" priority="1765" operator="containsText" text="－">
      <formula>NOT(ISERROR(SEARCH("－",F106)))</formula>
    </cfRule>
  </conditionalFormatting>
  <conditionalFormatting sqref="F111:AG114">
    <cfRule type="containsText" dxfId="2047" priority="1760" operator="containsText" text="退">
      <formula>NOT(ISERROR(SEARCH("退",F111)))</formula>
    </cfRule>
    <cfRule type="containsText" dxfId="2046" priority="1761" operator="containsText" text="入">
      <formula>NOT(ISERROR(SEARCH("入",F111)))</formula>
    </cfRule>
    <cfRule type="containsText" dxfId="2045" priority="1762" operator="containsText" text="入,退">
      <formula>NOT(ISERROR(SEARCH("入,退",F111)))</formula>
    </cfRule>
    <cfRule type="containsText" dxfId="2044" priority="1763" operator="containsText" text="入,退">
      <formula>NOT(ISERROR(SEARCH("入,退",F111)))</formula>
    </cfRule>
    <cfRule type="cellIs" dxfId="2043" priority="1764" operator="equal">
      <formula>"休"</formula>
    </cfRule>
  </conditionalFormatting>
  <conditionalFormatting sqref="F111:AG114">
    <cfRule type="containsText" dxfId="2042" priority="1759" operator="containsText" text="外">
      <formula>NOT(ISERROR(SEARCH("外",F111)))</formula>
    </cfRule>
  </conditionalFormatting>
  <conditionalFormatting sqref="F111:AG114">
    <cfRule type="containsText" dxfId="2041" priority="1758" operator="containsText" text="－">
      <formula>NOT(ISERROR(SEARCH("－",F111)))</formula>
    </cfRule>
  </conditionalFormatting>
  <conditionalFormatting sqref="F118:AG118">
    <cfRule type="containsText" dxfId="2040" priority="1756" operator="containsText" text="日">
      <formula>NOT(ISERROR(SEARCH("日",F118)))</formula>
    </cfRule>
    <cfRule type="containsText" dxfId="2039" priority="1757" operator="containsText" text="土">
      <formula>NOT(ISERROR(SEARCH("土",F118)))</formula>
    </cfRule>
  </conditionalFormatting>
  <conditionalFormatting sqref="F118:AG118">
    <cfRule type="containsText" dxfId="2038" priority="1749" operator="containsText" text="その他">
      <formula>NOT(ISERROR(SEARCH("その他",F118)))</formula>
    </cfRule>
    <cfRule type="containsText" dxfId="2037" priority="1750" operator="containsText" text="冬休">
      <formula>NOT(ISERROR(SEARCH("冬休",F118)))</formula>
    </cfRule>
    <cfRule type="containsText" dxfId="2036" priority="1751" operator="containsText" text="夏休">
      <formula>NOT(ISERROR(SEARCH("夏休",F118)))</formula>
    </cfRule>
    <cfRule type="containsText" dxfId="2035" priority="1752" operator="containsText" text="製作">
      <formula>NOT(ISERROR(SEARCH("製作",F118)))</formula>
    </cfRule>
    <cfRule type="cellIs" dxfId="2034" priority="1753" operator="equal">
      <formula>"中止,製作"</formula>
    </cfRule>
    <cfRule type="containsText" dxfId="2033" priority="1754" operator="containsText" text="中止,製作,夏休,冬休,その他">
      <formula>NOT(ISERROR(SEARCH("中止,製作,夏休,冬休,その他",F118)))</formula>
    </cfRule>
    <cfRule type="containsText" dxfId="2032" priority="1755" operator="containsText" text="中止">
      <formula>NOT(ISERROR(SEARCH("中止",F118)))</formula>
    </cfRule>
  </conditionalFormatting>
  <conditionalFormatting sqref="F119:AG124">
    <cfRule type="containsText" dxfId="2031" priority="1744" operator="containsText" text="退">
      <formula>NOT(ISERROR(SEARCH("退",F119)))</formula>
    </cfRule>
    <cfRule type="containsText" dxfId="2030" priority="1745" operator="containsText" text="入">
      <formula>NOT(ISERROR(SEARCH("入",F119)))</formula>
    </cfRule>
    <cfRule type="containsText" dxfId="2029" priority="1746" operator="containsText" text="入,退">
      <formula>NOT(ISERROR(SEARCH("入,退",F119)))</formula>
    </cfRule>
    <cfRule type="containsText" dxfId="2028" priority="1747" operator="containsText" text="入,退">
      <formula>NOT(ISERROR(SEARCH("入,退",F119)))</formula>
    </cfRule>
    <cfRule type="cellIs" dxfId="2027" priority="1748" operator="equal">
      <formula>"休"</formula>
    </cfRule>
  </conditionalFormatting>
  <conditionalFormatting sqref="F119:AG124">
    <cfRule type="containsText" dxfId="2026" priority="1743" operator="containsText" text="外">
      <formula>NOT(ISERROR(SEARCH("外",F119)))</formula>
    </cfRule>
  </conditionalFormatting>
  <conditionalFormatting sqref="F125:AG125">
    <cfRule type="containsText" dxfId="2025" priority="1741" operator="containsText" text="日">
      <formula>NOT(ISERROR(SEARCH("日",F125)))</formula>
    </cfRule>
    <cfRule type="containsText" dxfId="2024" priority="1742" operator="containsText" text="土">
      <formula>NOT(ISERROR(SEARCH("土",F125)))</formula>
    </cfRule>
  </conditionalFormatting>
  <conditionalFormatting sqref="F125:AG125">
    <cfRule type="containsText" dxfId="2023" priority="1734" operator="containsText" text="その他">
      <formula>NOT(ISERROR(SEARCH("その他",F125)))</formula>
    </cfRule>
    <cfRule type="containsText" dxfId="2022" priority="1735" operator="containsText" text="冬休">
      <formula>NOT(ISERROR(SEARCH("冬休",F125)))</formula>
    </cfRule>
    <cfRule type="containsText" dxfId="2021" priority="1736" operator="containsText" text="夏休">
      <formula>NOT(ISERROR(SEARCH("夏休",F125)))</formula>
    </cfRule>
    <cfRule type="containsText" dxfId="2020" priority="1737" operator="containsText" text="製作">
      <formula>NOT(ISERROR(SEARCH("製作",F125)))</formula>
    </cfRule>
    <cfRule type="cellIs" dxfId="2019" priority="1738" operator="equal">
      <formula>"中止,製作"</formula>
    </cfRule>
    <cfRule type="containsText" dxfId="2018" priority="1739" operator="containsText" text="中止,製作,夏休,冬休,その他">
      <formula>NOT(ISERROR(SEARCH("中止,製作,夏休,冬休,その他",F125)))</formula>
    </cfRule>
    <cfRule type="containsText" dxfId="2017" priority="1740" operator="containsText" text="中止">
      <formula>NOT(ISERROR(SEARCH("中止",F125)))</formula>
    </cfRule>
  </conditionalFormatting>
  <conditionalFormatting sqref="F130:AG130">
    <cfRule type="containsText" dxfId="2016" priority="1732" operator="containsText" text="日">
      <formula>NOT(ISERROR(SEARCH("日",F130)))</formula>
    </cfRule>
    <cfRule type="containsText" dxfId="2015" priority="1733" operator="containsText" text="土">
      <formula>NOT(ISERROR(SEARCH("土",F130)))</formula>
    </cfRule>
  </conditionalFormatting>
  <conditionalFormatting sqref="F130:AG130">
    <cfRule type="containsText" dxfId="2014" priority="1725" operator="containsText" text="その他">
      <formula>NOT(ISERROR(SEARCH("その他",F130)))</formula>
    </cfRule>
    <cfRule type="containsText" dxfId="2013" priority="1726" operator="containsText" text="冬休">
      <formula>NOT(ISERROR(SEARCH("冬休",F130)))</formula>
    </cfRule>
    <cfRule type="containsText" dxfId="2012" priority="1727" operator="containsText" text="夏休">
      <formula>NOT(ISERROR(SEARCH("夏休",F130)))</formula>
    </cfRule>
    <cfRule type="containsText" dxfId="2011" priority="1728" operator="containsText" text="製作">
      <formula>NOT(ISERROR(SEARCH("製作",F130)))</formula>
    </cfRule>
    <cfRule type="cellIs" dxfId="2010" priority="1729" operator="equal">
      <formula>"中止,製作"</formula>
    </cfRule>
    <cfRule type="containsText" dxfId="2009" priority="1730" operator="containsText" text="中止,製作,夏休,冬休,その他">
      <formula>NOT(ISERROR(SEARCH("中止,製作,夏休,冬休,その他",F130)))</formula>
    </cfRule>
    <cfRule type="containsText" dxfId="2008" priority="1731" operator="containsText" text="中止">
      <formula>NOT(ISERROR(SEARCH("中止",F130)))</formula>
    </cfRule>
  </conditionalFormatting>
  <conditionalFormatting sqref="F119:F124">
    <cfRule type="containsText" dxfId="2007" priority="1724" operator="containsText" text="－">
      <formula>NOT(ISERROR(SEARCH("－",F119)))</formula>
    </cfRule>
  </conditionalFormatting>
  <conditionalFormatting sqref="G119:G124 H121:U123 V123:AG123">
    <cfRule type="containsText" dxfId="2006" priority="1723" operator="containsText" text="－">
      <formula>NOT(ISERROR(SEARCH("－",G119)))</formula>
    </cfRule>
  </conditionalFormatting>
  <conditionalFormatting sqref="G119:AG124">
    <cfRule type="containsText" dxfId="2005" priority="1722" operator="containsText" text="－">
      <formula>NOT(ISERROR(SEARCH("－",G119)))</formula>
    </cfRule>
  </conditionalFormatting>
  <conditionalFormatting sqref="F126:AG129">
    <cfRule type="containsText" dxfId="2004" priority="1717" operator="containsText" text="退">
      <formula>NOT(ISERROR(SEARCH("退",F126)))</formula>
    </cfRule>
    <cfRule type="containsText" dxfId="2003" priority="1718" operator="containsText" text="入">
      <formula>NOT(ISERROR(SEARCH("入",F126)))</formula>
    </cfRule>
    <cfRule type="containsText" dxfId="2002" priority="1719" operator="containsText" text="入,退">
      <formula>NOT(ISERROR(SEARCH("入,退",F126)))</formula>
    </cfRule>
    <cfRule type="containsText" dxfId="2001" priority="1720" operator="containsText" text="入,退">
      <formula>NOT(ISERROR(SEARCH("入,退",F126)))</formula>
    </cfRule>
    <cfRule type="cellIs" dxfId="2000" priority="1721" operator="equal">
      <formula>"休"</formula>
    </cfRule>
  </conditionalFormatting>
  <conditionalFormatting sqref="F126:AG129">
    <cfRule type="containsText" dxfId="1999" priority="1716" operator="containsText" text="外">
      <formula>NOT(ISERROR(SEARCH("外",F126)))</formula>
    </cfRule>
  </conditionalFormatting>
  <conditionalFormatting sqref="F126:AG129">
    <cfRule type="containsText" dxfId="1998" priority="1715" operator="containsText" text="－">
      <formula>NOT(ISERROR(SEARCH("－",F126)))</formula>
    </cfRule>
  </conditionalFormatting>
  <conditionalFormatting sqref="F131:AG134">
    <cfRule type="containsText" dxfId="1997" priority="1710" operator="containsText" text="退">
      <formula>NOT(ISERROR(SEARCH("退",F131)))</formula>
    </cfRule>
    <cfRule type="containsText" dxfId="1996" priority="1711" operator="containsText" text="入">
      <formula>NOT(ISERROR(SEARCH("入",F131)))</formula>
    </cfRule>
    <cfRule type="containsText" dxfId="1995" priority="1712" operator="containsText" text="入,退">
      <formula>NOT(ISERROR(SEARCH("入,退",F131)))</formula>
    </cfRule>
    <cfRule type="containsText" dxfId="1994" priority="1713" operator="containsText" text="入,退">
      <formula>NOT(ISERROR(SEARCH("入,退",F131)))</formula>
    </cfRule>
    <cfRule type="cellIs" dxfId="1993" priority="1714" operator="equal">
      <formula>"休"</formula>
    </cfRule>
  </conditionalFormatting>
  <conditionalFormatting sqref="F131:AG134">
    <cfRule type="containsText" dxfId="1992" priority="1709" operator="containsText" text="外">
      <formula>NOT(ISERROR(SEARCH("外",F131)))</formula>
    </cfRule>
  </conditionalFormatting>
  <conditionalFormatting sqref="F131:AG134">
    <cfRule type="containsText" dxfId="1991" priority="1708" operator="containsText" text="－">
      <formula>NOT(ISERROR(SEARCH("－",F131)))</formula>
    </cfRule>
  </conditionalFormatting>
  <conditionalFormatting sqref="F138:AG138">
    <cfRule type="containsText" dxfId="1990" priority="1706" operator="containsText" text="日">
      <formula>NOT(ISERROR(SEARCH("日",F138)))</formula>
    </cfRule>
    <cfRule type="containsText" dxfId="1989" priority="1707" operator="containsText" text="土">
      <formula>NOT(ISERROR(SEARCH("土",F138)))</formula>
    </cfRule>
  </conditionalFormatting>
  <conditionalFormatting sqref="F138:AG138">
    <cfRule type="containsText" dxfId="1988" priority="1699" operator="containsText" text="その他">
      <formula>NOT(ISERROR(SEARCH("その他",F138)))</formula>
    </cfRule>
    <cfRule type="containsText" dxfId="1987" priority="1700" operator="containsText" text="冬休">
      <formula>NOT(ISERROR(SEARCH("冬休",F138)))</formula>
    </cfRule>
    <cfRule type="containsText" dxfId="1986" priority="1701" operator="containsText" text="夏休">
      <formula>NOT(ISERROR(SEARCH("夏休",F138)))</formula>
    </cfRule>
    <cfRule type="containsText" dxfId="1985" priority="1702" operator="containsText" text="製作">
      <formula>NOT(ISERROR(SEARCH("製作",F138)))</formula>
    </cfRule>
    <cfRule type="cellIs" dxfId="1984" priority="1703" operator="equal">
      <formula>"中止,製作"</formula>
    </cfRule>
    <cfRule type="containsText" dxfId="1983" priority="1704" operator="containsText" text="中止,製作,夏休,冬休,その他">
      <formula>NOT(ISERROR(SEARCH("中止,製作,夏休,冬休,その他",F138)))</formula>
    </cfRule>
    <cfRule type="containsText" dxfId="1982" priority="1705" operator="containsText" text="中止">
      <formula>NOT(ISERROR(SEARCH("中止",F138)))</formula>
    </cfRule>
  </conditionalFormatting>
  <conditionalFormatting sqref="F139:AG144">
    <cfRule type="containsText" dxfId="1981" priority="1694" operator="containsText" text="退">
      <formula>NOT(ISERROR(SEARCH("退",F139)))</formula>
    </cfRule>
    <cfRule type="containsText" dxfId="1980" priority="1695" operator="containsText" text="入">
      <formula>NOT(ISERROR(SEARCH("入",F139)))</formula>
    </cfRule>
    <cfRule type="containsText" dxfId="1979" priority="1696" operator="containsText" text="入,退">
      <formula>NOT(ISERROR(SEARCH("入,退",F139)))</formula>
    </cfRule>
    <cfRule type="containsText" dxfId="1978" priority="1697" operator="containsText" text="入,退">
      <formula>NOT(ISERROR(SEARCH("入,退",F139)))</formula>
    </cfRule>
    <cfRule type="cellIs" dxfId="1977" priority="1698" operator="equal">
      <formula>"休"</formula>
    </cfRule>
  </conditionalFormatting>
  <conditionalFormatting sqref="F139:AG144">
    <cfRule type="containsText" dxfId="1976" priority="1693" operator="containsText" text="外">
      <formula>NOT(ISERROR(SEARCH("外",F139)))</formula>
    </cfRule>
  </conditionalFormatting>
  <conditionalFormatting sqref="F145:AG145">
    <cfRule type="containsText" dxfId="1975" priority="1691" operator="containsText" text="日">
      <formula>NOT(ISERROR(SEARCH("日",F145)))</formula>
    </cfRule>
    <cfRule type="containsText" dxfId="1974" priority="1692" operator="containsText" text="土">
      <formula>NOT(ISERROR(SEARCH("土",F145)))</formula>
    </cfRule>
  </conditionalFormatting>
  <conditionalFormatting sqref="F145:AG145">
    <cfRule type="containsText" dxfId="1973" priority="1684" operator="containsText" text="その他">
      <formula>NOT(ISERROR(SEARCH("その他",F145)))</formula>
    </cfRule>
    <cfRule type="containsText" dxfId="1972" priority="1685" operator="containsText" text="冬休">
      <formula>NOT(ISERROR(SEARCH("冬休",F145)))</formula>
    </cfRule>
    <cfRule type="containsText" dxfId="1971" priority="1686" operator="containsText" text="夏休">
      <formula>NOT(ISERROR(SEARCH("夏休",F145)))</formula>
    </cfRule>
    <cfRule type="containsText" dxfId="1970" priority="1687" operator="containsText" text="製作">
      <formula>NOT(ISERROR(SEARCH("製作",F145)))</formula>
    </cfRule>
    <cfRule type="cellIs" dxfId="1969" priority="1688" operator="equal">
      <formula>"中止,製作"</formula>
    </cfRule>
    <cfRule type="containsText" dxfId="1968" priority="1689" operator="containsText" text="中止,製作,夏休,冬休,その他">
      <formula>NOT(ISERROR(SEARCH("中止,製作,夏休,冬休,その他",F145)))</formula>
    </cfRule>
    <cfRule type="containsText" dxfId="1967" priority="1690" operator="containsText" text="中止">
      <formula>NOT(ISERROR(SEARCH("中止",F145)))</formula>
    </cfRule>
  </conditionalFormatting>
  <conditionalFormatting sqref="F150:AG150">
    <cfRule type="containsText" dxfId="1966" priority="1682" operator="containsText" text="日">
      <formula>NOT(ISERROR(SEARCH("日",F150)))</formula>
    </cfRule>
    <cfRule type="containsText" dxfId="1965" priority="1683" operator="containsText" text="土">
      <formula>NOT(ISERROR(SEARCH("土",F150)))</formula>
    </cfRule>
  </conditionalFormatting>
  <conditionalFormatting sqref="F150:AG150">
    <cfRule type="containsText" dxfId="1964" priority="1675" operator="containsText" text="その他">
      <formula>NOT(ISERROR(SEARCH("その他",F150)))</formula>
    </cfRule>
    <cfRule type="containsText" dxfId="1963" priority="1676" operator="containsText" text="冬休">
      <formula>NOT(ISERROR(SEARCH("冬休",F150)))</formula>
    </cfRule>
    <cfRule type="containsText" dxfId="1962" priority="1677" operator="containsText" text="夏休">
      <formula>NOT(ISERROR(SEARCH("夏休",F150)))</formula>
    </cfRule>
    <cfRule type="containsText" dxfId="1961" priority="1678" operator="containsText" text="製作">
      <formula>NOT(ISERROR(SEARCH("製作",F150)))</formula>
    </cfRule>
    <cfRule type="cellIs" dxfId="1960" priority="1679" operator="equal">
      <formula>"中止,製作"</formula>
    </cfRule>
    <cfRule type="containsText" dxfId="1959" priority="1680" operator="containsText" text="中止,製作,夏休,冬休,その他">
      <formula>NOT(ISERROR(SEARCH("中止,製作,夏休,冬休,その他",F150)))</formula>
    </cfRule>
    <cfRule type="containsText" dxfId="1958" priority="1681" operator="containsText" text="中止">
      <formula>NOT(ISERROR(SEARCH("中止",F150)))</formula>
    </cfRule>
  </conditionalFormatting>
  <conditionalFormatting sqref="F139:F144">
    <cfRule type="containsText" dxfId="1957" priority="1674" operator="containsText" text="－">
      <formula>NOT(ISERROR(SEARCH("－",F139)))</formula>
    </cfRule>
  </conditionalFormatting>
  <conditionalFormatting sqref="G139:G144 H141:U143 V143:AG143">
    <cfRule type="containsText" dxfId="1956" priority="1673" operator="containsText" text="－">
      <formula>NOT(ISERROR(SEARCH("－",G139)))</formula>
    </cfRule>
  </conditionalFormatting>
  <conditionalFormatting sqref="G139:AG144">
    <cfRule type="containsText" dxfId="1955" priority="1672" operator="containsText" text="－">
      <formula>NOT(ISERROR(SEARCH("－",G139)))</formula>
    </cfRule>
  </conditionalFormatting>
  <conditionalFormatting sqref="F146:AG149">
    <cfRule type="containsText" dxfId="1954" priority="1667" operator="containsText" text="退">
      <formula>NOT(ISERROR(SEARCH("退",F146)))</formula>
    </cfRule>
    <cfRule type="containsText" dxfId="1953" priority="1668" operator="containsText" text="入">
      <formula>NOT(ISERROR(SEARCH("入",F146)))</formula>
    </cfRule>
    <cfRule type="containsText" dxfId="1952" priority="1669" operator="containsText" text="入,退">
      <formula>NOT(ISERROR(SEARCH("入,退",F146)))</formula>
    </cfRule>
    <cfRule type="containsText" dxfId="1951" priority="1670" operator="containsText" text="入,退">
      <formula>NOT(ISERROR(SEARCH("入,退",F146)))</formula>
    </cfRule>
    <cfRule type="cellIs" dxfId="1950" priority="1671" operator="equal">
      <formula>"休"</formula>
    </cfRule>
  </conditionalFormatting>
  <conditionalFormatting sqref="F146:AG149">
    <cfRule type="containsText" dxfId="1949" priority="1666" operator="containsText" text="外">
      <formula>NOT(ISERROR(SEARCH("外",F146)))</formula>
    </cfRule>
  </conditionalFormatting>
  <conditionalFormatting sqref="F146:AG149">
    <cfRule type="containsText" dxfId="1948" priority="1665" operator="containsText" text="－">
      <formula>NOT(ISERROR(SEARCH("－",F146)))</formula>
    </cfRule>
  </conditionalFormatting>
  <conditionalFormatting sqref="F151:AG154">
    <cfRule type="containsText" dxfId="1947" priority="1660" operator="containsText" text="退">
      <formula>NOT(ISERROR(SEARCH("退",F151)))</formula>
    </cfRule>
    <cfRule type="containsText" dxfId="1946" priority="1661" operator="containsText" text="入">
      <formula>NOT(ISERROR(SEARCH("入",F151)))</formula>
    </cfRule>
    <cfRule type="containsText" dxfId="1945" priority="1662" operator="containsText" text="入,退">
      <formula>NOT(ISERROR(SEARCH("入,退",F151)))</formula>
    </cfRule>
    <cfRule type="containsText" dxfId="1944" priority="1663" operator="containsText" text="入,退">
      <formula>NOT(ISERROR(SEARCH("入,退",F151)))</formula>
    </cfRule>
    <cfRule type="cellIs" dxfId="1943" priority="1664" operator="equal">
      <formula>"休"</formula>
    </cfRule>
  </conditionalFormatting>
  <conditionalFormatting sqref="F151:AG154">
    <cfRule type="containsText" dxfId="1942" priority="1659" operator="containsText" text="外">
      <formula>NOT(ISERROR(SEARCH("外",F151)))</formula>
    </cfRule>
  </conditionalFormatting>
  <conditionalFormatting sqref="F151:AG154">
    <cfRule type="containsText" dxfId="1941" priority="1658" operator="containsText" text="－">
      <formula>NOT(ISERROR(SEARCH("－",F151)))</formula>
    </cfRule>
  </conditionalFormatting>
  <conditionalFormatting sqref="F158:AG158">
    <cfRule type="containsText" dxfId="1940" priority="1656" operator="containsText" text="日">
      <formula>NOT(ISERROR(SEARCH("日",F158)))</formula>
    </cfRule>
    <cfRule type="containsText" dxfId="1939" priority="1657" operator="containsText" text="土">
      <formula>NOT(ISERROR(SEARCH("土",F158)))</formula>
    </cfRule>
  </conditionalFormatting>
  <conditionalFormatting sqref="F158:AG158">
    <cfRule type="containsText" dxfId="1938" priority="1649" operator="containsText" text="その他">
      <formula>NOT(ISERROR(SEARCH("その他",F158)))</formula>
    </cfRule>
    <cfRule type="containsText" dxfId="1937" priority="1650" operator="containsText" text="冬休">
      <formula>NOT(ISERROR(SEARCH("冬休",F158)))</formula>
    </cfRule>
    <cfRule type="containsText" dxfId="1936" priority="1651" operator="containsText" text="夏休">
      <formula>NOT(ISERROR(SEARCH("夏休",F158)))</formula>
    </cfRule>
    <cfRule type="containsText" dxfId="1935" priority="1652" operator="containsText" text="製作">
      <formula>NOT(ISERROR(SEARCH("製作",F158)))</formula>
    </cfRule>
    <cfRule type="cellIs" dxfId="1934" priority="1653" operator="equal">
      <formula>"中止,製作"</formula>
    </cfRule>
    <cfRule type="containsText" dxfId="1933" priority="1654" operator="containsText" text="中止,製作,夏休,冬休,その他">
      <formula>NOT(ISERROR(SEARCH("中止,製作,夏休,冬休,その他",F158)))</formula>
    </cfRule>
    <cfRule type="containsText" dxfId="1932" priority="1655" operator="containsText" text="中止">
      <formula>NOT(ISERROR(SEARCH("中止",F158)))</formula>
    </cfRule>
  </conditionalFormatting>
  <conditionalFormatting sqref="F159:AG164">
    <cfRule type="containsText" dxfId="1931" priority="1644" operator="containsText" text="退">
      <formula>NOT(ISERROR(SEARCH("退",F159)))</formula>
    </cfRule>
    <cfRule type="containsText" dxfId="1930" priority="1645" operator="containsText" text="入">
      <formula>NOT(ISERROR(SEARCH("入",F159)))</formula>
    </cfRule>
    <cfRule type="containsText" dxfId="1929" priority="1646" operator="containsText" text="入,退">
      <formula>NOT(ISERROR(SEARCH("入,退",F159)))</formula>
    </cfRule>
    <cfRule type="containsText" dxfId="1928" priority="1647" operator="containsText" text="入,退">
      <formula>NOT(ISERROR(SEARCH("入,退",F159)))</formula>
    </cfRule>
    <cfRule type="cellIs" dxfId="1927" priority="1648" operator="equal">
      <formula>"休"</formula>
    </cfRule>
  </conditionalFormatting>
  <conditionalFormatting sqref="F159:AG164">
    <cfRule type="containsText" dxfId="1926" priority="1643" operator="containsText" text="外">
      <formula>NOT(ISERROR(SEARCH("外",F159)))</formula>
    </cfRule>
  </conditionalFormatting>
  <conditionalFormatting sqref="F165:AG165">
    <cfRule type="containsText" dxfId="1925" priority="1641" operator="containsText" text="日">
      <formula>NOT(ISERROR(SEARCH("日",F165)))</formula>
    </cfRule>
    <cfRule type="containsText" dxfId="1924" priority="1642" operator="containsText" text="土">
      <formula>NOT(ISERROR(SEARCH("土",F165)))</formula>
    </cfRule>
  </conditionalFormatting>
  <conditionalFormatting sqref="F165:AG165">
    <cfRule type="containsText" dxfId="1923" priority="1634" operator="containsText" text="その他">
      <formula>NOT(ISERROR(SEARCH("その他",F165)))</formula>
    </cfRule>
    <cfRule type="containsText" dxfId="1922" priority="1635" operator="containsText" text="冬休">
      <formula>NOT(ISERROR(SEARCH("冬休",F165)))</formula>
    </cfRule>
    <cfRule type="containsText" dxfId="1921" priority="1636" operator="containsText" text="夏休">
      <formula>NOT(ISERROR(SEARCH("夏休",F165)))</formula>
    </cfRule>
    <cfRule type="containsText" dxfId="1920" priority="1637" operator="containsText" text="製作">
      <formula>NOT(ISERROR(SEARCH("製作",F165)))</formula>
    </cfRule>
    <cfRule type="cellIs" dxfId="1919" priority="1638" operator="equal">
      <formula>"中止,製作"</formula>
    </cfRule>
    <cfRule type="containsText" dxfId="1918" priority="1639" operator="containsText" text="中止,製作,夏休,冬休,その他">
      <formula>NOT(ISERROR(SEARCH("中止,製作,夏休,冬休,その他",F165)))</formula>
    </cfRule>
    <cfRule type="containsText" dxfId="1917" priority="1640" operator="containsText" text="中止">
      <formula>NOT(ISERROR(SEARCH("中止",F165)))</formula>
    </cfRule>
  </conditionalFormatting>
  <conditionalFormatting sqref="F170:AG170">
    <cfRule type="containsText" dxfId="1916" priority="1632" operator="containsText" text="日">
      <formula>NOT(ISERROR(SEARCH("日",F170)))</formula>
    </cfRule>
    <cfRule type="containsText" dxfId="1915" priority="1633" operator="containsText" text="土">
      <formula>NOT(ISERROR(SEARCH("土",F170)))</formula>
    </cfRule>
  </conditionalFormatting>
  <conditionalFormatting sqref="F170:AG170">
    <cfRule type="containsText" dxfId="1914" priority="1625" operator="containsText" text="その他">
      <formula>NOT(ISERROR(SEARCH("その他",F170)))</formula>
    </cfRule>
    <cfRule type="containsText" dxfId="1913" priority="1626" operator="containsText" text="冬休">
      <formula>NOT(ISERROR(SEARCH("冬休",F170)))</formula>
    </cfRule>
    <cfRule type="containsText" dxfId="1912" priority="1627" operator="containsText" text="夏休">
      <formula>NOT(ISERROR(SEARCH("夏休",F170)))</formula>
    </cfRule>
    <cfRule type="containsText" dxfId="1911" priority="1628" operator="containsText" text="製作">
      <formula>NOT(ISERROR(SEARCH("製作",F170)))</formula>
    </cfRule>
    <cfRule type="cellIs" dxfId="1910" priority="1629" operator="equal">
      <formula>"中止,製作"</formula>
    </cfRule>
    <cfRule type="containsText" dxfId="1909" priority="1630" operator="containsText" text="中止,製作,夏休,冬休,その他">
      <formula>NOT(ISERROR(SEARCH("中止,製作,夏休,冬休,その他",F170)))</formula>
    </cfRule>
    <cfRule type="containsText" dxfId="1908" priority="1631" operator="containsText" text="中止">
      <formula>NOT(ISERROR(SEARCH("中止",F170)))</formula>
    </cfRule>
  </conditionalFormatting>
  <conditionalFormatting sqref="F159:F164">
    <cfRule type="containsText" dxfId="1907" priority="1624" operator="containsText" text="－">
      <formula>NOT(ISERROR(SEARCH("－",F159)))</formula>
    </cfRule>
  </conditionalFormatting>
  <conditionalFormatting sqref="G159:G164 H161:U163 V163:AG163">
    <cfRule type="containsText" dxfId="1906" priority="1623" operator="containsText" text="－">
      <formula>NOT(ISERROR(SEARCH("－",G159)))</formula>
    </cfRule>
  </conditionalFormatting>
  <conditionalFormatting sqref="G159:AG164">
    <cfRule type="containsText" dxfId="1905" priority="1622" operator="containsText" text="－">
      <formula>NOT(ISERROR(SEARCH("－",G159)))</formula>
    </cfRule>
  </conditionalFormatting>
  <conditionalFormatting sqref="F166:AG169">
    <cfRule type="containsText" dxfId="1904" priority="1617" operator="containsText" text="退">
      <formula>NOT(ISERROR(SEARCH("退",F166)))</formula>
    </cfRule>
    <cfRule type="containsText" dxfId="1903" priority="1618" operator="containsText" text="入">
      <formula>NOT(ISERROR(SEARCH("入",F166)))</formula>
    </cfRule>
    <cfRule type="containsText" dxfId="1902" priority="1619" operator="containsText" text="入,退">
      <formula>NOT(ISERROR(SEARCH("入,退",F166)))</formula>
    </cfRule>
    <cfRule type="containsText" dxfId="1901" priority="1620" operator="containsText" text="入,退">
      <formula>NOT(ISERROR(SEARCH("入,退",F166)))</formula>
    </cfRule>
    <cfRule type="cellIs" dxfId="1900" priority="1621" operator="equal">
      <formula>"休"</formula>
    </cfRule>
  </conditionalFormatting>
  <conditionalFormatting sqref="F166:AG169">
    <cfRule type="containsText" dxfId="1899" priority="1616" operator="containsText" text="外">
      <formula>NOT(ISERROR(SEARCH("外",F166)))</formula>
    </cfRule>
  </conditionalFormatting>
  <conditionalFormatting sqref="F166:AG169">
    <cfRule type="containsText" dxfId="1898" priority="1615" operator="containsText" text="－">
      <formula>NOT(ISERROR(SEARCH("－",F166)))</formula>
    </cfRule>
  </conditionalFormatting>
  <conditionalFormatting sqref="F171:AG174">
    <cfRule type="containsText" dxfId="1897" priority="1610" operator="containsText" text="退">
      <formula>NOT(ISERROR(SEARCH("退",F171)))</formula>
    </cfRule>
    <cfRule type="containsText" dxfId="1896" priority="1611" operator="containsText" text="入">
      <formula>NOT(ISERROR(SEARCH("入",F171)))</formula>
    </cfRule>
    <cfRule type="containsText" dxfId="1895" priority="1612" operator="containsText" text="入,退">
      <formula>NOT(ISERROR(SEARCH("入,退",F171)))</formula>
    </cfRule>
    <cfRule type="containsText" dxfId="1894" priority="1613" operator="containsText" text="入,退">
      <formula>NOT(ISERROR(SEARCH("入,退",F171)))</formula>
    </cfRule>
    <cfRule type="cellIs" dxfId="1893" priority="1614" operator="equal">
      <formula>"休"</formula>
    </cfRule>
  </conditionalFormatting>
  <conditionalFormatting sqref="F171:AG174">
    <cfRule type="containsText" dxfId="1892" priority="1609" operator="containsText" text="外">
      <formula>NOT(ISERROR(SEARCH("外",F171)))</formula>
    </cfRule>
  </conditionalFormatting>
  <conditionalFormatting sqref="F171:AG174">
    <cfRule type="containsText" dxfId="1891" priority="1608" operator="containsText" text="－">
      <formula>NOT(ISERROR(SEARCH("－",F171)))</formula>
    </cfRule>
  </conditionalFormatting>
  <conditionalFormatting sqref="F184:AG184">
    <cfRule type="containsText" dxfId="1890" priority="1606" operator="containsText" text="日">
      <formula>NOT(ISERROR(SEARCH("日",F184)))</formula>
    </cfRule>
    <cfRule type="containsText" dxfId="1889" priority="1607" operator="containsText" text="土">
      <formula>NOT(ISERROR(SEARCH("土",F184)))</formula>
    </cfRule>
  </conditionalFormatting>
  <conditionalFormatting sqref="F184:AG184">
    <cfRule type="containsText" dxfId="1888" priority="1599" operator="containsText" text="その他">
      <formula>NOT(ISERROR(SEARCH("その他",F184)))</formula>
    </cfRule>
    <cfRule type="containsText" dxfId="1887" priority="1600" operator="containsText" text="冬休">
      <formula>NOT(ISERROR(SEARCH("冬休",F184)))</formula>
    </cfRule>
    <cfRule type="containsText" dxfId="1886" priority="1601" operator="containsText" text="夏休">
      <formula>NOT(ISERROR(SEARCH("夏休",F184)))</formula>
    </cfRule>
    <cfRule type="containsText" dxfId="1885" priority="1602" operator="containsText" text="製作">
      <formula>NOT(ISERROR(SEARCH("製作",F184)))</formula>
    </cfRule>
    <cfRule type="cellIs" dxfId="1884" priority="1603" operator="equal">
      <formula>"中止,製作"</formula>
    </cfRule>
    <cfRule type="containsText" dxfId="1883" priority="1604" operator="containsText" text="中止,製作,夏休,冬休,その他">
      <formula>NOT(ISERROR(SEARCH("中止,製作,夏休,冬休,その他",F184)))</formula>
    </cfRule>
    <cfRule type="containsText" dxfId="1882" priority="1605" operator="containsText" text="中止">
      <formula>NOT(ISERROR(SEARCH("中止",F184)))</formula>
    </cfRule>
  </conditionalFormatting>
  <conditionalFormatting sqref="F185:AG190">
    <cfRule type="containsText" dxfId="1881" priority="1594" operator="containsText" text="退">
      <formula>NOT(ISERROR(SEARCH("退",F185)))</formula>
    </cfRule>
    <cfRule type="containsText" dxfId="1880" priority="1595" operator="containsText" text="入">
      <formula>NOT(ISERROR(SEARCH("入",F185)))</formula>
    </cfRule>
    <cfRule type="containsText" dxfId="1879" priority="1596" operator="containsText" text="入,退">
      <formula>NOT(ISERROR(SEARCH("入,退",F185)))</formula>
    </cfRule>
    <cfRule type="containsText" dxfId="1878" priority="1597" operator="containsText" text="入,退">
      <formula>NOT(ISERROR(SEARCH("入,退",F185)))</formula>
    </cfRule>
    <cfRule type="cellIs" dxfId="1877" priority="1598" operator="equal">
      <formula>"休"</formula>
    </cfRule>
  </conditionalFormatting>
  <conditionalFormatting sqref="F185:AG190">
    <cfRule type="containsText" dxfId="1876" priority="1593" operator="containsText" text="外">
      <formula>NOT(ISERROR(SEARCH("外",F185)))</formula>
    </cfRule>
  </conditionalFormatting>
  <conditionalFormatting sqref="F191:AG191">
    <cfRule type="containsText" dxfId="1875" priority="1591" operator="containsText" text="日">
      <formula>NOT(ISERROR(SEARCH("日",F191)))</formula>
    </cfRule>
    <cfRule type="containsText" dxfId="1874" priority="1592" operator="containsText" text="土">
      <formula>NOT(ISERROR(SEARCH("土",F191)))</formula>
    </cfRule>
  </conditionalFormatting>
  <conditionalFormatting sqref="F191:AG191">
    <cfRule type="containsText" dxfId="1873" priority="1584" operator="containsText" text="その他">
      <formula>NOT(ISERROR(SEARCH("その他",F191)))</formula>
    </cfRule>
    <cfRule type="containsText" dxfId="1872" priority="1585" operator="containsText" text="冬休">
      <formula>NOT(ISERROR(SEARCH("冬休",F191)))</formula>
    </cfRule>
    <cfRule type="containsText" dxfId="1871" priority="1586" operator="containsText" text="夏休">
      <formula>NOT(ISERROR(SEARCH("夏休",F191)))</formula>
    </cfRule>
    <cfRule type="containsText" dxfId="1870" priority="1587" operator="containsText" text="製作">
      <formula>NOT(ISERROR(SEARCH("製作",F191)))</formula>
    </cfRule>
    <cfRule type="cellIs" dxfId="1869" priority="1588" operator="equal">
      <formula>"中止,製作"</formula>
    </cfRule>
    <cfRule type="containsText" dxfId="1868" priority="1589" operator="containsText" text="中止,製作,夏休,冬休,その他">
      <formula>NOT(ISERROR(SEARCH("中止,製作,夏休,冬休,その他",F191)))</formula>
    </cfRule>
    <cfRule type="containsText" dxfId="1867" priority="1590" operator="containsText" text="中止">
      <formula>NOT(ISERROR(SEARCH("中止",F191)))</formula>
    </cfRule>
  </conditionalFormatting>
  <conditionalFormatting sqref="F196:AG196">
    <cfRule type="containsText" dxfId="1866" priority="1582" operator="containsText" text="日">
      <formula>NOT(ISERROR(SEARCH("日",F196)))</formula>
    </cfRule>
    <cfRule type="containsText" dxfId="1865" priority="1583" operator="containsText" text="土">
      <formula>NOT(ISERROR(SEARCH("土",F196)))</formula>
    </cfRule>
  </conditionalFormatting>
  <conditionalFormatting sqref="F196:AG196">
    <cfRule type="containsText" dxfId="1864" priority="1575" operator="containsText" text="その他">
      <formula>NOT(ISERROR(SEARCH("その他",F196)))</formula>
    </cfRule>
    <cfRule type="containsText" dxfId="1863" priority="1576" operator="containsText" text="冬休">
      <formula>NOT(ISERROR(SEARCH("冬休",F196)))</formula>
    </cfRule>
    <cfRule type="containsText" dxfId="1862" priority="1577" operator="containsText" text="夏休">
      <formula>NOT(ISERROR(SEARCH("夏休",F196)))</formula>
    </cfRule>
    <cfRule type="containsText" dxfId="1861" priority="1578" operator="containsText" text="製作">
      <formula>NOT(ISERROR(SEARCH("製作",F196)))</formula>
    </cfRule>
    <cfRule type="cellIs" dxfId="1860" priority="1579" operator="equal">
      <formula>"中止,製作"</formula>
    </cfRule>
    <cfRule type="containsText" dxfId="1859" priority="1580" operator="containsText" text="中止,製作,夏休,冬休,その他">
      <formula>NOT(ISERROR(SEARCH("中止,製作,夏休,冬休,その他",F196)))</formula>
    </cfRule>
    <cfRule type="containsText" dxfId="1858" priority="1581" operator="containsText" text="中止">
      <formula>NOT(ISERROR(SEARCH("中止",F196)))</formula>
    </cfRule>
  </conditionalFormatting>
  <conditionalFormatting sqref="F185:F190">
    <cfRule type="containsText" dxfId="1857" priority="1574" operator="containsText" text="－">
      <formula>NOT(ISERROR(SEARCH("－",F185)))</formula>
    </cfRule>
  </conditionalFormatting>
  <conditionalFormatting sqref="G185:G190 H187:U189 V189:AG189">
    <cfRule type="containsText" dxfId="1856" priority="1573" operator="containsText" text="－">
      <formula>NOT(ISERROR(SEARCH("－",G185)))</formula>
    </cfRule>
  </conditionalFormatting>
  <conditionalFormatting sqref="G185:AG190">
    <cfRule type="containsText" dxfId="1855" priority="1572" operator="containsText" text="－">
      <formula>NOT(ISERROR(SEARCH("－",G185)))</formula>
    </cfRule>
  </conditionalFormatting>
  <conditionalFormatting sqref="F192:AG195">
    <cfRule type="containsText" dxfId="1854" priority="1567" operator="containsText" text="退">
      <formula>NOT(ISERROR(SEARCH("退",F192)))</formula>
    </cfRule>
    <cfRule type="containsText" dxfId="1853" priority="1568" operator="containsText" text="入">
      <formula>NOT(ISERROR(SEARCH("入",F192)))</formula>
    </cfRule>
    <cfRule type="containsText" dxfId="1852" priority="1569" operator="containsText" text="入,退">
      <formula>NOT(ISERROR(SEARCH("入,退",F192)))</formula>
    </cfRule>
    <cfRule type="containsText" dxfId="1851" priority="1570" operator="containsText" text="入,退">
      <formula>NOT(ISERROR(SEARCH("入,退",F192)))</formula>
    </cfRule>
    <cfRule type="cellIs" dxfId="1850" priority="1571" operator="equal">
      <formula>"休"</formula>
    </cfRule>
  </conditionalFormatting>
  <conditionalFormatting sqref="F192:AG195">
    <cfRule type="containsText" dxfId="1849" priority="1566" operator="containsText" text="外">
      <formula>NOT(ISERROR(SEARCH("外",F192)))</formula>
    </cfRule>
  </conditionalFormatting>
  <conditionalFormatting sqref="F192:AG195">
    <cfRule type="containsText" dxfId="1848" priority="1565" operator="containsText" text="－">
      <formula>NOT(ISERROR(SEARCH("－",F192)))</formula>
    </cfRule>
  </conditionalFormatting>
  <conditionalFormatting sqref="F197:AG200">
    <cfRule type="containsText" dxfId="1847" priority="1560" operator="containsText" text="退">
      <formula>NOT(ISERROR(SEARCH("退",F197)))</formula>
    </cfRule>
    <cfRule type="containsText" dxfId="1846" priority="1561" operator="containsText" text="入">
      <formula>NOT(ISERROR(SEARCH("入",F197)))</formula>
    </cfRule>
    <cfRule type="containsText" dxfId="1845" priority="1562" operator="containsText" text="入,退">
      <formula>NOT(ISERROR(SEARCH("入,退",F197)))</formula>
    </cfRule>
    <cfRule type="containsText" dxfId="1844" priority="1563" operator="containsText" text="入,退">
      <formula>NOT(ISERROR(SEARCH("入,退",F197)))</formula>
    </cfRule>
    <cfRule type="cellIs" dxfId="1843" priority="1564" operator="equal">
      <formula>"休"</formula>
    </cfRule>
  </conditionalFormatting>
  <conditionalFormatting sqref="F197:AG200">
    <cfRule type="containsText" dxfId="1842" priority="1559" operator="containsText" text="外">
      <formula>NOT(ISERROR(SEARCH("外",F197)))</formula>
    </cfRule>
  </conditionalFormatting>
  <conditionalFormatting sqref="F197:AG200">
    <cfRule type="containsText" dxfId="1841" priority="1558" operator="containsText" text="－">
      <formula>NOT(ISERROR(SEARCH("－",F197)))</formula>
    </cfRule>
  </conditionalFormatting>
  <conditionalFormatting sqref="F204:AG204">
    <cfRule type="containsText" dxfId="1840" priority="1556" operator="containsText" text="日">
      <formula>NOT(ISERROR(SEARCH("日",F204)))</formula>
    </cfRule>
    <cfRule type="containsText" dxfId="1839" priority="1557" operator="containsText" text="土">
      <formula>NOT(ISERROR(SEARCH("土",F204)))</formula>
    </cfRule>
  </conditionalFormatting>
  <conditionalFormatting sqref="F204:AG204">
    <cfRule type="containsText" dxfId="1838" priority="1549" operator="containsText" text="その他">
      <formula>NOT(ISERROR(SEARCH("その他",F204)))</formula>
    </cfRule>
    <cfRule type="containsText" dxfId="1837" priority="1550" operator="containsText" text="冬休">
      <formula>NOT(ISERROR(SEARCH("冬休",F204)))</formula>
    </cfRule>
    <cfRule type="containsText" dxfId="1836" priority="1551" operator="containsText" text="夏休">
      <formula>NOT(ISERROR(SEARCH("夏休",F204)))</formula>
    </cfRule>
    <cfRule type="containsText" dxfId="1835" priority="1552" operator="containsText" text="製作">
      <formula>NOT(ISERROR(SEARCH("製作",F204)))</formula>
    </cfRule>
    <cfRule type="cellIs" dxfId="1834" priority="1553" operator="equal">
      <formula>"中止,製作"</formula>
    </cfRule>
    <cfRule type="containsText" dxfId="1833" priority="1554" operator="containsText" text="中止,製作,夏休,冬休,その他">
      <formula>NOT(ISERROR(SEARCH("中止,製作,夏休,冬休,その他",F204)))</formula>
    </cfRule>
    <cfRule type="containsText" dxfId="1832" priority="1555" operator="containsText" text="中止">
      <formula>NOT(ISERROR(SEARCH("中止",F204)))</formula>
    </cfRule>
  </conditionalFormatting>
  <conditionalFormatting sqref="F205:AG210">
    <cfRule type="containsText" dxfId="1831" priority="1544" operator="containsText" text="退">
      <formula>NOT(ISERROR(SEARCH("退",F205)))</formula>
    </cfRule>
    <cfRule type="containsText" dxfId="1830" priority="1545" operator="containsText" text="入">
      <formula>NOT(ISERROR(SEARCH("入",F205)))</formula>
    </cfRule>
    <cfRule type="containsText" dxfId="1829" priority="1546" operator="containsText" text="入,退">
      <formula>NOT(ISERROR(SEARCH("入,退",F205)))</formula>
    </cfRule>
    <cfRule type="containsText" dxfId="1828" priority="1547" operator="containsText" text="入,退">
      <formula>NOT(ISERROR(SEARCH("入,退",F205)))</formula>
    </cfRule>
    <cfRule type="cellIs" dxfId="1827" priority="1548" operator="equal">
      <formula>"休"</formula>
    </cfRule>
  </conditionalFormatting>
  <conditionalFormatting sqref="F205:AG210">
    <cfRule type="containsText" dxfId="1826" priority="1543" operator="containsText" text="外">
      <formula>NOT(ISERROR(SEARCH("外",F205)))</formula>
    </cfRule>
  </conditionalFormatting>
  <conditionalFormatting sqref="F211:AG211">
    <cfRule type="containsText" dxfId="1825" priority="1541" operator="containsText" text="日">
      <formula>NOT(ISERROR(SEARCH("日",F211)))</formula>
    </cfRule>
    <cfRule type="containsText" dxfId="1824" priority="1542" operator="containsText" text="土">
      <formula>NOT(ISERROR(SEARCH("土",F211)))</formula>
    </cfRule>
  </conditionalFormatting>
  <conditionalFormatting sqref="F211:AG211">
    <cfRule type="containsText" dxfId="1823" priority="1534" operator="containsText" text="その他">
      <formula>NOT(ISERROR(SEARCH("その他",F211)))</formula>
    </cfRule>
    <cfRule type="containsText" dxfId="1822" priority="1535" operator="containsText" text="冬休">
      <formula>NOT(ISERROR(SEARCH("冬休",F211)))</formula>
    </cfRule>
    <cfRule type="containsText" dxfId="1821" priority="1536" operator="containsText" text="夏休">
      <formula>NOT(ISERROR(SEARCH("夏休",F211)))</formula>
    </cfRule>
    <cfRule type="containsText" dxfId="1820" priority="1537" operator="containsText" text="製作">
      <formula>NOT(ISERROR(SEARCH("製作",F211)))</formula>
    </cfRule>
    <cfRule type="cellIs" dxfId="1819" priority="1538" operator="equal">
      <formula>"中止,製作"</formula>
    </cfRule>
    <cfRule type="containsText" dxfId="1818" priority="1539" operator="containsText" text="中止,製作,夏休,冬休,その他">
      <formula>NOT(ISERROR(SEARCH("中止,製作,夏休,冬休,その他",F211)))</formula>
    </cfRule>
    <cfRule type="containsText" dxfId="1817" priority="1540" operator="containsText" text="中止">
      <formula>NOT(ISERROR(SEARCH("中止",F211)))</formula>
    </cfRule>
  </conditionalFormatting>
  <conditionalFormatting sqref="F216:AG216">
    <cfRule type="containsText" dxfId="1816" priority="1532" operator="containsText" text="日">
      <formula>NOT(ISERROR(SEARCH("日",F216)))</formula>
    </cfRule>
    <cfRule type="containsText" dxfId="1815" priority="1533" operator="containsText" text="土">
      <formula>NOT(ISERROR(SEARCH("土",F216)))</formula>
    </cfRule>
  </conditionalFormatting>
  <conditionalFormatting sqref="F216:AG216">
    <cfRule type="containsText" dxfId="1814" priority="1525" operator="containsText" text="その他">
      <formula>NOT(ISERROR(SEARCH("その他",F216)))</formula>
    </cfRule>
    <cfRule type="containsText" dxfId="1813" priority="1526" operator="containsText" text="冬休">
      <formula>NOT(ISERROR(SEARCH("冬休",F216)))</formula>
    </cfRule>
    <cfRule type="containsText" dxfId="1812" priority="1527" operator="containsText" text="夏休">
      <formula>NOT(ISERROR(SEARCH("夏休",F216)))</formula>
    </cfRule>
    <cfRule type="containsText" dxfId="1811" priority="1528" operator="containsText" text="製作">
      <formula>NOT(ISERROR(SEARCH("製作",F216)))</formula>
    </cfRule>
    <cfRule type="cellIs" dxfId="1810" priority="1529" operator="equal">
      <formula>"中止,製作"</formula>
    </cfRule>
    <cfRule type="containsText" dxfId="1809" priority="1530" operator="containsText" text="中止,製作,夏休,冬休,その他">
      <formula>NOT(ISERROR(SEARCH("中止,製作,夏休,冬休,その他",F216)))</formula>
    </cfRule>
    <cfRule type="containsText" dxfId="1808" priority="1531" operator="containsText" text="中止">
      <formula>NOT(ISERROR(SEARCH("中止",F216)))</formula>
    </cfRule>
  </conditionalFormatting>
  <conditionalFormatting sqref="F205:F210">
    <cfRule type="containsText" dxfId="1807" priority="1524" operator="containsText" text="－">
      <formula>NOT(ISERROR(SEARCH("－",F205)))</formula>
    </cfRule>
  </conditionalFormatting>
  <conditionalFormatting sqref="G205:G210 H207:U209 V209:AG209">
    <cfRule type="containsText" dxfId="1806" priority="1523" operator="containsText" text="－">
      <formula>NOT(ISERROR(SEARCH("－",G205)))</formula>
    </cfRule>
  </conditionalFormatting>
  <conditionalFormatting sqref="G205:AG210">
    <cfRule type="containsText" dxfId="1805" priority="1522" operator="containsText" text="－">
      <formula>NOT(ISERROR(SEARCH("－",G205)))</formula>
    </cfRule>
  </conditionalFormatting>
  <conditionalFormatting sqref="F212:AG215">
    <cfRule type="containsText" dxfId="1804" priority="1517" operator="containsText" text="退">
      <formula>NOT(ISERROR(SEARCH("退",F212)))</formula>
    </cfRule>
    <cfRule type="containsText" dxfId="1803" priority="1518" operator="containsText" text="入">
      <formula>NOT(ISERROR(SEARCH("入",F212)))</formula>
    </cfRule>
    <cfRule type="containsText" dxfId="1802" priority="1519" operator="containsText" text="入,退">
      <formula>NOT(ISERROR(SEARCH("入,退",F212)))</formula>
    </cfRule>
    <cfRule type="containsText" dxfId="1801" priority="1520" operator="containsText" text="入,退">
      <formula>NOT(ISERROR(SEARCH("入,退",F212)))</formula>
    </cfRule>
    <cfRule type="cellIs" dxfId="1800" priority="1521" operator="equal">
      <formula>"休"</formula>
    </cfRule>
  </conditionalFormatting>
  <conditionalFormatting sqref="F212:AG215">
    <cfRule type="containsText" dxfId="1799" priority="1516" operator="containsText" text="外">
      <formula>NOT(ISERROR(SEARCH("外",F212)))</formula>
    </cfRule>
  </conditionalFormatting>
  <conditionalFormatting sqref="F212:AG215">
    <cfRule type="containsText" dxfId="1798" priority="1515" operator="containsText" text="－">
      <formula>NOT(ISERROR(SEARCH("－",F212)))</formula>
    </cfRule>
  </conditionalFormatting>
  <conditionalFormatting sqref="F217:AG220">
    <cfRule type="containsText" dxfId="1797" priority="1510" operator="containsText" text="退">
      <formula>NOT(ISERROR(SEARCH("退",F217)))</formula>
    </cfRule>
    <cfRule type="containsText" dxfId="1796" priority="1511" operator="containsText" text="入">
      <formula>NOT(ISERROR(SEARCH("入",F217)))</formula>
    </cfRule>
    <cfRule type="containsText" dxfId="1795" priority="1512" operator="containsText" text="入,退">
      <formula>NOT(ISERROR(SEARCH("入,退",F217)))</formula>
    </cfRule>
    <cfRule type="containsText" dxfId="1794" priority="1513" operator="containsText" text="入,退">
      <formula>NOT(ISERROR(SEARCH("入,退",F217)))</formula>
    </cfRule>
    <cfRule type="cellIs" dxfId="1793" priority="1514" operator="equal">
      <formula>"休"</formula>
    </cfRule>
  </conditionalFormatting>
  <conditionalFormatting sqref="F217:AG220">
    <cfRule type="containsText" dxfId="1792" priority="1509" operator="containsText" text="外">
      <formula>NOT(ISERROR(SEARCH("外",F217)))</formula>
    </cfRule>
  </conditionalFormatting>
  <conditionalFormatting sqref="F217:AG220">
    <cfRule type="containsText" dxfId="1791" priority="1508" operator="containsText" text="－">
      <formula>NOT(ISERROR(SEARCH("－",F217)))</formula>
    </cfRule>
  </conditionalFormatting>
  <conditionalFormatting sqref="F224:AG224">
    <cfRule type="containsText" dxfId="1790" priority="1506" operator="containsText" text="日">
      <formula>NOT(ISERROR(SEARCH("日",F224)))</formula>
    </cfRule>
    <cfRule type="containsText" dxfId="1789" priority="1507" operator="containsText" text="土">
      <formula>NOT(ISERROR(SEARCH("土",F224)))</formula>
    </cfRule>
  </conditionalFormatting>
  <conditionalFormatting sqref="F224:AG224">
    <cfRule type="containsText" dxfId="1788" priority="1499" operator="containsText" text="その他">
      <formula>NOT(ISERROR(SEARCH("その他",F224)))</formula>
    </cfRule>
    <cfRule type="containsText" dxfId="1787" priority="1500" operator="containsText" text="冬休">
      <formula>NOT(ISERROR(SEARCH("冬休",F224)))</formula>
    </cfRule>
    <cfRule type="containsText" dxfId="1786" priority="1501" operator="containsText" text="夏休">
      <formula>NOT(ISERROR(SEARCH("夏休",F224)))</formula>
    </cfRule>
    <cfRule type="containsText" dxfId="1785" priority="1502" operator="containsText" text="製作">
      <formula>NOT(ISERROR(SEARCH("製作",F224)))</formula>
    </cfRule>
    <cfRule type="cellIs" dxfId="1784" priority="1503" operator="equal">
      <formula>"中止,製作"</formula>
    </cfRule>
    <cfRule type="containsText" dxfId="1783" priority="1504" operator="containsText" text="中止,製作,夏休,冬休,その他">
      <formula>NOT(ISERROR(SEARCH("中止,製作,夏休,冬休,その他",F224)))</formula>
    </cfRule>
    <cfRule type="containsText" dxfId="1782" priority="1505" operator="containsText" text="中止">
      <formula>NOT(ISERROR(SEARCH("中止",F224)))</formula>
    </cfRule>
  </conditionalFormatting>
  <conditionalFormatting sqref="F225:AG230">
    <cfRule type="containsText" dxfId="1781" priority="1494" operator="containsText" text="退">
      <formula>NOT(ISERROR(SEARCH("退",F225)))</formula>
    </cfRule>
    <cfRule type="containsText" dxfId="1780" priority="1495" operator="containsText" text="入">
      <formula>NOT(ISERROR(SEARCH("入",F225)))</formula>
    </cfRule>
    <cfRule type="containsText" dxfId="1779" priority="1496" operator="containsText" text="入,退">
      <formula>NOT(ISERROR(SEARCH("入,退",F225)))</formula>
    </cfRule>
    <cfRule type="containsText" dxfId="1778" priority="1497" operator="containsText" text="入,退">
      <formula>NOT(ISERROR(SEARCH("入,退",F225)))</formula>
    </cfRule>
    <cfRule type="cellIs" dxfId="1777" priority="1498" operator="equal">
      <formula>"休"</formula>
    </cfRule>
  </conditionalFormatting>
  <conditionalFormatting sqref="F225:AG230">
    <cfRule type="containsText" dxfId="1776" priority="1493" operator="containsText" text="外">
      <formula>NOT(ISERROR(SEARCH("外",F225)))</formula>
    </cfRule>
  </conditionalFormatting>
  <conditionalFormatting sqref="F231:AG231">
    <cfRule type="containsText" dxfId="1775" priority="1491" operator="containsText" text="日">
      <formula>NOT(ISERROR(SEARCH("日",F231)))</formula>
    </cfRule>
    <cfRule type="containsText" dxfId="1774" priority="1492" operator="containsText" text="土">
      <formula>NOT(ISERROR(SEARCH("土",F231)))</formula>
    </cfRule>
  </conditionalFormatting>
  <conditionalFormatting sqref="F231:AG231">
    <cfRule type="containsText" dxfId="1773" priority="1484" operator="containsText" text="その他">
      <formula>NOT(ISERROR(SEARCH("その他",F231)))</formula>
    </cfRule>
    <cfRule type="containsText" dxfId="1772" priority="1485" operator="containsText" text="冬休">
      <formula>NOT(ISERROR(SEARCH("冬休",F231)))</formula>
    </cfRule>
    <cfRule type="containsText" dxfId="1771" priority="1486" operator="containsText" text="夏休">
      <formula>NOT(ISERROR(SEARCH("夏休",F231)))</formula>
    </cfRule>
    <cfRule type="containsText" dxfId="1770" priority="1487" operator="containsText" text="製作">
      <formula>NOT(ISERROR(SEARCH("製作",F231)))</formula>
    </cfRule>
    <cfRule type="cellIs" dxfId="1769" priority="1488" operator="equal">
      <formula>"中止,製作"</formula>
    </cfRule>
    <cfRule type="containsText" dxfId="1768" priority="1489" operator="containsText" text="中止,製作,夏休,冬休,その他">
      <formula>NOT(ISERROR(SEARCH("中止,製作,夏休,冬休,その他",F231)))</formula>
    </cfRule>
    <cfRule type="containsText" dxfId="1767" priority="1490" operator="containsText" text="中止">
      <formula>NOT(ISERROR(SEARCH("中止",F231)))</formula>
    </cfRule>
  </conditionalFormatting>
  <conditionalFormatting sqref="F236:AG236">
    <cfRule type="containsText" dxfId="1766" priority="1482" operator="containsText" text="日">
      <formula>NOT(ISERROR(SEARCH("日",F236)))</formula>
    </cfRule>
    <cfRule type="containsText" dxfId="1765" priority="1483" operator="containsText" text="土">
      <formula>NOT(ISERROR(SEARCH("土",F236)))</formula>
    </cfRule>
  </conditionalFormatting>
  <conditionalFormatting sqref="F236:AG236">
    <cfRule type="containsText" dxfId="1764" priority="1475" operator="containsText" text="その他">
      <formula>NOT(ISERROR(SEARCH("その他",F236)))</formula>
    </cfRule>
    <cfRule type="containsText" dxfId="1763" priority="1476" operator="containsText" text="冬休">
      <formula>NOT(ISERROR(SEARCH("冬休",F236)))</formula>
    </cfRule>
    <cfRule type="containsText" dxfId="1762" priority="1477" operator="containsText" text="夏休">
      <formula>NOT(ISERROR(SEARCH("夏休",F236)))</formula>
    </cfRule>
    <cfRule type="containsText" dxfId="1761" priority="1478" operator="containsText" text="製作">
      <formula>NOT(ISERROR(SEARCH("製作",F236)))</formula>
    </cfRule>
    <cfRule type="cellIs" dxfId="1760" priority="1479" operator="equal">
      <formula>"中止,製作"</formula>
    </cfRule>
    <cfRule type="containsText" dxfId="1759" priority="1480" operator="containsText" text="中止,製作,夏休,冬休,その他">
      <formula>NOT(ISERROR(SEARCH("中止,製作,夏休,冬休,その他",F236)))</formula>
    </cfRule>
    <cfRule type="containsText" dxfId="1758" priority="1481" operator="containsText" text="中止">
      <formula>NOT(ISERROR(SEARCH("中止",F236)))</formula>
    </cfRule>
  </conditionalFormatting>
  <conditionalFormatting sqref="F225:F230">
    <cfRule type="containsText" dxfId="1757" priority="1474" operator="containsText" text="－">
      <formula>NOT(ISERROR(SEARCH("－",F225)))</formula>
    </cfRule>
  </conditionalFormatting>
  <conditionalFormatting sqref="G225:G230 H227:U229 V229:AG229">
    <cfRule type="containsText" dxfId="1756" priority="1473" operator="containsText" text="－">
      <formula>NOT(ISERROR(SEARCH("－",G225)))</formula>
    </cfRule>
  </conditionalFormatting>
  <conditionalFormatting sqref="G225:AG230">
    <cfRule type="containsText" dxfId="1755" priority="1472" operator="containsText" text="－">
      <formula>NOT(ISERROR(SEARCH("－",G225)))</formula>
    </cfRule>
  </conditionalFormatting>
  <conditionalFormatting sqref="F232:AG235">
    <cfRule type="containsText" dxfId="1754" priority="1467" operator="containsText" text="退">
      <formula>NOT(ISERROR(SEARCH("退",F232)))</formula>
    </cfRule>
    <cfRule type="containsText" dxfId="1753" priority="1468" operator="containsText" text="入">
      <formula>NOT(ISERROR(SEARCH("入",F232)))</formula>
    </cfRule>
    <cfRule type="containsText" dxfId="1752" priority="1469" operator="containsText" text="入,退">
      <formula>NOT(ISERROR(SEARCH("入,退",F232)))</formula>
    </cfRule>
    <cfRule type="containsText" dxfId="1751" priority="1470" operator="containsText" text="入,退">
      <formula>NOT(ISERROR(SEARCH("入,退",F232)))</formula>
    </cfRule>
    <cfRule type="cellIs" dxfId="1750" priority="1471" operator="equal">
      <formula>"休"</formula>
    </cfRule>
  </conditionalFormatting>
  <conditionalFormatting sqref="F232:AG235">
    <cfRule type="containsText" dxfId="1749" priority="1466" operator="containsText" text="外">
      <formula>NOT(ISERROR(SEARCH("外",F232)))</formula>
    </cfRule>
  </conditionalFormatting>
  <conditionalFormatting sqref="F232:AG235">
    <cfRule type="containsText" dxfId="1748" priority="1465" operator="containsText" text="－">
      <formula>NOT(ISERROR(SEARCH("－",F232)))</formula>
    </cfRule>
  </conditionalFormatting>
  <conditionalFormatting sqref="F237:AG240">
    <cfRule type="containsText" dxfId="1747" priority="1460" operator="containsText" text="退">
      <formula>NOT(ISERROR(SEARCH("退",F237)))</formula>
    </cfRule>
    <cfRule type="containsText" dxfId="1746" priority="1461" operator="containsText" text="入">
      <formula>NOT(ISERROR(SEARCH("入",F237)))</formula>
    </cfRule>
    <cfRule type="containsText" dxfId="1745" priority="1462" operator="containsText" text="入,退">
      <formula>NOT(ISERROR(SEARCH("入,退",F237)))</formula>
    </cfRule>
    <cfRule type="containsText" dxfId="1744" priority="1463" operator="containsText" text="入,退">
      <formula>NOT(ISERROR(SEARCH("入,退",F237)))</formula>
    </cfRule>
    <cfRule type="cellIs" dxfId="1743" priority="1464" operator="equal">
      <formula>"休"</formula>
    </cfRule>
  </conditionalFormatting>
  <conditionalFormatting sqref="F237:AG240">
    <cfRule type="containsText" dxfId="1742" priority="1459" operator="containsText" text="外">
      <formula>NOT(ISERROR(SEARCH("外",F237)))</formula>
    </cfRule>
  </conditionalFormatting>
  <conditionalFormatting sqref="F237:AG240">
    <cfRule type="containsText" dxfId="1741" priority="1458" operator="containsText" text="－">
      <formula>NOT(ISERROR(SEARCH("－",F237)))</formula>
    </cfRule>
  </conditionalFormatting>
  <conditionalFormatting sqref="F244:AG244">
    <cfRule type="containsText" dxfId="1740" priority="1456" operator="containsText" text="日">
      <formula>NOT(ISERROR(SEARCH("日",F244)))</formula>
    </cfRule>
    <cfRule type="containsText" dxfId="1739" priority="1457" operator="containsText" text="土">
      <formula>NOT(ISERROR(SEARCH("土",F244)))</formula>
    </cfRule>
  </conditionalFormatting>
  <conditionalFormatting sqref="F244:AG244">
    <cfRule type="containsText" dxfId="1738" priority="1449" operator="containsText" text="その他">
      <formula>NOT(ISERROR(SEARCH("その他",F244)))</formula>
    </cfRule>
    <cfRule type="containsText" dxfId="1737" priority="1450" operator="containsText" text="冬休">
      <formula>NOT(ISERROR(SEARCH("冬休",F244)))</formula>
    </cfRule>
    <cfRule type="containsText" dxfId="1736" priority="1451" operator="containsText" text="夏休">
      <formula>NOT(ISERROR(SEARCH("夏休",F244)))</formula>
    </cfRule>
    <cfRule type="containsText" dxfId="1735" priority="1452" operator="containsText" text="製作">
      <formula>NOT(ISERROR(SEARCH("製作",F244)))</formula>
    </cfRule>
    <cfRule type="cellIs" dxfId="1734" priority="1453" operator="equal">
      <formula>"中止,製作"</formula>
    </cfRule>
    <cfRule type="containsText" dxfId="1733" priority="1454" operator="containsText" text="中止,製作,夏休,冬休,その他">
      <formula>NOT(ISERROR(SEARCH("中止,製作,夏休,冬休,その他",F244)))</formula>
    </cfRule>
    <cfRule type="containsText" dxfId="1732" priority="1455" operator="containsText" text="中止">
      <formula>NOT(ISERROR(SEARCH("中止",F244)))</formula>
    </cfRule>
  </conditionalFormatting>
  <conditionalFormatting sqref="F245:AG250">
    <cfRule type="containsText" dxfId="1731" priority="1444" operator="containsText" text="退">
      <formula>NOT(ISERROR(SEARCH("退",F245)))</formula>
    </cfRule>
    <cfRule type="containsText" dxfId="1730" priority="1445" operator="containsText" text="入">
      <formula>NOT(ISERROR(SEARCH("入",F245)))</formula>
    </cfRule>
    <cfRule type="containsText" dxfId="1729" priority="1446" operator="containsText" text="入,退">
      <formula>NOT(ISERROR(SEARCH("入,退",F245)))</formula>
    </cfRule>
    <cfRule type="containsText" dxfId="1728" priority="1447" operator="containsText" text="入,退">
      <formula>NOT(ISERROR(SEARCH("入,退",F245)))</formula>
    </cfRule>
    <cfRule type="cellIs" dxfId="1727" priority="1448" operator="equal">
      <formula>"休"</formula>
    </cfRule>
  </conditionalFormatting>
  <conditionalFormatting sqref="F245:AG250">
    <cfRule type="containsText" dxfId="1726" priority="1443" operator="containsText" text="外">
      <formula>NOT(ISERROR(SEARCH("外",F245)))</formula>
    </cfRule>
  </conditionalFormatting>
  <conditionalFormatting sqref="F251:AG251">
    <cfRule type="containsText" dxfId="1725" priority="1441" operator="containsText" text="日">
      <formula>NOT(ISERROR(SEARCH("日",F251)))</formula>
    </cfRule>
    <cfRule type="containsText" dxfId="1724" priority="1442" operator="containsText" text="土">
      <formula>NOT(ISERROR(SEARCH("土",F251)))</formula>
    </cfRule>
  </conditionalFormatting>
  <conditionalFormatting sqref="F251:AG251">
    <cfRule type="containsText" dxfId="1723" priority="1434" operator="containsText" text="その他">
      <formula>NOT(ISERROR(SEARCH("その他",F251)))</formula>
    </cfRule>
    <cfRule type="containsText" dxfId="1722" priority="1435" operator="containsText" text="冬休">
      <formula>NOT(ISERROR(SEARCH("冬休",F251)))</formula>
    </cfRule>
    <cfRule type="containsText" dxfId="1721" priority="1436" operator="containsText" text="夏休">
      <formula>NOT(ISERROR(SEARCH("夏休",F251)))</formula>
    </cfRule>
    <cfRule type="containsText" dxfId="1720" priority="1437" operator="containsText" text="製作">
      <formula>NOT(ISERROR(SEARCH("製作",F251)))</formula>
    </cfRule>
    <cfRule type="cellIs" dxfId="1719" priority="1438" operator="equal">
      <formula>"中止,製作"</formula>
    </cfRule>
    <cfRule type="containsText" dxfId="1718" priority="1439" operator="containsText" text="中止,製作,夏休,冬休,その他">
      <formula>NOT(ISERROR(SEARCH("中止,製作,夏休,冬休,その他",F251)))</formula>
    </cfRule>
    <cfRule type="containsText" dxfId="1717" priority="1440" operator="containsText" text="中止">
      <formula>NOT(ISERROR(SEARCH("中止",F251)))</formula>
    </cfRule>
  </conditionalFormatting>
  <conditionalFormatting sqref="F256:AG256">
    <cfRule type="containsText" dxfId="1716" priority="1432" operator="containsText" text="日">
      <formula>NOT(ISERROR(SEARCH("日",F256)))</formula>
    </cfRule>
    <cfRule type="containsText" dxfId="1715" priority="1433" operator="containsText" text="土">
      <formula>NOT(ISERROR(SEARCH("土",F256)))</formula>
    </cfRule>
  </conditionalFormatting>
  <conditionalFormatting sqref="F256:AG256">
    <cfRule type="containsText" dxfId="1714" priority="1425" operator="containsText" text="その他">
      <formula>NOT(ISERROR(SEARCH("その他",F256)))</formula>
    </cfRule>
    <cfRule type="containsText" dxfId="1713" priority="1426" operator="containsText" text="冬休">
      <formula>NOT(ISERROR(SEARCH("冬休",F256)))</formula>
    </cfRule>
    <cfRule type="containsText" dxfId="1712" priority="1427" operator="containsText" text="夏休">
      <formula>NOT(ISERROR(SEARCH("夏休",F256)))</formula>
    </cfRule>
    <cfRule type="containsText" dxfId="1711" priority="1428" operator="containsText" text="製作">
      <formula>NOT(ISERROR(SEARCH("製作",F256)))</formula>
    </cfRule>
    <cfRule type="cellIs" dxfId="1710" priority="1429" operator="equal">
      <formula>"中止,製作"</formula>
    </cfRule>
    <cfRule type="containsText" dxfId="1709" priority="1430" operator="containsText" text="中止,製作,夏休,冬休,その他">
      <formula>NOT(ISERROR(SEARCH("中止,製作,夏休,冬休,その他",F256)))</formula>
    </cfRule>
    <cfRule type="containsText" dxfId="1708" priority="1431" operator="containsText" text="中止">
      <formula>NOT(ISERROR(SEARCH("中止",F256)))</formula>
    </cfRule>
  </conditionalFormatting>
  <conditionalFormatting sqref="F245:F250">
    <cfRule type="containsText" dxfId="1707" priority="1424" operator="containsText" text="－">
      <formula>NOT(ISERROR(SEARCH("－",F245)))</formula>
    </cfRule>
  </conditionalFormatting>
  <conditionalFormatting sqref="G245:G250 H247:U249 V249:AG249">
    <cfRule type="containsText" dxfId="1706" priority="1423" operator="containsText" text="－">
      <formula>NOT(ISERROR(SEARCH("－",G245)))</formula>
    </cfRule>
  </conditionalFormatting>
  <conditionalFormatting sqref="G245:AG250">
    <cfRule type="containsText" dxfId="1705" priority="1422" operator="containsText" text="－">
      <formula>NOT(ISERROR(SEARCH("－",G245)))</formula>
    </cfRule>
  </conditionalFormatting>
  <conditionalFormatting sqref="F252:AG255">
    <cfRule type="containsText" dxfId="1704" priority="1417" operator="containsText" text="退">
      <formula>NOT(ISERROR(SEARCH("退",F252)))</formula>
    </cfRule>
    <cfRule type="containsText" dxfId="1703" priority="1418" operator="containsText" text="入">
      <formula>NOT(ISERROR(SEARCH("入",F252)))</formula>
    </cfRule>
    <cfRule type="containsText" dxfId="1702" priority="1419" operator="containsText" text="入,退">
      <formula>NOT(ISERROR(SEARCH("入,退",F252)))</formula>
    </cfRule>
    <cfRule type="containsText" dxfId="1701" priority="1420" operator="containsText" text="入,退">
      <formula>NOT(ISERROR(SEARCH("入,退",F252)))</formula>
    </cfRule>
    <cfRule type="cellIs" dxfId="1700" priority="1421" operator="equal">
      <formula>"休"</formula>
    </cfRule>
  </conditionalFormatting>
  <conditionalFormatting sqref="F252:AG255">
    <cfRule type="containsText" dxfId="1699" priority="1416" operator="containsText" text="外">
      <formula>NOT(ISERROR(SEARCH("外",F252)))</formula>
    </cfRule>
  </conditionalFormatting>
  <conditionalFormatting sqref="F252:AG255">
    <cfRule type="containsText" dxfId="1698" priority="1415" operator="containsText" text="－">
      <formula>NOT(ISERROR(SEARCH("－",F252)))</formula>
    </cfRule>
  </conditionalFormatting>
  <conditionalFormatting sqref="F257:AG260">
    <cfRule type="containsText" dxfId="1697" priority="1410" operator="containsText" text="退">
      <formula>NOT(ISERROR(SEARCH("退",F257)))</formula>
    </cfRule>
    <cfRule type="containsText" dxfId="1696" priority="1411" operator="containsText" text="入">
      <formula>NOT(ISERROR(SEARCH("入",F257)))</formula>
    </cfRule>
    <cfRule type="containsText" dxfId="1695" priority="1412" operator="containsText" text="入,退">
      <formula>NOT(ISERROR(SEARCH("入,退",F257)))</formula>
    </cfRule>
    <cfRule type="containsText" dxfId="1694" priority="1413" operator="containsText" text="入,退">
      <formula>NOT(ISERROR(SEARCH("入,退",F257)))</formula>
    </cfRule>
    <cfRule type="cellIs" dxfId="1693" priority="1414" operator="equal">
      <formula>"休"</formula>
    </cfRule>
  </conditionalFormatting>
  <conditionalFormatting sqref="F257:AG260">
    <cfRule type="containsText" dxfId="1692" priority="1409" operator="containsText" text="外">
      <formula>NOT(ISERROR(SEARCH("外",F257)))</formula>
    </cfRule>
  </conditionalFormatting>
  <conditionalFormatting sqref="F257:AG260">
    <cfRule type="containsText" dxfId="1691" priority="1408" operator="containsText" text="－">
      <formula>NOT(ISERROR(SEARCH("－",F257)))</formula>
    </cfRule>
  </conditionalFormatting>
  <conditionalFormatting sqref="F270:AG270">
    <cfRule type="containsText" dxfId="1690" priority="1406" operator="containsText" text="日">
      <formula>NOT(ISERROR(SEARCH("日",F270)))</formula>
    </cfRule>
    <cfRule type="containsText" dxfId="1689" priority="1407" operator="containsText" text="土">
      <formula>NOT(ISERROR(SEARCH("土",F270)))</formula>
    </cfRule>
  </conditionalFormatting>
  <conditionalFormatting sqref="F270:AG270">
    <cfRule type="containsText" dxfId="1688" priority="1399" operator="containsText" text="その他">
      <formula>NOT(ISERROR(SEARCH("その他",F270)))</formula>
    </cfRule>
    <cfRule type="containsText" dxfId="1687" priority="1400" operator="containsText" text="冬休">
      <formula>NOT(ISERROR(SEARCH("冬休",F270)))</formula>
    </cfRule>
    <cfRule type="containsText" dxfId="1686" priority="1401" operator="containsText" text="夏休">
      <formula>NOT(ISERROR(SEARCH("夏休",F270)))</formula>
    </cfRule>
    <cfRule type="containsText" dxfId="1685" priority="1402" operator="containsText" text="製作">
      <formula>NOT(ISERROR(SEARCH("製作",F270)))</formula>
    </cfRule>
    <cfRule type="cellIs" dxfId="1684" priority="1403" operator="equal">
      <formula>"中止,製作"</formula>
    </cfRule>
    <cfRule type="containsText" dxfId="1683" priority="1404" operator="containsText" text="中止,製作,夏休,冬休,その他">
      <formula>NOT(ISERROR(SEARCH("中止,製作,夏休,冬休,その他",F270)))</formula>
    </cfRule>
    <cfRule type="containsText" dxfId="1682" priority="1405" operator="containsText" text="中止">
      <formula>NOT(ISERROR(SEARCH("中止",F270)))</formula>
    </cfRule>
  </conditionalFormatting>
  <conditionalFormatting sqref="F271:AG276">
    <cfRule type="containsText" dxfId="1681" priority="1394" operator="containsText" text="退">
      <formula>NOT(ISERROR(SEARCH("退",F271)))</formula>
    </cfRule>
    <cfRule type="containsText" dxfId="1680" priority="1395" operator="containsText" text="入">
      <formula>NOT(ISERROR(SEARCH("入",F271)))</formula>
    </cfRule>
    <cfRule type="containsText" dxfId="1679" priority="1396" operator="containsText" text="入,退">
      <formula>NOT(ISERROR(SEARCH("入,退",F271)))</formula>
    </cfRule>
    <cfRule type="containsText" dxfId="1678" priority="1397" operator="containsText" text="入,退">
      <formula>NOT(ISERROR(SEARCH("入,退",F271)))</formula>
    </cfRule>
    <cfRule type="cellIs" dxfId="1677" priority="1398" operator="equal">
      <formula>"休"</formula>
    </cfRule>
  </conditionalFormatting>
  <conditionalFormatting sqref="F271:AG276">
    <cfRule type="containsText" dxfId="1676" priority="1393" operator="containsText" text="外">
      <formula>NOT(ISERROR(SEARCH("外",F271)))</formula>
    </cfRule>
  </conditionalFormatting>
  <conditionalFormatting sqref="F277:AG277">
    <cfRule type="containsText" dxfId="1675" priority="1391" operator="containsText" text="日">
      <formula>NOT(ISERROR(SEARCH("日",F277)))</formula>
    </cfRule>
    <cfRule type="containsText" dxfId="1674" priority="1392" operator="containsText" text="土">
      <formula>NOT(ISERROR(SEARCH("土",F277)))</formula>
    </cfRule>
  </conditionalFormatting>
  <conditionalFormatting sqref="F277:AG277">
    <cfRule type="containsText" dxfId="1673" priority="1384" operator="containsText" text="その他">
      <formula>NOT(ISERROR(SEARCH("その他",F277)))</formula>
    </cfRule>
    <cfRule type="containsText" dxfId="1672" priority="1385" operator="containsText" text="冬休">
      <formula>NOT(ISERROR(SEARCH("冬休",F277)))</formula>
    </cfRule>
    <cfRule type="containsText" dxfId="1671" priority="1386" operator="containsText" text="夏休">
      <formula>NOT(ISERROR(SEARCH("夏休",F277)))</formula>
    </cfRule>
    <cfRule type="containsText" dxfId="1670" priority="1387" operator="containsText" text="製作">
      <formula>NOT(ISERROR(SEARCH("製作",F277)))</formula>
    </cfRule>
    <cfRule type="cellIs" dxfId="1669" priority="1388" operator="equal">
      <formula>"中止,製作"</formula>
    </cfRule>
    <cfRule type="containsText" dxfId="1668" priority="1389" operator="containsText" text="中止,製作,夏休,冬休,その他">
      <formula>NOT(ISERROR(SEARCH("中止,製作,夏休,冬休,その他",F277)))</formula>
    </cfRule>
    <cfRule type="containsText" dxfId="1667" priority="1390" operator="containsText" text="中止">
      <formula>NOT(ISERROR(SEARCH("中止",F277)))</formula>
    </cfRule>
  </conditionalFormatting>
  <conditionalFormatting sqref="F282:AG282">
    <cfRule type="containsText" dxfId="1666" priority="1382" operator="containsText" text="日">
      <formula>NOT(ISERROR(SEARCH("日",F282)))</formula>
    </cfRule>
    <cfRule type="containsText" dxfId="1665" priority="1383" operator="containsText" text="土">
      <formula>NOT(ISERROR(SEARCH("土",F282)))</formula>
    </cfRule>
  </conditionalFormatting>
  <conditionalFormatting sqref="F282:AG282">
    <cfRule type="containsText" dxfId="1664" priority="1375" operator="containsText" text="その他">
      <formula>NOT(ISERROR(SEARCH("その他",F282)))</formula>
    </cfRule>
    <cfRule type="containsText" dxfId="1663" priority="1376" operator="containsText" text="冬休">
      <formula>NOT(ISERROR(SEARCH("冬休",F282)))</formula>
    </cfRule>
    <cfRule type="containsText" dxfId="1662" priority="1377" operator="containsText" text="夏休">
      <formula>NOT(ISERROR(SEARCH("夏休",F282)))</formula>
    </cfRule>
    <cfRule type="containsText" dxfId="1661" priority="1378" operator="containsText" text="製作">
      <formula>NOT(ISERROR(SEARCH("製作",F282)))</formula>
    </cfRule>
    <cfRule type="cellIs" dxfId="1660" priority="1379" operator="equal">
      <formula>"中止,製作"</formula>
    </cfRule>
    <cfRule type="containsText" dxfId="1659" priority="1380" operator="containsText" text="中止,製作,夏休,冬休,その他">
      <formula>NOT(ISERROR(SEARCH("中止,製作,夏休,冬休,その他",F282)))</formula>
    </cfRule>
    <cfRule type="containsText" dxfId="1658" priority="1381" operator="containsText" text="中止">
      <formula>NOT(ISERROR(SEARCH("中止",F282)))</formula>
    </cfRule>
  </conditionalFormatting>
  <conditionalFormatting sqref="F271:F276">
    <cfRule type="containsText" dxfId="1657" priority="1374" operator="containsText" text="－">
      <formula>NOT(ISERROR(SEARCH("－",F271)))</formula>
    </cfRule>
  </conditionalFormatting>
  <conditionalFormatting sqref="G271:G276 H273:U275 V275:AG275">
    <cfRule type="containsText" dxfId="1656" priority="1373" operator="containsText" text="－">
      <formula>NOT(ISERROR(SEARCH("－",G271)))</formula>
    </cfRule>
  </conditionalFormatting>
  <conditionalFormatting sqref="G271:AG276">
    <cfRule type="containsText" dxfId="1655" priority="1372" operator="containsText" text="－">
      <formula>NOT(ISERROR(SEARCH("－",G271)))</formula>
    </cfRule>
  </conditionalFormatting>
  <conditionalFormatting sqref="F278:AG281">
    <cfRule type="containsText" dxfId="1654" priority="1367" operator="containsText" text="退">
      <formula>NOT(ISERROR(SEARCH("退",F278)))</formula>
    </cfRule>
    <cfRule type="containsText" dxfId="1653" priority="1368" operator="containsText" text="入">
      <formula>NOT(ISERROR(SEARCH("入",F278)))</formula>
    </cfRule>
    <cfRule type="containsText" dxfId="1652" priority="1369" operator="containsText" text="入,退">
      <formula>NOT(ISERROR(SEARCH("入,退",F278)))</formula>
    </cfRule>
    <cfRule type="containsText" dxfId="1651" priority="1370" operator="containsText" text="入,退">
      <formula>NOT(ISERROR(SEARCH("入,退",F278)))</formula>
    </cfRule>
    <cfRule type="cellIs" dxfId="1650" priority="1371" operator="equal">
      <formula>"休"</formula>
    </cfRule>
  </conditionalFormatting>
  <conditionalFormatting sqref="F278:AG281">
    <cfRule type="containsText" dxfId="1649" priority="1366" operator="containsText" text="外">
      <formula>NOT(ISERROR(SEARCH("外",F278)))</formula>
    </cfRule>
  </conditionalFormatting>
  <conditionalFormatting sqref="F278:AG281">
    <cfRule type="containsText" dxfId="1648" priority="1365" operator="containsText" text="－">
      <formula>NOT(ISERROR(SEARCH("－",F278)))</formula>
    </cfRule>
  </conditionalFormatting>
  <conditionalFormatting sqref="F283:AG286">
    <cfRule type="containsText" dxfId="1647" priority="1360" operator="containsText" text="退">
      <formula>NOT(ISERROR(SEARCH("退",F283)))</formula>
    </cfRule>
    <cfRule type="containsText" dxfId="1646" priority="1361" operator="containsText" text="入">
      <formula>NOT(ISERROR(SEARCH("入",F283)))</formula>
    </cfRule>
    <cfRule type="containsText" dxfId="1645" priority="1362" operator="containsText" text="入,退">
      <formula>NOT(ISERROR(SEARCH("入,退",F283)))</formula>
    </cfRule>
    <cfRule type="containsText" dxfId="1644" priority="1363" operator="containsText" text="入,退">
      <formula>NOT(ISERROR(SEARCH("入,退",F283)))</formula>
    </cfRule>
    <cfRule type="cellIs" dxfId="1643" priority="1364" operator="equal">
      <formula>"休"</formula>
    </cfRule>
  </conditionalFormatting>
  <conditionalFormatting sqref="F283:AG286">
    <cfRule type="containsText" dxfId="1642" priority="1359" operator="containsText" text="外">
      <formula>NOT(ISERROR(SEARCH("外",F283)))</formula>
    </cfRule>
  </conditionalFormatting>
  <conditionalFormatting sqref="F283:AG286">
    <cfRule type="containsText" dxfId="1641" priority="1358" operator="containsText" text="－">
      <formula>NOT(ISERROR(SEARCH("－",F283)))</formula>
    </cfRule>
  </conditionalFormatting>
  <conditionalFormatting sqref="F290:AG290">
    <cfRule type="containsText" dxfId="1640" priority="1356" operator="containsText" text="日">
      <formula>NOT(ISERROR(SEARCH("日",F290)))</formula>
    </cfRule>
    <cfRule type="containsText" dxfId="1639" priority="1357" operator="containsText" text="土">
      <formula>NOT(ISERROR(SEARCH("土",F290)))</formula>
    </cfRule>
  </conditionalFormatting>
  <conditionalFormatting sqref="F290:AG290">
    <cfRule type="containsText" dxfId="1638" priority="1349" operator="containsText" text="その他">
      <formula>NOT(ISERROR(SEARCH("その他",F290)))</formula>
    </cfRule>
    <cfRule type="containsText" dxfId="1637" priority="1350" operator="containsText" text="冬休">
      <formula>NOT(ISERROR(SEARCH("冬休",F290)))</formula>
    </cfRule>
    <cfRule type="containsText" dxfId="1636" priority="1351" operator="containsText" text="夏休">
      <formula>NOT(ISERROR(SEARCH("夏休",F290)))</formula>
    </cfRule>
    <cfRule type="containsText" dxfId="1635" priority="1352" operator="containsText" text="製作">
      <formula>NOT(ISERROR(SEARCH("製作",F290)))</formula>
    </cfRule>
    <cfRule type="cellIs" dxfId="1634" priority="1353" operator="equal">
      <formula>"中止,製作"</formula>
    </cfRule>
    <cfRule type="containsText" dxfId="1633" priority="1354" operator="containsText" text="中止,製作,夏休,冬休,その他">
      <formula>NOT(ISERROR(SEARCH("中止,製作,夏休,冬休,その他",F290)))</formula>
    </cfRule>
    <cfRule type="containsText" dxfId="1632" priority="1355" operator="containsText" text="中止">
      <formula>NOT(ISERROR(SEARCH("中止",F290)))</formula>
    </cfRule>
  </conditionalFormatting>
  <conditionalFormatting sqref="F291:AG296">
    <cfRule type="containsText" dxfId="1631" priority="1344" operator="containsText" text="退">
      <formula>NOT(ISERROR(SEARCH("退",F291)))</formula>
    </cfRule>
    <cfRule type="containsText" dxfId="1630" priority="1345" operator="containsText" text="入">
      <formula>NOT(ISERROR(SEARCH("入",F291)))</formula>
    </cfRule>
    <cfRule type="containsText" dxfId="1629" priority="1346" operator="containsText" text="入,退">
      <formula>NOT(ISERROR(SEARCH("入,退",F291)))</formula>
    </cfRule>
    <cfRule type="containsText" dxfId="1628" priority="1347" operator="containsText" text="入,退">
      <formula>NOT(ISERROR(SEARCH("入,退",F291)))</formula>
    </cfRule>
    <cfRule type="cellIs" dxfId="1627" priority="1348" operator="equal">
      <formula>"休"</formula>
    </cfRule>
  </conditionalFormatting>
  <conditionalFormatting sqref="F291:AG296">
    <cfRule type="containsText" dxfId="1626" priority="1343" operator="containsText" text="外">
      <formula>NOT(ISERROR(SEARCH("外",F291)))</formula>
    </cfRule>
  </conditionalFormatting>
  <conditionalFormatting sqref="F297:AG297">
    <cfRule type="containsText" dxfId="1625" priority="1341" operator="containsText" text="日">
      <formula>NOT(ISERROR(SEARCH("日",F297)))</formula>
    </cfRule>
    <cfRule type="containsText" dxfId="1624" priority="1342" operator="containsText" text="土">
      <formula>NOT(ISERROR(SEARCH("土",F297)))</formula>
    </cfRule>
  </conditionalFormatting>
  <conditionalFormatting sqref="F297:AG297">
    <cfRule type="containsText" dxfId="1623" priority="1334" operator="containsText" text="その他">
      <formula>NOT(ISERROR(SEARCH("その他",F297)))</formula>
    </cfRule>
    <cfRule type="containsText" dxfId="1622" priority="1335" operator="containsText" text="冬休">
      <formula>NOT(ISERROR(SEARCH("冬休",F297)))</formula>
    </cfRule>
    <cfRule type="containsText" dxfId="1621" priority="1336" operator="containsText" text="夏休">
      <formula>NOT(ISERROR(SEARCH("夏休",F297)))</formula>
    </cfRule>
    <cfRule type="containsText" dxfId="1620" priority="1337" operator="containsText" text="製作">
      <formula>NOT(ISERROR(SEARCH("製作",F297)))</formula>
    </cfRule>
    <cfRule type="cellIs" dxfId="1619" priority="1338" operator="equal">
      <formula>"中止,製作"</formula>
    </cfRule>
    <cfRule type="containsText" dxfId="1618" priority="1339" operator="containsText" text="中止,製作,夏休,冬休,その他">
      <formula>NOT(ISERROR(SEARCH("中止,製作,夏休,冬休,その他",F297)))</formula>
    </cfRule>
    <cfRule type="containsText" dxfId="1617" priority="1340" operator="containsText" text="中止">
      <formula>NOT(ISERROR(SEARCH("中止",F297)))</formula>
    </cfRule>
  </conditionalFormatting>
  <conditionalFormatting sqref="F302:AG302">
    <cfRule type="containsText" dxfId="1616" priority="1332" operator="containsText" text="日">
      <formula>NOT(ISERROR(SEARCH("日",F302)))</formula>
    </cfRule>
    <cfRule type="containsText" dxfId="1615" priority="1333" operator="containsText" text="土">
      <formula>NOT(ISERROR(SEARCH("土",F302)))</formula>
    </cfRule>
  </conditionalFormatting>
  <conditionalFormatting sqref="F302:AG302">
    <cfRule type="containsText" dxfId="1614" priority="1325" operator="containsText" text="その他">
      <formula>NOT(ISERROR(SEARCH("その他",F302)))</formula>
    </cfRule>
    <cfRule type="containsText" dxfId="1613" priority="1326" operator="containsText" text="冬休">
      <formula>NOT(ISERROR(SEARCH("冬休",F302)))</formula>
    </cfRule>
    <cfRule type="containsText" dxfId="1612" priority="1327" operator="containsText" text="夏休">
      <formula>NOT(ISERROR(SEARCH("夏休",F302)))</formula>
    </cfRule>
    <cfRule type="containsText" dxfId="1611" priority="1328" operator="containsText" text="製作">
      <formula>NOT(ISERROR(SEARCH("製作",F302)))</formula>
    </cfRule>
    <cfRule type="cellIs" dxfId="1610" priority="1329" operator="equal">
      <formula>"中止,製作"</formula>
    </cfRule>
    <cfRule type="containsText" dxfId="1609" priority="1330" operator="containsText" text="中止,製作,夏休,冬休,その他">
      <formula>NOT(ISERROR(SEARCH("中止,製作,夏休,冬休,その他",F302)))</formula>
    </cfRule>
    <cfRule type="containsText" dxfId="1608" priority="1331" operator="containsText" text="中止">
      <formula>NOT(ISERROR(SEARCH("中止",F302)))</formula>
    </cfRule>
  </conditionalFormatting>
  <conditionalFormatting sqref="F291:F296">
    <cfRule type="containsText" dxfId="1607" priority="1324" operator="containsText" text="－">
      <formula>NOT(ISERROR(SEARCH("－",F291)))</formula>
    </cfRule>
  </conditionalFormatting>
  <conditionalFormatting sqref="G291:G296 H293:U295 V295:AG295">
    <cfRule type="containsText" dxfId="1606" priority="1323" operator="containsText" text="－">
      <formula>NOT(ISERROR(SEARCH("－",G291)))</formula>
    </cfRule>
  </conditionalFormatting>
  <conditionalFormatting sqref="G291:AG296">
    <cfRule type="containsText" dxfId="1605" priority="1322" operator="containsText" text="－">
      <formula>NOT(ISERROR(SEARCH("－",G291)))</formula>
    </cfRule>
  </conditionalFormatting>
  <conditionalFormatting sqref="F298:AG301">
    <cfRule type="containsText" dxfId="1604" priority="1317" operator="containsText" text="退">
      <formula>NOT(ISERROR(SEARCH("退",F298)))</formula>
    </cfRule>
    <cfRule type="containsText" dxfId="1603" priority="1318" operator="containsText" text="入">
      <formula>NOT(ISERROR(SEARCH("入",F298)))</formula>
    </cfRule>
    <cfRule type="containsText" dxfId="1602" priority="1319" operator="containsText" text="入,退">
      <formula>NOT(ISERROR(SEARCH("入,退",F298)))</formula>
    </cfRule>
    <cfRule type="containsText" dxfId="1601" priority="1320" operator="containsText" text="入,退">
      <formula>NOT(ISERROR(SEARCH("入,退",F298)))</formula>
    </cfRule>
    <cfRule type="cellIs" dxfId="1600" priority="1321" operator="equal">
      <formula>"休"</formula>
    </cfRule>
  </conditionalFormatting>
  <conditionalFormatting sqref="F298:AG301">
    <cfRule type="containsText" dxfId="1599" priority="1316" operator="containsText" text="外">
      <formula>NOT(ISERROR(SEARCH("外",F298)))</formula>
    </cfRule>
  </conditionalFormatting>
  <conditionalFormatting sqref="F298:AG301">
    <cfRule type="containsText" dxfId="1598" priority="1315" operator="containsText" text="－">
      <formula>NOT(ISERROR(SEARCH("－",F298)))</formula>
    </cfRule>
  </conditionalFormatting>
  <conditionalFormatting sqref="F303:AG306">
    <cfRule type="containsText" dxfId="1597" priority="1310" operator="containsText" text="退">
      <formula>NOT(ISERROR(SEARCH("退",F303)))</formula>
    </cfRule>
    <cfRule type="containsText" dxfId="1596" priority="1311" operator="containsText" text="入">
      <formula>NOT(ISERROR(SEARCH("入",F303)))</formula>
    </cfRule>
    <cfRule type="containsText" dxfId="1595" priority="1312" operator="containsText" text="入,退">
      <formula>NOT(ISERROR(SEARCH("入,退",F303)))</formula>
    </cfRule>
    <cfRule type="containsText" dxfId="1594" priority="1313" operator="containsText" text="入,退">
      <formula>NOT(ISERROR(SEARCH("入,退",F303)))</formula>
    </cfRule>
    <cfRule type="cellIs" dxfId="1593" priority="1314" operator="equal">
      <formula>"休"</formula>
    </cfRule>
  </conditionalFormatting>
  <conditionalFormatting sqref="F303:AG306">
    <cfRule type="containsText" dxfId="1592" priority="1309" operator="containsText" text="外">
      <formula>NOT(ISERROR(SEARCH("外",F303)))</formula>
    </cfRule>
  </conditionalFormatting>
  <conditionalFormatting sqref="F303:AG306">
    <cfRule type="containsText" dxfId="1591" priority="1308" operator="containsText" text="－">
      <formula>NOT(ISERROR(SEARCH("－",F303)))</formula>
    </cfRule>
  </conditionalFormatting>
  <conditionalFormatting sqref="F310:AG310">
    <cfRule type="containsText" dxfId="1590" priority="1306" operator="containsText" text="日">
      <formula>NOT(ISERROR(SEARCH("日",F310)))</formula>
    </cfRule>
    <cfRule type="containsText" dxfId="1589" priority="1307" operator="containsText" text="土">
      <formula>NOT(ISERROR(SEARCH("土",F310)))</formula>
    </cfRule>
  </conditionalFormatting>
  <conditionalFormatting sqref="F310:AG310">
    <cfRule type="containsText" dxfId="1588" priority="1299" operator="containsText" text="その他">
      <formula>NOT(ISERROR(SEARCH("その他",F310)))</formula>
    </cfRule>
    <cfRule type="containsText" dxfId="1587" priority="1300" operator="containsText" text="冬休">
      <formula>NOT(ISERROR(SEARCH("冬休",F310)))</formula>
    </cfRule>
    <cfRule type="containsText" dxfId="1586" priority="1301" operator="containsText" text="夏休">
      <formula>NOT(ISERROR(SEARCH("夏休",F310)))</formula>
    </cfRule>
    <cfRule type="containsText" dxfId="1585" priority="1302" operator="containsText" text="製作">
      <formula>NOT(ISERROR(SEARCH("製作",F310)))</formula>
    </cfRule>
    <cfRule type="cellIs" dxfId="1584" priority="1303" operator="equal">
      <formula>"中止,製作"</formula>
    </cfRule>
    <cfRule type="containsText" dxfId="1583" priority="1304" operator="containsText" text="中止,製作,夏休,冬休,その他">
      <formula>NOT(ISERROR(SEARCH("中止,製作,夏休,冬休,その他",F310)))</formula>
    </cfRule>
    <cfRule type="containsText" dxfId="1582" priority="1305" operator="containsText" text="中止">
      <formula>NOT(ISERROR(SEARCH("中止",F310)))</formula>
    </cfRule>
  </conditionalFormatting>
  <conditionalFormatting sqref="F311:AG316">
    <cfRule type="containsText" dxfId="1581" priority="1294" operator="containsText" text="退">
      <formula>NOT(ISERROR(SEARCH("退",F311)))</formula>
    </cfRule>
    <cfRule type="containsText" dxfId="1580" priority="1295" operator="containsText" text="入">
      <formula>NOT(ISERROR(SEARCH("入",F311)))</formula>
    </cfRule>
    <cfRule type="containsText" dxfId="1579" priority="1296" operator="containsText" text="入,退">
      <formula>NOT(ISERROR(SEARCH("入,退",F311)))</formula>
    </cfRule>
    <cfRule type="containsText" dxfId="1578" priority="1297" operator="containsText" text="入,退">
      <formula>NOT(ISERROR(SEARCH("入,退",F311)))</formula>
    </cfRule>
    <cfRule type="cellIs" dxfId="1577" priority="1298" operator="equal">
      <formula>"休"</formula>
    </cfRule>
  </conditionalFormatting>
  <conditionalFormatting sqref="F311:AG316">
    <cfRule type="containsText" dxfId="1576" priority="1293" operator="containsText" text="外">
      <formula>NOT(ISERROR(SEARCH("外",F311)))</formula>
    </cfRule>
  </conditionalFormatting>
  <conditionalFormatting sqref="F317:AG317">
    <cfRule type="containsText" dxfId="1575" priority="1291" operator="containsText" text="日">
      <formula>NOT(ISERROR(SEARCH("日",F317)))</formula>
    </cfRule>
    <cfRule type="containsText" dxfId="1574" priority="1292" operator="containsText" text="土">
      <formula>NOT(ISERROR(SEARCH("土",F317)))</formula>
    </cfRule>
  </conditionalFormatting>
  <conditionalFormatting sqref="F317:AG317">
    <cfRule type="containsText" dxfId="1573" priority="1284" operator="containsText" text="その他">
      <formula>NOT(ISERROR(SEARCH("その他",F317)))</formula>
    </cfRule>
    <cfRule type="containsText" dxfId="1572" priority="1285" operator="containsText" text="冬休">
      <formula>NOT(ISERROR(SEARCH("冬休",F317)))</formula>
    </cfRule>
    <cfRule type="containsText" dxfId="1571" priority="1286" operator="containsText" text="夏休">
      <formula>NOT(ISERROR(SEARCH("夏休",F317)))</formula>
    </cfRule>
    <cfRule type="containsText" dxfId="1570" priority="1287" operator="containsText" text="製作">
      <formula>NOT(ISERROR(SEARCH("製作",F317)))</formula>
    </cfRule>
    <cfRule type="cellIs" dxfId="1569" priority="1288" operator="equal">
      <formula>"中止,製作"</formula>
    </cfRule>
    <cfRule type="containsText" dxfId="1568" priority="1289" operator="containsText" text="中止,製作,夏休,冬休,その他">
      <formula>NOT(ISERROR(SEARCH("中止,製作,夏休,冬休,その他",F317)))</formula>
    </cfRule>
    <cfRule type="containsText" dxfId="1567" priority="1290" operator="containsText" text="中止">
      <formula>NOT(ISERROR(SEARCH("中止",F317)))</formula>
    </cfRule>
  </conditionalFormatting>
  <conditionalFormatting sqref="F322:AG322">
    <cfRule type="containsText" dxfId="1566" priority="1282" operator="containsText" text="日">
      <formula>NOT(ISERROR(SEARCH("日",F322)))</formula>
    </cfRule>
    <cfRule type="containsText" dxfId="1565" priority="1283" operator="containsText" text="土">
      <formula>NOT(ISERROR(SEARCH("土",F322)))</formula>
    </cfRule>
  </conditionalFormatting>
  <conditionalFormatting sqref="F322:AG322">
    <cfRule type="containsText" dxfId="1564" priority="1275" operator="containsText" text="その他">
      <formula>NOT(ISERROR(SEARCH("その他",F322)))</formula>
    </cfRule>
    <cfRule type="containsText" dxfId="1563" priority="1276" operator="containsText" text="冬休">
      <formula>NOT(ISERROR(SEARCH("冬休",F322)))</formula>
    </cfRule>
    <cfRule type="containsText" dxfId="1562" priority="1277" operator="containsText" text="夏休">
      <formula>NOT(ISERROR(SEARCH("夏休",F322)))</formula>
    </cfRule>
    <cfRule type="containsText" dxfId="1561" priority="1278" operator="containsText" text="製作">
      <formula>NOT(ISERROR(SEARCH("製作",F322)))</formula>
    </cfRule>
    <cfRule type="cellIs" dxfId="1560" priority="1279" operator="equal">
      <formula>"中止,製作"</formula>
    </cfRule>
    <cfRule type="containsText" dxfId="1559" priority="1280" operator="containsText" text="中止,製作,夏休,冬休,その他">
      <formula>NOT(ISERROR(SEARCH("中止,製作,夏休,冬休,その他",F322)))</formula>
    </cfRule>
    <cfRule type="containsText" dxfId="1558" priority="1281" operator="containsText" text="中止">
      <formula>NOT(ISERROR(SEARCH("中止",F322)))</formula>
    </cfRule>
  </conditionalFormatting>
  <conditionalFormatting sqref="F311:F316">
    <cfRule type="containsText" dxfId="1557" priority="1274" operator="containsText" text="－">
      <formula>NOT(ISERROR(SEARCH("－",F311)))</formula>
    </cfRule>
  </conditionalFormatting>
  <conditionalFormatting sqref="G311:G316 H313:U315 V315:AG315">
    <cfRule type="containsText" dxfId="1556" priority="1273" operator="containsText" text="－">
      <formula>NOT(ISERROR(SEARCH("－",G311)))</formula>
    </cfRule>
  </conditionalFormatting>
  <conditionalFormatting sqref="G311:AG316">
    <cfRule type="containsText" dxfId="1555" priority="1272" operator="containsText" text="－">
      <formula>NOT(ISERROR(SEARCH("－",G311)))</formula>
    </cfRule>
  </conditionalFormatting>
  <conditionalFormatting sqref="F318:AG321">
    <cfRule type="containsText" dxfId="1554" priority="1267" operator="containsText" text="退">
      <formula>NOT(ISERROR(SEARCH("退",F318)))</formula>
    </cfRule>
    <cfRule type="containsText" dxfId="1553" priority="1268" operator="containsText" text="入">
      <formula>NOT(ISERROR(SEARCH("入",F318)))</formula>
    </cfRule>
    <cfRule type="containsText" dxfId="1552" priority="1269" operator="containsText" text="入,退">
      <formula>NOT(ISERROR(SEARCH("入,退",F318)))</formula>
    </cfRule>
    <cfRule type="containsText" dxfId="1551" priority="1270" operator="containsText" text="入,退">
      <formula>NOT(ISERROR(SEARCH("入,退",F318)))</formula>
    </cfRule>
    <cfRule type="cellIs" dxfId="1550" priority="1271" operator="equal">
      <formula>"休"</formula>
    </cfRule>
  </conditionalFormatting>
  <conditionalFormatting sqref="F318:AG321">
    <cfRule type="containsText" dxfId="1549" priority="1266" operator="containsText" text="外">
      <formula>NOT(ISERROR(SEARCH("外",F318)))</formula>
    </cfRule>
  </conditionalFormatting>
  <conditionalFormatting sqref="F318:AG321">
    <cfRule type="containsText" dxfId="1548" priority="1265" operator="containsText" text="－">
      <formula>NOT(ISERROR(SEARCH("－",F318)))</formula>
    </cfRule>
  </conditionalFormatting>
  <conditionalFormatting sqref="F323:AG326">
    <cfRule type="containsText" dxfId="1547" priority="1260" operator="containsText" text="退">
      <formula>NOT(ISERROR(SEARCH("退",F323)))</formula>
    </cfRule>
    <cfRule type="containsText" dxfId="1546" priority="1261" operator="containsText" text="入">
      <formula>NOT(ISERROR(SEARCH("入",F323)))</formula>
    </cfRule>
    <cfRule type="containsText" dxfId="1545" priority="1262" operator="containsText" text="入,退">
      <formula>NOT(ISERROR(SEARCH("入,退",F323)))</formula>
    </cfRule>
    <cfRule type="containsText" dxfId="1544" priority="1263" operator="containsText" text="入,退">
      <formula>NOT(ISERROR(SEARCH("入,退",F323)))</formula>
    </cfRule>
    <cfRule type="cellIs" dxfId="1543" priority="1264" operator="equal">
      <formula>"休"</formula>
    </cfRule>
  </conditionalFormatting>
  <conditionalFormatting sqref="F323:AG326">
    <cfRule type="containsText" dxfId="1542" priority="1259" operator="containsText" text="外">
      <formula>NOT(ISERROR(SEARCH("外",F323)))</formula>
    </cfRule>
  </conditionalFormatting>
  <conditionalFormatting sqref="F323:AG326">
    <cfRule type="containsText" dxfId="1541" priority="1258" operator="containsText" text="－">
      <formula>NOT(ISERROR(SEARCH("－",F323)))</formula>
    </cfRule>
  </conditionalFormatting>
  <conditionalFormatting sqref="F330:AG330">
    <cfRule type="containsText" dxfId="1540" priority="1256" operator="containsText" text="日">
      <formula>NOT(ISERROR(SEARCH("日",F330)))</formula>
    </cfRule>
    <cfRule type="containsText" dxfId="1539" priority="1257" operator="containsText" text="土">
      <formula>NOT(ISERROR(SEARCH("土",F330)))</formula>
    </cfRule>
  </conditionalFormatting>
  <conditionalFormatting sqref="F330:AG330">
    <cfRule type="containsText" dxfId="1538" priority="1249" operator="containsText" text="その他">
      <formula>NOT(ISERROR(SEARCH("その他",F330)))</formula>
    </cfRule>
    <cfRule type="containsText" dxfId="1537" priority="1250" operator="containsText" text="冬休">
      <formula>NOT(ISERROR(SEARCH("冬休",F330)))</formula>
    </cfRule>
    <cfRule type="containsText" dxfId="1536" priority="1251" operator="containsText" text="夏休">
      <formula>NOT(ISERROR(SEARCH("夏休",F330)))</formula>
    </cfRule>
    <cfRule type="containsText" dxfId="1535" priority="1252" operator="containsText" text="製作">
      <formula>NOT(ISERROR(SEARCH("製作",F330)))</formula>
    </cfRule>
    <cfRule type="cellIs" dxfId="1534" priority="1253" operator="equal">
      <formula>"中止,製作"</formula>
    </cfRule>
    <cfRule type="containsText" dxfId="1533" priority="1254" operator="containsText" text="中止,製作,夏休,冬休,その他">
      <formula>NOT(ISERROR(SEARCH("中止,製作,夏休,冬休,その他",F330)))</formula>
    </cfRule>
    <cfRule type="containsText" dxfId="1532" priority="1255" operator="containsText" text="中止">
      <formula>NOT(ISERROR(SEARCH("中止",F330)))</formula>
    </cfRule>
  </conditionalFormatting>
  <conditionalFormatting sqref="F331:AG336">
    <cfRule type="containsText" dxfId="1531" priority="1244" operator="containsText" text="退">
      <formula>NOT(ISERROR(SEARCH("退",F331)))</formula>
    </cfRule>
    <cfRule type="containsText" dxfId="1530" priority="1245" operator="containsText" text="入">
      <formula>NOT(ISERROR(SEARCH("入",F331)))</formula>
    </cfRule>
    <cfRule type="containsText" dxfId="1529" priority="1246" operator="containsText" text="入,退">
      <formula>NOT(ISERROR(SEARCH("入,退",F331)))</formula>
    </cfRule>
    <cfRule type="containsText" dxfId="1528" priority="1247" operator="containsText" text="入,退">
      <formula>NOT(ISERROR(SEARCH("入,退",F331)))</formula>
    </cfRule>
    <cfRule type="cellIs" dxfId="1527" priority="1248" operator="equal">
      <formula>"休"</formula>
    </cfRule>
  </conditionalFormatting>
  <conditionalFormatting sqref="F331:AG336">
    <cfRule type="containsText" dxfId="1526" priority="1243" operator="containsText" text="外">
      <formula>NOT(ISERROR(SEARCH("外",F331)))</formula>
    </cfRule>
  </conditionalFormatting>
  <conditionalFormatting sqref="F337:AG337">
    <cfRule type="containsText" dxfId="1525" priority="1241" operator="containsText" text="日">
      <formula>NOT(ISERROR(SEARCH("日",F337)))</formula>
    </cfRule>
    <cfRule type="containsText" dxfId="1524" priority="1242" operator="containsText" text="土">
      <formula>NOT(ISERROR(SEARCH("土",F337)))</formula>
    </cfRule>
  </conditionalFormatting>
  <conditionalFormatting sqref="F337:AG337">
    <cfRule type="containsText" dxfId="1523" priority="1234" operator="containsText" text="その他">
      <formula>NOT(ISERROR(SEARCH("その他",F337)))</formula>
    </cfRule>
    <cfRule type="containsText" dxfId="1522" priority="1235" operator="containsText" text="冬休">
      <formula>NOT(ISERROR(SEARCH("冬休",F337)))</formula>
    </cfRule>
    <cfRule type="containsText" dxfId="1521" priority="1236" operator="containsText" text="夏休">
      <formula>NOT(ISERROR(SEARCH("夏休",F337)))</formula>
    </cfRule>
    <cfRule type="containsText" dxfId="1520" priority="1237" operator="containsText" text="製作">
      <formula>NOT(ISERROR(SEARCH("製作",F337)))</formula>
    </cfRule>
    <cfRule type="cellIs" dxfId="1519" priority="1238" operator="equal">
      <formula>"中止,製作"</formula>
    </cfRule>
    <cfRule type="containsText" dxfId="1518" priority="1239" operator="containsText" text="中止,製作,夏休,冬休,その他">
      <formula>NOT(ISERROR(SEARCH("中止,製作,夏休,冬休,その他",F337)))</formula>
    </cfRule>
    <cfRule type="containsText" dxfId="1517" priority="1240" operator="containsText" text="中止">
      <formula>NOT(ISERROR(SEARCH("中止",F337)))</formula>
    </cfRule>
  </conditionalFormatting>
  <conditionalFormatting sqref="F342:AG342">
    <cfRule type="containsText" dxfId="1516" priority="1232" operator="containsText" text="日">
      <formula>NOT(ISERROR(SEARCH("日",F342)))</formula>
    </cfRule>
    <cfRule type="containsText" dxfId="1515" priority="1233" operator="containsText" text="土">
      <formula>NOT(ISERROR(SEARCH("土",F342)))</formula>
    </cfRule>
  </conditionalFormatting>
  <conditionalFormatting sqref="F342:AG342">
    <cfRule type="containsText" dxfId="1514" priority="1225" operator="containsText" text="その他">
      <formula>NOT(ISERROR(SEARCH("その他",F342)))</formula>
    </cfRule>
    <cfRule type="containsText" dxfId="1513" priority="1226" operator="containsText" text="冬休">
      <formula>NOT(ISERROR(SEARCH("冬休",F342)))</formula>
    </cfRule>
    <cfRule type="containsText" dxfId="1512" priority="1227" operator="containsText" text="夏休">
      <formula>NOT(ISERROR(SEARCH("夏休",F342)))</formula>
    </cfRule>
    <cfRule type="containsText" dxfId="1511" priority="1228" operator="containsText" text="製作">
      <formula>NOT(ISERROR(SEARCH("製作",F342)))</formula>
    </cfRule>
    <cfRule type="cellIs" dxfId="1510" priority="1229" operator="equal">
      <formula>"中止,製作"</formula>
    </cfRule>
    <cfRule type="containsText" dxfId="1509" priority="1230" operator="containsText" text="中止,製作,夏休,冬休,その他">
      <formula>NOT(ISERROR(SEARCH("中止,製作,夏休,冬休,その他",F342)))</formula>
    </cfRule>
    <cfRule type="containsText" dxfId="1508" priority="1231" operator="containsText" text="中止">
      <formula>NOT(ISERROR(SEARCH("中止",F342)))</formula>
    </cfRule>
  </conditionalFormatting>
  <conditionalFormatting sqref="F331:F336">
    <cfRule type="containsText" dxfId="1507" priority="1224" operator="containsText" text="－">
      <formula>NOT(ISERROR(SEARCH("－",F331)))</formula>
    </cfRule>
  </conditionalFormatting>
  <conditionalFormatting sqref="G331:G336 H333:U335 V335:AG335">
    <cfRule type="containsText" dxfId="1506" priority="1223" operator="containsText" text="－">
      <formula>NOT(ISERROR(SEARCH("－",G331)))</formula>
    </cfRule>
  </conditionalFormatting>
  <conditionalFormatting sqref="G331:AG336">
    <cfRule type="containsText" dxfId="1505" priority="1222" operator="containsText" text="－">
      <formula>NOT(ISERROR(SEARCH("－",G331)))</formula>
    </cfRule>
  </conditionalFormatting>
  <conditionalFormatting sqref="F338:AG341">
    <cfRule type="containsText" dxfId="1504" priority="1217" operator="containsText" text="退">
      <formula>NOT(ISERROR(SEARCH("退",F338)))</formula>
    </cfRule>
    <cfRule type="containsText" dxfId="1503" priority="1218" operator="containsText" text="入">
      <formula>NOT(ISERROR(SEARCH("入",F338)))</formula>
    </cfRule>
    <cfRule type="containsText" dxfId="1502" priority="1219" operator="containsText" text="入,退">
      <formula>NOT(ISERROR(SEARCH("入,退",F338)))</formula>
    </cfRule>
    <cfRule type="containsText" dxfId="1501" priority="1220" operator="containsText" text="入,退">
      <formula>NOT(ISERROR(SEARCH("入,退",F338)))</formula>
    </cfRule>
    <cfRule type="cellIs" dxfId="1500" priority="1221" operator="equal">
      <formula>"休"</formula>
    </cfRule>
  </conditionalFormatting>
  <conditionalFormatting sqref="F338:AG341">
    <cfRule type="containsText" dxfId="1499" priority="1216" operator="containsText" text="外">
      <formula>NOT(ISERROR(SEARCH("外",F338)))</formula>
    </cfRule>
  </conditionalFormatting>
  <conditionalFormatting sqref="F338:AG341">
    <cfRule type="containsText" dxfId="1498" priority="1215" operator="containsText" text="－">
      <formula>NOT(ISERROR(SEARCH("－",F338)))</formula>
    </cfRule>
  </conditionalFormatting>
  <conditionalFormatting sqref="F343:AG346">
    <cfRule type="containsText" dxfId="1497" priority="1210" operator="containsText" text="退">
      <formula>NOT(ISERROR(SEARCH("退",F343)))</formula>
    </cfRule>
    <cfRule type="containsText" dxfId="1496" priority="1211" operator="containsText" text="入">
      <formula>NOT(ISERROR(SEARCH("入",F343)))</formula>
    </cfRule>
    <cfRule type="containsText" dxfId="1495" priority="1212" operator="containsText" text="入,退">
      <formula>NOT(ISERROR(SEARCH("入,退",F343)))</formula>
    </cfRule>
    <cfRule type="containsText" dxfId="1494" priority="1213" operator="containsText" text="入,退">
      <formula>NOT(ISERROR(SEARCH("入,退",F343)))</formula>
    </cfRule>
    <cfRule type="cellIs" dxfId="1493" priority="1214" operator="equal">
      <formula>"休"</formula>
    </cfRule>
  </conditionalFormatting>
  <conditionalFormatting sqref="F343:AG346">
    <cfRule type="containsText" dxfId="1492" priority="1209" operator="containsText" text="外">
      <formula>NOT(ISERROR(SEARCH("外",F343)))</formula>
    </cfRule>
  </conditionalFormatting>
  <conditionalFormatting sqref="F343:AG346">
    <cfRule type="containsText" dxfId="1491" priority="1208" operator="containsText" text="－">
      <formula>NOT(ISERROR(SEARCH("－",F343)))</formula>
    </cfRule>
  </conditionalFormatting>
  <conditionalFormatting sqref="F356:AG356">
    <cfRule type="containsText" dxfId="1490" priority="1206" operator="containsText" text="日">
      <formula>NOT(ISERROR(SEARCH("日",F356)))</formula>
    </cfRule>
    <cfRule type="containsText" dxfId="1489" priority="1207" operator="containsText" text="土">
      <formula>NOT(ISERROR(SEARCH("土",F356)))</formula>
    </cfRule>
  </conditionalFormatting>
  <conditionalFormatting sqref="F356:AG356">
    <cfRule type="containsText" dxfId="1488" priority="1199" operator="containsText" text="その他">
      <formula>NOT(ISERROR(SEARCH("その他",F356)))</formula>
    </cfRule>
    <cfRule type="containsText" dxfId="1487" priority="1200" operator="containsText" text="冬休">
      <formula>NOT(ISERROR(SEARCH("冬休",F356)))</formula>
    </cfRule>
    <cfRule type="containsText" dxfId="1486" priority="1201" operator="containsText" text="夏休">
      <formula>NOT(ISERROR(SEARCH("夏休",F356)))</formula>
    </cfRule>
    <cfRule type="containsText" dxfId="1485" priority="1202" operator="containsText" text="製作">
      <formula>NOT(ISERROR(SEARCH("製作",F356)))</formula>
    </cfRule>
    <cfRule type="cellIs" dxfId="1484" priority="1203" operator="equal">
      <formula>"中止,製作"</formula>
    </cfRule>
    <cfRule type="containsText" dxfId="1483" priority="1204" operator="containsText" text="中止,製作,夏休,冬休,その他">
      <formula>NOT(ISERROR(SEARCH("中止,製作,夏休,冬休,その他",F356)))</formula>
    </cfRule>
    <cfRule type="containsText" dxfId="1482" priority="1205" operator="containsText" text="中止">
      <formula>NOT(ISERROR(SEARCH("中止",F356)))</formula>
    </cfRule>
  </conditionalFormatting>
  <conditionalFormatting sqref="F357:AG362">
    <cfRule type="containsText" dxfId="1481" priority="1194" operator="containsText" text="退">
      <formula>NOT(ISERROR(SEARCH("退",F357)))</formula>
    </cfRule>
    <cfRule type="containsText" dxfId="1480" priority="1195" operator="containsText" text="入">
      <formula>NOT(ISERROR(SEARCH("入",F357)))</formula>
    </cfRule>
    <cfRule type="containsText" dxfId="1479" priority="1196" operator="containsText" text="入,退">
      <formula>NOT(ISERROR(SEARCH("入,退",F357)))</formula>
    </cfRule>
    <cfRule type="containsText" dxfId="1478" priority="1197" operator="containsText" text="入,退">
      <formula>NOT(ISERROR(SEARCH("入,退",F357)))</formula>
    </cfRule>
    <cfRule type="cellIs" dxfId="1477" priority="1198" operator="equal">
      <formula>"休"</formula>
    </cfRule>
  </conditionalFormatting>
  <conditionalFormatting sqref="F357:AG362">
    <cfRule type="containsText" dxfId="1476" priority="1193" operator="containsText" text="外">
      <formula>NOT(ISERROR(SEARCH("外",F357)))</formula>
    </cfRule>
  </conditionalFormatting>
  <conditionalFormatting sqref="F363:AG363">
    <cfRule type="containsText" dxfId="1475" priority="1191" operator="containsText" text="日">
      <formula>NOT(ISERROR(SEARCH("日",F363)))</formula>
    </cfRule>
    <cfRule type="containsText" dxfId="1474" priority="1192" operator="containsText" text="土">
      <formula>NOT(ISERROR(SEARCH("土",F363)))</formula>
    </cfRule>
  </conditionalFormatting>
  <conditionalFormatting sqref="F363:AG363">
    <cfRule type="containsText" dxfId="1473" priority="1184" operator="containsText" text="その他">
      <formula>NOT(ISERROR(SEARCH("その他",F363)))</formula>
    </cfRule>
    <cfRule type="containsText" dxfId="1472" priority="1185" operator="containsText" text="冬休">
      <formula>NOT(ISERROR(SEARCH("冬休",F363)))</formula>
    </cfRule>
    <cfRule type="containsText" dxfId="1471" priority="1186" operator="containsText" text="夏休">
      <formula>NOT(ISERROR(SEARCH("夏休",F363)))</formula>
    </cfRule>
    <cfRule type="containsText" dxfId="1470" priority="1187" operator="containsText" text="製作">
      <formula>NOT(ISERROR(SEARCH("製作",F363)))</formula>
    </cfRule>
    <cfRule type="cellIs" dxfId="1469" priority="1188" operator="equal">
      <formula>"中止,製作"</formula>
    </cfRule>
    <cfRule type="containsText" dxfId="1468" priority="1189" operator="containsText" text="中止,製作,夏休,冬休,その他">
      <formula>NOT(ISERROR(SEARCH("中止,製作,夏休,冬休,その他",F363)))</formula>
    </cfRule>
    <cfRule type="containsText" dxfId="1467" priority="1190" operator="containsText" text="中止">
      <formula>NOT(ISERROR(SEARCH("中止",F363)))</formula>
    </cfRule>
  </conditionalFormatting>
  <conditionalFormatting sqref="F368:AG368">
    <cfRule type="containsText" dxfId="1466" priority="1182" operator="containsText" text="日">
      <formula>NOT(ISERROR(SEARCH("日",F368)))</formula>
    </cfRule>
    <cfRule type="containsText" dxfId="1465" priority="1183" operator="containsText" text="土">
      <formula>NOT(ISERROR(SEARCH("土",F368)))</formula>
    </cfRule>
  </conditionalFormatting>
  <conditionalFormatting sqref="F368:AG368">
    <cfRule type="containsText" dxfId="1464" priority="1175" operator="containsText" text="その他">
      <formula>NOT(ISERROR(SEARCH("その他",F368)))</formula>
    </cfRule>
    <cfRule type="containsText" dxfId="1463" priority="1176" operator="containsText" text="冬休">
      <formula>NOT(ISERROR(SEARCH("冬休",F368)))</formula>
    </cfRule>
    <cfRule type="containsText" dxfId="1462" priority="1177" operator="containsText" text="夏休">
      <formula>NOT(ISERROR(SEARCH("夏休",F368)))</formula>
    </cfRule>
    <cfRule type="containsText" dxfId="1461" priority="1178" operator="containsText" text="製作">
      <formula>NOT(ISERROR(SEARCH("製作",F368)))</formula>
    </cfRule>
    <cfRule type="cellIs" dxfId="1460" priority="1179" operator="equal">
      <formula>"中止,製作"</formula>
    </cfRule>
    <cfRule type="containsText" dxfId="1459" priority="1180" operator="containsText" text="中止,製作,夏休,冬休,その他">
      <formula>NOT(ISERROR(SEARCH("中止,製作,夏休,冬休,その他",F368)))</formula>
    </cfRule>
    <cfRule type="containsText" dxfId="1458" priority="1181" operator="containsText" text="中止">
      <formula>NOT(ISERROR(SEARCH("中止",F368)))</formula>
    </cfRule>
  </conditionalFormatting>
  <conditionalFormatting sqref="F357:F362">
    <cfRule type="containsText" dxfId="1457" priority="1174" operator="containsText" text="－">
      <formula>NOT(ISERROR(SEARCH("－",F357)))</formula>
    </cfRule>
  </conditionalFormatting>
  <conditionalFormatting sqref="G357:G362 H359:U361 V361:AG361">
    <cfRule type="containsText" dxfId="1456" priority="1173" operator="containsText" text="－">
      <formula>NOT(ISERROR(SEARCH("－",G357)))</formula>
    </cfRule>
  </conditionalFormatting>
  <conditionalFormatting sqref="G357:AG362">
    <cfRule type="containsText" dxfId="1455" priority="1172" operator="containsText" text="－">
      <formula>NOT(ISERROR(SEARCH("－",G357)))</formula>
    </cfRule>
  </conditionalFormatting>
  <conditionalFormatting sqref="F364:AG367">
    <cfRule type="containsText" dxfId="1454" priority="1167" operator="containsText" text="退">
      <formula>NOT(ISERROR(SEARCH("退",F364)))</formula>
    </cfRule>
    <cfRule type="containsText" dxfId="1453" priority="1168" operator="containsText" text="入">
      <formula>NOT(ISERROR(SEARCH("入",F364)))</formula>
    </cfRule>
    <cfRule type="containsText" dxfId="1452" priority="1169" operator="containsText" text="入,退">
      <formula>NOT(ISERROR(SEARCH("入,退",F364)))</formula>
    </cfRule>
    <cfRule type="containsText" dxfId="1451" priority="1170" operator="containsText" text="入,退">
      <formula>NOT(ISERROR(SEARCH("入,退",F364)))</formula>
    </cfRule>
    <cfRule type="cellIs" dxfId="1450" priority="1171" operator="equal">
      <formula>"休"</formula>
    </cfRule>
  </conditionalFormatting>
  <conditionalFormatting sqref="F364:AG367">
    <cfRule type="containsText" dxfId="1449" priority="1166" operator="containsText" text="外">
      <formula>NOT(ISERROR(SEARCH("外",F364)))</formula>
    </cfRule>
  </conditionalFormatting>
  <conditionalFormatting sqref="F364:AG367">
    <cfRule type="containsText" dxfId="1448" priority="1165" operator="containsText" text="－">
      <formula>NOT(ISERROR(SEARCH("－",F364)))</formula>
    </cfRule>
  </conditionalFormatting>
  <conditionalFormatting sqref="F369:AG372">
    <cfRule type="containsText" dxfId="1447" priority="1160" operator="containsText" text="退">
      <formula>NOT(ISERROR(SEARCH("退",F369)))</formula>
    </cfRule>
    <cfRule type="containsText" dxfId="1446" priority="1161" operator="containsText" text="入">
      <formula>NOT(ISERROR(SEARCH("入",F369)))</formula>
    </cfRule>
    <cfRule type="containsText" dxfId="1445" priority="1162" operator="containsText" text="入,退">
      <formula>NOT(ISERROR(SEARCH("入,退",F369)))</formula>
    </cfRule>
    <cfRule type="containsText" dxfId="1444" priority="1163" operator="containsText" text="入,退">
      <formula>NOT(ISERROR(SEARCH("入,退",F369)))</formula>
    </cfRule>
    <cfRule type="cellIs" dxfId="1443" priority="1164" operator="equal">
      <formula>"休"</formula>
    </cfRule>
  </conditionalFormatting>
  <conditionalFormatting sqref="F369:AG372">
    <cfRule type="containsText" dxfId="1442" priority="1159" operator="containsText" text="外">
      <formula>NOT(ISERROR(SEARCH("外",F369)))</formula>
    </cfRule>
  </conditionalFormatting>
  <conditionalFormatting sqref="F369:AG372">
    <cfRule type="containsText" dxfId="1441" priority="1158" operator="containsText" text="－">
      <formula>NOT(ISERROR(SEARCH("－",F369)))</formula>
    </cfRule>
  </conditionalFormatting>
  <conditionalFormatting sqref="F376:AG376">
    <cfRule type="containsText" dxfId="1440" priority="1156" operator="containsText" text="日">
      <formula>NOT(ISERROR(SEARCH("日",F376)))</formula>
    </cfRule>
    <cfRule type="containsText" dxfId="1439" priority="1157" operator="containsText" text="土">
      <formula>NOT(ISERROR(SEARCH("土",F376)))</formula>
    </cfRule>
  </conditionalFormatting>
  <conditionalFormatting sqref="F376:AG376">
    <cfRule type="containsText" dxfId="1438" priority="1149" operator="containsText" text="その他">
      <formula>NOT(ISERROR(SEARCH("その他",F376)))</formula>
    </cfRule>
    <cfRule type="containsText" dxfId="1437" priority="1150" operator="containsText" text="冬休">
      <formula>NOT(ISERROR(SEARCH("冬休",F376)))</formula>
    </cfRule>
    <cfRule type="containsText" dxfId="1436" priority="1151" operator="containsText" text="夏休">
      <formula>NOT(ISERROR(SEARCH("夏休",F376)))</formula>
    </cfRule>
    <cfRule type="containsText" dxfId="1435" priority="1152" operator="containsText" text="製作">
      <formula>NOT(ISERROR(SEARCH("製作",F376)))</formula>
    </cfRule>
    <cfRule type="cellIs" dxfId="1434" priority="1153" operator="equal">
      <formula>"中止,製作"</formula>
    </cfRule>
    <cfRule type="containsText" dxfId="1433" priority="1154" operator="containsText" text="中止,製作,夏休,冬休,その他">
      <formula>NOT(ISERROR(SEARCH("中止,製作,夏休,冬休,その他",F376)))</formula>
    </cfRule>
    <cfRule type="containsText" dxfId="1432" priority="1155" operator="containsText" text="中止">
      <formula>NOT(ISERROR(SEARCH("中止",F376)))</formula>
    </cfRule>
  </conditionalFormatting>
  <conditionalFormatting sqref="F377:AG382">
    <cfRule type="containsText" dxfId="1431" priority="1144" operator="containsText" text="退">
      <formula>NOT(ISERROR(SEARCH("退",F377)))</formula>
    </cfRule>
    <cfRule type="containsText" dxfId="1430" priority="1145" operator="containsText" text="入">
      <formula>NOT(ISERROR(SEARCH("入",F377)))</formula>
    </cfRule>
    <cfRule type="containsText" dxfId="1429" priority="1146" operator="containsText" text="入,退">
      <formula>NOT(ISERROR(SEARCH("入,退",F377)))</formula>
    </cfRule>
    <cfRule type="containsText" dxfId="1428" priority="1147" operator="containsText" text="入,退">
      <formula>NOT(ISERROR(SEARCH("入,退",F377)))</formula>
    </cfRule>
    <cfRule type="cellIs" dxfId="1427" priority="1148" operator="equal">
      <formula>"休"</formula>
    </cfRule>
  </conditionalFormatting>
  <conditionalFormatting sqref="F377:AG382">
    <cfRule type="containsText" dxfId="1426" priority="1143" operator="containsText" text="外">
      <formula>NOT(ISERROR(SEARCH("外",F377)))</formula>
    </cfRule>
  </conditionalFormatting>
  <conditionalFormatting sqref="F383:AG383">
    <cfRule type="containsText" dxfId="1425" priority="1141" operator="containsText" text="日">
      <formula>NOT(ISERROR(SEARCH("日",F383)))</formula>
    </cfRule>
    <cfRule type="containsText" dxfId="1424" priority="1142" operator="containsText" text="土">
      <formula>NOT(ISERROR(SEARCH("土",F383)))</formula>
    </cfRule>
  </conditionalFormatting>
  <conditionalFormatting sqref="F383:AG383">
    <cfRule type="containsText" dxfId="1423" priority="1134" operator="containsText" text="その他">
      <formula>NOT(ISERROR(SEARCH("その他",F383)))</formula>
    </cfRule>
    <cfRule type="containsText" dxfId="1422" priority="1135" operator="containsText" text="冬休">
      <formula>NOT(ISERROR(SEARCH("冬休",F383)))</formula>
    </cfRule>
    <cfRule type="containsText" dxfId="1421" priority="1136" operator="containsText" text="夏休">
      <formula>NOT(ISERROR(SEARCH("夏休",F383)))</formula>
    </cfRule>
    <cfRule type="containsText" dxfId="1420" priority="1137" operator="containsText" text="製作">
      <formula>NOT(ISERROR(SEARCH("製作",F383)))</formula>
    </cfRule>
    <cfRule type="cellIs" dxfId="1419" priority="1138" operator="equal">
      <formula>"中止,製作"</formula>
    </cfRule>
    <cfRule type="containsText" dxfId="1418" priority="1139" operator="containsText" text="中止,製作,夏休,冬休,その他">
      <formula>NOT(ISERROR(SEARCH("中止,製作,夏休,冬休,その他",F383)))</formula>
    </cfRule>
    <cfRule type="containsText" dxfId="1417" priority="1140" operator="containsText" text="中止">
      <formula>NOT(ISERROR(SEARCH("中止",F383)))</formula>
    </cfRule>
  </conditionalFormatting>
  <conditionalFormatting sqref="F388:AG388">
    <cfRule type="containsText" dxfId="1416" priority="1132" operator="containsText" text="日">
      <formula>NOT(ISERROR(SEARCH("日",F388)))</formula>
    </cfRule>
    <cfRule type="containsText" dxfId="1415" priority="1133" operator="containsText" text="土">
      <formula>NOT(ISERROR(SEARCH("土",F388)))</formula>
    </cfRule>
  </conditionalFormatting>
  <conditionalFormatting sqref="F388:AG388">
    <cfRule type="containsText" dxfId="1414" priority="1125" operator="containsText" text="その他">
      <formula>NOT(ISERROR(SEARCH("その他",F388)))</formula>
    </cfRule>
    <cfRule type="containsText" dxfId="1413" priority="1126" operator="containsText" text="冬休">
      <formula>NOT(ISERROR(SEARCH("冬休",F388)))</formula>
    </cfRule>
    <cfRule type="containsText" dxfId="1412" priority="1127" operator="containsText" text="夏休">
      <formula>NOT(ISERROR(SEARCH("夏休",F388)))</formula>
    </cfRule>
    <cfRule type="containsText" dxfId="1411" priority="1128" operator="containsText" text="製作">
      <formula>NOT(ISERROR(SEARCH("製作",F388)))</formula>
    </cfRule>
    <cfRule type="cellIs" dxfId="1410" priority="1129" operator="equal">
      <formula>"中止,製作"</formula>
    </cfRule>
    <cfRule type="containsText" dxfId="1409" priority="1130" operator="containsText" text="中止,製作,夏休,冬休,その他">
      <formula>NOT(ISERROR(SEARCH("中止,製作,夏休,冬休,その他",F388)))</formula>
    </cfRule>
    <cfRule type="containsText" dxfId="1408" priority="1131" operator="containsText" text="中止">
      <formula>NOT(ISERROR(SEARCH("中止",F388)))</formula>
    </cfRule>
  </conditionalFormatting>
  <conditionalFormatting sqref="F377:F382">
    <cfRule type="containsText" dxfId="1407" priority="1124" operator="containsText" text="－">
      <formula>NOT(ISERROR(SEARCH("－",F377)))</formula>
    </cfRule>
  </conditionalFormatting>
  <conditionalFormatting sqref="G377:G382 H379:U381 V381:AG381">
    <cfRule type="containsText" dxfId="1406" priority="1123" operator="containsText" text="－">
      <formula>NOT(ISERROR(SEARCH("－",G377)))</formula>
    </cfRule>
  </conditionalFormatting>
  <conditionalFormatting sqref="G377:AG382">
    <cfRule type="containsText" dxfId="1405" priority="1122" operator="containsText" text="－">
      <formula>NOT(ISERROR(SEARCH("－",G377)))</formula>
    </cfRule>
  </conditionalFormatting>
  <conditionalFormatting sqref="F384:AG387">
    <cfRule type="containsText" dxfId="1404" priority="1117" operator="containsText" text="退">
      <formula>NOT(ISERROR(SEARCH("退",F384)))</formula>
    </cfRule>
    <cfRule type="containsText" dxfId="1403" priority="1118" operator="containsText" text="入">
      <formula>NOT(ISERROR(SEARCH("入",F384)))</formula>
    </cfRule>
    <cfRule type="containsText" dxfId="1402" priority="1119" operator="containsText" text="入,退">
      <formula>NOT(ISERROR(SEARCH("入,退",F384)))</formula>
    </cfRule>
    <cfRule type="containsText" dxfId="1401" priority="1120" operator="containsText" text="入,退">
      <formula>NOT(ISERROR(SEARCH("入,退",F384)))</formula>
    </cfRule>
    <cfRule type="cellIs" dxfId="1400" priority="1121" operator="equal">
      <formula>"休"</formula>
    </cfRule>
  </conditionalFormatting>
  <conditionalFormatting sqref="F384:AG387">
    <cfRule type="containsText" dxfId="1399" priority="1116" operator="containsText" text="外">
      <formula>NOT(ISERROR(SEARCH("外",F384)))</formula>
    </cfRule>
  </conditionalFormatting>
  <conditionalFormatting sqref="F384:AG387">
    <cfRule type="containsText" dxfId="1398" priority="1115" operator="containsText" text="－">
      <formula>NOT(ISERROR(SEARCH("－",F384)))</formula>
    </cfRule>
  </conditionalFormatting>
  <conditionalFormatting sqref="F389:AG392">
    <cfRule type="containsText" dxfId="1397" priority="1110" operator="containsText" text="退">
      <formula>NOT(ISERROR(SEARCH("退",F389)))</formula>
    </cfRule>
    <cfRule type="containsText" dxfId="1396" priority="1111" operator="containsText" text="入">
      <formula>NOT(ISERROR(SEARCH("入",F389)))</formula>
    </cfRule>
    <cfRule type="containsText" dxfId="1395" priority="1112" operator="containsText" text="入,退">
      <formula>NOT(ISERROR(SEARCH("入,退",F389)))</formula>
    </cfRule>
    <cfRule type="containsText" dxfId="1394" priority="1113" operator="containsText" text="入,退">
      <formula>NOT(ISERROR(SEARCH("入,退",F389)))</formula>
    </cfRule>
    <cfRule type="cellIs" dxfId="1393" priority="1114" operator="equal">
      <formula>"休"</formula>
    </cfRule>
  </conditionalFormatting>
  <conditionalFormatting sqref="F389:AG392">
    <cfRule type="containsText" dxfId="1392" priority="1109" operator="containsText" text="外">
      <formula>NOT(ISERROR(SEARCH("外",F389)))</formula>
    </cfRule>
  </conditionalFormatting>
  <conditionalFormatting sqref="F389:AG392">
    <cfRule type="containsText" dxfId="1391" priority="1108" operator="containsText" text="－">
      <formula>NOT(ISERROR(SEARCH("－",F389)))</formula>
    </cfRule>
  </conditionalFormatting>
  <conditionalFormatting sqref="F396:AG396">
    <cfRule type="containsText" dxfId="1390" priority="1106" operator="containsText" text="日">
      <formula>NOT(ISERROR(SEARCH("日",F396)))</formula>
    </cfRule>
    <cfRule type="containsText" dxfId="1389" priority="1107" operator="containsText" text="土">
      <formula>NOT(ISERROR(SEARCH("土",F396)))</formula>
    </cfRule>
  </conditionalFormatting>
  <conditionalFormatting sqref="F396:AG396">
    <cfRule type="containsText" dxfId="1388" priority="1099" operator="containsText" text="その他">
      <formula>NOT(ISERROR(SEARCH("その他",F396)))</formula>
    </cfRule>
    <cfRule type="containsText" dxfId="1387" priority="1100" operator="containsText" text="冬休">
      <formula>NOT(ISERROR(SEARCH("冬休",F396)))</formula>
    </cfRule>
    <cfRule type="containsText" dxfId="1386" priority="1101" operator="containsText" text="夏休">
      <formula>NOT(ISERROR(SEARCH("夏休",F396)))</formula>
    </cfRule>
    <cfRule type="containsText" dxfId="1385" priority="1102" operator="containsText" text="製作">
      <formula>NOT(ISERROR(SEARCH("製作",F396)))</formula>
    </cfRule>
    <cfRule type="cellIs" dxfId="1384" priority="1103" operator="equal">
      <formula>"中止,製作"</formula>
    </cfRule>
    <cfRule type="containsText" dxfId="1383" priority="1104" operator="containsText" text="中止,製作,夏休,冬休,その他">
      <formula>NOT(ISERROR(SEARCH("中止,製作,夏休,冬休,その他",F396)))</formula>
    </cfRule>
    <cfRule type="containsText" dxfId="1382" priority="1105" operator="containsText" text="中止">
      <formula>NOT(ISERROR(SEARCH("中止",F396)))</formula>
    </cfRule>
  </conditionalFormatting>
  <conditionalFormatting sqref="F397:AG402">
    <cfRule type="containsText" dxfId="1381" priority="1094" operator="containsText" text="退">
      <formula>NOT(ISERROR(SEARCH("退",F397)))</formula>
    </cfRule>
    <cfRule type="containsText" dxfId="1380" priority="1095" operator="containsText" text="入">
      <formula>NOT(ISERROR(SEARCH("入",F397)))</formula>
    </cfRule>
    <cfRule type="containsText" dxfId="1379" priority="1096" operator="containsText" text="入,退">
      <formula>NOT(ISERROR(SEARCH("入,退",F397)))</formula>
    </cfRule>
    <cfRule type="containsText" dxfId="1378" priority="1097" operator="containsText" text="入,退">
      <formula>NOT(ISERROR(SEARCH("入,退",F397)))</formula>
    </cfRule>
    <cfRule type="cellIs" dxfId="1377" priority="1098" operator="equal">
      <formula>"休"</formula>
    </cfRule>
  </conditionalFormatting>
  <conditionalFormatting sqref="F397:AG402">
    <cfRule type="containsText" dxfId="1376" priority="1093" operator="containsText" text="外">
      <formula>NOT(ISERROR(SEARCH("外",F397)))</formula>
    </cfRule>
  </conditionalFormatting>
  <conditionalFormatting sqref="F403:AG403">
    <cfRule type="containsText" dxfId="1375" priority="1091" operator="containsText" text="日">
      <formula>NOT(ISERROR(SEARCH("日",F403)))</formula>
    </cfRule>
    <cfRule type="containsText" dxfId="1374" priority="1092" operator="containsText" text="土">
      <formula>NOT(ISERROR(SEARCH("土",F403)))</formula>
    </cfRule>
  </conditionalFormatting>
  <conditionalFormatting sqref="F403:AG403">
    <cfRule type="containsText" dxfId="1373" priority="1084" operator="containsText" text="その他">
      <formula>NOT(ISERROR(SEARCH("その他",F403)))</formula>
    </cfRule>
    <cfRule type="containsText" dxfId="1372" priority="1085" operator="containsText" text="冬休">
      <formula>NOT(ISERROR(SEARCH("冬休",F403)))</formula>
    </cfRule>
    <cfRule type="containsText" dxfId="1371" priority="1086" operator="containsText" text="夏休">
      <formula>NOT(ISERROR(SEARCH("夏休",F403)))</formula>
    </cfRule>
    <cfRule type="containsText" dxfId="1370" priority="1087" operator="containsText" text="製作">
      <formula>NOT(ISERROR(SEARCH("製作",F403)))</formula>
    </cfRule>
    <cfRule type="cellIs" dxfId="1369" priority="1088" operator="equal">
      <formula>"中止,製作"</formula>
    </cfRule>
    <cfRule type="containsText" dxfId="1368" priority="1089" operator="containsText" text="中止,製作,夏休,冬休,その他">
      <formula>NOT(ISERROR(SEARCH("中止,製作,夏休,冬休,その他",F403)))</formula>
    </cfRule>
    <cfRule type="containsText" dxfId="1367" priority="1090" operator="containsText" text="中止">
      <formula>NOT(ISERROR(SEARCH("中止",F403)))</formula>
    </cfRule>
  </conditionalFormatting>
  <conditionalFormatting sqref="F408:AG408">
    <cfRule type="containsText" dxfId="1366" priority="1082" operator="containsText" text="日">
      <formula>NOT(ISERROR(SEARCH("日",F408)))</formula>
    </cfRule>
    <cfRule type="containsText" dxfId="1365" priority="1083" operator="containsText" text="土">
      <formula>NOT(ISERROR(SEARCH("土",F408)))</formula>
    </cfRule>
  </conditionalFormatting>
  <conditionalFormatting sqref="F408:AG408">
    <cfRule type="containsText" dxfId="1364" priority="1075" operator="containsText" text="その他">
      <formula>NOT(ISERROR(SEARCH("その他",F408)))</formula>
    </cfRule>
    <cfRule type="containsText" dxfId="1363" priority="1076" operator="containsText" text="冬休">
      <formula>NOT(ISERROR(SEARCH("冬休",F408)))</formula>
    </cfRule>
    <cfRule type="containsText" dxfId="1362" priority="1077" operator="containsText" text="夏休">
      <formula>NOT(ISERROR(SEARCH("夏休",F408)))</formula>
    </cfRule>
    <cfRule type="containsText" dxfId="1361" priority="1078" operator="containsText" text="製作">
      <formula>NOT(ISERROR(SEARCH("製作",F408)))</formula>
    </cfRule>
    <cfRule type="cellIs" dxfId="1360" priority="1079" operator="equal">
      <formula>"中止,製作"</formula>
    </cfRule>
    <cfRule type="containsText" dxfId="1359" priority="1080" operator="containsText" text="中止,製作,夏休,冬休,その他">
      <formula>NOT(ISERROR(SEARCH("中止,製作,夏休,冬休,その他",F408)))</formula>
    </cfRule>
    <cfRule type="containsText" dxfId="1358" priority="1081" operator="containsText" text="中止">
      <formula>NOT(ISERROR(SEARCH("中止",F408)))</formula>
    </cfRule>
  </conditionalFormatting>
  <conditionalFormatting sqref="F397:F402">
    <cfRule type="containsText" dxfId="1357" priority="1074" operator="containsText" text="－">
      <formula>NOT(ISERROR(SEARCH("－",F397)))</formula>
    </cfRule>
  </conditionalFormatting>
  <conditionalFormatting sqref="G397:G402 H399:U401 V401:AG401">
    <cfRule type="containsText" dxfId="1356" priority="1073" operator="containsText" text="－">
      <formula>NOT(ISERROR(SEARCH("－",G397)))</formula>
    </cfRule>
  </conditionalFormatting>
  <conditionalFormatting sqref="G397:AG402">
    <cfRule type="containsText" dxfId="1355" priority="1072" operator="containsText" text="－">
      <formula>NOT(ISERROR(SEARCH("－",G397)))</formula>
    </cfRule>
  </conditionalFormatting>
  <conditionalFormatting sqref="F404:AG407">
    <cfRule type="containsText" dxfId="1354" priority="1067" operator="containsText" text="退">
      <formula>NOT(ISERROR(SEARCH("退",F404)))</formula>
    </cfRule>
    <cfRule type="containsText" dxfId="1353" priority="1068" operator="containsText" text="入">
      <formula>NOT(ISERROR(SEARCH("入",F404)))</formula>
    </cfRule>
    <cfRule type="containsText" dxfId="1352" priority="1069" operator="containsText" text="入,退">
      <formula>NOT(ISERROR(SEARCH("入,退",F404)))</formula>
    </cfRule>
    <cfRule type="containsText" dxfId="1351" priority="1070" operator="containsText" text="入,退">
      <formula>NOT(ISERROR(SEARCH("入,退",F404)))</formula>
    </cfRule>
    <cfRule type="cellIs" dxfId="1350" priority="1071" operator="equal">
      <formula>"休"</formula>
    </cfRule>
  </conditionalFormatting>
  <conditionalFormatting sqref="F404:AG407">
    <cfRule type="containsText" dxfId="1349" priority="1066" operator="containsText" text="外">
      <formula>NOT(ISERROR(SEARCH("外",F404)))</formula>
    </cfRule>
  </conditionalFormatting>
  <conditionalFormatting sqref="F404:AG407">
    <cfRule type="containsText" dxfId="1348" priority="1065" operator="containsText" text="－">
      <formula>NOT(ISERROR(SEARCH("－",F404)))</formula>
    </cfRule>
  </conditionalFormatting>
  <conditionalFormatting sqref="F409:AG412">
    <cfRule type="containsText" dxfId="1347" priority="1060" operator="containsText" text="退">
      <formula>NOT(ISERROR(SEARCH("退",F409)))</formula>
    </cfRule>
    <cfRule type="containsText" dxfId="1346" priority="1061" operator="containsText" text="入">
      <formula>NOT(ISERROR(SEARCH("入",F409)))</formula>
    </cfRule>
    <cfRule type="containsText" dxfId="1345" priority="1062" operator="containsText" text="入,退">
      <formula>NOT(ISERROR(SEARCH("入,退",F409)))</formula>
    </cfRule>
    <cfRule type="containsText" dxfId="1344" priority="1063" operator="containsText" text="入,退">
      <formula>NOT(ISERROR(SEARCH("入,退",F409)))</formula>
    </cfRule>
    <cfRule type="cellIs" dxfId="1343" priority="1064" operator="equal">
      <formula>"休"</formula>
    </cfRule>
  </conditionalFormatting>
  <conditionalFormatting sqref="F409:AG412">
    <cfRule type="containsText" dxfId="1342" priority="1059" operator="containsText" text="外">
      <formula>NOT(ISERROR(SEARCH("外",F409)))</formula>
    </cfRule>
  </conditionalFormatting>
  <conditionalFormatting sqref="F409:AG412">
    <cfRule type="containsText" dxfId="1341" priority="1058" operator="containsText" text="－">
      <formula>NOT(ISERROR(SEARCH("－",F409)))</formula>
    </cfRule>
  </conditionalFormatting>
  <conditionalFormatting sqref="F416:AG416">
    <cfRule type="containsText" dxfId="1340" priority="1056" operator="containsText" text="日">
      <formula>NOT(ISERROR(SEARCH("日",F416)))</formula>
    </cfRule>
    <cfRule type="containsText" dxfId="1339" priority="1057" operator="containsText" text="土">
      <formula>NOT(ISERROR(SEARCH("土",F416)))</formula>
    </cfRule>
  </conditionalFormatting>
  <conditionalFormatting sqref="F416:AG416">
    <cfRule type="containsText" dxfId="1338" priority="1049" operator="containsText" text="その他">
      <formula>NOT(ISERROR(SEARCH("その他",F416)))</formula>
    </cfRule>
    <cfRule type="containsText" dxfId="1337" priority="1050" operator="containsText" text="冬休">
      <formula>NOT(ISERROR(SEARCH("冬休",F416)))</formula>
    </cfRule>
    <cfRule type="containsText" dxfId="1336" priority="1051" operator="containsText" text="夏休">
      <formula>NOT(ISERROR(SEARCH("夏休",F416)))</formula>
    </cfRule>
    <cfRule type="containsText" dxfId="1335" priority="1052" operator="containsText" text="製作">
      <formula>NOT(ISERROR(SEARCH("製作",F416)))</formula>
    </cfRule>
    <cfRule type="cellIs" dxfId="1334" priority="1053" operator="equal">
      <formula>"中止,製作"</formula>
    </cfRule>
    <cfRule type="containsText" dxfId="1333" priority="1054" operator="containsText" text="中止,製作,夏休,冬休,その他">
      <formula>NOT(ISERROR(SEARCH("中止,製作,夏休,冬休,その他",F416)))</formula>
    </cfRule>
    <cfRule type="containsText" dxfId="1332" priority="1055" operator="containsText" text="中止">
      <formula>NOT(ISERROR(SEARCH("中止",F416)))</formula>
    </cfRule>
  </conditionalFormatting>
  <conditionalFormatting sqref="F417:AG422">
    <cfRule type="containsText" dxfId="1331" priority="1044" operator="containsText" text="退">
      <formula>NOT(ISERROR(SEARCH("退",F417)))</formula>
    </cfRule>
    <cfRule type="containsText" dxfId="1330" priority="1045" operator="containsText" text="入">
      <formula>NOT(ISERROR(SEARCH("入",F417)))</formula>
    </cfRule>
    <cfRule type="containsText" dxfId="1329" priority="1046" operator="containsText" text="入,退">
      <formula>NOT(ISERROR(SEARCH("入,退",F417)))</formula>
    </cfRule>
    <cfRule type="containsText" dxfId="1328" priority="1047" operator="containsText" text="入,退">
      <formula>NOT(ISERROR(SEARCH("入,退",F417)))</formula>
    </cfRule>
    <cfRule type="cellIs" dxfId="1327" priority="1048" operator="equal">
      <formula>"休"</formula>
    </cfRule>
  </conditionalFormatting>
  <conditionalFormatting sqref="F417:AG422">
    <cfRule type="containsText" dxfId="1326" priority="1043" operator="containsText" text="外">
      <formula>NOT(ISERROR(SEARCH("外",F417)))</formula>
    </cfRule>
  </conditionalFormatting>
  <conditionalFormatting sqref="F423:AG423">
    <cfRule type="containsText" dxfId="1325" priority="1041" operator="containsText" text="日">
      <formula>NOT(ISERROR(SEARCH("日",F423)))</formula>
    </cfRule>
    <cfRule type="containsText" dxfId="1324" priority="1042" operator="containsText" text="土">
      <formula>NOT(ISERROR(SEARCH("土",F423)))</formula>
    </cfRule>
  </conditionalFormatting>
  <conditionalFormatting sqref="F423:AG423">
    <cfRule type="containsText" dxfId="1323" priority="1034" operator="containsText" text="その他">
      <formula>NOT(ISERROR(SEARCH("その他",F423)))</formula>
    </cfRule>
    <cfRule type="containsText" dxfId="1322" priority="1035" operator="containsText" text="冬休">
      <formula>NOT(ISERROR(SEARCH("冬休",F423)))</formula>
    </cfRule>
    <cfRule type="containsText" dxfId="1321" priority="1036" operator="containsText" text="夏休">
      <formula>NOT(ISERROR(SEARCH("夏休",F423)))</formula>
    </cfRule>
    <cfRule type="containsText" dxfId="1320" priority="1037" operator="containsText" text="製作">
      <formula>NOT(ISERROR(SEARCH("製作",F423)))</formula>
    </cfRule>
    <cfRule type="cellIs" dxfId="1319" priority="1038" operator="equal">
      <formula>"中止,製作"</formula>
    </cfRule>
    <cfRule type="containsText" dxfId="1318" priority="1039" operator="containsText" text="中止,製作,夏休,冬休,その他">
      <formula>NOT(ISERROR(SEARCH("中止,製作,夏休,冬休,その他",F423)))</formula>
    </cfRule>
    <cfRule type="containsText" dxfId="1317" priority="1040" operator="containsText" text="中止">
      <formula>NOT(ISERROR(SEARCH("中止",F423)))</formula>
    </cfRule>
  </conditionalFormatting>
  <conditionalFormatting sqref="F428:AG428">
    <cfRule type="containsText" dxfId="1316" priority="1032" operator="containsText" text="日">
      <formula>NOT(ISERROR(SEARCH("日",F428)))</formula>
    </cfRule>
    <cfRule type="containsText" dxfId="1315" priority="1033" operator="containsText" text="土">
      <formula>NOT(ISERROR(SEARCH("土",F428)))</formula>
    </cfRule>
  </conditionalFormatting>
  <conditionalFormatting sqref="F428:AG428">
    <cfRule type="containsText" dxfId="1314" priority="1025" operator="containsText" text="その他">
      <formula>NOT(ISERROR(SEARCH("その他",F428)))</formula>
    </cfRule>
    <cfRule type="containsText" dxfId="1313" priority="1026" operator="containsText" text="冬休">
      <formula>NOT(ISERROR(SEARCH("冬休",F428)))</formula>
    </cfRule>
    <cfRule type="containsText" dxfId="1312" priority="1027" operator="containsText" text="夏休">
      <formula>NOT(ISERROR(SEARCH("夏休",F428)))</formula>
    </cfRule>
    <cfRule type="containsText" dxfId="1311" priority="1028" operator="containsText" text="製作">
      <formula>NOT(ISERROR(SEARCH("製作",F428)))</formula>
    </cfRule>
    <cfRule type="cellIs" dxfId="1310" priority="1029" operator="equal">
      <formula>"中止,製作"</formula>
    </cfRule>
    <cfRule type="containsText" dxfId="1309" priority="1030" operator="containsText" text="中止,製作,夏休,冬休,その他">
      <formula>NOT(ISERROR(SEARCH("中止,製作,夏休,冬休,その他",F428)))</formula>
    </cfRule>
    <cfRule type="containsText" dxfId="1308" priority="1031" operator="containsText" text="中止">
      <formula>NOT(ISERROR(SEARCH("中止",F428)))</formula>
    </cfRule>
  </conditionalFormatting>
  <conditionalFormatting sqref="F417:F422">
    <cfRule type="containsText" dxfId="1307" priority="1024" operator="containsText" text="－">
      <formula>NOT(ISERROR(SEARCH("－",F417)))</formula>
    </cfRule>
  </conditionalFormatting>
  <conditionalFormatting sqref="G417:G422 H419:U421 V421:AG421">
    <cfRule type="containsText" dxfId="1306" priority="1023" operator="containsText" text="－">
      <formula>NOT(ISERROR(SEARCH("－",G417)))</formula>
    </cfRule>
  </conditionalFormatting>
  <conditionalFormatting sqref="G417:AG422">
    <cfRule type="containsText" dxfId="1305" priority="1022" operator="containsText" text="－">
      <formula>NOT(ISERROR(SEARCH("－",G417)))</formula>
    </cfRule>
  </conditionalFormatting>
  <conditionalFormatting sqref="F424:AG427">
    <cfRule type="containsText" dxfId="1304" priority="1017" operator="containsText" text="退">
      <formula>NOT(ISERROR(SEARCH("退",F424)))</formula>
    </cfRule>
    <cfRule type="containsText" dxfId="1303" priority="1018" operator="containsText" text="入">
      <formula>NOT(ISERROR(SEARCH("入",F424)))</formula>
    </cfRule>
    <cfRule type="containsText" dxfId="1302" priority="1019" operator="containsText" text="入,退">
      <formula>NOT(ISERROR(SEARCH("入,退",F424)))</formula>
    </cfRule>
    <cfRule type="containsText" dxfId="1301" priority="1020" operator="containsText" text="入,退">
      <formula>NOT(ISERROR(SEARCH("入,退",F424)))</formula>
    </cfRule>
    <cfRule type="cellIs" dxfId="1300" priority="1021" operator="equal">
      <formula>"休"</formula>
    </cfRule>
  </conditionalFormatting>
  <conditionalFormatting sqref="F424:AG427">
    <cfRule type="containsText" dxfId="1299" priority="1016" operator="containsText" text="外">
      <formula>NOT(ISERROR(SEARCH("外",F424)))</formula>
    </cfRule>
  </conditionalFormatting>
  <conditionalFormatting sqref="F424:AG427">
    <cfRule type="containsText" dxfId="1298" priority="1015" operator="containsText" text="－">
      <formula>NOT(ISERROR(SEARCH("－",F424)))</formula>
    </cfRule>
  </conditionalFormatting>
  <conditionalFormatting sqref="F429:AG432">
    <cfRule type="containsText" dxfId="1297" priority="1010" operator="containsText" text="退">
      <formula>NOT(ISERROR(SEARCH("退",F429)))</formula>
    </cfRule>
    <cfRule type="containsText" dxfId="1296" priority="1011" operator="containsText" text="入">
      <formula>NOT(ISERROR(SEARCH("入",F429)))</formula>
    </cfRule>
    <cfRule type="containsText" dxfId="1295" priority="1012" operator="containsText" text="入,退">
      <formula>NOT(ISERROR(SEARCH("入,退",F429)))</formula>
    </cfRule>
    <cfRule type="containsText" dxfId="1294" priority="1013" operator="containsText" text="入,退">
      <formula>NOT(ISERROR(SEARCH("入,退",F429)))</formula>
    </cfRule>
    <cfRule type="cellIs" dxfId="1293" priority="1014" operator="equal">
      <formula>"休"</formula>
    </cfRule>
  </conditionalFormatting>
  <conditionalFormatting sqref="F429:AG432">
    <cfRule type="containsText" dxfId="1292" priority="1009" operator="containsText" text="外">
      <formula>NOT(ISERROR(SEARCH("外",F429)))</formula>
    </cfRule>
  </conditionalFormatting>
  <conditionalFormatting sqref="F429:AG432">
    <cfRule type="containsText" dxfId="1291" priority="1008" operator="containsText" text="－">
      <formula>NOT(ISERROR(SEARCH("－",F429)))</formula>
    </cfRule>
  </conditionalFormatting>
  <conditionalFormatting sqref="F442:AG442">
    <cfRule type="containsText" dxfId="1290" priority="1006" operator="containsText" text="日">
      <formula>NOT(ISERROR(SEARCH("日",F442)))</formula>
    </cfRule>
    <cfRule type="containsText" dxfId="1289" priority="1007" operator="containsText" text="土">
      <formula>NOT(ISERROR(SEARCH("土",F442)))</formula>
    </cfRule>
  </conditionalFormatting>
  <conditionalFormatting sqref="F442:AG442">
    <cfRule type="containsText" dxfId="1288" priority="999" operator="containsText" text="その他">
      <formula>NOT(ISERROR(SEARCH("その他",F442)))</formula>
    </cfRule>
    <cfRule type="containsText" dxfId="1287" priority="1000" operator="containsText" text="冬休">
      <formula>NOT(ISERROR(SEARCH("冬休",F442)))</formula>
    </cfRule>
    <cfRule type="containsText" dxfId="1286" priority="1001" operator="containsText" text="夏休">
      <formula>NOT(ISERROR(SEARCH("夏休",F442)))</formula>
    </cfRule>
    <cfRule type="containsText" dxfId="1285" priority="1002" operator="containsText" text="製作">
      <formula>NOT(ISERROR(SEARCH("製作",F442)))</formula>
    </cfRule>
    <cfRule type="cellIs" dxfId="1284" priority="1003" operator="equal">
      <formula>"中止,製作"</formula>
    </cfRule>
    <cfRule type="containsText" dxfId="1283" priority="1004" operator="containsText" text="中止,製作,夏休,冬休,その他">
      <formula>NOT(ISERROR(SEARCH("中止,製作,夏休,冬休,その他",F442)))</formula>
    </cfRule>
    <cfRule type="containsText" dxfId="1282" priority="1005" operator="containsText" text="中止">
      <formula>NOT(ISERROR(SEARCH("中止",F442)))</formula>
    </cfRule>
  </conditionalFormatting>
  <conditionalFormatting sqref="F443:AG448">
    <cfRule type="containsText" dxfId="1281" priority="994" operator="containsText" text="退">
      <formula>NOT(ISERROR(SEARCH("退",F443)))</formula>
    </cfRule>
    <cfRule type="containsText" dxfId="1280" priority="995" operator="containsText" text="入">
      <formula>NOT(ISERROR(SEARCH("入",F443)))</formula>
    </cfRule>
    <cfRule type="containsText" dxfId="1279" priority="996" operator="containsText" text="入,退">
      <formula>NOT(ISERROR(SEARCH("入,退",F443)))</formula>
    </cfRule>
    <cfRule type="containsText" dxfId="1278" priority="997" operator="containsText" text="入,退">
      <formula>NOT(ISERROR(SEARCH("入,退",F443)))</formula>
    </cfRule>
    <cfRule type="cellIs" dxfId="1277" priority="998" operator="equal">
      <formula>"休"</formula>
    </cfRule>
  </conditionalFormatting>
  <conditionalFormatting sqref="F443:AG448">
    <cfRule type="containsText" dxfId="1276" priority="993" operator="containsText" text="外">
      <formula>NOT(ISERROR(SEARCH("外",F443)))</formula>
    </cfRule>
  </conditionalFormatting>
  <conditionalFormatting sqref="F449:AG449">
    <cfRule type="containsText" dxfId="1275" priority="991" operator="containsText" text="日">
      <formula>NOT(ISERROR(SEARCH("日",F449)))</formula>
    </cfRule>
    <cfRule type="containsText" dxfId="1274" priority="992" operator="containsText" text="土">
      <formula>NOT(ISERROR(SEARCH("土",F449)))</formula>
    </cfRule>
  </conditionalFormatting>
  <conditionalFormatting sqref="F449:AG449">
    <cfRule type="containsText" dxfId="1273" priority="984" operator="containsText" text="その他">
      <formula>NOT(ISERROR(SEARCH("その他",F449)))</formula>
    </cfRule>
    <cfRule type="containsText" dxfId="1272" priority="985" operator="containsText" text="冬休">
      <formula>NOT(ISERROR(SEARCH("冬休",F449)))</formula>
    </cfRule>
    <cfRule type="containsText" dxfId="1271" priority="986" operator="containsText" text="夏休">
      <formula>NOT(ISERROR(SEARCH("夏休",F449)))</formula>
    </cfRule>
    <cfRule type="containsText" dxfId="1270" priority="987" operator="containsText" text="製作">
      <formula>NOT(ISERROR(SEARCH("製作",F449)))</formula>
    </cfRule>
    <cfRule type="cellIs" dxfId="1269" priority="988" operator="equal">
      <formula>"中止,製作"</formula>
    </cfRule>
    <cfRule type="containsText" dxfId="1268" priority="989" operator="containsText" text="中止,製作,夏休,冬休,その他">
      <formula>NOT(ISERROR(SEARCH("中止,製作,夏休,冬休,その他",F449)))</formula>
    </cfRule>
    <cfRule type="containsText" dxfId="1267" priority="990" operator="containsText" text="中止">
      <formula>NOT(ISERROR(SEARCH("中止",F449)))</formula>
    </cfRule>
  </conditionalFormatting>
  <conditionalFormatting sqref="F454:AG454">
    <cfRule type="containsText" dxfId="1266" priority="982" operator="containsText" text="日">
      <formula>NOT(ISERROR(SEARCH("日",F454)))</formula>
    </cfRule>
    <cfRule type="containsText" dxfId="1265" priority="983" operator="containsText" text="土">
      <formula>NOT(ISERROR(SEARCH("土",F454)))</formula>
    </cfRule>
  </conditionalFormatting>
  <conditionalFormatting sqref="F454:AG454">
    <cfRule type="containsText" dxfId="1264" priority="975" operator="containsText" text="その他">
      <formula>NOT(ISERROR(SEARCH("その他",F454)))</formula>
    </cfRule>
    <cfRule type="containsText" dxfId="1263" priority="976" operator="containsText" text="冬休">
      <formula>NOT(ISERROR(SEARCH("冬休",F454)))</formula>
    </cfRule>
    <cfRule type="containsText" dxfId="1262" priority="977" operator="containsText" text="夏休">
      <formula>NOT(ISERROR(SEARCH("夏休",F454)))</formula>
    </cfRule>
    <cfRule type="containsText" dxfId="1261" priority="978" operator="containsText" text="製作">
      <formula>NOT(ISERROR(SEARCH("製作",F454)))</formula>
    </cfRule>
    <cfRule type="cellIs" dxfId="1260" priority="979" operator="equal">
      <formula>"中止,製作"</formula>
    </cfRule>
    <cfRule type="containsText" dxfId="1259" priority="980" operator="containsText" text="中止,製作,夏休,冬休,その他">
      <formula>NOT(ISERROR(SEARCH("中止,製作,夏休,冬休,その他",F454)))</formula>
    </cfRule>
    <cfRule type="containsText" dxfId="1258" priority="981" operator="containsText" text="中止">
      <formula>NOT(ISERROR(SEARCH("中止",F454)))</formula>
    </cfRule>
  </conditionalFormatting>
  <conditionalFormatting sqref="F443:F448">
    <cfRule type="containsText" dxfId="1257" priority="974" operator="containsText" text="－">
      <formula>NOT(ISERROR(SEARCH("－",F443)))</formula>
    </cfRule>
  </conditionalFormatting>
  <conditionalFormatting sqref="G443:G448 H445:U447 V447:AG447">
    <cfRule type="containsText" dxfId="1256" priority="973" operator="containsText" text="－">
      <formula>NOT(ISERROR(SEARCH("－",G443)))</formula>
    </cfRule>
  </conditionalFormatting>
  <conditionalFormatting sqref="G443:AG448">
    <cfRule type="containsText" dxfId="1255" priority="972" operator="containsText" text="－">
      <formula>NOT(ISERROR(SEARCH("－",G443)))</formula>
    </cfRule>
  </conditionalFormatting>
  <conditionalFormatting sqref="F450:AG453">
    <cfRule type="containsText" dxfId="1254" priority="967" operator="containsText" text="退">
      <formula>NOT(ISERROR(SEARCH("退",F450)))</formula>
    </cfRule>
    <cfRule type="containsText" dxfId="1253" priority="968" operator="containsText" text="入">
      <formula>NOT(ISERROR(SEARCH("入",F450)))</formula>
    </cfRule>
    <cfRule type="containsText" dxfId="1252" priority="969" operator="containsText" text="入,退">
      <formula>NOT(ISERROR(SEARCH("入,退",F450)))</formula>
    </cfRule>
    <cfRule type="containsText" dxfId="1251" priority="970" operator="containsText" text="入,退">
      <formula>NOT(ISERROR(SEARCH("入,退",F450)))</formula>
    </cfRule>
    <cfRule type="cellIs" dxfId="1250" priority="971" operator="equal">
      <formula>"休"</formula>
    </cfRule>
  </conditionalFormatting>
  <conditionalFormatting sqref="F450:AG453">
    <cfRule type="containsText" dxfId="1249" priority="966" operator="containsText" text="外">
      <formula>NOT(ISERROR(SEARCH("外",F450)))</formula>
    </cfRule>
  </conditionalFormatting>
  <conditionalFormatting sqref="F450:AG453">
    <cfRule type="containsText" dxfId="1248" priority="965" operator="containsText" text="－">
      <formula>NOT(ISERROR(SEARCH("－",F450)))</formula>
    </cfRule>
  </conditionalFormatting>
  <conditionalFormatting sqref="F455:AG458">
    <cfRule type="containsText" dxfId="1247" priority="960" operator="containsText" text="退">
      <formula>NOT(ISERROR(SEARCH("退",F455)))</formula>
    </cfRule>
    <cfRule type="containsText" dxfId="1246" priority="961" operator="containsText" text="入">
      <formula>NOT(ISERROR(SEARCH("入",F455)))</formula>
    </cfRule>
    <cfRule type="containsText" dxfId="1245" priority="962" operator="containsText" text="入,退">
      <formula>NOT(ISERROR(SEARCH("入,退",F455)))</formula>
    </cfRule>
    <cfRule type="containsText" dxfId="1244" priority="963" operator="containsText" text="入,退">
      <formula>NOT(ISERROR(SEARCH("入,退",F455)))</formula>
    </cfRule>
    <cfRule type="cellIs" dxfId="1243" priority="964" operator="equal">
      <formula>"休"</formula>
    </cfRule>
  </conditionalFormatting>
  <conditionalFormatting sqref="F455:AG458">
    <cfRule type="containsText" dxfId="1242" priority="959" operator="containsText" text="外">
      <formula>NOT(ISERROR(SEARCH("外",F455)))</formula>
    </cfRule>
  </conditionalFormatting>
  <conditionalFormatting sqref="F455:AG458">
    <cfRule type="containsText" dxfId="1241" priority="958" operator="containsText" text="－">
      <formula>NOT(ISERROR(SEARCH("－",F455)))</formula>
    </cfRule>
  </conditionalFormatting>
  <conditionalFormatting sqref="F462:AG462">
    <cfRule type="containsText" dxfId="1240" priority="956" operator="containsText" text="日">
      <formula>NOT(ISERROR(SEARCH("日",F462)))</formula>
    </cfRule>
    <cfRule type="containsText" dxfId="1239" priority="957" operator="containsText" text="土">
      <formula>NOT(ISERROR(SEARCH("土",F462)))</formula>
    </cfRule>
  </conditionalFormatting>
  <conditionalFormatting sqref="F462:AG462">
    <cfRule type="containsText" dxfId="1238" priority="949" operator="containsText" text="その他">
      <formula>NOT(ISERROR(SEARCH("その他",F462)))</formula>
    </cfRule>
    <cfRule type="containsText" dxfId="1237" priority="950" operator="containsText" text="冬休">
      <formula>NOT(ISERROR(SEARCH("冬休",F462)))</formula>
    </cfRule>
    <cfRule type="containsText" dxfId="1236" priority="951" operator="containsText" text="夏休">
      <formula>NOT(ISERROR(SEARCH("夏休",F462)))</formula>
    </cfRule>
    <cfRule type="containsText" dxfId="1235" priority="952" operator="containsText" text="製作">
      <formula>NOT(ISERROR(SEARCH("製作",F462)))</formula>
    </cfRule>
    <cfRule type="cellIs" dxfId="1234" priority="953" operator="equal">
      <formula>"中止,製作"</formula>
    </cfRule>
    <cfRule type="containsText" dxfId="1233" priority="954" operator="containsText" text="中止,製作,夏休,冬休,その他">
      <formula>NOT(ISERROR(SEARCH("中止,製作,夏休,冬休,その他",F462)))</formula>
    </cfRule>
    <cfRule type="containsText" dxfId="1232" priority="955" operator="containsText" text="中止">
      <formula>NOT(ISERROR(SEARCH("中止",F462)))</formula>
    </cfRule>
  </conditionalFormatting>
  <conditionalFormatting sqref="F463:AG468">
    <cfRule type="containsText" dxfId="1231" priority="944" operator="containsText" text="退">
      <formula>NOT(ISERROR(SEARCH("退",F463)))</formula>
    </cfRule>
    <cfRule type="containsText" dxfId="1230" priority="945" operator="containsText" text="入">
      <formula>NOT(ISERROR(SEARCH("入",F463)))</formula>
    </cfRule>
    <cfRule type="containsText" dxfId="1229" priority="946" operator="containsText" text="入,退">
      <formula>NOT(ISERROR(SEARCH("入,退",F463)))</formula>
    </cfRule>
    <cfRule type="containsText" dxfId="1228" priority="947" operator="containsText" text="入,退">
      <formula>NOT(ISERROR(SEARCH("入,退",F463)))</formula>
    </cfRule>
    <cfRule type="cellIs" dxfId="1227" priority="948" operator="equal">
      <formula>"休"</formula>
    </cfRule>
  </conditionalFormatting>
  <conditionalFormatting sqref="F463:AG468">
    <cfRule type="containsText" dxfId="1226" priority="943" operator="containsText" text="外">
      <formula>NOT(ISERROR(SEARCH("外",F463)))</formula>
    </cfRule>
  </conditionalFormatting>
  <conditionalFormatting sqref="F469:AG469">
    <cfRule type="containsText" dxfId="1225" priority="941" operator="containsText" text="日">
      <formula>NOT(ISERROR(SEARCH("日",F469)))</formula>
    </cfRule>
    <cfRule type="containsText" dxfId="1224" priority="942" operator="containsText" text="土">
      <formula>NOT(ISERROR(SEARCH("土",F469)))</formula>
    </cfRule>
  </conditionalFormatting>
  <conditionalFormatting sqref="F469:AG469">
    <cfRule type="containsText" dxfId="1223" priority="934" operator="containsText" text="その他">
      <formula>NOT(ISERROR(SEARCH("その他",F469)))</formula>
    </cfRule>
    <cfRule type="containsText" dxfId="1222" priority="935" operator="containsText" text="冬休">
      <formula>NOT(ISERROR(SEARCH("冬休",F469)))</formula>
    </cfRule>
    <cfRule type="containsText" dxfId="1221" priority="936" operator="containsText" text="夏休">
      <formula>NOT(ISERROR(SEARCH("夏休",F469)))</formula>
    </cfRule>
    <cfRule type="containsText" dxfId="1220" priority="937" operator="containsText" text="製作">
      <formula>NOT(ISERROR(SEARCH("製作",F469)))</formula>
    </cfRule>
    <cfRule type="cellIs" dxfId="1219" priority="938" operator="equal">
      <formula>"中止,製作"</formula>
    </cfRule>
    <cfRule type="containsText" dxfId="1218" priority="939" operator="containsText" text="中止,製作,夏休,冬休,その他">
      <formula>NOT(ISERROR(SEARCH("中止,製作,夏休,冬休,その他",F469)))</formula>
    </cfRule>
    <cfRule type="containsText" dxfId="1217" priority="940" operator="containsText" text="中止">
      <formula>NOT(ISERROR(SEARCH("中止",F469)))</formula>
    </cfRule>
  </conditionalFormatting>
  <conditionalFormatting sqref="F474:AG474">
    <cfRule type="containsText" dxfId="1216" priority="932" operator="containsText" text="日">
      <formula>NOT(ISERROR(SEARCH("日",F474)))</formula>
    </cfRule>
    <cfRule type="containsText" dxfId="1215" priority="933" operator="containsText" text="土">
      <formula>NOT(ISERROR(SEARCH("土",F474)))</formula>
    </cfRule>
  </conditionalFormatting>
  <conditionalFormatting sqref="F474:AG474">
    <cfRule type="containsText" dxfId="1214" priority="925" operator="containsText" text="その他">
      <formula>NOT(ISERROR(SEARCH("その他",F474)))</formula>
    </cfRule>
    <cfRule type="containsText" dxfId="1213" priority="926" operator="containsText" text="冬休">
      <formula>NOT(ISERROR(SEARCH("冬休",F474)))</formula>
    </cfRule>
    <cfRule type="containsText" dxfId="1212" priority="927" operator="containsText" text="夏休">
      <formula>NOT(ISERROR(SEARCH("夏休",F474)))</formula>
    </cfRule>
    <cfRule type="containsText" dxfId="1211" priority="928" operator="containsText" text="製作">
      <formula>NOT(ISERROR(SEARCH("製作",F474)))</formula>
    </cfRule>
    <cfRule type="cellIs" dxfId="1210" priority="929" operator="equal">
      <formula>"中止,製作"</formula>
    </cfRule>
    <cfRule type="containsText" dxfId="1209" priority="930" operator="containsText" text="中止,製作,夏休,冬休,その他">
      <formula>NOT(ISERROR(SEARCH("中止,製作,夏休,冬休,その他",F474)))</formula>
    </cfRule>
    <cfRule type="containsText" dxfId="1208" priority="931" operator="containsText" text="中止">
      <formula>NOT(ISERROR(SEARCH("中止",F474)))</formula>
    </cfRule>
  </conditionalFormatting>
  <conditionalFormatting sqref="F463:F468">
    <cfRule type="containsText" dxfId="1207" priority="924" operator="containsText" text="－">
      <formula>NOT(ISERROR(SEARCH("－",F463)))</formula>
    </cfRule>
  </conditionalFormatting>
  <conditionalFormatting sqref="G463:G468 H465:U467 V467:AG467">
    <cfRule type="containsText" dxfId="1206" priority="923" operator="containsText" text="－">
      <formula>NOT(ISERROR(SEARCH("－",G463)))</formula>
    </cfRule>
  </conditionalFormatting>
  <conditionalFormatting sqref="G463:AG468">
    <cfRule type="containsText" dxfId="1205" priority="922" operator="containsText" text="－">
      <formula>NOT(ISERROR(SEARCH("－",G463)))</formula>
    </cfRule>
  </conditionalFormatting>
  <conditionalFormatting sqref="F470:AG473">
    <cfRule type="containsText" dxfId="1204" priority="917" operator="containsText" text="退">
      <formula>NOT(ISERROR(SEARCH("退",F470)))</formula>
    </cfRule>
    <cfRule type="containsText" dxfId="1203" priority="918" operator="containsText" text="入">
      <formula>NOT(ISERROR(SEARCH("入",F470)))</formula>
    </cfRule>
    <cfRule type="containsText" dxfId="1202" priority="919" operator="containsText" text="入,退">
      <formula>NOT(ISERROR(SEARCH("入,退",F470)))</formula>
    </cfRule>
    <cfRule type="containsText" dxfId="1201" priority="920" operator="containsText" text="入,退">
      <formula>NOT(ISERROR(SEARCH("入,退",F470)))</formula>
    </cfRule>
    <cfRule type="cellIs" dxfId="1200" priority="921" operator="equal">
      <formula>"休"</formula>
    </cfRule>
  </conditionalFormatting>
  <conditionalFormatting sqref="F470:AG473">
    <cfRule type="containsText" dxfId="1199" priority="916" operator="containsText" text="外">
      <formula>NOT(ISERROR(SEARCH("外",F470)))</formula>
    </cfRule>
  </conditionalFormatting>
  <conditionalFormatting sqref="F470:AG473">
    <cfRule type="containsText" dxfId="1198" priority="915" operator="containsText" text="－">
      <formula>NOT(ISERROR(SEARCH("－",F470)))</formula>
    </cfRule>
  </conditionalFormatting>
  <conditionalFormatting sqref="F475:AG478">
    <cfRule type="containsText" dxfId="1197" priority="910" operator="containsText" text="退">
      <formula>NOT(ISERROR(SEARCH("退",F475)))</formula>
    </cfRule>
    <cfRule type="containsText" dxfId="1196" priority="911" operator="containsText" text="入">
      <formula>NOT(ISERROR(SEARCH("入",F475)))</formula>
    </cfRule>
    <cfRule type="containsText" dxfId="1195" priority="912" operator="containsText" text="入,退">
      <formula>NOT(ISERROR(SEARCH("入,退",F475)))</formula>
    </cfRule>
    <cfRule type="containsText" dxfId="1194" priority="913" operator="containsText" text="入,退">
      <formula>NOT(ISERROR(SEARCH("入,退",F475)))</formula>
    </cfRule>
    <cfRule type="cellIs" dxfId="1193" priority="914" operator="equal">
      <formula>"休"</formula>
    </cfRule>
  </conditionalFormatting>
  <conditionalFormatting sqref="F475:AG478">
    <cfRule type="containsText" dxfId="1192" priority="909" operator="containsText" text="外">
      <formula>NOT(ISERROR(SEARCH("外",F475)))</formula>
    </cfRule>
  </conditionalFormatting>
  <conditionalFormatting sqref="F475:AG478">
    <cfRule type="containsText" dxfId="1191" priority="908" operator="containsText" text="－">
      <formula>NOT(ISERROR(SEARCH("－",F475)))</formula>
    </cfRule>
  </conditionalFormatting>
  <conditionalFormatting sqref="F482:AG482">
    <cfRule type="containsText" dxfId="1190" priority="906" operator="containsText" text="日">
      <formula>NOT(ISERROR(SEARCH("日",F482)))</formula>
    </cfRule>
    <cfRule type="containsText" dxfId="1189" priority="907" operator="containsText" text="土">
      <formula>NOT(ISERROR(SEARCH("土",F482)))</formula>
    </cfRule>
  </conditionalFormatting>
  <conditionalFormatting sqref="F482:AG482">
    <cfRule type="containsText" dxfId="1188" priority="899" operator="containsText" text="その他">
      <formula>NOT(ISERROR(SEARCH("その他",F482)))</formula>
    </cfRule>
    <cfRule type="containsText" dxfId="1187" priority="900" operator="containsText" text="冬休">
      <formula>NOT(ISERROR(SEARCH("冬休",F482)))</formula>
    </cfRule>
    <cfRule type="containsText" dxfId="1186" priority="901" operator="containsText" text="夏休">
      <formula>NOT(ISERROR(SEARCH("夏休",F482)))</formula>
    </cfRule>
    <cfRule type="containsText" dxfId="1185" priority="902" operator="containsText" text="製作">
      <formula>NOT(ISERROR(SEARCH("製作",F482)))</formula>
    </cfRule>
    <cfRule type="cellIs" dxfId="1184" priority="903" operator="equal">
      <formula>"中止,製作"</formula>
    </cfRule>
    <cfRule type="containsText" dxfId="1183" priority="904" operator="containsText" text="中止,製作,夏休,冬休,その他">
      <formula>NOT(ISERROR(SEARCH("中止,製作,夏休,冬休,その他",F482)))</formula>
    </cfRule>
    <cfRule type="containsText" dxfId="1182" priority="905" operator="containsText" text="中止">
      <formula>NOT(ISERROR(SEARCH("中止",F482)))</formula>
    </cfRule>
  </conditionalFormatting>
  <conditionalFormatting sqref="F483:AG488">
    <cfRule type="containsText" dxfId="1181" priority="894" operator="containsText" text="退">
      <formula>NOT(ISERROR(SEARCH("退",F483)))</formula>
    </cfRule>
    <cfRule type="containsText" dxfId="1180" priority="895" operator="containsText" text="入">
      <formula>NOT(ISERROR(SEARCH("入",F483)))</formula>
    </cfRule>
    <cfRule type="containsText" dxfId="1179" priority="896" operator="containsText" text="入,退">
      <formula>NOT(ISERROR(SEARCH("入,退",F483)))</formula>
    </cfRule>
    <cfRule type="containsText" dxfId="1178" priority="897" operator="containsText" text="入,退">
      <formula>NOT(ISERROR(SEARCH("入,退",F483)))</formula>
    </cfRule>
    <cfRule type="cellIs" dxfId="1177" priority="898" operator="equal">
      <formula>"休"</formula>
    </cfRule>
  </conditionalFormatting>
  <conditionalFormatting sqref="F483:AG488">
    <cfRule type="containsText" dxfId="1176" priority="893" operator="containsText" text="外">
      <formula>NOT(ISERROR(SEARCH("外",F483)))</formula>
    </cfRule>
  </conditionalFormatting>
  <conditionalFormatting sqref="F489:AG489">
    <cfRule type="containsText" dxfId="1175" priority="891" operator="containsText" text="日">
      <formula>NOT(ISERROR(SEARCH("日",F489)))</formula>
    </cfRule>
    <cfRule type="containsText" dxfId="1174" priority="892" operator="containsText" text="土">
      <formula>NOT(ISERROR(SEARCH("土",F489)))</formula>
    </cfRule>
  </conditionalFormatting>
  <conditionalFormatting sqref="F489:AG489">
    <cfRule type="containsText" dxfId="1173" priority="884" operator="containsText" text="その他">
      <formula>NOT(ISERROR(SEARCH("その他",F489)))</formula>
    </cfRule>
    <cfRule type="containsText" dxfId="1172" priority="885" operator="containsText" text="冬休">
      <formula>NOT(ISERROR(SEARCH("冬休",F489)))</formula>
    </cfRule>
    <cfRule type="containsText" dxfId="1171" priority="886" operator="containsText" text="夏休">
      <formula>NOT(ISERROR(SEARCH("夏休",F489)))</formula>
    </cfRule>
    <cfRule type="containsText" dxfId="1170" priority="887" operator="containsText" text="製作">
      <formula>NOT(ISERROR(SEARCH("製作",F489)))</formula>
    </cfRule>
    <cfRule type="cellIs" dxfId="1169" priority="888" operator="equal">
      <formula>"中止,製作"</formula>
    </cfRule>
    <cfRule type="containsText" dxfId="1168" priority="889" operator="containsText" text="中止,製作,夏休,冬休,その他">
      <formula>NOT(ISERROR(SEARCH("中止,製作,夏休,冬休,その他",F489)))</formula>
    </cfRule>
    <cfRule type="containsText" dxfId="1167" priority="890" operator="containsText" text="中止">
      <formula>NOT(ISERROR(SEARCH("中止",F489)))</formula>
    </cfRule>
  </conditionalFormatting>
  <conditionalFormatting sqref="F494:AG494">
    <cfRule type="containsText" dxfId="1166" priority="882" operator="containsText" text="日">
      <formula>NOT(ISERROR(SEARCH("日",F494)))</formula>
    </cfRule>
    <cfRule type="containsText" dxfId="1165" priority="883" operator="containsText" text="土">
      <formula>NOT(ISERROR(SEARCH("土",F494)))</formula>
    </cfRule>
  </conditionalFormatting>
  <conditionalFormatting sqref="F494:AG494">
    <cfRule type="containsText" dxfId="1164" priority="875" operator="containsText" text="その他">
      <formula>NOT(ISERROR(SEARCH("その他",F494)))</formula>
    </cfRule>
    <cfRule type="containsText" dxfId="1163" priority="876" operator="containsText" text="冬休">
      <formula>NOT(ISERROR(SEARCH("冬休",F494)))</formula>
    </cfRule>
    <cfRule type="containsText" dxfId="1162" priority="877" operator="containsText" text="夏休">
      <formula>NOT(ISERROR(SEARCH("夏休",F494)))</formula>
    </cfRule>
    <cfRule type="containsText" dxfId="1161" priority="878" operator="containsText" text="製作">
      <formula>NOT(ISERROR(SEARCH("製作",F494)))</formula>
    </cfRule>
    <cfRule type="cellIs" dxfId="1160" priority="879" operator="equal">
      <formula>"中止,製作"</formula>
    </cfRule>
    <cfRule type="containsText" dxfId="1159" priority="880" operator="containsText" text="中止,製作,夏休,冬休,その他">
      <formula>NOT(ISERROR(SEARCH("中止,製作,夏休,冬休,その他",F494)))</formula>
    </cfRule>
    <cfRule type="containsText" dxfId="1158" priority="881" operator="containsText" text="中止">
      <formula>NOT(ISERROR(SEARCH("中止",F494)))</formula>
    </cfRule>
  </conditionalFormatting>
  <conditionalFormatting sqref="F483:F488">
    <cfRule type="containsText" dxfId="1157" priority="874" operator="containsText" text="－">
      <formula>NOT(ISERROR(SEARCH("－",F483)))</formula>
    </cfRule>
  </conditionalFormatting>
  <conditionalFormatting sqref="G483:G488 H485:U487 V487:AG487">
    <cfRule type="containsText" dxfId="1156" priority="873" operator="containsText" text="－">
      <formula>NOT(ISERROR(SEARCH("－",G483)))</formula>
    </cfRule>
  </conditionalFormatting>
  <conditionalFormatting sqref="G483:AG488">
    <cfRule type="containsText" dxfId="1155" priority="872" operator="containsText" text="－">
      <formula>NOT(ISERROR(SEARCH("－",G483)))</formula>
    </cfRule>
  </conditionalFormatting>
  <conditionalFormatting sqref="F490:AG493">
    <cfRule type="containsText" dxfId="1154" priority="867" operator="containsText" text="退">
      <formula>NOT(ISERROR(SEARCH("退",F490)))</formula>
    </cfRule>
    <cfRule type="containsText" dxfId="1153" priority="868" operator="containsText" text="入">
      <formula>NOT(ISERROR(SEARCH("入",F490)))</formula>
    </cfRule>
    <cfRule type="containsText" dxfId="1152" priority="869" operator="containsText" text="入,退">
      <formula>NOT(ISERROR(SEARCH("入,退",F490)))</formula>
    </cfRule>
    <cfRule type="containsText" dxfId="1151" priority="870" operator="containsText" text="入,退">
      <formula>NOT(ISERROR(SEARCH("入,退",F490)))</formula>
    </cfRule>
    <cfRule type="cellIs" dxfId="1150" priority="871" operator="equal">
      <formula>"休"</formula>
    </cfRule>
  </conditionalFormatting>
  <conditionalFormatting sqref="F490:AG493">
    <cfRule type="containsText" dxfId="1149" priority="866" operator="containsText" text="外">
      <formula>NOT(ISERROR(SEARCH("外",F490)))</formula>
    </cfRule>
  </conditionalFormatting>
  <conditionalFormatting sqref="F490:AG493">
    <cfRule type="containsText" dxfId="1148" priority="865" operator="containsText" text="－">
      <formula>NOT(ISERROR(SEARCH("－",F490)))</formula>
    </cfRule>
  </conditionalFormatting>
  <conditionalFormatting sqref="F495:AG498">
    <cfRule type="containsText" dxfId="1147" priority="860" operator="containsText" text="退">
      <formula>NOT(ISERROR(SEARCH("退",F495)))</formula>
    </cfRule>
    <cfRule type="containsText" dxfId="1146" priority="861" operator="containsText" text="入">
      <formula>NOT(ISERROR(SEARCH("入",F495)))</formula>
    </cfRule>
    <cfRule type="containsText" dxfId="1145" priority="862" operator="containsText" text="入,退">
      <formula>NOT(ISERROR(SEARCH("入,退",F495)))</formula>
    </cfRule>
    <cfRule type="containsText" dxfId="1144" priority="863" operator="containsText" text="入,退">
      <formula>NOT(ISERROR(SEARCH("入,退",F495)))</formula>
    </cfRule>
    <cfRule type="cellIs" dxfId="1143" priority="864" operator="equal">
      <formula>"休"</formula>
    </cfRule>
  </conditionalFormatting>
  <conditionalFormatting sqref="F495:AG498">
    <cfRule type="containsText" dxfId="1142" priority="859" operator="containsText" text="外">
      <formula>NOT(ISERROR(SEARCH("外",F495)))</formula>
    </cfRule>
  </conditionalFormatting>
  <conditionalFormatting sqref="F495:AG498">
    <cfRule type="containsText" dxfId="1141" priority="858" operator="containsText" text="－">
      <formula>NOT(ISERROR(SEARCH("－",F495)))</formula>
    </cfRule>
  </conditionalFormatting>
  <conditionalFormatting sqref="F502:AG502">
    <cfRule type="containsText" dxfId="1140" priority="856" operator="containsText" text="日">
      <formula>NOT(ISERROR(SEARCH("日",F502)))</formula>
    </cfRule>
    <cfRule type="containsText" dxfId="1139" priority="857" operator="containsText" text="土">
      <formula>NOT(ISERROR(SEARCH("土",F502)))</formula>
    </cfRule>
  </conditionalFormatting>
  <conditionalFormatting sqref="F502:AG502">
    <cfRule type="containsText" dxfId="1138" priority="849" operator="containsText" text="その他">
      <formula>NOT(ISERROR(SEARCH("その他",F502)))</formula>
    </cfRule>
    <cfRule type="containsText" dxfId="1137" priority="850" operator="containsText" text="冬休">
      <formula>NOT(ISERROR(SEARCH("冬休",F502)))</formula>
    </cfRule>
    <cfRule type="containsText" dxfId="1136" priority="851" operator="containsText" text="夏休">
      <formula>NOT(ISERROR(SEARCH("夏休",F502)))</formula>
    </cfRule>
    <cfRule type="containsText" dxfId="1135" priority="852" operator="containsText" text="製作">
      <formula>NOT(ISERROR(SEARCH("製作",F502)))</formula>
    </cfRule>
    <cfRule type="cellIs" dxfId="1134" priority="853" operator="equal">
      <formula>"中止,製作"</formula>
    </cfRule>
    <cfRule type="containsText" dxfId="1133" priority="854" operator="containsText" text="中止,製作,夏休,冬休,その他">
      <formula>NOT(ISERROR(SEARCH("中止,製作,夏休,冬休,その他",F502)))</formula>
    </cfRule>
    <cfRule type="containsText" dxfId="1132" priority="855" operator="containsText" text="中止">
      <formula>NOT(ISERROR(SEARCH("中止",F502)))</formula>
    </cfRule>
  </conditionalFormatting>
  <conditionalFormatting sqref="F503:AG508">
    <cfRule type="containsText" dxfId="1131" priority="844" operator="containsText" text="退">
      <formula>NOT(ISERROR(SEARCH("退",F503)))</formula>
    </cfRule>
    <cfRule type="containsText" dxfId="1130" priority="845" operator="containsText" text="入">
      <formula>NOT(ISERROR(SEARCH("入",F503)))</formula>
    </cfRule>
    <cfRule type="containsText" dxfId="1129" priority="846" operator="containsText" text="入,退">
      <formula>NOT(ISERROR(SEARCH("入,退",F503)))</formula>
    </cfRule>
    <cfRule type="containsText" dxfId="1128" priority="847" operator="containsText" text="入,退">
      <formula>NOT(ISERROR(SEARCH("入,退",F503)))</formula>
    </cfRule>
    <cfRule type="cellIs" dxfId="1127" priority="848" operator="equal">
      <formula>"休"</formula>
    </cfRule>
  </conditionalFormatting>
  <conditionalFormatting sqref="F503:AG508">
    <cfRule type="containsText" dxfId="1126" priority="843" operator="containsText" text="外">
      <formula>NOT(ISERROR(SEARCH("外",F503)))</formula>
    </cfRule>
  </conditionalFormatting>
  <conditionalFormatting sqref="F509:AG509">
    <cfRule type="containsText" dxfId="1125" priority="841" operator="containsText" text="日">
      <formula>NOT(ISERROR(SEARCH("日",F509)))</formula>
    </cfRule>
    <cfRule type="containsText" dxfId="1124" priority="842" operator="containsText" text="土">
      <formula>NOT(ISERROR(SEARCH("土",F509)))</formula>
    </cfRule>
  </conditionalFormatting>
  <conditionalFormatting sqref="F509:AG509">
    <cfRule type="containsText" dxfId="1123" priority="834" operator="containsText" text="その他">
      <formula>NOT(ISERROR(SEARCH("その他",F509)))</formula>
    </cfRule>
    <cfRule type="containsText" dxfId="1122" priority="835" operator="containsText" text="冬休">
      <formula>NOT(ISERROR(SEARCH("冬休",F509)))</formula>
    </cfRule>
    <cfRule type="containsText" dxfId="1121" priority="836" operator="containsText" text="夏休">
      <formula>NOT(ISERROR(SEARCH("夏休",F509)))</formula>
    </cfRule>
    <cfRule type="containsText" dxfId="1120" priority="837" operator="containsText" text="製作">
      <formula>NOT(ISERROR(SEARCH("製作",F509)))</formula>
    </cfRule>
    <cfRule type="cellIs" dxfId="1119" priority="838" operator="equal">
      <formula>"中止,製作"</formula>
    </cfRule>
    <cfRule type="containsText" dxfId="1118" priority="839" operator="containsText" text="中止,製作,夏休,冬休,その他">
      <formula>NOT(ISERROR(SEARCH("中止,製作,夏休,冬休,その他",F509)))</formula>
    </cfRule>
    <cfRule type="containsText" dxfId="1117" priority="840" operator="containsText" text="中止">
      <formula>NOT(ISERROR(SEARCH("中止",F509)))</formula>
    </cfRule>
  </conditionalFormatting>
  <conditionalFormatting sqref="F514:AG514">
    <cfRule type="containsText" dxfId="1116" priority="832" operator="containsText" text="日">
      <formula>NOT(ISERROR(SEARCH("日",F514)))</formula>
    </cfRule>
    <cfRule type="containsText" dxfId="1115" priority="833" operator="containsText" text="土">
      <formula>NOT(ISERROR(SEARCH("土",F514)))</formula>
    </cfRule>
  </conditionalFormatting>
  <conditionalFormatting sqref="F514:AG514">
    <cfRule type="containsText" dxfId="1114" priority="825" operator="containsText" text="その他">
      <formula>NOT(ISERROR(SEARCH("その他",F514)))</formula>
    </cfRule>
    <cfRule type="containsText" dxfId="1113" priority="826" operator="containsText" text="冬休">
      <formula>NOT(ISERROR(SEARCH("冬休",F514)))</formula>
    </cfRule>
    <cfRule type="containsText" dxfId="1112" priority="827" operator="containsText" text="夏休">
      <formula>NOT(ISERROR(SEARCH("夏休",F514)))</formula>
    </cfRule>
    <cfRule type="containsText" dxfId="1111" priority="828" operator="containsText" text="製作">
      <formula>NOT(ISERROR(SEARCH("製作",F514)))</formula>
    </cfRule>
    <cfRule type="cellIs" dxfId="1110" priority="829" operator="equal">
      <formula>"中止,製作"</formula>
    </cfRule>
    <cfRule type="containsText" dxfId="1109" priority="830" operator="containsText" text="中止,製作,夏休,冬休,その他">
      <formula>NOT(ISERROR(SEARCH("中止,製作,夏休,冬休,その他",F514)))</formula>
    </cfRule>
    <cfRule type="containsText" dxfId="1108" priority="831" operator="containsText" text="中止">
      <formula>NOT(ISERROR(SEARCH("中止",F514)))</formula>
    </cfRule>
  </conditionalFormatting>
  <conditionalFormatting sqref="F503:F508">
    <cfRule type="containsText" dxfId="1107" priority="824" operator="containsText" text="－">
      <formula>NOT(ISERROR(SEARCH("－",F503)))</formula>
    </cfRule>
  </conditionalFormatting>
  <conditionalFormatting sqref="G503:G508 H505:U507 V507:AG507">
    <cfRule type="containsText" dxfId="1106" priority="823" operator="containsText" text="－">
      <formula>NOT(ISERROR(SEARCH("－",G503)))</formula>
    </cfRule>
  </conditionalFormatting>
  <conditionalFormatting sqref="G503:AG508">
    <cfRule type="containsText" dxfId="1105" priority="822" operator="containsText" text="－">
      <formula>NOT(ISERROR(SEARCH("－",G503)))</formula>
    </cfRule>
  </conditionalFormatting>
  <conditionalFormatting sqref="F510:AG513">
    <cfRule type="containsText" dxfId="1104" priority="817" operator="containsText" text="退">
      <formula>NOT(ISERROR(SEARCH("退",F510)))</formula>
    </cfRule>
    <cfRule type="containsText" dxfId="1103" priority="818" operator="containsText" text="入">
      <formula>NOT(ISERROR(SEARCH("入",F510)))</formula>
    </cfRule>
    <cfRule type="containsText" dxfId="1102" priority="819" operator="containsText" text="入,退">
      <formula>NOT(ISERROR(SEARCH("入,退",F510)))</formula>
    </cfRule>
    <cfRule type="containsText" dxfId="1101" priority="820" operator="containsText" text="入,退">
      <formula>NOT(ISERROR(SEARCH("入,退",F510)))</formula>
    </cfRule>
    <cfRule type="cellIs" dxfId="1100" priority="821" operator="equal">
      <formula>"休"</formula>
    </cfRule>
  </conditionalFormatting>
  <conditionalFormatting sqref="F510:AG513">
    <cfRule type="containsText" dxfId="1099" priority="816" operator="containsText" text="外">
      <formula>NOT(ISERROR(SEARCH("外",F510)))</formula>
    </cfRule>
  </conditionalFormatting>
  <conditionalFormatting sqref="F510:AG513">
    <cfRule type="containsText" dxfId="1098" priority="815" operator="containsText" text="－">
      <formula>NOT(ISERROR(SEARCH("－",F510)))</formula>
    </cfRule>
  </conditionalFormatting>
  <conditionalFormatting sqref="F515:AG518">
    <cfRule type="containsText" dxfId="1097" priority="810" operator="containsText" text="退">
      <formula>NOT(ISERROR(SEARCH("退",F515)))</formula>
    </cfRule>
    <cfRule type="containsText" dxfId="1096" priority="811" operator="containsText" text="入">
      <formula>NOT(ISERROR(SEARCH("入",F515)))</formula>
    </cfRule>
    <cfRule type="containsText" dxfId="1095" priority="812" operator="containsText" text="入,退">
      <formula>NOT(ISERROR(SEARCH("入,退",F515)))</formula>
    </cfRule>
    <cfRule type="containsText" dxfId="1094" priority="813" operator="containsText" text="入,退">
      <formula>NOT(ISERROR(SEARCH("入,退",F515)))</formula>
    </cfRule>
    <cfRule type="cellIs" dxfId="1093" priority="814" operator="equal">
      <formula>"休"</formula>
    </cfRule>
  </conditionalFormatting>
  <conditionalFormatting sqref="F515:AG518">
    <cfRule type="containsText" dxfId="1092" priority="809" operator="containsText" text="外">
      <formula>NOT(ISERROR(SEARCH("外",F515)))</formula>
    </cfRule>
  </conditionalFormatting>
  <conditionalFormatting sqref="F515:AG518">
    <cfRule type="containsText" dxfId="1091" priority="808" operator="containsText" text="－">
      <formula>NOT(ISERROR(SEARCH("－",F515)))</formula>
    </cfRule>
  </conditionalFormatting>
  <conditionalFormatting sqref="F528:AG528">
    <cfRule type="containsText" dxfId="1090" priority="806" operator="containsText" text="日">
      <formula>NOT(ISERROR(SEARCH("日",F528)))</formula>
    </cfRule>
    <cfRule type="containsText" dxfId="1089" priority="807" operator="containsText" text="土">
      <formula>NOT(ISERROR(SEARCH("土",F528)))</formula>
    </cfRule>
  </conditionalFormatting>
  <conditionalFormatting sqref="F528:AG528">
    <cfRule type="containsText" dxfId="1088" priority="799" operator="containsText" text="その他">
      <formula>NOT(ISERROR(SEARCH("その他",F528)))</formula>
    </cfRule>
    <cfRule type="containsText" dxfId="1087" priority="800" operator="containsText" text="冬休">
      <formula>NOT(ISERROR(SEARCH("冬休",F528)))</formula>
    </cfRule>
    <cfRule type="containsText" dxfId="1086" priority="801" operator="containsText" text="夏休">
      <formula>NOT(ISERROR(SEARCH("夏休",F528)))</formula>
    </cfRule>
    <cfRule type="containsText" dxfId="1085" priority="802" operator="containsText" text="製作">
      <formula>NOT(ISERROR(SEARCH("製作",F528)))</formula>
    </cfRule>
    <cfRule type="cellIs" dxfId="1084" priority="803" operator="equal">
      <formula>"中止,製作"</formula>
    </cfRule>
    <cfRule type="containsText" dxfId="1083" priority="804" operator="containsText" text="中止,製作,夏休,冬休,その他">
      <formula>NOT(ISERROR(SEARCH("中止,製作,夏休,冬休,その他",F528)))</formula>
    </cfRule>
    <cfRule type="containsText" dxfId="1082" priority="805" operator="containsText" text="中止">
      <formula>NOT(ISERROR(SEARCH("中止",F528)))</formula>
    </cfRule>
  </conditionalFormatting>
  <conditionalFormatting sqref="F529:AG534">
    <cfRule type="containsText" dxfId="1081" priority="794" operator="containsText" text="退">
      <formula>NOT(ISERROR(SEARCH("退",F529)))</formula>
    </cfRule>
    <cfRule type="containsText" dxfId="1080" priority="795" operator="containsText" text="入">
      <formula>NOT(ISERROR(SEARCH("入",F529)))</formula>
    </cfRule>
    <cfRule type="containsText" dxfId="1079" priority="796" operator="containsText" text="入,退">
      <formula>NOT(ISERROR(SEARCH("入,退",F529)))</formula>
    </cfRule>
    <cfRule type="containsText" dxfId="1078" priority="797" operator="containsText" text="入,退">
      <formula>NOT(ISERROR(SEARCH("入,退",F529)))</formula>
    </cfRule>
    <cfRule type="cellIs" dxfId="1077" priority="798" operator="equal">
      <formula>"休"</formula>
    </cfRule>
  </conditionalFormatting>
  <conditionalFormatting sqref="F529:AG534">
    <cfRule type="containsText" dxfId="1076" priority="793" operator="containsText" text="外">
      <formula>NOT(ISERROR(SEARCH("外",F529)))</formula>
    </cfRule>
  </conditionalFormatting>
  <conditionalFormatting sqref="F535:AG535">
    <cfRule type="containsText" dxfId="1075" priority="791" operator="containsText" text="日">
      <formula>NOT(ISERROR(SEARCH("日",F535)))</formula>
    </cfRule>
    <cfRule type="containsText" dxfId="1074" priority="792" operator="containsText" text="土">
      <formula>NOT(ISERROR(SEARCH("土",F535)))</formula>
    </cfRule>
  </conditionalFormatting>
  <conditionalFormatting sqref="F535:AG535">
    <cfRule type="containsText" dxfId="1073" priority="784" operator="containsText" text="その他">
      <formula>NOT(ISERROR(SEARCH("その他",F535)))</formula>
    </cfRule>
    <cfRule type="containsText" dxfId="1072" priority="785" operator="containsText" text="冬休">
      <formula>NOT(ISERROR(SEARCH("冬休",F535)))</formula>
    </cfRule>
    <cfRule type="containsText" dxfId="1071" priority="786" operator="containsText" text="夏休">
      <formula>NOT(ISERROR(SEARCH("夏休",F535)))</formula>
    </cfRule>
    <cfRule type="containsText" dxfId="1070" priority="787" operator="containsText" text="製作">
      <formula>NOT(ISERROR(SEARCH("製作",F535)))</formula>
    </cfRule>
    <cfRule type="cellIs" dxfId="1069" priority="788" operator="equal">
      <formula>"中止,製作"</formula>
    </cfRule>
    <cfRule type="containsText" dxfId="1068" priority="789" operator="containsText" text="中止,製作,夏休,冬休,その他">
      <formula>NOT(ISERROR(SEARCH("中止,製作,夏休,冬休,その他",F535)))</formula>
    </cfRule>
    <cfRule type="containsText" dxfId="1067" priority="790" operator="containsText" text="中止">
      <formula>NOT(ISERROR(SEARCH("中止",F535)))</formula>
    </cfRule>
  </conditionalFormatting>
  <conditionalFormatting sqref="F540:AG540">
    <cfRule type="containsText" dxfId="1066" priority="782" operator="containsText" text="日">
      <formula>NOT(ISERROR(SEARCH("日",F540)))</formula>
    </cfRule>
    <cfRule type="containsText" dxfId="1065" priority="783" operator="containsText" text="土">
      <formula>NOT(ISERROR(SEARCH("土",F540)))</formula>
    </cfRule>
  </conditionalFormatting>
  <conditionalFormatting sqref="F540:AG540">
    <cfRule type="containsText" dxfId="1064" priority="775" operator="containsText" text="その他">
      <formula>NOT(ISERROR(SEARCH("その他",F540)))</formula>
    </cfRule>
    <cfRule type="containsText" dxfId="1063" priority="776" operator="containsText" text="冬休">
      <formula>NOT(ISERROR(SEARCH("冬休",F540)))</formula>
    </cfRule>
    <cfRule type="containsText" dxfId="1062" priority="777" operator="containsText" text="夏休">
      <formula>NOT(ISERROR(SEARCH("夏休",F540)))</formula>
    </cfRule>
    <cfRule type="containsText" dxfId="1061" priority="778" operator="containsText" text="製作">
      <formula>NOT(ISERROR(SEARCH("製作",F540)))</formula>
    </cfRule>
    <cfRule type="cellIs" dxfId="1060" priority="779" operator="equal">
      <formula>"中止,製作"</formula>
    </cfRule>
    <cfRule type="containsText" dxfId="1059" priority="780" operator="containsText" text="中止,製作,夏休,冬休,その他">
      <formula>NOT(ISERROR(SEARCH("中止,製作,夏休,冬休,その他",F540)))</formula>
    </cfRule>
    <cfRule type="containsText" dxfId="1058" priority="781" operator="containsText" text="中止">
      <formula>NOT(ISERROR(SEARCH("中止",F540)))</formula>
    </cfRule>
  </conditionalFormatting>
  <conditionalFormatting sqref="F529:F534">
    <cfRule type="containsText" dxfId="1057" priority="774" operator="containsText" text="－">
      <formula>NOT(ISERROR(SEARCH("－",F529)))</formula>
    </cfRule>
  </conditionalFormatting>
  <conditionalFormatting sqref="G529:G534 H531:U533 V533:AG533">
    <cfRule type="containsText" dxfId="1056" priority="773" operator="containsText" text="－">
      <formula>NOT(ISERROR(SEARCH("－",G529)))</formula>
    </cfRule>
  </conditionalFormatting>
  <conditionalFormatting sqref="G529:AG534">
    <cfRule type="containsText" dxfId="1055" priority="772" operator="containsText" text="－">
      <formula>NOT(ISERROR(SEARCH("－",G529)))</formula>
    </cfRule>
  </conditionalFormatting>
  <conditionalFormatting sqref="F536:AG539">
    <cfRule type="containsText" dxfId="1054" priority="767" operator="containsText" text="退">
      <formula>NOT(ISERROR(SEARCH("退",F536)))</formula>
    </cfRule>
    <cfRule type="containsText" dxfId="1053" priority="768" operator="containsText" text="入">
      <formula>NOT(ISERROR(SEARCH("入",F536)))</formula>
    </cfRule>
    <cfRule type="containsText" dxfId="1052" priority="769" operator="containsText" text="入,退">
      <formula>NOT(ISERROR(SEARCH("入,退",F536)))</formula>
    </cfRule>
    <cfRule type="containsText" dxfId="1051" priority="770" operator="containsText" text="入,退">
      <formula>NOT(ISERROR(SEARCH("入,退",F536)))</formula>
    </cfRule>
    <cfRule type="cellIs" dxfId="1050" priority="771" operator="equal">
      <formula>"休"</formula>
    </cfRule>
  </conditionalFormatting>
  <conditionalFormatting sqref="F536:AG539">
    <cfRule type="containsText" dxfId="1049" priority="766" operator="containsText" text="外">
      <formula>NOT(ISERROR(SEARCH("外",F536)))</formula>
    </cfRule>
  </conditionalFormatting>
  <conditionalFormatting sqref="F536:AG539">
    <cfRule type="containsText" dxfId="1048" priority="765" operator="containsText" text="－">
      <formula>NOT(ISERROR(SEARCH("－",F536)))</formula>
    </cfRule>
  </conditionalFormatting>
  <conditionalFormatting sqref="F541:AG544">
    <cfRule type="containsText" dxfId="1047" priority="760" operator="containsText" text="退">
      <formula>NOT(ISERROR(SEARCH("退",F541)))</formula>
    </cfRule>
    <cfRule type="containsText" dxfId="1046" priority="761" operator="containsText" text="入">
      <formula>NOT(ISERROR(SEARCH("入",F541)))</formula>
    </cfRule>
    <cfRule type="containsText" dxfId="1045" priority="762" operator="containsText" text="入,退">
      <formula>NOT(ISERROR(SEARCH("入,退",F541)))</formula>
    </cfRule>
    <cfRule type="containsText" dxfId="1044" priority="763" operator="containsText" text="入,退">
      <formula>NOT(ISERROR(SEARCH("入,退",F541)))</formula>
    </cfRule>
    <cfRule type="cellIs" dxfId="1043" priority="764" operator="equal">
      <formula>"休"</formula>
    </cfRule>
  </conditionalFormatting>
  <conditionalFormatting sqref="F541:AG544">
    <cfRule type="containsText" dxfId="1042" priority="759" operator="containsText" text="外">
      <formula>NOT(ISERROR(SEARCH("外",F541)))</formula>
    </cfRule>
  </conditionalFormatting>
  <conditionalFormatting sqref="F541:AG544">
    <cfRule type="containsText" dxfId="1041" priority="758" operator="containsText" text="－">
      <formula>NOT(ISERROR(SEARCH("－",F541)))</formula>
    </cfRule>
  </conditionalFormatting>
  <conditionalFormatting sqref="F548:AG548">
    <cfRule type="containsText" dxfId="1040" priority="756" operator="containsText" text="日">
      <formula>NOT(ISERROR(SEARCH("日",F548)))</formula>
    </cfRule>
    <cfRule type="containsText" dxfId="1039" priority="757" operator="containsText" text="土">
      <formula>NOT(ISERROR(SEARCH("土",F548)))</formula>
    </cfRule>
  </conditionalFormatting>
  <conditionalFormatting sqref="F548:AG548">
    <cfRule type="containsText" dxfId="1038" priority="749" operator="containsText" text="その他">
      <formula>NOT(ISERROR(SEARCH("その他",F548)))</formula>
    </cfRule>
    <cfRule type="containsText" dxfId="1037" priority="750" operator="containsText" text="冬休">
      <formula>NOT(ISERROR(SEARCH("冬休",F548)))</formula>
    </cfRule>
    <cfRule type="containsText" dxfId="1036" priority="751" operator="containsText" text="夏休">
      <formula>NOT(ISERROR(SEARCH("夏休",F548)))</formula>
    </cfRule>
    <cfRule type="containsText" dxfId="1035" priority="752" operator="containsText" text="製作">
      <formula>NOT(ISERROR(SEARCH("製作",F548)))</formula>
    </cfRule>
    <cfRule type="cellIs" dxfId="1034" priority="753" operator="equal">
      <formula>"中止,製作"</formula>
    </cfRule>
    <cfRule type="containsText" dxfId="1033" priority="754" operator="containsText" text="中止,製作,夏休,冬休,その他">
      <formula>NOT(ISERROR(SEARCH("中止,製作,夏休,冬休,その他",F548)))</formula>
    </cfRule>
    <cfRule type="containsText" dxfId="1032" priority="755" operator="containsText" text="中止">
      <formula>NOT(ISERROR(SEARCH("中止",F548)))</formula>
    </cfRule>
  </conditionalFormatting>
  <conditionalFormatting sqref="F549:AG554">
    <cfRule type="containsText" dxfId="1031" priority="744" operator="containsText" text="退">
      <formula>NOT(ISERROR(SEARCH("退",F549)))</formula>
    </cfRule>
    <cfRule type="containsText" dxfId="1030" priority="745" operator="containsText" text="入">
      <formula>NOT(ISERROR(SEARCH("入",F549)))</formula>
    </cfRule>
    <cfRule type="containsText" dxfId="1029" priority="746" operator="containsText" text="入,退">
      <formula>NOT(ISERROR(SEARCH("入,退",F549)))</formula>
    </cfRule>
    <cfRule type="containsText" dxfId="1028" priority="747" operator="containsText" text="入,退">
      <formula>NOT(ISERROR(SEARCH("入,退",F549)))</formula>
    </cfRule>
    <cfRule type="cellIs" dxfId="1027" priority="748" operator="equal">
      <formula>"休"</formula>
    </cfRule>
  </conditionalFormatting>
  <conditionalFormatting sqref="F549:AG554">
    <cfRule type="containsText" dxfId="1026" priority="743" operator="containsText" text="外">
      <formula>NOT(ISERROR(SEARCH("外",F549)))</formula>
    </cfRule>
  </conditionalFormatting>
  <conditionalFormatting sqref="F555:AG555">
    <cfRule type="containsText" dxfId="1025" priority="741" operator="containsText" text="日">
      <formula>NOT(ISERROR(SEARCH("日",F555)))</formula>
    </cfRule>
    <cfRule type="containsText" dxfId="1024" priority="742" operator="containsText" text="土">
      <formula>NOT(ISERROR(SEARCH("土",F555)))</formula>
    </cfRule>
  </conditionalFormatting>
  <conditionalFormatting sqref="F555:AG555">
    <cfRule type="containsText" dxfId="1023" priority="734" operator="containsText" text="その他">
      <formula>NOT(ISERROR(SEARCH("その他",F555)))</formula>
    </cfRule>
    <cfRule type="containsText" dxfId="1022" priority="735" operator="containsText" text="冬休">
      <formula>NOT(ISERROR(SEARCH("冬休",F555)))</formula>
    </cfRule>
    <cfRule type="containsText" dxfId="1021" priority="736" operator="containsText" text="夏休">
      <formula>NOT(ISERROR(SEARCH("夏休",F555)))</formula>
    </cfRule>
    <cfRule type="containsText" dxfId="1020" priority="737" operator="containsText" text="製作">
      <formula>NOT(ISERROR(SEARCH("製作",F555)))</formula>
    </cfRule>
    <cfRule type="cellIs" dxfId="1019" priority="738" operator="equal">
      <formula>"中止,製作"</formula>
    </cfRule>
    <cfRule type="containsText" dxfId="1018" priority="739" operator="containsText" text="中止,製作,夏休,冬休,その他">
      <formula>NOT(ISERROR(SEARCH("中止,製作,夏休,冬休,その他",F555)))</formula>
    </cfRule>
    <cfRule type="containsText" dxfId="1017" priority="740" operator="containsText" text="中止">
      <formula>NOT(ISERROR(SEARCH("中止",F555)))</formula>
    </cfRule>
  </conditionalFormatting>
  <conditionalFormatting sqref="F560:AG560">
    <cfRule type="containsText" dxfId="1016" priority="732" operator="containsText" text="日">
      <formula>NOT(ISERROR(SEARCH("日",F560)))</formula>
    </cfRule>
    <cfRule type="containsText" dxfId="1015" priority="733" operator="containsText" text="土">
      <formula>NOT(ISERROR(SEARCH("土",F560)))</formula>
    </cfRule>
  </conditionalFormatting>
  <conditionalFormatting sqref="F560:AG560">
    <cfRule type="containsText" dxfId="1014" priority="725" operator="containsText" text="その他">
      <formula>NOT(ISERROR(SEARCH("その他",F560)))</formula>
    </cfRule>
    <cfRule type="containsText" dxfId="1013" priority="726" operator="containsText" text="冬休">
      <formula>NOT(ISERROR(SEARCH("冬休",F560)))</formula>
    </cfRule>
    <cfRule type="containsText" dxfId="1012" priority="727" operator="containsText" text="夏休">
      <formula>NOT(ISERROR(SEARCH("夏休",F560)))</formula>
    </cfRule>
    <cfRule type="containsText" dxfId="1011" priority="728" operator="containsText" text="製作">
      <formula>NOT(ISERROR(SEARCH("製作",F560)))</formula>
    </cfRule>
    <cfRule type="cellIs" dxfId="1010" priority="729" operator="equal">
      <formula>"中止,製作"</formula>
    </cfRule>
    <cfRule type="containsText" dxfId="1009" priority="730" operator="containsText" text="中止,製作,夏休,冬休,その他">
      <formula>NOT(ISERROR(SEARCH("中止,製作,夏休,冬休,その他",F560)))</formula>
    </cfRule>
    <cfRule type="containsText" dxfId="1008" priority="731" operator="containsText" text="中止">
      <formula>NOT(ISERROR(SEARCH("中止",F560)))</formula>
    </cfRule>
  </conditionalFormatting>
  <conditionalFormatting sqref="F549:F554">
    <cfRule type="containsText" dxfId="1007" priority="724" operator="containsText" text="－">
      <formula>NOT(ISERROR(SEARCH("－",F549)))</formula>
    </cfRule>
  </conditionalFormatting>
  <conditionalFormatting sqref="G549:G554 H551:U553 V553:AG553">
    <cfRule type="containsText" dxfId="1006" priority="723" operator="containsText" text="－">
      <formula>NOT(ISERROR(SEARCH("－",G549)))</formula>
    </cfRule>
  </conditionalFormatting>
  <conditionalFormatting sqref="G549:AG554">
    <cfRule type="containsText" dxfId="1005" priority="722" operator="containsText" text="－">
      <formula>NOT(ISERROR(SEARCH("－",G549)))</formula>
    </cfRule>
  </conditionalFormatting>
  <conditionalFormatting sqref="F556:AG559">
    <cfRule type="containsText" dxfId="1004" priority="717" operator="containsText" text="退">
      <formula>NOT(ISERROR(SEARCH("退",F556)))</formula>
    </cfRule>
    <cfRule type="containsText" dxfId="1003" priority="718" operator="containsText" text="入">
      <formula>NOT(ISERROR(SEARCH("入",F556)))</formula>
    </cfRule>
    <cfRule type="containsText" dxfId="1002" priority="719" operator="containsText" text="入,退">
      <formula>NOT(ISERROR(SEARCH("入,退",F556)))</formula>
    </cfRule>
    <cfRule type="containsText" dxfId="1001" priority="720" operator="containsText" text="入,退">
      <formula>NOT(ISERROR(SEARCH("入,退",F556)))</formula>
    </cfRule>
    <cfRule type="cellIs" dxfId="1000" priority="721" operator="equal">
      <formula>"休"</formula>
    </cfRule>
  </conditionalFormatting>
  <conditionalFormatting sqref="F556:AG559">
    <cfRule type="containsText" dxfId="999" priority="716" operator="containsText" text="外">
      <formula>NOT(ISERROR(SEARCH("外",F556)))</formula>
    </cfRule>
  </conditionalFormatting>
  <conditionalFormatting sqref="F556:AG559">
    <cfRule type="containsText" dxfId="998" priority="715" operator="containsText" text="－">
      <formula>NOT(ISERROR(SEARCH("－",F556)))</formula>
    </cfRule>
  </conditionalFormatting>
  <conditionalFormatting sqref="F561:AG564">
    <cfRule type="containsText" dxfId="997" priority="710" operator="containsText" text="退">
      <formula>NOT(ISERROR(SEARCH("退",F561)))</formula>
    </cfRule>
    <cfRule type="containsText" dxfId="996" priority="711" operator="containsText" text="入">
      <formula>NOT(ISERROR(SEARCH("入",F561)))</formula>
    </cfRule>
    <cfRule type="containsText" dxfId="995" priority="712" operator="containsText" text="入,退">
      <formula>NOT(ISERROR(SEARCH("入,退",F561)))</formula>
    </cfRule>
    <cfRule type="containsText" dxfId="994" priority="713" operator="containsText" text="入,退">
      <formula>NOT(ISERROR(SEARCH("入,退",F561)))</formula>
    </cfRule>
    <cfRule type="cellIs" dxfId="993" priority="714" operator="equal">
      <formula>"休"</formula>
    </cfRule>
  </conditionalFormatting>
  <conditionalFormatting sqref="F561:AG564">
    <cfRule type="containsText" dxfId="992" priority="709" operator="containsText" text="外">
      <formula>NOT(ISERROR(SEARCH("外",F561)))</formula>
    </cfRule>
  </conditionalFormatting>
  <conditionalFormatting sqref="F561:AG564">
    <cfRule type="containsText" dxfId="991" priority="708" operator="containsText" text="－">
      <formula>NOT(ISERROR(SEARCH("－",F561)))</formula>
    </cfRule>
  </conditionalFormatting>
  <conditionalFormatting sqref="F568:AG568">
    <cfRule type="containsText" dxfId="990" priority="706" operator="containsText" text="日">
      <formula>NOT(ISERROR(SEARCH("日",F568)))</formula>
    </cfRule>
    <cfRule type="containsText" dxfId="989" priority="707" operator="containsText" text="土">
      <formula>NOT(ISERROR(SEARCH("土",F568)))</formula>
    </cfRule>
  </conditionalFormatting>
  <conditionalFormatting sqref="F568:AG568">
    <cfRule type="containsText" dxfId="988" priority="699" operator="containsText" text="その他">
      <formula>NOT(ISERROR(SEARCH("その他",F568)))</formula>
    </cfRule>
    <cfRule type="containsText" dxfId="987" priority="700" operator="containsText" text="冬休">
      <formula>NOT(ISERROR(SEARCH("冬休",F568)))</formula>
    </cfRule>
    <cfRule type="containsText" dxfId="986" priority="701" operator="containsText" text="夏休">
      <formula>NOT(ISERROR(SEARCH("夏休",F568)))</formula>
    </cfRule>
    <cfRule type="containsText" dxfId="985" priority="702" operator="containsText" text="製作">
      <formula>NOT(ISERROR(SEARCH("製作",F568)))</formula>
    </cfRule>
    <cfRule type="cellIs" dxfId="984" priority="703" operator="equal">
      <formula>"中止,製作"</formula>
    </cfRule>
    <cfRule type="containsText" dxfId="983" priority="704" operator="containsText" text="中止,製作,夏休,冬休,その他">
      <formula>NOT(ISERROR(SEARCH("中止,製作,夏休,冬休,その他",F568)))</formula>
    </cfRule>
    <cfRule type="containsText" dxfId="982" priority="705" operator="containsText" text="中止">
      <formula>NOT(ISERROR(SEARCH("中止",F568)))</formula>
    </cfRule>
  </conditionalFormatting>
  <conditionalFormatting sqref="F569:AG574">
    <cfRule type="containsText" dxfId="981" priority="694" operator="containsText" text="退">
      <formula>NOT(ISERROR(SEARCH("退",F569)))</formula>
    </cfRule>
    <cfRule type="containsText" dxfId="980" priority="695" operator="containsText" text="入">
      <formula>NOT(ISERROR(SEARCH("入",F569)))</formula>
    </cfRule>
    <cfRule type="containsText" dxfId="979" priority="696" operator="containsText" text="入,退">
      <formula>NOT(ISERROR(SEARCH("入,退",F569)))</formula>
    </cfRule>
    <cfRule type="containsText" dxfId="978" priority="697" operator="containsText" text="入,退">
      <formula>NOT(ISERROR(SEARCH("入,退",F569)))</formula>
    </cfRule>
    <cfRule type="cellIs" dxfId="977" priority="698" operator="equal">
      <formula>"休"</formula>
    </cfRule>
  </conditionalFormatting>
  <conditionalFormatting sqref="F569:AG574">
    <cfRule type="containsText" dxfId="976" priority="693" operator="containsText" text="外">
      <formula>NOT(ISERROR(SEARCH("外",F569)))</formula>
    </cfRule>
  </conditionalFormatting>
  <conditionalFormatting sqref="F575:AG575">
    <cfRule type="containsText" dxfId="975" priority="691" operator="containsText" text="日">
      <formula>NOT(ISERROR(SEARCH("日",F575)))</formula>
    </cfRule>
    <cfRule type="containsText" dxfId="974" priority="692" operator="containsText" text="土">
      <formula>NOT(ISERROR(SEARCH("土",F575)))</formula>
    </cfRule>
  </conditionalFormatting>
  <conditionalFormatting sqref="F575:AG575">
    <cfRule type="containsText" dxfId="973" priority="684" operator="containsText" text="その他">
      <formula>NOT(ISERROR(SEARCH("その他",F575)))</formula>
    </cfRule>
    <cfRule type="containsText" dxfId="972" priority="685" operator="containsText" text="冬休">
      <formula>NOT(ISERROR(SEARCH("冬休",F575)))</formula>
    </cfRule>
    <cfRule type="containsText" dxfId="971" priority="686" operator="containsText" text="夏休">
      <formula>NOT(ISERROR(SEARCH("夏休",F575)))</formula>
    </cfRule>
    <cfRule type="containsText" dxfId="970" priority="687" operator="containsText" text="製作">
      <formula>NOT(ISERROR(SEARCH("製作",F575)))</formula>
    </cfRule>
    <cfRule type="cellIs" dxfId="969" priority="688" operator="equal">
      <formula>"中止,製作"</formula>
    </cfRule>
    <cfRule type="containsText" dxfId="968" priority="689" operator="containsText" text="中止,製作,夏休,冬休,その他">
      <formula>NOT(ISERROR(SEARCH("中止,製作,夏休,冬休,その他",F575)))</formula>
    </cfRule>
    <cfRule type="containsText" dxfId="967" priority="690" operator="containsText" text="中止">
      <formula>NOT(ISERROR(SEARCH("中止",F575)))</formula>
    </cfRule>
  </conditionalFormatting>
  <conditionalFormatting sqref="F580:AG580">
    <cfRule type="containsText" dxfId="966" priority="682" operator="containsText" text="日">
      <formula>NOT(ISERROR(SEARCH("日",F580)))</formula>
    </cfRule>
    <cfRule type="containsText" dxfId="965" priority="683" operator="containsText" text="土">
      <formula>NOT(ISERROR(SEARCH("土",F580)))</formula>
    </cfRule>
  </conditionalFormatting>
  <conditionalFormatting sqref="F580:AG580">
    <cfRule type="containsText" dxfId="964" priority="675" operator="containsText" text="その他">
      <formula>NOT(ISERROR(SEARCH("その他",F580)))</formula>
    </cfRule>
    <cfRule type="containsText" dxfId="963" priority="676" operator="containsText" text="冬休">
      <formula>NOT(ISERROR(SEARCH("冬休",F580)))</formula>
    </cfRule>
    <cfRule type="containsText" dxfId="962" priority="677" operator="containsText" text="夏休">
      <formula>NOT(ISERROR(SEARCH("夏休",F580)))</formula>
    </cfRule>
    <cfRule type="containsText" dxfId="961" priority="678" operator="containsText" text="製作">
      <formula>NOT(ISERROR(SEARCH("製作",F580)))</formula>
    </cfRule>
    <cfRule type="cellIs" dxfId="960" priority="679" operator="equal">
      <formula>"中止,製作"</formula>
    </cfRule>
    <cfRule type="containsText" dxfId="959" priority="680" operator="containsText" text="中止,製作,夏休,冬休,その他">
      <formula>NOT(ISERROR(SEARCH("中止,製作,夏休,冬休,その他",F580)))</formula>
    </cfRule>
    <cfRule type="containsText" dxfId="958" priority="681" operator="containsText" text="中止">
      <formula>NOT(ISERROR(SEARCH("中止",F580)))</formula>
    </cfRule>
  </conditionalFormatting>
  <conditionalFormatting sqref="F569:F574">
    <cfRule type="containsText" dxfId="957" priority="674" operator="containsText" text="－">
      <formula>NOT(ISERROR(SEARCH("－",F569)))</formula>
    </cfRule>
  </conditionalFormatting>
  <conditionalFormatting sqref="G569:G574 H571:U573 V573:AG573">
    <cfRule type="containsText" dxfId="956" priority="673" operator="containsText" text="－">
      <formula>NOT(ISERROR(SEARCH("－",G569)))</formula>
    </cfRule>
  </conditionalFormatting>
  <conditionalFormatting sqref="G569:AG574">
    <cfRule type="containsText" dxfId="955" priority="672" operator="containsText" text="－">
      <formula>NOT(ISERROR(SEARCH("－",G569)))</formula>
    </cfRule>
  </conditionalFormatting>
  <conditionalFormatting sqref="F576:AG579">
    <cfRule type="containsText" dxfId="954" priority="667" operator="containsText" text="退">
      <formula>NOT(ISERROR(SEARCH("退",F576)))</formula>
    </cfRule>
    <cfRule type="containsText" dxfId="953" priority="668" operator="containsText" text="入">
      <formula>NOT(ISERROR(SEARCH("入",F576)))</formula>
    </cfRule>
    <cfRule type="containsText" dxfId="952" priority="669" operator="containsText" text="入,退">
      <formula>NOT(ISERROR(SEARCH("入,退",F576)))</formula>
    </cfRule>
    <cfRule type="containsText" dxfId="951" priority="670" operator="containsText" text="入,退">
      <formula>NOT(ISERROR(SEARCH("入,退",F576)))</formula>
    </cfRule>
    <cfRule type="cellIs" dxfId="950" priority="671" operator="equal">
      <formula>"休"</formula>
    </cfRule>
  </conditionalFormatting>
  <conditionalFormatting sqref="F576:AG579">
    <cfRule type="containsText" dxfId="949" priority="666" operator="containsText" text="外">
      <formula>NOT(ISERROR(SEARCH("外",F576)))</formula>
    </cfRule>
  </conditionalFormatting>
  <conditionalFormatting sqref="F576:AG579">
    <cfRule type="containsText" dxfId="948" priority="665" operator="containsText" text="－">
      <formula>NOT(ISERROR(SEARCH("－",F576)))</formula>
    </cfRule>
  </conditionalFormatting>
  <conditionalFormatting sqref="F581:AG584">
    <cfRule type="containsText" dxfId="947" priority="660" operator="containsText" text="退">
      <formula>NOT(ISERROR(SEARCH("退",F581)))</formula>
    </cfRule>
    <cfRule type="containsText" dxfId="946" priority="661" operator="containsText" text="入">
      <formula>NOT(ISERROR(SEARCH("入",F581)))</formula>
    </cfRule>
    <cfRule type="containsText" dxfId="945" priority="662" operator="containsText" text="入,退">
      <formula>NOT(ISERROR(SEARCH("入,退",F581)))</formula>
    </cfRule>
    <cfRule type="containsText" dxfId="944" priority="663" operator="containsText" text="入,退">
      <formula>NOT(ISERROR(SEARCH("入,退",F581)))</formula>
    </cfRule>
    <cfRule type="cellIs" dxfId="943" priority="664" operator="equal">
      <formula>"休"</formula>
    </cfRule>
  </conditionalFormatting>
  <conditionalFormatting sqref="F581:AG584">
    <cfRule type="containsText" dxfId="942" priority="659" operator="containsText" text="外">
      <formula>NOT(ISERROR(SEARCH("外",F581)))</formula>
    </cfRule>
  </conditionalFormatting>
  <conditionalFormatting sqref="F581:AG584">
    <cfRule type="containsText" dxfId="941" priority="658" operator="containsText" text="－">
      <formula>NOT(ISERROR(SEARCH("－",F581)))</formula>
    </cfRule>
  </conditionalFormatting>
  <conditionalFormatting sqref="F588:AG588">
    <cfRule type="containsText" dxfId="940" priority="656" operator="containsText" text="日">
      <formula>NOT(ISERROR(SEARCH("日",F588)))</formula>
    </cfRule>
    <cfRule type="containsText" dxfId="939" priority="657" operator="containsText" text="土">
      <formula>NOT(ISERROR(SEARCH("土",F588)))</formula>
    </cfRule>
  </conditionalFormatting>
  <conditionalFormatting sqref="F588:AG588">
    <cfRule type="containsText" dxfId="938" priority="649" operator="containsText" text="その他">
      <formula>NOT(ISERROR(SEARCH("その他",F588)))</formula>
    </cfRule>
    <cfRule type="containsText" dxfId="937" priority="650" operator="containsText" text="冬休">
      <formula>NOT(ISERROR(SEARCH("冬休",F588)))</formula>
    </cfRule>
    <cfRule type="containsText" dxfId="936" priority="651" operator="containsText" text="夏休">
      <formula>NOT(ISERROR(SEARCH("夏休",F588)))</formula>
    </cfRule>
    <cfRule type="containsText" dxfId="935" priority="652" operator="containsText" text="製作">
      <formula>NOT(ISERROR(SEARCH("製作",F588)))</formula>
    </cfRule>
    <cfRule type="cellIs" dxfId="934" priority="653" operator="equal">
      <formula>"中止,製作"</formula>
    </cfRule>
    <cfRule type="containsText" dxfId="933" priority="654" operator="containsText" text="中止,製作,夏休,冬休,その他">
      <formula>NOT(ISERROR(SEARCH("中止,製作,夏休,冬休,その他",F588)))</formula>
    </cfRule>
    <cfRule type="containsText" dxfId="932" priority="655" operator="containsText" text="中止">
      <formula>NOT(ISERROR(SEARCH("中止",F588)))</formula>
    </cfRule>
  </conditionalFormatting>
  <conditionalFormatting sqref="F589:AG594">
    <cfRule type="containsText" dxfId="931" priority="644" operator="containsText" text="退">
      <formula>NOT(ISERROR(SEARCH("退",F589)))</formula>
    </cfRule>
    <cfRule type="containsText" dxfId="930" priority="645" operator="containsText" text="入">
      <formula>NOT(ISERROR(SEARCH("入",F589)))</formula>
    </cfRule>
    <cfRule type="containsText" dxfId="929" priority="646" operator="containsText" text="入,退">
      <formula>NOT(ISERROR(SEARCH("入,退",F589)))</formula>
    </cfRule>
    <cfRule type="containsText" dxfId="928" priority="647" operator="containsText" text="入,退">
      <formula>NOT(ISERROR(SEARCH("入,退",F589)))</formula>
    </cfRule>
    <cfRule type="cellIs" dxfId="927" priority="648" operator="equal">
      <formula>"休"</formula>
    </cfRule>
  </conditionalFormatting>
  <conditionalFormatting sqref="F589:AG594">
    <cfRule type="containsText" dxfId="926" priority="643" operator="containsText" text="外">
      <formula>NOT(ISERROR(SEARCH("外",F589)))</formula>
    </cfRule>
  </conditionalFormatting>
  <conditionalFormatting sqref="F595:AG595">
    <cfRule type="containsText" dxfId="925" priority="641" operator="containsText" text="日">
      <formula>NOT(ISERROR(SEARCH("日",F595)))</formula>
    </cfRule>
    <cfRule type="containsText" dxfId="924" priority="642" operator="containsText" text="土">
      <formula>NOT(ISERROR(SEARCH("土",F595)))</formula>
    </cfRule>
  </conditionalFormatting>
  <conditionalFormatting sqref="F595:AG595">
    <cfRule type="containsText" dxfId="923" priority="634" operator="containsText" text="その他">
      <formula>NOT(ISERROR(SEARCH("その他",F595)))</formula>
    </cfRule>
    <cfRule type="containsText" dxfId="922" priority="635" operator="containsText" text="冬休">
      <formula>NOT(ISERROR(SEARCH("冬休",F595)))</formula>
    </cfRule>
    <cfRule type="containsText" dxfId="921" priority="636" operator="containsText" text="夏休">
      <formula>NOT(ISERROR(SEARCH("夏休",F595)))</formula>
    </cfRule>
    <cfRule type="containsText" dxfId="920" priority="637" operator="containsText" text="製作">
      <formula>NOT(ISERROR(SEARCH("製作",F595)))</formula>
    </cfRule>
    <cfRule type="cellIs" dxfId="919" priority="638" operator="equal">
      <formula>"中止,製作"</formula>
    </cfRule>
    <cfRule type="containsText" dxfId="918" priority="639" operator="containsText" text="中止,製作,夏休,冬休,その他">
      <formula>NOT(ISERROR(SEARCH("中止,製作,夏休,冬休,その他",F595)))</formula>
    </cfRule>
    <cfRule type="containsText" dxfId="917" priority="640" operator="containsText" text="中止">
      <formula>NOT(ISERROR(SEARCH("中止",F595)))</formula>
    </cfRule>
  </conditionalFormatting>
  <conditionalFormatting sqref="F600:AG600">
    <cfRule type="containsText" dxfId="916" priority="632" operator="containsText" text="日">
      <formula>NOT(ISERROR(SEARCH("日",F600)))</formula>
    </cfRule>
    <cfRule type="containsText" dxfId="915" priority="633" operator="containsText" text="土">
      <formula>NOT(ISERROR(SEARCH("土",F600)))</formula>
    </cfRule>
  </conditionalFormatting>
  <conditionalFormatting sqref="F600:AG600">
    <cfRule type="containsText" dxfId="914" priority="625" operator="containsText" text="その他">
      <formula>NOT(ISERROR(SEARCH("その他",F600)))</formula>
    </cfRule>
    <cfRule type="containsText" dxfId="913" priority="626" operator="containsText" text="冬休">
      <formula>NOT(ISERROR(SEARCH("冬休",F600)))</formula>
    </cfRule>
    <cfRule type="containsText" dxfId="912" priority="627" operator="containsText" text="夏休">
      <formula>NOT(ISERROR(SEARCH("夏休",F600)))</formula>
    </cfRule>
    <cfRule type="containsText" dxfId="911" priority="628" operator="containsText" text="製作">
      <formula>NOT(ISERROR(SEARCH("製作",F600)))</formula>
    </cfRule>
    <cfRule type="cellIs" dxfId="910" priority="629" operator="equal">
      <formula>"中止,製作"</formula>
    </cfRule>
    <cfRule type="containsText" dxfId="909" priority="630" operator="containsText" text="中止,製作,夏休,冬休,その他">
      <formula>NOT(ISERROR(SEARCH("中止,製作,夏休,冬休,その他",F600)))</formula>
    </cfRule>
    <cfRule type="containsText" dxfId="908" priority="631" operator="containsText" text="中止">
      <formula>NOT(ISERROR(SEARCH("中止",F600)))</formula>
    </cfRule>
  </conditionalFormatting>
  <conditionalFormatting sqref="F589:F594">
    <cfRule type="containsText" dxfId="907" priority="624" operator="containsText" text="－">
      <formula>NOT(ISERROR(SEARCH("－",F589)))</formula>
    </cfRule>
  </conditionalFormatting>
  <conditionalFormatting sqref="G589:G594 H591:U593 V593:AG593">
    <cfRule type="containsText" dxfId="906" priority="623" operator="containsText" text="－">
      <formula>NOT(ISERROR(SEARCH("－",G589)))</formula>
    </cfRule>
  </conditionalFormatting>
  <conditionalFormatting sqref="G589:AG594">
    <cfRule type="containsText" dxfId="905" priority="622" operator="containsText" text="－">
      <formula>NOT(ISERROR(SEARCH("－",G589)))</formula>
    </cfRule>
  </conditionalFormatting>
  <conditionalFormatting sqref="F596:AG599">
    <cfRule type="containsText" dxfId="904" priority="617" operator="containsText" text="退">
      <formula>NOT(ISERROR(SEARCH("退",F596)))</formula>
    </cfRule>
    <cfRule type="containsText" dxfId="903" priority="618" operator="containsText" text="入">
      <formula>NOT(ISERROR(SEARCH("入",F596)))</formula>
    </cfRule>
    <cfRule type="containsText" dxfId="902" priority="619" operator="containsText" text="入,退">
      <formula>NOT(ISERROR(SEARCH("入,退",F596)))</formula>
    </cfRule>
    <cfRule type="containsText" dxfId="901" priority="620" operator="containsText" text="入,退">
      <formula>NOT(ISERROR(SEARCH("入,退",F596)))</formula>
    </cfRule>
    <cfRule type="cellIs" dxfId="900" priority="621" operator="equal">
      <formula>"休"</formula>
    </cfRule>
  </conditionalFormatting>
  <conditionalFormatting sqref="F596:AG599">
    <cfRule type="containsText" dxfId="899" priority="616" operator="containsText" text="外">
      <formula>NOT(ISERROR(SEARCH("外",F596)))</formula>
    </cfRule>
  </conditionalFormatting>
  <conditionalFormatting sqref="F596:AG599">
    <cfRule type="containsText" dxfId="898" priority="615" operator="containsText" text="－">
      <formula>NOT(ISERROR(SEARCH("－",F596)))</formula>
    </cfRule>
  </conditionalFormatting>
  <conditionalFormatting sqref="F601:AG604">
    <cfRule type="containsText" dxfId="897" priority="610" operator="containsText" text="退">
      <formula>NOT(ISERROR(SEARCH("退",F601)))</formula>
    </cfRule>
    <cfRule type="containsText" dxfId="896" priority="611" operator="containsText" text="入">
      <formula>NOT(ISERROR(SEARCH("入",F601)))</formula>
    </cfRule>
    <cfRule type="containsText" dxfId="895" priority="612" operator="containsText" text="入,退">
      <formula>NOT(ISERROR(SEARCH("入,退",F601)))</formula>
    </cfRule>
    <cfRule type="containsText" dxfId="894" priority="613" operator="containsText" text="入,退">
      <formula>NOT(ISERROR(SEARCH("入,退",F601)))</formula>
    </cfRule>
    <cfRule type="cellIs" dxfId="893" priority="614" operator="equal">
      <formula>"休"</formula>
    </cfRule>
  </conditionalFormatting>
  <conditionalFormatting sqref="F601:AG604">
    <cfRule type="containsText" dxfId="892" priority="609" operator="containsText" text="外">
      <formula>NOT(ISERROR(SEARCH("外",F601)))</formula>
    </cfRule>
  </conditionalFormatting>
  <conditionalFormatting sqref="F601:AG604">
    <cfRule type="containsText" dxfId="891" priority="608" operator="containsText" text="－">
      <formula>NOT(ISERROR(SEARCH("－",F601)))</formula>
    </cfRule>
  </conditionalFormatting>
  <conditionalFormatting sqref="F614:AG614">
    <cfRule type="containsText" dxfId="890" priority="606" operator="containsText" text="日">
      <formula>NOT(ISERROR(SEARCH("日",F614)))</formula>
    </cfRule>
    <cfRule type="containsText" dxfId="889" priority="607" operator="containsText" text="土">
      <formula>NOT(ISERROR(SEARCH("土",F614)))</formula>
    </cfRule>
  </conditionalFormatting>
  <conditionalFormatting sqref="F614:AG614">
    <cfRule type="containsText" dxfId="888" priority="599" operator="containsText" text="その他">
      <formula>NOT(ISERROR(SEARCH("その他",F614)))</formula>
    </cfRule>
    <cfRule type="containsText" dxfId="887" priority="600" operator="containsText" text="冬休">
      <formula>NOT(ISERROR(SEARCH("冬休",F614)))</formula>
    </cfRule>
    <cfRule type="containsText" dxfId="886" priority="601" operator="containsText" text="夏休">
      <formula>NOT(ISERROR(SEARCH("夏休",F614)))</formula>
    </cfRule>
    <cfRule type="containsText" dxfId="885" priority="602" operator="containsText" text="製作">
      <formula>NOT(ISERROR(SEARCH("製作",F614)))</formula>
    </cfRule>
    <cfRule type="cellIs" dxfId="884" priority="603" operator="equal">
      <formula>"中止,製作"</formula>
    </cfRule>
    <cfRule type="containsText" dxfId="883" priority="604" operator="containsText" text="中止,製作,夏休,冬休,その他">
      <formula>NOT(ISERROR(SEARCH("中止,製作,夏休,冬休,その他",F614)))</formula>
    </cfRule>
    <cfRule type="containsText" dxfId="882" priority="605" operator="containsText" text="中止">
      <formula>NOT(ISERROR(SEARCH("中止",F614)))</formula>
    </cfRule>
  </conditionalFormatting>
  <conditionalFormatting sqref="F615:AG620">
    <cfRule type="containsText" dxfId="881" priority="594" operator="containsText" text="退">
      <formula>NOT(ISERROR(SEARCH("退",F615)))</formula>
    </cfRule>
    <cfRule type="containsText" dxfId="880" priority="595" operator="containsText" text="入">
      <formula>NOT(ISERROR(SEARCH("入",F615)))</formula>
    </cfRule>
    <cfRule type="containsText" dxfId="879" priority="596" operator="containsText" text="入,退">
      <formula>NOT(ISERROR(SEARCH("入,退",F615)))</formula>
    </cfRule>
    <cfRule type="containsText" dxfId="878" priority="597" operator="containsText" text="入,退">
      <formula>NOT(ISERROR(SEARCH("入,退",F615)))</formula>
    </cfRule>
    <cfRule type="cellIs" dxfId="877" priority="598" operator="equal">
      <formula>"休"</formula>
    </cfRule>
  </conditionalFormatting>
  <conditionalFormatting sqref="F615:AG620">
    <cfRule type="containsText" dxfId="876" priority="593" operator="containsText" text="外">
      <formula>NOT(ISERROR(SEARCH("外",F615)))</formula>
    </cfRule>
  </conditionalFormatting>
  <conditionalFormatting sqref="F621:AG621">
    <cfRule type="containsText" dxfId="875" priority="591" operator="containsText" text="日">
      <formula>NOT(ISERROR(SEARCH("日",F621)))</formula>
    </cfRule>
    <cfRule type="containsText" dxfId="874" priority="592" operator="containsText" text="土">
      <formula>NOT(ISERROR(SEARCH("土",F621)))</formula>
    </cfRule>
  </conditionalFormatting>
  <conditionalFormatting sqref="F621:AG621">
    <cfRule type="containsText" dxfId="873" priority="584" operator="containsText" text="その他">
      <formula>NOT(ISERROR(SEARCH("その他",F621)))</formula>
    </cfRule>
    <cfRule type="containsText" dxfId="872" priority="585" operator="containsText" text="冬休">
      <formula>NOT(ISERROR(SEARCH("冬休",F621)))</formula>
    </cfRule>
    <cfRule type="containsText" dxfId="871" priority="586" operator="containsText" text="夏休">
      <formula>NOT(ISERROR(SEARCH("夏休",F621)))</formula>
    </cfRule>
    <cfRule type="containsText" dxfId="870" priority="587" operator="containsText" text="製作">
      <formula>NOT(ISERROR(SEARCH("製作",F621)))</formula>
    </cfRule>
    <cfRule type="cellIs" dxfId="869" priority="588" operator="equal">
      <formula>"中止,製作"</formula>
    </cfRule>
    <cfRule type="containsText" dxfId="868" priority="589" operator="containsText" text="中止,製作,夏休,冬休,その他">
      <formula>NOT(ISERROR(SEARCH("中止,製作,夏休,冬休,その他",F621)))</formula>
    </cfRule>
    <cfRule type="containsText" dxfId="867" priority="590" operator="containsText" text="中止">
      <formula>NOT(ISERROR(SEARCH("中止",F621)))</formula>
    </cfRule>
  </conditionalFormatting>
  <conditionalFormatting sqref="F626:AG626">
    <cfRule type="containsText" dxfId="866" priority="582" operator="containsText" text="日">
      <formula>NOT(ISERROR(SEARCH("日",F626)))</formula>
    </cfRule>
    <cfRule type="containsText" dxfId="865" priority="583" operator="containsText" text="土">
      <formula>NOT(ISERROR(SEARCH("土",F626)))</formula>
    </cfRule>
  </conditionalFormatting>
  <conditionalFormatting sqref="F626:AG626">
    <cfRule type="containsText" dxfId="864" priority="575" operator="containsText" text="その他">
      <formula>NOT(ISERROR(SEARCH("その他",F626)))</formula>
    </cfRule>
    <cfRule type="containsText" dxfId="863" priority="576" operator="containsText" text="冬休">
      <formula>NOT(ISERROR(SEARCH("冬休",F626)))</formula>
    </cfRule>
    <cfRule type="containsText" dxfId="862" priority="577" operator="containsText" text="夏休">
      <formula>NOT(ISERROR(SEARCH("夏休",F626)))</formula>
    </cfRule>
    <cfRule type="containsText" dxfId="861" priority="578" operator="containsText" text="製作">
      <formula>NOT(ISERROR(SEARCH("製作",F626)))</formula>
    </cfRule>
    <cfRule type="cellIs" dxfId="860" priority="579" operator="equal">
      <formula>"中止,製作"</formula>
    </cfRule>
    <cfRule type="containsText" dxfId="859" priority="580" operator="containsText" text="中止,製作,夏休,冬休,その他">
      <formula>NOT(ISERROR(SEARCH("中止,製作,夏休,冬休,その他",F626)))</formula>
    </cfRule>
    <cfRule type="containsText" dxfId="858" priority="581" operator="containsText" text="中止">
      <formula>NOT(ISERROR(SEARCH("中止",F626)))</formula>
    </cfRule>
  </conditionalFormatting>
  <conditionalFormatting sqref="F615:F620">
    <cfRule type="containsText" dxfId="857" priority="574" operator="containsText" text="－">
      <formula>NOT(ISERROR(SEARCH("－",F615)))</formula>
    </cfRule>
  </conditionalFormatting>
  <conditionalFormatting sqref="G615:G620 H617:U619 V619:AG619">
    <cfRule type="containsText" dxfId="856" priority="573" operator="containsText" text="－">
      <formula>NOT(ISERROR(SEARCH("－",G615)))</formula>
    </cfRule>
  </conditionalFormatting>
  <conditionalFormatting sqref="G615:AG620">
    <cfRule type="containsText" dxfId="855" priority="572" operator="containsText" text="－">
      <formula>NOT(ISERROR(SEARCH("－",G615)))</formula>
    </cfRule>
  </conditionalFormatting>
  <conditionalFormatting sqref="F622:AG625">
    <cfRule type="containsText" dxfId="854" priority="567" operator="containsText" text="退">
      <formula>NOT(ISERROR(SEARCH("退",F622)))</formula>
    </cfRule>
    <cfRule type="containsText" dxfId="853" priority="568" operator="containsText" text="入">
      <formula>NOT(ISERROR(SEARCH("入",F622)))</formula>
    </cfRule>
    <cfRule type="containsText" dxfId="852" priority="569" operator="containsText" text="入,退">
      <formula>NOT(ISERROR(SEARCH("入,退",F622)))</formula>
    </cfRule>
    <cfRule type="containsText" dxfId="851" priority="570" operator="containsText" text="入,退">
      <formula>NOT(ISERROR(SEARCH("入,退",F622)))</formula>
    </cfRule>
    <cfRule type="cellIs" dxfId="850" priority="571" operator="equal">
      <formula>"休"</formula>
    </cfRule>
  </conditionalFormatting>
  <conditionalFormatting sqref="F622:AG625">
    <cfRule type="containsText" dxfId="849" priority="566" operator="containsText" text="外">
      <formula>NOT(ISERROR(SEARCH("外",F622)))</formula>
    </cfRule>
  </conditionalFormatting>
  <conditionalFormatting sqref="F622:AG625">
    <cfRule type="containsText" dxfId="848" priority="565" operator="containsText" text="－">
      <formula>NOT(ISERROR(SEARCH("－",F622)))</formula>
    </cfRule>
  </conditionalFormatting>
  <conditionalFormatting sqref="F627:AG630">
    <cfRule type="containsText" dxfId="847" priority="560" operator="containsText" text="退">
      <formula>NOT(ISERROR(SEARCH("退",F627)))</formula>
    </cfRule>
    <cfRule type="containsText" dxfId="846" priority="561" operator="containsText" text="入">
      <formula>NOT(ISERROR(SEARCH("入",F627)))</formula>
    </cfRule>
    <cfRule type="containsText" dxfId="845" priority="562" operator="containsText" text="入,退">
      <formula>NOT(ISERROR(SEARCH("入,退",F627)))</formula>
    </cfRule>
    <cfRule type="containsText" dxfId="844" priority="563" operator="containsText" text="入,退">
      <formula>NOT(ISERROR(SEARCH("入,退",F627)))</formula>
    </cfRule>
    <cfRule type="cellIs" dxfId="843" priority="564" operator="equal">
      <formula>"休"</formula>
    </cfRule>
  </conditionalFormatting>
  <conditionalFormatting sqref="F627:AG630">
    <cfRule type="containsText" dxfId="842" priority="559" operator="containsText" text="外">
      <formula>NOT(ISERROR(SEARCH("外",F627)))</formula>
    </cfRule>
  </conditionalFormatting>
  <conditionalFormatting sqref="F627:AG630">
    <cfRule type="containsText" dxfId="841" priority="558" operator="containsText" text="－">
      <formula>NOT(ISERROR(SEARCH("－",F627)))</formula>
    </cfRule>
  </conditionalFormatting>
  <conditionalFormatting sqref="F634:AG634">
    <cfRule type="containsText" dxfId="840" priority="556" operator="containsText" text="日">
      <formula>NOT(ISERROR(SEARCH("日",F634)))</formula>
    </cfRule>
    <cfRule type="containsText" dxfId="839" priority="557" operator="containsText" text="土">
      <formula>NOT(ISERROR(SEARCH("土",F634)))</formula>
    </cfRule>
  </conditionalFormatting>
  <conditionalFormatting sqref="F634:AG634">
    <cfRule type="containsText" dxfId="838" priority="549" operator="containsText" text="その他">
      <formula>NOT(ISERROR(SEARCH("その他",F634)))</formula>
    </cfRule>
    <cfRule type="containsText" dxfId="837" priority="550" operator="containsText" text="冬休">
      <formula>NOT(ISERROR(SEARCH("冬休",F634)))</formula>
    </cfRule>
    <cfRule type="containsText" dxfId="836" priority="551" operator="containsText" text="夏休">
      <formula>NOT(ISERROR(SEARCH("夏休",F634)))</formula>
    </cfRule>
    <cfRule type="containsText" dxfId="835" priority="552" operator="containsText" text="製作">
      <formula>NOT(ISERROR(SEARCH("製作",F634)))</formula>
    </cfRule>
    <cfRule type="cellIs" dxfId="834" priority="553" operator="equal">
      <formula>"中止,製作"</formula>
    </cfRule>
    <cfRule type="containsText" dxfId="833" priority="554" operator="containsText" text="中止,製作,夏休,冬休,その他">
      <formula>NOT(ISERROR(SEARCH("中止,製作,夏休,冬休,その他",F634)))</formula>
    </cfRule>
    <cfRule type="containsText" dxfId="832" priority="555" operator="containsText" text="中止">
      <formula>NOT(ISERROR(SEARCH("中止",F634)))</formula>
    </cfRule>
  </conditionalFormatting>
  <conditionalFormatting sqref="F635:AG640">
    <cfRule type="containsText" dxfId="831" priority="544" operator="containsText" text="退">
      <formula>NOT(ISERROR(SEARCH("退",F635)))</formula>
    </cfRule>
    <cfRule type="containsText" dxfId="830" priority="545" operator="containsText" text="入">
      <formula>NOT(ISERROR(SEARCH("入",F635)))</formula>
    </cfRule>
    <cfRule type="containsText" dxfId="829" priority="546" operator="containsText" text="入,退">
      <formula>NOT(ISERROR(SEARCH("入,退",F635)))</formula>
    </cfRule>
    <cfRule type="containsText" dxfId="828" priority="547" operator="containsText" text="入,退">
      <formula>NOT(ISERROR(SEARCH("入,退",F635)))</formula>
    </cfRule>
    <cfRule type="cellIs" dxfId="827" priority="548" operator="equal">
      <formula>"休"</formula>
    </cfRule>
  </conditionalFormatting>
  <conditionalFormatting sqref="F635:AG640">
    <cfRule type="containsText" dxfId="826" priority="543" operator="containsText" text="外">
      <formula>NOT(ISERROR(SEARCH("外",F635)))</formula>
    </cfRule>
  </conditionalFormatting>
  <conditionalFormatting sqref="F641:AG641">
    <cfRule type="containsText" dxfId="825" priority="541" operator="containsText" text="日">
      <formula>NOT(ISERROR(SEARCH("日",F641)))</formula>
    </cfRule>
    <cfRule type="containsText" dxfId="824" priority="542" operator="containsText" text="土">
      <formula>NOT(ISERROR(SEARCH("土",F641)))</formula>
    </cfRule>
  </conditionalFormatting>
  <conditionalFormatting sqref="F641:AG641">
    <cfRule type="containsText" dxfId="823" priority="534" operator="containsText" text="その他">
      <formula>NOT(ISERROR(SEARCH("その他",F641)))</formula>
    </cfRule>
    <cfRule type="containsText" dxfId="822" priority="535" operator="containsText" text="冬休">
      <formula>NOT(ISERROR(SEARCH("冬休",F641)))</formula>
    </cfRule>
    <cfRule type="containsText" dxfId="821" priority="536" operator="containsText" text="夏休">
      <formula>NOT(ISERROR(SEARCH("夏休",F641)))</formula>
    </cfRule>
    <cfRule type="containsText" dxfId="820" priority="537" operator="containsText" text="製作">
      <formula>NOT(ISERROR(SEARCH("製作",F641)))</formula>
    </cfRule>
    <cfRule type="cellIs" dxfId="819" priority="538" operator="equal">
      <formula>"中止,製作"</formula>
    </cfRule>
    <cfRule type="containsText" dxfId="818" priority="539" operator="containsText" text="中止,製作,夏休,冬休,その他">
      <formula>NOT(ISERROR(SEARCH("中止,製作,夏休,冬休,その他",F641)))</formula>
    </cfRule>
    <cfRule type="containsText" dxfId="817" priority="540" operator="containsText" text="中止">
      <formula>NOT(ISERROR(SEARCH("中止",F641)))</formula>
    </cfRule>
  </conditionalFormatting>
  <conditionalFormatting sqref="F646:AG646">
    <cfRule type="containsText" dxfId="816" priority="532" operator="containsText" text="日">
      <formula>NOT(ISERROR(SEARCH("日",F646)))</formula>
    </cfRule>
    <cfRule type="containsText" dxfId="815" priority="533" operator="containsText" text="土">
      <formula>NOT(ISERROR(SEARCH("土",F646)))</formula>
    </cfRule>
  </conditionalFormatting>
  <conditionalFormatting sqref="F646:AG646">
    <cfRule type="containsText" dxfId="814" priority="525" operator="containsText" text="その他">
      <formula>NOT(ISERROR(SEARCH("その他",F646)))</formula>
    </cfRule>
    <cfRule type="containsText" dxfId="813" priority="526" operator="containsText" text="冬休">
      <formula>NOT(ISERROR(SEARCH("冬休",F646)))</formula>
    </cfRule>
    <cfRule type="containsText" dxfId="812" priority="527" operator="containsText" text="夏休">
      <formula>NOT(ISERROR(SEARCH("夏休",F646)))</formula>
    </cfRule>
    <cfRule type="containsText" dxfId="811" priority="528" operator="containsText" text="製作">
      <formula>NOT(ISERROR(SEARCH("製作",F646)))</formula>
    </cfRule>
    <cfRule type="cellIs" dxfId="810" priority="529" operator="equal">
      <formula>"中止,製作"</formula>
    </cfRule>
    <cfRule type="containsText" dxfId="809" priority="530" operator="containsText" text="中止,製作,夏休,冬休,その他">
      <formula>NOT(ISERROR(SEARCH("中止,製作,夏休,冬休,その他",F646)))</formula>
    </cfRule>
    <cfRule type="containsText" dxfId="808" priority="531" operator="containsText" text="中止">
      <formula>NOT(ISERROR(SEARCH("中止",F646)))</formula>
    </cfRule>
  </conditionalFormatting>
  <conditionalFormatting sqref="F635:F640">
    <cfRule type="containsText" dxfId="807" priority="524" operator="containsText" text="－">
      <formula>NOT(ISERROR(SEARCH("－",F635)))</formula>
    </cfRule>
  </conditionalFormatting>
  <conditionalFormatting sqref="G635:G640 H637:U639 V639:AG639">
    <cfRule type="containsText" dxfId="806" priority="523" operator="containsText" text="－">
      <formula>NOT(ISERROR(SEARCH("－",G635)))</formula>
    </cfRule>
  </conditionalFormatting>
  <conditionalFormatting sqref="G635:AG640">
    <cfRule type="containsText" dxfId="805" priority="522" operator="containsText" text="－">
      <formula>NOT(ISERROR(SEARCH("－",G635)))</formula>
    </cfRule>
  </conditionalFormatting>
  <conditionalFormatting sqref="F642:AG645">
    <cfRule type="containsText" dxfId="804" priority="517" operator="containsText" text="退">
      <formula>NOT(ISERROR(SEARCH("退",F642)))</formula>
    </cfRule>
    <cfRule type="containsText" dxfId="803" priority="518" operator="containsText" text="入">
      <formula>NOT(ISERROR(SEARCH("入",F642)))</formula>
    </cfRule>
    <cfRule type="containsText" dxfId="802" priority="519" operator="containsText" text="入,退">
      <formula>NOT(ISERROR(SEARCH("入,退",F642)))</formula>
    </cfRule>
    <cfRule type="containsText" dxfId="801" priority="520" operator="containsText" text="入,退">
      <formula>NOT(ISERROR(SEARCH("入,退",F642)))</formula>
    </cfRule>
    <cfRule type="cellIs" dxfId="800" priority="521" operator="equal">
      <formula>"休"</formula>
    </cfRule>
  </conditionalFormatting>
  <conditionalFormatting sqref="F642:AG645">
    <cfRule type="containsText" dxfId="799" priority="516" operator="containsText" text="外">
      <formula>NOT(ISERROR(SEARCH("外",F642)))</formula>
    </cfRule>
  </conditionalFormatting>
  <conditionalFormatting sqref="F642:AG645">
    <cfRule type="containsText" dxfId="798" priority="515" operator="containsText" text="－">
      <formula>NOT(ISERROR(SEARCH("－",F642)))</formula>
    </cfRule>
  </conditionalFormatting>
  <conditionalFormatting sqref="F647:AG650">
    <cfRule type="containsText" dxfId="797" priority="510" operator="containsText" text="退">
      <formula>NOT(ISERROR(SEARCH("退",F647)))</formula>
    </cfRule>
    <cfRule type="containsText" dxfId="796" priority="511" operator="containsText" text="入">
      <formula>NOT(ISERROR(SEARCH("入",F647)))</formula>
    </cfRule>
    <cfRule type="containsText" dxfId="795" priority="512" operator="containsText" text="入,退">
      <formula>NOT(ISERROR(SEARCH("入,退",F647)))</formula>
    </cfRule>
    <cfRule type="containsText" dxfId="794" priority="513" operator="containsText" text="入,退">
      <formula>NOT(ISERROR(SEARCH("入,退",F647)))</formula>
    </cfRule>
    <cfRule type="cellIs" dxfId="793" priority="514" operator="equal">
      <formula>"休"</formula>
    </cfRule>
  </conditionalFormatting>
  <conditionalFormatting sqref="F647:AG650">
    <cfRule type="containsText" dxfId="792" priority="509" operator="containsText" text="外">
      <formula>NOT(ISERROR(SEARCH("外",F647)))</formula>
    </cfRule>
  </conditionalFormatting>
  <conditionalFormatting sqref="F647:AG650">
    <cfRule type="containsText" dxfId="791" priority="508" operator="containsText" text="－">
      <formula>NOT(ISERROR(SEARCH("－",F647)))</formula>
    </cfRule>
  </conditionalFormatting>
  <conditionalFormatting sqref="F654:AG654">
    <cfRule type="containsText" dxfId="790" priority="506" operator="containsText" text="日">
      <formula>NOT(ISERROR(SEARCH("日",F654)))</formula>
    </cfRule>
    <cfRule type="containsText" dxfId="789" priority="507" operator="containsText" text="土">
      <formula>NOT(ISERROR(SEARCH("土",F654)))</formula>
    </cfRule>
  </conditionalFormatting>
  <conditionalFormatting sqref="F654:AG654">
    <cfRule type="containsText" dxfId="788" priority="499" operator="containsText" text="その他">
      <formula>NOT(ISERROR(SEARCH("その他",F654)))</formula>
    </cfRule>
    <cfRule type="containsText" dxfId="787" priority="500" operator="containsText" text="冬休">
      <formula>NOT(ISERROR(SEARCH("冬休",F654)))</formula>
    </cfRule>
    <cfRule type="containsText" dxfId="786" priority="501" operator="containsText" text="夏休">
      <formula>NOT(ISERROR(SEARCH("夏休",F654)))</formula>
    </cfRule>
    <cfRule type="containsText" dxfId="785" priority="502" operator="containsText" text="製作">
      <formula>NOT(ISERROR(SEARCH("製作",F654)))</formula>
    </cfRule>
    <cfRule type="cellIs" dxfId="784" priority="503" operator="equal">
      <formula>"中止,製作"</formula>
    </cfRule>
    <cfRule type="containsText" dxfId="783" priority="504" operator="containsText" text="中止,製作,夏休,冬休,その他">
      <formula>NOT(ISERROR(SEARCH("中止,製作,夏休,冬休,その他",F654)))</formula>
    </cfRule>
    <cfRule type="containsText" dxfId="782" priority="505" operator="containsText" text="中止">
      <formula>NOT(ISERROR(SEARCH("中止",F654)))</formula>
    </cfRule>
  </conditionalFormatting>
  <conditionalFormatting sqref="F655:AG660">
    <cfRule type="containsText" dxfId="781" priority="494" operator="containsText" text="退">
      <formula>NOT(ISERROR(SEARCH("退",F655)))</formula>
    </cfRule>
    <cfRule type="containsText" dxfId="780" priority="495" operator="containsText" text="入">
      <formula>NOT(ISERROR(SEARCH("入",F655)))</formula>
    </cfRule>
    <cfRule type="containsText" dxfId="779" priority="496" operator="containsText" text="入,退">
      <formula>NOT(ISERROR(SEARCH("入,退",F655)))</formula>
    </cfRule>
    <cfRule type="containsText" dxfId="778" priority="497" operator="containsText" text="入,退">
      <formula>NOT(ISERROR(SEARCH("入,退",F655)))</formula>
    </cfRule>
    <cfRule type="cellIs" dxfId="777" priority="498" operator="equal">
      <formula>"休"</formula>
    </cfRule>
  </conditionalFormatting>
  <conditionalFormatting sqref="F655:AG660">
    <cfRule type="containsText" dxfId="776" priority="493" operator="containsText" text="外">
      <formula>NOT(ISERROR(SEARCH("外",F655)))</formula>
    </cfRule>
  </conditionalFormatting>
  <conditionalFormatting sqref="F661:AG661">
    <cfRule type="containsText" dxfId="775" priority="491" operator="containsText" text="日">
      <formula>NOT(ISERROR(SEARCH("日",F661)))</formula>
    </cfRule>
    <cfRule type="containsText" dxfId="774" priority="492" operator="containsText" text="土">
      <formula>NOT(ISERROR(SEARCH("土",F661)))</formula>
    </cfRule>
  </conditionalFormatting>
  <conditionalFormatting sqref="F661:AG661">
    <cfRule type="containsText" dxfId="773" priority="484" operator="containsText" text="その他">
      <formula>NOT(ISERROR(SEARCH("その他",F661)))</formula>
    </cfRule>
    <cfRule type="containsText" dxfId="772" priority="485" operator="containsText" text="冬休">
      <formula>NOT(ISERROR(SEARCH("冬休",F661)))</formula>
    </cfRule>
    <cfRule type="containsText" dxfId="771" priority="486" operator="containsText" text="夏休">
      <formula>NOT(ISERROR(SEARCH("夏休",F661)))</formula>
    </cfRule>
    <cfRule type="containsText" dxfId="770" priority="487" operator="containsText" text="製作">
      <formula>NOT(ISERROR(SEARCH("製作",F661)))</formula>
    </cfRule>
    <cfRule type="cellIs" dxfId="769" priority="488" operator="equal">
      <formula>"中止,製作"</formula>
    </cfRule>
    <cfRule type="containsText" dxfId="768" priority="489" operator="containsText" text="中止,製作,夏休,冬休,その他">
      <formula>NOT(ISERROR(SEARCH("中止,製作,夏休,冬休,その他",F661)))</formula>
    </cfRule>
    <cfRule type="containsText" dxfId="767" priority="490" operator="containsText" text="中止">
      <formula>NOT(ISERROR(SEARCH("中止",F661)))</formula>
    </cfRule>
  </conditionalFormatting>
  <conditionalFormatting sqref="F666:AG666">
    <cfRule type="containsText" dxfId="766" priority="482" operator="containsText" text="日">
      <formula>NOT(ISERROR(SEARCH("日",F666)))</formula>
    </cfRule>
    <cfRule type="containsText" dxfId="765" priority="483" operator="containsText" text="土">
      <formula>NOT(ISERROR(SEARCH("土",F666)))</formula>
    </cfRule>
  </conditionalFormatting>
  <conditionalFormatting sqref="F666:AG666">
    <cfRule type="containsText" dxfId="764" priority="475" operator="containsText" text="その他">
      <formula>NOT(ISERROR(SEARCH("その他",F666)))</formula>
    </cfRule>
    <cfRule type="containsText" dxfId="763" priority="476" operator="containsText" text="冬休">
      <formula>NOT(ISERROR(SEARCH("冬休",F666)))</formula>
    </cfRule>
    <cfRule type="containsText" dxfId="762" priority="477" operator="containsText" text="夏休">
      <formula>NOT(ISERROR(SEARCH("夏休",F666)))</formula>
    </cfRule>
    <cfRule type="containsText" dxfId="761" priority="478" operator="containsText" text="製作">
      <formula>NOT(ISERROR(SEARCH("製作",F666)))</formula>
    </cfRule>
    <cfRule type="cellIs" dxfId="760" priority="479" operator="equal">
      <formula>"中止,製作"</formula>
    </cfRule>
    <cfRule type="containsText" dxfId="759" priority="480" operator="containsText" text="中止,製作,夏休,冬休,その他">
      <formula>NOT(ISERROR(SEARCH("中止,製作,夏休,冬休,その他",F666)))</formula>
    </cfRule>
    <cfRule type="containsText" dxfId="758" priority="481" operator="containsText" text="中止">
      <formula>NOT(ISERROR(SEARCH("中止",F666)))</formula>
    </cfRule>
  </conditionalFormatting>
  <conditionalFormatting sqref="F655:F660">
    <cfRule type="containsText" dxfId="757" priority="474" operator="containsText" text="－">
      <formula>NOT(ISERROR(SEARCH("－",F655)))</formula>
    </cfRule>
  </conditionalFormatting>
  <conditionalFormatting sqref="G655:G660 H657:U659 V659:AG659">
    <cfRule type="containsText" dxfId="756" priority="473" operator="containsText" text="－">
      <formula>NOT(ISERROR(SEARCH("－",G655)))</formula>
    </cfRule>
  </conditionalFormatting>
  <conditionalFormatting sqref="G655:AG660">
    <cfRule type="containsText" dxfId="755" priority="472" operator="containsText" text="－">
      <formula>NOT(ISERROR(SEARCH("－",G655)))</formula>
    </cfRule>
  </conditionalFormatting>
  <conditionalFormatting sqref="F662:AG665">
    <cfRule type="containsText" dxfId="754" priority="467" operator="containsText" text="退">
      <formula>NOT(ISERROR(SEARCH("退",F662)))</formula>
    </cfRule>
    <cfRule type="containsText" dxfId="753" priority="468" operator="containsText" text="入">
      <formula>NOT(ISERROR(SEARCH("入",F662)))</formula>
    </cfRule>
    <cfRule type="containsText" dxfId="752" priority="469" operator="containsText" text="入,退">
      <formula>NOT(ISERROR(SEARCH("入,退",F662)))</formula>
    </cfRule>
    <cfRule type="containsText" dxfId="751" priority="470" operator="containsText" text="入,退">
      <formula>NOT(ISERROR(SEARCH("入,退",F662)))</formula>
    </cfRule>
    <cfRule type="cellIs" dxfId="750" priority="471" operator="equal">
      <formula>"休"</formula>
    </cfRule>
  </conditionalFormatting>
  <conditionalFormatting sqref="F662:AG665">
    <cfRule type="containsText" dxfId="749" priority="466" operator="containsText" text="外">
      <formula>NOT(ISERROR(SEARCH("外",F662)))</formula>
    </cfRule>
  </conditionalFormatting>
  <conditionalFormatting sqref="F662:AG665">
    <cfRule type="containsText" dxfId="748" priority="465" operator="containsText" text="－">
      <formula>NOT(ISERROR(SEARCH("－",F662)))</formula>
    </cfRule>
  </conditionalFormatting>
  <conditionalFormatting sqref="F667:AG670">
    <cfRule type="containsText" dxfId="747" priority="460" operator="containsText" text="退">
      <formula>NOT(ISERROR(SEARCH("退",F667)))</formula>
    </cfRule>
    <cfRule type="containsText" dxfId="746" priority="461" operator="containsText" text="入">
      <formula>NOT(ISERROR(SEARCH("入",F667)))</formula>
    </cfRule>
    <cfRule type="containsText" dxfId="745" priority="462" operator="containsText" text="入,退">
      <formula>NOT(ISERROR(SEARCH("入,退",F667)))</formula>
    </cfRule>
    <cfRule type="containsText" dxfId="744" priority="463" operator="containsText" text="入,退">
      <formula>NOT(ISERROR(SEARCH("入,退",F667)))</formula>
    </cfRule>
    <cfRule type="cellIs" dxfId="743" priority="464" operator="equal">
      <formula>"休"</formula>
    </cfRule>
  </conditionalFormatting>
  <conditionalFormatting sqref="F667:AG670">
    <cfRule type="containsText" dxfId="742" priority="459" operator="containsText" text="外">
      <formula>NOT(ISERROR(SEARCH("外",F667)))</formula>
    </cfRule>
  </conditionalFormatting>
  <conditionalFormatting sqref="F667:AG670">
    <cfRule type="containsText" dxfId="741" priority="458" operator="containsText" text="－">
      <formula>NOT(ISERROR(SEARCH("－",F667)))</formula>
    </cfRule>
  </conditionalFormatting>
  <conditionalFormatting sqref="F674:AG674">
    <cfRule type="containsText" dxfId="740" priority="456" operator="containsText" text="日">
      <formula>NOT(ISERROR(SEARCH("日",F674)))</formula>
    </cfRule>
    <cfRule type="containsText" dxfId="739" priority="457" operator="containsText" text="土">
      <formula>NOT(ISERROR(SEARCH("土",F674)))</formula>
    </cfRule>
  </conditionalFormatting>
  <conditionalFormatting sqref="F674:AG674">
    <cfRule type="containsText" dxfId="738" priority="449" operator="containsText" text="その他">
      <formula>NOT(ISERROR(SEARCH("その他",F674)))</formula>
    </cfRule>
    <cfRule type="containsText" dxfId="737" priority="450" operator="containsText" text="冬休">
      <formula>NOT(ISERROR(SEARCH("冬休",F674)))</formula>
    </cfRule>
    <cfRule type="containsText" dxfId="736" priority="451" operator="containsText" text="夏休">
      <formula>NOT(ISERROR(SEARCH("夏休",F674)))</formula>
    </cfRule>
    <cfRule type="containsText" dxfId="735" priority="452" operator="containsText" text="製作">
      <formula>NOT(ISERROR(SEARCH("製作",F674)))</formula>
    </cfRule>
    <cfRule type="cellIs" dxfId="734" priority="453" operator="equal">
      <formula>"中止,製作"</formula>
    </cfRule>
    <cfRule type="containsText" dxfId="733" priority="454" operator="containsText" text="中止,製作,夏休,冬休,その他">
      <formula>NOT(ISERROR(SEARCH("中止,製作,夏休,冬休,その他",F674)))</formula>
    </cfRule>
    <cfRule type="containsText" dxfId="732" priority="455" operator="containsText" text="中止">
      <formula>NOT(ISERROR(SEARCH("中止",F674)))</formula>
    </cfRule>
  </conditionalFormatting>
  <conditionalFormatting sqref="F675:AG680">
    <cfRule type="containsText" dxfId="731" priority="444" operator="containsText" text="退">
      <formula>NOT(ISERROR(SEARCH("退",F675)))</formula>
    </cfRule>
    <cfRule type="containsText" dxfId="730" priority="445" operator="containsText" text="入">
      <formula>NOT(ISERROR(SEARCH("入",F675)))</formula>
    </cfRule>
    <cfRule type="containsText" dxfId="729" priority="446" operator="containsText" text="入,退">
      <formula>NOT(ISERROR(SEARCH("入,退",F675)))</formula>
    </cfRule>
    <cfRule type="containsText" dxfId="728" priority="447" operator="containsText" text="入,退">
      <formula>NOT(ISERROR(SEARCH("入,退",F675)))</formula>
    </cfRule>
    <cfRule type="cellIs" dxfId="727" priority="448" operator="equal">
      <formula>"休"</formula>
    </cfRule>
  </conditionalFormatting>
  <conditionalFormatting sqref="F675:AG680">
    <cfRule type="containsText" dxfId="726" priority="443" operator="containsText" text="外">
      <formula>NOT(ISERROR(SEARCH("外",F675)))</formula>
    </cfRule>
  </conditionalFormatting>
  <conditionalFormatting sqref="F681:AG681">
    <cfRule type="containsText" dxfId="725" priority="441" operator="containsText" text="日">
      <formula>NOT(ISERROR(SEARCH("日",F681)))</formula>
    </cfRule>
    <cfRule type="containsText" dxfId="724" priority="442" operator="containsText" text="土">
      <formula>NOT(ISERROR(SEARCH("土",F681)))</formula>
    </cfRule>
  </conditionalFormatting>
  <conditionalFormatting sqref="F681:AG681">
    <cfRule type="containsText" dxfId="723" priority="434" operator="containsText" text="その他">
      <formula>NOT(ISERROR(SEARCH("その他",F681)))</formula>
    </cfRule>
    <cfRule type="containsText" dxfId="722" priority="435" operator="containsText" text="冬休">
      <formula>NOT(ISERROR(SEARCH("冬休",F681)))</formula>
    </cfRule>
    <cfRule type="containsText" dxfId="721" priority="436" operator="containsText" text="夏休">
      <formula>NOT(ISERROR(SEARCH("夏休",F681)))</formula>
    </cfRule>
    <cfRule type="containsText" dxfId="720" priority="437" operator="containsText" text="製作">
      <formula>NOT(ISERROR(SEARCH("製作",F681)))</formula>
    </cfRule>
    <cfRule type="cellIs" dxfId="719" priority="438" operator="equal">
      <formula>"中止,製作"</formula>
    </cfRule>
    <cfRule type="containsText" dxfId="718" priority="439" operator="containsText" text="中止,製作,夏休,冬休,その他">
      <formula>NOT(ISERROR(SEARCH("中止,製作,夏休,冬休,その他",F681)))</formula>
    </cfRule>
    <cfRule type="containsText" dxfId="717" priority="440" operator="containsText" text="中止">
      <formula>NOT(ISERROR(SEARCH("中止",F681)))</formula>
    </cfRule>
  </conditionalFormatting>
  <conditionalFormatting sqref="F686:AG686">
    <cfRule type="containsText" dxfId="716" priority="432" operator="containsText" text="日">
      <formula>NOT(ISERROR(SEARCH("日",F686)))</formula>
    </cfRule>
    <cfRule type="containsText" dxfId="715" priority="433" operator="containsText" text="土">
      <formula>NOT(ISERROR(SEARCH("土",F686)))</formula>
    </cfRule>
  </conditionalFormatting>
  <conditionalFormatting sqref="F686:AG686">
    <cfRule type="containsText" dxfId="714" priority="425" operator="containsText" text="その他">
      <formula>NOT(ISERROR(SEARCH("その他",F686)))</formula>
    </cfRule>
    <cfRule type="containsText" dxfId="713" priority="426" operator="containsText" text="冬休">
      <formula>NOT(ISERROR(SEARCH("冬休",F686)))</formula>
    </cfRule>
    <cfRule type="containsText" dxfId="712" priority="427" operator="containsText" text="夏休">
      <formula>NOT(ISERROR(SEARCH("夏休",F686)))</formula>
    </cfRule>
    <cfRule type="containsText" dxfId="711" priority="428" operator="containsText" text="製作">
      <formula>NOT(ISERROR(SEARCH("製作",F686)))</formula>
    </cfRule>
    <cfRule type="cellIs" dxfId="710" priority="429" operator="equal">
      <formula>"中止,製作"</formula>
    </cfRule>
    <cfRule type="containsText" dxfId="709" priority="430" operator="containsText" text="中止,製作,夏休,冬休,その他">
      <formula>NOT(ISERROR(SEARCH("中止,製作,夏休,冬休,その他",F686)))</formula>
    </cfRule>
    <cfRule type="containsText" dxfId="708" priority="431" operator="containsText" text="中止">
      <formula>NOT(ISERROR(SEARCH("中止",F686)))</formula>
    </cfRule>
  </conditionalFormatting>
  <conditionalFormatting sqref="F675:F680">
    <cfRule type="containsText" dxfId="707" priority="424" operator="containsText" text="－">
      <formula>NOT(ISERROR(SEARCH("－",F675)))</formula>
    </cfRule>
  </conditionalFormatting>
  <conditionalFormatting sqref="G675:G680 H677:U679 V679:AG679">
    <cfRule type="containsText" dxfId="706" priority="423" operator="containsText" text="－">
      <formula>NOT(ISERROR(SEARCH("－",G675)))</formula>
    </cfRule>
  </conditionalFormatting>
  <conditionalFormatting sqref="G675:AG680">
    <cfRule type="containsText" dxfId="705" priority="422" operator="containsText" text="－">
      <formula>NOT(ISERROR(SEARCH("－",G675)))</formula>
    </cfRule>
  </conditionalFormatting>
  <conditionalFormatting sqref="F682:AG685">
    <cfRule type="containsText" dxfId="704" priority="417" operator="containsText" text="退">
      <formula>NOT(ISERROR(SEARCH("退",F682)))</formula>
    </cfRule>
    <cfRule type="containsText" dxfId="703" priority="418" operator="containsText" text="入">
      <formula>NOT(ISERROR(SEARCH("入",F682)))</formula>
    </cfRule>
    <cfRule type="containsText" dxfId="702" priority="419" operator="containsText" text="入,退">
      <formula>NOT(ISERROR(SEARCH("入,退",F682)))</formula>
    </cfRule>
    <cfRule type="containsText" dxfId="701" priority="420" operator="containsText" text="入,退">
      <formula>NOT(ISERROR(SEARCH("入,退",F682)))</formula>
    </cfRule>
    <cfRule type="cellIs" dxfId="700" priority="421" operator="equal">
      <formula>"休"</formula>
    </cfRule>
  </conditionalFormatting>
  <conditionalFormatting sqref="F682:AG685">
    <cfRule type="containsText" dxfId="699" priority="416" operator="containsText" text="外">
      <formula>NOT(ISERROR(SEARCH("外",F682)))</formula>
    </cfRule>
  </conditionalFormatting>
  <conditionalFormatting sqref="F682:AG685">
    <cfRule type="containsText" dxfId="698" priority="415" operator="containsText" text="－">
      <formula>NOT(ISERROR(SEARCH("－",F682)))</formula>
    </cfRule>
  </conditionalFormatting>
  <conditionalFormatting sqref="F687:AG690">
    <cfRule type="containsText" dxfId="697" priority="410" operator="containsText" text="退">
      <formula>NOT(ISERROR(SEARCH("退",F687)))</formula>
    </cfRule>
    <cfRule type="containsText" dxfId="696" priority="411" operator="containsText" text="入">
      <formula>NOT(ISERROR(SEARCH("入",F687)))</formula>
    </cfRule>
    <cfRule type="containsText" dxfId="695" priority="412" operator="containsText" text="入,退">
      <formula>NOT(ISERROR(SEARCH("入,退",F687)))</formula>
    </cfRule>
    <cfRule type="containsText" dxfId="694" priority="413" operator="containsText" text="入,退">
      <formula>NOT(ISERROR(SEARCH("入,退",F687)))</formula>
    </cfRule>
    <cfRule type="cellIs" dxfId="693" priority="414" operator="equal">
      <formula>"休"</formula>
    </cfRule>
  </conditionalFormatting>
  <conditionalFormatting sqref="F687:AG690">
    <cfRule type="containsText" dxfId="692" priority="409" operator="containsText" text="外">
      <formula>NOT(ISERROR(SEARCH("外",F687)))</formula>
    </cfRule>
  </conditionalFormatting>
  <conditionalFormatting sqref="F687:AG690">
    <cfRule type="containsText" dxfId="691" priority="408" operator="containsText" text="－">
      <formula>NOT(ISERROR(SEARCH("－",F687)))</formula>
    </cfRule>
  </conditionalFormatting>
  <conditionalFormatting sqref="F700:AG700">
    <cfRule type="containsText" dxfId="690" priority="406" operator="containsText" text="日">
      <formula>NOT(ISERROR(SEARCH("日",F700)))</formula>
    </cfRule>
    <cfRule type="containsText" dxfId="689" priority="407" operator="containsText" text="土">
      <formula>NOT(ISERROR(SEARCH("土",F700)))</formula>
    </cfRule>
  </conditionalFormatting>
  <conditionalFormatting sqref="F700:AG700">
    <cfRule type="containsText" dxfId="688" priority="399" operator="containsText" text="その他">
      <formula>NOT(ISERROR(SEARCH("その他",F700)))</formula>
    </cfRule>
    <cfRule type="containsText" dxfId="687" priority="400" operator="containsText" text="冬休">
      <formula>NOT(ISERROR(SEARCH("冬休",F700)))</formula>
    </cfRule>
    <cfRule type="containsText" dxfId="686" priority="401" operator="containsText" text="夏休">
      <formula>NOT(ISERROR(SEARCH("夏休",F700)))</formula>
    </cfRule>
    <cfRule type="containsText" dxfId="685" priority="402" operator="containsText" text="製作">
      <formula>NOT(ISERROR(SEARCH("製作",F700)))</formula>
    </cfRule>
    <cfRule type="cellIs" dxfId="684" priority="403" operator="equal">
      <formula>"中止,製作"</formula>
    </cfRule>
    <cfRule type="containsText" dxfId="683" priority="404" operator="containsText" text="中止,製作,夏休,冬休,その他">
      <formula>NOT(ISERROR(SEARCH("中止,製作,夏休,冬休,その他",F700)))</formula>
    </cfRule>
    <cfRule type="containsText" dxfId="682" priority="405" operator="containsText" text="中止">
      <formula>NOT(ISERROR(SEARCH("中止",F700)))</formula>
    </cfRule>
  </conditionalFormatting>
  <conditionalFormatting sqref="F701:AG706">
    <cfRule type="containsText" dxfId="681" priority="394" operator="containsText" text="退">
      <formula>NOT(ISERROR(SEARCH("退",F701)))</formula>
    </cfRule>
    <cfRule type="containsText" dxfId="680" priority="395" operator="containsText" text="入">
      <formula>NOT(ISERROR(SEARCH("入",F701)))</formula>
    </cfRule>
    <cfRule type="containsText" dxfId="679" priority="396" operator="containsText" text="入,退">
      <formula>NOT(ISERROR(SEARCH("入,退",F701)))</formula>
    </cfRule>
    <cfRule type="containsText" dxfId="678" priority="397" operator="containsText" text="入,退">
      <formula>NOT(ISERROR(SEARCH("入,退",F701)))</formula>
    </cfRule>
    <cfRule type="cellIs" dxfId="677" priority="398" operator="equal">
      <formula>"休"</formula>
    </cfRule>
  </conditionalFormatting>
  <conditionalFormatting sqref="F701:AG706">
    <cfRule type="containsText" dxfId="676" priority="393" operator="containsText" text="外">
      <formula>NOT(ISERROR(SEARCH("外",F701)))</formula>
    </cfRule>
  </conditionalFormatting>
  <conditionalFormatting sqref="F707:AG707">
    <cfRule type="containsText" dxfId="675" priority="391" operator="containsText" text="日">
      <formula>NOT(ISERROR(SEARCH("日",F707)))</formula>
    </cfRule>
    <cfRule type="containsText" dxfId="674" priority="392" operator="containsText" text="土">
      <formula>NOT(ISERROR(SEARCH("土",F707)))</formula>
    </cfRule>
  </conditionalFormatting>
  <conditionalFormatting sqref="F707:AG707">
    <cfRule type="containsText" dxfId="673" priority="384" operator="containsText" text="その他">
      <formula>NOT(ISERROR(SEARCH("その他",F707)))</formula>
    </cfRule>
    <cfRule type="containsText" dxfId="672" priority="385" operator="containsText" text="冬休">
      <formula>NOT(ISERROR(SEARCH("冬休",F707)))</formula>
    </cfRule>
    <cfRule type="containsText" dxfId="671" priority="386" operator="containsText" text="夏休">
      <formula>NOT(ISERROR(SEARCH("夏休",F707)))</formula>
    </cfRule>
    <cfRule type="containsText" dxfId="670" priority="387" operator="containsText" text="製作">
      <formula>NOT(ISERROR(SEARCH("製作",F707)))</formula>
    </cfRule>
    <cfRule type="cellIs" dxfId="669" priority="388" operator="equal">
      <formula>"中止,製作"</formula>
    </cfRule>
    <cfRule type="containsText" dxfId="668" priority="389" operator="containsText" text="中止,製作,夏休,冬休,その他">
      <formula>NOT(ISERROR(SEARCH("中止,製作,夏休,冬休,その他",F707)))</formula>
    </cfRule>
    <cfRule type="containsText" dxfId="667" priority="390" operator="containsText" text="中止">
      <formula>NOT(ISERROR(SEARCH("中止",F707)))</formula>
    </cfRule>
  </conditionalFormatting>
  <conditionalFormatting sqref="F712:AG712">
    <cfRule type="containsText" dxfId="666" priority="382" operator="containsText" text="日">
      <formula>NOT(ISERROR(SEARCH("日",F712)))</formula>
    </cfRule>
    <cfRule type="containsText" dxfId="665" priority="383" operator="containsText" text="土">
      <formula>NOT(ISERROR(SEARCH("土",F712)))</formula>
    </cfRule>
  </conditionalFormatting>
  <conditionalFormatting sqref="F712:AG712">
    <cfRule type="containsText" dxfId="664" priority="375" operator="containsText" text="その他">
      <formula>NOT(ISERROR(SEARCH("その他",F712)))</formula>
    </cfRule>
    <cfRule type="containsText" dxfId="663" priority="376" operator="containsText" text="冬休">
      <formula>NOT(ISERROR(SEARCH("冬休",F712)))</formula>
    </cfRule>
    <cfRule type="containsText" dxfId="662" priority="377" operator="containsText" text="夏休">
      <formula>NOT(ISERROR(SEARCH("夏休",F712)))</formula>
    </cfRule>
    <cfRule type="containsText" dxfId="661" priority="378" operator="containsText" text="製作">
      <formula>NOT(ISERROR(SEARCH("製作",F712)))</formula>
    </cfRule>
    <cfRule type="cellIs" dxfId="660" priority="379" operator="equal">
      <formula>"中止,製作"</formula>
    </cfRule>
    <cfRule type="containsText" dxfId="659" priority="380" operator="containsText" text="中止,製作,夏休,冬休,その他">
      <formula>NOT(ISERROR(SEARCH("中止,製作,夏休,冬休,その他",F712)))</formula>
    </cfRule>
    <cfRule type="containsText" dxfId="658" priority="381" operator="containsText" text="中止">
      <formula>NOT(ISERROR(SEARCH("中止",F712)))</formula>
    </cfRule>
  </conditionalFormatting>
  <conditionalFormatting sqref="F701:F706">
    <cfRule type="containsText" dxfId="657" priority="374" operator="containsText" text="－">
      <formula>NOT(ISERROR(SEARCH("－",F701)))</formula>
    </cfRule>
  </conditionalFormatting>
  <conditionalFormatting sqref="G701:G706 H703:U705 V705:AG705">
    <cfRule type="containsText" dxfId="656" priority="373" operator="containsText" text="－">
      <formula>NOT(ISERROR(SEARCH("－",G701)))</formula>
    </cfRule>
  </conditionalFormatting>
  <conditionalFormatting sqref="G701:AG706">
    <cfRule type="containsText" dxfId="655" priority="372" operator="containsText" text="－">
      <formula>NOT(ISERROR(SEARCH("－",G701)))</formula>
    </cfRule>
  </conditionalFormatting>
  <conditionalFormatting sqref="F708:AG711">
    <cfRule type="containsText" dxfId="654" priority="367" operator="containsText" text="退">
      <formula>NOT(ISERROR(SEARCH("退",F708)))</formula>
    </cfRule>
    <cfRule type="containsText" dxfId="653" priority="368" operator="containsText" text="入">
      <formula>NOT(ISERROR(SEARCH("入",F708)))</formula>
    </cfRule>
    <cfRule type="containsText" dxfId="652" priority="369" operator="containsText" text="入,退">
      <formula>NOT(ISERROR(SEARCH("入,退",F708)))</formula>
    </cfRule>
    <cfRule type="containsText" dxfId="651" priority="370" operator="containsText" text="入,退">
      <formula>NOT(ISERROR(SEARCH("入,退",F708)))</formula>
    </cfRule>
    <cfRule type="cellIs" dxfId="650" priority="371" operator="equal">
      <formula>"休"</formula>
    </cfRule>
  </conditionalFormatting>
  <conditionalFormatting sqref="F708:AG711">
    <cfRule type="containsText" dxfId="649" priority="366" operator="containsText" text="外">
      <formula>NOT(ISERROR(SEARCH("外",F708)))</formula>
    </cfRule>
  </conditionalFormatting>
  <conditionalFormatting sqref="F708:AG711">
    <cfRule type="containsText" dxfId="648" priority="365" operator="containsText" text="－">
      <formula>NOT(ISERROR(SEARCH("－",F708)))</formula>
    </cfRule>
  </conditionalFormatting>
  <conditionalFormatting sqref="F713:AG716">
    <cfRule type="containsText" dxfId="647" priority="360" operator="containsText" text="退">
      <formula>NOT(ISERROR(SEARCH("退",F713)))</formula>
    </cfRule>
    <cfRule type="containsText" dxfId="646" priority="361" operator="containsText" text="入">
      <formula>NOT(ISERROR(SEARCH("入",F713)))</formula>
    </cfRule>
    <cfRule type="containsText" dxfId="645" priority="362" operator="containsText" text="入,退">
      <formula>NOT(ISERROR(SEARCH("入,退",F713)))</formula>
    </cfRule>
    <cfRule type="containsText" dxfId="644" priority="363" operator="containsText" text="入,退">
      <formula>NOT(ISERROR(SEARCH("入,退",F713)))</formula>
    </cfRule>
    <cfRule type="cellIs" dxfId="643" priority="364" operator="equal">
      <formula>"休"</formula>
    </cfRule>
  </conditionalFormatting>
  <conditionalFormatting sqref="F713:AG716">
    <cfRule type="containsText" dxfId="642" priority="359" operator="containsText" text="外">
      <formula>NOT(ISERROR(SEARCH("外",F713)))</formula>
    </cfRule>
  </conditionalFormatting>
  <conditionalFormatting sqref="F713:AG716">
    <cfRule type="containsText" dxfId="641" priority="358" operator="containsText" text="－">
      <formula>NOT(ISERROR(SEARCH("－",F713)))</formula>
    </cfRule>
  </conditionalFormatting>
  <conditionalFormatting sqref="F720:AG720">
    <cfRule type="containsText" dxfId="640" priority="356" operator="containsText" text="日">
      <formula>NOT(ISERROR(SEARCH("日",F720)))</formula>
    </cfRule>
    <cfRule type="containsText" dxfId="639" priority="357" operator="containsText" text="土">
      <formula>NOT(ISERROR(SEARCH("土",F720)))</formula>
    </cfRule>
  </conditionalFormatting>
  <conditionalFormatting sqref="F720:AG720">
    <cfRule type="containsText" dxfId="638" priority="349" operator="containsText" text="その他">
      <formula>NOT(ISERROR(SEARCH("その他",F720)))</formula>
    </cfRule>
    <cfRule type="containsText" dxfId="637" priority="350" operator="containsText" text="冬休">
      <formula>NOT(ISERROR(SEARCH("冬休",F720)))</formula>
    </cfRule>
    <cfRule type="containsText" dxfId="636" priority="351" operator="containsText" text="夏休">
      <formula>NOT(ISERROR(SEARCH("夏休",F720)))</formula>
    </cfRule>
    <cfRule type="containsText" dxfId="635" priority="352" operator="containsText" text="製作">
      <formula>NOT(ISERROR(SEARCH("製作",F720)))</formula>
    </cfRule>
    <cfRule type="cellIs" dxfId="634" priority="353" operator="equal">
      <formula>"中止,製作"</formula>
    </cfRule>
    <cfRule type="containsText" dxfId="633" priority="354" operator="containsText" text="中止,製作,夏休,冬休,その他">
      <formula>NOT(ISERROR(SEARCH("中止,製作,夏休,冬休,その他",F720)))</formula>
    </cfRule>
    <cfRule type="containsText" dxfId="632" priority="355" operator="containsText" text="中止">
      <formula>NOT(ISERROR(SEARCH("中止",F720)))</formula>
    </cfRule>
  </conditionalFormatting>
  <conditionalFormatting sqref="F721:AG726">
    <cfRule type="containsText" dxfId="631" priority="344" operator="containsText" text="退">
      <formula>NOT(ISERROR(SEARCH("退",F721)))</formula>
    </cfRule>
    <cfRule type="containsText" dxfId="630" priority="345" operator="containsText" text="入">
      <formula>NOT(ISERROR(SEARCH("入",F721)))</formula>
    </cfRule>
    <cfRule type="containsText" dxfId="629" priority="346" operator="containsText" text="入,退">
      <formula>NOT(ISERROR(SEARCH("入,退",F721)))</formula>
    </cfRule>
    <cfRule type="containsText" dxfId="628" priority="347" operator="containsText" text="入,退">
      <formula>NOT(ISERROR(SEARCH("入,退",F721)))</formula>
    </cfRule>
    <cfRule type="cellIs" dxfId="627" priority="348" operator="equal">
      <formula>"休"</formula>
    </cfRule>
  </conditionalFormatting>
  <conditionalFormatting sqref="F721:AG726">
    <cfRule type="containsText" dxfId="626" priority="343" operator="containsText" text="外">
      <formula>NOT(ISERROR(SEARCH("外",F721)))</formula>
    </cfRule>
  </conditionalFormatting>
  <conditionalFormatting sqref="F727:AG727">
    <cfRule type="containsText" dxfId="625" priority="341" operator="containsText" text="日">
      <formula>NOT(ISERROR(SEARCH("日",F727)))</formula>
    </cfRule>
    <cfRule type="containsText" dxfId="624" priority="342" operator="containsText" text="土">
      <formula>NOT(ISERROR(SEARCH("土",F727)))</formula>
    </cfRule>
  </conditionalFormatting>
  <conditionalFormatting sqref="F727:AG727">
    <cfRule type="containsText" dxfId="623" priority="334" operator="containsText" text="その他">
      <formula>NOT(ISERROR(SEARCH("その他",F727)))</formula>
    </cfRule>
    <cfRule type="containsText" dxfId="622" priority="335" operator="containsText" text="冬休">
      <formula>NOT(ISERROR(SEARCH("冬休",F727)))</formula>
    </cfRule>
    <cfRule type="containsText" dxfId="621" priority="336" operator="containsText" text="夏休">
      <formula>NOT(ISERROR(SEARCH("夏休",F727)))</formula>
    </cfRule>
    <cfRule type="containsText" dxfId="620" priority="337" operator="containsText" text="製作">
      <formula>NOT(ISERROR(SEARCH("製作",F727)))</formula>
    </cfRule>
    <cfRule type="cellIs" dxfId="619" priority="338" operator="equal">
      <formula>"中止,製作"</formula>
    </cfRule>
    <cfRule type="containsText" dxfId="618" priority="339" operator="containsText" text="中止,製作,夏休,冬休,その他">
      <formula>NOT(ISERROR(SEARCH("中止,製作,夏休,冬休,その他",F727)))</formula>
    </cfRule>
    <cfRule type="containsText" dxfId="617" priority="340" operator="containsText" text="中止">
      <formula>NOT(ISERROR(SEARCH("中止",F727)))</formula>
    </cfRule>
  </conditionalFormatting>
  <conditionalFormatting sqref="F732:AG732">
    <cfRule type="containsText" dxfId="616" priority="332" operator="containsText" text="日">
      <formula>NOT(ISERROR(SEARCH("日",F732)))</formula>
    </cfRule>
    <cfRule type="containsText" dxfId="615" priority="333" operator="containsText" text="土">
      <formula>NOT(ISERROR(SEARCH("土",F732)))</formula>
    </cfRule>
  </conditionalFormatting>
  <conditionalFormatting sqref="F732:AG732">
    <cfRule type="containsText" dxfId="614" priority="325" operator="containsText" text="その他">
      <formula>NOT(ISERROR(SEARCH("その他",F732)))</formula>
    </cfRule>
    <cfRule type="containsText" dxfId="613" priority="326" operator="containsText" text="冬休">
      <formula>NOT(ISERROR(SEARCH("冬休",F732)))</formula>
    </cfRule>
    <cfRule type="containsText" dxfId="612" priority="327" operator="containsText" text="夏休">
      <formula>NOT(ISERROR(SEARCH("夏休",F732)))</formula>
    </cfRule>
    <cfRule type="containsText" dxfId="611" priority="328" operator="containsText" text="製作">
      <formula>NOT(ISERROR(SEARCH("製作",F732)))</formula>
    </cfRule>
    <cfRule type="cellIs" dxfId="610" priority="329" operator="equal">
      <formula>"中止,製作"</formula>
    </cfRule>
    <cfRule type="containsText" dxfId="609" priority="330" operator="containsText" text="中止,製作,夏休,冬休,その他">
      <formula>NOT(ISERROR(SEARCH("中止,製作,夏休,冬休,その他",F732)))</formula>
    </cfRule>
    <cfRule type="containsText" dxfId="608" priority="331" operator="containsText" text="中止">
      <formula>NOT(ISERROR(SEARCH("中止",F732)))</formula>
    </cfRule>
  </conditionalFormatting>
  <conditionalFormatting sqref="F721:F726">
    <cfRule type="containsText" dxfId="607" priority="324" operator="containsText" text="－">
      <formula>NOT(ISERROR(SEARCH("－",F721)))</formula>
    </cfRule>
  </conditionalFormatting>
  <conditionalFormatting sqref="G721:G726 H723:U725 V725:AG725">
    <cfRule type="containsText" dxfId="606" priority="323" operator="containsText" text="－">
      <formula>NOT(ISERROR(SEARCH("－",G721)))</formula>
    </cfRule>
  </conditionalFormatting>
  <conditionalFormatting sqref="G721:AG726">
    <cfRule type="containsText" dxfId="605" priority="322" operator="containsText" text="－">
      <formula>NOT(ISERROR(SEARCH("－",G721)))</formula>
    </cfRule>
  </conditionalFormatting>
  <conditionalFormatting sqref="F728:AG731">
    <cfRule type="containsText" dxfId="604" priority="317" operator="containsText" text="退">
      <formula>NOT(ISERROR(SEARCH("退",F728)))</formula>
    </cfRule>
    <cfRule type="containsText" dxfId="603" priority="318" operator="containsText" text="入">
      <formula>NOT(ISERROR(SEARCH("入",F728)))</formula>
    </cfRule>
    <cfRule type="containsText" dxfId="602" priority="319" operator="containsText" text="入,退">
      <formula>NOT(ISERROR(SEARCH("入,退",F728)))</formula>
    </cfRule>
    <cfRule type="containsText" dxfId="601" priority="320" operator="containsText" text="入,退">
      <formula>NOT(ISERROR(SEARCH("入,退",F728)))</formula>
    </cfRule>
    <cfRule type="cellIs" dxfId="600" priority="321" operator="equal">
      <formula>"休"</formula>
    </cfRule>
  </conditionalFormatting>
  <conditionalFormatting sqref="F728:AG731">
    <cfRule type="containsText" dxfId="599" priority="316" operator="containsText" text="外">
      <formula>NOT(ISERROR(SEARCH("外",F728)))</formula>
    </cfRule>
  </conditionalFormatting>
  <conditionalFormatting sqref="F728:AG731">
    <cfRule type="containsText" dxfId="598" priority="315" operator="containsText" text="－">
      <formula>NOT(ISERROR(SEARCH("－",F728)))</formula>
    </cfRule>
  </conditionalFormatting>
  <conditionalFormatting sqref="F733:AG736">
    <cfRule type="containsText" dxfId="597" priority="310" operator="containsText" text="退">
      <formula>NOT(ISERROR(SEARCH("退",F733)))</formula>
    </cfRule>
    <cfRule type="containsText" dxfId="596" priority="311" operator="containsText" text="入">
      <formula>NOT(ISERROR(SEARCH("入",F733)))</formula>
    </cfRule>
    <cfRule type="containsText" dxfId="595" priority="312" operator="containsText" text="入,退">
      <formula>NOT(ISERROR(SEARCH("入,退",F733)))</formula>
    </cfRule>
    <cfRule type="containsText" dxfId="594" priority="313" operator="containsText" text="入,退">
      <formula>NOT(ISERROR(SEARCH("入,退",F733)))</formula>
    </cfRule>
    <cfRule type="cellIs" dxfId="593" priority="314" operator="equal">
      <formula>"休"</formula>
    </cfRule>
  </conditionalFormatting>
  <conditionalFormatting sqref="F733:AG736">
    <cfRule type="containsText" dxfId="592" priority="309" operator="containsText" text="外">
      <formula>NOT(ISERROR(SEARCH("外",F733)))</formula>
    </cfRule>
  </conditionalFormatting>
  <conditionalFormatting sqref="F733:AG736">
    <cfRule type="containsText" dxfId="591" priority="308" operator="containsText" text="－">
      <formula>NOT(ISERROR(SEARCH("－",F733)))</formula>
    </cfRule>
  </conditionalFormatting>
  <conditionalFormatting sqref="F740:AG740">
    <cfRule type="containsText" dxfId="590" priority="306" operator="containsText" text="日">
      <formula>NOT(ISERROR(SEARCH("日",F740)))</formula>
    </cfRule>
    <cfRule type="containsText" dxfId="589" priority="307" operator="containsText" text="土">
      <formula>NOT(ISERROR(SEARCH("土",F740)))</formula>
    </cfRule>
  </conditionalFormatting>
  <conditionalFormatting sqref="F740:AG740">
    <cfRule type="containsText" dxfId="588" priority="299" operator="containsText" text="その他">
      <formula>NOT(ISERROR(SEARCH("その他",F740)))</formula>
    </cfRule>
    <cfRule type="containsText" dxfId="587" priority="300" operator="containsText" text="冬休">
      <formula>NOT(ISERROR(SEARCH("冬休",F740)))</formula>
    </cfRule>
    <cfRule type="containsText" dxfId="586" priority="301" operator="containsText" text="夏休">
      <formula>NOT(ISERROR(SEARCH("夏休",F740)))</formula>
    </cfRule>
    <cfRule type="containsText" dxfId="585" priority="302" operator="containsText" text="製作">
      <formula>NOT(ISERROR(SEARCH("製作",F740)))</formula>
    </cfRule>
    <cfRule type="cellIs" dxfId="584" priority="303" operator="equal">
      <formula>"中止,製作"</formula>
    </cfRule>
    <cfRule type="containsText" dxfId="583" priority="304" operator="containsText" text="中止,製作,夏休,冬休,その他">
      <formula>NOT(ISERROR(SEARCH("中止,製作,夏休,冬休,その他",F740)))</formula>
    </cfRule>
    <cfRule type="containsText" dxfId="582" priority="305" operator="containsText" text="中止">
      <formula>NOT(ISERROR(SEARCH("中止",F740)))</formula>
    </cfRule>
  </conditionalFormatting>
  <conditionalFormatting sqref="F741:AG746">
    <cfRule type="containsText" dxfId="581" priority="294" operator="containsText" text="退">
      <formula>NOT(ISERROR(SEARCH("退",F741)))</formula>
    </cfRule>
    <cfRule type="containsText" dxfId="580" priority="295" operator="containsText" text="入">
      <formula>NOT(ISERROR(SEARCH("入",F741)))</formula>
    </cfRule>
    <cfRule type="containsText" dxfId="579" priority="296" operator="containsText" text="入,退">
      <formula>NOT(ISERROR(SEARCH("入,退",F741)))</formula>
    </cfRule>
    <cfRule type="containsText" dxfId="578" priority="297" operator="containsText" text="入,退">
      <formula>NOT(ISERROR(SEARCH("入,退",F741)))</formula>
    </cfRule>
    <cfRule type="cellIs" dxfId="577" priority="298" operator="equal">
      <formula>"休"</formula>
    </cfRule>
  </conditionalFormatting>
  <conditionalFormatting sqref="F741:AG746">
    <cfRule type="containsText" dxfId="576" priority="293" operator="containsText" text="外">
      <formula>NOT(ISERROR(SEARCH("外",F741)))</formula>
    </cfRule>
  </conditionalFormatting>
  <conditionalFormatting sqref="F747:AG747">
    <cfRule type="containsText" dxfId="575" priority="291" operator="containsText" text="日">
      <formula>NOT(ISERROR(SEARCH("日",F747)))</formula>
    </cfRule>
    <cfRule type="containsText" dxfId="574" priority="292" operator="containsText" text="土">
      <formula>NOT(ISERROR(SEARCH("土",F747)))</formula>
    </cfRule>
  </conditionalFormatting>
  <conditionalFormatting sqref="F747:AG747">
    <cfRule type="containsText" dxfId="573" priority="284" operator="containsText" text="その他">
      <formula>NOT(ISERROR(SEARCH("その他",F747)))</formula>
    </cfRule>
    <cfRule type="containsText" dxfId="572" priority="285" operator="containsText" text="冬休">
      <formula>NOT(ISERROR(SEARCH("冬休",F747)))</formula>
    </cfRule>
    <cfRule type="containsText" dxfId="571" priority="286" operator="containsText" text="夏休">
      <formula>NOT(ISERROR(SEARCH("夏休",F747)))</formula>
    </cfRule>
    <cfRule type="containsText" dxfId="570" priority="287" operator="containsText" text="製作">
      <formula>NOT(ISERROR(SEARCH("製作",F747)))</formula>
    </cfRule>
    <cfRule type="cellIs" dxfId="569" priority="288" operator="equal">
      <formula>"中止,製作"</formula>
    </cfRule>
    <cfRule type="containsText" dxfId="568" priority="289" operator="containsText" text="中止,製作,夏休,冬休,その他">
      <formula>NOT(ISERROR(SEARCH("中止,製作,夏休,冬休,その他",F747)))</formula>
    </cfRule>
    <cfRule type="containsText" dxfId="567" priority="290" operator="containsText" text="中止">
      <formula>NOT(ISERROR(SEARCH("中止",F747)))</formula>
    </cfRule>
  </conditionalFormatting>
  <conditionalFormatting sqref="F752:AG752">
    <cfRule type="containsText" dxfId="566" priority="282" operator="containsText" text="日">
      <formula>NOT(ISERROR(SEARCH("日",F752)))</formula>
    </cfRule>
    <cfRule type="containsText" dxfId="565" priority="283" operator="containsText" text="土">
      <formula>NOT(ISERROR(SEARCH("土",F752)))</formula>
    </cfRule>
  </conditionalFormatting>
  <conditionalFormatting sqref="F752:AG752">
    <cfRule type="containsText" dxfId="564" priority="275" operator="containsText" text="その他">
      <formula>NOT(ISERROR(SEARCH("その他",F752)))</formula>
    </cfRule>
    <cfRule type="containsText" dxfId="563" priority="276" operator="containsText" text="冬休">
      <formula>NOT(ISERROR(SEARCH("冬休",F752)))</formula>
    </cfRule>
    <cfRule type="containsText" dxfId="562" priority="277" operator="containsText" text="夏休">
      <formula>NOT(ISERROR(SEARCH("夏休",F752)))</formula>
    </cfRule>
    <cfRule type="containsText" dxfId="561" priority="278" operator="containsText" text="製作">
      <formula>NOT(ISERROR(SEARCH("製作",F752)))</formula>
    </cfRule>
    <cfRule type="cellIs" dxfId="560" priority="279" operator="equal">
      <formula>"中止,製作"</formula>
    </cfRule>
    <cfRule type="containsText" dxfId="559" priority="280" operator="containsText" text="中止,製作,夏休,冬休,その他">
      <formula>NOT(ISERROR(SEARCH("中止,製作,夏休,冬休,その他",F752)))</formula>
    </cfRule>
    <cfRule type="containsText" dxfId="558" priority="281" operator="containsText" text="中止">
      <formula>NOT(ISERROR(SEARCH("中止",F752)))</formula>
    </cfRule>
  </conditionalFormatting>
  <conditionalFormatting sqref="F741:F746">
    <cfRule type="containsText" dxfId="557" priority="274" operator="containsText" text="－">
      <formula>NOT(ISERROR(SEARCH("－",F741)))</formula>
    </cfRule>
  </conditionalFormatting>
  <conditionalFormatting sqref="G741:G746 H743:U745 V745:AG745">
    <cfRule type="containsText" dxfId="556" priority="273" operator="containsText" text="－">
      <formula>NOT(ISERROR(SEARCH("－",G741)))</formula>
    </cfRule>
  </conditionalFormatting>
  <conditionalFormatting sqref="G741:AG746">
    <cfRule type="containsText" dxfId="555" priority="272" operator="containsText" text="－">
      <formula>NOT(ISERROR(SEARCH("－",G741)))</formula>
    </cfRule>
  </conditionalFormatting>
  <conditionalFormatting sqref="F748:AG751">
    <cfRule type="containsText" dxfId="554" priority="267" operator="containsText" text="退">
      <formula>NOT(ISERROR(SEARCH("退",F748)))</formula>
    </cfRule>
    <cfRule type="containsText" dxfId="553" priority="268" operator="containsText" text="入">
      <formula>NOT(ISERROR(SEARCH("入",F748)))</formula>
    </cfRule>
    <cfRule type="containsText" dxfId="552" priority="269" operator="containsText" text="入,退">
      <formula>NOT(ISERROR(SEARCH("入,退",F748)))</formula>
    </cfRule>
    <cfRule type="containsText" dxfId="551" priority="270" operator="containsText" text="入,退">
      <formula>NOT(ISERROR(SEARCH("入,退",F748)))</formula>
    </cfRule>
    <cfRule type="cellIs" dxfId="550" priority="271" operator="equal">
      <formula>"休"</formula>
    </cfRule>
  </conditionalFormatting>
  <conditionalFormatting sqref="F748:AG751">
    <cfRule type="containsText" dxfId="549" priority="266" operator="containsText" text="外">
      <formula>NOT(ISERROR(SEARCH("外",F748)))</formula>
    </cfRule>
  </conditionalFormatting>
  <conditionalFormatting sqref="F748:AG751">
    <cfRule type="containsText" dxfId="548" priority="265" operator="containsText" text="－">
      <formula>NOT(ISERROR(SEARCH("－",F748)))</formula>
    </cfRule>
  </conditionalFormatting>
  <conditionalFormatting sqref="F753:AG756">
    <cfRule type="containsText" dxfId="547" priority="260" operator="containsText" text="退">
      <formula>NOT(ISERROR(SEARCH("退",F753)))</formula>
    </cfRule>
    <cfRule type="containsText" dxfId="546" priority="261" operator="containsText" text="入">
      <formula>NOT(ISERROR(SEARCH("入",F753)))</formula>
    </cfRule>
    <cfRule type="containsText" dxfId="545" priority="262" operator="containsText" text="入,退">
      <formula>NOT(ISERROR(SEARCH("入,退",F753)))</formula>
    </cfRule>
    <cfRule type="containsText" dxfId="544" priority="263" operator="containsText" text="入,退">
      <formula>NOT(ISERROR(SEARCH("入,退",F753)))</formula>
    </cfRule>
    <cfRule type="cellIs" dxfId="543" priority="264" operator="equal">
      <formula>"休"</formula>
    </cfRule>
  </conditionalFormatting>
  <conditionalFormatting sqref="F753:AG756">
    <cfRule type="containsText" dxfId="542" priority="259" operator="containsText" text="外">
      <formula>NOT(ISERROR(SEARCH("外",F753)))</formula>
    </cfRule>
  </conditionalFormatting>
  <conditionalFormatting sqref="F753:AG756">
    <cfRule type="containsText" dxfId="541" priority="258" operator="containsText" text="－">
      <formula>NOT(ISERROR(SEARCH("－",F753)))</formula>
    </cfRule>
  </conditionalFormatting>
  <conditionalFormatting sqref="F760:AG760">
    <cfRule type="containsText" dxfId="540" priority="256" operator="containsText" text="日">
      <formula>NOT(ISERROR(SEARCH("日",F760)))</formula>
    </cfRule>
    <cfRule type="containsText" dxfId="539" priority="257" operator="containsText" text="土">
      <formula>NOT(ISERROR(SEARCH("土",F760)))</formula>
    </cfRule>
  </conditionalFormatting>
  <conditionalFormatting sqref="F760:AG760">
    <cfRule type="containsText" dxfId="538" priority="249" operator="containsText" text="その他">
      <formula>NOT(ISERROR(SEARCH("その他",F760)))</formula>
    </cfRule>
    <cfRule type="containsText" dxfId="537" priority="250" operator="containsText" text="冬休">
      <formula>NOT(ISERROR(SEARCH("冬休",F760)))</formula>
    </cfRule>
    <cfRule type="containsText" dxfId="536" priority="251" operator="containsText" text="夏休">
      <formula>NOT(ISERROR(SEARCH("夏休",F760)))</formula>
    </cfRule>
    <cfRule type="containsText" dxfId="535" priority="252" operator="containsText" text="製作">
      <formula>NOT(ISERROR(SEARCH("製作",F760)))</formula>
    </cfRule>
    <cfRule type="cellIs" dxfId="534" priority="253" operator="equal">
      <formula>"中止,製作"</formula>
    </cfRule>
    <cfRule type="containsText" dxfId="533" priority="254" operator="containsText" text="中止,製作,夏休,冬休,その他">
      <formula>NOT(ISERROR(SEARCH("中止,製作,夏休,冬休,その他",F760)))</formula>
    </cfRule>
    <cfRule type="containsText" dxfId="532" priority="255" operator="containsText" text="中止">
      <formula>NOT(ISERROR(SEARCH("中止",F760)))</formula>
    </cfRule>
  </conditionalFormatting>
  <conditionalFormatting sqref="F761:AG766">
    <cfRule type="containsText" dxfId="531" priority="244" operator="containsText" text="退">
      <formula>NOT(ISERROR(SEARCH("退",F761)))</formula>
    </cfRule>
    <cfRule type="containsText" dxfId="530" priority="245" operator="containsText" text="入">
      <formula>NOT(ISERROR(SEARCH("入",F761)))</formula>
    </cfRule>
    <cfRule type="containsText" dxfId="529" priority="246" operator="containsText" text="入,退">
      <formula>NOT(ISERROR(SEARCH("入,退",F761)))</formula>
    </cfRule>
    <cfRule type="containsText" dxfId="528" priority="247" operator="containsText" text="入,退">
      <formula>NOT(ISERROR(SEARCH("入,退",F761)))</formula>
    </cfRule>
    <cfRule type="cellIs" dxfId="527" priority="248" operator="equal">
      <formula>"休"</formula>
    </cfRule>
  </conditionalFormatting>
  <conditionalFormatting sqref="F761:AG766">
    <cfRule type="containsText" dxfId="526" priority="243" operator="containsText" text="外">
      <formula>NOT(ISERROR(SEARCH("外",F761)))</formula>
    </cfRule>
  </conditionalFormatting>
  <conditionalFormatting sqref="F767:AG767">
    <cfRule type="containsText" dxfId="525" priority="241" operator="containsText" text="日">
      <formula>NOT(ISERROR(SEARCH("日",F767)))</formula>
    </cfRule>
    <cfRule type="containsText" dxfId="524" priority="242" operator="containsText" text="土">
      <formula>NOT(ISERROR(SEARCH("土",F767)))</formula>
    </cfRule>
  </conditionalFormatting>
  <conditionalFormatting sqref="F767:AG767">
    <cfRule type="containsText" dxfId="523" priority="234" operator="containsText" text="その他">
      <formula>NOT(ISERROR(SEARCH("その他",F767)))</formula>
    </cfRule>
    <cfRule type="containsText" dxfId="522" priority="235" operator="containsText" text="冬休">
      <formula>NOT(ISERROR(SEARCH("冬休",F767)))</formula>
    </cfRule>
    <cfRule type="containsText" dxfId="521" priority="236" operator="containsText" text="夏休">
      <formula>NOT(ISERROR(SEARCH("夏休",F767)))</formula>
    </cfRule>
    <cfRule type="containsText" dxfId="520" priority="237" operator="containsText" text="製作">
      <formula>NOT(ISERROR(SEARCH("製作",F767)))</formula>
    </cfRule>
    <cfRule type="cellIs" dxfId="519" priority="238" operator="equal">
      <formula>"中止,製作"</formula>
    </cfRule>
    <cfRule type="containsText" dxfId="518" priority="239" operator="containsText" text="中止,製作,夏休,冬休,その他">
      <formula>NOT(ISERROR(SEARCH("中止,製作,夏休,冬休,その他",F767)))</formula>
    </cfRule>
    <cfRule type="containsText" dxfId="517" priority="240" operator="containsText" text="中止">
      <formula>NOT(ISERROR(SEARCH("中止",F767)))</formula>
    </cfRule>
  </conditionalFormatting>
  <conditionalFormatting sqref="F772:AG772">
    <cfRule type="containsText" dxfId="516" priority="232" operator="containsText" text="日">
      <formula>NOT(ISERROR(SEARCH("日",F772)))</formula>
    </cfRule>
    <cfRule type="containsText" dxfId="515" priority="233" operator="containsText" text="土">
      <formula>NOT(ISERROR(SEARCH("土",F772)))</formula>
    </cfRule>
  </conditionalFormatting>
  <conditionalFormatting sqref="F772:AG772">
    <cfRule type="containsText" dxfId="514" priority="225" operator="containsText" text="その他">
      <formula>NOT(ISERROR(SEARCH("その他",F772)))</formula>
    </cfRule>
    <cfRule type="containsText" dxfId="513" priority="226" operator="containsText" text="冬休">
      <formula>NOT(ISERROR(SEARCH("冬休",F772)))</formula>
    </cfRule>
    <cfRule type="containsText" dxfId="512" priority="227" operator="containsText" text="夏休">
      <formula>NOT(ISERROR(SEARCH("夏休",F772)))</formula>
    </cfRule>
    <cfRule type="containsText" dxfId="511" priority="228" operator="containsText" text="製作">
      <formula>NOT(ISERROR(SEARCH("製作",F772)))</formula>
    </cfRule>
    <cfRule type="cellIs" dxfId="510" priority="229" operator="equal">
      <formula>"中止,製作"</formula>
    </cfRule>
    <cfRule type="containsText" dxfId="509" priority="230" operator="containsText" text="中止,製作,夏休,冬休,その他">
      <formula>NOT(ISERROR(SEARCH("中止,製作,夏休,冬休,その他",F772)))</formula>
    </cfRule>
    <cfRule type="containsText" dxfId="508" priority="231" operator="containsText" text="中止">
      <formula>NOT(ISERROR(SEARCH("中止",F772)))</formula>
    </cfRule>
  </conditionalFormatting>
  <conditionalFormatting sqref="F761:F766">
    <cfRule type="containsText" dxfId="507" priority="224" operator="containsText" text="－">
      <formula>NOT(ISERROR(SEARCH("－",F761)))</formula>
    </cfRule>
  </conditionalFormatting>
  <conditionalFormatting sqref="G761:G766 H763:U765 V765:AG765">
    <cfRule type="containsText" dxfId="506" priority="223" operator="containsText" text="－">
      <formula>NOT(ISERROR(SEARCH("－",G761)))</formula>
    </cfRule>
  </conditionalFormatting>
  <conditionalFormatting sqref="G761:AG766">
    <cfRule type="containsText" dxfId="505" priority="222" operator="containsText" text="－">
      <formula>NOT(ISERROR(SEARCH("－",G761)))</formula>
    </cfRule>
  </conditionalFormatting>
  <conditionalFormatting sqref="F768:AG771">
    <cfRule type="containsText" dxfId="504" priority="217" operator="containsText" text="退">
      <formula>NOT(ISERROR(SEARCH("退",F768)))</formula>
    </cfRule>
    <cfRule type="containsText" dxfId="503" priority="218" operator="containsText" text="入">
      <formula>NOT(ISERROR(SEARCH("入",F768)))</formula>
    </cfRule>
    <cfRule type="containsText" dxfId="502" priority="219" operator="containsText" text="入,退">
      <formula>NOT(ISERROR(SEARCH("入,退",F768)))</formula>
    </cfRule>
    <cfRule type="containsText" dxfId="501" priority="220" operator="containsText" text="入,退">
      <formula>NOT(ISERROR(SEARCH("入,退",F768)))</formula>
    </cfRule>
    <cfRule type="cellIs" dxfId="500" priority="221" operator="equal">
      <formula>"休"</formula>
    </cfRule>
  </conditionalFormatting>
  <conditionalFormatting sqref="F768:AG771">
    <cfRule type="containsText" dxfId="499" priority="216" operator="containsText" text="外">
      <formula>NOT(ISERROR(SEARCH("外",F768)))</formula>
    </cfRule>
  </conditionalFormatting>
  <conditionalFormatting sqref="F768:AG771">
    <cfRule type="containsText" dxfId="498" priority="215" operator="containsText" text="－">
      <formula>NOT(ISERROR(SEARCH("－",F768)))</formula>
    </cfRule>
  </conditionalFormatting>
  <conditionalFormatting sqref="F773:AG776">
    <cfRule type="containsText" dxfId="497" priority="210" operator="containsText" text="退">
      <formula>NOT(ISERROR(SEARCH("退",F773)))</formula>
    </cfRule>
    <cfRule type="containsText" dxfId="496" priority="211" operator="containsText" text="入">
      <formula>NOT(ISERROR(SEARCH("入",F773)))</formula>
    </cfRule>
    <cfRule type="containsText" dxfId="495" priority="212" operator="containsText" text="入,退">
      <formula>NOT(ISERROR(SEARCH("入,退",F773)))</formula>
    </cfRule>
    <cfRule type="containsText" dxfId="494" priority="213" operator="containsText" text="入,退">
      <formula>NOT(ISERROR(SEARCH("入,退",F773)))</formula>
    </cfRule>
    <cfRule type="cellIs" dxfId="493" priority="214" operator="equal">
      <formula>"休"</formula>
    </cfRule>
  </conditionalFormatting>
  <conditionalFormatting sqref="F773:AG776">
    <cfRule type="containsText" dxfId="492" priority="209" operator="containsText" text="外">
      <formula>NOT(ISERROR(SEARCH("外",F773)))</formula>
    </cfRule>
  </conditionalFormatting>
  <conditionalFormatting sqref="F773:AG776">
    <cfRule type="containsText" dxfId="491" priority="208" operator="containsText" text="－">
      <formula>NOT(ISERROR(SEARCH("－",F773)))</formula>
    </cfRule>
  </conditionalFormatting>
  <conditionalFormatting sqref="F786:AG786">
    <cfRule type="containsText" dxfId="490" priority="206" operator="containsText" text="日">
      <formula>NOT(ISERROR(SEARCH("日",F786)))</formula>
    </cfRule>
    <cfRule type="containsText" dxfId="489" priority="207" operator="containsText" text="土">
      <formula>NOT(ISERROR(SEARCH("土",F786)))</formula>
    </cfRule>
  </conditionalFormatting>
  <conditionalFormatting sqref="F786:AG786">
    <cfRule type="containsText" dxfId="488" priority="199" operator="containsText" text="その他">
      <formula>NOT(ISERROR(SEARCH("その他",F786)))</formula>
    </cfRule>
    <cfRule type="containsText" dxfId="487" priority="200" operator="containsText" text="冬休">
      <formula>NOT(ISERROR(SEARCH("冬休",F786)))</formula>
    </cfRule>
    <cfRule type="containsText" dxfId="486" priority="201" operator="containsText" text="夏休">
      <formula>NOT(ISERROR(SEARCH("夏休",F786)))</formula>
    </cfRule>
    <cfRule type="containsText" dxfId="485" priority="202" operator="containsText" text="製作">
      <formula>NOT(ISERROR(SEARCH("製作",F786)))</formula>
    </cfRule>
    <cfRule type="cellIs" dxfId="484" priority="203" operator="equal">
      <formula>"中止,製作"</formula>
    </cfRule>
    <cfRule type="containsText" dxfId="483" priority="204" operator="containsText" text="中止,製作,夏休,冬休,その他">
      <formula>NOT(ISERROR(SEARCH("中止,製作,夏休,冬休,その他",F786)))</formula>
    </cfRule>
    <cfRule type="containsText" dxfId="482" priority="205" operator="containsText" text="中止">
      <formula>NOT(ISERROR(SEARCH("中止",F786)))</formula>
    </cfRule>
  </conditionalFormatting>
  <conditionalFormatting sqref="F787:AG792">
    <cfRule type="containsText" dxfId="481" priority="194" operator="containsText" text="退">
      <formula>NOT(ISERROR(SEARCH("退",F787)))</formula>
    </cfRule>
    <cfRule type="containsText" dxfId="480" priority="195" operator="containsText" text="入">
      <formula>NOT(ISERROR(SEARCH("入",F787)))</formula>
    </cfRule>
    <cfRule type="containsText" dxfId="479" priority="196" operator="containsText" text="入,退">
      <formula>NOT(ISERROR(SEARCH("入,退",F787)))</formula>
    </cfRule>
    <cfRule type="containsText" dxfId="478" priority="197" operator="containsText" text="入,退">
      <formula>NOT(ISERROR(SEARCH("入,退",F787)))</formula>
    </cfRule>
    <cfRule type="cellIs" dxfId="477" priority="198" operator="equal">
      <formula>"休"</formula>
    </cfRule>
  </conditionalFormatting>
  <conditionalFormatting sqref="F787:AG792">
    <cfRule type="containsText" dxfId="476" priority="193" operator="containsText" text="外">
      <formula>NOT(ISERROR(SEARCH("外",F787)))</formula>
    </cfRule>
  </conditionalFormatting>
  <conditionalFormatting sqref="F793:AG793">
    <cfRule type="containsText" dxfId="475" priority="191" operator="containsText" text="日">
      <formula>NOT(ISERROR(SEARCH("日",F793)))</formula>
    </cfRule>
    <cfRule type="containsText" dxfId="474" priority="192" operator="containsText" text="土">
      <formula>NOT(ISERROR(SEARCH("土",F793)))</formula>
    </cfRule>
  </conditionalFormatting>
  <conditionalFormatting sqref="F793:AG793">
    <cfRule type="containsText" dxfId="473" priority="184" operator="containsText" text="その他">
      <formula>NOT(ISERROR(SEARCH("その他",F793)))</formula>
    </cfRule>
    <cfRule type="containsText" dxfId="472" priority="185" operator="containsText" text="冬休">
      <formula>NOT(ISERROR(SEARCH("冬休",F793)))</formula>
    </cfRule>
    <cfRule type="containsText" dxfId="471" priority="186" operator="containsText" text="夏休">
      <formula>NOT(ISERROR(SEARCH("夏休",F793)))</formula>
    </cfRule>
    <cfRule type="containsText" dxfId="470" priority="187" operator="containsText" text="製作">
      <formula>NOT(ISERROR(SEARCH("製作",F793)))</formula>
    </cfRule>
    <cfRule type="cellIs" dxfId="469" priority="188" operator="equal">
      <formula>"中止,製作"</formula>
    </cfRule>
    <cfRule type="containsText" dxfId="468" priority="189" operator="containsText" text="中止,製作,夏休,冬休,その他">
      <formula>NOT(ISERROR(SEARCH("中止,製作,夏休,冬休,その他",F793)))</formula>
    </cfRule>
    <cfRule type="containsText" dxfId="467" priority="190" operator="containsText" text="中止">
      <formula>NOT(ISERROR(SEARCH("中止",F793)))</formula>
    </cfRule>
  </conditionalFormatting>
  <conditionalFormatting sqref="F798:AG798">
    <cfRule type="containsText" dxfId="466" priority="182" operator="containsText" text="日">
      <formula>NOT(ISERROR(SEARCH("日",F798)))</formula>
    </cfRule>
    <cfRule type="containsText" dxfId="465" priority="183" operator="containsText" text="土">
      <formula>NOT(ISERROR(SEARCH("土",F798)))</formula>
    </cfRule>
  </conditionalFormatting>
  <conditionalFormatting sqref="F798:AG798">
    <cfRule type="containsText" dxfId="464" priority="175" operator="containsText" text="その他">
      <formula>NOT(ISERROR(SEARCH("その他",F798)))</formula>
    </cfRule>
    <cfRule type="containsText" dxfId="463" priority="176" operator="containsText" text="冬休">
      <formula>NOT(ISERROR(SEARCH("冬休",F798)))</formula>
    </cfRule>
    <cfRule type="containsText" dxfId="462" priority="177" operator="containsText" text="夏休">
      <formula>NOT(ISERROR(SEARCH("夏休",F798)))</formula>
    </cfRule>
    <cfRule type="containsText" dxfId="461" priority="178" operator="containsText" text="製作">
      <formula>NOT(ISERROR(SEARCH("製作",F798)))</formula>
    </cfRule>
    <cfRule type="cellIs" dxfId="460" priority="179" operator="equal">
      <formula>"中止,製作"</formula>
    </cfRule>
    <cfRule type="containsText" dxfId="459" priority="180" operator="containsText" text="中止,製作,夏休,冬休,その他">
      <formula>NOT(ISERROR(SEARCH("中止,製作,夏休,冬休,その他",F798)))</formula>
    </cfRule>
    <cfRule type="containsText" dxfId="458" priority="181" operator="containsText" text="中止">
      <formula>NOT(ISERROR(SEARCH("中止",F798)))</formula>
    </cfRule>
  </conditionalFormatting>
  <conditionalFormatting sqref="F787:F792">
    <cfRule type="containsText" dxfId="457" priority="174" operator="containsText" text="－">
      <formula>NOT(ISERROR(SEARCH("－",F787)))</formula>
    </cfRule>
  </conditionalFormatting>
  <conditionalFormatting sqref="G787:G792 H789:U791 V791:AG791">
    <cfRule type="containsText" dxfId="456" priority="173" operator="containsText" text="－">
      <formula>NOT(ISERROR(SEARCH("－",G787)))</formula>
    </cfRule>
  </conditionalFormatting>
  <conditionalFormatting sqref="G787:AG792">
    <cfRule type="containsText" dxfId="455" priority="172" operator="containsText" text="－">
      <formula>NOT(ISERROR(SEARCH("－",G787)))</formula>
    </cfRule>
  </conditionalFormatting>
  <conditionalFormatting sqref="F794:AG797">
    <cfRule type="containsText" dxfId="454" priority="167" operator="containsText" text="退">
      <formula>NOT(ISERROR(SEARCH("退",F794)))</formula>
    </cfRule>
    <cfRule type="containsText" dxfId="453" priority="168" operator="containsText" text="入">
      <formula>NOT(ISERROR(SEARCH("入",F794)))</formula>
    </cfRule>
    <cfRule type="containsText" dxfId="452" priority="169" operator="containsText" text="入,退">
      <formula>NOT(ISERROR(SEARCH("入,退",F794)))</formula>
    </cfRule>
    <cfRule type="containsText" dxfId="451" priority="170" operator="containsText" text="入,退">
      <formula>NOT(ISERROR(SEARCH("入,退",F794)))</formula>
    </cfRule>
    <cfRule type="cellIs" dxfId="450" priority="171" operator="equal">
      <formula>"休"</formula>
    </cfRule>
  </conditionalFormatting>
  <conditionalFormatting sqref="F794:AG797">
    <cfRule type="containsText" dxfId="449" priority="166" operator="containsText" text="外">
      <formula>NOT(ISERROR(SEARCH("外",F794)))</formula>
    </cfRule>
  </conditionalFormatting>
  <conditionalFormatting sqref="F794:AG797">
    <cfRule type="containsText" dxfId="448" priority="165" operator="containsText" text="－">
      <formula>NOT(ISERROR(SEARCH("－",F794)))</formula>
    </cfRule>
  </conditionalFormatting>
  <conditionalFormatting sqref="F799:AG802">
    <cfRule type="containsText" dxfId="447" priority="160" operator="containsText" text="退">
      <formula>NOT(ISERROR(SEARCH("退",F799)))</formula>
    </cfRule>
    <cfRule type="containsText" dxfId="446" priority="161" operator="containsText" text="入">
      <formula>NOT(ISERROR(SEARCH("入",F799)))</formula>
    </cfRule>
    <cfRule type="containsText" dxfId="445" priority="162" operator="containsText" text="入,退">
      <formula>NOT(ISERROR(SEARCH("入,退",F799)))</formula>
    </cfRule>
    <cfRule type="containsText" dxfId="444" priority="163" operator="containsText" text="入,退">
      <formula>NOT(ISERROR(SEARCH("入,退",F799)))</formula>
    </cfRule>
    <cfRule type="cellIs" dxfId="443" priority="164" operator="equal">
      <formula>"休"</formula>
    </cfRule>
  </conditionalFormatting>
  <conditionalFormatting sqref="F799:AG802">
    <cfRule type="containsText" dxfId="442" priority="159" operator="containsText" text="外">
      <formula>NOT(ISERROR(SEARCH("外",F799)))</formula>
    </cfRule>
  </conditionalFormatting>
  <conditionalFormatting sqref="F799:AG802">
    <cfRule type="containsText" dxfId="441" priority="158" operator="containsText" text="－">
      <formula>NOT(ISERROR(SEARCH("－",F799)))</formula>
    </cfRule>
  </conditionalFormatting>
  <conditionalFormatting sqref="F806:AG806">
    <cfRule type="containsText" dxfId="440" priority="156" operator="containsText" text="日">
      <formula>NOT(ISERROR(SEARCH("日",F806)))</formula>
    </cfRule>
    <cfRule type="containsText" dxfId="439" priority="157" operator="containsText" text="土">
      <formula>NOT(ISERROR(SEARCH("土",F806)))</formula>
    </cfRule>
  </conditionalFormatting>
  <conditionalFormatting sqref="F806:AG806">
    <cfRule type="containsText" dxfId="438" priority="149" operator="containsText" text="その他">
      <formula>NOT(ISERROR(SEARCH("その他",F806)))</formula>
    </cfRule>
    <cfRule type="containsText" dxfId="437" priority="150" operator="containsText" text="冬休">
      <formula>NOT(ISERROR(SEARCH("冬休",F806)))</formula>
    </cfRule>
    <cfRule type="containsText" dxfId="436" priority="151" operator="containsText" text="夏休">
      <formula>NOT(ISERROR(SEARCH("夏休",F806)))</formula>
    </cfRule>
    <cfRule type="containsText" dxfId="435" priority="152" operator="containsText" text="製作">
      <formula>NOT(ISERROR(SEARCH("製作",F806)))</formula>
    </cfRule>
    <cfRule type="cellIs" dxfId="434" priority="153" operator="equal">
      <formula>"中止,製作"</formula>
    </cfRule>
    <cfRule type="containsText" dxfId="433" priority="154" operator="containsText" text="中止,製作,夏休,冬休,その他">
      <formula>NOT(ISERROR(SEARCH("中止,製作,夏休,冬休,その他",F806)))</formula>
    </cfRule>
    <cfRule type="containsText" dxfId="432" priority="155" operator="containsText" text="中止">
      <formula>NOT(ISERROR(SEARCH("中止",F806)))</formula>
    </cfRule>
  </conditionalFormatting>
  <conditionalFormatting sqref="F807:AG812">
    <cfRule type="containsText" dxfId="431" priority="144" operator="containsText" text="退">
      <formula>NOT(ISERROR(SEARCH("退",F807)))</formula>
    </cfRule>
    <cfRule type="containsText" dxfId="430" priority="145" operator="containsText" text="入">
      <formula>NOT(ISERROR(SEARCH("入",F807)))</formula>
    </cfRule>
    <cfRule type="containsText" dxfId="429" priority="146" operator="containsText" text="入,退">
      <formula>NOT(ISERROR(SEARCH("入,退",F807)))</formula>
    </cfRule>
    <cfRule type="containsText" dxfId="428" priority="147" operator="containsText" text="入,退">
      <formula>NOT(ISERROR(SEARCH("入,退",F807)))</formula>
    </cfRule>
    <cfRule type="cellIs" dxfId="427" priority="148" operator="equal">
      <formula>"休"</formula>
    </cfRule>
  </conditionalFormatting>
  <conditionalFormatting sqref="F807:AG812">
    <cfRule type="containsText" dxfId="426" priority="143" operator="containsText" text="外">
      <formula>NOT(ISERROR(SEARCH("外",F807)))</formula>
    </cfRule>
  </conditionalFormatting>
  <conditionalFormatting sqref="F813:AG813">
    <cfRule type="containsText" dxfId="425" priority="141" operator="containsText" text="日">
      <formula>NOT(ISERROR(SEARCH("日",F813)))</formula>
    </cfRule>
    <cfRule type="containsText" dxfId="424" priority="142" operator="containsText" text="土">
      <formula>NOT(ISERROR(SEARCH("土",F813)))</formula>
    </cfRule>
  </conditionalFormatting>
  <conditionalFormatting sqref="F813:AG813">
    <cfRule type="containsText" dxfId="423" priority="134" operator="containsText" text="その他">
      <formula>NOT(ISERROR(SEARCH("その他",F813)))</formula>
    </cfRule>
    <cfRule type="containsText" dxfId="422" priority="135" operator="containsText" text="冬休">
      <formula>NOT(ISERROR(SEARCH("冬休",F813)))</formula>
    </cfRule>
    <cfRule type="containsText" dxfId="421" priority="136" operator="containsText" text="夏休">
      <formula>NOT(ISERROR(SEARCH("夏休",F813)))</formula>
    </cfRule>
    <cfRule type="containsText" dxfId="420" priority="137" operator="containsText" text="製作">
      <formula>NOT(ISERROR(SEARCH("製作",F813)))</formula>
    </cfRule>
    <cfRule type="cellIs" dxfId="419" priority="138" operator="equal">
      <formula>"中止,製作"</formula>
    </cfRule>
    <cfRule type="containsText" dxfId="418" priority="139" operator="containsText" text="中止,製作,夏休,冬休,その他">
      <formula>NOT(ISERROR(SEARCH("中止,製作,夏休,冬休,その他",F813)))</formula>
    </cfRule>
    <cfRule type="containsText" dxfId="417" priority="140" operator="containsText" text="中止">
      <formula>NOT(ISERROR(SEARCH("中止",F813)))</formula>
    </cfRule>
  </conditionalFormatting>
  <conditionalFormatting sqref="F818:AG818">
    <cfRule type="containsText" dxfId="416" priority="132" operator="containsText" text="日">
      <formula>NOT(ISERROR(SEARCH("日",F818)))</formula>
    </cfRule>
    <cfRule type="containsText" dxfId="415" priority="133" operator="containsText" text="土">
      <formula>NOT(ISERROR(SEARCH("土",F818)))</formula>
    </cfRule>
  </conditionalFormatting>
  <conditionalFormatting sqref="F818:AG818">
    <cfRule type="containsText" dxfId="414" priority="125" operator="containsText" text="その他">
      <formula>NOT(ISERROR(SEARCH("その他",F818)))</formula>
    </cfRule>
    <cfRule type="containsText" dxfId="413" priority="126" operator="containsText" text="冬休">
      <formula>NOT(ISERROR(SEARCH("冬休",F818)))</formula>
    </cfRule>
    <cfRule type="containsText" dxfId="412" priority="127" operator="containsText" text="夏休">
      <formula>NOT(ISERROR(SEARCH("夏休",F818)))</formula>
    </cfRule>
    <cfRule type="containsText" dxfId="411" priority="128" operator="containsText" text="製作">
      <formula>NOT(ISERROR(SEARCH("製作",F818)))</formula>
    </cfRule>
    <cfRule type="cellIs" dxfId="410" priority="129" operator="equal">
      <formula>"中止,製作"</formula>
    </cfRule>
    <cfRule type="containsText" dxfId="409" priority="130" operator="containsText" text="中止,製作,夏休,冬休,その他">
      <formula>NOT(ISERROR(SEARCH("中止,製作,夏休,冬休,その他",F818)))</formula>
    </cfRule>
    <cfRule type="containsText" dxfId="408" priority="131" operator="containsText" text="中止">
      <formula>NOT(ISERROR(SEARCH("中止",F818)))</formula>
    </cfRule>
  </conditionalFormatting>
  <conditionalFormatting sqref="F807:F812">
    <cfRule type="containsText" dxfId="407" priority="124" operator="containsText" text="－">
      <formula>NOT(ISERROR(SEARCH("－",F807)))</formula>
    </cfRule>
  </conditionalFormatting>
  <conditionalFormatting sqref="G807:G812 H809:U811 V811:AG811">
    <cfRule type="containsText" dxfId="406" priority="123" operator="containsText" text="－">
      <formula>NOT(ISERROR(SEARCH("－",G807)))</formula>
    </cfRule>
  </conditionalFormatting>
  <conditionalFormatting sqref="G807:AG812">
    <cfRule type="containsText" dxfId="405" priority="122" operator="containsText" text="－">
      <formula>NOT(ISERROR(SEARCH("－",G807)))</formula>
    </cfRule>
  </conditionalFormatting>
  <conditionalFormatting sqref="F814:AG817">
    <cfRule type="containsText" dxfId="404" priority="117" operator="containsText" text="退">
      <formula>NOT(ISERROR(SEARCH("退",F814)))</formula>
    </cfRule>
    <cfRule type="containsText" dxfId="403" priority="118" operator="containsText" text="入">
      <formula>NOT(ISERROR(SEARCH("入",F814)))</formula>
    </cfRule>
    <cfRule type="containsText" dxfId="402" priority="119" operator="containsText" text="入,退">
      <formula>NOT(ISERROR(SEARCH("入,退",F814)))</formula>
    </cfRule>
    <cfRule type="containsText" dxfId="401" priority="120" operator="containsText" text="入,退">
      <formula>NOT(ISERROR(SEARCH("入,退",F814)))</formula>
    </cfRule>
    <cfRule type="cellIs" dxfId="400" priority="121" operator="equal">
      <formula>"休"</formula>
    </cfRule>
  </conditionalFormatting>
  <conditionalFormatting sqref="F814:AG817">
    <cfRule type="containsText" dxfId="399" priority="116" operator="containsText" text="外">
      <formula>NOT(ISERROR(SEARCH("外",F814)))</formula>
    </cfRule>
  </conditionalFormatting>
  <conditionalFormatting sqref="F814:AG817">
    <cfRule type="containsText" dxfId="398" priority="115" operator="containsText" text="－">
      <formula>NOT(ISERROR(SEARCH("－",F814)))</formula>
    </cfRule>
  </conditionalFormatting>
  <conditionalFormatting sqref="F819:AG822">
    <cfRule type="containsText" dxfId="397" priority="110" operator="containsText" text="退">
      <formula>NOT(ISERROR(SEARCH("退",F819)))</formula>
    </cfRule>
    <cfRule type="containsText" dxfId="396" priority="111" operator="containsText" text="入">
      <formula>NOT(ISERROR(SEARCH("入",F819)))</formula>
    </cfRule>
    <cfRule type="containsText" dxfId="395" priority="112" operator="containsText" text="入,退">
      <formula>NOT(ISERROR(SEARCH("入,退",F819)))</formula>
    </cfRule>
    <cfRule type="containsText" dxfId="394" priority="113" operator="containsText" text="入,退">
      <formula>NOT(ISERROR(SEARCH("入,退",F819)))</formula>
    </cfRule>
    <cfRule type="cellIs" dxfId="393" priority="114" operator="equal">
      <formula>"休"</formula>
    </cfRule>
  </conditionalFormatting>
  <conditionalFormatting sqref="F819:AG822">
    <cfRule type="containsText" dxfId="392" priority="109" operator="containsText" text="外">
      <formula>NOT(ISERROR(SEARCH("外",F819)))</formula>
    </cfRule>
  </conditionalFormatting>
  <conditionalFormatting sqref="F819:AG822">
    <cfRule type="containsText" dxfId="391" priority="108" operator="containsText" text="－">
      <formula>NOT(ISERROR(SEARCH("－",F819)))</formula>
    </cfRule>
  </conditionalFormatting>
  <conditionalFormatting sqref="F826:AG826">
    <cfRule type="containsText" dxfId="390" priority="106" operator="containsText" text="日">
      <formula>NOT(ISERROR(SEARCH("日",F826)))</formula>
    </cfRule>
    <cfRule type="containsText" dxfId="389" priority="107" operator="containsText" text="土">
      <formula>NOT(ISERROR(SEARCH("土",F826)))</formula>
    </cfRule>
  </conditionalFormatting>
  <conditionalFormatting sqref="F826:AG826">
    <cfRule type="containsText" dxfId="388" priority="99" operator="containsText" text="その他">
      <formula>NOT(ISERROR(SEARCH("その他",F826)))</formula>
    </cfRule>
    <cfRule type="containsText" dxfId="387" priority="100" operator="containsText" text="冬休">
      <formula>NOT(ISERROR(SEARCH("冬休",F826)))</formula>
    </cfRule>
    <cfRule type="containsText" dxfId="386" priority="101" operator="containsText" text="夏休">
      <formula>NOT(ISERROR(SEARCH("夏休",F826)))</formula>
    </cfRule>
    <cfRule type="containsText" dxfId="385" priority="102" operator="containsText" text="製作">
      <formula>NOT(ISERROR(SEARCH("製作",F826)))</formula>
    </cfRule>
    <cfRule type="cellIs" dxfId="384" priority="103" operator="equal">
      <formula>"中止,製作"</formula>
    </cfRule>
    <cfRule type="containsText" dxfId="383" priority="104" operator="containsText" text="中止,製作,夏休,冬休,その他">
      <formula>NOT(ISERROR(SEARCH("中止,製作,夏休,冬休,その他",F826)))</formula>
    </cfRule>
    <cfRule type="containsText" dxfId="382" priority="105" operator="containsText" text="中止">
      <formula>NOT(ISERROR(SEARCH("中止",F826)))</formula>
    </cfRule>
  </conditionalFormatting>
  <conditionalFormatting sqref="F827:AG832">
    <cfRule type="containsText" dxfId="381" priority="94" operator="containsText" text="退">
      <formula>NOT(ISERROR(SEARCH("退",F827)))</formula>
    </cfRule>
    <cfRule type="containsText" dxfId="380" priority="95" operator="containsText" text="入">
      <formula>NOT(ISERROR(SEARCH("入",F827)))</formula>
    </cfRule>
    <cfRule type="containsText" dxfId="379" priority="96" operator="containsText" text="入,退">
      <formula>NOT(ISERROR(SEARCH("入,退",F827)))</formula>
    </cfRule>
    <cfRule type="containsText" dxfId="378" priority="97" operator="containsText" text="入,退">
      <formula>NOT(ISERROR(SEARCH("入,退",F827)))</formula>
    </cfRule>
    <cfRule type="cellIs" dxfId="377" priority="98" operator="equal">
      <formula>"休"</formula>
    </cfRule>
  </conditionalFormatting>
  <conditionalFormatting sqref="F827:AG832">
    <cfRule type="containsText" dxfId="376" priority="93" operator="containsText" text="外">
      <formula>NOT(ISERROR(SEARCH("外",F827)))</formula>
    </cfRule>
  </conditionalFormatting>
  <conditionalFormatting sqref="F833:AG833">
    <cfRule type="containsText" dxfId="375" priority="91" operator="containsText" text="日">
      <formula>NOT(ISERROR(SEARCH("日",F833)))</formula>
    </cfRule>
    <cfRule type="containsText" dxfId="374" priority="92" operator="containsText" text="土">
      <formula>NOT(ISERROR(SEARCH("土",F833)))</formula>
    </cfRule>
  </conditionalFormatting>
  <conditionalFormatting sqref="F833:AG833">
    <cfRule type="containsText" dxfId="373" priority="84" operator="containsText" text="その他">
      <formula>NOT(ISERROR(SEARCH("その他",F833)))</formula>
    </cfRule>
    <cfRule type="containsText" dxfId="372" priority="85" operator="containsText" text="冬休">
      <formula>NOT(ISERROR(SEARCH("冬休",F833)))</formula>
    </cfRule>
    <cfRule type="containsText" dxfId="371" priority="86" operator="containsText" text="夏休">
      <formula>NOT(ISERROR(SEARCH("夏休",F833)))</formula>
    </cfRule>
    <cfRule type="containsText" dxfId="370" priority="87" operator="containsText" text="製作">
      <formula>NOT(ISERROR(SEARCH("製作",F833)))</formula>
    </cfRule>
    <cfRule type="cellIs" dxfId="369" priority="88" operator="equal">
      <formula>"中止,製作"</formula>
    </cfRule>
    <cfRule type="containsText" dxfId="368" priority="89" operator="containsText" text="中止,製作,夏休,冬休,その他">
      <formula>NOT(ISERROR(SEARCH("中止,製作,夏休,冬休,その他",F833)))</formula>
    </cfRule>
    <cfRule type="containsText" dxfId="367" priority="90" operator="containsText" text="中止">
      <formula>NOT(ISERROR(SEARCH("中止",F833)))</formula>
    </cfRule>
  </conditionalFormatting>
  <conditionalFormatting sqref="F838:AG838">
    <cfRule type="containsText" dxfId="366" priority="82" operator="containsText" text="日">
      <formula>NOT(ISERROR(SEARCH("日",F838)))</formula>
    </cfRule>
    <cfRule type="containsText" dxfId="365" priority="83" operator="containsText" text="土">
      <formula>NOT(ISERROR(SEARCH("土",F838)))</formula>
    </cfRule>
  </conditionalFormatting>
  <conditionalFormatting sqref="F838:AG838">
    <cfRule type="containsText" dxfId="364" priority="75" operator="containsText" text="その他">
      <formula>NOT(ISERROR(SEARCH("その他",F838)))</formula>
    </cfRule>
    <cfRule type="containsText" dxfId="363" priority="76" operator="containsText" text="冬休">
      <formula>NOT(ISERROR(SEARCH("冬休",F838)))</formula>
    </cfRule>
    <cfRule type="containsText" dxfId="362" priority="77" operator="containsText" text="夏休">
      <formula>NOT(ISERROR(SEARCH("夏休",F838)))</formula>
    </cfRule>
    <cfRule type="containsText" dxfId="361" priority="78" operator="containsText" text="製作">
      <formula>NOT(ISERROR(SEARCH("製作",F838)))</formula>
    </cfRule>
    <cfRule type="cellIs" dxfId="360" priority="79" operator="equal">
      <formula>"中止,製作"</formula>
    </cfRule>
    <cfRule type="containsText" dxfId="359" priority="80" operator="containsText" text="中止,製作,夏休,冬休,その他">
      <formula>NOT(ISERROR(SEARCH("中止,製作,夏休,冬休,その他",F838)))</formula>
    </cfRule>
    <cfRule type="containsText" dxfId="358" priority="81" operator="containsText" text="中止">
      <formula>NOT(ISERROR(SEARCH("中止",F838)))</formula>
    </cfRule>
  </conditionalFormatting>
  <conditionalFormatting sqref="F827:F832">
    <cfRule type="containsText" dxfId="357" priority="74" operator="containsText" text="－">
      <formula>NOT(ISERROR(SEARCH("－",F827)))</formula>
    </cfRule>
  </conditionalFormatting>
  <conditionalFormatting sqref="G827:G832 H829:U831 V831:AG831">
    <cfRule type="containsText" dxfId="356" priority="73" operator="containsText" text="－">
      <formula>NOT(ISERROR(SEARCH("－",G827)))</formula>
    </cfRule>
  </conditionalFormatting>
  <conditionalFormatting sqref="G827:AG832">
    <cfRule type="containsText" dxfId="355" priority="72" operator="containsText" text="－">
      <formula>NOT(ISERROR(SEARCH("－",G827)))</formula>
    </cfRule>
  </conditionalFormatting>
  <conditionalFormatting sqref="F834:AG837">
    <cfRule type="containsText" dxfId="354" priority="67" operator="containsText" text="退">
      <formula>NOT(ISERROR(SEARCH("退",F834)))</formula>
    </cfRule>
    <cfRule type="containsText" dxfId="353" priority="68" operator="containsText" text="入">
      <formula>NOT(ISERROR(SEARCH("入",F834)))</formula>
    </cfRule>
    <cfRule type="containsText" dxfId="352" priority="69" operator="containsText" text="入,退">
      <formula>NOT(ISERROR(SEARCH("入,退",F834)))</formula>
    </cfRule>
    <cfRule type="containsText" dxfId="351" priority="70" operator="containsText" text="入,退">
      <formula>NOT(ISERROR(SEARCH("入,退",F834)))</formula>
    </cfRule>
    <cfRule type="cellIs" dxfId="350" priority="71" operator="equal">
      <formula>"休"</formula>
    </cfRule>
  </conditionalFormatting>
  <conditionalFormatting sqref="F834:AG837">
    <cfRule type="containsText" dxfId="349" priority="66" operator="containsText" text="外">
      <formula>NOT(ISERROR(SEARCH("外",F834)))</formula>
    </cfRule>
  </conditionalFormatting>
  <conditionalFormatting sqref="F834:AG837">
    <cfRule type="containsText" dxfId="348" priority="65" operator="containsText" text="－">
      <formula>NOT(ISERROR(SEARCH("－",F834)))</formula>
    </cfRule>
  </conditionalFormatting>
  <conditionalFormatting sqref="F839:AG842">
    <cfRule type="containsText" dxfId="347" priority="60" operator="containsText" text="退">
      <formula>NOT(ISERROR(SEARCH("退",F839)))</formula>
    </cfRule>
    <cfRule type="containsText" dxfId="346" priority="61" operator="containsText" text="入">
      <formula>NOT(ISERROR(SEARCH("入",F839)))</formula>
    </cfRule>
    <cfRule type="containsText" dxfId="345" priority="62" operator="containsText" text="入,退">
      <formula>NOT(ISERROR(SEARCH("入,退",F839)))</formula>
    </cfRule>
    <cfRule type="containsText" dxfId="344" priority="63" operator="containsText" text="入,退">
      <formula>NOT(ISERROR(SEARCH("入,退",F839)))</formula>
    </cfRule>
    <cfRule type="cellIs" dxfId="343" priority="64" operator="equal">
      <formula>"休"</formula>
    </cfRule>
  </conditionalFormatting>
  <conditionalFormatting sqref="F839:AG842">
    <cfRule type="containsText" dxfId="342" priority="59" operator="containsText" text="外">
      <formula>NOT(ISERROR(SEARCH("外",F839)))</formula>
    </cfRule>
  </conditionalFormatting>
  <conditionalFormatting sqref="F839:AG842">
    <cfRule type="containsText" dxfId="341" priority="58" operator="containsText" text="－">
      <formula>NOT(ISERROR(SEARCH("－",F839)))</formula>
    </cfRule>
  </conditionalFormatting>
  <conditionalFormatting sqref="F846:AG846">
    <cfRule type="containsText" dxfId="340" priority="56" operator="containsText" text="日">
      <formula>NOT(ISERROR(SEARCH("日",F846)))</formula>
    </cfRule>
    <cfRule type="containsText" dxfId="339" priority="57" operator="containsText" text="土">
      <formula>NOT(ISERROR(SEARCH("土",F846)))</formula>
    </cfRule>
  </conditionalFormatting>
  <conditionalFormatting sqref="F846:AG846">
    <cfRule type="containsText" dxfId="338" priority="49" operator="containsText" text="その他">
      <formula>NOT(ISERROR(SEARCH("その他",F846)))</formula>
    </cfRule>
    <cfRule type="containsText" dxfId="337" priority="50" operator="containsText" text="冬休">
      <formula>NOT(ISERROR(SEARCH("冬休",F846)))</formula>
    </cfRule>
    <cfRule type="containsText" dxfId="336" priority="51" operator="containsText" text="夏休">
      <formula>NOT(ISERROR(SEARCH("夏休",F846)))</formula>
    </cfRule>
    <cfRule type="containsText" dxfId="335" priority="52" operator="containsText" text="製作">
      <formula>NOT(ISERROR(SEARCH("製作",F846)))</formula>
    </cfRule>
    <cfRule type="cellIs" dxfId="334" priority="53" operator="equal">
      <formula>"中止,製作"</formula>
    </cfRule>
    <cfRule type="containsText" dxfId="333" priority="54" operator="containsText" text="中止,製作,夏休,冬休,その他">
      <formula>NOT(ISERROR(SEARCH("中止,製作,夏休,冬休,その他",F846)))</formula>
    </cfRule>
    <cfRule type="containsText" dxfId="332" priority="55" operator="containsText" text="中止">
      <formula>NOT(ISERROR(SEARCH("中止",F846)))</formula>
    </cfRule>
  </conditionalFormatting>
  <conditionalFormatting sqref="F847:AG852">
    <cfRule type="containsText" dxfId="331" priority="44" operator="containsText" text="退">
      <formula>NOT(ISERROR(SEARCH("退",F847)))</formula>
    </cfRule>
    <cfRule type="containsText" dxfId="330" priority="45" operator="containsText" text="入">
      <formula>NOT(ISERROR(SEARCH("入",F847)))</formula>
    </cfRule>
    <cfRule type="containsText" dxfId="329" priority="46" operator="containsText" text="入,退">
      <formula>NOT(ISERROR(SEARCH("入,退",F847)))</formula>
    </cfRule>
    <cfRule type="containsText" dxfId="328" priority="47" operator="containsText" text="入,退">
      <formula>NOT(ISERROR(SEARCH("入,退",F847)))</formula>
    </cfRule>
    <cfRule type="cellIs" dxfId="327" priority="48" operator="equal">
      <formula>"休"</formula>
    </cfRule>
  </conditionalFormatting>
  <conditionalFormatting sqref="F847:AG852">
    <cfRule type="containsText" dxfId="326" priority="43" operator="containsText" text="外">
      <formula>NOT(ISERROR(SEARCH("外",F847)))</formula>
    </cfRule>
  </conditionalFormatting>
  <conditionalFormatting sqref="F853:AG853">
    <cfRule type="containsText" dxfId="325" priority="41" operator="containsText" text="日">
      <formula>NOT(ISERROR(SEARCH("日",F853)))</formula>
    </cfRule>
    <cfRule type="containsText" dxfId="324" priority="42" operator="containsText" text="土">
      <formula>NOT(ISERROR(SEARCH("土",F853)))</formula>
    </cfRule>
  </conditionalFormatting>
  <conditionalFormatting sqref="F853:AG853">
    <cfRule type="containsText" dxfId="323" priority="34" operator="containsText" text="その他">
      <formula>NOT(ISERROR(SEARCH("その他",F853)))</formula>
    </cfRule>
    <cfRule type="containsText" dxfId="322" priority="35" operator="containsText" text="冬休">
      <formula>NOT(ISERROR(SEARCH("冬休",F853)))</formula>
    </cfRule>
    <cfRule type="containsText" dxfId="321" priority="36" operator="containsText" text="夏休">
      <formula>NOT(ISERROR(SEARCH("夏休",F853)))</formula>
    </cfRule>
    <cfRule type="containsText" dxfId="320" priority="37" operator="containsText" text="製作">
      <formula>NOT(ISERROR(SEARCH("製作",F853)))</formula>
    </cfRule>
    <cfRule type="cellIs" dxfId="319" priority="38" operator="equal">
      <formula>"中止,製作"</formula>
    </cfRule>
    <cfRule type="containsText" dxfId="318" priority="39" operator="containsText" text="中止,製作,夏休,冬休,その他">
      <formula>NOT(ISERROR(SEARCH("中止,製作,夏休,冬休,その他",F853)))</formula>
    </cfRule>
    <cfRule type="containsText" dxfId="317" priority="40" operator="containsText" text="中止">
      <formula>NOT(ISERROR(SEARCH("中止",F853)))</formula>
    </cfRule>
  </conditionalFormatting>
  <conditionalFormatting sqref="F858:AG858">
    <cfRule type="containsText" dxfId="316" priority="32" operator="containsText" text="日">
      <formula>NOT(ISERROR(SEARCH("日",F858)))</formula>
    </cfRule>
    <cfRule type="containsText" dxfId="315" priority="33" operator="containsText" text="土">
      <formula>NOT(ISERROR(SEARCH("土",F858)))</formula>
    </cfRule>
  </conditionalFormatting>
  <conditionalFormatting sqref="F858:AG858">
    <cfRule type="containsText" dxfId="314" priority="25" operator="containsText" text="その他">
      <formula>NOT(ISERROR(SEARCH("その他",F858)))</formula>
    </cfRule>
    <cfRule type="containsText" dxfId="313" priority="26" operator="containsText" text="冬休">
      <formula>NOT(ISERROR(SEARCH("冬休",F858)))</formula>
    </cfRule>
    <cfRule type="containsText" dxfId="312" priority="27" operator="containsText" text="夏休">
      <formula>NOT(ISERROR(SEARCH("夏休",F858)))</formula>
    </cfRule>
    <cfRule type="containsText" dxfId="311" priority="28" operator="containsText" text="製作">
      <formula>NOT(ISERROR(SEARCH("製作",F858)))</formula>
    </cfRule>
    <cfRule type="cellIs" dxfId="310" priority="29" operator="equal">
      <formula>"中止,製作"</formula>
    </cfRule>
    <cfRule type="containsText" dxfId="309" priority="30" operator="containsText" text="中止,製作,夏休,冬休,その他">
      <formula>NOT(ISERROR(SEARCH("中止,製作,夏休,冬休,その他",F858)))</formula>
    </cfRule>
    <cfRule type="containsText" dxfId="308" priority="31" operator="containsText" text="中止">
      <formula>NOT(ISERROR(SEARCH("中止",F858)))</formula>
    </cfRule>
  </conditionalFormatting>
  <conditionalFormatting sqref="F847:F852">
    <cfRule type="containsText" dxfId="307" priority="24" operator="containsText" text="－">
      <formula>NOT(ISERROR(SEARCH("－",F847)))</formula>
    </cfRule>
  </conditionalFormatting>
  <conditionalFormatting sqref="G847:G852 H849:U851 V851:AG851">
    <cfRule type="containsText" dxfId="306" priority="23" operator="containsText" text="－">
      <formula>NOT(ISERROR(SEARCH("－",G847)))</formula>
    </cfRule>
  </conditionalFormatting>
  <conditionalFormatting sqref="G847:AG852">
    <cfRule type="containsText" dxfId="305" priority="22" operator="containsText" text="－">
      <formula>NOT(ISERROR(SEARCH("－",G847)))</formula>
    </cfRule>
  </conditionalFormatting>
  <conditionalFormatting sqref="F854:AG857">
    <cfRule type="containsText" dxfId="304" priority="17" operator="containsText" text="退">
      <formula>NOT(ISERROR(SEARCH("退",F854)))</formula>
    </cfRule>
    <cfRule type="containsText" dxfId="303" priority="18" operator="containsText" text="入">
      <formula>NOT(ISERROR(SEARCH("入",F854)))</formula>
    </cfRule>
    <cfRule type="containsText" dxfId="302" priority="19" operator="containsText" text="入,退">
      <formula>NOT(ISERROR(SEARCH("入,退",F854)))</formula>
    </cfRule>
    <cfRule type="containsText" dxfId="301" priority="20" operator="containsText" text="入,退">
      <formula>NOT(ISERROR(SEARCH("入,退",F854)))</formula>
    </cfRule>
    <cfRule type="cellIs" dxfId="300" priority="21" operator="equal">
      <formula>"休"</formula>
    </cfRule>
  </conditionalFormatting>
  <conditionalFormatting sqref="F854:AG857">
    <cfRule type="containsText" dxfId="299" priority="16" operator="containsText" text="外">
      <formula>NOT(ISERROR(SEARCH("外",F854)))</formula>
    </cfRule>
  </conditionalFormatting>
  <conditionalFormatting sqref="F854:AG857">
    <cfRule type="containsText" dxfId="298" priority="15" operator="containsText" text="－">
      <formula>NOT(ISERROR(SEARCH("－",F854)))</formula>
    </cfRule>
  </conditionalFormatting>
  <conditionalFormatting sqref="F859:AG862">
    <cfRule type="containsText" dxfId="297" priority="10" operator="containsText" text="退">
      <formula>NOT(ISERROR(SEARCH("退",F859)))</formula>
    </cfRule>
    <cfRule type="containsText" dxfId="296" priority="11" operator="containsText" text="入">
      <formula>NOT(ISERROR(SEARCH("入",F859)))</formula>
    </cfRule>
    <cfRule type="containsText" dxfId="295" priority="12" operator="containsText" text="入,退">
      <formula>NOT(ISERROR(SEARCH("入,退",F859)))</formula>
    </cfRule>
    <cfRule type="containsText" dxfId="294" priority="13" operator="containsText" text="入,退">
      <formula>NOT(ISERROR(SEARCH("入,退",F859)))</formula>
    </cfRule>
    <cfRule type="cellIs" dxfId="293" priority="14" operator="equal">
      <formula>"休"</formula>
    </cfRule>
  </conditionalFormatting>
  <conditionalFormatting sqref="F859:AG862">
    <cfRule type="containsText" dxfId="292" priority="9" operator="containsText" text="外">
      <formula>NOT(ISERROR(SEARCH("外",F859)))</formula>
    </cfRule>
  </conditionalFormatting>
  <conditionalFormatting sqref="F859:AG862">
    <cfRule type="containsText" dxfId="291" priority="8" operator="containsText" text="－">
      <formula>NOT(ISERROR(SEARCH("－",F859)))</formula>
    </cfRule>
  </conditionalFormatting>
  <conditionalFormatting sqref="F87">
    <cfRule type="containsText" dxfId="290" priority="3" operator="containsText" text="退">
      <formula>NOT(ISERROR(SEARCH("退",F87)))</formula>
    </cfRule>
    <cfRule type="containsText" dxfId="289" priority="4" operator="containsText" text="入">
      <formula>NOT(ISERROR(SEARCH("入",F87)))</formula>
    </cfRule>
    <cfRule type="containsText" dxfId="288" priority="5" operator="containsText" text="入,退">
      <formula>NOT(ISERROR(SEARCH("入,退",F87)))</formula>
    </cfRule>
    <cfRule type="containsText" dxfId="287" priority="6" operator="containsText" text="入,退">
      <formula>NOT(ISERROR(SEARCH("入,退",F87)))</formula>
    </cfRule>
    <cfRule type="cellIs" dxfId="286" priority="7" operator="equal">
      <formula>"休"</formula>
    </cfRule>
  </conditionalFormatting>
  <conditionalFormatting sqref="F87">
    <cfRule type="containsText" dxfId="285" priority="2" operator="containsText" text="外">
      <formula>NOT(ISERROR(SEARCH("外",F87)))</formula>
    </cfRule>
  </conditionalFormatting>
  <conditionalFormatting sqref="F87">
    <cfRule type="containsText" dxfId="284"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 right="0.7" top="0.75" bottom="0.75" header="0.3" footer="0.3"/>
  <pageSetup paperSize="9" scale="60" orientation="portrait" r:id="rId1"/>
  <rowBreaks count="9" manualBreakCount="9">
    <brk id="90" max="35" man="1"/>
    <brk id="176" max="35" man="1"/>
    <brk id="262" max="35" man="1"/>
    <brk id="348" max="35" man="1"/>
    <brk id="434" max="35" man="1"/>
    <brk id="520" max="35" man="1"/>
    <brk id="606" max="35" man="1"/>
    <brk id="692" max="35" man="1"/>
    <brk id="778" max="35" man="1"/>
  </rowBreaks>
  <colBreaks count="1" manualBreakCount="1">
    <brk id="36"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1"/>
  <sheetViews>
    <sheetView view="pageBreakPreview" zoomScale="75" zoomScaleNormal="100" zoomScaleSheetLayoutView="75" workbookViewId="0">
      <selection activeCell="E4" sqref="E4:G4"/>
    </sheetView>
  </sheetViews>
  <sheetFormatPr defaultColWidth="9" defaultRowHeight="13.2"/>
  <cols>
    <col min="1" max="1" width="1.33203125" style="1893" customWidth="1"/>
    <col min="2" max="2" width="4.44140625" style="1893" customWidth="1"/>
    <col min="3" max="3" width="7.44140625" style="1893" customWidth="1"/>
    <col min="4" max="4" width="10.21875" style="1893" customWidth="1"/>
    <col min="5" max="5" width="7.21875" style="1892" customWidth="1"/>
    <col min="6" max="33" width="3.77734375" style="1892" customWidth="1"/>
    <col min="34" max="37" width="3.77734375" style="1893" customWidth="1"/>
    <col min="38" max="38" width="3.6640625" style="1893" customWidth="1"/>
    <col min="39" max="40" width="7.6640625" style="1893" customWidth="1"/>
    <col min="41" max="42" width="3.77734375" style="1893" customWidth="1"/>
    <col min="43" max="16384" width="9" style="1893"/>
  </cols>
  <sheetData>
    <row r="1" spans="1:43" ht="19.2">
      <c r="A1" s="2042" t="s">
        <v>2561</v>
      </c>
      <c r="B1" s="2042"/>
      <c r="C1" s="2042"/>
      <c r="D1" s="2042"/>
      <c r="E1" s="2042"/>
      <c r="P1" s="2043"/>
      <c r="AJ1" s="1895" t="s">
        <v>2529</v>
      </c>
    </row>
    <row r="2" spans="1:43" ht="13.5" customHeight="1">
      <c r="AD2" s="4321" t="s">
        <v>2465</v>
      </c>
      <c r="AE2" s="4321"/>
      <c r="AF2" s="4321"/>
      <c r="AG2" s="4142" t="s">
        <v>2466</v>
      </c>
      <c r="AH2" s="4142"/>
      <c r="AI2" s="4142"/>
      <c r="AJ2" s="4142"/>
    </row>
    <row r="3" spans="1:43" s="1916" customFormat="1" ht="18" customHeight="1">
      <c r="B3" s="4397" t="s">
        <v>1173</v>
      </c>
      <c r="C3" s="4397"/>
      <c r="D3" s="2087" t="s">
        <v>1174</v>
      </c>
      <c r="E3" s="2088" t="str">
        <f>入力シート!C10</f>
        <v>○○校区道路改良工事</v>
      </c>
      <c r="F3" s="2088"/>
      <c r="G3" s="2088"/>
      <c r="H3" s="2088"/>
      <c r="I3" s="2088"/>
      <c r="J3" s="2088"/>
      <c r="K3" s="2088"/>
      <c r="L3" s="2088"/>
      <c r="M3" s="2088"/>
      <c r="N3" s="2088"/>
      <c r="O3" s="2087"/>
      <c r="P3" s="2087"/>
      <c r="Q3" s="2087"/>
      <c r="R3" s="1916" t="s">
        <v>2530</v>
      </c>
      <c r="U3" s="2089"/>
      <c r="V3" s="2089"/>
      <c r="W3" s="2087" t="s">
        <v>1174</v>
      </c>
      <c r="X3" s="4398">
        <v>45474</v>
      </c>
      <c r="Y3" s="4398"/>
      <c r="Z3" s="4398"/>
      <c r="AA3" s="4398"/>
      <c r="AB3" s="4398"/>
      <c r="AC3" s="2087"/>
      <c r="AD3" s="2087"/>
      <c r="AE3" s="2087"/>
      <c r="AF3" s="2087"/>
      <c r="AG3" s="2087"/>
    </row>
    <row r="4" spans="1:43" s="1916" customFormat="1" ht="18" customHeight="1">
      <c r="B4" s="4399" t="s">
        <v>1181</v>
      </c>
      <c r="C4" s="4399"/>
      <c r="D4" s="2087" t="s">
        <v>1174</v>
      </c>
      <c r="E4" s="4400">
        <f>+X4-X3+1</f>
        <v>78</v>
      </c>
      <c r="F4" s="4400"/>
      <c r="G4" s="4400"/>
      <c r="H4" s="2087"/>
      <c r="I4" s="2087"/>
      <c r="J4" s="2087"/>
      <c r="K4" s="2087"/>
      <c r="L4" s="2087"/>
      <c r="M4" s="2087"/>
      <c r="N4" s="2087"/>
      <c r="O4" s="2087"/>
      <c r="P4" s="2087"/>
      <c r="Q4" s="2087"/>
      <c r="R4" s="1916" t="s">
        <v>1180</v>
      </c>
      <c r="S4" s="2090"/>
      <c r="T4" s="2090"/>
      <c r="U4" s="2091"/>
      <c r="V4" s="2091"/>
      <c r="W4" s="2087" t="s">
        <v>1174</v>
      </c>
      <c r="X4" s="4401">
        <v>45551</v>
      </c>
      <c r="Y4" s="4401"/>
      <c r="Z4" s="4401"/>
      <c r="AA4" s="4401"/>
      <c r="AB4" s="4401"/>
      <c r="AC4" s="2087"/>
      <c r="AD4" s="2087"/>
      <c r="AE4" s="2087"/>
      <c r="AF4" s="2087"/>
      <c r="AG4" s="2087"/>
    </row>
    <row r="5" spans="1:43" s="1898" customFormat="1">
      <c r="B5" s="2092"/>
      <c r="C5" s="2092"/>
      <c r="D5" s="2093"/>
      <c r="E5" s="2094"/>
      <c r="F5" s="2094"/>
      <c r="G5" s="2094"/>
      <c r="H5" s="2093"/>
      <c r="I5" s="2093"/>
      <c r="J5" s="2093"/>
      <c r="K5" s="2093"/>
      <c r="L5" s="2093"/>
      <c r="M5" s="2093"/>
      <c r="N5" s="4402" t="s">
        <v>2562</v>
      </c>
      <c r="O5" s="4403"/>
      <c r="P5" s="4403"/>
      <c r="Q5" s="4403"/>
      <c r="R5" s="4403"/>
      <c r="S5" s="4403"/>
      <c r="T5" s="4403"/>
      <c r="U5" s="4403"/>
      <c r="V5" s="4404"/>
      <c r="W5" s="2093"/>
      <c r="AG5" s="1893"/>
      <c r="AM5" s="1894">
        <f>T8</f>
        <v>0.219</v>
      </c>
      <c r="AN5" s="1893"/>
      <c r="AO5" s="1893"/>
      <c r="AP5" s="1893"/>
      <c r="AQ5" s="1893"/>
    </row>
    <row r="6" spans="1:43" ht="13.5" customHeight="1">
      <c r="B6" s="4405" t="s">
        <v>2531</v>
      </c>
      <c r="C6" s="4407" t="s">
        <v>2532</v>
      </c>
      <c r="D6" s="4358"/>
      <c r="E6" s="4407" t="s">
        <v>1313</v>
      </c>
      <c r="F6" s="4358"/>
      <c r="G6" s="4408"/>
      <c r="H6" s="4409" t="s">
        <v>1168</v>
      </c>
      <c r="I6" s="4410"/>
      <c r="J6" s="4410"/>
      <c r="K6" s="4441" t="s">
        <v>2473</v>
      </c>
      <c r="L6" s="4442"/>
      <c r="M6" s="4443"/>
      <c r="N6" s="4410" t="s">
        <v>2474</v>
      </c>
      <c r="O6" s="4410"/>
      <c r="P6" s="4410"/>
      <c r="Q6" s="4407" t="s">
        <v>2475</v>
      </c>
      <c r="R6" s="4358"/>
      <c r="S6" s="4408"/>
      <c r="T6" s="4358" t="s">
        <v>2534</v>
      </c>
      <c r="U6" s="4358"/>
      <c r="V6" s="4408"/>
      <c r="AA6" s="2073"/>
      <c r="AC6" s="1893"/>
      <c r="AD6" s="1893"/>
      <c r="AE6" s="1893"/>
      <c r="AF6" s="1893"/>
      <c r="AG6" s="2028"/>
      <c r="AH6" s="1991"/>
      <c r="AM6" s="1893">
        <v>0.28499999999999998</v>
      </c>
      <c r="AO6" s="1893" t="s">
        <v>2535</v>
      </c>
    </row>
    <row r="7" spans="1:43" ht="13.5" customHeight="1">
      <c r="B7" s="4406"/>
      <c r="C7" s="4335"/>
      <c r="D7" s="4336"/>
      <c r="E7" s="4335"/>
      <c r="F7" s="4336"/>
      <c r="G7" s="4337"/>
      <c r="H7" s="4414" t="s">
        <v>2481</v>
      </c>
      <c r="I7" s="4415"/>
      <c r="J7" s="4415"/>
      <c r="K7" s="4416" t="s">
        <v>2482</v>
      </c>
      <c r="L7" s="4417"/>
      <c r="M7" s="4418"/>
      <c r="N7" s="4419" t="s">
        <v>2483</v>
      </c>
      <c r="O7" s="4419"/>
      <c r="P7" s="4419"/>
      <c r="Q7" s="4414" t="s">
        <v>2484</v>
      </c>
      <c r="R7" s="4415"/>
      <c r="S7" s="4420"/>
      <c r="T7" s="4415" t="s">
        <v>2485</v>
      </c>
      <c r="U7" s="4415"/>
      <c r="V7" s="4420"/>
      <c r="X7" s="4421" t="s">
        <v>2539</v>
      </c>
      <c r="Y7" s="4422"/>
      <c r="Z7" s="4422"/>
      <c r="AA7" s="4422"/>
      <c r="AB7" s="4422"/>
      <c r="AC7" s="4422"/>
      <c r="AD7" s="4423"/>
      <c r="AE7" s="1893"/>
      <c r="AF7" s="1893"/>
      <c r="AG7" s="2095"/>
      <c r="AH7" s="2027"/>
      <c r="AI7" s="2073"/>
      <c r="AM7" s="1893">
        <v>0.25</v>
      </c>
      <c r="AO7" s="1893" t="s">
        <v>2540</v>
      </c>
    </row>
    <row r="8" spans="1:43" ht="13.5" customHeight="1">
      <c r="B8" s="4185" t="s">
        <v>2486</v>
      </c>
      <c r="C8" s="4348" t="s">
        <v>2487</v>
      </c>
      <c r="D8" s="4349"/>
      <c r="E8" s="4383" t="s">
        <v>2541</v>
      </c>
      <c r="F8" s="4384"/>
      <c r="G8" s="4385"/>
      <c r="H8" s="4357">
        <f>AH26+AH46+AH66</f>
        <v>75</v>
      </c>
      <c r="I8" s="4358"/>
      <c r="J8" s="4358"/>
      <c r="K8" s="4357">
        <f>AI26+AI46+AI66</f>
        <v>3</v>
      </c>
      <c r="L8" s="4358"/>
      <c r="M8" s="4358"/>
      <c r="N8" s="4357">
        <f>AJ26+AJ46+AJ66</f>
        <v>15</v>
      </c>
      <c r="O8" s="4358"/>
      <c r="P8" s="4358"/>
      <c r="Q8" s="4359">
        <f>ROUND(N8/H8,3)</f>
        <v>0.2</v>
      </c>
      <c r="R8" s="4360"/>
      <c r="S8" s="4361"/>
      <c r="T8" s="4386">
        <f>ROUND(AVERAGE(Q8:S21),3)</f>
        <v>0.219</v>
      </c>
      <c r="U8" s="4387"/>
      <c r="V8" s="4388"/>
      <c r="X8" s="4438" t="s">
        <v>2542</v>
      </c>
      <c r="Y8" s="4439"/>
      <c r="Z8" s="4439"/>
      <c r="AA8" s="4439"/>
      <c r="AB8" s="4440"/>
      <c r="AC8" s="4371" t="s">
        <v>2543</v>
      </c>
      <c r="AD8" s="4372"/>
      <c r="AF8" s="1893"/>
      <c r="AG8" s="2095"/>
      <c r="AH8" s="2027"/>
      <c r="AM8" s="1893">
        <v>0.214</v>
      </c>
      <c r="AO8" s="1893" t="s">
        <v>2544</v>
      </c>
    </row>
    <row r="9" spans="1:43" ht="13.5" customHeight="1">
      <c r="B9" s="4186"/>
      <c r="C9" s="4350"/>
      <c r="D9" s="4351"/>
      <c r="E9" s="4343" t="s">
        <v>2545</v>
      </c>
      <c r="F9" s="4344"/>
      <c r="G9" s="4345"/>
      <c r="H9" s="4367">
        <f>AH27+AH47+AH67</f>
        <v>75</v>
      </c>
      <c r="I9" s="4346"/>
      <c r="J9" s="4347"/>
      <c r="K9" s="4367">
        <f>AI27+AI47+AI67</f>
        <v>3</v>
      </c>
      <c r="L9" s="4346"/>
      <c r="M9" s="4346"/>
      <c r="N9" s="4367">
        <f>AJ27+AJ47+AJ67</f>
        <v>14</v>
      </c>
      <c r="O9" s="4346"/>
      <c r="P9" s="4346"/>
      <c r="Q9" s="4341">
        <f t="shared" ref="Q9:Q18" si="0">ROUND(N9/H9,3)</f>
        <v>0.187</v>
      </c>
      <c r="R9" s="4342"/>
      <c r="S9" s="4230"/>
      <c r="T9" s="4389"/>
      <c r="U9" s="4390"/>
      <c r="V9" s="4391"/>
      <c r="X9" s="4373" t="s">
        <v>2546</v>
      </c>
      <c r="Y9" s="4374"/>
      <c r="Z9" s="4374"/>
      <c r="AA9" s="4374"/>
      <c r="AB9" s="4375"/>
      <c r="AC9" s="4376" t="s">
        <v>2547</v>
      </c>
      <c r="AD9" s="4377"/>
      <c r="AF9" s="1893"/>
      <c r="AG9" s="2095"/>
      <c r="AH9" s="2027"/>
      <c r="AI9" s="1892"/>
    </row>
    <row r="10" spans="1:43" ht="13.5" customHeight="1">
      <c r="B10" s="4186"/>
      <c r="C10" s="4350"/>
      <c r="D10" s="4351"/>
      <c r="E10" s="4343" t="s">
        <v>2548</v>
      </c>
      <c r="F10" s="4344"/>
      <c r="G10" s="4345"/>
      <c r="H10" s="4367">
        <f t="shared" ref="H10:H12" si="1">AH28+AH48+AH68</f>
        <v>59</v>
      </c>
      <c r="I10" s="4346"/>
      <c r="J10" s="4347"/>
      <c r="K10" s="4367">
        <f>AI28+AI48+AI68</f>
        <v>19</v>
      </c>
      <c r="L10" s="4346"/>
      <c r="M10" s="4346"/>
      <c r="N10" s="4367">
        <f t="shared" ref="N10:N12" si="2">AJ28+AJ48+AJ68</f>
        <v>14</v>
      </c>
      <c r="O10" s="4346"/>
      <c r="P10" s="4346"/>
      <c r="Q10" s="4341">
        <f t="shared" si="0"/>
        <v>0.23699999999999999</v>
      </c>
      <c r="R10" s="4342"/>
      <c r="S10" s="4230"/>
      <c r="T10" s="4389"/>
      <c r="U10" s="4390"/>
      <c r="V10" s="4391"/>
      <c r="X10" s="4378" t="s">
        <v>2549</v>
      </c>
      <c r="Y10" s="4379"/>
      <c r="Z10" s="4379"/>
      <c r="AA10" s="4379"/>
      <c r="AB10" s="4380"/>
      <c r="AC10" s="4381" t="s">
        <v>2550</v>
      </c>
      <c r="AD10" s="4382"/>
      <c r="AF10" s="1893"/>
      <c r="AG10" s="2095"/>
      <c r="AH10" s="2027"/>
      <c r="AI10" s="1892"/>
    </row>
    <row r="11" spans="1:43" ht="13.5" customHeight="1">
      <c r="B11" s="4186"/>
      <c r="C11" s="4350"/>
      <c r="D11" s="4351"/>
      <c r="E11" s="4343" t="s">
        <v>2551</v>
      </c>
      <c r="F11" s="4344"/>
      <c r="G11" s="4345"/>
      <c r="H11" s="4367">
        <f t="shared" si="1"/>
        <v>59</v>
      </c>
      <c r="I11" s="4346"/>
      <c r="J11" s="4347"/>
      <c r="K11" s="4367">
        <f t="shared" ref="K11:K12" si="3">AI29+AI49+AI69</f>
        <v>19</v>
      </c>
      <c r="L11" s="4346"/>
      <c r="M11" s="4346"/>
      <c r="N11" s="4367">
        <f t="shared" si="2"/>
        <v>13</v>
      </c>
      <c r="O11" s="4346"/>
      <c r="P11" s="4346"/>
      <c r="Q11" s="4341">
        <f t="shared" si="0"/>
        <v>0.22</v>
      </c>
      <c r="R11" s="4342"/>
      <c r="S11" s="4230"/>
      <c r="T11" s="4389"/>
      <c r="U11" s="4390"/>
      <c r="V11" s="4391"/>
      <c r="X11" s="4368" t="s">
        <v>2552</v>
      </c>
      <c r="Y11" s="4369"/>
      <c r="Z11" s="4369"/>
      <c r="AA11" s="4369"/>
      <c r="AB11" s="4370"/>
      <c r="AC11" s="4365" t="s">
        <v>2553</v>
      </c>
      <c r="AD11" s="4366"/>
      <c r="AE11" s="1893"/>
      <c r="AF11" s="1893"/>
      <c r="AG11" s="2095"/>
      <c r="AH11" s="2027"/>
      <c r="AI11" s="1892"/>
    </row>
    <row r="12" spans="1:43" ht="13.5" customHeight="1">
      <c r="B12" s="4186"/>
      <c r="C12" s="4350"/>
      <c r="D12" s="4351"/>
      <c r="E12" s="4343" t="s">
        <v>2554</v>
      </c>
      <c r="F12" s="4344"/>
      <c r="G12" s="4345"/>
      <c r="H12" s="4367">
        <f t="shared" si="1"/>
        <v>39</v>
      </c>
      <c r="I12" s="4346"/>
      <c r="J12" s="4347"/>
      <c r="K12" s="4367">
        <f t="shared" si="3"/>
        <v>39</v>
      </c>
      <c r="L12" s="4346"/>
      <c r="M12" s="4346"/>
      <c r="N12" s="4367">
        <f t="shared" si="2"/>
        <v>6</v>
      </c>
      <c r="O12" s="4346"/>
      <c r="P12" s="4346"/>
      <c r="Q12" s="4341">
        <f t="shared" si="0"/>
        <v>0.154</v>
      </c>
      <c r="R12" s="4342"/>
      <c r="S12" s="4230"/>
      <c r="T12" s="4389"/>
      <c r="U12" s="4390"/>
      <c r="V12" s="4391"/>
      <c r="AA12" s="1893"/>
      <c r="AC12" s="1893"/>
      <c r="AD12" s="1893"/>
      <c r="AE12" s="1893"/>
      <c r="AF12" s="1893"/>
      <c r="AG12" s="2095"/>
      <c r="AH12" s="2027"/>
      <c r="AI12" s="1892"/>
    </row>
    <row r="13" spans="1:43" ht="13.5" customHeight="1">
      <c r="B13" s="4187"/>
      <c r="C13" s="4352"/>
      <c r="D13" s="4353"/>
      <c r="E13" s="4332"/>
      <c r="F13" s="4333"/>
      <c r="G13" s="4334"/>
      <c r="H13" s="4335"/>
      <c r="I13" s="4336"/>
      <c r="J13" s="4336"/>
      <c r="K13" s="4335"/>
      <c r="L13" s="4336"/>
      <c r="M13" s="4337"/>
      <c r="N13" s="4338"/>
      <c r="O13" s="4339"/>
      <c r="P13" s="4340"/>
      <c r="Q13" s="4362"/>
      <c r="R13" s="4363"/>
      <c r="S13" s="4364"/>
      <c r="T13" s="4389"/>
      <c r="U13" s="4390"/>
      <c r="V13" s="4391"/>
      <c r="AA13" s="1893"/>
      <c r="AC13" s="1893"/>
      <c r="AD13" s="1893"/>
      <c r="AE13" s="1893"/>
      <c r="AF13" s="1893"/>
      <c r="AG13" s="2095"/>
      <c r="AH13" s="2027"/>
      <c r="AI13" s="1892"/>
    </row>
    <row r="14" spans="1:43" ht="13.5" customHeight="1">
      <c r="B14" s="4185" t="s">
        <v>2493</v>
      </c>
      <c r="C14" s="4348" t="s">
        <v>2494</v>
      </c>
      <c r="D14" s="4349"/>
      <c r="E14" s="4383" t="s">
        <v>2541</v>
      </c>
      <c r="F14" s="4384"/>
      <c r="G14" s="4385"/>
      <c r="H14" s="4357">
        <f>AH33+AH53+AH73</f>
        <v>50</v>
      </c>
      <c r="I14" s="4358"/>
      <c r="J14" s="4358"/>
      <c r="K14" s="4357">
        <f>AI33+AI53+AI73</f>
        <v>28</v>
      </c>
      <c r="L14" s="4358"/>
      <c r="M14" s="4358"/>
      <c r="N14" s="4357">
        <f>AJ33+AJ53+AJ73</f>
        <v>12</v>
      </c>
      <c r="O14" s="4358"/>
      <c r="P14" s="4358"/>
      <c r="Q14" s="4359">
        <f t="shared" si="0"/>
        <v>0.24</v>
      </c>
      <c r="R14" s="4360"/>
      <c r="S14" s="4361"/>
      <c r="T14" s="4389"/>
      <c r="U14" s="4390"/>
      <c r="V14" s="4391"/>
      <c r="AA14" s="1893"/>
      <c r="AC14" s="1893"/>
      <c r="AD14" s="1893"/>
      <c r="AE14" s="1893"/>
      <c r="AF14" s="1893"/>
      <c r="AG14" s="2095"/>
      <c r="AH14" s="2027"/>
      <c r="AI14" s="1892"/>
    </row>
    <row r="15" spans="1:43" ht="13.5" customHeight="1">
      <c r="B15" s="4186"/>
      <c r="C15" s="4350"/>
      <c r="D15" s="4351"/>
      <c r="E15" s="4343" t="s">
        <v>2545</v>
      </c>
      <c r="F15" s="4344"/>
      <c r="G15" s="4345"/>
      <c r="H15" s="4367">
        <f>AH34+AH54+AH74</f>
        <v>50</v>
      </c>
      <c r="I15" s="4346"/>
      <c r="J15" s="4347"/>
      <c r="K15" s="4367">
        <f>AI34+AI54+AI74</f>
        <v>28</v>
      </c>
      <c r="L15" s="4346"/>
      <c r="M15" s="4346"/>
      <c r="N15" s="4367">
        <f>AJ34+AJ54+AJ74</f>
        <v>12</v>
      </c>
      <c r="O15" s="4346"/>
      <c r="P15" s="4346"/>
      <c r="Q15" s="4341">
        <f t="shared" si="0"/>
        <v>0.24</v>
      </c>
      <c r="R15" s="4342"/>
      <c r="S15" s="4230"/>
      <c r="T15" s="4389"/>
      <c r="U15" s="4390"/>
      <c r="V15" s="4391"/>
      <c r="AA15" s="1893"/>
      <c r="AC15" s="1893"/>
      <c r="AD15" s="1893"/>
      <c r="AE15" s="1893"/>
      <c r="AF15" s="1893"/>
      <c r="AG15" s="2095"/>
      <c r="AH15" s="2027"/>
      <c r="AI15" s="1892"/>
    </row>
    <row r="16" spans="1:43" ht="13.5" customHeight="1">
      <c r="B16" s="4186"/>
      <c r="C16" s="4350"/>
      <c r="D16" s="4351"/>
      <c r="E16" s="4343"/>
      <c r="F16" s="4344"/>
      <c r="G16" s="4345"/>
      <c r="H16" s="4224"/>
      <c r="I16" s="4346"/>
      <c r="J16" s="4346"/>
      <c r="K16" s="4224"/>
      <c r="L16" s="4346"/>
      <c r="M16" s="4347"/>
      <c r="N16" s="4341"/>
      <c r="O16" s="4342"/>
      <c r="P16" s="4230"/>
      <c r="Q16" s="4341"/>
      <c r="R16" s="4342"/>
      <c r="S16" s="4230"/>
      <c r="T16" s="4389"/>
      <c r="U16" s="4390"/>
      <c r="V16" s="4391"/>
      <c r="AA16" s="1893"/>
      <c r="AC16" s="1893"/>
      <c r="AD16" s="1893"/>
      <c r="AE16" s="1893"/>
      <c r="AF16" s="1893"/>
      <c r="AG16" s="2095"/>
      <c r="AH16" s="2027"/>
      <c r="AI16" s="1892"/>
    </row>
    <row r="17" spans="2:43" ht="13.5" customHeight="1">
      <c r="B17" s="4186"/>
      <c r="C17" s="4352"/>
      <c r="D17" s="4353"/>
      <c r="E17" s="4332"/>
      <c r="F17" s="4333"/>
      <c r="G17" s="4334"/>
      <c r="H17" s="4335"/>
      <c r="I17" s="4336"/>
      <c r="J17" s="4336"/>
      <c r="K17" s="4335"/>
      <c r="L17" s="4336"/>
      <c r="M17" s="4337"/>
      <c r="N17" s="4338"/>
      <c r="O17" s="4339"/>
      <c r="P17" s="4340"/>
      <c r="Q17" s="4362"/>
      <c r="R17" s="4363"/>
      <c r="S17" s="4364"/>
      <c r="T17" s="4389"/>
      <c r="U17" s="4390"/>
      <c r="V17" s="4391"/>
      <c r="AA17" s="1893"/>
      <c r="AC17" s="1893"/>
      <c r="AD17" s="1893"/>
      <c r="AE17" s="1893"/>
      <c r="AF17" s="1893"/>
      <c r="AG17" s="1893"/>
    </row>
    <row r="18" spans="2:43" ht="13.5" customHeight="1">
      <c r="B18" s="4186"/>
      <c r="C18" s="4348" t="s">
        <v>2495</v>
      </c>
      <c r="D18" s="4349"/>
      <c r="E18" s="4354" t="s">
        <v>2545</v>
      </c>
      <c r="F18" s="4355"/>
      <c r="G18" s="4356"/>
      <c r="H18" s="4357">
        <f>AH38+AH58+AH78</f>
        <v>47</v>
      </c>
      <c r="I18" s="4358"/>
      <c r="J18" s="4358"/>
      <c r="K18" s="4357">
        <f>AI38+AI58+AI78</f>
        <v>31</v>
      </c>
      <c r="L18" s="4358"/>
      <c r="M18" s="4358"/>
      <c r="N18" s="4357">
        <f>AJ38+AJ58+AJ78</f>
        <v>13</v>
      </c>
      <c r="O18" s="4358"/>
      <c r="P18" s="4358"/>
      <c r="Q18" s="4359">
        <f t="shared" si="0"/>
        <v>0.27700000000000002</v>
      </c>
      <c r="R18" s="4360"/>
      <c r="S18" s="4361"/>
      <c r="T18" s="4389"/>
      <c r="U18" s="4390"/>
      <c r="V18" s="4391"/>
      <c r="AA18" s="1893"/>
      <c r="AC18" s="1893"/>
      <c r="AD18" s="1893"/>
      <c r="AE18" s="1893"/>
      <c r="AF18" s="1893"/>
      <c r="AG18" s="1893"/>
    </row>
    <row r="19" spans="2:43" ht="13.5" customHeight="1" thickBot="1">
      <c r="B19" s="4186"/>
      <c r="C19" s="4350"/>
      <c r="D19" s="4351"/>
      <c r="E19" s="4343"/>
      <c r="F19" s="4344"/>
      <c r="G19" s="4345"/>
      <c r="H19" s="4224"/>
      <c r="I19" s="4346"/>
      <c r="J19" s="4346"/>
      <c r="K19" s="4224"/>
      <c r="L19" s="4346"/>
      <c r="M19" s="4347"/>
      <c r="N19" s="4341"/>
      <c r="O19" s="4342"/>
      <c r="P19" s="4230"/>
      <c r="Q19" s="4341"/>
      <c r="R19" s="4342"/>
      <c r="S19" s="4230"/>
      <c r="T19" s="4389"/>
      <c r="U19" s="4390"/>
      <c r="V19" s="4391"/>
      <c r="AA19" s="1893"/>
      <c r="AC19" s="1893"/>
      <c r="AD19" s="1893"/>
      <c r="AE19" s="1893"/>
      <c r="AF19" s="1893"/>
      <c r="AG19" s="1893"/>
    </row>
    <row r="20" spans="2:43" ht="13.5" customHeight="1">
      <c r="B20" s="4186"/>
      <c r="C20" s="4350"/>
      <c r="D20" s="4351"/>
      <c r="E20" s="4343"/>
      <c r="F20" s="4344"/>
      <c r="G20" s="4345"/>
      <c r="H20" s="4224"/>
      <c r="I20" s="4346"/>
      <c r="J20" s="4346"/>
      <c r="K20" s="4224"/>
      <c r="L20" s="4346"/>
      <c r="M20" s="4347"/>
      <c r="N20" s="4341"/>
      <c r="O20" s="4342"/>
      <c r="P20" s="4230"/>
      <c r="Q20" s="4341"/>
      <c r="R20" s="4342"/>
      <c r="S20" s="4230"/>
      <c r="T20" s="4389"/>
      <c r="U20" s="4390"/>
      <c r="V20" s="4390"/>
      <c r="W20" s="4328" t="str">
        <f>IF(T8&gt;=AM6,AO6,IF(T8&gt;=AM7,AO7,IF(T8&gt;=AM8,AO8,"補正無し")))</f>
        <v>4週6休</v>
      </c>
      <c r="X20" s="4329"/>
      <c r="Y20" s="4329"/>
      <c r="Z20" s="4329"/>
      <c r="AA20" s="2096"/>
      <c r="AB20" s="1929"/>
      <c r="AC20" s="1929"/>
      <c r="AD20" s="1903"/>
      <c r="AE20" s="1893"/>
      <c r="AF20" s="1893"/>
      <c r="AG20" s="1893"/>
    </row>
    <row r="21" spans="2:43" ht="13.5" customHeight="1" thickBot="1">
      <c r="B21" s="4187"/>
      <c r="C21" s="4352"/>
      <c r="D21" s="4353"/>
      <c r="E21" s="4332"/>
      <c r="F21" s="4333"/>
      <c r="G21" s="4334"/>
      <c r="H21" s="4335"/>
      <c r="I21" s="4336"/>
      <c r="J21" s="4336"/>
      <c r="K21" s="4335"/>
      <c r="L21" s="4336"/>
      <c r="M21" s="4337"/>
      <c r="N21" s="4338"/>
      <c r="O21" s="4339"/>
      <c r="P21" s="4340"/>
      <c r="Q21" s="4338"/>
      <c r="R21" s="4339"/>
      <c r="S21" s="4340"/>
      <c r="T21" s="4392"/>
      <c r="U21" s="4393"/>
      <c r="V21" s="4393"/>
      <c r="W21" s="4330"/>
      <c r="X21" s="4331"/>
      <c r="Y21" s="4331"/>
      <c r="Z21" s="4331"/>
      <c r="AA21" s="2096"/>
      <c r="AB21" s="1929"/>
      <c r="AC21" s="1929"/>
      <c r="AD21" s="1903"/>
      <c r="AE21" s="1893"/>
      <c r="AF21" s="1893"/>
      <c r="AG21" s="1893"/>
    </row>
    <row r="22" spans="2:43" s="2027" customFormat="1" ht="13.5" customHeight="1">
      <c r="C22" s="1989"/>
      <c r="D22" s="1989"/>
      <c r="E22" s="1989"/>
      <c r="F22" s="2032"/>
      <c r="G22" s="2032"/>
      <c r="H22" s="2032"/>
      <c r="I22" s="1991"/>
      <c r="J22" s="1991"/>
      <c r="K22" s="1991"/>
      <c r="L22" s="1991"/>
      <c r="M22" s="1991"/>
      <c r="N22" s="1991"/>
      <c r="O22" s="1991"/>
      <c r="P22" s="1991"/>
      <c r="Q22" s="1991"/>
      <c r="R22" s="1991"/>
      <c r="S22" s="2097"/>
      <c r="T22" s="1991"/>
      <c r="U22" s="1991"/>
      <c r="V22" s="2098" t="s">
        <v>2555</v>
      </c>
      <c r="W22" s="1991"/>
      <c r="X22" s="1991"/>
      <c r="Y22" s="1991"/>
      <c r="Z22" s="1991"/>
      <c r="AA22" s="1991"/>
      <c r="AB22" s="1991"/>
      <c r="AC22" s="1991"/>
      <c r="AD22" s="1991"/>
      <c r="AE22" s="2098"/>
      <c r="AF22" s="1991"/>
      <c r="AG22" s="1991"/>
    </row>
    <row r="23" spans="2:43" ht="13.5" customHeight="1">
      <c r="B23" s="2021"/>
      <c r="C23" s="2022"/>
      <c r="D23" s="2025"/>
      <c r="E23" s="2053" t="s">
        <v>1183</v>
      </c>
      <c r="F23" s="2054">
        <f>+X3</f>
        <v>45474</v>
      </c>
      <c r="G23" s="2055">
        <f>+F23+1</f>
        <v>45475</v>
      </c>
      <c r="H23" s="2055">
        <f t="shared" ref="H23:AG23" si="4">+G23+1</f>
        <v>45476</v>
      </c>
      <c r="I23" s="2055">
        <f t="shared" si="4"/>
        <v>45477</v>
      </c>
      <c r="J23" s="2055">
        <f t="shared" si="4"/>
        <v>45478</v>
      </c>
      <c r="K23" s="2055">
        <f t="shared" si="4"/>
        <v>45479</v>
      </c>
      <c r="L23" s="2055">
        <f t="shared" si="4"/>
        <v>45480</v>
      </c>
      <c r="M23" s="2055">
        <f t="shared" si="4"/>
        <v>45481</v>
      </c>
      <c r="N23" s="2055">
        <f t="shared" si="4"/>
        <v>45482</v>
      </c>
      <c r="O23" s="2055">
        <f t="shared" si="4"/>
        <v>45483</v>
      </c>
      <c r="P23" s="2055">
        <f t="shared" si="4"/>
        <v>45484</v>
      </c>
      <c r="Q23" s="2055">
        <f t="shared" si="4"/>
        <v>45485</v>
      </c>
      <c r="R23" s="2055">
        <f t="shared" si="4"/>
        <v>45486</v>
      </c>
      <c r="S23" s="2055">
        <f t="shared" si="4"/>
        <v>45487</v>
      </c>
      <c r="T23" s="2055">
        <f t="shared" si="4"/>
        <v>45488</v>
      </c>
      <c r="U23" s="2055">
        <f t="shared" si="4"/>
        <v>45489</v>
      </c>
      <c r="V23" s="2055">
        <f t="shared" si="4"/>
        <v>45490</v>
      </c>
      <c r="W23" s="2055">
        <f t="shared" si="4"/>
        <v>45491</v>
      </c>
      <c r="X23" s="2055">
        <f t="shared" si="4"/>
        <v>45492</v>
      </c>
      <c r="Y23" s="2055">
        <f t="shared" si="4"/>
        <v>45493</v>
      </c>
      <c r="Z23" s="2055">
        <f>+Y23+1</f>
        <v>45494</v>
      </c>
      <c r="AA23" s="2055">
        <f t="shared" si="4"/>
        <v>45495</v>
      </c>
      <c r="AB23" s="2055">
        <f t="shared" si="4"/>
        <v>45496</v>
      </c>
      <c r="AC23" s="2055">
        <f t="shared" si="4"/>
        <v>45497</v>
      </c>
      <c r="AD23" s="2055">
        <f>+AC23+1</f>
        <v>45498</v>
      </c>
      <c r="AE23" s="2055">
        <f t="shared" si="4"/>
        <v>45499</v>
      </c>
      <c r="AF23" s="2055">
        <f>+AE23+1</f>
        <v>45500</v>
      </c>
      <c r="AG23" s="2099">
        <f t="shared" si="4"/>
        <v>45501</v>
      </c>
      <c r="AH23" s="4209" t="s">
        <v>2496</v>
      </c>
      <c r="AI23" s="4313" t="s">
        <v>2497</v>
      </c>
      <c r="AJ23" s="4316" t="s">
        <v>2474</v>
      </c>
      <c r="AK23" s="4319"/>
      <c r="AM23" s="4181" t="s">
        <v>2500</v>
      </c>
      <c r="AN23" s="4181" t="s">
        <v>2501</v>
      </c>
    </row>
    <row r="24" spans="2:43">
      <c r="B24" s="2037"/>
      <c r="C24" s="2038"/>
      <c r="D24" s="2041"/>
      <c r="E24" s="1987" t="s">
        <v>1184</v>
      </c>
      <c r="F24" s="1875" t="str">
        <f>TEXT(WEEKDAY(+F23),"aaa")</f>
        <v>月</v>
      </c>
      <c r="G24" s="1874" t="str">
        <f t="shared" ref="G24:AG24" si="5">TEXT(WEEKDAY(+G23),"aaa")</f>
        <v>火</v>
      </c>
      <c r="H24" s="1874" t="str">
        <f t="shared" si="5"/>
        <v>水</v>
      </c>
      <c r="I24" s="1874" t="str">
        <f t="shared" si="5"/>
        <v>木</v>
      </c>
      <c r="J24" s="1874" t="str">
        <f t="shared" si="5"/>
        <v>金</v>
      </c>
      <c r="K24" s="1874" t="str">
        <f t="shared" si="5"/>
        <v>土</v>
      </c>
      <c r="L24" s="1874" t="str">
        <f t="shared" si="5"/>
        <v>日</v>
      </c>
      <c r="M24" s="1874" t="str">
        <f t="shared" si="5"/>
        <v>月</v>
      </c>
      <c r="N24" s="1874" t="str">
        <f t="shared" si="5"/>
        <v>火</v>
      </c>
      <c r="O24" s="1874" t="str">
        <f t="shared" si="5"/>
        <v>水</v>
      </c>
      <c r="P24" s="1874" t="str">
        <f t="shared" si="5"/>
        <v>木</v>
      </c>
      <c r="Q24" s="1874" t="str">
        <f t="shared" si="5"/>
        <v>金</v>
      </c>
      <c r="R24" s="1874" t="str">
        <f t="shared" si="5"/>
        <v>土</v>
      </c>
      <c r="S24" s="1874" t="str">
        <f t="shared" si="5"/>
        <v>日</v>
      </c>
      <c r="T24" s="1874" t="str">
        <f t="shared" si="5"/>
        <v>月</v>
      </c>
      <c r="U24" s="1874" t="str">
        <f t="shared" si="5"/>
        <v>火</v>
      </c>
      <c r="V24" s="1874" t="str">
        <f t="shared" si="5"/>
        <v>水</v>
      </c>
      <c r="W24" s="1874" t="str">
        <f t="shared" si="5"/>
        <v>木</v>
      </c>
      <c r="X24" s="1874" t="str">
        <f t="shared" si="5"/>
        <v>金</v>
      </c>
      <c r="Y24" s="1874" t="str">
        <f t="shared" si="5"/>
        <v>土</v>
      </c>
      <c r="Z24" s="1874" t="str">
        <f t="shared" si="5"/>
        <v>日</v>
      </c>
      <c r="AA24" s="1874" t="str">
        <f t="shared" si="5"/>
        <v>月</v>
      </c>
      <c r="AB24" s="1874" t="str">
        <f t="shared" si="5"/>
        <v>火</v>
      </c>
      <c r="AC24" s="1874" t="str">
        <f t="shared" si="5"/>
        <v>水</v>
      </c>
      <c r="AD24" s="1874" t="str">
        <f t="shared" si="5"/>
        <v>木</v>
      </c>
      <c r="AE24" s="1874" t="str">
        <f t="shared" si="5"/>
        <v>金</v>
      </c>
      <c r="AF24" s="1874" t="str">
        <f t="shared" si="5"/>
        <v>土</v>
      </c>
      <c r="AG24" s="2100" t="str">
        <f t="shared" si="5"/>
        <v>日</v>
      </c>
      <c r="AH24" s="4210"/>
      <c r="AI24" s="4314"/>
      <c r="AJ24" s="4317"/>
      <c r="AK24" s="4319"/>
      <c r="AM24" s="4181"/>
      <c r="AN24" s="4181"/>
    </row>
    <row r="25" spans="2:43" ht="24.75" customHeight="1">
      <c r="B25" s="2101" t="s">
        <v>2531</v>
      </c>
      <c r="C25" s="2102" t="s">
        <v>2532</v>
      </c>
      <c r="D25" s="1953" t="s">
        <v>1313</v>
      </c>
      <c r="E25" s="2103" t="s">
        <v>2558</v>
      </c>
      <c r="F25" s="1941" t="s">
        <v>2503</v>
      </c>
      <c r="G25" s="1942" t="s">
        <v>2503</v>
      </c>
      <c r="H25" s="1942" t="s">
        <v>2503</v>
      </c>
      <c r="I25" s="1942" t="s">
        <v>2503</v>
      </c>
      <c r="J25" s="1942" t="s">
        <v>2503</v>
      </c>
      <c r="K25" s="1942" t="s">
        <v>2503</v>
      </c>
      <c r="L25" s="1942" t="s">
        <v>2503</v>
      </c>
      <c r="M25" s="1942" t="s">
        <v>2503</v>
      </c>
      <c r="N25" s="1942" t="s">
        <v>2503</v>
      </c>
      <c r="O25" s="1942" t="s">
        <v>2503</v>
      </c>
      <c r="P25" s="1942" t="s">
        <v>2503</v>
      </c>
      <c r="Q25" s="1942" t="s">
        <v>2503</v>
      </c>
      <c r="R25" s="1942" t="s">
        <v>2503</v>
      </c>
      <c r="S25" s="1942" t="s">
        <v>2503</v>
      </c>
      <c r="T25" s="1942" t="s">
        <v>2503</v>
      </c>
      <c r="U25" s="1942" t="s">
        <v>2503</v>
      </c>
      <c r="V25" s="1942" t="s">
        <v>2503</v>
      </c>
      <c r="W25" s="1942" t="s">
        <v>2503</v>
      </c>
      <c r="X25" s="1942" t="s">
        <v>2503</v>
      </c>
      <c r="Y25" s="1942" t="s">
        <v>2503</v>
      </c>
      <c r="Z25" s="1942" t="s">
        <v>2503</v>
      </c>
      <c r="AA25" s="1942" t="s">
        <v>2503</v>
      </c>
      <c r="AB25" s="1942" t="s">
        <v>2503</v>
      </c>
      <c r="AC25" s="1942" t="s">
        <v>2503</v>
      </c>
      <c r="AD25" s="1942" t="s">
        <v>2503</v>
      </c>
      <c r="AE25" s="1942" t="s">
        <v>2503</v>
      </c>
      <c r="AF25" s="1942" t="s">
        <v>2503</v>
      </c>
      <c r="AG25" s="1970" t="s">
        <v>2503</v>
      </c>
      <c r="AH25" s="4211"/>
      <c r="AI25" s="4315"/>
      <c r="AJ25" s="4318"/>
      <c r="AK25" s="4319"/>
      <c r="AQ25" s="703"/>
    </row>
    <row r="26" spans="2:43" ht="13.5" customHeight="1">
      <c r="B26" s="4185" t="s">
        <v>2486</v>
      </c>
      <c r="C26" s="4188" t="s">
        <v>2487</v>
      </c>
      <c r="D26" s="1945" t="str">
        <f>E$8</f>
        <v>〇〇</v>
      </c>
      <c r="E26" s="2023"/>
      <c r="F26" s="1947" t="s">
        <v>2516</v>
      </c>
      <c r="G26" s="1948"/>
      <c r="H26" s="1948"/>
      <c r="I26" s="1948"/>
      <c r="J26" s="1948"/>
      <c r="K26" s="1948"/>
      <c r="L26" s="1948"/>
      <c r="M26" s="1948"/>
      <c r="N26" s="1948"/>
      <c r="O26" s="1948" t="s">
        <v>1199</v>
      </c>
      <c r="P26" s="1948" t="s">
        <v>1199</v>
      </c>
      <c r="Q26" s="1948"/>
      <c r="R26" s="1948"/>
      <c r="S26" s="1948"/>
      <c r="T26" s="1948"/>
      <c r="U26" s="1948"/>
      <c r="V26" s="1948"/>
      <c r="W26" s="1948"/>
      <c r="X26" s="1948" t="s">
        <v>1199</v>
      </c>
      <c r="Y26" s="1948" t="s">
        <v>1199</v>
      </c>
      <c r="Z26" s="1948"/>
      <c r="AA26" s="1948"/>
      <c r="AB26" s="1948"/>
      <c r="AC26" s="1948"/>
      <c r="AD26" s="1948"/>
      <c r="AE26" s="1948" t="s">
        <v>1199</v>
      </c>
      <c r="AF26" s="1948" t="s">
        <v>1199</v>
      </c>
      <c r="AG26" s="1949"/>
      <c r="AH26" s="1950">
        <f>COUNTA(F$23:AG$23)-AI26</f>
        <v>28</v>
      </c>
      <c r="AI26" s="1951">
        <f>AM26+AN26</f>
        <v>0</v>
      </c>
      <c r="AJ26" s="2104">
        <f>+COUNTIF(F26:AG26,"休")</f>
        <v>6</v>
      </c>
      <c r="AM26" s="1953">
        <f>+COUNTIF(F26:AG26,"－")</f>
        <v>0</v>
      </c>
      <c r="AN26" s="1953">
        <f t="shared" ref="AN26:AN31" si="6">+COUNTIF(F26:AG26,"外")</f>
        <v>0</v>
      </c>
    </row>
    <row r="27" spans="2:43" ht="13.5" customHeight="1">
      <c r="B27" s="4186"/>
      <c r="C27" s="4189"/>
      <c r="D27" s="1960" t="str">
        <f>E$9</f>
        <v>●●</v>
      </c>
      <c r="E27" s="2105"/>
      <c r="F27" s="1955" t="s">
        <v>2516</v>
      </c>
      <c r="G27" s="1956"/>
      <c r="H27" s="1956"/>
      <c r="I27" s="1956"/>
      <c r="J27" s="1956"/>
      <c r="K27" s="1956"/>
      <c r="L27" s="1956"/>
      <c r="M27" s="1956"/>
      <c r="N27" s="1956"/>
      <c r="O27" s="1956"/>
      <c r="P27" s="1956" t="s">
        <v>1199</v>
      </c>
      <c r="Q27" s="1956" t="s">
        <v>1199</v>
      </c>
      <c r="R27" s="1956"/>
      <c r="S27" s="1956"/>
      <c r="T27" s="1956"/>
      <c r="U27" s="1956"/>
      <c r="V27" s="1956"/>
      <c r="W27" s="1956" t="s">
        <v>1199</v>
      </c>
      <c r="X27" s="1956" t="s">
        <v>1199</v>
      </c>
      <c r="Y27" s="1956"/>
      <c r="Z27" s="1956"/>
      <c r="AA27" s="1956"/>
      <c r="AB27" s="1956"/>
      <c r="AC27" s="1956"/>
      <c r="AD27" s="1956"/>
      <c r="AE27" s="1956"/>
      <c r="AF27" s="1956" t="s">
        <v>1199</v>
      </c>
      <c r="AG27" s="1957" t="s">
        <v>1199</v>
      </c>
      <c r="AH27" s="1950">
        <f t="shared" ref="AH27:AH31" si="7">COUNTA(F$23:AG$23)-AI27</f>
        <v>28</v>
      </c>
      <c r="AI27" s="1958">
        <f t="shared" ref="AI27:AI31" si="8">AM27+AN27</f>
        <v>0</v>
      </c>
      <c r="AJ27" s="2106">
        <f t="shared" ref="AJ27:AJ30" si="9">+COUNTIF(F27:AG27,"休")</f>
        <v>6</v>
      </c>
      <c r="AM27" s="1953">
        <f t="shared" ref="AM27:AM30" si="10">+COUNTIF(F27:AG27,"－")</f>
        <v>0</v>
      </c>
      <c r="AN27" s="1953">
        <f t="shared" si="6"/>
        <v>0</v>
      </c>
    </row>
    <row r="28" spans="2:43">
      <c r="B28" s="4186"/>
      <c r="C28" s="4189"/>
      <c r="D28" s="1960" t="str">
        <f>E$10</f>
        <v>△△</v>
      </c>
      <c r="E28" s="2105"/>
      <c r="F28" s="1955" t="s">
        <v>2522</v>
      </c>
      <c r="G28" s="1956" t="s">
        <v>2522</v>
      </c>
      <c r="H28" s="1956" t="s">
        <v>2522</v>
      </c>
      <c r="I28" s="1956" t="s">
        <v>2522</v>
      </c>
      <c r="J28" s="1956" t="s">
        <v>2522</v>
      </c>
      <c r="K28" s="1956" t="s">
        <v>2522</v>
      </c>
      <c r="L28" s="1956" t="s">
        <v>2522</v>
      </c>
      <c r="M28" s="1956" t="s">
        <v>2522</v>
      </c>
      <c r="N28" s="1956" t="s">
        <v>2522</v>
      </c>
      <c r="O28" s="1956" t="s">
        <v>2522</v>
      </c>
      <c r="P28" s="1956" t="s">
        <v>2522</v>
      </c>
      <c r="Q28" s="1956" t="s">
        <v>2522</v>
      </c>
      <c r="R28" s="1956" t="s">
        <v>2522</v>
      </c>
      <c r="S28" s="1956" t="s">
        <v>2522</v>
      </c>
      <c r="T28" s="1956" t="s">
        <v>2522</v>
      </c>
      <c r="U28" s="1956" t="s">
        <v>2522</v>
      </c>
      <c r="V28" s="1956" t="s">
        <v>2516</v>
      </c>
      <c r="W28" s="1956"/>
      <c r="X28" s="1956"/>
      <c r="Y28" s="1956" t="s">
        <v>1199</v>
      </c>
      <c r="Z28" s="1956" t="s">
        <v>1199</v>
      </c>
      <c r="AA28" s="1956" t="s">
        <v>1199</v>
      </c>
      <c r="AB28" s="1956" t="s">
        <v>1199</v>
      </c>
      <c r="AC28" s="1956" t="s">
        <v>1199</v>
      </c>
      <c r="AD28" s="1956" t="s">
        <v>1199</v>
      </c>
      <c r="AE28" s="1956" t="s">
        <v>1199</v>
      </c>
      <c r="AF28" s="1956"/>
      <c r="AG28" s="1957"/>
      <c r="AH28" s="1950">
        <f t="shared" si="7"/>
        <v>12</v>
      </c>
      <c r="AI28" s="1958">
        <f>AM28+AN28</f>
        <v>16</v>
      </c>
      <c r="AJ28" s="2106">
        <f t="shared" si="9"/>
        <v>7</v>
      </c>
      <c r="AM28" s="1953">
        <f t="shared" si="10"/>
        <v>16</v>
      </c>
      <c r="AN28" s="1953">
        <f t="shared" si="6"/>
        <v>0</v>
      </c>
    </row>
    <row r="29" spans="2:43">
      <c r="B29" s="4186"/>
      <c r="C29" s="4189"/>
      <c r="D29" s="1960" t="str">
        <f>E$11</f>
        <v>■■</v>
      </c>
      <c r="E29" s="2105"/>
      <c r="F29" s="1955" t="s">
        <v>2522</v>
      </c>
      <c r="G29" s="1956" t="s">
        <v>2522</v>
      </c>
      <c r="H29" s="1956" t="s">
        <v>2522</v>
      </c>
      <c r="I29" s="1956" t="s">
        <v>2522</v>
      </c>
      <c r="J29" s="1956" t="s">
        <v>2522</v>
      </c>
      <c r="K29" s="1956" t="s">
        <v>2522</v>
      </c>
      <c r="L29" s="1956" t="s">
        <v>2522</v>
      </c>
      <c r="M29" s="1956" t="s">
        <v>2522</v>
      </c>
      <c r="N29" s="1956" t="s">
        <v>2522</v>
      </c>
      <c r="O29" s="1956" t="s">
        <v>2522</v>
      </c>
      <c r="P29" s="1956" t="s">
        <v>2522</v>
      </c>
      <c r="Q29" s="1956" t="s">
        <v>2522</v>
      </c>
      <c r="R29" s="1956" t="s">
        <v>2522</v>
      </c>
      <c r="S29" s="1956" t="s">
        <v>2522</v>
      </c>
      <c r="T29" s="1956" t="s">
        <v>2522</v>
      </c>
      <c r="U29" s="1956" t="s">
        <v>2522</v>
      </c>
      <c r="V29" s="1956" t="s">
        <v>2516</v>
      </c>
      <c r="W29" s="1956"/>
      <c r="X29" s="1956"/>
      <c r="Y29" s="1956"/>
      <c r="Z29" s="1956" t="s">
        <v>1199</v>
      </c>
      <c r="AA29" s="1956" t="s">
        <v>1199</v>
      </c>
      <c r="AB29" s="1956" t="s">
        <v>1199</v>
      </c>
      <c r="AC29" s="1956" t="s">
        <v>1199</v>
      </c>
      <c r="AD29" s="1956" t="s">
        <v>1199</v>
      </c>
      <c r="AE29" s="1956" t="s">
        <v>1199</v>
      </c>
      <c r="AF29" s="1956" t="s">
        <v>1199</v>
      </c>
      <c r="AG29" s="1957"/>
      <c r="AH29" s="1950">
        <f t="shared" si="7"/>
        <v>12</v>
      </c>
      <c r="AI29" s="1958">
        <f t="shared" si="8"/>
        <v>16</v>
      </c>
      <c r="AJ29" s="2106">
        <f t="shared" si="9"/>
        <v>7</v>
      </c>
      <c r="AM29" s="1953">
        <f t="shared" si="10"/>
        <v>16</v>
      </c>
      <c r="AN29" s="1953">
        <f t="shared" si="6"/>
        <v>0</v>
      </c>
    </row>
    <row r="30" spans="2:43">
      <c r="B30" s="4186"/>
      <c r="C30" s="4189"/>
      <c r="D30" s="1960" t="str">
        <f>E$12</f>
        <v>★★</v>
      </c>
      <c r="E30" s="2105"/>
      <c r="F30" s="1955" t="s">
        <v>2522</v>
      </c>
      <c r="G30" s="1956" t="s">
        <v>2522</v>
      </c>
      <c r="H30" s="1956" t="s">
        <v>2522</v>
      </c>
      <c r="I30" s="1956" t="s">
        <v>2522</v>
      </c>
      <c r="J30" s="1956" t="s">
        <v>2522</v>
      </c>
      <c r="K30" s="1956" t="s">
        <v>2522</v>
      </c>
      <c r="L30" s="1956" t="s">
        <v>2522</v>
      </c>
      <c r="M30" s="1956" t="s">
        <v>2522</v>
      </c>
      <c r="N30" s="1956" t="s">
        <v>2522</v>
      </c>
      <c r="O30" s="1956" t="s">
        <v>2522</v>
      </c>
      <c r="P30" s="1956" t="s">
        <v>2522</v>
      </c>
      <c r="Q30" s="1956" t="s">
        <v>2522</v>
      </c>
      <c r="R30" s="1956" t="s">
        <v>2522</v>
      </c>
      <c r="S30" s="1956" t="s">
        <v>2522</v>
      </c>
      <c r="T30" s="1956" t="s">
        <v>2522</v>
      </c>
      <c r="U30" s="1956" t="s">
        <v>2522</v>
      </c>
      <c r="V30" s="1956" t="s">
        <v>2522</v>
      </c>
      <c r="W30" s="1956" t="s">
        <v>2522</v>
      </c>
      <c r="X30" s="1956" t="s">
        <v>2522</v>
      </c>
      <c r="Y30" s="1956" t="s">
        <v>2522</v>
      </c>
      <c r="Z30" s="1956" t="s">
        <v>2522</v>
      </c>
      <c r="AA30" s="1956" t="s">
        <v>2522</v>
      </c>
      <c r="AB30" s="1956" t="s">
        <v>2522</v>
      </c>
      <c r="AC30" s="1956" t="s">
        <v>2522</v>
      </c>
      <c r="AD30" s="1956" t="s">
        <v>2522</v>
      </c>
      <c r="AE30" s="1956" t="s">
        <v>2522</v>
      </c>
      <c r="AF30" s="1956" t="s">
        <v>2522</v>
      </c>
      <c r="AG30" s="1956" t="s">
        <v>2522</v>
      </c>
      <c r="AH30" s="1950">
        <f t="shared" si="7"/>
        <v>0</v>
      </c>
      <c r="AI30" s="1958">
        <f t="shared" si="8"/>
        <v>28</v>
      </c>
      <c r="AJ30" s="2106">
        <f t="shared" si="9"/>
        <v>0</v>
      </c>
      <c r="AM30" s="1953">
        <f t="shared" si="10"/>
        <v>28</v>
      </c>
      <c r="AN30" s="1953">
        <f t="shared" si="6"/>
        <v>0</v>
      </c>
    </row>
    <row r="31" spans="2:43">
      <c r="B31" s="4187"/>
      <c r="C31" s="4190"/>
      <c r="D31" s="1960">
        <f>E$13</f>
        <v>0</v>
      </c>
      <c r="E31" s="1991"/>
      <c r="F31" s="1964"/>
      <c r="G31" s="1965"/>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7"/>
      <c r="AH31" s="1950">
        <f t="shared" si="7"/>
        <v>28</v>
      </c>
      <c r="AI31" s="1951">
        <f t="shared" si="8"/>
        <v>0</v>
      </c>
      <c r="AJ31" s="2104">
        <f>+COUNTIF(F31:AG31,"休")</f>
        <v>0</v>
      </c>
      <c r="AM31" s="1953">
        <f>+COUNTIF(F31:AG31,"－")</f>
        <v>0</v>
      </c>
      <c r="AN31" s="1953">
        <f t="shared" si="6"/>
        <v>0</v>
      </c>
    </row>
    <row r="32" spans="2:43" ht="24.75" customHeight="1">
      <c r="B32" s="4185" t="s">
        <v>2493</v>
      </c>
      <c r="C32" s="4188" t="s">
        <v>2494</v>
      </c>
      <c r="D32" s="1953" t="s">
        <v>1313</v>
      </c>
      <c r="E32" s="1901" t="s">
        <v>2558</v>
      </c>
      <c r="F32" s="1941" t="s">
        <v>2503</v>
      </c>
      <c r="G32" s="1942" t="s">
        <v>2503</v>
      </c>
      <c r="H32" s="1942" t="s">
        <v>2503</v>
      </c>
      <c r="I32" s="1942" t="s">
        <v>2503</v>
      </c>
      <c r="J32" s="1942" t="s">
        <v>2503</v>
      </c>
      <c r="K32" s="1942" t="s">
        <v>2503</v>
      </c>
      <c r="L32" s="1942" t="s">
        <v>2503</v>
      </c>
      <c r="M32" s="1942" t="s">
        <v>2503</v>
      </c>
      <c r="N32" s="1942" t="s">
        <v>2503</v>
      </c>
      <c r="O32" s="1942" t="s">
        <v>2503</v>
      </c>
      <c r="P32" s="1942" t="s">
        <v>2503</v>
      </c>
      <c r="Q32" s="1942" t="s">
        <v>2503</v>
      </c>
      <c r="R32" s="1942" t="s">
        <v>2503</v>
      </c>
      <c r="S32" s="1942" t="s">
        <v>2503</v>
      </c>
      <c r="T32" s="1942" t="s">
        <v>2503</v>
      </c>
      <c r="U32" s="1942" t="s">
        <v>2503</v>
      </c>
      <c r="V32" s="1942" t="s">
        <v>2503</v>
      </c>
      <c r="W32" s="1942" t="s">
        <v>2503</v>
      </c>
      <c r="X32" s="1942" t="s">
        <v>2503</v>
      </c>
      <c r="Y32" s="1942" t="s">
        <v>2503</v>
      </c>
      <c r="Z32" s="1942" t="s">
        <v>2503</v>
      </c>
      <c r="AA32" s="1942" t="s">
        <v>2503</v>
      </c>
      <c r="AB32" s="1942" t="s">
        <v>2503</v>
      </c>
      <c r="AC32" s="1942" t="s">
        <v>2503</v>
      </c>
      <c r="AD32" s="1942" t="s">
        <v>2503</v>
      </c>
      <c r="AE32" s="1942" t="s">
        <v>2503</v>
      </c>
      <c r="AF32" s="1942" t="s">
        <v>2503</v>
      </c>
      <c r="AG32" s="1970" t="s">
        <v>2503</v>
      </c>
      <c r="AH32" s="1971"/>
      <c r="AI32" s="1953"/>
      <c r="AJ32" s="2058"/>
    </row>
    <row r="33" spans="2:40" ht="13.5" customHeight="1">
      <c r="B33" s="4186"/>
      <c r="C33" s="4189"/>
      <c r="D33" s="2107" t="str">
        <f>E$14</f>
        <v>〇〇</v>
      </c>
      <c r="E33" s="1991"/>
      <c r="F33" s="1947" t="s">
        <v>2522</v>
      </c>
      <c r="G33" s="1948" t="s">
        <v>2522</v>
      </c>
      <c r="H33" s="1948" t="s">
        <v>2522</v>
      </c>
      <c r="I33" s="1948" t="s">
        <v>2522</v>
      </c>
      <c r="J33" s="1948" t="s">
        <v>2522</v>
      </c>
      <c r="K33" s="1948" t="s">
        <v>2522</v>
      </c>
      <c r="L33" s="1948" t="s">
        <v>2522</v>
      </c>
      <c r="M33" s="1948" t="s">
        <v>2522</v>
      </c>
      <c r="N33" s="1948" t="s">
        <v>2522</v>
      </c>
      <c r="O33" s="1948" t="s">
        <v>2522</v>
      </c>
      <c r="P33" s="1948" t="s">
        <v>2522</v>
      </c>
      <c r="Q33" s="1948" t="s">
        <v>2522</v>
      </c>
      <c r="R33" s="1948" t="s">
        <v>2522</v>
      </c>
      <c r="S33" s="1948" t="s">
        <v>2522</v>
      </c>
      <c r="T33" s="1948" t="s">
        <v>2522</v>
      </c>
      <c r="U33" s="1948" t="s">
        <v>2522</v>
      </c>
      <c r="V33" s="1948" t="s">
        <v>2522</v>
      </c>
      <c r="W33" s="1948" t="s">
        <v>2522</v>
      </c>
      <c r="X33" s="1948" t="s">
        <v>2522</v>
      </c>
      <c r="Y33" s="1948" t="s">
        <v>2522</v>
      </c>
      <c r="Z33" s="1948" t="s">
        <v>2522</v>
      </c>
      <c r="AA33" s="1948" t="s">
        <v>2516</v>
      </c>
      <c r="AB33" s="1948"/>
      <c r="AC33" s="1948"/>
      <c r="AD33" s="1948"/>
      <c r="AE33" s="1948" t="s">
        <v>1199</v>
      </c>
      <c r="AF33" s="1948" t="s">
        <v>1199</v>
      </c>
      <c r="AG33" s="1949"/>
      <c r="AH33" s="1950">
        <f>COUNTA(F$23:AG$23)-AI33</f>
        <v>7</v>
      </c>
      <c r="AI33" s="1951">
        <f t="shared" ref="AI33:AI36" si="11">AM33+AN33</f>
        <v>21</v>
      </c>
      <c r="AJ33" s="2104">
        <f>+COUNTIF(F33:AG33,"休")</f>
        <v>2</v>
      </c>
      <c r="AM33" s="1953">
        <f>+COUNTIF(F33:AG33,"－")</f>
        <v>21</v>
      </c>
      <c r="AN33" s="1953">
        <f>+COUNTIF(F33:AG33,"外")</f>
        <v>0</v>
      </c>
    </row>
    <row r="34" spans="2:40">
      <c r="B34" s="4186"/>
      <c r="C34" s="4189"/>
      <c r="D34" s="1960" t="str">
        <f>E$15</f>
        <v>●●</v>
      </c>
      <c r="E34" s="2105"/>
      <c r="F34" s="1955" t="s">
        <v>2522</v>
      </c>
      <c r="G34" s="1956" t="s">
        <v>2522</v>
      </c>
      <c r="H34" s="1956" t="s">
        <v>2522</v>
      </c>
      <c r="I34" s="1956" t="s">
        <v>2522</v>
      </c>
      <c r="J34" s="1956" t="s">
        <v>2522</v>
      </c>
      <c r="K34" s="1956" t="s">
        <v>2522</v>
      </c>
      <c r="L34" s="1956" t="s">
        <v>2522</v>
      </c>
      <c r="M34" s="1956" t="s">
        <v>2522</v>
      </c>
      <c r="N34" s="1956" t="s">
        <v>2522</v>
      </c>
      <c r="O34" s="1956" t="s">
        <v>2522</v>
      </c>
      <c r="P34" s="1956" t="s">
        <v>2522</v>
      </c>
      <c r="Q34" s="1956" t="s">
        <v>2522</v>
      </c>
      <c r="R34" s="1956" t="s">
        <v>2522</v>
      </c>
      <c r="S34" s="1956" t="s">
        <v>2522</v>
      </c>
      <c r="T34" s="1956" t="s">
        <v>2522</v>
      </c>
      <c r="U34" s="1956" t="s">
        <v>2522</v>
      </c>
      <c r="V34" s="1956" t="s">
        <v>2522</v>
      </c>
      <c r="W34" s="1956" t="s">
        <v>2522</v>
      </c>
      <c r="X34" s="1956" t="s">
        <v>2522</v>
      </c>
      <c r="Y34" s="1956" t="s">
        <v>2522</v>
      </c>
      <c r="Z34" s="1956" t="s">
        <v>2522</v>
      </c>
      <c r="AA34" s="1956" t="s">
        <v>2516</v>
      </c>
      <c r="AB34" s="1956"/>
      <c r="AC34" s="1956"/>
      <c r="AD34" s="1956"/>
      <c r="AE34" s="1956"/>
      <c r="AF34" s="1956" t="s">
        <v>1199</v>
      </c>
      <c r="AG34" s="1957"/>
      <c r="AH34" s="1950">
        <f t="shared" ref="AH34:AH36" si="12">COUNTA(F$23:AG$23)-AI34</f>
        <v>7</v>
      </c>
      <c r="AI34" s="1958">
        <f t="shared" si="11"/>
        <v>21</v>
      </c>
      <c r="AJ34" s="2106">
        <f t="shared" ref="AJ34:AJ36" si="13">+COUNTIF(F34:AG34,"休")</f>
        <v>1</v>
      </c>
      <c r="AM34" s="1953">
        <f t="shared" ref="AM34:AM36" si="14">+COUNTIF(F34:AG34,"－")</f>
        <v>21</v>
      </c>
      <c r="AN34" s="1953">
        <f>+COUNTIF(F34:AG34,"外")</f>
        <v>0</v>
      </c>
    </row>
    <row r="35" spans="2:40">
      <c r="B35" s="4186"/>
      <c r="C35" s="4189"/>
      <c r="D35" s="1960">
        <f>E$16</f>
        <v>0</v>
      </c>
      <c r="E35" s="2105"/>
      <c r="F35" s="1955"/>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7"/>
      <c r="AH35" s="1950">
        <f t="shared" si="12"/>
        <v>28</v>
      </c>
      <c r="AI35" s="1958">
        <f t="shared" si="11"/>
        <v>0</v>
      </c>
      <c r="AJ35" s="2106">
        <f t="shared" si="13"/>
        <v>0</v>
      </c>
      <c r="AM35" s="1953">
        <f t="shared" si="14"/>
        <v>0</v>
      </c>
      <c r="AN35" s="1953">
        <f>+COUNTIF(F35:AG35,"外")</f>
        <v>0</v>
      </c>
    </row>
    <row r="36" spans="2:40">
      <c r="B36" s="4186"/>
      <c r="C36" s="4190"/>
      <c r="D36" s="2107">
        <f>E$17</f>
        <v>0</v>
      </c>
      <c r="E36" s="1991"/>
      <c r="F36" s="1955"/>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49"/>
      <c r="AH36" s="1950">
        <f t="shared" si="12"/>
        <v>28</v>
      </c>
      <c r="AI36" s="1987">
        <f t="shared" si="11"/>
        <v>0</v>
      </c>
      <c r="AJ36" s="2104">
        <f t="shared" si="13"/>
        <v>0</v>
      </c>
      <c r="AM36" s="1953">
        <f t="shared" si="14"/>
        <v>0</v>
      </c>
      <c r="AN36" s="1953">
        <f>+COUNTIF(F36:AG36,"外")</f>
        <v>0</v>
      </c>
    </row>
    <row r="37" spans="2:40" ht="24.75" customHeight="1">
      <c r="B37" s="4186"/>
      <c r="C37" s="4188" t="s">
        <v>2495</v>
      </c>
      <c r="D37" s="1953" t="s">
        <v>1313</v>
      </c>
      <c r="E37" s="1901" t="s">
        <v>2558</v>
      </c>
      <c r="F37" s="1941" t="s">
        <v>2503</v>
      </c>
      <c r="G37" s="1942" t="s">
        <v>2503</v>
      </c>
      <c r="H37" s="1942" t="s">
        <v>2503</v>
      </c>
      <c r="I37" s="1942" t="s">
        <v>2503</v>
      </c>
      <c r="J37" s="1942" t="s">
        <v>2503</v>
      </c>
      <c r="K37" s="1942" t="s">
        <v>2503</v>
      </c>
      <c r="L37" s="1942" t="s">
        <v>2503</v>
      </c>
      <c r="M37" s="1942" t="s">
        <v>2503</v>
      </c>
      <c r="N37" s="1942" t="s">
        <v>2503</v>
      </c>
      <c r="O37" s="1942" t="s">
        <v>2503</v>
      </c>
      <c r="P37" s="1942" t="s">
        <v>2503</v>
      </c>
      <c r="Q37" s="1942" t="s">
        <v>2503</v>
      </c>
      <c r="R37" s="1942" t="s">
        <v>2503</v>
      </c>
      <c r="S37" s="1942" t="s">
        <v>2503</v>
      </c>
      <c r="T37" s="1942" t="s">
        <v>2503</v>
      </c>
      <c r="U37" s="1942" t="s">
        <v>2503</v>
      </c>
      <c r="V37" s="1942" t="s">
        <v>2503</v>
      </c>
      <c r="W37" s="1942" t="s">
        <v>2503</v>
      </c>
      <c r="X37" s="1942" t="s">
        <v>2503</v>
      </c>
      <c r="Y37" s="1942" t="s">
        <v>2503</v>
      </c>
      <c r="Z37" s="1942" t="s">
        <v>2503</v>
      </c>
      <c r="AA37" s="1942" t="s">
        <v>2503</v>
      </c>
      <c r="AB37" s="1942" t="s">
        <v>2503</v>
      </c>
      <c r="AC37" s="1942" t="s">
        <v>2503</v>
      </c>
      <c r="AD37" s="1942" t="s">
        <v>2503</v>
      </c>
      <c r="AE37" s="1942" t="s">
        <v>2503</v>
      </c>
      <c r="AF37" s="1942" t="s">
        <v>2503</v>
      </c>
      <c r="AG37" s="1970" t="s">
        <v>2503</v>
      </c>
      <c r="AH37" s="1971"/>
      <c r="AI37" s="1953"/>
      <c r="AJ37" s="2058"/>
    </row>
    <row r="38" spans="2:40">
      <c r="B38" s="4186"/>
      <c r="C38" s="4189"/>
      <c r="D38" s="1945" t="str">
        <f>E$18</f>
        <v>●●</v>
      </c>
      <c r="E38" s="1951"/>
      <c r="F38" s="1947" t="s">
        <v>2522</v>
      </c>
      <c r="G38" s="1948" t="s">
        <v>2522</v>
      </c>
      <c r="H38" s="1948" t="s">
        <v>2522</v>
      </c>
      <c r="I38" s="1948" t="s">
        <v>2522</v>
      </c>
      <c r="J38" s="1948" t="s">
        <v>2522</v>
      </c>
      <c r="K38" s="1948" t="s">
        <v>2522</v>
      </c>
      <c r="L38" s="1948" t="s">
        <v>2522</v>
      </c>
      <c r="M38" s="1948" t="s">
        <v>2522</v>
      </c>
      <c r="N38" s="1948" t="s">
        <v>2522</v>
      </c>
      <c r="O38" s="1948" t="s">
        <v>2522</v>
      </c>
      <c r="P38" s="1948" t="s">
        <v>2522</v>
      </c>
      <c r="Q38" s="1948" t="s">
        <v>2522</v>
      </c>
      <c r="R38" s="1948" t="s">
        <v>2522</v>
      </c>
      <c r="S38" s="1948" t="s">
        <v>2522</v>
      </c>
      <c r="T38" s="1948" t="s">
        <v>2522</v>
      </c>
      <c r="U38" s="1948" t="s">
        <v>2522</v>
      </c>
      <c r="V38" s="1948" t="s">
        <v>2522</v>
      </c>
      <c r="W38" s="1948" t="s">
        <v>2522</v>
      </c>
      <c r="X38" s="1948" t="s">
        <v>2522</v>
      </c>
      <c r="Y38" s="1948" t="s">
        <v>2522</v>
      </c>
      <c r="Z38" s="1948" t="s">
        <v>2522</v>
      </c>
      <c r="AA38" s="1948" t="s">
        <v>2522</v>
      </c>
      <c r="AB38" s="1948" t="s">
        <v>2522</v>
      </c>
      <c r="AC38" s="1948" t="s">
        <v>2522</v>
      </c>
      <c r="AD38" s="1948" t="s">
        <v>2522</v>
      </c>
      <c r="AE38" s="1948" t="s">
        <v>2516</v>
      </c>
      <c r="AF38" s="1948"/>
      <c r="AG38" s="1982"/>
      <c r="AH38" s="1950">
        <f t="shared" ref="AH38:AH41" si="15">COUNTA(F$23:AG$23)-AI38</f>
        <v>3</v>
      </c>
      <c r="AI38" s="2108">
        <f t="shared" ref="AI38:AI41" si="16">AM38+AN38</f>
        <v>25</v>
      </c>
      <c r="AJ38" s="2109">
        <f>+COUNTIF(F38:AG38,"休")</f>
        <v>0</v>
      </c>
      <c r="AM38" s="1953">
        <f>+COUNTIF(F38:AG38,"－")</f>
        <v>25</v>
      </c>
      <c r="AN38" s="1953">
        <f>+COUNTIF(F38:AG38,"外")</f>
        <v>0</v>
      </c>
    </row>
    <row r="39" spans="2:40">
      <c r="B39" s="4186"/>
      <c r="C39" s="4189"/>
      <c r="D39" s="1960">
        <f>E$19</f>
        <v>0</v>
      </c>
      <c r="E39" s="1958"/>
      <c r="F39" s="1955"/>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c r="AE39" s="1956"/>
      <c r="AF39" s="1956"/>
      <c r="AG39" s="1957"/>
      <c r="AH39" s="1950">
        <f t="shared" si="15"/>
        <v>28</v>
      </c>
      <c r="AI39" s="1958">
        <f t="shared" si="16"/>
        <v>0</v>
      </c>
      <c r="AJ39" s="2106">
        <f t="shared" ref="AJ39:AJ41" si="17">+COUNTIF(F39:AG39,"休")</f>
        <v>0</v>
      </c>
      <c r="AM39" s="1953">
        <f t="shared" ref="AM39:AM41" si="18">+COUNTIF(F39:AG39,"－")</f>
        <v>0</v>
      </c>
      <c r="AN39" s="1953">
        <f>+COUNTIF(F39:AG39,"外")</f>
        <v>0</v>
      </c>
    </row>
    <row r="40" spans="2:40">
      <c r="B40" s="4186"/>
      <c r="C40" s="4189"/>
      <c r="D40" s="1960">
        <f>E$20</f>
        <v>0</v>
      </c>
      <c r="E40" s="1958"/>
      <c r="F40" s="1955"/>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956"/>
      <c r="AF40" s="1956"/>
      <c r="AG40" s="1957"/>
      <c r="AH40" s="1950">
        <f t="shared" si="15"/>
        <v>28</v>
      </c>
      <c r="AI40" s="1958">
        <f t="shared" si="16"/>
        <v>0</v>
      </c>
      <c r="AJ40" s="2106">
        <f t="shared" si="17"/>
        <v>0</v>
      </c>
      <c r="AM40" s="1953">
        <f t="shared" si="18"/>
        <v>0</v>
      </c>
      <c r="AN40" s="1953">
        <f>+COUNTIF(F40:AG40,"外")</f>
        <v>0</v>
      </c>
    </row>
    <row r="41" spans="2:40">
      <c r="B41" s="4187"/>
      <c r="C41" s="4190"/>
      <c r="D41" s="2110">
        <f>E$21</f>
        <v>0</v>
      </c>
      <c r="E41" s="2071"/>
      <c r="F41" s="1984"/>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85"/>
      <c r="AH41" s="1986">
        <f t="shared" si="15"/>
        <v>28</v>
      </c>
      <c r="AI41" s="2071">
        <f t="shared" si="16"/>
        <v>0</v>
      </c>
      <c r="AJ41" s="1972">
        <f t="shared" si="17"/>
        <v>0</v>
      </c>
      <c r="AM41" s="1953">
        <f t="shared" si="18"/>
        <v>0</v>
      </c>
      <c r="AN41" s="1953">
        <f>+COUNTIF(F41:AG41,"外")</f>
        <v>0</v>
      </c>
    </row>
    <row r="42" spans="2:40">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row>
    <row r="43" spans="2:40" ht="13.5" customHeight="1">
      <c r="B43" s="2021"/>
      <c r="C43" s="2022"/>
      <c r="D43" s="2025"/>
      <c r="E43" s="2074" t="s">
        <v>1183</v>
      </c>
      <c r="F43" s="2075">
        <f>+AG23+1</f>
        <v>45502</v>
      </c>
      <c r="G43" s="2076">
        <f>+F43+1</f>
        <v>45503</v>
      </c>
      <c r="H43" s="2076">
        <f t="shared" ref="H43:AE43" si="19">+G43+1</f>
        <v>45504</v>
      </c>
      <c r="I43" s="2076">
        <f t="shared" si="19"/>
        <v>45505</v>
      </c>
      <c r="J43" s="2076">
        <f t="shared" si="19"/>
        <v>45506</v>
      </c>
      <c r="K43" s="2076">
        <f t="shared" si="19"/>
        <v>45507</v>
      </c>
      <c r="L43" s="2076">
        <f t="shared" si="19"/>
        <v>45508</v>
      </c>
      <c r="M43" s="2076">
        <f t="shared" si="19"/>
        <v>45509</v>
      </c>
      <c r="N43" s="2076">
        <f t="shared" si="19"/>
        <v>45510</v>
      </c>
      <c r="O43" s="2076">
        <f t="shared" si="19"/>
        <v>45511</v>
      </c>
      <c r="P43" s="2076">
        <f t="shared" si="19"/>
        <v>45512</v>
      </c>
      <c r="Q43" s="2076">
        <f t="shared" si="19"/>
        <v>45513</v>
      </c>
      <c r="R43" s="2076">
        <f t="shared" si="19"/>
        <v>45514</v>
      </c>
      <c r="S43" s="2076">
        <f t="shared" si="19"/>
        <v>45515</v>
      </c>
      <c r="T43" s="2076">
        <f t="shared" si="19"/>
        <v>45516</v>
      </c>
      <c r="U43" s="2076">
        <f t="shared" si="19"/>
        <v>45517</v>
      </c>
      <c r="V43" s="2076">
        <f t="shared" si="19"/>
        <v>45518</v>
      </c>
      <c r="W43" s="2076">
        <f t="shared" si="19"/>
        <v>45519</v>
      </c>
      <c r="X43" s="2076">
        <f t="shared" si="19"/>
        <v>45520</v>
      </c>
      <c r="Y43" s="2076">
        <f t="shared" si="19"/>
        <v>45521</v>
      </c>
      <c r="Z43" s="2076">
        <f>+Y43+1</f>
        <v>45522</v>
      </c>
      <c r="AA43" s="2076">
        <f t="shared" si="19"/>
        <v>45523</v>
      </c>
      <c r="AB43" s="2076">
        <f t="shared" si="19"/>
        <v>45524</v>
      </c>
      <c r="AC43" s="2076">
        <f t="shared" si="19"/>
        <v>45525</v>
      </c>
      <c r="AD43" s="2076">
        <f>+AC43+1</f>
        <v>45526</v>
      </c>
      <c r="AE43" s="2076">
        <f t="shared" si="19"/>
        <v>45527</v>
      </c>
      <c r="AF43" s="2076">
        <f>+AE43+1</f>
        <v>45528</v>
      </c>
      <c r="AG43" s="2111">
        <f>+AF43+1</f>
        <v>45529</v>
      </c>
      <c r="AH43" s="4209" t="s">
        <v>2496</v>
      </c>
      <c r="AI43" s="4313" t="s">
        <v>2497</v>
      </c>
      <c r="AJ43" s="4316" t="s">
        <v>2474</v>
      </c>
      <c r="AM43" s="4181" t="s">
        <v>2500</v>
      </c>
      <c r="AN43" s="4181" t="s">
        <v>2501</v>
      </c>
    </row>
    <row r="44" spans="2:40">
      <c r="B44" s="2037"/>
      <c r="C44" s="2038"/>
      <c r="D44" s="2041"/>
      <c r="E44" s="2082" t="s">
        <v>1184</v>
      </c>
      <c r="F44" s="2079" t="str">
        <f>TEXT(WEEKDAY(+F43),"aaa")</f>
        <v>月</v>
      </c>
      <c r="G44" s="2080" t="str">
        <f t="shared" ref="G44:AG44" si="20">TEXT(WEEKDAY(+G43),"aaa")</f>
        <v>火</v>
      </c>
      <c r="H44" s="2080" t="str">
        <f t="shared" si="20"/>
        <v>水</v>
      </c>
      <c r="I44" s="2080" t="str">
        <f t="shared" si="20"/>
        <v>木</v>
      </c>
      <c r="J44" s="2080" t="str">
        <f t="shared" si="20"/>
        <v>金</v>
      </c>
      <c r="K44" s="2080" t="str">
        <f t="shared" si="20"/>
        <v>土</v>
      </c>
      <c r="L44" s="2080" t="str">
        <f t="shared" si="20"/>
        <v>日</v>
      </c>
      <c r="M44" s="2080" t="str">
        <f t="shared" si="20"/>
        <v>月</v>
      </c>
      <c r="N44" s="2080" t="str">
        <f t="shared" si="20"/>
        <v>火</v>
      </c>
      <c r="O44" s="2080" t="str">
        <f t="shared" si="20"/>
        <v>水</v>
      </c>
      <c r="P44" s="2080" t="str">
        <f t="shared" si="20"/>
        <v>木</v>
      </c>
      <c r="Q44" s="2080" t="str">
        <f t="shared" si="20"/>
        <v>金</v>
      </c>
      <c r="R44" s="2080" t="str">
        <f t="shared" si="20"/>
        <v>土</v>
      </c>
      <c r="S44" s="2080" t="str">
        <f t="shared" si="20"/>
        <v>日</v>
      </c>
      <c r="T44" s="2080" t="str">
        <f t="shared" si="20"/>
        <v>月</v>
      </c>
      <c r="U44" s="2080" t="str">
        <f t="shared" si="20"/>
        <v>火</v>
      </c>
      <c r="V44" s="2080" t="str">
        <f t="shared" si="20"/>
        <v>水</v>
      </c>
      <c r="W44" s="2080" t="str">
        <f t="shared" si="20"/>
        <v>木</v>
      </c>
      <c r="X44" s="2080" t="str">
        <f t="shared" si="20"/>
        <v>金</v>
      </c>
      <c r="Y44" s="2080" t="str">
        <f t="shared" si="20"/>
        <v>土</v>
      </c>
      <c r="Z44" s="2080" t="str">
        <f t="shared" si="20"/>
        <v>日</v>
      </c>
      <c r="AA44" s="2080" t="str">
        <f t="shared" si="20"/>
        <v>月</v>
      </c>
      <c r="AB44" s="2080" t="str">
        <f t="shared" si="20"/>
        <v>火</v>
      </c>
      <c r="AC44" s="2080" t="str">
        <f t="shared" si="20"/>
        <v>水</v>
      </c>
      <c r="AD44" s="2080" t="str">
        <f t="shared" si="20"/>
        <v>木</v>
      </c>
      <c r="AE44" s="2080" t="str">
        <f t="shared" si="20"/>
        <v>金</v>
      </c>
      <c r="AF44" s="2080" t="str">
        <f t="shared" si="20"/>
        <v>土</v>
      </c>
      <c r="AG44" s="2112" t="str">
        <f t="shared" si="20"/>
        <v>日</v>
      </c>
      <c r="AH44" s="4210"/>
      <c r="AI44" s="4314"/>
      <c r="AJ44" s="4317"/>
      <c r="AM44" s="4181"/>
      <c r="AN44" s="4181"/>
    </row>
    <row r="45" spans="2:40" ht="24.75" customHeight="1">
      <c r="B45" s="2101" t="s">
        <v>2531</v>
      </c>
      <c r="C45" s="2102" t="s">
        <v>2532</v>
      </c>
      <c r="D45" s="1953" t="s">
        <v>1313</v>
      </c>
      <c r="E45" s="1901" t="s">
        <v>2558</v>
      </c>
      <c r="F45" s="1941" t="s">
        <v>2503</v>
      </c>
      <c r="G45" s="1942" t="s">
        <v>2503</v>
      </c>
      <c r="H45" s="1942" t="s">
        <v>2503</v>
      </c>
      <c r="I45" s="1942" t="s">
        <v>2503</v>
      </c>
      <c r="J45" s="1942" t="s">
        <v>2503</v>
      </c>
      <c r="K45" s="1942" t="s">
        <v>2503</v>
      </c>
      <c r="L45" s="1942" t="s">
        <v>2503</v>
      </c>
      <c r="M45" s="1942" t="s">
        <v>2503</v>
      </c>
      <c r="N45" s="1942" t="s">
        <v>2503</v>
      </c>
      <c r="O45" s="1942" t="s">
        <v>2503</v>
      </c>
      <c r="P45" s="1942" t="s">
        <v>2503</v>
      </c>
      <c r="Q45" s="1942" t="s">
        <v>2503</v>
      </c>
      <c r="R45" s="1942" t="s">
        <v>2503</v>
      </c>
      <c r="S45" s="1942" t="s">
        <v>2503</v>
      </c>
      <c r="T45" s="1942" t="s">
        <v>2503</v>
      </c>
      <c r="U45" s="1942" t="s">
        <v>2503</v>
      </c>
      <c r="V45" s="1942" t="s">
        <v>1198</v>
      </c>
      <c r="W45" s="1942" t="s">
        <v>1198</v>
      </c>
      <c r="X45" s="1942" t="s">
        <v>1198</v>
      </c>
      <c r="Y45" s="1942" t="s">
        <v>2503</v>
      </c>
      <c r="Z45" s="1942" t="s">
        <v>2503</v>
      </c>
      <c r="AA45" s="1942" t="s">
        <v>2503</v>
      </c>
      <c r="AB45" s="1942" t="s">
        <v>2503</v>
      </c>
      <c r="AC45" s="1942" t="s">
        <v>2503</v>
      </c>
      <c r="AD45" s="1942" t="s">
        <v>2503</v>
      </c>
      <c r="AE45" s="1942" t="s">
        <v>2503</v>
      </c>
      <c r="AF45" s="1942" t="s">
        <v>2503</v>
      </c>
      <c r="AG45" s="1970" t="s">
        <v>2503</v>
      </c>
      <c r="AH45" s="4211"/>
      <c r="AI45" s="4315"/>
      <c r="AJ45" s="4318"/>
    </row>
    <row r="46" spans="2:40" ht="13.5" customHeight="1">
      <c r="B46" s="4185" t="s">
        <v>2486</v>
      </c>
      <c r="C46" s="4188" t="s">
        <v>2487</v>
      </c>
      <c r="D46" s="1945" t="str">
        <f>E$8</f>
        <v>〇〇</v>
      </c>
      <c r="E46" s="1991"/>
      <c r="F46" s="1947"/>
      <c r="G46" s="1948"/>
      <c r="H46" s="1948"/>
      <c r="I46" s="1948"/>
      <c r="J46" s="1948"/>
      <c r="K46" s="1948"/>
      <c r="L46" s="1948"/>
      <c r="M46" s="1948"/>
      <c r="N46" s="1948"/>
      <c r="O46" s="1948"/>
      <c r="P46" s="1948"/>
      <c r="Q46" s="1948"/>
      <c r="R46" s="1948"/>
      <c r="S46" s="1948"/>
      <c r="T46" s="1948"/>
      <c r="U46" s="1948"/>
      <c r="V46" s="1948" t="s">
        <v>2520</v>
      </c>
      <c r="W46" s="1948" t="s">
        <v>2520</v>
      </c>
      <c r="X46" s="1948" t="s">
        <v>2520</v>
      </c>
      <c r="Y46" s="1948" t="s">
        <v>1199</v>
      </c>
      <c r="Z46" s="1948"/>
      <c r="AA46" s="1948"/>
      <c r="AB46" s="1948"/>
      <c r="AC46" s="1948"/>
      <c r="AD46" s="1948"/>
      <c r="AE46" s="1948" t="s">
        <v>1199</v>
      </c>
      <c r="AF46" s="1948" t="s">
        <v>1199</v>
      </c>
      <c r="AG46" s="1949"/>
      <c r="AH46" s="1950">
        <f>COUNTA(F$43:AG$43)-AI46</f>
        <v>25</v>
      </c>
      <c r="AI46" s="1951">
        <f>AM46+AN46</f>
        <v>3</v>
      </c>
      <c r="AJ46" s="2104">
        <f>+COUNTIF(F46:AG46,"休")</f>
        <v>3</v>
      </c>
      <c r="AM46" s="1953">
        <f>+COUNTIF(F46:AG46,"－")</f>
        <v>0</v>
      </c>
      <c r="AN46" s="1953">
        <f t="shared" ref="AN46:AN51" si="21">+COUNTIF(F46:AG46,"外")</f>
        <v>3</v>
      </c>
    </row>
    <row r="47" spans="2:40" ht="13.5" customHeight="1">
      <c r="B47" s="4186"/>
      <c r="C47" s="4189"/>
      <c r="D47" s="1960" t="str">
        <f>E$9</f>
        <v>●●</v>
      </c>
      <c r="E47" s="2105"/>
      <c r="F47" s="1955"/>
      <c r="G47" s="1956"/>
      <c r="H47" s="1956"/>
      <c r="I47" s="1956"/>
      <c r="J47" s="1956"/>
      <c r="K47" s="1956"/>
      <c r="L47" s="1956"/>
      <c r="M47" s="1956"/>
      <c r="N47" s="1956"/>
      <c r="O47" s="1956"/>
      <c r="P47" s="1956"/>
      <c r="Q47" s="1956"/>
      <c r="R47" s="1956"/>
      <c r="S47" s="1956"/>
      <c r="T47" s="1956"/>
      <c r="U47" s="1956"/>
      <c r="V47" s="1956" t="s">
        <v>2520</v>
      </c>
      <c r="W47" s="1956" t="s">
        <v>2520</v>
      </c>
      <c r="X47" s="1956" t="s">
        <v>2520</v>
      </c>
      <c r="Y47" s="1956"/>
      <c r="Z47" s="1956"/>
      <c r="AA47" s="1956"/>
      <c r="AB47" s="1956"/>
      <c r="AC47" s="1956"/>
      <c r="AD47" s="1956"/>
      <c r="AE47" s="1956"/>
      <c r="AF47" s="1956" t="s">
        <v>1199</v>
      </c>
      <c r="AG47" s="1957" t="s">
        <v>1199</v>
      </c>
      <c r="AH47" s="1950">
        <f t="shared" ref="AH47:AH51" si="22">COUNTA(F$43:AG$43)-AI47</f>
        <v>25</v>
      </c>
      <c r="AI47" s="1958">
        <f t="shared" ref="AI47:AI51" si="23">AM47+AN47</f>
        <v>3</v>
      </c>
      <c r="AJ47" s="2106">
        <f t="shared" ref="AJ47:AJ50" si="24">+COUNTIF(F47:AG47,"休")</f>
        <v>2</v>
      </c>
      <c r="AM47" s="1953">
        <f t="shared" ref="AM47:AM50" si="25">+COUNTIF(F47:AG47,"－")</f>
        <v>0</v>
      </c>
      <c r="AN47" s="1953">
        <f t="shared" si="21"/>
        <v>3</v>
      </c>
    </row>
    <row r="48" spans="2:40">
      <c r="B48" s="4186"/>
      <c r="C48" s="4189"/>
      <c r="D48" s="1960" t="str">
        <f>E$10</f>
        <v>△△</v>
      </c>
      <c r="E48" s="2105"/>
      <c r="F48" s="2066"/>
      <c r="G48" s="1956"/>
      <c r="H48" s="1956"/>
      <c r="I48" s="1956"/>
      <c r="J48" s="1956"/>
      <c r="K48" s="1956"/>
      <c r="L48" s="1956"/>
      <c r="M48" s="1956"/>
      <c r="N48" s="1956"/>
      <c r="O48" s="1956"/>
      <c r="P48" s="1956"/>
      <c r="Q48" s="1956"/>
      <c r="R48" s="1956"/>
      <c r="S48" s="1956"/>
      <c r="T48" s="1956"/>
      <c r="U48" s="1956"/>
      <c r="V48" s="1956" t="s">
        <v>2520</v>
      </c>
      <c r="W48" s="1956" t="s">
        <v>2520</v>
      </c>
      <c r="X48" s="1956" t="s">
        <v>2520</v>
      </c>
      <c r="Y48" s="1956"/>
      <c r="Z48" s="1956"/>
      <c r="AA48" s="1956"/>
      <c r="AB48" s="1956"/>
      <c r="AC48" s="1956" t="s">
        <v>1199</v>
      </c>
      <c r="AD48" s="1956"/>
      <c r="AE48" s="1956"/>
      <c r="AF48" s="1956"/>
      <c r="AG48" s="1957"/>
      <c r="AH48" s="1950">
        <f t="shared" si="22"/>
        <v>25</v>
      </c>
      <c r="AI48" s="1958">
        <f>AM48+AN48</f>
        <v>3</v>
      </c>
      <c r="AJ48" s="2106">
        <f t="shared" si="24"/>
        <v>1</v>
      </c>
      <c r="AM48" s="1953">
        <f t="shared" si="25"/>
        <v>0</v>
      </c>
      <c r="AN48" s="1953">
        <f t="shared" si="21"/>
        <v>3</v>
      </c>
    </row>
    <row r="49" spans="2:40">
      <c r="B49" s="4186"/>
      <c r="C49" s="4189"/>
      <c r="D49" s="1960" t="str">
        <f>E$11</f>
        <v>■■</v>
      </c>
      <c r="E49" s="2105"/>
      <c r="F49" s="2066"/>
      <c r="G49" s="1956"/>
      <c r="H49" s="1956"/>
      <c r="I49" s="1956"/>
      <c r="J49" s="1956"/>
      <c r="K49" s="1956"/>
      <c r="L49" s="1956"/>
      <c r="M49" s="1956"/>
      <c r="N49" s="1956"/>
      <c r="O49" s="1956"/>
      <c r="P49" s="1956"/>
      <c r="Q49" s="1956"/>
      <c r="R49" s="1956"/>
      <c r="S49" s="1956"/>
      <c r="T49" s="1956"/>
      <c r="U49" s="1956"/>
      <c r="V49" s="1956" t="s">
        <v>2520</v>
      </c>
      <c r="W49" s="1956" t="s">
        <v>2520</v>
      </c>
      <c r="X49" s="1956" t="s">
        <v>2520</v>
      </c>
      <c r="Y49" s="1956"/>
      <c r="Z49" s="1956"/>
      <c r="AA49" s="1956"/>
      <c r="AB49" s="1956"/>
      <c r="AC49" s="1956"/>
      <c r="AD49" s="1956"/>
      <c r="AE49" s="1956"/>
      <c r="AF49" s="1956"/>
      <c r="AG49" s="1957"/>
      <c r="AH49" s="1950">
        <f t="shared" si="22"/>
        <v>25</v>
      </c>
      <c r="AI49" s="1958">
        <f t="shared" si="23"/>
        <v>3</v>
      </c>
      <c r="AJ49" s="2106">
        <f t="shared" si="24"/>
        <v>0</v>
      </c>
      <c r="AM49" s="1953">
        <f t="shared" si="25"/>
        <v>0</v>
      </c>
      <c r="AN49" s="1953">
        <f t="shared" si="21"/>
        <v>3</v>
      </c>
    </row>
    <row r="50" spans="2:40">
      <c r="B50" s="4186"/>
      <c r="C50" s="4189"/>
      <c r="D50" s="1960" t="str">
        <f>E$12</f>
        <v>★★</v>
      </c>
      <c r="E50" s="2105"/>
      <c r="F50" s="1955" t="s">
        <v>2522</v>
      </c>
      <c r="G50" s="1956" t="s">
        <v>2522</v>
      </c>
      <c r="H50" s="1956" t="s">
        <v>2516</v>
      </c>
      <c r="I50" s="1956"/>
      <c r="J50" s="1956"/>
      <c r="K50" s="1956"/>
      <c r="L50" s="1956" t="s">
        <v>1199</v>
      </c>
      <c r="M50" s="1956" t="s">
        <v>1199</v>
      </c>
      <c r="N50" s="1956"/>
      <c r="O50" s="1956"/>
      <c r="P50" s="1956"/>
      <c r="Q50" s="1956"/>
      <c r="R50" s="1956"/>
      <c r="S50" s="1956"/>
      <c r="T50" s="1956"/>
      <c r="U50" s="1956"/>
      <c r="V50" s="1956" t="s">
        <v>2520</v>
      </c>
      <c r="W50" s="1956" t="s">
        <v>2520</v>
      </c>
      <c r="X50" s="1956" t="s">
        <v>2520</v>
      </c>
      <c r="Y50" s="1956"/>
      <c r="Z50" s="1956"/>
      <c r="AA50" s="1956"/>
      <c r="AB50" s="1956"/>
      <c r="AC50" s="1956"/>
      <c r="AD50" s="1956"/>
      <c r="AE50" s="1956"/>
      <c r="AF50" s="1956"/>
      <c r="AG50" s="1957"/>
      <c r="AH50" s="1950">
        <f t="shared" si="22"/>
        <v>23</v>
      </c>
      <c r="AI50" s="1958">
        <f t="shared" si="23"/>
        <v>5</v>
      </c>
      <c r="AJ50" s="2106">
        <f t="shared" si="24"/>
        <v>2</v>
      </c>
      <c r="AM50" s="1953">
        <f t="shared" si="25"/>
        <v>2</v>
      </c>
      <c r="AN50" s="1953">
        <f t="shared" si="21"/>
        <v>3</v>
      </c>
    </row>
    <row r="51" spans="2:40">
      <c r="B51" s="4187"/>
      <c r="C51" s="4190"/>
      <c r="D51" s="2107"/>
      <c r="E51" s="1991"/>
      <c r="F51" s="2010"/>
      <c r="G51" s="1966"/>
      <c r="H51" s="1966"/>
      <c r="I51" s="1966"/>
      <c r="J51" s="1966"/>
      <c r="K51" s="1966"/>
      <c r="L51" s="1966"/>
      <c r="M51" s="1966"/>
      <c r="N51" s="1966"/>
      <c r="O51" s="1966"/>
      <c r="P51" s="1966"/>
      <c r="Q51" s="1966"/>
      <c r="R51" s="1966"/>
      <c r="S51" s="1966"/>
      <c r="T51" s="1966"/>
      <c r="U51" s="1966"/>
      <c r="V51" s="1966"/>
      <c r="W51" s="1966"/>
      <c r="X51" s="1966"/>
      <c r="Y51" s="1966"/>
      <c r="Z51" s="1966"/>
      <c r="AA51" s="1966"/>
      <c r="AB51" s="1966"/>
      <c r="AC51" s="1966"/>
      <c r="AD51" s="1966"/>
      <c r="AE51" s="1966"/>
      <c r="AF51" s="1966"/>
      <c r="AG51" s="1967"/>
      <c r="AH51" s="1950">
        <f t="shared" si="22"/>
        <v>28</v>
      </c>
      <c r="AI51" s="1951">
        <f t="shared" si="23"/>
        <v>0</v>
      </c>
      <c r="AJ51" s="2104">
        <f>+COUNTIF(F51:AG51,"休")</f>
        <v>0</v>
      </c>
      <c r="AM51" s="1953">
        <f>+COUNTIF(F51:AG51,"－")</f>
        <v>0</v>
      </c>
      <c r="AN51" s="1953">
        <f t="shared" si="21"/>
        <v>0</v>
      </c>
    </row>
    <row r="52" spans="2:40" ht="24.75" customHeight="1">
      <c r="B52" s="4185" t="s">
        <v>2493</v>
      </c>
      <c r="C52" s="4188" t="s">
        <v>2494</v>
      </c>
      <c r="D52" s="1953" t="s">
        <v>1313</v>
      </c>
      <c r="E52" s="1901" t="s">
        <v>2558</v>
      </c>
      <c r="F52" s="1941" t="s">
        <v>2503</v>
      </c>
      <c r="G52" s="1942" t="s">
        <v>2503</v>
      </c>
      <c r="H52" s="1942" t="s">
        <v>2503</v>
      </c>
      <c r="I52" s="1942" t="s">
        <v>2503</v>
      </c>
      <c r="J52" s="1942" t="s">
        <v>2503</v>
      </c>
      <c r="K52" s="1942" t="s">
        <v>2503</v>
      </c>
      <c r="L52" s="1942" t="s">
        <v>2503</v>
      </c>
      <c r="M52" s="1942" t="s">
        <v>2503</v>
      </c>
      <c r="N52" s="1942" t="s">
        <v>2503</v>
      </c>
      <c r="O52" s="1942" t="s">
        <v>2503</v>
      </c>
      <c r="P52" s="1942" t="s">
        <v>2503</v>
      </c>
      <c r="Q52" s="1942" t="s">
        <v>2503</v>
      </c>
      <c r="R52" s="1942" t="s">
        <v>2503</v>
      </c>
      <c r="S52" s="1942" t="s">
        <v>2503</v>
      </c>
      <c r="T52" s="1942" t="s">
        <v>2503</v>
      </c>
      <c r="U52" s="1942" t="s">
        <v>1198</v>
      </c>
      <c r="V52" s="1942" t="s">
        <v>1198</v>
      </c>
      <c r="W52" s="1942" t="s">
        <v>1198</v>
      </c>
      <c r="X52" s="1942" t="s">
        <v>2503</v>
      </c>
      <c r="Y52" s="1942" t="s">
        <v>2503</v>
      </c>
      <c r="Z52" s="1942" t="s">
        <v>2503</v>
      </c>
      <c r="AA52" s="1942" t="s">
        <v>2503</v>
      </c>
      <c r="AB52" s="1942" t="s">
        <v>2503</v>
      </c>
      <c r="AC52" s="1942" t="s">
        <v>2503</v>
      </c>
      <c r="AD52" s="1942" t="s">
        <v>2503</v>
      </c>
      <c r="AE52" s="1942" t="s">
        <v>2503</v>
      </c>
      <c r="AF52" s="1942" t="s">
        <v>2503</v>
      </c>
      <c r="AG52" s="1970" t="s">
        <v>2503</v>
      </c>
      <c r="AH52" s="1971"/>
      <c r="AI52" s="1953"/>
      <c r="AJ52" s="2058"/>
    </row>
    <row r="53" spans="2:40" ht="13.5" customHeight="1">
      <c r="B53" s="4186"/>
      <c r="C53" s="4189"/>
      <c r="D53" s="2107" t="str">
        <f>E$14</f>
        <v>〇〇</v>
      </c>
      <c r="E53" s="1991"/>
      <c r="F53" s="1996"/>
      <c r="G53" s="2003"/>
      <c r="H53" s="2003" t="s">
        <v>1199</v>
      </c>
      <c r="I53" s="2003" t="s">
        <v>1199</v>
      </c>
      <c r="J53" s="2003"/>
      <c r="K53" s="2003"/>
      <c r="L53" s="2003"/>
      <c r="M53" s="2003"/>
      <c r="N53" s="2003" t="s">
        <v>1199</v>
      </c>
      <c r="O53" s="2003" t="s">
        <v>1199</v>
      </c>
      <c r="P53" s="2003"/>
      <c r="Q53" s="2003"/>
      <c r="R53" s="2003"/>
      <c r="S53" s="2003"/>
      <c r="T53" s="2003"/>
      <c r="U53" s="2003" t="s">
        <v>2520</v>
      </c>
      <c r="V53" s="2003" t="s">
        <v>2520</v>
      </c>
      <c r="W53" s="2003" t="s">
        <v>2520</v>
      </c>
      <c r="X53" s="2003"/>
      <c r="Y53" s="2003"/>
      <c r="Z53" s="2003"/>
      <c r="AA53" s="2003" t="s">
        <v>1199</v>
      </c>
      <c r="AB53" s="2003" t="s">
        <v>1199</v>
      </c>
      <c r="AC53" s="2003"/>
      <c r="AD53" s="2003"/>
      <c r="AE53" s="2003"/>
      <c r="AF53" s="2003"/>
      <c r="AG53" s="2004"/>
      <c r="AH53" s="1950">
        <f t="shared" ref="AH53:AH56" si="26">COUNTA(F$43:AG$43)-AI53</f>
        <v>25</v>
      </c>
      <c r="AI53" s="1951">
        <f t="shared" ref="AI53:AI56" si="27">AM53+AN53</f>
        <v>3</v>
      </c>
      <c r="AJ53" s="2104">
        <f>+COUNTIF(F53:AG53,"休")</f>
        <v>6</v>
      </c>
      <c r="AM53" s="1953">
        <f>+COUNTIF(F53:AG53,"－")</f>
        <v>0</v>
      </c>
      <c r="AN53" s="1953">
        <f>+COUNTIF(F53:AG53,"外")</f>
        <v>3</v>
      </c>
    </row>
    <row r="54" spans="2:40">
      <c r="B54" s="4186"/>
      <c r="C54" s="4189"/>
      <c r="D54" s="1960" t="str">
        <f>E$15</f>
        <v>●●</v>
      </c>
      <c r="E54" s="2105"/>
      <c r="F54" s="2005"/>
      <c r="G54" s="1966"/>
      <c r="H54" s="1966"/>
      <c r="I54" s="1978" t="s">
        <v>1199</v>
      </c>
      <c r="J54" s="1978" t="s">
        <v>1199</v>
      </c>
      <c r="K54" s="1966"/>
      <c r="L54" s="1966"/>
      <c r="M54" s="1966"/>
      <c r="N54" s="1966"/>
      <c r="O54" s="1978" t="s">
        <v>1199</v>
      </c>
      <c r="P54" s="1978" t="s">
        <v>1199</v>
      </c>
      <c r="Q54" s="1966"/>
      <c r="R54" s="1966"/>
      <c r="S54" s="1966"/>
      <c r="T54" s="1966"/>
      <c r="U54" s="1966" t="s">
        <v>2520</v>
      </c>
      <c r="V54" s="1966" t="s">
        <v>2520</v>
      </c>
      <c r="W54" s="1966" t="s">
        <v>2520</v>
      </c>
      <c r="X54" s="1966"/>
      <c r="Y54" s="1966"/>
      <c r="Z54" s="1966"/>
      <c r="AA54" s="1966"/>
      <c r="AB54" s="1978" t="s">
        <v>1199</v>
      </c>
      <c r="AC54" s="1978" t="s">
        <v>1199</v>
      </c>
      <c r="AD54" s="1966"/>
      <c r="AE54" s="1966"/>
      <c r="AF54" s="1966"/>
      <c r="AG54" s="1967" t="s">
        <v>1199</v>
      </c>
      <c r="AH54" s="1950">
        <f t="shared" si="26"/>
        <v>25</v>
      </c>
      <c r="AI54" s="1958">
        <f t="shared" si="27"/>
        <v>3</v>
      </c>
      <c r="AJ54" s="2106">
        <f t="shared" ref="AJ54:AJ56" si="28">+COUNTIF(F54:AG54,"休")</f>
        <v>7</v>
      </c>
      <c r="AM54" s="1953">
        <f t="shared" ref="AM54:AM56" si="29">+COUNTIF(F54:AG54,"－")</f>
        <v>0</v>
      </c>
      <c r="AN54" s="1953">
        <f>+COUNTIF(F54:AG54,"外")</f>
        <v>3</v>
      </c>
    </row>
    <row r="55" spans="2:40">
      <c r="B55" s="4186"/>
      <c r="C55" s="4189"/>
      <c r="D55" s="1960">
        <f>E$16</f>
        <v>0</v>
      </c>
      <c r="E55" s="2105"/>
      <c r="F55" s="2066"/>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c r="AE55" s="1956"/>
      <c r="AF55" s="1956"/>
      <c r="AG55" s="1957"/>
      <c r="AH55" s="1950">
        <f t="shared" si="26"/>
        <v>28</v>
      </c>
      <c r="AI55" s="1958">
        <f t="shared" si="27"/>
        <v>0</v>
      </c>
      <c r="AJ55" s="2106">
        <f t="shared" si="28"/>
        <v>0</v>
      </c>
      <c r="AM55" s="1953">
        <f t="shared" si="29"/>
        <v>0</v>
      </c>
      <c r="AN55" s="1953">
        <f>+COUNTIF(F55:AG55,"外")</f>
        <v>0</v>
      </c>
    </row>
    <row r="56" spans="2:40">
      <c r="B56" s="4186"/>
      <c r="C56" s="4190"/>
      <c r="D56" s="2107">
        <f>E$17</f>
        <v>0</v>
      </c>
      <c r="E56" s="1991"/>
      <c r="F56" s="2011"/>
      <c r="G56" s="1978"/>
      <c r="H56" s="1978"/>
      <c r="I56" s="1978"/>
      <c r="J56" s="1978"/>
      <c r="K56" s="1978"/>
      <c r="L56" s="1978"/>
      <c r="M56" s="1978"/>
      <c r="N56" s="1978"/>
      <c r="O56" s="1978"/>
      <c r="P56" s="1978"/>
      <c r="Q56" s="1978"/>
      <c r="R56" s="1978"/>
      <c r="S56" s="1978"/>
      <c r="T56" s="1978"/>
      <c r="U56" s="1978"/>
      <c r="V56" s="1978"/>
      <c r="W56" s="1978"/>
      <c r="X56" s="1978"/>
      <c r="Y56" s="1978"/>
      <c r="Z56" s="1978"/>
      <c r="AA56" s="1978"/>
      <c r="AB56" s="1978"/>
      <c r="AC56" s="1978"/>
      <c r="AD56" s="1978"/>
      <c r="AE56" s="1978"/>
      <c r="AF56" s="1978"/>
      <c r="AG56" s="1949"/>
      <c r="AH56" s="1950">
        <f t="shared" si="26"/>
        <v>28</v>
      </c>
      <c r="AI56" s="1987">
        <f t="shared" si="27"/>
        <v>0</v>
      </c>
      <c r="AJ56" s="2104">
        <f t="shared" si="28"/>
        <v>0</v>
      </c>
      <c r="AM56" s="1953">
        <f t="shared" si="29"/>
        <v>0</v>
      </c>
      <c r="AN56" s="1953">
        <f>+COUNTIF(F56:AG56,"外")</f>
        <v>0</v>
      </c>
    </row>
    <row r="57" spans="2:40" ht="24.75" customHeight="1">
      <c r="B57" s="4186"/>
      <c r="C57" s="4188" t="s">
        <v>2495</v>
      </c>
      <c r="D57" s="1953" t="s">
        <v>1313</v>
      </c>
      <c r="E57" s="1901" t="s">
        <v>2558</v>
      </c>
      <c r="F57" s="1941" t="s">
        <v>2503</v>
      </c>
      <c r="G57" s="1942" t="s">
        <v>2503</v>
      </c>
      <c r="H57" s="1942" t="s">
        <v>2503</v>
      </c>
      <c r="I57" s="1942" t="s">
        <v>2503</v>
      </c>
      <c r="J57" s="1942" t="s">
        <v>2503</v>
      </c>
      <c r="K57" s="1942" t="s">
        <v>2503</v>
      </c>
      <c r="L57" s="1942" t="s">
        <v>2503</v>
      </c>
      <c r="M57" s="1942" t="s">
        <v>2503</v>
      </c>
      <c r="N57" s="1942" t="s">
        <v>2503</v>
      </c>
      <c r="O57" s="1942" t="s">
        <v>2503</v>
      </c>
      <c r="P57" s="1942" t="s">
        <v>2503</v>
      </c>
      <c r="Q57" s="1942" t="s">
        <v>2503</v>
      </c>
      <c r="R57" s="1942" t="s">
        <v>2503</v>
      </c>
      <c r="S57" s="1942" t="s">
        <v>2503</v>
      </c>
      <c r="T57" s="1942" t="s">
        <v>2503</v>
      </c>
      <c r="U57" s="1942" t="s">
        <v>2503</v>
      </c>
      <c r="V57" s="1942" t="s">
        <v>1198</v>
      </c>
      <c r="W57" s="1942" t="s">
        <v>1198</v>
      </c>
      <c r="X57" s="1942" t="s">
        <v>1198</v>
      </c>
      <c r="Y57" s="1942" t="s">
        <v>2503</v>
      </c>
      <c r="Z57" s="1942" t="s">
        <v>2503</v>
      </c>
      <c r="AA57" s="1942" t="s">
        <v>2503</v>
      </c>
      <c r="AB57" s="1942" t="s">
        <v>2503</v>
      </c>
      <c r="AC57" s="1942" t="s">
        <v>2503</v>
      </c>
      <c r="AD57" s="1942" t="s">
        <v>2503</v>
      </c>
      <c r="AE57" s="1942" t="s">
        <v>2503</v>
      </c>
      <c r="AF57" s="1942" t="s">
        <v>2503</v>
      </c>
      <c r="AG57" s="1970" t="s">
        <v>2503</v>
      </c>
      <c r="AH57" s="1971"/>
      <c r="AI57" s="1953"/>
      <c r="AJ57" s="2058"/>
    </row>
    <row r="58" spans="2:40">
      <c r="B58" s="4186"/>
      <c r="C58" s="4189"/>
      <c r="D58" s="1945" t="str">
        <f>E$18</f>
        <v>●●</v>
      </c>
      <c r="E58" s="1991"/>
      <c r="F58" s="1947"/>
      <c r="G58" s="1948" t="s">
        <v>1199</v>
      </c>
      <c r="H58" s="1948"/>
      <c r="I58" s="1948" t="s">
        <v>1199</v>
      </c>
      <c r="J58" s="1948"/>
      <c r="K58" s="1948"/>
      <c r="L58" s="1948"/>
      <c r="M58" s="1948"/>
      <c r="N58" s="1948" t="s">
        <v>1199</v>
      </c>
      <c r="O58" s="1948" t="s">
        <v>1199</v>
      </c>
      <c r="P58" s="1948"/>
      <c r="Q58" s="1948"/>
      <c r="R58" s="1948"/>
      <c r="S58" s="1948"/>
      <c r="T58" s="1948" t="s">
        <v>1199</v>
      </c>
      <c r="U58" s="1948"/>
      <c r="V58" s="2003" t="s">
        <v>2520</v>
      </c>
      <c r="W58" s="2003" t="s">
        <v>2520</v>
      </c>
      <c r="X58" s="2003" t="s">
        <v>2520</v>
      </c>
      <c r="Y58" s="1948"/>
      <c r="Z58" s="1948" t="s">
        <v>1199</v>
      </c>
      <c r="AA58" s="1948" t="s">
        <v>1199</v>
      </c>
      <c r="AB58" s="1948"/>
      <c r="AC58" s="1948"/>
      <c r="AD58" s="1948"/>
      <c r="AE58" s="1948"/>
      <c r="AF58" s="1948"/>
      <c r="AG58" s="1982"/>
      <c r="AH58" s="1950">
        <f>COUNTA(F$43:AG$43)-AI58</f>
        <v>25</v>
      </c>
      <c r="AI58" s="2108">
        <f t="shared" ref="AI58:AI61" si="30">AM58+AN58</f>
        <v>3</v>
      </c>
      <c r="AJ58" s="2109">
        <f>+COUNTIF(F58:AG58,"休")</f>
        <v>7</v>
      </c>
      <c r="AM58" s="1953">
        <f>+COUNTIF(F58:AG58,"－")</f>
        <v>0</v>
      </c>
      <c r="AN58" s="1953">
        <f>+COUNTIF(F58:AG58,"外")</f>
        <v>3</v>
      </c>
    </row>
    <row r="59" spans="2:40">
      <c r="B59" s="4186"/>
      <c r="C59" s="4189"/>
      <c r="D59" s="1960">
        <f>E$19</f>
        <v>0</v>
      </c>
      <c r="E59" s="2105"/>
      <c r="F59" s="1955"/>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c r="AE59" s="1956"/>
      <c r="AF59" s="1956"/>
      <c r="AG59" s="1957"/>
      <c r="AH59" s="1950">
        <f>28-AI59</f>
        <v>28</v>
      </c>
      <c r="AI59" s="1958">
        <f t="shared" si="30"/>
        <v>0</v>
      </c>
      <c r="AJ59" s="2106">
        <f t="shared" ref="AJ59:AJ61" si="31">+COUNTIF(F59:AG59,"休")</f>
        <v>0</v>
      </c>
      <c r="AM59" s="1953">
        <f t="shared" ref="AM59:AM61" si="32">+COUNTIF(F59:AG59,"－")</f>
        <v>0</v>
      </c>
      <c r="AN59" s="1953">
        <f>+COUNTIF(F59:AG59,"外")</f>
        <v>0</v>
      </c>
    </row>
    <row r="60" spans="2:40">
      <c r="B60" s="4186"/>
      <c r="C60" s="4189"/>
      <c r="D60" s="1960">
        <f>E$20</f>
        <v>0</v>
      </c>
      <c r="E60" s="2105"/>
      <c r="F60" s="1955"/>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7"/>
      <c r="AH60" s="1950">
        <f t="shared" ref="AH60:AH61" si="33">28-AI60</f>
        <v>28</v>
      </c>
      <c r="AI60" s="1958">
        <f t="shared" si="30"/>
        <v>0</v>
      </c>
      <c r="AJ60" s="2106">
        <f t="shared" si="31"/>
        <v>0</v>
      </c>
      <c r="AM60" s="1953">
        <f t="shared" si="32"/>
        <v>0</v>
      </c>
      <c r="AN60" s="1953">
        <f>+COUNTIF(F60:AG60,"外")</f>
        <v>0</v>
      </c>
    </row>
    <row r="61" spans="2:40">
      <c r="B61" s="4187"/>
      <c r="C61" s="4190"/>
      <c r="D61" s="2110">
        <f>E$21</f>
        <v>0</v>
      </c>
      <c r="E61" s="2039"/>
      <c r="F61" s="2010"/>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85"/>
      <c r="AH61" s="2113">
        <f t="shared" si="33"/>
        <v>28</v>
      </c>
      <c r="AI61" s="2071">
        <f t="shared" si="30"/>
        <v>0</v>
      </c>
      <c r="AJ61" s="1972">
        <f t="shared" si="31"/>
        <v>0</v>
      </c>
      <c r="AM61" s="1953">
        <f t="shared" si="32"/>
        <v>0</v>
      </c>
      <c r="AN61" s="1953">
        <f>+COUNTIF(F61:AG61,"外")</f>
        <v>0</v>
      </c>
    </row>
    <row r="62" spans="2:40">
      <c r="B62" s="1988"/>
      <c r="C62" s="1989"/>
      <c r="D62" s="1879"/>
      <c r="E62" s="1991"/>
      <c r="F62" s="1949"/>
      <c r="G62" s="1978"/>
      <c r="H62" s="1978"/>
      <c r="I62" s="1978"/>
      <c r="J62" s="1978"/>
      <c r="K62" s="1978"/>
      <c r="L62" s="1978"/>
      <c r="M62" s="1978"/>
      <c r="N62" s="1978"/>
      <c r="O62" s="1978"/>
      <c r="P62" s="1978"/>
      <c r="Q62" s="1978"/>
      <c r="R62" s="1978"/>
      <c r="S62" s="1978"/>
      <c r="T62" s="1978"/>
      <c r="U62" s="1978"/>
      <c r="V62" s="1978"/>
      <c r="W62" s="1978"/>
      <c r="X62" s="1978"/>
      <c r="Y62" s="1978"/>
      <c r="Z62" s="1978"/>
      <c r="AA62" s="1978"/>
      <c r="AB62" s="1978"/>
      <c r="AC62" s="1978"/>
      <c r="AD62" s="1978"/>
      <c r="AE62" s="1978"/>
      <c r="AF62" s="1978"/>
      <c r="AG62" s="1949"/>
      <c r="AH62" s="1930"/>
      <c r="AI62" s="1991"/>
      <c r="AJ62" s="1991"/>
    </row>
    <row r="63" spans="2:40" ht="13.5" customHeight="1">
      <c r="B63" s="2021"/>
      <c r="C63" s="2022"/>
      <c r="D63" s="2025"/>
      <c r="E63" s="2053" t="s">
        <v>1183</v>
      </c>
      <c r="F63" s="2054">
        <f>+AG43+1</f>
        <v>45530</v>
      </c>
      <c r="G63" s="2055">
        <f>+F63+1</f>
        <v>45531</v>
      </c>
      <c r="H63" s="2055">
        <f t="shared" ref="H63:AA63" si="34">+G63+1</f>
        <v>45532</v>
      </c>
      <c r="I63" s="2055">
        <f t="shared" si="34"/>
        <v>45533</v>
      </c>
      <c r="J63" s="2055">
        <f t="shared" si="34"/>
        <v>45534</v>
      </c>
      <c r="K63" s="2055">
        <f t="shared" si="34"/>
        <v>45535</v>
      </c>
      <c r="L63" s="2055">
        <f t="shared" si="34"/>
        <v>45536</v>
      </c>
      <c r="M63" s="2055">
        <f t="shared" si="34"/>
        <v>45537</v>
      </c>
      <c r="N63" s="2055">
        <f t="shared" si="34"/>
        <v>45538</v>
      </c>
      <c r="O63" s="2055">
        <f t="shared" si="34"/>
        <v>45539</v>
      </c>
      <c r="P63" s="2055">
        <f t="shared" si="34"/>
        <v>45540</v>
      </c>
      <c r="Q63" s="2055">
        <f t="shared" si="34"/>
        <v>45541</v>
      </c>
      <c r="R63" s="2055">
        <f t="shared" si="34"/>
        <v>45542</v>
      </c>
      <c r="S63" s="2055">
        <f t="shared" si="34"/>
        <v>45543</v>
      </c>
      <c r="T63" s="2055">
        <f t="shared" si="34"/>
        <v>45544</v>
      </c>
      <c r="U63" s="2055">
        <f t="shared" si="34"/>
        <v>45545</v>
      </c>
      <c r="V63" s="2055">
        <f t="shared" si="34"/>
        <v>45546</v>
      </c>
      <c r="W63" s="2055">
        <f t="shared" si="34"/>
        <v>45547</v>
      </c>
      <c r="X63" s="2055">
        <f t="shared" si="34"/>
        <v>45548</v>
      </c>
      <c r="Y63" s="2055">
        <f t="shared" si="34"/>
        <v>45549</v>
      </c>
      <c r="Z63" s="2055">
        <f>+Y63+1</f>
        <v>45550</v>
      </c>
      <c r="AA63" s="2055">
        <f t="shared" si="34"/>
        <v>45551</v>
      </c>
      <c r="AB63" s="2055"/>
      <c r="AC63" s="2055"/>
      <c r="AD63" s="2055"/>
      <c r="AE63" s="2055"/>
      <c r="AF63" s="2055"/>
      <c r="AG63" s="2099"/>
      <c r="AH63" s="4209" t="s">
        <v>2496</v>
      </c>
      <c r="AI63" s="4313" t="s">
        <v>2497</v>
      </c>
      <c r="AJ63" s="4316" t="s">
        <v>2474</v>
      </c>
      <c r="AM63" s="4181" t="s">
        <v>2500</v>
      </c>
      <c r="AN63" s="4181" t="s">
        <v>2501</v>
      </c>
    </row>
    <row r="64" spans="2:40">
      <c r="B64" s="2037"/>
      <c r="C64" s="2038"/>
      <c r="D64" s="2041"/>
      <c r="E64" s="2068" t="s">
        <v>1184</v>
      </c>
      <c r="F64" s="2059" t="str">
        <f>TEXT(WEEKDAY(+F63),"aaa")</f>
        <v>月</v>
      </c>
      <c r="G64" s="2060" t="str">
        <f t="shared" ref="G64:AA64" si="35">TEXT(WEEKDAY(+G63),"aaa")</f>
        <v>火</v>
      </c>
      <c r="H64" s="2060" t="str">
        <f t="shared" si="35"/>
        <v>水</v>
      </c>
      <c r="I64" s="2060" t="str">
        <f t="shared" si="35"/>
        <v>木</v>
      </c>
      <c r="J64" s="2060" t="str">
        <f t="shared" si="35"/>
        <v>金</v>
      </c>
      <c r="K64" s="2060" t="str">
        <f t="shared" si="35"/>
        <v>土</v>
      </c>
      <c r="L64" s="2060" t="str">
        <f t="shared" si="35"/>
        <v>日</v>
      </c>
      <c r="M64" s="2060" t="str">
        <f t="shared" si="35"/>
        <v>月</v>
      </c>
      <c r="N64" s="2060" t="str">
        <f t="shared" si="35"/>
        <v>火</v>
      </c>
      <c r="O64" s="2060" t="str">
        <f t="shared" si="35"/>
        <v>水</v>
      </c>
      <c r="P64" s="2060" t="str">
        <f t="shared" si="35"/>
        <v>木</v>
      </c>
      <c r="Q64" s="2060" t="str">
        <f t="shared" si="35"/>
        <v>金</v>
      </c>
      <c r="R64" s="2060" t="str">
        <f t="shared" si="35"/>
        <v>土</v>
      </c>
      <c r="S64" s="2060" t="str">
        <f t="shared" si="35"/>
        <v>日</v>
      </c>
      <c r="T64" s="2060" t="str">
        <f t="shared" si="35"/>
        <v>月</v>
      </c>
      <c r="U64" s="2060" t="str">
        <f t="shared" si="35"/>
        <v>火</v>
      </c>
      <c r="V64" s="2060" t="str">
        <f t="shared" si="35"/>
        <v>水</v>
      </c>
      <c r="W64" s="2060" t="str">
        <f t="shared" si="35"/>
        <v>木</v>
      </c>
      <c r="X64" s="2060" t="str">
        <f t="shared" si="35"/>
        <v>金</v>
      </c>
      <c r="Y64" s="2060" t="str">
        <f t="shared" si="35"/>
        <v>土</v>
      </c>
      <c r="Z64" s="2060" t="str">
        <f t="shared" si="35"/>
        <v>日</v>
      </c>
      <c r="AA64" s="2060" t="str">
        <f t="shared" si="35"/>
        <v>月</v>
      </c>
      <c r="AB64" s="2060"/>
      <c r="AC64" s="2060"/>
      <c r="AD64" s="2060"/>
      <c r="AE64" s="2060"/>
      <c r="AF64" s="2060"/>
      <c r="AG64" s="2114"/>
      <c r="AH64" s="4210"/>
      <c r="AI64" s="4314"/>
      <c r="AJ64" s="4317"/>
      <c r="AM64" s="4181"/>
      <c r="AN64" s="4181"/>
    </row>
    <row r="65" spans="2:40" ht="24.75" customHeight="1">
      <c r="B65" s="2101" t="s">
        <v>2531</v>
      </c>
      <c r="C65" s="2102" t="s">
        <v>2532</v>
      </c>
      <c r="D65" s="1953" t="s">
        <v>1313</v>
      </c>
      <c r="E65" s="1901" t="s">
        <v>2558</v>
      </c>
      <c r="F65" s="1941" t="s">
        <v>2503</v>
      </c>
      <c r="G65" s="1942" t="s">
        <v>2503</v>
      </c>
      <c r="H65" s="1942" t="s">
        <v>2503</v>
      </c>
      <c r="I65" s="1942" t="s">
        <v>2503</v>
      </c>
      <c r="J65" s="1942" t="s">
        <v>2503</v>
      </c>
      <c r="K65" s="1942" t="s">
        <v>2503</v>
      </c>
      <c r="L65" s="1942" t="s">
        <v>2503</v>
      </c>
      <c r="M65" s="1942" t="s">
        <v>2503</v>
      </c>
      <c r="N65" s="1942" t="s">
        <v>2503</v>
      </c>
      <c r="O65" s="1942" t="s">
        <v>2503</v>
      </c>
      <c r="P65" s="1942" t="s">
        <v>2503</v>
      </c>
      <c r="Q65" s="1942" t="s">
        <v>2503</v>
      </c>
      <c r="R65" s="1942" t="s">
        <v>2503</v>
      </c>
      <c r="S65" s="1942" t="s">
        <v>2503</v>
      </c>
      <c r="T65" s="1942" t="s">
        <v>2503</v>
      </c>
      <c r="U65" s="1942" t="s">
        <v>2503</v>
      </c>
      <c r="V65" s="1942" t="s">
        <v>2503</v>
      </c>
      <c r="W65" s="1942" t="s">
        <v>2503</v>
      </c>
      <c r="X65" s="1942" t="s">
        <v>2503</v>
      </c>
      <c r="Y65" s="1942" t="s">
        <v>2503</v>
      </c>
      <c r="Z65" s="1942" t="s">
        <v>2503</v>
      </c>
      <c r="AA65" s="1942" t="s">
        <v>2503</v>
      </c>
      <c r="AB65" s="1942"/>
      <c r="AC65" s="1942"/>
      <c r="AD65" s="1942"/>
      <c r="AE65" s="1942"/>
      <c r="AF65" s="1942"/>
      <c r="AG65" s="1970"/>
      <c r="AH65" s="4211"/>
      <c r="AI65" s="4315"/>
      <c r="AJ65" s="4318"/>
    </row>
    <row r="66" spans="2:40" ht="13.5" customHeight="1">
      <c r="B66" s="4185" t="s">
        <v>2486</v>
      </c>
      <c r="C66" s="4188" t="s">
        <v>2487</v>
      </c>
      <c r="D66" s="1945" t="str">
        <f>E$8</f>
        <v>〇〇</v>
      </c>
      <c r="E66" s="2023"/>
      <c r="F66" s="1947"/>
      <c r="G66" s="1948"/>
      <c r="H66" s="1948" t="s">
        <v>1199</v>
      </c>
      <c r="I66" s="1948" t="s">
        <v>1199</v>
      </c>
      <c r="J66" s="1948"/>
      <c r="K66" s="1948"/>
      <c r="L66" s="1948"/>
      <c r="M66" s="1948"/>
      <c r="N66" s="1948"/>
      <c r="O66" s="1948"/>
      <c r="P66" s="1948"/>
      <c r="Q66" s="1948" t="s">
        <v>1199</v>
      </c>
      <c r="R66" s="1948" t="s">
        <v>1199</v>
      </c>
      <c r="S66" s="1948"/>
      <c r="T66" s="1948"/>
      <c r="U66" s="1948"/>
      <c r="V66" s="1948"/>
      <c r="W66" s="1948"/>
      <c r="X66" s="1948"/>
      <c r="Y66" s="1948" t="s">
        <v>1199</v>
      </c>
      <c r="Z66" s="1948" t="s">
        <v>1199</v>
      </c>
      <c r="AA66" s="1948"/>
      <c r="AB66" s="1948"/>
      <c r="AC66" s="1948"/>
      <c r="AD66" s="1948"/>
      <c r="AE66" s="1948"/>
      <c r="AF66" s="1948"/>
      <c r="AG66" s="2009"/>
      <c r="AH66" s="1950">
        <f>COUNTA(F$63:AG$63)-AI66</f>
        <v>22</v>
      </c>
      <c r="AI66" s="1951">
        <f>AM66+AN66</f>
        <v>0</v>
      </c>
      <c r="AJ66" s="2104">
        <f>+COUNTIF(F66:AG66,"休")</f>
        <v>6</v>
      </c>
      <c r="AM66" s="1953">
        <f>+COUNTIF(F66:AG66,"－")</f>
        <v>0</v>
      </c>
      <c r="AN66" s="1953">
        <f t="shared" ref="AN66:AN71" si="36">+COUNTIF(F66:AG66,"外")</f>
        <v>0</v>
      </c>
    </row>
    <row r="67" spans="2:40" ht="13.5" customHeight="1">
      <c r="B67" s="4186"/>
      <c r="C67" s="4189"/>
      <c r="D67" s="1960" t="str">
        <f>E$9</f>
        <v>●●</v>
      </c>
      <c r="E67" s="2105"/>
      <c r="F67" s="1955"/>
      <c r="G67" s="1956"/>
      <c r="H67" s="1956"/>
      <c r="I67" s="1956" t="s">
        <v>1199</v>
      </c>
      <c r="J67" s="1956" t="s">
        <v>1199</v>
      </c>
      <c r="K67" s="1956"/>
      <c r="L67" s="1956"/>
      <c r="M67" s="1956"/>
      <c r="N67" s="1956"/>
      <c r="O67" s="1956"/>
      <c r="P67" s="1956"/>
      <c r="Q67" s="1956"/>
      <c r="R67" s="1956" t="s">
        <v>1199</v>
      </c>
      <c r="S67" s="1956" t="s">
        <v>1199</v>
      </c>
      <c r="T67" s="1956"/>
      <c r="U67" s="1956"/>
      <c r="V67" s="1956"/>
      <c r="W67" s="1956"/>
      <c r="X67" s="1956"/>
      <c r="Y67" s="1956"/>
      <c r="Z67" s="1956" t="s">
        <v>1199</v>
      </c>
      <c r="AA67" s="1956" t="s">
        <v>1199</v>
      </c>
      <c r="AB67" s="1956"/>
      <c r="AC67" s="1956"/>
      <c r="AD67" s="1956"/>
      <c r="AE67" s="1956"/>
      <c r="AF67" s="1956"/>
      <c r="AG67" s="1999"/>
      <c r="AH67" s="1950">
        <f t="shared" ref="AH67:AH71" si="37">COUNTA(F$63:AG$63)-AI67</f>
        <v>22</v>
      </c>
      <c r="AI67" s="1958">
        <f t="shared" ref="AI67:AI71" si="38">AM67+AN67</f>
        <v>0</v>
      </c>
      <c r="AJ67" s="2106">
        <f t="shared" ref="AJ67:AJ70" si="39">+COUNTIF(F67:AG67,"休")</f>
        <v>6</v>
      </c>
      <c r="AM67" s="1953">
        <f t="shared" ref="AM67:AM70" si="40">+COUNTIF(F67:AG67,"－")</f>
        <v>0</v>
      </c>
      <c r="AN67" s="1953">
        <f t="shared" si="36"/>
        <v>0</v>
      </c>
    </row>
    <row r="68" spans="2:40">
      <c r="B68" s="4186"/>
      <c r="C68" s="4189"/>
      <c r="D68" s="1960" t="str">
        <f>E$10</f>
        <v>△△</v>
      </c>
      <c r="E68" s="2105"/>
      <c r="F68" s="2066"/>
      <c r="G68" s="1956"/>
      <c r="H68" s="1956" t="s">
        <v>1199</v>
      </c>
      <c r="I68" s="1956" t="s">
        <v>1199</v>
      </c>
      <c r="J68" s="1956"/>
      <c r="K68" s="1956"/>
      <c r="L68" s="1956"/>
      <c r="M68" s="1956"/>
      <c r="N68" s="1956"/>
      <c r="O68" s="1956"/>
      <c r="P68" s="1956"/>
      <c r="Q68" s="1956" t="s">
        <v>1199</v>
      </c>
      <c r="R68" s="1956" t="s">
        <v>1199</v>
      </c>
      <c r="S68" s="1956"/>
      <c r="T68" s="1956"/>
      <c r="U68" s="1956"/>
      <c r="V68" s="1956"/>
      <c r="W68" s="1956"/>
      <c r="X68" s="1956"/>
      <c r="Y68" s="1956" t="s">
        <v>1199</v>
      </c>
      <c r="Z68" s="1956" t="s">
        <v>1199</v>
      </c>
      <c r="AA68" s="1956"/>
      <c r="AB68" s="1956"/>
      <c r="AC68" s="1956"/>
      <c r="AD68" s="1956"/>
      <c r="AE68" s="1956"/>
      <c r="AF68" s="1956"/>
      <c r="AG68" s="1999"/>
      <c r="AH68" s="1950">
        <f t="shared" si="37"/>
        <v>22</v>
      </c>
      <c r="AI68" s="1958">
        <f>AM68+AN68</f>
        <v>0</v>
      </c>
      <c r="AJ68" s="2106">
        <f t="shared" si="39"/>
        <v>6</v>
      </c>
      <c r="AM68" s="1953">
        <f t="shared" si="40"/>
        <v>0</v>
      </c>
      <c r="AN68" s="1953">
        <f t="shared" si="36"/>
        <v>0</v>
      </c>
    </row>
    <row r="69" spans="2:40">
      <c r="B69" s="4186"/>
      <c r="C69" s="4189"/>
      <c r="D69" s="1960" t="str">
        <f>E$11</f>
        <v>■■</v>
      </c>
      <c r="E69" s="2105"/>
      <c r="F69" s="2066"/>
      <c r="G69" s="1956"/>
      <c r="H69" s="1956"/>
      <c r="I69" s="1956" t="s">
        <v>1199</v>
      </c>
      <c r="J69" s="1956" t="s">
        <v>1199</v>
      </c>
      <c r="K69" s="1956"/>
      <c r="L69" s="1956"/>
      <c r="M69" s="1956"/>
      <c r="N69" s="1956"/>
      <c r="O69" s="1956"/>
      <c r="P69" s="1956"/>
      <c r="Q69" s="1956"/>
      <c r="R69" s="1956" t="s">
        <v>1199</v>
      </c>
      <c r="S69" s="1956" t="s">
        <v>1199</v>
      </c>
      <c r="T69" s="1956"/>
      <c r="U69" s="1956"/>
      <c r="V69" s="1956"/>
      <c r="W69" s="1956"/>
      <c r="X69" s="1956"/>
      <c r="Y69" s="1956"/>
      <c r="Z69" s="1956" t="s">
        <v>1199</v>
      </c>
      <c r="AA69" s="1956" t="s">
        <v>1199</v>
      </c>
      <c r="AB69" s="1956"/>
      <c r="AC69" s="1956"/>
      <c r="AD69" s="1956"/>
      <c r="AE69" s="1956"/>
      <c r="AF69" s="1956"/>
      <c r="AG69" s="1999"/>
      <c r="AH69" s="1950">
        <f t="shared" si="37"/>
        <v>22</v>
      </c>
      <c r="AI69" s="1958">
        <f t="shared" si="38"/>
        <v>0</v>
      </c>
      <c r="AJ69" s="2106">
        <f t="shared" si="39"/>
        <v>6</v>
      </c>
      <c r="AM69" s="1953">
        <f t="shared" si="40"/>
        <v>0</v>
      </c>
      <c r="AN69" s="1953">
        <f t="shared" si="36"/>
        <v>0</v>
      </c>
    </row>
    <row r="70" spans="2:40">
      <c r="B70" s="4186"/>
      <c r="C70" s="4189"/>
      <c r="D70" s="1960" t="str">
        <f>E$12</f>
        <v>★★</v>
      </c>
      <c r="E70" s="2105"/>
      <c r="F70" s="1955"/>
      <c r="G70" s="1956"/>
      <c r="H70" s="1956"/>
      <c r="I70" s="1956"/>
      <c r="J70" s="1956" t="s">
        <v>1199</v>
      </c>
      <c r="K70" s="1956" t="s">
        <v>1199</v>
      </c>
      <c r="L70" s="1956"/>
      <c r="M70" s="1956"/>
      <c r="N70" s="1956"/>
      <c r="O70" s="1956"/>
      <c r="P70" s="1956"/>
      <c r="Q70" s="1956"/>
      <c r="R70" s="1956" t="s">
        <v>1199</v>
      </c>
      <c r="S70" s="1956" t="s">
        <v>1199</v>
      </c>
      <c r="T70" s="1956"/>
      <c r="U70" s="1956" t="s">
        <v>2518</v>
      </c>
      <c r="V70" s="1956" t="s">
        <v>2522</v>
      </c>
      <c r="W70" s="1956" t="s">
        <v>2522</v>
      </c>
      <c r="X70" s="1956" t="s">
        <v>2522</v>
      </c>
      <c r="Y70" s="1956" t="s">
        <v>2522</v>
      </c>
      <c r="Z70" s="1956" t="s">
        <v>2522</v>
      </c>
      <c r="AA70" s="1956" t="s">
        <v>2522</v>
      </c>
      <c r="AB70" s="1956"/>
      <c r="AC70" s="1956"/>
      <c r="AD70" s="1956"/>
      <c r="AE70" s="1956"/>
      <c r="AF70" s="1956"/>
      <c r="AG70" s="1957"/>
      <c r="AH70" s="1950">
        <f t="shared" si="37"/>
        <v>16</v>
      </c>
      <c r="AI70" s="1958">
        <f t="shared" si="38"/>
        <v>6</v>
      </c>
      <c r="AJ70" s="2106">
        <f t="shared" si="39"/>
        <v>4</v>
      </c>
      <c r="AM70" s="1953">
        <f t="shared" si="40"/>
        <v>6</v>
      </c>
      <c r="AN70" s="1953">
        <f t="shared" si="36"/>
        <v>0</v>
      </c>
    </row>
    <row r="71" spans="2:40">
      <c r="B71" s="4187"/>
      <c r="C71" s="4190"/>
      <c r="D71" s="2107"/>
      <c r="E71" s="1991"/>
      <c r="F71" s="2010"/>
      <c r="G71" s="1966"/>
      <c r="H71" s="1966"/>
      <c r="I71" s="1966"/>
      <c r="J71" s="1966"/>
      <c r="K71" s="1966"/>
      <c r="L71" s="1966"/>
      <c r="M71" s="1966"/>
      <c r="N71" s="1966"/>
      <c r="O71" s="1966"/>
      <c r="P71" s="1966"/>
      <c r="Q71" s="1966"/>
      <c r="R71" s="1966"/>
      <c r="S71" s="1966"/>
      <c r="T71" s="1966"/>
      <c r="U71" s="1966"/>
      <c r="V71" s="1966"/>
      <c r="W71" s="1966"/>
      <c r="X71" s="1966"/>
      <c r="Y71" s="1966"/>
      <c r="Z71" s="1966"/>
      <c r="AA71" s="1966"/>
      <c r="AB71" s="1966"/>
      <c r="AC71" s="1966"/>
      <c r="AD71" s="1966"/>
      <c r="AE71" s="1966"/>
      <c r="AF71" s="1966"/>
      <c r="AG71" s="1967"/>
      <c r="AH71" s="1950">
        <f t="shared" si="37"/>
        <v>22</v>
      </c>
      <c r="AI71" s="1951">
        <f t="shared" si="38"/>
        <v>0</v>
      </c>
      <c r="AJ71" s="2104">
        <f>+COUNTIF(F71:AG71,"休")</f>
        <v>0</v>
      </c>
      <c r="AM71" s="1953">
        <f>+COUNTIF(F71:AG71,"－")</f>
        <v>0</v>
      </c>
      <c r="AN71" s="1953">
        <f t="shared" si="36"/>
        <v>0</v>
      </c>
    </row>
    <row r="72" spans="2:40" ht="24.75" customHeight="1">
      <c r="B72" s="4185" t="s">
        <v>2493</v>
      </c>
      <c r="C72" s="4188" t="s">
        <v>2494</v>
      </c>
      <c r="D72" s="1953" t="s">
        <v>1313</v>
      </c>
      <c r="E72" s="1901" t="s">
        <v>2558</v>
      </c>
      <c r="F72" s="1941" t="s">
        <v>2503</v>
      </c>
      <c r="G72" s="1942" t="s">
        <v>2503</v>
      </c>
      <c r="H72" s="1942" t="s">
        <v>2503</v>
      </c>
      <c r="I72" s="1942" t="s">
        <v>2503</v>
      </c>
      <c r="J72" s="1942" t="s">
        <v>2503</v>
      </c>
      <c r="K72" s="1942" t="s">
        <v>2503</v>
      </c>
      <c r="L72" s="1942" t="s">
        <v>2503</v>
      </c>
      <c r="M72" s="1942" t="s">
        <v>2503</v>
      </c>
      <c r="N72" s="1942" t="s">
        <v>2503</v>
      </c>
      <c r="O72" s="1942" t="s">
        <v>2503</v>
      </c>
      <c r="P72" s="1942" t="s">
        <v>2503</v>
      </c>
      <c r="Q72" s="1942" t="s">
        <v>2503</v>
      </c>
      <c r="R72" s="1942" t="s">
        <v>2503</v>
      </c>
      <c r="S72" s="1942" t="s">
        <v>2503</v>
      </c>
      <c r="T72" s="1942" t="s">
        <v>2503</v>
      </c>
      <c r="U72" s="1942" t="s">
        <v>2503</v>
      </c>
      <c r="V72" s="1942" t="s">
        <v>2503</v>
      </c>
      <c r="W72" s="1942" t="s">
        <v>2503</v>
      </c>
      <c r="X72" s="1942" t="s">
        <v>2503</v>
      </c>
      <c r="Y72" s="1942" t="s">
        <v>2503</v>
      </c>
      <c r="Z72" s="1942" t="s">
        <v>2503</v>
      </c>
      <c r="AA72" s="1942" t="s">
        <v>2503</v>
      </c>
      <c r="AB72" s="1942"/>
      <c r="AC72" s="1942"/>
      <c r="AD72" s="1942"/>
      <c r="AE72" s="1942"/>
      <c r="AF72" s="1942"/>
      <c r="AG72" s="1970"/>
      <c r="AH72" s="1971"/>
      <c r="AI72" s="1953"/>
      <c r="AJ72" s="2058"/>
    </row>
    <row r="73" spans="2:40" ht="13.5" customHeight="1">
      <c r="B73" s="4186"/>
      <c r="C73" s="4189"/>
      <c r="D73" s="2107" t="str">
        <f>E$14</f>
        <v>〇〇</v>
      </c>
      <c r="E73" s="1991"/>
      <c r="F73" s="1996"/>
      <c r="G73" s="2003"/>
      <c r="H73" s="2003" t="s">
        <v>1199</v>
      </c>
      <c r="I73" s="2003" t="s">
        <v>1199</v>
      </c>
      <c r="J73" s="2003"/>
      <c r="K73" s="2003"/>
      <c r="L73" s="2003"/>
      <c r="M73" s="2003"/>
      <c r="N73" s="2003"/>
      <c r="O73" s="2003"/>
      <c r="P73" s="2003"/>
      <c r="Q73" s="2003" t="s">
        <v>1199</v>
      </c>
      <c r="R73" s="2003" t="s">
        <v>1199</v>
      </c>
      <c r="S73" s="2003"/>
      <c r="T73" s="2003"/>
      <c r="U73" s="2003"/>
      <c r="V73" s="2003"/>
      <c r="W73" s="2003" t="s">
        <v>2518</v>
      </c>
      <c r="X73" s="2003" t="s">
        <v>2522</v>
      </c>
      <c r="Y73" s="2003" t="s">
        <v>2522</v>
      </c>
      <c r="Z73" s="2003" t="s">
        <v>2522</v>
      </c>
      <c r="AA73" s="2003" t="s">
        <v>2522</v>
      </c>
      <c r="AB73" s="2003"/>
      <c r="AC73" s="2003"/>
      <c r="AD73" s="2003"/>
      <c r="AE73" s="2003"/>
      <c r="AF73" s="2003"/>
      <c r="AG73" s="2121"/>
      <c r="AH73" s="1950">
        <f>COUNTA(F$63:AG$63)-AI73</f>
        <v>18</v>
      </c>
      <c r="AI73" s="1951">
        <f t="shared" ref="AI73:AI76" si="41">AM73+AN73</f>
        <v>4</v>
      </c>
      <c r="AJ73" s="2104">
        <f>+COUNTIF(F73:AG73,"休")</f>
        <v>4</v>
      </c>
      <c r="AM73" s="1953">
        <f>+COUNTIF(F73:AG73,"－")</f>
        <v>4</v>
      </c>
      <c r="AN73" s="1953">
        <f>+COUNTIF(F73:AG73,"外")</f>
        <v>0</v>
      </c>
    </row>
    <row r="74" spans="2:40">
      <c r="B74" s="4186"/>
      <c r="C74" s="4189"/>
      <c r="D74" s="1960" t="str">
        <f>E$15</f>
        <v>●●</v>
      </c>
      <c r="E74" s="2105"/>
      <c r="F74" s="2005"/>
      <c r="G74" s="1966"/>
      <c r="H74" s="1978" t="s">
        <v>1199</v>
      </c>
      <c r="I74" s="1978" t="s">
        <v>1199</v>
      </c>
      <c r="J74" s="1966"/>
      <c r="K74" s="1966"/>
      <c r="L74" s="1966"/>
      <c r="M74" s="1966"/>
      <c r="N74" s="1966"/>
      <c r="O74" s="1966"/>
      <c r="P74" s="1966"/>
      <c r="Q74" s="1978" t="s">
        <v>1199</v>
      </c>
      <c r="R74" s="1978" t="s">
        <v>1199</v>
      </c>
      <c r="S74" s="1966"/>
      <c r="T74" s="1966"/>
      <c r="U74" s="1966"/>
      <c r="V74" s="1978"/>
      <c r="W74" s="1978" t="s">
        <v>2518</v>
      </c>
      <c r="X74" s="1966" t="s">
        <v>2522</v>
      </c>
      <c r="Y74" s="1966" t="s">
        <v>2522</v>
      </c>
      <c r="Z74" s="1966" t="s">
        <v>2522</v>
      </c>
      <c r="AA74" s="1966" t="s">
        <v>2522</v>
      </c>
      <c r="AB74" s="1978"/>
      <c r="AC74" s="1978"/>
      <c r="AD74" s="1966"/>
      <c r="AE74" s="1966"/>
      <c r="AF74" s="1966"/>
      <c r="AG74" s="1967"/>
      <c r="AH74" s="1950">
        <f t="shared" ref="AH74:AH76" si="42">COUNTA(F$63:AG$63)-AI74</f>
        <v>18</v>
      </c>
      <c r="AI74" s="1958">
        <f t="shared" si="41"/>
        <v>4</v>
      </c>
      <c r="AJ74" s="2106">
        <f t="shared" ref="AJ74:AJ76" si="43">+COUNTIF(F74:AG74,"休")</f>
        <v>4</v>
      </c>
      <c r="AM74" s="1953">
        <f t="shared" ref="AM74:AM76" si="44">+COUNTIF(F74:AG74,"－")</f>
        <v>4</v>
      </c>
      <c r="AN74" s="1953">
        <f>+COUNTIF(F74:AG74,"外")</f>
        <v>0</v>
      </c>
    </row>
    <row r="75" spans="2:40">
      <c r="B75" s="4186"/>
      <c r="C75" s="4189"/>
      <c r="D75" s="1960">
        <f>E$16</f>
        <v>0</v>
      </c>
      <c r="E75" s="2105"/>
      <c r="F75" s="2066"/>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c r="AE75" s="1956"/>
      <c r="AF75" s="1956"/>
      <c r="AG75" s="1957"/>
      <c r="AH75" s="1950">
        <f>COUNTA(F$63:AG$63)-AI75</f>
        <v>22</v>
      </c>
      <c r="AI75" s="1958">
        <f t="shared" si="41"/>
        <v>0</v>
      </c>
      <c r="AJ75" s="2106">
        <f t="shared" si="43"/>
        <v>0</v>
      </c>
      <c r="AM75" s="1953">
        <f t="shared" si="44"/>
        <v>0</v>
      </c>
      <c r="AN75" s="1953">
        <f>+COUNTIF(F75:AG75,"外")</f>
        <v>0</v>
      </c>
    </row>
    <row r="76" spans="2:40">
      <c r="B76" s="4186"/>
      <c r="C76" s="4190"/>
      <c r="D76" s="2107">
        <f>E$17</f>
        <v>0</v>
      </c>
      <c r="E76" s="1991"/>
      <c r="F76" s="2011"/>
      <c r="G76" s="1978"/>
      <c r="H76" s="1978"/>
      <c r="I76" s="1978"/>
      <c r="J76" s="1978"/>
      <c r="K76" s="1978"/>
      <c r="L76" s="1978"/>
      <c r="M76" s="1978"/>
      <c r="N76" s="1978"/>
      <c r="O76" s="1978"/>
      <c r="P76" s="1978"/>
      <c r="Q76" s="1978"/>
      <c r="R76" s="1978"/>
      <c r="S76" s="1978"/>
      <c r="T76" s="1978"/>
      <c r="U76" s="1978"/>
      <c r="V76" s="1978"/>
      <c r="W76" s="1978"/>
      <c r="X76" s="1978"/>
      <c r="Y76" s="1978"/>
      <c r="Z76" s="1978"/>
      <c r="AA76" s="1978"/>
      <c r="AB76" s="1978"/>
      <c r="AC76" s="1978"/>
      <c r="AD76" s="1978"/>
      <c r="AE76" s="1978"/>
      <c r="AF76" s="1978"/>
      <c r="AG76" s="1949"/>
      <c r="AH76" s="1950">
        <f t="shared" si="42"/>
        <v>22</v>
      </c>
      <c r="AI76" s="1987">
        <f t="shared" si="41"/>
        <v>0</v>
      </c>
      <c r="AJ76" s="2104">
        <f t="shared" si="43"/>
        <v>0</v>
      </c>
      <c r="AM76" s="1953">
        <f t="shared" si="44"/>
        <v>0</v>
      </c>
      <c r="AN76" s="1953">
        <f>+COUNTIF(F76:AG76,"外")</f>
        <v>0</v>
      </c>
    </row>
    <row r="77" spans="2:40" ht="24.75" customHeight="1">
      <c r="B77" s="4186"/>
      <c r="C77" s="4188" t="s">
        <v>2495</v>
      </c>
      <c r="D77" s="1953" t="s">
        <v>1313</v>
      </c>
      <c r="E77" s="1901" t="s">
        <v>2558</v>
      </c>
      <c r="F77" s="1941" t="s">
        <v>2503</v>
      </c>
      <c r="G77" s="1942" t="s">
        <v>2503</v>
      </c>
      <c r="H77" s="1942" t="s">
        <v>2503</v>
      </c>
      <c r="I77" s="1942" t="s">
        <v>2503</v>
      </c>
      <c r="J77" s="1942" t="s">
        <v>2503</v>
      </c>
      <c r="K77" s="1942" t="s">
        <v>2503</v>
      </c>
      <c r="L77" s="1942" t="s">
        <v>2503</v>
      </c>
      <c r="M77" s="1942" t="s">
        <v>2503</v>
      </c>
      <c r="N77" s="1942" t="s">
        <v>2503</v>
      </c>
      <c r="O77" s="1942" t="s">
        <v>2503</v>
      </c>
      <c r="P77" s="1942" t="s">
        <v>2503</v>
      </c>
      <c r="Q77" s="1942" t="s">
        <v>2503</v>
      </c>
      <c r="R77" s="1942" t="s">
        <v>2503</v>
      </c>
      <c r="S77" s="1942" t="s">
        <v>2503</v>
      </c>
      <c r="T77" s="1942" t="s">
        <v>2503</v>
      </c>
      <c r="U77" s="1942" t="s">
        <v>2503</v>
      </c>
      <c r="V77" s="1942" t="s">
        <v>2503</v>
      </c>
      <c r="W77" s="1942" t="s">
        <v>2503</v>
      </c>
      <c r="X77" s="1942" t="s">
        <v>2503</v>
      </c>
      <c r="Y77" s="1942" t="s">
        <v>2503</v>
      </c>
      <c r="Z77" s="1942" t="s">
        <v>2503</v>
      </c>
      <c r="AA77" s="1942" t="s">
        <v>2503</v>
      </c>
      <c r="AB77" s="1942"/>
      <c r="AC77" s="1942"/>
      <c r="AD77" s="1942"/>
      <c r="AE77" s="1942"/>
      <c r="AF77" s="1942"/>
      <c r="AG77" s="1970"/>
      <c r="AH77" s="1971"/>
      <c r="AI77" s="1953"/>
      <c r="AJ77" s="2058"/>
    </row>
    <row r="78" spans="2:40">
      <c r="B78" s="4186"/>
      <c r="C78" s="4189"/>
      <c r="D78" s="1945" t="str">
        <f>E$18</f>
        <v>●●</v>
      </c>
      <c r="E78" s="2023"/>
      <c r="F78" s="1947"/>
      <c r="G78" s="1948"/>
      <c r="H78" s="1948"/>
      <c r="I78" s="2003" t="s">
        <v>1199</v>
      </c>
      <c r="J78" s="2003" t="s">
        <v>1199</v>
      </c>
      <c r="K78" s="1948"/>
      <c r="L78" s="1948"/>
      <c r="M78" s="1948"/>
      <c r="N78" s="1948"/>
      <c r="O78" s="2003" t="s">
        <v>1199</v>
      </c>
      <c r="P78" s="2003" t="s">
        <v>1199</v>
      </c>
      <c r="Q78" s="1948"/>
      <c r="R78" s="1948"/>
      <c r="S78" s="1948"/>
      <c r="T78" s="1948"/>
      <c r="U78" s="2003" t="s">
        <v>1199</v>
      </c>
      <c r="V78" s="2003" t="s">
        <v>1199</v>
      </c>
      <c r="W78" s="1948"/>
      <c r="X78" s="1948" t="s">
        <v>2518</v>
      </c>
      <c r="Y78" s="1948" t="s">
        <v>2522</v>
      </c>
      <c r="Z78" s="1948" t="s">
        <v>2522</v>
      </c>
      <c r="AA78" s="2003" t="s">
        <v>2522</v>
      </c>
      <c r="AB78" s="2003"/>
      <c r="AC78" s="1948"/>
      <c r="AD78" s="1948"/>
      <c r="AE78" s="1948"/>
      <c r="AF78" s="2003"/>
      <c r="AG78" s="1997"/>
      <c r="AH78" s="1950">
        <f t="shared" ref="AH78:AH81" si="45">COUNTA(F$63:AG$63)-AI78</f>
        <v>19</v>
      </c>
      <c r="AI78" s="2108">
        <f t="shared" ref="AI78:AI81" si="46">AM78+AN78</f>
        <v>3</v>
      </c>
      <c r="AJ78" s="2109">
        <f>+COUNTIF(F78:AG78,"休")</f>
        <v>6</v>
      </c>
      <c r="AM78" s="1953">
        <f>+COUNTIF(F78:AG78,"－")</f>
        <v>3</v>
      </c>
      <c r="AN78" s="1953">
        <f>+COUNTIF(F78:AG78,"外")</f>
        <v>0</v>
      </c>
    </row>
    <row r="79" spans="2:40">
      <c r="B79" s="4186"/>
      <c r="C79" s="4189"/>
      <c r="D79" s="1960">
        <f>E$19</f>
        <v>0</v>
      </c>
      <c r="E79" s="2105"/>
      <c r="F79" s="1955"/>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c r="AE79" s="1956"/>
      <c r="AF79" s="1956"/>
      <c r="AG79" s="1957"/>
      <c r="AH79" s="1950">
        <f t="shared" si="45"/>
        <v>22</v>
      </c>
      <c r="AI79" s="1958">
        <f t="shared" si="46"/>
        <v>0</v>
      </c>
      <c r="AJ79" s="2106">
        <f t="shared" ref="AJ79:AJ81" si="47">+COUNTIF(F79:AG79,"休")</f>
        <v>0</v>
      </c>
      <c r="AM79" s="1953">
        <f t="shared" ref="AM79:AM81" si="48">+COUNTIF(F79:AG79,"－")</f>
        <v>0</v>
      </c>
      <c r="AN79" s="1953">
        <f>+COUNTIF(F79:AG79,"外")</f>
        <v>0</v>
      </c>
    </row>
    <row r="80" spans="2:40">
      <c r="B80" s="4186"/>
      <c r="C80" s="4189"/>
      <c r="D80" s="1960">
        <f>E$20</f>
        <v>0</v>
      </c>
      <c r="E80" s="2105"/>
      <c r="F80" s="1955"/>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c r="AE80" s="1956"/>
      <c r="AF80" s="1956"/>
      <c r="AG80" s="1957"/>
      <c r="AH80" s="1950">
        <f t="shared" si="45"/>
        <v>22</v>
      </c>
      <c r="AI80" s="1958">
        <f t="shared" si="46"/>
        <v>0</v>
      </c>
      <c r="AJ80" s="2106">
        <f t="shared" si="47"/>
        <v>0</v>
      </c>
      <c r="AM80" s="1953">
        <f t="shared" si="48"/>
        <v>0</v>
      </c>
      <c r="AN80" s="1953">
        <f>+COUNTIF(F80:AG80,"外")</f>
        <v>0</v>
      </c>
    </row>
    <row r="81" spans="2:40">
      <c r="B81" s="4187"/>
      <c r="C81" s="4190"/>
      <c r="D81" s="2110">
        <f>E$21</f>
        <v>0</v>
      </c>
      <c r="E81" s="2039"/>
      <c r="F81" s="2010"/>
      <c r="G81" s="1965"/>
      <c r="H81" s="1965"/>
      <c r="I81" s="1965"/>
      <c r="J81" s="1965"/>
      <c r="K81" s="1965"/>
      <c r="L81" s="1965"/>
      <c r="M81" s="1965"/>
      <c r="N81" s="1965"/>
      <c r="O81" s="1965"/>
      <c r="P81" s="1965"/>
      <c r="Q81" s="1965"/>
      <c r="R81" s="1965"/>
      <c r="S81" s="1965"/>
      <c r="T81" s="1965"/>
      <c r="U81" s="1965"/>
      <c r="V81" s="1965"/>
      <c r="W81" s="1965"/>
      <c r="X81" s="1965"/>
      <c r="Y81" s="1965"/>
      <c r="Z81" s="1965"/>
      <c r="AA81" s="1965"/>
      <c r="AB81" s="1965"/>
      <c r="AC81" s="1965"/>
      <c r="AD81" s="1965"/>
      <c r="AE81" s="1965"/>
      <c r="AF81" s="1965"/>
      <c r="AG81" s="1985"/>
      <c r="AH81" s="1986">
        <f t="shared" si="45"/>
        <v>22</v>
      </c>
      <c r="AI81" s="2071">
        <f t="shared" si="46"/>
        <v>0</v>
      </c>
      <c r="AJ81" s="1972">
        <f t="shared" si="47"/>
        <v>0</v>
      </c>
      <c r="AM81" s="1953">
        <f t="shared" si="48"/>
        <v>0</v>
      </c>
      <c r="AN81" s="1953">
        <f>+COUNTIF(F81:AG81,"外")</f>
        <v>0</v>
      </c>
    </row>
    <row r="82" spans="2:40" ht="6" customHeight="1">
      <c r="F82" s="2073"/>
      <c r="G82" s="2073"/>
      <c r="H82" s="2073"/>
      <c r="I82" s="2073"/>
      <c r="J82" s="2073"/>
      <c r="K82" s="2073"/>
      <c r="L82" s="2073"/>
      <c r="M82" s="2073"/>
      <c r="N82" s="2073"/>
      <c r="O82" s="2073"/>
      <c r="P82" s="2073"/>
      <c r="Q82" s="2073"/>
      <c r="R82" s="2073"/>
      <c r="S82" s="2073"/>
      <c r="T82" s="2073"/>
      <c r="U82" s="2073"/>
      <c r="V82" s="2073"/>
      <c r="W82" s="2073"/>
      <c r="X82" s="2073"/>
      <c r="Y82" s="2073"/>
      <c r="Z82" s="2073"/>
      <c r="AA82" s="2073"/>
      <c r="AB82" s="2073"/>
      <c r="AC82" s="2073"/>
      <c r="AD82" s="2073"/>
      <c r="AE82" s="2073"/>
      <c r="AF82" s="2073"/>
      <c r="AG82" s="2073"/>
    </row>
    <row r="83" spans="2:40" ht="6" customHeight="1">
      <c r="B83" s="2021"/>
      <c r="C83" s="2022"/>
      <c r="D83" s="2022"/>
      <c r="E83" s="2023"/>
      <c r="F83" s="2024"/>
      <c r="G83" s="2024"/>
      <c r="H83" s="2024"/>
      <c r="I83" s="2024"/>
      <c r="J83" s="2024"/>
      <c r="K83" s="2024"/>
      <c r="L83" s="2024"/>
      <c r="M83" s="2024"/>
      <c r="N83" s="2024"/>
      <c r="O83" s="2024"/>
      <c r="P83" s="2024"/>
      <c r="Q83" s="2024"/>
      <c r="R83" s="2024"/>
      <c r="S83" s="2024"/>
      <c r="T83" s="2024"/>
      <c r="U83" s="2024"/>
      <c r="V83" s="2024"/>
      <c r="W83" s="2024"/>
      <c r="X83" s="2024"/>
      <c r="Y83" s="2024"/>
      <c r="Z83" s="2024"/>
      <c r="AA83" s="2024"/>
      <c r="AB83" s="2024"/>
      <c r="AC83" s="2024"/>
      <c r="AD83" s="2024"/>
      <c r="AE83" s="2024"/>
      <c r="AF83" s="2024"/>
      <c r="AG83" s="2024"/>
      <c r="AH83" s="2022"/>
      <c r="AI83" s="2022"/>
      <c r="AJ83" s="2025"/>
    </row>
    <row r="84" spans="2:40">
      <c r="B84" s="2026"/>
      <c r="C84" s="2027" t="s">
        <v>2505</v>
      </c>
      <c r="D84" s="2027"/>
      <c r="E84" s="2028" t="s">
        <v>2506</v>
      </c>
      <c r="F84" s="1991"/>
      <c r="G84" s="1991"/>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7"/>
      <c r="AI84" s="2027"/>
      <c r="AJ84" s="2030"/>
    </row>
    <row r="85" spans="2:40" s="1896" customFormat="1" ht="24" customHeight="1">
      <c r="B85" s="2031"/>
      <c r="C85" s="1879"/>
      <c r="D85" s="1879"/>
      <c r="E85" s="2032"/>
      <c r="F85" s="2033" t="s">
        <v>2507</v>
      </c>
      <c r="G85" s="4215" t="s">
        <v>2508</v>
      </c>
      <c r="H85" s="4216"/>
      <c r="I85" s="4216"/>
      <c r="J85" s="4216"/>
      <c r="K85" s="2033" t="s">
        <v>2509</v>
      </c>
      <c r="L85" s="4215" t="s">
        <v>2510</v>
      </c>
      <c r="M85" s="4216"/>
      <c r="N85" s="4216"/>
      <c r="O85" s="4216"/>
      <c r="P85" s="2033" t="s">
        <v>1198</v>
      </c>
      <c r="Q85" s="4215" t="s">
        <v>2511</v>
      </c>
      <c r="R85" s="4216"/>
      <c r="S85" s="4216"/>
      <c r="T85" s="4216"/>
      <c r="U85" s="2033" t="s">
        <v>1201</v>
      </c>
      <c r="V85" s="4215" t="s">
        <v>2512</v>
      </c>
      <c r="W85" s="4216"/>
      <c r="X85" s="4216"/>
      <c r="Y85" s="4216"/>
      <c r="Z85" s="2033" t="s">
        <v>1028</v>
      </c>
      <c r="AA85" s="4215" t="s">
        <v>2513</v>
      </c>
      <c r="AB85" s="4216"/>
      <c r="AC85" s="4216"/>
      <c r="AD85" s="4216"/>
      <c r="AE85" s="1949"/>
      <c r="AF85" s="1949"/>
      <c r="AG85" s="1949"/>
      <c r="AH85" s="1879"/>
      <c r="AI85" s="1879"/>
      <c r="AJ85" s="2034"/>
    </row>
    <row r="86" spans="2:40">
      <c r="B86" s="2026"/>
      <c r="C86" s="2027"/>
      <c r="D86" s="2027"/>
      <c r="E86" s="1991" t="s">
        <v>2514</v>
      </c>
      <c r="F86" s="1991"/>
      <c r="G86" s="2029"/>
      <c r="H86" s="2029"/>
      <c r="I86" s="2029"/>
      <c r="J86" s="2029"/>
      <c r="K86" s="2029"/>
      <c r="L86" s="2029"/>
      <c r="M86" s="2029"/>
      <c r="N86" s="2029"/>
      <c r="O86" s="2029"/>
      <c r="P86" s="2029"/>
      <c r="Q86" s="2029"/>
      <c r="R86" s="2029"/>
      <c r="S86" s="2029"/>
      <c r="T86" s="2029"/>
      <c r="U86" s="2029"/>
      <c r="V86" s="2029"/>
      <c r="W86" s="2029"/>
      <c r="X86" s="2029"/>
      <c r="Y86" s="2029"/>
      <c r="Z86" s="2029"/>
      <c r="AA86" s="2029"/>
      <c r="AB86" s="2029"/>
      <c r="AC86" s="2029"/>
      <c r="AD86" s="2029"/>
      <c r="AE86" s="2029"/>
      <c r="AF86" s="2029"/>
      <c r="AG86" s="2029"/>
      <c r="AH86" s="2027"/>
      <c r="AI86" s="2027"/>
      <c r="AJ86" s="2030"/>
    </row>
    <row r="87" spans="2:40" ht="13.5" customHeight="1">
      <c r="B87" s="2026"/>
      <c r="C87" s="2027"/>
      <c r="D87" s="2027"/>
      <c r="E87" s="1991"/>
      <c r="F87" s="2036" t="s">
        <v>1199</v>
      </c>
      <c r="G87" s="4215" t="s">
        <v>2515</v>
      </c>
      <c r="H87" s="4216"/>
      <c r="I87" s="4216"/>
      <c r="J87" s="4216"/>
      <c r="K87" s="2036" t="s">
        <v>2516</v>
      </c>
      <c r="L87" s="4215" t="s">
        <v>2517</v>
      </c>
      <c r="M87" s="4216"/>
      <c r="N87" s="4216"/>
      <c r="O87" s="4216"/>
      <c r="P87" s="2036" t="s">
        <v>2518</v>
      </c>
      <c r="Q87" s="4215" t="s">
        <v>2519</v>
      </c>
      <c r="R87" s="4216"/>
      <c r="S87" s="4216"/>
      <c r="T87" s="4216"/>
      <c r="U87" s="2036" t="s">
        <v>2520</v>
      </c>
      <c r="V87" s="4215" t="s">
        <v>2559</v>
      </c>
      <c r="W87" s="4216"/>
      <c r="X87" s="4216"/>
      <c r="Y87" s="4216"/>
      <c r="Z87" s="2036" t="s">
        <v>2522</v>
      </c>
      <c r="AA87" s="4215" t="s">
        <v>2523</v>
      </c>
      <c r="AB87" s="4216"/>
      <c r="AC87" s="4216"/>
      <c r="AD87" s="4216"/>
      <c r="AE87" s="2036"/>
      <c r="AF87" s="4212" t="s">
        <v>2524</v>
      </c>
      <c r="AG87" s="4213"/>
      <c r="AH87" s="4213"/>
      <c r="AI87" s="4213"/>
      <c r="AJ87" s="4214"/>
    </row>
    <row r="88" spans="2:40" ht="6" customHeight="1">
      <c r="B88" s="2037"/>
      <c r="C88" s="2038"/>
      <c r="D88" s="2038"/>
      <c r="E88" s="2039"/>
      <c r="F88" s="2039"/>
      <c r="G88" s="2040"/>
      <c r="H88" s="2040"/>
      <c r="I88" s="2040"/>
      <c r="J88" s="2040"/>
      <c r="K88" s="2040"/>
      <c r="L88" s="2040"/>
      <c r="M88" s="2040"/>
      <c r="N88" s="2040"/>
      <c r="O88" s="2040"/>
      <c r="P88" s="2040"/>
      <c r="Q88" s="2040"/>
      <c r="R88" s="2040"/>
      <c r="S88" s="2040"/>
      <c r="T88" s="2040"/>
      <c r="U88" s="2040"/>
      <c r="V88" s="2040"/>
      <c r="W88" s="2040"/>
      <c r="X88" s="2040"/>
      <c r="Y88" s="2040"/>
      <c r="Z88" s="2040"/>
      <c r="AA88" s="2040"/>
      <c r="AB88" s="2040"/>
      <c r="AC88" s="2040"/>
      <c r="AD88" s="2040"/>
      <c r="AE88" s="2040"/>
      <c r="AF88" s="2040"/>
      <c r="AG88" s="2040"/>
      <c r="AH88" s="2038"/>
      <c r="AI88" s="2038"/>
      <c r="AJ88" s="2041"/>
    </row>
    <row r="89" spans="2:40" ht="6" customHeight="1">
      <c r="B89" s="2027"/>
      <c r="C89" s="2027"/>
      <c r="D89" s="2027"/>
      <c r="E89" s="1991"/>
      <c r="F89" s="1991"/>
      <c r="G89" s="2029"/>
      <c r="H89" s="2029"/>
      <c r="I89" s="2029"/>
      <c r="J89" s="2029"/>
      <c r="K89" s="2029"/>
      <c r="L89" s="2029"/>
      <c r="M89" s="2029"/>
      <c r="N89" s="2029"/>
      <c r="O89" s="2029"/>
      <c r="P89" s="2029"/>
      <c r="Q89" s="2029"/>
      <c r="R89" s="2029"/>
      <c r="S89" s="2029"/>
      <c r="T89" s="2029"/>
      <c r="U89" s="2029"/>
      <c r="V89" s="2029"/>
      <c r="W89" s="2029"/>
      <c r="X89" s="2029"/>
      <c r="Y89" s="2029"/>
      <c r="Z89" s="2029"/>
      <c r="AA89" s="2029"/>
      <c r="AB89" s="2029"/>
      <c r="AC89" s="2029"/>
      <c r="AD89" s="2029"/>
      <c r="AE89" s="2029"/>
      <c r="AF89" s="2029"/>
      <c r="AG89" s="2029"/>
      <c r="AH89" s="2027"/>
      <c r="AI89" s="2027"/>
      <c r="AJ89" s="2027"/>
    </row>
    <row r="90" spans="2:40">
      <c r="F90" s="2073"/>
      <c r="G90" s="2073"/>
      <c r="H90" s="2073"/>
      <c r="I90" s="2073"/>
      <c r="J90" s="2073"/>
      <c r="K90" s="2073"/>
      <c r="L90" s="2073"/>
      <c r="M90" s="2073"/>
      <c r="N90" s="2073"/>
      <c r="O90" s="2073"/>
      <c r="P90" s="2073"/>
      <c r="Q90" s="2073"/>
      <c r="R90" s="2073"/>
      <c r="S90" s="2073"/>
      <c r="T90" s="2073"/>
      <c r="U90" s="2073"/>
      <c r="V90" s="2073"/>
      <c r="W90" s="2073"/>
      <c r="X90" s="2073"/>
      <c r="Y90" s="2073"/>
      <c r="Z90" s="2073"/>
      <c r="AA90" s="2073"/>
      <c r="AB90" s="2073"/>
      <c r="AC90" s="2073"/>
      <c r="AD90" s="2073"/>
      <c r="AE90" s="2073"/>
      <c r="AF90" s="2073"/>
      <c r="AG90" s="2073"/>
    </row>
    <row r="91" spans="2:40">
      <c r="F91" s="2073"/>
      <c r="G91" s="2073"/>
      <c r="H91" s="2073"/>
      <c r="I91" s="2073"/>
      <c r="J91" s="2073"/>
      <c r="K91" s="2073"/>
      <c r="L91" s="2073"/>
      <c r="M91" s="2073"/>
      <c r="N91" s="2073"/>
      <c r="O91" s="2073"/>
      <c r="P91" s="2073"/>
      <c r="Q91" s="2073"/>
      <c r="R91" s="2073"/>
      <c r="S91" s="2073"/>
      <c r="T91" s="2073"/>
      <c r="U91" s="2073"/>
      <c r="V91" s="2073"/>
      <c r="W91" s="2073"/>
      <c r="X91" s="2073"/>
      <c r="Y91" s="2073"/>
      <c r="Z91" s="2073"/>
      <c r="AA91" s="2073"/>
      <c r="AB91" s="2073"/>
      <c r="AC91" s="2073"/>
      <c r="AD91" s="2073"/>
      <c r="AE91" s="2073"/>
      <c r="AF91" s="2073"/>
      <c r="AG91" s="2073"/>
    </row>
  </sheetData>
  <mergeCells count="149">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M43:AM44"/>
    <mergeCell ref="AN43:AN44"/>
    <mergeCell ref="B46:B51"/>
    <mergeCell ref="C46:C51"/>
    <mergeCell ref="B26:B31"/>
    <mergeCell ref="C26:C31"/>
    <mergeCell ref="B32:B41"/>
    <mergeCell ref="C32:C36"/>
    <mergeCell ref="C37:C41"/>
    <mergeCell ref="AH43:AH4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F87:AJ87"/>
    <mergeCell ref="G85:J85"/>
    <mergeCell ref="L85:O85"/>
    <mergeCell ref="Q85:T85"/>
    <mergeCell ref="V85:Y85"/>
    <mergeCell ref="AA85:AD85"/>
    <mergeCell ref="G87:J87"/>
    <mergeCell ref="L87:O87"/>
    <mergeCell ref="Q87:T87"/>
    <mergeCell ref="V87:Y87"/>
    <mergeCell ref="AA87:AD87"/>
  </mergeCells>
  <phoneticPr fontId="14"/>
  <conditionalFormatting sqref="F24:AG24 F44:AG44 F64:AG64 AG7 AG9 AG11 AG15 AG13 F85 K85 P85 U85 Z85">
    <cfRule type="containsText" dxfId="283" priority="283" operator="containsText" text="日">
      <formula>NOT(ISERROR(SEARCH("日",F7)))</formula>
    </cfRule>
    <cfRule type="containsText" dxfId="282" priority="284" operator="containsText" text="土">
      <formula>NOT(ISERROR(SEARCH("土",F7)))</formula>
    </cfRule>
  </conditionalFormatting>
  <conditionalFormatting sqref="F26:AG31">
    <cfRule type="containsText" dxfId="281" priority="278" operator="containsText" text="退">
      <formula>NOT(ISERROR(SEARCH("退",F26)))</formula>
    </cfRule>
    <cfRule type="containsText" dxfId="280" priority="279" operator="containsText" text="入">
      <formula>NOT(ISERROR(SEARCH("入",F26)))</formula>
    </cfRule>
    <cfRule type="containsText" dxfId="279" priority="280" operator="containsText" text="入,退">
      <formula>NOT(ISERROR(SEARCH("入,退",F26)))</formula>
    </cfRule>
    <cfRule type="containsText" dxfId="278" priority="281" operator="containsText" text="入,退">
      <formula>NOT(ISERROR(SEARCH("入,退",F26)))</formula>
    </cfRule>
    <cfRule type="cellIs" dxfId="277" priority="282" operator="equal">
      <formula>"休"</formula>
    </cfRule>
  </conditionalFormatting>
  <conditionalFormatting sqref="F26:AG31">
    <cfRule type="containsText" dxfId="276" priority="277" operator="containsText" text="外">
      <formula>NOT(ISERROR(SEARCH("外",F26)))</formula>
    </cfRule>
  </conditionalFormatting>
  <conditionalFormatting sqref="F62:AG62">
    <cfRule type="containsText" dxfId="275" priority="272" operator="containsText" text="退">
      <formula>NOT(ISERROR(SEARCH("退",F62)))</formula>
    </cfRule>
    <cfRule type="containsText" dxfId="274" priority="273" operator="containsText" text="入">
      <formula>NOT(ISERROR(SEARCH("入",F62)))</formula>
    </cfRule>
    <cfRule type="containsText" dxfId="273" priority="274" operator="containsText" text="入,退">
      <formula>NOT(ISERROR(SEARCH("入,退",F62)))</formula>
    </cfRule>
    <cfRule type="containsText" dxfId="272" priority="275" operator="containsText" text="入,退">
      <formula>NOT(ISERROR(SEARCH("入,退",F62)))</formula>
    </cfRule>
    <cfRule type="cellIs" dxfId="271" priority="276" operator="equal">
      <formula>"休"</formula>
    </cfRule>
  </conditionalFormatting>
  <conditionalFormatting sqref="F62:AG62">
    <cfRule type="containsText" dxfId="270" priority="271" operator="containsText" text="外">
      <formula>NOT(ISERROR(SEARCH("外",F62)))</formula>
    </cfRule>
  </conditionalFormatting>
  <conditionalFormatting sqref="D31">
    <cfRule type="cellIs" dxfId="269" priority="270" operator="equal">
      <formula>0</formula>
    </cfRule>
  </conditionalFormatting>
  <conditionalFormatting sqref="D26:D81">
    <cfRule type="cellIs" dxfId="268" priority="269" operator="equal">
      <formula>0</formula>
    </cfRule>
  </conditionalFormatting>
  <conditionalFormatting sqref="T8:V21">
    <cfRule type="cellIs" dxfId="267" priority="266" operator="between">
      <formula>0.214</formula>
      <formula>0.249</formula>
    </cfRule>
    <cfRule type="cellIs" dxfId="266" priority="267" operator="between">
      <formula>0.25</formula>
      <formula>0.284</formula>
    </cfRule>
    <cfRule type="cellIs" dxfId="265" priority="268" operator="greaterThanOrEqual">
      <formula>0.285</formula>
    </cfRule>
  </conditionalFormatting>
  <conditionalFormatting sqref="AD20:AD21">
    <cfRule type="containsText" dxfId="264" priority="265" operator="containsText" text="対象外">
      <formula>NOT(ISERROR(SEARCH("対象外",AD20)))</formula>
    </cfRule>
  </conditionalFormatting>
  <conditionalFormatting sqref="W20 AB20:AC21">
    <cfRule type="containsText" dxfId="263" priority="264" operator="containsText" text="対象外">
      <formula>NOT(ISERROR(SEARCH("対象外",W20)))</formula>
    </cfRule>
  </conditionalFormatting>
  <conditionalFormatting sqref="W20 AA20:AA21">
    <cfRule type="containsText" dxfId="262" priority="263" operator="containsText" text="補正無し">
      <formula>NOT(ISERROR(SEARCH("補正無し",W20)))</formula>
    </cfRule>
  </conditionalFormatting>
  <conditionalFormatting sqref="F85">
    <cfRule type="containsText" dxfId="261" priority="254" operator="containsText" text="その他">
      <formula>NOT(ISERROR(SEARCH("その他",F85)))</formula>
    </cfRule>
    <cfRule type="containsText" dxfId="260" priority="255" operator="containsText" text="冬休">
      <formula>NOT(ISERROR(SEARCH("冬休",F85)))</formula>
    </cfRule>
    <cfRule type="containsText" dxfId="259" priority="256" operator="containsText" text="夏休">
      <formula>NOT(ISERROR(SEARCH("夏休",F85)))</formula>
    </cfRule>
    <cfRule type="containsText" dxfId="258" priority="257" operator="containsText" text="製作">
      <formula>NOT(ISERROR(SEARCH("製作",F85)))</formula>
    </cfRule>
    <cfRule type="cellIs" dxfId="257" priority="258" operator="equal">
      <formula>"中止,製作"</formula>
    </cfRule>
    <cfRule type="containsText" dxfId="256" priority="261" operator="containsText" text="中止,製作,夏休,冬休,その他">
      <formula>NOT(ISERROR(SEARCH("中止,製作,夏休,冬休,その他",F85)))</formula>
    </cfRule>
    <cfRule type="containsText" dxfId="255" priority="262" operator="containsText" text="中止">
      <formula>NOT(ISERROR(SEARCH("中止",F85)))</formula>
    </cfRule>
  </conditionalFormatting>
  <conditionalFormatting sqref="K85">
    <cfRule type="containsText" dxfId="254" priority="259" operator="containsText" text="中止,製作,夏休,冬休,その他">
      <formula>NOT(ISERROR(SEARCH("中止,製作,夏休,冬休,その他",K85)))</formula>
    </cfRule>
    <cfRule type="containsText" dxfId="253" priority="260" operator="containsText" text="中止">
      <formula>NOT(ISERROR(SEARCH("中止",K85)))</formula>
    </cfRule>
  </conditionalFormatting>
  <conditionalFormatting sqref="K85">
    <cfRule type="containsText" dxfId="252" priority="247" operator="containsText" text="その他">
      <formula>NOT(ISERROR(SEARCH("その他",K85)))</formula>
    </cfRule>
    <cfRule type="containsText" dxfId="251" priority="248" operator="containsText" text="冬休">
      <formula>NOT(ISERROR(SEARCH("冬休",K85)))</formula>
    </cfRule>
    <cfRule type="containsText" dxfId="250" priority="249" operator="containsText" text="夏休">
      <formula>NOT(ISERROR(SEARCH("夏休",K85)))</formula>
    </cfRule>
    <cfRule type="containsText" dxfId="249" priority="250" operator="containsText" text="製作">
      <formula>NOT(ISERROR(SEARCH("製作",K85)))</formula>
    </cfRule>
    <cfRule type="cellIs" dxfId="248" priority="251" operator="equal">
      <formula>"中止,製作"</formula>
    </cfRule>
    <cfRule type="containsText" dxfId="247" priority="252" operator="containsText" text="中止,製作,夏休,冬休,その他">
      <formula>NOT(ISERROR(SEARCH("中止,製作,夏休,冬休,その他",K85)))</formula>
    </cfRule>
    <cfRule type="containsText" dxfId="246" priority="253" operator="containsText" text="中止">
      <formula>NOT(ISERROR(SEARCH("中止",K85)))</formula>
    </cfRule>
  </conditionalFormatting>
  <conditionalFormatting sqref="P85">
    <cfRule type="containsText" dxfId="245" priority="240" operator="containsText" text="その他">
      <formula>NOT(ISERROR(SEARCH("その他",P85)))</formula>
    </cfRule>
    <cfRule type="containsText" dxfId="244" priority="241" operator="containsText" text="冬休">
      <formula>NOT(ISERROR(SEARCH("冬休",P85)))</formula>
    </cfRule>
    <cfRule type="containsText" dxfId="243" priority="242" operator="containsText" text="夏休">
      <formula>NOT(ISERROR(SEARCH("夏休",P85)))</formula>
    </cfRule>
    <cfRule type="containsText" dxfId="242" priority="243" operator="containsText" text="製作">
      <formula>NOT(ISERROR(SEARCH("製作",P85)))</formula>
    </cfRule>
    <cfRule type="cellIs" dxfId="241" priority="244" operator="equal">
      <formula>"中止,製作"</formula>
    </cfRule>
    <cfRule type="containsText" dxfId="240" priority="245" operator="containsText" text="中止,製作,夏休,冬休,その他">
      <formula>NOT(ISERROR(SEARCH("中止,製作,夏休,冬休,その他",P85)))</formula>
    </cfRule>
    <cfRule type="containsText" dxfId="239" priority="246" operator="containsText" text="中止">
      <formula>NOT(ISERROR(SEARCH("中止",P85)))</formula>
    </cfRule>
  </conditionalFormatting>
  <conditionalFormatting sqref="U85">
    <cfRule type="containsText" dxfId="238" priority="233" operator="containsText" text="その他">
      <formula>NOT(ISERROR(SEARCH("その他",U85)))</formula>
    </cfRule>
    <cfRule type="containsText" dxfId="237" priority="234" operator="containsText" text="冬休">
      <formula>NOT(ISERROR(SEARCH("冬休",U85)))</formula>
    </cfRule>
    <cfRule type="containsText" dxfId="236" priority="235" operator="containsText" text="夏休">
      <formula>NOT(ISERROR(SEARCH("夏休",U85)))</formula>
    </cfRule>
    <cfRule type="containsText" dxfId="235" priority="236" operator="containsText" text="製作">
      <formula>NOT(ISERROR(SEARCH("製作",U85)))</formula>
    </cfRule>
    <cfRule type="cellIs" dxfId="234" priority="237" operator="equal">
      <formula>"中止,製作"</formula>
    </cfRule>
    <cfRule type="containsText" dxfId="233" priority="238" operator="containsText" text="中止,製作,夏休,冬休,その他">
      <formula>NOT(ISERROR(SEARCH("中止,製作,夏休,冬休,その他",U85)))</formula>
    </cfRule>
    <cfRule type="containsText" dxfId="232" priority="239" operator="containsText" text="中止">
      <formula>NOT(ISERROR(SEARCH("中止",U85)))</formula>
    </cfRule>
  </conditionalFormatting>
  <conditionalFormatting sqref="Z85">
    <cfRule type="containsText" dxfId="231" priority="226" operator="containsText" text="その他">
      <formula>NOT(ISERROR(SEARCH("その他",Z85)))</formula>
    </cfRule>
    <cfRule type="containsText" dxfId="230" priority="227" operator="containsText" text="冬休">
      <formula>NOT(ISERROR(SEARCH("冬休",Z85)))</formula>
    </cfRule>
    <cfRule type="containsText" dxfId="229" priority="228" operator="containsText" text="夏休">
      <formula>NOT(ISERROR(SEARCH("夏休",Z85)))</formula>
    </cfRule>
    <cfRule type="containsText" dxfId="228" priority="229" operator="containsText" text="製作">
      <formula>NOT(ISERROR(SEARCH("製作",Z85)))</formula>
    </cfRule>
    <cfRule type="cellIs" dxfId="227" priority="230" operator="equal">
      <formula>"中止,製作"</formula>
    </cfRule>
    <cfRule type="containsText" dxfId="226" priority="231" operator="containsText" text="中止,製作,夏休,冬休,その他">
      <formula>NOT(ISERROR(SEARCH("中止,製作,夏休,冬休,その他",Z85)))</formula>
    </cfRule>
    <cfRule type="containsText" dxfId="225" priority="232" operator="containsText" text="中止">
      <formula>NOT(ISERROR(SEARCH("中止",Z85)))</formula>
    </cfRule>
  </conditionalFormatting>
  <conditionalFormatting sqref="F25:AG25">
    <cfRule type="containsText" dxfId="224" priority="224" operator="containsText" text="日">
      <formula>NOT(ISERROR(SEARCH("日",F25)))</formula>
    </cfRule>
    <cfRule type="containsText" dxfId="223" priority="225" operator="containsText" text="土">
      <formula>NOT(ISERROR(SEARCH("土",F25)))</formula>
    </cfRule>
  </conditionalFormatting>
  <conditionalFormatting sqref="F25:AG25">
    <cfRule type="containsText" dxfId="222" priority="217" operator="containsText" text="その他">
      <formula>NOT(ISERROR(SEARCH("その他",F25)))</formula>
    </cfRule>
    <cfRule type="containsText" dxfId="221" priority="218" operator="containsText" text="冬休">
      <formula>NOT(ISERROR(SEARCH("冬休",F25)))</formula>
    </cfRule>
    <cfRule type="containsText" dxfId="220" priority="219" operator="containsText" text="夏休">
      <formula>NOT(ISERROR(SEARCH("夏休",F25)))</formula>
    </cfRule>
    <cfRule type="containsText" dxfId="219" priority="220" operator="containsText" text="製作">
      <formula>NOT(ISERROR(SEARCH("製作",F25)))</formula>
    </cfRule>
    <cfRule type="cellIs" dxfId="218" priority="221" operator="equal">
      <formula>"中止,製作"</formula>
    </cfRule>
    <cfRule type="containsText" dxfId="217" priority="222" operator="containsText" text="中止,製作,夏休,冬休,その他">
      <formula>NOT(ISERROR(SEARCH("中止,製作,夏休,冬休,その他",F25)))</formula>
    </cfRule>
    <cfRule type="containsText" dxfId="216" priority="223" operator="containsText" text="中止">
      <formula>NOT(ISERROR(SEARCH("中止",F25)))</formula>
    </cfRule>
  </conditionalFormatting>
  <conditionalFormatting sqref="F32:AG32">
    <cfRule type="containsText" dxfId="215" priority="215" operator="containsText" text="日">
      <formula>NOT(ISERROR(SEARCH("日",F32)))</formula>
    </cfRule>
    <cfRule type="containsText" dxfId="214" priority="216" operator="containsText" text="土">
      <formula>NOT(ISERROR(SEARCH("土",F32)))</formula>
    </cfRule>
  </conditionalFormatting>
  <conditionalFormatting sqref="F32:AG32">
    <cfRule type="containsText" dxfId="213" priority="208" operator="containsText" text="その他">
      <formula>NOT(ISERROR(SEARCH("その他",F32)))</formula>
    </cfRule>
    <cfRule type="containsText" dxfId="212" priority="209" operator="containsText" text="冬休">
      <formula>NOT(ISERROR(SEARCH("冬休",F32)))</formula>
    </cfRule>
    <cfRule type="containsText" dxfId="211" priority="210" operator="containsText" text="夏休">
      <formula>NOT(ISERROR(SEARCH("夏休",F32)))</formula>
    </cfRule>
    <cfRule type="containsText" dxfId="210" priority="211" operator="containsText" text="製作">
      <formula>NOT(ISERROR(SEARCH("製作",F32)))</formula>
    </cfRule>
    <cfRule type="cellIs" dxfId="209" priority="212" operator="equal">
      <formula>"中止,製作"</formula>
    </cfRule>
    <cfRule type="containsText" dxfId="208" priority="213" operator="containsText" text="中止,製作,夏休,冬休,その他">
      <formula>NOT(ISERROR(SEARCH("中止,製作,夏休,冬休,その他",F32)))</formula>
    </cfRule>
    <cfRule type="containsText" dxfId="207" priority="214" operator="containsText" text="中止">
      <formula>NOT(ISERROR(SEARCH("中止",F32)))</formula>
    </cfRule>
  </conditionalFormatting>
  <conditionalFormatting sqref="F37:AG37">
    <cfRule type="containsText" dxfId="206" priority="206" operator="containsText" text="日">
      <formula>NOT(ISERROR(SEARCH("日",F37)))</formula>
    </cfRule>
    <cfRule type="containsText" dxfId="205" priority="207" operator="containsText" text="土">
      <formula>NOT(ISERROR(SEARCH("土",F37)))</formula>
    </cfRule>
  </conditionalFormatting>
  <conditionalFormatting sqref="F37:AG37">
    <cfRule type="containsText" dxfId="204" priority="199" operator="containsText" text="その他">
      <formula>NOT(ISERROR(SEARCH("その他",F37)))</formula>
    </cfRule>
    <cfRule type="containsText" dxfId="203" priority="200" operator="containsText" text="冬休">
      <formula>NOT(ISERROR(SEARCH("冬休",F37)))</formula>
    </cfRule>
    <cfRule type="containsText" dxfId="202" priority="201" operator="containsText" text="夏休">
      <formula>NOT(ISERROR(SEARCH("夏休",F37)))</formula>
    </cfRule>
    <cfRule type="containsText" dxfId="201" priority="202" operator="containsText" text="製作">
      <formula>NOT(ISERROR(SEARCH("製作",F37)))</formula>
    </cfRule>
    <cfRule type="cellIs" dxfId="200" priority="203" operator="equal">
      <formula>"中止,製作"</formula>
    </cfRule>
    <cfRule type="containsText" dxfId="199" priority="204" operator="containsText" text="中止,製作,夏休,冬休,その他">
      <formula>NOT(ISERROR(SEARCH("中止,製作,夏休,冬休,その他",F37)))</formula>
    </cfRule>
    <cfRule type="containsText" dxfId="198" priority="205" operator="containsText" text="中止">
      <formula>NOT(ISERROR(SEARCH("中止",F37)))</formula>
    </cfRule>
  </conditionalFormatting>
  <conditionalFormatting sqref="F45:T45 Y45:AG45">
    <cfRule type="containsText" dxfId="197" priority="197" operator="containsText" text="日">
      <formula>NOT(ISERROR(SEARCH("日",F45)))</formula>
    </cfRule>
    <cfRule type="containsText" dxfId="196" priority="198" operator="containsText" text="土">
      <formula>NOT(ISERROR(SEARCH("土",F45)))</formula>
    </cfRule>
  </conditionalFormatting>
  <conditionalFormatting sqref="F45:T45 Y45:AG45">
    <cfRule type="containsText" dxfId="195" priority="190" operator="containsText" text="その他">
      <formula>NOT(ISERROR(SEARCH("その他",F45)))</formula>
    </cfRule>
    <cfRule type="containsText" dxfId="194" priority="191" operator="containsText" text="冬休">
      <formula>NOT(ISERROR(SEARCH("冬休",F45)))</formula>
    </cfRule>
    <cfRule type="containsText" dxfId="193" priority="192" operator="containsText" text="夏休">
      <formula>NOT(ISERROR(SEARCH("夏休",F45)))</formula>
    </cfRule>
    <cfRule type="containsText" dxfId="192" priority="193" operator="containsText" text="製作">
      <formula>NOT(ISERROR(SEARCH("製作",F45)))</formula>
    </cfRule>
    <cfRule type="cellIs" dxfId="191" priority="194" operator="equal">
      <formula>"中止,製作"</formula>
    </cfRule>
    <cfRule type="containsText" dxfId="190" priority="195" operator="containsText" text="中止,製作,夏休,冬休,その他">
      <formula>NOT(ISERROR(SEARCH("中止,製作,夏休,冬休,その他",F45)))</formula>
    </cfRule>
    <cfRule type="containsText" dxfId="189" priority="196" operator="containsText" text="中止">
      <formula>NOT(ISERROR(SEARCH("中止",F45)))</formula>
    </cfRule>
  </conditionalFormatting>
  <conditionalFormatting sqref="F52:T52 Y52:AG52">
    <cfRule type="containsText" dxfId="188" priority="188" operator="containsText" text="日">
      <formula>NOT(ISERROR(SEARCH("日",F52)))</formula>
    </cfRule>
    <cfRule type="containsText" dxfId="187" priority="189" operator="containsText" text="土">
      <formula>NOT(ISERROR(SEARCH("土",F52)))</formula>
    </cfRule>
  </conditionalFormatting>
  <conditionalFormatting sqref="F52:T52 Y52:AG52">
    <cfRule type="containsText" dxfId="186" priority="181" operator="containsText" text="その他">
      <formula>NOT(ISERROR(SEARCH("その他",F52)))</formula>
    </cfRule>
    <cfRule type="containsText" dxfId="185" priority="182" operator="containsText" text="冬休">
      <formula>NOT(ISERROR(SEARCH("冬休",F52)))</formula>
    </cfRule>
    <cfRule type="containsText" dxfId="184" priority="183" operator="containsText" text="夏休">
      <formula>NOT(ISERROR(SEARCH("夏休",F52)))</formula>
    </cfRule>
    <cfRule type="containsText" dxfId="183" priority="184" operator="containsText" text="製作">
      <formula>NOT(ISERROR(SEARCH("製作",F52)))</formula>
    </cfRule>
    <cfRule type="cellIs" dxfId="182" priority="185" operator="equal">
      <formula>"中止,製作"</formula>
    </cfRule>
    <cfRule type="containsText" dxfId="181" priority="186" operator="containsText" text="中止,製作,夏休,冬休,その他">
      <formula>NOT(ISERROR(SEARCH("中止,製作,夏休,冬休,その他",F52)))</formula>
    </cfRule>
    <cfRule type="containsText" dxfId="180" priority="187" operator="containsText" text="中止">
      <formula>NOT(ISERROR(SEARCH("中止",F52)))</formula>
    </cfRule>
  </conditionalFormatting>
  <conditionalFormatting sqref="F57:T57 Y57:AG57">
    <cfRule type="containsText" dxfId="179" priority="179" operator="containsText" text="日">
      <formula>NOT(ISERROR(SEARCH("日",F57)))</formula>
    </cfRule>
    <cfRule type="containsText" dxfId="178" priority="180" operator="containsText" text="土">
      <formula>NOT(ISERROR(SEARCH("土",F57)))</formula>
    </cfRule>
  </conditionalFormatting>
  <conditionalFormatting sqref="F57:T57 Y57:AG57">
    <cfRule type="containsText" dxfId="177" priority="172" operator="containsText" text="その他">
      <formula>NOT(ISERROR(SEARCH("その他",F57)))</formula>
    </cfRule>
    <cfRule type="containsText" dxfId="176" priority="173" operator="containsText" text="冬休">
      <formula>NOT(ISERROR(SEARCH("冬休",F57)))</formula>
    </cfRule>
    <cfRule type="containsText" dxfId="175" priority="174" operator="containsText" text="夏休">
      <formula>NOT(ISERROR(SEARCH("夏休",F57)))</formula>
    </cfRule>
    <cfRule type="containsText" dxfId="174" priority="175" operator="containsText" text="製作">
      <formula>NOT(ISERROR(SEARCH("製作",F57)))</formula>
    </cfRule>
    <cfRule type="cellIs" dxfId="173" priority="176" operator="equal">
      <formula>"中止,製作"</formula>
    </cfRule>
    <cfRule type="containsText" dxfId="172" priority="177" operator="containsText" text="中止,製作,夏休,冬休,その他">
      <formula>NOT(ISERROR(SEARCH("中止,製作,夏休,冬休,その他",F57)))</formula>
    </cfRule>
    <cfRule type="containsText" dxfId="171" priority="178" operator="containsText" text="中止">
      <formula>NOT(ISERROR(SEARCH("中止",F57)))</formula>
    </cfRule>
  </conditionalFormatting>
  <conditionalFormatting sqref="F65:AG65">
    <cfRule type="containsText" dxfId="170" priority="170" operator="containsText" text="日">
      <formula>NOT(ISERROR(SEARCH("日",F65)))</formula>
    </cfRule>
    <cfRule type="containsText" dxfId="169" priority="171" operator="containsText" text="土">
      <formula>NOT(ISERROR(SEARCH("土",F65)))</formula>
    </cfRule>
  </conditionalFormatting>
  <conditionalFormatting sqref="F65:AG65">
    <cfRule type="containsText" dxfId="168" priority="163" operator="containsText" text="その他">
      <formula>NOT(ISERROR(SEARCH("その他",F65)))</formula>
    </cfRule>
    <cfRule type="containsText" dxfId="167" priority="164" operator="containsText" text="冬休">
      <formula>NOT(ISERROR(SEARCH("冬休",F65)))</formula>
    </cfRule>
    <cfRule type="containsText" dxfId="166" priority="165" operator="containsText" text="夏休">
      <formula>NOT(ISERROR(SEARCH("夏休",F65)))</formula>
    </cfRule>
    <cfRule type="containsText" dxfId="165" priority="166" operator="containsText" text="製作">
      <formula>NOT(ISERROR(SEARCH("製作",F65)))</formula>
    </cfRule>
    <cfRule type="cellIs" dxfId="164" priority="167" operator="equal">
      <formula>"中止,製作"</formula>
    </cfRule>
    <cfRule type="containsText" dxfId="163" priority="168" operator="containsText" text="中止,製作,夏休,冬休,その他">
      <formula>NOT(ISERROR(SEARCH("中止,製作,夏休,冬休,その他",F65)))</formula>
    </cfRule>
    <cfRule type="containsText" dxfId="162" priority="169" operator="containsText" text="中止">
      <formula>NOT(ISERROR(SEARCH("中止",F65)))</formula>
    </cfRule>
  </conditionalFormatting>
  <conditionalFormatting sqref="F72:AG72">
    <cfRule type="containsText" dxfId="161" priority="161" operator="containsText" text="日">
      <formula>NOT(ISERROR(SEARCH("日",F72)))</formula>
    </cfRule>
    <cfRule type="containsText" dxfId="160" priority="162" operator="containsText" text="土">
      <formula>NOT(ISERROR(SEARCH("土",F72)))</formula>
    </cfRule>
  </conditionalFormatting>
  <conditionalFormatting sqref="F72:AG72">
    <cfRule type="containsText" dxfId="159" priority="154" operator="containsText" text="その他">
      <formula>NOT(ISERROR(SEARCH("その他",F72)))</formula>
    </cfRule>
    <cfRule type="containsText" dxfId="158" priority="155" operator="containsText" text="冬休">
      <formula>NOT(ISERROR(SEARCH("冬休",F72)))</formula>
    </cfRule>
    <cfRule type="containsText" dxfId="157" priority="156" operator="containsText" text="夏休">
      <formula>NOT(ISERROR(SEARCH("夏休",F72)))</formula>
    </cfRule>
    <cfRule type="containsText" dxfId="156" priority="157" operator="containsText" text="製作">
      <formula>NOT(ISERROR(SEARCH("製作",F72)))</formula>
    </cfRule>
    <cfRule type="cellIs" dxfId="155" priority="158" operator="equal">
      <formula>"中止,製作"</formula>
    </cfRule>
    <cfRule type="containsText" dxfId="154" priority="159" operator="containsText" text="中止,製作,夏休,冬休,その他">
      <formula>NOT(ISERROR(SEARCH("中止,製作,夏休,冬休,その他",F72)))</formula>
    </cfRule>
    <cfRule type="containsText" dxfId="153" priority="160" operator="containsText" text="中止">
      <formula>NOT(ISERROR(SEARCH("中止",F72)))</formula>
    </cfRule>
  </conditionalFormatting>
  <conditionalFormatting sqref="F77:AG77">
    <cfRule type="containsText" dxfId="152" priority="152" operator="containsText" text="日">
      <formula>NOT(ISERROR(SEARCH("日",F77)))</formula>
    </cfRule>
    <cfRule type="containsText" dxfId="151" priority="153" operator="containsText" text="土">
      <formula>NOT(ISERROR(SEARCH("土",F77)))</formula>
    </cfRule>
  </conditionalFormatting>
  <conditionalFormatting sqref="F77:AG77">
    <cfRule type="containsText" dxfId="150" priority="145" operator="containsText" text="その他">
      <formula>NOT(ISERROR(SEARCH("その他",F77)))</formula>
    </cfRule>
    <cfRule type="containsText" dxfId="149" priority="146" operator="containsText" text="冬休">
      <formula>NOT(ISERROR(SEARCH("冬休",F77)))</formula>
    </cfRule>
    <cfRule type="containsText" dxfId="148" priority="147" operator="containsText" text="夏休">
      <formula>NOT(ISERROR(SEARCH("夏休",F77)))</formula>
    </cfRule>
    <cfRule type="containsText" dxfId="147" priority="148" operator="containsText" text="製作">
      <formula>NOT(ISERROR(SEARCH("製作",F77)))</formula>
    </cfRule>
    <cfRule type="cellIs" dxfId="146" priority="149" operator="equal">
      <formula>"中止,製作"</formula>
    </cfRule>
    <cfRule type="containsText" dxfId="145" priority="150" operator="containsText" text="中止,製作,夏休,冬休,その他">
      <formula>NOT(ISERROR(SEARCH("中止,製作,夏休,冬休,その他",F77)))</formula>
    </cfRule>
    <cfRule type="containsText" dxfId="144" priority="151" operator="containsText" text="中止">
      <formula>NOT(ISERROR(SEARCH("中止",F77)))</formula>
    </cfRule>
  </conditionalFormatting>
  <conditionalFormatting sqref="U45:X45">
    <cfRule type="containsText" dxfId="143" priority="143" operator="containsText" text="日">
      <formula>NOT(ISERROR(SEARCH("日",U45)))</formula>
    </cfRule>
    <cfRule type="containsText" dxfId="142" priority="144" operator="containsText" text="土">
      <formula>NOT(ISERROR(SEARCH("土",U45)))</formula>
    </cfRule>
  </conditionalFormatting>
  <conditionalFormatting sqref="U45:X45">
    <cfRule type="containsText" dxfId="141" priority="136" operator="containsText" text="その他">
      <formula>NOT(ISERROR(SEARCH("その他",U45)))</formula>
    </cfRule>
    <cfRule type="containsText" dxfId="140" priority="137" operator="containsText" text="冬休">
      <formula>NOT(ISERROR(SEARCH("冬休",U45)))</formula>
    </cfRule>
    <cfRule type="containsText" dxfId="139" priority="138" operator="containsText" text="夏休">
      <formula>NOT(ISERROR(SEARCH("夏休",U45)))</formula>
    </cfRule>
    <cfRule type="containsText" dxfId="138" priority="139" operator="containsText" text="製作">
      <formula>NOT(ISERROR(SEARCH("製作",U45)))</formula>
    </cfRule>
    <cfRule type="cellIs" dxfId="137" priority="140" operator="equal">
      <formula>"中止,製作"</formula>
    </cfRule>
    <cfRule type="containsText" dxfId="136" priority="141" operator="containsText" text="中止,製作,夏休,冬休,その他">
      <formula>NOT(ISERROR(SEARCH("中止,製作,夏休,冬休,その他",U45)))</formula>
    </cfRule>
    <cfRule type="containsText" dxfId="135" priority="142" operator="containsText" text="中止">
      <formula>NOT(ISERROR(SEARCH("中止",U45)))</formula>
    </cfRule>
  </conditionalFormatting>
  <conditionalFormatting sqref="U52:X52">
    <cfRule type="containsText" dxfId="134" priority="134" operator="containsText" text="日">
      <formula>NOT(ISERROR(SEARCH("日",U52)))</formula>
    </cfRule>
    <cfRule type="containsText" dxfId="133" priority="135" operator="containsText" text="土">
      <formula>NOT(ISERROR(SEARCH("土",U52)))</formula>
    </cfRule>
  </conditionalFormatting>
  <conditionalFormatting sqref="U52:X52">
    <cfRule type="containsText" dxfId="132" priority="127" operator="containsText" text="その他">
      <formula>NOT(ISERROR(SEARCH("その他",U52)))</formula>
    </cfRule>
    <cfRule type="containsText" dxfId="131" priority="128" operator="containsText" text="冬休">
      <formula>NOT(ISERROR(SEARCH("冬休",U52)))</formula>
    </cfRule>
    <cfRule type="containsText" dxfId="130" priority="129" operator="containsText" text="夏休">
      <formula>NOT(ISERROR(SEARCH("夏休",U52)))</formula>
    </cfRule>
    <cfRule type="containsText" dxfId="129" priority="130" operator="containsText" text="製作">
      <formula>NOT(ISERROR(SEARCH("製作",U52)))</formula>
    </cfRule>
    <cfRule type="cellIs" dxfId="128" priority="131" operator="equal">
      <formula>"中止,製作"</formula>
    </cfRule>
    <cfRule type="containsText" dxfId="127" priority="132" operator="containsText" text="中止,製作,夏休,冬休,その他">
      <formula>NOT(ISERROR(SEARCH("中止,製作,夏休,冬休,その他",U52)))</formula>
    </cfRule>
    <cfRule type="containsText" dxfId="126" priority="133" operator="containsText" text="中止">
      <formula>NOT(ISERROR(SEARCH("中止",U52)))</formula>
    </cfRule>
  </conditionalFormatting>
  <conditionalFormatting sqref="U57:X57">
    <cfRule type="containsText" dxfId="125" priority="125" operator="containsText" text="日">
      <formula>NOT(ISERROR(SEARCH("日",U57)))</formula>
    </cfRule>
    <cfRule type="containsText" dxfId="124" priority="126" operator="containsText" text="土">
      <formula>NOT(ISERROR(SEARCH("土",U57)))</formula>
    </cfRule>
  </conditionalFormatting>
  <conditionalFormatting sqref="U57:X57">
    <cfRule type="containsText" dxfId="123" priority="118" operator="containsText" text="その他">
      <formula>NOT(ISERROR(SEARCH("その他",U57)))</formula>
    </cfRule>
    <cfRule type="containsText" dxfId="122" priority="119" operator="containsText" text="冬休">
      <formula>NOT(ISERROR(SEARCH("冬休",U57)))</formula>
    </cfRule>
    <cfRule type="containsText" dxfId="121" priority="120" operator="containsText" text="夏休">
      <formula>NOT(ISERROR(SEARCH("夏休",U57)))</formula>
    </cfRule>
    <cfRule type="containsText" dxfId="120" priority="121" operator="containsText" text="製作">
      <formula>NOT(ISERROR(SEARCH("製作",U57)))</formula>
    </cfRule>
    <cfRule type="cellIs" dxfId="119" priority="122" operator="equal">
      <formula>"中止,製作"</formula>
    </cfRule>
    <cfRule type="containsText" dxfId="118" priority="123" operator="containsText" text="中止,製作,夏休,冬休,その他">
      <formula>NOT(ISERROR(SEARCH("中止,製作,夏休,冬休,その他",U57)))</formula>
    </cfRule>
    <cfRule type="containsText" dxfId="117" priority="124" operator="containsText" text="中止">
      <formula>NOT(ISERROR(SEARCH("中止",U57)))</formula>
    </cfRule>
  </conditionalFormatting>
  <conditionalFormatting sqref="F26:F31">
    <cfRule type="containsText" dxfId="116" priority="117" operator="containsText" text="－">
      <formula>NOT(ISERROR(SEARCH("－",F26)))</formula>
    </cfRule>
  </conditionalFormatting>
  <conditionalFormatting sqref="G26:G31 H28:U30 V30:AG30">
    <cfRule type="containsText" dxfId="115" priority="116" operator="containsText" text="－">
      <formula>NOT(ISERROR(SEARCH("－",G26)))</formula>
    </cfRule>
  </conditionalFormatting>
  <conditionalFormatting sqref="G26:AG31">
    <cfRule type="containsText" dxfId="114" priority="115" operator="containsText" text="－">
      <formula>NOT(ISERROR(SEARCH("－",G26)))</formula>
    </cfRule>
  </conditionalFormatting>
  <conditionalFormatting sqref="F33:AG36">
    <cfRule type="containsText" dxfId="113" priority="110" operator="containsText" text="退">
      <formula>NOT(ISERROR(SEARCH("退",F33)))</formula>
    </cfRule>
    <cfRule type="containsText" dxfId="112" priority="111" operator="containsText" text="入">
      <formula>NOT(ISERROR(SEARCH("入",F33)))</formula>
    </cfRule>
    <cfRule type="containsText" dxfId="111" priority="112" operator="containsText" text="入,退">
      <formula>NOT(ISERROR(SEARCH("入,退",F33)))</formula>
    </cfRule>
    <cfRule type="containsText" dxfId="110" priority="113" operator="containsText" text="入,退">
      <formula>NOT(ISERROR(SEARCH("入,退",F33)))</formula>
    </cfRule>
    <cfRule type="cellIs" dxfId="109" priority="114" operator="equal">
      <formula>"休"</formula>
    </cfRule>
  </conditionalFormatting>
  <conditionalFormatting sqref="F33:AG36">
    <cfRule type="containsText" dxfId="108" priority="109" operator="containsText" text="外">
      <formula>NOT(ISERROR(SEARCH("外",F33)))</formula>
    </cfRule>
  </conditionalFormatting>
  <conditionalFormatting sqref="F33:AG36">
    <cfRule type="containsText" dxfId="107" priority="108" operator="containsText" text="－">
      <formula>NOT(ISERROR(SEARCH("－",F33)))</formula>
    </cfRule>
  </conditionalFormatting>
  <conditionalFormatting sqref="F38:AG41">
    <cfRule type="containsText" dxfId="106" priority="103" operator="containsText" text="退">
      <formula>NOT(ISERROR(SEARCH("退",F38)))</formula>
    </cfRule>
    <cfRule type="containsText" dxfId="105" priority="104" operator="containsText" text="入">
      <formula>NOT(ISERROR(SEARCH("入",F38)))</formula>
    </cfRule>
    <cfRule type="containsText" dxfId="104" priority="105" operator="containsText" text="入,退">
      <formula>NOT(ISERROR(SEARCH("入,退",F38)))</formula>
    </cfRule>
    <cfRule type="containsText" dxfId="103" priority="106" operator="containsText" text="入,退">
      <formula>NOT(ISERROR(SEARCH("入,退",F38)))</formula>
    </cfRule>
    <cfRule type="cellIs" dxfId="102" priority="107" operator="equal">
      <formula>"休"</formula>
    </cfRule>
  </conditionalFormatting>
  <conditionalFormatting sqref="F38:AG41">
    <cfRule type="containsText" dxfId="101" priority="102" operator="containsText" text="外">
      <formula>NOT(ISERROR(SEARCH("外",F38)))</formula>
    </cfRule>
  </conditionalFormatting>
  <conditionalFormatting sqref="F38:AG41">
    <cfRule type="containsText" dxfId="100" priority="101" operator="containsText" text="－">
      <formula>NOT(ISERROR(SEARCH("－",F38)))</formula>
    </cfRule>
  </conditionalFormatting>
  <conditionalFormatting sqref="F46:AG51">
    <cfRule type="containsText" dxfId="99" priority="96" operator="containsText" text="退">
      <formula>NOT(ISERROR(SEARCH("退",F46)))</formula>
    </cfRule>
    <cfRule type="containsText" dxfId="98" priority="97" operator="containsText" text="入">
      <formula>NOT(ISERROR(SEARCH("入",F46)))</formula>
    </cfRule>
    <cfRule type="containsText" dxfId="97" priority="98" operator="containsText" text="入,退">
      <formula>NOT(ISERROR(SEARCH("入,退",F46)))</formula>
    </cfRule>
    <cfRule type="containsText" dxfId="96" priority="99" operator="containsText" text="入,退">
      <formula>NOT(ISERROR(SEARCH("入,退",F46)))</formula>
    </cfRule>
    <cfRule type="cellIs" dxfId="95" priority="100" operator="equal">
      <formula>"休"</formula>
    </cfRule>
  </conditionalFormatting>
  <conditionalFormatting sqref="F46:AG51">
    <cfRule type="containsText" dxfId="94" priority="95" operator="containsText" text="外">
      <formula>NOT(ISERROR(SEARCH("外",F46)))</formula>
    </cfRule>
  </conditionalFormatting>
  <conditionalFormatting sqref="F46:AG51">
    <cfRule type="containsText" dxfId="93" priority="94" operator="containsText" text="－">
      <formula>NOT(ISERROR(SEARCH("－",F46)))</formula>
    </cfRule>
  </conditionalFormatting>
  <conditionalFormatting sqref="F53:AG56">
    <cfRule type="containsText" dxfId="92" priority="89" operator="containsText" text="退">
      <formula>NOT(ISERROR(SEARCH("退",F53)))</formula>
    </cfRule>
    <cfRule type="containsText" dxfId="91" priority="90" operator="containsText" text="入">
      <formula>NOT(ISERROR(SEARCH("入",F53)))</formula>
    </cfRule>
    <cfRule type="containsText" dxfId="90" priority="91" operator="containsText" text="入,退">
      <formula>NOT(ISERROR(SEARCH("入,退",F53)))</formula>
    </cfRule>
    <cfRule type="containsText" dxfId="89" priority="92" operator="containsText" text="入,退">
      <formula>NOT(ISERROR(SEARCH("入,退",F53)))</formula>
    </cfRule>
    <cfRule type="cellIs" dxfId="88" priority="93" operator="equal">
      <formula>"休"</formula>
    </cfRule>
  </conditionalFormatting>
  <conditionalFormatting sqref="F53:AG56">
    <cfRule type="containsText" dxfId="87" priority="88" operator="containsText" text="外">
      <formula>NOT(ISERROR(SEARCH("外",F53)))</formula>
    </cfRule>
  </conditionalFormatting>
  <conditionalFormatting sqref="F53:AG56">
    <cfRule type="containsText" dxfId="86" priority="87" operator="containsText" text="－">
      <formula>NOT(ISERROR(SEARCH("－",F53)))</formula>
    </cfRule>
  </conditionalFormatting>
  <conditionalFormatting sqref="F59:AG61 F58 H58 J58:M58 P58:S58 U58:Y58 AB58:AG58">
    <cfRule type="containsText" dxfId="85" priority="82" operator="containsText" text="退">
      <formula>NOT(ISERROR(SEARCH("退",F58)))</formula>
    </cfRule>
    <cfRule type="containsText" dxfId="84" priority="83" operator="containsText" text="入">
      <formula>NOT(ISERROR(SEARCH("入",F58)))</formula>
    </cfRule>
    <cfRule type="containsText" dxfId="83" priority="84" operator="containsText" text="入,退">
      <formula>NOT(ISERROR(SEARCH("入,退",F58)))</formula>
    </cfRule>
    <cfRule type="containsText" dxfId="82" priority="85" operator="containsText" text="入,退">
      <formula>NOT(ISERROR(SEARCH("入,退",F58)))</formula>
    </cfRule>
    <cfRule type="cellIs" dxfId="81" priority="86" operator="equal">
      <formula>"休"</formula>
    </cfRule>
  </conditionalFormatting>
  <conditionalFormatting sqref="F59:AG61 F58 H58 J58:M58 P58:S58 U58:Y58 AB58:AG58">
    <cfRule type="containsText" dxfId="80" priority="81" operator="containsText" text="外">
      <formula>NOT(ISERROR(SEARCH("外",F58)))</formula>
    </cfRule>
  </conditionalFormatting>
  <conditionalFormatting sqref="F59:AG61 F58 H58 J58:M58 P58:S58 U58:Y58 AB58:AG58">
    <cfRule type="containsText" dxfId="79" priority="80" operator="containsText" text="－">
      <formula>NOT(ISERROR(SEARCH("－",F58)))</formula>
    </cfRule>
  </conditionalFormatting>
  <conditionalFormatting sqref="F66:AG71">
    <cfRule type="containsText" dxfId="78" priority="75" operator="containsText" text="退">
      <formula>NOT(ISERROR(SEARCH("退",F66)))</formula>
    </cfRule>
    <cfRule type="containsText" dxfId="77" priority="76" operator="containsText" text="入">
      <formula>NOT(ISERROR(SEARCH("入",F66)))</formula>
    </cfRule>
    <cfRule type="containsText" dxfId="76" priority="77" operator="containsText" text="入,退">
      <formula>NOT(ISERROR(SEARCH("入,退",F66)))</formula>
    </cfRule>
    <cfRule type="containsText" dxfId="75" priority="78" operator="containsText" text="入,退">
      <formula>NOT(ISERROR(SEARCH("入,退",F66)))</formula>
    </cfRule>
    <cfRule type="cellIs" dxfId="74" priority="79" operator="equal">
      <formula>"休"</formula>
    </cfRule>
  </conditionalFormatting>
  <conditionalFormatting sqref="F66:AG71">
    <cfRule type="containsText" dxfId="73" priority="74" operator="containsText" text="外">
      <formula>NOT(ISERROR(SEARCH("外",F66)))</formula>
    </cfRule>
  </conditionalFormatting>
  <conditionalFormatting sqref="F66:AG71">
    <cfRule type="containsText" dxfId="72" priority="73" operator="containsText" text="－">
      <formula>NOT(ISERROR(SEARCH("－",F66)))</formula>
    </cfRule>
  </conditionalFormatting>
  <conditionalFormatting sqref="F73:AG76">
    <cfRule type="containsText" dxfId="71" priority="68" operator="containsText" text="退">
      <formula>NOT(ISERROR(SEARCH("退",F73)))</formula>
    </cfRule>
    <cfRule type="containsText" dxfId="70" priority="69" operator="containsText" text="入">
      <formula>NOT(ISERROR(SEARCH("入",F73)))</formula>
    </cfRule>
    <cfRule type="containsText" dxfId="69" priority="70" operator="containsText" text="入,退">
      <formula>NOT(ISERROR(SEARCH("入,退",F73)))</formula>
    </cfRule>
    <cfRule type="containsText" dxfId="68" priority="71" operator="containsText" text="入,退">
      <formula>NOT(ISERROR(SEARCH("入,退",F73)))</formula>
    </cfRule>
    <cfRule type="cellIs" dxfId="67" priority="72" operator="equal">
      <formula>"休"</formula>
    </cfRule>
  </conditionalFormatting>
  <conditionalFormatting sqref="F73:AG76">
    <cfRule type="containsText" dxfId="66" priority="67" operator="containsText" text="外">
      <formula>NOT(ISERROR(SEARCH("外",F73)))</formula>
    </cfRule>
  </conditionalFormatting>
  <conditionalFormatting sqref="F73:AG76">
    <cfRule type="containsText" dxfId="65" priority="66" operator="containsText" text="－">
      <formula>NOT(ISERROR(SEARCH("－",F73)))</formula>
    </cfRule>
  </conditionalFormatting>
  <conditionalFormatting sqref="F78:AG81">
    <cfRule type="containsText" dxfId="64" priority="61" operator="containsText" text="退">
      <formula>NOT(ISERROR(SEARCH("退",F78)))</formula>
    </cfRule>
    <cfRule type="containsText" dxfId="63" priority="62" operator="containsText" text="入">
      <formula>NOT(ISERROR(SEARCH("入",F78)))</formula>
    </cfRule>
    <cfRule type="containsText" dxfId="62" priority="63" operator="containsText" text="入,退">
      <formula>NOT(ISERROR(SEARCH("入,退",F78)))</formula>
    </cfRule>
    <cfRule type="containsText" dxfId="61" priority="64" operator="containsText" text="入,退">
      <formula>NOT(ISERROR(SEARCH("入,退",F78)))</formula>
    </cfRule>
    <cfRule type="cellIs" dxfId="60" priority="65" operator="equal">
      <formula>"休"</formula>
    </cfRule>
  </conditionalFormatting>
  <conditionalFormatting sqref="F78:AG81">
    <cfRule type="containsText" dxfId="59" priority="60" operator="containsText" text="外">
      <formula>NOT(ISERROR(SEARCH("外",F78)))</formula>
    </cfRule>
  </conditionalFormatting>
  <conditionalFormatting sqref="F78:AG81">
    <cfRule type="containsText" dxfId="58" priority="59" operator="containsText" text="－">
      <formula>NOT(ISERROR(SEARCH("－",F78)))</formula>
    </cfRule>
  </conditionalFormatting>
  <conditionalFormatting sqref="G58">
    <cfRule type="containsText" dxfId="57" priority="54" operator="containsText" text="退">
      <formula>NOT(ISERROR(SEARCH("退",G58)))</formula>
    </cfRule>
    <cfRule type="containsText" dxfId="56" priority="55" operator="containsText" text="入">
      <formula>NOT(ISERROR(SEARCH("入",G58)))</formula>
    </cfRule>
    <cfRule type="containsText" dxfId="55" priority="56" operator="containsText" text="入,退">
      <formula>NOT(ISERROR(SEARCH("入,退",G58)))</formula>
    </cfRule>
    <cfRule type="containsText" dxfId="54" priority="57" operator="containsText" text="入,退">
      <formula>NOT(ISERROR(SEARCH("入,退",G58)))</formula>
    </cfRule>
    <cfRule type="cellIs" dxfId="53" priority="58" operator="equal">
      <formula>"休"</formula>
    </cfRule>
  </conditionalFormatting>
  <conditionalFormatting sqref="G58">
    <cfRule type="containsText" dxfId="52" priority="53" operator="containsText" text="外">
      <formula>NOT(ISERROR(SEARCH("外",G58)))</formula>
    </cfRule>
  </conditionalFormatting>
  <conditionalFormatting sqref="G58">
    <cfRule type="containsText" dxfId="51" priority="52" operator="containsText" text="－">
      <formula>NOT(ISERROR(SEARCH("－",G58)))</formula>
    </cfRule>
  </conditionalFormatting>
  <conditionalFormatting sqref="I58">
    <cfRule type="containsText" dxfId="50" priority="47" operator="containsText" text="退">
      <formula>NOT(ISERROR(SEARCH("退",I58)))</formula>
    </cfRule>
    <cfRule type="containsText" dxfId="49" priority="48" operator="containsText" text="入">
      <formula>NOT(ISERROR(SEARCH("入",I58)))</formula>
    </cfRule>
    <cfRule type="containsText" dxfId="48" priority="49" operator="containsText" text="入,退">
      <formula>NOT(ISERROR(SEARCH("入,退",I58)))</formula>
    </cfRule>
    <cfRule type="containsText" dxfId="47" priority="50" operator="containsText" text="入,退">
      <formula>NOT(ISERROR(SEARCH("入,退",I58)))</formula>
    </cfRule>
    <cfRule type="cellIs" dxfId="46" priority="51" operator="equal">
      <formula>"休"</formula>
    </cfRule>
  </conditionalFormatting>
  <conditionalFormatting sqref="I58">
    <cfRule type="containsText" dxfId="45" priority="46" operator="containsText" text="外">
      <formula>NOT(ISERROR(SEARCH("外",I58)))</formula>
    </cfRule>
  </conditionalFormatting>
  <conditionalFormatting sqref="I58">
    <cfRule type="containsText" dxfId="44" priority="45" operator="containsText" text="－">
      <formula>NOT(ISERROR(SEARCH("－",I58)))</formula>
    </cfRule>
  </conditionalFormatting>
  <conditionalFormatting sqref="N58:O58">
    <cfRule type="containsText" dxfId="43" priority="40" operator="containsText" text="退">
      <formula>NOT(ISERROR(SEARCH("退",N58)))</formula>
    </cfRule>
    <cfRule type="containsText" dxfId="42" priority="41" operator="containsText" text="入">
      <formula>NOT(ISERROR(SEARCH("入",N58)))</formula>
    </cfRule>
    <cfRule type="containsText" dxfId="41" priority="42" operator="containsText" text="入,退">
      <formula>NOT(ISERROR(SEARCH("入,退",N58)))</formula>
    </cfRule>
    <cfRule type="containsText" dxfId="40" priority="43" operator="containsText" text="入,退">
      <formula>NOT(ISERROR(SEARCH("入,退",N58)))</formula>
    </cfRule>
    <cfRule type="cellIs" dxfId="39" priority="44" operator="equal">
      <formula>"休"</formula>
    </cfRule>
  </conditionalFormatting>
  <conditionalFormatting sqref="N58:O58">
    <cfRule type="containsText" dxfId="38" priority="39" operator="containsText" text="外">
      <formula>NOT(ISERROR(SEARCH("外",N58)))</formula>
    </cfRule>
  </conditionalFormatting>
  <conditionalFormatting sqref="N58:O58">
    <cfRule type="containsText" dxfId="37" priority="38" operator="containsText" text="－">
      <formula>NOT(ISERROR(SEARCH("－",N58)))</formula>
    </cfRule>
  </conditionalFormatting>
  <conditionalFormatting sqref="T58">
    <cfRule type="containsText" dxfId="36" priority="33" operator="containsText" text="退">
      <formula>NOT(ISERROR(SEARCH("退",T58)))</formula>
    </cfRule>
    <cfRule type="containsText" dxfId="35" priority="34" operator="containsText" text="入">
      <formula>NOT(ISERROR(SEARCH("入",T58)))</formula>
    </cfRule>
    <cfRule type="containsText" dxfId="34" priority="35" operator="containsText" text="入,退">
      <formula>NOT(ISERROR(SEARCH("入,退",T58)))</formula>
    </cfRule>
    <cfRule type="containsText" dxfId="33" priority="36" operator="containsText" text="入,退">
      <formula>NOT(ISERROR(SEARCH("入,退",T58)))</formula>
    </cfRule>
    <cfRule type="cellIs" dxfId="32" priority="37" operator="equal">
      <formula>"休"</formula>
    </cfRule>
  </conditionalFormatting>
  <conditionalFormatting sqref="T58">
    <cfRule type="containsText" dxfId="31" priority="32" operator="containsText" text="外">
      <formula>NOT(ISERROR(SEARCH("外",T58)))</formula>
    </cfRule>
  </conditionalFormatting>
  <conditionalFormatting sqref="T58">
    <cfRule type="containsText" dxfId="30" priority="31" operator="containsText" text="－">
      <formula>NOT(ISERROR(SEARCH("－",T58)))</formula>
    </cfRule>
  </conditionalFormatting>
  <conditionalFormatting sqref="Z58:AA58">
    <cfRule type="containsText" dxfId="29" priority="26" operator="containsText" text="退">
      <formula>NOT(ISERROR(SEARCH("退",Z58)))</formula>
    </cfRule>
    <cfRule type="containsText" dxfId="28" priority="27" operator="containsText" text="入">
      <formula>NOT(ISERROR(SEARCH("入",Z58)))</formula>
    </cfRule>
    <cfRule type="containsText" dxfId="27" priority="28" operator="containsText" text="入,退">
      <formula>NOT(ISERROR(SEARCH("入,退",Z58)))</formula>
    </cfRule>
    <cfRule type="containsText" dxfId="26" priority="29" operator="containsText" text="入,退">
      <formula>NOT(ISERROR(SEARCH("入,退",Z58)))</formula>
    </cfRule>
    <cfRule type="cellIs" dxfId="25" priority="30" operator="equal">
      <formula>"休"</formula>
    </cfRule>
  </conditionalFormatting>
  <conditionalFormatting sqref="Z58:AA58">
    <cfRule type="containsText" dxfId="24" priority="25" operator="containsText" text="外">
      <formula>NOT(ISERROR(SEARCH("外",Z58)))</formula>
    </cfRule>
  </conditionalFormatting>
  <conditionalFormatting sqref="Z58:AA58">
    <cfRule type="containsText" dxfId="23" priority="24" operator="containsText" text="－">
      <formula>NOT(ISERROR(SEARCH("－",Z58)))</formula>
    </cfRule>
  </conditionalFormatting>
  <conditionalFormatting sqref="Z87">
    <cfRule type="containsText" dxfId="22" priority="18" operator="containsText" text="退">
      <formula>NOT(ISERROR(SEARCH("退",Z87)))</formula>
    </cfRule>
    <cfRule type="containsText" dxfId="21" priority="19" operator="containsText" text="入">
      <formula>NOT(ISERROR(SEARCH("入",Z87)))</formula>
    </cfRule>
    <cfRule type="containsText" dxfId="20" priority="20" operator="containsText" text="入,退">
      <formula>NOT(ISERROR(SEARCH("入,退",Z87)))</formula>
    </cfRule>
    <cfRule type="containsText" dxfId="19" priority="21" operator="containsText" text="入,退">
      <formula>NOT(ISERROR(SEARCH("入,退",Z87)))</formula>
    </cfRule>
    <cfRule type="cellIs" dxfId="18" priority="23" operator="equal">
      <formula>"休"</formula>
    </cfRule>
  </conditionalFormatting>
  <conditionalFormatting sqref="Z87">
    <cfRule type="containsText" dxfId="17" priority="22" operator="containsText" text="休">
      <formula>NOT(ISERROR(SEARCH("休",Z87)))</formula>
    </cfRule>
  </conditionalFormatting>
  <conditionalFormatting sqref="Z87">
    <cfRule type="containsText" dxfId="16" priority="17" operator="containsText" text="外">
      <formula>NOT(ISERROR(SEARCH("外",Z87)))</formula>
    </cfRule>
  </conditionalFormatting>
  <conditionalFormatting sqref="Z87">
    <cfRule type="containsText" dxfId="15" priority="16" operator="containsText" text="－">
      <formula>NOT(ISERROR(SEARCH("－",Z87)))</formula>
    </cfRule>
  </conditionalFormatting>
  <conditionalFormatting sqref="AE87 U87 P87 K87">
    <cfRule type="containsText" dxfId="14" priority="10" operator="containsText" text="退">
      <formula>NOT(ISERROR(SEARCH("退",K87)))</formula>
    </cfRule>
    <cfRule type="containsText" dxfId="13" priority="11" operator="containsText" text="入">
      <formula>NOT(ISERROR(SEARCH("入",K87)))</formula>
    </cfRule>
    <cfRule type="containsText" dxfId="12" priority="12" operator="containsText" text="入,退">
      <formula>NOT(ISERROR(SEARCH("入,退",K87)))</formula>
    </cfRule>
    <cfRule type="containsText" dxfId="11" priority="13" operator="containsText" text="入,退">
      <formula>NOT(ISERROR(SEARCH("入,退",K87)))</formula>
    </cfRule>
    <cfRule type="cellIs" dxfId="10" priority="15" operator="equal">
      <formula>"休"</formula>
    </cfRule>
  </conditionalFormatting>
  <conditionalFormatting sqref="AE87 U87 P87 K87">
    <cfRule type="containsText" dxfId="9" priority="14" operator="containsText" text="休">
      <formula>NOT(ISERROR(SEARCH("休",K87)))</formula>
    </cfRule>
  </conditionalFormatting>
  <conditionalFormatting sqref="AE87 U87 P87 K87">
    <cfRule type="containsText" dxfId="8" priority="9" operator="containsText" text="外">
      <formula>NOT(ISERROR(SEARCH("外",K87)))</formula>
    </cfRule>
  </conditionalFormatting>
  <conditionalFormatting sqref="AE87 U87 P87 K87">
    <cfRule type="containsText" dxfId="7" priority="8" operator="containsText" text="－">
      <formula>NOT(ISERROR(SEARCH("－",K87)))</formula>
    </cfRule>
  </conditionalFormatting>
  <conditionalFormatting sqref="F87">
    <cfRule type="containsText" dxfId="6" priority="3" operator="containsText" text="退">
      <formula>NOT(ISERROR(SEARCH("退",F87)))</formula>
    </cfRule>
    <cfRule type="containsText" dxfId="5" priority="4" operator="containsText" text="入">
      <formula>NOT(ISERROR(SEARCH("入",F87)))</formula>
    </cfRule>
    <cfRule type="containsText" dxfId="4" priority="5" operator="containsText" text="入,退">
      <formula>NOT(ISERROR(SEARCH("入,退",F87)))</formula>
    </cfRule>
    <cfRule type="containsText" dxfId="3" priority="6" operator="containsText" text="入,退">
      <formula>NOT(ISERROR(SEARCH("入,退",F87)))</formula>
    </cfRule>
    <cfRule type="cellIs" dxfId="2" priority="7" operator="equal">
      <formula>"休"</formula>
    </cfRule>
  </conditionalFormatting>
  <conditionalFormatting sqref="F87">
    <cfRule type="containsText" dxfId="1" priority="2" operator="containsText" text="外">
      <formula>NOT(ISERROR(SEARCH("外",F87)))</formula>
    </cfRule>
  </conditionalFormatting>
  <conditionalFormatting sqref="F87">
    <cfRule type="containsText" dxfId="0"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 right="0.7" top="0.75" bottom="0.75" header="0.3" footer="0.3"/>
  <pageSetup paperSize="9" scale="60" orientation="portrait" r:id="rId1"/>
  <colBreaks count="1" manualBreakCount="1">
    <brk id="36"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2:M28"/>
  <sheetViews>
    <sheetView view="pageBreakPreview" zoomScaleNormal="85" zoomScaleSheetLayoutView="100" workbookViewId="0">
      <selection activeCell="J2" sqref="J2:L2"/>
    </sheetView>
  </sheetViews>
  <sheetFormatPr defaultColWidth="9.6640625" defaultRowHeight="13.2"/>
  <cols>
    <col min="1" max="1" width="1.44140625" style="803" customWidth="1"/>
    <col min="2" max="2" width="4.6640625" style="803" customWidth="1"/>
    <col min="3" max="3" width="14.88671875" style="803" customWidth="1"/>
    <col min="4" max="4" width="6.88671875" style="803" customWidth="1"/>
    <col min="5" max="5" width="4.88671875" style="803" customWidth="1"/>
    <col min="6" max="6" width="8.44140625" style="803" customWidth="1"/>
    <col min="7" max="7" width="3.44140625" style="803" customWidth="1"/>
    <col min="8" max="8" width="10.88671875" style="803" customWidth="1"/>
    <col min="9" max="9" width="5.88671875" style="803" customWidth="1"/>
    <col min="10" max="10" width="10.88671875" style="803" customWidth="1"/>
    <col min="11" max="11" width="10.6640625" style="803" customWidth="1"/>
    <col min="12" max="12" width="8.109375" style="803" customWidth="1"/>
    <col min="13" max="13" width="1.6640625" style="803" customWidth="1"/>
    <col min="14" max="16384" width="9.6640625" style="803"/>
  </cols>
  <sheetData>
    <row r="2" spans="2:13" ht="18" customHeight="1">
      <c r="B2" s="809"/>
      <c r="C2" s="809"/>
      <c r="D2" s="809"/>
      <c r="E2" s="809"/>
      <c r="F2" s="809"/>
      <c r="G2" s="809"/>
      <c r="H2" s="809"/>
      <c r="I2" s="809"/>
      <c r="J2" s="3891">
        <v>45413</v>
      </c>
      <c r="K2" s="3891"/>
      <c r="L2" s="3891"/>
      <c r="M2" s="1092"/>
    </row>
    <row r="3" spans="2:13" ht="15" customHeight="1">
      <c r="B3" s="1092"/>
      <c r="C3" s="1092"/>
      <c r="D3" s="1092"/>
      <c r="E3" s="1092"/>
      <c r="F3" s="1092"/>
      <c r="G3" s="1092"/>
      <c r="H3" s="1092"/>
      <c r="I3" s="1092"/>
      <c r="J3" s="1092"/>
      <c r="K3" s="1092"/>
      <c r="L3" s="1092"/>
      <c r="M3" s="1092"/>
    </row>
    <row r="4" spans="2:13" ht="24" customHeight="1">
      <c r="B4" s="4457" t="s">
        <v>1934</v>
      </c>
      <c r="C4" s="4457"/>
      <c r="D4" s="4457"/>
      <c r="E4" s="4457"/>
      <c r="F4" s="4457"/>
      <c r="G4" s="4457"/>
      <c r="H4" s="4457"/>
      <c r="I4" s="4457"/>
      <c r="J4" s="4457"/>
      <c r="K4" s="4457"/>
      <c r="L4" s="4457"/>
      <c r="M4" s="811"/>
    </row>
    <row r="5" spans="2:13" ht="13.35" customHeight="1">
      <c r="B5" s="811"/>
      <c r="C5" s="811"/>
      <c r="D5" s="811"/>
      <c r="E5" s="811"/>
      <c r="F5" s="811"/>
      <c r="G5" s="811"/>
      <c r="H5" s="811"/>
      <c r="I5" s="811"/>
      <c r="J5" s="811"/>
      <c r="K5" s="811"/>
      <c r="L5" s="811"/>
      <c r="M5" s="811"/>
    </row>
    <row r="6" spans="2:13" ht="11.85" customHeight="1">
      <c r="B6" s="812"/>
      <c r="C6" s="812"/>
    </row>
    <row r="7" spans="2:13" ht="18" customHeight="1">
      <c r="B7" s="4467" t="str">
        <f>入力シート!C5</f>
        <v>久留米市長</v>
      </c>
      <c r="C7" s="4467"/>
      <c r="D7" s="4467"/>
      <c r="E7" s="809" t="s">
        <v>1360</v>
      </c>
      <c r="F7" s="809"/>
      <c r="G7" s="809"/>
      <c r="H7" s="809"/>
      <c r="I7" s="809"/>
      <c r="J7" s="809"/>
      <c r="K7" s="809"/>
      <c r="L7" s="809"/>
      <c r="M7" s="813"/>
    </row>
    <row r="8" spans="2:13" ht="9.6" customHeight="1">
      <c r="B8" s="1091"/>
      <c r="C8" s="1091"/>
      <c r="D8" s="1091"/>
      <c r="E8" s="809"/>
      <c r="F8" s="809"/>
      <c r="G8" s="809"/>
      <c r="H8" s="809"/>
      <c r="I8" s="809"/>
      <c r="J8" s="809"/>
      <c r="K8" s="809"/>
      <c r="L8" s="809"/>
      <c r="M8" s="813"/>
    </row>
    <row r="9" spans="2:13" ht="18" customHeight="1">
      <c r="B9" s="809"/>
      <c r="C9" s="809"/>
      <c r="D9" s="809"/>
      <c r="E9" s="809"/>
      <c r="F9" s="4465" t="s">
        <v>1361</v>
      </c>
      <c r="G9" s="4465"/>
      <c r="H9" s="809"/>
      <c r="I9" s="4465"/>
      <c r="J9" s="4465"/>
      <c r="K9" s="4465"/>
      <c r="L9" s="4465"/>
      <c r="M9" s="813"/>
    </row>
    <row r="10" spans="2:13" ht="30" customHeight="1">
      <c r="B10" s="809"/>
      <c r="C10" s="809"/>
      <c r="D10" s="809"/>
      <c r="E10" s="809"/>
      <c r="F10" s="809"/>
      <c r="G10" s="4465" t="s">
        <v>1118</v>
      </c>
      <c r="H10" s="4465"/>
      <c r="I10" s="4466" t="str">
        <f>入力シート!C25</f>
        <v>久留米市〇〇町１２３</v>
      </c>
      <c r="J10" s="4466"/>
      <c r="K10" s="4466"/>
      <c r="L10" s="4466"/>
      <c r="M10" s="813"/>
    </row>
    <row r="11" spans="2:13" ht="30" customHeight="1">
      <c r="B11" s="809"/>
      <c r="C11" s="809"/>
      <c r="D11" s="809"/>
      <c r="E11" s="809"/>
      <c r="F11" s="809"/>
      <c r="G11" s="4465" t="s">
        <v>1935</v>
      </c>
      <c r="H11" s="4465"/>
      <c r="I11" s="4466" t="str">
        <f>入力シート!C26</f>
        <v>(株）○○○○建設</v>
      </c>
      <c r="J11" s="4466"/>
      <c r="K11" s="4466"/>
      <c r="L11" s="4466"/>
      <c r="M11" s="813"/>
    </row>
    <row r="12" spans="2:13" ht="30" customHeight="1">
      <c r="B12" s="809"/>
      <c r="C12" s="809"/>
      <c r="D12" s="809"/>
      <c r="E12" s="809"/>
      <c r="F12" s="809"/>
      <c r="G12" s="4465" t="s">
        <v>1467</v>
      </c>
      <c r="H12" s="4465"/>
      <c r="I12" s="4466" t="str">
        <f>入力シート!C27</f>
        <v>代表取締役　久留米一郎</v>
      </c>
      <c r="J12" s="4466"/>
      <c r="K12" s="4466"/>
      <c r="L12" s="1091"/>
      <c r="M12" s="813"/>
    </row>
    <row r="13" spans="2:13" ht="18" customHeight="1">
      <c r="B13" s="809"/>
      <c r="C13" s="809"/>
      <c r="D13" s="809"/>
      <c r="E13" s="809"/>
      <c r="F13" s="809"/>
      <c r="G13" s="809"/>
      <c r="H13" s="4456"/>
      <c r="I13" s="4456"/>
      <c r="J13" s="4465"/>
      <c r="K13" s="4465"/>
      <c r="L13" s="4465"/>
      <c r="M13" s="813"/>
    </row>
    <row r="14" spans="2:13" ht="18" customHeight="1">
      <c r="B14" s="4456" t="s">
        <v>1936</v>
      </c>
      <c r="C14" s="4456"/>
      <c r="D14" s="4456"/>
      <c r="E14" s="4456"/>
      <c r="F14" s="4456"/>
      <c r="G14" s="4456"/>
      <c r="H14" s="4456"/>
      <c r="I14" s="4456"/>
      <c r="J14" s="4456"/>
      <c r="K14" s="4456"/>
      <c r="L14" s="4456"/>
      <c r="M14" s="1093"/>
    </row>
    <row r="15" spans="2:13" ht="10.35" customHeight="1">
      <c r="B15" s="816"/>
      <c r="C15" s="816"/>
    </row>
    <row r="16" spans="2:13" ht="18" customHeight="1">
      <c r="B16" s="4457" t="s">
        <v>8</v>
      </c>
      <c r="C16" s="4457"/>
      <c r="D16" s="4457"/>
      <c r="E16" s="4457"/>
      <c r="F16" s="4457"/>
      <c r="G16" s="4457"/>
      <c r="H16" s="4457"/>
      <c r="I16" s="4457"/>
      <c r="J16" s="4457"/>
      <c r="K16" s="4457"/>
      <c r="L16" s="4457"/>
      <c r="M16" s="1094"/>
    </row>
    <row r="17" spans="2:12" ht="11.1" customHeight="1">
      <c r="B17" s="818"/>
      <c r="C17" s="818"/>
    </row>
    <row r="18" spans="2:12" ht="40.35" customHeight="1">
      <c r="B18" s="4449" t="s">
        <v>1937</v>
      </c>
      <c r="C18" s="4449"/>
      <c r="D18" s="4463" t="str">
        <f>入力シート!C4</f>
        <v>街第101号</v>
      </c>
      <c r="E18" s="4461"/>
      <c r="F18" s="4461"/>
      <c r="G18" s="4464"/>
      <c r="H18" s="4459" t="s">
        <v>1952</v>
      </c>
      <c r="I18" s="4462"/>
      <c r="J18" s="4463" t="str">
        <f>入力シート!C9</f>
        <v>〇〇整備事業</v>
      </c>
      <c r="K18" s="4461"/>
      <c r="L18" s="4464"/>
    </row>
    <row r="19" spans="2:12" ht="40.35" customHeight="1">
      <c r="B19" s="4449" t="s">
        <v>1384</v>
      </c>
      <c r="C19" s="4449"/>
      <c r="D19" s="4458" t="str">
        <f>入力シート!C10</f>
        <v>○○校区道路改良工事</v>
      </c>
      <c r="E19" s="4458"/>
      <c r="F19" s="4458"/>
      <c r="G19" s="4458"/>
      <c r="H19" s="4458"/>
      <c r="I19" s="4458"/>
      <c r="J19" s="4458"/>
      <c r="K19" s="4458"/>
      <c r="L19" s="4458"/>
    </row>
    <row r="20" spans="2:12" ht="40.35" customHeight="1">
      <c r="B20" s="4449" t="s">
        <v>1305</v>
      </c>
      <c r="C20" s="4449"/>
      <c r="D20" s="4459"/>
      <c r="E20" s="4460"/>
      <c r="F20" s="4461" t="str">
        <f>入力シート!C12</f>
        <v>久留米市○○町</v>
      </c>
      <c r="G20" s="4461"/>
      <c r="H20" s="4461"/>
      <c r="I20" s="4461"/>
      <c r="J20" s="4461"/>
      <c r="K20" s="4460" t="s">
        <v>1383</v>
      </c>
      <c r="L20" s="4462"/>
    </row>
    <row r="21" spans="2:12" ht="40.35" customHeight="1">
      <c r="B21" s="4449" t="s">
        <v>1309</v>
      </c>
      <c r="C21" s="4449"/>
      <c r="D21" s="819"/>
      <c r="E21" s="820"/>
      <c r="F21" s="4450">
        <f>入力シート!C24</f>
        <v>13000000</v>
      </c>
      <c r="G21" s="4450"/>
      <c r="H21" s="4450"/>
      <c r="I21" s="4450"/>
      <c r="J21" s="821" t="s">
        <v>1382</v>
      </c>
      <c r="K21" s="821"/>
      <c r="L21" s="822"/>
    </row>
    <row r="22" spans="2:12" ht="25.35" customHeight="1">
      <c r="B22" s="4451" t="s">
        <v>1306</v>
      </c>
      <c r="C22" s="4452"/>
      <c r="D22" s="823"/>
      <c r="E22" s="4454" t="str">
        <f>TEXT(入力シート!C14,"令和　　　e　年　　　m　月　　　d　日")</f>
        <v>令和   7 年   4 月   2 日</v>
      </c>
      <c r="F22" s="4454"/>
      <c r="G22" s="4454"/>
      <c r="H22" s="4454"/>
      <c r="I22" s="4454"/>
      <c r="J22" s="4454"/>
      <c r="K22" s="824" t="s">
        <v>1307</v>
      </c>
      <c r="L22" s="825"/>
    </row>
    <row r="23" spans="2:12" ht="25.35" customHeight="1">
      <c r="B23" s="4447"/>
      <c r="C23" s="4453"/>
      <c r="D23" s="826"/>
      <c r="E23" s="4455" t="str">
        <f>TEXT(入力シート!C15,"令和　　　e　年　　　m　月　　　d　日")</f>
        <v>令和   7 年   6 月   30 日</v>
      </c>
      <c r="F23" s="4455"/>
      <c r="G23" s="4455"/>
      <c r="H23" s="4455"/>
      <c r="I23" s="4455"/>
      <c r="J23" s="4455"/>
      <c r="K23" s="827" t="s">
        <v>1308</v>
      </c>
      <c r="L23" s="828"/>
    </row>
    <row r="24" spans="2:12" ht="150" customHeight="1">
      <c r="B24" s="4447" t="s">
        <v>1939</v>
      </c>
      <c r="C24" s="4448"/>
      <c r="D24" s="4444"/>
      <c r="E24" s="4445"/>
      <c r="F24" s="4445"/>
      <c r="G24" s="4445"/>
      <c r="H24" s="4445"/>
      <c r="I24" s="4445"/>
      <c r="J24" s="4445"/>
      <c r="K24" s="4445"/>
      <c r="L24" s="4446"/>
    </row>
    <row r="25" spans="2:12">
      <c r="B25" s="818"/>
      <c r="C25" s="818"/>
    </row>
    <row r="26" spans="2:12" ht="25.35" customHeight="1">
      <c r="B26" s="803" t="s">
        <v>1938</v>
      </c>
      <c r="E26" s="1166"/>
    </row>
    <row r="27" spans="2:12" ht="25.35" customHeight="1"/>
    <row r="28" spans="2:12" ht="25.35" customHeight="1"/>
  </sheetData>
  <mergeCells count="32">
    <mergeCell ref="J2:L2"/>
    <mergeCell ref="B4:L4"/>
    <mergeCell ref="B7:D7"/>
    <mergeCell ref="F9:G9"/>
    <mergeCell ref="I9:L9"/>
    <mergeCell ref="G10:H10"/>
    <mergeCell ref="I10:L10"/>
    <mergeCell ref="G12:H12"/>
    <mergeCell ref="I12:K12"/>
    <mergeCell ref="H13:I13"/>
    <mergeCell ref="J13:L13"/>
    <mergeCell ref="G11:H11"/>
    <mergeCell ref="I11:L11"/>
    <mergeCell ref="B14:L14"/>
    <mergeCell ref="B16:L16"/>
    <mergeCell ref="B19:C19"/>
    <mergeCell ref="D19:L19"/>
    <mergeCell ref="B20:C20"/>
    <mergeCell ref="D20:E20"/>
    <mergeCell ref="F20:J20"/>
    <mergeCell ref="K20:L20"/>
    <mergeCell ref="B18:C18"/>
    <mergeCell ref="D18:G18"/>
    <mergeCell ref="H18:I18"/>
    <mergeCell ref="J18:L18"/>
    <mergeCell ref="D24:L24"/>
    <mergeCell ref="B24:C24"/>
    <mergeCell ref="B21:C21"/>
    <mergeCell ref="F21:I21"/>
    <mergeCell ref="B22:C23"/>
    <mergeCell ref="E22:J22"/>
    <mergeCell ref="E23:J23"/>
  </mergeCells>
  <phoneticPr fontId="14"/>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M25"/>
  <sheetViews>
    <sheetView view="pageBreakPreview" zoomScaleNormal="85" zoomScaleSheetLayoutView="100" workbookViewId="0">
      <selection activeCell="E17" sqref="E17"/>
    </sheetView>
  </sheetViews>
  <sheetFormatPr defaultColWidth="9.6640625" defaultRowHeight="13.2"/>
  <cols>
    <col min="1" max="1" width="1.44140625" style="803" customWidth="1"/>
    <col min="2" max="3" width="8.88671875" style="803" customWidth="1"/>
    <col min="4" max="4" width="4.6640625" style="803" customWidth="1"/>
    <col min="5" max="5" width="8.88671875" style="803" customWidth="1"/>
    <col min="6" max="6" width="8.44140625" style="803" customWidth="1"/>
    <col min="7" max="7" width="3.44140625" style="803" customWidth="1"/>
    <col min="8" max="8" width="10.88671875" style="803" customWidth="1"/>
    <col min="9" max="9" width="5.88671875" style="803" customWidth="1"/>
    <col min="10" max="10" width="10.88671875" style="803" customWidth="1"/>
    <col min="11" max="11" width="10.6640625" style="803" customWidth="1"/>
    <col min="12" max="12" width="8.109375" style="803" customWidth="1"/>
    <col min="13" max="13" width="1.6640625" style="803" customWidth="1"/>
    <col min="14" max="16384" width="9.6640625" style="803"/>
  </cols>
  <sheetData>
    <row r="2" spans="2:13" ht="18" customHeight="1">
      <c r="B2" s="809"/>
      <c r="C2" s="809"/>
      <c r="D2" s="809"/>
      <c r="E2" s="809"/>
      <c r="F2" s="809"/>
      <c r="G2" s="809"/>
      <c r="H2" s="809"/>
      <c r="I2" s="809"/>
      <c r="J2" s="3891">
        <v>45413</v>
      </c>
      <c r="K2" s="3891"/>
      <c r="L2" s="3891"/>
      <c r="M2" s="1092"/>
    </row>
    <row r="3" spans="2:13" ht="15" customHeight="1">
      <c r="B3" s="1092"/>
      <c r="C3" s="1092"/>
      <c r="D3" s="1092"/>
      <c r="E3" s="1092"/>
      <c r="F3" s="1092"/>
      <c r="G3" s="1092"/>
      <c r="H3" s="1092"/>
      <c r="I3" s="1092"/>
      <c r="J3" s="1092"/>
      <c r="K3" s="1092"/>
      <c r="L3" s="1092"/>
      <c r="M3" s="1092"/>
    </row>
    <row r="4" spans="2:13" ht="24" customHeight="1">
      <c r="B4" s="4457" t="s">
        <v>1940</v>
      </c>
      <c r="C4" s="4457"/>
      <c r="D4" s="4457"/>
      <c r="E4" s="4457"/>
      <c r="F4" s="4457"/>
      <c r="G4" s="4457"/>
      <c r="H4" s="4457"/>
      <c r="I4" s="4457"/>
      <c r="J4" s="4457"/>
      <c r="K4" s="4457"/>
      <c r="L4" s="4457"/>
      <c r="M4" s="811"/>
    </row>
    <row r="5" spans="2:13" ht="13.35" customHeight="1">
      <c r="B5" s="811"/>
      <c r="C5" s="811"/>
      <c r="D5" s="811"/>
      <c r="E5" s="811"/>
      <c r="F5" s="811"/>
      <c r="G5" s="811"/>
      <c r="H5" s="811"/>
      <c r="I5" s="811"/>
      <c r="J5" s="811"/>
      <c r="K5" s="811"/>
      <c r="L5" s="811"/>
      <c r="M5" s="811"/>
    </row>
    <row r="6" spans="2:13" ht="11.85" customHeight="1">
      <c r="B6" s="812"/>
      <c r="C6" s="812"/>
    </row>
    <row r="7" spans="2:13" ht="18" customHeight="1">
      <c r="B7" s="4467" t="str">
        <f>入力シート!C5</f>
        <v>久留米市長</v>
      </c>
      <c r="C7" s="4467"/>
      <c r="D7" s="4467"/>
      <c r="E7" s="809" t="s">
        <v>1360</v>
      </c>
      <c r="F7" s="809"/>
      <c r="G7" s="809"/>
      <c r="H7" s="809"/>
      <c r="I7" s="809"/>
      <c r="J7" s="809"/>
      <c r="K7" s="809"/>
      <c r="L7" s="809"/>
      <c r="M7" s="813"/>
    </row>
    <row r="8" spans="2:13" ht="9.6" customHeight="1">
      <c r="B8" s="1091"/>
      <c r="C8" s="1091"/>
      <c r="D8" s="1091"/>
      <c r="E8" s="809"/>
      <c r="F8" s="809"/>
      <c r="G8" s="809"/>
      <c r="H8" s="809"/>
      <c r="I8" s="809"/>
      <c r="J8" s="809"/>
      <c r="K8" s="809"/>
      <c r="L8" s="809"/>
      <c r="M8" s="813"/>
    </row>
    <row r="9" spans="2:13" ht="18" customHeight="1">
      <c r="B9" s="809"/>
      <c r="C9" s="809"/>
      <c r="D9" s="809"/>
      <c r="E9" s="809"/>
      <c r="F9" s="4465" t="s">
        <v>1361</v>
      </c>
      <c r="G9" s="4465"/>
      <c r="H9" s="809"/>
      <c r="I9" s="4465"/>
      <c r="J9" s="4465"/>
      <c r="K9" s="4465"/>
      <c r="L9" s="4465"/>
      <c r="M9" s="813"/>
    </row>
    <row r="10" spans="2:13" ht="30" customHeight="1">
      <c r="B10" s="809"/>
      <c r="C10" s="809"/>
      <c r="D10" s="809"/>
      <c r="E10" s="809"/>
      <c r="F10" s="809"/>
      <c r="G10" s="4465" t="s">
        <v>1118</v>
      </c>
      <c r="H10" s="4465"/>
      <c r="I10" s="4466" t="str">
        <f>入力シート!C25</f>
        <v>久留米市〇〇町１２３</v>
      </c>
      <c r="J10" s="4466"/>
      <c r="K10" s="4466"/>
      <c r="L10" s="4466"/>
      <c r="M10" s="813"/>
    </row>
    <row r="11" spans="2:13" ht="30" customHeight="1">
      <c r="B11" s="809"/>
      <c r="C11" s="809"/>
      <c r="D11" s="809"/>
      <c r="E11" s="809"/>
      <c r="F11" s="809"/>
      <c r="G11" s="4465" t="s">
        <v>1935</v>
      </c>
      <c r="H11" s="4465"/>
      <c r="I11" s="4466" t="str">
        <f>入力シート!C26</f>
        <v>(株）○○○○建設</v>
      </c>
      <c r="J11" s="4466"/>
      <c r="K11" s="4466"/>
      <c r="L11" s="4466"/>
      <c r="M11" s="813"/>
    </row>
    <row r="12" spans="2:13" ht="30" customHeight="1">
      <c r="B12" s="809"/>
      <c r="C12" s="809"/>
      <c r="D12" s="809"/>
      <c r="E12" s="809"/>
      <c r="F12" s="809"/>
      <c r="G12" s="4465" t="s">
        <v>1467</v>
      </c>
      <c r="H12" s="4465"/>
      <c r="I12" s="4466" t="str">
        <f>入力シート!C27</f>
        <v>代表取締役　久留米一郎</v>
      </c>
      <c r="J12" s="4466"/>
      <c r="K12" s="4466"/>
      <c r="L12" s="1091"/>
      <c r="M12" s="813"/>
    </row>
    <row r="13" spans="2:13" ht="18" customHeight="1">
      <c r="B13" s="809"/>
      <c r="C13" s="809"/>
      <c r="D13" s="809"/>
      <c r="E13" s="809"/>
      <c r="F13" s="809"/>
      <c r="G13" s="809"/>
      <c r="H13" s="4456"/>
      <c r="I13" s="4456"/>
      <c r="J13" s="4465"/>
      <c r="K13" s="4465"/>
      <c r="L13" s="4465"/>
      <c r="M13" s="813"/>
    </row>
    <row r="14" spans="2:13" ht="18" customHeight="1">
      <c r="B14" s="4465" t="s">
        <v>1941</v>
      </c>
      <c r="C14" s="4465"/>
      <c r="D14" s="1091" t="s">
        <v>677</v>
      </c>
      <c r="E14" s="4456" t="str">
        <f>入力シート!C4</f>
        <v>街第101号</v>
      </c>
      <c r="F14" s="4456"/>
      <c r="G14" s="4456"/>
      <c r="H14" s="4456"/>
      <c r="I14" s="4456"/>
      <c r="J14" s="4456"/>
      <c r="K14" s="1091"/>
      <c r="L14" s="1091"/>
      <c r="M14" s="813"/>
    </row>
    <row r="15" spans="2:13" ht="18" customHeight="1">
      <c r="B15" s="4465" t="s">
        <v>1925</v>
      </c>
      <c r="C15" s="4465"/>
      <c r="D15" s="1091" t="s">
        <v>677</v>
      </c>
      <c r="E15" s="4456" t="str">
        <f>入力シート!C10</f>
        <v>○○校区道路改良工事</v>
      </c>
      <c r="F15" s="4456"/>
      <c r="G15" s="4456"/>
      <c r="H15" s="4456"/>
      <c r="I15" s="4456"/>
      <c r="J15" s="4456"/>
      <c r="K15" s="1091"/>
      <c r="L15" s="1091"/>
      <c r="M15" s="813"/>
    </row>
    <row r="16" spans="2:13" ht="18" customHeight="1">
      <c r="B16" s="4465" t="s">
        <v>1942</v>
      </c>
      <c r="C16" s="4465"/>
      <c r="D16" s="1091" t="s">
        <v>677</v>
      </c>
      <c r="E16" s="4456" t="str">
        <f>入力シート!C12</f>
        <v>久留米市○○町</v>
      </c>
      <c r="F16" s="4456"/>
      <c r="G16" s="4456"/>
      <c r="H16" s="4456"/>
      <c r="I16" s="4456"/>
      <c r="J16" s="4456"/>
      <c r="K16" s="1091"/>
      <c r="L16" s="1091"/>
      <c r="M16" s="813"/>
    </row>
    <row r="17" spans="2:12" ht="11.1" customHeight="1">
      <c r="B17" s="818"/>
      <c r="C17" s="818"/>
    </row>
    <row r="18" spans="2:12" ht="100.35" customHeight="1">
      <c r="B18" s="4470" t="s">
        <v>1947</v>
      </c>
      <c r="C18" s="4469"/>
      <c r="D18" s="4469"/>
      <c r="E18" s="4469"/>
      <c r="F18" s="4469"/>
      <c r="G18" s="4469"/>
      <c r="H18" s="4469"/>
      <c r="I18" s="4469"/>
      <c r="J18" s="4469"/>
      <c r="K18" s="4469"/>
      <c r="L18" s="4469"/>
    </row>
    <row r="19" spans="2:12" ht="100.35" customHeight="1">
      <c r="B19" s="4471"/>
      <c r="C19" s="4473"/>
      <c r="D19" s="4474"/>
      <c r="E19" s="4474"/>
      <c r="F19" s="4474"/>
      <c r="G19" s="4474"/>
      <c r="H19" s="4474"/>
      <c r="I19" s="4474"/>
      <c r="J19" s="4474"/>
      <c r="K19" s="4474"/>
      <c r="L19" s="4475"/>
    </row>
    <row r="20" spans="2:12" ht="100.35" customHeight="1">
      <c r="B20" s="4471"/>
      <c r="C20" s="4473"/>
      <c r="D20" s="4474"/>
      <c r="E20" s="4474"/>
      <c r="F20" s="4474"/>
      <c r="G20" s="4474"/>
      <c r="H20" s="4474"/>
      <c r="I20" s="4474"/>
      <c r="J20" s="4474"/>
      <c r="K20" s="4474"/>
      <c r="L20" s="4475"/>
    </row>
    <row r="21" spans="2:12" ht="100.35" customHeight="1">
      <c r="B21" s="4472"/>
      <c r="C21" s="4444"/>
      <c r="D21" s="4445"/>
      <c r="E21" s="4445"/>
      <c r="F21" s="4445"/>
      <c r="G21" s="4445"/>
      <c r="H21" s="4445"/>
      <c r="I21" s="4445"/>
      <c r="J21" s="4445"/>
      <c r="K21" s="4445"/>
      <c r="L21" s="4446"/>
    </row>
    <row r="22" spans="2:12" ht="5.0999999999999996" customHeight="1">
      <c r="B22" s="818"/>
      <c r="C22" s="818"/>
    </row>
    <row r="23" spans="2:12" ht="48" customHeight="1">
      <c r="B23" s="1167" t="s">
        <v>1943</v>
      </c>
      <c r="C23" s="4468" t="s">
        <v>1944</v>
      </c>
      <c r="D23" s="4468"/>
      <c r="E23" s="4468"/>
      <c r="F23" s="4468"/>
      <c r="G23" s="4468"/>
      <c r="H23" s="4468"/>
      <c r="I23" s="4468"/>
      <c r="J23" s="4468"/>
      <c r="K23" s="4468"/>
      <c r="L23" s="4468"/>
    </row>
    <row r="24" spans="2:12" ht="18" customHeight="1">
      <c r="B24" s="1167" t="s">
        <v>1945</v>
      </c>
      <c r="C24" s="4468" t="s">
        <v>1946</v>
      </c>
      <c r="D24" s="4468"/>
      <c r="E24" s="4468"/>
      <c r="F24" s="4468"/>
      <c r="G24" s="4468"/>
      <c r="H24" s="4468"/>
      <c r="I24" s="4468"/>
      <c r="J24" s="4468"/>
      <c r="K24" s="4468"/>
      <c r="L24" s="4468"/>
    </row>
    <row r="25" spans="2:12" ht="12" customHeight="1"/>
  </sheetData>
  <mergeCells count="26">
    <mergeCell ref="G10:H10"/>
    <mergeCell ref="I10:L10"/>
    <mergeCell ref="J2:L2"/>
    <mergeCell ref="B4:L4"/>
    <mergeCell ref="B7:D7"/>
    <mergeCell ref="F9:G9"/>
    <mergeCell ref="I9:L9"/>
    <mergeCell ref="G11:H11"/>
    <mergeCell ref="I11:L11"/>
    <mergeCell ref="G12:H12"/>
    <mergeCell ref="I12:K12"/>
    <mergeCell ref="H13:I13"/>
    <mergeCell ref="J13:L13"/>
    <mergeCell ref="B14:C14"/>
    <mergeCell ref="B15:C15"/>
    <mergeCell ref="B16:C16"/>
    <mergeCell ref="E14:J14"/>
    <mergeCell ref="E15:J15"/>
    <mergeCell ref="E16:J16"/>
    <mergeCell ref="C23:L23"/>
    <mergeCell ref="C24:L24"/>
    <mergeCell ref="C18:L18"/>
    <mergeCell ref="B18:B21"/>
    <mergeCell ref="C19:L19"/>
    <mergeCell ref="C20:L20"/>
    <mergeCell ref="C21:L21"/>
  </mergeCells>
  <phoneticPr fontId="14"/>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CU60"/>
  <sheetViews>
    <sheetView view="pageBreakPreview" zoomScale="85" zoomScaleNormal="100" zoomScaleSheetLayoutView="85" workbookViewId="0"/>
  </sheetViews>
  <sheetFormatPr defaultColWidth="9" defaultRowHeight="13.2"/>
  <cols>
    <col min="1" max="47" width="2.109375" style="594" customWidth="1"/>
    <col min="48" max="224" width="3.6640625" style="594" customWidth="1"/>
    <col min="225" max="256" width="9" style="594"/>
    <col min="257" max="303" width="2.109375" style="594" customWidth="1"/>
    <col min="304" max="480" width="3.6640625" style="594" customWidth="1"/>
    <col min="481" max="512" width="9" style="594"/>
    <col min="513" max="559" width="2.109375" style="594" customWidth="1"/>
    <col min="560" max="736" width="3.6640625" style="594" customWidth="1"/>
    <col min="737" max="768" width="9" style="594"/>
    <col min="769" max="815" width="2.109375" style="594" customWidth="1"/>
    <col min="816" max="992" width="3.6640625" style="594" customWidth="1"/>
    <col min="993" max="1024" width="9" style="594"/>
    <col min="1025" max="1071" width="2.109375" style="594" customWidth="1"/>
    <col min="1072" max="1248" width="3.6640625" style="594" customWidth="1"/>
    <col min="1249" max="1280" width="9" style="594"/>
    <col min="1281" max="1327" width="2.109375" style="594" customWidth="1"/>
    <col min="1328" max="1504" width="3.6640625" style="594" customWidth="1"/>
    <col min="1505" max="1536" width="9" style="594"/>
    <col min="1537" max="1583" width="2.109375" style="594" customWidth="1"/>
    <col min="1584" max="1760" width="3.6640625" style="594" customWidth="1"/>
    <col min="1761" max="1792" width="9" style="594"/>
    <col min="1793" max="1839" width="2.109375" style="594" customWidth="1"/>
    <col min="1840" max="2016" width="3.6640625" style="594" customWidth="1"/>
    <col min="2017" max="2048" width="9" style="594"/>
    <col min="2049" max="2095" width="2.109375" style="594" customWidth="1"/>
    <col min="2096" max="2272" width="3.6640625" style="594" customWidth="1"/>
    <col min="2273" max="2304" width="9" style="594"/>
    <col min="2305" max="2351" width="2.109375" style="594" customWidth="1"/>
    <col min="2352" max="2528" width="3.6640625" style="594" customWidth="1"/>
    <col min="2529" max="2560" width="9" style="594"/>
    <col min="2561" max="2607" width="2.109375" style="594" customWidth="1"/>
    <col min="2608" max="2784" width="3.6640625" style="594" customWidth="1"/>
    <col min="2785" max="2816" width="9" style="594"/>
    <col min="2817" max="2863" width="2.109375" style="594" customWidth="1"/>
    <col min="2864" max="3040" width="3.6640625" style="594" customWidth="1"/>
    <col min="3041" max="3072" width="9" style="594"/>
    <col min="3073" max="3119" width="2.109375" style="594" customWidth="1"/>
    <col min="3120" max="3296" width="3.6640625" style="594" customWidth="1"/>
    <col min="3297" max="3328" width="9" style="594"/>
    <col min="3329" max="3375" width="2.109375" style="594" customWidth="1"/>
    <col min="3376" max="3552" width="3.6640625" style="594" customWidth="1"/>
    <col min="3553" max="3584" width="9" style="594"/>
    <col min="3585" max="3631" width="2.109375" style="594" customWidth="1"/>
    <col min="3632" max="3808" width="3.6640625" style="594" customWidth="1"/>
    <col min="3809" max="3840" width="9" style="594"/>
    <col min="3841" max="3887" width="2.109375" style="594" customWidth="1"/>
    <col min="3888" max="4064" width="3.6640625" style="594" customWidth="1"/>
    <col min="4065" max="4096" width="9" style="594"/>
    <col min="4097" max="4143" width="2.109375" style="594" customWidth="1"/>
    <col min="4144" max="4320" width="3.6640625" style="594" customWidth="1"/>
    <col min="4321" max="4352" width="9" style="594"/>
    <col min="4353" max="4399" width="2.109375" style="594" customWidth="1"/>
    <col min="4400" max="4576" width="3.6640625" style="594" customWidth="1"/>
    <col min="4577" max="4608" width="9" style="594"/>
    <col min="4609" max="4655" width="2.109375" style="594" customWidth="1"/>
    <col min="4656" max="4832" width="3.6640625" style="594" customWidth="1"/>
    <col min="4833" max="4864" width="9" style="594"/>
    <col min="4865" max="4911" width="2.109375" style="594" customWidth="1"/>
    <col min="4912" max="5088" width="3.6640625" style="594" customWidth="1"/>
    <col min="5089" max="5120" width="9" style="594"/>
    <col min="5121" max="5167" width="2.109375" style="594" customWidth="1"/>
    <col min="5168" max="5344" width="3.6640625" style="594" customWidth="1"/>
    <col min="5345" max="5376" width="9" style="594"/>
    <col min="5377" max="5423" width="2.109375" style="594" customWidth="1"/>
    <col min="5424" max="5600" width="3.6640625" style="594" customWidth="1"/>
    <col min="5601" max="5632" width="9" style="594"/>
    <col min="5633" max="5679" width="2.109375" style="594" customWidth="1"/>
    <col min="5680" max="5856" width="3.6640625" style="594" customWidth="1"/>
    <col min="5857" max="5888" width="9" style="594"/>
    <col min="5889" max="5935" width="2.109375" style="594" customWidth="1"/>
    <col min="5936" max="6112" width="3.6640625" style="594" customWidth="1"/>
    <col min="6113" max="6144" width="9" style="594"/>
    <col min="6145" max="6191" width="2.109375" style="594" customWidth="1"/>
    <col min="6192" max="6368" width="3.6640625" style="594" customWidth="1"/>
    <col min="6369" max="6400" width="9" style="594"/>
    <col min="6401" max="6447" width="2.109375" style="594" customWidth="1"/>
    <col min="6448" max="6624" width="3.6640625" style="594" customWidth="1"/>
    <col min="6625" max="6656" width="9" style="594"/>
    <col min="6657" max="6703" width="2.109375" style="594" customWidth="1"/>
    <col min="6704" max="6880" width="3.6640625" style="594" customWidth="1"/>
    <col min="6881" max="6912" width="9" style="594"/>
    <col min="6913" max="6959" width="2.109375" style="594" customWidth="1"/>
    <col min="6960" max="7136" width="3.6640625" style="594" customWidth="1"/>
    <col min="7137" max="7168" width="9" style="594"/>
    <col min="7169" max="7215" width="2.109375" style="594" customWidth="1"/>
    <col min="7216" max="7392" width="3.6640625" style="594" customWidth="1"/>
    <col min="7393" max="7424" width="9" style="594"/>
    <col min="7425" max="7471" width="2.109375" style="594" customWidth="1"/>
    <col min="7472" max="7648" width="3.6640625" style="594" customWidth="1"/>
    <col min="7649" max="7680" width="9" style="594"/>
    <col min="7681" max="7727" width="2.109375" style="594" customWidth="1"/>
    <col min="7728" max="7904" width="3.6640625" style="594" customWidth="1"/>
    <col min="7905" max="7936" width="9" style="594"/>
    <col min="7937" max="7983" width="2.109375" style="594" customWidth="1"/>
    <col min="7984" max="8160" width="3.6640625" style="594" customWidth="1"/>
    <col min="8161" max="8192" width="9" style="594"/>
    <col min="8193" max="8239" width="2.109375" style="594" customWidth="1"/>
    <col min="8240" max="8416" width="3.6640625" style="594" customWidth="1"/>
    <col min="8417" max="8448" width="9" style="594"/>
    <col min="8449" max="8495" width="2.109375" style="594" customWidth="1"/>
    <col min="8496" max="8672" width="3.6640625" style="594" customWidth="1"/>
    <col min="8673" max="8704" width="9" style="594"/>
    <col min="8705" max="8751" width="2.109375" style="594" customWidth="1"/>
    <col min="8752" max="8928" width="3.6640625" style="594" customWidth="1"/>
    <col min="8929" max="8960" width="9" style="594"/>
    <col min="8961" max="9007" width="2.109375" style="594" customWidth="1"/>
    <col min="9008" max="9184" width="3.6640625" style="594" customWidth="1"/>
    <col min="9185" max="9216" width="9" style="594"/>
    <col min="9217" max="9263" width="2.109375" style="594" customWidth="1"/>
    <col min="9264" max="9440" width="3.6640625" style="594" customWidth="1"/>
    <col min="9441" max="9472" width="9" style="594"/>
    <col min="9473" max="9519" width="2.109375" style="594" customWidth="1"/>
    <col min="9520" max="9696" width="3.6640625" style="594" customWidth="1"/>
    <col min="9697" max="9728" width="9" style="594"/>
    <col min="9729" max="9775" width="2.109375" style="594" customWidth="1"/>
    <col min="9776" max="9952" width="3.6640625" style="594" customWidth="1"/>
    <col min="9953" max="9984" width="9" style="594"/>
    <col min="9985" max="10031" width="2.109375" style="594" customWidth="1"/>
    <col min="10032" max="10208" width="3.6640625" style="594" customWidth="1"/>
    <col min="10209" max="10240" width="9" style="594"/>
    <col min="10241" max="10287" width="2.109375" style="594" customWidth="1"/>
    <col min="10288" max="10464" width="3.6640625" style="594" customWidth="1"/>
    <col min="10465" max="10496" width="9" style="594"/>
    <col min="10497" max="10543" width="2.109375" style="594" customWidth="1"/>
    <col min="10544" max="10720" width="3.6640625" style="594" customWidth="1"/>
    <col min="10721" max="10752" width="9" style="594"/>
    <col min="10753" max="10799" width="2.109375" style="594" customWidth="1"/>
    <col min="10800" max="10976" width="3.6640625" style="594" customWidth="1"/>
    <col min="10977" max="11008" width="9" style="594"/>
    <col min="11009" max="11055" width="2.109375" style="594" customWidth="1"/>
    <col min="11056" max="11232" width="3.6640625" style="594" customWidth="1"/>
    <col min="11233" max="11264" width="9" style="594"/>
    <col min="11265" max="11311" width="2.109375" style="594" customWidth="1"/>
    <col min="11312" max="11488" width="3.6640625" style="594" customWidth="1"/>
    <col min="11489" max="11520" width="9" style="594"/>
    <col min="11521" max="11567" width="2.109375" style="594" customWidth="1"/>
    <col min="11568" max="11744" width="3.6640625" style="594" customWidth="1"/>
    <col min="11745" max="11776" width="9" style="594"/>
    <col min="11777" max="11823" width="2.109375" style="594" customWidth="1"/>
    <col min="11824" max="12000" width="3.6640625" style="594" customWidth="1"/>
    <col min="12001" max="12032" width="9" style="594"/>
    <col min="12033" max="12079" width="2.109375" style="594" customWidth="1"/>
    <col min="12080" max="12256" width="3.6640625" style="594" customWidth="1"/>
    <col min="12257" max="12288" width="9" style="594"/>
    <col min="12289" max="12335" width="2.109375" style="594" customWidth="1"/>
    <col min="12336" max="12512" width="3.6640625" style="594" customWidth="1"/>
    <col min="12513" max="12544" width="9" style="594"/>
    <col min="12545" max="12591" width="2.109375" style="594" customWidth="1"/>
    <col min="12592" max="12768" width="3.6640625" style="594" customWidth="1"/>
    <col min="12769" max="12800" width="9" style="594"/>
    <col min="12801" max="12847" width="2.109375" style="594" customWidth="1"/>
    <col min="12848" max="13024" width="3.6640625" style="594" customWidth="1"/>
    <col min="13025" max="13056" width="9" style="594"/>
    <col min="13057" max="13103" width="2.109375" style="594" customWidth="1"/>
    <col min="13104" max="13280" width="3.6640625" style="594" customWidth="1"/>
    <col min="13281" max="13312" width="9" style="594"/>
    <col min="13313" max="13359" width="2.109375" style="594" customWidth="1"/>
    <col min="13360" max="13536" width="3.6640625" style="594" customWidth="1"/>
    <col min="13537" max="13568" width="9" style="594"/>
    <col min="13569" max="13615" width="2.109375" style="594" customWidth="1"/>
    <col min="13616" max="13792" width="3.6640625" style="594" customWidth="1"/>
    <col min="13793" max="13824" width="9" style="594"/>
    <col min="13825" max="13871" width="2.109375" style="594" customWidth="1"/>
    <col min="13872" max="14048" width="3.6640625" style="594" customWidth="1"/>
    <col min="14049" max="14080" width="9" style="594"/>
    <col min="14081" max="14127" width="2.109375" style="594" customWidth="1"/>
    <col min="14128" max="14304" width="3.6640625" style="594" customWidth="1"/>
    <col min="14305" max="14336" width="9" style="594"/>
    <col min="14337" max="14383" width="2.109375" style="594" customWidth="1"/>
    <col min="14384" max="14560" width="3.6640625" style="594" customWidth="1"/>
    <col min="14561" max="14592" width="9" style="594"/>
    <col min="14593" max="14639" width="2.109375" style="594" customWidth="1"/>
    <col min="14640" max="14816" width="3.6640625" style="594" customWidth="1"/>
    <col min="14817" max="14848" width="9" style="594"/>
    <col min="14849" max="14895" width="2.109375" style="594" customWidth="1"/>
    <col min="14896" max="15072" width="3.6640625" style="594" customWidth="1"/>
    <col min="15073" max="15104" width="9" style="594"/>
    <col min="15105" max="15151" width="2.109375" style="594" customWidth="1"/>
    <col min="15152" max="15328" width="3.6640625" style="594" customWidth="1"/>
    <col min="15329" max="15360" width="9" style="594"/>
    <col min="15361" max="15407" width="2.109375" style="594" customWidth="1"/>
    <col min="15408" max="15584" width="3.6640625" style="594" customWidth="1"/>
    <col min="15585" max="15616" width="9" style="594"/>
    <col min="15617" max="15663" width="2.109375" style="594" customWidth="1"/>
    <col min="15664" max="15840" width="3.6640625" style="594" customWidth="1"/>
    <col min="15841" max="15872" width="9" style="594"/>
    <col min="15873" max="15919" width="2.109375" style="594" customWidth="1"/>
    <col min="15920" max="16096" width="3.6640625" style="594" customWidth="1"/>
    <col min="16097" max="16128" width="9" style="594"/>
    <col min="16129" max="16175" width="2.109375" style="594" customWidth="1"/>
    <col min="16176" max="16352" width="3.6640625" style="594" customWidth="1"/>
    <col min="16353" max="16384" width="9" style="594"/>
  </cols>
  <sheetData>
    <row r="2" spans="1:99" ht="30" customHeight="1" thickBot="1">
      <c r="A2" s="4041" t="s">
        <v>1120</v>
      </c>
      <c r="B2" s="4041"/>
      <c r="C2" s="4041"/>
      <c r="D2" s="4041"/>
      <c r="E2" s="4041"/>
      <c r="F2" s="4041"/>
      <c r="G2" s="4041"/>
      <c r="H2" s="4041"/>
      <c r="I2" s="4041"/>
      <c r="J2" s="4041"/>
      <c r="K2" s="4041"/>
      <c r="L2" s="4041"/>
      <c r="M2" s="4041"/>
      <c r="N2" s="4041"/>
      <c r="O2" s="4041"/>
      <c r="P2" s="4041"/>
      <c r="Q2" s="4041"/>
      <c r="R2" s="4041"/>
      <c r="S2" s="4041"/>
      <c r="T2" s="4041"/>
      <c r="U2" s="4041"/>
      <c r="V2" s="4041"/>
      <c r="W2" s="4041"/>
      <c r="X2" s="4041"/>
      <c r="Y2" s="4041"/>
      <c r="Z2" s="4041"/>
      <c r="AA2" s="4041"/>
      <c r="AB2" s="4041"/>
      <c r="AC2" s="4041"/>
      <c r="AD2" s="4041"/>
      <c r="AE2" s="4041"/>
      <c r="AF2" s="4041"/>
      <c r="AG2" s="4041"/>
      <c r="AH2" s="4041"/>
      <c r="AI2" s="4041"/>
      <c r="AJ2" s="4041"/>
      <c r="AK2" s="4041"/>
      <c r="AL2" s="4041"/>
      <c r="AM2" s="4041"/>
      <c r="AN2" s="4041"/>
      <c r="AO2" s="4041"/>
      <c r="AP2" s="4041"/>
      <c r="AQ2" s="4041"/>
      <c r="AR2" s="4041"/>
      <c r="AS2" s="595"/>
      <c r="AT2" s="595"/>
      <c r="AU2" s="595"/>
      <c r="AV2" s="595"/>
    </row>
    <row r="3" spans="1:99" ht="21" customHeight="1">
      <c r="A3" s="4042" t="s">
        <v>35</v>
      </c>
      <c r="B3" s="4043"/>
      <c r="C3" s="4044"/>
      <c r="D3" s="4044"/>
      <c r="E3" s="4044"/>
      <c r="F3" s="4044"/>
      <c r="G3" s="4044"/>
      <c r="H3" s="4045" t="str">
        <f>入力シート!C6</f>
        <v>都市建設部河川課</v>
      </c>
      <c r="I3" s="4045"/>
      <c r="J3" s="4045"/>
      <c r="K3" s="4045"/>
      <c r="L3" s="4045"/>
      <c r="M3" s="4045"/>
      <c r="N3" s="4045"/>
      <c r="O3" s="4045"/>
      <c r="P3" s="4045"/>
      <c r="Q3" s="4045"/>
      <c r="R3" s="4045"/>
      <c r="S3" s="4045"/>
      <c r="T3" s="4045"/>
      <c r="U3" s="4044" t="s">
        <v>715</v>
      </c>
      <c r="V3" s="4044"/>
      <c r="W3" s="4044"/>
      <c r="X3" s="4044"/>
      <c r="Y3" s="4044"/>
      <c r="Z3" s="4044"/>
      <c r="AA3" s="4044"/>
      <c r="AB3" s="4046" t="str">
        <f>入力シート!C26</f>
        <v>(株）○○○○建設</v>
      </c>
      <c r="AC3" s="4046"/>
      <c r="AD3" s="4046"/>
      <c r="AE3" s="4046"/>
      <c r="AF3" s="4046"/>
      <c r="AG3" s="4046"/>
      <c r="AH3" s="4046"/>
      <c r="AI3" s="4046"/>
      <c r="AJ3" s="4046"/>
      <c r="AK3" s="4046"/>
      <c r="AL3" s="4046"/>
      <c r="AM3" s="4046"/>
      <c r="AN3" s="4046"/>
      <c r="AO3" s="4046"/>
      <c r="AP3" s="4046"/>
      <c r="AQ3" s="4047"/>
      <c r="AR3" s="4048"/>
      <c r="AS3" s="596"/>
      <c r="AT3" s="597"/>
      <c r="AU3" s="597"/>
    </row>
    <row r="4" spans="1:99" ht="21" customHeight="1">
      <c r="A4" s="4052" t="s">
        <v>1121</v>
      </c>
      <c r="B4" s="4053"/>
      <c r="C4" s="4054"/>
      <c r="D4" s="4054"/>
      <c r="E4" s="4054"/>
      <c r="F4" s="4054"/>
      <c r="G4" s="4054"/>
      <c r="H4" s="4055" t="s">
        <v>1124</v>
      </c>
      <c r="I4" s="4055"/>
      <c r="J4" s="4056" t="s">
        <v>1123</v>
      </c>
      <c r="K4" s="4056"/>
      <c r="L4" s="4056"/>
      <c r="M4" s="4055" t="s">
        <v>1122</v>
      </c>
      <c r="N4" s="4055"/>
      <c r="O4" s="4056" t="s">
        <v>714</v>
      </c>
      <c r="P4" s="4056"/>
      <c r="Q4" s="4056"/>
      <c r="R4" s="4056"/>
      <c r="S4" s="4056"/>
      <c r="T4" s="4057"/>
      <c r="U4" s="4058" t="s">
        <v>66</v>
      </c>
      <c r="V4" s="4059"/>
      <c r="W4" s="4059"/>
      <c r="X4" s="4059"/>
      <c r="Y4" s="4059"/>
      <c r="Z4" s="4059"/>
      <c r="AA4" s="4060"/>
      <c r="AB4" s="4049" t="s">
        <v>940</v>
      </c>
      <c r="AC4" s="4050"/>
      <c r="AD4" s="4050"/>
      <c r="AE4" s="4050"/>
      <c r="AF4" s="4050"/>
      <c r="AG4" s="4050"/>
      <c r="AH4" s="4050"/>
      <c r="AI4" s="4050"/>
      <c r="AJ4" s="4050"/>
      <c r="AK4" s="4050"/>
      <c r="AL4" s="4050"/>
      <c r="AM4" s="4050"/>
      <c r="AN4" s="4050"/>
      <c r="AO4" s="4050"/>
      <c r="AP4" s="4050"/>
      <c r="AQ4" s="4050"/>
      <c r="AR4" s="4051"/>
      <c r="AS4" s="596"/>
    </row>
    <row r="5" spans="1:99" ht="21" customHeight="1">
      <c r="A5" s="4052" t="s">
        <v>67</v>
      </c>
      <c r="B5" s="4053"/>
      <c r="C5" s="4054"/>
      <c r="D5" s="4054"/>
      <c r="E5" s="4054"/>
      <c r="F5" s="4054"/>
      <c r="G5" s="4054"/>
      <c r="H5" s="4033" t="s">
        <v>963</v>
      </c>
      <c r="I5" s="4033"/>
      <c r="J5" s="3963" t="s">
        <v>1125</v>
      </c>
      <c r="K5" s="3963"/>
      <c r="L5" s="3963"/>
      <c r="O5" s="4033" t="s">
        <v>963</v>
      </c>
      <c r="P5" s="4033"/>
      <c r="Q5" s="4034" t="s">
        <v>1126</v>
      </c>
      <c r="R5" s="4034"/>
      <c r="S5" s="4034"/>
      <c r="U5" s="4033" t="s">
        <v>963</v>
      </c>
      <c r="V5" s="4033"/>
      <c r="W5" s="4034" t="s">
        <v>1127</v>
      </c>
      <c r="X5" s="4034"/>
      <c r="Y5" s="4034"/>
      <c r="AA5" s="4033" t="s">
        <v>1124</v>
      </c>
      <c r="AB5" s="4033"/>
      <c r="AC5" s="4034" t="s">
        <v>1128</v>
      </c>
      <c r="AD5" s="4034"/>
      <c r="AE5" s="4034"/>
      <c r="AF5" s="598"/>
      <c r="AG5" s="4033" t="s">
        <v>963</v>
      </c>
      <c r="AH5" s="4033"/>
      <c r="AI5" s="4034" t="s">
        <v>1129</v>
      </c>
      <c r="AJ5" s="4034"/>
      <c r="AK5" s="4034"/>
      <c r="AL5" s="598"/>
      <c r="AM5" s="598"/>
      <c r="AN5" s="598"/>
      <c r="AO5" s="598"/>
      <c r="AP5" s="598"/>
      <c r="AQ5" s="598"/>
      <c r="AR5" s="599"/>
      <c r="AS5" s="600"/>
      <c r="CU5" s="601"/>
    </row>
    <row r="6" spans="1:99" ht="21" customHeight="1">
      <c r="A6" s="4052"/>
      <c r="B6" s="4053"/>
      <c r="C6" s="4054"/>
      <c r="D6" s="4054"/>
      <c r="E6" s="4054"/>
      <c r="F6" s="4054"/>
      <c r="G6" s="4054"/>
      <c r="H6" s="4035" t="s">
        <v>963</v>
      </c>
      <c r="I6" s="4035"/>
      <c r="J6" s="3979" t="s">
        <v>331</v>
      </c>
      <c r="K6" s="3979"/>
      <c r="L6" s="3979"/>
      <c r="M6" s="3979"/>
      <c r="N6" s="602" t="s">
        <v>327</v>
      </c>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3" t="s">
        <v>328</v>
      </c>
      <c r="AS6" s="604"/>
    </row>
    <row r="7" spans="1:99" ht="21" customHeight="1" thickBot="1">
      <c r="A7" s="4036" t="s">
        <v>1130</v>
      </c>
      <c r="B7" s="4037"/>
      <c r="C7" s="4038"/>
      <c r="D7" s="4038"/>
      <c r="E7" s="4038"/>
      <c r="F7" s="4038"/>
      <c r="G7" s="4038"/>
      <c r="H7" s="4039" t="str">
        <f>入力シート!C10</f>
        <v>○○校区道路改良工事</v>
      </c>
      <c r="I7" s="4039"/>
      <c r="J7" s="4039"/>
      <c r="K7" s="4039"/>
      <c r="L7" s="4039"/>
      <c r="M7" s="4039"/>
      <c r="N7" s="4039"/>
      <c r="O7" s="4039"/>
      <c r="P7" s="4039"/>
      <c r="Q7" s="4039"/>
      <c r="R7" s="4039"/>
      <c r="S7" s="4039"/>
      <c r="T7" s="4039"/>
      <c r="U7" s="4039"/>
      <c r="V7" s="4039"/>
      <c r="W7" s="4039"/>
      <c r="X7" s="4039"/>
      <c r="Y7" s="4039"/>
      <c r="Z7" s="4039"/>
      <c r="AA7" s="4039"/>
      <c r="AB7" s="4039"/>
      <c r="AC7" s="4039"/>
      <c r="AD7" s="4039"/>
      <c r="AE7" s="4039"/>
      <c r="AF7" s="4039"/>
      <c r="AG7" s="4039"/>
      <c r="AH7" s="4039"/>
      <c r="AI7" s="4039"/>
      <c r="AJ7" s="4039"/>
      <c r="AK7" s="4039"/>
      <c r="AL7" s="4039"/>
      <c r="AM7" s="4039"/>
      <c r="AN7" s="4039"/>
      <c r="AO7" s="4039"/>
      <c r="AP7" s="4039"/>
      <c r="AQ7" s="4039"/>
      <c r="AR7" s="4040"/>
      <c r="AS7" s="605"/>
    </row>
    <row r="8" spans="1:99" ht="21.75" customHeight="1">
      <c r="A8" s="4061" t="s">
        <v>1131</v>
      </c>
      <c r="B8" s="4062"/>
      <c r="C8" s="4062"/>
      <c r="D8" s="4062"/>
      <c r="E8" s="4062"/>
      <c r="F8" s="4062"/>
      <c r="G8" s="4063"/>
      <c r="H8" s="606"/>
      <c r="I8" s="606"/>
      <c r="J8" s="606"/>
      <c r="K8" s="606"/>
      <c r="L8" s="606"/>
      <c r="M8" s="606"/>
      <c r="N8" s="606"/>
      <c r="O8" s="606"/>
      <c r="P8" s="606"/>
      <c r="Q8" s="606"/>
      <c r="R8" s="606"/>
      <c r="S8" s="606"/>
      <c r="T8" s="606"/>
      <c r="U8" s="606"/>
      <c r="V8" s="606"/>
      <c r="W8" s="606"/>
      <c r="X8" s="606"/>
      <c r="Y8" s="606"/>
      <c r="Z8" s="606"/>
      <c r="AA8" s="606"/>
      <c r="AB8" s="606"/>
      <c r="AC8" s="606"/>
      <c r="AD8" s="606"/>
      <c r="AE8" s="606"/>
      <c r="AF8" s="606"/>
      <c r="AG8" s="606"/>
      <c r="AH8" s="606"/>
      <c r="AI8" s="606"/>
      <c r="AJ8" s="606"/>
      <c r="AK8" s="606"/>
      <c r="AL8" s="606"/>
      <c r="AM8" s="606"/>
      <c r="AN8" s="606"/>
      <c r="AO8" s="606"/>
      <c r="AP8" s="606"/>
      <c r="AQ8" s="606"/>
      <c r="AR8" s="607"/>
      <c r="AS8" s="597"/>
    </row>
    <row r="9" spans="1:99" ht="9.75" customHeight="1">
      <c r="A9" s="608"/>
      <c r="B9" s="604"/>
      <c r="C9" s="604"/>
      <c r="D9" s="604"/>
      <c r="E9" s="604"/>
      <c r="F9" s="604"/>
      <c r="G9" s="604"/>
      <c r="H9" s="604"/>
      <c r="I9" s="604"/>
      <c r="J9" s="604"/>
      <c r="K9" s="604"/>
      <c r="L9" s="604"/>
      <c r="M9" s="604"/>
      <c r="N9" s="604"/>
      <c r="O9" s="604"/>
      <c r="P9" s="604"/>
      <c r="Q9" s="604"/>
      <c r="R9" s="604"/>
      <c r="S9" s="604"/>
      <c r="T9" s="604"/>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9"/>
      <c r="AS9" s="597"/>
    </row>
    <row r="10" spans="1:99" ht="15" customHeight="1">
      <c r="A10" s="610"/>
      <c r="B10" s="4477"/>
      <c r="C10" s="4478"/>
      <c r="D10" s="4478"/>
      <c r="E10" s="4478"/>
      <c r="F10" s="4478"/>
      <c r="G10" s="4478"/>
      <c r="H10" s="4478"/>
      <c r="I10" s="4478"/>
      <c r="J10" s="4478"/>
      <c r="K10" s="4478"/>
      <c r="L10" s="4478"/>
      <c r="M10" s="4478"/>
      <c r="N10" s="4478"/>
      <c r="O10" s="4478"/>
      <c r="P10" s="4478"/>
      <c r="Q10" s="4478"/>
      <c r="R10" s="4478"/>
      <c r="S10" s="4478"/>
      <c r="T10" s="4478"/>
      <c r="U10" s="4478"/>
      <c r="V10" s="4478"/>
      <c r="W10" s="4478"/>
      <c r="X10" s="4478"/>
      <c r="Y10" s="4478"/>
      <c r="Z10" s="4478"/>
      <c r="AA10" s="4478"/>
      <c r="AB10" s="4478"/>
      <c r="AC10" s="4478"/>
      <c r="AD10" s="4478"/>
      <c r="AE10" s="4478"/>
      <c r="AF10" s="4478"/>
      <c r="AG10" s="4478"/>
      <c r="AH10" s="4478"/>
      <c r="AI10" s="4478"/>
      <c r="AJ10" s="4478"/>
      <c r="AK10" s="4478"/>
      <c r="AL10" s="4478"/>
      <c r="AM10" s="4478"/>
      <c r="AN10" s="4478"/>
      <c r="AO10" s="4478"/>
      <c r="AP10" s="4478"/>
      <c r="AQ10" s="4478"/>
      <c r="AR10" s="609"/>
      <c r="AS10" s="597"/>
    </row>
    <row r="11" spans="1:99" ht="15" customHeight="1">
      <c r="A11" s="610"/>
      <c r="B11" s="4478"/>
      <c r="C11" s="4478"/>
      <c r="D11" s="4478"/>
      <c r="E11" s="4478"/>
      <c r="F11" s="4478"/>
      <c r="G11" s="4478"/>
      <c r="H11" s="4478"/>
      <c r="I11" s="4478"/>
      <c r="J11" s="4478"/>
      <c r="K11" s="4478"/>
      <c r="L11" s="4478"/>
      <c r="M11" s="4478"/>
      <c r="N11" s="4478"/>
      <c r="O11" s="4478"/>
      <c r="P11" s="4478"/>
      <c r="Q11" s="4478"/>
      <c r="R11" s="4478"/>
      <c r="S11" s="4478"/>
      <c r="T11" s="4478"/>
      <c r="U11" s="4478"/>
      <c r="V11" s="4478"/>
      <c r="W11" s="4478"/>
      <c r="X11" s="4478"/>
      <c r="Y11" s="4478"/>
      <c r="Z11" s="4478"/>
      <c r="AA11" s="4478"/>
      <c r="AB11" s="4478"/>
      <c r="AC11" s="4478"/>
      <c r="AD11" s="4478"/>
      <c r="AE11" s="4478"/>
      <c r="AF11" s="4478"/>
      <c r="AG11" s="4478"/>
      <c r="AH11" s="4478"/>
      <c r="AI11" s="4478"/>
      <c r="AJ11" s="4478"/>
      <c r="AK11" s="4478"/>
      <c r="AL11" s="4478"/>
      <c r="AM11" s="4478"/>
      <c r="AN11" s="4478"/>
      <c r="AO11" s="4478"/>
      <c r="AP11" s="4478"/>
      <c r="AQ11" s="4478"/>
      <c r="AR11" s="609"/>
      <c r="AS11" s="597"/>
    </row>
    <row r="12" spans="1:99" ht="15" customHeight="1">
      <c r="A12" s="610"/>
      <c r="B12" s="4478"/>
      <c r="C12" s="4478"/>
      <c r="D12" s="4478"/>
      <c r="E12" s="4478"/>
      <c r="F12" s="4478"/>
      <c r="G12" s="4478"/>
      <c r="H12" s="4478"/>
      <c r="I12" s="4478"/>
      <c r="J12" s="4478"/>
      <c r="K12" s="4478"/>
      <c r="L12" s="4478"/>
      <c r="M12" s="4478"/>
      <c r="N12" s="4478"/>
      <c r="O12" s="4478"/>
      <c r="P12" s="4478"/>
      <c r="Q12" s="4478"/>
      <c r="R12" s="4478"/>
      <c r="S12" s="4478"/>
      <c r="T12" s="4478"/>
      <c r="U12" s="4478"/>
      <c r="V12" s="4478"/>
      <c r="W12" s="4478"/>
      <c r="X12" s="4478"/>
      <c r="Y12" s="4478"/>
      <c r="Z12" s="4478"/>
      <c r="AA12" s="4478"/>
      <c r="AB12" s="4478"/>
      <c r="AC12" s="4478"/>
      <c r="AD12" s="4478"/>
      <c r="AE12" s="4478"/>
      <c r="AF12" s="4478"/>
      <c r="AG12" s="4478"/>
      <c r="AH12" s="4478"/>
      <c r="AI12" s="4478"/>
      <c r="AJ12" s="4478"/>
      <c r="AK12" s="4478"/>
      <c r="AL12" s="4478"/>
      <c r="AM12" s="4478"/>
      <c r="AN12" s="4478"/>
      <c r="AO12" s="4478"/>
      <c r="AP12" s="4478"/>
      <c r="AQ12" s="4478"/>
      <c r="AR12" s="609"/>
      <c r="AS12" s="597"/>
    </row>
    <row r="13" spans="1:99" ht="15" customHeight="1">
      <c r="A13" s="610"/>
      <c r="B13" s="4478"/>
      <c r="C13" s="4478"/>
      <c r="D13" s="4478"/>
      <c r="E13" s="4478"/>
      <c r="F13" s="4478"/>
      <c r="G13" s="4478"/>
      <c r="H13" s="4478"/>
      <c r="I13" s="4478"/>
      <c r="J13" s="4478"/>
      <c r="K13" s="4478"/>
      <c r="L13" s="4478"/>
      <c r="M13" s="4478"/>
      <c r="N13" s="4478"/>
      <c r="O13" s="4478"/>
      <c r="P13" s="4478"/>
      <c r="Q13" s="4478"/>
      <c r="R13" s="4478"/>
      <c r="S13" s="4478"/>
      <c r="T13" s="4478"/>
      <c r="U13" s="4478"/>
      <c r="V13" s="4478"/>
      <c r="W13" s="4478"/>
      <c r="X13" s="4478"/>
      <c r="Y13" s="4478"/>
      <c r="Z13" s="4478"/>
      <c r="AA13" s="4478"/>
      <c r="AB13" s="4478"/>
      <c r="AC13" s="4478"/>
      <c r="AD13" s="4478"/>
      <c r="AE13" s="4478"/>
      <c r="AF13" s="4478"/>
      <c r="AG13" s="4478"/>
      <c r="AH13" s="4478"/>
      <c r="AI13" s="4478"/>
      <c r="AJ13" s="4478"/>
      <c r="AK13" s="4478"/>
      <c r="AL13" s="4478"/>
      <c r="AM13" s="4478"/>
      <c r="AN13" s="4478"/>
      <c r="AO13" s="4478"/>
      <c r="AP13" s="4478"/>
      <c r="AQ13" s="4478"/>
      <c r="AR13" s="609"/>
      <c r="AS13" s="597"/>
    </row>
    <row r="14" spans="1:99" ht="15" customHeight="1">
      <c r="A14" s="610"/>
      <c r="B14" s="4478"/>
      <c r="C14" s="4478"/>
      <c r="D14" s="4478"/>
      <c r="E14" s="4478"/>
      <c r="F14" s="4478"/>
      <c r="G14" s="4478"/>
      <c r="H14" s="4478"/>
      <c r="I14" s="4478"/>
      <c r="J14" s="4478"/>
      <c r="K14" s="4478"/>
      <c r="L14" s="4478"/>
      <c r="M14" s="4478"/>
      <c r="N14" s="4478"/>
      <c r="O14" s="4478"/>
      <c r="P14" s="4478"/>
      <c r="Q14" s="4478"/>
      <c r="R14" s="4478"/>
      <c r="S14" s="4478"/>
      <c r="T14" s="4478"/>
      <c r="U14" s="4478"/>
      <c r="V14" s="4478"/>
      <c r="W14" s="4478"/>
      <c r="X14" s="4478"/>
      <c r="Y14" s="4478"/>
      <c r="Z14" s="4478"/>
      <c r="AA14" s="4478"/>
      <c r="AB14" s="4478"/>
      <c r="AC14" s="4478"/>
      <c r="AD14" s="4478"/>
      <c r="AE14" s="4478"/>
      <c r="AF14" s="4478"/>
      <c r="AG14" s="4478"/>
      <c r="AH14" s="4478"/>
      <c r="AI14" s="4478"/>
      <c r="AJ14" s="4478"/>
      <c r="AK14" s="4478"/>
      <c r="AL14" s="4478"/>
      <c r="AM14" s="4478"/>
      <c r="AN14" s="4478"/>
      <c r="AO14" s="4478"/>
      <c r="AP14" s="4478"/>
      <c r="AQ14" s="4478"/>
      <c r="AR14" s="609"/>
      <c r="AS14" s="597"/>
    </row>
    <row r="15" spans="1:99" ht="15" customHeight="1">
      <c r="A15" s="610"/>
      <c r="B15" s="4478"/>
      <c r="C15" s="4478"/>
      <c r="D15" s="4478"/>
      <c r="E15" s="4478"/>
      <c r="F15" s="4478"/>
      <c r="G15" s="4478"/>
      <c r="H15" s="4478"/>
      <c r="I15" s="4478"/>
      <c r="J15" s="4478"/>
      <c r="K15" s="4478"/>
      <c r="L15" s="4478"/>
      <c r="M15" s="4478"/>
      <c r="N15" s="4478"/>
      <c r="O15" s="4478"/>
      <c r="P15" s="4478"/>
      <c r="Q15" s="4478"/>
      <c r="R15" s="4478"/>
      <c r="S15" s="4478"/>
      <c r="T15" s="4478"/>
      <c r="U15" s="4478"/>
      <c r="V15" s="4478"/>
      <c r="W15" s="4478"/>
      <c r="X15" s="4478"/>
      <c r="Y15" s="4478"/>
      <c r="Z15" s="4478"/>
      <c r="AA15" s="4478"/>
      <c r="AB15" s="4478"/>
      <c r="AC15" s="4478"/>
      <c r="AD15" s="4478"/>
      <c r="AE15" s="4478"/>
      <c r="AF15" s="4478"/>
      <c r="AG15" s="4478"/>
      <c r="AH15" s="4478"/>
      <c r="AI15" s="4478"/>
      <c r="AJ15" s="4478"/>
      <c r="AK15" s="4478"/>
      <c r="AL15" s="4478"/>
      <c r="AM15" s="4478"/>
      <c r="AN15" s="4478"/>
      <c r="AO15" s="4478"/>
      <c r="AP15" s="4478"/>
      <c r="AQ15" s="4478"/>
      <c r="AR15" s="609"/>
      <c r="AS15" s="597"/>
    </row>
    <row r="16" spans="1:99" ht="15" customHeight="1">
      <c r="A16" s="610"/>
      <c r="B16" s="4478"/>
      <c r="C16" s="4478"/>
      <c r="D16" s="4478"/>
      <c r="E16" s="4478"/>
      <c r="F16" s="4478"/>
      <c r="G16" s="4478"/>
      <c r="H16" s="4478"/>
      <c r="I16" s="4478"/>
      <c r="J16" s="4478"/>
      <c r="K16" s="4478"/>
      <c r="L16" s="4478"/>
      <c r="M16" s="4478"/>
      <c r="N16" s="4478"/>
      <c r="O16" s="4478"/>
      <c r="P16" s="4478"/>
      <c r="Q16" s="4478"/>
      <c r="R16" s="4478"/>
      <c r="S16" s="4478"/>
      <c r="T16" s="4478"/>
      <c r="U16" s="4478"/>
      <c r="V16" s="4478"/>
      <c r="W16" s="4478"/>
      <c r="X16" s="4478"/>
      <c r="Y16" s="4478"/>
      <c r="Z16" s="4478"/>
      <c r="AA16" s="4478"/>
      <c r="AB16" s="4478"/>
      <c r="AC16" s="4478"/>
      <c r="AD16" s="4478"/>
      <c r="AE16" s="4478"/>
      <c r="AF16" s="4478"/>
      <c r="AG16" s="4478"/>
      <c r="AH16" s="4478"/>
      <c r="AI16" s="4478"/>
      <c r="AJ16" s="4478"/>
      <c r="AK16" s="4478"/>
      <c r="AL16" s="4478"/>
      <c r="AM16" s="4478"/>
      <c r="AN16" s="4478"/>
      <c r="AO16" s="4478"/>
      <c r="AP16" s="4478"/>
      <c r="AQ16" s="4478"/>
      <c r="AR16" s="609"/>
      <c r="AS16" s="597"/>
    </row>
    <row r="17" spans="1:45" ht="15" customHeight="1">
      <c r="A17" s="610"/>
      <c r="B17" s="4478"/>
      <c r="C17" s="4478"/>
      <c r="D17" s="4478"/>
      <c r="E17" s="4478"/>
      <c r="F17" s="4478"/>
      <c r="G17" s="4478"/>
      <c r="H17" s="4478"/>
      <c r="I17" s="4478"/>
      <c r="J17" s="4478"/>
      <c r="K17" s="4478"/>
      <c r="L17" s="4478"/>
      <c r="M17" s="4478"/>
      <c r="N17" s="4478"/>
      <c r="O17" s="4478"/>
      <c r="P17" s="4478"/>
      <c r="Q17" s="4478"/>
      <c r="R17" s="4478"/>
      <c r="S17" s="4478"/>
      <c r="T17" s="4478"/>
      <c r="U17" s="4478"/>
      <c r="V17" s="4478"/>
      <c r="W17" s="4478"/>
      <c r="X17" s="4478"/>
      <c r="Y17" s="4478"/>
      <c r="Z17" s="4478"/>
      <c r="AA17" s="4478"/>
      <c r="AB17" s="4478"/>
      <c r="AC17" s="4478"/>
      <c r="AD17" s="4478"/>
      <c r="AE17" s="4478"/>
      <c r="AF17" s="4478"/>
      <c r="AG17" s="4478"/>
      <c r="AH17" s="4478"/>
      <c r="AI17" s="4478"/>
      <c r="AJ17" s="4478"/>
      <c r="AK17" s="4478"/>
      <c r="AL17" s="4478"/>
      <c r="AM17" s="4478"/>
      <c r="AN17" s="4478"/>
      <c r="AO17" s="4478"/>
      <c r="AP17" s="4478"/>
      <c r="AQ17" s="4478"/>
      <c r="AR17" s="609"/>
      <c r="AS17" s="597"/>
    </row>
    <row r="18" spans="1:45" ht="15" customHeight="1">
      <c r="A18" s="610"/>
      <c r="B18" s="4478"/>
      <c r="C18" s="4478"/>
      <c r="D18" s="4478"/>
      <c r="E18" s="4478"/>
      <c r="F18" s="4478"/>
      <c r="G18" s="4478"/>
      <c r="H18" s="4478"/>
      <c r="I18" s="4478"/>
      <c r="J18" s="4478"/>
      <c r="K18" s="4478"/>
      <c r="L18" s="4478"/>
      <c r="M18" s="4478"/>
      <c r="N18" s="4478"/>
      <c r="O18" s="4478"/>
      <c r="P18" s="4478"/>
      <c r="Q18" s="4478"/>
      <c r="R18" s="4478"/>
      <c r="S18" s="4478"/>
      <c r="T18" s="4478"/>
      <c r="U18" s="4478"/>
      <c r="V18" s="4478"/>
      <c r="W18" s="4478"/>
      <c r="X18" s="4478"/>
      <c r="Y18" s="4478"/>
      <c r="Z18" s="4478"/>
      <c r="AA18" s="4478"/>
      <c r="AB18" s="4478"/>
      <c r="AC18" s="4478"/>
      <c r="AD18" s="4478"/>
      <c r="AE18" s="4478"/>
      <c r="AF18" s="4478"/>
      <c r="AG18" s="4478"/>
      <c r="AH18" s="4478"/>
      <c r="AI18" s="4478"/>
      <c r="AJ18" s="4478"/>
      <c r="AK18" s="4478"/>
      <c r="AL18" s="4478"/>
      <c r="AM18" s="4478"/>
      <c r="AN18" s="4478"/>
      <c r="AO18" s="4478"/>
      <c r="AP18" s="4478"/>
      <c r="AQ18" s="4478"/>
      <c r="AR18" s="609"/>
      <c r="AS18" s="597"/>
    </row>
    <row r="19" spans="1:45" ht="26.1" customHeight="1" thickBot="1">
      <c r="A19" s="611"/>
      <c r="B19" s="612"/>
      <c r="C19" s="4031" t="s">
        <v>167</v>
      </c>
      <c r="D19" s="4031"/>
      <c r="E19" s="4031"/>
      <c r="F19" s="4031"/>
      <c r="G19" s="4031"/>
      <c r="H19" s="613"/>
      <c r="I19" s="4031" t="s">
        <v>394</v>
      </c>
      <c r="J19" s="4031"/>
      <c r="K19" s="614"/>
      <c r="L19" s="4032"/>
      <c r="M19" s="4032"/>
      <c r="N19" s="4032"/>
      <c r="O19" s="4032"/>
      <c r="P19" s="4032"/>
      <c r="Q19" s="4032"/>
      <c r="R19" s="4031"/>
      <c r="S19" s="4031"/>
      <c r="T19" s="4031"/>
      <c r="U19" s="4031"/>
      <c r="V19" s="4031"/>
      <c r="W19" s="4031"/>
      <c r="X19" s="4031"/>
      <c r="Y19" s="4031"/>
      <c r="Z19" s="4031"/>
      <c r="AA19" s="4031"/>
      <c r="AB19" s="4031"/>
      <c r="AC19" s="4031"/>
      <c r="AD19" s="4031"/>
      <c r="AE19" s="4031"/>
      <c r="AF19" s="4031"/>
      <c r="AG19" s="4031"/>
      <c r="AH19" s="4031"/>
      <c r="AI19" s="4031"/>
      <c r="AJ19" s="4031"/>
      <c r="AK19" s="4031"/>
      <c r="AL19" s="4031"/>
      <c r="AM19" s="4031"/>
      <c r="AN19" s="4031"/>
      <c r="AO19" s="4031"/>
      <c r="AP19" s="4031"/>
      <c r="AQ19" s="4031"/>
      <c r="AR19" s="615"/>
      <c r="AS19" s="597"/>
    </row>
    <row r="20" spans="1:45" ht="15" customHeight="1">
      <c r="A20" s="4022" t="s">
        <v>1132</v>
      </c>
      <c r="B20" s="4023"/>
      <c r="C20" s="4026" t="s">
        <v>1133</v>
      </c>
      <c r="D20" s="4023"/>
      <c r="E20" s="3974" t="s">
        <v>68</v>
      </c>
      <c r="F20" s="3974"/>
      <c r="G20" s="3974"/>
      <c r="H20" s="3974"/>
      <c r="I20" s="3974"/>
      <c r="J20" s="3974"/>
      <c r="K20" s="616" t="s">
        <v>1124</v>
      </c>
      <c r="L20" s="617"/>
      <c r="M20" s="594" t="s">
        <v>1134</v>
      </c>
      <c r="Q20" s="616" t="s">
        <v>963</v>
      </c>
      <c r="R20" s="616"/>
      <c r="S20" s="617" t="s">
        <v>1135</v>
      </c>
      <c r="T20" s="617"/>
      <c r="V20" s="617"/>
      <c r="W20" s="616" t="s">
        <v>963</v>
      </c>
      <c r="X20" s="616"/>
      <c r="Y20" s="617" t="s">
        <v>1126</v>
      </c>
      <c r="Z20" s="617"/>
      <c r="AA20" s="617"/>
      <c r="AB20" s="617"/>
      <c r="AC20" s="616" t="s">
        <v>1124</v>
      </c>
      <c r="AD20" s="616"/>
      <c r="AE20" s="617" t="s">
        <v>1136</v>
      </c>
      <c r="AF20" s="617"/>
      <c r="AG20" s="617"/>
      <c r="AH20" s="617"/>
      <c r="AI20" s="617" t="s">
        <v>329</v>
      </c>
      <c r="AJ20" s="618"/>
      <c r="AK20" s="604"/>
      <c r="AL20" s="604"/>
      <c r="AM20" s="604"/>
      <c r="AN20" s="604"/>
      <c r="AO20" s="604"/>
      <c r="AP20" s="604"/>
      <c r="AQ20" s="604"/>
      <c r="AR20" s="609"/>
      <c r="AS20" s="597"/>
    </row>
    <row r="21" spans="1:45" ht="15" customHeight="1">
      <c r="A21" s="4024"/>
      <c r="B21" s="4012"/>
      <c r="C21" s="4011"/>
      <c r="D21" s="4012"/>
      <c r="E21" s="3974"/>
      <c r="F21" s="3974"/>
      <c r="G21" s="3974"/>
      <c r="H21" s="3974"/>
      <c r="I21" s="3974"/>
      <c r="J21" s="3974"/>
      <c r="K21" s="619"/>
      <c r="L21" s="604"/>
      <c r="M21" s="619"/>
      <c r="N21" s="619"/>
      <c r="O21" s="604"/>
      <c r="P21" s="604"/>
      <c r="Q21" s="604"/>
      <c r="R21" s="619"/>
      <c r="S21" s="619"/>
      <c r="T21" s="604"/>
      <c r="U21" s="604"/>
      <c r="V21" s="604"/>
      <c r="W21" s="619"/>
      <c r="X21" s="619"/>
      <c r="Y21" s="604"/>
      <c r="Z21" s="604"/>
      <c r="AA21" s="604"/>
      <c r="AB21" s="604"/>
      <c r="AC21" s="604"/>
      <c r="AD21" s="604"/>
      <c r="AE21" s="604"/>
      <c r="AF21" s="604"/>
      <c r="AG21" s="604"/>
      <c r="AH21" s="604"/>
      <c r="AI21" s="604"/>
      <c r="AJ21" s="618"/>
      <c r="AK21" s="604"/>
      <c r="AL21" s="604"/>
      <c r="AM21" s="604"/>
      <c r="AN21" s="604"/>
      <c r="AO21" s="604"/>
      <c r="AP21" s="604"/>
      <c r="AQ21" s="604"/>
      <c r="AR21" s="609"/>
      <c r="AS21" s="597"/>
    </row>
    <row r="22" spans="1:45" ht="15" customHeight="1">
      <c r="A22" s="4024"/>
      <c r="B22" s="4012"/>
      <c r="C22" s="4011"/>
      <c r="D22" s="4012"/>
      <c r="E22" s="597"/>
      <c r="F22" s="597"/>
      <c r="G22" s="597"/>
      <c r="H22" s="597"/>
      <c r="I22" s="597"/>
      <c r="J22" s="597"/>
      <c r="K22" s="4029" t="s">
        <v>963</v>
      </c>
      <c r="L22" s="4029"/>
      <c r="M22" s="3974" t="s">
        <v>331</v>
      </c>
      <c r="N22" s="3974"/>
      <c r="O22" s="3974"/>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1"/>
      <c r="AR22" s="609"/>
      <c r="AS22" s="597"/>
    </row>
    <row r="23" spans="1:45" ht="15" customHeight="1">
      <c r="A23" s="4024"/>
      <c r="B23" s="4012"/>
      <c r="C23" s="4011"/>
      <c r="D23" s="4012"/>
      <c r="E23" s="597"/>
      <c r="F23" s="597"/>
      <c r="G23" s="597"/>
      <c r="H23" s="597"/>
      <c r="I23" s="597"/>
      <c r="J23" s="597"/>
      <c r="K23" s="4029"/>
      <c r="L23" s="4029"/>
      <c r="M23" s="3974"/>
      <c r="N23" s="3974"/>
      <c r="O23" s="3974"/>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1"/>
      <c r="AR23" s="609"/>
      <c r="AS23" s="597"/>
    </row>
    <row r="24" spans="1:45" ht="15" customHeight="1">
      <c r="A24" s="4024"/>
      <c r="B24" s="4012"/>
      <c r="C24" s="4011"/>
      <c r="D24" s="4012"/>
      <c r="E24" s="597"/>
      <c r="F24" s="597"/>
      <c r="G24" s="597"/>
      <c r="H24" s="597"/>
      <c r="I24" s="597"/>
      <c r="J24" s="597"/>
      <c r="K24" s="597"/>
      <c r="L24" s="622"/>
      <c r="M24" s="622"/>
      <c r="N24" s="622"/>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09"/>
      <c r="AS24" s="597"/>
    </row>
    <row r="25" spans="1:45" ht="15" customHeight="1">
      <c r="A25" s="4024"/>
      <c r="B25" s="4012"/>
      <c r="C25" s="4011"/>
      <c r="D25" s="4012"/>
      <c r="E25" s="4016" t="s">
        <v>1124</v>
      </c>
      <c r="F25" s="4017"/>
      <c r="G25" s="597" t="s">
        <v>1137</v>
      </c>
      <c r="H25" s="597"/>
      <c r="I25" s="597"/>
      <c r="J25" s="597"/>
      <c r="K25" s="597"/>
      <c r="L25" s="597"/>
      <c r="M25" s="3974" t="s">
        <v>1138</v>
      </c>
      <c r="N25" s="3974"/>
      <c r="O25" s="3974"/>
      <c r="P25" s="3974"/>
      <c r="Q25" s="3974"/>
      <c r="R25" s="604"/>
      <c r="S25" s="618" t="s">
        <v>669</v>
      </c>
      <c r="T25" s="618"/>
      <c r="U25" s="3974"/>
      <c r="V25" s="3974"/>
      <c r="W25" s="618" t="s">
        <v>5</v>
      </c>
      <c r="X25" s="3974"/>
      <c r="Y25" s="3974"/>
      <c r="Z25" s="618" t="s">
        <v>1139</v>
      </c>
      <c r="AA25" s="3974"/>
      <c r="AB25" s="3974"/>
      <c r="AC25" s="618" t="s">
        <v>1140</v>
      </c>
      <c r="AM25" s="597"/>
      <c r="AN25" s="620"/>
      <c r="AO25" s="620"/>
      <c r="AP25" s="620"/>
      <c r="AQ25" s="620"/>
      <c r="AR25" s="609"/>
      <c r="AS25" s="597"/>
    </row>
    <row r="26" spans="1:45" ht="15" customHeight="1">
      <c r="A26" s="4024"/>
      <c r="B26" s="4012"/>
      <c r="C26" s="4011"/>
      <c r="D26" s="4012"/>
      <c r="E26" s="597"/>
      <c r="F26" s="597"/>
      <c r="G26" s="4015"/>
      <c r="H26" s="4015"/>
      <c r="I26" s="4015"/>
      <c r="J26" s="4015"/>
      <c r="K26" s="4015"/>
      <c r="L26" s="4015"/>
      <c r="M26" s="4015"/>
      <c r="N26" s="4015"/>
      <c r="O26" s="4015"/>
      <c r="P26" s="4015"/>
      <c r="Q26" s="4015"/>
      <c r="R26" s="4015"/>
      <c r="S26" s="4015"/>
      <c r="T26" s="4015"/>
      <c r="U26" s="4015"/>
      <c r="V26" s="4015"/>
      <c r="W26" s="4015"/>
      <c r="X26" s="4015"/>
      <c r="Y26" s="4015"/>
      <c r="Z26" s="4015"/>
      <c r="AA26" s="4015"/>
      <c r="AB26" s="4015"/>
      <c r="AC26" s="4015"/>
      <c r="AD26" s="4015"/>
      <c r="AE26" s="4015"/>
      <c r="AF26" s="4015"/>
      <c r="AG26" s="4015"/>
      <c r="AH26" s="4015"/>
      <c r="AI26" s="4015"/>
      <c r="AJ26" s="4015"/>
      <c r="AK26" s="4015"/>
      <c r="AL26" s="4015"/>
      <c r="AM26" s="4015"/>
      <c r="AN26" s="4015"/>
      <c r="AO26" s="4015"/>
      <c r="AP26" s="4015"/>
      <c r="AQ26" s="4015"/>
      <c r="AR26" s="609"/>
      <c r="AS26" s="597"/>
    </row>
    <row r="27" spans="1:45" ht="15" customHeight="1">
      <c r="A27" s="4024"/>
      <c r="B27" s="4012"/>
      <c r="C27" s="4011"/>
      <c r="D27" s="4012"/>
      <c r="E27" s="597"/>
      <c r="F27" s="597"/>
      <c r="G27" s="4015"/>
      <c r="H27" s="4015"/>
      <c r="I27" s="4015"/>
      <c r="J27" s="4015"/>
      <c r="K27" s="4015"/>
      <c r="L27" s="4015"/>
      <c r="M27" s="4015"/>
      <c r="N27" s="4015"/>
      <c r="O27" s="4015"/>
      <c r="P27" s="4015"/>
      <c r="Q27" s="4015"/>
      <c r="R27" s="4015"/>
      <c r="S27" s="4015"/>
      <c r="T27" s="4015"/>
      <c r="U27" s="4015"/>
      <c r="V27" s="4015"/>
      <c r="W27" s="4015"/>
      <c r="X27" s="4015"/>
      <c r="Y27" s="4015"/>
      <c r="Z27" s="4015"/>
      <c r="AA27" s="4015"/>
      <c r="AB27" s="4015"/>
      <c r="AC27" s="4015"/>
      <c r="AD27" s="4015"/>
      <c r="AE27" s="4015"/>
      <c r="AF27" s="4015"/>
      <c r="AG27" s="4015"/>
      <c r="AH27" s="4015"/>
      <c r="AI27" s="4015"/>
      <c r="AJ27" s="4015"/>
      <c r="AK27" s="4015"/>
      <c r="AL27" s="4015"/>
      <c r="AM27" s="4015"/>
      <c r="AN27" s="4015"/>
      <c r="AO27" s="4015"/>
      <c r="AP27" s="4015"/>
      <c r="AQ27" s="4015"/>
      <c r="AR27" s="609"/>
      <c r="AS27" s="597"/>
    </row>
    <row r="28" spans="1:45" ht="15" customHeight="1">
      <c r="A28" s="4024"/>
      <c r="B28" s="4012"/>
      <c r="C28" s="4011"/>
      <c r="D28" s="4012"/>
      <c r="E28" s="597"/>
      <c r="F28" s="597"/>
      <c r="G28" s="4015"/>
      <c r="H28" s="4015"/>
      <c r="I28" s="4015"/>
      <c r="J28" s="4015"/>
      <c r="K28" s="4015"/>
      <c r="L28" s="4015"/>
      <c r="M28" s="4015"/>
      <c r="N28" s="4015"/>
      <c r="O28" s="4015"/>
      <c r="P28" s="4015"/>
      <c r="Q28" s="4015"/>
      <c r="R28" s="4015"/>
      <c r="S28" s="4015"/>
      <c r="T28" s="4015"/>
      <c r="U28" s="4015"/>
      <c r="V28" s="4015"/>
      <c r="W28" s="4015"/>
      <c r="X28" s="4015"/>
      <c r="Y28" s="4015"/>
      <c r="Z28" s="4015"/>
      <c r="AA28" s="4015"/>
      <c r="AB28" s="4015"/>
      <c r="AC28" s="4015"/>
      <c r="AD28" s="4015"/>
      <c r="AE28" s="4015"/>
      <c r="AF28" s="4015"/>
      <c r="AG28" s="4015"/>
      <c r="AH28" s="4015"/>
      <c r="AI28" s="4015"/>
      <c r="AJ28" s="4015"/>
      <c r="AK28" s="4015"/>
      <c r="AL28" s="4015"/>
      <c r="AM28" s="4015"/>
      <c r="AN28" s="4015"/>
      <c r="AO28" s="4015"/>
      <c r="AP28" s="4015"/>
      <c r="AQ28" s="4015"/>
      <c r="AR28" s="609"/>
      <c r="AS28" s="597"/>
    </row>
    <row r="29" spans="1:45" ht="15" customHeight="1">
      <c r="A29" s="4024"/>
      <c r="B29" s="4012"/>
      <c r="C29" s="4011"/>
      <c r="D29" s="4012"/>
      <c r="E29" s="597"/>
      <c r="F29" s="597"/>
      <c r="G29" s="4015"/>
      <c r="H29" s="4015"/>
      <c r="I29" s="4015"/>
      <c r="J29" s="4015"/>
      <c r="K29" s="4015"/>
      <c r="L29" s="4015"/>
      <c r="M29" s="4015"/>
      <c r="N29" s="4015"/>
      <c r="O29" s="4015"/>
      <c r="P29" s="4015"/>
      <c r="Q29" s="4015"/>
      <c r="R29" s="4015"/>
      <c r="S29" s="4015"/>
      <c r="T29" s="4015"/>
      <c r="U29" s="4015"/>
      <c r="V29" s="4015"/>
      <c r="W29" s="4015"/>
      <c r="X29" s="4015"/>
      <c r="Y29" s="4015"/>
      <c r="Z29" s="4015"/>
      <c r="AA29" s="4015"/>
      <c r="AB29" s="4015"/>
      <c r="AC29" s="4015"/>
      <c r="AD29" s="4015"/>
      <c r="AE29" s="4015"/>
      <c r="AF29" s="4015"/>
      <c r="AG29" s="4015"/>
      <c r="AH29" s="4015"/>
      <c r="AI29" s="4015"/>
      <c r="AJ29" s="4015"/>
      <c r="AK29" s="4015"/>
      <c r="AL29" s="4015"/>
      <c r="AM29" s="4015"/>
      <c r="AN29" s="4015"/>
      <c r="AO29" s="4015"/>
      <c r="AP29" s="4015"/>
      <c r="AQ29" s="4015"/>
      <c r="AR29" s="609"/>
      <c r="AS29" s="597"/>
    </row>
    <row r="30" spans="1:45" ht="15" customHeight="1">
      <c r="A30" s="4024"/>
      <c r="B30" s="4012"/>
      <c r="C30" s="4011"/>
      <c r="D30" s="4012"/>
      <c r="E30" s="597"/>
      <c r="F30" s="597"/>
      <c r="G30" s="4015"/>
      <c r="H30" s="4015"/>
      <c r="I30" s="4015"/>
      <c r="J30" s="4015"/>
      <c r="K30" s="4015"/>
      <c r="L30" s="4015"/>
      <c r="M30" s="4015"/>
      <c r="N30" s="4015"/>
      <c r="O30" s="4015"/>
      <c r="P30" s="4015"/>
      <c r="Q30" s="4015"/>
      <c r="R30" s="4015"/>
      <c r="S30" s="4015"/>
      <c r="T30" s="4015"/>
      <c r="U30" s="4015"/>
      <c r="V30" s="4015"/>
      <c r="W30" s="4015"/>
      <c r="X30" s="4015"/>
      <c r="Y30" s="4015"/>
      <c r="Z30" s="4015"/>
      <c r="AA30" s="4015"/>
      <c r="AB30" s="4015"/>
      <c r="AC30" s="4015"/>
      <c r="AD30" s="4015"/>
      <c r="AE30" s="4015"/>
      <c r="AF30" s="4015"/>
      <c r="AG30" s="4015"/>
      <c r="AH30" s="4015"/>
      <c r="AI30" s="4015"/>
      <c r="AJ30" s="4015"/>
      <c r="AK30" s="4015"/>
      <c r="AL30" s="4015"/>
      <c r="AM30" s="4015"/>
      <c r="AN30" s="4015"/>
      <c r="AO30" s="4015"/>
      <c r="AP30" s="4015"/>
      <c r="AQ30" s="4015"/>
      <c r="AR30" s="609"/>
      <c r="AS30" s="597"/>
    </row>
    <row r="31" spans="1:45" ht="15" customHeight="1">
      <c r="A31" s="4024"/>
      <c r="B31" s="4012"/>
      <c r="C31" s="4011"/>
      <c r="D31" s="4012"/>
      <c r="E31" s="597"/>
      <c r="F31" s="597"/>
      <c r="G31" s="4015"/>
      <c r="H31" s="4015"/>
      <c r="I31" s="4015"/>
      <c r="J31" s="4015"/>
      <c r="K31" s="4015"/>
      <c r="L31" s="4015"/>
      <c r="M31" s="4015"/>
      <c r="N31" s="4015"/>
      <c r="O31" s="4015"/>
      <c r="P31" s="4015"/>
      <c r="Q31" s="4015"/>
      <c r="R31" s="4015"/>
      <c r="S31" s="4015"/>
      <c r="T31" s="4015"/>
      <c r="U31" s="4015"/>
      <c r="V31" s="4015"/>
      <c r="W31" s="4015"/>
      <c r="X31" s="4015"/>
      <c r="Y31" s="4015"/>
      <c r="Z31" s="4015"/>
      <c r="AA31" s="4015"/>
      <c r="AB31" s="4015"/>
      <c r="AC31" s="4015"/>
      <c r="AD31" s="4015"/>
      <c r="AE31" s="4015"/>
      <c r="AF31" s="4015"/>
      <c r="AG31" s="4015"/>
      <c r="AH31" s="4015"/>
      <c r="AI31" s="4015"/>
      <c r="AJ31" s="4015"/>
      <c r="AK31" s="4015"/>
      <c r="AL31" s="4015"/>
      <c r="AM31" s="4015"/>
      <c r="AN31" s="4015"/>
      <c r="AO31" s="4015"/>
      <c r="AP31" s="4015"/>
      <c r="AQ31" s="4015"/>
      <c r="AR31" s="609"/>
      <c r="AS31" s="597"/>
    </row>
    <row r="32" spans="1:45" ht="15" customHeight="1">
      <c r="A32" s="4024"/>
      <c r="B32" s="4012"/>
      <c r="C32" s="4011"/>
      <c r="D32" s="4012"/>
      <c r="E32" s="597"/>
      <c r="F32" s="597"/>
      <c r="G32" s="4015"/>
      <c r="H32" s="4015"/>
      <c r="I32" s="4015"/>
      <c r="J32" s="4015"/>
      <c r="K32" s="4015"/>
      <c r="L32" s="4015"/>
      <c r="M32" s="4015"/>
      <c r="N32" s="4015"/>
      <c r="O32" s="4015"/>
      <c r="P32" s="4015"/>
      <c r="Q32" s="4015"/>
      <c r="R32" s="4015"/>
      <c r="S32" s="4015"/>
      <c r="T32" s="4015"/>
      <c r="U32" s="4015"/>
      <c r="V32" s="4015"/>
      <c r="W32" s="4015"/>
      <c r="X32" s="4015"/>
      <c r="Y32" s="4015"/>
      <c r="Z32" s="4015"/>
      <c r="AA32" s="4015"/>
      <c r="AB32" s="4015"/>
      <c r="AC32" s="4015"/>
      <c r="AD32" s="4015"/>
      <c r="AE32" s="4015"/>
      <c r="AF32" s="4015"/>
      <c r="AG32" s="4015"/>
      <c r="AH32" s="4015"/>
      <c r="AI32" s="4015"/>
      <c r="AJ32" s="4015"/>
      <c r="AK32" s="4015"/>
      <c r="AL32" s="4015"/>
      <c r="AM32" s="4015"/>
      <c r="AN32" s="4015"/>
      <c r="AO32" s="4015"/>
      <c r="AP32" s="4015"/>
      <c r="AQ32" s="4015"/>
      <c r="AR32" s="609"/>
      <c r="AS32" s="597"/>
    </row>
    <row r="33" spans="1:45" ht="15" customHeight="1">
      <c r="A33" s="4024"/>
      <c r="B33" s="4012"/>
      <c r="C33" s="4011"/>
      <c r="D33" s="4012"/>
      <c r="E33" s="597"/>
      <c r="F33" s="597"/>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09"/>
      <c r="AS33" s="597"/>
    </row>
    <row r="34" spans="1:45" ht="15" customHeight="1">
      <c r="A34" s="4024"/>
      <c r="B34" s="4012"/>
      <c r="C34" s="4011"/>
      <c r="D34" s="4012"/>
      <c r="E34" s="4016" t="s">
        <v>1124</v>
      </c>
      <c r="F34" s="4017"/>
      <c r="G34" s="622" t="s">
        <v>1141</v>
      </c>
      <c r="H34" s="622"/>
      <c r="I34" s="622"/>
      <c r="J34" s="622"/>
      <c r="K34" s="622"/>
      <c r="L34" s="622"/>
      <c r="M34" s="622"/>
      <c r="N34" s="622"/>
      <c r="O34" s="622"/>
      <c r="P34" s="622"/>
      <c r="Q34" s="622"/>
      <c r="R34" s="622"/>
      <c r="S34" s="622"/>
      <c r="T34" s="622"/>
      <c r="U34" s="622"/>
      <c r="V34" s="622"/>
      <c r="W34" s="597"/>
      <c r="X34" s="597"/>
      <c r="Y34" s="597"/>
      <c r="Z34" s="597"/>
      <c r="AA34" s="597"/>
      <c r="AB34" s="597"/>
      <c r="AC34" s="597"/>
      <c r="AD34" s="597"/>
      <c r="AE34" s="597"/>
      <c r="AF34" s="597"/>
      <c r="AG34" s="597"/>
      <c r="AH34" s="622"/>
      <c r="AI34" s="622"/>
      <c r="AJ34" s="622"/>
      <c r="AK34" s="622"/>
      <c r="AL34" s="622"/>
      <c r="AM34" s="622"/>
      <c r="AN34" s="622"/>
      <c r="AO34" s="622"/>
      <c r="AP34" s="622"/>
      <c r="AQ34" s="622"/>
      <c r="AR34" s="609"/>
      <c r="AS34" s="597"/>
    </row>
    <row r="35" spans="1:45" ht="15" customHeight="1">
      <c r="A35" s="4024"/>
      <c r="B35" s="4012"/>
      <c r="C35" s="4011"/>
      <c r="D35" s="4012"/>
      <c r="E35" s="597"/>
      <c r="F35" s="597"/>
      <c r="G35" s="4018" t="s">
        <v>1142</v>
      </c>
      <c r="H35" s="4018"/>
      <c r="I35" s="4018"/>
      <c r="J35" s="4018"/>
      <c r="K35" s="4018"/>
      <c r="L35" s="4018"/>
      <c r="M35" s="4018"/>
      <c r="N35" s="4018" t="s">
        <v>1143</v>
      </c>
      <c r="O35" s="4018"/>
      <c r="P35" s="4018"/>
      <c r="Q35" s="4018"/>
      <c r="R35" s="4018"/>
      <c r="S35" s="4018"/>
      <c r="T35" s="4018"/>
      <c r="U35" s="4018"/>
      <c r="V35" s="4018"/>
      <c r="W35" s="4019" t="s">
        <v>1144</v>
      </c>
      <c r="X35" s="4020"/>
      <c r="Y35" s="4020"/>
      <c r="Z35" s="4020"/>
      <c r="AA35" s="4020"/>
      <c r="AB35" s="4020"/>
      <c r="AC35" s="4020"/>
      <c r="AD35" s="4020"/>
      <c r="AE35" s="4020"/>
      <c r="AF35" s="4021"/>
      <c r="AG35" s="3962" t="s">
        <v>18</v>
      </c>
      <c r="AH35" s="3963"/>
      <c r="AI35" s="3972"/>
      <c r="AJ35" s="3962" t="s">
        <v>1145</v>
      </c>
      <c r="AK35" s="3963"/>
      <c r="AL35" s="3963"/>
      <c r="AM35" s="3963"/>
      <c r="AN35" s="3963"/>
      <c r="AO35" s="3963"/>
      <c r="AP35" s="3972"/>
      <c r="AQ35" s="597"/>
      <c r="AR35" s="609"/>
    </row>
    <row r="36" spans="1:45" ht="15" customHeight="1">
      <c r="A36" s="4024"/>
      <c r="B36" s="4012"/>
      <c r="C36" s="4011"/>
      <c r="D36" s="4012"/>
      <c r="E36" s="597"/>
      <c r="F36" s="597"/>
      <c r="G36" s="4018"/>
      <c r="H36" s="4018"/>
      <c r="I36" s="4018"/>
      <c r="J36" s="4018"/>
      <c r="K36" s="4018"/>
      <c r="L36" s="4018"/>
      <c r="M36" s="4018"/>
      <c r="N36" s="4018"/>
      <c r="O36" s="4018"/>
      <c r="P36" s="4018"/>
      <c r="Q36" s="4018"/>
      <c r="R36" s="4018"/>
      <c r="S36" s="4018"/>
      <c r="T36" s="4018"/>
      <c r="U36" s="4018"/>
      <c r="V36" s="4018"/>
      <c r="W36" s="4030" t="s">
        <v>1146</v>
      </c>
      <c r="X36" s="4030"/>
      <c r="Y36" s="4030"/>
      <c r="Z36" s="4030"/>
      <c r="AA36" s="4030"/>
      <c r="AB36" s="4030" t="s">
        <v>1147</v>
      </c>
      <c r="AC36" s="4030"/>
      <c r="AD36" s="4030"/>
      <c r="AE36" s="4030"/>
      <c r="AF36" s="4030"/>
      <c r="AG36" s="3976"/>
      <c r="AH36" s="3977"/>
      <c r="AI36" s="3978"/>
      <c r="AJ36" s="3976"/>
      <c r="AK36" s="3977"/>
      <c r="AL36" s="3977"/>
      <c r="AM36" s="3977"/>
      <c r="AN36" s="3977"/>
      <c r="AO36" s="3977"/>
      <c r="AP36" s="3978"/>
      <c r="AQ36" s="597"/>
      <c r="AR36" s="609"/>
    </row>
    <row r="37" spans="1:45" ht="15" customHeight="1">
      <c r="A37" s="4024"/>
      <c r="B37" s="4012"/>
      <c r="C37" s="4011"/>
      <c r="D37" s="4012"/>
      <c r="E37" s="597"/>
      <c r="F37" s="597"/>
      <c r="G37" s="4008"/>
      <c r="H37" s="4008"/>
      <c r="I37" s="4008"/>
      <c r="J37" s="4008"/>
      <c r="K37" s="4008"/>
      <c r="L37" s="4008"/>
      <c r="M37" s="4008"/>
      <c r="N37" s="4008"/>
      <c r="O37" s="4008"/>
      <c r="P37" s="4008"/>
      <c r="Q37" s="4008"/>
      <c r="R37" s="4008"/>
      <c r="S37" s="4008"/>
      <c r="T37" s="4008"/>
      <c r="U37" s="4008"/>
      <c r="V37" s="4008"/>
      <c r="W37" s="4004"/>
      <c r="X37" s="4004"/>
      <c r="Y37" s="4004"/>
      <c r="Z37" s="4004"/>
      <c r="AA37" s="4004"/>
      <c r="AB37" s="4004"/>
      <c r="AC37" s="4004"/>
      <c r="AD37" s="4004"/>
      <c r="AE37" s="4004"/>
      <c r="AF37" s="4004"/>
      <c r="AG37" s="4005"/>
      <c r="AH37" s="4006"/>
      <c r="AI37" s="4007"/>
      <c r="AJ37" s="4000"/>
      <c r="AK37" s="4001"/>
      <c r="AL37" s="4001"/>
      <c r="AM37" s="4001"/>
      <c r="AN37" s="4001"/>
      <c r="AO37" s="4001"/>
      <c r="AP37" s="4002"/>
      <c r="AQ37" s="597"/>
      <c r="AR37" s="609"/>
    </row>
    <row r="38" spans="1:45" ht="15" customHeight="1">
      <c r="A38" s="4024"/>
      <c r="B38" s="4012"/>
      <c r="C38" s="4011"/>
      <c r="D38" s="4012"/>
      <c r="E38" s="597"/>
      <c r="F38" s="597"/>
      <c r="G38" s="4008"/>
      <c r="H38" s="4008"/>
      <c r="I38" s="4008"/>
      <c r="J38" s="4008"/>
      <c r="K38" s="4008"/>
      <c r="L38" s="4008"/>
      <c r="M38" s="4008"/>
      <c r="N38" s="4008"/>
      <c r="O38" s="4008"/>
      <c r="P38" s="4008"/>
      <c r="Q38" s="4008"/>
      <c r="R38" s="4008"/>
      <c r="S38" s="4008"/>
      <c r="T38" s="4008"/>
      <c r="U38" s="4008"/>
      <c r="V38" s="4008"/>
      <c r="W38" s="4004"/>
      <c r="X38" s="4004"/>
      <c r="Y38" s="4004"/>
      <c r="Z38" s="4004"/>
      <c r="AA38" s="4004"/>
      <c r="AB38" s="4004"/>
      <c r="AC38" s="4004"/>
      <c r="AD38" s="4004"/>
      <c r="AE38" s="4004"/>
      <c r="AF38" s="4004"/>
      <c r="AG38" s="4005"/>
      <c r="AH38" s="4006"/>
      <c r="AI38" s="4007"/>
      <c r="AJ38" s="4000"/>
      <c r="AK38" s="4001"/>
      <c r="AL38" s="4001"/>
      <c r="AM38" s="4001"/>
      <c r="AN38" s="4001"/>
      <c r="AO38" s="4001"/>
      <c r="AP38" s="4002"/>
      <c r="AQ38" s="597"/>
      <c r="AR38" s="609"/>
    </row>
    <row r="39" spans="1:45" ht="15" customHeight="1">
      <c r="A39" s="4024"/>
      <c r="B39" s="4012"/>
      <c r="C39" s="4011"/>
      <c r="D39" s="4012"/>
      <c r="E39" s="597"/>
      <c r="F39" s="597"/>
      <c r="G39" s="4008"/>
      <c r="H39" s="4008"/>
      <c r="I39" s="4008"/>
      <c r="J39" s="4008"/>
      <c r="K39" s="4008"/>
      <c r="L39" s="4008"/>
      <c r="M39" s="4008"/>
      <c r="N39" s="4008"/>
      <c r="O39" s="4008"/>
      <c r="P39" s="4008"/>
      <c r="Q39" s="4008"/>
      <c r="R39" s="4008"/>
      <c r="S39" s="4008"/>
      <c r="T39" s="4008"/>
      <c r="U39" s="4008"/>
      <c r="V39" s="4008"/>
      <c r="W39" s="4004"/>
      <c r="X39" s="4004"/>
      <c r="Y39" s="4004"/>
      <c r="Z39" s="4004"/>
      <c r="AA39" s="4004"/>
      <c r="AB39" s="4004"/>
      <c r="AC39" s="4004"/>
      <c r="AD39" s="4004"/>
      <c r="AE39" s="4004"/>
      <c r="AF39" s="4004"/>
      <c r="AG39" s="4005"/>
      <c r="AH39" s="4006"/>
      <c r="AI39" s="4007"/>
      <c r="AJ39" s="4000"/>
      <c r="AK39" s="4001"/>
      <c r="AL39" s="4001"/>
      <c r="AM39" s="4001"/>
      <c r="AN39" s="4001"/>
      <c r="AO39" s="4001"/>
      <c r="AP39" s="4002"/>
      <c r="AQ39" s="597"/>
      <c r="AR39" s="609"/>
    </row>
    <row r="40" spans="1:45" ht="15" customHeight="1">
      <c r="A40" s="4024"/>
      <c r="B40" s="4012"/>
      <c r="C40" s="4011"/>
      <c r="D40" s="4012"/>
      <c r="E40" s="597"/>
      <c r="F40" s="597"/>
      <c r="G40" s="4008"/>
      <c r="H40" s="4008"/>
      <c r="I40" s="4008"/>
      <c r="J40" s="4008"/>
      <c r="K40" s="4008"/>
      <c r="L40" s="4008"/>
      <c r="M40" s="4008"/>
      <c r="N40" s="4008"/>
      <c r="O40" s="4008"/>
      <c r="P40" s="4008"/>
      <c r="Q40" s="4008"/>
      <c r="R40" s="4008"/>
      <c r="S40" s="4008"/>
      <c r="T40" s="4008"/>
      <c r="U40" s="4008"/>
      <c r="V40" s="4008"/>
      <c r="W40" s="4004"/>
      <c r="X40" s="4004"/>
      <c r="Y40" s="4004"/>
      <c r="Z40" s="4004"/>
      <c r="AA40" s="4004"/>
      <c r="AB40" s="4004"/>
      <c r="AC40" s="4004"/>
      <c r="AD40" s="4004"/>
      <c r="AE40" s="4004"/>
      <c r="AF40" s="4004"/>
      <c r="AG40" s="4005"/>
      <c r="AH40" s="4006"/>
      <c r="AI40" s="4007"/>
      <c r="AJ40" s="4000"/>
      <c r="AK40" s="4001"/>
      <c r="AL40" s="4001"/>
      <c r="AM40" s="4001"/>
      <c r="AN40" s="4001"/>
      <c r="AO40" s="4001"/>
      <c r="AP40" s="4002"/>
      <c r="AQ40" s="597"/>
      <c r="AR40" s="609"/>
    </row>
    <row r="41" spans="1:45" ht="15" customHeight="1">
      <c r="A41" s="4024"/>
      <c r="B41" s="4012"/>
      <c r="C41" s="4011"/>
      <c r="D41" s="4012"/>
      <c r="E41" s="597"/>
      <c r="F41" s="597"/>
      <c r="G41" s="4008"/>
      <c r="H41" s="4008"/>
      <c r="I41" s="4008"/>
      <c r="J41" s="4008"/>
      <c r="K41" s="4008"/>
      <c r="L41" s="4008"/>
      <c r="M41" s="4008"/>
      <c r="N41" s="4008"/>
      <c r="O41" s="4008"/>
      <c r="P41" s="4008"/>
      <c r="Q41" s="4008"/>
      <c r="R41" s="4008"/>
      <c r="S41" s="4008"/>
      <c r="T41" s="4008"/>
      <c r="U41" s="4008"/>
      <c r="V41" s="4008"/>
      <c r="W41" s="4004"/>
      <c r="X41" s="4004"/>
      <c r="Y41" s="4004"/>
      <c r="Z41" s="4004"/>
      <c r="AA41" s="4004"/>
      <c r="AB41" s="4004"/>
      <c r="AC41" s="4004"/>
      <c r="AD41" s="4004"/>
      <c r="AE41" s="4004"/>
      <c r="AF41" s="4004"/>
      <c r="AG41" s="4005"/>
      <c r="AH41" s="4006"/>
      <c r="AI41" s="4007"/>
      <c r="AJ41" s="4000"/>
      <c r="AK41" s="4001"/>
      <c r="AL41" s="4001"/>
      <c r="AM41" s="4001"/>
      <c r="AN41" s="4001"/>
      <c r="AO41" s="4001"/>
      <c r="AP41" s="4002"/>
      <c r="AQ41" s="597"/>
      <c r="AR41" s="609"/>
    </row>
    <row r="42" spans="1:45" ht="15" customHeight="1">
      <c r="A42" s="4024"/>
      <c r="B42" s="4012"/>
      <c r="C42" s="4011"/>
      <c r="D42" s="4012"/>
      <c r="E42" s="597"/>
      <c r="F42" s="597"/>
      <c r="G42" s="597"/>
      <c r="H42" s="597"/>
      <c r="I42" s="597"/>
      <c r="J42" s="597"/>
      <c r="K42" s="597"/>
      <c r="L42" s="597"/>
      <c r="M42" s="597"/>
      <c r="N42" s="604"/>
      <c r="O42" s="604"/>
      <c r="P42" s="604"/>
      <c r="Q42" s="620"/>
      <c r="R42" s="620"/>
      <c r="S42" s="620"/>
      <c r="T42" s="620"/>
      <c r="U42" s="620"/>
      <c r="V42" s="620"/>
      <c r="W42" s="620"/>
      <c r="X42" s="620"/>
      <c r="Y42" s="620"/>
      <c r="Z42" s="620"/>
      <c r="AA42" s="620"/>
      <c r="AB42" s="620"/>
      <c r="AC42" s="620"/>
      <c r="AD42" s="620"/>
      <c r="AE42" s="620"/>
      <c r="AF42" s="620"/>
      <c r="AG42" s="620"/>
      <c r="AH42" s="620"/>
      <c r="AI42" s="620" t="s">
        <v>1148</v>
      </c>
      <c r="AJ42" s="4003">
        <f>SUM(AJ37:AP41)</f>
        <v>0</v>
      </c>
      <c r="AK42" s="4003"/>
      <c r="AL42" s="4003"/>
      <c r="AM42" s="4003"/>
      <c r="AN42" s="4003"/>
      <c r="AO42" s="4003"/>
      <c r="AP42" s="4003"/>
      <c r="AQ42" s="604" t="s">
        <v>599</v>
      </c>
      <c r="AR42" s="609"/>
      <c r="AS42" s="597"/>
    </row>
    <row r="43" spans="1:45" ht="15" customHeight="1">
      <c r="A43" s="4024"/>
      <c r="B43" s="4012"/>
      <c r="C43" s="4011"/>
      <c r="D43" s="4012"/>
      <c r="E43" s="597"/>
      <c r="F43" s="597"/>
      <c r="G43" s="597"/>
      <c r="H43" s="597"/>
      <c r="I43" s="597"/>
      <c r="J43" s="597"/>
      <c r="K43" s="597"/>
      <c r="L43" s="597"/>
      <c r="M43" s="597"/>
      <c r="N43" s="604"/>
      <c r="O43" s="604"/>
      <c r="P43" s="604"/>
      <c r="Q43" s="620"/>
      <c r="R43" s="620"/>
      <c r="S43" s="620"/>
      <c r="T43" s="620"/>
      <c r="U43" s="620"/>
      <c r="V43" s="620"/>
      <c r="W43" s="620"/>
      <c r="X43" s="620"/>
      <c r="Y43" s="620"/>
      <c r="Z43" s="620"/>
      <c r="AA43" s="620"/>
      <c r="AB43" s="620"/>
      <c r="AC43" s="620"/>
      <c r="AD43" s="620"/>
      <c r="AE43" s="620"/>
      <c r="AF43" s="620"/>
      <c r="AG43" s="620"/>
      <c r="AH43" s="620"/>
      <c r="AI43" s="620"/>
      <c r="AJ43" s="623"/>
      <c r="AK43" s="623"/>
      <c r="AL43" s="623"/>
      <c r="AM43" s="623"/>
      <c r="AN43" s="623"/>
      <c r="AO43" s="623"/>
      <c r="AP43" s="623"/>
      <c r="AQ43" s="604"/>
      <c r="AR43" s="609"/>
      <c r="AS43" s="597"/>
    </row>
    <row r="44" spans="1:45" ht="15" customHeight="1">
      <c r="A44" s="4024"/>
      <c r="B44" s="4012"/>
      <c r="C44" s="4011"/>
      <c r="D44" s="4012"/>
      <c r="E44" s="597"/>
      <c r="F44" s="597"/>
      <c r="G44" s="604" t="s">
        <v>1149</v>
      </c>
      <c r="H44" s="604"/>
      <c r="I44" s="604"/>
      <c r="J44" s="604"/>
      <c r="K44" s="604"/>
      <c r="L44" s="604"/>
      <c r="M44" s="604"/>
      <c r="N44" s="604"/>
      <c r="O44" s="604"/>
      <c r="P44" s="604"/>
      <c r="Q44" s="604"/>
      <c r="R44" s="604"/>
      <c r="S44" s="604"/>
      <c r="T44" s="597"/>
      <c r="U44" s="597"/>
      <c r="V44" s="597"/>
      <c r="W44" s="597"/>
      <c r="X44" s="597"/>
      <c r="Y44" s="597"/>
      <c r="Z44" s="597"/>
      <c r="AA44" s="597"/>
      <c r="AB44" s="597"/>
      <c r="AC44" s="604"/>
      <c r="AD44" s="604"/>
      <c r="AE44" s="597"/>
      <c r="AF44" s="4476">
        <f>入力シート!C24</f>
        <v>13000000</v>
      </c>
      <c r="AG44" s="4476"/>
      <c r="AH44" s="4476"/>
      <c r="AI44" s="4476"/>
      <c r="AJ44" s="4476"/>
      <c r="AK44" s="4476"/>
      <c r="AL44" s="4476"/>
      <c r="AM44" s="4476"/>
      <c r="AN44" s="4476"/>
      <c r="AO44" s="604" t="s">
        <v>599</v>
      </c>
      <c r="AP44" s="604"/>
      <c r="AQ44" s="620"/>
      <c r="AR44" s="609"/>
      <c r="AS44" s="597"/>
    </row>
    <row r="45" spans="1:45" ht="15" customHeight="1">
      <c r="A45" s="4024"/>
      <c r="B45" s="4012"/>
      <c r="C45" s="4011"/>
      <c r="D45" s="4012"/>
      <c r="E45" s="597"/>
      <c r="F45" s="597"/>
      <c r="G45" s="604" t="s">
        <v>1150</v>
      </c>
      <c r="H45" s="604"/>
      <c r="I45" s="604"/>
      <c r="J45" s="604"/>
      <c r="K45" s="604"/>
      <c r="L45" s="604"/>
      <c r="M45" s="604"/>
      <c r="N45" s="604"/>
      <c r="O45" s="604"/>
      <c r="P45" s="604"/>
      <c r="Q45" s="604"/>
      <c r="R45" s="604"/>
      <c r="S45" s="604"/>
      <c r="T45" s="597"/>
      <c r="U45" s="597"/>
      <c r="V45" s="597"/>
      <c r="W45" s="597"/>
      <c r="X45" s="597"/>
      <c r="Y45" s="597"/>
      <c r="Z45" s="597"/>
      <c r="AA45" s="597"/>
      <c r="AB45" s="597"/>
      <c r="AC45" s="604"/>
      <c r="AD45" s="604"/>
      <c r="AE45" s="597"/>
      <c r="AF45" s="3998">
        <f>AJ42</f>
        <v>0</v>
      </c>
      <c r="AG45" s="3998"/>
      <c r="AH45" s="3998"/>
      <c r="AI45" s="3998"/>
      <c r="AJ45" s="3998"/>
      <c r="AK45" s="3998"/>
      <c r="AL45" s="3998"/>
      <c r="AM45" s="3998"/>
      <c r="AN45" s="3998"/>
      <c r="AO45" s="604" t="s">
        <v>599</v>
      </c>
      <c r="AP45" s="604"/>
      <c r="AQ45" s="620"/>
      <c r="AR45" s="609"/>
      <c r="AS45" s="597"/>
    </row>
    <row r="46" spans="1:45" ht="15" customHeight="1">
      <c r="A46" s="4024"/>
      <c r="B46" s="4012"/>
      <c r="C46" s="4011"/>
      <c r="D46" s="4012"/>
      <c r="E46" s="597"/>
      <c r="F46" s="597"/>
      <c r="G46" s="604" t="s">
        <v>1151</v>
      </c>
      <c r="H46" s="604"/>
      <c r="I46" s="604"/>
      <c r="J46" s="604"/>
      <c r="K46" s="604"/>
      <c r="L46" s="604"/>
      <c r="N46" s="604"/>
      <c r="O46" s="604"/>
      <c r="Q46" s="604" t="s">
        <v>1152</v>
      </c>
      <c r="R46" s="604"/>
      <c r="S46" s="604"/>
      <c r="T46" s="597"/>
      <c r="U46" s="597"/>
      <c r="V46" s="597"/>
      <c r="W46" s="597"/>
      <c r="X46" s="597"/>
      <c r="Y46" s="597"/>
      <c r="Z46" s="597"/>
      <c r="AA46" s="597"/>
      <c r="AB46" s="597"/>
      <c r="AC46" s="604"/>
      <c r="AD46" s="604"/>
      <c r="AE46" s="597"/>
      <c r="AF46" s="3998">
        <f>AF44+AF45</f>
        <v>13000000</v>
      </c>
      <c r="AG46" s="3998"/>
      <c r="AH46" s="3998"/>
      <c r="AI46" s="3998"/>
      <c r="AJ46" s="3998"/>
      <c r="AK46" s="3998"/>
      <c r="AL46" s="3998"/>
      <c r="AM46" s="3998"/>
      <c r="AN46" s="3998"/>
      <c r="AO46" s="604" t="s">
        <v>599</v>
      </c>
      <c r="AP46" s="604"/>
      <c r="AQ46" s="620"/>
      <c r="AR46" s="609"/>
      <c r="AS46" s="597"/>
    </row>
    <row r="47" spans="1:45" ht="15" customHeight="1">
      <c r="A47" s="4024"/>
      <c r="B47" s="4012"/>
      <c r="C47" s="4011"/>
      <c r="D47" s="4012"/>
      <c r="E47" s="597"/>
      <c r="F47" s="597"/>
      <c r="G47" s="604" t="s">
        <v>1153</v>
      </c>
      <c r="H47" s="604"/>
      <c r="I47" s="604"/>
      <c r="J47" s="604"/>
      <c r="K47" s="604"/>
      <c r="L47" s="604"/>
      <c r="M47" s="604"/>
      <c r="N47" s="604"/>
      <c r="O47" s="604"/>
      <c r="P47" s="604"/>
      <c r="Q47" s="604"/>
      <c r="R47" s="604"/>
      <c r="S47" s="604"/>
      <c r="T47" s="597"/>
      <c r="U47" s="597"/>
      <c r="V47" s="597"/>
      <c r="W47" s="597"/>
      <c r="X47" s="597"/>
      <c r="Y47" s="597"/>
      <c r="Z47" s="597"/>
      <c r="AA47" s="597"/>
      <c r="AB47" s="597"/>
      <c r="AC47" s="604"/>
      <c r="AD47" s="604"/>
      <c r="AE47" s="597"/>
      <c r="AF47" s="3999">
        <f>ROUND(AF45/AF44,2)*100</f>
        <v>0</v>
      </c>
      <c r="AG47" s="3999"/>
      <c r="AH47" s="3999"/>
      <c r="AI47" s="3999"/>
      <c r="AJ47" s="3999"/>
      <c r="AK47" s="3999"/>
      <c r="AL47" s="3999"/>
      <c r="AM47" s="3999"/>
      <c r="AN47" s="3999"/>
      <c r="AO47" s="604" t="s">
        <v>1154</v>
      </c>
      <c r="AP47" s="604"/>
      <c r="AQ47" s="620"/>
      <c r="AR47" s="609"/>
      <c r="AS47" s="597"/>
    </row>
    <row r="48" spans="1:45" ht="15" customHeight="1">
      <c r="A48" s="4024"/>
      <c r="B48" s="4012"/>
      <c r="C48" s="4027"/>
      <c r="D48" s="4028"/>
      <c r="E48" s="624"/>
      <c r="F48" s="624"/>
      <c r="G48" s="624" t="s">
        <v>1155</v>
      </c>
      <c r="H48" s="624"/>
      <c r="I48" s="624"/>
      <c r="J48" s="624"/>
      <c r="K48" s="624"/>
      <c r="L48" s="624"/>
      <c r="M48" s="624"/>
      <c r="N48" s="624"/>
      <c r="O48" s="624"/>
      <c r="P48" s="624"/>
      <c r="Q48" s="624"/>
      <c r="R48" s="624"/>
      <c r="S48" s="624"/>
      <c r="T48" s="624"/>
      <c r="U48" s="602"/>
      <c r="V48" s="602"/>
      <c r="W48" s="602"/>
      <c r="X48" s="602"/>
      <c r="Y48" s="625"/>
      <c r="Z48" s="625"/>
      <c r="AA48" s="625"/>
      <c r="AB48" s="625"/>
      <c r="AC48" s="626"/>
      <c r="AD48" s="626"/>
      <c r="AE48" s="626"/>
      <c r="AF48" s="626"/>
      <c r="AG48" s="626"/>
      <c r="AH48" s="626"/>
      <c r="AI48" s="626"/>
      <c r="AJ48" s="626"/>
      <c r="AK48" s="626"/>
      <c r="AL48" s="626"/>
      <c r="AM48" s="626"/>
      <c r="AN48" s="626"/>
      <c r="AO48" s="626"/>
      <c r="AP48" s="626"/>
      <c r="AQ48" s="626"/>
      <c r="AR48" s="627"/>
      <c r="AS48" s="597"/>
    </row>
    <row r="49" spans="1:45" ht="15" customHeight="1">
      <c r="A49" s="4024"/>
      <c r="B49" s="4012"/>
      <c r="C49" s="4009" t="s">
        <v>168</v>
      </c>
      <c r="D49" s="4010"/>
      <c r="E49" s="598"/>
      <c r="F49" s="598"/>
      <c r="G49" s="598"/>
      <c r="H49" s="598"/>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9"/>
      <c r="AS49" s="604"/>
    </row>
    <row r="50" spans="1:45" ht="15" customHeight="1">
      <c r="A50" s="4024"/>
      <c r="B50" s="4012"/>
      <c r="C50" s="4011"/>
      <c r="D50" s="4012"/>
      <c r="E50" s="3973" t="s">
        <v>1156</v>
      </c>
      <c r="F50" s="3974"/>
      <c r="G50" s="3974"/>
      <c r="H50" s="3974"/>
      <c r="I50" s="3974"/>
      <c r="J50" s="3974"/>
      <c r="K50" s="3974"/>
      <c r="L50" s="604" t="s">
        <v>1135</v>
      </c>
      <c r="M50" s="604"/>
      <c r="N50" s="604"/>
      <c r="O50" s="604"/>
      <c r="P50" s="604"/>
      <c r="Q50" s="604"/>
      <c r="R50" s="604"/>
      <c r="S50" s="604"/>
      <c r="T50" s="604"/>
      <c r="U50" s="604"/>
      <c r="V50" s="604"/>
      <c r="W50" s="604"/>
      <c r="X50" s="604"/>
      <c r="Y50" s="628" t="s">
        <v>669</v>
      </c>
      <c r="Z50" s="3974"/>
      <c r="AA50" s="3974"/>
      <c r="AB50" s="618" t="s">
        <v>5</v>
      </c>
      <c r="AC50" s="3974"/>
      <c r="AD50" s="3974"/>
      <c r="AE50" s="618" t="s">
        <v>1139</v>
      </c>
      <c r="AF50" s="3974"/>
      <c r="AG50" s="3974"/>
      <c r="AH50" s="618" t="s">
        <v>1140</v>
      </c>
      <c r="AI50" s="597"/>
      <c r="AJ50" s="618"/>
      <c r="AK50" s="597"/>
      <c r="AL50" s="618"/>
      <c r="AM50" s="597"/>
      <c r="AN50" s="597"/>
      <c r="AO50" s="597"/>
      <c r="AP50" s="597"/>
      <c r="AQ50" s="597"/>
      <c r="AR50" s="629"/>
      <c r="AS50" s="604"/>
    </row>
    <row r="51" spans="1:45" ht="15" customHeight="1">
      <c r="A51" s="4024"/>
      <c r="B51" s="4012"/>
      <c r="C51" s="4011"/>
      <c r="D51" s="4012"/>
      <c r="E51" s="604"/>
      <c r="F51" s="604"/>
      <c r="G51" s="604"/>
      <c r="H51" s="604"/>
      <c r="I51" s="604"/>
      <c r="J51" s="604"/>
      <c r="K51" s="604"/>
      <c r="L51" s="604" t="s">
        <v>1157</v>
      </c>
      <c r="M51" s="604"/>
      <c r="N51" s="604"/>
      <c r="O51" s="604"/>
      <c r="P51" s="604"/>
      <c r="Q51" s="604" t="s">
        <v>1158</v>
      </c>
      <c r="R51" s="604"/>
      <c r="S51" s="604"/>
      <c r="T51" s="604"/>
      <c r="U51" s="604"/>
      <c r="V51" s="604"/>
      <c r="W51" s="604"/>
      <c r="X51" s="604"/>
      <c r="Y51" s="597"/>
      <c r="Z51" s="597"/>
      <c r="AA51" s="604"/>
      <c r="AB51" s="604"/>
      <c r="AC51" s="604"/>
      <c r="AD51" s="604"/>
      <c r="AE51" s="604"/>
      <c r="AF51" s="604"/>
      <c r="AG51" s="604"/>
      <c r="AH51" s="604"/>
      <c r="AI51" s="604"/>
      <c r="AJ51" s="604"/>
      <c r="AK51" s="604"/>
      <c r="AL51" s="604"/>
      <c r="AM51" s="604"/>
      <c r="AN51" s="604"/>
      <c r="AO51" s="604"/>
      <c r="AP51" s="604"/>
      <c r="AQ51" s="604"/>
      <c r="AR51" s="629"/>
      <c r="AS51" s="604"/>
    </row>
    <row r="52" spans="1:45" ht="15" customHeight="1">
      <c r="A52" s="4024"/>
      <c r="B52" s="4012"/>
      <c r="C52" s="4011"/>
      <c r="D52" s="4012"/>
      <c r="E52" s="604"/>
      <c r="F52" s="604"/>
      <c r="G52" s="604"/>
      <c r="H52" s="604"/>
      <c r="I52" s="604"/>
      <c r="J52" s="597"/>
      <c r="K52" s="597"/>
      <c r="L52" s="604"/>
      <c r="M52" s="604"/>
      <c r="N52" s="604"/>
      <c r="O52" s="604"/>
      <c r="P52" s="604"/>
      <c r="Q52" s="604"/>
      <c r="R52" s="604"/>
      <c r="S52" s="604"/>
      <c r="T52" s="604"/>
      <c r="U52" s="604"/>
      <c r="V52" s="604"/>
      <c r="W52" s="604"/>
      <c r="X52" s="604"/>
      <c r="Y52" s="3977" t="s">
        <v>1159</v>
      </c>
      <c r="Z52" s="3977"/>
      <c r="AA52" s="3977"/>
      <c r="AB52" s="3977"/>
      <c r="AC52" s="3977"/>
      <c r="AD52" s="3977"/>
      <c r="AE52" s="602"/>
      <c r="AF52" s="3979"/>
      <c r="AG52" s="3979"/>
      <c r="AH52" s="3979"/>
      <c r="AI52" s="3979"/>
      <c r="AJ52" s="3979"/>
      <c r="AK52" s="3979"/>
      <c r="AL52" s="3979"/>
      <c r="AM52" s="3979"/>
      <c r="AN52" s="3979"/>
      <c r="AO52" s="3979"/>
      <c r="AP52" s="597"/>
      <c r="AQ52" s="597"/>
      <c r="AR52" s="629"/>
      <c r="AS52" s="604"/>
    </row>
    <row r="53" spans="1:45" ht="15" customHeight="1" thickBot="1">
      <c r="A53" s="4025"/>
      <c r="B53" s="4014"/>
      <c r="C53" s="4013"/>
      <c r="D53" s="4014"/>
      <c r="E53" s="630"/>
      <c r="F53" s="630"/>
      <c r="G53" s="630"/>
      <c r="H53" s="630"/>
      <c r="I53" s="630"/>
      <c r="J53" s="630"/>
      <c r="K53" s="630"/>
      <c r="L53" s="630"/>
      <c r="M53" s="630"/>
      <c r="N53" s="630"/>
      <c r="O53" s="630"/>
      <c r="P53" s="630"/>
      <c r="Q53" s="630"/>
      <c r="R53" s="630"/>
      <c r="S53" s="630"/>
      <c r="T53" s="630"/>
      <c r="U53" s="630"/>
      <c r="V53" s="630"/>
      <c r="W53" s="630"/>
      <c r="X53" s="630"/>
      <c r="Y53" s="630"/>
      <c r="Z53" s="630"/>
      <c r="AA53" s="630"/>
      <c r="AB53" s="630"/>
      <c r="AC53" s="631"/>
      <c r="AD53" s="631"/>
      <c r="AE53" s="631"/>
      <c r="AF53" s="631"/>
      <c r="AG53" s="631"/>
      <c r="AH53" s="631"/>
      <c r="AI53" s="631"/>
      <c r="AJ53" s="631"/>
      <c r="AK53" s="631"/>
      <c r="AL53" s="631"/>
      <c r="AM53" s="631"/>
      <c r="AN53" s="631"/>
      <c r="AO53" s="631"/>
      <c r="AP53" s="631"/>
      <c r="AQ53" s="631"/>
      <c r="AR53" s="632"/>
      <c r="AS53" s="604"/>
    </row>
    <row r="54" spans="1:45" ht="15" customHeight="1"/>
    <row r="55" spans="1:45" ht="15" customHeight="1">
      <c r="N55" s="3980" t="s">
        <v>1160</v>
      </c>
      <c r="O55" s="3981"/>
      <c r="P55" s="3964"/>
      <c r="Q55" s="3964"/>
      <c r="R55" s="3965"/>
      <c r="S55" s="3982" t="s">
        <v>1161</v>
      </c>
      <c r="T55" s="3983"/>
      <c r="U55" s="3964"/>
      <c r="V55" s="3964"/>
      <c r="W55" s="3965"/>
      <c r="AA55" s="3984" t="s">
        <v>1162</v>
      </c>
      <c r="AB55" s="3985"/>
      <c r="AC55" s="3985"/>
      <c r="AD55" s="3985"/>
      <c r="AE55" s="3986"/>
      <c r="AF55" s="3990" t="s">
        <v>1163</v>
      </c>
      <c r="AG55" s="3991"/>
      <c r="AH55" s="3991"/>
      <c r="AI55" s="3991"/>
      <c r="AJ55" s="3992"/>
      <c r="AK55" s="3990" t="s">
        <v>1164</v>
      </c>
      <c r="AL55" s="3991"/>
      <c r="AM55" s="3991"/>
      <c r="AN55" s="3991"/>
      <c r="AO55" s="3992"/>
    </row>
    <row r="56" spans="1:45" ht="15" customHeight="1">
      <c r="N56" s="3969"/>
      <c r="O56" s="3970"/>
      <c r="P56" s="3970"/>
      <c r="Q56" s="3970"/>
      <c r="R56" s="3971"/>
      <c r="S56" s="3996" t="s">
        <v>1165</v>
      </c>
      <c r="T56" s="3997"/>
      <c r="U56" s="3970"/>
      <c r="V56" s="3970"/>
      <c r="W56" s="3971"/>
      <c r="AA56" s="3987"/>
      <c r="AB56" s="3988"/>
      <c r="AC56" s="3988"/>
      <c r="AD56" s="3988"/>
      <c r="AE56" s="3989"/>
      <c r="AF56" s="3993"/>
      <c r="AG56" s="3994"/>
      <c r="AH56" s="3994"/>
      <c r="AI56" s="3994"/>
      <c r="AJ56" s="3995"/>
      <c r="AK56" s="3993"/>
      <c r="AL56" s="3994"/>
      <c r="AM56" s="3994"/>
      <c r="AN56" s="3994"/>
      <c r="AO56" s="3995"/>
    </row>
    <row r="57" spans="1:45" ht="15" customHeight="1">
      <c r="N57" s="3962"/>
      <c r="O57" s="3963"/>
      <c r="P57" s="3964"/>
      <c r="Q57" s="3964"/>
      <c r="R57" s="3965"/>
      <c r="S57" s="3962"/>
      <c r="T57" s="3963"/>
      <c r="U57" s="3964"/>
      <c r="V57" s="3964"/>
      <c r="W57" s="3965"/>
      <c r="AA57" s="3962"/>
      <c r="AB57" s="3963"/>
      <c r="AC57" s="3963"/>
      <c r="AD57" s="3963"/>
      <c r="AE57" s="3972"/>
      <c r="AF57" s="3962"/>
      <c r="AG57" s="3963"/>
      <c r="AH57" s="3963"/>
      <c r="AI57" s="3963"/>
      <c r="AJ57" s="3972"/>
      <c r="AK57" s="3962"/>
      <c r="AL57" s="3963"/>
      <c r="AM57" s="3963"/>
      <c r="AN57" s="3963"/>
      <c r="AO57" s="3972"/>
    </row>
    <row r="58" spans="1:45" ht="15" customHeight="1">
      <c r="N58" s="3966"/>
      <c r="O58" s="3967"/>
      <c r="P58" s="3967"/>
      <c r="Q58" s="3967"/>
      <c r="R58" s="3968"/>
      <c r="S58" s="3966"/>
      <c r="T58" s="3967"/>
      <c r="U58" s="3967"/>
      <c r="V58" s="3967"/>
      <c r="W58" s="3968"/>
      <c r="AA58" s="3973"/>
      <c r="AB58" s="3974"/>
      <c r="AC58" s="3974"/>
      <c r="AD58" s="3974"/>
      <c r="AE58" s="3975"/>
      <c r="AF58" s="3973"/>
      <c r="AG58" s="3974"/>
      <c r="AH58" s="3974"/>
      <c r="AI58" s="3974"/>
      <c r="AJ58" s="3975"/>
      <c r="AK58" s="3973"/>
      <c r="AL58" s="3974"/>
      <c r="AM58" s="3974"/>
      <c r="AN58" s="3974"/>
      <c r="AO58" s="3975"/>
    </row>
    <row r="59" spans="1:45" ht="5.0999999999999996" customHeight="1">
      <c r="N59" s="3966"/>
      <c r="O59" s="3967"/>
      <c r="P59" s="3967"/>
      <c r="Q59" s="3967"/>
      <c r="R59" s="3968"/>
      <c r="S59" s="3966"/>
      <c r="T59" s="3967"/>
      <c r="U59" s="3967"/>
      <c r="V59" s="3967"/>
      <c r="W59" s="3968"/>
      <c r="AA59" s="3973"/>
      <c r="AB59" s="3974"/>
      <c r="AC59" s="3974"/>
      <c r="AD59" s="3974"/>
      <c r="AE59" s="3975"/>
      <c r="AF59" s="3973"/>
      <c r="AG59" s="3974"/>
      <c r="AH59" s="3974"/>
      <c r="AI59" s="3974"/>
      <c r="AJ59" s="3975"/>
      <c r="AK59" s="3973"/>
      <c r="AL59" s="3974"/>
      <c r="AM59" s="3974"/>
      <c r="AN59" s="3974"/>
      <c r="AO59" s="3975"/>
    </row>
    <row r="60" spans="1:45" ht="15" customHeight="1">
      <c r="N60" s="3969"/>
      <c r="O60" s="3970"/>
      <c r="P60" s="3970"/>
      <c r="Q60" s="3970"/>
      <c r="R60" s="3971"/>
      <c r="S60" s="3969"/>
      <c r="T60" s="3970"/>
      <c r="U60" s="3970"/>
      <c r="V60" s="3970"/>
      <c r="W60" s="3971"/>
      <c r="AA60" s="3976"/>
      <c r="AB60" s="3977"/>
      <c r="AC60" s="3977"/>
      <c r="AD60" s="3977"/>
      <c r="AE60" s="3978"/>
      <c r="AF60" s="3976"/>
      <c r="AG60" s="3977"/>
      <c r="AH60" s="3977"/>
      <c r="AI60" s="3977"/>
      <c r="AJ60" s="3978"/>
      <c r="AK60" s="3976"/>
      <c r="AL60" s="3977"/>
      <c r="AM60" s="3977"/>
      <c r="AN60" s="3977"/>
      <c r="AO60" s="3978"/>
    </row>
  </sheetData>
  <mergeCells count="105">
    <mergeCell ref="A2:AR2"/>
    <mergeCell ref="A3:G3"/>
    <mergeCell ref="H3:T3"/>
    <mergeCell ref="U3:AA3"/>
    <mergeCell ref="AB3:AR3"/>
    <mergeCell ref="A4:G4"/>
    <mergeCell ref="H4:I4"/>
    <mergeCell ref="J4:L4"/>
    <mergeCell ref="M4:N4"/>
    <mergeCell ref="O4:T4"/>
    <mergeCell ref="U4:AA4"/>
    <mergeCell ref="AB4:AR4"/>
    <mergeCell ref="B10:AQ18"/>
    <mergeCell ref="C19:G19"/>
    <mergeCell ref="I19:J19"/>
    <mergeCell ref="L19:Q19"/>
    <mergeCell ref="R19:AQ19"/>
    <mergeCell ref="AC5:AE5"/>
    <mergeCell ref="AG5:AH5"/>
    <mergeCell ref="AI5:AK5"/>
    <mergeCell ref="H6:I6"/>
    <mergeCell ref="J6:M6"/>
    <mergeCell ref="A7:G7"/>
    <mergeCell ref="H7:AR7"/>
    <mergeCell ref="A5:G6"/>
    <mergeCell ref="H5:I5"/>
    <mergeCell ref="J5:L5"/>
    <mergeCell ref="O5:P5"/>
    <mergeCell ref="Q5:S5"/>
    <mergeCell ref="U5:V5"/>
    <mergeCell ref="W5:Y5"/>
    <mergeCell ref="AA5:AB5"/>
    <mergeCell ref="A8:G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N41:V41"/>
    <mergeCell ref="W41:AA41"/>
    <mergeCell ref="AB41:AF41"/>
    <mergeCell ref="AG41:AI41"/>
    <mergeCell ref="AJ41:AP41"/>
    <mergeCell ref="AJ42:AP42"/>
    <mergeCell ref="W39:AA39"/>
    <mergeCell ref="AB39:AF39"/>
    <mergeCell ref="AG39:AI39"/>
    <mergeCell ref="AJ39:AP39"/>
    <mergeCell ref="AF44:AN44"/>
    <mergeCell ref="AF45:AN45"/>
    <mergeCell ref="AF46:AN46"/>
    <mergeCell ref="AF47:AN47"/>
    <mergeCell ref="C49:D53"/>
    <mergeCell ref="E50:K50"/>
    <mergeCell ref="Z50:AA50"/>
    <mergeCell ref="AC50:AD50"/>
    <mergeCell ref="AF50:AG50"/>
    <mergeCell ref="Y52:AD52"/>
    <mergeCell ref="N57:R60"/>
    <mergeCell ref="S57:W60"/>
    <mergeCell ref="AA57:AE60"/>
    <mergeCell ref="AF57:AJ60"/>
    <mergeCell ref="AK57:AO60"/>
    <mergeCell ref="AF52:AO52"/>
    <mergeCell ref="N55:R56"/>
    <mergeCell ref="S55:W55"/>
    <mergeCell ref="AA55:AE56"/>
    <mergeCell ref="AF55:AJ56"/>
    <mergeCell ref="AK55:AO56"/>
    <mergeCell ref="S56:W56"/>
  </mergeCells>
  <phoneticPr fontId="14"/>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#REF!</xm:f>
          </x14:formula1>
          <xm:sqref>JF4:JG4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WVW5:WVX5 WMA5:WMB5 WCE5:WCF5 VSI5:VSJ5 VIM5:VIN5 UYQ5:UYR5 UOU5:UOV5 UEY5:UEZ5 TVC5:TVD5 TLG5:TLH5 TBK5:TBL5 SRO5:SRP5 SHS5:SHT5 RXW5:RXX5 ROA5:ROB5 REE5:REF5 QUI5:QUJ5 QKM5:QKN5 QAQ5:QAR5 PQU5:PQV5 PGY5:PGZ5 OXC5:OXD5 ONG5:ONH5 ODK5:ODL5 NTO5:NTP5 NJS5:NJT5 MZW5:MZX5 MQA5:MQB5 MGE5:MGF5 LWI5:LWJ5 LMM5:LMN5 LCQ5:LCR5 KSU5:KSV5 KIY5:KIZ5 JZC5:JZD5 JPG5:JPH5 JFK5:JFL5 IVO5:IVP5 ILS5:ILT5 IBW5:IBX5 HSA5:HSB5 HIE5:HIF5 GYI5:GYJ5 GOM5:GON5 GEQ5:GER5 FUU5:FUV5 FKY5:FKZ5 FBC5:FBD5 ERG5:ERH5 EHK5:EHL5 DXO5:DXP5 DNS5:DNT5 DDW5:DDX5 CUA5:CUB5 CKE5:CKF5 CAI5:CAJ5 BQM5:BQN5 BGQ5:BGR5 AWU5:AWV5 AMY5:AMZ5 ADC5:ADD5 TG5:TH5 JK5:JL5 O5:P5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WVR4:WVS4 WLV4:WLW4 WBZ4:WCA4 VSD4:VSE4 VIH4:VII4 UYL4:UYM4 UOP4:UOQ4 UET4:UEU4 TUX4:TUY4 TLB4:TLC4 TBF4:TBG4 SRJ4:SRK4 SHN4:SHO4 RXR4:RXS4 RNV4:RNW4 RDZ4:REA4 QUD4:QUE4 QKH4:QKI4 QAL4:QAM4 PQP4:PQQ4 PGT4:PGU4 OWX4:OWY4 ONB4:ONC4 ODF4:ODG4 NTJ4:NTK4 NJN4:NJO4 MZR4:MZS4 MPV4:MPW4 MFZ4:MGA4 LWD4:LWE4 LMH4:LMI4 LCL4:LCM4 KSP4:KSQ4 KIT4:KIU4 JYX4:JYY4 JPB4:JPC4 JFF4:JFG4 IVJ4:IVK4 ILN4:ILO4 IBR4:IBS4 HRV4:HRW4 HHZ4:HIA4 GYD4:GYE4 GOH4:GOI4 GEL4:GEM4 FUP4:FUQ4 FKT4:FKU4 FAX4:FAY4 ERB4:ERC4 EHF4:EHG4 DXJ4:DXK4 DNN4:DNO4 DDR4:DDS4 CTV4:CTW4 CJZ4:CKA4 CAD4:CAE4 BQH4:BQI4 BGL4:BGM4 AWP4:AWQ4 AMT4:AMU4 ACX4:ACY4 TB4:TC4 M4:N4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AC20:AD20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WVM4:WVN4 WVP5:WVQ6 WLQ4:WLR4 WLT5:WLU6 WBU4:WBV4 WBX5:WBY6 VRY4:VRZ4 VSB5:VSC6 VIC4:VID4 VIF5:VIG6 UYG4:UYH4 UYJ5:UYK6 UOK4:UOL4 UON5:UOO6 UEO4:UEP4 UER5:UES6 TUS4:TUT4 TUV5:TUW6 TKW4:TKX4 TKZ5:TLA6 TBA4:TBB4 TBD5:TBE6 SRE4:SRF4 SRH5:SRI6 SHI4:SHJ4 SHL5:SHM6 RXM4:RXN4 RXP5:RXQ6 RNQ4:RNR4 RNT5:RNU6 RDU4:RDV4 RDX5:RDY6 QTY4:QTZ4 QUB5:QUC6 QKC4:QKD4 QKF5:QKG6 QAG4:QAH4 QAJ5:QAK6 PQK4:PQL4 PQN5:PQO6 PGO4:PGP4 PGR5:PGS6 OWS4:OWT4 OWV5:OWW6 OMW4:OMX4 OMZ5:ONA6 ODA4:ODB4 ODD5:ODE6 NTE4:NTF4 NTH5:NTI6 NJI4:NJJ4 NJL5:NJM6 MZM4:MZN4 MZP5:MZQ6 MPQ4:MPR4 MPT5:MPU6 MFU4:MFV4 MFX5:MFY6 LVY4:LVZ4 LWB5:LWC6 LMC4:LMD4 LMF5:LMG6 LCG4:LCH4 LCJ5:LCK6 KSK4:KSL4 KSN5:KSO6 KIO4:KIP4 KIR5:KIS6 JYS4:JYT4 JYV5:JYW6 JOW4:JOX4 JOZ5:JPA6 JFA4:JFB4 JFD5:JFE6 IVE4:IVF4 IVH5:IVI6 ILI4:ILJ4 ILL5:ILM6 IBM4:IBN4 IBP5:IBQ6 HRQ4:HRR4 HRT5:HRU6 HHU4:HHV4 HHX5:HHY6 GXY4:GXZ4 GYB5:GYC6 GOC4:GOD4 GOF5:GOG6 GEG4:GEH4 GEJ5:GEK6 FUK4:FUL4 FUN5:FUO6 FKO4:FKP4 FKR5:FKS6 FAS4:FAT4 FAV5:FAW6 EQW4:EQX4 EQZ5:ERA6 EHA4:EHB4 EHD5:EHE6 DXE4:DXF4 DXH5:DXI6 DNI4:DNJ4 DNL5:DNM6 DDM4:DDN4 DDP5:DDQ6 CTQ4:CTR4 CTT5:CTU6 CJU4:CJV4 CJX5:CJY6 BZY4:BZZ4 CAB5:CAC6 BQC4:BQD4 BQF5:BQG6 BGG4:BGH4 BGJ5:BGK6 AWK4:AWL4 AWN5:AWO6 AMO4:AMP4 AMR5:AMS6 ACS4:ACT4 ACV5:ACW6 SW4:SX4 SZ5:TA6 JA4:JB4 JD5:JE6 H4:I6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Q20:R20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WWO5:WWP5 WMS5:WMT5 WCW5:WCX5 VTA5:VTB5 VJE5:VJF5 UZI5:UZJ5 UPM5:UPN5 UFQ5:UFR5 TVU5:TVV5 TLY5:TLZ5 TCC5:TCD5 SSG5:SSH5 SIK5:SIL5 RYO5:RYP5 ROS5:ROT5 REW5:REX5 QVA5:QVB5 QLE5:QLF5 QBI5:QBJ5 PRM5:PRN5 PHQ5:PHR5 OXU5:OXV5 ONY5:ONZ5 OEC5:OED5 NUG5:NUH5 NKK5:NKL5 NAO5:NAP5 MQS5:MQT5 MGW5:MGX5 LXA5:LXB5 LNE5:LNF5 LDI5:LDJ5 KTM5:KTN5 KJQ5:KJR5 JZU5:JZV5 JPY5:JPZ5 JGC5:JGD5 IWG5:IWH5 IMK5:IML5 ICO5:ICP5 HSS5:HST5 HIW5:HIX5 GZA5:GZB5 GPE5:GPF5 GFI5:GFJ5 FVM5:FVN5 FLQ5:FLR5 FBU5:FBV5 ERY5:ERZ5 EIC5:EID5 DYG5:DYH5 DOK5:DOL5 DEO5:DEP5 CUS5:CUT5 CKW5:CKX5 CBA5:CBB5 BRE5:BRF5 BHI5:BHJ5 AXM5:AXN5 ANQ5:ANR5 ADU5:ADV5 TY5:TZ5 KC5:KD5 AG5:AH5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WWI5:WWJ5 WMM5:WMN5 WCQ5:WCR5 VSU5:VSV5 VIY5:VIZ5 UZC5:UZD5 UPG5:UPH5 UFK5:UFL5 TVO5:TVP5 TLS5:TLT5 TBW5:TBX5 SSA5:SSB5 SIE5:SIF5 RYI5:RYJ5 ROM5:RON5 REQ5:RER5 QUU5:QUV5 QKY5:QKZ5 QBC5:QBD5 PRG5:PRH5 PHK5:PHL5 OXO5:OXP5 ONS5:ONT5 ODW5:ODX5 NUA5:NUB5 NKE5:NKF5 NAI5:NAJ5 MQM5:MQN5 MGQ5:MGR5 LWU5:LWV5 LMY5:LMZ5 LDC5:LDD5 KTG5:KTH5 KJK5:KJL5 JZO5:JZP5 JPS5:JPT5 JFW5:JFX5 IWA5:IWB5 IME5:IMF5 ICI5:ICJ5 HSM5:HSN5 HIQ5:HIR5 GYU5:GYV5 GOY5:GOZ5 GFC5:GFD5 FVG5:FVH5 FLK5:FLL5 FBO5:FBP5 ERS5:ERT5 EHW5:EHX5 DYA5:DYB5 DOE5:DOF5 DEI5:DEJ5 CUM5:CUN5 CKQ5:CKR5 CAU5:CAV5 BQY5:BQZ5 BHC5:BHD5 AXG5:AXH5 ANK5:ANL5 ADO5:ADP5 TS5:TT5 JW5:JX5 AA5:AB5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WWC5:WWD5 WMG5:WMH5 WCK5:WCL5 VSO5:VSP5 VIS5:VIT5 UYW5:UYX5 UPA5:UPB5 UFE5:UFF5 TVI5:TVJ5 TLM5:TLN5 TBQ5:TBR5 SRU5:SRV5 SHY5:SHZ5 RYC5:RYD5 ROG5:ROH5 REK5:REL5 QUO5:QUP5 QKS5:QKT5 QAW5:QAX5 PRA5:PRB5 PHE5:PHF5 OXI5:OXJ5 ONM5:ONN5 ODQ5:ODR5 NTU5:NTV5 NJY5:NJZ5 NAC5:NAD5 MQG5:MQH5 MGK5:MGL5 LWO5:LWP5 LMS5:LMT5 LCW5:LCX5 KTA5:KTB5 KJE5:KJF5 JZI5:JZJ5 JPM5:JPN5 JFQ5:JFR5 IVU5:IVV5 ILY5:ILZ5 ICC5:ICD5 HSG5:HSH5 HIK5:HIL5 GYO5:GYP5 GOS5:GOT5 GEW5:GEX5 FVA5:FVB5 FLE5:FLF5 FBI5:FBJ5 ERM5:ERN5 EHQ5:EHR5 DXU5:DXV5 DNY5:DNZ5 DEC5:DED5 CUG5:CUH5 CKK5:CKL5 CAO5:CAP5 BQS5:BQT5 BGW5:BGX5 AXA5:AXB5 ANE5:ANF5 ADI5:ADJ5 TM5:TN5 JQ5:JR5 U5:V5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K41"/>
  <sheetViews>
    <sheetView view="pageBreakPreview" zoomScale="85" zoomScaleNormal="100" zoomScaleSheetLayoutView="85" workbookViewId="0">
      <selection activeCell="D20" sqref="D20:J20"/>
    </sheetView>
  </sheetViews>
  <sheetFormatPr defaultColWidth="9" defaultRowHeight="13.2"/>
  <cols>
    <col min="1" max="1" width="2.44140625" style="1410" customWidth="1"/>
    <col min="2" max="2" width="4.44140625" style="1410" customWidth="1"/>
    <col min="3" max="3" width="12.88671875" style="1410" customWidth="1"/>
    <col min="4" max="4" width="10.44140625" style="1410" customWidth="1"/>
    <col min="5" max="5" width="9.6640625" style="1410" customWidth="1"/>
    <col min="6" max="6" width="10.6640625" style="1410" customWidth="1"/>
    <col min="7" max="9" width="9" style="1410"/>
    <col min="10" max="10" width="6" style="1410" customWidth="1"/>
    <col min="11" max="11" width="3.6640625" style="1410" customWidth="1"/>
    <col min="12" max="256" width="9" style="1410"/>
    <col min="257" max="258" width="3.6640625" style="1410" customWidth="1"/>
    <col min="259" max="259" width="11" style="1410" customWidth="1"/>
    <col min="260" max="261" width="9" style="1410"/>
    <col min="262" max="262" width="10.6640625" style="1410" customWidth="1"/>
    <col min="263" max="265" width="9" style="1410"/>
    <col min="266" max="266" width="6" style="1410" customWidth="1"/>
    <col min="267" max="267" width="3.6640625" style="1410" customWidth="1"/>
    <col min="268" max="512" width="9" style="1410"/>
    <col min="513" max="514" width="3.6640625" style="1410" customWidth="1"/>
    <col min="515" max="515" width="11" style="1410" customWidth="1"/>
    <col min="516" max="517" width="9" style="1410"/>
    <col min="518" max="518" width="10.6640625" style="1410" customWidth="1"/>
    <col min="519" max="521" width="9" style="1410"/>
    <col min="522" max="522" width="6" style="1410" customWidth="1"/>
    <col min="523" max="523" width="3.6640625" style="1410" customWidth="1"/>
    <col min="524" max="768" width="9" style="1410"/>
    <col min="769" max="770" width="3.6640625" style="1410" customWidth="1"/>
    <col min="771" max="771" width="11" style="1410" customWidth="1"/>
    <col min="772" max="773" width="9" style="1410"/>
    <col min="774" max="774" width="10.6640625" style="1410" customWidth="1"/>
    <col min="775" max="777" width="9" style="1410"/>
    <col min="778" max="778" width="6" style="1410" customWidth="1"/>
    <col min="779" max="779" width="3.6640625" style="1410" customWidth="1"/>
    <col min="780" max="1024" width="9" style="1410"/>
    <col min="1025" max="1026" width="3.6640625" style="1410" customWidth="1"/>
    <col min="1027" max="1027" width="11" style="1410" customWidth="1"/>
    <col min="1028" max="1029" width="9" style="1410"/>
    <col min="1030" max="1030" width="10.6640625" style="1410" customWidth="1"/>
    <col min="1031" max="1033" width="9" style="1410"/>
    <col min="1034" max="1034" width="6" style="1410" customWidth="1"/>
    <col min="1035" max="1035" width="3.6640625" style="1410" customWidth="1"/>
    <col min="1036" max="1280" width="9" style="1410"/>
    <col min="1281" max="1282" width="3.6640625" style="1410" customWidth="1"/>
    <col min="1283" max="1283" width="11" style="1410" customWidth="1"/>
    <col min="1284" max="1285" width="9" style="1410"/>
    <col min="1286" max="1286" width="10.6640625" style="1410" customWidth="1"/>
    <col min="1287" max="1289" width="9" style="1410"/>
    <col min="1290" max="1290" width="6" style="1410" customWidth="1"/>
    <col min="1291" max="1291" width="3.6640625" style="1410" customWidth="1"/>
    <col min="1292" max="1536" width="9" style="1410"/>
    <col min="1537" max="1538" width="3.6640625" style="1410" customWidth="1"/>
    <col min="1539" max="1539" width="11" style="1410" customWidth="1"/>
    <col min="1540" max="1541" width="9" style="1410"/>
    <col min="1542" max="1542" width="10.6640625" style="1410" customWidth="1"/>
    <col min="1543" max="1545" width="9" style="1410"/>
    <col min="1546" max="1546" width="6" style="1410" customWidth="1"/>
    <col min="1547" max="1547" width="3.6640625" style="1410" customWidth="1"/>
    <col min="1548" max="1792" width="9" style="1410"/>
    <col min="1793" max="1794" width="3.6640625" style="1410" customWidth="1"/>
    <col min="1795" max="1795" width="11" style="1410" customWidth="1"/>
    <col min="1796" max="1797" width="9" style="1410"/>
    <col min="1798" max="1798" width="10.6640625" style="1410" customWidth="1"/>
    <col min="1799" max="1801" width="9" style="1410"/>
    <col min="1802" max="1802" width="6" style="1410" customWidth="1"/>
    <col min="1803" max="1803" width="3.6640625" style="1410" customWidth="1"/>
    <col min="1804" max="2048" width="9" style="1410"/>
    <col min="2049" max="2050" width="3.6640625" style="1410" customWidth="1"/>
    <col min="2051" max="2051" width="11" style="1410" customWidth="1"/>
    <col min="2052" max="2053" width="9" style="1410"/>
    <col min="2054" max="2054" width="10.6640625" style="1410" customWidth="1"/>
    <col min="2055" max="2057" width="9" style="1410"/>
    <col min="2058" max="2058" width="6" style="1410" customWidth="1"/>
    <col min="2059" max="2059" width="3.6640625" style="1410" customWidth="1"/>
    <col min="2060" max="2304" width="9" style="1410"/>
    <col min="2305" max="2306" width="3.6640625" style="1410" customWidth="1"/>
    <col min="2307" max="2307" width="11" style="1410" customWidth="1"/>
    <col min="2308" max="2309" width="9" style="1410"/>
    <col min="2310" max="2310" width="10.6640625" style="1410" customWidth="1"/>
    <col min="2311" max="2313" width="9" style="1410"/>
    <col min="2314" max="2314" width="6" style="1410" customWidth="1"/>
    <col min="2315" max="2315" width="3.6640625" style="1410" customWidth="1"/>
    <col min="2316" max="2560" width="9" style="1410"/>
    <col min="2561" max="2562" width="3.6640625" style="1410" customWidth="1"/>
    <col min="2563" max="2563" width="11" style="1410" customWidth="1"/>
    <col min="2564" max="2565" width="9" style="1410"/>
    <col min="2566" max="2566" width="10.6640625" style="1410" customWidth="1"/>
    <col min="2567" max="2569" width="9" style="1410"/>
    <col min="2570" max="2570" width="6" style="1410" customWidth="1"/>
    <col min="2571" max="2571" width="3.6640625" style="1410" customWidth="1"/>
    <col min="2572" max="2816" width="9" style="1410"/>
    <col min="2817" max="2818" width="3.6640625" style="1410" customWidth="1"/>
    <col min="2819" max="2819" width="11" style="1410" customWidth="1"/>
    <col min="2820" max="2821" width="9" style="1410"/>
    <col min="2822" max="2822" width="10.6640625" style="1410" customWidth="1"/>
    <col min="2823" max="2825" width="9" style="1410"/>
    <col min="2826" max="2826" width="6" style="1410" customWidth="1"/>
    <col min="2827" max="2827" width="3.6640625" style="1410" customWidth="1"/>
    <col min="2828" max="3072" width="9" style="1410"/>
    <col min="3073" max="3074" width="3.6640625" style="1410" customWidth="1"/>
    <col min="3075" max="3075" width="11" style="1410" customWidth="1"/>
    <col min="3076" max="3077" width="9" style="1410"/>
    <col min="3078" max="3078" width="10.6640625" style="1410" customWidth="1"/>
    <col min="3079" max="3081" width="9" style="1410"/>
    <col min="3082" max="3082" width="6" style="1410" customWidth="1"/>
    <col min="3083" max="3083" width="3.6640625" style="1410" customWidth="1"/>
    <col min="3084" max="3328" width="9" style="1410"/>
    <col min="3329" max="3330" width="3.6640625" style="1410" customWidth="1"/>
    <col min="3331" max="3331" width="11" style="1410" customWidth="1"/>
    <col min="3332" max="3333" width="9" style="1410"/>
    <col min="3334" max="3334" width="10.6640625" style="1410" customWidth="1"/>
    <col min="3335" max="3337" width="9" style="1410"/>
    <col min="3338" max="3338" width="6" style="1410" customWidth="1"/>
    <col min="3339" max="3339" width="3.6640625" style="1410" customWidth="1"/>
    <col min="3340" max="3584" width="9" style="1410"/>
    <col min="3585" max="3586" width="3.6640625" style="1410" customWidth="1"/>
    <col min="3587" max="3587" width="11" style="1410" customWidth="1"/>
    <col min="3588" max="3589" width="9" style="1410"/>
    <col min="3590" max="3590" width="10.6640625" style="1410" customWidth="1"/>
    <col min="3591" max="3593" width="9" style="1410"/>
    <col min="3594" max="3594" width="6" style="1410" customWidth="1"/>
    <col min="3595" max="3595" width="3.6640625" style="1410" customWidth="1"/>
    <col min="3596" max="3840" width="9" style="1410"/>
    <col min="3841" max="3842" width="3.6640625" style="1410" customWidth="1"/>
    <col min="3843" max="3843" width="11" style="1410" customWidth="1"/>
    <col min="3844" max="3845" width="9" style="1410"/>
    <col min="3846" max="3846" width="10.6640625" style="1410" customWidth="1"/>
    <col min="3847" max="3849" width="9" style="1410"/>
    <col min="3850" max="3850" width="6" style="1410" customWidth="1"/>
    <col min="3851" max="3851" width="3.6640625" style="1410" customWidth="1"/>
    <col min="3852" max="4096" width="9" style="1410"/>
    <col min="4097" max="4098" width="3.6640625" style="1410" customWidth="1"/>
    <col min="4099" max="4099" width="11" style="1410" customWidth="1"/>
    <col min="4100" max="4101" width="9" style="1410"/>
    <col min="4102" max="4102" width="10.6640625" style="1410" customWidth="1"/>
    <col min="4103" max="4105" width="9" style="1410"/>
    <col min="4106" max="4106" width="6" style="1410" customWidth="1"/>
    <col min="4107" max="4107" width="3.6640625" style="1410" customWidth="1"/>
    <col min="4108" max="4352" width="9" style="1410"/>
    <col min="4353" max="4354" width="3.6640625" style="1410" customWidth="1"/>
    <col min="4355" max="4355" width="11" style="1410" customWidth="1"/>
    <col min="4356" max="4357" width="9" style="1410"/>
    <col min="4358" max="4358" width="10.6640625" style="1410" customWidth="1"/>
    <col min="4359" max="4361" width="9" style="1410"/>
    <col min="4362" max="4362" width="6" style="1410" customWidth="1"/>
    <col min="4363" max="4363" width="3.6640625" style="1410" customWidth="1"/>
    <col min="4364" max="4608" width="9" style="1410"/>
    <col min="4609" max="4610" width="3.6640625" style="1410" customWidth="1"/>
    <col min="4611" max="4611" width="11" style="1410" customWidth="1"/>
    <col min="4612" max="4613" width="9" style="1410"/>
    <col min="4614" max="4614" width="10.6640625" style="1410" customWidth="1"/>
    <col min="4615" max="4617" width="9" style="1410"/>
    <col min="4618" max="4618" width="6" style="1410" customWidth="1"/>
    <col min="4619" max="4619" width="3.6640625" style="1410" customWidth="1"/>
    <col min="4620" max="4864" width="9" style="1410"/>
    <col min="4865" max="4866" width="3.6640625" style="1410" customWidth="1"/>
    <col min="4867" max="4867" width="11" style="1410" customWidth="1"/>
    <col min="4868" max="4869" width="9" style="1410"/>
    <col min="4870" max="4870" width="10.6640625" style="1410" customWidth="1"/>
    <col min="4871" max="4873" width="9" style="1410"/>
    <col min="4874" max="4874" width="6" style="1410" customWidth="1"/>
    <col min="4875" max="4875" width="3.6640625" style="1410" customWidth="1"/>
    <col min="4876" max="5120" width="9" style="1410"/>
    <col min="5121" max="5122" width="3.6640625" style="1410" customWidth="1"/>
    <col min="5123" max="5123" width="11" style="1410" customWidth="1"/>
    <col min="5124" max="5125" width="9" style="1410"/>
    <col min="5126" max="5126" width="10.6640625" style="1410" customWidth="1"/>
    <col min="5127" max="5129" width="9" style="1410"/>
    <col min="5130" max="5130" width="6" style="1410" customWidth="1"/>
    <col min="5131" max="5131" width="3.6640625" style="1410" customWidth="1"/>
    <col min="5132" max="5376" width="9" style="1410"/>
    <col min="5377" max="5378" width="3.6640625" style="1410" customWidth="1"/>
    <col min="5379" max="5379" width="11" style="1410" customWidth="1"/>
    <col min="5380" max="5381" width="9" style="1410"/>
    <col min="5382" max="5382" width="10.6640625" style="1410" customWidth="1"/>
    <col min="5383" max="5385" width="9" style="1410"/>
    <col min="5386" max="5386" width="6" style="1410" customWidth="1"/>
    <col min="5387" max="5387" width="3.6640625" style="1410" customWidth="1"/>
    <col min="5388" max="5632" width="9" style="1410"/>
    <col min="5633" max="5634" width="3.6640625" style="1410" customWidth="1"/>
    <col min="5635" max="5635" width="11" style="1410" customWidth="1"/>
    <col min="5636" max="5637" width="9" style="1410"/>
    <col min="5638" max="5638" width="10.6640625" style="1410" customWidth="1"/>
    <col min="5639" max="5641" width="9" style="1410"/>
    <col min="5642" max="5642" width="6" style="1410" customWidth="1"/>
    <col min="5643" max="5643" width="3.6640625" style="1410" customWidth="1"/>
    <col min="5644" max="5888" width="9" style="1410"/>
    <col min="5889" max="5890" width="3.6640625" style="1410" customWidth="1"/>
    <col min="5891" max="5891" width="11" style="1410" customWidth="1"/>
    <col min="5892" max="5893" width="9" style="1410"/>
    <col min="5894" max="5894" width="10.6640625" style="1410" customWidth="1"/>
    <col min="5895" max="5897" width="9" style="1410"/>
    <col min="5898" max="5898" width="6" style="1410" customWidth="1"/>
    <col min="5899" max="5899" width="3.6640625" style="1410" customWidth="1"/>
    <col min="5900" max="6144" width="9" style="1410"/>
    <col min="6145" max="6146" width="3.6640625" style="1410" customWidth="1"/>
    <col min="6147" max="6147" width="11" style="1410" customWidth="1"/>
    <col min="6148" max="6149" width="9" style="1410"/>
    <col min="6150" max="6150" width="10.6640625" style="1410" customWidth="1"/>
    <col min="6151" max="6153" width="9" style="1410"/>
    <col min="6154" max="6154" width="6" style="1410" customWidth="1"/>
    <col min="6155" max="6155" width="3.6640625" style="1410" customWidth="1"/>
    <col min="6156" max="6400" width="9" style="1410"/>
    <col min="6401" max="6402" width="3.6640625" style="1410" customWidth="1"/>
    <col min="6403" max="6403" width="11" style="1410" customWidth="1"/>
    <col min="6404" max="6405" width="9" style="1410"/>
    <col min="6406" max="6406" width="10.6640625" style="1410" customWidth="1"/>
    <col min="6407" max="6409" width="9" style="1410"/>
    <col min="6410" max="6410" width="6" style="1410" customWidth="1"/>
    <col min="6411" max="6411" width="3.6640625" style="1410" customWidth="1"/>
    <col min="6412" max="6656" width="9" style="1410"/>
    <col min="6657" max="6658" width="3.6640625" style="1410" customWidth="1"/>
    <col min="6659" max="6659" width="11" style="1410" customWidth="1"/>
    <col min="6660" max="6661" width="9" style="1410"/>
    <col min="6662" max="6662" width="10.6640625" style="1410" customWidth="1"/>
    <col min="6663" max="6665" width="9" style="1410"/>
    <col min="6666" max="6666" width="6" style="1410" customWidth="1"/>
    <col min="6667" max="6667" width="3.6640625" style="1410" customWidth="1"/>
    <col min="6668" max="6912" width="9" style="1410"/>
    <col min="6913" max="6914" width="3.6640625" style="1410" customWidth="1"/>
    <col min="6915" max="6915" width="11" style="1410" customWidth="1"/>
    <col min="6916" max="6917" width="9" style="1410"/>
    <col min="6918" max="6918" width="10.6640625" style="1410" customWidth="1"/>
    <col min="6919" max="6921" width="9" style="1410"/>
    <col min="6922" max="6922" width="6" style="1410" customWidth="1"/>
    <col min="6923" max="6923" width="3.6640625" style="1410" customWidth="1"/>
    <col min="6924" max="7168" width="9" style="1410"/>
    <col min="7169" max="7170" width="3.6640625" style="1410" customWidth="1"/>
    <col min="7171" max="7171" width="11" style="1410" customWidth="1"/>
    <col min="7172" max="7173" width="9" style="1410"/>
    <col min="7174" max="7174" width="10.6640625" style="1410" customWidth="1"/>
    <col min="7175" max="7177" width="9" style="1410"/>
    <col min="7178" max="7178" width="6" style="1410" customWidth="1"/>
    <col min="7179" max="7179" width="3.6640625" style="1410" customWidth="1"/>
    <col min="7180" max="7424" width="9" style="1410"/>
    <col min="7425" max="7426" width="3.6640625" style="1410" customWidth="1"/>
    <col min="7427" max="7427" width="11" style="1410" customWidth="1"/>
    <col min="7428" max="7429" width="9" style="1410"/>
    <col min="7430" max="7430" width="10.6640625" style="1410" customWidth="1"/>
    <col min="7431" max="7433" width="9" style="1410"/>
    <col min="7434" max="7434" width="6" style="1410" customWidth="1"/>
    <col min="7435" max="7435" width="3.6640625" style="1410" customWidth="1"/>
    <col min="7436" max="7680" width="9" style="1410"/>
    <col min="7681" max="7682" width="3.6640625" style="1410" customWidth="1"/>
    <col min="7683" max="7683" width="11" style="1410" customWidth="1"/>
    <col min="7684" max="7685" width="9" style="1410"/>
    <col min="7686" max="7686" width="10.6640625" style="1410" customWidth="1"/>
    <col min="7687" max="7689" width="9" style="1410"/>
    <col min="7690" max="7690" width="6" style="1410" customWidth="1"/>
    <col min="7691" max="7691" width="3.6640625" style="1410" customWidth="1"/>
    <col min="7692" max="7936" width="9" style="1410"/>
    <col min="7937" max="7938" width="3.6640625" style="1410" customWidth="1"/>
    <col min="7939" max="7939" width="11" style="1410" customWidth="1"/>
    <col min="7940" max="7941" width="9" style="1410"/>
    <col min="7942" max="7942" width="10.6640625" style="1410" customWidth="1"/>
    <col min="7943" max="7945" width="9" style="1410"/>
    <col min="7946" max="7946" width="6" style="1410" customWidth="1"/>
    <col min="7947" max="7947" width="3.6640625" style="1410" customWidth="1"/>
    <col min="7948" max="8192" width="9" style="1410"/>
    <col min="8193" max="8194" width="3.6640625" style="1410" customWidth="1"/>
    <col min="8195" max="8195" width="11" style="1410" customWidth="1"/>
    <col min="8196" max="8197" width="9" style="1410"/>
    <col min="8198" max="8198" width="10.6640625" style="1410" customWidth="1"/>
    <col min="8199" max="8201" width="9" style="1410"/>
    <col min="8202" max="8202" width="6" style="1410" customWidth="1"/>
    <col min="8203" max="8203" width="3.6640625" style="1410" customWidth="1"/>
    <col min="8204" max="8448" width="9" style="1410"/>
    <col min="8449" max="8450" width="3.6640625" style="1410" customWidth="1"/>
    <col min="8451" max="8451" width="11" style="1410" customWidth="1"/>
    <col min="8452" max="8453" width="9" style="1410"/>
    <col min="8454" max="8454" width="10.6640625" style="1410" customWidth="1"/>
    <col min="8455" max="8457" width="9" style="1410"/>
    <col min="8458" max="8458" width="6" style="1410" customWidth="1"/>
    <col min="8459" max="8459" width="3.6640625" style="1410" customWidth="1"/>
    <col min="8460" max="8704" width="9" style="1410"/>
    <col min="8705" max="8706" width="3.6640625" style="1410" customWidth="1"/>
    <col min="8707" max="8707" width="11" style="1410" customWidth="1"/>
    <col min="8708" max="8709" width="9" style="1410"/>
    <col min="8710" max="8710" width="10.6640625" style="1410" customWidth="1"/>
    <col min="8711" max="8713" width="9" style="1410"/>
    <col min="8714" max="8714" width="6" style="1410" customWidth="1"/>
    <col min="8715" max="8715" width="3.6640625" style="1410" customWidth="1"/>
    <col min="8716" max="8960" width="9" style="1410"/>
    <col min="8961" max="8962" width="3.6640625" style="1410" customWidth="1"/>
    <col min="8963" max="8963" width="11" style="1410" customWidth="1"/>
    <col min="8964" max="8965" width="9" style="1410"/>
    <col min="8966" max="8966" width="10.6640625" style="1410" customWidth="1"/>
    <col min="8967" max="8969" width="9" style="1410"/>
    <col min="8970" max="8970" width="6" style="1410" customWidth="1"/>
    <col min="8971" max="8971" width="3.6640625" style="1410" customWidth="1"/>
    <col min="8972" max="9216" width="9" style="1410"/>
    <col min="9217" max="9218" width="3.6640625" style="1410" customWidth="1"/>
    <col min="9219" max="9219" width="11" style="1410" customWidth="1"/>
    <col min="9220" max="9221" width="9" style="1410"/>
    <col min="9222" max="9222" width="10.6640625" style="1410" customWidth="1"/>
    <col min="9223" max="9225" width="9" style="1410"/>
    <col min="9226" max="9226" width="6" style="1410" customWidth="1"/>
    <col min="9227" max="9227" width="3.6640625" style="1410" customWidth="1"/>
    <col min="9228" max="9472" width="9" style="1410"/>
    <col min="9473" max="9474" width="3.6640625" style="1410" customWidth="1"/>
    <col min="9475" max="9475" width="11" style="1410" customWidth="1"/>
    <col min="9476" max="9477" width="9" style="1410"/>
    <col min="9478" max="9478" width="10.6640625" style="1410" customWidth="1"/>
    <col min="9479" max="9481" width="9" style="1410"/>
    <col min="9482" max="9482" width="6" style="1410" customWidth="1"/>
    <col min="9483" max="9483" width="3.6640625" style="1410" customWidth="1"/>
    <col min="9484" max="9728" width="9" style="1410"/>
    <col min="9729" max="9730" width="3.6640625" style="1410" customWidth="1"/>
    <col min="9731" max="9731" width="11" style="1410" customWidth="1"/>
    <col min="9732" max="9733" width="9" style="1410"/>
    <col min="9734" max="9734" width="10.6640625" style="1410" customWidth="1"/>
    <col min="9735" max="9737" width="9" style="1410"/>
    <col min="9738" max="9738" width="6" style="1410" customWidth="1"/>
    <col min="9739" max="9739" width="3.6640625" style="1410" customWidth="1"/>
    <col min="9740" max="9984" width="9" style="1410"/>
    <col min="9985" max="9986" width="3.6640625" style="1410" customWidth="1"/>
    <col min="9987" max="9987" width="11" style="1410" customWidth="1"/>
    <col min="9988" max="9989" width="9" style="1410"/>
    <col min="9990" max="9990" width="10.6640625" style="1410" customWidth="1"/>
    <col min="9991" max="9993" width="9" style="1410"/>
    <col min="9994" max="9994" width="6" style="1410" customWidth="1"/>
    <col min="9995" max="9995" width="3.6640625" style="1410" customWidth="1"/>
    <col min="9996" max="10240" width="9" style="1410"/>
    <col min="10241" max="10242" width="3.6640625" style="1410" customWidth="1"/>
    <col min="10243" max="10243" width="11" style="1410" customWidth="1"/>
    <col min="10244" max="10245" width="9" style="1410"/>
    <col min="10246" max="10246" width="10.6640625" style="1410" customWidth="1"/>
    <col min="10247" max="10249" width="9" style="1410"/>
    <col min="10250" max="10250" width="6" style="1410" customWidth="1"/>
    <col min="10251" max="10251" width="3.6640625" style="1410" customWidth="1"/>
    <col min="10252" max="10496" width="9" style="1410"/>
    <col min="10497" max="10498" width="3.6640625" style="1410" customWidth="1"/>
    <col min="10499" max="10499" width="11" style="1410" customWidth="1"/>
    <col min="10500" max="10501" width="9" style="1410"/>
    <col min="10502" max="10502" width="10.6640625" style="1410" customWidth="1"/>
    <col min="10503" max="10505" width="9" style="1410"/>
    <col min="10506" max="10506" width="6" style="1410" customWidth="1"/>
    <col min="10507" max="10507" width="3.6640625" style="1410" customWidth="1"/>
    <col min="10508" max="10752" width="9" style="1410"/>
    <col min="10753" max="10754" width="3.6640625" style="1410" customWidth="1"/>
    <col min="10755" max="10755" width="11" style="1410" customWidth="1"/>
    <col min="10756" max="10757" width="9" style="1410"/>
    <col min="10758" max="10758" width="10.6640625" style="1410" customWidth="1"/>
    <col min="10759" max="10761" width="9" style="1410"/>
    <col min="10762" max="10762" width="6" style="1410" customWidth="1"/>
    <col min="10763" max="10763" width="3.6640625" style="1410" customWidth="1"/>
    <col min="10764" max="11008" width="9" style="1410"/>
    <col min="11009" max="11010" width="3.6640625" style="1410" customWidth="1"/>
    <col min="11011" max="11011" width="11" style="1410" customWidth="1"/>
    <col min="11012" max="11013" width="9" style="1410"/>
    <col min="11014" max="11014" width="10.6640625" style="1410" customWidth="1"/>
    <col min="11015" max="11017" width="9" style="1410"/>
    <col min="11018" max="11018" width="6" style="1410" customWidth="1"/>
    <col min="11019" max="11019" width="3.6640625" style="1410" customWidth="1"/>
    <col min="11020" max="11264" width="9" style="1410"/>
    <col min="11265" max="11266" width="3.6640625" style="1410" customWidth="1"/>
    <col min="11267" max="11267" width="11" style="1410" customWidth="1"/>
    <col min="11268" max="11269" width="9" style="1410"/>
    <col min="11270" max="11270" width="10.6640625" style="1410" customWidth="1"/>
    <col min="11271" max="11273" width="9" style="1410"/>
    <col min="11274" max="11274" width="6" style="1410" customWidth="1"/>
    <col min="11275" max="11275" width="3.6640625" style="1410" customWidth="1"/>
    <col min="11276" max="11520" width="9" style="1410"/>
    <col min="11521" max="11522" width="3.6640625" style="1410" customWidth="1"/>
    <col min="11523" max="11523" width="11" style="1410" customWidth="1"/>
    <col min="11524" max="11525" width="9" style="1410"/>
    <col min="11526" max="11526" width="10.6640625" style="1410" customWidth="1"/>
    <col min="11527" max="11529" width="9" style="1410"/>
    <col min="11530" max="11530" width="6" style="1410" customWidth="1"/>
    <col min="11531" max="11531" width="3.6640625" style="1410" customWidth="1"/>
    <col min="11532" max="11776" width="9" style="1410"/>
    <col min="11777" max="11778" width="3.6640625" style="1410" customWidth="1"/>
    <col min="11779" max="11779" width="11" style="1410" customWidth="1"/>
    <col min="11780" max="11781" width="9" style="1410"/>
    <col min="11782" max="11782" width="10.6640625" style="1410" customWidth="1"/>
    <col min="11783" max="11785" width="9" style="1410"/>
    <col min="11786" max="11786" width="6" style="1410" customWidth="1"/>
    <col min="11787" max="11787" width="3.6640625" style="1410" customWidth="1"/>
    <col min="11788" max="12032" width="9" style="1410"/>
    <col min="12033" max="12034" width="3.6640625" style="1410" customWidth="1"/>
    <col min="12035" max="12035" width="11" style="1410" customWidth="1"/>
    <col min="12036" max="12037" width="9" style="1410"/>
    <col min="12038" max="12038" width="10.6640625" style="1410" customWidth="1"/>
    <col min="12039" max="12041" width="9" style="1410"/>
    <col min="12042" max="12042" width="6" style="1410" customWidth="1"/>
    <col min="12043" max="12043" width="3.6640625" style="1410" customWidth="1"/>
    <col min="12044" max="12288" width="9" style="1410"/>
    <col min="12289" max="12290" width="3.6640625" style="1410" customWidth="1"/>
    <col min="12291" max="12291" width="11" style="1410" customWidth="1"/>
    <col min="12292" max="12293" width="9" style="1410"/>
    <col min="12294" max="12294" width="10.6640625" style="1410" customWidth="1"/>
    <col min="12295" max="12297" width="9" style="1410"/>
    <col min="12298" max="12298" width="6" style="1410" customWidth="1"/>
    <col min="12299" max="12299" width="3.6640625" style="1410" customWidth="1"/>
    <col min="12300" max="12544" width="9" style="1410"/>
    <col min="12545" max="12546" width="3.6640625" style="1410" customWidth="1"/>
    <col min="12547" max="12547" width="11" style="1410" customWidth="1"/>
    <col min="12548" max="12549" width="9" style="1410"/>
    <col min="12550" max="12550" width="10.6640625" style="1410" customWidth="1"/>
    <col min="12551" max="12553" width="9" style="1410"/>
    <col min="12554" max="12554" width="6" style="1410" customWidth="1"/>
    <col min="12555" max="12555" width="3.6640625" style="1410" customWidth="1"/>
    <col min="12556" max="12800" width="9" style="1410"/>
    <col min="12801" max="12802" width="3.6640625" style="1410" customWidth="1"/>
    <col min="12803" max="12803" width="11" style="1410" customWidth="1"/>
    <col min="12804" max="12805" width="9" style="1410"/>
    <col min="12806" max="12806" width="10.6640625" style="1410" customWidth="1"/>
    <col min="12807" max="12809" width="9" style="1410"/>
    <col min="12810" max="12810" width="6" style="1410" customWidth="1"/>
    <col min="12811" max="12811" width="3.6640625" style="1410" customWidth="1"/>
    <col min="12812" max="13056" width="9" style="1410"/>
    <col min="13057" max="13058" width="3.6640625" style="1410" customWidth="1"/>
    <col min="13059" max="13059" width="11" style="1410" customWidth="1"/>
    <col min="13060" max="13061" width="9" style="1410"/>
    <col min="13062" max="13062" width="10.6640625" style="1410" customWidth="1"/>
    <col min="13063" max="13065" width="9" style="1410"/>
    <col min="13066" max="13066" width="6" style="1410" customWidth="1"/>
    <col min="13067" max="13067" width="3.6640625" style="1410" customWidth="1"/>
    <col min="13068" max="13312" width="9" style="1410"/>
    <col min="13313" max="13314" width="3.6640625" style="1410" customWidth="1"/>
    <col min="13315" max="13315" width="11" style="1410" customWidth="1"/>
    <col min="13316" max="13317" width="9" style="1410"/>
    <col min="13318" max="13318" width="10.6640625" style="1410" customWidth="1"/>
    <col min="13319" max="13321" width="9" style="1410"/>
    <col min="13322" max="13322" width="6" style="1410" customWidth="1"/>
    <col min="13323" max="13323" width="3.6640625" style="1410" customWidth="1"/>
    <col min="13324" max="13568" width="9" style="1410"/>
    <col min="13569" max="13570" width="3.6640625" style="1410" customWidth="1"/>
    <col min="13571" max="13571" width="11" style="1410" customWidth="1"/>
    <col min="13572" max="13573" width="9" style="1410"/>
    <col min="13574" max="13574" width="10.6640625" style="1410" customWidth="1"/>
    <col min="13575" max="13577" width="9" style="1410"/>
    <col min="13578" max="13578" width="6" style="1410" customWidth="1"/>
    <col min="13579" max="13579" width="3.6640625" style="1410" customWidth="1"/>
    <col min="13580" max="13824" width="9" style="1410"/>
    <col min="13825" max="13826" width="3.6640625" style="1410" customWidth="1"/>
    <col min="13827" max="13827" width="11" style="1410" customWidth="1"/>
    <col min="13828" max="13829" width="9" style="1410"/>
    <col min="13830" max="13830" width="10.6640625" style="1410" customWidth="1"/>
    <col min="13831" max="13833" width="9" style="1410"/>
    <col min="13834" max="13834" width="6" style="1410" customWidth="1"/>
    <col min="13835" max="13835" width="3.6640625" style="1410" customWidth="1"/>
    <col min="13836" max="14080" width="9" style="1410"/>
    <col min="14081" max="14082" width="3.6640625" style="1410" customWidth="1"/>
    <col min="14083" max="14083" width="11" style="1410" customWidth="1"/>
    <col min="14084" max="14085" width="9" style="1410"/>
    <col min="14086" max="14086" width="10.6640625" style="1410" customWidth="1"/>
    <col min="14087" max="14089" width="9" style="1410"/>
    <col min="14090" max="14090" width="6" style="1410" customWidth="1"/>
    <col min="14091" max="14091" width="3.6640625" style="1410" customWidth="1"/>
    <col min="14092" max="14336" width="9" style="1410"/>
    <col min="14337" max="14338" width="3.6640625" style="1410" customWidth="1"/>
    <col min="14339" max="14339" width="11" style="1410" customWidth="1"/>
    <col min="14340" max="14341" width="9" style="1410"/>
    <col min="14342" max="14342" width="10.6640625" style="1410" customWidth="1"/>
    <col min="14343" max="14345" width="9" style="1410"/>
    <col min="14346" max="14346" width="6" style="1410" customWidth="1"/>
    <col min="14347" max="14347" width="3.6640625" style="1410" customWidth="1"/>
    <col min="14348" max="14592" width="9" style="1410"/>
    <col min="14593" max="14594" width="3.6640625" style="1410" customWidth="1"/>
    <col min="14595" max="14595" width="11" style="1410" customWidth="1"/>
    <col min="14596" max="14597" width="9" style="1410"/>
    <col min="14598" max="14598" width="10.6640625" style="1410" customWidth="1"/>
    <col min="14599" max="14601" width="9" style="1410"/>
    <col min="14602" max="14602" width="6" style="1410" customWidth="1"/>
    <col min="14603" max="14603" width="3.6640625" style="1410" customWidth="1"/>
    <col min="14604" max="14848" width="9" style="1410"/>
    <col min="14849" max="14850" width="3.6640625" style="1410" customWidth="1"/>
    <col min="14851" max="14851" width="11" style="1410" customWidth="1"/>
    <col min="14852" max="14853" width="9" style="1410"/>
    <col min="14854" max="14854" width="10.6640625" style="1410" customWidth="1"/>
    <col min="14855" max="14857" width="9" style="1410"/>
    <col min="14858" max="14858" width="6" style="1410" customWidth="1"/>
    <col min="14859" max="14859" width="3.6640625" style="1410" customWidth="1"/>
    <col min="14860" max="15104" width="9" style="1410"/>
    <col min="15105" max="15106" width="3.6640625" style="1410" customWidth="1"/>
    <col min="15107" max="15107" width="11" style="1410" customWidth="1"/>
    <col min="15108" max="15109" width="9" style="1410"/>
    <col min="15110" max="15110" width="10.6640625" style="1410" customWidth="1"/>
    <col min="15111" max="15113" width="9" style="1410"/>
    <col min="15114" max="15114" width="6" style="1410" customWidth="1"/>
    <col min="15115" max="15115" width="3.6640625" style="1410" customWidth="1"/>
    <col min="15116" max="15360" width="9" style="1410"/>
    <col min="15361" max="15362" width="3.6640625" style="1410" customWidth="1"/>
    <col min="15363" max="15363" width="11" style="1410" customWidth="1"/>
    <col min="15364" max="15365" width="9" style="1410"/>
    <col min="15366" max="15366" width="10.6640625" style="1410" customWidth="1"/>
    <col min="15367" max="15369" width="9" style="1410"/>
    <col min="15370" max="15370" width="6" style="1410" customWidth="1"/>
    <col min="15371" max="15371" width="3.6640625" style="1410" customWidth="1"/>
    <col min="15372" max="15616" width="9" style="1410"/>
    <col min="15617" max="15618" width="3.6640625" style="1410" customWidth="1"/>
    <col min="15619" max="15619" width="11" style="1410" customWidth="1"/>
    <col min="15620" max="15621" width="9" style="1410"/>
    <col min="15622" max="15622" width="10.6640625" style="1410" customWidth="1"/>
    <col min="15623" max="15625" width="9" style="1410"/>
    <col min="15626" max="15626" width="6" style="1410" customWidth="1"/>
    <col min="15627" max="15627" width="3.6640625" style="1410" customWidth="1"/>
    <col min="15628" max="15872" width="9" style="1410"/>
    <col min="15873" max="15874" width="3.6640625" style="1410" customWidth="1"/>
    <col min="15875" max="15875" width="11" style="1410" customWidth="1"/>
    <col min="15876" max="15877" width="9" style="1410"/>
    <col min="15878" max="15878" width="10.6640625" style="1410" customWidth="1"/>
    <col min="15879" max="15881" width="9" style="1410"/>
    <col min="15882" max="15882" width="6" style="1410" customWidth="1"/>
    <col min="15883" max="15883" width="3.6640625" style="1410" customWidth="1"/>
    <col min="15884" max="16128" width="9" style="1410"/>
    <col min="16129" max="16130" width="3.6640625" style="1410" customWidth="1"/>
    <col min="16131" max="16131" width="11" style="1410" customWidth="1"/>
    <col min="16132" max="16133" width="9" style="1410"/>
    <col min="16134" max="16134" width="10.6640625" style="1410" customWidth="1"/>
    <col min="16135" max="16137" width="9" style="1410"/>
    <col min="16138" max="16138" width="6" style="1410" customWidth="1"/>
    <col min="16139" max="16139" width="3.6640625" style="1410" customWidth="1"/>
    <col min="16140" max="16384" width="9" style="1410"/>
  </cols>
  <sheetData>
    <row r="2" spans="2:11">
      <c r="B2" s="1409"/>
    </row>
    <row r="3" spans="2:11" ht="7.5" customHeight="1">
      <c r="B3" s="1411"/>
      <c r="C3" s="1412"/>
      <c r="D3" s="1412"/>
      <c r="E3" s="1412"/>
      <c r="F3" s="1412"/>
      <c r="G3" s="1412"/>
      <c r="H3" s="4510"/>
      <c r="I3" s="4510"/>
      <c r="J3" s="4510"/>
      <c r="K3" s="4511"/>
    </row>
    <row r="4" spans="2:11">
      <c r="B4" s="1413"/>
      <c r="C4" s="1414"/>
      <c r="D4" s="1414"/>
      <c r="E4" s="1414"/>
      <c r="F4" s="1414"/>
      <c r="G4" s="1414"/>
      <c r="H4" s="4512" t="s">
        <v>941</v>
      </c>
      <c r="I4" s="4512"/>
      <c r="J4" s="4512"/>
      <c r="K4" s="4513"/>
    </row>
    <row r="5" spans="2:11">
      <c r="B5" s="1413"/>
      <c r="E5" s="1414"/>
      <c r="F5" s="1414"/>
      <c r="G5" s="1414"/>
      <c r="H5" s="1414"/>
      <c r="I5" s="1414"/>
      <c r="J5" s="1414"/>
      <c r="K5" s="1415"/>
    </row>
    <row r="6" spans="2:11">
      <c r="B6" s="1413"/>
      <c r="C6" s="4514" t="str">
        <f>入力シート!C5&amp;"　殿"</f>
        <v>久留米市長　殿</v>
      </c>
      <c r="D6" s="4514"/>
      <c r="E6" s="4514"/>
      <c r="F6" s="1414"/>
      <c r="G6" s="1414"/>
      <c r="H6" s="1414"/>
      <c r="I6" s="1414"/>
      <c r="J6" s="1414"/>
      <c r="K6" s="1415"/>
    </row>
    <row r="7" spans="2:11">
      <c r="B7" s="1413"/>
      <c r="C7" s="1414"/>
      <c r="D7" s="1414"/>
      <c r="E7" s="1414"/>
      <c r="F7" s="1414"/>
      <c r="G7" s="1414"/>
      <c r="H7" s="1414"/>
      <c r="I7" s="1414"/>
      <c r="J7" s="1414"/>
      <c r="K7" s="1415"/>
    </row>
    <row r="8" spans="2:11" ht="18.600000000000001" customHeight="1">
      <c r="B8" s="1413"/>
      <c r="C8" s="1414"/>
      <c r="D8" s="1414" t="s">
        <v>937</v>
      </c>
      <c r="E8" s="1416" t="s">
        <v>1202</v>
      </c>
      <c r="F8" s="4509" t="str">
        <f>入力シート!C25</f>
        <v>久留米市〇〇町１２３</v>
      </c>
      <c r="G8" s="4509"/>
      <c r="H8" s="4509"/>
      <c r="I8" s="4509"/>
      <c r="J8" s="1414"/>
      <c r="K8" s="1415"/>
    </row>
    <row r="9" spans="2:11" ht="18.600000000000001" customHeight="1">
      <c r="B9" s="1413"/>
      <c r="C9" s="1414"/>
      <c r="D9" s="1414"/>
      <c r="E9" s="1416" t="s">
        <v>1203</v>
      </c>
      <c r="F9" s="4509" t="str">
        <f>入力シート!C26</f>
        <v>(株）○○○○建設</v>
      </c>
      <c r="G9" s="4509"/>
      <c r="H9" s="4509"/>
      <c r="I9" s="4509"/>
      <c r="J9" s="1414"/>
      <c r="K9" s="1415"/>
    </row>
    <row r="10" spans="2:11" ht="18.600000000000001" customHeight="1">
      <c r="B10" s="1413"/>
      <c r="C10" s="1414"/>
      <c r="D10" s="1414"/>
      <c r="E10" s="1416" t="s">
        <v>1204</v>
      </c>
      <c r="F10" s="4509" t="str">
        <f>入力シート!C27</f>
        <v>代表取締役　久留米一郎</v>
      </c>
      <c r="G10" s="4509"/>
      <c r="H10" s="4509"/>
      <c r="I10" s="1417"/>
      <c r="J10" s="1414"/>
      <c r="K10" s="1415"/>
    </row>
    <row r="11" spans="2:11">
      <c r="B11" s="1413"/>
      <c r="C11" s="1414"/>
      <c r="D11" s="1414"/>
      <c r="E11" s="1416"/>
      <c r="F11" s="1414"/>
      <c r="G11" s="1414"/>
      <c r="H11" s="1414"/>
      <c r="I11" s="1414"/>
      <c r="J11" s="1414"/>
      <c r="K11" s="1415"/>
    </row>
    <row r="12" spans="2:11">
      <c r="B12" s="1413"/>
      <c r="C12" s="1414"/>
      <c r="D12" s="1414"/>
      <c r="E12" s="1414"/>
      <c r="F12" s="1414"/>
      <c r="G12" s="1414"/>
      <c r="H12" s="1414"/>
      <c r="I12" s="1414"/>
      <c r="J12" s="1414"/>
      <c r="K12" s="1415"/>
    </row>
    <row r="13" spans="2:11" ht="19.2">
      <c r="B13" s="4490" t="s">
        <v>1205</v>
      </c>
      <c r="C13" s="4491"/>
      <c r="D13" s="4491"/>
      <c r="E13" s="4491"/>
      <c r="F13" s="4491"/>
      <c r="G13" s="4491"/>
      <c r="H13" s="4491"/>
      <c r="I13" s="4491"/>
      <c r="J13" s="4491"/>
      <c r="K13" s="4492"/>
    </row>
    <row r="14" spans="2:11">
      <c r="B14" s="1413"/>
      <c r="C14" s="1414"/>
      <c r="D14" s="1414"/>
      <c r="E14" s="1414"/>
      <c r="F14" s="1414"/>
      <c r="G14" s="1414"/>
      <c r="H14" s="1414"/>
      <c r="I14" s="1414"/>
      <c r="J14" s="1414"/>
      <c r="K14" s="1415"/>
    </row>
    <row r="15" spans="2:11" ht="20.100000000000001" customHeight="1">
      <c r="B15" s="1413"/>
      <c r="C15" s="4493" t="s">
        <v>1206</v>
      </c>
      <c r="D15" s="4495" t="str">
        <f>入力シート!C9</f>
        <v>〇〇整備事業</v>
      </c>
      <c r="E15" s="4496"/>
      <c r="F15" s="4499" t="s">
        <v>1130</v>
      </c>
      <c r="G15" s="4495" t="str">
        <f>入力シート!C10</f>
        <v>○○校区道路改良工事</v>
      </c>
      <c r="H15" s="4501"/>
      <c r="I15" s="4501"/>
      <c r="J15" s="4496"/>
      <c r="K15" s="1415"/>
    </row>
    <row r="16" spans="2:11" ht="20.100000000000001" customHeight="1">
      <c r="B16" s="1413"/>
      <c r="C16" s="4494"/>
      <c r="D16" s="4497"/>
      <c r="E16" s="4498"/>
      <c r="F16" s="4500"/>
      <c r="G16" s="4497"/>
      <c r="H16" s="4502"/>
      <c r="I16" s="4502"/>
      <c r="J16" s="4498"/>
      <c r="K16" s="1415"/>
    </row>
    <row r="17" spans="2:11" ht="20.100000000000001" customHeight="1">
      <c r="B17" s="1413"/>
      <c r="C17" s="1418" t="s">
        <v>1207</v>
      </c>
      <c r="D17" s="4503" t="str">
        <f>入力シート!C11</f>
        <v>市道B○○○号線</v>
      </c>
      <c r="E17" s="4504"/>
      <c r="F17" s="4499" t="s">
        <v>77</v>
      </c>
      <c r="G17" s="4503" t="str">
        <f>入力シート!C12&amp;"　地内"</f>
        <v>久留米市○○町　地内</v>
      </c>
      <c r="H17" s="4507"/>
      <c r="I17" s="4507"/>
      <c r="J17" s="4504"/>
      <c r="K17" s="1415"/>
    </row>
    <row r="18" spans="2:11" ht="20.100000000000001" customHeight="1">
      <c r="B18" s="1413"/>
      <c r="C18" s="1419" t="s">
        <v>1208</v>
      </c>
      <c r="D18" s="4505"/>
      <c r="E18" s="4506"/>
      <c r="F18" s="4500"/>
      <c r="G18" s="4505"/>
      <c r="H18" s="4508"/>
      <c r="I18" s="4508"/>
      <c r="J18" s="4506"/>
      <c r="K18" s="1415"/>
    </row>
    <row r="19" spans="2:11" ht="34.5" customHeight="1">
      <c r="B19" s="1413"/>
      <c r="C19" s="1420" t="s">
        <v>1209</v>
      </c>
      <c r="D19" s="4488" t="str">
        <f>TEXT(入力シート!C14,"令和e年m月d日")</f>
        <v>令和7年4月2日</v>
      </c>
      <c r="E19" s="4489"/>
      <c r="F19" s="1421" t="s">
        <v>1119</v>
      </c>
      <c r="G19" s="4489" t="str">
        <f>TEXT(入力シート!C15,"令和e年m月d日")</f>
        <v>令和7年6月30日</v>
      </c>
      <c r="H19" s="4489"/>
      <c r="I19" s="1422" t="s">
        <v>256</v>
      </c>
      <c r="J19" s="1423"/>
      <c r="K19" s="1415"/>
    </row>
    <row r="20" spans="2:11" ht="34.5" customHeight="1">
      <c r="B20" s="1413"/>
      <c r="C20" s="1424" t="s">
        <v>1210</v>
      </c>
      <c r="D20" s="4479" t="s">
        <v>2588</v>
      </c>
      <c r="E20" s="4480"/>
      <c r="F20" s="4480"/>
      <c r="G20" s="4480"/>
      <c r="H20" s="4480"/>
      <c r="I20" s="4480"/>
      <c r="J20" s="4481"/>
      <c r="K20" s="1415"/>
    </row>
    <row r="21" spans="2:11" s="1427" customFormat="1" ht="20.100000000000001" customHeight="1">
      <c r="B21" s="1425"/>
      <c r="C21" s="4482" t="s">
        <v>64</v>
      </c>
      <c r="D21" s="4483"/>
      <c r="E21" s="4483"/>
      <c r="F21" s="4483"/>
      <c r="G21" s="4483"/>
      <c r="H21" s="4483"/>
      <c r="I21" s="4483"/>
      <c r="J21" s="4484"/>
      <c r="K21" s="1426"/>
    </row>
    <row r="22" spans="2:11" s="1427" customFormat="1" ht="20.100000000000001" customHeight="1">
      <c r="B22" s="1425"/>
      <c r="C22" s="4485"/>
      <c r="D22" s="4486"/>
      <c r="E22" s="4486"/>
      <c r="F22" s="4486"/>
      <c r="G22" s="4486"/>
      <c r="H22" s="4486"/>
      <c r="I22" s="4486"/>
      <c r="J22" s="4487"/>
      <c r="K22" s="1426"/>
    </row>
    <row r="23" spans="2:11" s="1427" customFormat="1" ht="15" customHeight="1">
      <c r="B23" s="1425"/>
      <c r="C23" s="1428"/>
      <c r="D23" s="1429"/>
      <c r="E23" s="1429"/>
      <c r="F23" s="1429"/>
      <c r="G23" s="1429"/>
      <c r="H23" s="1429"/>
      <c r="I23" s="1429"/>
      <c r="J23" s="1430"/>
      <c r="K23" s="1426"/>
    </row>
    <row r="24" spans="2:11" s="1427" customFormat="1" ht="15" customHeight="1">
      <c r="B24" s="1425"/>
      <c r="C24" s="1431"/>
      <c r="D24" s="1432"/>
      <c r="E24" s="1432"/>
      <c r="F24" s="1432"/>
      <c r="G24" s="1432"/>
      <c r="H24" s="1432"/>
      <c r="I24" s="1432"/>
      <c r="J24" s="1433"/>
      <c r="K24" s="1426"/>
    </row>
    <row r="25" spans="2:11" s="1427" customFormat="1" ht="15" customHeight="1">
      <c r="B25" s="1425"/>
      <c r="C25" s="1434"/>
      <c r="D25" s="1435"/>
      <c r="E25" s="1435"/>
      <c r="F25" s="1435"/>
      <c r="G25" s="1435"/>
      <c r="H25" s="1435"/>
      <c r="I25" s="1435"/>
      <c r="J25" s="1436"/>
      <c r="K25" s="1426"/>
    </row>
    <row r="26" spans="2:11" s="1427" customFormat="1" ht="15" customHeight="1">
      <c r="B26" s="1425"/>
      <c r="C26" s="1431"/>
      <c r="D26" s="1432"/>
      <c r="E26" s="1432"/>
      <c r="F26" s="1432"/>
      <c r="G26" s="1432"/>
      <c r="H26" s="1432"/>
      <c r="I26" s="1432"/>
      <c r="J26" s="1433"/>
      <c r="K26" s="1426"/>
    </row>
    <row r="27" spans="2:11" s="1427" customFormat="1" ht="15" customHeight="1">
      <c r="B27" s="1425"/>
      <c r="C27" s="1434"/>
      <c r="D27" s="1435"/>
      <c r="E27" s="1435"/>
      <c r="F27" s="1435"/>
      <c r="G27" s="1435"/>
      <c r="H27" s="1435"/>
      <c r="I27" s="1435"/>
      <c r="J27" s="1436"/>
      <c r="K27" s="1426"/>
    </row>
    <row r="28" spans="2:11" s="1427" customFormat="1" ht="15" customHeight="1">
      <c r="B28" s="1425"/>
      <c r="C28" s="1431"/>
      <c r="D28" s="1432"/>
      <c r="E28" s="1432"/>
      <c r="F28" s="1432"/>
      <c r="G28" s="1432"/>
      <c r="H28" s="1432"/>
      <c r="I28" s="1432"/>
      <c r="J28" s="1433"/>
      <c r="K28" s="1426"/>
    </row>
    <row r="29" spans="2:11" s="1427" customFormat="1" ht="15" customHeight="1">
      <c r="B29" s="1425"/>
      <c r="C29" s="1434"/>
      <c r="D29" s="1435"/>
      <c r="E29" s="1435"/>
      <c r="F29" s="1435"/>
      <c r="G29" s="1435"/>
      <c r="H29" s="1435"/>
      <c r="I29" s="1435"/>
      <c r="J29" s="1436"/>
      <c r="K29" s="1426"/>
    </row>
    <row r="30" spans="2:11" s="1427" customFormat="1" ht="15" customHeight="1">
      <c r="B30" s="1425"/>
      <c r="C30" s="1431"/>
      <c r="D30" s="1432"/>
      <c r="E30" s="1432"/>
      <c r="F30" s="1432"/>
      <c r="G30" s="1432"/>
      <c r="H30" s="1432"/>
      <c r="I30" s="1432"/>
      <c r="J30" s="1433"/>
      <c r="K30" s="1426"/>
    </row>
    <row r="31" spans="2:11" s="1427" customFormat="1" ht="15" customHeight="1">
      <c r="B31" s="1425"/>
      <c r="C31" s="1437"/>
      <c r="D31" s="1438"/>
      <c r="E31" s="1438"/>
      <c r="F31" s="1438"/>
      <c r="G31" s="1438"/>
      <c r="H31" s="1438"/>
      <c r="I31" s="1438"/>
      <c r="J31" s="1439"/>
      <c r="K31" s="1426"/>
    </row>
    <row r="32" spans="2:11" s="1427" customFormat="1" ht="15" customHeight="1">
      <c r="B32" s="1425"/>
      <c r="C32" s="1437"/>
      <c r="D32" s="1438"/>
      <c r="E32" s="1438"/>
      <c r="F32" s="1438"/>
      <c r="G32" s="1438"/>
      <c r="H32" s="1438"/>
      <c r="I32" s="1438"/>
      <c r="J32" s="1439"/>
      <c r="K32" s="1426"/>
    </row>
    <row r="33" spans="2:11" s="1427" customFormat="1" ht="15" customHeight="1">
      <c r="B33" s="1425"/>
      <c r="C33" s="1434"/>
      <c r="D33" s="1435"/>
      <c r="E33" s="1435"/>
      <c r="F33" s="1435"/>
      <c r="G33" s="1435"/>
      <c r="H33" s="1435"/>
      <c r="I33" s="1435"/>
      <c r="J33" s="1436"/>
      <c r="K33" s="1426"/>
    </row>
    <row r="34" spans="2:11" s="1427" customFormat="1" ht="15" customHeight="1">
      <c r="B34" s="1425"/>
      <c r="C34" s="1431"/>
      <c r="D34" s="1432"/>
      <c r="E34" s="1432"/>
      <c r="F34" s="1432"/>
      <c r="G34" s="1432"/>
      <c r="H34" s="1432"/>
      <c r="I34" s="1432"/>
      <c r="J34" s="1433"/>
      <c r="K34" s="1426"/>
    </row>
    <row r="35" spans="2:11" s="1427" customFormat="1" ht="15" customHeight="1">
      <c r="B35" s="1425"/>
      <c r="C35" s="1434"/>
      <c r="D35" s="1435"/>
      <c r="E35" s="1435"/>
      <c r="F35" s="1435"/>
      <c r="G35" s="1435"/>
      <c r="H35" s="1435"/>
      <c r="I35" s="1435"/>
      <c r="J35" s="1436"/>
      <c r="K35" s="1426"/>
    </row>
    <row r="36" spans="2:11" s="1427" customFormat="1" ht="15" customHeight="1">
      <c r="B36" s="1425"/>
      <c r="C36" s="1431"/>
      <c r="D36" s="1432"/>
      <c r="E36" s="1432"/>
      <c r="F36" s="1432"/>
      <c r="G36" s="1432"/>
      <c r="H36" s="1432"/>
      <c r="I36" s="1432"/>
      <c r="J36" s="1433"/>
      <c r="K36" s="1426"/>
    </row>
    <row r="37" spans="2:11" s="1427" customFormat="1" ht="15" customHeight="1">
      <c r="B37" s="1425"/>
      <c r="C37" s="1434"/>
      <c r="D37" s="1435"/>
      <c r="E37" s="1435"/>
      <c r="F37" s="1435"/>
      <c r="G37" s="1435"/>
      <c r="H37" s="1435"/>
      <c r="I37" s="1435"/>
      <c r="J37" s="1436"/>
      <c r="K37" s="1426"/>
    </row>
    <row r="38" spans="2:11" s="1427" customFormat="1" ht="15" customHeight="1">
      <c r="B38" s="1425"/>
      <c r="C38" s="1431"/>
      <c r="D38" s="1432"/>
      <c r="E38" s="1432"/>
      <c r="F38" s="1432"/>
      <c r="G38" s="1432"/>
      <c r="H38" s="1432"/>
      <c r="I38" s="1432"/>
      <c r="J38" s="1433"/>
      <c r="K38" s="1426"/>
    </row>
    <row r="39" spans="2:11" s="1427" customFormat="1" ht="15" customHeight="1">
      <c r="B39" s="1425"/>
      <c r="C39" s="1434"/>
      <c r="D39" s="1435"/>
      <c r="E39" s="1435"/>
      <c r="F39" s="1435"/>
      <c r="G39" s="1435"/>
      <c r="H39" s="1435"/>
      <c r="I39" s="1435"/>
      <c r="J39" s="1436"/>
      <c r="K39" s="1426"/>
    </row>
    <row r="40" spans="2:11" s="1427" customFormat="1" ht="15" customHeight="1">
      <c r="B40" s="1425"/>
      <c r="C40" s="1440"/>
      <c r="D40" s="1441"/>
      <c r="E40" s="1441"/>
      <c r="F40" s="1441"/>
      <c r="G40" s="1441"/>
      <c r="H40" s="1441"/>
      <c r="I40" s="1441"/>
      <c r="J40" s="1442"/>
      <c r="K40" s="1426"/>
    </row>
    <row r="41" spans="2:11">
      <c r="B41" s="1443"/>
      <c r="C41" s="1444"/>
      <c r="D41" s="1444"/>
      <c r="E41" s="1444"/>
      <c r="F41" s="1444"/>
      <c r="G41" s="1444"/>
      <c r="H41" s="1444"/>
      <c r="I41" s="1444"/>
      <c r="J41" s="1444"/>
      <c r="K41" s="1445"/>
    </row>
  </sheetData>
  <mergeCells count="18">
    <mergeCell ref="F10:H10"/>
    <mergeCell ref="H3:K3"/>
    <mergeCell ref="H4:K4"/>
    <mergeCell ref="C6:E6"/>
    <mergeCell ref="F8:I8"/>
    <mergeCell ref="F9:I9"/>
    <mergeCell ref="D20:J20"/>
    <mergeCell ref="C21:J22"/>
    <mergeCell ref="D19:E19"/>
    <mergeCell ref="G19:H19"/>
    <mergeCell ref="B13:K13"/>
    <mergeCell ref="C15:C16"/>
    <mergeCell ref="D15:E16"/>
    <mergeCell ref="F15:F16"/>
    <mergeCell ref="G15:J16"/>
    <mergeCell ref="D17:E18"/>
    <mergeCell ref="F17:F18"/>
    <mergeCell ref="G17:J18"/>
  </mergeCells>
  <phoneticPr fontId="14"/>
  <pageMargins left="0.74803149606299213" right="0.74803149606299213" top="0.98425196850393704" bottom="0.98425196850393704"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33"/>
  <sheetViews>
    <sheetView view="pageBreakPreview" zoomScaleNormal="100" zoomScaleSheetLayoutView="100" workbookViewId="0">
      <selection activeCell="S10" sqref="S10"/>
    </sheetView>
  </sheetViews>
  <sheetFormatPr defaultColWidth="8.88671875" defaultRowHeight="13.2"/>
  <cols>
    <col min="1" max="1" width="2.88671875" style="1375" customWidth="1"/>
    <col min="2" max="2" width="4.88671875" style="1375" customWidth="1"/>
    <col min="3" max="4" width="5.33203125" style="1375" customWidth="1"/>
    <col min="5" max="5" width="2.88671875" style="1375" customWidth="1"/>
    <col min="6" max="17" width="5.88671875" style="1375" customWidth="1"/>
    <col min="18" max="16384" width="8.88671875" style="1375"/>
  </cols>
  <sheetData>
    <row r="1" spans="1:19" ht="13.35" customHeight="1">
      <c r="A1" s="1373" t="s">
        <v>1478</v>
      </c>
      <c r="B1" s="1373"/>
      <c r="C1" s="1373"/>
      <c r="D1" s="1374"/>
      <c r="E1" s="1374"/>
      <c r="F1" s="1374"/>
      <c r="G1" s="1374"/>
      <c r="H1" s="1374"/>
      <c r="I1" s="1374"/>
      <c r="J1" s="1374"/>
      <c r="K1" s="1374"/>
      <c r="L1" s="1374"/>
      <c r="M1" s="1374"/>
      <c r="N1" s="1374"/>
      <c r="O1" s="1374"/>
      <c r="P1" s="1374"/>
      <c r="Q1" s="1374"/>
    </row>
    <row r="2" spans="1:19" ht="14.1" customHeight="1">
      <c r="A2" s="1376"/>
    </row>
    <row r="3" spans="1:19" ht="25.35" customHeight="1">
      <c r="A3" s="2467" t="s">
        <v>1479</v>
      </c>
      <c r="B3" s="2468"/>
      <c r="C3" s="2468"/>
      <c r="D3" s="2468"/>
      <c r="E3" s="2468"/>
      <c r="F3" s="2468"/>
      <c r="G3" s="2468"/>
      <c r="H3" s="2468"/>
      <c r="I3" s="2468"/>
      <c r="J3" s="2468"/>
      <c r="K3" s="2468"/>
      <c r="L3" s="2468"/>
      <c r="M3" s="2468"/>
      <c r="N3" s="2468"/>
      <c r="O3" s="2468"/>
      <c r="P3" s="2468"/>
      <c r="Q3" s="2468"/>
    </row>
    <row r="4" spans="1:19" ht="15" customHeight="1">
      <c r="A4" s="1377"/>
      <c r="B4" s="1378"/>
      <c r="C4" s="1378"/>
      <c r="D4" s="1378"/>
      <c r="E4" s="1378"/>
      <c r="F4" s="1378"/>
      <c r="G4" s="1378"/>
      <c r="H4" s="1378"/>
      <c r="I4" s="1378"/>
      <c r="J4" s="1378"/>
      <c r="K4" s="1378"/>
      <c r="L4" s="1378"/>
      <c r="M4" s="1378"/>
      <c r="N4" s="1378"/>
      <c r="O4" s="1378"/>
      <c r="P4" s="1378"/>
      <c r="Q4" s="1378"/>
    </row>
    <row r="5" spans="1:19" ht="18" customHeight="1">
      <c r="A5" s="1379"/>
      <c r="B5" s="1380" t="s">
        <v>1487</v>
      </c>
      <c r="C5" s="1374"/>
      <c r="D5" s="1374"/>
      <c r="E5" s="1374"/>
      <c r="F5" s="1374"/>
      <c r="G5" s="1374"/>
      <c r="H5" s="1374"/>
      <c r="I5" s="1374"/>
      <c r="J5" s="1374"/>
      <c r="K5" s="1374"/>
      <c r="L5" s="1374"/>
      <c r="M5" s="1374"/>
      <c r="N5" s="1374"/>
      <c r="O5" s="1374"/>
      <c r="P5" s="1374"/>
      <c r="Q5" s="1374"/>
    </row>
    <row r="6" spans="1:19" ht="18" customHeight="1">
      <c r="A6" s="2470" t="s">
        <v>1488</v>
      </c>
      <c r="B6" s="2470"/>
      <c r="C6" s="2473" t="s">
        <v>1493</v>
      </c>
      <c r="D6" s="2473"/>
      <c r="E6" s="2473"/>
      <c r="F6" s="2473"/>
      <c r="G6" s="2473"/>
      <c r="H6" s="2473"/>
      <c r="I6" s="2473"/>
      <c r="J6" s="2473"/>
      <c r="K6" s="2473"/>
      <c r="L6" s="2473"/>
      <c r="M6" s="2473"/>
      <c r="N6" s="2473"/>
      <c r="O6" s="2473"/>
      <c r="P6" s="2473"/>
      <c r="Q6" s="2473"/>
    </row>
    <row r="7" spans="1:19" ht="32.1" customHeight="1">
      <c r="A7" s="1381"/>
      <c r="B7" s="1382" t="s">
        <v>1490</v>
      </c>
      <c r="C7" s="2474"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474"/>
      <c r="E7" s="2474"/>
      <c r="F7" s="2474"/>
      <c r="G7" s="2474"/>
      <c r="H7" s="2474"/>
      <c r="I7" s="2474"/>
      <c r="J7" s="2474"/>
      <c r="K7" s="2474"/>
      <c r="L7" s="2474"/>
      <c r="M7" s="2474"/>
      <c r="N7" s="2474"/>
      <c r="O7" s="2474"/>
      <c r="P7" s="2474"/>
      <c r="Q7" s="2474"/>
      <c r="R7" s="1397"/>
    </row>
    <row r="8" spans="1:19" ht="18" customHeight="1">
      <c r="A8" s="1383"/>
      <c r="B8" s="1384" t="s">
        <v>1491</v>
      </c>
      <c r="C8" s="2473" t="s">
        <v>1489</v>
      </c>
      <c r="D8" s="2473"/>
      <c r="E8" s="2473"/>
      <c r="F8" s="2473"/>
      <c r="G8" s="2473"/>
      <c r="H8" s="2473"/>
      <c r="I8" s="2473"/>
      <c r="J8" s="2473"/>
      <c r="K8" s="2473"/>
      <c r="L8" s="2473"/>
      <c r="M8" s="2473"/>
      <c r="N8" s="2473"/>
      <c r="O8" s="2473"/>
      <c r="P8" s="2473"/>
      <c r="Q8" s="2473"/>
      <c r="S8" s="1375" t="str">
        <f>IF(入力シート!C5="久留米市長","久留米市発注に係る","久留米市企業局発注に係る")</f>
        <v>久留米市発注に係る</v>
      </c>
    </row>
    <row r="9" spans="1:19" ht="15" customHeight="1">
      <c r="A9" s="1377"/>
      <c r="B9" s="1378"/>
      <c r="C9" s="1378"/>
      <c r="D9" s="1378"/>
      <c r="E9" s="1378"/>
      <c r="F9" s="1378"/>
      <c r="G9" s="1378"/>
      <c r="H9" s="1378"/>
      <c r="I9" s="1378"/>
      <c r="J9" s="1378"/>
      <c r="K9" s="1378"/>
      <c r="L9" s="1378"/>
      <c r="M9" s="1378"/>
      <c r="N9" s="1378"/>
      <c r="O9" s="1378"/>
      <c r="P9" s="1378"/>
      <c r="Q9" s="1378"/>
    </row>
    <row r="10" spans="1:19" ht="20.100000000000001" customHeight="1">
      <c r="A10" s="1379"/>
      <c r="B10" s="1380" t="s">
        <v>1492</v>
      </c>
      <c r="C10" s="1374"/>
      <c r="D10" s="1374"/>
      <c r="E10" s="1374"/>
      <c r="F10" s="1374"/>
      <c r="G10" s="1374"/>
      <c r="H10" s="1374"/>
      <c r="I10" s="1374"/>
      <c r="J10" s="1374"/>
      <c r="K10" s="1374"/>
      <c r="L10" s="1374"/>
      <c r="M10" s="1374"/>
      <c r="N10" s="1374"/>
      <c r="O10" s="1374"/>
      <c r="P10" s="1374"/>
      <c r="Q10" s="1374"/>
    </row>
    <row r="11" spans="1:19" ht="32.1" customHeight="1">
      <c r="A11" s="2470" t="s">
        <v>1494</v>
      </c>
      <c r="B11" s="2470"/>
      <c r="C11" s="2474" t="str">
        <f>"　当共同企業体は、"&amp;入力シート!C30&amp;"（以下「企業体」という。）と称する。"</f>
        <v>　当共同企業体は、○○建設△△土木特定建設工事共同企業体（以下「企業体」という。）と称する。</v>
      </c>
      <c r="D11" s="2474"/>
      <c r="E11" s="2474"/>
      <c r="F11" s="2474"/>
      <c r="G11" s="2474"/>
      <c r="H11" s="2474"/>
      <c r="I11" s="2474"/>
      <c r="J11" s="2474"/>
      <c r="K11" s="2474"/>
      <c r="L11" s="2474"/>
      <c r="M11" s="2474"/>
      <c r="N11" s="2474"/>
      <c r="O11" s="2474"/>
      <c r="P11" s="2474"/>
      <c r="Q11" s="2474"/>
    </row>
    <row r="12" spans="1:19" ht="15" customHeight="1">
      <c r="A12" s="1377"/>
      <c r="B12" s="1378"/>
      <c r="C12" s="1378"/>
      <c r="D12" s="1378"/>
      <c r="E12" s="1378"/>
      <c r="F12" s="1378"/>
      <c r="G12" s="1378"/>
      <c r="H12" s="1378"/>
      <c r="I12" s="1378"/>
      <c r="J12" s="1378"/>
      <c r="K12" s="1378"/>
      <c r="L12" s="1378"/>
      <c r="M12" s="1378"/>
      <c r="N12" s="1378"/>
      <c r="O12" s="1378"/>
      <c r="P12" s="1378"/>
      <c r="Q12" s="1378"/>
    </row>
    <row r="13" spans="1:19" ht="20.100000000000001" customHeight="1">
      <c r="A13" s="1379"/>
      <c r="B13" s="1380" t="s">
        <v>1495</v>
      </c>
      <c r="C13" s="1374"/>
      <c r="D13" s="1374"/>
      <c r="E13" s="1374"/>
      <c r="F13" s="1374"/>
      <c r="G13" s="1374"/>
      <c r="H13" s="1374"/>
      <c r="I13" s="1374"/>
      <c r="J13" s="1374"/>
      <c r="K13" s="1374"/>
      <c r="L13" s="1374"/>
      <c r="M13" s="1374"/>
      <c r="N13" s="1374"/>
      <c r="O13" s="1374"/>
      <c r="P13" s="1374"/>
      <c r="Q13" s="1374"/>
    </row>
    <row r="14" spans="1:19" ht="18" customHeight="1">
      <c r="A14" s="2470" t="s">
        <v>1496</v>
      </c>
      <c r="B14" s="2470"/>
      <c r="C14" s="2473" t="s">
        <v>1497</v>
      </c>
      <c r="D14" s="2473"/>
      <c r="E14" s="2473"/>
      <c r="F14" s="2473"/>
      <c r="G14" s="2473"/>
      <c r="H14" s="2473"/>
      <c r="I14" s="2473"/>
      <c r="J14" s="2473"/>
      <c r="K14" s="2473"/>
      <c r="L14" s="2473"/>
      <c r="M14" s="2473"/>
      <c r="N14" s="2473"/>
      <c r="O14" s="2473"/>
      <c r="P14" s="2473"/>
      <c r="Q14" s="2473"/>
    </row>
    <row r="15" spans="1:19" ht="15" customHeight="1">
      <c r="A15" s="1377"/>
      <c r="B15" s="1378"/>
      <c r="C15" s="1378"/>
      <c r="D15" s="1378"/>
      <c r="E15" s="1378"/>
      <c r="F15" s="1378"/>
      <c r="G15" s="1378"/>
      <c r="H15" s="1378"/>
      <c r="I15" s="1378"/>
      <c r="J15" s="1378"/>
      <c r="K15" s="1378"/>
      <c r="L15" s="1378"/>
      <c r="M15" s="1378"/>
      <c r="N15" s="1378"/>
      <c r="O15" s="1378"/>
      <c r="P15" s="1378"/>
      <c r="Q15" s="1378"/>
    </row>
    <row r="16" spans="1:19" ht="20.100000000000001" customHeight="1">
      <c r="A16" s="1379"/>
      <c r="B16" s="1380" t="s">
        <v>1498</v>
      </c>
      <c r="C16" s="1374"/>
      <c r="D16" s="1374"/>
      <c r="E16" s="1374"/>
      <c r="F16" s="1374"/>
      <c r="G16" s="1374"/>
      <c r="H16" s="1374"/>
      <c r="I16" s="1374"/>
      <c r="J16" s="1374"/>
      <c r="K16" s="1374"/>
      <c r="L16" s="1374"/>
      <c r="M16" s="1374"/>
      <c r="N16" s="1374"/>
      <c r="O16" s="1374"/>
      <c r="P16" s="1374"/>
      <c r="Q16" s="1374"/>
    </row>
    <row r="17" spans="1:18" ht="32.1" customHeight="1">
      <c r="A17" s="2470" t="s">
        <v>1499</v>
      </c>
      <c r="B17" s="2470"/>
      <c r="C17" s="2471" t="s">
        <v>1510</v>
      </c>
      <c r="D17" s="2471"/>
      <c r="E17" s="2471"/>
      <c r="F17" s="2471"/>
      <c r="G17" s="2471"/>
      <c r="H17" s="2471"/>
      <c r="I17" s="2471"/>
      <c r="J17" s="2471"/>
      <c r="K17" s="2471"/>
      <c r="L17" s="2471"/>
      <c r="M17" s="2471"/>
      <c r="N17" s="2471"/>
      <c r="O17" s="2471"/>
      <c r="P17" s="2471"/>
      <c r="Q17" s="2471"/>
      <c r="R17" s="1375" t="s">
        <v>1562</v>
      </c>
    </row>
    <row r="18" spans="1:18" ht="18" customHeight="1">
      <c r="A18" s="1383"/>
      <c r="B18" s="1385" t="s">
        <v>1500</v>
      </c>
      <c r="C18" s="2473" t="s">
        <v>1501</v>
      </c>
      <c r="D18" s="2473"/>
      <c r="E18" s="2473"/>
      <c r="F18" s="2473"/>
      <c r="G18" s="2473"/>
      <c r="H18" s="2473"/>
      <c r="I18" s="2473"/>
      <c r="J18" s="2473"/>
      <c r="K18" s="2473"/>
      <c r="L18" s="2473"/>
      <c r="M18" s="2473"/>
      <c r="N18" s="2473"/>
      <c r="O18" s="2473"/>
      <c r="P18" s="2473"/>
      <c r="Q18" s="2473"/>
    </row>
    <row r="19" spans="1:18" ht="32.1" customHeight="1">
      <c r="A19" s="1381"/>
      <c r="B19" s="1386" t="s">
        <v>1502</v>
      </c>
      <c r="C19" s="2469" t="s">
        <v>1503</v>
      </c>
      <c r="D19" s="2469"/>
      <c r="E19" s="2469"/>
      <c r="F19" s="2469"/>
      <c r="G19" s="2469"/>
      <c r="H19" s="2469"/>
      <c r="I19" s="2469"/>
      <c r="J19" s="2469"/>
      <c r="K19" s="2469"/>
      <c r="L19" s="2469"/>
      <c r="M19" s="2469"/>
      <c r="N19" s="2469"/>
      <c r="O19" s="2469"/>
      <c r="P19" s="2469"/>
      <c r="Q19" s="2469"/>
    </row>
    <row r="20" spans="1:18" ht="15" customHeight="1">
      <c r="A20" s="1377"/>
      <c r="B20" s="1378"/>
      <c r="C20" s="1378"/>
      <c r="D20" s="1378"/>
      <c r="E20" s="1378"/>
      <c r="F20" s="1378"/>
      <c r="G20" s="1378"/>
      <c r="H20" s="1378"/>
      <c r="I20" s="1378"/>
      <c r="J20" s="1378"/>
      <c r="K20" s="1378"/>
      <c r="L20" s="1378"/>
      <c r="M20" s="1378"/>
      <c r="N20" s="1378"/>
      <c r="O20" s="1378"/>
      <c r="P20" s="1378"/>
      <c r="Q20" s="1378"/>
    </row>
    <row r="21" spans="1:18" ht="20.100000000000001" customHeight="1">
      <c r="A21" s="1379"/>
      <c r="B21" s="1380" t="s">
        <v>1505</v>
      </c>
      <c r="C21" s="1374"/>
      <c r="D21" s="1374"/>
      <c r="E21" s="1374"/>
      <c r="F21" s="1374"/>
      <c r="G21" s="1374"/>
      <c r="H21" s="1374"/>
      <c r="I21" s="1374"/>
      <c r="J21" s="1374"/>
      <c r="K21" s="1374"/>
      <c r="L21" s="1374"/>
      <c r="M21" s="1374"/>
      <c r="N21" s="1374"/>
      <c r="O21" s="1374"/>
      <c r="P21" s="1374"/>
      <c r="Q21" s="1374"/>
    </row>
    <row r="22" spans="1:18" ht="18" customHeight="1">
      <c r="A22" s="2470" t="s">
        <v>1506</v>
      </c>
      <c r="B22" s="2470"/>
      <c r="C22" s="1387" t="s">
        <v>1507</v>
      </c>
      <c r="D22" s="1374"/>
      <c r="E22" s="1374"/>
      <c r="F22" s="1374"/>
      <c r="G22" s="1374"/>
      <c r="H22" s="1374"/>
      <c r="I22" s="1374"/>
      <c r="J22" s="1374"/>
      <c r="K22" s="1374"/>
      <c r="L22" s="1374"/>
      <c r="M22" s="1374"/>
      <c r="N22" s="1374"/>
      <c r="O22" s="1374"/>
      <c r="P22" s="1374"/>
      <c r="Q22" s="1374"/>
    </row>
    <row r="23" spans="1:18" ht="15" customHeight="1">
      <c r="A23" s="1376"/>
    </row>
    <row r="24" spans="1:18" ht="25.35" customHeight="1">
      <c r="A24" s="1388"/>
      <c r="B24" s="2457" t="s">
        <v>1480</v>
      </c>
      <c r="C24" s="2457"/>
      <c r="D24" s="2457"/>
      <c r="E24" s="1389"/>
      <c r="F24" s="2458" t="str">
        <f>入力シート!C25</f>
        <v>久留米市〇〇町１２３</v>
      </c>
      <c r="G24" s="2458"/>
      <c r="H24" s="2458"/>
      <c r="I24" s="2458"/>
      <c r="J24" s="2458"/>
      <c r="K24" s="2458"/>
      <c r="L24" s="2458"/>
      <c r="M24" s="2458"/>
      <c r="N24" s="2458"/>
      <c r="O24" s="2458"/>
      <c r="P24" s="2458"/>
      <c r="Q24" s="1374"/>
    </row>
    <row r="25" spans="1:18" ht="25.35" customHeight="1">
      <c r="A25" s="1390"/>
      <c r="B25" s="2457" t="s">
        <v>1481</v>
      </c>
      <c r="C25" s="2457"/>
      <c r="D25" s="2457"/>
      <c r="E25" s="1389"/>
      <c r="F25" s="2458" t="str">
        <f>入力シート!C26</f>
        <v>(株）○○○○建設</v>
      </c>
      <c r="G25" s="2458"/>
      <c r="H25" s="2458"/>
      <c r="I25" s="2458"/>
      <c r="J25" s="2458"/>
      <c r="K25" s="2458"/>
      <c r="L25" s="2458"/>
      <c r="M25" s="2458"/>
      <c r="N25" s="2458"/>
      <c r="O25" s="2458"/>
      <c r="P25" s="2458"/>
      <c r="Q25" s="1374"/>
    </row>
    <row r="26" spans="1:18" ht="25.35" customHeight="1">
      <c r="A26" s="1388"/>
      <c r="B26" s="2457" t="s">
        <v>1482</v>
      </c>
      <c r="C26" s="2457"/>
      <c r="D26" s="2457"/>
      <c r="E26" s="1389"/>
      <c r="F26" s="2458" t="str">
        <f>入力シート!C27</f>
        <v>代表取締役　久留米一郎</v>
      </c>
      <c r="G26" s="2458"/>
      <c r="H26" s="2458"/>
      <c r="I26" s="2458"/>
      <c r="J26" s="2458"/>
      <c r="K26" s="2458"/>
      <c r="L26" s="2458"/>
      <c r="M26" s="2458"/>
      <c r="N26" s="2458"/>
      <c r="O26" s="2458"/>
      <c r="P26" s="2458"/>
      <c r="Q26" s="1388"/>
    </row>
    <row r="27" spans="1:18" ht="15" customHeight="1">
      <c r="A27" s="1376"/>
    </row>
    <row r="28" spans="1:18" ht="25.35" customHeight="1">
      <c r="A28" s="1388"/>
      <c r="B28" s="2457" t="s">
        <v>1480</v>
      </c>
      <c r="C28" s="2457"/>
      <c r="D28" s="2457"/>
      <c r="E28" s="1389"/>
      <c r="F28" s="2475" t="s">
        <v>1564</v>
      </c>
      <c r="G28" s="2475"/>
      <c r="H28" s="2475"/>
      <c r="I28" s="2475"/>
      <c r="J28" s="2475"/>
      <c r="K28" s="2475"/>
      <c r="L28" s="2475"/>
      <c r="M28" s="2475"/>
      <c r="N28" s="2475"/>
      <c r="O28" s="2475"/>
      <c r="P28" s="2475"/>
      <c r="Q28" s="1374"/>
    </row>
    <row r="29" spans="1:18" ht="25.35" customHeight="1">
      <c r="A29" s="1390"/>
      <c r="B29" s="2457" t="s">
        <v>1481</v>
      </c>
      <c r="C29" s="2457"/>
      <c r="D29" s="2457"/>
      <c r="E29" s="1389"/>
      <c r="F29" s="2475" t="s">
        <v>1561</v>
      </c>
      <c r="G29" s="2475"/>
      <c r="H29" s="2475"/>
      <c r="I29" s="2475"/>
      <c r="J29" s="2475"/>
      <c r="K29" s="2475"/>
      <c r="L29" s="2475"/>
      <c r="M29" s="2475"/>
      <c r="N29" s="2475"/>
      <c r="O29" s="2475"/>
      <c r="P29" s="2475"/>
      <c r="Q29" s="1374"/>
    </row>
    <row r="30" spans="1:18" ht="25.35" customHeight="1">
      <c r="A30" s="1388"/>
      <c r="B30" s="2457" t="s">
        <v>1482</v>
      </c>
      <c r="C30" s="2457"/>
      <c r="D30" s="2457"/>
      <c r="E30" s="1389"/>
      <c r="F30" s="2475" t="s">
        <v>1565</v>
      </c>
      <c r="G30" s="2475"/>
      <c r="H30" s="2475"/>
      <c r="I30" s="2475"/>
      <c r="J30" s="2475"/>
      <c r="K30" s="2475"/>
      <c r="L30" s="2475"/>
      <c r="M30" s="2475"/>
      <c r="N30" s="2475"/>
      <c r="O30" s="2475"/>
      <c r="P30" s="2475"/>
      <c r="Q30" s="1374"/>
    </row>
    <row r="31" spans="1:18" ht="15" customHeight="1">
      <c r="A31" s="1377"/>
      <c r="B31" s="1378"/>
      <c r="C31" s="1378"/>
      <c r="D31" s="1378"/>
      <c r="E31" s="1378"/>
      <c r="F31" s="1378"/>
      <c r="G31" s="1378"/>
      <c r="H31" s="1378"/>
      <c r="I31" s="1378"/>
      <c r="J31" s="1378"/>
      <c r="K31" s="1378"/>
      <c r="L31" s="1378"/>
      <c r="M31" s="1378"/>
      <c r="N31" s="1378"/>
      <c r="O31" s="1378"/>
      <c r="P31" s="1378"/>
      <c r="Q31" s="1378"/>
    </row>
    <row r="32" spans="1:18" ht="25.35" customHeight="1">
      <c r="A32" s="1388"/>
      <c r="B32" s="2457" t="s">
        <v>1480</v>
      </c>
      <c r="C32" s="2457"/>
      <c r="D32" s="2457"/>
      <c r="E32" s="1389"/>
      <c r="F32" s="2475" t="s">
        <v>1567</v>
      </c>
      <c r="G32" s="2475"/>
      <c r="H32" s="2475"/>
      <c r="I32" s="2475"/>
      <c r="J32" s="2475"/>
      <c r="K32" s="2475"/>
      <c r="L32" s="2475"/>
      <c r="M32" s="2475"/>
      <c r="N32" s="2475"/>
      <c r="O32" s="2475"/>
      <c r="P32" s="2475"/>
      <c r="Q32" s="1374"/>
    </row>
    <row r="33" spans="1:17" ht="25.35" customHeight="1">
      <c r="A33" s="1390"/>
      <c r="B33" s="2457" t="s">
        <v>1481</v>
      </c>
      <c r="C33" s="2457"/>
      <c r="D33" s="2457"/>
      <c r="E33" s="1389"/>
      <c r="F33" s="2475" t="s">
        <v>1568</v>
      </c>
      <c r="G33" s="2475"/>
      <c r="H33" s="2475"/>
      <c r="I33" s="2475"/>
      <c r="J33" s="2475"/>
      <c r="K33" s="2475"/>
      <c r="L33" s="2475"/>
      <c r="M33" s="2475"/>
      <c r="N33" s="2475"/>
      <c r="O33" s="2475"/>
      <c r="P33" s="2475"/>
      <c r="Q33" s="1374"/>
    </row>
    <row r="34" spans="1:17" ht="25.35" customHeight="1">
      <c r="A34" s="1388"/>
      <c r="B34" s="2457" t="s">
        <v>1482</v>
      </c>
      <c r="C34" s="2457"/>
      <c r="D34" s="2457"/>
      <c r="E34" s="1389"/>
      <c r="F34" s="2475" t="s">
        <v>1569</v>
      </c>
      <c r="G34" s="2475"/>
      <c r="H34" s="2475"/>
      <c r="I34" s="2475"/>
      <c r="J34" s="2475"/>
      <c r="K34" s="2475"/>
      <c r="L34" s="2475"/>
      <c r="M34" s="2475"/>
      <c r="N34" s="2475"/>
      <c r="O34" s="2475"/>
      <c r="P34" s="2475"/>
      <c r="Q34" s="1374"/>
    </row>
    <row r="35" spans="1:17" ht="15" customHeight="1">
      <c r="A35" s="1377"/>
      <c r="B35" s="1378"/>
      <c r="C35" s="1378"/>
      <c r="D35" s="1378"/>
      <c r="E35" s="1378"/>
      <c r="F35" s="1378"/>
      <c r="G35" s="1378"/>
      <c r="H35" s="1378"/>
      <c r="I35" s="1378"/>
      <c r="J35" s="1378"/>
      <c r="K35" s="1378"/>
      <c r="L35" s="1378"/>
      <c r="M35" s="1378"/>
      <c r="N35" s="1378"/>
      <c r="O35" s="1378"/>
      <c r="P35" s="1378"/>
      <c r="Q35" s="1378"/>
    </row>
    <row r="36" spans="1:17" ht="20.100000000000001" customHeight="1">
      <c r="A36" s="1379"/>
      <c r="B36" s="1380" t="s">
        <v>1508</v>
      </c>
      <c r="C36" s="1374"/>
      <c r="D36" s="1374"/>
      <c r="E36" s="1374"/>
      <c r="F36" s="1374"/>
      <c r="G36" s="1374"/>
      <c r="H36" s="1374"/>
      <c r="I36" s="1374"/>
      <c r="J36" s="1374"/>
      <c r="K36" s="1374"/>
      <c r="L36" s="1374"/>
      <c r="M36" s="1374"/>
      <c r="N36" s="1374"/>
      <c r="O36" s="1374"/>
      <c r="P36" s="1374"/>
      <c r="Q36" s="1374"/>
    </row>
    <row r="37" spans="1:17" ht="18" customHeight="1">
      <c r="A37" s="2470" t="s">
        <v>1509</v>
      </c>
      <c r="B37" s="2470"/>
      <c r="C37" s="2472" t="str">
        <f>"　当企業体は、"&amp;入力シート!C26&amp;"を代表者とする。"</f>
        <v>　当企業体は、(株）○○○○建設を代表者とする。</v>
      </c>
      <c r="D37" s="2472"/>
      <c r="E37" s="2472"/>
      <c r="F37" s="2472"/>
      <c r="G37" s="2472"/>
      <c r="H37" s="2472"/>
      <c r="I37" s="2472"/>
      <c r="J37" s="2472"/>
      <c r="K37" s="2472"/>
      <c r="L37" s="2472"/>
      <c r="M37" s="2472"/>
      <c r="N37" s="2472"/>
      <c r="O37" s="2472"/>
      <c r="P37" s="2472"/>
      <c r="Q37" s="2472"/>
    </row>
    <row r="38" spans="1:17" ht="15" customHeight="1">
      <c r="A38" s="1377"/>
      <c r="B38" s="1378"/>
      <c r="C38" s="1378"/>
      <c r="D38" s="1378"/>
      <c r="E38" s="1378"/>
      <c r="F38" s="1378"/>
      <c r="G38" s="1378"/>
      <c r="H38" s="1378"/>
      <c r="I38" s="1378"/>
      <c r="J38" s="1378"/>
      <c r="K38" s="1378"/>
      <c r="L38" s="1378"/>
      <c r="M38" s="1378"/>
      <c r="N38" s="1378"/>
      <c r="O38" s="1378"/>
      <c r="P38" s="1378"/>
      <c r="Q38" s="1378"/>
    </row>
    <row r="39" spans="1:17" ht="20.100000000000001" customHeight="1">
      <c r="A39" s="1379"/>
      <c r="B39" s="1380" t="s">
        <v>1511</v>
      </c>
      <c r="C39" s="1374"/>
      <c r="D39" s="1374"/>
      <c r="E39" s="1374"/>
      <c r="F39" s="1374"/>
      <c r="G39" s="1374"/>
      <c r="H39" s="1374"/>
      <c r="I39" s="1374"/>
      <c r="J39" s="1374"/>
      <c r="K39" s="1374"/>
      <c r="L39" s="1374"/>
      <c r="M39" s="1374"/>
      <c r="N39" s="1374"/>
      <c r="O39" s="1374"/>
      <c r="P39" s="1374"/>
      <c r="Q39" s="1374"/>
    </row>
    <row r="40" spans="1:17" ht="48" customHeight="1">
      <c r="A40" s="2470" t="s">
        <v>1512</v>
      </c>
      <c r="B40" s="2470"/>
      <c r="C40" s="2469" t="s">
        <v>1513</v>
      </c>
      <c r="D40" s="2469"/>
      <c r="E40" s="2469"/>
      <c r="F40" s="2469"/>
      <c r="G40" s="2469"/>
      <c r="H40" s="2469"/>
      <c r="I40" s="2469"/>
      <c r="J40" s="2469"/>
      <c r="K40" s="2469"/>
      <c r="L40" s="2469"/>
      <c r="M40" s="2469"/>
      <c r="N40" s="2469"/>
      <c r="O40" s="2469"/>
      <c r="P40" s="2469"/>
      <c r="Q40" s="2469"/>
    </row>
    <row r="41" spans="1:17" ht="15" customHeight="1">
      <c r="A41" s="1377"/>
      <c r="B41" s="1378"/>
      <c r="C41" s="1378"/>
      <c r="D41" s="1378"/>
      <c r="E41" s="1378"/>
      <c r="F41" s="1378"/>
      <c r="G41" s="1378"/>
      <c r="H41" s="1378"/>
      <c r="I41" s="1378"/>
      <c r="J41" s="1378"/>
      <c r="K41" s="1378"/>
      <c r="L41" s="1378"/>
      <c r="M41" s="1378"/>
      <c r="N41" s="1378"/>
      <c r="O41" s="1378"/>
      <c r="P41" s="1378"/>
      <c r="Q41" s="1378"/>
    </row>
    <row r="42" spans="1:17" ht="20.100000000000001" customHeight="1">
      <c r="A42" s="1379"/>
      <c r="B42" s="1380" t="s">
        <v>1514</v>
      </c>
      <c r="C42" s="1374"/>
      <c r="D42" s="1374"/>
      <c r="E42" s="1374"/>
      <c r="F42" s="1374"/>
      <c r="G42" s="1374"/>
      <c r="H42" s="1374"/>
      <c r="I42" s="1374"/>
      <c r="J42" s="1374"/>
      <c r="K42" s="1374"/>
      <c r="L42" s="1374"/>
      <c r="M42" s="1374"/>
      <c r="N42" s="1374"/>
      <c r="O42" s="1374"/>
      <c r="P42" s="1374"/>
      <c r="Q42" s="1374"/>
    </row>
    <row r="43" spans="1:17" ht="18" customHeight="1">
      <c r="A43" s="2470" t="s">
        <v>1515</v>
      </c>
      <c r="B43" s="2470"/>
      <c r="C43" s="2473" t="s">
        <v>1516</v>
      </c>
      <c r="D43" s="2473"/>
      <c r="E43" s="2473"/>
      <c r="F43" s="2473"/>
      <c r="G43" s="2473"/>
      <c r="H43" s="2473"/>
      <c r="I43" s="2473"/>
      <c r="J43" s="2473"/>
      <c r="K43" s="2473"/>
      <c r="L43" s="2473"/>
      <c r="M43" s="2473"/>
      <c r="N43" s="2473"/>
      <c r="O43" s="2473"/>
      <c r="P43" s="2473"/>
      <c r="Q43" s="2473"/>
    </row>
    <row r="44" spans="1:17" ht="32.1" customHeight="1">
      <c r="A44" s="1381"/>
      <c r="B44" s="1386" t="s">
        <v>1500</v>
      </c>
      <c r="C44" s="2469" t="s">
        <v>1517</v>
      </c>
      <c r="D44" s="2469"/>
      <c r="E44" s="2469"/>
      <c r="F44" s="2469"/>
      <c r="G44" s="2469"/>
      <c r="H44" s="2469"/>
      <c r="I44" s="2469"/>
      <c r="J44" s="2469"/>
      <c r="K44" s="2469"/>
      <c r="L44" s="2469"/>
      <c r="M44" s="2469"/>
      <c r="N44" s="2469"/>
      <c r="O44" s="2469"/>
      <c r="P44" s="2469"/>
      <c r="Q44" s="2469"/>
    </row>
    <row r="45" spans="1:17" ht="15" customHeight="1">
      <c r="A45" s="1377"/>
      <c r="B45" s="1378"/>
      <c r="C45" s="1378"/>
      <c r="D45" s="1378"/>
      <c r="E45" s="1378"/>
      <c r="F45" s="1378"/>
      <c r="G45" s="1378"/>
      <c r="H45" s="1378"/>
      <c r="I45" s="1378"/>
      <c r="J45" s="1378"/>
      <c r="K45" s="1378"/>
      <c r="L45" s="1378"/>
      <c r="M45" s="1378"/>
      <c r="N45" s="1378"/>
      <c r="O45" s="1378"/>
      <c r="P45" s="1378"/>
      <c r="Q45" s="1378"/>
    </row>
    <row r="46" spans="1:17" ht="20.100000000000001" customHeight="1">
      <c r="A46" s="1379"/>
      <c r="B46" s="1380" t="s">
        <v>1518</v>
      </c>
      <c r="C46" s="1374"/>
      <c r="D46" s="1374"/>
      <c r="E46" s="1374"/>
      <c r="F46" s="1374"/>
      <c r="G46" s="1374"/>
      <c r="H46" s="1374"/>
      <c r="I46" s="1374"/>
      <c r="J46" s="1374"/>
      <c r="K46" s="1374"/>
      <c r="L46" s="1374"/>
      <c r="M46" s="1374"/>
      <c r="N46" s="1374"/>
      <c r="O46" s="1374"/>
      <c r="P46" s="1374"/>
      <c r="Q46" s="1374"/>
    </row>
    <row r="47" spans="1:17" ht="48" customHeight="1">
      <c r="A47" s="2470" t="s">
        <v>1519</v>
      </c>
      <c r="B47" s="2470"/>
      <c r="C47" s="2469" t="s">
        <v>1520</v>
      </c>
      <c r="D47" s="2469"/>
      <c r="E47" s="2469"/>
      <c r="F47" s="2469"/>
      <c r="G47" s="2469"/>
      <c r="H47" s="2469"/>
      <c r="I47" s="2469"/>
      <c r="J47" s="2469"/>
      <c r="K47" s="2469"/>
      <c r="L47" s="2469"/>
      <c r="M47" s="2469"/>
      <c r="N47" s="2469"/>
      <c r="O47" s="2469"/>
      <c r="P47" s="2469"/>
      <c r="Q47" s="2469"/>
    </row>
    <row r="48" spans="1:17" ht="15" customHeight="1">
      <c r="A48" s="1377"/>
      <c r="B48" s="1378"/>
      <c r="C48" s="1378"/>
      <c r="D48" s="1378"/>
      <c r="E48" s="1378"/>
      <c r="F48" s="1378"/>
      <c r="G48" s="1378"/>
      <c r="H48" s="1378"/>
      <c r="I48" s="1378"/>
      <c r="J48" s="1378"/>
      <c r="K48" s="1378"/>
      <c r="L48" s="1378"/>
      <c r="M48" s="1378"/>
      <c r="N48" s="1378"/>
      <c r="O48" s="1378"/>
      <c r="P48" s="1378"/>
      <c r="Q48" s="1378"/>
    </row>
    <row r="49" spans="1:18" ht="20.100000000000001" customHeight="1">
      <c r="A49" s="1379"/>
      <c r="B49" s="1380" t="s">
        <v>1521</v>
      </c>
      <c r="C49" s="1374"/>
      <c r="D49" s="1374"/>
      <c r="E49" s="1374"/>
      <c r="F49" s="1374"/>
      <c r="G49" s="1374"/>
      <c r="H49" s="1374"/>
      <c r="I49" s="1374"/>
      <c r="J49" s="1374"/>
      <c r="K49" s="1374"/>
      <c r="L49" s="1374"/>
      <c r="M49" s="1374"/>
      <c r="N49" s="1374"/>
      <c r="O49" s="1374"/>
      <c r="P49" s="1374"/>
      <c r="Q49" s="1374"/>
    </row>
    <row r="50" spans="1:18" ht="32.1" customHeight="1">
      <c r="A50" s="2470" t="s">
        <v>1522</v>
      </c>
      <c r="B50" s="2470"/>
      <c r="C50" s="2469" t="s">
        <v>1523</v>
      </c>
      <c r="D50" s="2469"/>
      <c r="E50" s="2469"/>
      <c r="F50" s="2469"/>
      <c r="G50" s="2469"/>
      <c r="H50" s="2469"/>
      <c r="I50" s="2469"/>
      <c r="J50" s="2469"/>
      <c r="K50" s="2469"/>
      <c r="L50" s="2469"/>
      <c r="M50" s="2469"/>
      <c r="N50" s="2469"/>
      <c r="O50" s="2469"/>
      <c r="P50" s="2469"/>
      <c r="Q50" s="2469"/>
    </row>
    <row r="51" spans="1:18" ht="15" customHeight="1">
      <c r="A51" s="1377"/>
      <c r="B51" s="1378"/>
      <c r="C51" s="1378"/>
      <c r="D51" s="1378"/>
      <c r="E51" s="1378"/>
      <c r="F51" s="1378"/>
      <c r="G51" s="1378"/>
      <c r="H51" s="1378"/>
      <c r="I51" s="1378"/>
      <c r="J51" s="1378"/>
      <c r="K51" s="1378"/>
      <c r="L51" s="1378"/>
      <c r="M51" s="1378"/>
      <c r="N51" s="1378"/>
      <c r="O51" s="1378"/>
      <c r="P51" s="1378"/>
      <c r="Q51" s="1378"/>
    </row>
    <row r="52" spans="1:18" ht="20.100000000000001" customHeight="1">
      <c r="A52" s="1379"/>
      <c r="B52" s="1380" t="s">
        <v>1527</v>
      </c>
      <c r="C52" s="1374"/>
      <c r="D52" s="1374"/>
      <c r="E52" s="1374"/>
      <c r="F52" s="1374"/>
      <c r="G52" s="1374"/>
      <c r="H52" s="1374"/>
      <c r="I52" s="1374"/>
      <c r="J52" s="1374"/>
      <c r="K52" s="1374"/>
      <c r="L52" s="1374"/>
      <c r="M52" s="1374"/>
      <c r="N52" s="1374"/>
      <c r="O52" s="1374"/>
      <c r="P52" s="1374"/>
      <c r="Q52" s="1374"/>
    </row>
    <row r="53" spans="1:18" ht="32.1" customHeight="1">
      <c r="A53" s="2470" t="s">
        <v>1524</v>
      </c>
      <c r="B53" s="2470"/>
      <c r="C53" s="2471" t="s">
        <v>1525</v>
      </c>
      <c r="D53" s="2471"/>
      <c r="E53" s="2471"/>
      <c r="F53" s="2471"/>
      <c r="G53" s="2471"/>
      <c r="H53" s="2471"/>
      <c r="I53" s="2471"/>
      <c r="J53" s="2471"/>
      <c r="K53" s="2471"/>
      <c r="L53" s="2471"/>
      <c r="M53" s="2471"/>
      <c r="N53" s="2471"/>
      <c r="O53" s="2471"/>
      <c r="P53" s="2471"/>
      <c r="Q53" s="2471"/>
      <c r="R53" s="1375" t="s">
        <v>1526</v>
      </c>
    </row>
    <row r="54" spans="1:18" ht="15" customHeight="1">
      <c r="A54" s="1377"/>
      <c r="B54" s="1378"/>
      <c r="C54" s="1378"/>
      <c r="D54" s="1378"/>
      <c r="E54" s="1378"/>
      <c r="F54" s="1378"/>
      <c r="G54" s="1378"/>
      <c r="H54" s="1378"/>
      <c r="I54" s="1378"/>
      <c r="J54" s="1378"/>
      <c r="K54" s="1378"/>
      <c r="L54" s="1378"/>
      <c r="M54" s="1378"/>
      <c r="N54" s="1378"/>
      <c r="O54" s="1378"/>
      <c r="P54" s="1378"/>
      <c r="Q54" s="1378"/>
    </row>
    <row r="55" spans="1:18" ht="20.100000000000001" customHeight="1">
      <c r="A55" s="1379"/>
      <c r="B55" s="1380" t="s">
        <v>1528</v>
      </c>
      <c r="C55" s="1374"/>
      <c r="D55" s="1374"/>
      <c r="E55" s="1374"/>
      <c r="F55" s="1374"/>
      <c r="G55" s="1374"/>
      <c r="H55" s="1374"/>
      <c r="I55" s="1374"/>
      <c r="J55" s="1374"/>
      <c r="K55" s="1374"/>
      <c r="L55" s="1374"/>
      <c r="M55" s="1374"/>
      <c r="N55" s="1374"/>
      <c r="O55" s="1374"/>
      <c r="P55" s="1374"/>
      <c r="Q55" s="1374"/>
    </row>
    <row r="56" spans="1:18" ht="18" customHeight="1">
      <c r="A56" s="2470" t="s">
        <v>1530</v>
      </c>
      <c r="B56" s="2470"/>
      <c r="C56" s="2473" t="s">
        <v>1529</v>
      </c>
      <c r="D56" s="2473"/>
      <c r="E56" s="2473"/>
      <c r="F56" s="2473"/>
      <c r="G56" s="2473"/>
      <c r="H56" s="2473"/>
      <c r="I56" s="2473"/>
      <c r="J56" s="2473"/>
      <c r="K56" s="2473"/>
      <c r="L56" s="2473"/>
      <c r="M56" s="2473"/>
      <c r="N56" s="2473"/>
      <c r="O56" s="2473"/>
      <c r="P56" s="2473"/>
      <c r="Q56" s="2473"/>
    </row>
    <row r="57" spans="1:18" ht="15" customHeight="1">
      <c r="A57" s="1377"/>
      <c r="B57" s="1378"/>
      <c r="C57" s="1378"/>
      <c r="D57" s="1378"/>
      <c r="E57" s="1378"/>
      <c r="F57" s="1378"/>
      <c r="G57" s="1378"/>
      <c r="H57" s="1378"/>
      <c r="I57" s="1378"/>
      <c r="J57" s="1378"/>
      <c r="K57" s="1378"/>
      <c r="L57" s="1378"/>
      <c r="M57" s="1378"/>
      <c r="N57" s="1378"/>
      <c r="O57" s="1378"/>
      <c r="P57" s="1378"/>
      <c r="Q57" s="1378"/>
    </row>
    <row r="58" spans="1:18" ht="20.100000000000001" customHeight="1">
      <c r="A58" s="1379"/>
      <c r="B58" s="1380" t="s">
        <v>1531</v>
      </c>
      <c r="C58" s="1374"/>
      <c r="D58" s="1374"/>
      <c r="E58" s="1374"/>
      <c r="F58" s="1374"/>
      <c r="G58" s="1374"/>
      <c r="H58" s="1374"/>
      <c r="I58" s="1374"/>
      <c r="J58" s="1374"/>
      <c r="K58" s="1374"/>
      <c r="L58" s="1374"/>
      <c r="M58" s="1374"/>
      <c r="N58" s="1374"/>
      <c r="O58" s="1374"/>
      <c r="P58" s="1374"/>
      <c r="Q58" s="1374"/>
    </row>
    <row r="59" spans="1:18" ht="32.1" customHeight="1">
      <c r="A59" s="2470" t="s">
        <v>1532</v>
      </c>
      <c r="B59" s="2470"/>
      <c r="C59" s="2469" t="s">
        <v>1533</v>
      </c>
      <c r="D59" s="2469"/>
      <c r="E59" s="2469"/>
      <c r="F59" s="2469"/>
      <c r="G59" s="2469"/>
      <c r="H59" s="2469"/>
      <c r="I59" s="2469"/>
      <c r="J59" s="2469"/>
      <c r="K59" s="2469"/>
      <c r="L59" s="2469"/>
      <c r="M59" s="2469"/>
      <c r="N59" s="2469"/>
      <c r="O59" s="2469"/>
      <c r="P59" s="2469"/>
      <c r="Q59" s="2469"/>
    </row>
    <row r="60" spans="1:18" ht="15" customHeight="1">
      <c r="A60" s="1377"/>
      <c r="B60" s="1378"/>
      <c r="C60" s="1378"/>
      <c r="D60" s="1378"/>
      <c r="E60" s="1378"/>
      <c r="F60" s="1378"/>
      <c r="G60" s="1378"/>
      <c r="H60" s="1378"/>
      <c r="I60" s="1378"/>
      <c r="J60" s="1378"/>
      <c r="K60" s="1378"/>
      <c r="L60" s="1378"/>
      <c r="M60" s="1378"/>
      <c r="N60" s="1378"/>
      <c r="O60" s="1378"/>
      <c r="P60" s="1378"/>
      <c r="Q60" s="1378"/>
    </row>
    <row r="61" spans="1:18" ht="20.100000000000001" customHeight="1">
      <c r="A61" s="1379"/>
      <c r="B61" s="1380" t="s">
        <v>1534</v>
      </c>
      <c r="C61" s="1374"/>
      <c r="D61" s="1374"/>
      <c r="E61" s="1374"/>
      <c r="F61" s="1374"/>
      <c r="G61" s="1374"/>
      <c r="H61" s="1374"/>
      <c r="I61" s="1374"/>
      <c r="J61" s="1374"/>
      <c r="K61" s="1374"/>
      <c r="L61" s="1374"/>
      <c r="M61" s="1374"/>
      <c r="N61" s="1374"/>
      <c r="O61" s="1374"/>
      <c r="P61" s="1374"/>
      <c r="Q61" s="1374"/>
    </row>
    <row r="62" spans="1:18" ht="32.1" customHeight="1">
      <c r="A62" s="2470" t="s">
        <v>1535</v>
      </c>
      <c r="B62" s="2470"/>
      <c r="C62" s="2469" t="s">
        <v>1536</v>
      </c>
      <c r="D62" s="2469"/>
      <c r="E62" s="2469"/>
      <c r="F62" s="2469"/>
      <c r="G62" s="2469"/>
      <c r="H62" s="2469"/>
      <c r="I62" s="2469"/>
      <c r="J62" s="2469"/>
      <c r="K62" s="2469"/>
      <c r="L62" s="2469"/>
      <c r="M62" s="2469"/>
      <c r="N62" s="2469"/>
      <c r="O62" s="2469"/>
      <c r="P62" s="2469"/>
      <c r="Q62" s="2469"/>
    </row>
    <row r="63" spans="1:18" ht="15" customHeight="1">
      <c r="A63" s="1377"/>
      <c r="B63" s="1378"/>
      <c r="C63" s="1378"/>
      <c r="D63" s="1378"/>
      <c r="E63" s="1378"/>
      <c r="F63" s="1378"/>
      <c r="G63" s="1378"/>
      <c r="H63" s="1378"/>
      <c r="I63" s="1378"/>
      <c r="J63" s="1378"/>
      <c r="K63" s="1378"/>
      <c r="L63" s="1378"/>
      <c r="M63" s="1378"/>
      <c r="N63" s="1378"/>
      <c r="O63" s="1378"/>
      <c r="P63" s="1378"/>
      <c r="Q63" s="1378"/>
    </row>
    <row r="64" spans="1:18" ht="20.100000000000001" customHeight="1">
      <c r="A64" s="1379"/>
      <c r="B64" s="1380" t="s">
        <v>1537</v>
      </c>
      <c r="C64" s="1374"/>
      <c r="D64" s="1374"/>
      <c r="E64" s="1374"/>
      <c r="F64" s="1374"/>
      <c r="G64" s="1374"/>
      <c r="H64" s="1374"/>
      <c r="I64" s="1374"/>
      <c r="J64" s="1374"/>
      <c r="K64" s="1374"/>
      <c r="L64" s="1374"/>
      <c r="M64" s="1374"/>
      <c r="N64" s="1374"/>
      <c r="O64" s="1374"/>
      <c r="P64" s="1374"/>
      <c r="Q64" s="1374"/>
    </row>
    <row r="65" spans="1:17" ht="18" customHeight="1">
      <c r="A65" s="2470" t="s">
        <v>1538</v>
      </c>
      <c r="B65" s="2470"/>
      <c r="C65" s="2473" t="s">
        <v>1539</v>
      </c>
      <c r="D65" s="2473"/>
      <c r="E65" s="2473"/>
      <c r="F65" s="2473"/>
      <c r="G65" s="2473"/>
      <c r="H65" s="2473"/>
      <c r="I65" s="2473"/>
      <c r="J65" s="2473"/>
      <c r="K65" s="2473"/>
      <c r="L65" s="2473"/>
      <c r="M65" s="2473"/>
      <c r="N65" s="2473"/>
      <c r="O65" s="2473"/>
      <c r="P65" s="2473"/>
      <c r="Q65" s="2473"/>
    </row>
    <row r="66" spans="1:17" ht="15" customHeight="1">
      <c r="A66" s="1377"/>
      <c r="B66" s="1378"/>
      <c r="C66" s="1378"/>
      <c r="D66" s="1378"/>
      <c r="E66" s="1378"/>
      <c r="F66" s="1378"/>
      <c r="G66" s="1378"/>
      <c r="H66" s="1378"/>
      <c r="I66" s="1378"/>
      <c r="J66" s="1378"/>
      <c r="K66" s="1378"/>
      <c r="L66" s="1378"/>
      <c r="M66" s="1378"/>
      <c r="N66" s="1378"/>
      <c r="O66" s="1378"/>
      <c r="P66" s="1378"/>
      <c r="Q66" s="1378"/>
    </row>
    <row r="67" spans="1:17" ht="20.100000000000001" customHeight="1">
      <c r="A67" s="1379"/>
      <c r="B67" s="1380" t="s">
        <v>1540</v>
      </c>
      <c r="C67" s="1374"/>
      <c r="D67" s="1374"/>
      <c r="E67" s="1374"/>
      <c r="F67" s="1374"/>
      <c r="G67" s="1374"/>
      <c r="H67" s="1374"/>
      <c r="I67" s="1374"/>
      <c r="J67" s="1374"/>
      <c r="K67" s="1374"/>
      <c r="L67" s="1374"/>
      <c r="M67" s="1374"/>
      <c r="N67" s="1374"/>
      <c r="O67" s="1374"/>
      <c r="P67" s="1374"/>
      <c r="Q67" s="1374"/>
    </row>
    <row r="68" spans="1:17" ht="32.1" customHeight="1">
      <c r="A68" s="2470" t="s">
        <v>1541</v>
      </c>
      <c r="B68" s="2470"/>
      <c r="C68" s="2469" t="s">
        <v>1542</v>
      </c>
      <c r="D68" s="2469"/>
      <c r="E68" s="2469"/>
      <c r="F68" s="2469"/>
      <c r="G68" s="2469"/>
      <c r="H68" s="2469"/>
      <c r="I68" s="2469"/>
      <c r="J68" s="2469"/>
      <c r="K68" s="2469"/>
      <c r="L68" s="2469"/>
      <c r="M68" s="2469"/>
      <c r="N68" s="2469"/>
      <c r="O68" s="2469"/>
      <c r="P68" s="2469"/>
      <c r="Q68" s="2469"/>
    </row>
    <row r="69" spans="1:17" ht="32.1" customHeight="1">
      <c r="A69" s="1381"/>
      <c r="B69" s="1386" t="s">
        <v>1500</v>
      </c>
      <c r="C69" s="2469" t="s">
        <v>1543</v>
      </c>
      <c r="D69" s="2469"/>
      <c r="E69" s="2469"/>
      <c r="F69" s="2469"/>
      <c r="G69" s="2469"/>
      <c r="H69" s="2469"/>
      <c r="I69" s="2469"/>
      <c r="J69" s="2469"/>
      <c r="K69" s="2469"/>
      <c r="L69" s="2469"/>
      <c r="M69" s="2469"/>
      <c r="N69" s="2469"/>
      <c r="O69" s="2469"/>
      <c r="P69" s="2469"/>
      <c r="Q69" s="2469"/>
    </row>
    <row r="70" spans="1:17" ht="48" customHeight="1">
      <c r="A70" s="1381"/>
      <c r="B70" s="1386" t="s">
        <v>1502</v>
      </c>
      <c r="C70" s="2469" t="s">
        <v>1545</v>
      </c>
      <c r="D70" s="2469"/>
      <c r="E70" s="2469"/>
      <c r="F70" s="2469"/>
      <c r="G70" s="2469"/>
      <c r="H70" s="2469"/>
      <c r="I70" s="2469"/>
      <c r="J70" s="2469"/>
      <c r="K70" s="2469"/>
      <c r="L70" s="2469"/>
      <c r="M70" s="2469"/>
      <c r="N70" s="2469"/>
      <c r="O70" s="2469"/>
      <c r="P70" s="2469"/>
      <c r="Q70" s="2469"/>
    </row>
    <row r="71" spans="1:17" ht="48" customHeight="1">
      <c r="A71" s="1381"/>
      <c r="B71" s="1386" t="s">
        <v>1544</v>
      </c>
      <c r="C71" s="2469" t="s">
        <v>1546</v>
      </c>
      <c r="D71" s="2469"/>
      <c r="E71" s="2469"/>
      <c r="F71" s="2469"/>
      <c r="G71" s="2469"/>
      <c r="H71" s="2469"/>
      <c r="I71" s="2469"/>
      <c r="J71" s="2469"/>
      <c r="K71" s="2469"/>
      <c r="L71" s="2469"/>
      <c r="M71" s="2469"/>
      <c r="N71" s="2469"/>
      <c r="O71" s="2469"/>
      <c r="P71" s="2469"/>
      <c r="Q71" s="2469"/>
    </row>
    <row r="72" spans="1:17" ht="18" customHeight="1">
      <c r="A72" s="1383"/>
      <c r="B72" s="1385" t="s">
        <v>1547</v>
      </c>
      <c r="C72" s="2473" t="s">
        <v>1548</v>
      </c>
      <c r="D72" s="2473"/>
      <c r="E72" s="2473"/>
      <c r="F72" s="2473"/>
      <c r="G72" s="2473"/>
      <c r="H72" s="2473"/>
      <c r="I72" s="2473"/>
      <c r="J72" s="2473"/>
      <c r="K72" s="2473"/>
      <c r="L72" s="2473"/>
      <c r="M72" s="2473"/>
      <c r="N72" s="2473"/>
      <c r="O72" s="2473"/>
      <c r="P72" s="2473"/>
      <c r="Q72" s="2473"/>
    </row>
    <row r="73" spans="1:17" ht="15" customHeight="1">
      <c r="A73" s="1377"/>
      <c r="B73" s="1378"/>
      <c r="C73" s="1378"/>
      <c r="D73" s="1378"/>
      <c r="E73" s="1378"/>
      <c r="F73" s="1378"/>
      <c r="G73" s="1378"/>
      <c r="H73" s="1378"/>
      <c r="I73" s="1378"/>
      <c r="J73" s="1378"/>
      <c r="K73" s="1378"/>
      <c r="L73" s="1378"/>
      <c r="M73" s="1378"/>
      <c r="N73" s="1378"/>
      <c r="O73" s="1378"/>
      <c r="P73" s="1378"/>
      <c r="Q73" s="1378"/>
    </row>
    <row r="74" spans="1:17" ht="20.100000000000001" customHeight="1">
      <c r="A74" s="1379"/>
      <c r="B74" s="1380" t="s">
        <v>1549</v>
      </c>
      <c r="C74" s="1374"/>
      <c r="D74" s="1374"/>
      <c r="E74" s="1374"/>
      <c r="F74" s="1374"/>
      <c r="G74" s="1374"/>
      <c r="H74" s="1374"/>
      <c r="I74" s="1374"/>
      <c r="J74" s="1374"/>
      <c r="K74" s="1374"/>
      <c r="L74" s="1374"/>
      <c r="M74" s="1374"/>
      <c r="N74" s="1374"/>
      <c r="O74" s="1374"/>
      <c r="P74" s="1374"/>
      <c r="Q74" s="1374"/>
    </row>
    <row r="75" spans="1:17" ht="32.1" customHeight="1">
      <c r="A75" s="2470" t="s">
        <v>1550</v>
      </c>
      <c r="B75" s="2470"/>
      <c r="C75" s="2469" t="s">
        <v>1551</v>
      </c>
      <c r="D75" s="2469"/>
      <c r="E75" s="2469"/>
      <c r="F75" s="2469"/>
      <c r="G75" s="2469"/>
      <c r="H75" s="2469"/>
      <c r="I75" s="2469"/>
      <c r="J75" s="2469"/>
      <c r="K75" s="2469"/>
      <c r="L75" s="2469"/>
      <c r="M75" s="2469"/>
      <c r="N75" s="2469"/>
      <c r="O75" s="2469"/>
      <c r="P75" s="2469"/>
      <c r="Q75" s="2469"/>
    </row>
    <row r="76" spans="1:17" ht="15" customHeight="1">
      <c r="A76" s="1377"/>
      <c r="B76" s="1378"/>
      <c r="C76" s="1378"/>
      <c r="D76" s="1378"/>
      <c r="E76" s="1378"/>
      <c r="F76" s="1378"/>
      <c r="G76" s="1378"/>
      <c r="H76" s="1378"/>
      <c r="I76" s="1378"/>
      <c r="J76" s="1378"/>
      <c r="K76" s="1378"/>
      <c r="L76" s="1378"/>
      <c r="M76" s="1378"/>
      <c r="N76" s="1378"/>
      <c r="O76" s="1378"/>
      <c r="P76" s="1378"/>
      <c r="Q76" s="1378"/>
    </row>
    <row r="77" spans="1:17" ht="20.100000000000001" customHeight="1">
      <c r="A77" s="1379"/>
      <c r="B77" s="1380" t="s">
        <v>1552</v>
      </c>
      <c r="C77" s="1374"/>
      <c r="D77" s="1374"/>
      <c r="E77" s="1374"/>
      <c r="F77" s="1374"/>
      <c r="G77" s="1374"/>
      <c r="H77" s="1374"/>
      <c r="I77" s="1374"/>
      <c r="J77" s="1374"/>
      <c r="K77" s="1374"/>
      <c r="L77" s="1374"/>
      <c r="M77" s="1374"/>
      <c r="N77" s="1374"/>
      <c r="O77" s="1374"/>
      <c r="P77" s="1374"/>
      <c r="Q77" s="1374"/>
    </row>
    <row r="78" spans="1:17" ht="32.1" customHeight="1">
      <c r="A78" s="2470" t="s">
        <v>1553</v>
      </c>
      <c r="B78" s="2470"/>
      <c r="C78" s="2469" t="s">
        <v>2068</v>
      </c>
      <c r="D78" s="2469"/>
      <c r="E78" s="2469"/>
      <c r="F78" s="2469"/>
      <c r="G78" s="2469"/>
      <c r="H78" s="2469"/>
      <c r="I78" s="2469"/>
      <c r="J78" s="2469"/>
      <c r="K78" s="2469"/>
      <c r="L78" s="2469"/>
      <c r="M78" s="2469"/>
      <c r="N78" s="2469"/>
      <c r="O78" s="2469"/>
      <c r="P78" s="2469"/>
      <c r="Q78" s="2469"/>
    </row>
    <row r="79" spans="1:17" ht="15" customHeight="1">
      <c r="A79" s="1377"/>
      <c r="B79" s="1378"/>
      <c r="C79" s="1378"/>
      <c r="D79" s="1378"/>
      <c r="E79" s="1378"/>
      <c r="F79" s="1378"/>
      <c r="G79" s="1378"/>
      <c r="H79" s="1378"/>
      <c r="I79" s="1378"/>
      <c r="J79" s="1378"/>
      <c r="K79" s="1378"/>
      <c r="L79" s="1378"/>
      <c r="M79" s="1378"/>
      <c r="N79" s="1378"/>
      <c r="O79" s="1378"/>
      <c r="P79" s="1378"/>
      <c r="Q79" s="1378"/>
    </row>
    <row r="80" spans="1:17" ht="20.100000000000001" customHeight="1">
      <c r="A80" s="1379"/>
      <c r="B80" s="1380" t="s">
        <v>1554</v>
      </c>
      <c r="C80" s="1374"/>
      <c r="D80" s="1374"/>
      <c r="E80" s="1374"/>
      <c r="F80" s="1374"/>
      <c r="G80" s="1374"/>
      <c r="H80" s="1374"/>
      <c r="I80" s="1374"/>
      <c r="J80" s="1374"/>
      <c r="K80" s="1374"/>
      <c r="L80" s="1374"/>
      <c r="M80" s="1374"/>
      <c r="N80" s="1374"/>
      <c r="O80" s="1374"/>
      <c r="P80" s="1374"/>
      <c r="Q80" s="1374"/>
    </row>
    <row r="81" spans="1:18" ht="18" customHeight="1">
      <c r="A81" s="2470" t="s">
        <v>1555</v>
      </c>
      <c r="B81" s="2470"/>
      <c r="C81" s="2473" t="s">
        <v>1556</v>
      </c>
      <c r="D81" s="2473"/>
      <c r="E81" s="2473"/>
      <c r="F81" s="2473"/>
      <c r="G81" s="2473"/>
      <c r="H81" s="2473"/>
      <c r="I81" s="2473"/>
      <c r="J81" s="2473"/>
      <c r="K81" s="2473"/>
      <c r="L81" s="2473"/>
      <c r="M81" s="2473"/>
      <c r="N81" s="2473"/>
      <c r="O81" s="2473"/>
      <c r="P81" s="2473"/>
      <c r="Q81" s="2473"/>
    </row>
    <row r="82" spans="1:18" s="1794" customFormat="1" ht="42.9" customHeight="1">
      <c r="A82" s="1795"/>
      <c r="B82" s="1795"/>
      <c r="C82" s="1796"/>
      <c r="D82" s="1796"/>
      <c r="E82" s="1796"/>
      <c r="F82" s="1796"/>
      <c r="G82" s="1796"/>
      <c r="H82" s="1796"/>
      <c r="I82" s="1796"/>
      <c r="J82" s="1796"/>
      <c r="K82" s="1796"/>
      <c r="L82" s="1796"/>
      <c r="M82" s="1796"/>
      <c r="N82" s="1796"/>
      <c r="O82" s="1796"/>
      <c r="P82" s="1796"/>
      <c r="Q82" s="1796"/>
    </row>
    <row r="83" spans="1:18" ht="48" customHeight="1">
      <c r="A83" s="1381"/>
      <c r="B83" s="1386"/>
      <c r="C83" s="2474" t="str">
        <f>"　"&amp;入力シート!C26&amp;"　外２社は、上記のとおり"&amp;入力シート!C30&amp;"協定を締結したので、その証拠としてこの協定書４通を作成し、各通に構成員が記名捺印し、各自所持するものとする。"</f>
        <v>　(株）○○○○建設　外２社は、上記のとおり○○建設△△土木特定建設工事共同企業体協定を締結したので、その証拠としてこの協定書４通を作成し、各通に構成員が記名捺印し、各自所持するものとする。</v>
      </c>
      <c r="D83" s="2474"/>
      <c r="E83" s="2474"/>
      <c r="F83" s="2474"/>
      <c r="G83" s="2474"/>
      <c r="H83" s="2474"/>
      <c r="I83" s="2474"/>
      <c r="J83" s="2474"/>
      <c r="K83" s="2474"/>
      <c r="L83" s="2474"/>
      <c r="M83" s="2474"/>
      <c r="N83" s="2474"/>
      <c r="O83" s="2474"/>
      <c r="P83" s="2474"/>
      <c r="Q83" s="2474"/>
    </row>
    <row r="84" spans="1:18" ht="14.4" customHeight="1">
      <c r="A84" s="2476" t="s">
        <v>1557</v>
      </c>
      <c r="B84" s="2466"/>
      <c r="C84" s="2466"/>
      <c r="D84" s="2466"/>
      <c r="E84" s="2466"/>
      <c r="F84" s="2466"/>
      <c r="G84" s="2466"/>
      <c r="H84" s="2466"/>
      <c r="I84" s="2466"/>
      <c r="J84" s="2466"/>
      <c r="K84" s="2466"/>
      <c r="L84" s="2466"/>
      <c r="M84" s="2466"/>
      <c r="N84" s="2466"/>
      <c r="O84" s="2466"/>
      <c r="P84" s="2466"/>
      <c r="Q84" s="2466"/>
    </row>
    <row r="85" spans="1:18" ht="25.35" customHeight="1">
      <c r="A85" s="1800"/>
      <c r="B85" s="2477">
        <v>45413</v>
      </c>
      <c r="C85" s="2477"/>
      <c r="D85" s="2477"/>
      <c r="E85" s="2477"/>
      <c r="F85" s="2477"/>
      <c r="G85" s="2477"/>
      <c r="H85" s="1374"/>
      <c r="I85" s="1374"/>
      <c r="J85" s="1374"/>
      <c r="K85" s="1374"/>
      <c r="L85" s="1374"/>
      <c r="M85" s="1374"/>
      <c r="N85" s="1374"/>
      <c r="O85" s="1374"/>
      <c r="P85" s="1374"/>
      <c r="Q85" s="1374"/>
      <c r="R85" s="1375" t="s">
        <v>1563</v>
      </c>
    </row>
    <row r="86" spans="1:18">
      <c r="A86" s="1376"/>
    </row>
    <row r="87" spans="1:18" ht="25.35" customHeight="1">
      <c r="A87" s="1388"/>
      <c r="B87" s="2457" t="s">
        <v>1480</v>
      </c>
      <c r="C87" s="2457"/>
      <c r="D87" s="2457"/>
      <c r="E87" s="1389"/>
      <c r="F87" s="2458" t="str">
        <f>IF(F24&gt;0,F24," ")</f>
        <v>久留米市〇〇町１２３</v>
      </c>
      <c r="G87" s="2458"/>
      <c r="H87" s="2458"/>
      <c r="I87" s="2458"/>
      <c r="J87" s="2458"/>
      <c r="K87" s="2458"/>
      <c r="L87" s="2458"/>
      <c r="M87" s="2458"/>
      <c r="N87" s="2458"/>
      <c r="O87" s="2458"/>
      <c r="P87" s="2458"/>
      <c r="Q87" s="1374"/>
    </row>
    <row r="88" spans="1:18" ht="25.35" customHeight="1">
      <c r="A88" s="1390"/>
      <c r="B88" s="2457" t="s">
        <v>1481</v>
      </c>
      <c r="C88" s="2457"/>
      <c r="D88" s="2457"/>
      <c r="E88" s="1389"/>
      <c r="F88" s="2458" t="str">
        <f t="shared" ref="F88:F89" si="0">IF(F25&gt;0,F25," ")</f>
        <v>(株）○○○○建設</v>
      </c>
      <c r="G88" s="2458"/>
      <c r="H88" s="2458"/>
      <c r="I88" s="2458"/>
      <c r="J88" s="2458"/>
      <c r="K88" s="2458"/>
      <c r="L88" s="2458"/>
      <c r="M88" s="2458"/>
      <c r="N88" s="2458"/>
      <c r="O88" s="2458"/>
      <c r="P88" s="2458"/>
      <c r="Q88" s="1374"/>
    </row>
    <row r="89" spans="1:18" ht="25.35" customHeight="1">
      <c r="A89" s="1388"/>
      <c r="B89" s="2457" t="s">
        <v>1482</v>
      </c>
      <c r="C89" s="2457"/>
      <c r="D89" s="2457"/>
      <c r="E89" s="1389"/>
      <c r="F89" s="2458" t="str">
        <f t="shared" si="0"/>
        <v>代表取締役　久留米一郎</v>
      </c>
      <c r="G89" s="2458"/>
      <c r="H89" s="2458"/>
      <c r="I89" s="2458"/>
      <c r="J89" s="2458"/>
      <c r="K89" s="1389" t="s">
        <v>1070</v>
      </c>
      <c r="L89" s="1389"/>
      <c r="M89" s="1389"/>
      <c r="N89" s="1389"/>
      <c r="O89" s="1389"/>
      <c r="P89" s="1389"/>
      <c r="Q89" s="1388"/>
    </row>
    <row r="90" spans="1:18" ht="15" customHeight="1">
      <c r="A90" s="1376"/>
    </row>
    <row r="91" spans="1:18" ht="25.35" customHeight="1">
      <c r="A91" s="1388"/>
      <c r="B91" s="2457" t="s">
        <v>1480</v>
      </c>
      <c r="C91" s="2457"/>
      <c r="D91" s="2457"/>
      <c r="E91" s="1389"/>
      <c r="F91" s="2458" t="str">
        <f>IF(F28&gt;0,F28," ")</f>
        <v>久留米市△△町１２３</v>
      </c>
      <c r="G91" s="2458"/>
      <c r="H91" s="2458"/>
      <c r="I91" s="2458"/>
      <c r="J91" s="2458"/>
      <c r="K91" s="2458"/>
      <c r="L91" s="2458"/>
      <c r="M91" s="2458"/>
      <c r="N91" s="2458"/>
      <c r="O91" s="2458"/>
      <c r="P91" s="2458"/>
      <c r="Q91" s="1374"/>
    </row>
    <row r="92" spans="1:18" ht="25.35" customHeight="1">
      <c r="A92" s="1390"/>
      <c r="B92" s="2457" t="s">
        <v>1481</v>
      </c>
      <c r="C92" s="2457"/>
      <c r="D92" s="2457"/>
      <c r="E92" s="1389"/>
      <c r="F92" s="2458" t="str">
        <f t="shared" ref="F92:F93" si="1">IF(F29&gt;0,F29," ")</f>
        <v>△△土木</v>
      </c>
      <c r="G92" s="2458"/>
      <c r="H92" s="2458"/>
      <c r="I92" s="2458"/>
      <c r="J92" s="2458"/>
      <c r="K92" s="2458"/>
      <c r="L92" s="2458"/>
      <c r="M92" s="2458"/>
      <c r="N92" s="2458"/>
      <c r="O92" s="2458"/>
      <c r="P92" s="2458"/>
      <c r="Q92" s="1374"/>
    </row>
    <row r="93" spans="1:18" ht="25.35" customHeight="1">
      <c r="A93" s="1388"/>
      <c r="B93" s="2457" t="s">
        <v>1482</v>
      </c>
      <c r="C93" s="2457"/>
      <c r="D93" s="2457"/>
      <c r="E93" s="1389"/>
      <c r="F93" s="2458" t="str">
        <f t="shared" si="1"/>
        <v>代表取締役　△△　□□</v>
      </c>
      <c r="G93" s="2458"/>
      <c r="H93" s="2458"/>
      <c r="I93" s="2458"/>
      <c r="J93" s="2458"/>
      <c r="K93" s="1389" t="s">
        <v>1070</v>
      </c>
      <c r="L93" s="1389"/>
      <c r="M93" s="1389"/>
      <c r="N93" s="1389"/>
      <c r="O93" s="1389"/>
      <c r="P93" s="1389"/>
      <c r="Q93" s="1374"/>
    </row>
    <row r="94" spans="1:18" ht="15" customHeight="1">
      <c r="A94" s="1377"/>
      <c r="B94" s="1378"/>
      <c r="C94" s="1378"/>
      <c r="D94" s="1378"/>
      <c r="E94" s="1378"/>
      <c r="F94" s="1378"/>
      <c r="G94" s="1378"/>
      <c r="H94" s="1378"/>
      <c r="I94" s="1378"/>
      <c r="J94" s="1378"/>
      <c r="K94" s="1378"/>
      <c r="L94" s="1378"/>
      <c r="M94" s="1378"/>
      <c r="N94" s="1378"/>
      <c r="O94" s="1378"/>
      <c r="P94" s="1378"/>
      <c r="Q94" s="1378"/>
    </row>
    <row r="95" spans="1:18" ht="25.35" customHeight="1">
      <c r="A95" s="1388"/>
      <c r="B95" s="2457" t="s">
        <v>1480</v>
      </c>
      <c r="C95" s="2457"/>
      <c r="D95" s="2457"/>
      <c r="E95" s="1389"/>
      <c r="F95" s="2458" t="str">
        <f>IF(F32&gt;0,F32," ")</f>
        <v>久留米市◇◇町１２３</v>
      </c>
      <c r="G95" s="2458"/>
      <c r="H95" s="2458"/>
      <c r="I95" s="2458"/>
      <c r="J95" s="2458"/>
      <c r="K95" s="2458"/>
      <c r="L95" s="2458"/>
      <c r="M95" s="2458"/>
      <c r="N95" s="2458"/>
      <c r="O95" s="2458"/>
      <c r="P95" s="2458"/>
      <c r="Q95" s="1374"/>
    </row>
    <row r="96" spans="1:18" ht="25.35" customHeight="1">
      <c r="A96" s="1390"/>
      <c r="B96" s="2457" t="s">
        <v>1481</v>
      </c>
      <c r="C96" s="2457"/>
      <c r="D96" s="2457"/>
      <c r="E96" s="1389"/>
      <c r="F96" s="2458" t="str">
        <f t="shared" ref="F96:F97" si="2">IF(F33&gt;0,F33," ")</f>
        <v>◇◇組</v>
      </c>
      <c r="G96" s="2458"/>
      <c r="H96" s="2458"/>
      <c r="I96" s="2458"/>
      <c r="J96" s="2458"/>
      <c r="K96" s="2458"/>
      <c r="L96" s="2458"/>
      <c r="M96" s="2458"/>
      <c r="N96" s="2458"/>
      <c r="O96" s="2458"/>
      <c r="P96" s="2458"/>
      <c r="Q96" s="1374"/>
    </row>
    <row r="97" spans="1:19" ht="25.35" customHeight="1">
      <c r="A97" s="1388"/>
      <c r="B97" s="2457" t="s">
        <v>1482</v>
      </c>
      <c r="C97" s="2457"/>
      <c r="D97" s="2457"/>
      <c r="E97" s="1389"/>
      <c r="F97" s="2458" t="str">
        <f t="shared" si="2"/>
        <v>代表取締役　◇◇　○○</v>
      </c>
      <c r="G97" s="2458"/>
      <c r="H97" s="2458"/>
      <c r="I97" s="2458"/>
      <c r="J97" s="2458"/>
      <c r="K97" s="1389" t="s">
        <v>1070</v>
      </c>
      <c r="L97" s="1389"/>
      <c r="M97" s="1389"/>
      <c r="N97" s="1389"/>
      <c r="O97" s="1389"/>
      <c r="P97" s="1389"/>
      <c r="Q97" s="1374"/>
    </row>
    <row r="98" spans="1:19" ht="25.35" customHeight="1">
      <c r="A98" s="1388"/>
      <c r="B98" s="1391"/>
      <c r="C98" s="1391"/>
      <c r="D98" s="1391"/>
      <c r="E98" s="1389"/>
      <c r="F98" s="1392"/>
      <c r="G98" s="1392"/>
      <c r="H98" s="1392"/>
      <c r="I98" s="1392"/>
      <c r="J98" s="1392"/>
      <c r="K98" s="1389"/>
      <c r="L98" s="1389"/>
      <c r="M98" s="1389"/>
      <c r="N98" s="1389"/>
      <c r="O98" s="1389"/>
      <c r="P98" s="1389"/>
      <c r="Q98" s="1374"/>
    </row>
    <row r="99" spans="1:19">
      <c r="A99" s="1376"/>
    </row>
    <row r="100" spans="1:19" s="1378" customFormat="1" ht="25.35" customHeight="1">
      <c r="A100" s="2467" t="s">
        <v>1483</v>
      </c>
      <c r="B100" s="2468"/>
      <c r="C100" s="2468"/>
      <c r="D100" s="2468"/>
      <c r="E100" s="2468"/>
      <c r="F100" s="2468"/>
      <c r="G100" s="2468"/>
      <c r="H100" s="2468"/>
      <c r="I100" s="2468"/>
      <c r="J100" s="2468"/>
      <c r="K100" s="2468"/>
      <c r="L100" s="2468"/>
      <c r="M100" s="2468"/>
      <c r="N100" s="2468"/>
      <c r="O100" s="2468"/>
      <c r="P100" s="2468"/>
      <c r="Q100" s="2468"/>
    </row>
    <row r="101" spans="1:19">
      <c r="A101" s="1376"/>
    </row>
    <row r="102" spans="1:19" ht="48" customHeight="1">
      <c r="A102" s="1388" t="s">
        <v>1504</v>
      </c>
      <c r="B102" s="2462" t="str">
        <f>"　"&amp;S103&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102" s="2458"/>
      <c r="D102" s="2458"/>
      <c r="E102" s="2458"/>
      <c r="F102" s="2458"/>
      <c r="G102" s="2458"/>
      <c r="H102" s="2458"/>
      <c r="I102" s="2458"/>
      <c r="J102" s="2458"/>
      <c r="K102" s="2458"/>
      <c r="L102" s="2458"/>
      <c r="M102" s="2458"/>
      <c r="N102" s="2458"/>
      <c r="O102" s="2458"/>
      <c r="P102" s="2458"/>
      <c r="Q102" s="1374"/>
      <c r="R102" s="1397"/>
    </row>
    <row r="103" spans="1:19" ht="15" customHeight="1">
      <c r="A103" s="1388"/>
      <c r="B103" s="1393"/>
      <c r="C103" s="1392"/>
      <c r="D103" s="1392"/>
      <c r="E103" s="1392"/>
      <c r="F103" s="1392"/>
      <c r="G103" s="1392"/>
      <c r="H103" s="1392"/>
      <c r="I103" s="1392"/>
      <c r="J103" s="1392"/>
      <c r="K103" s="1392"/>
      <c r="L103" s="1392"/>
      <c r="M103" s="1392"/>
      <c r="N103" s="1392"/>
      <c r="O103" s="1392"/>
      <c r="P103" s="1392"/>
      <c r="Q103" s="1374"/>
      <c r="S103" s="1375" t="str">
        <f>IF(入力シート!C5="久留米市長","久留米市発注に係る","久留米市企業局発注に係る")</f>
        <v>久留米市発注に係る</v>
      </c>
    </row>
    <row r="104" spans="1:19" ht="25.35" customHeight="1">
      <c r="A104" s="2465" t="s">
        <v>8</v>
      </c>
      <c r="B104" s="2466"/>
      <c r="C104" s="2466"/>
      <c r="D104" s="2466"/>
      <c r="E104" s="2466"/>
      <c r="F104" s="2466"/>
      <c r="G104" s="2466"/>
      <c r="H104" s="2466"/>
      <c r="I104" s="2466"/>
      <c r="J104" s="2466"/>
      <c r="K104" s="2466"/>
      <c r="L104" s="2466"/>
      <c r="M104" s="2466"/>
      <c r="N104" s="2466"/>
      <c r="O104" s="2466"/>
      <c r="P104" s="2466"/>
      <c r="Q104" s="2466"/>
    </row>
    <row r="105" spans="1:19" ht="15" customHeight="1">
      <c r="A105" s="1376"/>
    </row>
    <row r="106" spans="1:19" ht="25.35" customHeight="1">
      <c r="A106" s="1388"/>
      <c r="B106" s="2457" t="s">
        <v>1484</v>
      </c>
      <c r="C106" s="2457"/>
      <c r="D106" s="2457"/>
      <c r="E106" s="1389"/>
      <c r="F106" s="2458" t="str">
        <f>入力シート!C10</f>
        <v>○○校区道路改良工事</v>
      </c>
      <c r="G106" s="2458"/>
      <c r="H106" s="2458"/>
      <c r="I106" s="2458"/>
      <c r="J106" s="2458"/>
      <c r="K106" s="2458"/>
      <c r="L106" s="2458"/>
      <c r="M106" s="2458"/>
      <c r="N106" s="2458"/>
      <c r="O106" s="2458"/>
      <c r="P106" s="1374"/>
      <c r="Q106" s="1374"/>
    </row>
    <row r="107" spans="1:19" ht="15" customHeight="1">
      <c r="A107" s="1376"/>
    </row>
    <row r="108" spans="1:19" ht="25.35" customHeight="1">
      <c r="A108" s="1388"/>
      <c r="B108" s="2457" t="s">
        <v>1485</v>
      </c>
      <c r="C108" s="2457"/>
      <c r="D108" s="2457"/>
      <c r="E108" s="1374"/>
      <c r="F108" s="2458" t="str">
        <f>入力シート!C26</f>
        <v>(株）○○○○建設</v>
      </c>
      <c r="G108" s="2458"/>
      <c r="H108" s="2458"/>
      <c r="I108" s="2458"/>
      <c r="J108" s="2458"/>
      <c r="K108" s="2458"/>
      <c r="L108" s="2461"/>
      <c r="M108" s="2461"/>
      <c r="N108" s="1374" t="s">
        <v>1486</v>
      </c>
      <c r="O108" s="1374"/>
      <c r="P108" s="1374"/>
      <c r="Q108" s="1374"/>
      <c r="R108" s="1375" t="s">
        <v>1566</v>
      </c>
    </row>
    <row r="109" spans="1:19" ht="15" customHeight="1">
      <c r="A109" s="1376"/>
      <c r="N109" s="1374"/>
    </row>
    <row r="110" spans="1:19" ht="25.35" customHeight="1">
      <c r="A110" s="1388"/>
      <c r="B110" s="1374"/>
      <c r="C110" s="1374"/>
      <c r="D110" s="1374"/>
      <c r="E110" s="1374"/>
      <c r="F110" s="1394" t="str">
        <f>F29</f>
        <v>△△土木</v>
      </c>
      <c r="G110" s="1394"/>
      <c r="H110" s="1394"/>
      <c r="I110" s="1394"/>
      <c r="J110" s="1394"/>
      <c r="K110" s="1394"/>
      <c r="L110" s="2461"/>
      <c r="M110" s="2461"/>
      <c r="N110" s="1374" t="s">
        <v>1486</v>
      </c>
      <c r="O110" s="1374"/>
      <c r="P110" s="1374"/>
      <c r="Q110" s="1374"/>
      <c r="R110" s="1375" t="s">
        <v>1566</v>
      </c>
    </row>
    <row r="111" spans="1:19" ht="15" customHeight="1">
      <c r="A111" s="1376"/>
      <c r="N111" s="1374"/>
    </row>
    <row r="112" spans="1:19" ht="25.35" customHeight="1">
      <c r="A112" s="1388"/>
      <c r="B112" s="1374"/>
      <c r="C112" s="1374"/>
      <c r="D112" s="1374"/>
      <c r="E112" s="1374"/>
      <c r="F112" s="1394" t="str">
        <f>F33</f>
        <v>◇◇組</v>
      </c>
      <c r="G112" s="1394"/>
      <c r="H112" s="1394"/>
      <c r="I112" s="1394"/>
      <c r="J112" s="1394"/>
      <c r="K112" s="1394"/>
      <c r="L112" s="2461"/>
      <c r="M112" s="2461"/>
      <c r="N112" s="1374" t="s">
        <v>1486</v>
      </c>
      <c r="O112" s="1374"/>
      <c r="P112" s="1374"/>
      <c r="Q112" s="1374"/>
      <c r="R112" s="1375" t="s">
        <v>1566</v>
      </c>
    </row>
    <row r="113" spans="1:18" ht="15" customHeight="1">
      <c r="A113" s="1376"/>
      <c r="N113" s="1374"/>
    </row>
    <row r="114" spans="1:18">
      <c r="A114" s="1376"/>
    </row>
    <row r="115" spans="1:18" ht="32.1" customHeight="1">
      <c r="A115" s="1388"/>
      <c r="B115" s="2462" t="str">
        <f>"　"&amp;入力シート!C26&amp;"　外２社は、上記のとおり出資の割合を定めたので、その証拠としてこの協定書４通を作成し、各通に構成員が記名捺印して各自所持するものとする。"</f>
        <v>　(株）○○○○建設　外２社は、上記のとおり出資の割合を定めたので、その証拠としてこの協定書４通を作成し、各通に構成員が記名捺印して各自所持するものとする。</v>
      </c>
      <c r="C115" s="2462"/>
      <c r="D115" s="2462"/>
      <c r="E115" s="2462"/>
      <c r="F115" s="2462"/>
      <c r="G115" s="2462"/>
      <c r="H115" s="2462"/>
      <c r="I115" s="2462"/>
      <c r="J115" s="2462"/>
      <c r="K115" s="2462"/>
      <c r="L115" s="2462"/>
      <c r="M115" s="2462"/>
      <c r="N115" s="2462"/>
      <c r="O115" s="2462"/>
      <c r="P115" s="2462"/>
      <c r="Q115" s="1374"/>
    </row>
    <row r="116" spans="1:18" ht="15" customHeight="1">
      <c r="A116" s="1376"/>
    </row>
    <row r="117" spans="1:18" ht="25.35" customHeight="1">
      <c r="A117" s="2459">
        <f>A85</f>
        <v>0</v>
      </c>
      <c r="B117" s="2459"/>
      <c r="C117" s="2459"/>
      <c r="D117" s="2459"/>
      <c r="E117" s="2459"/>
      <c r="F117" s="2459"/>
      <c r="G117" s="2459"/>
      <c r="H117" s="1374"/>
      <c r="I117" s="1374"/>
      <c r="J117" s="1374"/>
      <c r="K117" s="1374"/>
      <c r="L117" s="1374"/>
      <c r="M117" s="1374"/>
      <c r="N117" s="1374"/>
      <c r="O117" s="1374"/>
      <c r="P117" s="1374"/>
      <c r="Q117" s="1374"/>
      <c r="R117" s="1375" t="s">
        <v>1563</v>
      </c>
    </row>
    <row r="118" spans="1:18" ht="15" customHeight="1">
      <c r="A118" s="1376"/>
    </row>
    <row r="119" spans="1:18" ht="25.35" customHeight="1">
      <c r="A119" s="1395"/>
      <c r="B119" s="1374"/>
      <c r="C119" s="1374"/>
      <c r="D119" s="1374"/>
      <c r="E119" s="1374"/>
      <c r="F119" s="1374"/>
      <c r="G119" s="1374"/>
      <c r="H119" s="1374"/>
      <c r="I119" s="2460" t="str">
        <f>入力シート!C30</f>
        <v>○○建設△△土木特定建設工事共同企業体</v>
      </c>
      <c r="J119" s="2460"/>
      <c r="K119" s="2460"/>
      <c r="L119" s="2460"/>
      <c r="M119" s="2460"/>
      <c r="N119" s="2460"/>
      <c r="O119" s="2460"/>
      <c r="P119" s="2460"/>
      <c r="Q119" s="1374"/>
    </row>
    <row r="120" spans="1:18" ht="15" customHeight="1">
      <c r="A120" s="1376"/>
    </row>
    <row r="121" spans="1:18" ht="25.35" customHeight="1">
      <c r="A121" s="1388"/>
      <c r="B121" s="2457" t="s">
        <v>1480</v>
      </c>
      <c r="C121" s="2457"/>
      <c r="D121" s="2457"/>
      <c r="E121" s="1389"/>
      <c r="F121" s="2458" t="str">
        <f>IF(F24&gt;0,F24," ")</f>
        <v>久留米市〇〇町１２３</v>
      </c>
      <c r="G121" s="2458"/>
      <c r="H121" s="2458"/>
      <c r="I121" s="2458"/>
      <c r="J121" s="2458"/>
      <c r="K121" s="2458"/>
      <c r="L121" s="2458"/>
      <c r="M121" s="2458"/>
      <c r="N121" s="2458"/>
      <c r="O121" s="2458"/>
      <c r="P121" s="2458"/>
      <c r="Q121" s="1374"/>
    </row>
    <row r="122" spans="1:18" ht="25.35" customHeight="1">
      <c r="A122" s="1390"/>
      <c r="B122" s="2457" t="s">
        <v>1481</v>
      </c>
      <c r="C122" s="2457"/>
      <c r="D122" s="2457"/>
      <c r="E122" s="1389"/>
      <c r="F122" s="2458" t="str">
        <f>IF(F25&gt;0,F25," ")</f>
        <v>(株）○○○○建設</v>
      </c>
      <c r="G122" s="2458"/>
      <c r="H122" s="2458"/>
      <c r="I122" s="2458"/>
      <c r="J122" s="2458"/>
      <c r="K122" s="2458"/>
      <c r="L122" s="2458"/>
      <c r="M122" s="2458"/>
      <c r="N122" s="2458"/>
      <c r="O122" s="2458"/>
      <c r="P122" s="2458"/>
      <c r="Q122" s="1374"/>
    </row>
    <row r="123" spans="1:18" ht="25.35" customHeight="1">
      <c r="A123" s="1388"/>
      <c r="B123" s="2457" t="s">
        <v>1482</v>
      </c>
      <c r="C123" s="2457"/>
      <c r="D123" s="2457"/>
      <c r="E123" s="1389"/>
      <c r="F123" s="2458" t="str">
        <f>IF(F26&gt;0,F26," ")</f>
        <v>代表取締役　久留米一郎</v>
      </c>
      <c r="G123" s="2458"/>
      <c r="H123" s="2458"/>
      <c r="I123" s="2458"/>
      <c r="J123" s="2458"/>
      <c r="K123" s="1389" t="s">
        <v>1070</v>
      </c>
      <c r="L123" s="1389"/>
      <c r="M123" s="1389"/>
      <c r="N123" s="1389"/>
      <c r="O123" s="1389"/>
      <c r="P123" s="1389"/>
      <c r="Q123" s="1388"/>
    </row>
    <row r="124" spans="1:18">
      <c r="A124" s="1376"/>
    </row>
    <row r="125" spans="1:18" ht="25.35" customHeight="1">
      <c r="A125" s="1388"/>
      <c r="B125" s="2457" t="s">
        <v>1480</v>
      </c>
      <c r="C125" s="2457"/>
      <c r="D125" s="2457"/>
      <c r="E125" s="1389"/>
      <c r="F125" s="2458" t="str">
        <f>IF(F28&gt;0,F28," ")</f>
        <v>久留米市△△町１２３</v>
      </c>
      <c r="G125" s="2458"/>
      <c r="H125" s="2458"/>
      <c r="I125" s="2458"/>
      <c r="J125" s="2458"/>
      <c r="K125" s="2458"/>
      <c r="L125" s="2458"/>
      <c r="M125" s="2458"/>
      <c r="N125" s="2458"/>
      <c r="O125" s="2458"/>
      <c r="P125" s="2458"/>
      <c r="Q125" s="1374"/>
    </row>
    <row r="126" spans="1:18" ht="25.35" customHeight="1">
      <c r="A126" s="1390"/>
      <c r="B126" s="2457" t="s">
        <v>1481</v>
      </c>
      <c r="C126" s="2457"/>
      <c r="D126" s="2457"/>
      <c r="E126" s="1389"/>
      <c r="F126" s="2458" t="str">
        <f>IF(F29&gt;0,F29," ")</f>
        <v>△△土木</v>
      </c>
      <c r="G126" s="2458"/>
      <c r="H126" s="2458"/>
      <c r="I126" s="2458"/>
      <c r="J126" s="2458"/>
      <c r="K126" s="2458"/>
      <c r="L126" s="2458"/>
      <c r="M126" s="2458"/>
      <c r="N126" s="2458"/>
      <c r="O126" s="2458"/>
      <c r="P126" s="2458"/>
      <c r="Q126" s="1374"/>
    </row>
    <row r="127" spans="1:18" ht="25.35" customHeight="1">
      <c r="A127" s="1388"/>
      <c r="B127" s="2457" t="s">
        <v>1482</v>
      </c>
      <c r="C127" s="2457"/>
      <c r="D127" s="2457"/>
      <c r="E127" s="1389"/>
      <c r="F127" s="2458" t="str">
        <f>IF(F30&gt;0,F30," ")</f>
        <v>代表取締役　△△　□□</v>
      </c>
      <c r="G127" s="2458"/>
      <c r="H127" s="2458"/>
      <c r="I127" s="2458"/>
      <c r="J127" s="2458"/>
      <c r="K127" s="1389" t="s">
        <v>1070</v>
      </c>
      <c r="L127" s="1389"/>
      <c r="M127" s="1389"/>
      <c r="N127" s="1389"/>
      <c r="O127" s="1389"/>
      <c r="P127" s="1389"/>
      <c r="Q127" s="1374"/>
    </row>
    <row r="128" spans="1:18">
      <c r="A128" s="1376"/>
    </row>
    <row r="129" spans="1:17" ht="25.35" customHeight="1">
      <c r="A129" s="1388"/>
      <c r="B129" s="2457" t="s">
        <v>1480</v>
      </c>
      <c r="C129" s="2457"/>
      <c r="D129" s="2457"/>
      <c r="E129" s="1389"/>
      <c r="F129" s="2458" t="str">
        <f>IF(F32&gt;0,F32," ")</f>
        <v>久留米市◇◇町１２３</v>
      </c>
      <c r="G129" s="2458"/>
      <c r="H129" s="2458"/>
      <c r="I129" s="2458"/>
      <c r="J129" s="2458"/>
      <c r="K129" s="2458"/>
      <c r="L129" s="2458"/>
      <c r="M129" s="2458"/>
      <c r="N129" s="2458"/>
      <c r="O129" s="2458"/>
      <c r="P129" s="2458"/>
      <c r="Q129" s="1374"/>
    </row>
    <row r="130" spans="1:17" ht="25.35" customHeight="1">
      <c r="A130" s="1390"/>
      <c r="B130" s="2457" t="s">
        <v>1481</v>
      </c>
      <c r="C130" s="2457"/>
      <c r="D130" s="2457"/>
      <c r="E130" s="1389"/>
      <c r="F130" s="2458" t="str">
        <f>IF(F33&gt;0,F33," ")</f>
        <v>◇◇組</v>
      </c>
      <c r="G130" s="2458"/>
      <c r="H130" s="2458"/>
      <c r="I130" s="2458"/>
      <c r="J130" s="2458"/>
      <c r="K130" s="2458"/>
      <c r="L130" s="2458"/>
      <c r="M130" s="2458"/>
      <c r="N130" s="2458"/>
      <c r="O130" s="2458"/>
      <c r="P130" s="2458"/>
      <c r="Q130" s="1374"/>
    </row>
    <row r="131" spans="1:17" ht="25.35" customHeight="1">
      <c r="A131" s="1388"/>
      <c r="B131" s="2457" t="s">
        <v>1482</v>
      </c>
      <c r="C131" s="2457"/>
      <c r="D131" s="2457"/>
      <c r="E131" s="1389"/>
      <c r="F131" s="2458" t="str">
        <f>IF(F34&gt;0,F34," ")</f>
        <v>代表取締役　◇◇　○○</v>
      </c>
      <c r="G131" s="2458"/>
      <c r="H131" s="2458"/>
      <c r="I131" s="2458"/>
      <c r="J131" s="2458"/>
      <c r="K131" s="1389" t="s">
        <v>1070</v>
      </c>
      <c r="L131" s="1389"/>
      <c r="M131" s="1389"/>
      <c r="N131" s="1389"/>
      <c r="O131" s="1389"/>
      <c r="P131" s="1389"/>
      <c r="Q131" s="1374"/>
    </row>
    <row r="132" spans="1:17">
      <c r="A132" s="1376"/>
    </row>
    <row r="133" spans="1:17">
      <c r="A133" s="1396"/>
    </row>
  </sheetData>
  <mergeCells count="117">
    <mergeCell ref="A14:B14"/>
    <mergeCell ref="C14:Q14"/>
    <mergeCell ref="A17:B17"/>
    <mergeCell ref="C17:Q17"/>
    <mergeCell ref="C18:Q18"/>
    <mergeCell ref="C19:Q19"/>
    <mergeCell ref="A3:Q3"/>
    <mergeCell ref="A6:B6"/>
    <mergeCell ref="C6:Q6"/>
    <mergeCell ref="C7:Q7"/>
    <mergeCell ref="C8:Q8"/>
    <mergeCell ref="A11:B11"/>
    <mergeCell ref="C11:Q11"/>
    <mergeCell ref="B28:D28"/>
    <mergeCell ref="F28:P28"/>
    <mergeCell ref="B29:D29"/>
    <mergeCell ref="F29:P29"/>
    <mergeCell ref="B30:D30"/>
    <mergeCell ref="F30:P30"/>
    <mergeCell ref="A22:B22"/>
    <mergeCell ref="B24:D24"/>
    <mergeCell ref="F24:P24"/>
    <mergeCell ref="B25:D25"/>
    <mergeCell ref="F25:P25"/>
    <mergeCell ref="B26:D26"/>
    <mergeCell ref="F26:P26"/>
    <mergeCell ref="C44:Q44"/>
    <mergeCell ref="A47:B47"/>
    <mergeCell ref="C47:Q47"/>
    <mergeCell ref="A50:B50"/>
    <mergeCell ref="C50:Q50"/>
    <mergeCell ref="A53:B53"/>
    <mergeCell ref="C53:Q53"/>
    <mergeCell ref="A37:B37"/>
    <mergeCell ref="C37:Q37"/>
    <mergeCell ref="A40:B40"/>
    <mergeCell ref="C40:Q40"/>
    <mergeCell ref="A43:B43"/>
    <mergeCell ref="C43:Q43"/>
    <mergeCell ref="A65:B65"/>
    <mergeCell ref="C65:Q65"/>
    <mergeCell ref="A68:B68"/>
    <mergeCell ref="C68:Q68"/>
    <mergeCell ref="C69:Q69"/>
    <mergeCell ref="C70:Q70"/>
    <mergeCell ref="A56:B56"/>
    <mergeCell ref="C56:Q56"/>
    <mergeCell ref="A59:B59"/>
    <mergeCell ref="C59:Q59"/>
    <mergeCell ref="A62:B62"/>
    <mergeCell ref="C62:Q62"/>
    <mergeCell ref="A81:B81"/>
    <mergeCell ref="C81:Q81"/>
    <mergeCell ref="C83:Q83"/>
    <mergeCell ref="A84:Q84"/>
    <mergeCell ref="B87:D87"/>
    <mergeCell ref="F87:P87"/>
    <mergeCell ref="C71:Q71"/>
    <mergeCell ref="C72:Q72"/>
    <mergeCell ref="A75:B75"/>
    <mergeCell ref="C75:Q75"/>
    <mergeCell ref="A78:B78"/>
    <mergeCell ref="C78:Q78"/>
    <mergeCell ref="B85:G85"/>
    <mergeCell ref="B93:D93"/>
    <mergeCell ref="F93:J93"/>
    <mergeCell ref="B95:D95"/>
    <mergeCell ref="F95:P95"/>
    <mergeCell ref="B88:D88"/>
    <mergeCell ref="F88:P88"/>
    <mergeCell ref="B89:D89"/>
    <mergeCell ref="F89:J89"/>
    <mergeCell ref="B91:D91"/>
    <mergeCell ref="F91:P91"/>
    <mergeCell ref="B125:D125"/>
    <mergeCell ref="F125:P125"/>
    <mergeCell ref="L110:M110"/>
    <mergeCell ref="B115:P115"/>
    <mergeCell ref="A117:G117"/>
    <mergeCell ref="I119:P119"/>
    <mergeCell ref="B121:D121"/>
    <mergeCell ref="F121:P121"/>
    <mergeCell ref="L112:M112"/>
    <mergeCell ref="B32:D32"/>
    <mergeCell ref="F32:P32"/>
    <mergeCell ref="B33:D33"/>
    <mergeCell ref="F33:P33"/>
    <mergeCell ref="B34:D34"/>
    <mergeCell ref="F34:P34"/>
    <mergeCell ref="B122:D122"/>
    <mergeCell ref="F122:P122"/>
    <mergeCell ref="B123:D123"/>
    <mergeCell ref="F123:J123"/>
    <mergeCell ref="A104:Q104"/>
    <mergeCell ref="B106:D106"/>
    <mergeCell ref="F106:O106"/>
    <mergeCell ref="B108:D108"/>
    <mergeCell ref="F108:K108"/>
    <mergeCell ref="L108:M108"/>
    <mergeCell ref="B96:D96"/>
    <mergeCell ref="F96:P96"/>
    <mergeCell ref="B97:D97"/>
    <mergeCell ref="F97:J97"/>
    <mergeCell ref="A100:Q100"/>
    <mergeCell ref="B102:P102"/>
    <mergeCell ref="B92:D92"/>
    <mergeCell ref="F92:P92"/>
    <mergeCell ref="B129:D129"/>
    <mergeCell ref="F129:P129"/>
    <mergeCell ref="B130:D130"/>
    <mergeCell ref="F130:P130"/>
    <mergeCell ref="B131:D131"/>
    <mergeCell ref="F131:J131"/>
    <mergeCell ref="B126:D126"/>
    <mergeCell ref="F126:P126"/>
    <mergeCell ref="B127:D127"/>
    <mergeCell ref="F127:J127"/>
  </mergeCells>
  <phoneticPr fontId="14"/>
  <pageMargins left="0.74803149606299213" right="0.55118110236220474" top="0.78740157480314965" bottom="0.78740157480314965" header="0.51181102362204722" footer="0.51181102362204722"/>
  <pageSetup paperSize="9" scale="98" orientation="portrait" blackAndWhite="1" r:id="rId1"/>
  <rowBreaks count="3" manualBreakCount="3">
    <brk id="37" max="16" man="1"/>
    <brk id="69" max="16" man="1"/>
    <brk id="98" max="1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50"/>
  </sheetPr>
  <dimension ref="B1:V65"/>
  <sheetViews>
    <sheetView showGridLines="0" view="pageBreakPreview" zoomScale="80" zoomScaleNormal="75" zoomScaleSheetLayoutView="80" workbookViewId="0"/>
  </sheetViews>
  <sheetFormatPr defaultColWidth="9" defaultRowHeight="14.4"/>
  <cols>
    <col min="1" max="1" width="3.88671875" style="1446" customWidth="1"/>
    <col min="2" max="2" width="9" style="1446"/>
    <col min="3" max="3" width="12.88671875" style="1446" customWidth="1"/>
    <col min="4" max="4" width="12.109375" style="1446" customWidth="1"/>
    <col min="5" max="5" width="5.88671875" style="1446" customWidth="1"/>
    <col min="6" max="6" width="4.6640625" style="1446" customWidth="1"/>
    <col min="7" max="7" width="5.88671875" style="1446" customWidth="1"/>
    <col min="8" max="8" width="4.6640625" style="1446" customWidth="1"/>
    <col min="9" max="9" width="6.6640625" style="1446" customWidth="1"/>
    <col min="10" max="10" width="4.6640625" style="1446" customWidth="1"/>
    <col min="11" max="11" width="7.109375" style="1446" customWidth="1"/>
    <col min="12" max="12" width="12" style="1446" customWidth="1"/>
    <col min="13" max="13" width="3.33203125" style="1446" customWidth="1"/>
    <col min="14" max="14" width="2.33203125" style="1446" customWidth="1"/>
    <col min="15" max="15" width="5.88671875" style="1446" customWidth="1"/>
    <col min="16" max="16" width="4.6640625" style="1446" customWidth="1"/>
    <col min="17" max="17" width="6.88671875" style="1446" customWidth="1"/>
    <col min="18" max="18" width="12.88671875" style="1446" customWidth="1"/>
    <col min="19" max="19" width="10.88671875" style="1446" customWidth="1"/>
    <col min="20" max="20" width="3" style="1446" customWidth="1"/>
    <col min="21" max="16384" width="9" style="1446"/>
  </cols>
  <sheetData>
    <row r="1" spans="2:22" ht="29.25" customHeight="1">
      <c r="H1" s="4515"/>
      <c r="I1" s="4515"/>
      <c r="J1" s="4515"/>
      <c r="K1" s="4515"/>
      <c r="L1" s="1447"/>
      <c r="M1" s="4515"/>
      <c r="N1" s="4515"/>
      <c r="O1" s="4515"/>
      <c r="P1" s="1448"/>
      <c r="Q1" s="1448"/>
      <c r="R1" s="1447"/>
      <c r="S1" s="1447"/>
    </row>
    <row r="2" spans="2:22" ht="66.75" customHeight="1">
      <c r="B2" s="1449" t="s">
        <v>98</v>
      </c>
      <c r="C2" s="1449"/>
      <c r="D2" s="1449"/>
      <c r="E2" s="1449"/>
      <c r="F2" s="1449"/>
      <c r="G2" s="1449"/>
      <c r="H2" s="1449"/>
      <c r="I2" s="1449"/>
      <c r="J2" s="4515"/>
      <c r="K2" s="4515"/>
      <c r="L2" s="1450"/>
      <c r="M2" s="4515"/>
      <c r="N2" s="4515"/>
      <c r="O2" s="4515"/>
      <c r="P2" s="1448"/>
      <c r="Q2" s="1448"/>
      <c r="R2" s="1450"/>
      <c r="S2" s="1450"/>
    </row>
    <row r="3" spans="2:22" ht="12" customHeight="1">
      <c r="H3" s="1447"/>
      <c r="I3" s="1447"/>
      <c r="J3" s="1447"/>
      <c r="K3" s="1447"/>
      <c r="L3" s="1450"/>
      <c r="M3" s="1447"/>
      <c r="N3" s="1447"/>
      <c r="O3" s="1447"/>
      <c r="P3" s="1447"/>
      <c r="Q3" s="1447"/>
      <c r="R3" s="1450"/>
    </row>
    <row r="4" spans="2:22" ht="32.25" customHeight="1">
      <c r="C4" s="1451"/>
      <c r="N4" s="1446" t="s">
        <v>1211</v>
      </c>
      <c r="Q4" s="4516" t="str">
        <f>入力シート!C5</f>
        <v>久留米市長</v>
      </c>
      <c r="R4" s="4516"/>
      <c r="S4" s="4516"/>
    </row>
    <row r="5" spans="2:22" ht="21" customHeight="1"/>
    <row r="6" spans="2:22" ht="21.75" customHeight="1">
      <c r="D6" s="1452" t="s">
        <v>99</v>
      </c>
      <c r="E6" s="1453"/>
      <c r="F6" s="1454" t="s">
        <v>5</v>
      </c>
      <c r="G6" s="1453"/>
      <c r="H6" s="1454" t="s">
        <v>6</v>
      </c>
      <c r="I6" s="1453"/>
      <c r="J6" s="1454" t="s">
        <v>7</v>
      </c>
      <c r="L6" s="1452" t="s">
        <v>100</v>
      </c>
      <c r="M6" s="4517"/>
      <c r="N6" s="4517"/>
      <c r="O6" s="4517"/>
      <c r="P6" s="4517"/>
      <c r="Q6" s="4517"/>
      <c r="R6" s="4517"/>
      <c r="V6" s="1446" t="str">
        <f>入力シート!C16</f>
        <v>久留米次郎</v>
      </c>
    </row>
    <row r="7" spans="2:22" ht="21.75" customHeight="1">
      <c r="D7" s="1455" t="s">
        <v>101</v>
      </c>
      <c r="E7" s="4518" t="str">
        <f>入力シート!C4</f>
        <v>街第101号</v>
      </c>
      <c r="F7" s="4518"/>
      <c r="G7" s="4518"/>
      <c r="H7" s="4518"/>
      <c r="I7" s="4518"/>
      <c r="J7" s="4518"/>
      <c r="V7" s="1446" t="str">
        <f>入力シート!C20</f>
        <v>久留米三郎</v>
      </c>
    </row>
    <row r="8" spans="2:22" ht="21.75" customHeight="1">
      <c r="D8" s="1452" t="s">
        <v>102</v>
      </c>
      <c r="E8" s="4519" t="str">
        <f>入力シート!C10</f>
        <v>○○校区道路改良工事</v>
      </c>
      <c r="F8" s="4519"/>
      <c r="G8" s="4519"/>
      <c r="H8" s="4519"/>
      <c r="I8" s="4519"/>
      <c r="J8" s="4519"/>
      <c r="K8" s="4519"/>
      <c r="L8" s="4519"/>
      <c r="M8" s="4519"/>
      <c r="N8" s="4519"/>
      <c r="O8" s="4519"/>
      <c r="P8" s="1452"/>
      <c r="R8" s="4520"/>
    </row>
    <row r="9" spans="2:22" ht="21.75" customHeight="1" thickBot="1">
      <c r="D9" s="1446" t="s">
        <v>103</v>
      </c>
      <c r="E9" s="4522" t="str">
        <f>入力シート!C26</f>
        <v>(株）○○○○建設</v>
      </c>
      <c r="F9" s="4522"/>
      <c r="G9" s="4522"/>
      <c r="H9" s="4522"/>
      <c r="I9" s="4522"/>
      <c r="J9" s="4522"/>
      <c r="K9" s="1446" t="s">
        <v>104</v>
      </c>
      <c r="M9" s="4523"/>
      <c r="N9" s="4523"/>
      <c r="O9" s="4523"/>
      <c r="P9" s="4523"/>
      <c r="Q9" s="4523"/>
      <c r="R9" s="4521"/>
    </row>
    <row r="10" spans="2:22" ht="45" customHeight="1" thickBot="1">
      <c r="B10" s="1456" t="s">
        <v>20</v>
      </c>
      <c r="C10" s="4524" t="s">
        <v>105</v>
      </c>
      <c r="D10" s="4525"/>
      <c r="E10" s="4524" t="s">
        <v>106</v>
      </c>
      <c r="F10" s="4525"/>
      <c r="G10" s="4525"/>
      <c r="H10" s="4525"/>
      <c r="I10" s="4525"/>
      <c r="J10" s="4525"/>
      <c r="K10" s="4525"/>
      <c r="L10" s="4525"/>
      <c r="M10" s="4525"/>
      <c r="N10" s="4525"/>
      <c r="O10" s="4525"/>
      <c r="P10" s="4525"/>
      <c r="Q10" s="4525"/>
      <c r="R10" s="4526"/>
      <c r="S10" s="1457" t="s">
        <v>107</v>
      </c>
    </row>
    <row r="11" spans="2:22" ht="20.25" customHeight="1">
      <c r="B11" s="4527" t="s">
        <v>108</v>
      </c>
      <c r="C11" s="4528" t="s">
        <v>109</v>
      </c>
      <c r="D11" s="4529"/>
      <c r="E11" s="4534" t="s">
        <v>110</v>
      </c>
      <c r="F11" s="4535"/>
      <c r="G11" s="4535"/>
      <c r="H11" s="4535"/>
      <c r="I11" s="4535"/>
      <c r="J11" s="4535"/>
      <c r="K11" s="4535"/>
      <c r="L11" s="4535"/>
      <c r="M11" s="4535"/>
      <c r="N11" s="4535"/>
      <c r="O11" s="4535"/>
      <c r="P11" s="4535"/>
      <c r="Q11" s="4535"/>
      <c r="R11" s="4536"/>
      <c r="S11" s="1458"/>
    </row>
    <row r="12" spans="2:22" ht="20.25" customHeight="1">
      <c r="B12" s="4527"/>
      <c r="C12" s="4530"/>
      <c r="D12" s="4531"/>
      <c r="E12" s="4537" t="s">
        <v>111</v>
      </c>
      <c r="F12" s="4538"/>
      <c r="G12" s="4538"/>
      <c r="H12" s="4538"/>
      <c r="I12" s="4538"/>
      <c r="J12" s="4538"/>
      <c r="K12" s="4538"/>
      <c r="L12" s="4538"/>
      <c r="M12" s="4538"/>
      <c r="N12" s="4538"/>
      <c r="O12" s="4538"/>
      <c r="P12" s="4538"/>
      <c r="Q12" s="4538"/>
      <c r="R12" s="4539"/>
      <c r="S12" s="1459"/>
    </row>
    <row r="13" spans="2:22" ht="20.25" customHeight="1">
      <c r="B13" s="4527"/>
      <c r="C13" s="4530"/>
      <c r="D13" s="4531"/>
      <c r="E13" s="4537" t="s">
        <v>112</v>
      </c>
      <c r="F13" s="4538"/>
      <c r="G13" s="4538"/>
      <c r="H13" s="4538"/>
      <c r="I13" s="4538"/>
      <c r="J13" s="4538"/>
      <c r="K13" s="4538"/>
      <c r="L13" s="4538"/>
      <c r="M13" s="4538"/>
      <c r="N13" s="4538"/>
      <c r="O13" s="4538"/>
      <c r="P13" s="4538"/>
      <c r="Q13" s="4538"/>
      <c r="R13" s="4539"/>
      <c r="S13" s="1459"/>
    </row>
    <row r="14" spans="2:22" ht="20.25" customHeight="1">
      <c r="B14" s="4527"/>
      <c r="C14" s="4530"/>
      <c r="D14" s="4531"/>
      <c r="E14" s="4537" t="s">
        <v>113</v>
      </c>
      <c r="F14" s="4538"/>
      <c r="G14" s="4538"/>
      <c r="H14" s="4538"/>
      <c r="I14" s="4538"/>
      <c r="J14" s="4538"/>
      <c r="K14" s="4538"/>
      <c r="L14" s="4538"/>
      <c r="M14" s="4538"/>
      <c r="N14" s="4538"/>
      <c r="O14" s="4538"/>
      <c r="P14" s="4538"/>
      <c r="Q14" s="4538"/>
      <c r="R14" s="4539"/>
      <c r="S14" s="1459"/>
    </row>
    <row r="15" spans="2:22" ht="20.25" customHeight="1">
      <c r="B15" s="4527"/>
      <c r="C15" s="4532"/>
      <c r="D15" s="4533"/>
      <c r="E15" s="4540" t="s">
        <v>114</v>
      </c>
      <c r="F15" s="4541"/>
      <c r="G15" s="4541"/>
      <c r="H15" s="4541"/>
      <c r="I15" s="4541"/>
      <c r="J15" s="4541"/>
      <c r="K15" s="4541"/>
      <c r="L15" s="4541"/>
      <c r="M15" s="4541"/>
      <c r="N15" s="4541"/>
      <c r="O15" s="4541"/>
      <c r="P15" s="4541"/>
      <c r="Q15" s="4541"/>
      <c r="R15" s="4542"/>
      <c r="S15" s="1460"/>
    </row>
    <row r="16" spans="2:22" ht="20.25" customHeight="1">
      <c r="B16" s="4527"/>
      <c r="C16" s="4528" t="s">
        <v>115</v>
      </c>
      <c r="D16" s="4529"/>
      <c r="E16" s="4543" t="s">
        <v>116</v>
      </c>
      <c r="F16" s="4544"/>
      <c r="G16" s="4544"/>
      <c r="H16" s="4544"/>
      <c r="I16" s="4544"/>
      <c r="J16" s="4544"/>
      <c r="K16" s="4544"/>
      <c r="L16" s="4544"/>
      <c r="M16" s="4544"/>
      <c r="N16" s="4544"/>
      <c r="O16" s="4544"/>
      <c r="P16" s="4544"/>
      <c r="Q16" s="4544"/>
      <c r="R16" s="4545"/>
      <c r="S16" s="1461"/>
    </row>
    <row r="17" spans="2:19" ht="20.25" customHeight="1">
      <c r="B17" s="4527"/>
      <c r="C17" s="4532"/>
      <c r="D17" s="4533"/>
      <c r="E17" s="4546" t="s">
        <v>117</v>
      </c>
      <c r="F17" s="4547"/>
      <c r="G17" s="4547"/>
      <c r="H17" s="4547"/>
      <c r="I17" s="4547"/>
      <c r="J17" s="4547"/>
      <c r="K17" s="4547"/>
      <c r="L17" s="4547"/>
      <c r="M17" s="4547"/>
      <c r="N17" s="4547"/>
      <c r="O17" s="4547"/>
      <c r="P17" s="4547"/>
      <c r="Q17" s="4547"/>
      <c r="R17" s="4548"/>
      <c r="S17" s="1460"/>
    </row>
    <row r="18" spans="2:19" ht="20.25" customHeight="1">
      <c r="B18" s="4527"/>
      <c r="C18" s="4530" t="s">
        <v>118</v>
      </c>
      <c r="D18" s="4531"/>
      <c r="E18" s="4551" t="s">
        <v>119</v>
      </c>
      <c r="F18" s="4552"/>
      <c r="G18" s="4552"/>
      <c r="H18" s="4552"/>
      <c r="I18" s="4552"/>
      <c r="J18" s="4552"/>
      <c r="K18" s="4552"/>
      <c r="L18" s="4552"/>
      <c r="M18" s="4552"/>
      <c r="N18" s="4552"/>
      <c r="O18" s="4552"/>
      <c r="P18" s="4552"/>
      <c r="Q18" s="4552"/>
      <c r="R18" s="4553"/>
      <c r="S18" s="1461"/>
    </row>
    <row r="19" spans="2:19" ht="20.25" customHeight="1">
      <c r="B19" s="4527"/>
      <c r="C19" s="4530"/>
      <c r="D19" s="4531"/>
      <c r="E19" s="4537" t="s">
        <v>120</v>
      </c>
      <c r="F19" s="4538"/>
      <c r="G19" s="4538"/>
      <c r="H19" s="4538"/>
      <c r="I19" s="4538"/>
      <c r="J19" s="4538"/>
      <c r="K19" s="4538"/>
      <c r="L19" s="4538"/>
      <c r="M19" s="4538"/>
      <c r="N19" s="4538"/>
      <c r="O19" s="4538"/>
      <c r="P19" s="4538"/>
      <c r="Q19" s="4538"/>
      <c r="R19" s="4539"/>
      <c r="S19" s="1459"/>
    </row>
    <row r="20" spans="2:19" ht="20.25" customHeight="1">
      <c r="B20" s="4527"/>
      <c r="C20" s="4530"/>
      <c r="D20" s="4531"/>
      <c r="E20" s="4537" t="s">
        <v>121</v>
      </c>
      <c r="F20" s="4538"/>
      <c r="G20" s="4538"/>
      <c r="H20" s="4538"/>
      <c r="I20" s="4538"/>
      <c r="J20" s="4538"/>
      <c r="K20" s="4538"/>
      <c r="L20" s="4538"/>
      <c r="M20" s="4538"/>
      <c r="N20" s="4538"/>
      <c r="O20" s="4538"/>
      <c r="P20" s="4538"/>
      <c r="Q20" s="4538"/>
      <c r="R20" s="4539"/>
      <c r="S20" s="1459"/>
    </row>
    <row r="21" spans="2:19" ht="20.25" customHeight="1">
      <c r="B21" s="4527"/>
      <c r="C21" s="4530"/>
      <c r="D21" s="4531"/>
      <c r="E21" s="4537" t="s">
        <v>122</v>
      </c>
      <c r="F21" s="4538"/>
      <c r="G21" s="4538"/>
      <c r="H21" s="4538"/>
      <c r="I21" s="4538"/>
      <c r="J21" s="4538"/>
      <c r="K21" s="4538"/>
      <c r="L21" s="4538"/>
      <c r="M21" s="4538"/>
      <c r="N21" s="4538"/>
      <c r="O21" s="4538"/>
      <c r="P21" s="4538"/>
      <c r="Q21" s="4538"/>
      <c r="R21" s="4539"/>
      <c r="S21" s="1459"/>
    </row>
    <row r="22" spans="2:19" ht="20.25" customHeight="1" thickBot="1">
      <c r="B22" s="4527"/>
      <c r="C22" s="4549"/>
      <c r="D22" s="4550"/>
      <c r="E22" s="4554" t="s">
        <v>123</v>
      </c>
      <c r="F22" s="4555"/>
      <c r="G22" s="4555"/>
      <c r="H22" s="4555"/>
      <c r="I22" s="4555"/>
      <c r="J22" s="4555"/>
      <c r="K22" s="4555"/>
      <c r="L22" s="4555"/>
      <c r="M22" s="4555"/>
      <c r="N22" s="4555"/>
      <c r="O22" s="4555"/>
      <c r="P22" s="4555"/>
      <c r="Q22" s="4555"/>
      <c r="R22" s="4556"/>
      <c r="S22" s="1460"/>
    </row>
    <row r="23" spans="2:19" ht="20.25" customHeight="1">
      <c r="B23" s="4557" t="s">
        <v>124</v>
      </c>
      <c r="C23" s="4559" t="s">
        <v>125</v>
      </c>
      <c r="D23" s="4560"/>
      <c r="E23" s="4561" t="s">
        <v>126</v>
      </c>
      <c r="F23" s="4562"/>
      <c r="G23" s="4562"/>
      <c r="H23" s="4562"/>
      <c r="I23" s="4562"/>
      <c r="J23" s="4562"/>
      <c r="K23" s="4562"/>
      <c r="L23" s="4563"/>
      <c r="M23" s="4563"/>
      <c r="N23" s="4563"/>
      <c r="O23" s="4563"/>
      <c r="P23" s="4563"/>
      <c r="Q23" s="4563"/>
      <c r="R23" s="4564"/>
      <c r="S23" s="1462"/>
    </row>
    <row r="24" spans="2:19" ht="20.25" customHeight="1">
      <c r="B24" s="4527"/>
      <c r="C24" s="4530"/>
      <c r="D24" s="4531"/>
      <c r="E24" s="4565" t="s">
        <v>127</v>
      </c>
      <c r="F24" s="4566"/>
      <c r="G24" s="4566"/>
      <c r="H24" s="4566"/>
      <c r="I24" s="4566"/>
      <c r="J24" s="4566"/>
      <c r="K24" s="4566"/>
      <c r="L24" s="4566"/>
      <c r="M24" s="4566"/>
      <c r="N24" s="4566"/>
      <c r="O24" s="4566"/>
      <c r="P24" s="4566"/>
      <c r="Q24" s="4566"/>
      <c r="R24" s="4567"/>
      <c r="S24" s="1459"/>
    </row>
    <row r="25" spans="2:19" ht="20.25" customHeight="1">
      <c r="B25" s="4527"/>
      <c r="C25" s="4530"/>
      <c r="D25" s="4531"/>
      <c r="E25" s="4546" t="s">
        <v>128</v>
      </c>
      <c r="F25" s="4547"/>
      <c r="G25" s="4547"/>
      <c r="H25" s="4547"/>
      <c r="I25" s="4547"/>
      <c r="J25" s="4547"/>
      <c r="K25" s="4547"/>
      <c r="L25" s="4547"/>
      <c r="M25" s="4547"/>
      <c r="N25" s="4547"/>
      <c r="O25" s="4547"/>
      <c r="P25" s="4547"/>
      <c r="Q25" s="4547"/>
      <c r="R25" s="4548"/>
      <c r="S25" s="1460"/>
    </row>
    <row r="26" spans="2:19" ht="20.25" customHeight="1">
      <c r="B26" s="4527"/>
      <c r="C26" s="4528" t="s">
        <v>129</v>
      </c>
      <c r="D26" s="4529"/>
      <c r="E26" s="4568" t="s">
        <v>130</v>
      </c>
      <c r="F26" s="4569"/>
      <c r="G26" s="4569"/>
      <c r="H26" s="4569"/>
      <c r="I26" s="4569"/>
      <c r="J26" s="4569"/>
      <c r="K26" s="4569"/>
      <c r="L26" s="4569"/>
      <c r="M26" s="4569"/>
      <c r="N26" s="4569"/>
      <c r="O26" s="4569"/>
      <c r="P26" s="4569"/>
      <c r="Q26" s="4569"/>
      <c r="R26" s="4570"/>
      <c r="S26" s="1461"/>
    </row>
    <row r="27" spans="2:19" ht="20.25" customHeight="1">
      <c r="B27" s="4527"/>
      <c r="C27" s="4530"/>
      <c r="D27" s="4531"/>
      <c r="E27" s="4565" t="s">
        <v>131</v>
      </c>
      <c r="F27" s="4566"/>
      <c r="G27" s="4566"/>
      <c r="H27" s="4566"/>
      <c r="I27" s="4566"/>
      <c r="J27" s="4566"/>
      <c r="K27" s="4566"/>
      <c r="L27" s="4566"/>
      <c r="M27" s="4566"/>
      <c r="N27" s="4566"/>
      <c r="O27" s="4566"/>
      <c r="P27" s="4566"/>
      <c r="Q27" s="4566"/>
      <c r="R27" s="4567"/>
      <c r="S27" s="1459"/>
    </row>
    <row r="28" spans="2:19" ht="20.25" customHeight="1">
      <c r="B28" s="4527"/>
      <c r="C28" s="4530"/>
      <c r="D28" s="4531"/>
      <c r="E28" s="4565" t="s">
        <v>132</v>
      </c>
      <c r="F28" s="4566"/>
      <c r="G28" s="4566"/>
      <c r="H28" s="4566"/>
      <c r="I28" s="4566"/>
      <c r="J28" s="4566"/>
      <c r="K28" s="4566"/>
      <c r="L28" s="4566"/>
      <c r="M28" s="4566"/>
      <c r="N28" s="4566"/>
      <c r="O28" s="4566"/>
      <c r="P28" s="4566"/>
      <c r="Q28" s="4566"/>
      <c r="R28" s="4567"/>
      <c r="S28" s="1459"/>
    </row>
    <row r="29" spans="2:19" ht="20.25" customHeight="1" thickBot="1">
      <c r="B29" s="4527"/>
      <c r="C29" s="4532"/>
      <c r="D29" s="4533"/>
      <c r="E29" s="4571" t="s">
        <v>133</v>
      </c>
      <c r="F29" s="4572"/>
      <c r="G29" s="4572"/>
      <c r="H29" s="4572"/>
      <c r="I29" s="4572"/>
      <c r="J29" s="4572"/>
      <c r="K29" s="4572"/>
      <c r="L29" s="4572"/>
      <c r="M29" s="4572"/>
      <c r="N29" s="4572"/>
      <c r="O29" s="4572"/>
      <c r="P29" s="4572"/>
      <c r="Q29" s="4572"/>
      <c r="R29" s="4573"/>
      <c r="S29" s="1463"/>
    </row>
    <row r="30" spans="2:19" ht="20.25" customHeight="1">
      <c r="B30" s="4527"/>
      <c r="C30" s="4530" t="s">
        <v>134</v>
      </c>
      <c r="D30" s="4531"/>
      <c r="E30" s="4568" t="s">
        <v>135</v>
      </c>
      <c r="F30" s="4569"/>
      <c r="G30" s="4569"/>
      <c r="H30" s="4569"/>
      <c r="I30" s="4569"/>
      <c r="J30" s="4569"/>
      <c r="K30" s="4569"/>
      <c r="L30" s="4569"/>
      <c r="M30" s="4569"/>
      <c r="N30" s="4569"/>
      <c r="O30" s="4569"/>
      <c r="P30" s="4569"/>
      <c r="Q30" s="4569"/>
      <c r="R30" s="4570"/>
      <c r="S30" s="1461"/>
    </row>
    <row r="31" spans="2:19" ht="20.25" customHeight="1">
      <c r="B31" s="4527"/>
      <c r="C31" s="4530"/>
      <c r="D31" s="4531"/>
      <c r="E31" s="4565" t="s">
        <v>136</v>
      </c>
      <c r="F31" s="4566"/>
      <c r="G31" s="4566"/>
      <c r="H31" s="4566"/>
      <c r="I31" s="4566"/>
      <c r="J31" s="4566"/>
      <c r="K31" s="4566"/>
      <c r="L31" s="4566"/>
      <c r="M31" s="4566"/>
      <c r="N31" s="4566"/>
      <c r="O31" s="4566"/>
      <c r="P31" s="4566"/>
      <c r="Q31" s="4566"/>
      <c r="R31" s="4567"/>
      <c r="S31" s="1459"/>
    </row>
    <row r="32" spans="2:19" ht="20.25" customHeight="1">
      <c r="B32" s="4527"/>
      <c r="C32" s="4530"/>
      <c r="D32" s="4531"/>
      <c r="E32" s="4565" t="s">
        <v>137</v>
      </c>
      <c r="F32" s="4566"/>
      <c r="G32" s="4566"/>
      <c r="H32" s="4566"/>
      <c r="I32" s="4566"/>
      <c r="J32" s="4566"/>
      <c r="K32" s="4566"/>
      <c r="L32" s="4566"/>
      <c r="M32" s="4566"/>
      <c r="N32" s="4566"/>
      <c r="O32" s="4566"/>
      <c r="P32" s="4566"/>
      <c r="Q32" s="4566"/>
      <c r="R32" s="4567"/>
      <c r="S32" s="1459"/>
    </row>
    <row r="33" spans="2:19" ht="20.25" customHeight="1" thickBot="1">
      <c r="B33" s="4558"/>
      <c r="C33" s="4530"/>
      <c r="D33" s="4531"/>
      <c r="E33" s="4565" t="s">
        <v>138</v>
      </c>
      <c r="F33" s="4566"/>
      <c r="G33" s="4566"/>
      <c r="H33" s="4566"/>
      <c r="I33" s="4566"/>
      <c r="J33" s="4566"/>
      <c r="K33" s="4566"/>
      <c r="L33" s="4566"/>
      <c r="M33" s="4566"/>
      <c r="N33" s="4566"/>
      <c r="O33" s="4566"/>
      <c r="P33" s="4566"/>
      <c r="Q33" s="4566"/>
      <c r="R33" s="4567"/>
      <c r="S33" s="1464"/>
    </row>
    <row r="34" spans="2:19" ht="20.25" customHeight="1">
      <c r="B34" s="4574" t="s">
        <v>1212</v>
      </c>
      <c r="C34" s="4559"/>
      <c r="D34" s="4560"/>
      <c r="E34" s="4561"/>
      <c r="F34" s="4562"/>
      <c r="G34" s="4562"/>
      <c r="H34" s="4562"/>
      <c r="I34" s="4562"/>
      <c r="J34" s="4562"/>
      <c r="K34" s="4562"/>
      <c r="L34" s="4562"/>
      <c r="M34" s="4562"/>
      <c r="N34" s="4562"/>
      <c r="O34" s="4562"/>
      <c r="P34" s="4562"/>
      <c r="Q34" s="4562"/>
      <c r="R34" s="4577"/>
      <c r="S34" s="1462"/>
    </row>
    <row r="35" spans="2:19" ht="20.25" customHeight="1">
      <c r="B35" s="4575"/>
      <c r="C35" s="4578"/>
      <c r="D35" s="4579"/>
      <c r="E35" s="4565"/>
      <c r="F35" s="4566"/>
      <c r="G35" s="4566"/>
      <c r="H35" s="4566"/>
      <c r="I35" s="4566"/>
      <c r="J35" s="4566"/>
      <c r="K35" s="4566"/>
      <c r="L35" s="4566"/>
      <c r="M35" s="4566"/>
      <c r="N35" s="4566"/>
      <c r="O35" s="4566"/>
      <c r="P35" s="4566"/>
      <c r="Q35" s="4566"/>
      <c r="R35" s="4567"/>
      <c r="S35" s="1459"/>
    </row>
    <row r="36" spans="2:19" ht="20.25" customHeight="1">
      <c r="B36" s="4575"/>
      <c r="C36" s="4578"/>
      <c r="D36" s="4579"/>
      <c r="E36" s="4565"/>
      <c r="F36" s="4566"/>
      <c r="G36" s="4566"/>
      <c r="H36" s="4566"/>
      <c r="I36" s="4566"/>
      <c r="J36" s="4566"/>
      <c r="K36" s="4566"/>
      <c r="L36" s="4566"/>
      <c r="M36" s="4566"/>
      <c r="N36" s="4566"/>
      <c r="O36" s="4566"/>
      <c r="P36" s="4566"/>
      <c r="Q36" s="4566"/>
      <c r="R36" s="4567"/>
      <c r="S36" s="1459"/>
    </row>
    <row r="37" spans="2:19" ht="20.25" customHeight="1">
      <c r="B37" s="4575"/>
      <c r="C37" s="4528"/>
      <c r="D37" s="4529"/>
      <c r="E37" s="4565"/>
      <c r="F37" s="4566"/>
      <c r="G37" s="4566"/>
      <c r="H37" s="4566"/>
      <c r="I37" s="4566"/>
      <c r="J37" s="4566"/>
      <c r="K37" s="4566"/>
      <c r="L37" s="4566"/>
      <c r="M37" s="4566"/>
      <c r="N37" s="4566"/>
      <c r="O37" s="4566"/>
      <c r="P37" s="4566"/>
      <c r="Q37" s="4566"/>
      <c r="R37" s="4567"/>
      <c r="S37" s="1459"/>
    </row>
    <row r="38" spans="2:19" ht="20.25" customHeight="1">
      <c r="B38" s="4575"/>
      <c r="C38" s="4528"/>
      <c r="D38" s="4529"/>
      <c r="E38" s="4565"/>
      <c r="F38" s="4566"/>
      <c r="G38" s="4566"/>
      <c r="H38" s="4566"/>
      <c r="I38" s="4566"/>
      <c r="J38" s="4566"/>
      <c r="K38" s="4566"/>
      <c r="L38" s="4566"/>
      <c r="M38" s="4566"/>
      <c r="N38" s="4566"/>
      <c r="O38" s="4566"/>
      <c r="P38" s="4566"/>
      <c r="Q38" s="4566"/>
      <c r="R38" s="4567"/>
      <c r="S38" s="1459"/>
    </row>
    <row r="39" spans="2:19" ht="20.25" customHeight="1">
      <c r="B39" s="4575"/>
      <c r="C39" s="4578"/>
      <c r="D39" s="4579"/>
      <c r="E39" s="4565"/>
      <c r="F39" s="4566"/>
      <c r="G39" s="4566"/>
      <c r="H39" s="4566"/>
      <c r="I39" s="4566"/>
      <c r="J39" s="4566"/>
      <c r="K39" s="4566"/>
      <c r="L39" s="4566"/>
      <c r="M39" s="4566"/>
      <c r="N39" s="4566"/>
      <c r="O39" s="4566"/>
      <c r="P39" s="4566"/>
      <c r="Q39" s="4566"/>
      <c r="R39" s="4567"/>
      <c r="S39" s="1459"/>
    </row>
    <row r="40" spans="2:19" ht="20.25" customHeight="1">
      <c r="B40" s="4575"/>
      <c r="C40" s="4578"/>
      <c r="D40" s="4579"/>
      <c r="E40" s="4565"/>
      <c r="F40" s="4566"/>
      <c r="G40" s="4566"/>
      <c r="H40" s="4566"/>
      <c r="I40" s="4566"/>
      <c r="J40" s="4566"/>
      <c r="K40" s="4566"/>
      <c r="L40" s="4566"/>
      <c r="M40" s="4566"/>
      <c r="N40" s="4566"/>
      <c r="O40" s="4566"/>
      <c r="P40" s="4566"/>
      <c r="Q40" s="4566"/>
      <c r="R40" s="4567"/>
      <c r="S40" s="1459"/>
    </row>
    <row r="41" spans="2:19" ht="20.25" customHeight="1">
      <c r="B41" s="4575"/>
      <c r="C41" s="4578"/>
      <c r="D41" s="4579"/>
      <c r="E41" s="4565"/>
      <c r="F41" s="4566"/>
      <c r="G41" s="4566"/>
      <c r="H41" s="4566"/>
      <c r="I41" s="4566"/>
      <c r="J41" s="4566"/>
      <c r="K41" s="4566"/>
      <c r="L41" s="4566"/>
      <c r="M41" s="4566"/>
      <c r="N41" s="4566"/>
      <c r="O41" s="4566"/>
      <c r="P41" s="4566"/>
      <c r="Q41" s="4566"/>
      <c r="R41" s="4567"/>
      <c r="S41" s="1459"/>
    </row>
    <row r="42" spans="2:19" ht="20.25" customHeight="1">
      <c r="B42" s="4575"/>
      <c r="C42" s="4578"/>
      <c r="D42" s="4579"/>
      <c r="E42" s="4565"/>
      <c r="F42" s="4566"/>
      <c r="G42" s="4566"/>
      <c r="H42" s="4566"/>
      <c r="I42" s="4566"/>
      <c r="J42" s="4566"/>
      <c r="K42" s="4566"/>
      <c r="L42" s="4566"/>
      <c r="M42" s="4566"/>
      <c r="N42" s="4566"/>
      <c r="O42" s="4566"/>
      <c r="P42" s="4566"/>
      <c r="Q42" s="4566"/>
      <c r="R42" s="4567"/>
      <c r="S42" s="1459"/>
    </row>
    <row r="43" spans="2:19" ht="20.25" customHeight="1">
      <c r="B43" s="4575"/>
      <c r="C43" s="4578"/>
      <c r="D43" s="4579"/>
      <c r="E43" s="4565"/>
      <c r="F43" s="4566"/>
      <c r="G43" s="4566"/>
      <c r="H43" s="4566"/>
      <c r="I43" s="4566"/>
      <c r="J43" s="4566"/>
      <c r="K43" s="4566"/>
      <c r="L43" s="4566"/>
      <c r="M43" s="4566"/>
      <c r="N43" s="4566"/>
      <c r="O43" s="4566"/>
      <c r="P43" s="4566"/>
      <c r="Q43" s="4566"/>
      <c r="R43" s="4567"/>
      <c r="S43" s="1459"/>
    </row>
    <row r="44" spans="2:19" ht="20.25" customHeight="1">
      <c r="B44" s="4575"/>
      <c r="C44" s="4578"/>
      <c r="D44" s="4579"/>
      <c r="E44" s="4565"/>
      <c r="F44" s="4566"/>
      <c r="G44" s="4566"/>
      <c r="H44" s="4566"/>
      <c r="I44" s="4566"/>
      <c r="J44" s="4566"/>
      <c r="K44" s="4566"/>
      <c r="L44" s="4566"/>
      <c r="M44" s="4566"/>
      <c r="N44" s="4566"/>
      <c r="O44" s="4566"/>
      <c r="P44" s="4566"/>
      <c r="Q44" s="4566"/>
      <c r="R44" s="4567"/>
      <c r="S44" s="1459"/>
    </row>
    <row r="45" spans="2:19" ht="20.25" customHeight="1">
      <c r="B45" s="4575"/>
      <c r="C45" s="4578"/>
      <c r="D45" s="4579"/>
      <c r="E45" s="4565"/>
      <c r="F45" s="4566"/>
      <c r="G45" s="4566"/>
      <c r="H45" s="4566"/>
      <c r="I45" s="4566"/>
      <c r="J45" s="4566"/>
      <c r="K45" s="4566"/>
      <c r="L45" s="4566"/>
      <c r="M45" s="4566"/>
      <c r="N45" s="4566"/>
      <c r="O45" s="4566"/>
      <c r="P45" s="4566"/>
      <c r="Q45" s="4566"/>
      <c r="R45" s="4567"/>
      <c r="S45" s="1459"/>
    </row>
    <row r="46" spans="2:19" ht="20.25" customHeight="1" thickBot="1">
      <c r="B46" s="4576"/>
      <c r="C46" s="1465"/>
      <c r="D46" s="1466"/>
      <c r="E46" s="4571"/>
      <c r="F46" s="4572"/>
      <c r="G46" s="4572"/>
      <c r="H46" s="4572"/>
      <c r="I46" s="4572"/>
      <c r="J46" s="4572"/>
      <c r="K46" s="4572"/>
      <c r="L46" s="4572"/>
      <c r="M46" s="4572"/>
      <c r="N46" s="4572"/>
      <c r="O46" s="4572"/>
      <c r="P46" s="4572"/>
      <c r="Q46" s="4572"/>
      <c r="R46" s="4573"/>
      <c r="S46" s="1463"/>
    </row>
    <row r="47" spans="2:19" ht="15" thickBot="1"/>
    <row r="48" spans="2:19" ht="25.35" customHeight="1">
      <c r="B48" s="4580" t="s">
        <v>139</v>
      </c>
      <c r="C48" s="4581"/>
      <c r="D48" s="4582"/>
      <c r="E48" s="4589"/>
      <c r="F48" s="4590"/>
      <c r="G48" s="4590"/>
      <c r="H48" s="4590"/>
      <c r="I48" s="4590"/>
      <c r="J48" s="4590"/>
      <c r="K48" s="4590"/>
      <c r="L48" s="4590"/>
      <c r="M48" s="4590"/>
      <c r="N48" s="4590"/>
      <c r="O48" s="4590"/>
      <c r="P48" s="4590"/>
      <c r="Q48" s="4590"/>
      <c r="R48" s="4590"/>
      <c r="S48" s="4591"/>
    </row>
    <row r="49" spans="2:19" ht="25.35" customHeight="1">
      <c r="B49" s="4583"/>
      <c r="C49" s="4584"/>
      <c r="D49" s="4585"/>
      <c r="E49" s="4592"/>
      <c r="F49" s="4593"/>
      <c r="G49" s="4593"/>
      <c r="H49" s="4593"/>
      <c r="I49" s="4593"/>
      <c r="J49" s="4593"/>
      <c r="K49" s="4593"/>
      <c r="L49" s="4593"/>
      <c r="M49" s="4593"/>
      <c r="N49" s="4593"/>
      <c r="O49" s="4593"/>
      <c r="P49" s="4593"/>
      <c r="Q49" s="4593"/>
      <c r="R49" s="4593"/>
      <c r="S49" s="4594"/>
    </row>
    <row r="50" spans="2:19" ht="25.35" customHeight="1">
      <c r="B50" s="4583"/>
      <c r="C50" s="4584"/>
      <c r="D50" s="4585"/>
      <c r="E50" s="4592"/>
      <c r="F50" s="4593"/>
      <c r="G50" s="4593"/>
      <c r="H50" s="4593"/>
      <c r="I50" s="4593"/>
      <c r="J50" s="4593"/>
      <c r="K50" s="4593"/>
      <c r="L50" s="4593"/>
      <c r="M50" s="4593"/>
      <c r="N50" s="4593"/>
      <c r="O50" s="4593"/>
      <c r="P50" s="4593"/>
      <c r="Q50" s="4593"/>
      <c r="R50" s="4593"/>
      <c r="S50" s="4594"/>
    </row>
    <row r="51" spans="2:19" ht="25.35" customHeight="1">
      <c r="B51" s="4583"/>
      <c r="C51" s="4584"/>
      <c r="D51" s="4585"/>
      <c r="E51" s="4592"/>
      <c r="F51" s="4593"/>
      <c r="G51" s="4593"/>
      <c r="H51" s="4593"/>
      <c r="I51" s="4593"/>
      <c r="J51" s="4593"/>
      <c r="K51" s="4593"/>
      <c r="L51" s="4593"/>
      <c r="M51" s="4593"/>
      <c r="N51" s="4593"/>
      <c r="O51" s="4593"/>
      <c r="P51" s="4593"/>
      <c r="Q51" s="4593"/>
      <c r="R51" s="4593"/>
      <c r="S51" s="4594"/>
    </row>
    <row r="52" spans="2:19" ht="25.35" customHeight="1" thickBot="1">
      <c r="B52" s="4586"/>
      <c r="C52" s="4587"/>
      <c r="D52" s="4588"/>
      <c r="E52" s="1467"/>
      <c r="F52" s="1468"/>
      <c r="G52" s="1468"/>
      <c r="H52" s="1468"/>
      <c r="I52" s="1468"/>
      <c r="J52" s="1468"/>
      <c r="K52" s="1468"/>
      <c r="L52" s="1468"/>
      <c r="M52" s="1468"/>
      <c r="N52" s="1468"/>
      <c r="O52" s="1468"/>
      <c r="P52" s="1468"/>
      <c r="Q52" s="1468"/>
      <c r="R52" s="1468"/>
      <c r="S52" s="1469"/>
    </row>
    <row r="53" spans="2:19" ht="25.35" customHeight="1">
      <c r="B53" s="1446" t="s">
        <v>140</v>
      </c>
      <c r="C53" s="1446" t="s">
        <v>141</v>
      </c>
    </row>
    <row r="54" spans="2:19" ht="25.35" customHeight="1">
      <c r="B54" s="1446" t="s">
        <v>142</v>
      </c>
    </row>
    <row r="55" spans="2:19" ht="25.35" customHeight="1">
      <c r="B55" s="1446" t="s">
        <v>143</v>
      </c>
    </row>
    <row r="56" spans="2:19">
      <c r="B56" s="1446" t="s">
        <v>144</v>
      </c>
    </row>
    <row r="57" spans="2:19">
      <c r="B57" s="1446" t="s">
        <v>145</v>
      </c>
    </row>
    <row r="58" spans="2:19">
      <c r="B58" s="1446" t="s">
        <v>146</v>
      </c>
    </row>
    <row r="59" spans="2:19">
      <c r="B59" s="1446" t="s">
        <v>147</v>
      </c>
    </row>
    <row r="60" spans="2:19">
      <c r="B60" s="1446" t="s">
        <v>148</v>
      </c>
    </row>
    <row r="61" spans="2:19">
      <c r="B61" s="1446" t="s">
        <v>149</v>
      </c>
    </row>
    <row r="62" spans="2:19">
      <c r="B62" s="1446" t="s">
        <v>150</v>
      </c>
    </row>
    <row r="63" spans="2:19">
      <c r="B63" s="1446" t="s">
        <v>151</v>
      </c>
    </row>
    <row r="64" spans="2:19">
      <c r="B64" s="1446" t="s">
        <v>152</v>
      </c>
    </row>
    <row r="65" spans="2:2">
      <c r="B65" s="1446" t="s">
        <v>153</v>
      </c>
    </row>
  </sheetData>
  <sheetProtection formatCells="0"/>
  <mergeCells count="76">
    <mergeCell ref="B48:D52"/>
    <mergeCell ref="E48:S48"/>
    <mergeCell ref="E49:S49"/>
    <mergeCell ref="E50:S50"/>
    <mergeCell ref="E51:S51"/>
    <mergeCell ref="C44:D44"/>
    <mergeCell ref="E44:R44"/>
    <mergeCell ref="C45:D45"/>
    <mergeCell ref="E45:R45"/>
    <mergeCell ref="E46:R46"/>
    <mergeCell ref="C41:D41"/>
    <mergeCell ref="E41:R41"/>
    <mergeCell ref="C42:D42"/>
    <mergeCell ref="E42:R42"/>
    <mergeCell ref="C43:D43"/>
    <mergeCell ref="E43:R43"/>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Q4:S4"/>
    <mergeCell ref="M6:R6"/>
    <mergeCell ref="E7:J7"/>
    <mergeCell ref="E8:O8"/>
    <mergeCell ref="R8:R9"/>
    <mergeCell ref="E9:J9"/>
    <mergeCell ref="M9:Q9"/>
    <mergeCell ref="H1:I1"/>
    <mergeCell ref="J1:K1"/>
    <mergeCell ref="M1:O1"/>
    <mergeCell ref="J2:K2"/>
    <mergeCell ref="M2:O2"/>
  </mergeCells>
  <phoneticPr fontId="14"/>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44"/>
  <sheetViews>
    <sheetView view="pageBreakPreview" zoomScale="80" zoomScaleNormal="95" zoomScaleSheetLayoutView="80" workbookViewId="0">
      <selection activeCell="I8" sqref="I8:K8"/>
    </sheetView>
  </sheetViews>
  <sheetFormatPr defaultColWidth="9" defaultRowHeight="13.2"/>
  <cols>
    <col min="1" max="1" width="9.88671875" style="37" customWidth="1"/>
    <col min="2" max="2" width="2.88671875" style="37" customWidth="1"/>
    <col min="3" max="3" width="13.88671875" style="37" customWidth="1"/>
    <col min="4" max="4" width="7.109375" style="37" customWidth="1"/>
    <col min="5" max="5" width="10.88671875" style="37" customWidth="1"/>
    <col min="6" max="6" width="7" style="37" customWidth="1"/>
    <col min="7" max="7" width="5.88671875" style="37" customWidth="1"/>
    <col min="8" max="8" width="3.88671875" style="37" customWidth="1"/>
    <col min="9" max="9" width="7.88671875" style="37" customWidth="1"/>
    <col min="10" max="10" width="14" style="37" customWidth="1"/>
    <col min="11" max="11" width="4.109375" style="37" customWidth="1"/>
    <col min="12" max="16384" width="9" style="37"/>
  </cols>
  <sheetData>
    <row r="1" spans="1:11">
      <c r="A1" s="98"/>
      <c r="B1" s="98"/>
      <c r="C1" s="98"/>
      <c r="D1" s="98"/>
      <c r="E1" s="98"/>
      <c r="F1" s="98"/>
      <c r="G1" s="98"/>
      <c r="H1" s="98"/>
      <c r="I1" s="98"/>
      <c r="J1" s="98"/>
      <c r="K1" s="98"/>
    </row>
    <row r="2" spans="1:11" ht="19.2">
      <c r="A2" s="4616" t="s">
        <v>221</v>
      </c>
      <c r="B2" s="4616"/>
      <c r="C2" s="4616"/>
      <c r="D2" s="4616"/>
      <c r="E2" s="4616"/>
      <c r="F2" s="4616"/>
      <c r="G2" s="4616"/>
      <c r="H2" s="4616"/>
      <c r="I2" s="4616"/>
      <c r="J2" s="4616"/>
      <c r="K2" s="4616"/>
    </row>
    <row r="3" spans="1:11">
      <c r="A3" s="98"/>
      <c r="B3" s="98"/>
      <c r="C3" s="98"/>
      <c r="D3" s="98"/>
      <c r="E3" s="98"/>
      <c r="F3" s="98"/>
      <c r="G3" s="98"/>
      <c r="H3" s="98"/>
      <c r="I3" s="98"/>
      <c r="J3" s="98"/>
      <c r="K3" s="98"/>
    </row>
    <row r="4" spans="1:11">
      <c r="A4" s="98"/>
      <c r="B4" s="98"/>
      <c r="C4" s="98"/>
      <c r="D4" s="98"/>
      <c r="E4" s="98"/>
      <c r="F4" s="98"/>
      <c r="G4" s="98"/>
      <c r="H4" s="98"/>
      <c r="I4" s="98"/>
      <c r="J4" s="98"/>
      <c r="K4" s="98"/>
    </row>
    <row r="5" spans="1:11">
      <c r="A5" s="98"/>
      <c r="B5" s="98"/>
      <c r="C5" s="98"/>
      <c r="D5" s="98"/>
      <c r="E5" s="98"/>
      <c r="F5" s="98"/>
      <c r="G5" s="98"/>
      <c r="H5" s="98"/>
      <c r="I5" s="98"/>
      <c r="J5" s="98"/>
      <c r="K5" s="98"/>
    </row>
    <row r="6" spans="1:11">
      <c r="A6" s="98"/>
      <c r="B6" s="98"/>
      <c r="C6" s="98"/>
      <c r="D6" s="98"/>
      <c r="E6" s="98"/>
      <c r="F6" s="98"/>
      <c r="G6" s="98"/>
      <c r="H6" s="98"/>
      <c r="I6" s="98"/>
      <c r="J6" s="98"/>
      <c r="K6" s="98"/>
    </row>
    <row r="7" spans="1:11">
      <c r="A7" s="4617" t="str">
        <f>入力シート!C5</f>
        <v>久留米市長</v>
      </c>
      <c r="B7" s="4617"/>
      <c r="C7" s="4617"/>
      <c r="D7" s="4617"/>
      <c r="E7" s="98"/>
      <c r="F7" s="98"/>
      <c r="G7" s="98"/>
      <c r="H7" s="98"/>
      <c r="I7" s="98"/>
      <c r="J7" s="98"/>
      <c r="K7" s="98"/>
    </row>
    <row r="8" spans="1:11">
      <c r="A8" s="98"/>
      <c r="B8" s="98"/>
      <c r="C8" s="98"/>
      <c r="D8" s="98"/>
      <c r="E8" s="98"/>
      <c r="F8" s="98"/>
      <c r="G8" s="98"/>
      <c r="H8" s="99" t="s">
        <v>163</v>
      </c>
      <c r="I8" s="4618">
        <v>45413</v>
      </c>
      <c r="J8" s="4618"/>
      <c r="K8" s="4618"/>
    </row>
    <row r="9" spans="1:11">
      <c r="A9" s="98"/>
      <c r="B9" s="98"/>
      <c r="C9" s="98"/>
      <c r="D9" s="98"/>
      <c r="E9" s="98"/>
      <c r="F9" s="98"/>
      <c r="G9" s="98"/>
      <c r="I9" s="134"/>
      <c r="J9" s="134"/>
      <c r="K9" s="134"/>
    </row>
    <row r="10" spans="1:11">
      <c r="A10" s="98"/>
      <c r="B10" s="98"/>
      <c r="C10" s="98"/>
      <c r="D10" s="98"/>
      <c r="E10" s="98"/>
      <c r="F10" s="98"/>
      <c r="G10" s="138" t="s">
        <v>270</v>
      </c>
      <c r="H10" s="4619" t="str">
        <f>入力シート!C25</f>
        <v>久留米市〇〇町１２３</v>
      </c>
      <c r="I10" s="4620"/>
      <c r="J10" s="4620"/>
      <c r="K10" s="4620"/>
    </row>
    <row r="11" spans="1:11">
      <c r="A11" s="98"/>
      <c r="B11" s="98"/>
      <c r="C11" s="98"/>
      <c r="D11" s="98"/>
      <c r="E11" s="98"/>
      <c r="F11" s="98"/>
      <c r="G11" s="98"/>
      <c r="H11" s="4620"/>
      <c r="I11" s="4620"/>
      <c r="J11" s="4620"/>
      <c r="K11" s="4620"/>
    </row>
    <row r="12" spans="1:11" ht="13.5" customHeight="1">
      <c r="A12" s="98"/>
      <c r="B12" s="98"/>
      <c r="C12" s="98"/>
      <c r="D12" s="98"/>
      <c r="E12" s="98"/>
      <c r="F12" s="100"/>
      <c r="G12" s="98"/>
      <c r="H12" s="4627" t="str">
        <f>入力シート!C26</f>
        <v>(株）○○○○建設</v>
      </c>
      <c r="I12" s="4628"/>
      <c r="J12" s="4628"/>
      <c r="K12" s="4628"/>
    </row>
    <row r="13" spans="1:11">
      <c r="A13" s="98"/>
      <c r="B13" s="98"/>
      <c r="C13" s="98"/>
      <c r="D13" s="98"/>
      <c r="E13" s="98"/>
      <c r="F13" s="100"/>
      <c r="G13" s="142" t="s">
        <v>222</v>
      </c>
      <c r="H13" s="4627" t="str">
        <f>入力シート!C27</f>
        <v>代表取締役　久留米一郎</v>
      </c>
      <c r="I13" s="4628"/>
      <c r="J13" s="4628"/>
      <c r="K13" s="169"/>
    </row>
    <row r="14" spans="1:11">
      <c r="A14" s="98"/>
      <c r="B14" s="98"/>
      <c r="C14" s="98"/>
      <c r="D14" s="98"/>
      <c r="E14" s="98"/>
      <c r="F14" s="98"/>
      <c r="G14" s="143" t="s">
        <v>223</v>
      </c>
      <c r="H14" s="4627" t="str">
        <f>入力シート!C16</f>
        <v>久留米次郎</v>
      </c>
      <c r="I14" s="4627"/>
      <c r="J14" s="4627"/>
      <c r="K14" s="170"/>
    </row>
    <row r="15" spans="1:11">
      <c r="A15" s="98"/>
      <c r="B15" s="98"/>
      <c r="C15" s="98"/>
      <c r="D15" s="98"/>
      <c r="E15" s="98"/>
      <c r="F15" s="98"/>
      <c r="G15" s="98"/>
      <c r="H15" s="98"/>
      <c r="I15" s="98"/>
      <c r="J15" s="98"/>
      <c r="K15" s="98"/>
    </row>
    <row r="16" spans="1:11">
      <c r="A16" s="98" t="s">
        <v>224</v>
      </c>
      <c r="B16" s="98"/>
      <c r="C16" s="98"/>
      <c r="D16" s="98"/>
      <c r="E16" s="98"/>
      <c r="F16" s="98"/>
      <c r="G16" s="98"/>
      <c r="H16" s="98"/>
      <c r="I16" s="98"/>
      <c r="J16" s="98"/>
      <c r="K16" s="98"/>
    </row>
    <row r="17" spans="1:11" ht="6" customHeight="1">
      <c r="A17" s="98"/>
      <c r="B17" s="98"/>
      <c r="C17" s="98"/>
      <c r="D17" s="98"/>
      <c r="E17" s="98"/>
      <c r="F17" s="98"/>
      <c r="G17" s="98"/>
      <c r="H17" s="98"/>
      <c r="I17" s="98"/>
      <c r="J17" s="98"/>
      <c r="K17" s="98"/>
    </row>
    <row r="18" spans="1:11">
      <c r="A18" s="101" t="s">
        <v>8</v>
      </c>
      <c r="B18" s="101"/>
      <c r="C18" s="101"/>
      <c r="D18" s="101"/>
      <c r="E18" s="101"/>
      <c r="F18" s="101"/>
      <c r="G18" s="101"/>
      <c r="H18" s="101"/>
      <c r="I18" s="101"/>
      <c r="J18" s="101"/>
      <c r="K18" s="101"/>
    </row>
    <row r="19" spans="1:11">
      <c r="A19" s="98"/>
      <c r="B19" s="98"/>
      <c r="C19" s="98"/>
      <c r="D19" s="98"/>
      <c r="E19" s="98"/>
      <c r="F19" s="98"/>
      <c r="G19" s="98"/>
      <c r="H19" s="98"/>
      <c r="I19" s="98"/>
      <c r="J19" s="98"/>
      <c r="K19" s="98"/>
    </row>
    <row r="20" spans="1:11" ht="33" customHeight="1">
      <c r="A20" s="131" t="s">
        <v>225</v>
      </c>
      <c r="B20" s="4629" t="str">
        <f>入力シート!C10</f>
        <v>○○校区道路改良工事</v>
      </c>
      <c r="C20" s="4630"/>
      <c r="D20" s="4630"/>
      <c r="E20" s="4630"/>
      <c r="F20" s="4630"/>
      <c r="G20" s="4631"/>
      <c r="H20" s="4632" t="s">
        <v>165</v>
      </c>
      <c r="I20" s="4633"/>
      <c r="J20" s="4634">
        <f>入力シート!C13</f>
        <v>45748</v>
      </c>
      <c r="K20" s="4635"/>
    </row>
    <row r="21" spans="1:11" ht="30" customHeight="1">
      <c r="A21" s="4623" t="s">
        <v>279</v>
      </c>
      <c r="B21" s="4624"/>
      <c r="C21" s="4636" t="s">
        <v>272</v>
      </c>
      <c r="D21" s="4636" t="s">
        <v>280</v>
      </c>
      <c r="E21" s="4613" t="s">
        <v>273</v>
      </c>
      <c r="F21" s="4614"/>
      <c r="G21" s="4614"/>
      <c r="H21" s="4614"/>
      <c r="I21" s="4615"/>
      <c r="J21" s="4623" t="s">
        <v>283</v>
      </c>
      <c r="K21" s="4624"/>
    </row>
    <row r="22" spans="1:11" ht="30" customHeight="1">
      <c r="A22" s="4625"/>
      <c r="B22" s="4626"/>
      <c r="C22" s="4637"/>
      <c r="D22" s="4637"/>
      <c r="E22" s="144" t="s">
        <v>227</v>
      </c>
      <c r="F22" s="4621" t="s">
        <v>281</v>
      </c>
      <c r="G22" s="4622"/>
      <c r="H22" s="4621" t="s">
        <v>282</v>
      </c>
      <c r="I22" s="4622"/>
      <c r="J22" s="4625"/>
      <c r="K22" s="4626"/>
    </row>
    <row r="23" spans="1:11" ht="20.25" customHeight="1">
      <c r="A23" s="4601" t="s">
        <v>622</v>
      </c>
      <c r="B23" s="4602"/>
      <c r="C23" s="4607" t="s">
        <v>623</v>
      </c>
      <c r="D23" s="4607" t="s">
        <v>624</v>
      </c>
      <c r="E23" s="4610">
        <v>10</v>
      </c>
      <c r="F23" s="4595">
        <v>6</v>
      </c>
      <c r="G23" s="4596"/>
      <c r="H23" s="4595">
        <v>16</v>
      </c>
      <c r="I23" s="4596"/>
      <c r="J23" s="4601"/>
      <c r="K23" s="4602"/>
    </row>
    <row r="24" spans="1:11" ht="20.25" customHeight="1">
      <c r="A24" s="4603"/>
      <c r="B24" s="4604"/>
      <c r="C24" s="4608"/>
      <c r="D24" s="4608"/>
      <c r="E24" s="4611"/>
      <c r="F24" s="4597"/>
      <c r="G24" s="4598"/>
      <c r="H24" s="4597"/>
      <c r="I24" s="4598"/>
      <c r="J24" s="4603"/>
      <c r="K24" s="4604"/>
    </row>
    <row r="25" spans="1:11" ht="20.25" customHeight="1">
      <c r="A25" s="4605"/>
      <c r="B25" s="4606"/>
      <c r="C25" s="4609"/>
      <c r="D25" s="4609"/>
      <c r="E25" s="4612"/>
      <c r="F25" s="4599"/>
      <c r="G25" s="4600"/>
      <c r="H25" s="4599"/>
      <c r="I25" s="4600"/>
      <c r="J25" s="4605"/>
      <c r="K25" s="4606"/>
    </row>
    <row r="26" spans="1:11" ht="20.25" customHeight="1">
      <c r="A26" s="4601"/>
      <c r="B26" s="4602"/>
      <c r="C26" s="4607"/>
      <c r="D26" s="4607"/>
      <c r="E26" s="4610"/>
      <c r="F26" s="4595"/>
      <c r="G26" s="4596"/>
      <c r="H26" s="4595"/>
      <c r="I26" s="4596"/>
      <c r="J26" s="4601"/>
      <c r="K26" s="4602"/>
    </row>
    <row r="27" spans="1:11" ht="20.25" customHeight="1">
      <c r="A27" s="4603"/>
      <c r="B27" s="4604"/>
      <c r="C27" s="4608"/>
      <c r="D27" s="4608"/>
      <c r="E27" s="4611"/>
      <c r="F27" s="4597"/>
      <c r="G27" s="4598"/>
      <c r="H27" s="4597"/>
      <c r="I27" s="4598"/>
      <c r="J27" s="4603"/>
      <c r="K27" s="4604"/>
    </row>
    <row r="28" spans="1:11" ht="20.25" customHeight="1">
      <c r="A28" s="4605"/>
      <c r="B28" s="4606"/>
      <c r="C28" s="4609"/>
      <c r="D28" s="4609"/>
      <c r="E28" s="4612"/>
      <c r="F28" s="4599"/>
      <c r="G28" s="4600"/>
      <c r="H28" s="4599"/>
      <c r="I28" s="4600"/>
      <c r="J28" s="4605"/>
      <c r="K28" s="4606"/>
    </row>
    <row r="29" spans="1:11" ht="20.25" customHeight="1">
      <c r="A29" s="4601"/>
      <c r="B29" s="4602"/>
      <c r="C29" s="4607"/>
      <c r="D29" s="4607"/>
      <c r="E29" s="4610"/>
      <c r="F29" s="4595"/>
      <c r="G29" s="4596"/>
      <c r="H29" s="4595"/>
      <c r="I29" s="4596"/>
      <c r="J29" s="4601"/>
      <c r="K29" s="4602"/>
    </row>
    <row r="30" spans="1:11" ht="20.25" customHeight="1">
      <c r="A30" s="4603"/>
      <c r="B30" s="4604"/>
      <c r="C30" s="4608"/>
      <c r="D30" s="4608"/>
      <c r="E30" s="4611"/>
      <c r="F30" s="4597"/>
      <c r="G30" s="4598"/>
      <c r="H30" s="4597"/>
      <c r="I30" s="4598"/>
      <c r="J30" s="4603"/>
      <c r="K30" s="4604"/>
    </row>
    <row r="31" spans="1:11" ht="20.25" customHeight="1">
      <c r="A31" s="4605"/>
      <c r="B31" s="4606"/>
      <c r="C31" s="4609"/>
      <c r="D31" s="4609"/>
      <c r="E31" s="4612"/>
      <c r="F31" s="4599"/>
      <c r="G31" s="4600"/>
      <c r="H31" s="4599"/>
      <c r="I31" s="4600"/>
      <c r="J31" s="4605"/>
      <c r="K31" s="4606"/>
    </row>
    <row r="32" spans="1:11" ht="20.25" customHeight="1">
      <c r="A32" s="4601"/>
      <c r="B32" s="4602"/>
      <c r="C32" s="4607"/>
      <c r="D32" s="4607"/>
      <c r="E32" s="4610"/>
      <c r="F32" s="4595"/>
      <c r="G32" s="4596"/>
      <c r="H32" s="4595"/>
      <c r="I32" s="4596"/>
      <c r="J32" s="4601"/>
      <c r="K32" s="4602"/>
    </row>
    <row r="33" spans="1:11" ht="20.25" customHeight="1">
      <c r="A33" s="4603"/>
      <c r="B33" s="4604"/>
      <c r="C33" s="4608"/>
      <c r="D33" s="4608"/>
      <c r="E33" s="4611"/>
      <c r="F33" s="4597"/>
      <c r="G33" s="4598"/>
      <c r="H33" s="4597"/>
      <c r="I33" s="4598"/>
      <c r="J33" s="4603"/>
      <c r="K33" s="4604"/>
    </row>
    <row r="34" spans="1:11" ht="20.25" customHeight="1">
      <c r="A34" s="4605"/>
      <c r="B34" s="4606"/>
      <c r="C34" s="4609"/>
      <c r="D34" s="4609"/>
      <c r="E34" s="4612"/>
      <c r="F34" s="4599"/>
      <c r="G34" s="4600"/>
      <c r="H34" s="4599"/>
      <c r="I34" s="4600"/>
      <c r="J34" s="4605"/>
      <c r="K34" s="4606"/>
    </row>
    <row r="35" spans="1:11" ht="20.25" customHeight="1">
      <c r="A35" s="4601"/>
      <c r="B35" s="4602"/>
      <c r="C35" s="4607"/>
      <c r="D35" s="4607"/>
      <c r="E35" s="4610"/>
      <c r="F35" s="4595"/>
      <c r="G35" s="4596"/>
      <c r="H35" s="4595"/>
      <c r="I35" s="4596"/>
      <c r="J35" s="4601"/>
      <c r="K35" s="4602"/>
    </row>
    <row r="36" spans="1:11" ht="20.25" customHeight="1">
      <c r="A36" s="4603"/>
      <c r="B36" s="4604"/>
      <c r="C36" s="4608"/>
      <c r="D36" s="4608"/>
      <c r="E36" s="4611"/>
      <c r="F36" s="4597"/>
      <c r="G36" s="4598"/>
      <c r="H36" s="4597"/>
      <c r="I36" s="4598"/>
      <c r="J36" s="4603"/>
      <c r="K36" s="4604"/>
    </row>
    <row r="37" spans="1:11" ht="20.25" customHeight="1">
      <c r="A37" s="4605"/>
      <c r="B37" s="4606"/>
      <c r="C37" s="4609"/>
      <c r="D37" s="4609"/>
      <c r="E37" s="4612"/>
      <c r="F37" s="4599"/>
      <c r="G37" s="4600"/>
      <c r="H37" s="4599"/>
      <c r="I37" s="4600"/>
      <c r="J37" s="4605"/>
      <c r="K37" s="4606"/>
    </row>
    <row r="38" spans="1:11" ht="20.25" customHeight="1">
      <c r="A38" s="4601"/>
      <c r="B38" s="4602"/>
      <c r="C38" s="4607"/>
      <c r="D38" s="4607"/>
      <c r="E38" s="4610"/>
      <c r="F38" s="4595"/>
      <c r="G38" s="4596"/>
      <c r="H38" s="4595"/>
      <c r="I38" s="4596"/>
      <c r="J38" s="4601"/>
      <c r="K38" s="4602"/>
    </row>
    <row r="39" spans="1:11" ht="20.25" customHeight="1">
      <c r="A39" s="4603"/>
      <c r="B39" s="4604"/>
      <c r="C39" s="4608"/>
      <c r="D39" s="4608"/>
      <c r="E39" s="4611"/>
      <c r="F39" s="4597"/>
      <c r="G39" s="4598"/>
      <c r="H39" s="4597"/>
      <c r="I39" s="4598"/>
      <c r="J39" s="4603"/>
      <c r="K39" s="4604"/>
    </row>
    <row r="40" spans="1:11" ht="20.25" customHeight="1">
      <c r="A40" s="4605"/>
      <c r="B40" s="4606"/>
      <c r="C40" s="4609"/>
      <c r="D40" s="4609"/>
      <c r="E40" s="4612"/>
      <c r="F40" s="4599"/>
      <c r="G40" s="4600"/>
      <c r="H40" s="4599"/>
      <c r="I40" s="4600"/>
      <c r="J40" s="4605"/>
      <c r="K40" s="4606"/>
    </row>
    <row r="41" spans="1:11" ht="20.25" customHeight="1">
      <c r="A41" s="4601"/>
      <c r="B41" s="4602"/>
      <c r="C41" s="4607"/>
      <c r="D41" s="4607"/>
      <c r="E41" s="4610"/>
      <c r="F41" s="4595"/>
      <c r="G41" s="4596"/>
      <c r="H41" s="4595"/>
      <c r="I41" s="4596"/>
      <c r="J41" s="4601"/>
      <c r="K41" s="4602"/>
    </row>
    <row r="42" spans="1:11" ht="20.25" customHeight="1">
      <c r="A42" s="4603"/>
      <c r="B42" s="4604"/>
      <c r="C42" s="4608"/>
      <c r="D42" s="4608"/>
      <c r="E42" s="4611"/>
      <c r="F42" s="4597"/>
      <c r="G42" s="4598"/>
      <c r="H42" s="4597"/>
      <c r="I42" s="4598"/>
      <c r="J42" s="4603"/>
      <c r="K42" s="4604"/>
    </row>
    <row r="43" spans="1:11" ht="20.25" customHeight="1">
      <c r="A43" s="4605"/>
      <c r="B43" s="4606"/>
      <c r="C43" s="4609"/>
      <c r="D43" s="4609"/>
      <c r="E43" s="4612"/>
      <c r="F43" s="4599"/>
      <c r="G43" s="4600"/>
      <c r="H43" s="4599"/>
      <c r="I43" s="4600"/>
      <c r="J43" s="4605"/>
      <c r="K43" s="4606"/>
    </row>
    <row r="44" spans="1:11">
      <c r="A44" s="102"/>
      <c r="B44" s="102"/>
      <c r="C44" s="102"/>
      <c r="D44" s="102"/>
      <c r="E44" s="102"/>
      <c r="F44" s="102"/>
      <c r="G44" s="102"/>
      <c r="H44" s="102"/>
      <c r="I44" s="102"/>
      <c r="J44" s="102"/>
      <c r="K44" s="102"/>
    </row>
  </sheetData>
  <mergeCells count="66">
    <mergeCell ref="A2:K2"/>
    <mergeCell ref="A7:D7"/>
    <mergeCell ref="I8:K8"/>
    <mergeCell ref="H10:K11"/>
    <mergeCell ref="F22:G22"/>
    <mergeCell ref="H22:I22"/>
    <mergeCell ref="A21:B22"/>
    <mergeCell ref="H12:K12"/>
    <mergeCell ref="H13:J13"/>
    <mergeCell ref="H14:J14"/>
    <mergeCell ref="B20:G20"/>
    <mergeCell ref="H20:I20"/>
    <mergeCell ref="J20:K20"/>
    <mergeCell ref="C21:C22"/>
    <mergeCell ref="D21:D22"/>
    <mergeCell ref="J21:K22"/>
    <mergeCell ref="H23:I25"/>
    <mergeCell ref="J23:K25"/>
    <mergeCell ref="E21:I21"/>
    <mergeCell ref="A23:B25"/>
    <mergeCell ref="C23:C25"/>
    <mergeCell ref="D23:D25"/>
    <mergeCell ref="E23:E25"/>
    <mergeCell ref="F23:G25"/>
    <mergeCell ref="F26:G28"/>
    <mergeCell ref="H26:I28"/>
    <mergeCell ref="J26:K28"/>
    <mergeCell ref="A29:B31"/>
    <mergeCell ref="C29:C31"/>
    <mergeCell ref="D29:D31"/>
    <mergeCell ref="E29:E31"/>
    <mergeCell ref="F29:G31"/>
    <mergeCell ref="H29:I31"/>
    <mergeCell ref="J29:K31"/>
    <mergeCell ref="A26:B28"/>
    <mergeCell ref="C26:C28"/>
    <mergeCell ref="D26:D28"/>
    <mergeCell ref="E26:E28"/>
    <mergeCell ref="F32:G34"/>
    <mergeCell ref="H32:I34"/>
    <mergeCell ref="J32:K34"/>
    <mergeCell ref="A35:B37"/>
    <mergeCell ref="C35:C37"/>
    <mergeCell ref="D35:D37"/>
    <mergeCell ref="E35:E37"/>
    <mergeCell ref="F35:G37"/>
    <mergeCell ref="H35:I37"/>
    <mergeCell ref="J35:K37"/>
    <mergeCell ref="A32:B34"/>
    <mergeCell ref="C32:C34"/>
    <mergeCell ref="D32:D34"/>
    <mergeCell ref="E32:E34"/>
    <mergeCell ref="H38:I40"/>
    <mergeCell ref="J38:K40"/>
    <mergeCell ref="A41:B43"/>
    <mergeCell ref="C41:C43"/>
    <mergeCell ref="D41:D43"/>
    <mergeCell ref="E41:E43"/>
    <mergeCell ref="F41:G43"/>
    <mergeCell ref="H41:I43"/>
    <mergeCell ref="J41:K43"/>
    <mergeCell ref="A38:B40"/>
    <mergeCell ref="C38:C40"/>
    <mergeCell ref="D38:D40"/>
    <mergeCell ref="E38:E40"/>
    <mergeCell ref="F38:G40"/>
  </mergeCells>
  <phoneticPr fontId="14"/>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L52"/>
  <sheetViews>
    <sheetView view="pageBreakPreview" zoomScale="80" zoomScaleNormal="95" zoomScaleSheetLayoutView="80" workbookViewId="0">
      <selection activeCell="J6" sqref="J6"/>
    </sheetView>
  </sheetViews>
  <sheetFormatPr defaultColWidth="9" defaultRowHeight="13.2"/>
  <cols>
    <col min="1" max="1" width="11.33203125" style="37" customWidth="1"/>
    <col min="2" max="2" width="3.88671875" style="37" customWidth="1"/>
    <col min="3" max="3" width="10.109375" style="37" customWidth="1"/>
    <col min="4" max="4" width="5.88671875" style="37" customWidth="1"/>
    <col min="5" max="6" width="10.88671875" style="37" customWidth="1"/>
    <col min="7" max="7" width="3.88671875" style="37" customWidth="1"/>
    <col min="8" max="8" width="6.88671875" style="37" customWidth="1"/>
    <col min="9" max="9" width="3.6640625" style="37" customWidth="1"/>
    <col min="10" max="10" width="13.109375" style="37" customWidth="1"/>
    <col min="11" max="11" width="4.88671875" style="37" customWidth="1"/>
    <col min="12" max="12" width="24.88671875" style="37" customWidth="1"/>
    <col min="13" max="16384" width="9" style="37"/>
  </cols>
  <sheetData>
    <row r="1" spans="1:11">
      <c r="A1" s="103"/>
      <c r="B1" s="103"/>
      <c r="C1" s="103"/>
      <c r="D1" s="103"/>
      <c r="E1" s="103"/>
      <c r="F1" s="103"/>
      <c r="G1" s="103"/>
      <c r="H1" s="103"/>
      <c r="I1" s="103"/>
      <c r="J1" s="103"/>
      <c r="K1" s="103"/>
    </row>
    <row r="2" spans="1:11" ht="19.2">
      <c r="A2" s="4679" t="s">
        <v>229</v>
      </c>
      <c r="B2" s="4679"/>
      <c r="C2" s="4679"/>
      <c r="D2" s="4679"/>
      <c r="E2" s="4679"/>
      <c r="F2" s="4679"/>
      <c r="G2" s="4679"/>
      <c r="H2" s="4679"/>
      <c r="I2" s="4679"/>
      <c r="J2" s="4679"/>
      <c r="K2" s="4679"/>
    </row>
    <row r="3" spans="1:11">
      <c r="A3" s="103"/>
      <c r="B3" s="103"/>
      <c r="C3" s="103"/>
      <c r="D3" s="103"/>
      <c r="E3" s="103"/>
      <c r="F3" s="103"/>
      <c r="G3" s="103"/>
      <c r="H3" s="103"/>
      <c r="I3" s="103"/>
      <c r="J3" s="103"/>
      <c r="K3" s="103"/>
    </row>
    <row r="4" spans="1:11">
      <c r="A4" s="103"/>
      <c r="B4" s="103"/>
      <c r="C4" s="103"/>
      <c r="D4" s="103"/>
      <c r="E4" s="103"/>
      <c r="F4" s="103"/>
      <c r="G4" s="103"/>
      <c r="H4" s="103"/>
      <c r="I4" s="104" t="s">
        <v>163</v>
      </c>
      <c r="J4" s="4680">
        <v>45413</v>
      </c>
      <c r="K4" s="4680"/>
    </row>
    <row r="5" spans="1:11">
      <c r="A5" s="103"/>
      <c r="B5" s="103"/>
      <c r="C5" s="103"/>
      <c r="D5" s="103"/>
      <c r="E5" s="103"/>
      <c r="F5" s="103"/>
      <c r="G5" s="103"/>
      <c r="H5" s="103"/>
      <c r="I5" s="103"/>
      <c r="J5" s="103"/>
      <c r="K5" s="103"/>
    </row>
    <row r="6" spans="1:11">
      <c r="A6" s="98"/>
      <c r="B6" s="103"/>
      <c r="C6" s="103"/>
      <c r="D6" s="103"/>
      <c r="E6" s="103"/>
      <c r="F6" s="103"/>
      <c r="G6" s="103"/>
      <c r="H6" s="103"/>
      <c r="I6" s="103"/>
      <c r="J6" s="103"/>
      <c r="K6" s="103"/>
    </row>
    <row r="7" spans="1:11">
      <c r="A7" s="633" t="str">
        <f>入力シート!C5</f>
        <v>久留米市長</v>
      </c>
      <c r="B7" s="171"/>
      <c r="C7" s="171"/>
      <c r="D7" s="171"/>
      <c r="E7" s="103"/>
      <c r="F7" s="103"/>
      <c r="G7" s="103"/>
      <c r="I7" s="134"/>
      <c r="J7" s="134"/>
      <c r="K7" s="134"/>
    </row>
    <row r="8" spans="1:11">
      <c r="A8" s="103"/>
      <c r="B8" s="103"/>
      <c r="C8" s="103"/>
      <c r="D8" s="103"/>
      <c r="E8" s="103"/>
      <c r="F8" s="103"/>
      <c r="G8" s="139" t="s">
        <v>270</v>
      </c>
      <c r="H8" s="4697" t="str">
        <f>入力シート!C25</f>
        <v>久留米市〇〇町１２３</v>
      </c>
      <c r="I8" s="4620"/>
      <c r="J8" s="4620"/>
      <c r="K8" s="4620"/>
    </row>
    <row r="9" spans="1:11">
      <c r="A9" s="103"/>
      <c r="B9" s="103"/>
      <c r="C9" s="103"/>
      <c r="D9" s="103"/>
      <c r="E9" s="103"/>
      <c r="F9" s="100"/>
      <c r="G9" s="103"/>
      <c r="H9" s="4620"/>
      <c r="I9" s="4620"/>
      <c r="J9" s="4620"/>
      <c r="K9" s="4620"/>
    </row>
    <row r="10" spans="1:11">
      <c r="A10" s="103"/>
      <c r="B10" s="103"/>
      <c r="C10" s="103"/>
      <c r="D10" s="103"/>
      <c r="E10" s="103"/>
      <c r="F10" s="100"/>
      <c r="G10" s="103"/>
      <c r="H10" s="4698" t="str">
        <f>入力シート!C26</f>
        <v>(株）○○○○建設</v>
      </c>
      <c r="I10" s="4628"/>
      <c r="J10" s="4628"/>
      <c r="K10" s="4628"/>
    </row>
    <row r="11" spans="1:11">
      <c r="A11" s="103"/>
      <c r="B11" s="103"/>
      <c r="C11" s="103"/>
      <c r="D11" s="103"/>
      <c r="E11" s="103"/>
      <c r="F11" s="103"/>
      <c r="G11" s="140" t="s">
        <v>222</v>
      </c>
      <c r="H11" s="4698" t="str">
        <f>入力シート!C27</f>
        <v>代表取締役　久留米一郎</v>
      </c>
      <c r="I11" s="4628"/>
      <c r="J11" s="4628"/>
      <c r="K11" s="133"/>
    </row>
    <row r="12" spans="1:11">
      <c r="A12" s="103"/>
      <c r="B12" s="103"/>
      <c r="C12" s="103"/>
      <c r="D12" s="103"/>
      <c r="E12" s="103"/>
      <c r="F12" s="103"/>
      <c r="G12" s="140" t="s">
        <v>230</v>
      </c>
      <c r="H12" s="4627" t="str">
        <f>入力シート!C16</f>
        <v>久留米次郎</v>
      </c>
      <c r="I12" s="4628"/>
      <c r="J12" s="4628"/>
      <c r="K12" s="133"/>
    </row>
    <row r="13" spans="1:11">
      <c r="A13" s="103"/>
      <c r="B13" s="103"/>
      <c r="C13" s="103"/>
      <c r="D13" s="103"/>
      <c r="E13" s="103"/>
      <c r="F13" s="103"/>
      <c r="G13" s="103"/>
      <c r="H13" s="103"/>
      <c r="I13" s="103"/>
      <c r="J13" s="103"/>
      <c r="K13" s="103"/>
    </row>
    <row r="14" spans="1:11">
      <c r="A14" s="103" t="s">
        <v>231</v>
      </c>
      <c r="B14" s="103"/>
      <c r="C14" s="103"/>
      <c r="D14" s="103"/>
      <c r="E14" s="103"/>
      <c r="F14" s="103"/>
      <c r="G14" s="103"/>
      <c r="H14" s="103"/>
      <c r="I14" s="103"/>
      <c r="J14" s="103"/>
      <c r="K14" s="103"/>
    </row>
    <row r="15" spans="1:11">
      <c r="A15" s="103"/>
      <c r="B15" s="103"/>
      <c r="C15" s="103"/>
      <c r="D15" s="103"/>
      <c r="E15" s="103"/>
      <c r="F15" s="103"/>
      <c r="G15" s="103"/>
      <c r="H15" s="103"/>
      <c r="I15" s="103"/>
      <c r="J15" s="103"/>
      <c r="K15" s="103"/>
    </row>
    <row r="16" spans="1:11">
      <c r="A16" s="105" t="s">
        <v>8</v>
      </c>
      <c r="B16" s="105"/>
      <c r="C16" s="105"/>
      <c r="D16" s="105"/>
      <c r="E16" s="105"/>
      <c r="F16" s="105"/>
      <c r="G16" s="105"/>
      <c r="H16" s="105"/>
      <c r="I16" s="105"/>
      <c r="J16" s="105"/>
      <c r="K16" s="103"/>
    </row>
    <row r="17" spans="1:12">
      <c r="A17" s="103"/>
      <c r="B17" s="103"/>
      <c r="C17" s="103"/>
      <c r="D17" s="103"/>
      <c r="E17" s="103"/>
      <c r="F17" s="103"/>
      <c r="G17" s="103"/>
      <c r="H17" s="103"/>
      <c r="I17" s="103"/>
      <c r="J17" s="103"/>
      <c r="K17" s="103"/>
    </row>
    <row r="18" spans="1:12" ht="45" customHeight="1">
      <c r="A18" s="106" t="s">
        <v>4</v>
      </c>
      <c r="B18" s="4681" t="str">
        <f>入力シート!C10</f>
        <v>○○校区道路改良工事</v>
      </c>
      <c r="C18" s="4682"/>
      <c r="D18" s="4682"/>
      <c r="E18" s="4683"/>
      <c r="F18" s="107" t="s">
        <v>165</v>
      </c>
      <c r="G18" s="108"/>
      <c r="H18" s="4684">
        <f>入力シート!C13</f>
        <v>45748</v>
      </c>
      <c r="I18" s="4685"/>
      <c r="J18" s="4685"/>
      <c r="K18" s="4686"/>
    </row>
    <row r="19" spans="1:12" ht="30" customHeight="1">
      <c r="A19" s="4689" t="s">
        <v>271</v>
      </c>
      <c r="B19" s="4690"/>
      <c r="C19" s="4693" t="s">
        <v>272</v>
      </c>
      <c r="D19" s="4693" t="s">
        <v>166</v>
      </c>
      <c r="E19" s="4691" t="s">
        <v>273</v>
      </c>
      <c r="F19" s="4695"/>
      <c r="G19" s="4695"/>
      <c r="H19" s="4692"/>
      <c r="I19" s="4689" t="s">
        <v>275</v>
      </c>
      <c r="J19" s="4696"/>
      <c r="K19" s="4690"/>
    </row>
    <row r="20" spans="1:12" ht="30" customHeight="1">
      <c r="A20" s="4691"/>
      <c r="B20" s="4692"/>
      <c r="C20" s="4694"/>
      <c r="D20" s="4694"/>
      <c r="E20" s="141" t="s">
        <v>232</v>
      </c>
      <c r="F20" s="141" t="s">
        <v>233</v>
      </c>
      <c r="G20" s="4687" t="s">
        <v>274</v>
      </c>
      <c r="H20" s="4688"/>
      <c r="I20" s="4691"/>
      <c r="J20" s="4695"/>
      <c r="K20" s="4692"/>
    </row>
    <row r="21" spans="1:12">
      <c r="A21" s="4641" t="str">
        <f>IF('304-1'!A23&gt;0,'304-1'!A23," ")</f>
        <v>高密度ポリエチレン管</v>
      </c>
      <c r="B21" s="4642"/>
      <c r="C21" s="4647" t="str">
        <f>IF('304-1'!C23&gt;0,'304-1'!C23," ")</f>
        <v>φ600</v>
      </c>
      <c r="D21" s="4647" t="str">
        <f>IF('304-1'!D23&gt;0,'304-1'!D23," ")</f>
        <v>ｍ</v>
      </c>
      <c r="E21" s="4650">
        <f>IF('304-1'!H23&gt;0,'304-1'!H23," ")</f>
        <v>16</v>
      </c>
      <c r="F21" s="4651">
        <v>16</v>
      </c>
      <c r="G21" s="4654">
        <f>IF(L22=0,E21-F21," ")</f>
        <v>0</v>
      </c>
      <c r="H21" s="4655"/>
      <c r="I21" s="4660"/>
      <c r="J21" s="4661"/>
      <c r="K21" s="4662"/>
    </row>
    <row r="22" spans="1:12">
      <c r="A22" s="4643"/>
      <c r="B22" s="4644"/>
      <c r="C22" s="4648"/>
      <c r="D22" s="4648"/>
      <c r="E22" s="4648"/>
      <c r="F22" s="4652"/>
      <c r="G22" s="4656"/>
      <c r="H22" s="4657"/>
      <c r="I22" s="4663"/>
      <c r="J22" s="4664"/>
      <c r="K22" s="4665"/>
      <c r="L22" s="37">
        <f>IF(E21=" ",1,0)</f>
        <v>0</v>
      </c>
    </row>
    <row r="23" spans="1:12">
      <c r="A23" s="4645"/>
      <c r="B23" s="4646"/>
      <c r="C23" s="4649"/>
      <c r="D23" s="4649"/>
      <c r="E23" s="4649"/>
      <c r="F23" s="4653"/>
      <c r="G23" s="4658"/>
      <c r="H23" s="4659"/>
      <c r="I23" s="4638"/>
      <c r="J23" s="4639"/>
      <c r="K23" s="4640"/>
    </row>
    <row r="24" spans="1:12">
      <c r="A24" s="4641" t="str">
        <f>IF('304-1'!A26&gt;0,'304-1'!A26," ")</f>
        <v xml:space="preserve"> </v>
      </c>
      <c r="B24" s="4642"/>
      <c r="C24" s="4647" t="str">
        <f>IF('304-1'!C26&gt;0,'304-1'!C26," ")</f>
        <v xml:space="preserve"> </v>
      </c>
      <c r="D24" s="4647" t="str">
        <f>IF('304-1'!D26&gt;0,'304-1'!D26," ")</f>
        <v xml:space="preserve"> </v>
      </c>
      <c r="E24" s="4650" t="str">
        <f>IF('304-1'!H26&gt;0,'304-1'!H26," ")</f>
        <v xml:space="preserve"> </v>
      </c>
      <c r="F24" s="4651"/>
      <c r="G24" s="4654" t="str">
        <f t="shared" ref="G24" si="0">IF(L25=0,E24-F24," ")</f>
        <v xml:space="preserve"> </v>
      </c>
      <c r="H24" s="4655"/>
      <c r="I24" s="4660"/>
      <c r="J24" s="4661"/>
      <c r="K24" s="4662"/>
    </row>
    <row r="25" spans="1:12">
      <c r="A25" s="4643"/>
      <c r="B25" s="4644"/>
      <c r="C25" s="4648"/>
      <c r="D25" s="4648"/>
      <c r="E25" s="4648"/>
      <c r="F25" s="4652"/>
      <c r="G25" s="4656"/>
      <c r="H25" s="4657"/>
      <c r="I25" s="4663"/>
      <c r="J25" s="4664"/>
      <c r="K25" s="4665"/>
      <c r="L25" s="37">
        <f>IF(E24=" ",1,0)</f>
        <v>1</v>
      </c>
    </row>
    <row r="26" spans="1:12">
      <c r="A26" s="4645"/>
      <c r="B26" s="4646"/>
      <c r="C26" s="4649"/>
      <c r="D26" s="4649"/>
      <c r="E26" s="4649"/>
      <c r="F26" s="4653"/>
      <c r="G26" s="4658"/>
      <c r="H26" s="4659"/>
      <c r="I26" s="4638"/>
      <c r="J26" s="4639"/>
      <c r="K26" s="4640"/>
    </row>
    <row r="27" spans="1:12">
      <c r="A27" s="4641" t="str">
        <f>IF('304-1'!A29&gt;0,'304-1'!A29," ")</f>
        <v xml:space="preserve"> </v>
      </c>
      <c r="B27" s="4642"/>
      <c r="C27" s="4647" t="str">
        <f>IF('304-1'!C29&gt;0,'304-1'!C29," ")</f>
        <v xml:space="preserve"> </v>
      </c>
      <c r="D27" s="4647" t="str">
        <f>IF('304-1'!D29&gt;0,'304-1'!D29," ")</f>
        <v xml:space="preserve"> </v>
      </c>
      <c r="E27" s="4650" t="str">
        <f>IF('304-1'!H29&gt;0,'304-1'!H29," ")</f>
        <v xml:space="preserve"> </v>
      </c>
      <c r="F27" s="4651"/>
      <c r="G27" s="4654" t="str">
        <f t="shared" ref="G27" si="1">IF(L28=0,E27-F27," ")</f>
        <v xml:space="preserve"> </v>
      </c>
      <c r="H27" s="4655"/>
      <c r="I27" s="4660"/>
      <c r="J27" s="4661"/>
      <c r="K27" s="4662"/>
    </row>
    <row r="28" spans="1:12">
      <c r="A28" s="4643"/>
      <c r="B28" s="4644"/>
      <c r="C28" s="4648"/>
      <c r="D28" s="4648"/>
      <c r="E28" s="4648"/>
      <c r="F28" s="4652"/>
      <c r="G28" s="4656"/>
      <c r="H28" s="4657"/>
      <c r="I28" s="4663"/>
      <c r="J28" s="4664"/>
      <c r="K28" s="4665"/>
      <c r="L28" s="37">
        <f>IF(E27=" ",1,0)</f>
        <v>1</v>
      </c>
    </row>
    <row r="29" spans="1:12">
      <c r="A29" s="4645"/>
      <c r="B29" s="4646"/>
      <c r="C29" s="4649"/>
      <c r="D29" s="4649"/>
      <c r="E29" s="4649"/>
      <c r="F29" s="4653"/>
      <c r="G29" s="4658"/>
      <c r="H29" s="4659"/>
      <c r="I29" s="4638"/>
      <c r="J29" s="4639"/>
      <c r="K29" s="4640"/>
    </row>
    <row r="30" spans="1:12">
      <c r="A30" s="4641" t="str">
        <f>IF('304-1'!A32&gt;0,'304-1'!A32," ")</f>
        <v xml:space="preserve"> </v>
      </c>
      <c r="B30" s="4642"/>
      <c r="C30" s="4647" t="str">
        <f>IF('304-1'!C32&gt;0,'304-1'!C32," ")</f>
        <v xml:space="preserve"> </v>
      </c>
      <c r="D30" s="4647" t="str">
        <f>IF('304-1'!D32&gt;0,'304-1'!D32," ")</f>
        <v xml:space="preserve"> </v>
      </c>
      <c r="E30" s="4650" t="str">
        <f>IF('304-1'!H32&gt;0,'304-1'!H32," ")</f>
        <v xml:space="preserve"> </v>
      </c>
      <c r="F30" s="4651"/>
      <c r="G30" s="4654" t="str">
        <f t="shared" ref="G30" si="2">IF(L31=0,E30-F30," ")</f>
        <v xml:space="preserve"> </v>
      </c>
      <c r="H30" s="4655"/>
      <c r="I30" s="4660"/>
      <c r="J30" s="4661"/>
      <c r="K30" s="4662"/>
    </row>
    <row r="31" spans="1:12">
      <c r="A31" s="4643"/>
      <c r="B31" s="4644"/>
      <c r="C31" s="4648"/>
      <c r="D31" s="4648"/>
      <c r="E31" s="4648"/>
      <c r="F31" s="4652"/>
      <c r="G31" s="4656"/>
      <c r="H31" s="4657"/>
      <c r="I31" s="4663"/>
      <c r="J31" s="4664"/>
      <c r="K31" s="4665"/>
      <c r="L31" s="37">
        <f>IF(E30=" ",1,0)</f>
        <v>1</v>
      </c>
    </row>
    <row r="32" spans="1:12">
      <c r="A32" s="4645"/>
      <c r="B32" s="4646"/>
      <c r="C32" s="4649"/>
      <c r="D32" s="4649"/>
      <c r="E32" s="4649"/>
      <c r="F32" s="4653"/>
      <c r="G32" s="4658"/>
      <c r="H32" s="4659"/>
      <c r="I32" s="4638"/>
      <c r="J32" s="4639"/>
      <c r="K32" s="4640"/>
    </row>
    <row r="33" spans="1:12">
      <c r="A33" s="4641" t="str">
        <f>IF('304-1'!A35&gt;0,'304-1'!A35," ")</f>
        <v xml:space="preserve"> </v>
      </c>
      <c r="B33" s="4642"/>
      <c r="C33" s="4647" t="str">
        <f>IF('304-1'!C35&gt;0,'304-1'!C35," ")</f>
        <v xml:space="preserve"> </v>
      </c>
      <c r="D33" s="4647" t="str">
        <f>IF('304-1'!D35&gt;0,'304-1'!D35," ")</f>
        <v xml:space="preserve"> </v>
      </c>
      <c r="E33" s="4650" t="str">
        <f>IF('304-1'!H35&gt;0,'304-1'!H35," ")</f>
        <v xml:space="preserve"> </v>
      </c>
      <c r="F33" s="4651"/>
      <c r="G33" s="4654" t="str">
        <f t="shared" ref="G33" si="3">IF(L34=0,E33-F33," ")</f>
        <v xml:space="preserve"> </v>
      </c>
      <c r="H33" s="4655"/>
      <c r="I33" s="4660"/>
      <c r="J33" s="4661"/>
      <c r="K33" s="4662"/>
    </row>
    <row r="34" spans="1:12">
      <c r="A34" s="4643"/>
      <c r="B34" s="4644"/>
      <c r="C34" s="4648"/>
      <c r="D34" s="4648"/>
      <c r="E34" s="4648"/>
      <c r="F34" s="4652"/>
      <c r="G34" s="4656"/>
      <c r="H34" s="4657"/>
      <c r="I34" s="4663"/>
      <c r="J34" s="4664"/>
      <c r="K34" s="4665"/>
      <c r="L34" s="37">
        <f>IF(E33=" ",1,0)</f>
        <v>1</v>
      </c>
    </row>
    <row r="35" spans="1:12">
      <c r="A35" s="4645"/>
      <c r="B35" s="4646"/>
      <c r="C35" s="4649"/>
      <c r="D35" s="4649"/>
      <c r="E35" s="4649"/>
      <c r="F35" s="4653"/>
      <c r="G35" s="4658"/>
      <c r="H35" s="4659"/>
      <c r="I35" s="4638"/>
      <c r="J35" s="4639"/>
      <c r="K35" s="4640"/>
    </row>
    <row r="36" spans="1:12">
      <c r="A36" s="4641" t="str">
        <f>IF('304-1'!A38&gt;0,'304-1'!A38," ")</f>
        <v xml:space="preserve"> </v>
      </c>
      <c r="B36" s="4642"/>
      <c r="C36" s="4647" t="str">
        <f>IF('304-1'!C38&gt;0,'304-1'!C38," ")</f>
        <v xml:space="preserve"> </v>
      </c>
      <c r="D36" s="4647" t="str">
        <f>IF('304-1'!D38&gt;0,'304-1'!D38," ")</f>
        <v xml:space="preserve"> </v>
      </c>
      <c r="E36" s="4650" t="str">
        <f>IF('304-1'!H38&gt;0,'304-1'!H38," ")</f>
        <v xml:space="preserve"> </v>
      </c>
      <c r="F36" s="4651"/>
      <c r="G36" s="4654" t="str">
        <f t="shared" ref="G36" si="4">IF(L37=0,E36-F36," ")</f>
        <v xml:space="preserve"> </v>
      </c>
      <c r="H36" s="4655"/>
      <c r="I36" s="4660"/>
      <c r="J36" s="4661"/>
      <c r="K36" s="4662"/>
    </row>
    <row r="37" spans="1:12">
      <c r="A37" s="4643"/>
      <c r="B37" s="4644"/>
      <c r="C37" s="4648"/>
      <c r="D37" s="4648"/>
      <c r="E37" s="4648"/>
      <c r="F37" s="4652"/>
      <c r="G37" s="4656"/>
      <c r="H37" s="4657"/>
      <c r="I37" s="4663"/>
      <c r="J37" s="4664"/>
      <c r="K37" s="4665"/>
      <c r="L37" s="37">
        <f>IF(E36=" ",1,0)</f>
        <v>1</v>
      </c>
    </row>
    <row r="38" spans="1:12">
      <c r="A38" s="4645"/>
      <c r="B38" s="4646"/>
      <c r="C38" s="4649"/>
      <c r="D38" s="4649"/>
      <c r="E38" s="4649"/>
      <c r="F38" s="4653"/>
      <c r="G38" s="4658"/>
      <c r="H38" s="4659"/>
      <c r="I38" s="4638"/>
      <c r="J38" s="4639"/>
      <c r="K38" s="4640"/>
    </row>
    <row r="39" spans="1:12">
      <c r="A39" s="4641" t="str">
        <f>IF('304-1'!A41&gt;0,'304-1'!A41," ")</f>
        <v xml:space="preserve"> </v>
      </c>
      <c r="B39" s="4642"/>
      <c r="C39" s="4647" t="str">
        <f>IF('304-1'!C41&gt;0,'304-1'!C41," ")</f>
        <v xml:space="preserve"> </v>
      </c>
      <c r="D39" s="4647" t="str">
        <f>IF('304-1'!D41&gt;0,'304-1'!D41," ")</f>
        <v xml:space="preserve"> </v>
      </c>
      <c r="E39" s="4650" t="str">
        <f>IF('304-1'!H41&gt;0,'304-1'!H41," ")</f>
        <v xml:space="preserve"> </v>
      </c>
      <c r="F39" s="4651"/>
      <c r="G39" s="4654" t="str">
        <f t="shared" ref="G39" si="5">IF(L40=0,E39-F39," ")</f>
        <v xml:space="preserve"> </v>
      </c>
      <c r="H39" s="4655"/>
      <c r="I39" s="4660"/>
      <c r="J39" s="4661"/>
      <c r="K39" s="4662"/>
    </row>
    <row r="40" spans="1:12">
      <c r="A40" s="4643"/>
      <c r="B40" s="4644"/>
      <c r="C40" s="4648"/>
      <c r="D40" s="4648"/>
      <c r="E40" s="4648"/>
      <c r="F40" s="4652"/>
      <c r="G40" s="4656"/>
      <c r="H40" s="4657"/>
      <c r="I40" s="4663"/>
      <c r="J40" s="4664"/>
      <c r="K40" s="4665"/>
      <c r="L40" s="37">
        <f>IF(E39=" ",1,0)</f>
        <v>1</v>
      </c>
    </row>
    <row r="41" spans="1:12">
      <c r="A41" s="4645"/>
      <c r="B41" s="4646"/>
      <c r="C41" s="4649"/>
      <c r="D41" s="4649"/>
      <c r="E41" s="4649"/>
      <c r="F41" s="4653"/>
      <c r="G41" s="4658"/>
      <c r="H41" s="4659"/>
      <c r="I41" s="4638"/>
      <c r="J41" s="4639"/>
      <c r="K41" s="4640"/>
    </row>
    <row r="42" spans="1:12">
      <c r="A42" s="109" t="s">
        <v>234</v>
      </c>
      <c r="B42" s="103"/>
      <c r="C42" s="103"/>
      <c r="D42" s="103"/>
      <c r="E42" s="103"/>
      <c r="F42" s="103"/>
      <c r="G42" s="103"/>
      <c r="H42" s="103"/>
      <c r="I42" s="103"/>
      <c r="J42" s="4671" t="s">
        <v>235</v>
      </c>
      <c r="K42" s="4672"/>
    </row>
    <row r="43" spans="1:12">
      <c r="A43" s="109"/>
      <c r="B43" s="103" t="s">
        <v>277</v>
      </c>
      <c r="C43" s="103"/>
      <c r="D43" s="103"/>
      <c r="E43" s="103"/>
      <c r="F43" s="103"/>
      <c r="G43" s="103"/>
      <c r="H43" s="103"/>
      <c r="I43" s="103"/>
      <c r="J43" s="4666"/>
      <c r="K43" s="4667"/>
    </row>
    <row r="44" spans="1:12">
      <c r="A44" s="135" t="s">
        <v>236</v>
      </c>
      <c r="B44" s="103" t="s">
        <v>278</v>
      </c>
      <c r="C44" s="103"/>
      <c r="D44" s="103"/>
      <c r="E44" s="103"/>
      <c r="F44" s="103"/>
      <c r="G44" s="103"/>
      <c r="H44" s="103"/>
      <c r="I44" s="103"/>
      <c r="J44" s="4673"/>
      <c r="K44" s="4674"/>
    </row>
    <row r="45" spans="1:12">
      <c r="A45" s="109"/>
      <c r="B45" s="103" t="s">
        <v>237</v>
      </c>
      <c r="C45" s="103"/>
      <c r="D45" s="103"/>
      <c r="E45" s="104" t="s">
        <v>163</v>
      </c>
      <c r="F45" s="4677" t="s">
        <v>293</v>
      </c>
      <c r="G45" s="4678"/>
      <c r="H45" s="4678"/>
      <c r="I45" s="110"/>
      <c r="J45" s="4675"/>
      <c r="K45" s="4676"/>
    </row>
    <row r="46" spans="1:12">
      <c r="A46" s="135" t="s">
        <v>276</v>
      </c>
      <c r="B46" s="103"/>
      <c r="C46" s="103"/>
      <c r="D46" s="103"/>
      <c r="E46" s="103"/>
      <c r="F46" s="126"/>
      <c r="G46" s="126"/>
      <c r="H46" s="126"/>
      <c r="I46" s="110"/>
      <c r="J46" s="4666"/>
      <c r="K46" s="4667"/>
    </row>
    <row r="47" spans="1:12">
      <c r="A47" s="109"/>
      <c r="B47" s="103"/>
      <c r="C47" s="103"/>
      <c r="D47" s="103"/>
      <c r="E47" s="111" t="s">
        <v>238</v>
      </c>
      <c r="F47" s="4670"/>
      <c r="G47" s="4670"/>
      <c r="H47" s="4670"/>
      <c r="I47" s="132"/>
      <c r="J47" s="4666"/>
      <c r="K47" s="4667"/>
    </row>
    <row r="48" spans="1:12" ht="15" customHeight="1">
      <c r="A48" s="112"/>
      <c r="B48" s="113"/>
      <c r="C48" s="113"/>
      <c r="D48" s="113"/>
      <c r="E48" s="113"/>
      <c r="F48" s="113"/>
      <c r="G48" s="113"/>
      <c r="H48" s="113"/>
      <c r="I48" s="114"/>
      <c r="J48" s="4668"/>
      <c r="K48" s="4669"/>
    </row>
    <row r="49" spans="1:11">
      <c r="A49" s="115"/>
      <c r="B49" s="115"/>
      <c r="C49" s="115"/>
      <c r="D49" s="115"/>
      <c r="E49" s="115"/>
      <c r="F49" s="115"/>
      <c r="G49" s="115"/>
      <c r="H49" s="115"/>
      <c r="I49" s="115"/>
      <c r="J49" s="115"/>
      <c r="K49" s="115"/>
    </row>
    <row r="50" spans="1:11">
      <c r="A50" s="103"/>
      <c r="B50" s="103"/>
      <c r="C50" s="103"/>
      <c r="D50" s="103"/>
      <c r="E50" s="103"/>
      <c r="F50" s="103"/>
      <c r="G50" s="103"/>
      <c r="H50" s="103"/>
      <c r="I50" s="103"/>
      <c r="J50" s="103"/>
      <c r="K50" s="103"/>
    </row>
    <row r="51" spans="1:11">
      <c r="A51" s="103" t="s">
        <v>259</v>
      </c>
      <c r="B51" s="103"/>
      <c r="C51" s="103"/>
      <c r="D51" s="103"/>
      <c r="E51" s="103"/>
      <c r="F51" s="103"/>
      <c r="G51" s="103"/>
      <c r="H51" s="103"/>
      <c r="I51" s="103"/>
      <c r="J51" s="103"/>
      <c r="K51" s="103"/>
    </row>
    <row r="52" spans="1:11">
      <c r="A52" s="103" t="s">
        <v>260</v>
      </c>
      <c r="B52" s="103"/>
      <c r="C52" s="103"/>
      <c r="D52" s="103"/>
      <c r="E52" s="103"/>
      <c r="F52" s="103"/>
      <c r="G52" s="103"/>
      <c r="H52" s="103"/>
      <c r="I52" s="103"/>
      <c r="J52" s="103"/>
      <c r="K52" s="103"/>
    </row>
  </sheetData>
  <mergeCells count="82">
    <mergeCell ref="I37:K37"/>
    <mergeCell ref="I38:K38"/>
    <mergeCell ref="A36:B38"/>
    <mergeCell ref="C36:C38"/>
    <mergeCell ref="D36:D38"/>
    <mergeCell ref="E36:E38"/>
    <mergeCell ref="F36:F38"/>
    <mergeCell ref="G36:H38"/>
    <mergeCell ref="I36:K36"/>
    <mergeCell ref="I34:K34"/>
    <mergeCell ref="I25:K25"/>
    <mergeCell ref="I26:K26"/>
    <mergeCell ref="I33:K33"/>
    <mergeCell ref="A33:B35"/>
    <mergeCell ref="C33:C35"/>
    <mergeCell ref="D33:D35"/>
    <mergeCell ref="E33:E35"/>
    <mergeCell ref="I35:K35"/>
    <mergeCell ref="F33:F35"/>
    <mergeCell ref="G33:H35"/>
    <mergeCell ref="A27:B29"/>
    <mergeCell ref="C27:C29"/>
    <mergeCell ref="D27:D29"/>
    <mergeCell ref="E27:E29"/>
    <mergeCell ref="F27:F29"/>
    <mergeCell ref="I24:K24"/>
    <mergeCell ref="A24:B26"/>
    <mergeCell ref="C24:C26"/>
    <mergeCell ref="D24:D26"/>
    <mergeCell ref="E24:E26"/>
    <mergeCell ref="F24:F26"/>
    <mergeCell ref="G24:H26"/>
    <mergeCell ref="H12:J12"/>
    <mergeCell ref="I21:K21"/>
    <mergeCell ref="I22:K22"/>
    <mergeCell ref="A21:B23"/>
    <mergeCell ref="C21:C23"/>
    <mergeCell ref="D21:D23"/>
    <mergeCell ref="E21:E23"/>
    <mergeCell ref="F21:F23"/>
    <mergeCell ref="G21:H23"/>
    <mergeCell ref="I23:K23"/>
    <mergeCell ref="I39:K39"/>
    <mergeCell ref="I40:K40"/>
    <mergeCell ref="G39:H41"/>
    <mergeCell ref="A2:K2"/>
    <mergeCell ref="J4:K4"/>
    <mergeCell ref="B18:E18"/>
    <mergeCell ref="H18:K18"/>
    <mergeCell ref="G20:H20"/>
    <mergeCell ref="A19:B20"/>
    <mergeCell ref="C19:C20"/>
    <mergeCell ref="D19:D20"/>
    <mergeCell ref="E19:H19"/>
    <mergeCell ref="I19:K20"/>
    <mergeCell ref="H8:K9"/>
    <mergeCell ref="H10:K10"/>
    <mergeCell ref="H11:J11"/>
    <mergeCell ref="A39:B41"/>
    <mergeCell ref="C39:C41"/>
    <mergeCell ref="D39:D41"/>
    <mergeCell ref="E39:E41"/>
    <mergeCell ref="F39:F41"/>
    <mergeCell ref="J46:K48"/>
    <mergeCell ref="F47:H47"/>
    <mergeCell ref="I41:K41"/>
    <mergeCell ref="J42:K43"/>
    <mergeCell ref="J44:K45"/>
    <mergeCell ref="F45:H45"/>
    <mergeCell ref="I29:K29"/>
    <mergeCell ref="A30:B32"/>
    <mergeCell ref="C30:C32"/>
    <mergeCell ref="D30:D32"/>
    <mergeCell ref="E30:E32"/>
    <mergeCell ref="F30:F32"/>
    <mergeCell ref="G30:H32"/>
    <mergeCell ref="I30:K30"/>
    <mergeCell ref="I31:K31"/>
    <mergeCell ref="I32:K32"/>
    <mergeCell ref="G27:H29"/>
    <mergeCell ref="I27:K27"/>
    <mergeCell ref="I28:K28"/>
  </mergeCells>
  <phoneticPr fontId="14"/>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G35"/>
  <sheetViews>
    <sheetView view="pageBreakPreview" zoomScale="80" zoomScaleNormal="95" zoomScaleSheetLayoutView="80" workbookViewId="0">
      <selection activeCell="F4" sqref="F4"/>
    </sheetView>
  </sheetViews>
  <sheetFormatPr defaultColWidth="9" defaultRowHeight="13.2"/>
  <cols>
    <col min="1" max="1" width="23.33203125" style="37" customWidth="1"/>
    <col min="2" max="2" width="17.88671875" style="37" customWidth="1"/>
    <col min="3" max="3" width="7" style="37" customWidth="1"/>
    <col min="4" max="4" width="9.6640625" style="37" customWidth="1"/>
    <col min="5" max="5" width="8" style="37" customWidth="1"/>
    <col min="6" max="6" width="20.88671875" style="37" customWidth="1"/>
    <col min="7" max="7" width="3.6640625" style="37" customWidth="1"/>
    <col min="8" max="9" width="9" style="37" customWidth="1"/>
    <col min="10" max="16384" width="9" style="37"/>
  </cols>
  <sheetData>
    <row r="1" spans="1:7">
      <c r="A1" s="1253"/>
      <c r="B1" s="1253"/>
      <c r="C1" s="1253"/>
      <c r="D1" s="1253"/>
      <c r="E1" s="1253"/>
      <c r="F1" s="1253"/>
      <c r="G1" s="1253"/>
    </row>
    <row r="2" spans="1:7">
      <c r="A2" s="1254"/>
      <c r="B2" s="1254"/>
      <c r="C2" s="1254"/>
      <c r="D2" s="1254"/>
      <c r="E2" s="1255" t="s">
        <v>163</v>
      </c>
      <c r="F2" s="4707">
        <v>45413</v>
      </c>
      <c r="G2" s="4707"/>
    </row>
    <row r="3" spans="1:7">
      <c r="A3" s="1254"/>
      <c r="B3" s="1254"/>
      <c r="C3" s="1254"/>
      <c r="D3" s="1254"/>
      <c r="E3" s="1254"/>
      <c r="F3" s="1254"/>
      <c r="G3" s="1254"/>
    </row>
    <row r="4" spans="1:7">
      <c r="A4" s="1256"/>
      <c r="B4" s="1254"/>
      <c r="C4" s="1254"/>
      <c r="D4" s="1254"/>
      <c r="E4" s="1254"/>
      <c r="F4" s="1254"/>
      <c r="G4" s="1254"/>
    </row>
    <row r="5" spans="1:7">
      <c r="A5" s="1257" t="str">
        <f>入力シート!C5&amp;"　殿"</f>
        <v>久留米市長　殿</v>
      </c>
      <c r="B5" s="1258"/>
      <c r="C5" s="1254"/>
      <c r="D5" s="1254"/>
      <c r="E5" s="1253"/>
      <c r="F5" s="1191"/>
      <c r="G5" s="1191"/>
    </row>
    <row r="6" spans="1:7">
      <c r="A6" s="1254"/>
      <c r="B6" s="1254"/>
      <c r="C6" s="1254"/>
      <c r="D6" s="1259" t="s">
        <v>270</v>
      </c>
      <c r="E6" s="4708" t="str">
        <f>入力シート!C25</f>
        <v>久留米市〇〇町１２３</v>
      </c>
      <c r="F6" s="4709"/>
      <c r="G6" s="4709"/>
    </row>
    <row r="7" spans="1:7">
      <c r="A7" s="1254"/>
      <c r="B7" s="1254"/>
      <c r="C7" s="1254"/>
      <c r="D7" s="1260"/>
      <c r="E7" s="4709"/>
      <c r="F7" s="4709"/>
      <c r="G7" s="4709"/>
    </row>
    <row r="8" spans="1:7">
      <c r="A8" s="1254"/>
      <c r="B8" s="1254"/>
      <c r="C8" s="1261"/>
      <c r="D8" s="1254"/>
      <c r="E8" s="4710" t="str">
        <f>入力シート!C26</f>
        <v>(株）○○○○建設</v>
      </c>
      <c r="F8" s="4711"/>
      <c r="G8" s="4711"/>
    </row>
    <row r="9" spans="1:7">
      <c r="A9" s="1254"/>
      <c r="B9" s="1254"/>
      <c r="C9" s="1254"/>
      <c r="D9" s="1262" t="s">
        <v>222</v>
      </c>
      <c r="E9" s="4710" t="str">
        <f>入力シート!C27</f>
        <v>代表取締役　久留米一郎</v>
      </c>
      <c r="F9" s="4711"/>
      <c r="G9" s="1254"/>
    </row>
    <row r="10" spans="1:7">
      <c r="A10" s="1254"/>
      <c r="B10" s="1254"/>
      <c r="C10" s="1254"/>
      <c r="D10" s="1263" t="s">
        <v>240</v>
      </c>
      <c r="E10" s="4710" t="str">
        <f>入力シート!C16</f>
        <v>久留米次郎</v>
      </c>
      <c r="F10" s="4710"/>
      <c r="G10" s="1264"/>
    </row>
    <row r="11" spans="1:7">
      <c r="A11" s="1254"/>
      <c r="B11" s="1254"/>
      <c r="C11" s="1254"/>
      <c r="D11" s="1254"/>
      <c r="E11" s="1254"/>
      <c r="F11" s="1254"/>
      <c r="G11" s="1254"/>
    </row>
    <row r="12" spans="1:7" ht="19.2">
      <c r="A12" s="4712" t="s">
        <v>241</v>
      </c>
      <c r="B12" s="4712"/>
      <c r="C12" s="4712"/>
      <c r="D12" s="4712"/>
      <c r="E12" s="4712"/>
      <c r="F12" s="4712"/>
      <c r="G12" s="4712"/>
    </row>
    <row r="13" spans="1:7">
      <c r="A13" s="1254"/>
      <c r="B13" s="1254"/>
      <c r="C13" s="1254"/>
      <c r="D13" s="1254"/>
      <c r="E13" s="1254"/>
      <c r="F13" s="1254"/>
      <c r="G13" s="1254"/>
    </row>
    <row r="14" spans="1:7">
      <c r="A14" s="1265"/>
      <c r="B14" s="1265"/>
      <c r="C14" s="1265"/>
      <c r="D14" s="1265"/>
      <c r="E14" s="1265"/>
      <c r="F14" s="1254"/>
      <c r="G14" s="1254"/>
    </row>
    <row r="15" spans="1:7">
      <c r="A15" s="4713" t="str">
        <f>TEXT(入力シート!C13,"令和e年m月d日")&amp;"付けをもって請負契約を締結した"&amp;入力シート!C10&amp;"における下記の発生品を引き渡します。"</f>
        <v>令和7年4月1日付けをもって請負契約を締結した○○校区道路改良工事における下記の発生品を引き渡します。</v>
      </c>
      <c r="B15" s="4713"/>
      <c r="C15" s="4713"/>
      <c r="D15" s="4713"/>
      <c r="E15" s="4713"/>
      <c r="F15" s="4713"/>
      <c r="G15" s="4713"/>
    </row>
    <row r="16" spans="1:7">
      <c r="A16" s="4713"/>
      <c r="B16" s="4713"/>
      <c r="C16" s="4713"/>
      <c r="D16" s="4713"/>
      <c r="E16" s="4713"/>
      <c r="F16" s="4713"/>
      <c r="G16" s="4713"/>
    </row>
    <row r="17" spans="1:7">
      <c r="A17" s="4713"/>
      <c r="B17" s="4713"/>
      <c r="C17" s="4713"/>
      <c r="D17" s="4713"/>
      <c r="E17" s="4713"/>
      <c r="F17" s="4713"/>
      <c r="G17" s="4713"/>
    </row>
    <row r="18" spans="1:7">
      <c r="A18" s="1254"/>
      <c r="B18" s="1254"/>
      <c r="C18" s="1254"/>
      <c r="D18" s="1254"/>
      <c r="E18" s="1254"/>
      <c r="F18" s="1254"/>
      <c r="G18" s="1254"/>
    </row>
    <row r="19" spans="1:7">
      <c r="A19" s="4717" t="s">
        <v>8</v>
      </c>
      <c r="B19" s="4717"/>
      <c r="C19" s="4717"/>
      <c r="D19" s="4717"/>
      <c r="E19" s="4717"/>
      <c r="F19" s="4717"/>
      <c r="G19" s="4717"/>
    </row>
    <row r="20" spans="1:7" ht="13.8" thickBot="1">
      <c r="A20" s="1254"/>
      <c r="B20" s="1254"/>
      <c r="C20" s="1254"/>
      <c r="D20" s="1254"/>
      <c r="E20" s="1254"/>
      <c r="F20" s="1254"/>
      <c r="G20" s="1254"/>
    </row>
    <row r="21" spans="1:7" ht="30" customHeight="1">
      <c r="A21" s="1266" t="s">
        <v>242</v>
      </c>
      <c r="B21" s="1267" t="s">
        <v>243</v>
      </c>
      <c r="C21" s="1267" t="s">
        <v>226</v>
      </c>
      <c r="D21" s="4714" t="s">
        <v>244</v>
      </c>
      <c r="E21" s="4715"/>
      <c r="F21" s="4714" t="s">
        <v>245</v>
      </c>
      <c r="G21" s="4716"/>
    </row>
    <row r="22" spans="1:7" ht="30" customHeight="1">
      <c r="A22" s="1268" t="s">
        <v>625</v>
      </c>
      <c r="B22" s="1269" t="s">
        <v>626</v>
      </c>
      <c r="C22" s="1270" t="s">
        <v>627</v>
      </c>
      <c r="D22" s="4699">
        <v>20</v>
      </c>
      <c r="E22" s="4700"/>
      <c r="F22" s="4701"/>
      <c r="G22" s="4702"/>
    </row>
    <row r="23" spans="1:7" ht="30" customHeight="1">
      <c r="A23" s="1268"/>
      <c r="B23" s="1269"/>
      <c r="C23" s="1270"/>
      <c r="D23" s="4699"/>
      <c r="E23" s="4700"/>
      <c r="F23" s="4701"/>
      <c r="G23" s="4702"/>
    </row>
    <row r="24" spans="1:7" ht="30" customHeight="1">
      <c r="A24" s="1268"/>
      <c r="B24" s="1269"/>
      <c r="C24" s="1270"/>
      <c r="D24" s="4699"/>
      <c r="E24" s="4700"/>
      <c r="F24" s="4701"/>
      <c r="G24" s="4702"/>
    </row>
    <row r="25" spans="1:7" ht="30" customHeight="1">
      <c r="A25" s="1268"/>
      <c r="B25" s="1269"/>
      <c r="C25" s="1270"/>
      <c r="D25" s="4699"/>
      <c r="E25" s="4700"/>
      <c r="F25" s="4701"/>
      <c r="G25" s="4702"/>
    </row>
    <row r="26" spans="1:7" ht="30" customHeight="1">
      <c r="A26" s="1268"/>
      <c r="B26" s="1269"/>
      <c r="C26" s="1270"/>
      <c r="D26" s="4699"/>
      <c r="E26" s="4700"/>
      <c r="F26" s="4701"/>
      <c r="G26" s="4702"/>
    </row>
    <row r="27" spans="1:7" ht="30" customHeight="1">
      <c r="A27" s="1271"/>
      <c r="B27" s="1272"/>
      <c r="C27" s="1273"/>
      <c r="D27" s="4699"/>
      <c r="E27" s="4700"/>
      <c r="F27" s="4701"/>
      <c r="G27" s="4702"/>
    </row>
    <row r="28" spans="1:7" ht="30" customHeight="1">
      <c r="A28" s="1271"/>
      <c r="B28" s="1272"/>
      <c r="C28" s="1273"/>
      <c r="D28" s="4699"/>
      <c r="E28" s="4700"/>
      <c r="F28" s="4701"/>
      <c r="G28" s="4702"/>
    </row>
    <row r="29" spans="1:7" ht="30" customHeight="1">
      <c r="A29" s="1271"/>
      <c r="B29" s="1272"/>
      <c r="C29" s="1273"/>
      <c r="D29" s="4699"/>
      <c r="E29" s="4700"/>
      <c r="F29" s="4701"/>
      <c r="G29" s="4702"/>
    </row>
    <row r="30" spans="1:7" ht="30" customHeight="1">
      <c r="A30" s="1271"/>
      <c r="B30" s="1272"/>
      <c r="C30" s="1273"/>
      <c r="D30" s="4699"/>
      <c r="E30" s="4700"/>
      <c r="F30" s="4701"/>
      <c r="G30" s="4702"/>
    </row>
    <row r="31" spans="1:7" ht="30" customHeight="1">
      <c r="A31" s="1271"/>
      <c r="B31" s="1272"/>
      <c r="C31" s="1273"/>
      <c r="D31" s="4699"/>
      <c r="E31" s="4700"/>
      <c r="F31" s="4701"/>
      <c r="G31" s="4702"/>
    </row>
    <row r="32" spans="1:7" ht="30" customHeight="1">
      <c r="A32" s="1271"/>
      <c r="B32" s="1272"/>
      <c r="C32" s="1273"/>
      <c r="D32" s="4699"/>
      <c r="E32" s="4700"/>
      <c r="F32" s="4701"/>
      <c r="G32" s="4702"/>
    </row>
    <row r="33" spans="1:7" ht="30" customHeight="1">
      <c r="A33" s="1271"/>
      <c r="B33" s="1272"/>
      <c r="C33" s="1273"/>
      <c r="D33" s="4699"/>
      <c r="E33" s="4700"/>
      <c r="F33" s="4701"/>
      <c r="G33" s="4702"/>
    </row>
    <row r="34" spans="1:7" ht="30" customHeight="1">
      <c r="A34" s="1271"/>
      <c r="B34" s="1272"/>
      <c r="C34" s="1273"/>
      <c r="D34" s="4699"/>
      <c r="E34" s="4700"/>
      <c r="F34" s="4701"/>
      <c r="G34" s="4702"/>
    </row>
    <row r="35" spans="1:7" ht="30" customHeight="1" thickBot="1">
      <c r="A35" s="1274"/>
      <c r="B35" s="1275"/>
      <c r="C35" s="1276"/>
      <c r="D35" s="4703"/>
      <c r="E35" s="4704"/>
      <c r="F35" s="4705"/>
      <c r="G35" s="4706"/>
    </row>
  </sheetData>
  <mergeCells count="38">
    <mergeCell ref="D29:E29"/>
    <mergeCell ref="F29:G29"/>
    <mergeCell ref="D28:E28"/>
    <mergeCell ref="F28:G28"/>
    <mergeCell ref="D25:E25"/>
    <mergeCell ref="F25:G25"/>
    <mergeCell ref="D26:E26"/>
    <mergeCell ref="F26:G26"/>
    <mergeCell ref="D27:E27"/>
    <mergeCell ref="F27:G27"/>
    <mergeCell ref="A12:G12"/>
    <mergeCell ref="A15:G17"/>
    <mergeCell ref="D24:E24"/>
    <mergeCell ref="F24:G24"/>
    <mergeCell ref="D21:E21"/>
    <mergeCell ref="F21:G21"/>
    <mergeCell ref="D22:E22"/>
    <mergeCell ref="F22:G22"/>
    <mergeCell ref="D23:E23"/>
    <mergeCell ref="F23:G23"/>
    <mergeCell ref="A19:G19"/>
    <mergeCell ref="F2:G2"/>
    <mergeCell ref="E6:G7"/>
    <mergeCell ref="E8:G8"/>
    <mergeCell ref="E9:F9"/>
    <mergeCell ref="E10:F10"/>
    <mergeCell ref="D30:E30"/>
    <mergeCell ref="F30:G30"/>
    <mergeCell ref="D31:E31"/>
    <mergeCell ref="F31:G31"/>
    <mergeCell ref="D32:E32"/>
    <mergeCell ref="F32:G32"/>
    <mergeCell ref="D33:E33"/>
    <mergeCell ref="F33:G33"/>
    <mergeCell ref="D34:E34"/>
    <mergeCell ref="F34:G34"/>
    <mergeCell ref="D35:E35"/>
    <mergeCell ref="F35:G35"/>
  </mergeCells>
  <phoneticPr fontId="14"/>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B40"/>
  <sheetViews>
    <sheetView showGridLines="0" view="pageBreakPreview" zoomScaleNormal="100" zoomScaleSheetLayoutView="100" workbookViewId="0"/>
  </sheetViews>
  <sheetFormatPr defaultRowHeight="13.2"/>
  <cols>
    <col min="1" max="1" width="0.44140625" style="634" customWidth="1"/>
    <col min="2" max="28" width="3.109375" style="634" customWidth="1"/>
    <col min="29" max="256" width="8.88671875" style="634"/>
    <col min="257" max="257" width="0.44140625" style="634" customWidth="1"/>
    <col min="258" max="284" width="3.109375" style="634" customWidth="1"/>
    <col min="285" max="512" width="8.88671875" style="634"/>
    <col min="513" max="513" width="0.44140625" style="634" customWidth="1"/>
    <col min="514" max="540" width="3.109375" style="634" customWidth="1"/>
    <col min="541" max="768" width="8.88671875" style="634"/>
    <col min="769" max="769" width="0.44140625" style="634" customWidth="1"/>
    <col min="770" max="796" width="3.109375" style="634" customWidth="1"/>
    <col min="797" max="1024" width="8.88671875" style="634"/>
    <col min="1025" max="1025" width="0.44140625" style="634" customWidth="1"/>
    <col min="1026" max="1052" width="3.109375" style="634" customWidth="1"/>
    <col min="1053" max="1280" width="8.88671875" style="634"/>
    <col min="1281" max="1281" width="0.44140625" style="634" customWidth="1"/>
    <col min="1282" max="1308" width="3.109375" style="634" customWidth="1"/>
    <col min="1309" max="1536" width="8.88671875" style="634"/>
    <col min="1537" max="1537" width="0.44140625" style="634" customWidth="1"/>
    <col min="1538" max="1564" width="3.109375" style="634" customWidth="1"/>
    <col min="1565" max="1792" width="8.88671875" style="634"/>
    <col min="1793" max="1793" width="0.44140625" style="634" customWidth="1"/>
    <col min="1794" max="1820" width="3.109375" style="634" customWidth="1"/>
    <col min="1821" max="2048" width="8.88671875" style="634"/>
    <col min="2049" max="2049" width="0.44140625" style="634" customWidth="1"/>
    <col min="2050" max="2076" width="3.109375" style="634" customWidth="1"/>
    <col min="2077" max="2304" width="8.88671875" style="634"/>
    <col min="2305" max="2305" width="0.44140625" style="634" customWidth="1"/>
    <col min="2306" max="2332" width="3.109375" style="634" customWidth="1"/>
    <col min="2333" max="2560" width="8.88671875" style="634"/>
    <col min="2561" max="2561" width="0.44140625" style="634" customWidth="1"/>
    <col min="2562" max="2588" width="3.109375" style="634" customWidth="1"/>
    <col min="2589" max="2816" width="8.88671875" style="634"/>
    <col min="2817" max="2817" width="0.44140625" style="634" customWidth="1"/>
    <col min="2818" max="2844" width="3.109375" style="634" customWidth="1"/>
    <col min="2845" max="3072" width="8.88671875" style="634"/>
    <col min="3073" max="3073" width="0.44140625" style="634" customWidth="1"/>
    <col min="3074" max="3100" width="3.109375" style="634" customWidth="1"/>
    <col min="3101" max="3328" width="8.88671875" style="634"/>
    <col min="3329" max="3329" width="0.44140625" style="634" customWidth="1"/>
    <col min="3330" max="3356" width="3.109375" style="634" customWidth="1"/>
    <col min="3357" max="3584" width="8.88671875" style="634"/>
    <col min="3585" max="3585" width="0.44140625" style="634" customWidth="1"/>
    <col min="3586" max="3612" width="3.109375" style="634" customWidth="1"/>
    <col min="3613" max="3840" width="8.88671875" style="634"/>
    <col min="3841" max="3841" width="0.44140625" style="634" customWidth="1"/>
    <col min="3842" max="3868" width="3.109375" style="634" customWidth="1"/>
    <col min="3869" max="4096" width="8.88671875" style="634"/>
    <col min="4097" max="4097" width="0.44140625" style="634" customWidth="1"/>
    <col min="4098" max="4124" width="3.109375" style="634" customWidth="1"/>
    <col min="4125" max="4352" width="8.88671875" style="634"/>
    <col min="4353" max="4353" width="0.44140625" style="634" customWidth="1"/>
    <col min="4354" max="4380" width="3.109375" style="634" customWidth="1"/>
    <col min="4381" max="4608" width="8.88671875" style="634"/>
    <col min="4609" max="4609" width="0.44140625" style="634" customWidth="1"/>
    <col min="4610" max="4636" width="3.109375" style="634" customWidth="1"/>
    <col min="4637" max="4864" width="8.88671875" style="634"/>
    <col min="4865" max="4865" width="0.44140625" style="634" customWidth="1"/>
    <col min="4866" max="4892" width="3.109375" style="634" customWidth="1"/>
    <col min="4893" max="5120" width="8.88671875" style="634"/>
    <col min="5121" max="5121" width="0.44140625" style="634" customWidth="1"/>
    <col min="5122" max="5148" width="3.109375" style="634" customWidth="1"/>
    <col min="5149" max="5376" width="8.88671875" style="634"/>
    <col min="5377" max="5377" width="0.44140625" style="634" customWidth="1"/>
    <col min="5378" max="5404" width="3.109375" style="634" customWidth="1"/>
    <col min="5405" max="5632" width="8.88671875" style="634"/>
    <col min="5633" max="5633" width="0.44140625" style="634" customWidth="1"/>
    <col min="5634" max="5660" width="3.109375" style="634" customWidth="1"/>
    <col min="5661" max="5888" width="8.88671875" style="634"/>
    <col min="5889" max="5889" width="0.44140625" style="634" customWidth="1"/>
    <col min="5890" max="5916" width="3.109375" style="634" customWidth="1"/>
    <col min="5917" max="6144" width="8.88671875" style="634"/>
    <col min="6145" max="6145" width="0.44140625" style="634" customWidth="1"/>
    <col min="6146" max="6172" width="3.109375" style="634" customWidth="1"/>
    <col min="6173" max="6400" width="8.88671875" style="634"/>
    <col min="6401" max="6401" width="0.44140625" style="634" customWidth="1"/>
    <col min="6402" max="6428" width="3.109375" style="634" customWidth="1"/>
    <col min="6429" max="6656" width="8.88671875" style="634"/>
    <col min="6657" max="6657" width="0.44140625" style="634" customWidth="1"/>
    <col min="6658" max="6684" width="3.109375" style="634" customWidth="1"/>
    <col min="6685" max="6912" width="8.88671875" style="634"/>
    <col min="6913" max="6913" width="0.44140625" style="634" customWidth="1"/>
    <col min="6914" max="6940" width="3.109375" style="634" customWidth="1"/>
    <col min="6941" max="7168" width="8.88671875" style="634"/>
    <col min="7169" max="7169" width="0.44140625" style="634" customWidth="1"/>
    <col min="7170" max="7196" width="3.109375" style="634" customWidth="1"/>
    <col min="7197" max="7424" width="8.88671875" style="634"/>
    <col min="7425" max="7425" width="0.44140625" style="634" customWidth="1"/>
    <col min="7426" max="7452" width="3.109375" style="634" customWidth="1"/>
    <col min="7453" max="7680" width="8.88671875" style="634"/>
    <col min="7681" max="7681" width="0.44140625" style="634" customWidth="1"/>
    <col min="7682" max="7708" width="3.109375" style="634" customWidth="1"/>
    <col min="7709" max="7936" width="8.88671875" style="634"/>
    <col min="7937" max="7937" width="0.44140625" style="634" customWidth="1"/>
    <col min="7938" max="7964" width="3.109375" style="634" customWidth="1"/>
    <col min="7965" max="8192" width="8.88671875" style="634"/>
    <col min="8193" max="8193" width="0.44140625" style="634" customWidth="1"/>
    <col min="8194" max="8220" width="3.109375" style="634" customWidth="1"/>
    <col min="8221" max="8448" width="8.88671875" style="634"/>
    <col min="8449" max="8449" width="0.44140625" style="634" customWidth="1"/>
    <col min="8450" max="8476" width="3.109375" style="634" customWidth="1"/>
    <col min="8477" max="8704" width="8.88671875" style="634"/>
    <col min="8705" max="8705" width="0.44140625" style="634" customWidth="1"/>
    <col min="8706" max="8732" width="3.109375" style="634" customWidth="1"/>
    <col min="8733" max="8960" width="8.88671875" style="634"/>
    <col min="8961" max="8961" width="0.44140625" style="634" customWidth="1"/>
    <col min="8962" max="8988" width="3.109375" style="634" customWidth="1"/>
    <col min="8989" max="9216" width="8.88671875" style="634"/>
    <col min="9217" max="9217" width="0.44140625" style="634" customWidth="1"/>
    <col min="9218" max="9244" width="3.109375" style="634" customWidth="1"/>
    <col min="9245" max="9472" width="8.88671875" style="634"/>
    <col min="9473" max="9473" width="0.44140625" style="634" customWidth="1"/>
    <col min="9474" max="9500" width="3.109375" style="634" customWidth="1"/>
    <col min="9501" max="9728" width="8.88671875" style="634"/>
    <col min="9729" max="9729" width="0.44140625" style="634" customWidth="1"/>
    <col min="9730" max="9756" width="3.109375" style="634" customWidth="1"/>
    <col min="9757" max="9984" width="8.88671875" style="634"/>
    <col min="9985" max="9985" width="0.44140625" style="634" customWidth="1"/>
    <col min="9986" max="10012" width="3.109375" style="634" customWidth="1"/>
    <col min="10013" max="10240" width="8.88671875" style="634"/>
    <col min="10241" max="10241" width="0.44140625" style="634" customWidth="1"/>
    <col min="10242" max="10268" width="3.109375" style="634" customWidth="1"/>
    <col min="10269" max="10496" width="8.88671875" style="634"/>
    <col min="10497" max="10497" width="0.44140625" style="634" customWidth="1"/>
    <col min="10498" max="10524" width="3.109375" style="634" customWidth="1"/>
    <col min="10525" max="10752" width="8.88671875" style="634"/>
    <col min="10753" max="10753" width="0.44140625" style="634" customWidth="1"/>
    <col min="10754" max="10780" width="3.109375" style="634" customWidth="1"/>
    <col min="10781" max="11008" width="8.88671875" style="634"/>
    <col min="11009" max="11009" width="0.44140625" style="634" customWidth="1"/>
    <col min="11010" max="11036" width="3.109375" style="634" customWidth="1"/>
    <col min="11037" max="11264" width="8.88671875" style="634"/>
    <col min="11265" max="11265" width="0.44140625" style="634" customWidth="1"/>
    <col min="11266" max="11292" width="3.109375" style="634" customWidth="1"/>
    <col min="11293" max="11520" width="8.88671875" style="634"/>
    <col min="11521" max="11521" width="0.44140625" style="634" customWidth="1"/>
    <col min="11522" max="11548" width="3.109375" style="634" customWidth="1"/>
    <col min="11549" max="11776" width="8.88671875" style="634"/>
    <col min="11777" max="11777" width="0.44140625" style="634" customWidth="1"/>
    <col min="11778" max="11804" width="3.109375" style="634" customWidth="1"/>
    <col min="11805" max="12032" width="8.88671875" style="634"/>
    <col min="12033" max="12033" width="0.44140625" style="634" customWidth="1"/>
    <col min="12034" max="12060" width="3.109375" style="634" customWidth="1"/>
    <col min="12061" max="12288" width="8.88671875" style="634"/>
    <col min="12289" max="12289" width="0.44140625" style="634" customWidth="1"/>
    <col min="12290" max="12316" width="3.109375" style="634" customWidth="1"/>
    <col min="12317" max="12544" width="8.88671875" style="634"/>
    <col min="12545" max="12545" width="0.44140625" style="634" customWidth="1"/>
    <col min="12546" max="12572" width="3.109375" style="634" customWidth="1"/>
    <col min="12573" max="12800" width="8.88671875" style="634"/>
    <col min="12801" max="12801" width="0.44140625" style="634" customWidth="1"/>
    <col min="12802" max="12828" width="3.109375" style="634" customWidth="1"/>
    <col min="12829" max="13056" width="8.88671875" style="634"/>
    <col min="13057" max="13057" width="0.44140625" style="634" customWidth="1"/>
    <col min="13058" max="13084" width="3.109375" style="634" customWidth="1"/>
    <col min="13085" max="13312" width="8.88671875" style="634"/>
    <col min="13313" max="13313" width="0.44140625" style="634" customWidth="1"/>
    <col min="13314" max="13340" width="3.109375" style="634" customWidth="1"/>
    <col min="13341" max="13568" width="8.88671875" style="634"/>
    <col min="13569" max="13569" width="0.44140625" style="634" customWidth="1"/>
    <col min="13570" max="13596" width="3.109375" style="634" customWidth="1"/>
    <col min="13597" max="13824" width="8.88671875" style="634"/>
    <col min="13825" max="13825" width="0.44140625" style="634" customWidth="1"/>
    <col min="13826" max="13852" width="3.109375" style="634" customWidth="1"/>
    <col min="13853" max="14080" width="8.88671875" style="634"/>
    <col min="14081" max="14081" width="0.44140625" style="634" customWidth="1"/>
    <col min="14082" max="14108" width="3.109375" style="634" customWidth="1"/>
    <col min="14109" max="14336" width="8.88671875" style="634"/>
    <col min="14337" max="14337" width="0.44140625" style="634" customWidth="1"/>
    <col min="14338" max="14364" width="3.109375" style="634" customWidth="1"/>
    <col min="14365" max="14592" width="8.88671875" style="634"/>
    <col min="14593" max="14593" width="0.44140625" style="634" customWidth="1"/>
    <col min="14594" max="14620" width="3.109375" style="634" customWidth="1"/>
    <col min="14621" max="14848" width="8.88671875" style="634"/>
    <col min="14849" max="14849" width="0.44140625" style="634" customWidth="1"/>
    <col min="14850" max="14876" width="3.109375" style="634" customWidth="1"/>
    <col min="14877" max="15104" width="8.88671875" style="634"/>
    <col min="15105" max="15105" width="0.44140625" style="634" customWidth="1"/>
    <col min="15106" max="15132" width="3.109375" style="634" customWidth="1"/>
    <col min="15133" max="15360" width="8.88671875" style="634"/>
    <col min="15361" max="15361" width="0.44140625" style="634" customWidth="1"/>
    <col min="15362" max="15388" width="3.109375" style="634" customWidth="1"/>
    <col min="15389" max="15616" width="8.88671875" style="634"/>
    <col min="15617" max="15617" width="0.44140625" style="634" customWidth="1"/>
    <col min="15618" max="15644" width="3.109375" style="634" customWidth="1"/>
    <col min="15645" max="15872" width="8.88671875" style="634"/>
    <col min="15873" max="15873" width="0.44140625" style="634" customWidth="1"/>
    <col min="15874" max="15900" width="3.109375" style="634" customWidth="1"/>
    <col min="15901" max="16128" width="8.88671875" style="634"/>
    <col min="16129" max="16129" width="0.44140625" style="634" customWidth="1"/>
    <col min="16130" max="16156" width="3.109375" style="634" customWidth="1"/>
    <col min="16157" max="16384" width="8.88671875" style="634"/>
  </cols>
  <sheetData>
    <row r="1" spans="1:28" ht="15.75" customHeight="1">
      <c r="A1" s="1277"/>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row>
    <row r="2" spans="1:28" ht="15.75" customHeigh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row>
    <row r="3" spans="1:28" ht="19.2">
      <c r="A3" s="1277"/>
      <c r="B3" s="4727" t="s">
        <v>1218</v>
      </c>
      <c r="C3" s="4727"/>
      <c r="D3" s="4727"/>
      <c r="E3" s="4727"/>
      <c r="F3" s="4727"/>
      <c r="G3" s="4727"/>
      <c r="H3" s="4727"/>
      <c r="I3" s="4727"/>
      <c r="J3" s="4727"/>
      <c r="K3" s="4727"/>
      <c r="L3" s="4727"/>
      <c r="M3" s="4727"/>
      <c r="N3" s="4727"/>
      <c r="O3" s="4727"/>
      <c r="P3" s="4727"/>
      <c r="Q3" s="4727"/>
      <c r="R3" s="4727"/>
      <c r="S3" s="4727"/>
      <c r="T3" s="4727"/>
      <c r="U3" s="4727"/>
      <c r="V3" s="4727"/>
      <c r="W3" s="4727"/>
      <c r="X3" s="4727"/>
      <c r="Y3" s="4727"/>
      <c r="Z3" s="4727"/>
      <c r="AA3" s="4727"/>
      <c r="AB3" s="4727"/>
    </row>
    <row r="4" spans="1:28" ht="18.75" customHeight="1">
      <c r="A4" s="1277"/>
      <c r="B4" s="1278"/>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row>
    <row r="5" spans="1:28" ht="18.75" customHeight="1">
      <c r="A5" s="1277"/>
      <c r="B5" s="1279" t="s">
        <v>1219</v>
      </c>
      <c r="C5" s="1280"/>
      <c r="D5" s="1280"/>
      <c r="E5" s="1280"/>
      <c r="F5" s="1280"/>
      <c r="G5" s="1281"/>
      <c r="H5" s="4721" t="str">
        <f>入力シート!C10</f>
        <v>○○校区道路改良工事</v>
      </c>
      <c r="I5" s="4722"/>
      <c r="J5" s="4722"/>
      <c r="K5" s="4722"/>
      <c r="L5" s="4722"/>
      <c r="M5" s="4722"/>
      <c r="N5" s="4722"/>
      <c r="O5" s="4722"/>
      <c r="P5" s="4722"/>
      <c r="Q5" s="4722"/>
      <c r="R5" s="4722"/>
      <c r="S5" s="4722"/>
      <c r="T5" s="4722"/>
      <c r="U5" s="4722"/>
      <c r="V5" s="4722"/>
      <c r="W5" s="4722"/>
      <c r="X5" s="4722"/>
      <c r="Y5" s="4722"/>
      <c r="Z5" s="4722"/>
      <c r="AA5" s="4722"/>
      <c r="AB5" s="4723"/>
    </row>
    <row r="6" spans="1:28" ht="18.75" customHeight="1">
      <c r="A6" s="1277"/>
      <c r="B6" s="1279" t="s">
        <v>1220</v>
      </c>
      <c r="C6" s="1280"/>
      <c r="D6" s="1280"/>
      <c r="E6" s="1280"/>
      <c r="F6" s="1280"/>
      <c r="G6" s="1281"/>
      <c r="H6" s="4721" t="str">
        <f>入力シート!C26</f>
        <v>(株）○○○○建設</v>
      </c>
      <c r="I6" s="4722"/>
      <c r="J6" s="4722"/>
      <c r="K6" s="4722"/>
      <c r="L6" s="4722"/>
      <c r="M6" s="4722"/>
      <c r="N6" s="4722"/>
      <c r="O6" s="4722"/>
      <c r="P6" s="4722"/>
      <c r="Q6" s="4722"/>
      <c r="R6" s="4722"/>
      <c r="S6" s="4722"/>
      <c r="T6" s="4722"/>
      <c r="U6" s="4722"/>
      <c r="V6" s="4722"/>
      <c r="W6" s="4722"/>
      <c r="X6" s="4722"/>
      <c r="Y6" s="4722"/>
      <c r="Z6" s="4722"/>
      <c r="AA6" s="4722"/>
      <c r="AB6" s="4723"/>
    </row>
    <row r="7" spans="1:28" ht="18.75" customHeight="1">
      <c r="A7" s="1277"/>
      <c r="B7" s="1279" t="s">
        <v>1221</v>
      </c>
      <c r="C7" s="1280"/>
      <c r="D7" s="1280"/>
      <c r="E7" s="1280"/>
      <c r="F7" s="1280"/>
      <c r="G7" s="1281"/>
      <c r="H7" s="1280"/>
      <c r="I7" s="1282"/>
      <c r="J7" s="1280"/>
      <c r="K7" s="1280" t="s">
        <v>1222</v>
      </c>
      <c r="L7" s="1280"/>
      <c r="M7" s="1280"/>
      <c r="N7" s="1280"/>
      <c r="O7" s="1280"/>
      <c r="P7" s="1280"/>
      <c r="Q7" s="1280"/>
      <c r="R7" s="1280"/>
      <c r="S7" s="1280"/>
      <c r="T7" s="1280"/>
      <c r="U7" s="1280"/>
      <c r="V7" s="1280"/>
      <c r="W7" s="1280"/>
      <c r="X7" s="1280"/>
      <c r="Y7" s="1280"/>
      <c r="Z7" s="1280"/>
      <c r="AA7" s="1280"/>
      <c r="AB7" s="1281"/>
    </row>
    <row r="8" spans="1:28" ht="18.75" customHeight="1">
      <c r="A8" s="1277"/>
      <c r="B8" s="1279" t="s">
        <v>1223</v>
      </c>
      <c r="C8" s="1280"/>
      <c r="D8" s="1280"/>
      <c r="E8" s="1280"/>
      <c r="F8" s="1280"/>
      <c r="G8" s="1281"/>
      <c r="H8" s="4721" t="str">
        <f>入力シート!C16</f>
        <v>久留米次郎</v>
      </c>
      <c r="I8" s="4722"/>
      <c r="J8" s="4722"/>
      <c r="K8" s="4722"/>
      <c r="L8" s="4722"/>
      <c r="M8" s="4722"/>
      <c r="N8" s="4722"/>
      <c r="O8" s="4722"/>
      <c r="P8" s="4722"/>
      <c r="Q8" s="4722"/>
      <c r="R8" s="4722"/>
      <c r="S8" s="4722"/>
      <c r="T8" s="4722"/>
      <c r="U8" s="4722"/>
      <c r="V8" s="4722"/>
      <c r="W8" s="4722"/>
      <c r="X8" s="4722"/>
      <c r="Y8" s="4722"/>
      <c r="Z8" s="4722"/>
      <c r="AA8" s="4722"/>
      <c r="AB8" s="4723"/>
    </row>
    <row r="9" spans="1:28" ht="18.75" customHeight="1">
      <c r="A9" s="1277"/>
      <c r="B9" s="1279" t="s">
        <v>1224</v>
      </c>
      <c r="C9" s="1280"/>
      <c r="D9" s="1280"/>
      <c r="E9" s="1280"/>
      <c r="F9" s="1280"/>
      <c r="G9" s="1281"/>
      <c r="H9" s="4721" t="str">
        <f>入力シート!C20</f>
        <v>久留米三郎</v>
      </c>
      <c r="I9" s="4722"/>
      <c r="J9" s="4722"/>
      <c r="K9" s="4722"/>
      <c r="L9" s="4722"/>
      <c r="M9" s="4722"/>
      <c r="N9" s="4722"/>
      <c r="O9" s="4722"/>
      <c r="P9" s="4722"/>
      <c r="Q9" s="4722"/>
      <c r="R9" s="4722"/>
      <c r="S9" s="4722"/>
      <c r="T9" s="4722"/>
      <c r="U9" s="4722"/>
      <c r="V9" s="4722"/>
      <c r="W9" s="4722"/>
      <c r="X9" s="4722"/>
      <c r="Y9" s="4722"/>
      <c r="Z9" s="4722"/>
      <c r="AA9" s="4722"/>
      <c r="AB9" s="4723"/>
    </row>
    <row r="10" spans="1:28" ht="18.75" customHeight="1">
      <c r="A10" s="1277"/>
      <c r="B10" s="1279" t="s">
        <v>1225</v>
      </c>
      <c r="C10" s="1280"/>
      <c r="D10" s="1280"/>
      <c r="E10" s="1280"/>
      <c r="F10" s="1280"/>
      <c r="G10" s="1281"/>
      <c r="H10" s="4721" t="str">
        <f>入力シート!C20</f>
        <v>久留米三郎</v>
      </c>
      <c r="I10" s="4722"/>
      <c r="J10" s="4722"/>
      <c r="K10" s="4722"/>
      <c r="L10" s="4722"/>
      <c r="M10" s="4722"/>
      <c r="N10" s="4722"/>
      <c r="O10" s="4722"/>
      <c r="P10" s="4722"/>
      <c r="Q10" s="4722"/>
      <c r="R10" s="4722"/>
      <c r="S10" s="4722"/>
      <c r="T10" s="4722"/>
      <c r="U10" s="4722"/>
      <c r="V10" s="4722"/>
      <c r="W10" s="4722"/>
      <c r="X10" s="4722"/>
      <c r="Y10" s="4722"/>
      <c r="Z10" s="4722"/>
      <c r="AA10" s="4722"/>
      <c r="AB10" s="4723"/>
    </row>
    <row r="11" spans="1:28" ht="18.75" customHeight="1">
      <c r="A11" s="1277"/>
      <c r="B11" s="1279" t="s">
        <v>1226</v>
      </c>
      <c r="C11" s="1280"/>
      <c r="D11" s="1280"/>
      <c r="E11" s="1280"/>
      <c r="F11" s="1280"/>
      <c r="G11" s="1281"/>
      <c r="H11" s="4724"/>
      <c r="I11" s="4725"/>
      <c r="J11" s="4725"/>
      <c r="K11" s="4725"/>
      <c r="L11" s="4725"/>
      <c r="M11" s="4725"/>
      <c r="N11" s="4725"/>
      <c r="O11" s="4725"/>
      <c r="P11" s="4725"/>
      <c r="Q11" s="4725"/>
      <c r="R11" s="4725"/>
      <c r="S11" s="4725"/>
      <c r="T11" s="4725"/>
      <c r="U11" s="4725"/>
      <c r="V11" s="4725"/>
      <c r="W11" s="4725"/>
      <c r="X11" s="4725"/>
      <c r="Y11" s="4725"/>
      <c r="Z11" s="4725"/>
      <c r="AA11" s="4725"/>
      <c r="AB11" s="4726"/>
    </row>
    <row r="12" spans="1:28" s="635" customFormat="1" ht="18.75" customHeight="1">
      <c r="A12" s="1282"/>
      <c r="B12" s="1279"/>
      <c r="C12" s="1280"/>
      <c r="D12" s="1280"/>
      <c r="E12" s="1280"/>
      <c r="F12" s="1280"/>
      <c r="G12" s="1281"/>
      <c r="H12" s="1280"/>
      <c r="I12" s="1280"/>
      <c r="J12" s="1280"/>
      <c r="K12" s="1280"/>
      <c r="L12" s="1280"/>
      <c r="M12" s="1280"/>
      <c r="N12" s="1280"/>
      <c r="O12" s="1280"/>
      <c r="P12" s="1280"/>
      <c r="Q12" s="1280"/>
      <c r="R12" s="1280"/>
      <c r="S12" s="1280"/>
      <c r="T12" s="1280"/>
      <c r="U12" s="1280"/>
      <c r="V12" s="1280"/>
      <c r="W12" s="1280"/>
      <c r="X12" s="1280"/>
      <c r="Y12" s="1280"/>
      <c r="Z12" s="1280"/>
      <c r="AA12" s="1280"/>
      <c r="AB12" s="1280"/>
    </row>
    <row r="13" spans="1:28" ht="18.75" customHeight="1">
      <c r="A13" s="1277"/>
      <c r="B13" s="1279" t="s">
        <v>1227</v>
      </c>
      <c r="C13" s="1280"/>
      <c r="D13" s="1280"/>
      <c r="E13" s="1280"/>
      <c r="F13" s="1280"/>
      <c r="G13" s="1281"/>
      <c r="H13" s="1283" t="s">
        <v>1228</v>
      </c>
      <c r="I13" s="1283"/>
      <c r="J13" s="1283"/>
      <c r="K13" s="1283"/>
      <c r="L13" s="1283"/>
      <c r="M13" s="1283"/>
      <c r="N13" s="1283"/>
      <c r="O13" s="1283"/>
      <c r="P13" s="1283"/>
      <c r="Q13" s="1283"/>
      <c r="R13" s="1283"/>
      <c r="S13" s="1283"/>
      <c r="T13" s="1283"/>
      <c r="U13" s="1283"/>
      <c r="V13" s="1283"/>
      <c r="W13" s="1283"/>
      <c r="X13" s="1283"/>
      <c r="Y13" s="1283"/>
      <c r="Z13" s="1283"/>
      <c r="AA13" s="1283"/>
      <c r="AB13" s="1284"/>
    </row>
    <row r="14" spans="1:28" ht="18.75" customHeight="1">
      <c r="A14" s="1277"/>
      <c r="B14" s="1279" t="s">
        <v>1229</v>
      </c>
      <c r="C14" s="1280"/>
      <c r="D14" s="1280"/>
      <c r="E14" s="1280"/>
      <c r="F14" s="1280"/>
      <c r="G14" s="1281"/>
      <c r="H14" s="1283"/>
      <c r="I14" s="1283"/>
      <c r="J14" s="1283"/>
      <c r="K14" s="1283"/>
      <c r="L14" s="1283"/>
      <c r="M14" s="1283"/>
      <c r="N14" s="1283"/>
      <c r="O14" s="1283"/>
      <c r="P14" s="1283"/>
      <c r="Q14" s="1283"/>
      <c r="R14" s="1283"/>
      <c r="S14" s="1283"/>
      <c r="T14" s="1283"/>
      <c r="U14" s="1283"/>
      <c r="V14" s="1283"/>
      <c r="W14" s="1283"/>
      <c r="X14" s="1283"/>
      <c r="Y14" s="1283"/>
      <c r="Z14" s="1283"/>
      <c r="AA14" s="1283"/>
      <c r="AB14" s="1284"/>
    </row>
    <row r="15" spans="1:28" ht="18.75" customHeight="1">
      <c r="A15" s="1277"/>
      <c r="B15" s="1279" t="s">
        <v>1230</v>
      </c>
      <c r="C15" s="1280"/>
      <c r="D15" s="1280"/>
      <c r="E15" s="1280"/>
      <c r="F15" s="1280"/>
      <c r="G15" s="1281"/>
      <c r="H15" s="1283"/>
      <c r="I15" s="1283"/>
      <c r="J15" s="1283"/>
      <c r="K15" s="1283"/>
      <c r="L15" s="1283"/>
      <c r="M15" s="1283"/>
      <c r="N15" s="1283"/>
      <c r="O15" s="1283"/>
      <c r="P15" s="1283"/>
      <c r="Q15" s="1283"/>
      <c r="R15" s="1283"/>
      <c r="S15" s="1283"/>
      <c r="T15" s="1283"/>
      <c r="U15" s="1283"/>
      <c r="V15" s="1283"/>
      <c r="W15" s="1283"/>
      <c r="X15" s="1283"/>
      <c r="Y15" s="1283"/>
      <c r="Z15" s="1283"/>
      <c r="AA15" s="1283"/>
      <c r="AB15" s="1284"/>
    </row>
    <row r="16" spans="1:28" ht="18.75" customHeight="1">
      <c r="A16" s="1277"/>
      <c r="B16" s="1279" t="s">
        <v>1231</v>
      </c>
      <c r="C16" s="1280"/>
      <c r="D16" s="1280"/>
      <c r="E16" s="1280"/>
      <c r="F16" s="1280"/>
      <c r="G16" s="1281"/>
      <c r="H16" s="1283" t="s">
        <v>1232</v>
      </c>
      <c r="I16" s="1283"/>
      <c r="J16" s="1283"/>
      <c r="K16" s="1283" t="s">
        <v>1233</v>
      </c>
      <c r="L16" s="1283"/>
      <c r="M16" s="1283" t="s">
        <v>1234</v>
      </c>
      <c r="N16" s="1283"/>
      <c r="O16" s="1283" t="s">
        <v>1235</v>
      </c>
      <c r="P16" s="1283"/>
      <c r="Q16" s="1283"/>
      <c r="R16" s="1283"/>
      <c r="S16" s="1283"/>
      <c r="T16" s="1283"/>
      <c r="U16" s="1283"/>
      <c r="V16" s="1283"/>
      <c r="W16" s="1283"/>
      <c r="X16" s="1283"/>
      <c r="Y16" s="1283"/>
      <c r="Z16" s="1283"/>
      <c r="AA16" s="1283"/>
      <c r="AB16" s="1284"/>
    </row>
    <row r="17" spans="1:28" ht="18.75" customHeight="1">
      <c r="A17" s="1277"/>
      <c r="B17" s="1279" t="s">
        <v>1236</v>
      </c>
      <c r="C17" s="1280"/>
      <c r="D17" s="1280"/>
      <c r="E17" s="1280"/>
      <c r="F17" s="1280"/>
      <c r="G17" s="1281"/>
      <c r="H17" s="1283"/>
      <c r="I17" s="1283"/>
      <c r="J17" s="1283"/>
      <c r="K17" s="1283"/>
      <c r="L17" s="1283"/>
      <c r="M17" s="1283"/>
      <c r="N17" s="1283"/>
      <c r="O17" s="1283"/>
      <c r="P17" s="1283"/>
      <c r="Q17" s="1283"/>
      <c r="R17" s="1283"/>
      <c r="S17" s="1283"/>
      <c r="T17" s="1283"/>
      <c r="U17" s="1283"/>
      <c r="V17" s="1283"/>
      <c r="W17" s="1283"/>
      <c r="X17" s="1283"/>
      <c r="Y17" s="1283"/>
      <c r="Z17" s="1283"/>
      <c r="AA17" s="1283"/>
      <c r="AB17" s="1284"/>
    </row>
    <row r="18" spans="1:28" ht="18.75" customHeight="1">
      <c r="A18" s="1277"/>
      <c r="B18" s="1279" t="s">
        <v>1237</v>
      </c>
      <c r="C18" s="1280"/>
      <c r="D18" s="1280"/>
      <c r="E18" s="1280"/>
      <c r="F18" s="1280"/>
      <c r="G18" s="1281"/>
      <c r="H18" s="1283"/>
      <c r="I18" s="1283"/>
      <c r="J18" s="1283"/>
      <c r="K18" s="1283"/>
      <c r="L18" s="1283"/>
      <c r="M18" s="1283"/>
      <c r="N18" s="1283"/>
      <c r="O18" s="1283"/>
      <c r="P18" s="1283"/>
      <c r="Q18" s="1283"/>
      <c r="R18" s="1283"/>
      <c r="S18" s="1283"/>
      <c r="T18" s="1283"/>
      <c r="U18" s="1283"/>
      <c r="V18" s="1283"/>
      <c r="W18" s="1283"/>
      <c r="X18" s="1283"/>
      <c r="Y18" s="1283"/>
      <c r="Z18" s="1283"/>
      <c r="AA18" s="1283"/>
      <c r="AB18" s="1284"/>
    </row>
    <row r="19" spans="1:28" s="635" customFormat="1" ht="18.75" customHeight="1">
      <c r="A19" s="1282"/>
      <c r="B19" s="1285" t="s">
        <v>1238</v>
      </c>
      <c r="C19" s="1286"/>
      <c r="D19" s="1286"/>
      <c r="E19" s="1286"/>
      <c r="F19" s="1286"/>
      <c r="G19" s="1287"/>
      <c r="H19" s="1286"/>
      <c r="I19" s="1286"/>
      <c r="J19" s="4728"/>
      <c r="K19" s="4728"/>
      <c r="L19" s="4728"/>
      <c r="M19" s="4728"/>
      <c r="N19" s="1286"/>
      <c r="O19" s="1288"/>
      <c r="P19" s="1285" t="s">
        <v>1239</v>
      </c>
      <c r="Q19" s="1286"/>
      <c r="R19" s="1286"/>
      <c r="S19" s="1286"/>
      <c r="T19" s="1286"/>
      <c r="U19" s="4729"/>
      <c r="V19" s="4728"/>
      <c r="W19" s="4728"/>
      <c r="X19" s="4728"/>
      <c r="Y19" s="4728"/>
      <c r="Z19" s="4728"/>
      <c r="AA19" s="1286"/>
      <c r="AB19" s="1288"/>
    </row>
    <row r="20" spans="1:28" s="635" customFormat="1" ht="18.75" customHeight="1">
      <c r="A20" s="1282"/>
      <c r="B20" s="1289" t="s">
        <v>1240</v>
      </c>
      <c r="C20" s="1290"/>
      <c r="D20" s="1290"/>
      <c r="E20" s="1290"/>
      <c r="F20" s="1290"/>
      <c r="G20" s="1291"/>
      <c r="H20" s="1292"/>
      <c r="I20" s="1292"/>
      <c r="J20" s="1292"/>
      <c r="K20" s="1292"/>
      <c r="L20" s="1292"/>
      <c r="M20" s="4730" t="s">
        <v>1241</v>
      </c>
      <c r="N20" s="4730"/>
      <c r="O20" s="4731"/>
      <c r="P20" s="1289" t="s">
        <v>1242</v>
      </c>
      <c r="Q20" s="1290"/>
      <c r="R20" s="1290"/>
      <c r="S20" s="1290"/>
      <c r="T20" s="1290"/>
      <c r="U20" s="1293"/>
      <c r="V20" s="1292"/>
      <c r="W20" s="1292"/>
      <c r="X20" s="1292"/>
      <c r="Y20" s="1292"/>
      <c r="Z20" s="4730" t="s">
        <v>1241</v>
      </c>
      <c r="AA20" s="4730"/>
      <c r="AB20" s="4731"/>
    </row>
    <row r="21" spans="1:28" ht="18.75" customHeight="1">
      <c r="A21" s="1277"/>
      <c r="B21" s="1279" t="s">
        <v>1243</v>
      </c>
      <c r="C21" s="1280"/>
      <c r="D21" s="1280"/>
      <c r="E21" s="1280"/>
      <c r="F21" s="1280"/>
      <c r="G21" s="1281"/>
      <c r="H21" s="1280" t="s">
        <v>1244</v>
      </c>
      <c r="I21" s="1280"/>
      <c r="J21" s="1280"/>
      <c r="K21" s="1280"/>
      <c r="L21" s="1280"/>
      <c r="M21" s="1280"/>
      <c r="N21" s="1280"/>
      <c r="O21" s="1280"/>
      <c r="P21" s="1283"/>
      <c r="Q21" s="1283"/>
      <c r="R21" s="1283"/>
      <c r="S21" s="1283"/>
      <c r="T21" s="1280" t="s">
        <v>1245</v>
      </c>
      <c r="U21" s="1280"/>
      <c r="V21" s="1280"/>
      <c r="W21" s="1280"/>
      <c r="X21" s="1280"/>
      <c r="Y21" s="1280"/>
      <c r="Z21" s="1280"/>
      <c r="AA21" s="1280"/>
      <c r="AB21" s="1281"/>
    </row>
    <row r="22" spans="1:28" ht="18.75" customHeight="1">
      <c r="A22" s="1277"/>
      <c r="B22" s="1279" t="s">
        <v>1246</v>
      </c>
      <c r="C22" s="1280"/>
      <c r="D22" s="1280"/>
      <c r="E22" s="1280"/>
      <c r="F22" s="1280"/>
      <c r="G22" s="1281"/>
      <c r="H22" s="1283" t="s">
        <v>1247</v>
      </c>
      <c r="I22" s="1283"/>
      <c r="J22" s="1283"/>
      <c r="K22" s="1283"/>
      <c r="L22" s="1283"/>
      <c r="M22" s="1283"/>
      <c r="N22" s="1283"/>
      <c r="O22" s="1283"/>
      <c r="P22" s="1283"/>
      <c r="Q22" s="1283"/>
      <c r="R22" s="1283"/>
      <c r="S22" s="1283"/>
      <c r="T22" s="1283"/>
      <c r="U22" s="1283"/>
      <c r="V22" s="1283"/>
      <c r="W22" s="1283"/>
      <c r="X22" s="1283"/>
      <c r="Y22" s="1283"/>
      <c r="Z22" s="1283"/>
      <c r="AA22" s="1283"/>
      <c r="AB22" s="1284" t="s">
        <v>1248</v>
      </c>
    </row>
    <row r="23" spans="1:28" ht="18.75" customHeight="1">
      <c r="A23" s="1277"/>
      <c r="B23" s="1279" t="s">
        <v>1249</v>
      </c>
      <c r="C23" s="1280"/>
      <c r="D23" s="1280"/>
      <c r="E23" s="1280"/>
      <c r="F23" s="1280"/>
      <c r="G23" s="1281"/>
      <c r="H23" s="1283" t="s">
        <v>1250</v>
      </c>
      <c r="I23" s="1283"/>
      <c r="J23" s="1283"/>
      <c r="K23" s="1283"/>
      <c r="L23" s="1283"/>
      <c r="M23" s="1283"/>
      <c r="N23" s="1283"/>
      <c r="O23" s="1283"/>
      <c r="P23" s="1283"/>
      <c r="Q23" s="1283"/>
      <c r="R23" s="1283"/>
      <c r="S23" s="1283"/>
      <c r="T23" s="1283"/>
      <c r="U23" s="1283"/>
      <c r="V23" s="1283"/>
      <c r="W23" s="1283"/>
      <c r="X23" s="1283"/>
      <c r="Y23" s="1283"/>
      <c r="Z23" s="1283"/>
      <c r="AA23" s="1283"/>
      <c r="AB23" s="1284" t="s">
        <v>1248</v>
      </c>
    </row>
    <row r="24" spans="1:28" ht="18.75" customHeight="1">
      <c r="A24" s="1277"/>
      <c r="B24" s="1279"/>
      <c r="C24" s="1280"/>
      <c r="D24" s="1280"/>
      <c r="E24" s="1280"/>
      <c r="F24" s="1280"/>
      <c r="G24" s="1281"/>
      <c r="H24" s="1280"/>
      <c r="I24" s="1280"/>
      <c r="J24" s="1280"/>
      <c r="K24" s="1280"/>
      <c r="L24" s="1280"/>
      <c r="M24" s="1280"/>
      <c r="N24" s="1280"/>
      <c r="O24" s="1280"/>
      <c r="P24" s="1280"/>
      <c r="Q24" s="1280"/>
      <c r="R24" s="1280"/>
      <c r="S24" s="1280"/>
      <c r="T24" s="1280"/>
      <c r="U24" s="1280"/>
      <c r="V24" s="1280"/>
      <c r="W24" s="1280"/>
      <c r="X24" s="1280"/>
      <c r="Y24" s="1280"/>
      <c r="Z24" s="1280"/>
      <c r="AA24" s="1280"/>
      <c r="AB24" s="1281"/>
    </row>
    <row r="25" spans="1:28" ht="18.75" customHeight="1">
      <c r="A25" s="1277"/>
      <c r="B25" s="1279" t="s">
        <v>1251</v>
      </c>
      <c r="C25" s="1280"/>
      <c r="D25" s="1280"/>
      <c r="E25" s="1280"/>
      <c r="F25" s="1280"/>
      <c r="G25" s="1281"/>
      <c r="H25" s="1283" t="s">
        <v>1252</v>
      </c>
      <c r="I25" s="1283"/>
      <c r="J25" s="1283"/>
      <c r="K25" s="1283"/>
      <c r="L25" s="1283"/>
      <c r="M25" s="1283"/>
      <c r="N25" s="1283"/>
      <c r="O25" s="1283"/>
      <c r="P25" s="1283"/>
      <c r="Q25" s="1283"/>
      <c r="R25" s="1283"/>
      <c r="S25" s="1283"/>
      <c r="T25" s="1283"/>
      <c r="U25" s="1283"/>
      <c r="V25" s="1283"/>
      <c r="W25" s="1283"/>
      <c r="X25" s="1283"/>
      <c r="Y25" s="1283"/>
      <c r="Z25" s="1283"/>
      <c r="AA25" s="1283"/>
      <c r="AB25" s="1284" t="s">
        <v>1248</v>
      </c>
    </row>
    <row r="26" spans="1:28" ht="18.75" customHeight="1">
      <c r="A26" s="1277"/>
      <c r="B26" s="1294"/>
      <c r="C26" s="1295"/>
      <c r="D26" s="1295"/>
      <c r="E26" s="1295"/>
      <c r="F26" s="1295"/>
      <c r="G26" s="1295"/>
      <c r="H26" s="1282"/>
      <c r="I26" s="1282"/>
      <c r="J26" s="1282"/>
      <c r="K26" s="1282"/>
      <c r="L26" s="1282"/>
      <c r="M26" s="1282"/>
      <c r="N26" s="1282"/>
      <c r="O26" s="1282"/>
      <c r="P26" s="1282"/>
      <c r="Q26" s="1282"/>
      <c r="R26" s="1282"/>
      <c r="S26" s="1282"/>
      <c r="T26" s="1282"/>
      <c r="U26" s="1282"/>
      <c r="V26" s="1282"/>
      <c r="W26" s="1282"/>
      <c r="X26" s="1282"/>
      <c r="Y26" s="1282"/>
      <c r="Z26" s="1282"/>
      <c r="AA26" s="1282"/>
      <c r="AB26" s="1296"/>
    </row>
    <row r="27" spans="1:28" ht="18.75" customHeight="1">
      <c r="A27" s="1277"/>
      <c r="B27" s="1294"/>
      <c r="C27" s="1295"/>
      <c r="D27" s="1295"/>
      <c r="E27" s="1295"/>
      <c r="F27" s="1295"/>
      <c r="G27" s="1295"/>
      <c r="H27" s="1282"/>
      <c r="I27" s="1282"/>
      <c r="J27" s="1282"/>
      <c r="K27" s="1282"/>
      <c r="L27" s="1282"/>
      <c r="M27" s="1282"/>
      <c r="N27" s="1282"/>
      <c r="O27" s="1297"/>
      <c r="P27" s="1297"/>
      <c r="Q27" s="1282"/>
      <c r="R27" s="1282"/>
      <c r="S27" s="1282"/>
      <c r="T27" s="1282"/>
      <c r="U27" s="1282"/>
      <c r="V27" s="1282"/>
      <c r="W27" s="1282"/>
      <c r="X27" s="1282"/>
      <c r="Y27" s="1282"/>
      <c r="Z27" s="1282"/>
      <c r="AA27" s="1282"/>
      <c r="AB27" s="1296"/>
    </row>
    <row r="28" spans="1:28" ht="18.75" customHeight="1">
      <c r="A28" s="1277"/>
      <c r="B28" s="4718" t="s">
        <v>1253</v>
      </c>
      <c r="C28" s="4719"/>
      <c r="D28" s="4719"/>
      <c r="E28" s="4719"/>
      <c r="F28" s="4719"/>
      <c r="G28" s="4719"/>
      <c r="H28" s="4719"/>
      <c r="I28" s="4719"/>
      <c r="J28" s="4719"/>
      <c r="K28" s="4719"/>
      <c r="L28" s="4719"/>
      <c r="M28" s="4719"/>
      <c r="N28" s="4719"/>
      <c r="O28" s="4719"/>
      <c r="P28" s="4719"/>
      <c r="Q28" s="4719"/>
      <c r="R28" s="4719"/>
      <c r="S28" s="4719"/>
      <c r="T28" s="4719"/>
      <c r="U28" s="4719"/>
      <c r="V28" s="4719"/>
      <c r="W28" s="4719"/>
      <c r="X28" s="4719"/>
      <c r="Y28" s="4719"/>
      <c r="Z28" s="4719"/>
      <c r="AA28" s="4719"/>
      <c r="AB28" s="4720"/>
    </row>
    <row r="29" spans="1:28" ht="18.75" customHeight="1">
      <c r="A29" s="1277"/>
      <c r="B29" s="1298"/>
      <c r="C29" s="1295"/>
      <c r="D29" s="1295"/>
      <c r="E29" s="1295"/>
      <c r="F29" s="1295"/>
      <c r="G29" s="1295"/>
      <c r="H29" s="1299"/>
      <c r="I29" s="1299"/>
      <c r="J29" s="1299"/>
      <c r="K29" s="1299"/>
      <c r="L29" s="1299"/>
      <c r="M29" s="1299"/>
      <c r="N29" s="1299"/>
      <c r="O29" s="1299"/>
      <c r="P29" s="1299"/>
      <c r="Q29" s="1299"/>
      <c r="R29" s="1299"/>
      <c r="S29" s="1299"/>
      <c r="T29" s="1299"/>
      <c r="U29" s="1299"/>
      <c r="V29" s="1299"/>
      <c r="W29" s="1299"/>
      <c r="X29" s="1299"/>
      <c r="Y29" s="1299"/>
      <c r="Z29" s="1299"/>
      <c r="AA29" s="1299"/>
      <c r="AB29" s="1300"/>
    </row>
    <row r="30" spans="1:28" ht="18.75" customHeight="1">
      <c r="A30" s="1277"/>
      <c r="B30" s="4718" t="s">
        <v>1254</v>
      </c>
      <c r="C30" s="4719"/>
      <c r="D30" s="4719"/>
      <c r="E30" s="4719"/>
      <c r="F30" s="4719"/>
      <c r="G30" s="4719"/>
      <c r="H30" s="4719"/>
      <c r="I30" s="4719"/>
      <c r="J30" s="4719"/>
      <c r="K30" s="4719"/>
      <c r="L30" s="4719"/>
      <c r="M30" s="4719"/>
      <c r="N30" s="4719"/>
      <c r="O30" s="4719"/>
      <c r="P30" s="4719"/>
      <c r="Q30" s="4719"/>
      <c r="R30" s="4719"/>
      <c r="S30" s="4719"/>
      <c r="T30" s="4719"/>
      <c r="U30" s="4719"/>
      <c r="V30" s="4719"/>
      <c r="W30" s="4719"/>
      <c r="X30" s="4719"/>
      <c r="Y30" s="4719"/>
      <c r="Z30" s="4719"/>
      <c r="AA30" s="4719"/>
      <c r="AB30" s="4720"/>
    </row>
    <row r="31" spans="1:28" ht="18.75" customHeight="1">
      <c r="A31" s="1277"/>
      <c r="B31" s="4718" t="s">
        <v>1255</v>
      </c>
      <c r="C31" s="4719"/>
      <c r="D31" s="4719"/>
      <c r="E31" s="4719"/>
      <c r="F31" s="4719"/>
      <c r="G31" s="4719"/>
      <c r="H31" s="4719"/>
      <c r="I31" s="4719"/>
      <c r="J31" s="4719"/>
      <c r="K31" s="4719"/>
      <c r="L31" s="4719"/>
      <c r="M31" s="4719"/>
      <c r="N31" s="4719"/>
      <c r="O31" s="4719"/>
      <c r="P31" s="4719"/>
      <c r="Q31" s="4719"/>
      <c r="R31" s="4719"/>
      <c r="S31" s="4719"/>
      <c r="T31" s="4719"/>
      <c r="U31" s="4719"/>
      <c r="V31" s="4719"/>
      <c r="W31" s="4719"/>
      <c r="X31" s="4719"/>
      <c r="Y31" s="4719"/>
      <c r="Z31" s="4719"/>
      <c r="AA31" s="4719"/>
      <c r="AB31" s="4720"/>
    </row>
    <row r="32" spans="1:28" ht="18.75" customHeight="1">
      <c r="A32" s="1277"/>
      <c r="B32" s="1298"/>
      <c r="C32" s="1297"/>
      <c r="D32" s="1299"/>
      <c r="E32" s="1299"/>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300"/>
    </row>
    <row r="33" spans="1:28" ht="18.75" customHeight="1">
      <c r="A33" s="1277"/>
      <c r="B33" s="1298"/>
      <c r="C33" s="1297"/>
      <c r="D33" s="1299"/>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c r="AA33" s="1299"/>
      <c r="AB33" s="1300"/>
    </row>
    <row r="34" spans="1:28" ht="18.75" customHeight="1">
      <c r="A34" s="1277"/>
      <c r="B34" s="1298"/>
      <c r="C34" s="1297"/>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300"/>
    </row>
    <row r="35" spans="1:28" ht="18.75" customHeight="1">
      <c r="A35" s="1277"/>
      <c r="B35" s="1298"/>
      <c r="C35" s="1297"/>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300"/>
    </row>
    <row r="36" spans="1:28" ht="18.75" customHeight="1">
      <c r="A36" s="1277"/>
      <c r="B36" s="1298"/>
      <c r="C36" s="1297"/>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300"/>
    </row>
    <row r="37" spans="1:28" ht="18.75" customHeight="1">
      <c r="A37" s="1277"/>
      <c r="B37" s="1298"/>
      <c r="C37" s="1297"/>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300"/>
    </row>
    <row r="38" spans="1:28" ht="18.75" customHeight="1">
      <c r="A38" s="1277"/>
      <c r="B38" s="1298"/>
      <c r="C38" s="1297"/>
      <c r="D38" s="1299"/>
      <c r="E38" s="1299"/>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300"/>
    </row>
    <row r="39" spans="1:28" ht="18.75" customHeight="1">
      <c r="A39" s="1277"/>
      <c r="B39" s="1301"/>
      <c r="C39" s="1302"/>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4"/>
    </row>
    <row r="40" spans="1:28" ht="15.75" customHeight="1">
      <c r="B40" s="636"/>
    </row>
  </sheetData>
  <mergeCells count="14">
    <mergeCell ref="B3:AB3"/>
    <mergeCell ref="J19:M19"/>
    <mergeCell ref="U19:Z19"/>
    <mergeCell ref="M20:O20"/>
    <mergeCell ref="Z20:AB20"/>
    <mergeCell ref="B30:AB30"/>
    <mergeCell ref="B31:AB31"/>
    <mergeCell ref="H5:AB5"/>
    <mergeCell ref="H6:AB6"/>
    <mergeCell ref="H8:AB8"/>
    <mergeCell ref="H9:AB9"/>
    <mergeCell ref="H10:AB10"/>
    <mergeCell ref="H11:AB11"/>
    <mergeCell ref="B28:AB28"/>
  </mergeCells>
  <phoneticPr fontId="14"/>
  <pageMargins left="0.74803149606299213" right="0.74803149606299213" top="0.6692913385826772" bottom="0.62992125984251968" header="0.51181102362204722" footer="0.51181102362204722"/>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B42"/>
  <sheetViews>
    <sheetView showGridLines="0" view="pageBreakPreview" zoomScaleNormal="100" zoomScaleSheetLayoutView="100" workbookViewId="0">
      <selection activeCell="G4" sqref="G4"/>
    </sheetView>
  </sheetViews>
  <sheetFormatPr defaultRowHeight="13.2"/>
  <cols>
    <col min="1" max="1" width="0.44140625" style="634" customWidth="1"/>
    <col min="2" max="28" width="3.109375" style="634" customWidth="1"/>
    <col min="29" max="256" width="8.88671875" style="634"/>
    <col min="257" max="257" width="0.44140625" style="634" customWidth="1"/>
    <col min="258" max="284" width="3.109375" style="634" customWidth="1"/>
    <col min="285" max="512" width="8.88671875" style="634"/>
    <col min="513" max="513" width="0.44140625" style="634" customWidth="1"/>
    <col min="514" max="540" width="3.109375" style="634" customWidth="1"/>
    <col min="541" max="768" width="8.88671875" style="634"/>
    <col min="769" max="769" width="0.44140625" style="634" customWidth="1"/>
    <col min="770" max="796" width="3.109375" style="634" customWidth="1"/>
    <col min="797" max="1024" width="8.88671875" style="634"/>
    <col min="1025" max="1025" width="0.44140625" style="634" customWidth="1"/>
    <col min="1026" max="1052" width="3.109375" style="634" customWidth="1"/>
    <col min="1053" max="1280" width="8.88671875" style="634"/>
    <col min="1281" max="1281" width="0.44140625" style="634" customWidth="1"/>
    <col min="1282" max="1308" width="3.109375" style="634" customWidth="1"/>
    <col min="1309" max="1536" width="8.88671875" style="634"/>
    <col min="1537" max="1537" width="0.44140625" style="634" customWidth="1"/>
    <col min="1538" max="1564" width="3.109375" style="634" customWidth="1"/>
    <col min="1565" max="1792" width="8.88671875" style="634"/>
    <col min="1793" max="1793" width="0.44140625" style="634" customWidth="1"/>
    <col min="1794" max="1820" width="3.109375" style="634" customWidth="1"/>
    <col min="1821" max="2048" width="8.88671875" style="634"/>
    <col min="2049" max="2049" width="0.44140625" style="634" customWidth="1"/>
    <col min="2050" max="2076" width="3.109375" style="634" customWidth="1"/>
    <col min="2077" max="2304" width="8.88671875" style="634"/>
    <col min="2305" max="2305" width="0.44140625" style="634" customWidth="1"/>
    <col min="2306" max="2332" width="3.109375" style="634" customWidth="1"/>
    <col min="2333" max="2560" width="8.88671875" style="634"/>
    <col min="2561" max="2561" width="0.44140625" style="634" customWidth="1"/>
    <col min="2562" max="2588" width="3.109375" style="634" customWidth="1"/>
    <col min="2589" max="2816" width="8.88671875" style="634"/>
    <col min="2817" max="2817" width="0.44140625" style="634" customWidth="1"/>
    <col min="2818" max="2844" width="3.109375" style="634" customWidth="1"/>
    <col min="2845" max="3072" width="8.88671875" style="634"/>
    <col min="3073" max="3073" width="0.44140625" style="634" customWidth="1"/>
    <col min="3074" max="3100" width="3.109375" style="634" customWidth="1"/>
    <col min="3101" max="3328" width="8.88671875" style="634"/>
    <col min="3329" max="3329" width="0.44140625" style="634" customWidth="1"/>
    <col min="3330" max="3356" width="3.109375" style="634" customWidth="1"/>
    <col min="3357" max="3584" width="8.88671875" style="634"/>
    <col min="3585" max="3585" width="0.44140625" style="634" customWidth="1"/>
    <col min="3586" max="3612" width="3.109375" style="634" customWidth="1"/>
    <col min="3613" max="3840" width="8.88671875" style="634"/>
    <col min="3841" max="3841" width="0.44140625" style="634" customWidth="1"/>
    <col min="3842" max="3868" width="3.109375" style="634" customWidth="1"/>
    <col min="3869" max="4096" width="8.88671875" style="634"/>
    <col min="4097" max="4097" width="0.44140625" style="634" customWidth="1"/>
    <col min="4098" max="4124" width="3.109375" style="634" customWidth="1"/>
    <col min="4125" max="4352" width="8.88671875" style="634"/>
    <col min="4353" max="4353" width="0.44140625" style="634" customWidth="1"/>
    <col min="4354" max="4380" width="3.109375" style="634" customWidth="1"/>
    <col min="4381" max="4608" width="8.88671875" style="634"/>
    <col min="4609" max="4609" width="0.44140625" style="634" customWidth="1"/>
    <col min="4610" max="4636" width="3.109375" style="634" customWidth="1"/>
    <col min="4637" max="4864" width="8.88671875" style="634"/>
    <col min="4865" max="4865" width="0.44140625" style="634" customWidth="1"/>
    <col min="4866" max="4892" width="3.109375" style="634" customWidth="1"/>
    <col min="4893" max="5120" width="8.88671875" style="634"/>
    <col min="5121" max="5121" width="0.44140625" style="634" customWidth="1"/>
    <col min="5122" max="5148" width="3.109375" style="634" customWidth="1"/>
    <col min="5149" max="5376" width="8.88671875" style="634"/>
    <col min="5377" max="5377" width="0.44140625" style="634" customWidth="1"/>
    <col min="5378" max="5404" width="3.109375" style="634" customWidth="1"/>
    <col min="5405" max="5632" width="8.88671875" style="634"/>
    <col min="5633" max="5633" width="0.44140625" style="634" customWidth="1"/>
    <col min="5634" max="5660" width="3.109375" style="634" customWidth="1"/>
    <col min="5661" max="5888" width="8.88671875" style="634"/>
    <col min="5889" max="5889" width="0.44140625" style="634" customWidth="1"/>
    <col min="5890" max="5916" width="3.109375" style="634" customWidth="1"/>
    <col min="5917" max="6144" width="8.88671875" style="634"/>
    <col min="6145" max="6145" width="0.44140625" style="634" customWidth="1"/>
    <col min="6146" max="6172" width="3.109375" style="634" customWidth="1"/>
    <col min="6173" max="6400" width="8.88671875" style="634"/>
    <col min="6401" max="6401" width="0.44140625" style="634" customWidth="1"/>
    <col min="6402" max="6428" width="3.109375" style="634" customWidth="1"/>
    <col min="6429" max="6656" width="8.88671875" style="634"/>
    <col min="6657" max="6657" width="0.44140625" style="634" customWidth="1"/>
    <col min="6658" max="6684" width="3.109375" style="634" customWidth="1"/>
    <col min="6685" max="6912" width="8.88671875" style="634"/>
    <col min="6913" max="6913" width="0.44140625" style="634" customWidth="1"/>
    <col min="6914" max="6940" width="3.109375" style="634" customWidth="1"/>
    <col min="6941" max="7168" width="8.88671875" style="634"/>
    <col min="7169" max="7169" width="0.44140625" style="634" customWidth="1"/>
    <col min="7170" max="7196" width="3.109375" style="634" customWidth="1"/>
    <col min="7197" max="7424" width="8.88671875" style="634"/>
    <col min="7425" max="7425" width="0.44140625" style="634" customWidth="1"/>
    <col min="7426" max="7452" width="3.109375" style="634" customWidth="1"/>
    <col min="7453" max="7680" width="8.88671875" style="634"/>
    <col min="7681" max="7681" width="0.44140625" style="634" customWidth="1"/>
    <col min="7682" max="7708" width="3.109375" style="634" customWidth="1"/>
    <col min="7709" max="7936" width="8.88671875" style="634"/>
    <col min="7937" max="7937" width="0.44140625" style="634" customWidth="1"/>
    <col min="7938" max="7964" width="3.109375" style="634" customWidth="1"/>
    <col min="7965" max="8192" width="8.88671875" style="634"/>
    <col min="8193" max="8193" width="0.44140625" style="634" customWidth="1"/>
    <col min="8194" max="8220" width="3.109375" style="634" customWidth="1"/>
    <col min="8221" max="8448" width="8.88671875" style="634"/>
    <col min="8449" max="8449" width="0.44140625" style="634" customWidth="1"/>
    <col min="8450" max="8476" width="3.109375" style="634" customWidth="1"/>
    <col min="8477" max="8704" width="8.88671875" style="634"/>
    <col min="8705" max="8705" width="0.44140625" style="634" customWidth="1"/>
    <col min="8706" max="8732" width="3.109375" style="634" customWidth="1"/>
    <col min="8733" max="8960" width="8.88671875" style="634"/>
    <col min="8961" max="8961" width="0.44140625" style="634" customWidth="1"/>
    <col min="8962" max="8988" width="3.109375" style="634" customWidth="1"/>
    <col min="8989" max="9216" width="8.88671875" style="634"/>
    <col min="9217" max="9217" width="0.44140625" style="634" customWidth="1"/>
    <col min="9218" max="9244" width="3.109375" style="634" customWidth="1"/>
    <col min="9245" max="9472" width="8.88671875" style="634"/>
    <col min="9473" max="9473" width="0.44140625" style="634" customWidth="1"/>
    <col min="9474" max="9500" width="3.109375" style="634" customWidth="1"/>
    <col min="9501" max="9728" width="8.88671875" style="634"/>
    <col min="9729" max="9729" width="0.44140625" style="634" customWidth="1"/>
    <col min="9730" max="9756" width="3.109375" style="634" customWidth="1"/>
    <col min="9757" max="9984" width="8.88671875" style="634"/>
    <col min="9985" max="9985" width="0.44140625" style="634" customWidth="1"/>
    <col min="9986" max="10012" width="3.109375" style="634" customWidth="1"/>
    <col min="10013" max="10240" width="8.88671875" style="634"/>
    <col min="10241" max="10241" width="0.44140625" style="634" customWidth="1"/>
    <col min="10242" max="10268" width="3.109375" style="634" customWidth="1"/>
    <col min="10269" max="10496" width="8.88671875" style="634"/>
    <col min="10497" max="10497" width="0.44140625" style="634" customWidth="1"/>
    <col min="10498" max="10524" width="3.109375" style="634" customWidth="1"/>
    <col min="10525" max="10752" width="8.88671875" style="634"/>
    <col min="10753" max="10753" width="0.44140625" style="634" customWidth="1"/>
    <col min="10754" max="10780" width="3.109375" style="634" customWidth="1"/>
    <col min="10781" max="11008" width="8.88671875" style="634"/>
    <col min="11009" max="11009" width="0.44140625" style="634" customWidth="1"/>
    <col min="11010" max="11036" width="3.109375" style="634" customWidth="1"/>
    <col min="11037" max="11264" width="8.88671875" style="634"/>
    <col min="11265" max="11265" width="0.44140625" style="634" customWidth="1"/>
    <col min="11266" max="11292" width="3.109375" style="634" customWidth="1"/>
    <col min="11293" max="11520" width="8.88671875" style="634"/>
    <col min="11521" max="11521" width="0.44140625" style="634" customWidth="1"/>
    <col min="11522" max="11548" width="3.109375" style="634" customWidth="1"/>
    <col min="11549" max="11776" width="8.88671875" style="634"/>
    <col min="11777" max="11777" width="0.44140625" style="634" customWidth="1"/>
    <col min="11778" max="11804" width="3.109375" style="634" customWidth="1"/>
    <col min="11805" max="12032" width="8.88671875" style="634"/>
    <col min="12033" max="12033" width="0.44140625" style="634" customWidth="1"/>
    <col min="12034" max="12060" width="3.109375" style="634" customWidth="1"/>
    <col min="12061" max="12288" width="8.88671875" style="634"/>
    <col min="12289" max="12289" width="0.44140625" style="634" customWidth="1"/>
    <col min="12290" max="12316" width="3.109375" style="634" customWidth="1"/>
    <col min="12317" max="12544" width="8.88671875" style="634"/>
    <col min="12545" max="12545" width="0.44140625" style="634" customWidth="1"/>
    <col min="12546" max="12572" width="3.109375" style="634" customWidth="1"/>
    <col min="12573" max="12800" width="8.88671875" style="634"/>
    <col min="12801" max="12801" width="0.44140625" style="634" customWidth="1"/>
    <col min="12802" max="12828" width="3.109375" style="634" customWidth="1"/>
    <col min="12829" max="13056" width="8.88671875" style="634"/>
    <col min="13057" max="13057" width="0.44140625" style="634" customWidth="1"/>
    <col min="13058" max="13084" width="3.109375" style="634" customWidth="1"/>
    <col min="13085" max="13312" width="8.88671875" style="634"/>
    <col min="13313" max="13313" width="0.44140625" style="634" customWidth="1"/>
    <col min="13314" max="13340" width="3.109375" style="634" customWidth="1"/>
    <col min="13341" max="13568" width="8.88671875" style="634"/>
    <col min="13569" max="13569" width="0.44140625" style="634" customWidth="1"/>
    <col min="13570" max="13596" width="3.109375" style="634" customWidth="1"/>
    <col min="13597" max="13824" width="8.88671875" style="634"/>
    <col min="13825" max="13825" width="0.44140625" style="634" customWidth="1"/>
    <col min="13826" max="13852" width="3.109375" style="634" customWidth="1"/>
    <col min="13853" max="14080" width="8.88671875" style="634"/>
    <col min="14081" max="14081" width="0.44140625" style="634" customWidth="1"/>
    <col min="14082" max="14108" width="3.109375" style="634" customWidth="1"/>
    <col min="14109" max="14336" width="8.88671875" style="634"/>
    <col min="14337" max="14337" width="0.44140625" style="634" customWidth="1"/>
    <col min="14338" max="14364" width="3.109375" style="634" customWidth="1"/>
    <col min="14365" max="14592" width="8.88671875" style="634"/>
    <col min="14593" max="14593" width="0.44140625" style="634" customWidth="1"/>
    <col min="14594" max="14620" width="3.109375" style="634" customWidth="1"/>
    <col min="14621" max="14848" width="8.88671875" style="634"/>
    <col min="14849" max="14849" width="0.44140625" style="634" customWidth="1"/>
    <col min="14850" max="14876" width="3.109375" style="634" customWidth="1"/>
    <col min="14877" max="15104" width="8.88671875" style="634"/>
    <col min="15105" max="15105" width="0.44140625" style="634" customWidth="1"/>
    <col min="15106" max="15132" width="3.109375" style="634" customWidth="1"/>
    <col min="15133" max="15360" width="8.88671875" style="634"/>
    <col min="15361" max="15361" width="0.44140625" style="634" customWidth="1"/>
    <col min="15362" max="15388" width="3.109375" style="634" customWidth="1"/>
    <col min="15389" max="15616" width="8.88671875" style="634"/>
    <col min="15617" max="15617" width="0.44140625" style="634" customWidth="1"/>
    <col min="15618" max="15644" width="3.109375" style="634" customWidth="1"/>
    <col min="15645" max="15872" width="8.88671875" style="634"/>
    <col min="15873" max="15873" width="0.44140625" style="634" customWidth="1"/>
    <col min="15874" max="15900" width="3.109375" style="634" customWidth="1"/>
    <col min="15901" max="16128" width="8.88671875" style="634"/>
    <col min="16129" max="16129" width="0.44140625" style="634" customWidth="1"/>
    <col min="16130" max="16156" width="3.109375" style="634" customWidth="1"/>
    <col min="16157" max="16384" width="8.88671875" style="634"/>
  </cols>
  <sheetData>
    <row r="1" spans="1:28" ht="15.75" customHeight="1">
      <c r="A1" s="1305"/>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row>
    <row r="2" spans="1:28" ht="15.75" customHeigh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row>
    <row r="3" spans="1:28" ht="19.2">
      <c r="A3" s="1305"/>
      <c r="B3" s="4732" t="s">
        <v>1256</v>
      </c>
      <c r="C3" s="4732"/>
      <c r="D3" s="4732"/>
      <c r="E3" s="4732"/>
      <c r="F3" s="4732"/>
      <c r="G3" s="4732"/>
      <c r="H3" s="4732"/>
      <c r="I3" s="4732"/>
      <c r="J3" s="4732"/>
      <c r="K3" s="4732"/>
      <c r="L3" s="4732"/>
      <c r="M3" s="4732"/>
      <c r="N3" s="4732"/>
      <c r="O3" s="4732"/>
      <c r="P3" s="4732"/>
      <c r="Q3" s="4732"/>
      <c r="R3" s="4732"/>
      <c r="S3" s="4732"/>
      <c r="T3" s="4732"/>
      <c r="U3" s="4732"/>
      <c r="V3" s="4732"/>
      <c r="W3" s="4732"/>
      <c r="X3" s="4732"/>
      <c r="Y3" s="4732"/>
      <c r="Z3" s="4732"/>
      <c r="AA3" s="4732"/>
      <c r="AB3" s="4732"/>
    </row>
    <row r="4" spans="1:28" ht="15.75" customHeight="1">
      <c r="A4" s="1305"/>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row>
    <row r="5" spans="1:28" s="637" customFormat="1" ht="19.2">
      <c r="A5" s="1307"/>
      <c r="B5" s="1308"/>
      <c r="C5" s="1308"/>
      <c r="D5" s="1308"/>
      <c r="E5" s="1308"/>
      <c r="F5" s="1307"/>
      <c r="G5" s="1308"/>
      <c r="H5" s="1308"/>
      <c r="I5" s="1308"/>
      <c r="J5" s="1308" t="s">
        <v>1221</v>
      </c>
      <c r="K5" s="1308"/>
      <c r="L5" s="1308"/>
      <c r="M5" s="1308"/>
      <c r="N5" s="1309" t="s">
        <v>1257</v>
      </c>
      <c r="O5" s="1308"/>
      <c r="P5" s="1307"/>
      <c r="Q5" s="1308"/>
      <c r="R5" s="1308"/>
      <c r="S5" s="1308"/>
      <c r="T5" s="1308"/>
      <c r="U5" s="1308"/>
      <c r="V5" s="1308"/>
      <c r="W5" s="1308"/>
      <c r="X5" s="1308"/>
      <c r="Y5" s="1308"/>
      <c r="Z5" s="1308"/>
      <c r="AA5" s="1308"/>
      <c r="AB5" s="1308"/>
    </row>
    <row r="6" spans="1:28" ht="7.5" customHeight="1">
      <c r="A6" s="1305"/>
      <c r="B6" s="1278"/>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row>
    <row r="7" spans="1:28" ht="18.75" customHeight="1">
      <c r="A7" s="1305"/>
      <c r="B7" s="1285"/>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7"/>
    </row>
    <row r="8" spans="1:28" ht="18.75" customHeight="1">
      <c r="A8" s="1305"/>
      <c r="B8" s="1310"/>
      <c r="C8" s="1282"/>
      <c r="D8" s="1282"/>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96"/>
    </row>
    <row r="9" spans="1:28" ht="18.75" customHeight="1">
      <c r="A9" s="1305"/>
      <c r="B9" s="1310"/>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96"/>
    </row>
    <row r="10" spans="1:28" ht="18.75" customHeight="1">
      <c r="A10" s="1305"/>
      <c r="B10" s="4718" t="s">
        <v>1258</v>
      </c>
      <c r="C10" s="4719"/>
      <c r="D10" s="4719"/>
      <c r="E10" s="4719"/>
      <c r="F10" s="4719"/>
      <c r="G10" s="4719"/>
      <c r="H10" s="4719"/>
      <c r="I10" s="4719"/>
      <c r="J10" s="4719"/>
      <c r="K10" s="4719"/>
      <c r="L10" s="4719"/>
      <c r="M10" s="4719"/>
      <c r="N10" s="4719"/>
      <c r="O10" s="4719"/>
      <c r="P10" s="4719"/>
      <c r="Q10" s="4719"/>
      <c r="R10" s="4719"/>
      <c r="S10" s="4719"/>
      <c r="T10" s="4719"/>
      <c r="U10" s="4719"/>
      <c r="V10" s="4719"/>
      <c r="W10" s="4719"/>
      <c r="X10" s="4719"/>
      <c r="Y10" s="4719"/>
      <c r="Z10" s="4719"/>
      <c r="AA10" s="4719"/>
      <c r="AB10" s="4720"/>
    </row>
    <row r="11" spans="1:28" ht="18.75" customHeight="1">
      <c r="A11" s="1305"/>
      <c r="B11" s="1298"/>
      <c r="C11" s="1295"/>
      <c r="D11" s="1295"/>
      <c r="E11" s="1295"/>
      <c r="F11" s="1295"/>
      <c r="G11" s="1295"/>
      <c r="H11" s="1299"/>
      <c r="I11" s="1299"/>
      <c r="J11" s="1299"/>
      <c r="K11" s="1299"/>
      <c r="L11" s="1299"/>
      <c r="M11" s="1299"/>
      <c r="N11" s="1299"/>
      <c r="O11" s="1299"/>
      <c r="P11" s="1299"/>
      <c r="Q11" s="1299"/>
      <c r="R11" s="1299"/>
      <c r="S11" s="1299"/>
      <c r="T11" s="1299"/>
      <c r="U11" s="1299"/>
      <c r="V11" s="1299"/>
      <c r="W11" s="1299"/>
      <c r="X11" s="1299"/>
      <c r="Y11" s="1299"/>
      <c r="Z11" s="1299"/>
      <c r="AA11" s="1299"/>
      <c r="AB11" s="1300"/>
    </row>
    <row r="12" spans="1:28" ht="18.75" customHeight="1">
      <c r="A12" s="1305"/>
      <c r="B12" s="4718" t="s">
        <v>1254</v>
      </c>
      <c r="C12" s="4719"/>
      <c r="D12" s="4719"/>
      <c r="E12" s="4719"/>
      <c r="F12" s="4719"/>
      <c r="G12" s="4719"/>
      <c r="H12" s="4719"/>
      <c r="I12" s="4719"/>
      <c r="J12" s="4719"/>
      <c r="K12" s="4719"/>
      <c r="L12" s="4719"/>
      <c r="M12" s="4719"/>
      <c r="N12" s="4719"/>
      <c r="O12" s="4719"/>
      <c r="P12" s="4719"/>
      <c r="Q12" s="4719"/>
      <c r="R12" s="4719"/>
      <c r="S12" s="4719"/>
      <c r="T12" s="4719"/>
      <c r="U12" s="4719"/>
      <c r="V12" s="4719"/>
      <c r="W12" s="4719"/>
      <c r="X12" s="4719"/>
      <c r="Y12" s="4719"/>
      <c r="Z12" s="4719"/>
      <c r="AA12" s="4719"/>
      <c r="AB12" s="4720"/>
    </row>
    <row r="13" spans="1:28" ht="18.75" customHeight="1">
      <c r="A13" s="1305"/>
      <c r="B13" s="4718" t="s">
        <v>1255</v>
      </c>
      <c r="C13" s="4719"/>
      <c r="D13" s="4719"/>
      <c r="E13" s="4719"/>
      <c r="F13" s="4719"/>
      <c r="G13" s="4719"/>
      <c r="H13" s="4719"/>
      <c r="I13" s="4719"/>
      <c r="J13" s="4719"/>
      <c r="K13" s="4719"/>
      <c r="L13" s="4719"/>
      <c r="M13" s="4719"/>
      <c r="N13" s="4719"/>
      <c r="O13" s="4719"/>
      <c r="P13" s="4719"/>
      <c r="Q13" s="4719"/>
      <c r="R13" s="4719"/>
      <c r="S13" s="4719"/>
      <c r="T13" s="4719"/>
      <c r="U13" s="4719"/>
      <c r="V13" s="4719"/>
      <c r="W13" s="4719"/>
      <c r="X13" s="4719"/>
      <c r="Y13" s="4719"/>
      <c r="Z13" s="4719"/>
      <c r="AA13" s="4719"/>
      <c r="AB13" s="4720"/>
    </row>
    <row r="14" spans="1:28" s="635" customFormat="1" ht="18.75" customHeight="1">
      <c r="A14" s="1282"/>
      <c r="B14" s="1310"/>
      <c r="C14" s="1282"/>
      <c r="D14" s="1282"/>
      <c r="E14" s="1282"/>
      <c r="F14" s="1282"/>
      <c r="G14" s="1282"/>
      <c r="H14" s="1282"/>
      <c r="I14" s="1282"/>
      <c r="J14" s="1282"/>
      <c r="K14" s="1282"/>
      <c r="L14" s="1282"/>
      <c r="M14" s="1282"/>
      <c r="N14" s="1282"/>
      <c r="O14" s="1282"/>
      <c r="P14" s="1282"/>
      <c r="Q14" s="1282"/>
      <c r="R14" s="1282"/>
      <c r="S14" s="1282"/>
      <c r="T14" s="1282"/>
      <c r="U14" s="1282"/>
      <c r="V14" s="1282"/>
      <c r="W14" s="1282"/>
      <c r="X14" s="1282"/>
      <c r="Y14" s="1282"/>
      <c r="Z14" s="1282"/>
      <c r="AA14" s="1282"/>
      <c r="AB14" s="1296"/>
    </row>
    <row r="15" spans="1:28" ht="18.75" customHeight="1">
      <c r="A15" s="1305"/>
      <c r="B15" s="1310"/>
      <c r="C15" s="1282"/>
      <c r="D15" s="1282"/>
      <c r="E15" s="1282"/>
      <c r="F15" s="1282"/>
      <c r="G15" s="1282"/>
      <c r="H15" s="1282"/>
      <c r="I15" s="1282"/>
      <c r="J15" s="1282"/>
      <c r="K15" s="1282"/>
      <c r="L15" s="1282"/>
      <c r="M15" s="1282"/>
      <c r="N15" s="1282"/>
      <c r="O15" s="1282"/>
      <c r="P15" s="1282"/>
      <c r="Q15" s="1282"/>
      <c r="R15" s="1282"/>
      <c r="S15" s="1282"/>
      <c r="T15" s="1282"/>
      <c r="U15" s="1282"/>
      <c r="V15" s="1282"/>
      <c r="W15" s="1282"/>
      <c r="X15" s="1282"/>
      <c r="Y15" s="1282"/>
      <c r="Z15" s="1282"/>
      <c r="AA15" s="1282"/>
      <c r="AB15" s="1296"/>
    </row>
    <row r="16" spans="1:28" ht="18.75" customHeight="1">
      <c r="A16" s="1305"/>
      <c r="B16" s="1310"/>
      <c r="C16" s="1282"/>
      <c r="D16" s="1282"/>
      <c r="E16" s="1282"/>
      <c r="F16" s="1282"/>
      <c r="G16" s="1282"/>
      <c r="H16" s="1282"/>
      <c r="I16" s="1282"/>
      <c r="J16" s="1282"/>
      <c r="K16" s="1282"/>
      <c r="L16" s="1282"/>
      <c r="M16" s="1282"/>
      <c r="N16" s="1282"/>
      <c r="O16" s="1282"/>
      <c r="P16" s="1282"/>
      <c r="Q16" s="1282"/>
      <c r="R16" s="1282"/>
      <c r="S16" s="1282"/>
      <c r="T16" s="1282"/>
      <c r="U16" s="1282"/>
      <c r="V16" s="1282"/>
      <c r="W16" s="1282"/>
      <c r="X16" s="1282"/>
      <c r="Y16" s="1282"/>
      <c r="Z16" s="1282"/>
      <c r="AA16" s="1282"/>
      <c r="AB16" s="1296"/>
    </row>
    <row r="17" spans="1:28" ht="18.75" customHeight="1">
      <c r="A17" s="1305"/>
      <c r="B17" s="1310"/>
      <c r="C17" s="1282"/>
      <c r="D17" s="1282"/>
      <c r="E17" s="1282"/>
      <c r="F17" s="1282"/>
      <c r="G17" s="1282"/>
      <c r="H17" s="1282"/>
      <c r="I17" s="1282"/>
      <c r="J17" s="1282"/>
      <c r="K17" s="1282"/>
      <c r="L17" s="1282"/>
      <c r="M17" s="1282"/>
      <c r="N17" s="1282"/>
      <c r="O17" s="1282"/>
      <c r="P17" s="1282"/>
      <c r="Q17" s="1282"/>
      <c r="R17" s="1282"/>
      <c r="S17" s="1282"/>
      <c r="T17" s="1282"/>
      <c r="U17" s="1282"/>
      <c r="V17" s="1282"/>
      <c r="W17" s="1282"/>
      <c r="X17" s="1282"/>
      <c r="Y17" s="1282"/>
      <c r="Z17" s="1282"/>
      <c r="AA17" s="1282"/>
      <c r="AB17" s="1296"/>
    </row>
    <row r="18" spans="1:28" ht="18.75" customHeight="1">
      <c r="A18" s="1305"/>
      <c r="B18" s="1310"/>
      <c r="C18" s="1282"/>
      <c r="D18" s="1282"/>
      <c r="E18" s="1282"/>
      <c r="F18" s="1282"/>
      <c r="G18" s="1282"/>
      <c r="H18" s="1282"/>
      <c r="I18" s="1282"/>
      <c r="J18" s="1282"/>
      <c r="K18" s="1282"/>
      <c r="L18" s="1282"/>
      <c r="M18" s="1282"/>
      <c r="N18" s="1282"/>
      <c r="O18" s="1282"/>
      <c r="P18" s="1282"/>
      <c r="Q18" s="1282"/>
      <c r="R18" s="1282"/>
      <c r="S18" s="1282"/>
      <c r="T18" s="1282"/>
      <c r="U18" s="1282"/>
      <c r="V18" s="1282"/>
      <c r="W18" s="1282"/>
      <c r="X18" s="1282"/>
      <c r="Y18" s="1282"/>
      <c r="Z18" s="1282"/>
      <c r="AA18" s="1282"/>
      <c r="AB18" s="1296"/>
    </row>
    <row r="19" spans="1:28" ht="18.75" customHeight="1">
      <c r="A19" s="1305"/>
      <c r="B19" s="1310"/>
      <c r="C19" s="1282"/>
      <c r="D19" s="1282"/>
      <c r="E19" s="1282"/>
      <c r="F19" s="1282"/>
      <c r="G19" s="1282"/>
      <c r="H19" s="1282"/>
      <c r="I19" s="1282"/>
      <c r="J19" s="1282"/>
      <c r="K19" s="1282"/>
      <c r="L19" s="1282"/>
      <c r="M19" s="1282"/>
      <c r="N19" s="1282"/>
      <c r="O19" s="1282"/>
      <c r="P19" s="1282"/>
      <c r="Q19" s="1282"/>
      <c r="R19" s="1282"/>
      <c r="S19" s="1282"/>
      <c r="T19" s="1282"/>
      <c r="U19" s="1282"/>
      <c r="V19" s="1282"/>
      <c r="W19" s="1282"/>
      <c r="X19" s="1282"/>
      <c r="Y19" s="1282"/>
      <c r="Z19" s="1282"/>
      <c r="AA19" s="1282"/>
      <c r="AB19" s="1296"/>
    </row>
    <row r="20" spans="1:28" ht="18.75" customHeight="1">
      <c r="A20" s="1305"/>
      <c r="B20" s="1310"/>
      <c r="C20" s="1282"/>
      <c r="D20" s="1282"/>
      <c r="E20" s="1282"/>
      <c r="F20" s="1282"/>
      <c r="G20" s="1282"/>
      <c r="H20" s="1282"/>
      <c r="I20" s="1282"/>
      <c r="J20" s="1282"/>
      <c r="K20" s="1282"/>
      <c r="L20" s="1282"/>
      <c r="M20" s="1282"/>
      <c r="N20" s="1282"/>
      <c r="O20" s="1282"/>
      <c r="P20" s="1282"/>
      <c r="Q20" s="1282"/>
      <c r="R20" s="1282"/>
      <c r="S20" s="1282"/>
      <c r="T20" s="1282"/>
      <c r="U20" s="1282"/>
      <c r="V20" s="1282"/>
      <c r="W20" s="1282"/>
      <c r="X20" s="1282"/>
      <c r="Y20" s="1282"/>
      <c r="Z20" s="1282"/>
      <c r="AA20" s="1282"/>
      <c r="AB20" s="1296"/>
    </row>
    <row r="21" spans="1:28" s="635" customFormat="1" ht="18.75" customHeight="1">
      <c r="A21" s="1282"/>
      <c r="B21" s="1310"/>
      <c r="C21" s="1282"/>
      <c r="D21" s="1282"/>
      <c r="E21" s="1282"/>
      <c r="F21" s="1282"/>
      <c r="G21" s="1282"/>
      <c r="H21" s="1282"/>
      <c r="I21" s="1282"/>
      <c r="J21" s="4733"/>
      <c r="K21" s="4733"/>
      <c r="L21" s="4733"/>
      <c r="M21" s="4733"/>
      <c r="N21" s="1282"/>
      <c r="O21" s="1311"/>
      <c r="P21" s="1282"/>
      <c r="Q21" s="1282"/>
      <c r="R21" s="1282"/>
      <c r="S21" s="1282"/>
      <c r="T21" s="1282"/>
      <c r="U21" s="4733"/>
      <c r="V21" s="4733"/>
      <c r="W21" s="4733"/>
      <c r="X21" s="4733"/>
      <c r="Y21" s="4733"/>
      <c r="Z21" s="4733"/>
      <c r="AA21" s="1282"/>
      <c r="AB21" s="1312"/>
    </row>
    <row r="22" spans="1:28" s="635" customFormat="1" ht="18.75" customHeight="1">
      <c r="A22" s="1282"/>
      <c r="B22" s="1310"/>
      <c r="C22" s="1282"/>
      <c r="D22" s="1282"/>
      <c r="E22" s="1282"/>
      <c r="F22" s="1282"/>
      <c r="G22" s="1282"/>
      <c r="H22" s="1282"/>
      <c r="I22" s="1282"/>
      <c r="J22" s="1282"/>
      <c r="K22" s="1282"/>
      <c r="L22" s="1282"/>
      <c r="M22" s="4719"/>
      <c r="N22" s="4719"/>
      <c r="O22" s="4719"/>
      <c r="P22" s="1282"/>
      <c r="Q22" s="1282"/>
      <c r="R22" s="1282"/>
      <c r="S22" s="1282"/>
      <c r="T22" s="1282"/>
      <c r="U22" s="1282"/>
      <c r="V22" s="1282"/>
      <c r="W22" s="1282"/>
      <c r="X22" s="1282"/>
      <c r="Y22" s="1282"/>
      <c r="Z22" s="4719"/>
      <c r="AA22" s="4719"/>
      <c r="AB22" s="4720"/>
    </row>
    <row r="23" spans="1:28" ht="18.75" customHeight="1">
      <c r="A23" s="1305"/>
      <c r="B23" s="1310"/>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96"/>
    </row>
    <row r="24" spans="1:28" ht="18.75" customHeight="1">
      <c r="A24" s="1305"/>
      <c r="B24" s="1310"/>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96"/>
    </row>
    <row r="25" spans="1:28" ht="18.75" customHeight="1">
      <c r="A25" s="1305"/>
      <c r="B25" s="1310"/>
      <c r="C25" s="1282"/>
      <c r="D25" s="1282"/>
      <c r="E25" s="1282"/>
      <c r="F25" s="1282"/>
      <c r="G25" s="1282"/>
      <c r="H25" s="1282"/>
      <c r="I25" s="1282"/>
      <c r="J25" s="1282"/>
      <c r="K25" s="1282"/>
      <c r="L25" s="1282"/>
      <c r="M25" s="1282"/>
      <c r="N25" s="1282"/>
      <c r="O25" s="1282"/>
      <c r="P25" s="1282"/>
      <c r="Q25" s="1282"/>
      <c r="R25" s="1282"/>
      <c r="S25" s="1282"/>
      <c r="T25" s="1282"/>
      <c r="U25" s="1282"/>
      <c r="V25" s="1282"/>
      <c r="W25" s="1282"/>
      <c r="X25" s="1282"/>
      <c r="Y25" s="1282"/>
      <c r="Z25" s="1282"/>
      <c r="AA25" s="1282"/>
      <c r="AB25" s="1296"/>
    </row>
    <row r="26" spans="1:28" ht="18.75" customHeight="1">
      <c r="A26" s="1305"/>
      <c r="B26" s="1310"/>
      <c r="C26" s="1282"/>
      <c r="D26" s="1282"/>
      <c r="E26" s="1282"/>
      <c r="F26" s="1282"/>
      <c r="G26" s="1282"/>
      <c r="H26" s="1282"/>
      <c r="I26" s="1282"/>
      <c r="J26" s="1282"/>
      <c r="K26" s="1282"/>
      <c r="L26" s="1282"/>
      <c r="M26" s="1282"/>
      <c r="N26" s="1282"/>
      <c r="O26" s="1282"/>
      <c r="P26" s="1282"/>
      <c r="Q26" s="1282"/>
      <c r="R26" s="1282"/>
      <c r="S26" s="1282"/>
      <c r="T26" s="1282"/>
      <c r="U26" s="1282"/>
      <c r="V26" s="1282"/>
      <c r="W26" s="1282"/>
      <c r="X26" s="1282"/>
      <c r="Y26" s="1282"/>
      <c r="Z26" s="1282"/>
      <c r="AA26" s="1282"/>
      <c r="AB26" s="1296"/>
    </row>
    <row r="27" spans="1:28" ht="18.75" customHeight="1">
      <c r="A27" s="1305"/>
      <c r="B27" s="1310"/>
      <c r="C27" s="1282"/>
      <c r="D27" s="1282"/>
      <c r="E27" s="1282"/>
      <c r="F27" s="1282"/>
      <c r="G27" s="1282"/>
      <c r="H27" s="1282"/>
      <c r="I27" s="1282"/>
      <c r="J27" s="1282"/>
      <c r="K27" s="1282"/>
      <c r="L27" s="1282"/>
      <c r="M27" s="1282"/>
      <c r="N27" s="1282"/>
      <c r="O27" s="1282"/>
      <c r="P27" s="1282"/>
      <c r="Q27" s="1282"/>
      <c r="R27" s="1282"/>
      <c r="S27" s="1282"/>
      <c r="T27" s="1282"/>
      <c r="U27" s="1282"/>
      <c r="V27" s="1282"/>
      <c r="W27" s="1282"/>
      <c r="X27" s="1282"/>
      <c r="Y27" s="1282"/>
      <c r="Z27" s="1282"/>
      <c r="AA27" s="1282"/>
      <c r="AB27" s="1296"/>
    </row>
    <row r="28" spans="1:28" ht="18.75" customHeight="1">
      <c r="A28" s="1305"/>
      <c r="B28" s="1294"/>
      <c r="C28" s="1295"/>
      <c r="D28" s="1295"/>
      <c r="E28" s="1295"/>
      <c r="F28" s="1295"/>
      <c r="G28" s="1295"/>
      <c r="H28" s="1282"/>
      <c r="I28" s="1282"/>
      <c r="J28" s="1282"/>
      <c r="K28" s="1282"/>
      <c r="L28" s="1282"/>
      <c r="M28" s="1282"/>
      <c r="N28" s="1282"/>
      <c r="O28" s="1282"/>
      <c r="P28" s="1282"/>
      <c r="Q28" s="1282"/>
      <c r="R28" s="1282"/>
      <c r="S28" s="1282"/>
      <c r="T28" s="1282"/>
      <c r="U28" s="1282"/>
      <c r="V28" s="1282"/>
      <c r="W28" s="1282"/>
      <c r="X28" s="1282"/>
      <c r="Y28" s="1282"/>
      <c r="Z28" s="1282"/>
      <c r="AA28" s="1282"/>
      <c r="AB28" s="1296"/>
    </row>
    <row r="29" spans="1:28" ht="18.75" customHeight="1">
      <c r="A29" s="1305"/>
      <c r="B29" s="1294"/>
      <c r="C29" s="1295"/>
      <c r="D29" s="1295"/>
      <c r="E29" s="1295"/>
      <c r="F29" s="1295"/>
      <c r="G29" s="1295"/>
      <c r="H29" s="1282"/>
      <c r="I29" s="1282"/>
      <c r="J29" s="1282"/>
      <c r="K29" s="1282"/>
      <c r="L29" s="1282"/>
      <c r="M29" s="1282"/>
      <c r="N29" s="1282"/>
      <c r="O29" s="1297"/>
      <c r="P29" s="1297"/>
      <c r="Q29" s="1282"/>
      <c r="R29" s="1282"/>
      <c r="S29" s="1282"/>
      <c r="T29" s="1282"/>
      <c r="U29" s="1282"/>
      <c r="V29" s="1282"/>
      <c r="W29" s="1282"/>
      <c r="X29" s="1282"/>
      <c r="Y29" s="1282"/>
      <c r="Z29" s="1282"/>
      <c r="AA29" s="1282"/>
      <c r="AB29" s="1296"/>
    </row>
    <row r="30" spans="1:28" ht="18.75" customHeight="1">
      <c r="A30" s="1305"/>
      <c r="B30" s="1310"/>
      <c r="C30" s="1282"/>
      <c r="D30" s="1282"/>
      <c r="E30" s="1282"/>
      <c r="F30" s="1282"/>
      <c r="G30" s="1282"/>
      <c r="H30" s="1282"/>
      <c r="I30" s="1282"/>
      <c r="J30" s="1282"/>
      <c r="K30" s="1282"/>
      <c r="L30" s="1282"/>
      <c r="M30" s="1282"/>
      <c r="N30" s="1282"/>
      <c r="O30" s="1282"/>
      <c r="P30" s="1282"/>
      <c r="Q30" s="1282"/>
      <c r="R30" s="1282"/>
      <c r="S30" s="1282"/>
      <c r="T30" s="1282"/>
      <c r="U30" s="1282"/>
      <c r="V30" s="1282"/>
      <c r="W30" s="1282"/>
      <c r="X30" s="1282"/>
      <c r="Y30" s="1282"/>
      <c r="Z30" s="1282"/>
      <c r="AA30" s="1282"/>
      <c r="AB30" s="1296"/>
    </row>
    <row r="31" spans="1:28" ht="18.75" customHeight="1">
      <c r="A31" s="1305"/>
      <c r="B31" s="1298"/>
      <c r="C31" s="1295"/>
      <c r="D31" s="1295"/>
      <c r="E31" s="1295"/>
      <c r="F31" s="1295"/>
      <c r="G31" s="1295"/>
      <c r="H31" s="1299"/>
      <c r="I31" s="1299"/>
      <c r="J31" s="1299"/>
      <c r="K31" s="1299"/>
      <c r="L31" s="1299"/>
      <c r="M31" s="1299"/>
      <c r="N31" s="1299"/>
      <c r="O31" s="1299"/>
      <c r="P31" s="1299"/>
      <c r="Q31" s="1299"/>
      <c r="R31" s="1299"/>
      <c r="S31" s="1299"/>
      <c r="T31" s="1299"/>
      <c r="U31" s="1299"/>
      <c r="V31" s="1299"/>
      <c r="W31" s="1299"/>
      <c r="X31" s="1299"/>
      <c r="Y31" s="1299"/>
      <c r="Z31" s="1299"/>
      <c r="AA31" s="1299"/>
      <c r="AB31" s="1300"/>
    </row>
    <row r="32" spans="1:28" ht="18.75" customHeight="1">
      <c r="A32" s="1305"/>
      <c r="B32" s="1310"/>
      <c r="C32" s="1282"/>
      <c r="D32" s="1282"/>
      <c r="E32" s="1282"/>
      <c r="F32" s="1282"/>
      <c r="G32" s="1282"/>
      <c r="H32" s="1282"/>
      <c r="I32" s="1282"/>
      <c r="J32" s="1282"/>
      <c r="K32" s="1282"/>
      <c r="L32" s="1282"/>
      <c r="M32" s="1282"/>
      <c r="N32" s="1282"/>
      <c r="O32" s="1282"/>
      <c r="P32" s="1282"/>
      <c r="Q32" s="1282"/>
      <c r="R32" s="1282"/>
      <c r="S32" s="1282"/>
      <c r="T32" s="1282"/>
      <c r="U32" s="1282"/>
      <c r="V32" s="1282"/>
      <c r="W32" s="1282"/>
      <c r="X32" s="1282"/>
      <c r="Y32" s="1282"/>
      <c r="Z32" s="1282"/>
      <c r="AA32" s="1282"/>
      <c r="AB32" s="1296"/>
    </row>
    <row r="33" spans="1:28" ht="18.75" customHeight="1">
      <c r="A33" s="1305"/>
      <c r="B33" s="1310"/>
      <c r="C33" s="1282"/>
      <c r="D33" s="1282"/>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96"/>
    </row>
    <row r="34" spans="1:28" ht="18.75" customHeight="1">
      <c r="A34" s="1305"/>
      <c r="B34" s="1298"/>
      <c r="C34" s="1297"/>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300"/>
    </row>
    <row r="35" spans="1:28" ht="18.75" customHeight="1">
      <c r="A35" s="1305"/>
      <c r="B35" s="1298"/>
      <c r="C35" s="1297"/>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300"/>
    </row>
    <row r="36" spans="1:28" ht="18.75" customHeight="1">
      <c r="A36" s="1305"/>
      <c r="B36" s="1298"/>
      <c r="C36" s="1297"/>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300"/>
    </row>
    <row r="37" spans="1:28" ht="18.75" customHeight="1">
      <c r="A37" s="1305"/>
      <c r="B37" s="1298"/>
      <c r="C37" s="1297"/>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300"/>
    </row>
    <row r="38" spans="1:28" ht="18.75" customHeight="1">
      <c r="A38" s="1305"/>
      <c r="B38" s="1298"/>
      <c r="C38" s="1297"/>
      <c r="D38" s="1299"/>
      <c r="E38" s="1299"/>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300"/>
    </row>
    <row r="39" spans="1:28" ht="18.75" customHeight="1">
      <c r="A39" s="1305"/>
      <c r="B39" s="1298"/>
      <c r="C39" s="1297"/>
      <c r="D39" s="1299"/>
      <c r="E39" s="1299"/>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300"/>
    </row>
    <row r="40" spans="1:28" ht="18.75" customHeight="1">
      <c r="A40" s="1305"/>
      <c r="B40" s="1298"/>
      <c r="C40" s="1297"/>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300"/>
    </row>
    <row r="41" spans="1:28" ht="18.75" customHeight="1">
      <c r="A41" s="1305"/>
      <c r="B41" s="1301"/>
      <c r="C41" s="1302"/>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4"/>
    </row>
    <row r="42" spans="1:28" ht="15.75" customHeight="1">
      <c r="B42" s="636"/>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B19"/>
  <sheetViews>
    <sheetView showGridLines="0" view="pageBreakPreview" zoomScaleNormal="100" zoomScaleSheetLayoutView="100" workbookViewId="0"/>
  </sheetViews>
  <sheetFormatPr defaultRowHeight="13.2"/>
  <cols>
    <col min="1" max="1" width="0.44140625" style="634" customWidth="1"/>
    <col min="2" max="28" width="3.109375" style="634" customWidth="1"/>
    <col min="29" max="256" width="8.88671875" style="634"/>
    <col min="257" max="257" width="0.44140625" style="634" customWidth="1"/>
    <col min="258" max="284" width="3.109375" style="634" customWidth="1"/>
    <col min="285" max="512" width="8.88671875" style="634"/>
    <col min="513" max="513" width="0.44140625" style="634" customWidth="1"/>
    <col min="514" max="540" width="3.109375" style="634" customWidth="1"/>
    <col min="541" max="768" width="8.88671875" style="634"/>
    <col min="769" max="769" width="0.44140625" style="634" customWidth="1"/>
    <col min="770" max="796" width="3.109375" style="634" customWidth="1"/>
    <col min="797" max="1024" width="8.88671875" style="634"/>
    <col min="1025" max="1025" width="0.44140625" style="634" customWidth="1"/>
    <col min="1026" max="1052" width="3.109375" style="634" customWidth="1"/>
    <col min="1053" max="1280" width="8.88671875" style="634"/>
    <col min="1281" max="1281" width="0.44140625" style="634" customWidth="1"/>
    <col min="1282" max="1308" width="3.109375" style="634" customWidth="1"/>
    <col min="1309" max="1536" width="8.88671875" style="634"/>
    <col min="1537" max="1537" width="0.44140625" style="634" customWidth="1"/>
    <col min="1538" max="1564" width="3.109375" style="634" customWidth="1"/>
    <col min="1565" max="1792" width="8.88671875" style="634"/>
    <col min="1793" max="1793" width="0.44140625" style="634" customWidth="1"/>
    <col min="1794" max="1820" width="3.109375" style="634" customWidth="1"/>
    <col min="1821" max="2048" width="8.88671875" style="634"/>
    <col min="2049" max="2049" width="0.44140625" style="634" customWidth="1"/>
    <col min="2050" max="2076" width="3.109375" style="634" customWidth="1"/>
    <col min="2077" max="2304" width="8.88671875" style="634"/>
    <col min="2305" max="2305" width="0.44140625" style="634" customWidth="1"/>
    <col min="2306" max="2332" width="3.109375" style="634" customWidth="1"/>
    <col min="2333" max="2560" width="8.88671875" style="634"/>
    <col min="2561" max="2561" width="0.44140625" style="634" customWidth="1"/>
    <col min="2562" max="2588" width="3.109375" style="634" customWidth="1"/>
    <col min="2589" max="2816" width="8.88671875" style="634"/>
    <col min="2817" max="2817" width="0.44140625" style="634" customWidth="1"/>
    <col min="2818" max="2844" width="3.109375" style="634" customWidth="1"/>
    <col min="2845" max="3072" width="8.88671875" style="634"/>
    <col min="3073" max="3073" width="0.44140625" style="634" customWidth="1"/>
    <col min="3074" max="3100" width="3.109375" style="634" customWidth="1"/>
    <col min="3101" max="3328" width="8.88671875" style="634"/>
    <col min="3329" max="3329" width="0.44140625" style="634" customWidth="1"/>
    <col min="3330" max="3356" width="3.109375" style="634" customWidth="1"/>
    <col min="3357" max="3584" width="8.88671875" style="634"/>
    <col min="3585" max="3585" width="0.44140625" style="634" customWidth="1"/>
    <col min="3586" max="3612" width="3.109375" style="634" customWidth="1"/>
    <col min="3613" max="3840" width="8.88671875" style="634"/>
    <col min="3841" max="3841" width="0.44140625" style="634" customWidth="1"/>
    <col min="3842" max="3868" width="3.109375" style="634" customWidth="1"/>
    <col min="3869" max="4096" width="8.88671875" style="634"/>
    <col min="4097" max="4097" width="0.44140625" style="634" customWidth="1"/>
    <col min="4098" max="4124" width="3.109375" style="634" customWidth="1"/>
    <col min="4125" max="4352" width="8.88671875" style="634"/>
    <col min="4353" max="4353" width="0.44140625" style="634" customWidth="1"/>
    <col min="4354" max="4380" width="3.109375" style="634" customWidth="1"/>
    <col min="4381" max="4608" width="8.88671875" style="634"/>
    <col min="4609" max="4609" width="0.44140625" style="634" customWidth="1"/>
    <col min="4610" max="4636" width="3.109375" style="634" customWidth="1"/>
    <col min="4637" max="4864" width="8.88671875" style="634"/>
    <col min="4865" max="4865" width="0.44140625" style="634" customWidth="1"/>
    <col min="4866" max="4892" width="3.109375" style="634" customWidth="1"/>
    <col min="4893" max="5120" width="8.88671875" style="634"/>
    <col min="5121" max="5121" width="0.44140625" style="634" customWidth="1"/>
    <col min="5122" max="5148" width="3.109375" style="634" customWidth="1"/>
    <col min="5149" max="5376" width="8.88671875" style="634"/>
    <col min="5377" max="5377" width="0.44140625" style="634" customWidth="1"/>
    <col min="5378" max="5404" width="3.109375" style="634" customWidth="1"/>
    <col min="5405" max="5632" width="8.88671875" style="634"/>
    <col min="5633" max="5633" width="0.44140625" style="634" customWidth="1"/>
    <col min="5634" max="5660" width="3.109375" style="634" customWidth="1"/>
    <col min="5661" max="5888" width="8.88671875" style="634"/>
    <col min="5889" max="5889" width="0.44140625" style="634" customWidth="1"/>
    <col min="5890" max="5916" width="3.109375" style="634" customWidth="1"/>
    <col min="5917" max="6144" width="8.88671875" style="634"/>
    <col min="6145" max="6145" width="0.44140625" style="634" customWidth="1"/>
    <col min="6146" max="6172" width="3.109375" style="634" customWidth="1"/>
    <col min="6173" max="6400" width="8.88671875" style="634"/>
    <col min="6401" max="6401" width="0.44140625" style="634" customWidth="1"/>
    <col min="6402" max="6428" width="3.109375" style="634" customWidth="1"/>
    <col min="6429" max="6656" width="8.88671875" style="634"/>
    <col min="6657" max="6657" width="0.44140625" style="634" customWidth="1"/>
    <col min="6658" max="6684" width="3.109375" style="634" customWidth="1"/>
    <col min="6685" max="6912" width="8.88671875" style="634"/>
    <col min="6913" max="6913" width="0.44140625" style="634" customWidth="1"/>
    <col min="6914" max="6940" width="3.109375" style="634" customWidth="1"/>
    <col min="6941" max="7168" width="8.88671875" style="634"/>
    <col min="7169" max="7169" width="0.44140625" style="634" customWidth="1"/>
    <col min="7170" max="7196" width="3.109375" style="634" customWidth="1"/>
    <col min="7197" max="7424" width="8.88671875" style="634"/>
    <col min="7425" max="7425" width="0.44140625" style="634" customWidth="1"/>
    <col min="7426" max="7452" width="3.109375" style="634" customWidth="1"/>
    <col min="7453" max="7680" width="8.88671875" style="634"/>
    <col min="7681" max="7681" width="0.44140625" style="634" customWidth="1"/>
    <col min="7682" max="7708" width="3.109375" style="634" customWidth="1"/>
    <col min="7709" max="7936" width="8.88671875" style="634"/>
    <col min="7937" max="7937" width="0.44140625" style="634" customWidth="1"/>
    <col min="7938" max="7964" width="3.109375" style="634" customWidth="1"/>
    <col min="7965" max="8192" width="8.88671875" style="634"/>
    <col min="8193" max="8193" width="0.44140625" style="634" customWidth="1"/>
    <col min="8194" max="8220" width="3.109375" style="634" customWidth="1"/>
    <col min="8221" max="8448" width="8.88671875" style="634"/>
    <col min="8449" max="8449" width="0.44140625" style="634" customWidth="1"/>
    <col min="8450" max="8476" width="3.109375" style="634" customWidth="1"/>
    <col min="8477" max="8704" width="8.88671875" style="634"/>
    <col min="8705" max="8705" width="0.44140625" style="634" customWidth="1"/>
    <col min="8706" max="8732" width="3.109375" style="634" customWidth="1"/>
    <col min="8733" max="8960" width="8.88671875" style="634"/>
    <col min="8961" max="8961" width="0.44140625" style="634" customWidth="1"/>
    <col min="8962" max="8988" width="3.109375" style="634" customWidth="1"/>
    <col min="8989" max="9216" width="8.88671875" style="634"/>
    <col min="9217" max="9217" width="0.44140625" style="634" customWidth="1"/>
    <col min="9218" max="9244" width="3.109375" style="634" customWidth="1"/>
    <col min="9245" max="9472" width="8.88671875" style="634"/>
    <col min="9473" max="9473" width="0.44140625" style="634" customWidth="1"/>
    <col min="9474" max="9500" width="3.109375" style="634" customWidth="1"/>
    <col min="9501" max="9728" width="8.88671875" style="634"/>
    <col min="9729" max="9729" width="0.44140625" style="634" customWidth="1"/>
    <col min="9730" max="9756" width="3.109375" style="634" customWidth="1"/>
    <col min="9757" max="9984" width="8.88671875" style="634"/>
    <col min="9985" max="9985" width="0.44140625" style="634" customWidth="1"/>
    <col min="9986" max="10012" width="3.109375" style="634" customWidth="1"/>
    <col min="10013" max="10240" width="8.88671875" style="634"/>
    <col min="10241" max="10241" width="0.44140625" style="634" customWidth="1"/>
    <col min="10242" max="10268" width="3.109375" style="634" customWidth="1"/>
    <col min="10269" max="10496" width="8.88671875" style="634"/>
    <col min="10497" max="10497" width="0.44140625" style="634" customWidth="1"/>
    <col min="10498" max="10524" width="3.109375" style="634" customWidth="1"/>
    <col min="10525" max="10752" width="8.88671875" style="634"/>
    <col min="10753" max="10753" width="0.44140625" style="634" customWidth="1"/>
    <col min="10754" max="10780" width="3.109375" style="634" customWidth="1"/>
    <col min="10781" max="11008" width="8.88671875" style="634"/>
    <col min="11009" max="11009" width="0.44140625" style="634" customWidth="1"/>
    <col min="11010" max="11036" width="3.109375" style="634" customWidth="1"/>
    <col min="11037" max="11264" width="8.88671875" style="634"/>
    <col min="11265" max="11265" width="0.44140625" style="634" customWidth="1"/>
    <col min="11266" max="11292" width="3.109375" style="634" customWidth="1"/>
    <col min="11293" max="11520" width="8.88671875" style="634"/>
    <col min="11521" max="11521" width="0.44140625" style="634" customWidth="1"/>
    <col min="11522" max="11548" width="3.109375" style="634" customWidth="1"/>
    <col min="11549" max="11776" width="8.88671875" style="634"/>
    <col min="11777" max="11777" width="0.44140625" style="634" customWidth="1"/>
    <col min="11778" max="11804" width="3.109375" style="634" customWidth="1"/>
    <col min="11805" max="12032" width="8.88671875" style="634"/>
    <col min="12033" max="12033" width="0.44140625" style="634" customWidth="1"/>
    <col min="12034" max="12060" width="3.109375" style="634" customWidth="1"/>
    <col min="12061" max="12288" width="8.88671875" style="634"/>
    <col min="12289" max="12289" width="0.44140625" style="634" customWidth="1"/>
    <col min="12290" max="12316" width="3.109375" style="634" customWidth="1"/>
    <col min="12317" max="12544" width="8.88671875" style="634"/>
    <col min="12545" max="12545" width="0.44140625" style="634" customWidth="1"/>
    <col min="12546" max="12572" width="3.109375" style="634" customWidth="1"/>
    <col min="12573" max="12800" width="8.88671875" style="634"/>
    <col min="12801" max="12801" width="0.44140625" style="634" customWidth="1"/>
    <col min="12802" max="12828" width="3.109375" style="634" customWidth="1"/>
    <col min="12829" max="13056" width="8.88671875" style="634"/>
    <col min="13057" max="13057" width="0.44140625" style="634" customWidth="1"/>
    <col min="13058" max="13084" width="3.109375" style="634" customWidth="1"/>
    <col min="13085" max="13312" width="8.88671875" style="634"/>
    <col min="13313" max="13313" width="0.44140625" style="634" customWidth="1"/>
    <col min="13314" max="13340" width="3.109375" style="634" customWidth="1"/>
    <col min="13341" max="13568" width="8.88671875" style="634"/>
    <col min="13569" max="13569" width="0.44140625" style="634" customWidth="1"/>
    <col min="13570" max="13596" width="3.109375" style="634" customWidth="1"/>
    <col min="13597" max="13824" width="8.88671875" style="634"/>
    <col min="13825" max="13825" width="0.44140625" style="634" customWidth="1"/>
    <col min="13826" max="13852" width="3.109375" style="634" customWidth="1"/>
    <col min="13853" max="14080" width="8.88671875" style="634"/>
    <col min="14081" max="14081" width="0.44140625" style="634" customWidth="1"/>
    <col min="14082" max="14108" width="3.109375" style="634" customWidth="1"/>
    <col min="14109" max="14336" width="8.88671875" style="634"/>
    <col min="14337" max="14337" width="0.44140625" style="634" customWidth="1"/>
    <col min="14338" max="14364" width="3.109375" style="634" customWidth="1"/>
    <col min="14365" max="14592" width="8.88671875" style="634"/>
    <col min="14593" max="14593" width="0.44140625" style="634" customWidth="1"/>
    <col min="14594" max="14620" width="3.109375" style="634" customWidth="1"/>
    <col min="14621" max="14848" width="8.88671875" style="634"/>
    <col min="14849" max="14849" width="0.44140625" style="634" customWidth="1"/>
    <col min="14850" max="14876" width="3.109375" style="634" customWidth="1"/>
    <col min="14877" max="15104" width="8.88671875" style="634"/>
    <col min="15105" max="15105" width="0.44140625" style="634" customWidth="1"/>
    <col min="15106" max="15132" width="3.109375" style="634" customWidth="1"/>
    <col min="15133" max="15360" width="8.88671875" style="634"/>
    <col min="15361" max="15361" width="0.44140625" style="634" customWidth="1"/>
    <col min="15362" max="15388" width="3.109375" style="634" customWidth="1"/>
    <col min="15389" max="15616" width="8.88671875" style="634"/>
    <col min="15617" max="15617" width="0.44140625" style="634" customWidth="1"/>
    <col min="15618" max="15644" width="3.109375" style="634" customWidth="1"/>
    <col min="15645" max="15872" width="8.88671875" style="634"/>
    <col min="15873" max="15873" width="0.44140625" style="634" customWidth="1"/>
    <col min="15874" max="15900" width="3.109375" style="634" customWidth="1"/>
    <col min="15901" max="16128" width="8.88671875" style="634"/>
    <col min="16129" max="16129" width="0.44140625" style="634" customWidth="1"/>
    <col min="16130" max="16156" width="3.109375" style="634" customWidth="1"/>
    <col min="16157" max="16384" width="8.88671875" style="634"/>
  </cols>
  <sheetData>
    <row r="1" spans="1:28" ht="15.75" customHeight="1">
      <c r="A1" s="1305"/>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row>
    <row r="2" spans="1:28" ht="15.75" customHeigh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row>
    <row r="3" spans="1:28" ht="19.2">
      <c r="A3" s="1305"/>
      <c r="B3" s="4732" t="s">
        <v>1259</v>
      </c>
      <c r="C3" s="4732"/>
      <c r="D3" s="4732"/>
      <c r="E3" s="4732"/>
      <c r="F3" s="4732"/>
      <c r="G3" s="4732"/>
      <c r="H3" s="4732"/>
      <c r="I3" s="4732"/>
      <c r="J3" s="4732"/>
      <c r="K3" s="4732"/>
      <c r="L3" s="4732"/>
      <c r="M3" s="4732"/>
      <c r="N3" s="4732"/>
      <c r="O3" s="4732"/>
      <c r="P3" s="4732"/>
      <c r="Q3" s="4732"/>
      <c r="R3" s="4732"/>
      <c r="S3" s="4732"/>
      <c r="T3" s="4732"/>
      <c r="U3" s="4732"/>
      <c r="V3" s="4732"/>
      <c r="W3" s="4732"/>
      <c r="X3" s="4732"/>
      <c r="Y3" s="4732"/>
      <c r="Z3" s="4732"/>
      <c r="AA3" s="4732"/>
      <c r="AB3" s="4732"/>
    </row>
    <row r="4" spans="1:28" ht="15.75" customHeight="1">
      <c r="A4" s="1305"/>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row>
    <row r="5" spans="1:28" s="637" customFormat="1" ht="19.2">
      <c r="A5" s="1307"/>
      <c r="B5" s="1308"/>
      <c r="C5" s="1308"/>
      <c r="D5" s="1308"/>
      <c r="E5" s="1308"/>
      <c r="F5" s="1307"/>
      <c r="G5" s="1308"/>
      <c r="H5" s="1308"/>
      <c r="I5" s="1308"/>
      <c r="J5" s="1308"/>
      <c r="K5" s="1308"/>
      <c r="L5" s="1308"/>
      <c r="M5" s="1308"/>
      <c r="N5" s="1309"/>
      <c r="O5" s="1308"/>
      <c r="P5" s="1307"/>
      <c r="Q5" s="1308"/>
      <c r="R5" s="1308"/>
      <c r="S5" s="1308"/>
      <c r="T5" s="1308"/>
      <c r="U5" s="1308"/>
      <c r="V5" s="1308"/>
      <c r="W5" s="1308"/>
      <c r="X5" s="1308"/>
      <c r="Y5" s="1308"/>
      <c r="Z5" s="1308"/>
      <c r="AA5" s="1308"/>
      <c r="AB5" s="1308"/>
    </row>
    <row r="6" spans="1:28" ht="7.5" customHeight="1">
      <c r="A6" s="1305"/>
      <c r="B6" s="1278"/>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row>
    <row r="7" spans="1:28" ht="18.75" customHeight="1">
      <c r="A7" s="1305"/>
      <c r="B7" s="1285"/>
      <c r="C7" s="1286"/>
      <c r="D7" s="1286"/>
      <c r="E7" s="1286"/>
      <c r="F7" s="1286"/>
      <c r="G7" s="1285"/>
      <c r="H7" s="1286"/>
      <c r="I7" s="1286"/>
      <c r="J7" s="1286"/>
      <c r="K7" s="1286"/>
      <c r="L7" s="1285"/>
      <c r="M7" s="1286" t="s">
        <v>1260</v>
      </c>
      <c r="N7" s="1286"/>
      <c r="O7" s="1286"/>
      <c r="P7" s="1286"/>
      <c r="Q7" s="1286"/>
      <c r="R7" s="1286"/>
      <c r="S7" s="1286"/>
      <c r="T7" s="1286"/>
      <c r="U7" s="1286"/>
      <c r="V7" s="1286"/>
      <c r="W7" s="1286"/>
      <c r="X7" s="1286"/>
      <c r="Y7" s="1286"/>
      <c r="Z7" s="1286"/>
      <c r="AA7" s="1286"/>
      <c r="AB7" s="1287"/>
    </row>
    <row r="8" spans="1:28" ht="18.75" customHeight="1">
      <c r="A8" s="1305"/>
      <c r="B8" s="1310"/>
      <c r="C8" s="1282" t="s">
        <v>1261</v>
      </c>
      <c r="D8" s="1282"/>
      <c r="E8" s="1282"/>
      <c r="F8" s="1282"/>
      <c r="G8" s="1310"/>
      <c r="H8" s="1282" t="s">
        <v>1262</v>
      </c>
      <c r="I8" s="1282" t="s">
        <v>1263</v>
      </c>
      <c r="J8" s="1282" t="s">
        <v>1264</v>
      </c>
      <c r="K8" s="1282"/>
      <c r="L8" s="1310"/>
      <c r="M8" s="1313" t="s">
        <v>1265</v>
      </c>
      <c r="N8" s="1282"/>
      <c r="O8" s="1282"/>
      <c r="P8" s="1282"/>
      <c r="Q8" s="1282"/>
      <c r="R8" s="1282"/>
      <c r="S8" s="1282"/>
      <c r="T8" s="1282" t="s">
        <v>1266</v>
      </c>
      <c r="U8" s="1282"/>
      <c r="V8" s="1282"/>
      <c r="W8" s="1282" t="s">
        <v>1267</v>
      </c>
      <c r="X8" s="1282"/>
      <c r="Y8" s="1282"/>
      <c r="Z8" s="1282"/>
      <c r="AA8" s="1282"/>
      <c r="AB8" s="1296"/>
    </row>
    <row r="9" spans="1:28" ht="18.75" customHeight="1">
      <c r="A9" s="1305"/>
      <c r="B9" s="1310"/>
      <c r="C9" s="1282"/>
      <c r="D9" s="1282"/>
      <c r="E9" s="1282"/>
      <c r="F9" s="1282"/>
      <c r="G9" s="1310"/>
      <c r="H9" s="1282"/>
      <c r="I9" s="1282"/>
      <c r="J9" s="1282"/>
      <c r="K9" s="1282"/>
      <c r="L9" s="1310"/>
      <c r="M9" s="1282" t="s">
        <v>1268</v>
      </c>
      <c r="N9" s="1282"/>
      <c r="O9" s="1282"/>
      <c r="P9" s="1282"/>
      <c r="Q9" s="1282"/>
      <c r="R9" s="1282"/>
      <c r="S9" s="1282"/>
      <c r="T9" s="1282"/>
      <c r="U9" s="1282"/>
      <c r="V9" s="1282"/>
      <c r="W9" s="1282"/>
      <c r="X9" s="1282"/>
      <c r="Y9" s="1282"/>
      <c r="Z9" s="1282"/>
      <c r="AA9" s="1282"/>
      <c r="AB9" s="1296"/>
    </row>
    <row r="10" spans="1:28" ht="18.75" customHeight="1">
      <c r="A10" s="1305"/>
      <c r="B10" s="1310"/>
      <c r="C10" s="1282"/>
      <c r="D10" s="1282"/>
      <c r="E10" s="1282"/>
      <c r="F10" s="1282"/>
      <c r="G10" s="1310"/>
      <c r="H10" s="1282"/>
      <c r="I10" s="1282"/>
      <c r="J10" s="1282"/>
      <c r="K10" s="1282"/>
      <c r="L10" s="1310"/>
      <c r="M10" s="1282"/>
      <c r="N10" s="1282" t="s">
        <v>1269</v>
      </c>
      <c r="O10" s="1282"/>
      <c r="P10" s="1282"/>
      <c r="Q10" s="1282"/>
      <c r="R10" s="1282"/>
      <c r="S10" s="1282"/>
      <c r="T10" s="1282"/>
      <c r="U10" s="1282"/>
      <c r="V10" s="1282"/>
      <c r="W10" s="1282"/>
      <c r="X10" s="1282"/>
      <c r="Y10" s="1282"/>
      <c r="Z10" s="1282"/>
      <c r="AA10" s="1282"/>
      <c r="AB10" s="1296"/>
    </row>
    <row r="11" spans="1:28" ht="18.75" customHeight="1">
      <c r="A11" s="1305"/>
      <c r="B11" s="1298"/>
      <c r="C11" s="1295"/>
      <c r="D11" s="1295"/>
      <c r="E11" s="1295"/>
      <c r="F11" s="1295"/>
      <c r="G11" s="1294"/>
      <c r="H11" s="1299"/>
      <c r="I11" s="1299"/>
      <c r="J11" s="1299"/>
      <c r="K11" s="1299"/>
      <c r="L11" s="1314"/>
      <c r="M11" s="1282"/>
      <c r="N11" s="1282" t="s">
        <v>1270</v>
      </c>
      <c r="O11" s="1282"/>
      <c r="P11" s="1282"/>
      <c r="Q11" s="1282"/>
      <c r="R11" s="1282"/>
      <c r="S11" s="1282"/>
      <c r="T11" s="1282"/>
      <c r="U11" s="1282"/>
      <c r="V11" s="1282"/>
      <c r="W11" s="1282"/>
      <c r="X11" s="1282"/>
      <c r="Y11" s="1299"/>
      <c r="Z11" s="1299"/>
      <c r="AA11" s="1299"/>
      <c r="AB11" s="1300"/>
    </row>
    <row r="12" spans="1:28" ht="18.75" customHeight="1">
      <c r="A12" s="1305"/>
      <c r="B12" s="1310"/>
      <c r="C12" s="1282"/>
      <c r="D12" s="1282"/>
      <c r="E12" s="1282"/>
      <c r="F12" s="1282"/>
      <c r="G12" s="1310"/>
      <c r="H12" s="1282"/>
      <c r="I12" s="1282"/>
      <c r="J12" s="1282"/>
      <c r="K12" s="1282"/>
      <c r="L12" s="1310"/>
      <c r="M12" s="1282"/>
      <c r="N12" s="1282" t="s">
        <v>1271</v>
      </c>
      <c r="O12" s="1282"/>
      <c r="P12" s="1282"/>
      <c r="Q12" s="1282"/>
      <c r="R12" s="1282"/>
      <c r="S12" s="1282"/>
      <c r="T12" s="1282"/>
      <c r="U12" s="1282"/>
      <c r="V12" s="1282"/>
      <c r="W12" s="1282"/>
      <c r="X12" s="1282"/>
      <c r="Y12" s="1282"/>
      <c r="Z12" s="1282"/>
      <c r="AA12" s="1282"/>
      <c r="AB12" s="1296"/>
    </row>
    <row r="13" spans="1:28" ht="18.75" customHeight="1">
      <c r="A13" s="1305"/>
      <c r="B13" s="1310"/>
      <c r="C13" s="1282"/>
      <c r="D13" s="1282"/>
      <c r="E13" s="1282"/>
      <c r="F13" s="1282"/>
      <c r="G13" s="1310"/>
      <c r="H13" s="1282"/>
      <c r="I13" s="1282"/>
      <c r="J13" s="1282"/>
      <c r="K13" s="1282"/>
      <c r="L13" s="1310"/>
      <c r="M13" s="1282"/>
      <c r="N13" s="1290"/>
      <c r="O13" s="1290"/>
      <c r="P13" s="1290"/>
      <c r="Q13" s="1315" t="s">
        <v>1272</v>
      </c>
      <c r="R13" s="1282"/>
      <c r="S13" s="1282"/>
      <c r="T13" s="1282"/>
      <c r="U13" s="1282"/>
      <c r="V13" s="1282"/>
      <c r="W13" s="1282"/>
      <c r="X13" s="1282"/>
      <c r="Y13" s="1282"/>
      <c r="Z13" s="1282"/>
      <c r="AA13" s="1282"/>
      <c r="AB13" s="1296"/>
    </row>
    <row r="14" spans="1:28" s="635" customFormat="1" ht="18.75" customHeight="1">
      <c r="A14" s="1282"/>
      <c r="B14" s="1310"/>
      <c r="C14" s="1282"/>
      <c r="D14" s="1282"/>
      <c r="E14" s="1282"/>
      <c r="F14" s="1282"/>
      <c r="G14" s="1310"/>
      <c r="H14" s="1282"/>
      <c r="I14" s="1282"/>
      <c r="J14" s="1282"/>
      <c r="K14" s="1282"/>
      <c r="L14" s="1289"/>
      <c r="M14" s="1290"/>
      <c r="N14" s="1290"/>
      <c r="O14" s="1290"/>
      <c r="P14" s="1290"/>
      <c r="Q14" s="1290"/>
      <c r="R14" s="1290"/>
      <c r="S14" s="1290"/>
      <c r="T14" s="1290"/>
      <c r="U14" s="1290"/>
      <c r="V14" s="1290"/>
      <c r="W14" s="1290"/>
      <c r="X14" s="1290"/>
      <c r="Y14" s="1290"/>
      <c r="Z14" s="1290"/>
      <c r="AA14" s="1290"/>
      <c r="AB14" s="1291"/>
    </row>
    <row r="15" spans="1:28" ht="18.75" customHeight="1">
      <c r="A15" s="1305"/>
      <c r="B15" s="1310"/>
      <c r="C15" s="1282"/>
      <c r="D15" s="1282"/>
      <c r="E15" s="1282"/>
      <c r="F15" s="1282"/>
      <c r="G15" s="1310"/>
      <c r="H15" s="1282"/>
      <c r="I15" s="1282"/>
      <c r="J15" s="1282"/>
      <c r="K15" s="1282"/>
      <c r="L15" s="1285" t="s">
        <v>1273</v>
      </c>
      <c r="M15" s="1286"/>
      <c r="N15" s="1286"/>
      <c r="O15" s="1286"/>
      <c r="P15" s="1286"/>
      <c r="Q15" s="1286"/>
      <c r="R15" s="1286"/>
      <c r="S15" s="1286"/>
      <c r="T15" s="1286"/>
      <c r="U15" s="1286"/>
      <c r="V15" s="1286"/>
      <c r="W15" s="1286"/>
      <c r="X15" s="1286"/>
      <c r="Y15" s="1286"/>
      <c r="Z15" s="1286"/>
      <c r="AA15" s="1286"/>
      <c r="AB15" s="1287"/>
    </row>
    <row r="16" spans="1:28" ht="18.75" customHeight="1">
      <c r="A16" s="1305"/>
      <c r="B16" s="1310"/>
      <c r="C16" s="1282"/>
      <c r="D16" s="1282"/>
      <c r="E16" s="1282"/>
      <c r="F16" s="1282"/>
      <c r="G16" s="1310"/>
      <c r="H16" s="1282"/>
      <c r="I16" s="1282"/>
      <c r="J16" s="1282"/>
      <c r="K16" s="1282"/>
      <c r="L16" s="1289" t="s">
        <v>1274</v>
      </c>
      <c r="M16" s="1290"/>
      <c r="N16" s="1290"/>
      <c r="O16" s="1290"/>
      <c r="P16" s="1290"/>
      <c r="Q16" s="1290"/>
      <c r="R16" s="1290"/>
      <c r="S16" s="1290"/>
      <c r="T16" s="1290"/>
      <c r="U16" s="1290"/>
      <c r="V16" s="1290"/>
      <c r="W16" s="1290"/>
      <c r="X16" s="1290"/>
      <c r="Y16" s="1290"/>
      <c r="Z16" s="1290"/>
      <c r="AA16" s="1290"/>
      <c r="AB16" s="1291"/>
    </row>
    <row r="17" spans="1:28" ht="18.75" customHeight="1">
      <c r="A17" s="1305"/>
      <c r="B17" s="1310"/>
      <c r="C17" s="1282"/>
      <c r="D17" s="1282"/>
      <c r="E17" s="1282"/>
      <c r="F17" s="1282"/>
      <c r="G17" s="1310"/>
      <c r="H17" s="1282"/>
      <c r="I17" s="1282"/>
      <c r="J17" s="1282"/>
      <c r="K17" s="1282"/>
      <c r="L17" s="1279" t="s">
        <v>1275</v>
      </c>
      <c r="M17" s="1280"/>
      <c r="N17" s="1280"/>
      <c r="O17" s="1280"/>
      <c r="P17" s="1280"/>
      <c r="Q17" s="1280"/>
      <c r="R17" s="1280"/>
      <c r="S17" s="1280"/>
      <c r="T17" s="1280"/>
      <c r="U17" s="1280"/>
      <c r="V17" s="1280"/>
      <c r="W17" s="1280"/>
      <c r="X17" s="1280"/>
      <c r="Y17" s="1280"/>
      <c r="Z17" s="1280"/>
      <c r="AA17" s="1280"/>
      <c r="AB17" s="1281"/>
    </row>
    <row r="18" spans="1:28" ht="18.75" customHeight="1">
      <c r="A18" s="1305"/>
      <c r="B18" s="1310"/>
      <c r="C18" s="1282"/>
      <c r="D18" s="1282"/>
      <c r="E18" s="1282"/>
      <c r="F18" s="1282"/>
      <c r="G18" s="1310"/>
      <c r="H18" s="1282"/>
      <c r="I18" s="1282"/>
      <c r="J18" s="1282"/>
      <c r="K18" s="1282"/>
      <c r="L18" s="1279" t="s">
        <v>1276</v>
      </c>
      <c r="M18" s="1280"/>
      <c r="N18" s="1280"/>
      <c r="O18" s="1280"/>
      <c r="P18" s="1280"/>
      <c r="Q18" s="1280"/>
      <c r="R18" s="1280"/>
      <c r="S18" s="1280"/>
      <c r="T18" s="1280"/>
      <c r="U18" s="1280"/>
      <c r="V18" s="1280"/>
      <c r="W18" s="1280"/>
      <c r="X18" s="1280"/>
      <c r="Y18" s="1280"/>
      <c r="Z18" s="1280"/>
      <c r="AA18" s="1280"/>
      <c r="AB18" s="1281"/>
    </row>
    <row r="19" spans="1:28" ht="18.75" customHeight="1">
      <c r="A19" s="1305"/>
      <c r="B19" s="1289"/>
      <c r="C19" s="1290"/>
      <c r="D19" s="1290"/>
      <c r="E19" s="1290"/>
      <c r="F19" s="1290"/>
      <c r="G19" s="1289"/>
      <c r="H19" s="1290"/>
      <c r="I19" s="1290"/>
      <c r="J19" s="1290"/>
      <c r="K19" s="1290"/>
      <c r="L19" s="1279" t="s">
        <v>1277</v>
      </c>
      <c r="M19" s="1280"/>
      <c r="N19" s="1280"/>
      <c r="O19" s="1280"/>
      <c r="P19" s="1280"/>
      <c r="Q19" s="1280"/>
      <c r="R19" s="1280"/>
      <c r="S19" s="1280"/>
      <c r="T19" s="1280"/>
      <c r="U19" s="1280"/>
      <c r="V19" s="1280"/>
      <c r="W19" s="1280"/>
      <c r="X19" s="1280"/>
      <c r="Y19" s="1280"/>
      <c r="Z19" s="1280"/>
      <c r="AA19" s="1280"/>
      <c r="AB19" s="1281"/>
    </row>
  </sheetData>
  <mergeCells count="1">
    <mergeCell ref="B3:AB3"/>
  </mergeCells>
  <phoneticPr fontId="14"/>
  <pageMargins left="0.75" right="0.75" top="0.68" bottom="0.63"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B42"/>
  <sheetViews>
    <sheetView showGridLines="0" view="pageBreakPreview" zoomScaleNormal="100" zoomScaleSheetLayoutView="100" workbookViewId="0"/>
  </sheetViews>
  <sheetFormatPr defaultRowHeight="13.2"/>
  <cols>
    <col min="1" max="1" width="0.44140625" style="634" customWidth="1"/>
    <col min="2" max="28" width="3.109375" style="634" customWidth="1"/>
    <col min="29" max="256" width="8.88671875" style="634"/>
    <col min="257" max="257" width="0.44140625" style="634" customWidth="1"/>
    <col min="258" max="284" width="3.109375" style="634" customWidth="1"/>
    <col min="285" max="512" width="8.88671875" style="634"/>
    <col min="513" max="513" width="0.44140625" style="634" customWidth="1"/>
    <col min="514" max="540" width="3.109375" style="634" customWidth="1"/>
    <col min="541" max="768" width="8.88671875" style="634"/>
    <col min="769" max="769" width="0.44140625" style="634" customWidth="1"/>
    <col min="770" max="796" width="3.109375" style="634" customWidth="1"/>
    <col min="797" max="1024" width="8.88671875" style="634"/>
    <col min="1025" max="1025" width="0.44140625" style="634" customWidth="1"/>
    <col min="1026" max="1052" width="3.109375" style="634" customWidth="1"/>
    <col min="1053" max="1280" width="8.88671875" style="634"/>
    <col min="1281" max="1281" width="0.44140625" style="634" customWidth="1"/>
    <col min="1282" max="1308" width="3.109375" style="634" customWidth="1"/>
    <col min="1309" max="1536" width="8.88671875" style="634"/>
    <col min="1537" max="1537" width="0.44140625" style="634" customWidth="1"/>
    <col min="1538" max="1564" width="3.109375" style="634" customWidth="1"/>
    <col min="1565" max="1792" width="8.88671875" style="634"/>
    <col min="1793" max="1793" width="0.44140625" style="634" customWidth="1"/>
    <col min="1794" max="1820" width="3.109375" style="634" customWidth="1"/>
    <col min="1821" max="2048" width="8.88671875" style="634"/>
    <col min="2049" max="2049" width="0.44140625" style="634" customWidth="1"/>
    <col min="2050" max="2076" width="3.109375" style="634" customWidth="1"/>
    <col min="2077" max="2304" width="8.88671875" style="634"/>
    <col min="2305" max="2305" width="0.44140625" style="634" customWidth="1"/>
    <col min="2306" max="2332" width="3.109375" style="634" customWidth="1"/>
    <col min="2333" max="2560" width="8.88671875" style="634"/>
    <col min="2561" max="2561" width="0.44140625" style="634" customWidth="1"/>
    <col min="2562" max="2588" width="3.109375" style="634" customWidth="1"/>
    <col min="2589" max="2816" width="8.88671875" style="634"/>
    <col min="2817" max="2817" width="0.44140625" style="634" customWidth="1"/>
    <col min="2818" max="2844" width="3.109375" style="634" customWidth="1"/>
    <col min="2845" max="3072" width="8.88671875" style="634"/>
    <col min="3073" max="3073" width="0.44140625" style="634" customWidth="1"/>
    <col min="3074" max="3100" width="3.109375" style="634" customWidth="1"/>
    <col min="3101" max="3328" width="8.88671875" style="634"/>
    <col min="3329" max="3329" width="0.44140625" style="634" customWidth="1"/>
    <col min="3330" max="3356" width="3.109375" style="634" customWidth="1"/>
    <col min="3357" max="3584" width="8.88671875" style="634"/>
    <col min="3585" max="3585" width="0.44140625" style="634" customWidth="1"/>
    <col min="3586" max="3612" width="3.109375" style="634" customWidth="1"/>
    <col min="3613" max="3840" width="8.88671875" style="634"/>
    <col min="3841" max="3841" width="0.44140625" style="634" customWidth="1"/>
    <col min="3842" max="3868" width="3.109375" style="634" customWidth="1"/>
    <col min="3869" max="4096" width="8.88671875" style="634"/>
    <col min="4097" max="4097" width="0.44140625" style="634" customWidth="1"/>
    <col min="4098" max="4124" width="3.109375" style="634" customWidth="1"/>
    <col min="4125" max="4352" width="8.88671875" style="634"/>
    <col min="4353" max="4353" width="0.44140625" style="634" customWidth="1"/>
    <col min="4354" max="4380" width="3.109375" style="634" customWidth="1"/>
    <col min="4381" max="4608" width="8.88671875" style="634"/>
    <col min="4609" max="4609" width="0.44140625" style="634" customWidth="1"/>
    <col min="4610" max="4636" width="3.109375" style="634" customWidth="1"/>
    <col min="4637" max="4864" width="8.88671875" style="634"/>
    <col min="4865" max="4865" width="0.44140625" style="634" customWidth="1"/>
    <col min="4866" max="4892" width="3.109375" style="634" customWidth="1"/>
    <col min="4893" max="5120" width="8.88671875" style="634"/>
    <col min="5121" max="5121" width="0.44140625" style="634" customWidth="1"/>
    <col min="5122" max="5148" width="3.109375" style="634" customWidth="1"/>
    <col min="5149" max="5376" width="8.88671875" style="634"/>
    <col min="5377" max="5377" width="0.44140625" style="634" customWidth="1"/>
    <col min="5378" max="5404" width="3.109375" style="634" customWidth="1"/>
    <col min="5405" max="5632" width="8.88671875" style="634"/>
    <col min="5633" max="5633" width="0.44140625" style="634" customWidth="1"/>
    <col min="5634" max="5660" width="3.109375" style="634" customWidth="1"/>
    <col min="5661" max="5888" width="8.88671875" style="634"/>
    <col min="5889" max="5889" width="0.44140625" style="634" customWidth="1"/>
    <col min="5890" max="5916" width="3.109375" style="634" customWidth="1"/>
    <col min="5917" max="6144" width="8.88671875" style="634"/>
    <col min="6145" max="6145" width="0.44140625" style="634" customWidth="1"/>
    <col min="6146" max="6172" width="3.109375" style="634" customWidth="1"/>
    <col min="6173" max="6400" width="8.88671875" style="634"/>
    <col min="6401" max="6401" width="0.44140625" style="634" customWidth="1"/>
    <col min="6402" max="6428" width="3.109375" style="634" customWidth="1"/>
    <col min="6429" max="6656" width="8.88671875" style="634"/>
    <col min="6657" max="6657" width="0.44140625" style="634" customWidth="1"/>
    <col min="6658" max="6684" width="3.109375" style="634" customWidth="1"/>
    <col min="6685" max="6912" width="8.88671875" style="634"/>
    <col min="6913" max="6913" width="0.44140625" style="634" customWidth="1"/>
    <col min="6914" max="6940" width="3.109375" style="634" customWidth="1"/>
    <col min="6941" max="7168" width="8.88671875" style="634"/>
    <col min="7169" max="7169" width="0.44140625" style="634" customWidth="1"/>
    <col min="7170" max="7196" width="3.109375" style="634" customWidth="1"/>
    <col min="7197" max="7424" width="8.88671875" style="634"/>
    <col min="7425" max="7425" width="0.44140625" style="634" customWidth="1"/>
    <col min="7426" max="7452" width="3.109375" style="634" customWidth="1"/>
    <col min="7453" max="7680" width="8.88671875" style="634"/>
    <col min="7681" max="7681" width="0.44140625" style="634" customWidth="1"/>
    <col min="7682" max="7708" width="3.109375" style="634" customWidth="1"/>
    <col min="7709" max="7936" width="8.88671875" style="634"/>
    <col min="7937" max="7937" width="0.44140625" style="634" customWidth="1"/>
    <col min="7938" max="7964" width="3.109375" style="634" customWidth="1"/>
    <col min="7965" max="8192" width="8.88671875" style="634"/>
    <col min="8193" max="8193" width="0.44140625" style="634" customWidth="1"/>
    <col min="8194" max="8220" width="3.109375" style="634" customWidth="1"/>
    <col min="8221" max="8448" width="8.88671875" style="634"/>
    <col min="8449" max="8449" width="0.44140625" style="634" customWidth="1"/>
    <col min="8450" max="8476" width="3.109375" style="634" customWidth="1"/>
    <col min="8477" max="8704" width="8.88671875" style="634"/>
    <col min="8705" max="8705" width="0.44140625" style="634" customWidth="1"/>
    <col min="8706" max="8732" width="3.109375" style="634" customWidth="1"/>
    <col min="8733" max="8960" width="8.88671875" style="634"/>
    <col min="8961" max="8961" width="0.44140625" style="634" customWidth="1"/>
    <col min="8962" max="8988" width="3.109375" style="634" customWidth="1"/>
    <col min="8989" max="9216" width="8.88671875" style="634"/>
    <col min="9217" max="9217" width="0.44140625" style="634" customWidth="1"/>
    <col min="9218" max="9244" width="3.109375" style="634" customWidth="1"/>
    <col min="9245" max="9472" width="8.88671875" style="634"/>
    <col min="9473" max="9473" width="0.44140625" style="634" customWidth="1"/>
    <col min="9474" max="9500" width="3.109375" style="634" customWidth="1"/>
    <col min="9501" max="9728" width="8.88671875" style="634"/>
    <col min="9729" max="9729" width="0.44140625" style="634" customWidth="1"/>
    <col min="9730" max="9756" width="3.109375" style="634" customWidth="1"/>
    <col min="9757" max="9984" width="8.88671875" style="634"/>
    <col min="9985" max="9985" width="0.44140625" style="634" customWidth="1"/>
    <col min="9986" max="10012" width="3.109375" style="634" customWidth="1"/>
    <col min="10013" max="10240" width="8.88671875" style="634"/>
    <col min="10241" max="10241" width="0.44140625" style="634" customWidth="1"/>
    <col min="10242" max="10268" width="3.109375" style="634" customWidth="1"/>
    <col min="10269" max="10496" width="8.88671875" style="634"/>
    <col min="10497" max="10497" width="0.44140625" style="634" customWidth="1"/>
    <col min="10498" max="10524" width="3.109375" style="634" customWidth="1"/>
    <col min="10525" max="10752" width="8.88671875" style="634"/>
    <col min="10753" max="10753" width="0.44140625" style="634" customWidth="1"/>
    <col min="10754" max="10780" width="3.109375" style="634" customWidth="1"/>
    <col min="10781" max="11008" width="8.88671875" style="634"/>
    <col min="11009" max="11009" width="0.44140625" style="634" customWidth="1"/>
    <col min="11010" max="11036" width="3.109375" style="634" customWidth="1"/>
    <col min="11037" max="11264" width="8.88671875" style="634"/>
    <col min="11265" max="11265" width="0.44140625" style="634" customWidth="1"/>
    <col min="11266" max="11292" width="3.109375" style="634" customWidth="1"/>
    <col min="11293" max="11520" width="8.88671875" style="634"/>
    <col min="11521" max="11521" width="0.44140625" style="634" customWidth="1"/>
    <col min="11522" max="11548" width="3.109375" style="634" customWidth="1"/>
    <col min="11549" max="11776" width="8.88671875" style="634"/>
    <col min="11777" max="11777" width="0.44140625" style="634" customWidth="1"/>
    <col min="11778" max="11804" width="3.109375" style="634" customWidth="1"/>
    <col min="11805" max="12032" width="8.88671875" style="634"/>
    <col min="12033" max="12033" width="0.44140625" style="634" customWidth="1"/>
    <col min="12034" max="12060" width="3.109375" style="634" customWidth="1"/>
    <col min="12061" max="12288" width="8.88671875" style="634"/>
    <col min="12289" max="12289" width="0.44140625" style="634" customWidth="1"/>
    <col min="12290" max="12316" width="3.109375" style="634" customWidth="1"/>
    <col min="12317" max="12544" width="8.88671875" style="634"/>
    <col min="12545" max="12545" width="0.44140625" style="634" customWidth="1"/>
    <col min="12546" max="12572" width="3.109375" style="634" customWidth="1"/>
    <col min="12573" max="12800" width="8.88671875" style="634"/>
    <col min="12801" max="12801" width="0.44140625" style="634" customWidth="1"/>
    <col min="12802" max="12828" width="3.109375" style="634" customWidth="1"/>
    <col min="12829" max="13056" width="8.88671875" style="634"/>
    <col min="13057" max="13057" width="0.44140625" style="634" customWidth="1"/>
    <col min="13058" max="13084" width="3.109375" style="634" customWidth="1"/>
    <col min="13085" max="13312" width="8.88671875" style="634"/>
    <col min="13313" max="13313" width="0.44140625" style="634" customWidth="1"/>
    <col min="13314" max="13340" width="3.109375" style="634" customWidth="1"/>
    <col min="13341" max="13568" width="8.88671875" style="634"/>
    <col min="13569" max="13569" width="0.44140625" style="634" customWidth="1"/>
    <col min="13570" max="13596" width="3.109375" style="634" customWidth="1"/>
    <col min="13597" max="13824" width="8.88671875" style="634"/>
    <col min="13825" max="13825" width="0.44140625" style="634" customWidth="1"/>
    <col min="13826" max="13852" width="3.109375" style="634" customWidth="1"/>
    <col min="13853" max="14080" width="8.88671875" style="634"/>
    <col min="14081" max="14081" width="0.44140625" style="634" customWidth="1"/>
    <col min="14082" max="14108" width="3.109375" style="634" customWidth="1"/>
    <col min="14109" max="14336" width="8.88671875" style="634"/>
    <col min="14337" max="14337" width="0.44140625" style="634" customWidth="1"/>
    <col min="14338" max="14364" width="3.109375" style="634" customWidth="1"/>
    <col min="14365" max="14592" width="8.88671875" style="634"/>
    <col min="14593" max="14593" width="0.44140625" style="634" customWidth="1"/>
    <col min="14594" max="14620" width="3.109375" style="634" customWidth="1"/>
    <col min="14621" max="14848" width="8.88671875" style="634"/>
    <col min="14849" max="14849" width="0.44140625" style="634" customWidth="1"/>
    <col min="14850" max="14876" width="3.109375" style="634" customWidth="1"/>
    <col min="14877" max="15104" width="8.88671875" style="634"/>
    <col min="15105" max="15105" width="0.44140625" style="634" customWidth="1"/>
    <col min="15106" max="15132" width="3.109375" style="634" customWidth="1"/>
    <col min="15133" max="15360" width="8.88671875" style="634"/>
    <col min="15361" max="15361" width="0.44140625" style="634" customWidth="1"/>
    <col min="15362" max="15388" width="3.109375" style="634" customWidth="1"/>
    <col min="15389" max="15616" width="8.88671875" style="634"/>
    <col min="15617" max="15617" width="0.44140625" style="634" customWidth="1"/>
    <col min="15618" max="15644" width="3.109375" style="634" customWidth="1"/>
    <col min="15645" max="15872" width="8.88671875" style="634"/>
    <col min="15873" max="15873" width="0.44140625" style="634" customWidth="1"/>
    <col min="15874" max="15900" width="3.109375" style="634" customWidth="1"/>
    <col min="15901" max="16128" width="8.88671875" style="634"/>
    <col min="16129" max="16129" width="0.44140625" style="634" customWidth="1"/>
    <col min="16130" max="16156" width="3.109375" style="634" customWidth="1"/>
    <col min="16157" max="16384" width="8.88671875" style="634"/>
  </cols>
  <sheetData>
    <row r="1" spans="1:28" ht="15.75" customHeight="1">
      <c r="A1" s="1305"/>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row>
    <row r="2" spans="1:28" ht="15.75" customHeigh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row>
    <row r="3" spans="1:28" ht="19.2">
      <c r="A3" s="1305"/>
      <c r="B3" s="4732" t="s">
        <v>1278</v>
      </c>
      <c r="C3" s="4732"/>
      <c r="D3" s="4732"/>
      <c r="E3" s="4732"/>
      <c r="F3" s="4732"/>
      <c r="G3" s="4732"/>
      <c r="H3" s="4732"/>
      <c r="I3" s="4732"/>
      <c r="J3" s="4732"/>
      <c r="K3" s="4732"/>
      <c r="L3" s="4732"/>
      <c r="M3" s="4732"/>
      <c r="N3" s="4732"/>
      <c r="O3" s="4732"/>
      <c r="P3" s="4732"/>
      <c r="Q3" s="4732"/>
      <c r="R3" s="4732"/>
      <c r="S3" s="4732"/>
      <c r="T3" s="4732"/>
      <c r="U3" s="4732"/>
      <c r="V3" s="4732"/>
      <c r="W3" s="4732"/>
      <c r="X3" s="4732"/>
      <c r="Y3" s="4732"/>
      <c r="Z3" s="4732"/>
      <c r="AA3" s="4732"/>
      <c r="AB3" s="4732"/>
    </row>
    <row r="4" spans="1:28" ht="15.75" customHeight="1">
      <c r="A4" s="1305"/>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row>
    <row r="5" spans="1:28" s="637" customFormat="1" ht="19.2">
      <c r="A5" s="1307"/>
      <c r="B5" s="1308"/>
      <c r="C5" s="1308"/>
      <c r="D5" s="1308"/>
      <c r="E5" s="1308"/>
      <c r="F5" s="1307"/>
      <c r="G5" s="1308"/>
      <c r="H5" s="1308"/>
      <c r="I5" s="1308"/>
      <c r="J5" s="1308" t="s">
        <v>1221</v>
      </c>
      <c r="K5" s="1308"/>
      <c r="L5" s="1308"/>
      <c r="M5" s="1308"/>
      <c r="N5" s="1309" t="s">
        <v>1257</v>
      </c>
      <c r="O5" s="1308"/>
      <c r="P5" s="1307"/>
      <c r="Q5" s="1308"/>
      <c r="R5" s="1308"/>
      <c r="S5" s="1308"/>
      <c r="T5" s="1308"/>
      <c r="U5" s="1308"/>
      <c r="V5" s="1308"/>
      <c r="W5" s="1308"/>
      <c r="X5" s="1308"/>
      <c r="Y5" s="1308"/>
      <c r="Z5" s="1308"/>
      <c r="AA5" s="1308"/>
      <c r="AB5" s="1308"/>
    </row>
    <row r="6" spans="1:28" ht="7.5" customHeight="1">
      <c r="A6" s="1305"/>
      <c r="B6" s="1278"/>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row>
    <row r="7" spans="1:28" ht="18.75" customHeight="1">
      <c r="A7" s="1305"/>
      <c r="B7" s="1285"/>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7"/>
    </row>
    <row r="8" spans="1:28" ht="18.75" customHeight="1">
      <c r="A8" s="1305"/>
      <c r="B8" s="1310"/>
      <c r="C8" s="1282"/>
      <c r="D8" s="1282"/>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96"/>
    </row>
    <row r="9" spans="1:28" ht="18.75" customHeight="1">
      <c r="A9" s="1305"/>
      <c r="B9" s="1310"/>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96"/>
    </row>
    <row r="10" spans="1:28" ht="18.75" customHeight="1">
      <c r="A10" s="1305"/>
      <c r="B10" s="4718" t="s">
        <v>1279</v>
      </c>
      <c r="C10" s="4719"/>
      <c r="D10" s="4719"/>
      <c r="E10" s="4719"/>
      <c r="F10" s="4719"/>
      <c r="G10" s="4719"/>
      <c r="H10" s="4719"/>
      <c r="I10" s="4719"/>
      <c r="J10" s="4719"/>
      <c r="K10" s="4719"/>
      <c r="L10" s="4719"/>
      <c r="M10" s="4719"/>
      <c r="N10" s="4719"/>
      <c r="O10" s="4719"/>
      <c r="P10" s="4719"/>
      <c r="Q10" s="4719"/>
      <c r="R10" s="4719"/>
      <c r="S10" s="4719"/>
      <c r="T10" s="4719"/>
      <c r="U10" s="4719"/>
      <c r="V10" s="4719"/>
      <c r="W10" s="4719"/>
      <c r="X10" s="4719"/>
      <c r="Y10" s="4719"/>
      <c r="Z10" s="4719"/>
      <c r="AA10" s="4719"/>
      <c r="AB10" s="4720"/>
    </row>
    <row r="11" spans="1:28" ht="18.75" customHeight="1">
      <c r="A11" s="1305"/>
      <c r="B11" s="1298"/>
      <c r="C11" s="1295"/>
      <c r="D11" s="1295"/>
      <c r="E11" s="1295"/>
      <c r="F11" s="1295"/>
      <c r="G11" s="1295"/>
      <c r="H11" s="1299"/>
      <c r="I11" s="1299"/>
      <c r="J11" s="1299"/>
      <c r="K11" s="1299"/>
      <c r="L11" s="1299"/>
      <c r="M11" s="1299"/>
      <c r="N11" s="1299"/>
      <c r="O11" s="1299"/>
      <c r="P11" s="1299"/>
      <c r="Q11" s="1299"/>
      <c r="R11" s="1299"/>
      <c r="S11" s="1299"/>
      <c r="T11" s="1299"/>
      <c r="U11" s="1299"/>
      <c r="V11" s="1299"/>
      <c r="W11" s="1299"/>
      <c r="X11" s="1299"/>
      <c r="Y11" s="1299"/>
      <c r="Z11" s="1299"/>
      <c r="AA11" s="1299"/>
      <c r="AB11" s="1300"/>
    </row>
    <row r="12" spans="1:28" ht="18.75" customHeight="1">
      <c r="A12" s="1305"/>
      <c r="B12" s="4718" t="s">
        <v>1254</v>
      </c>
      <c r="C12" s="4719"/>
      <c r="D12" s="4719"/>
      <c r="E12" s="4719"/>
      <c r="F12" s="4719"/>
      <c r="G12" s="4719"/>
      <c r="H12" s="4719"/>
      <c r="I12" s="4719"/>
      <c r="J12" s="4719"/>
      <c r="K12" s="4719"/>
      <c r="L12" s="4719"/>
      <c r="M12" s="4719"/>
      <c r="N12" s="4719"/>
      <c r="O12" s="4719"/>
      <c r="P12" s="4719"/>
      <c r="Q12" s="4719"/>
      <c r="R12" s="4719"/>
      <c r="S12" s="4719"/>
      <c r="T12" s="4719"/>
      <c r="U12" s="4719"/>
      <c r="V12" s="4719"/>
      <c r="W12" s="4719"/>
      <c r="X12" s="4719"/>
      <c r="Y12" s="4719"/>
      <c r="Z12" s="4719"/>
      <c r="AA12" s="4719"/>
      <c r="AB12" s="4720"/>
    </row>
    <row r="13" spans="1:28" ht="18.75" customHeight="1">
      <c r="A13" s="1305"/>
      <c r="B13" s="4718" t="s">
        <v>1255</v>
      </c>
      <c r="C13" s="4719"/>
      <c r="D13" s="4719"/>
      <c r="E13" s="4719"/>
      <c r="F13" s="4719"/>
      <c r="G13" s="4719"/>
      <c r="H13" s="4719"/>
      <c r="I13" s="4719"/>
      <c r="J13" s="4719"/>
      <c r="K13" s="4719"/>
      <c r="L13" s="4719"/>
      <c r="M13" s="4719"/>
      <c r="N13" s="4719"/>
      <c r="O13" s="4719"/>
      <c r="P13" s="4719"/>
      <c r="Q13" s="4719"/>
      <c r="R13" s="4719"/>
      <c r="S13" s="4719"/>
      <c r="T13" s="4719"/>
      <c r="U13" s="4719"/>
      <c r="V13" s="4719"/>
      <c r="W13" s="4719"/>
      <c r="X13" s="4719"/>
      <c r="Y13" s="4719"/>
      <c r="Z13" s="4719"/>
      <c r="AA13" s="4719"/>
      <c r="AB13" s="4720"/>
    </row>
    <row r="14" spans="1:28" s="635" customFormat="1" ht="18.75" customHeight="1">
      <c r="A14" s="1282"/>
      <c r="B14" s="1310"/>
      <c r="C14" s="1282"/>
      <c r="D14" s="1282"/>
      <c r="E14" s="1282"/>
      <c r="F14" s="1282"/>
      <c r="G14" s="1282"/>
      <c r="H14" s="1282"/>
      <c r="I14" s="1282"/>
      <c r="J14" s="1282"/>
      <c r="K14" s="1282"/>
      <c r="L14" s="1282"/>
      <c r="M14" s="1282"/>
      <c r="N14" s="1282"/>
      <c r="O14" s="1282"/>
      <c r="P14" s="1282"/>
      <c r="Q14" s="1282"/>
      <c r="R14" s="1282"/>
      <c r="S14" s="1282"/>
      <c r="T14" s="1282"/>
      <c r="U14" s="1282"/>
      <c r="V14" s="1282"/>
      <c r="W14" s="1282"/>
      <c r="X14" s="1282"/>
      <c r="Y14" s="1282"/>
      <c r="Z14" s="1282"/>
      <c r="AA14" s="1282"/>
      <c r="AB14" s="1296"/>
    </row>
    <row r="15" spans="1:28" ht="18.75" customHeight="1">
      <c r="A15" s="1305"/>
      <c r="B15" s="1310"/>
      <c r="C15" s="1282"/>
      <c r="D15" s="1282"/>
      <c r="E15" s="1282"/>
      <c r="F15" s="1282"/>
      <c r="G15" s="1282"/>
      <c r="H15" s="1282"/>
      <c r="I15" s="1282"/>
      <c r="J15" s="1282"/>
      <c r="K15" s="1282"/>
      <c r="L15" s="1282"/>
      <c r="M15" s="1282"/>
      <c r="N15" s="1282"/>
      <c r="O15" s="1282"/>
      <c r="P15" s="1282"/>
      <c r="Q15" s="1282"/>
      <c r="R15" s="1282"/>
      <c r="S15" s="1282"/>
      <c r="T15" s="1282"/>
      <c r="U15" s="1282"/>
      <c r="V15" s="1282"/>
      <c r="W15" s="1282"/>
      <c r="X15" s="1282"/>
      <c r="Y15" s="1282"/>
      <c r="Z15" s="1282"/>
      <c r="AA15" s="1282"/>
      <c r="AB15" s="1296"/>
    </row>
    <row r="16" spans="1:28" ht="18.75" customHeight="1">
      <c r="A16" s="1305"/>
      <c r="B16" s="1310"/>
      <c r="C16" s="1282"/>
      <c r="D16" s="1282"/>
      <c r="E16" s="1282"/>
      <c r="F16" s="1282"/>
      <c r="G16" s="1282"/>
      <c r="H16" s="1282"/>
      <c r="I16" s="1282"/>
      <c r="J16" s="1282"/>
      <c r="K16" s="1282"/>
      <c r="L16" s="1282"/>
      <c r="M16" s="1282"/>
      <c r="N16" s="1282"/>
      <c r="O16" s="1282"/>
      <c r="P16" s="1282"/>
      <c r="Q16" s="1282"/>
      <c r="R16" s="1282"/>
      <c r="S16" s="1282"/>
      <c r="T16" s="1282"/>
      <c r="U16" s="1282"/>
      <c r="V16" s="1282"/>
      <c r="W16" s="1282"/>
      <c r="X16" s="1282"/>
      <c r="Y16" s="1282"/>
      <c r="Z16" s="1282"/>
      <c r="AA16" s="1282"/>
      <c r="AB16" s="1296"/>
    </row>
    <row r="17" spans="1:28" ht="18.75" customHeight="1">
      <c r="A17" s="1305"/>
      <c r="B17" s="1310"/>
      <c r="C17" s="1282"/>
      <c r="D17" s="1282"/>
      <c r="E17" s="1282"/>
      <c r="F17" s="1282"/>
      <c r="G17" s="1282"/>
      <c r="H17" s="1282"/>
      <c r="I17" s="1282"/>
      <c r="J17" s="1282"/>
      <c r="K17" s="1282"/>
      <c r="L17" s="1282"/>
      <c r="M17" s="1282"/>
      <c r="N17" s="1282"/>
      <c r="O17" s="1282"/>
      <c r="P17" s="1282"/>
      <c r="Q17" s="1282"/>
      <c r="R17" s="1282"/>
      <c r="S17" s="1282"/>
      <c r="T17" s="1282"/>
      <c r="U17" s="1282"/>
      <c r="V17" s="1282"/>
      <c r="W17" s="1282"/>
      <c r="X17" s="1282"/>
      <c r="Y17" s="1282"/>
      <c r="Z17" s="1282"/>
      <c r="AA17" s="1282"/>
      <c r="AB17" s="1296"/>
    </row>
    <row r="18" spans="1:28" ht="18.75" customHeight="1">
      <c r="A18" s="1305"/>
      <c r="B18" s="1310"/>
      <c r="C18" s="1282"/>
      <c r="D18" s="1282"/>
      <c r="E18" s="1282"/>
      <c r="F18" s="1282"/>
      <c r="G18" s="1282"/>
      <c r="H18" s="1282"/>
      <c r="I18" s="1282"/>
      <c r="J18" s="1282"/>
      <c r="K18" s="1282"/>
      <c r="L18" s="1282"/>
      <c r="M18" s="1282"/>
      <c r="N18" s="1282"/>
      <c r="O18" s="1282"/>
      <c r="P18" s="1282"/>
      <c r="Q18" s="1282"/>
      <c r="R18" s="1282"/>
      <c r="S18" s="1282"/>
      <c r="T18" s="1282"/>
      <c r="U18" s="1282"/>
      <c r="V18" s="1282"/>
      <c r="W18" s="1282"/>
      <c r="X18" s="1282"/>
      <c r="Y18" s="1282"/>
      <c r="Z18" s="1282"/>
      <c r="AA18" s="1282"/>
      <c r="AB18" s="1296"/>
    </row>
    <row r="19" spans="1:28" ht="18.75" customHeight="1">
      <c r="A19" s="1305"/>
      <c r="B19" s="1310"/>
      <c r="C19" s="1282"/>
      <c r="D19" s="1282"/>
      <c r="E19" s="1282"/>
      <c r="F19" s="1282"/>
      <c r="G19" s="1282"/>
      <c r="H19" s="1282"/>
      <c r="I19" s="1282"/>
      <c r="J19" s="1282"/>
      <c r="K19" s="1282"/>
      <c r="L19" s="1282"/>
      <c r="M19" s="1282"/>
      <c r="N19" s="1282"/>
      <c r="O19" s="1282"/>
      <c r="P19" s="1282"/>
      <c r="Q19" s="1282"/>
      <c r="R19" s="1282"/>
      <c r="S19" s="1282"/>
      <c r="T19" s="1282"/>
      <c r="U19" s="1282"/>
      <c r="V19" s="1282"/>
      <c r="W19" s="1282"/>
      <c r="X19" s="1282"/>
      <c r="Y19" s="1282"/>
      <c r="Z19" s="1282"/>
      <c r="AA19" s="1282"/>
      <c r="AB19" s="1296"/>
    </row>
    <row r="20" spans="1:28" ht="18.75" customHeight="1">
      <c r="A20" s="1305"/>
      <c r="B20" s="1310"/>
      <c r="C20" s="1282"/>
      <c r="D20" s="1282"/>
      <c r="E20" s="1282"/>
      <c r="F20" s="1282"/>
      <c r="G20" s="1282"/>
      <c r="H20" s="1282"/>
      <c r="I20" s="1282"/>
      <c r="J20" s="1282"/>
      <c r="K20" s="1282"/>
      <c r="L20" s="1282"/>
      <c r="M20" s="1282"/>
      <c r="N20" s="1282"/>
      <c r="O20" s="1282"/>
      <c r="P20" s="1282"/>
      <c r="Q20" s="1282"/>
      <c r="R20" s="1282"/>
      <c r="S20" s="1282"/>
      <c r="T20" s="1282"/>
      <c r="U20" s="1282"/>
      <c r="V20" s="1282"/>
      <c r="W20" s="1282"/>
      <c r="X20" s="1282"/>
      <c r="Y20" s="1282"/>
      <c r="Z20" s="1282"/>
      <c r="AA20" s="1282"/>
      <c r="AB20" s="1296"/>
    </row>
    <row r="21" spans="1:28" s="635" customFormat="1" ht="18.75" customHeight="1">
      <c r="A21" s="1282"/>
      <c r="B21" s="1310"/>
      <c r="C21" s="1282"/>
      <c r="D21" s="1282"/>
      <c r="E21" s="1282"/>
      <c r="F21" s="1282"/>
      <c r="G21" s="1282"/>
      <c r="H21" s="1282"/>
      <c r="I21" s="1282"/>
      <c r="J21" s="4733"/>
      <c r="K21" s="4733"/>
      <c r="L21" s="4733"/>
      <c r="M21" s="4733"/>
      <c r="N21" s="1282"/>
      <c r="O21" s="1311"/>
      <c r="P21" s="1282"/>
      <c r="Q21" s="1282"/>
      <c r="R21" s="1282"/>
      <c r="S21" s="1282"/>
      <c r="T21" s="1282"/>
      <c r="U21" s="4733"/>
      <c r="V21" s="4733"/>
      <c r="W21" s="4733"/>
      <c r="X21" s="4733"/>
      <c r="Y21" s="4733"/>
      <c r="Z21" s="4733"/>
      <c r="AA21" s="1282"/>
      <c r="AB21" s="1312"/>
    </row>
    <row r="22" spans="1:28" s="635" customFormat="1" ht="18.75" customHeight="1">
      <c r="A22" s="1282"/>
      <c r="B22" s="1310"/>
      <c r="C22" s="1282"/>
      <c r="D22" s="1282"/>
      <c r="E22" s="1282"/>
      <c r="F22" s="1282"/>
      <c r="G22" s="1282"/>
      <c r="H22" s="1282"/>
      <c r="I22" s="1282"/>
      <c r="J22" s="1282"/>
      <c r="K22" s="1282"/>
      <c r="L22" s="1282"/>
      <c r="M22" s="4719"/>
      <c r="N22" s="4719"/>
      <c r="O22" s="4719"/>
      <c r="P22" s="1282"/>
      <c r="Q22" s="1282"/>
      <c r="R22" s="1282"/>
      <c r="S22" s="1282"/>
      <c r="T22" s="1282"/>
      <c r="U22" s="1282"/>
      <c r="V22" s="1282"/>
      <c r="W22" s="1282"/>
      <c r="X22" s="1282"/>
      <c r="Y22" s="1282"/>
      <c r="Z22" s="4719"/>
      <c r="AA22" s="4719"/>
      <c r="AB22" s="4720"/>
    </row>
    <row r="23" spans="1:28" ht="18.75" customHeight="1">
      <c r="A23" s="1305"/>
      <c r="B23" s="1310"/>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96"/>
    </row>
    <row r="24" spans="1:28" ht="18.75" customHeight="1">
      <c r="A24" s="1305"/>
      <c r="B24" s="1310"/>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96"/>
    </row>
    <row r="25" spans="1:28" ht="18.75" customHeight="1">
      <c r="A25" s="1305"/>
      <c r="B25" s="1310"/>
      <c r="C25" s="1282"/>
      <c r="D25" s="1282"/>
      <c r="E25" s="1282"/>
      <c r="F25" s="1282"/>
      <c r="G25" s="1282"/>
      <c r="H25" s="1282"/>
      <c r="I25" s="1282"/>
      <c r="J25" s="1282"/>
      <c r="K25" s="1282"/>
      <c r="L25" s="1282"/>
      <c r="M25" s="1282"/>
      <c r="N25" s="1282"/>
      <c r="O25" s="1282"/>
      <c r="P25" s="1282"/>
      <c r="Q25" s="1282"/>
      <c r="R25" s="1282"/>
      <c r="S25" s="1282"/>
      <c r="T25" s="1282"/>
      <c r="U25" s="1282"/>
      <c r="V25" s="1282"/>
      <c r="W25" s="1282"/>
      <c r="X25" s="1282"/>
      <c r="Y25" s="1282"/>
      <c r="Z25" s="1282"/>
      <c r="AA25" s="1282"/>
      <c r="AB25" s="1296"/>
    </row>
    <row r="26" spans="1:28" ht="18.75" customHeight="1">
      <c r="A26" s="1305"/>
      <c r="B26" s="1310"/>
      <c r="C26" s="1282"/>
      <c r="D26" s="1282"/>
      <c r="E26" s="1282"/>
      <c r="F26" s="1282"/>
      <c r="G26" s="1282"/>
      <c r="H26" s="1282"/>
      <c r="I26" s="1282"/>
      <c r="J26" s="1282"/>
      <c r="K26" s="1282"/>
      <c r="L26" s="1282"/>
      <c r="M26" s="1282"/>
      <c r="N26" s="1282"/>
      <c r="O26" s="1282"/>
      <c r="P26" s="1282"/>
      <c r="Q26" s="1282"/>
      <c r="R26" s="1282"/>
      <c r="S26" s="1282"/>
      <c r="T26" s="1282"/>
      <c r="U26" s="1282"/>
      <c r="V26" s="1282"/>
      <c r="W26" s="1282"/>
      <c r="X26" s="1282"/>
      <c r="Y26" s="1282"/>
      <c r="Z26" s="1282"/>
      <c r="AA26" s="1282"/>
      <c r="AB26" s="1296"/>
    </row>
    <row r="27" spans="1:28" ht="18.75" customHeight="1">
      <c r="A27" s="1305"/>
      <c r="B27" s="1310"/>
      <c r="C27" s="1282"/>
      <c r="D27" s="1282"/>
      <c r="E27" s="1282"/>
      <c r="F27" s="1282"/>
      <c r="G27" s="1282"/>
      <c r="H27" s="1282"/>
      <c r="I27" s="1282"/>
      <c r="J27" s="1282"/>
      <c r="K27" s="1282"/>
      <c r="L27" s="1282"/>
      <c r="M27" s="1282"/>
      <c r="N27" s="1282"/>
      <c r="O27" s="1282"/>
      <c r="P27" s="1282"/>
      <c r="Q27" s="1282"/>
      <c r="R27" s="1282"/>
      <c r="S27" s="1282"/>
      <c r="T27" s="1282"/>
      <c r="U27" s="1282"/>
      <c r="V27" s="1282"/>
      <c r="W27" s="1282"/>
      <c r="X27" s="1282"/>
      <c r="Y27" s="1282"/>
      <c r="Z27" s="1282"/>
      <c r="AA27" s="1282"/>
      <c r="AB27" s="1296"/>
    </row>
    <row r="28" spans="1:28" ht="18.75" customHeight="1">
      <c r="A28" s="1305"/>
      <c r="B28" s="1294"/>
      <c r="C28" s="1295"/>
      <c r="D28" s="1295"/>
      <c r="E28" s="1295"/>
      <c r="F28" s="1295"/>
      <c r="G28" s="1295"/>
      <c r="H28" s="1282"/>
      <c r="I28" s="1282"/>
      <c r="J28" s="1282"/>
      <c r="K28" s="1282"/>
      <c r="L28" s="1282"/>
      <c r="M28" s="1282"/>
      <c r="N28" s="1282"/>
      <c r="O28" s="1282"/>
      <c r="P28" s="1282"/>
      <c r="Q28" s="1282"/>
      <c r="R28" s="1282"/>
      <c r="S28" s="1282"/>
      <c r="T28" s="1282"/>
      <c r="U28" s="1282"/>
      <c r="V28" s="1282"/>
      <c r="W28" s="1282"/>
      <c r="X28" s="1282"/>
      <c r="Y28" s="1282"/>
      <c r="Z28" s="1282"/>
      <c r="AA28" s="1282"/>
      <c r="AB28" s="1296"/>
    </row>
    <row r="29" spans="1:28" ht="18.75" customHeight="1">
      <c r="A29" s="1305"/>
      <c r="B29" s="1294"/>
      <c r="C29" s="1295"/>
      <c r="D29" s="1295"/>
      <c r="E29" s="1295"/>
      <c r="F29" s="1295"/>
      <c r="G29" s="1295"/>
      <c r="H29" s="1282"/>
      <c r="I29" s="1282"/>
      <c r="J29" s="1282"/>
      <c r="K29" s="1282"/>
      <c r="L29" s="1282"/>
      <c r="M29" s="1282"/>
      <c r="N29" s="1282"/>
      <c r="O29" s="1297"/>
      <c r="P29" s="1297"/>
      <c r="Q29" s="1282"/>
      <c r="R29" s="1282"/>
      <c r="S29" s="1282"/>
      <c r="T29" s="1282"/>
      <c r="U29" s="1282"/>
      <c r="V29" s="1282"/>
      <c r="W29" s="1282"/>
      <c r="X29" s="1282"/>
      <c r="Y29" s="1282"/>
      <c r="Z29" s="1282"/>
      <c r="AA29" s="1282"/>
      <c r="AB29" s="1296"/>
    </row>
    <row r="30" spans="1:28" ht="18.75" customHeight="1">
      <c r="A30" s="1305"/>
      <c r="B30" s="1310"/>
      <c r="C30" s="1282"/>
      <c r="D30" s="1282"/>
      <c r="E30" s="1282"/>
      <c r="F30" s="1282"/>
      <c r="G30" s="1282"/>
      <c r="H30" s="1282"/>
      <c r="I30" s="1282"/>
      <c r="J30" s="1282"/>
      <c r="K30" s="1282"/>
      <c r="L30" s="1282"/>
      <c r="M30" s="1282"/>
      <c r="N30" s="1282"/>
      <c r="O30" s="1282"/>
      <c r="P30" s="1282"/>
      <c r="Q30" s="1282"/>
      <c r="R30" s="1282"/>
      <c r="S30" s="1282"/>
      <c r="T30" s="1282"/>
      <c r="U30" s="1282"/>
      <c r="V30" s="1282"/>
      <c r="W30" s="1282"/>
      <c r="X30" s="1282"/>
      <c r="Y30" s="1282"/>
      <c r="Z30" s="1282"/>
      <c r="AA30" s="1282"/>
      <c r="AB30" s="1296"/>
    </row>
    <row r="31" spans="1:28" ht="18.75" customHeight="1">
      <c r="A31" s="1305"/>
      <c r="B31" s="1298"/>
      <c r="C31" s="1295"/>
      <c r="D31" s="1295"/>
      <c r="E31" s="1295"/>
      <c r="F31" s="1295"/>
      <c r="G31" s="1295"/>
      <c r="H31" s="1299"/>
      <c r="I31" s="1299"/>
      <c r="J31" s="1299"/>
      <c r="K31" s="1299"/>
      <c r="L31" s="1299"/>
      <c r="M31" s="1299"/>
      <c r="N31" s="1299"/>
      <c r="O31" s="1299"/>
      <c r="P31" s="1299"/>
      <c r="Q31" s="1299"/>
      <c r="R31" s="1299"/>
      <c r="S31" s="1299"/>
      <c r="T31" s="1299"/>
      <c r="U31" s="1299"/>
      <c r="V31" s="1299"/>
      <c r="W31" s="1299"/>
      <c r="X31" s="1299"/>
      <c r="Y31" s="1299"/>
      <c r="Z31" s="1299"/>
      <c r="AA31" s="1299"/>
      <c r="AB31" s="1300"/>
    </row>
    <row r="32" spans="1:28" ht="18.75" customHeight="1">
      <c r="A32" s="1305"/>
      <c r="B32" s="1310"/>
      <c r="C32" s="1282"/>
      <c r="D32" s="1282"/>
      <c r="E32" s="1282"/>
      <c r="F32" s="1282"/>
      <c r="G32" s="1282"/>
      <c r="H32" s="1282"/>
      <c r="I32" s="1282"/>
      <c r="J32" s="1282"/>
      <c r="K32" s="1282"/>
      <c r="L32" s="1282"/>
      <c r="M32" s="1282"/>
      <c r="N32" s="1282"/>
      <c r="O32" s="1282"/>
      <c r="P32" s="1282"/>
      <c r="Q32" s="1282"/>
      <c r="R32" s="1282"/>
      <c r="S32" s="1282"/>
      <c r="T32" s="1282"/>
      <c r="U32" s="1282"/>
      <c r="V32" s="1282"/>
      <c r="W32" s="1282"/>
      <c r="X32" s="1282"/>
      <c r="Y32" s="1282"/>
      <c r="Z32" s="1282"/>
      <c r="AA32" s="1282"/>
      <c r="AB32" s="1296"/>
    </row>
    <row r="33" spans="1:28" ht="18.75" customHeight="1">
      <c r="A33" s="1305"/>
      <c r="B33" s="1310"/>
      <c r="C33" s="1282"/>
      <c r="D33" s="1282"/>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96"/>
    </row>
    <row r="34" spans="1:28" ht="18.75" customHeight="1">
      <c r="A34" s="1305"/>
      <c r="B34" s="1298"/>
      <c r="C34" s="1297"/>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300"/>
    </row>
    <row r="35" spans="1:28" ht="18.75" customHeight="1">
      <c r="A35" s="1305"/>
      <c r="B35" s="1298"/>
      <c r="C35" s="1297"/>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300"/>
    </row>
    <row r="36" spans="1:28" ht="18.75" customHeight="1">
      <c r="A36" s="1305"/>
      <c r="B36" s="1298"/>
      <c r="C36" s="1297"/>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300"/>
    </row>
    <row r="37" spans="1:28" ht="18.75" customHeight="1">
      <c r="A37" s="1305"/>
      <c r="B37" s="1298"/>
      <c r="C37" s="1297"/>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300"/>
    </row>
    <row r="38" spans="1:28" ht="18.75" customHeight="1">
      <c r="A38" s="1305"/>
      <c r="B38" s="1298"/>
      <c r="C38" s="1297"/>
      <c r="D38" s="1299"/>
      <c r="E38" s="1299"/>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300"/>
    </row>
    <row r="39" spans="1:28" ht="18.75" customHeight="1">
      <c r="A39" s="1305"/>
      <c r="B39" s="1298"/>
      <c r="C39" s="1297"/>
      <c r="D39" s="1299"/>
      <c r="E39" s="1299"/>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300"/>
    </row>
    <row r="40" spans="1:28" ht="18.75" customHeight="1">
      <c r="A40" s="1305"/>
      <c r="B40" s="1298"/>
      <c r="C40" s="1297"/>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300"/>
    </row>
    <row r="41" spans="1:28" ht="18.75" customHeight="1">
      <c r="A41" s="1305"/>
      <c r="B41" s="1301"/>
      <c r="C41" s="1302"/>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4"/>
    </row>
    <row r="42" spans="1:28" ht="15.75" customHeight="1">
      <c r="B42" s="636"/>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B42"/>
  <sheetViews>
    <sheetView showGridLines="0" view="pageBreakPreview" zoomScaleNormal="100" zoomScaleSheetLayoutView="100" workbookViewId="0"/>
  </sheetViews>
  <sheetFormatPr defaultRowHeight="13.2"/>
  <cols>
    <col min="1" max="1" width="0.44140625" style="634" customWidth="1"/>
    <col min="2" max="28" width="3.109375" style="634" customWidth="1"/>
    <col min="29" max="256" width="8.88671875" style="634"/>
    <col min="257" max="257" width="0.44140625" style="634" customWidth="1"/>
    <col min="258" max="284" width="3.109375" style="634" customWidth="1"/>
    <col min="285" max="512" width="8.88671875" style="634"/>
    <col min="513" max="513" width="0.44140625" style="634" customWidth="1"/>
    <col min="514" max="540" width="3.109375" style="634" customWidth="1"/>
    <col min="541" max="768" width="8.88671875" style="634"/>
    <col min="769" max="769" width="0.44140625" style="634" customWidth="1"/>
    <col min="770" max="796" width="3.109375" style="634" customWidth="1"/>
    <col min="797" max="1024" width="8.88671875" style="634"/>
    <col min="1025" max="1025" width="0.44140625" style="634" customWidth="1"/>
    <col min="1026" max="1052" width="3.109375" style="634" customWidth="1"/>
    <col min="1053" max="1280" width="8.88671875" style="634"/>
    <col min="1281" max="1281" width="0.44140625" style="634" customWidth="1"/>
    <col min="1282" max="1308" width="3.109375" style="634" customWidth="1"/>
    <col min="1309" max="1536" width="8.88671875" style="634"/>
    <col min="1537" max="1537" width="0.44140625" style="634" customWidth="1"/>
    <col min="1538" max="1564" width="3.109375" style="634" customWidth="1"/>
    <col min="1565" max="1792" width="8.88671875" style="634"/>
    <col min="1793" max="1793" width="0.44140625" style="634" customWidth="1"/>
    <col min="1794" max="1820" width="3.109375" style="634" customWidth="1"/>
    <col min="1821" max="2048" width="8.88671875" style="634"/>
    <col min="2049" max="2049" width="0.44140625" style="634" customWidth="1"/>
    <col min="2050" max="2076" width="3.109375" style="634" customWidth="1"/>
    <col min="2077" max="2304" width="8.88671875" style="634"/>
    <col min="2305" max="2305" width="0.44140625" style="634" customWidth="1"/>
    <col min="2306" max="2332" width="3.109375" style="634" customWidth="1"/>
    <col min="2333" max="2560" width="8.88671875" style="634"/>
    <col min="2561" max="2561" width="0.44140625" style="634" customWidth="1"/>
    <col min="2562" max="2588" width="3.109375" style="634" customWidth="1"/>
    <col min="2589" max="2816" width="8.88671875" style="634"/>
    <col min="2817" max="2817" width="0.44140625" style="634" customWidth="1"/>
    <col min="2818" max="2844" width="3.109375" style="634" customWidth="1"/>
    <col min="2845" max="3072" width="8.88671875" style="634"/>
    <col min="3073" max="3073" width="0.44140625" style="634" customWidth="1"/>
    <col min="3074" max="3100" width="3.109375" style="634" customWidth="1"/>
    <col min="3101" max="3328" width="8.88671875" style="634"/>
    <col min="3329" max="3329" width="0.44140625" style="634" customWidth="1"/>
    <col min="3330" max="3356" width="3.109375" style="634" customWidth="1"/>
    <col min="3357" max="3584" width="8.88671875" style="634"/>
    <col min="3585" max="3585" width="0.44140625" style="634" customWidth="1"/>
    <col min="3586" max="3612" width="3.109375" style="634" customWidth="1"/>
    <col min="3613" max="3840" width="8.88671875" style="634"/>
    <col min="3841" max="3841" width="0.44140625" style="634" customWidth="1"/>
    <col min="3842" max="3868" width="3.109375" style="634" customWidth="1"/>
    <col min="3869" max="4096" width="8.88671875" style="634"/>
    <col min="4097" max="4097" width="0.44140625" style="634" customWidth="1"/>
    <col min="4098" max="4124" width="3.109375" style="634" customWidth="1"/>
    <col min="4125" max="4352" width="8.88671875" style="634"/>
    <col min="4353" max="4353" width="0.44140625" style="634" customWidth="1"/>
    <col min="4354" max="4380" width="3.109375" style="634" customWidth="1"/>
    <col min="4381" max="4608" width="8.88671875" style="634"/>
    <col min="4609" max="4609" width="0.44140625" style="634" customWidth="1"/>
    <col min="4610" max="4636" width="3.109375" style="634" customWidth="1"/>
    <col min="4637" max="4864" width="8.88671875" style="634"/>
    <col min="4865" max="4865" width="0.44140625" style="634" customWidth="1"/>
    <col min="4866" max="4892" width="3.109375" style="634" customWidth="1"/>
    <col min="4893" max="5120" width="8.88671875" style="634"/>
    <col min="5121" max="5121" width="0.44140625" style="634" customWidth="1"/>
    <col min="5122" max="5148" width="3.109375" style="634" customWidth="1"/>
    <col min="5149" max="5376" width="8.88671875" style="634"/>
    <col min="5377" max="5377" width="0.44140625" style="634" customWidth="1"/>
    <col min="5378" max="5404" width="3.109375" style="634" customWidth="1"/>
    <col min="5405" max="5632" width="8.88671875" style="634"/>
    <col min="5633" max="5633" width="0.44140625" style="634" customWidth="1"/>
    <col min="5634" max="5660" width="3.109375" style="634" customWidth="1"/>
    <col min="5661" max="5888" width="8.88671875" style="634"/>
    <col min="5889" max="5889" width="0.44140625" style="634" customWidth="1"/>
    <col min="5890" max="5916" width="3.109375" style="634" customWidth="1"/>
    <col min="5917" max="6144" width="8.88671875" style="634"/>
    <col min="6145" max="6145" width="0.44140625" style="634" customWidth="1"/>
    <col min="6146" max="6172" width="3.109375" style="634" customWidth="1"/>
    <col min="6173" max="6400" width="8.88671875" style="634"/>
    <col min="6401" max="6401" width="0.44140625" style="634" customWidth="1"/>
    <col min="6402" max="6428" width="3.109375" style="634" customWidth="1"/>
    <col min="6429" max="6656" width="8.88671875" style="634"/>
    <col min="6657" max="6657" width="0.44140625" style="634" customWidth="1"/>
    <col min="6658" max="6684" width="3.109375" style="634" customWidth="1"/>
    <col min="6685" max="6912" width="8.88671875" style="634"/>
    <col min="6913" max="6913" width="0.44140625" style="634" customWidth="1"/>
    <col min="6914" max="6940" width="3.109375" style="634" customWidth="1"/>
    <col min="6941" max="7168" width="8.88671875" style="634"/>
    <col min="7169" max="7169" width="0.44140625" style="634" customWidth="1"/>
    <col min="7170" max="7196" width="3.109375" style="634" customWidth="1"/>
    <col min="7197" max="7424" width="8.88671875" style="634"/>
    <col min="7425" max="7425" width="0.44140625" style="634" customWidth="1"/>
    <col min="7426" max="7452" width="3.109375" style="634" customWidth="1"/>
    <col min="7453" max="7680" width="8.88671875" style="634"/>
    <col min="7681" max="7681" width="0.44140625" style="634" customWidth="1"/>
    <col min="7682" max="7708" width="3.109375" style="634" customWidth="1"/>
    <col min="7709" max="7936" width="8.88671875" style="634"/>
    <col min="7937" max="7937" width="0.44140625" style="634" customWidth="1"/>
    <col min="7938" max="7964" width="3.109375" style="634" customWidth="1"/>
    <col min="7965" max="8192" width="8.88671875" style="634"/>
    <col min="8193" max="8193" width="0.44140625" style="634" customWidth="1"/>
    <col min="8194" max="8220" width="3.109375" style="634" customWidth="1"/>
    <col min="8221" max="8448" width="8.88671875" style="634"/>
    <col min="8449" max="8449" width="0.44140625" style="634" customWidth="1"/>
    <col min="8450" max="8476" width="3.109375" style="634" customWidth="1"/>
    <col min="8477" max="8704" width="8.88671875" style="634"/>
    <col min="8705" max="8705" width="0.44140625" style="634" customWidth="1"/>
    <col min="8706" max="8732" width="3.109375" style="634" customWidth="1"/>
    <col min="8733" max="8960" width="8.88671875" style="634"/>
    <col min="8961" max="8961" width="0.44140625" style="634" customWidth="1"/>
    <col min="8962" max="8988" width="3.109375" style="634" customWidth="1"/>
    <col min="8989" max="9216" width="8.88671875" style="634"/>
    <col min="9217" max="9217" width="0.44140625" style="634" customWidth="1"/>
    <col min="9218" max="9244" width="3.109375" style="634" customWidth="1"/>
    <col min="9245" max="9472" width="8.88671875" style="634"/>
    <col min="9473" max="9473" width="0.44140625" style="634" customWidth="1"/>
    <col min="9474" max="9500" width="3.109375" style="634" customWidth="1"/>
    <col min="9501" max="9728" width="8.88671875" style="634"/>
    <col min="9729" max="9729" width="0.44140625" style="634" customWidth="1"/>
    <col min="9730" max="9756" width="3.109375" style="634" customWidth="1"/>
    <col min="9757" max="9984" width="8.88671875" style="634"/>
    <col min="9985" max="9985" width="0.44140625" style="634" customWidth="1"/>
    <col min="9986" max="10012" width="3.109375" style="634" customWidth="1"/>
    <col min="10013" max="10240" width="8.88671875" style="634"/>
    <col min="10241" max="10241" width="0.44140625" style="634" customWidth="1"/>
    <col min="10242" max="10268" width="3.109375" style="634" customWidth="1"/>
    <col min="10269" max="10496" width="8.88671875" style="634"/>
    <col min="10497" max="10497" width="0.44140625" style="634" customWidth="1"/>
    <col min="10498" max="10524" width="3.109375" style="634" customWidth="1"/>
    <col min="10525" max="10752" width="8.88671875" style="634"/>
    <col min="10753" max="10753" width="0.44140625" style="634" customWidth="1"/>
    <col min="10754" max="10780" width="3.109375" style="634" customWidth="1"/>
    <col min="10781" max="11008" width="8.88671875" style="634"/>
    <col min="11009" max="11009" width="0.44140625" style="634" customWidth="1"/>
    <col min="11010" max="11036" width="3.109375" style="634" customWidth="1"/>
    <col min="11037" max="11264" width="8.88671875" style="634"/>
    <col min="11265" max="11265" width="0.44140625" style="634" customWidth="1"/>
    <col min="11266" max="11292" width="3.109375" style="634" customWidth="1"/>
    <col min="11293" max="11520" width="8.88671875" style="634"/>
    <col min="11521" max="11521" width="0.44140625" style="634" customWidth="1"/>
    <col min="11522" max="11548" width="3.109375" style="634" customWidth="1"/>
    <col min="11549" max="11776" width="8.88671875" style="634"/>
    <col min="11777" max="11777" width="0.44140625" style="634" customWidth="1"/>
    <col min="11778" max="11804" width="3.109375" style="634" customWidth="1"/>
    <col min="11805" max="12032" width="8.88671875" style="634"/>
    <col min="12033" max="12033" width="0.44140625" style="634" customWidth="1"/>
    <col min="12034" max="12060" width="3.109375" style="634" customWidth="1"/>
    <col min="12061" max="12288" width="8.88671875" style="634"/>
    <col min="12289" max="12289" width="0.44140625" style="634" customWidth="1"/>
    <col min="12290" max="12316" width="3.109375" style="634" customWidth="1"/>
    <col min="12317" max="12544" width="8.88671875" style="634"/>
    <col min="12545" max="12545" width="0.44140625" style="634" customWidth="1"/>
    <col min="12546" max="12572" width="3.109375" style="634" customWidth="1"/>
    <col min="12573" max="12800" width="8.88671875" style="634"/>
    <col min="12801" max="12801" width="0.44140625" style="634" customWidth="1"/>
    <col min="12802" max="12828" width="3.109375" style="634" customWidth="1"/>
    <col min="12829" max="13056" width="8.88671875" style="634"/>
    <col min="13057" max="13057" width="0.44140625" style="634" customWidth="1"/>
    <col min="13058" max="13084" width="3.109375" style="634" customWidth="1"/>
    <col min="13085" max="13312" width="8.88671875" style="634"/>
    <col min="13313" max="13313" width="0.44140625" style="634" customWidth="1"/>
    <col min="13314" max="13340" width="3.109375" style="634" customWidth="1"/>
    <col min="13341" max="13568" width="8.88671875" style="634"/>
    <col min="13569" max="13569" width="0.44140625" style="634" customWidth="1"/>
    <col min="13570" max="13596" width="3.109375" style="634" customWidth="1"/>
    <col min="13597" max="13824" width="8.88671875" style="634"/>
    <col min="13825" max="13825" width="0.44140625" style="634" customWidth="1"/>
    <col min="13826" max="13852" width="3.109375" style="634" customWidth="1"/>
    <col min="13853" max="14080" width="8.88671875" style="634"/>
    <col min="14081" max="14081" width="0.44140625" style="634" customWidth="1"/>
    <col min="14082" max="14108" width="3.109375" style="634" customWidth="1"/>
    <col min="14109" max="14336" width="8.88671875" style="634"/>
    <col min="14337" max="14337" width="0.44140625" style="634" customWidth="1"/>
    <col min="14338" max="14364" width="3.109375" style="634" customWidth="1"/>
    <col min="14365" max="14592" width="8.88671875" style="634"/>
    <col min="14593" max="14593" width="0.44140625" style="634" customWidth="1"/>
    <col min="14594" max="14620" width="3.109375" style="634" customWidth="1"/>
    <col min="14621" max="14848" width="8.88671875" style="634"/>
    <col min="14849" max="14849" width="0.44140625" style="634" customWidth="1"/>
    <col min="14850" max="14876" width="3.109375" style="634" customWidth="1"/>
    <col min="14877" max="15104" width="8.88671875" style="634"/>
    <col min="15105" max="15105" width="0.44140625" style="634" customWidth="1"/>
    <col min="15106" max="15132" width="3.109375" style="634" customWidth="1"/>
    <col min="15133" max="15360" width="8.88671875" style="634"/>
    <col min="15361" max="15361" width="0.44140625" style="634" customWidth="1"/>
    <col min="15362" max="15388" width="3.109375" style="634" customWidth="1"/>
    <col min="15389" max="15616" width="8.88671875" style="634"/>
    <col min="15617" max="15617" width="0.44140625" style="634" customWidth="1"/>
    <col min="15618" max="15644" width="3.109375" style="634" customWidth="1"/>
    <col min="15645" max="15872" width="8.88671875" style="634"/>
    <col min="15873" max="15873" width="0.44140625" style="634" customWidth="1"/>
    <col min="15874" max="15900" width="3.109375" style="634" customWidth="1"/>
    <col min="15901" max="16128" width="8.88671875" style="634"/>
    <col min="16129" max="16129" width="0.44140625" style="634" customWidth="1"/>
    <col min="16130" max="16156" width="3.109375" style="634" customWidth="1"/>
    <col min="16157" max="16384" width="8.88671875" style="634"/>
  </cols>
  <sheetData>
    <row r="1" spans="1:28" ht="15.75" customHeight="1">
      <c r="A1" s="1305"/>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row>
    <row r="2" spans="1:28" ht="15.75" customHeigh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row>
    <row r="3" spans="1:28" ht="19.2">
      <c r="A3" s="1305"/>
      <c r="B3" s="4732" t="s">
        <v>1280</v>
      </c>
      <c r="C3" s="4732"/>
      <c r="D3" s="4732"/>
      <c r="E3" s="4732"/>
      <c r="F3" s="4732"/>
      <c r="G3" s="4732"/>
      <c r="H3" s="4732"/>
      <c r="I3" s="4732"/>
      <c r="J3" s="4732"/>
      <c r="K3" s="4732"/>
      <c r="L3" s="4732"/>
      <c r="M3" s="4732"/>
      <c r="N3" s="4732"/>
      <c r="O3" s="4732"/>
      <c r="P3" s="4732"/>
      <c r="Q3" s="4732"/>
      <c r="R3" s="4732"/>
      <c r="S3" s="4732"/>
      <c r="T3" s="4732"/>
      <c r="U3" s="4732"/>
      <c r="V3" s="4732"/>
      <c r="W3" s="4732"/>
      <c r="X3" s="4732"/>
      <c r="Y3" s="4732"/>
      <c r="Z3" s="4732"/>
      <c r="AA3" s="4732"/>
      <c r="AB3" s="4732"/>
    </row>
    <row r="4" spans="1:28" ht="15.75" customHeight="1">
      <c r="A4" s="1305"/>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row>
    <row r="5" spans="1:28" s="637" customFormat="1" ht="19.2">
      <c r="A5" s="1307"/>
      <c r="B5" s="1308"/>
      <c r="C5" s="1308"/>
      <c r="D5" s="1308"/>
      <c r="E5" s="1308"/>
      <c r="F5" s="1307"/>
      <c r="G5" s="1308"/>
      <c r="H5" s="1308"/>
      <c r="I5" s="1308"/>
      <c r="J5" s="1308" t="s">
        <v>1221</v>
      </c>
      <c r="K5" s="1308"/>
      <c r="L5" s="1308"/>
      <c r="M5" s="1308"/>
      <c r="N5" s="1309" t="s">
        <v>1257</v>
      </c>
      <c r="O5" s="1308"/>
      <c r="P5" s="1307"/>
      <c r="Q5" s="1308"/>
      <c r="R5" s="1308"/>
      <c r="S5" s="1308"/>
      <c r="T5" s="1308"/>
      <c r="U5" s="1308"/>
      <c r="V5" s="1308"/>
      <c r="W5" s="1308"/>
      <c r="X5" s="1308"/>
      <c r="Y5" s="1308"/>
      <c r="Z5" s="1308"/>
      <c r="AA5" s="1308"/>
      <c r="AB5" s="1308"/>
    </row>
    <row r="6" spans="1:28" ht="7.5" customHeight="1">
      <c r="A6" s="1305"/>
      <c r="B6" s="1278"/>
      <c r="C6" s="1305"/>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row>
    <row r="7" spans="1:28" ht="18.75" customHeight="1">
      <c r="A7" s="1305"/>
      <c r="B7" s="1285"/>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7"/>
    </row>
    <row r="8" spans="1:28" ht="18.75" customHeight="1">
      <c r="A8" s="1305"/>
      <c r="B8" s="1310"/>
      <c r="C8" s="1282"/>
      <c r="D8" s="1282"/>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96"/>
    </row>
    <row r="9" spans="1:28" ht="18.75" customHeight="1">
      <c r="A9" s="1305"/>
      <c r="B9" s="1310"/>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96"/>
    </row>
    <row r="10" spans="1:28" ht="18.75" customHeight="1">
      <c r="A10" s="1305"/>
      <c r="B10" s="4718" t="s">
        <v>1281</v>
      </c>
      <c r="C10" s="4719"/>
      <c r="D10" s="4719"/>
      <c r="E10" s="4719"/>
      <c r="F10" s="4719"/>
      <c r="G10" s="4719"/>
      <c r="H10" s="4719"/>
      <c r="I10" s="4719"/>
      <c r="J10" s="4719"/>
      <c r="K10" s="4719"/>
      <c r="L10" s="4719"/>
      <c r="M10" s="4719"/>
      <c r="N10" s="4719"/>
      <c r="O10" s="4719"/>
      <c r="P10" s="4719"/>
      <c r="Q10" s="4719"/>
      <c r="R10" s="4719"/>
      <c r="S10" s="4719"/>
      <c r="T10" s="4719"/>
      <c r="U10" s="4719"/>
      <c r="V10" s="4719"/>
      <c r="W10" s="4719"/>
      <c r="X10" s="4719"/>
      <c r="Y10" s="4719"/>
      <c r="Z10" s="4719"/>
      <c r="AA10" s="4719"/>
      <c r="AB10" s="4720"/>
    </row>
    <row r="11" spans="1:28" ht="18.75" customHeight="1">
      <c r="A11" s="1305"/>
      <c r="B11" s="1298"/>
      <c r="C11" s="1295"/>
      <c r="D11" s="1295"/>
      <c r="E11" s="1295"/>
      <c r="F11" s="1295"/>
      <c r="G11" s="1295"/>
      <c r="H11" s="1299"/>
      <c r="I11" s="1299"/>
      <c r="J11" s="1299"/>
      <c r="K11" s="1299"/>
      <c r="L11" s="1299"/>
      <c r="M11" s="1299"/>
      <c r="N11" s="1299"/>
      <c r="O11" s="1299"/>
      <c r="P11" s="1299"/>
      <c r="Q11" s="1299"/>
      <c r="R11" s="1299"/>
      <c r="S11" s="1299"/>
      <c r="T11" s="1299"/>
      <c r="U11" s="1299"/>
      <c r="V11" s="1299"/>
      <c r="W11" s="1299"/>
      <c r="X11" s="1299"/>
      <c r="Y11" s="1299"/>
      <c r="Z11" s="1299"/>
      <c r="AA11" s="1299"/>
      <c r="AB11" s="1300"/>
    </row>
    <row r="12" spans="1:28" ht="18.75" customHeight="1">
      <c r="A12" s="1305"/>
      <c r="B12" s="4718" t="s">
        <v>1254</v>
      </c>
      <c r="C12" s="4719"/>
      <c r="D12" s="4719"/>
      <c r="E12" s="4719"/>
      <c r="F12" s="4719"/>
      <c r="G12" s="4719"/>
      <c r="H12" s="4719"/>
      <c r="I12" s="4719"/>
      <c r="J12" s="4719"/>
      <c r="K12" s="4719"/>
      <c r="L12" s="4719"/>
      <c r="M12" s="4719"/>
      <c r="N12" s="4719"/>
      <c r="O12" s="4719"/>
      <c r="P12" s="4719"/>
      <c r="Q12" s="4719"/>
      <c r="R12" s="4719"/>
      <c r="S12" s="4719"/>
      <c r="T12" s="4719"/>
      <c r="U12" s="4719"/>
      <c r="V12" s="4719"/>
      <c r="W12" s="4719"/>
      <c r="X12" s="4719"/>
      <c r="Y12" s="4719"/>
      <c r="Z12" s="4719"/>
      <c r="AA12" s="4719"/>
      <c r="AB12" s="4720"/>
    </row>
    <row r="13" spans="1:28" ht="18.75" customHeight="1">
      <c r="A13" s="1305"/>
      <c r="B13" s="4718" t="s">
        <v>1255</v>
      </c>
      <c r="C13" s="4719"/>
      <c r="D13" s="4719"/>
      <c r="E13" s="4719"/>
      <c r="F13" s="4719"/>
      <c r="G13" s="4719"/>
      <c r="H13" s="4719"/>
      <c r="I13" s="4719"/>
      <c r="J13" s="4719"/>
      <c r="K13" s="4719"/>
      <c r="L13" s="4719"/>
      <c r="M13" s="4719"/>
      <c r="N13" s="4719"/>
      <c r="O13" s="4719"/>
      <c r="P13" s="4719"/>
      <c r="Q13" s="4719"/>
      <c r="R13" s="4719"/>
      <c r="S13" s="4719"/>
      <c r="T13" s="4719"/>
      <c r="U13" s="4719"/>
      <c r="V13" s="4719"/>
      <c r="W13" s="4719"/>
      <c r="X13" s="4719"/>
      <c r="Y13" s="4719"/>
      <c r="Z13" s="4719"/>
      <c r="AA13" s="4719"/>
      <c r="AB13" s="4720"/>
    </row>
    <row r="14" spans="1:28" s="635" customFormat="1" ht="18.75" customHeight="1">
      <c r="A14" s="1282"/>
      <c r="B14" s="1310"/>
      <c r="C14" s="1282"/>
      <c r="D14" s="1282"/>
      <c r="E14" s="1282"/>
      <c r="F14" s="1282"/>
      <c r="G14" s="1282"/>
      <c r="H14" s="1282"/>
      <c r="I14" s="1282"/>
      <c r="J14" s="1282"/>
      <c r="K14" s="1282"/>
      <c r="L14" s="1282"/>
      <c r="M14" s="1282"/>
      <c r="N14" s="1282"/>
      <c r="O14" s="1282"/>
      <c r="P14" s="1282"/>
      <c r="Q14" s="1282"/>
      <c r="R14" s="1282"/>
      <c r="S14" s="1282"/>
      <c r="T14" s="1282"/>
      <c r="U14" s="1282"/>
      <c r="V14" s="1282"/>
      <c r="W14" s="1282"/>
      <c r="X14" s="1282"/>
      <c r="Y14" s="1282"/>
      <c r="Z14" s="1282"/>
      <c r="AA14" s="1282"/>
      <c r="AB14" s="1296"/>
    </row>
    <row r="15" spans="1:28" ht="18.75" customHeight="1">
      <c r="A15" s="1305"/>
      <c r="B15" s="1310"/>
      <c r="C15" s="1282"/>
      <c r="D15" s="1282"/>
      <c r="E15" s="1282"/>
      <c r="F15" s="1282"/>
      <c r="G15" s="1282"/>
      <c r="H15" s="1282"/>
      <c r="I15" s="1282"/>
      <c r="J15" s="1282"/>
      <c r="K15" s="1282"/>
      <c r="L15" s="1282"/>
      <c r="M15" s="1282"/>
      <c r="N15" s="1282"/>
      <c r="O15" s="1282"/>
      <c r="P15" s="1282"/>
      <c r="Q15" s="1282"/>
      <c r="R15" s="1282"/>
      <c r="S15" s="1282"/>
      <c r="T15" s="1282"/>
      <c r="U15" s="1282"/>
      <c r="V15" s="1282"/>
      <c r="W15" s="1282"/>
      <c r="X15" s="1282"/>
      <c r="Y15" s="1282"/>
      <c r="Z15" s="1282"/>
      <c r="AA15" s="1282"/>
      <c r="AB15" s="1296"/>
    </row>
    <row r="16" spans="1:28" ht="18.75" customHeight="1">
      <c r="A16" s="1305"/>
      <c r="B16" s="1310"/>
      <c r="C16" s="1282"/>
      <c r="D16" s="1282"/>
      <c r="E16" s="1282"/>
      <c r="F16" s="1282"/>
      <c r="G16" s="1282"/>
      <c r="H16" s="1282"/>
      <c r="I16" s="1282"/>
      <c r="J16" s="1282"/>
      <c r="K16" s="1282"/>
      <c r="L16" s="1282"/>
      <c r="M16" s="1282"/>
      <c r="N16" s="1282"/>
      <c r="O16" s="1282"/>
      <c r="P16" s="1282"/>
      <c r="Q16" s="1282"/>
      <c r="R16" s="1282"/>
      <c r="S16" s="1282"/>
      <c r="T16" s="1282"/>
      <c r="U16" s="1282"/>
      <c r="V16" s="1282"/>
      <c r="W16" s="1282"/>
      <c r="X16" s="1282"/>
      <c r="Y16" s="1282"/>
      <c r="Z16" s="1282"/>
      <c r="AA16" s="1282"/>
      <c r="AB16" s="1296"/>
    </row>
    <row r="17" spans="1:28" ht="18.75" customHeight="1">
      <c r="A17" s="1305"/>
      <c r="B17" s="1310"/>
      <c r="C17" s="1282"/>
      <c r="D17" s="1282"/>
      <c r="E17" s="1282"/>
      <c r="F17" s="1282"/>
      <c r="G17" s="1282"/>
      <c r="H17" s="1282"/>
      <c r="I17" s="1282"/>
      <c r="J17" s="1282"/>
      <c r="K17" s="1282"/>
      <c r="L17" s="1282"/>
      <c r="M17" s="1282"/>
      <c r="N17" s="1282"/>
      <c r="O17" s="1282"/>
      <c r="P17" s="1282"/>
      <c r="Q17" s="1282"/>
      <c r="R17" s="1282"/>
      <c r="S17" s="1282"/>
      <c r="T17" s="1282"/>
      <c r="U17" s="1282"/>
      <c r="V17" s="1282"/>
      <c r="W17" s="1282"/>
      <c r="X17" s="1282"/>
      <c r="Y17" s="1282"/>
      <c r="Z17" s="1282"/>
      <c r="AA17" s="1282"/>
      <c r="AB17" s="1296"/>
    </row>
    <row r="18" spans="1:28" ht="18.75" customHeight="1">
      <c r="A18" s="1305"/>
      <c r="B18" s="1310"/>
      <c r="C18" s="1282"/>
      <c r="D18" s="1282"/>
      <c r="E18" s="1282"/>
      <c r="F18" s="1282"/>
      <c r="G18" s="1282"/>
      <c r="H18" s="1282"/>
      <c r="I18" s="1282"/>
      <c r="J18" s="1282"/>
      <c r="K18" s="1282"/>
      <c r="L18" s="1282"/>
      <c r="M18" s="1282"/>
      <c r="N18" s="1282"/>
      <c r="O18" s="1282"/>
      <c r="P18" s="1282"/>
      <c r="Q18" s="1282"/>
      <c r="R18" s="1282"/>
      <c r="S18" s="1282"/>
      <c r="T18" s="1282"/>
      <c r="U18" s="1282"/>
      <c r="V18" s="1282"/>
      <c r="W18" s="1282"/>
      <c r="X18" s="1282"/>
      <c r="Y18" s="1282"/>
      <c r="Z18" s="1282"/>
      <c r="AA18" s="1282"/>
      <c r="AB18" s="1296"/>
    </row>
    <row r="19" spans="1:28" ht="18.75" customHeight="1">
      <c r="A19" s="1305"/>
      <c r="B19" s="1310"/>
      <c r="C19" s="1282"/>
      <c r="D19" s="1282"/>
      <c r="E19" s="1282"/>
      <c r="F19" s="1282"/>
      <c r="G19" s="1282"/>
      <c r="H19" s="1282"/>
      <c r="I19" s="1282"/>
      <c r="J19" s="1282"/>
      <c r="K19" s="1282"/>
      <c r="L19" s="1282"/>
      <c r="M19" s="1282"/>
      <c r="N19" s="1282"/>
      <c r="O19" s="1282"/>
      <c r="P19" s="1282"/>
      <c r="Q19" s="1282"/>
      <c r="R19" s="1282"/>
      <c r="S19" s="1282"/>
      <c r="T19" s="1282"/>
      <c r="U19" s="1282"/>
      <c r="V19" s="1282"/>
      <c r="W19" s="1282"/>
      <c r="X19" s="1282"/>
      <c r="Y19" s="1282"/>
      <c r="Z19" s="1282"/>
      <c r="AA19" s="1282"/>
      <c r="AB19" s="1296"/>
    </row>
    <row r="20" spans="1:28" ht="18.75" customHeight="1">
      <c r="A20" s="1305"/>
      <c r="B20" s="1310"/>
      <c r="C20" s="1282"/>
      <c r="D20" s="1282"/>
      <c r="E20" s="1282"/>
      <c r="F20" s="1282"/>
      <c r="G20" s="1282"/>
      <c r="H20" s="1282"/>
      <c r="I20" s="1282"/>
      <c r="J20" s="1282"/>
      <c r="K20" s="1282"/>
      <c r="L20" s="1282"/>
      <c r="M20" s="1282"/>
      <c r="N20" s="1282"/>
      <c r="O20" s="1282"/>
      <c r="P20" s="1282"/>
      <c r="Q20" s="1282"/>
      <c r="R20" s="1282"/>
      <c r="S20" s="1282"/>
      <c r="T20" s="1282"/>
      <c r="U20" s="1282"/>
      <c r="V20" s="1282"/>
      <c r="W20" s="1282"/>
      <c r="X20" s="1282"/>
      <c r="Y20" s="1282"/>
      <c r="Z20" s="1282"/>
      <c r="AA20" s="1282"/>
      <c r="AB20" s="1296"/>
    </row>
    <row r="21" spans="1:28" s="635" customFormat="1" ht="18.75" customHeight="1">
      <c r="A21" s="1282"/>
      <c r="B21" s="1310"/>
      <c r="C21" s="1282"/>
      <c r="D21" s="1282"/>
      <c r="E21" s="1282"/>
      <c r="F21" s="1282"/>
      <c r="G21" s="1282"/>
      <c r="H21" s="1282"/>
      <c r="I21" s="1282"/>
      <c r="J21" s="4733"/>
      <c r="K21" s="4733"/>
      <c r="L21" s="4733"/>
      <c r="M21" s="4733"/>
      <c r="N21" s="1282"/>
      <c r="O21" s="1311"/>
      <c r="P21" s="1282"/>
      <c r="Q21" s="1282"/>
      <c r="R21" s="1282"/>
      <c r="S21" s="1282"/>
      <c r="T21" s="1282"/>
      <c r="U21" s="4733"/>
      <c r="V21" s="4733"/>
      <c r="W21" s="4733"/>
      <c r="X21" s="4733"/>
      <c r="Y21" s="4733"/>
      <c r="Z21" s="4733"/>
      <c r="AA21" s="1282"/>
      <c r="AB21" s="1312"/>
    </row>
    <row r="22" spans="1:28" s="635" customFormat="1" ht="18.75" customHeight="1">
      <c r="A22" s="1282"/>
      <c r="B22" s="1310"/>
      <c r="C22" s="1282"/>
      <c r="D22" s="1282"/>
      <c r="E22" s="1282"/>
      <c r="F22" s="1282"/>
      <c r="G22" s="1282"/>
      <c r="H22" s="1282"/>
      <c r="I22" s="1282"/>
      <c r="J22" s="1282"/>
      <c r="K22" s="1282"/>
      <c r="L22" s="1282"/>
      <c r="M22" s="4719"/>
      <c r="N22" s="4719"/>
      <c r="O22" s="4719"/>
      <c r="P22" s="1282"/>
      <c r="Q22" s="1282"/>
      <c r="R22" s="1282"/>
      <c r="S22" s="1282"/>
      <c r="T22" s="1282"/>
      <c r="U22" s="1282"/>
      <c r="V22" s="1282"/>
      <c r="W22" s="1282"/>
      <c r="X22" s="1282"/>
      <c r="Y22" s="1282"/>
      <c r="Z22" s="4719"/>
      <c r="AA22" s="4719"/>
      <c r="AB22" s="4720"/>
    </row>
    <row r="23" spans="1:28" ht="18.75" customHeight="1">
      <c r="A23" s="1305"/>
      <c r="B23" s="1310"/>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96"/>
    </row>
    <row r="24" spans="1:28" ht="18.75" customHeight="1">
      <c r="A24" s="1305"/>
      <c r="B24" s="1310"/>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96"/>
    </row>
    <row r="25" spans="1:28" ht="18.75" customHeight="1">
      <c r="A25" s="1305"/>
      <c r="B25" s="1310"/>
      <c r="C25" s="1282"/>
      <c r="D25" s="1282"/>
      <c r="E25" s="1282"/>
      <c r="F25" s="1282"/>
      <c r="G25" s="1282"/>
      <c r="H25" s="1282"/>
      <c r="I25" s="1282"/>
      <c r="J25" s="1282"/>
      <c r="K25" s="1282"/>
      <c r="L25" s="1282"/>
      <c r="M25" s="1282"/>
      <c r="N25" s="1282"/>
      <c r="O25" s="1282"/>
      <c r="P25" s="1282"/>
      <c r="Q25" s="1282"/>
      <c r="R25" s="1282"/>
      <c r="S25" s="1282"/>
      <c r="T25" s="1282"/>
      <c r="U25" s="1282"/>
      <c r="V25" s="1282"/>
      <c r="W25" s="1282"/>
      <c r="X25" s="1282"/>
      <c r="Y25" s="1282"/>
      <c r="Z25" s="1282"/>
      <c r="AA25" s="1282"/>
      <c r="AB25" s="1296"/>
    </row>
    <row r="26" spans="1:28" ht="18.75" customHeight="1">
      <c r="A26" s="1305"/>
      <c r="B26" s="1310"/>
      <c r="C26" s="1282"/>
      <c r="D26" s="1282"/>
      <c r="E26" s="1282"/>
      <c r="F26" s="1282"/>
      <c r="G26" s="1282"/>
      <c r="H26" s="1282"/>
      <c r="I26" s="1282"/>
      <c r="J26" s="1282"/>
      <c r="K26" s="1282"/>
      <c r="L26" s="1282"/>
      <c r="M26" s="1282"/>
      <c r="N26" s="1282"/>
      <c r="O26" s="1282"/>
      <c r="P26" s="1282"/>
      <c r="Q26" s="1282"/>
      <c r="R26" s="1282"/>
      <c r="S26" s="1282"/>
      <c r="T26" s="1282"/>
      <c r="U26" s="1282"/>
      <c r="V26" s="1282"/>
      <c r="W26" s="1282"/>
      <c r="X26" s="1282"/>
      <c r="Y26" s="1282"/>
      <c r="Z26" s="1282"/>
      <c r="AA26" s="1282"/>
      <c r="AB26" s="1296"/>
    </row>
    <row r="27" spans="1:28" ht="18.75" customHeight="1">
      <c r="A27" s="1305"/>
      <c r="B27" s="1310"/>
      <c r="C27" s="1282"/>
      <c r="D27" s="1282"/>
      <c r="E27" s="1282"/>
      <c r="F27" s="1282"/>
      <c r="G27" s="1282"/>
      <c r="H27" s="1282"/>
      <c r="I27" s="1282"/>
      <c r="J27" s="1282"/>
      <c r="K27" s="1282"/>
      <c r="L27" s="1282"/>
      <c r="M27" s="1282"/>
      <c r="N27" s="1282"/>
      <c r="O27" s="1282"/>
      <c r="P27" s="1282"/>
      <c r="Q27" s="1282"/>
      <c r="R27" s="1282"/>
      <c r="S27" s="1282"/>
      <c r="T27" s="1282"/>
      <c r="U27" s="1282"/>
      <c r="V27" s="1282"/>
      <c r="W27" s="1282"/>
      <c r="X27" s="1282"/>
      <c r="Y27" s="1282"/>
      <c r="Z27" s="1282"/>
      <c r="AA27" s="1282"/>
      <c r="AB27" s="1296"/>
    </row>
    <row r="28" spans="1:28" ht="18.75" customHeight="1">
      <c r="A28" s="1305"/>
      <c r="B28" s="1294"/>
      <c r="C28" s="1295"/>
      <c r="D28" s="1295"/>
      <c r="E28" s="1295"/>
      <c r="F28" s="1295"/>
      <c r="G28" s="1295"/>
      <c r="H28" s="1282"/>
      <c r="I28" s="1282"/>
      <c r="J28" s="1282"/>
      <c r="K28" s="1282"/>
      <c r="L28" s="1282"/>
      <c r="M28" s="1282"/>
      <c r="N28" s="1282"/>
      <c r="O28" s="1282"/>
      <c r="P28" s="1282"/>
      <c r="Q28" s="1282"/>
      <c r="R28" s="1282"/>
      <c r="S28" s="1282"/>
      <c r="T28" s="1282"/>
      <c r="U28" s="1282"/>
      <c r="V28" s="1282"/>
      <c r="W28" s="1282"/>
      <c r="X28" s="1282"/>
      <c r="Y28" s="1282"/>
      <c r="Z28" s="1282"/>
      <c r="AA28" s="1282"/>
      <c r="AB28" s="1296"/>
    </row>
    <row r="29" spans="1:28" ht="18.75" customHeight="1">
      <c r="A29" s="1305"/>
      <c r="B29" s="1294"/>
      <c r="C29" s="1295"/>
      <c r="D29" s="1295"/>
      <c r="E29" s="1295"/>
      <c r="F29" s="1295"/>
      <c r="G29" s="1295"/>
      <c r="H29" s="1282"/>
      <c r="I29" s="1282"/>
      <c r="J29" s="1282"/>
      <c r="K29" s="1282"/>
      <c r="L29" s="1282"/>
      <c r="M29" s="1282"/>
      <c r="N29" s="1282"/>
      <c r="O29" s="1297"/>
      <c r="P29" s="1297"/>
      <c r="Q29" s="1282"/>
      <c r="R29" s="1282"/>
      <c r="S29" s="1282"/>
      <c r="T29" s="1282"/>
      <c r="U29" s="1282"/>
      <c r="V29" s="1282"/>
      <c r="W29" s="1282"/>
      <c r="X29" s="1282"/>
      <c r="Y29" s="1282"/>
      <c r="Z29" s="1282"/>
      <c r="AA29" s="1282"/>
      <c r="AB29" s="1296"/>
    </row>
    <row r="30" spans="1:28" ht="18.75" customHeight="1">
      <c r="A30" s="1305"/>
      <c r="B30" s="1310"/>
      <c r="C30" s="1282"/>
      <c r="D30" s="1282"/>
      <c r="E30" s="1282"/>
      <c r="F30" s="1282"/>
      <c r="G30" s="1282"/>
      <c r="H30" s="1282"/>
      <c r="I30" s="1282"/>
      <c r="J30" s="1282"/>
      <c r="K30" s="1282"/>
      <c r="L30" s="1282"/>
      <c r="M30" s="1282"/>
      <c r="N30" s="1282"/>
      <c r="O30" s="1282"/>
      <c r="P30" s="1282"/>
      <c r="Q30" s="1282"/>
      <c r="R30" s="1282"/>
      <c r="S30" s="1282"/>
      <c r="T30" s="1282"/>
      <c r="U30" s="1282"/>
      <c r="V30" s="1282"/>
      <c r="W30" s="1282"/>
      <c r="X30" s="1282"/>
      <c r="Y30" s="1282"/>
      <c r="Z30" s="1282"/>
      <c r="AA30" s="1282"/>
      <c r="AB30" s="1296"/>
    </row>
    <row r="31" spans="1:28" ht="18.75" customHeight="1">
      <c r="A31" s="1305"/>
      <c r="B31" s="1298"/>
      <c r="C31" s="1295"/>
      <c r="D31" s="1295"/>
      <c r="E31" s="1295"/>
      <c r="F31" s="1295"/>
      <c r="G31" s="1295"/>
      <c r="H31" s="1299"/>
      <c r="I31" s="1299"/>
      <c r="J31" s="1299"/>
      <c r="K31" s="1299"/>
      <c r="L31" s="1299"/>
      <c r="M31" s="1299"/>
      <c r="N31" s="1299"/>
      <c r="O31" s="1299"/>
      <c r="P31" s="1299"/>
      <c r="Q31" s="1299"/>
      <c r="R31" s="1299"/>
      <c r="S31" s="1299"/>
      <c r="T31" s="1299"/>
      <c r="U31" s="1299"/>
      <c r="V31" s="1299"/>
      <c r="W31" s="1299"/>
      <c r="X31" s="1299"/>
      <c r="Y31" s="1299"/>
      <c r="Z31" s="1299"/>
      <c r="AA31" s="1299"/>
      <c r="AB31" s="1300"/>
    </row>
    <row r="32" spans="1:28" ht="18.75" customHeight="1">
      <c r="A32" s="1305"/>
      <c r="B32" s="1310"/>
      <c r="C32" s="1282"/>
      <c r="D32" s="1282"/>
      <c r="E32" s="1282"/>
      <c r="F32" s="1282"/>
      <c r="G32" s="1282"/>
      <c r="H32" s="1282"/>
      <c r="I32" s="1282"/>
      <c r="J32" s="1282"/>
      <c r="K32" s="1282"/>
      <c r="L32" s="1282"/>
      <c r="M32" s="1282"/>
      <c r="N32" s="1282"/>
      <c r="O32" s="1282"/>
      <c r="P32" s="1282"/>
      <c r="Q32" s="1282"/>
      <c r="R32" s="1282"/>
      <c r="S32" s="1282"/>
      <c r="T32" s="1282"/>
      <c r="U32" s="1282"/>
      <c r="V32" s="1282"/>
      <c r="W32" s="1282"/>
      <c r="X32" s="1282"/>
      <c r="Y32" s="1282"/>
      <c r="Z32" s="1282"/>
      <c r="AA32" s="1282"/>
      <c r="AB32" s="1296"/>
    </row>
    <row r="33" spans="1:28" ht="18.75" customHeight="1">
      <c r="A33" s="1305"/>
      <c r="B33" s="1310"/>
      <c r="C33" s="1282"/>
      <c r="D33" s="1282"/>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96"/>
    </row>
    <row r="34" spans="1:28" ht="18.75" customHeight="1">
      <c r="A34" s="1305"/>
      <c r="B34" s="1298"/>
      <c r="C34" s="1297"/>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300"/>
    </row>
    <row r="35" spans="1:28" ht="18.75" customHeight="1">
      <c r="A35" s="1305"/>
      <c r="B35" s="1298"/>
      <c r="C35" s="1297"/>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300"/>
    </row>
    <row r="36" spans="1:28" ht="18.75" customHeight="1">
      <c r="A36" s="1305"/>
      <c r="B36" s="1298"/>
      <c r="C36" s="1297"/>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300"/>
    </row>
    <row r="37" spans="1:28" ht="18.75" customHeight="1">
      <c r="A37" s="1305"/>
      <c r="B37" s="1298"/>
      <c r="C37" s="1297"/>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300"/>
    </row>
    <row r="38" spans="1:28" ht="18.75" customHeight="1">
      <c r="A38" s="1305"/>
      <c r="B38" s="1298"/>
      <c r="C38" s="1297"/>
      <c r="D38" s="1299"/>
      <c r="E38" s="1299"/>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300"/>
    </row>
    <row r="39" spans="1:28" ht="18.75" customHeight="1">
      <c r="A39" s="1305"/>
      <c r="B39" s="1298"/>
      <c r="C39" s="1297"/>
      <c r="D39" s="1299"/>
      <c r="E39" s="1299"/>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300"/>
    </row>
    <row r="40" spans="1:28" ht="18.75" customHeight="1">
      <c r="A40" s="1305"/>
      <c r="B40" s="1298"/>
      <c r="C40" s="1297"/>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300"/>
    </row>
    <row r="41" spans="1:28" ht="18.75" customHeight="1">
      <c r="A41" s="1305"/>
      <c r="B41" s="1301"/>
      <c r="C41" s="1302"/>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4"/>
    </row>
    <row r="42" spans="1:28" ht="15.75" customHeight="1">
      <c r="B42" s="636"/>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51"/>
  <sheetViews>
    <sheetView view="pageBreakPreview" zoomScaleNormal="95" zoomScaleSheetLayoutView="100" workbookViewId="0">
      <selection activeCell="S20" sqref="S20"/>
    </sheetView>
  </sheetViews>
  <sheetFormatPr defaultColWidth="9" defaultRowHeight="10.8"/>
  <cols>
    <col min="1" max="1" width="2.6640625" style="56" customWidth="1"/>
    <col min="2" max="9" width="4.88671875" style="56" customWidth="1"/>
    <col min="10" max="15" width="3.33203125" style="56" customWidth="1"/>
    <col min="16" max="17" width="5.88671875" style="56" customWidth="1"/>
    <col min="18" max="19" width="4.88671875" style="56" customWidth="1"/>
    <col min="20" max="20" width="2.6640625" style="56" customWidth="1"/>
    <col min="21" max="16384" width="9" style="56"/>
  </cols>
  <sheetData>
    <row r="1" spans="1:20" ht="13.2">
      <c r="A1" s="116" t="s">
        <v>191</v>
      </c>
    </row>
    <row r="2" spans="1:20" s="641" customFormat="1" ht="13.2">
      <c r="A2" s="1316"/>
      <c r="B2" s="1316"/>
      <c r="C2" s="1316"/>
      <c r="D2" s="1316"/>
      <c r="E2" s="1316"/>
      <c r="F2" s="1316"/>
      <c r="G2" s="1316"/>
      <c r="H2" s="1316"/>
      <c r="I2" s="1316"/>
      <c r="J2" s="1316"/>
      <c r="K2" s="1316"/>
      <c r="L2" s="1316"/>
      <c r="M2" s="1316"/>
      <c r="N2" s="1316"/>
      <c r="O2" s="1316"/>
      <c r="P2" s="1316"/>
      <c r="Q2" s="1316"/>
      <c r="R2" s="1316"/>
      <c r="S2" s="1316"/>
      <c r="T2" s="1316"/>
    </row>
    <row r="3" spans="1:20" s="641" customFormat="1" ht="20.100000000000001" customHeight="1">
      <c r="A3" s="1316"/>
      <c r="B3" s="1317"/>
      <c r="C3" s="1317"/>
      <c r="D3" s="1318"/>
      <c r="E3" s="1318"/>
      <c r="F3" s="1318"/>
      <c r="G3" s="1319"/>
      <c r="H3" s="1317"/>
      <c r="I3" s="1317"/>
      <c r="J3" s="4757" t="s">
        <v>1894</v>
      </c>
      <c r="K3" s="4757"/>
      <c r="L3" s="4757"/>
      <c r="M3" s="4757" t="s">
        <v>1895</v>
      </c>
      <c r="N3" s="4757"/>
      <c r="O3" s="4757"/>
      <c r="P3" s="4756" t="s">
        <v>1893</v>
      </c>
      <c r="Q3" s="4756"/>
      <c r="R3" s="4771" t="s">
        <v>1298</v>
      </c>
      <c r="S3" s="4772"/>
      <c r="T3" s="4773"/>
    </row>
    <row r="4" spans="1:20" s="641" customFormat="1" ht="20.100000000000001" customHeight="1">
      <c r="A4" s="1316"/>
      <c r="B4" s="1317"/>
      <c r="C4" s="1317"/>
      <c r="D4" s="1318"/>
      <c r="E4" s="1318"/>
      <c r="F4" s="1318"/>
      <c r="G4" s="1317"/>
      <c r="H4" s="1317"/>
      <c r="I4" s="1317"/>
      <c r="J4" s="4757"/>
      <c r="K4" s="4757"/>
      <c r="L4" s="4757"/>
      <c r="M4" s="4757"/>
      <c r="N4" s="4757"/>
      <c r="O4" s="4757"/>
      <c r="P4" s="4756"/>
      <c r="Q4" s="4756"/>
      <c r="R4" s="4771"/>
      <c r="S4" s="4772"/>
      <c r="T4" s="4773"/>
    </row>
    <row r="5" spans="1:20" s="641" customFormat="1" ht="20.100000000000001" customHeight="1">
      <c r="A5" s="1316"/>
      <c r="B5" s="1317"/>
      <c r="C5" s="1317"/>
      <c r="D5" s="1318"/>
      <c r="E5" s="1318"/>
      <c r="F5" s="1318"/>
      <c r="G5" s="1317"/>
      <c r="H5" s="1317"/>
      <c r="I5" s="1317"/>
      <c r="J5" s="4757"/>
      <c r="K5" s="4757"/>
      <c r="L5" s="4757"/>
      <c r="M5" s="4757"/>
      <c r="N5" s="4757"/>
      <c r="O5" s="4757"/>
      <c r="P5" s="4756"/>
      <c r="Q5" s="4756"/>
      <c r="R5" s="4771"/>
      <c r="S5" s="4772"/>
      <c r="T5" s="4773"/>
    </row>
    <row r="6" spans="1:20" s="641" customFormat="1" ht="15" customHeight="1" thickBot="1">
      <c r="A6" s="1316"/>
      <c r="B6" s="1316"/>
      <c r="C6" s="1316"/>
      <c r="D6" s="1316"/>
      <c r="E6" s="1316"/>
      <c r="F6" s="1316"/>
      <c r="G6" s="1316"/>
      <c r="H6" s="1316"/>
      <c r="I6" s="1316"/>
      <c r="J6" s="1316"/>
      <c r="K6" s="1316"/>
      <c r="L6" s="1316"/>
      <c r="M6" s="1316"/>
      <c r="N6" s="1316"/>
      <c r="O6" s="1316"/>
      <c r="P6" s="1316"/>
      <c r="Q6" s="1316"/>
      <c r="R6" s="1316"/>
      <c r="S6" s="1316"/>
      <c r="T6" s="1316"/>
    </row>
    <row r="7" spans="1:20">
      <c r="A7" s="4759"/>
      <c r="B7" s="4760"/>
      <c r="C7" s="4760"/>
      <c r="D7" s="4760"/>
      <c r="E7" s="4760"/>
      <c r="F7" s="4760"/>
      <c r="G7" s="4760"/>
      <c r="H7" s="4760"/>
      <c r="I7" s="4760"/>
      <c r="J7" s="4760"/>
      <c r="K7" s="4760"/>
      <c r="L7" s="4760"/>
      <c r="M7" s="4760"/>
      <c r="N7" s="4760"/>
      <c r="O7" s="4760"/>
      <c r="P7" s="4760"/>
      <c r="Q7" s="4760"/>
      <c r="R7" s="4760"/>
      <c r="S7" s="4760"/>
      <c r="T7" s="4761"/>
    </row>
    <row r="8" spans="1:20" s="61" customFormat="1" ht="21">
      <c r="A8" s="57" t="s">
        <v>192</v>
      </c>
      <c r="B8" s="58"/>
      <c r="C8" s="58"/>
      <c r="D8" s="59"/>
      <c r="E8" s="58"/>
      <c r="F8" s="58"/>
      <c r="G8" s="58"/>
      <c r="H8" s="58"/>
      <c r="I8" s="58"/>
      <c r="J8" s="58"/>
      <c r="K8" s="58"/>
      <c r="L8" s="58"/>
      <c r="M8" s="58"/>
      <c r="N8" s="58"/>
      <c r="O8" s="58"/>
      <c r="P8" s="58"/>
      <c r="Q8" s="58"/>
      <c r="R8" s="58"/>
      <c r="S8" s="58"/>
      <c r="T8" s="60"/>
    </row>
    <row r="9" spans="1:20">
      <c r="A9" s="4762"/>
      <c r="B9" s="4749"/>
      <c r="C9" s="4749"/>
      <c r="D9" s="4749"/>
      <c r="E9" s="4749"/>
      <c r="F9" s="4749"/>
      <c r="G9" s="4749"/>
      <c r="H9" s="4749"/>
      <c r="I9" s="4749"/>
      <c r="J9" s="4749"/>
      <c r="K9" s="4749"/>
      <c r="L9" s="4749"/>
      <c r="M9" s="4749"/>
      <c r="N9" s="4749"/>
      <c r="O9" s="4749"/>
      <c r="P9" s="4749"/>
      <c r="Q9" s="4749"/>
      <c r="R9" s="4749"/>
      <c r="S9" s="4749"/>
      <c r="T9" s="4763"/>
    </row>
    <row r="10" spans="1:20" ht="11.25" customHeight="1">
      <c r="A10" s="62"/>
      <c r="B10" s="63"/>
      <c r="C10" s="63"/>
      <c r="D10" s="63"/>
      <c r="E10" s="63"/>
      <c r="F10" s="63"/>
      <c r="G10" s="63"/>
      <c r="H10" s="63"/>
      <c r="I10" s="63"/>
      <c r="J10" s="63"/>
      <c r="K10" s="63"/>
      <c r="L10" s="63"/>
      <c r="M10" s="63"/>
      <c r="N10" s="63"/>
      <c r="O10" s="63"/>
      <c r="P10" s="63"/>
      <c r="Q10" s="63"/>
      <c r="R10" s="63"/>
      <c r="S10" s="63"/>
      <c r="T10" s="64"/>
    </row>
    <row r="11" spans="1:20" ht="20.100000000000001" customHeight="1">
      <c r="A11" s="65" t="s">
        <v>193</v>
      </c>
      <c r="B11" s="66"/>
      <c r="C11" s="66"/>
      <c r="D11" s="67"/>
      <c r="E11" s="4774" t="s">
        <v>194</v>
      </c>
      <c r="F11" s="4775"/>
      <c r="G11" s="4775"/>
      <c r="H11" s="4775"/>
      <c r="I11" s="4776"/>
      <c r="J11" s="165"/>
      <c r="K11" s="165"/>
      <c r="L11" s="165"/>
      <c r="M11" s="165"/>
      <c r="N11" s="165"/>
      <c r="O11" s="165"/>
      <c r="P11" s="165"/>
      <c r="Q11" s="165"/>
      <c r="R11" s="165"/>
      <c r="S11" s="165"/>
      <c r="T11" s="64"/>
    </row>
    <row r="12" spans="1:20" ht="13.5" customHeight="1">
      <c r="A12" s="62"/>
      <c r="B12" s="63"/>
      <c r="C12" s="63"/>
      <c r="D12" s="63"/>
      <c r="E12" s="165"/>
      <c r="F12" s="165"/>
      <c r="G12" s="165"/>
      <c r="H12" s="165"/>
      <c r="I12" s="165"/>
      <c r="J12" s="165"/>
      <c r="K12" s="165"/>
      <c r="L12" s="165"/>
      <c r="M12" s="165"/>
      <c r="N12" s="165"/>
      <c r="O12" s="165"/>
      <c r="P12" s="165"/>
      <c r="Q12" s="165"/>
      <c r="R12" s="165"/>
      <c r="S12" s="165"/>
      <c r="T12" s="68" t="s">
        <v>339</v>
      </c>
    </row>
    <row r="13" spans="1:20">
      <c r="A13" s="1249"/>
      <c r="B13" s="4749"/>
      <c r="C13" s="4749"/>
      <c r="D13" s="4749"/>
      <c r="E13" s="4749"/>
      <c r="F13" s="4749"/>
      <c r="G13" s="4749"/>
      <c r="H13" s="4749"/>
      <c r="I13" s="4749"/>
      <c r="J13" s="4749"/>
      <c r="K13" s="4749"/>
      <c r="L13" s="4749"/>
      <c r="M13" s="4749"/>
      <c r="N13" s="4749"/>
      <c r="O13" s="4749"/>
      <c r="P13" s="4749"/>
      <c r="Q13" s="4749"/>
      <c r="R13" s="1248"/>
      <c r="S13" s="1248"/>
      <c r="T13" s="64"/>
    </row>
    <row r="14" spans="1:20" ht="20.100000000000001" customHeight="1">
      <c r="A14" s="65" t="s">
        <v>255</v>
      </c>
      <c r="B14" s="66"/>
      <c r="C14" s="67"/>
      <c r="D14" s="4766" t="s">
        <v>614</v>
      </c>
      <c r="E14" s="4767"/>
      <c r="F14" s="4767"/>
      <c r="G14" s="4767"/>
      <c r="H14" s="4767"/>
      <c r="I14" s="4767"/>
      <c r="J14" s="4767"/>
      <c r="K14" s="4767"/>
      <c r="L14" s="4767"/>
      <c r="M14" s="4767"/>
      <c r="N14" s="4767"/>
      <c r="O14" s="4777"/>
      <c r="P14" s="4752" t="s">
        <v>195</v>
      </c>
      <c r="Q14" s="4752"/>
      <c r="R14" s="4768"/>
      <c r="S14" s="4769"/>
      <c r="T14" s="4770"/>
    </row>
    <row r="15" spans="1:20" ht="20.100000000000001" customHeight="1">
      <c r="A15" s="65" t="s">
        <v>196</v>
      </c>
      <c r="B15" s="67"/>
      <c r="C15" s="69"/>
      <c r="D15" s="4781">
        <v>45413</v>
      </c>
      <c r="E15" s="4782"/>
      <c r="F15" s="4782"/>
      <c r="G15" s="4782"/>
      <c r="H15" s="4782"/>
      <c r="I15" s="4782"/>
      <c r="J15" s="4758" t="s">
        <v>2062</v>
      </c>
      <c r="K15" s="4758"/>
      <c r="L15" s="4764">
        <v>0.95138888888888884</v>
      </c>
      <c r="M15" s="4764"/>
      <c r="N15" s="4764"/>
      <c r="O15" s="4765"/>
      <c r="P15" s="4752" t="s">
        <v>197</v>
      </c>
      <c r="Q15" s="4752"/>
      <c r="R15" s="333" t="s">
        <v>613</v>
      </c>
      <c r="S15" s="332"/>
      <c r="T15" s="334"/>
    </row>
    <row r="16" spans="1:20" ht="20.100000000000001" customHeight="1">
      <c r="A16" s="65" t="s">
        <v>198</v>
      </c>
      <c r="B16" s="66"/>
      <c r="C16" s="67"/>
      <c r="D16" s="4766" t="s">
        <v>2411</v>
      </c>
      <c r="E16" s="4767"/>
      <c r="F16" s="4767"/>
      <c r="G16" s="4767"/>
      <c r="H16" s="4767"/>
      <c r="I16" s="4767"/>
      <c r="J16" s="4767"/>
      <c r="K16" s="4767"/>
      <c r="L16" s="4767"/>
      <c r="M16" s="4767"/>
      <c r="N16" s="4767"/>
      <c r="O16" s="4767"/>
      <c r="P16" s="4767"/>
      <c r="Q16" s="4767"/>
      <c r="R16" s="4767"/>
      <c r="S16" s="4767"/>
      <c r="T16" s="334"/>
    </row>
    <row r="17" spans="1:20" ht="20.100000000000001" customHeight="1">
      <c r="A17" s="65" t="s">
        <v>164</v>
      </c>
      <c r="B17" s="66"/>
      <c r="C17" s="67"/>
      <c r="D17" s="4753" t="str">
        <f>"第50"&amp;入力シート!C3&amp;"-"&amp;入力シート!C4&amp;"　"&amp;入力シート!C10</f>
        <v>第507-街第101号　○○校区道路改良工事</v>
      </c>
      <c r="E17" s="4754"/>
      <c r="F17" s="4754"/>
      <c r="G17" s="4754"/>
      <c r="H17" s="4754"/>
      <c r="I17" s="4754"/>
      <c r="J17" s="4754"/>
      <c r="K17" s="4754"/>
      <c r="L17" s="4754"/>
      <c r="M17" s="4754"/>
      <c r="N17" s="4754"/>
      <c r="O17" s="4754"/>
      <c r="P17" s="4754"/>
      <c r="Q17" s="4754"/>
      <c r="R17" s="4754"/>
      <c r="S17" s="4754"/>
      <c r="T17" s="4755"/>
    </row>
    <row r="18" spans="1:20">
      <c r="A18" s="70"/>
      <c r="B18" s="71"/>
      <c r="C18" s="72"/>
      <c r="D18" s="73"/>
      <c r="E18" s="74"/>
      <c r="F18" s="74"/>
      <c r="G18" s="74"/>
      <c r="H18" s="75"/>
      <c r="I18" s="76"/>
      <c r="J18" s="76"/>
      <c r="K18" s="76"/>
      <c r="L18" s="76"/>
      <c r="M18" s="76"/>
      <c r="N18" s="76"/>
      <c r="O18" s="76"/>
      <c r="P18" s="76"/>
      <c r="Q18" s="76"/>
      <c r="R18" s="76"/>
      <c r="S18" s="76"/>
      <c r="T18" s="77"/>
    </row>
    <row r="19" spans="1:20" ht="12">
      <c r="A19" s="78" t="s">
        <v>199</v>
      </c>
      <c r="B19" s="79"/>
      <c r="C19" s="80"/>
      <c r="D19" s="63"/>
      <c r="E19" s="4750">
        <f>入力シート!C14</f>
        <v>45749</v>
      </c>
      <c r="F19" s="4751"/>
      <c r="G19" s="4751"/>
      <c r="H19" s="4751"/>
      <c r="I19" s="81" t="s">
        <v>200</v>
      </c>
      <c r="J19" s="63"/>
      <c r="K19" s="4750">
        <f>入力シート!C15</f>
        <v>45838</v>
      </c>
      <c r="L19" s="4751"/>
      <c r="M19" s="4751"/>
      <c r="N19" s="4751"/>
      <c r="O19" s="4751"/>
      <c r="P19" s="81" t="s">
        <v>256</v>
      </c>
      <c r="Q19" s="79"/>
      <c r="R19" s="79"/>
      <c r="S19" s="79"/>
      <c r="T19" s="82"/>
    </row>
    <row r="20" spans="1:20">
      <c r="A20" s="83"/>
      <c r="B20" s="84"/>
      <c r="C20" s="85"/>
      <c r="D20" s="86"/>
      <c r="E20" s="87"/>
      <c r="F20" s="87"/>
      <c r="G20" s="87"/>
      <c r="H20" s="88"/>
      <c r="I20" s="89"/>
      <c r="J20" s="89"/>
      <c r="K20" s="89"/>
      <c r="L20" s="89"/>
      <c r="M20" s="89"/>
      <c r="N20" s="89"/>
      <c r="O20" s="89"/>
      <c r="P20" s="89"/>
      <c r="Q20" s="89"/>
      <c r="R20" s="89"/>
      <c r="S20" s="89"/>
      <c r="T20" s="90"/>
    </row>
    <row r="21" spans="1:20" ht="20.100000000000001" customHeight="1">
      <c r="A21" s="65" t="s">
        <v>201</v>
      </c>
      <c r="B21" s="66"/>
      <c r="C21" s="67"/>
      <c r="D21" s="4778" t="str">
        <f>入力シート!C26</f>
        <v>(株）○○○○建設</v>
      </c>
      <c r="E21" s="4779"/>
      <c r="F21" s="4779"/>
      <c r="G21" s="4779"/>
      <c r="H21" s="4779"/>
      <c r="I21" s="4779"/>
      <c r="J21" s="4779"/>
      <c r="K21" s="4779"/>
      <c r="L21" s="4779"/>
      <c r="M21" s="4779"/>
      <c r="N21" s="4779"/>
      <c r="O21" s="4779"/>
      <c r="P21" s="4779"/>
      <c r="Q21" s="4779"/>
      <c r="R21" s="4779"/>
      <c r="S21" s="4779"/>
      <c r="T21" s="4780"/>
    </row>
    <row r="22" spans="1:20" ht="20.100000000000001" customHeight="1">
      <c r="A22" s="4744" t="s">
        <v>202</v>
      </c>
      <c r="B22" s="91" t="s">
        <v>203</v>
      </c>
      <c r="C22" s="92"/>
      <c r="D22" s="93"/>
      <c r="E22" s="92" t="s">
        <v>257</v>
      </c>
      <c r="F22" s="92"/>
      <c r="G22" s="91" t="s">
        <v>258</v>
      </c>
      <c r="H22" s="93"/>
      <c r="I22" s="92" t="s">
        <v>204</v>
      </c>
      <c r="J22" s="92"/>
      <c r="K22" s="92"/>
      <c r="L22" s="91" t="s">
        <v>205</v>
      </c>
      <c r="M22" s="92"/>
      <c r="N22" s="93"/>
      <c r="O22" s="92" t="s">
        <v>206</v>
      </c>
      <c r="P22" s="92"/>
      <c r="Q22" s="92"/>
      <c r="R22" s="92"/>
      <c r="S22" s="92"/>
      <c r="T22" s="94"/>
    </row>
    <row r="23" spans="1:20" ht="20.100000000000001" customHeight="1">
      <c r="A23" s="4745"/>
      <c r="B23" s="4740" t="s">
        <v>615</v>
      </c>
      <c r="C23" s="4741"/>
      <c r="D23" s="4742"/>
      <c r="E23" s="4740" t="s">
        <v>616</v>
      </c>
      <c r="F23" s="4742"/>
      <c r="G23" s="4740" t="s">
        <v>617</v>
      </c>
      <c r="H23" s="4742"/>
      <c r="I23" s="4740" t="s">
        <v>618</v>
      </c>
      <c r="J23" s="4741"/>
      <c r="K23" s="4742"/>
      <c r="L23" s="4740" t="s">
        <v>619</v>
      </c>
      <c r="M23" s="4741"/>
      <c r="N23" s="4742"/>
      <c r="O23" s="4740" t="s">
        <v>620</v>
      </c>
      <c r="P23" s="4741"/>
      <c r="Q23" s="4741"/>
      <c r="R23" s="4741"/>
      <c r="S23" s="4741"/>
      <c r="T23" s="4743"/>
    </row>
    <row r="24" spans="1:20" ht="20.100000000000001" customHeight="1">
      <c r="A24" s="4745"/>
      <c r="B24" s="4740"/>
      <c r="C24" s="4741"/>
      <c r="D24" s="4742"/>
      <c r="E24" s="4740"/>
      <c r="F24" s="4742"/>
      <c r="G24" s="4740"/>
      <c r="H24" s="4742"/>
      <c r="I24" s="4740"/>
      <c r="J24" s="4741"/>
      <c r="K24" s="4742"/>
      <c r="L24" s="4740"/>
      <c r="M24" s="4741"/>
      <c r="N24" s="4742"/>
      <c r="O24" s="4740"/>
      <c r="P24" s="4741"/>
      <c r="Q24" s="4741"/>
      <c r="R24" s="4741"/>
      <c r="S24" s="4741"/>
      <c r="T24" s="4743"/>
    </row>
    <row r="25" spans="1:20" ht="20.100000000000001" customHeight="1">
      <c r="A25" s="4745"/>
      <c r="B25" s="4740"/>
      <c r="C25" s="4741"/>
      <c r="D25" s="4742"/>
      <c r="E25" s="4740"/>
      <c r="F25" s="4742"/>
      <c r="G25" s="4740"/>
      <c r="H25" s="4742"/>
      <c r="I25" s="4740"/>
      <c r="J25" s="4741"/>
      <c r="K25" s="4742"/>
      <c r="L25" s="4740"/>
      <c r="M25" s="4741"/>
      <c r="N25" s="4742"/>
      <c r="O25" s="4740"/>
      <c r="P25" s="4741"/>
      <c r="Q25" s="4741"/>
      <c r="R25" s="4741"/>
      <c r="S25" s="4741"/>
      <c r="T25" s="4743"/>
    </row>
    <row r="26" spans="1:20" ht="20.100000000000001" customHeight="1">
      <c r="A26" s="4745"/>
      <c r="B26" s="4740"/>
      <c r="C26" s="4741"/>
      <c r="D26" s="4742"/>
      <c r="E26" s="4740"/>
      <c r="F26" s="4742"/>
      <c r="G26" s="4740"/>
      <c r="H26" s="4742"/>
      <c r="I26" s="4740"/>
      <c r="J26" s="4741"/>
      <c r="K26" s="4742"/>
      <c r="L26" s="4740"/>
      <c r="M26" s="4741"/>
      <c r="N26" s="4742"/>
      <c r="O26" s="4740"/>
      <c r="P26" s="4741"/>
      <c r="Q26" s="4741"/>
      <c r="R26" s="4741"/>
      <c r="S26" s="4741"/>
      <c r="T26" s="4743"/>
    </row>
    <row r="27" spans="1:20" ht="20.100000000000001" customHeight="1">
      <c r="A27" s="4746"/>
      <c r="B27" s="4740"/>
      <c r="C27" s="4741"/>
      <c r="D27" s="4742"/>
      <c r="E27" s="4740"/>
      <c r="F27" s="4742"/>
      <c r="G27" s="4740"/>
      <c r="H27" s="4742"/>
      <c r="I27" s="4740"/>
      <c r="J27" s="4741"/>
      <c r="K27" s="4742"/>
      <c r="L27" s="4740"/>
      <c r="M27" s="4741"/>
      <c r="N27" s="4742"/>
      <c r="O27" s="4740"/>
      <c r="P27" s="4741"/>
      <c r="Q27" s="4741"/>
      <c r="R27" s="4741"/>
      <c r="S27" s="4741"/>
      <c r="T27" s="4743"/>
    </row>
    <row r="28" spans="1:20" ht="13.5" customHeight="1">
      <c r="A28" s="4744" t="s">
        <v>207</v>
      </c>
      <c r="B28" s="95" t="s">
        <v>208</v>
      </c>
      <c r="C28" s="96"/>
      <c r="D28" s="96"/>
      <c r="E28" s="96"/>
      <c r="F28" s="96"/>
      <c r="G28" s="96"/>
      <c r="H28" s="96"/>
      <c r="I28" s="96"/>
      <c r="J28" s="96"/>
      <c r="K28" s="96"/>
      <c r="L28" s="96"/>
      <c r="M28" s="96"/>
      <c r="N28" s="96"/>
      <c r="O28" s="96"/>
      <c r="P28" s="96"/>
      <c r="Q28" s="96"/>
      <c r="R28" s="96"/>
      <c r="S28" s="96"/>
      <c r="T28" s="97"/>
    </row>
    <row r="29" spans="1:20">
      <c r="A29" s="4745"/>
      <c r="B29" s="4734" t="s">
        <v>621</v>
      </c>
      <c r="C29" s="4735"/>
      <c r="D29" s="4735"/>
      <c r="E29" s="4735"/>
      <c r="F29" s="4735"/>
      <c r="G29" s="4735"/>
      <c r="H29" s="4735"/>
      <c r="I29" s="4735"/>
      <c r="J29" s="4735"/>
      <c r="K29" s="4735"/>
      <c r="L29" s="4735"/>
      <c r="M29" s="4735"/>
      <c r="N29" s="4735"/>
      <c r="O29" s="4735"/>
      <c r="P29" s="4735"/>
      <c r="Q29" s="4735"/>
      <c r="R29" s="4735"/>
      <c r="S29" s="4735"/>
      <c r="T29" s="4736"/>
    </row>
    <row r="30" spans="1:20">
      <c r="A30" s="4745"/>
      <c r="B30" s="4734"/>
      <c r="C30" s="4735"/>
      <c r="D30" s="4735"/>
      <c r="E30" s="4735"/>
      <c r="F30" s="4735"/>
      <c r="G30" s="4735"/>
      <c r="H30" s="4735"/>
      <c r="I30" s="4735"/>
      <c r="J30" s="4735"/>
      <c r="K30" s="4735"/>
      <c r="L30" s="4735"/>
      <c r="M30" s="4735"/>
      <c r="N30" s="4735"/>
      <c r="O30" s="4735"/>
      <c r="P30" s="4735"/>
      <c r="Q30" s="4735"/>
      <c r="R30" s="4735"/>
      <c r="S30" s="4735"/>
      <c r="T30" s="4736"/>
    </row>
    <row r="31" spans="1:20">
      <c r="A31" s="4745"/>
      <c r="B31" s="4734"/>
      <c r="C31" s="4735"/>
      <c r="D31" s="4735"/>
      <c r="E31" s="4735"/>
      <c r="F31" s="4735"/>
      <c r="G31" s="4735"/>
      <c r="H31" s="4735"/>
      <c r="I31" s="4735"/>
      <c r="J31" s="4735"/>
      <c r="K31" s="4735"/>
      <c r="L31" s="4735"/>
      <c r="M31" s="4735"/>
      <c r="N31" s="4735"/>
      <c r="O31" s="4735"/>
      <c r="P31" s="4735"/>
      <c r="Q31" s="4735"/>
      <c r="R31" s="4735"/>
      <c r="S31" s="4735"/>
      <c r="T31" s="4736"/>
    </row>
    <row r="32" spans="1:20">
      <c r="A32" s="4745"/>
      <c r="B32" s="4734"/>
      <c r="C32" s="4735"/>
      <c r="D32" s="4735"/>
      <c r="E32" s="4735"/>
      <c r="F32" s="4735"/>
      <c r="G32" s="4735"/>
      <c r="H32" s="4735"/>
      <c r="I32" s="4735"/>
      <c r="J32" s="4735"/>
      <c r="K32" s="4735"/>
      <c r="L32" s="4735"/>
      <c r="M32" s="4735"/>
      <c r="N32" s="4735"/>
      <c r="O32" s="4735"/>
      <c r="P32" s="4735"/>
      <c r="Q32" s="4735"/>
      <c r="R32" s="4735"/>
      <c r="S32" s="4735"/>
      <c r="T32" s="4736"/>
    </row>
    <row r="33" spans="1:20">
      <c r="A33" s="4745"/>
      <c r="B33" s="4734"/>
      <c r="C33" s="4735"/>
      <c r="D33" s="4735"/>
      <c r="E33" s="4735"/>
      <c r="F33" s="4735"/>
      <c r="G33" s="4735"/>
      <c r="H33" s="4735"/>
      <c r="I33" s="4735"/>
      <c r="J33" s="4735"/>
      <c r="K33" s="4735"/>
      <c r="L33" s="4735"/>
      <c r="M33" s="4735"/>
      <c r="N33" s="4735"/>
      <c r="O33" s="4735"/>
      <c r="P33" s="4735"/>
      <c r="Q33" s="4735"/>
      <c r="R33" s="4735"/>
      <c r="S33" s="4735"/>
      <c r="T33" s="4736"/>
    </row>
    <row r="34" spans="1:20">
      <c r="A34" s="4745"/>
      <c r="B34" s="4734"/>
      <c r="C34" s="4735"/>
      <c r="D34" s="4735"/>
      <c r="E34" s="4735"/>
      <c r="F34" s="4735"/>
      <c r="G34" s="4735"/>
      <c r="H34" s="4735"/>
      <c r="I34" s="4735"/>
      <c r="J34" s="4735"/>
      <c r="K34" s="4735"/>
      <c r="L34" s="4735"/>
      <c r="M34" s="4735"/>
      <c r="N34" s="4735"/>
      <c r="O34" s="4735"/>
      <c r="P34" s="4735"/>
      <c r="Q34" s="4735"/>
      <c r="R34" s="4735"/>
      <c r="S34" s="4735"/>
      <c r="T34" s="4736"/>
    </row>
    <row r="35" spans="1:20">
      <c r="A35" s="4745"/>
      <c r="B35" s="4734"/>
      <c r="C35" s="4735"/>
      <c r="D35" s="4735"/>
      <c r="E35" s="4735"/>
      <c r="F35" s="4735"/>
      <c r="G35" s="4735"/>
      <c r="H35" s="4735"/>
      <c r="I35" s="4735"/>
      <c r="J35" s="4735"/>
      <c r="K35" s="4735"/>
      <c r="L35" s="4735"/>
      <c r="M35" s="4735"/>
      <c r="N35" s="4735"/>
      <c r="O35" s="4735"/>
      <c r="P35" s="4735"/>
      <c r="Q35" s="4735"/>
      <c r="R35" s="4735"/>
      <c r="S35" s="4735"/>
      <c r="T35" s="4736"/>
    </row>
    <row r="36" spans="1:20">
      <c r="A36" s="4745"/>
      <c r="B36" s="4734"/>
      <c r="C36" s="4735"/>
      <c r="D36" s="4735"/>
      <c r="E36" s="4735"/>
      <c r="F36" s="4735"/>
      <c r="G36" s="4735"/>
      <c r="H36" s="4735"/>
      <c r="I36" s="4735"/>
      <c r="J36" s="4735"/>
      <c r="K36" s="4735"/>
      <c r="L36" s="4735"/>
      <c r="M36" s="4735"/>
      <c r="N36" s="4735"/>
      <c r="O36" s="4735"/>
      <c r="P36" s="4735"/>
      <c r="Q36" s="4735"/>
      <c r="R36" s="4735"/>
      <c r="S36" s="4735"/>
      <c r="T36" s="4736"/>
    </row>
    <row r="37" spans="1:20">
      <c r="A37" s="4745"/>
      <c r="B37" s="4734"/>
      <c r="C37" s="4735"/>
      <c r="D37" s="4735"/>
      <c r="E37" s="4735"/>
      <c r="F37" s="4735"/>
      <c r="G37" s="4735"/>
      <c r="H37" s="4735"/>
      <c r="I37" s="4735"/>
      <c r="J37" s="4735"/>
      <c r="K37" s="4735"/>
      <c r="L37" s="4735"/>
      <c r="M37" s="4735"/>
      <c r="N37" s="4735"/>
      <c r="O37" s="4735"/>
      <c r="P37" s="4735"/>
      <c r="Q37" s="4735"/>
      <c r="R37" s="4735"/>
      <c r="S37" s="4735"/>
      <c r="T37" s="4736"/>
    </row>
    <row r="38" spans="1:20">
      <c r="A38" s="4745"/>
      <c r="B38" s="4734"/>
      <c r="C38" s="4735"/>
      <c r="D38" s="4735"/>
      <c r="E38" s="4735"/>
      <c r="F38" s="4735"/>
      <c r="G38" s="4735"/>
      <c r="H38" s="4735"/>
      <c r="I38" s="4735"/>
      <c r="J38" s="4735"/>
      <c r="K38" s="4735"/>
      <c r="L38" s="4735"/>
      <c r="M38" s="4735"/>
      <c r="N38" s="4735"/>
      <c r="O38" s="4735"/>
      <c r="P38" s="4735"/>
      <c r="Q38" s="4735"/>
      <c r="R38" s="4735"/>
      <c r="S38" s="4735"/>
      <c r="T38" s="4736"/>
    </row>
    <row r="39" spans="1:20">
      <c r="A39" s="4746"/>
      <c r="B39" s="4737"/>
      <c r="C39" s="4738"/>
      <c r="D39" s="4738"/>
      <c r="E39" s="4738"/>
      <c r="F39" s="4738"/>
      <c r="G39" s="4738"/>
      <c r="H39" s="4738"/>
      <c r="I39" s="4738"/>
      <c r="J39" s="4738"/>
      <c r="K39" s="4738"/>
      <c r="L39" s="4738"/>
      <c r="M39" s="4738"/>
      <c r="N39" s="4738"/>
      <c r="O39" s="4738"/>
      <c r="P39" s="4738"/>
      <c r="Q39" s="4738"/>
      <c r="R39" s="4738"/>
      <c r="S39" s="4738"/>
      <c r="T39" s="4739"/>
    </row>
    <row r="40" spans="1:20">
      <c r="A40" s="4744" t="s">
        <v>209</v>
      </c>
      <c r="B40" s="338"/>
      <c r="C40" s="339"/>
      <c r="D40" s="339"/>
      <c r="E40" s="339"/>
      <c r="F40" s="339"/>
      <c r="G40" s="339"/>
      <c r="H40" s="339"/>
      <c r="I40" s="339"/>
      <c r="J40" s="339"/>
      <c r="K40" s="339"/>
      <c r="L40" s="339"/>
      <c r="M40" s="339"/>
      <c r="N40" s="339"/>
      <c r="O40" s="339"/>
      <c r="P40" s="339"/>
      <c r="Q40" s="339"/>
      <c r="R40" s="339"/>
      <c r="S40" s="339"/>
      <c r="T40" s="340"/>
    </row>
    <row r="41" spans="1:20" ht="13.5" customHeight="1">
      <c r="A41" s="4745"/>
      <c r="B41" s="335" t="s">
        <v>210</v>
      </c>
      <c r="C41" s="336"/>
      <c r="D41" s="336"/>
      <c r="E41" s="336"/>
      <c r="F41" s="336"/>
      <c r="G41" s="336"/>
      <c r="H41" s="336"/>
      <c r="I41" s="336"/>
      <c r="J41" s="336"/>
      <c r="K41" s="336"/>
      <c r="L41" s="336"/>
      <c r="M41" s="336"/>
      <c r="N41" s="336"/>
      <c r="O41" s="336"/>
      <c r="P41" s="336"/>
      <c r="Q41" s="336"/>
      <c r="R41" s="336"/>
      <c r="S41" s="336"/>
      <c r="T41" s="337"/>
    </row>
    <row r="42" spans="1:20" ht="13.5" customHeight="1">
      <c r="A42" s="4745"/>
      <c r="B42" s="335" t="s">
        <v>211</v>
      </c>
      <c r="C42" s="336"/>
      <c r="D42" s="336"/>
      <c r="E42" s="336"/>
      <c r="F42" s="336"/>
      <c r="G42" s="336"/>
      <c r="H42" s="336"/>
      <c r="I42" s="336"/>
      <c r="J42" s="336"/>
      <c r="K42" s="336"/>
      <c r="L42" s="336"/>
      <c r="M42" s="336"/>
      <c r="N42" s="336"/>
      <c r="O42" s="336"/>
      <c r="P42" s="336"/>
      <c r="Q42" s="336"/>
      <c r="R42" s="336"/>
      <c r="S42" s="336"/>
      <c r="T42" s="337"/>
    </row>
    <row r="43" spans="1:20" ht="13.5" customHeight="1">
      <c r="A43" s="4745"/>
      <c r="B43" s="335" t="s">
        <v>212</v>
      </c>
      <c r="C43" s="336"/>
      <c r="D43" s="336"/>
      <c r="E43" s="336"/>
      <c r="F43" s="336"/>
      <c r="G43" s="336"/>
      <c r="H43" s="336"/>
      <c r="I43" s="336"/>
      <c r="J43" s="336"/>
      <c r="K43" s="336"/>
      <c r="L43" s="336"/>
      <c r="M43" s="336"/>
      <c r="N43" s="336"/>
      <c r="O43" s="336"/>
      <c r="P43" s="336"/>
      <c r="Q43" s="336"/>
      <c r="R43" s="336"/>
      <c r="S43" s="336"/>
      <c r="T43" s="337"/>
    </row>
    <row r="44" spans="1:20" ht="13.5" customHeight="1">
      <c r="A44" s="4745"/>
      <c r="B44" s="335" t="s">
        <v>213</v>
      </c>
      <c r="C44" s="336"/>
      <c r="D44" s="336"/>
      <c r="E44" s="336"/>
      <c r="F44" s="336"/>
      <c r="G44" s="336"/>
      <c r="H44" s="336"/>
      <c r="I44" s="336"/>
      <c r="J44" s="336"/>
      <c r="K44" s="336"/>
      <c r="L44" s="336"/>
      <c r="M44" s="336"/>
      <c r="N44" s="336"/>
      <c r="O44" s="336"/>
      <c r="P44" s="336"/>
      <c r="Q44" s="336"/>
      <c r="R44" s="336"/>
      <c r="S44" s="336"/>
      <c r="T44" s="337"/>
    </row>
    <row r="45" spans="1:20" ht="13.5" customHeight="1">
      <c r="A45" s="4745"/>
      <c r="B45" s="335" t="s">
        <v>214</v>
      </c>
      <c r="C45" s="336"/>
      <c r="D45" s="336"/>
      <c r="E45" s="336"/>
      <c r="F45" s="336"/>
      <c r="G45" s="336"/>
      <c r="H45" s="336"/>
      <c r="I45" s="336"/>
      <c r="J45" s="336"/>
      <c r="K45" s="336"/>
      <c r="L45" s="336"/>
      <c r="M45" s="336"/>
      <c r="N45" s="336"/>
      <c r="O45" s="336"/>
      <c r="P45" s="336"/>
      <c r="Q45" s="336"/>
      <c r="R45" s="336"/>
      <c r="S45" s="336"/>
      <c r="T45" s="337"/>
    </row>
    <row r="46" spans="1:20" ht="13.5" customHeight="1">
      <c r="A46" s="4745"/>
      <c r="B46" s="335"/>
      <c r="C46" s="336"/>
      <c r="D46" s="336"/>
      <c r="E46" s="336"/>
      <c r="F46" s="336"/>
      <c r="G46" s="336"/>
      <c r="H46" s="336"/>
      <c r="I46" s="336"/>
      <c r="J46" s="336"/>
      <c r="K46" s="336"/>
      <c r="L46" s="336"/>
      <c r="M46" s="336"/>
      <c r="N46" s="336"/>
      <c r="O46" s="336"/>
      <c r="P46" s="336"/>
      <c r="Q46" s="336"/>
      <c r="R46" s="336"/>
      <c r="S46" s="336"/>
      <c r="T46" s="337"/>
    </row>
    <row r="47" spans="1:20" ht="13.5" customHeight="1">
      <c r="A47" s="4745"/>
      <c r="B47" s="335"/>
      <c r="C47" s="336"/>
      <c r="D47" s="336"/>
      <c r="E47" s="336"/>
      <c r="F47" s="336"/>
      <c r="G47" s="336"/>
      <c r="H47" s="336"/>
      <c r="I47" s="336"/>
      <c r="J47" s="336"/>
      <c r="K47" s="336"/>
      <c r="L47" s="336"/>
      <c r="M47" s="336"/>
      <c r="N47" s="336"/>
      <c r="O47" s="336"/>
      <c r="P47" s="336"/>
      <c r="Q47" s="336"/>
      <c r="R47" s="336"/>
      <c r="S47" s="336"/>
      <c r="T47" s="337"/>
    </row>
    <row r="48" spans="1:20" ht="14.25" customHeight="1" thickBot="1">
      <c r="A48" s="4747"/>
      <c r="B48" s="341"/>
      <c r="C48" s="342"/>
      <c r="D48" s="342"/>
      <c r="E48" s="342"/>
      <c r="F48" s="342"/>
      <c r="G48" s="342"/>
      <c r="H48" s="342"/>
      <c r="I48" s="342"/>
      <c r="J48" s="342"/>
      <c r="K48" s="342"/>
      <c r="L48" s="342"/>
      <c r="M48" s="342"/>
      <c r="N48" s="342"/>
      <c r="O48" s="342"/>
      <c r="P48" s="342"/>
      <c r="Q48" s="342"/>
      <c r="R48" s="342"/>
      <c r="S48" s="342"/>
      <c r="T48" s="343"/>
    </row>
    <row r="49" spans="1:20">
      <c r="A49" s="56" t="s">
        <v>215</v>
      </c>
      <c r="B49" s="56" t="s">
        <v>216</v>
      </c>
    </row>
    <row r="50" spans="1:20">
      <c r="B50" s="4748" t="s">
        <v>217</v>
      </c>
      <c r="C50" s="4748"/>
      <c r="D50" s="4748"/>
      <c r="E50" s="4748"/>
      <c r="F50" s="4748"/>
      <c r="G50" s="4748"/>
      <c r="H50" s="4748"/>
      <c r="I50" s="4748"/>
      <c r="J50" s="4748"/>
      <c r="K50" s="4748"/>
      <c r="L50" s="4748"/>
      <c r="M50" s="4748"/>
      <c r="N50" s="4748"/>
      <c r="O50" s="4748"/>
      <c r="P50" s="4748"/>
      <c r="Q50" s="4748"/>
      <c r="R50" s="4748"/>
      <c r="S50" s="4748"/>
      <c r="T50" s="4748"/>
    </row>
    <row r="51" spans="1:20">
      <c r="B51" s="4748"/>
      <c r="C51" s="4748"/>
      <c r="D51" s="4748"/>
      <c r="E51" s="4748"/>
      <c r="F51" s="4748"/>
      <c r="G51" s="4748"/>
      <c r="H51" s="4748"/>
      <c r="I51" s="4748"/>
      <c r="J51" s="4748"/>
      <c r="K51" s="4748"/>
      <c r="L51" s="4748"/>
      <c r="M51" s="4748"/>
      <c r="N51" s="4748"/>
      <c r="O51" s="4748"/>
      <c r="P51" s="4748"/>
      <c r="Q51" s="4748"/>
      <c r="R51" s="4748"/>
      <c r="S51" s="4748"/>
      <c r="T51" s="4748"/>
    </row>
  </sheetData>
  <mergeCells count="65">
    <mergeCell ref="R3:T3"/>
    <mergeCell ref="R4:T5"/>
    <mergeCell ref="L25:N25"/>
    <mergeCell ref="O25:T25"/>
    <mergeCell ref="B24:D24"/>
    <mergeCell ref="E24:F24"/>
    <mergeCell ref="G24:H24"/>
    <mergeCell ref="I24:K24"/>
    <mergeCell ref="L24:N24"/>
    <mergeCell ref="O24:T24"/>
    <mergeCell ref="J3:L3"/>
    <mergeCell ref="J4:L5"/>
    <mergeCell ref="E11:I11"/>
    <mergeCell ref="D14:O14"/>
    <mergeCell ref="D21:T21"/>
    <mergeCell ref="D15:I15"/>
    <mergeCell ref="J15:K15"/>
    <mergeCell ref="A7:T7"/>
    <mergeCell ref="A9:T9"/>
    <mergeCell ref="L15:O15"/>
    <mergeCell ref="D16:S16"/>
    <mergeCell ref="R14:T14"/>
    <mergeCell ref="P3:Q3"/>
    <mergeCell ref="P4:Q5"/>
    <mergeCell ref="M3:O3"/>
    <mergeCell ref="M4:O5"/>
    <mergeCell ref="A22:A27"/>
    <mergeCell ref="B26:D26"/>
    <mergeCell ref="E26:F26"/>
    <mergeCell ref="G26:H26"/>
    <mergeCell ref="I26:K26"/>
    <mergeCell ref="L26:N26"/>
    <mergeCell ref="O26:T26"/>
    <mergeCell ref="B23:D23"/>
    <mergeCell ref="E23:F23"/>
    <mergeCell ref="G23:H23"/>
    <mergeCell ref="I23:K23"/>
    <mergeCell ref="L23:N23"/>
    <mergeCell ref="A28:A39"/>
    <mergeCell ref="A40:A48"/>
    <mergeCell ref="B50:T51"/>
    <mergeCell ref="B13:C13"/>
    <mergeCell ref="D13:E13"/>
    <mergeCell ref="F13:G13"/>
    <mergeCell ref="H13:I13"/>
    <mergeCell ref="J13:L13"/>
    <mergeCell ref="E19:H19"/>
    <mergeCell ref="K19:O19"/>
    <mergeCell ref="P13:Q13"/>
    <mergeCell ref="P14:Q14"/>
    <mergeCell ref="P15:Q15"/>
    <mergeCell ref="D17:T17"/>
    <mergeCell ref="M13:O13"/>
    <mergeCell ref="O23:T23"/>
    <mergeCell ref="B25:D25"/>
    <mergeCell ref="E25:F25"/>
    <mergeCell ref="G25:H25"/>
    <mergeCell ref="I25:K25"/>
    <mergeCell ref="O27:T27"/>
    <mergeCell ref="B29:T39"/>
    <mergeCell ref="B27:D27"/>
    <mergeCell ref="E27:F27"/>
    <mergeCell ref="G27:H27"/>
    <mergeCell ref="I27:K27"/>
    <mergeCell ref="L27:N27"/>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Q84"/>
  <sheetViews>
    <sheetView view="pageBreakPreview" zoomScaleNormal="100" zoomScaleSheetLayoutView="100" workbookViewId="0">
      <selection activeCell="W12" sqref="W12"/>
    </sheetView>
  </sheetViews>
  <sheetFormatPr defaultColWidth="9" defaultRowHeight="20.100000000000001" customHeight="1"/>
  <cols>
    <col min="1" max="26" width="3.6640625" style="880" customWidth="1"/>
    <col min="27" max="28" width="3.88671875" style="880" customWidth="1"/>
    <col min="29" max="256" width="9" style="880"/>
    <col min="257" max="282" width="3.6640625" style="880" customWidth="1"/>
    <col min="283" max="284" width="3.88671875" style="880" customWidth="1"/>
    <col min="285" max="512" width="9" style="880"/>
    <col min="513" max="538" width="3.6640625" style="880" customWidth="1"/>
    <col min="539" max="540" width="3.88671875" style="880" customWidth="1"/>
    <col min="541" max="768" width="9" style="880"/>
    <col min="769" max="794" width="3.6640625" style="880" customWidth="1"/>
    <col min="795" max="796" width="3.88671875" style="880" customWidth="1"/>
    <col min="797" max="1024" width="9" style="880"/>
    <col min="1025" max="1050" width="3.6640625" style="880" customWidth="1"/>
    <col min="1051" max="1052" width="3.88671875" style="880" customWidth="1"/>
    <col min="1053" max="1280" width="9" style="880"/>
    <col min="1281" max="1306" width="3.6640625" style="880" customWidth="1"/>
    <col min="1307" max="1308" width="3.88671875" style="880" customWidth="1"/>
    <col min="1309" max="1536" width="9" style="880"/>
    <col min="1537" max="1562" width="3.6640625" style="880" customWidth="1"/>
    <col min="1563" max="1564" width="3.88671875" style="880" customWidth="1"/>
    <col min="1565" max="1792" width="9" style="880"/>
    <col min="1793" max="1818" width="3.6640625" style="880" customWidth="1"/>
    <col min="1819" max="1820" width="3.88671875" style="880" customWidth="1"/>
    <col min="1821" max="2048" width="9" style="880"/>
    <col min="2049" max="2074" width="3.6640625" style="880" customWidth="1"/>
    <col min="2075" max="2076" width="3.88671875" style="880" customWidth="1"/>
    <col min="2077" max="2304" width="9" style="880"/>
    <col min="2305" max="2330" width="3.6640625" style="880" customWidth="1"/>
    <col min="2331" max="2332" width="3.88671875" style="880" customWidth="1"/>
    <col min="2333" max="2560" width="9" style="880"/>
    <col min="2561" max="2586" width="3.6640625" style="880" customWidth="1"/>
    <col min="2587" max="2588" width="3.88671875" style="880" customWidth="1"/>
    <col min="2589" max="2816" width="9" style="880"/>
    <col min="2817" max="2842" width="3.6640625" style="880" customWidth="1"/>
    <col min="2843" max="2844" width="3.88671875" style="880" customWidth="1"/>
    <col min="2845" max="3072" width="9" style="880"/>
    <col min="3073" max="3098" width="3.6640625" style="880" customWidth="1"/>
    <col min="3099" max="3100" width="3.88671875" style="880" customWidth="1"/>
    <col min="3101" max="3328" width="9" style="880"/>
    <col min="3329" max="3354" width="3.6640625" style="880" customWidth="1"/>
    <col min="3355" max="3356" width="3.88671875" style="880" customWidth="1"/>
    <col min="3357" max="3584" width="9" style="880"/>
    <col min="3585" max="3610" width="3.6640625" style="880" customWidth="1"/>
    <col min="3611" max="3612" width="3.88671875" style="880" customWidth="1"/>
    <col min="3613" max="3840" width="9" style="880"/>
    <col min="3841" max="3866" width="3.6640625" style="880" customWidth="1"/>
    <col min="3867" max="3868" width="3.88671875" style="880" customWidth="1"/>
    <col min="3869" max="4096" width="9" style="880"/>
    <col min="4097" max="4122" width="3.6640625" style="880" customWidth="1"/>
    <col min="4123" max="4124" width="3.88671875" style="880" customWidth="1"/>
    <col min="4125" max="4352" width="9" style="880"/>
    <col min="4353" max="4378" width="3.6640625" style="880" customWidth="1"/>
    <col min="4379" max="4380" width="3.88671875" style="880" customWidth="1"/>
    <col min="4381" max="4608" width="9" style="880"/>
    <col min="4609" max="4634" width="3.6640625" style="880" customWidth="1"/>
    <col min="4635" max="4636" width="3.88671875" style="880" customWidth="1"/>
    <col min="4637" max="4864" width="9" style="880"/>
    <col min="4865" max="4890" width="3.6640625" style="880" customWidth="1"/>
    <col min="4891" max="4892" width="3.88671875" style="880" customWidth="1"/>
    <col min="4893" max="5120" width="9" style="880"/>
    <col min="5121" max="5146" width="3.6640625" style="880" customWidth="1"/>
    <col min="5147" max="5148" width="3.88671875" style="880" customWidth="1"/>
    <col min="5149" max="5376" width="9" style="880"/>
    <col min="5377" max="5402" width="3.6640625" style="880" customWidth="1"/>
    <col min="5403" max="5404" width="3.88671875" style="880" customWidth="1"/>
    <col min="5405" max="5632" width="9" style="880"/>
    <col min="5633" max="5658" width="3.6640625" style="880" customWidth="1"/>
    <col min="5659" max="5660" width="3.88671875" style="880" customWidth="1"/>
    <col min="5661" max="5888" width="9" style="880"/>
    <col min="5889" max="5914" width="3.6640625" style="880" customWidth="1"/>
    <col min="5915" max="5916" width="3.88671875" style="880" customWidth="1"/>
    <col min="5917" max="6144" width="9" style="880"/>
    <col min="6145" max="6170" width="3.6640625" style="880" customWidth="1"/>
    <col min="6171" max="6172" width="3.88671875" style="880" customWidth="1"/>
    <col min="6173" max="6400" width="9" style="880"/>
    <col min="6401" max="6426" width="3.6640625" style="880" customWidth="1"/>
    <col min="6427" max="6428" width="3.88671875" style="880" customWidth="1"/>
    <col min="6429" max="6656" width="9" style="880"/>
    <col min="6657" max="6682" width="3.6640625" style="880" customWidth="1"/>
    <col min="6683" max="6684" width="3.88671875" style="880" customWidth="1"/>
    <col min="6685" max="6912" width="9" style="880"/>
    <col min="6913" max="6938" width="3.6640625" style="880" customWidth="1"/>
    <col min="6939" max="6940" width="3.88671875" style="880" customWidth="1"/>
    <col min="6941" max="7168" width="9" style="880"/>
    <col min="7169" max="7194" width="3.6640625" style="880" customWidth="1"/>
    <col min="7195" max="7196" width="3.88671875" style="880" customWidth="1"/>
    <col min="7197" max="7424" width="9" style="880"/>
    <col min="7425" max="7450" width="3.6640625" style="880" customWidth="1"/>
    <col min="7451" max="7452" width="3.88671875" style="880" customWidth="1"/>
    <col min="7453" max="7680" width="9" style="880"/>
    <col min="7681" max="7706" width="3.6640625" style="880" customWidth="1"/>
    <col min="7707" max="7708" width="3.88671875" style="880" customWidth="1"/>
    <col min="7709" max="7936" width="9" style="880"/>
    <col min="7937" max="7962" width="3.6640625" style="880" customWidth="1"/>
    <col min="7963" max="7964" width="3.88671875" style="880" customWidth="1"/>
    <col min="7965" max="8192" width="9" style="880"/>
    <col min="8193" max="8218" width="3.6640625" style="880" customWidth="1"/>
    <col min="8219" max="8220" width="3.88671875" style="880" customWidth="1"/>
    <col min="8221" max="8448" width="9" style="880"/>
    <col min="8449" max="8474" width="3.6640625" style="880" customWidth="1"/>
    <col min="8475" max="8476" width="3.88671875" style="880" customWidth="1"/>
    <col min="8477" max="8704" width="9" style="880"/>
    <col min="8705" max="8730" width="3.6640625" style="880" customWidth="1"/>
    <col min="8731" max="8732" width="3.88671875" style="880" customWidth="1"/>
    <col min="8733" max="8960" width="9" style="880"/>
    <col min="8961" max="8986" width="3.6640625" style="880" customWidth="1"/>
    <col min="8987" max="8988" width="3.88671875" style="880" customWidth="1"/>
    <col min="8989" max="9216" width="9" style="880"/>
    <col min="9217" max="9242" width="3.6640625" style="880" customWidth="1"/>
    <col min="9243" max="9244" width="3.88671875" style="880" customWidth="1"/>
    <col min="9245" max="9472" width="9" style="880"/>
    <col min="9473" max="9498" width="3.6640625" style="880" customWidth="1"/>
    <col min="9499" max="9500" width="3.88671875" style="880" customWidth="1"/>
    <col min="9501" max="9728" width="9" style="880"/>
    <col min="9729" max="9754" width="3.6640625" style="880" customWidth="1"/>
    <col min="9755" max="9756" width="3.88671875" style="880" customWidth="1"/>
    <col min="9757" max="9984" width="9" style="880"/>
    <col min="9985" max="10010" width="3.6640625" style="880" customWidth="1"/>
    <col min="10011" max="10012" width="3.88671875" style="880" customWidth="1"/>
    <col min="10013" max="10240" width="9" style="880"/>
    <col min="10241" max="10266" width="3.6640625" style="880" customWidth="1"/>
    <col min="10267" max="10268" width="3.88671875" style="880" customWidth="1"/>
    <col min="10269" max="10496" width="9" style="880"/>
    <col min="10497" max="10522" width="3.6640625" style="880" customWidth="1"/>
    <col min="10523" max="10524" width="3.88671875" style="880" customWidth="1"/>
    <col min="10525" max="10752" width="9" style="880"/>
    <col min="10753" max="10778" width="3.6640625" style="880" customWidth="1"/>
    <col min="10779" max="10780" width="3.88671875" style="880" customWidth="1"/>
    <col min="10781" max="11008" width="9" style="880"/>
    <col min="11009" max="11034" width="3.6640625" style="880" customWidth="1"/>
    <col min="11035" max="11036" width="3.88671875" style="880" customWidth="1"/>
    <col min="11037" max="11264" width="9" style="880"/>
    <col min="11265" max="11290" width="3.6640625" style="880" customWidth="1"/>
    <col min="11291" max="11292" width="3.88671875" style="880" customWidth="1"/>
    <col min="11293" max="11520" width="9" style="880"/>
    <col min="11521" max="11546" width="3.6640625" style="880" customWidth="1"/>
    <col min="11547" max="11548" width="3.88671875" style="880" customWidth="1"/>
    <col min="11549" max="11776" width="9" style="880"/>
    <col min="11777" max="11802" width="3.6640625" style="880" customWidth="1"/>
    <col min="11803" max="11804" width="3.88671875" style="880" customWidth="1"/>
    <col min="11805" max="12032" width="9" style="880"/>
    <col min="12033" max="12058" width="3.6640625" style="880" customWidth="1"/>
    <col min="12059" max="12060" width="3.88671875" style="880" customWidth="1"/>
    <col min="12061" max="12288" width="9" style="880"/>
    <col min="12289" max="12314" width="3.6640625" style="880" customWidth="1"/>
    <col min="12315" max="12316" width="3.88671875" style="880" customWidth="1"/>
    <col min="12317" max="12544" width="9" style="880"/>
    <col min="12545" max="12570" width="3.6640625" style="880" customWidth="1"/>
    <col min="12571" max="12572" width="3.88671875" style="880" customWidth="1"/>
    <col min="12573" max="12800" width="9" style="880"/>
    <col min="12801" max="12826" width="3.6640625" style="880" customWidth="1"/>
    <col min="12827" max="12828" width="3.88671875" style="880" customWidth="1"/>
    <col min="12829" max="13056" width="9" style="880"/>
    <col min="13057" max="13082" width="3.6640625" style="880" customWidth="1"/>
    <col min="13083" max="13084" width="3.88671875" style="880" customWidth="1"/>
    <col min="13085" max="13312" width="9" style="880"/>
    <col min="13313" max="13338" width="3.6640625" style="880" customWidth="1"/>
    <col min="13339" max="13340" width="3.88671875" style="880" customWidth="1"/>
    <col min="13341" max="13568" width="9" style="880"/>
    <col min="13569" max="13594" width="3.6640625" style="880" customWidth="1"/>
    <col min="13595" max="13596" width="3.88671875" style="880" customWidth="1"/>
    <col min="13597" max="13824" width="9" style="880"/>
    <col min="13825" max="13850" width="3.6640625" style="880" customWidth="1"/>
    <col min="13851" max="13852" width="3.88671875" style="880" customWidth="1"/>
    <col min="13853" max="14080" width="9" style="880"/>
    <col min="14081" max="14106" width="3.6640625" style="880" customWidth="1"/>
    <col min="14107" max="14108" width="3.88671875" style="880" customWidth="1"/>
    <col min="14109" max="14336" width="9" style="880"/>
    <col min="14337" max="14362" width="3.6640625" style="880" customWidth="1"/>
    <col min="14363" max="14364" width="3.88671875" style="880" customWidth="1"/>
    <col min="14365" max="14592" width="9" style="880"/>
    <col min="14593" max="14618" width="3.6640625" style="880" customWidth="1"/>
    <col min="14619" max="14620" width="3.88671875" style="880" customWidth="1"/>
    <col min="14621" max="14848" width="9" style="880"/>
    <col min="14849" max="14874" width="3.6640625" style="880" customWidth="1"/>
    <col min="14875" max="14876" width="3.88671875" style="880" customWidth="1"/>
    <col min="14877" max="15104" width="9" style="880"/>
    <col min="15105" max="15130" width="3.6640625" style="880" customWidth="1"/>
    <col min="15131" max="15132" width="3.88671875" style="880" customWidth="1"/>
    <col min="15133" max="15360" width="9" style="880"/>
    <col min="15361" max="15386" width="3.6640625" style="880" customWidth="1"/>
    <col min="15387" max="15388" width="3.88671875" style="880" customWidth="1"/>
    <col min="15389" max="15616" width="9" style="880"/>
    <col min="15617" max="15642" width="3.6640625" style="880" customWidth="1"/>
    <col min="15643" max="15644" width="3.88671875" style="880" customWidth="1"/>
    <col min="15645" max="15872" width="9" style="880"/>
    <col min="15873" max="15898" width="3.6640625" style="880" customWidth="1"/>
    <col min="15899" max="15900" width="3.88671875" style="880" customWidth="1"/>
    <col min="15901" max="16128" width="9" style="880"/>
    <col min="16129" max="16154" width="3.6640625" style="880" customWidth="1"/>
    <col min="16155" max="16156" width="3.88671875" style="880" customWidth="1"/>
    <col min="16157" max="16384" width="9" style="880"/>
  </cols>
  <sheetData>
    <row r="1" spans="1:29" ht="20.100000000000001" customHeight="1">
      <c r="A1" s="2480" t="s">
        <v>1570</v>
      </c>
      <c r="B1" s="2481"/>
      <c r="V1" s="881" t="s">
        <v>1571</v>
      </c>
      <c r="X1" s="882"/>
    </row>
    <row r="2" spans="1:29" ht="20.100000000000001" customHeight="1">
      <c r="A2" s="883"/>
      <c r="B2" s="884"/>
      <c r="D2" s="881"/>
      <c r="E2" s="881"/>
      <c r="F2" s="881"/>
      <c r="G2" s="881"/>
      <c r="H2" s="881"/>
      <c r="I2" s="881"/>
      <c r="J2" s="881"/>
      <c r="K2" s="885"/>
      <c r="L2" s="881"/>
      <c r="M2" s="881"/>
      <c r="N2" s="881"/>
      <c r="O2" s="881"/>
      <c r="P2" s="881"/>
      <c r="AA2" s="881"/>
      <c r="AB2" s="881"/>
      <c r="AC2" s="881"/>
    </row>
    <row r="3" spans="1:29" ht="20.100000000000001" customHeight="1">
      <c r="A3" s="886"/>
      <c r="B3" s="887"/>
      <c r="D3" s="881"/>
      <c r="E3" s="881"/>
      <c r="F3" s="881"/>
      <c r="G3" s="881"/>
      <c r="H3" s="881"/>
      <c r="I3" s="881"/>
      <c r="J3" s="881"/>
      <c r="K3" s="881"/>
      <c r="L3" s="881"/>
      <c r="M3" s="881"/>
      <c r="N3" s="881"/>
      <c r="O3" s="881"/>
      <c r="P3" s="885"/>
      <c r="AA3" s="881"/>
      <c r="AB3" s="881"/>
      <c r="AC3" s="881"/>
    </row>
    <row r="4" spans="1:29" ht="20.100000000000001" customHeight="1">
      <c r="D4" s="881"/>
      <c r="E4" s="881"/>
      <c r="F4" s="881"/>
      <c r="G4" s="881"/>
      <c r="H4" s="881"/>
      <c r="I4" s="881"/>
      <c r="J4" s="881"/>
      <c r="K4" s="881"/>
      <c r="L4" s="881"/>
      <c r="M4" s="881"/>
      <c r="N4" s="881"/>
      <c r="O4" s="881"/>
      <c r="P4" s="885"/>
      <c r="AA4" s="881"/>
      <c r="AB4" s="881"/>
      <c r="AC4" s="881"/>
    </row>
    <row r="5" spans="1:29" ht="20.100000000000001" customHeight="1">
      <c r="D5" s="881"/>
      <c r="E5" s="881"/>
      <c r="F5" s="881"/>
      <c r="G5" s="881"/>
      <c r="H5" s="881"/>
      <c r="I5" s="881"/>
      <c r="J5" s="881"/>
      <c r="K5" s="881"/>
      <c r="L5" s="881"/>
      <c r="M5" s="881"/>
      <c r="N5" s="881"/>
      <c r="O5" s="881"/>
      <c r="P5" s="885"/>
      <c r="AA5" s="881"/>
      <c r="AB5" s="881"/>
      <c r="AC5" s="881"/>
    </row>
    <row r="6" spans="1:29" ht="40.35" customHeight="1">
      <c r="A6" s="881"/>
      <c r="B6" s="885"/>
      <c r="C6" s="881"/>
      <c r="D6" s="881"/>
      <c r="E6" s="881"/>
      <c r="F6" s="881"/>
      <c r="G6" s="881"/>
      <c r="H6" s="881"/>
      <c r="I6" s="881"/>
      <c r="J6" s="881"/>
      <c r="L6" s="888" t="s">
        <v>1572</v>
      </c>
      <c r="N6" s="881"/>
      <c r="O6" s="881"/>
      <c r="P6" s="881"/>
      <c r="Q6" s="881"/>
      <c r="R6" s="881"/>
      <c r="S6" s="881"/>
      <c r="AA6" s="881"/>
      <c r="AB6" s="881"/>
      <c r="AC6" s="881"/>
    </row>
    <row r="7" spans="1:29" ht="20.100000000000001" customHeight="1">
      <c r="Q7" s="2484">
        <v>45413</v>
      </c>
      <c r="R7" s="2484"/>
      <c r="S7" s="2484"/>
      <c r="T7" s="2484"/>
      <c r="U7" s="2484"/>
      <c r="V7" s="2484"/>
      <c r="W7" s="2484"/>
    </row>
    <row r="8" spans="1:29" ht="15" customHeight="1">
      <c r="M8" s="889"/>
    </row>
    <row r="9" spans="1:29" ht="15" customHeight="1">
      <c r="B9" s="880" t="s">
        <v>1573</v>
      </c>
      <c r="N9" s="889"/>
    </row>
    <row r="10" spans="1:29" ht="15" customHeight="1">
      <c r="N10" s="889"/>
    </row>
    <row r="11" spans="1:29" ht="15" customHeight="1">
      <c r="B11" s="2482" t="str">
        <f>入力シート!C5</f>
        <v>久留米市長</v>
      </c>
      <c r="C11" s="2482"/>
      <c r="D11" s="2482"/>
      <c r="E11" s="2482"/>
      <c r="F11" s="2482"/>
      <c r="G11" s="880" t="s">
        <v>1596</v>
      </c>
      <c r="M11" s="889"/>
    </row>
    <row r="12" spans="1:29" ht="15" customHeight="1">
      <c r="M12" s="889"/>
    </row>
    <row r="13" spans="1:29" ht="15" customHeight="1">
      <c r="M13" s="889"/>
    </row>
    <row r="14" spans="1:29" ht="15" customHeight="1">
      <c r="L14" s="880" t="s">
        <v>1577</v>
      </c>
    </row>
    <row r="15" spans="1:29" ht="15" customHeight="1">
      <c r="M15" s="880" t="s">
        <v>1578</v>
      </c>
      <c r="Q15" s="2483" t="str">
        <f>入力シート!C25</f>
        <v>久留米市〇〇町１２３</v>
      </c>
      <c r="R15" s="2483"/>
      <c r="S15" s="2483"/>
      <c r="T15" s="2483"/>
      <c r="U15" s="2483"/>
      <c r="V15" s="2483"/>
      <c r="W15" s="2483"/>
      <c r="X15" s="2483"/>
    </row>
    <row r="16" spans="1:29" ht="15" customHeight="1">
      <c r="M16" s="880" t="s">
        <v>1579</v>
      </c>
      <c r="Q16" s="2483" t="str">
        <f>入力シート!C26</f>
        <v>(株）○○○○建設</v>
      </c>
      <c r="R16" s="2483"/>
      <c r="S16" s="2483"/>
      <c r="T16" s="2483"/>
      <c r="U16" s="2483"/>
      <c r="V16" s="2483"/>
      <c r="W16" s="2483"/>
      <c r="X16" s="2483"/>
    </row>
    <row r="17" spans="2:24" ht="15" customHeight="1">
      <c r="M17" s="880" t="s">
        <v>1580</v>
      </c>
      <c r="Q17" s="2483" t="str">
        <f>入力シート!C27</f>
        <v>代表取締役　久留米一郎</v>
      </c>
      <c r="R17" s="2483"/>
      <c r="S17" s="2483"/>
      <c r="T17" s="2483"/>
      <c r="U17" s="2483"/>
      <c r="V17" s="2483"/>
      <c r="W17" s="2483"/>
      <c r="X17" s="880" t="s">
        <v>1581</v>
      </c>
    </row>
    <row r="21" spans="2:24" ht="20.100000000000001" customHeight="1">
      <c r="B21" s="880" t="s">
        <v>1582</v>
      </c>
      <c r="M21" s="889"/>
    </row>
    <row r="22" spans="2:24" ht="20.100000000000001" customHeight="1">
      <c r="B22" s="880" t="s">
        <v>1583</v>
      </c>
      <c r="M22" s="889"/>
    </row>
    <row r="23" spans="2:24" s="881" customFormat="1" ht="20.100000000000001" customHeight="1"/>
    <row r="24" spans="2:24" s="881" customFormat="1" ht="20.100000000000001" customHeight="1"/>
    <row r="25" spans="2:24" s="881" customFormat="1" ht="20.100000000000001" customHeight="1">
      <c r="L25" s="889" t="s">
        <v>1584</v>
      </c>
    </row>
    <row r="26" spans="2:24" s="881" customFormat="1" ht="20.100000000000001" customHeight="1">
      <c r="L26" s="889"/>
    </row>
    <row r="27" spans="2:24" s="881" customFormat="1" ht="20.100000000000001" customHeight="1">
      <c r="B27" s="881" t="s">
        <v>1585</v>
      </c>
      <c r="F27" s="2478" t="str">
        <f>入力シート!C10</f>
        <v>○○校区道路改良工事</v>
      </c>
      <c r="G27" s="2478"/>
      <c r="H27" s="2478"/>
      <c r="I27" s="2478"/>
      <c r="J27" s="2478"/>
      <c r="K27" s="2478"/>
      <c r="L27" s="2478"/>
      <c r="M27" s="2478"/>
      <c r="N27" s="2478"/>
      <c r="O27" s="2478"/>
      <c r="P27" s="2478"/>
      <c r="Q27" s="2478"/>
      <c r="R27" s="2478"/>
      <c r="S27" s="2478"/>
      <c r="T27" s="2478"/>
    </row>
    <row r="28" spans="2:24" s="881" customFormat="1" ht="20.100000000000001" customHeight="1"/>
    <row r="29" spans="2:24" s="881" customFormat="1" ht="20.100000000000001" customHeight="1">
      <c r="B29" s="881" t="s">
        <v>1586</v>
      </c>
      <c r="F29" s="2479" t="s">
        <v>1587</v>
      </c>
      <c r="G29" s="2479"/>
      <c r="H29" s="2479"/>
      <c r="I29" s="2478" t="str">
        <f>入力シート!C12</f>
        <v>久留米市○○町</v>
      </c>
      <c r="J29" s="2478"/>
      <c r="K29" s="2478"/>
      <c r="L29" s="2478"/>
      <c r="M29" s="2478"/>
      <c r="N29" s="2478"/>
      <c r="O29" s="2478"/>
      <c r="P29" s="2478"/>
      <c r="Q29" s="2478"/>
      <c r="R29" s="2479"/>
      <c r="S29" s="2479"/>
      <c r="T29" s="2479"/>
    </row>
    <row r="30" spans="2:24" s="881" customFormat="1" ht="20.100000000000001" customHeight="1"/>
    <row r="31" spans="2:24" s="881" customFormat="1" ht="20.100000000000001" customHeight="1">
      <c r="B31" s="881" t="s">
        <v>1588</v>
      </c>
      <c r="F31" s="881" t="s">
        <v>1589</v>
      </c>
    </row>
    <row r="32" spans="2:24" s="881" customFormat="1" ht="20.100000000000001" customHeight="1"/>
    <row r="33" spans="2:4" s="881" customFormat="1" ht="20.100000000000001" customHeight="1">
      <c r="B33" s="881" t="s">
        <v>1590</v>
      </c>
    </row>
    <row r="34" spans="2:4" s="881" customFormat="1" ht="20.100000000000001" customHeight="1">
      <c r="C34" s="881" t="s">
        <v>1591</v>
      </c>
    </row>
    <row r="35" spans="2:4" s="881" customFormat="1" ht="20.100000000000001" customHeight="1">
      <c r="D35" s="881" t="s">
        <v>1592</v>
      </c>
    </row>
    <row r="36" spans="2:4" s="881" customFormat="1" ht="20.100000000000001" customHeight="1">
      <c r="D36" s="881" t="s">
        <v>1593</v>
      </c>
    </row>
    <row r="37" spans="2:4" s="881" customFormat="1" ht="20.100000000000001" customHeight="1">
      <c r="D37" s="881" t="s">
        <v>1594</v>
      </c>
    </row>
    <row r="38" spans="2:4" s="881" customFormat="1" ht="20.100000000000001" customHeight="1"/>
    <row r="39" spans="2:4" s="881" customFormat="1" ht="20.100000000000001" customHeight="1">
      <c r="C39" s="881" t="s">
        <v>1595</v>
      </c>
    </row>
    <row r="40" spans="2:4" s="881" customFormat="1" ht="20.100000000000001" customHeight="1"/>
    <row r="84" spans="43:43" ht="20.100000000000001" customHeight="1">
      <c r="AQ84" s="880" t="b">
        <v>0</v>
      </c>
    </row>
  </sheetData>
  <mergeCells count="10">
    <mergeCell ref="F27:T27"/>
    <mergeCell ref="F29:H29"/>
    <mergeCell ref="I29:Q29"/>
    <mergeCell ref="R29:T29"/>
    <mergeCell ref="A1:B1"/>
    <mergeCell ref="B11:F11"/>
    <mergeCell ref="Q15:X15"/>
    <mergeCell ref="Q16:X16"/>
    <mergeCell ref="Q17:W17"/>
    <mergeCell ref="Q7:W7"/>
  </mergeCells>
  <phoneticPr fontId="14"/>
  <dataValidations count="1">
    <dataValidation type="list" allowBlank="1" showInputMessage="1" showErrorMessage="1" sqref="WVJ98305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formula1>$Z$10:$Z$11</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08641" r:id="rId4" name="Check Box 1">
              <controlPr defaultSize="0" autoFill="0" autoLine="0" autoPict="0">
                <anchor moveWithCells="1" sizeWithCells="1">
                  <from>
                    <xdr:col>2</xdr:col>
                    <xdr:colOff>68580</xdr:colOff>
                    <xdr:row>34</xdr:row>
                    <xdr:rowOff>68580</xdr:rowOff>
                  </from>
                  <to>
                    <xdr:col>2</xdr:col>
                    <xdr:colOff>259080</xdr:colOff>
                    <xdr:row>34</xdr:row>
                    <xdr:rowOff>259080</xdr:rowOff>
                  </to>
                </anchor>
              </controlPr>
            </control>
          </mc:Choice>
        </mc:AlternateContent>
        <mc:AlternateContent xmlns:mc="http://schemas.openxmlformats.org/markup-compatibility/2006">
          <mc:Choice Requires="x14">
            <control shapeId="1008642" r:id="rId5" name="Check Box 2">
              <controlPr defaultSize="0" autoFill="0" autoLine="0" autoPict="0">
                <anchor moveWithCells="1" sizeWithCells="1">
                  <from>
                    <xdr:col>2</xdr:col>
                    <xdr:colOff>68580</xdr:colOff>
                    <xdr:row>35</xdr:row>
                    <xdr:rowOff>68580</xdr:rowOff>
                  </from>
                  <to>
                    <xdr:col>2</xdr:col>
                    <xdr:colOff>259080</xdr:colOff>
                    <xdr:row>35</xdr:row>
                    <xdr:rowOff>259080</xdr:rowOff>
                  </to>
                </anchor>
              </controlPr>
            </control>
          </mc:Choice>
        </mc:AlternateContent>
        <mc:AlternateContent xmlns:mc="http://schemas.openxmlformats.org/markup-compatibility/2006">
          <mc:Choice Requires="x14">
            <control shapeId="1008643" r:id="rId6" name="Check Box 3">
              <controlPr defaultSize="0" autoFill="0" autoLine="0" autoPict="0">
                <anchor moveWithCells="1" sizeWithCells="1">
                  <from>
                    <xdr:col>2</xdr:col>
                    <xdr:colOff>68580</xdr:colOff>
                    <xdr:row>36</xdr:row>
                    <xdr:rowOff>68580</xdr:rowOff>
                  </from>
                  <to>
                    <xdr:col>2</xdr:col>
                    <xdr:colOff>259080</xdr:colOff>
                    <xdr:row>36</xdr:row>
                    <xdr:rowOff>259080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50"/>
  </sheetPr>
  <dimension ref="B2:M32"/>
  <sheetViews>
    <sheetView view="pageBreakPreview" topLeftCell="A25" zoomScaleNormal="85" zoomScaleSheetLayoutView="100" workbookViewId="0">
      <selection activeCell="F27" sqref="F27:L28"/>
    </sheetView>
  </sheetViews>
  <sheetFormatPr defaultColWidth="9.6640625" defaultRowHeight="13.2"/>
  <cols>
    <col min="1" max="1" width="1.44140625" style="803" customWidth="1"/>
    <col min="2" max="2" width="4.6640625" style="803" customWidth="1"/>
    <col min="3" max="3" width="15.88671875" style="803" customWidth="1"/>
    <col min="4" max="4" width="4.6640625" style="803" customWidth="1"/>
    <col min="5" max="5" width="8.88671875" style="803" customWidth="1"/>
    <col min="6" max="6" width="8.44140625" style="803" customWidth="1"/>
    <col min="7" max="7" width="3.44140625" style="803" customWidth="1"/>
    <col min="8" max="8" width="5.109375" style="803" customWidth="1"/>
    <col min="9" max="9" width="5.88671875" style="803" customWidth="1"/>
    <col min="10" max="10" width="10.88671875" style="803" customWidth="1"/>
    <col min="11" max="11" width="10.6640625" style="803" customWidth="1"/>
    <col min="12" max="12" width="8.109375" style="803" customWidth="1"/>
    <col min="13" max="13" width="1.6640625" style="803" customWidth="1"/>
    <col min="14" max="16384" width="9.6640625" style="803"/>
  </cols>
  <sheetData>
    <row r="2" spans="2:13" ht="20.100000000000001" customHeight="1">
      <c r="B2" s="4792" t="s">
        <v>2412</v>
      </c>
      <c r="C2" s="4796"/>
      <c r="D2" s="804"/>
      <c r="F2" s="805"/>
      <c r="G2" s="805"/>
      <c r="H2" s="804"/>
      <c r="I2" s="804"/>
      <c r="J2" s="804"/>
      <c r="K2" s="806"/>
      <c r="L2" s="806"/>
    </row>
    <row r="3" spans="2:13" ht="80.099999999999994" customHeight="1">
      <c r="B3" s="4797"/>
      <c r="C3" s="4798"/>
      <c r="D3" s="804"/>
      <c r="E3" s="807"/>
      <c r="F3" s="807"/>
      <c r="G3" s="808"/>
      <c r="H3" s="807"/>
      <c r="I3" s="807"/>
      <c r="J3" s="807"/>
      <c r="K3" s="807"/>
      <c r="L3" s="807"/>
      <c r="M3" s="808"/>
    </row>
    <row r="4" spans="2:13" ht="18" customHeight="1">
      <c r="B4" s="809"/>
      <c r="C4" s="809"/>
      <c r="D4" s="809"/>
      <c r="E4" s="809"/>
      <c r="F4" s="809"/>
      <c r="G4" s="809"/>
      <c r="H4" s="809"/>
      <c r="I4" s="809"/>
      <c r="J4" s="4618">
        <v>45413</v>
      </c>
      <c r="K4" s="4618"/>
      <c r="L4" s="4618"/>
      <c r="M4" s="810"/>
    </row>
    <row r="5" spans="2:13" ht="15" customHeight="1">
      <c r="B5" s="810"/>
      <c r="C5" s="810"/>
      <c r="D5" s="810"/>
      <c r="E5" s="810"/>
      <c r="F5" s="810"/>
      <c r="G5" s="810"/>
      <c r="H5" s="810"/>
      <c r="I5" s="810"/>
      <c r="J5" s="810"/>
      <c r="K5" s="810"/>
      <c r="L5" s="810"/>
      <c r="M5" s="810"/>
    </row>
    <row r="6" spans="2:13" ht="24" customHeight="1">
      <c r="B6" s="4457" t="s">
        <v>1375</v>
      </c>
      <c r="C6" s="4457"/>
      <c r="D6" s="4457"/>
      <c r="E6" s="4457"/>
      <c r="F6" s="4457"/>
      <c r="G6" s="4457"/>
      <c r="H6" s="4457"/>
      <c r="I6" s="4457"/>
      <c r="J6" s="4457"/>
      <c r="K6" s="4457"/>
      <c r="L6" s="4457"/>
      <c r="M6" s="811"/>
    </row>
    <row r="7" spans="2:13" ht="13.35" customHeight="1">
      <c r="B7" s="811"/>
      <c r="C7" s="811"/>
      <c r="D7" s="811"/>
      <c r="E7" s="811"/>
      <c r="F7" s="811"/>
      <c r="G7" s="811"/>
      <c r="H7" s="811"/>
      <c r="I7" s="811"/>
      <c r="J7" s="811"/>
      <c r="K7" s="811"/>
      <c r="L7" s="811"/>
      <c r="M7" s="811"/>
    </row>
    <row r="8" spans="2:13" ht="11.85" customHeight="1">
      <c r="B8" s="812"/>
      <c r="C8" s="812"/>
    </row>
    <row r="9" spans="2:13" ht="18" customHeight="1">
      <c r="B9" s="4467" t="str">
        <f>入力シート!C5</f>
        <v>久留米市長</v>
      </c>
      <c r="C9" s="4467"/>
      <c r="D9" s="4467"/>
      <c r="E9" s="809" t="s">
        <v>1360</v>
      </c>
      <c r="F9" s="809"/>
      <c r="G9" s="809"/>
      <c r="H9" s="809"/>
      <c r="I9" s="809"/>
      <c r="J9" s="809"/>
      <c r="K9" s="809"/>
      <c r="L9" s="809"/>
      <c r="M9" s="813"/>
    </row>
    <row r="10" spans="2:13" ht="9.6" customHeight="1">
      <c r="B10" s="814"/>
      <c r="C10" s="814"/>
      <c r="D10" s="814"/>
      <c r="E10" s="809"/>
      <c r="F10" s="809"/>
      <c r="G10" s="809"/>
      <c r="H10" s="809"/>
      <c r="I10" s="809"/>
      <c r="J10" s="809"/>
      <c r="K10" s="809"/>
      <c r="L10" s="809"/>
      <c r="M10" s="813"/>
    </row>
    <row r="11" spans="2:13" ht="18" customHeight="1">
      <c r="B11" s="809"/>
      <c r="C11" s="809"/>
      <c r="D11" s="809"/>
      <c r="E11" s="809"/>
      <c r="F11" s="4465" t="s">
        <v>1361</v>
      </c>
      <c r="G11" s="4465"/>
      <c r="H11" s="809"/>
      <c r="I11" s="4465"/>
      <c r="J11" s="4465"/>
      <c r="K11" s="4465"/>
      <c r="L11" s="4465"/>
      <c r="M11" s="813"/>
    </row>
    <row r="12" spans="2:13" ht="30" customHeight="1">
      <c r="B12" s="809"/>
      <c r="C12" s="809"/>
      <c r="D12" s="809"/>
      <c r="E12" s="809"/>
      <c r="F12" s="809"/>
      <c r="G12" s="4465" t="s">
        <v>322</v>
      </c>
      <c r="H12" s="4465"/>
      <c r="I12" s="4466" t="str">
        <f>入力シート!C25</f>
        <v>久留米市〇〇町１２３</v>
      </c>
      <c r="J12" s="4466"/>
      <c r="K12" s="4466"/>
      <c r="L12" s="4466"/>
      <c r="M12" s="813"/>
    </row>
    <row r="13" spans="2:13" ht="30" customHeight="1">
      <c r="B13" s="809"/>
      <c r="C13" s="809"/>
      <c r="D13" s="809"/>
      <c r="E13" s="809"/>
      <c r="F13" s="809"/>
      <c r="G13" s="4465" t="s">
        <v>1313</v>
      </c>
      <c r="H13" s="4465"/>
      <c r="I13" s="4466" t="str">
        <f>入力シート!C27</f>
        <v>代表取締役　久留米一郎</v>
      </c>
      <c r="J13" s="4466"/>
      <c r="K13" s="4466"/>
      <c r="L13" s="814" t="s">
        <v>1376</v>
      </c>
      <c r="M13" s="813"/>
    </row>
    <row r="14" spans="2:13" ht="18" customHeight="1">
      <c r="B14" s="809"/>
      <c r="C14" s="809"/>
      <c r="D14" s="809"/>
      <c r="E14" s="809"/>
      <c r="F14" s="809"/>
      <c r="G14" s="809"/>
      <c r="H14" s="4456"/>
      <c r="I14" s="4456"/>
      <c r="J14" s="4465"/>
      <c r="K14" s="4465"/>
      <c r="L14" s="4465"/>
      <c r="M14" s="813"/>
    </row>
    <row r="15" spans="2:13" ht="7.35" customHeight="1">
      <c r="B15" s="812"/>
      <c r="C15" s="812"/>
    </row>
    <row r="16" spans="2:13" ht="15" customHeight="1">
      <c r="B16" s="812"/>
      <c r="C16" s="812"/>
    </row>
    <row r="17" spans="2:13" ht="18" customHeight="1">
      <c r="B17" s="4465" t="s">
        <v>1386</v>
      </c>
      <c r="C17" s="4465"/>
      <c r="D17" s="4465"/>
      <c r="E17" s="4465"/>
      <c r="F17" s="4465"/>
      <c r="G17" s="4465"/>
      <c r="H17" s="4465"/>
      <c r="I17" s="4465"/>
      <c r="J17" s="4465"/>
      <c r="K17" s="4465"/>
      <c r="L17" s="4465"/>
      <c r="M17" s="815"/>
    </row>
    <row r="18" spans="2:13" ht="18" customHeight="1">
      <c r="B18" s="4784" t="s">
        <v>1385</v>
      </c>
      <c r="C18" s="4784"/>
      <c r="D18" s="4784"/>
      <c r="E18" s="4784"/>
      <c r="F18" s="4784"/>
      <c r="G18" s="4784"/>
      <c r="H18" s="4784"/>
      <c r="I18" s="4784"/>
      <c r="J18" s="4784"/>
      <c r="K18" s="4784"/>
      <c r="L18" s="4784"/>
      <c r="M18" s="815"/>
    </row>
    <row r="19" spans="2:13" ht="10.35" customHeight="1">
      <c r="B19" s="816"/>
      <c r="C19" s="816"/>
    </row>
    <row r="20" spans="2:13" ht="18" customHeight="1">
      <c r="B20" s="4457" t="s">
        <v>8</v>
      </c>
      <c r="C20" s="4457"/>
      <c r="D20" s="4457"/>
      <c r="E20" s="4457"/>
      <c r="F20" s="4457"/>
      <c r="G20" s="4457"/>
      <c r="H20" s="4457"/>
      <c r="I20" s="4457"/>
      <c r="J20" s="4457"/>
      <c r="K20" s="4457"/>
      <c r="L20" s="4457"/>
      <c r="M20" s="817"/>
    </row>
    <row r="21" spans="2:13" ht="11.1" customHeight="1">
      <c r="B21" s="818"/>
      <c r="C21" s="818"/>
    </row>
    <row r="22" spans="2:13" ht="40.35" customHeight="1">
      <c r="B22" s="4449" t="s">
        <v>1384</v>
      </c>
      <c r="C22" s="4449"/>
      <c r="D22" s="4458" t="str">
        <f>入力シート!C10</f>
        <v>○○校区道路改良工事</v>
      </c>
      <c r="E22" s="4458"/>
      <c r="F22" s="4458"/>
      <c r="G22" s="4458"/>
      <c r="H22" s="4458"/>
      <c r="I22" s="4458"/>
      <c r="J22" s="4458"/>
      <c r="K22" s="4458"/>
      <c r="L22" s="4458"/>
    </row>
    <row r="23" spans="2:13" ht="40.35" customHeight="1">
      <c r="B23" s="4449" t="s">
        <v>1305</v>
      </c>
      <c r="C23" s="4449"/>
      <c r="D23" s="4459"/>
      <c r="E23" s="4460"/>
      <c r="F23" s="4461" t="str">
        <f>入力シート!C12</f>
        <v>久留米市○○町</v>
      </c>
      <c r="G23" s="4461"/>
      <c r="H23" s="4461"/>
      <c r="I23" s="4461"/>
      <c r="J23" s="4461"/>
      <c r="K23" s="4460" t="s">
        <v>1383</v>
      </c>
      <c r="L23" s="4462"/>
    </row>
    <row r="24" spans="2:13" ht="40.35" customHeight="1">
      <c r="B24" s="4449" t="s">
        <v>1309</v>
      </c>
      <c r="C24" s="4449"/>
      <c r="D24" s="819"/>
      <c r="E24" s="820"/>
      <c r="F24" s="4450">
        <f>入力シート!C24</f>
        <v>13000000</v>
      </c>
      <c r="G24" s="4450"/>
      <c r="H24" s="4450"/>
      <c r="I24" s="4450"/>
      <c r="J24" s="821" t="s">
        <v>1382</v>
      </c>
      <c r="K24" s="821"/>
      <c r="L24" s="822"/>
    </row>
    <row r="25" spans="2:13" ht="25.35" customHeight="1">
      <c r="B25" s="4451" t="s">
        <v>1306</v>
      </c>
      <c r="C25" s="4452"/>
      <c r="D25" s="823"/>
      <c r="E25" s="4454" t="str">
        <f>TEXT(入力シート!C14,"令和　　　e　年　　　m　月　　　d　日")</f>
        <v>令和   7 年   4 月   2 日</v>
      </c>
      <c r="F25" s="4454"/>
      <c r="G25" s="4454"/>
      <c r="H25" s="4454"/>
      <c r="I25" s="4454"/>
      <c r="J25" s="4454"/>
      <c r="K25" s="824" t="s">
        <v>1307</v>
      </c>
      <c r="L25" s="825"/>
    </row>
    <row r="26" spans="2:13" ht="25.35" customHeight="1">
      <c r="B26" s="4447"/>
      <c r="C26" s="4453"/>
      <c r="D26" s="826"/>
      <c r="E26" s="4783" t="str">
        <f>TEXT(入力シート!C15,"令和　　　e　年　　　m　月　　　d　日")</f>
        <v>令和   7 年   6 月   30 日</v>
      </c>
      <c r="F26" s="4783"/>
      <c r="G26" s="4783"/>
      <c r="H26" s="4783"/>
      <c r="I26" s="4783"/>
      <c r="J26" s="4783"/>
      <c r="K26" s="827" t="s">
        <v>1308</v>
      </c>
      <c r="L26" s="828"/>
    </row>
    <row r="27" spans="2:13" ht="30" customHeight="1">
      <c r="B27" s="4451" t="s">
        <v>1377</v>
      </c>
      <c r="C27" s="829" t="s">
        <v>1378</v>
      </c>
      <c r="D27" s="4792" t="s">
        <v>1313</v>
      </c>
      <c r="E27" s="4793"/>
      <c r="F27" s="4794"/>
      <c r="G27" s="4794"/>
      <c r="H27" s="4794"/>
      <c r="I27" s="4794"/>
      <c r="J27" s="4794"/>
      <c r="K27" s="4794"/>
      <c r="L27" s="4795"/>
    </row>
    <row r="28" spans="2:13" ht="30" customHeight="1">
      <c r="B28" s="4447"/>
      <c r="C28" s="830" t="s">
        <v>1379</v>
      </c>
      <c r="D28" s="4785"/>
      <c r="E28" s="4786"/>
      <c r="F28" s="4445"/>
      <c r="G28" s="4445"/>
      <c r="H28" s="4445"/>
      <c r="I28" s="4445"/>
      <c r="J28" s="4445"/>
      <c r="K28" s="4445"/>
      <c r="L28" s="4446"/>
    </row>
    <row r="29" spans="2:13" ht="30" customHeight="1">
      <c r="B29" s="4451" t="s">
        <v>1380</v>
      </c>
      <c r="C29" s="829" t="s">
        <v>1378</v>
      </c>
      <c r="D29" s="4792" t="s">
        <v>1324</v>
      </c>
      <c r="E29" s="4793"/>
      <c r="F29" s="4794"/>
      <c r="G29" s="4794"/>
      <c r="H29" s="4794"/>
      <c r="I29" s="4794"/>
      <c r="J29" s="4794"/>
      <c r="K29" s="4794"/>
      <c r="L29" s="4795"/>
    </row>
    <row r="30" spans="2:13" ht="30" customHeight="1">
      <c r="B30" s="4447"/>
      <c r="C30" s="830" t="s">
        <v>1379</v>
      </c>
      <c r="D30" s="4785" t="s">
        <v>1313</v>
      </c>
      <c r="E30" s="4786"/>
      <c r="F30" s="4445"/>
      <c r="G30" s="4445"/>
      <c r="H30" s="4445"/>
      <c r="I30" s="4445"/>
      <c r="J30" s="4445"/>
      <c r="K30" s="4445"/>
      <c r="L30" s="4446"/>
    </row>
    <row r="31" spans="2:13" ht="80.099999999999994" customHeight="1">
      <c r="B31" s="4787" t="s">
        <v>1381</v>
      </c>
      <c r="C31" s="4788"/>
      <c r="D31" s="4789"/>
      <c r="E31" s="4790"/>
      <c r="F31" s="4790"/>
      <c r="G31" s="4790"/>
      <c r="H31" s="4790"/>
      <c r="I31" s="4790"/>
      <c r="J31" s="4790"/>
      <c r="K31" s="4790"/>
      <c r="L31" s="4791"/>
    </row>
    <row r="32" spans="2:13">
      <c r="B32" s="818"/>
      <c r="C32" s="818"/>
    </row>
  </sheetData>
  <mergeCells count="37">
    <mergeCell ref="B2:C2"/>
    <mergeCell ref="B3:C3"/>
    <mergeCell ref="B9:D9"/>
    <mergeCell ref="F11:G11"/>
    <mergeCell ref="I11:L11"/>
    <mergeCell ref="J4:L4"/>
    <mergeCell ref="I13:K13"/>
    <mergeCell ref="B6:L6"/>
    <mergeCell ref="H14:I14"/>
    <mergeCell ref="J14:L14"/>
    <mergeCell ref="B20:L20"/>
    <mergeCell ref="G12:H12"/>
    <mergeCell ref="G13:H13"/>
    <mergeCell ref="I12:L12"/>
    <mergeCell ref="D30:E30"/>
    <mergeCell ref="F30:L30"/>
    <mergeCell ref="B31:C31"/>
    <mergeCell ref="D31:L31"/>
    <mergeCell ref="B27:B28"/>
    <mergeCell ref="D27:E28"/>
    <mergeCell ref="F27:L28"/>
    <mergeCell ref="B29:B30"/>
    <mergeCell ref="D29:E29"/>
    <mergeCell ref="F29:L29"/>
    <mergeCell ref="E26:J26"/>
    <mergeCell ref="B17:L17"/>
    <mergeCell ref="B18:L18"/>
    <mergeCell ref="B25:C26"/>
    <mergeCell ref="F24:I24"/>
    <mergeCell ref="F23:J23"/>
    <mergeCell ref="K23:L23"/>
    <mergeCell ref="B22:C22"/>
    <mergeCell ref="D22:L22"/>
    <mergeCell ref="B23:C23"/>
    <mergeCell ref="B24:C24"/>
    <mergeCell ref="D23:E23"/>
    <mergeCell ref="E25:J25"/>
  </mergeCells>
  <phoneticPr fontId="14"/>
  <printOptions horizontalCentered="1"/>
  <pageMargins left="0.74803149606299213" right="0.55118110236220474" top="0.59055118110236227" bottom="0.59055118110236227" header="0.51181102362204722" footer="0.51181102362204722"/>
  <pageSetup paperSize="9" orientation="portrait" blackAndWhite="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40"/>
  <sheetViews>
    <sheetView view="pageBreakPreview" zoomScale="115" zoomScaleNormal="100" zoomScaleSheetLayoutView="115" workbookViewId="0"/>
  </sheetViews>
  <sheetFormatPr defaultColWidth="8.88671875" defaultRowHeight="13.2"/>
  <cols>
    <col min="1" max="1" width="20.88671875" style="1095" customWidth="1"/>
    <col min="2" max="2" width="14.109375" style="1095" customWidth="1"/>
    <col min="3" max="3" width="8" style="1095" customWidth="1"/>
    <col min="4" max="4" width="9.88671875" style="1095" customWidth="1"/>
    <col min="5" max="5" width="30.88671875" style="1095" customWidth="1"/>
    <col min="6" max="6" width="9.44140625" style="1095" customWidth="1"/>
    <col min="7" max="16384" width="8.88671875" style="1095"/>
  </cols>
  <sheetData>
    <row r="1" spans="1:18">
      <c r="A1" s="1811"/>
      <c r="B1" s="1127"/>
      <c r="C1" s="1127"/>
      <c r="D1" s="1127"/>
      <c r="E1" s="1127"/>
      <c r="F1" s="1127"/>
    </row>
    <row r="2" spans="1:18" ht="25.35" customHeight="1">
      <c r="A2" s="4800" t="s">
        <v>1896</v>
      </c>
      <c r="B2" s="4801"/>
      <c r="C2" s="4801"/>
      <c r="D2" s="4801"/>
      <c r="E2" s="4801"/>
      <c r="F2" s="4801"/>
    </row>
    <row r="3" spans="1:18">
      <c r="A3" s="1812"/>
      <c r="B3" s="1813"/>
      <c r="C3" s="1813"/>
      <c r="D3" s="1813"/>
      <c r="E3" s="1814">
        <v>45413</v>
      </c>
      <c r="F3" s="1814"/>
      <c r="G3" s="1804"/>
    </row>
    <row r="4" spans="1:18" ht="25.35" customHeight="1">
      <c r="A4" s="1815" t="str">
        <f>入力シート!C5</f>
        <v>久留米市長</v>
      </c>
      <c r="B4" s="1813" t="s">
        <v>1360</v>
      </c>
      <c r="C4" s="1813"/>
      <c r="D4" s="1813"/>
      <c r="E4" s="1813"/>
      <c r="F4" s="1813"/>
    </row>
    <row r="5" spans="1:18" ht="25.35" customHeight="1">
      <c r="A5" s="1127"/>
      <c r="B5" s="1816"/>
      <c r="C5" s="1817" t="s">
        <v>1361</v>
      </c>
      <c r="D5" s="1817" t="s">
        <v>1480</v>
      </c>
      <c r="E5" s="1818" t="str">
        <f>入力シート!C25</f>
        <v>久留米市〇〇町１２３</v>
      </c>
      <c r="F5" s="1816"/>
      <c r="G5" s="1096"/>
      <c r="H5" s="1096"/>
      <c r="I5" s="4802"/>
      <c r="J5" s="4802"/>
      <c r="K5" s="1096"/>
      <c r="L5" s="1096"/>
      <c r="M5" s="4802"/>
      <c r="N5" s="4802"/>
      <c r="O5" s="4802"/>
      <c r="P5" s="4802"/>
      <c r="Q5" s="4802"/>
      <c r="R5" s="1097"/>
    </row>
    <row r="6" spans="1:18" ht="25.35" customHeight="1">
      <c r="A6" s="1127"/>
      <c r="B6" s="1816"/>
      <c r="C6" s="1817"/>
      <c r="D6" s="1817" t="s">
        <v>1897</v>
      </c>
      <c r="E6" s="1818" t="str">
        <f>入力シート!C26</f>
        <v>(株）○○○○建設</v>
      </c>
      <c r="F6" s="1816"/>
      <c r="G6" s="1096"/>
      <c r="H6" s="1096"/>
      <c r="I6" s="1096"/>
      <c r="J6" s="1096"/>
      <c r="K6" s="4803"/>
      <c r="L6" s="4803"/>
      <c r="M6" s="4802"/>
      <c r="N6" s="4802"/>
      <c r="O6" s="4802"/>
      <c r="P6" s="4802"/>
      <c r="Q6" s="4802"/>
      <c r="R6" s="1097"/>
    </row>
    <row r="7" spans="1:18" ht="25.35" customHeight="1">
      <c r="A7" s="1127"/>
      <c r="B7" s="1816"/>
      <c r="C7" s="1816"/>
      <c r="D7" s="1817" t="s">
        <v>1898</v>
      </c>
      <c r="E7" s="1818" t="str">
        <f>入力シート!C27</f>
        <v>代表取締役　久留米一郎</v>
      </c>
      <c r="F7" s="1817" t="s">
        <v>1376</v>
      </c>
      <c r="G7" s="1096"/>
      <c r="H7" s="1096"/>
      <c r="I7" s="1096"/>
      <c r="J7" s="1096"/>
      <c r="K7" s="4803"/>
      <c r="L7" s="4803"/>
      <c r="M7" s="4802"/>
      <c r="N7" s="4802"/>
      <c r="O7" s="4802"/>
      <c r="P7" s="4802"/>
      <c r="Q7" s="1098" t="s">
        <v>1302</v>
      </c>
      <c r="R7" s="1097"/>
    </row>
    <row r="8" spans="1:18" ht="25.35" customHeight="1">
      <c r="A8" s="1127"/>
      <c r="B8" s="1816"/>
      <c r="C8" s="1816"/>
      <c r="D8" s="1817" t="s">
        <v>1363</v>
      </c>
      <c r="E8" s="1818" t="str">
        <f>入力シート!C28</f>
        <v>0942-12-○○○○</v>
      </c>
      <c r="F8" s="1816"/>
      <c r="G8" s="1096"/>
      <c r="H8" s="1096"/>
      <c r="I8" s="1096"/>
      <c r="J8" s="1096"/>
      <c r="K8" s="4803"/>
      <c r="L8" s="4803"/>
      <c r="M8" s="4802"/>
      <c r="N8" s="4802"/>
      <c r="O8" s="4802"/>
      <c r="P8" s="4802"/>
      <c r="Q8" s="4802"/>
      <c r="R8" s="1097"/>
    </row>
    <row r="9" spans="1:18">
      <c r="A9" s="1819"/>
      <c r="B9" s="1127"/>
      <c r="C9" s="1127"/>
      <c r="D9" s="1127"/>
      <c r="E9" s="1127"/>
      <c r="F9" s="1127"/>
    </row>
    <row r="10" spans="1:18">
      <c r="A10" s="4804" t="s">
        <v>1899</v>
      </c>
      <c r="B10" s="4801"/>
      <c r="C10" s="4801"/>
      <c r="D10" s="4801"/>
      <c r="E10" s="4801"/>
      <c r="F10" s="4801"/>
    </row>
    <row r="11" spans="1:18" ht="25.35" customHeight="1">
      <c r="A11" s="1820" t="s">
        <v>1384</v>
      </c>
      <c r="B11" s="4799" t="str">
        <f>入力シート!C10</f>
        <v>○○校区道路改良工事</v>
      </c>
      <c r="C11" s="4799"/>
      <c r="D11" s="4799"/>
      <c r="E11" s="4799"/>
      <c r="F11" s="4799"/>
    </row>
    <row r="12" spans="1:18" ht="25.35" customHeight="1">
      <c r="A12" s="4812" t="s">
        <v>1900</v>
      </c>
      <c r="B12" s="1821"/>
      <c r="C12" s="4815" t="str">
        <f>TEXT(入力シート!C14,"令和　　　e　年　　　m　月　　　d　日")</f>
        <v>令和   7 年   4 月   2 日</v>
      </c>
      <c r="D12" s="4815"/>
      <c r="E12" s="4815"/>
      <c r="F12" s="1822" t="s">
        <v>1119</v>
      </c>
    </row>
    <row r="13" spans="1:18" ht="25.35" customHeight="1">
      <c r="A13" s="4813"/>
      <c r="B13" s="1823"/>
      <c r="C13" s="4814" t="str">
        <f>TEXT(入力シート!C15,"令和　　　e　年　　　m　月　　　d　日")</f>
        <v>令和   7 年   6 月   30 日</v>
      </c>
      <c r="D13" s="4814"/>
      <c r="E13" s="4814"/>
      <c r="F13" s="1824" t="s">
        <v>256</v>
      </c>
    </row>
    <row r="14" spans="1:18" ht="25.35" customHeight="1">
      <c r="A14" s="1820" t="s">
        <v>1917</v>
      </c>
      <c r="B14" s="4799" t="str">
        <f>入力シート!C6</f>
        <v>都市建設部河川課</v>
      </c>
      <c r="C14" s="4799"/>
      <c r="D14" s="4799"/>
      <c r="E14" s="4799"/>
      <c r="F14" s="4799"/>
    </row>
    <row r="15" spans="1:18" ht="17.100000000000001" customHeight="1">
      <c r="A15" s="4806" t="s">
        <v>1902</v>
      </c>
      <c r="B15" s="4807" t="s">
        <v>1903</v>
      </c>
      <c r="C15" s="4807"/>
      <c r="D15" s="4807"/>
      <c r="E15" s="4807"/>
      <c r="F15" s="4807"/>
    </row>
    <row r="16" spans="1:18" ht="17.100000000000001" customHeight="1">
      <c r="A16" s="4806"/>
      <c r="B16" s="1825" t="s">
        <v>1904</v>
      </c>
      <c r="C16" s="4808"/>
      <c r="D16" s="4808"/>
      <c r="E16" s="4808"/>
      <c r="F16" s="4808"/>
    </row>
    <row r="17" spans="1:6" ht="17.100000000000001" customHeight="1">
      <c r="A17" s="4806"/>
      <c r="B17" s="1825" t="s">
        <v>1905</v>
      </c>
      <c r="C17" s="4808"/>
      <c r="D17" s="4808"/>
      <c r="E17" s="4808"/>
      <c r="F17" s="4808"/>
    </row>
    <row r="18" spans="1:6" ht="17.100000000000001" customHeight="1">
      <c r="A18" s="4806"/>
      <c r="B18" s="1825" t="s">
        <v>1341</v>
      </c>
      <c r="C18" s="4808"/>
      <c r="D18" s="4808"/>
      <c r="E18" s="4808"/>
      <c r="F18" s="4808"/>
    </row>
    <row r="19" spans="1:6" ht="18" customHeight="1">
      <c r="A19" s="4806"/>
      <c r="B19" s="4809" t="s">
        <v>1906</v>
      </c>
      <c r="C19" s="4808"/>
      <c r="D19" s="4808"/>
      <c r="E19" s="4808"/>
      <c r="F19" s="4808"/>
    </row>
    <row r="20" spans="1:6" ht="18" customHeight="1">
      <c r="A20" s="4806"/>
      <c r="B20" s="4809"/>
      <c r="C20" s="4808"/>
      <c r="D20" s="4808"/>
      <c r="E20" s="4808"/>
      <c r="F20" s="4808"/>
    </row>
    <row r="21" spans="1:6" ht="17.100000000000001" customHeight="1">
      <c r="A21" s="4806"/>
      <c r="B21" s="4807" t="s">
        <v>1907</v>
      </c>
      <c r="C21" s="4807"/>
      <c r="D21" s="4807"/>
      <c r="E21" s="4807"/>
      <c r="F21" s="4807"/>
    </row>
    <row r="22" spans="1:6" ht="17.100000000000001" customHeight="1">
      <c r="A22" s="4806"/>
      <c r="B22" s="1825" t="s">
        <v>1905</v>
      </c>
      <c r="C22" s="4808"/>
      <c r="D22" s="4808"/>
      <c r="E22" s="4808"/>
      <c r="F22" s="4808"/>
    </row>
    <row r="23" spans="1:6" ht="17.25" customHeight="1">
      <c r="A23" s="4806" t="s">
        <v>2431</v>
      </c>
      <c r="B23" s="1825" t="s">
        <v>1904</v>
      </c>
      <c r="C23" s="4808"/>
      <c r="D23" s="4808"/>
      <c r="E23" s="4808"/>
      <c r="F23" s="4808"/>
    </row>
    <row r="24" spans="1:6" ht="17.100000000000001" customHeight="1">
      <c r="A24" s="4806"/>
      <c r="B24" s="1825" t="s">
        <v>1905</v>
      </c>
      <c r="C24" s="4799" t="str">
        <f>入力シート!C20</f>
        <v>久留米三郎</v>
      </c>
      <c r="D24" s="4799"/>
      <c r="E24" s="4799"/>
      <c r="F24" s="4799"/>
    </row>
    <row r="25" spans="1:6" ht="17.100000000000001" customHeight="1">
      <c r="A25" s="4806"/>
      <c r="B25" s="1825" t="s">
        <v>1341</v>
      </c>
      <c r="C25" s="4810">
        <f>入力シート!C21</f>
        <v>26331</v>
      </c>
      <c r="D25" s="4810"/>
      <c r="E25" s="4810"/>
      <c r="F25" s="4810"/>
    </row>
    <row r="26" spans="1:6" ht="17.100000000000001" customHeight="1">
      <c r="A26" s="4806"/>
      <c r="B26" s="4807" t="s">
        <v>1908</v>
      </c>
      <c r="C26" s="4807"/>
      <c r="D26" s="4807"/>
      <c r="E26" s="4807"/>
      <c r="F26" s="4807"/>
    </row>
    <row r="27" spans="1:6" ht="17.100000000000001" customHeight="1">
      <c r="A27" s="4806"/>
      <c r="B27" s="1825" t="s">
        <v>1384</v>
      </c>
      <c r="C27" s="4805"/>
      <c r="D27" s="4805"/>
      <c r="E27" s="4805"/>
      <c r="F27" s="4805"/>
    </row>
    <row r="28" spans="1:6" ht="17.100000000000001" customHeight="1">
      <c r="A28" s="4806"/>
      <c r="B28" s="1825" t="s">
        <v>1900</v>
      </c>
      <c r="C28" s="4805"/>
      <c r="D28" s="4805"/>
      <c r="E28" s="4805"/>
      <c r="F28" s="4805"/>
    </row>
    <row r="29" spans="1:6" ht="17.100000000000001" customHeight="1">
      <c r="A29" s="4806"/>
      <c r="B29" s="1825" t="s">
        <v>1901</v>
      </c>
      <c r="C29" s="4805"/>
      <c r="D29" s="4805"/>
      <c r="E29" s="4805"/>
      <c r="F29" s="4805"/>
    </row>
    <row r="30" spans="1:6" ht="18" customHeight="1">
      <c r="A30" s="4806" t="s">
        <v>1909</v>
      </c>
      <c r="B30" s="4816"/>
      <c r="C30" s="4816"/>
      <c r="D30" s="4816"/>
      <c r="E30" s="4816"/>
      <c r="F30" s="4816"/>
    </row>
    <row r="31" spans="1:6" ht="18" customHeight="1">
      <c r="A31" s="4806"/>
      <c r="B31" s="4816"/>
      <c r="C31" s="4816"/>
      <c r="D31" s="4816"/>
      <c r="E31" s="4816"/>
      <c r="F31" s="4816"/>
    </row>
    <row r="32" spans="1:6">
      <c r="A32" s="4817" t="s">
        <v>1910</v>
      </c>
      <c r="B32" s="4801"/>
      <c r="C32" s="4801"/>
      <c r="D32" s="4801"/>
      <c r="E32" s="4801"/>
      <c r="F32" s="4801"/>
    </row>
    <row r="33" spans="1:6">
      <c r="A33" s="4817" t="s">
        <v>1911</v>
      </c>
      <c r="B33" s="4801"/>
      <c r="C33" s="4801"/>
      <c r="D33" s="4801"/>
      <c r="E33" s="4801"/>
      <c r="F33" s="4801"/>
    </row>
    <row r="34" spans="1:6">
      <c r="A34" s="4817" t="s">
        <v>1912</v>
      </c>
      <c r="B34" s="4801"/>
      <c r="C34" s="4801"/>
      <c r="D34" s="4801"/>
      <c r="E34" s="4801"/>
      <c r="F34" s="4801"/>
    </row>
    <row r="35" spans="1:6" ht="7.35" customHeight="1">
      <c r="A35" s="1826"/>
      <c r="B35" s="1127"/>
      <c r="C35" s="1127"/>
      <c r="D35" s="1127"/>
      <c r="E35" s="1127"/>
      <c r="F35" s="1127"/>
    </row>
    <row r="36" spans="1:6" ht="25.5" customHeight="1">
      <c r="A36" s="4811" t="s">
        <v>1913</v>
      </c>
      <c r="B36" s="4801"/>
      <c r="C36" s="4801"/>
      <c r="D36" s="4801"/>
      <c r="E36" s="4801"/>
      <c r="F36" s="4801"/>
    </row>
    <row r="37" spans="1:6" ht="54" customHeight="1">
      <c r="A37" s="4811" t="s">
        <v>1914</v>
      </c>
      <c r="B37" s="4801"/>
      <c r="C37" s="4801"/>
      <c r="D37" s="4801"/>
      <c r="E37" s="4801"/>
      <c r="F37" s="4801"/>
    </row>
    <row r="38" spans="1:6">
      <c r="A38" s="4811" t="s">
        <v>1915</v>
      </c>
      <c r="B38" s="4801"/>
      <c r="C38" s="4801"/>
      <c r="D38" s="4801"/>
      <c r="E38" s="4801"/>
      <c r="F38" s="4801"/>
    </row>
    <row r="39" spans="1:6">
      <c r="A39" s="4811" t="s">
        <v>1916</v>
      </c>
      <c r="B39" s="4801"/>
      <c r="C39" s="4801"/>
      <c r="D39" s="4801"/>
      <c r="E39" s="4801"/>
      <c r="F39" s="4801"/>
    </row>
    <row r="40" spans="1:6" ht="6.6" customHeight="1">
      <c r="A40" s="4811" t="s">
        <v>1300</v>
      </c>
      <c r="B40" s="4801"/>
      <c r="C40" s="4801"/>
      <c r="D40" s="4801"/>
      <c r="E40" s="4801"/>
      <c r="F40" s="4801"/>
    </row>
  </sheetData>
  <mergeCells count="42">
    <mergeCell ref="A37:F37"/>
    <mergeCell ref="A38:F38"/>
    <mergeCell ref="A39:F39"/>
    <mergeCell ref="A40:F40"/>
    <mergeCell ref="A12:A13"/>
    <mergeCell ref="C13:E13"/>
    <mergeCell ref="C12:E12"/>
    <mergeCell ref="A30:A31"/>
    <mergeCell ref="B30:F31"/>
    <mergeCell ref="A32:F32"/>
    <mergeCell ref="A33:F33"/>
    <mergeCell ref="A34:F34"/>
    <mergeCell ref="A36:F36"/>
    <mergeCell ref="C22:F22"/>
    <mergeCell ref="A23:A29"/>
    <mergeCell ref="C28:F28"/>
    <mergeCell ref="C29:F29"/>
    <mergeCell ref="B14:F14"/>
    <mergeCell ref="A15:A22"/>
    <mergeCell ref="B15:F15"/>
    <mergeCell ref="C16:F16"/>
    <mergeCell ref="C17:F17"/>
    <mergeCell ref="C18:F18"/>
    <mergeCell ref="B19:B20"/>
    <mergeCell ref="C19:F20"/>
    <mergeCell ref="B21:F21"/>
    <mergeCell ref="C23:F23"/>
    <mergeCell ref="C24:F24"/>
    <mergeCell ref="C25:F25"/>
    <mergeCell ref="B26:F26"/>
    <mergeCell ref="C27:F27"/>
    <mergeCell ref="B11:F11"/>
    <mergeCell ref="A2:F2"/>
    <mergeCell ref="I5:J5"/>
    <mergeCell ref="M5:Q5"/>
    <mergeCell ref="K6:L6"/>
    <mergeCell ref="M6:Q6"/>
    <mergeCell ref="K7:L7"/>
    <mergeCell ref="M7:P7"/>
    <mergeCell ref="K8:L8"/>
    <mergeCell ref="M8:Q8"/>
    <mergeCell ref="A10:F10"/>
  </mergeCells>
  <phoneticPr fontId="14"/>
  <printOptions horizontalCentered="1"/>
  <pageMargins left="0.55118110236220474" right="0.35433070866141736" top="0.59055118110236227" bottom="0.59055118110236227" header="0.51181102362204722" footer="0.51181102362204722"/>
  <pageSetup paperSize="9" scale="94"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2:M32"/>
  <sheetViews>
    <sheetView view="pageBreakPreview" zoomScaleNormal="85" zoomScaleSheetLayoutView="100" workbookViewId="0">
      <selection activeCell="J20" sqref="J20"/>
    </sheetView>
  </sheetViews>
  <sheetFormatPr defaultColWidth="9.6640625" defaultRowHeight="13.2"/>
  <cols>
    <col min="1" max="1" width="1.44140625" style="803" customWidth="1"/>
    <col min="2" max="2" width="4.6640625" style="803" customWidth="1"/>
    <col min="3" max="3" width="14.88671875" style="803" customWidth="1"/>
    <col min="4" max="4" width="6.88671875" style="803" customWidth="1"/>
    <col min="5" max="5" width="4.88671875" style="803" customWidth="1"/>
    <col min="6" max="6" width="8.44140625" style="803" customWidth="1"/>
    <col min="7" max="7" width="3.44140625" style="803" customWidth="1"/>
    <col min="8" max="8" width="10.88671875" style="803" customWidth="1"/>
    <col min="9" max="9" width="5.88671875" style="803" customWidth="1"/>
    <col min="10" max="10" width="10.88671875" style="803" customWidth="1"/>
    <col min="11" max="11" width="10.6640625" style="803" customWidth="1"/>
    <col min="12" max="12" width="8.109375" style="803" customWidth="1"/>
    <col min="13" max="13" width="1.6640625" style="803" customWidth="1"/>
    <col min="14" max="16384" width="9.6640625" style="803"/>
  </cols>
  <sheetData>
    <row r="2" spans="2:13" ht="18" customHeight="1">
      <c r="B2" s="809"/>
      <c r="C2" s="809"/>
      <c r="D2" s="809"/>
      <c r="E2" s="809"/>
      <c r="F2" s="809"/>
      <c r="G2" s="809"/>
      <c r="H2" s="809"/>
      <c r="I2" s="809"/>
      <c r="J2" s="4618">
        <v>45413</v>
      </c>
      <c r="K2" s="4618"/>
      <c r="L2" s="4618"/>
      <c r="M2" s="1092"/>
    </row>
    <row r="3" spans="2:13" ht="11.85" customHeight="1">
      <c r="B3" s="812"/>
      <c r="C3" s="812"/>
    </row>
    <row r="4" spans="2:13" ht="18" customHeight="1">
      <c r="B4" s="4467" t="str">
        <f>入力シート!C5</f>
        <v>久留米市長</v>
      </c>
      <c r="C4" s="4467"/>
      <c r="D4" s="4467"/>
      <c r="E4" s="809" t="s">
        <v>1360</v>
      </c>
      <c r="F4" s="809"/>
      <c r="G4" s="809"/>
      <c r="H4" s="809"/>
      <c r="I4" s="809"/>
      <c r="J4" s="809"/>
      <c r="K4" s="809"/>
      <c r="L4" s="809"/>
      <c r="M4" s="813"/>
    </row>
    <row r="5" spans="2:13" ht="9.6" customHeight="1">
      <c r="B5" s="1091"/>
      <c r="C5" s="1091"/>
      <c r="D5" s="1091"/>
      <c r="E5" s="809"/>
      <c r="F5" s="809"/>
      <c r="G5" s="809"/>
      <c r="H5" s="809"/>
      <c r="I5" s="809"/>
      <c r="J5" s="809"/>
      <c r="K5" s="809"/>
      <c r="L5" s="809"/>
      <c r="M5" s="813"/>
    </row>
    <row r="6" spans="2:13" ht="18" customHeight="1">
      <c r="B6" s="809"/>
      <c r="C6" s="809"/>
      <c r="D6" s="809"/>
      <c r="E6" s="809"/>
      <c r="F6" s="4465" t="s">
        <v>1361</v>
      </c>
      <c r="G6" s="4465"/>
      <c r="H6" s="809"/>
      <c r="I6" s="4465"/>
      <c r="J6" s="4465"/>
      <c r="K6" s="4465"/>
      <c r="L6" s="4465"/>
      <c r="M6" s="813"/>
    </row>
    <row r="7" spans="2:13" ht="30" customHeight="1">
      <c r="B7" s="809"/>
      <c r="C7" s="809"/>
      <c r="D7" s="809"/>
      <c r="E7" s="809"/>
      <c r="F7" s="809"/>
      <c r="G7" s="4465" t="s">
        <v>1118</v>
      </c>
      <c r="H7" s="4465"/>
      <c r="I7" s="4466" t="str">
        <f>入力シート!C25</f>
        <v>久留米市〇〇町１２３</v>
      </c>
      <c r="J7" s="4466"/>
      <c r="K7" s="4466"/>
      <c r="L7" s="4466"/>
      <c r="M7" s="813"/>
    </row>
    <row r="8" spans="2:13" ht="30" customHeight="1">
      <c r="B8" s="809"/>
      <c r="C8" s="809"/>
      <c r="D8" s="809"/>
      <c r="E8" s="809"/>
      <c r="F8" s="809"/>
      <c r="G8" s="4465" t="s">
        <v>1935</v>
      </c>
      <c r="H8" s="4465"/>
      <c r="I8" s="4466" t="str">
        <f>入力シート!C26</f>
        <v>(株）○○○○建設</v>
      </c>
      <c r="J8" s="4466"/>
      <c r="K8" s="4466"/>
      <c r="L8" s="4466"/>
      <c r="M8" s="813"/>
    </row>
    <row r="9" spans="2:13" ht="30" customHeight="1">
      <c r="B9" s="809"/>
      <c r="C9" s="809"/>
      <c r="D9" s="809"/>
      <c r="E9" s="809"/>
      <c r="F9" s="809"/>
      <c r="G9" s="4465" t="s">
        <v>1467</v>
      </c>
      <c r="H9" s="4465"/>
      <c r="I9" s="4466" t="str">
        <f>入力シート!C27</f>
        <v>代表取締役　久留米一郎</v>
      </c>
      <c r="J9" s="4466"/>
      <c r="K9" s="4466"/>
      <c r="L9" s="1091"/>
      <c r="M9" s="813"/>
    </row>
    <row r="10" spans="2:13" ht="18" customHeight="1">
      <c r="B10" s="809"/>
      <c r="C10" s="809"/>
      <c r="D10" s="809"/>
      <c r="E10" s="809"/>
      <c r="F10" s="809"/>
      <c r="G10" s="809"/>
      <c r="H10" s="4456"/>
      <c r="I10" s="4456"/>
      <c r="J10" s="4465"/>
      <c r="K10" s="4465"/>
      <c r="L10" s="4465"/>
      <c r="M10" s="813"/>
    </row>
    <row r="11" spans="2:13" ht="24" customHeight="1">
      <c r="B11" s="4457" t="s">
        <v>1948</v>
      </c>
      <c r="C11" s="4457"/>
      <c r="D11" s="4457"/>
      <c r="E11" s="4457"/>
      <c r="F11" s="4457"/>
      <c r="G11" s="4457"/>
      <c r="H11" s="4457"/>
      <c r="I11" s="4457"/>
      <c r="J11" s="4457"/>
      <c r="K11" s="4457"/>
      <c r="L11" s="4457"/>
      <c r="M11" s="811"/>
    </row>
    <row r="12" spans="2:13" ht="13.35" customHeight="1">
      <c r="B12" s="811"/>
      <c r="C12" s="811"/>
      <c r="D12" s="811"/>
      <c r="E12" s="811"/>
      <c r="F12" s="811"/>
      <c r="G12" s="811"/>
      <c r="H12" s="811"/>
      <c r="I12" s="811"/>
      <c r="J12" s="811"/>
      <c r="K12" s="811"/>
      <c r="L12" s="811"/>
      <c r="M12" s="811"/>
    </row>
    <row r="13" spans="2:13" ht="18" customHeight="1">
      <c r="B13" s="4456" t="s">
        <v>1949</v>
      </c>
      <c r="C13" s="4456"/>
      <c r="D13" s="4456"/>
      <c r="E13" s="4456"/>
      <c r="F13" s="4456"/>
      <c r="G13" s="4456"/>
      <c r="H13" s="4456"/>
      <c r="I13" s="4456"/>
      <c r="J13" s="4456"/>
      <c r="K13" s="4456"/>
      <c r="L13" s="4456"/>
      <c r="M13" s="1093"/>
    </row>
    <row r="14" spans="2:13" ht="10.35" customHeight="1">
      <c r="B14" s="816"/>
      <c r="C14" s="816"/>
    </row>
    <row r="15" spans="2:13" ht="18" customHeight="1">
      <c r="B15" s="4457" t="s">
        <v>8</v>
      </c>
      <c r="C15" s="4457"/>
      <c r="D15" s="4457"/>
      <c r="E15" s="4457"/>
      <c r="F15" s="4457"/>
      <c r="G15" s="4457"/>
      <c r="H15" s="4457"/>
      <c r="I15" s="4457"/>
      <c r="J15" s="4457"/>
      <c r="K15" s="4457"/>
      <c r="L15" s="4457"/>
      <c r="M15" s="1094"/>
    </row>
    <row r="16" spans="2:13" ht="11.1" customHeight="1">
      <c r="B16" s="818"/>
      <c r="C16" s="818"/>
    </row>
    <row r="17" spans="1:12" ht="40.35" customHeight="1">
      <c r="B17" s="4449" t="s">
        <v>1937</v>
      </c>
      <c r="C17" s="4449"/>
      <c r="D17" s="4463" t="str">
        <f>入力シート!C4</f>
        <v>街第101号</v>
      </c>
      <c r="E17" s="4461"/>
      <c r="F17" s="4461"/>
      <c r="G17" s="4464"/>
      <c r="H17" s="4459" t="s">
        <v>1952</v>
      </c>
      <c r="I17" s="4462"/>
      <c r="J17" s="4463" t="str">
        <f>入力シート!C9</f>
        <v>〇〇整備事業</v>
      </c>
      <c r="K17" s="4461"/>
      <c r="L17" s="4464"/>
    </row>
    <row r="18" spans="1:12" ht="40.35" customHeight="1">
      <c r="B18" s="4449" t="s">
        <v>1384</v>
      </c>
      <c r="C18" s="4449"/>
      <c r="D18" s="4458" t="str">
        <f>入力シート!C10</f>
        <v>○○校区道路改良工事</v>
      </c>
      <c r="E18" s="4458"/>
      <c r="F18" s="4458"/>
      <c r="G18" s="4458"/>
      <c r="H18" s="4458"/>
      <c r="I18" s="4458"/>
      <c r="J18" s="4458"/>
      <c r="K18" s="4458"/>
      <c r="L18" s="4458"/>
    </row>
    <row r="19" spans="1:12" ht="40.35" customHeight="1">
      <c r="B19" s="4449" t="s">
        <v>1305</v>
      </c>
      <c r="C19" s="4449"/>
      <c r="D19" s="4459"/>
      <c r="E19" s="4460"/>
      <c r="F19" s="4461" t="str">
        <f>入力シート!C12</f>
        <v>久留米市○○町</v>
      </c>
      <c r="G19" s="4461"/>
      <c r="H19" s="4461"/>
      <c r="I19" s="4461"/>
      <c r="J19" s="4461"/>
      <c r="K19" s="4460" t="s">
        <v>1383</v>
      </c>
      <c r="L19" s="4462"/>
    </row>
    <row r="20" spans="1:12" ht="40.35" customHeight="1">
      <c r="B20" s="4449" t="s">
        <v>1309</v>
      </c>
      <c r="C20" s="4449"/>
      <c r="D20" s="819"/>
      <c r="E20" s="820"/>
      <c r="F20" s="4450">
        <f>入力シート!C24</f>
        <v>13000000</v>
      </c>
      <c r="G20" s="4450"/>
      <c r="H20" s="4450"/>
      <c r="I20" s="4450"/>
      <c r="J20" s="821" t="s">
        <v>1382</v>
      </c>
      <c r="K20" s="821"/>
      <c r="L20" s="822"/>
    </row>
    <row r="21" spans="1:12" ht="25.35" customHeight="1">
      <c r="B21" s="4451" t="s">
        <v>1306</v>
      </c>
      <c r="C21" s="4452"/>
      <c r="D21" s="823"/>
      <c r="E21" s="4454" t="str">
        <f>TEXT(入力シート!C14,"令和　　　e　年　　　m　月　　　d　日")</f>
        <v>令和   7 年   4 月   2 日</v>
      </c>
      <c r="F21" s="4454"/>
      <c r="G21" s="4454"/>
      <c r="H21" s="4454"/>
      <c r="I21" s="4454"/>
      <c r="J21" s="4454"/>
      <c r="K21" s="824" t="s">
        <v>1307</v>
      </c>
      <c r="L21" s="825"/>
    </row>
    <row r="22" spans="1:12" ht="25.35" customHeight="1">
      <c r="B22" s="4447"/>
      <c r="C22" s="4453"/>
      <c r="D22" s="826"/>
      <c r="E22" s="4455" t="str">
        <f>TEXT(入力シート!C15,"令和　　　e　年　　　m　月　　　d　日")</f>
        <v>令和   7 年   6 月   30 日</v>
      </c>
      <c r="F22" s="4455"/>
      <c r="G22" s="4455"/>
      <c r="H22" s="4455"/>
      <c r="I22" s="4455"/>
      <c r="J22" s="4455"/>
      <c r="K22" s="827" t="s">
        <v>1308</v>
      </c>
      <c r="L22" s="828"/>
    </row>
    <row r="23" spans="1:12" ht="25.35" customHeight="1">
      <c r="B23" s="4451" t="s">
        <v>1950</v>
      </c>
      <c r="C23" s="4452"/>
      <c r="D23" s="823"/>
      <c r="E23" s="4454" t="str">
        <f>TEXT(入力シート!C14,"令和　　　e　年　　　m　月　　　d　日")</f>
        <v>令和   7 年   4 月   2 日</v>
      </c>
      <c r="F23" s="4454"/>
      <c r="G23" s="4454"/>
      <c r="H23" s="4454"/>
      <c r="I23" s="4454"/>
      <c r="J23" s="4454"/>
      <c r="K23" s="824" t="s">
        <v>1307</v>
      </c>
      <c r="L23" s="825"/>
    </row>
    <row r="24" spans="1:12" ht="25.35" customHeight="1">
      <c r="B24" s="4447"/>
      <c r="C24" s="4453"/>
      <c r="D24" s="826"/>
      <c r="E24" s="4445" t="s">
        <v>1371</v>
      </c>
      <c r="F24" s="4445"/>
      <c r="G24" s="4445"/>
      <c r="H24" s="4445"/>
      <c r="I24" s="4445"/>
      <c r="J24" s="4445"/>
      <c r="K24" s="827" t="s">
        <v>1308</v>
      </c>
      <c r="L24" s="828"/>
    </row>
    <row r="25" spans="1:12" ht="100.35" customHeight="1">
      <c r="B25" s="4447" t="s">
        <v>1951</v>
      </c>
      <c r="C25" s="4448"/>
      <c r="D25" s="4819" t="s">
        <v>1953</v>
      </c>
      <c r="E25" s="4820"/>
      <c r="F25" s="4820"/>
      <c r="G25" s="4820"/>
      <c r="H25" s="4820"/>
      <c r="I25" s="4820"/>
      <c r="J25" s="4820"/>
      <c r="K25" s="4820"/>
      <c r="L25" s="4821"/>
    </row>
    <row r="26" spans="1:12">
      <c r="B26" s="818"/>
      <c r="C26" s="818"/>
    </row>
    <row r="27" spans="1:12" ht="18" customHeight="1">
      <c r="A27" s="4818" t="s">
        <v>1954</v>
      </c>
      <c r="B27" s="4818"/>
      <c r="E27" s="1166"/>
    </row>
    <row r="28" spans="1:12" ht="18" customHeight="1">
      <c r="B28" s="1169" t="s">
        <v>1956</v>
      </c>
      <c r="C28" s="1167"/>
      <c r="D28" s="1167"/>
      <c r="E28" s="1167"/>
      <c r="F28" s="1167"/>
      <c r="G28" s="1167"/>
      <c r="H28" s="1167"/>
      <c r="I28" s="1167"/>
      <c r="J28" s="1167"/>
      <c r="K28" s="1167"/>
      <c r="L28" s="1167"/>
    </row>
    <row r="29" spans="1:12" ht="32.1" customHeight="1">
      <c r="B29" s="1168" t="s">
        <v>1955</v>
      </c>
      <c r="C29" s="4468" t="s">
        <v>1957</v>
      </c>
      <c r="D29" s="4468"/>
      <c r="E29" s="4468"/>
      <c r="F29" s="4468"/>
      <c r="G29" s="4468"/>
      <c r="H29" s="4468"/>
      <c r="I29" s="4468"/>
      <c r="J29" s="4468"/>
      <c r="K29" s="4468"/>
      <c r="L29" s="4468"/>
    </row>
    <row r="30" spans="1:12" ht="32.1" customHeight="1">
      <c r="B30" s="1168" t="s">
        <v>1958</v>
      </c>
      <c r="C30" s="4468" t="s">
        <v>1959</v>
      </c>
      <c r="D30" s="4468"/>
      <c r="E30" s="4468"/>
      <c r="F30" s="4468"/>
      <c r="G30" s="4468"/>
      <c r="H30" s="4468"/>
      <c r="I30" s="4468"/>
      <c r="J30" s="4468"/>
      <c r="K30" s="4468"/>
      <c r="L30" s="4468"/>
    </row>
    <row r="31" spans="1:12" ht="18" customHeight="1">
      <c r="B31" s="1168" t="s">
        <v>1960</v>
      </c>
      <c r="C31" s="4468" t="s">
        <v>1961</v>
      </c>
      <c r="D31" s="4468"/>
      <c r="E31" s="4468"/>
      <c r="F31" s="4468"/>
      <c r="G31" s="4468"/>
      <c r="H31" s="4468"/>
      <c r="I31" s="4468"/>
      <c r="J31" s="4468"/>
      <c r="K31" s="4468"/>
      <c r="L31" s="4468"/>
    </row>
    <row r="32" spans="1:12" ht="18" customHeight="1">
      <c r="B32" s="1169" t="s">
        <v>1962</v>
      </c>
      <c r="C32" s="1167"/>
      <c r="D32" s="1167"/>
      <c r="E32" s="1167"/>
      <c r="F32" s="1167"/>
      <c r="G32" s="1167"/>
      <c r="H32" s="1167"/>
      <c r="I32" s="1167"/>
      <c r="J32" s="1167"/>
      <c r="K32" s="1167"/>
      <c r="L32" s="1167"/>
    </row>
  </sheetData>
  <mergeCells count="39">
    <mergeCell ref="J2:L2"/>
    <mergeCell ref="B11:L11"/>
    <mergeCell ref="B4:D4"/>
    <mergeCell ref="F6:G6"/>
    <mergeCell ref="I6:L6"/>
    <mergeCell ref="G7:H7"/>
    <mergeCell ref="I7:L7"/>
    <mergeCell ref="B13:L13"/>
    <mergeCell ref="B15:L15"/>
    <mergeCell ref="G8:H8"/>
    <mergeCell ref="I8:L8"/>
    <mergeCell ref="G9:H9"/>
    <mergeCell ref="I9:K9"/>
    <mergeCell ref="H10:I10"/>
    <mergeCell ref="J10:L10"/>
    <mergeCell ref="E23:J23"/>
    <mergeCell ref="E24:J24"/>
    <mergeCell ref="B18:C18"/>
    <mergeCell ref="D18:L18"/>
    <mergeCell ref="B19:C19"/>
    <mergeCell ref="D19:E19"/>
    <mergeCell ref="F19:J19"/>
    <mergeCell ref="K19:L19"/>
    <mergeCell ref="C30:L30"/>
    <mergeCell ref="C29:L29"/>
    <mergeCell ref="C31:L31"/>
    <mergeCell ref="B17:C17"/>
    <mergeCell ref="D17:G17"/>
    <mergeCell ref="H17:I17"/>
    <mergeCell ref="J17:L17"/>
    <mergeCell ref="A27:B27"/>
    <mergeCell ref="B20:C20"/>
    <mergeCell ref="F20:I20"/>
    <mergeCell ref="B21:C22"/>
    <mergeCell ref="E21:J21"/>
    <mergeCell ref="E22:J22"/>
    <mergeCell ref="B25:C25"/>
    <mergeCell ref="D25:L25"/>
    <mergeCell ref="B23:C24"/>
  </mergeCells>
  <phoneticPr fontId="14"/>
  <printOptions horizontalCentered="1"/>
  <pageMargins left="0.74803149606299213" right="0.35433070866141736" top="0.59055118110236227" bottom="0.39370078740157483" header="0.51181102362204722" footer="0.51181102362204722"/>
  <pageSetup paperSize="9" orientation="portrait" blackAndWhite="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P30"/>
  <sheetViews>
    <sheetView view="pageBreakPreview" zoomScaleNormal="85" zoomScaleSheetLayoutView="100" workbookViewId="0">
      <selection activeCell="D17" sqref="D17"/>
    </sheetView>
  </sheetViews>
  <sheetFormatPr defaultColWidth="8.88671875" defaultRowHeight="13.2"/>
  <cols>
    <col min="1" max="1" width="1.88671875" style="1095" customWidth="1"/>
    <col min="2" max="2" width="1.44140625" style="1095" customWidth="1"/>
    <col min="3" max="3" width="10" style="1095" customWidth="1"/>
    <col min="4" max="4" width="12.88671875" style="1095" customWidth="1"/>
    <col min="5" max="5" width="6.6640625" style="1095" customWidth="1"/>
    <col min="6" max="6" width="7.88671875" style="1095" customWidth="1"/>
    <col min="7" max="7" width="12.88671875" style="1095" customWidth="1"/>
    <col min="8" max="8" width="1.88671875" style="1095" customWidth="1"/>
    <col min="9" max="9" width="4.44140625" style="1095" customWidth="1"/>
    <col min="10" max="10" width="4.6640625" style="1095" customWidth="1"/>
    <col min="11" max="11" width="4.44140625" style="1095" customWidth="1"/>
    <col min="12" max="12" width="8.88671875" style="1095" customWidth="1"/>
    <col min="13" max="14" width="4.44140625" style="1095" customWidth="1"/>
    <col min="15" max="15" width="5.88671875" style="1095" customWidth="1"/>
    <col min="16" max="16" width="1.88671875" style="1095" customWidth="1"/>
    <col min="17" max="16384" width="8.88671875" style="1095"/>
  </cols>
  <sheetData>
    <row r="1" spans="2:16" s="774" customFormat="1"/>
    <row r="2" spans="2:16" s="774" customFormat="1" ht="20.100000000000001" customHeight="1">
      <c r="B2" s="4822" t="s">
        <v>1367</v>
      </c>
      <c r="C2" s="4823"/>
      <c r="D2" s="4831" t="str">
        <f>入力シート!C4</f>
        <v>街第101号</v>
      </c>
      <c r="E2" s="4831"/>
      <c r="F2" s="4830"/>
      <c r="G2" s="4840"/>
      <c r="H2" s="4841"/>
      <c r="I2" s="4841"/>
      <c r="J2" s="4841"/>
      <c r="K2" s="772" t="s">
        <v>1368</v>
      </c>
      <c r="L2" s="756"/>
      <c r="M2" s="4838"/>
      <c r="N2" s="4838"/>
      <c r="O2" s="4838"/>
      <c r="P2" s="775"/>
    </row>
    <row r="3" spans="2:16" s="774" customFormat="1" ht="10.35" customHeight="1">
      <c r="B3" s="4822"/>
      <c r="C3" s="4823"/>
      <c r="D3" s="4831"/>
      <c r="E3" s="4831"/>
      <c r="F3" s="4830"/>
      <c r="G3" s="4835"/>
      <c r="H3" s="4836"/>
      <c r="I3" s="4836"/>
      <c r="J3" s="4836"/>
      <c r="K3" s="4839" t="s">
        <v>1369</v>
      </c>
      <c r="L3" s="756"/>
      <c r="M3" s="4836"/>
      <c r="N3" s="4836"/>
      <c r="O3" s="4836"/>
      <c r="P3" s="776"/>
    </row>
    <row r="4" spans="2:16" s="774" customFormat="1" ht="15" customHeight="1">
      <c r="B4" s="4822" t="s">
        <v>1358</v>
      </c>
      <c r="C4" s="4823"/>
      <c r="D4" s="4832"/>
      <c r="E4" s="4832"/>
      <c r="F4" s="4830"/>
      <c r="G4" s="4835"/>
      <c r="H4" s="4836"/>
      <c r="I4" s="4836"/>
      <c r="J4" s="4836"/>
      <c r="K4" s="4839"/>
      <c r="L4" s="756"/>
      <c r="M4" s="4836"/>
      <c r="N4" s="4836"/>
      <c r="O4" s="4836"/>
      <c r="P4" s="776"/>
    </row>
    <row r="5" spans="2:16" s="774" customFormat="1" ht="15" customHeight="1">
      <c r="B5" s="4822"/>
      <c r="C5" s="4823"/>
      <c r="D5" s="4832"/>
      <c r="E5" s="4832"/>
      <c r="F5" s="4830"/>
      <c r="G5" s="4827" t="s">
        <v>1370</v>
      </c>
      <c r="H5" s="4828"/>
      <c r="I5" s="4828"/>
      <c r="J5" s="4828"/>
      <c r="K5" s="4829"/>
      <c r="L5" s="756"/>
      <c r="M5" s="4836"/>
      <c r="N5" s="4836"/>
      <c r="O5" s="4836"/>
      <c r="P5" s="776"/>
    </row>
    <row r="6" spans="2:16" s="774" customFormat="1" ht="15" customHeight="1">
      <c r="C6" s="731"/>
      <c r="D6" s="775"/>
      <c r="E6" s="775"/>
      <c r="F6" s="776"/>
      <c r="G6" s="776"/>
      <c r="H6" s="776"/>
      <c r="I6" s="732"/>
      <c r="J6" s="732"/>
      <c r="K6" s="775"/>
      <c r="L6" s="775"/>
      <c r="M6" s="775"/>
      <c r="N6" s="776"/>
    </row>
    <row r="7" spans="2:16" ht="12.6" customHeight="1">
      <c r="C7" s="1101"/>
      <c r="D7" s="1099"/>
      <c r="E7" s="1100"/>
      <c r="F7" s="1100"/>
      <c r="G7" s="1100"/>
      <c r="H7" s="1102"/>
      <c r="I7" s="1100"/>
    </row>
    <row r="8" spans="2:16" ht="15" customHeight="1">
      <c r="B8" s="1103"/>
      <c r="C8" s="1104"/>
      <c r="D8" s="1104"/>
      <c r="E8" s="1104"/>
      <c r="F8" s="1104"/>
      <c r="G8" s="1104"/>
      <c r="H8" s="1104"/>
      <c r="I8" s="1104"/>
      <c r="J8" s="1104"/>
      <c r="K8" s="1104"/>
      <c r="L8" s="1104"/>
      <c r="M8" s="1104"/>
      <c r="N8" s="1104"/>
      <c r="O8" s="1105"/>
    </row>
    <row r="9" spans="2:16" s="1799" customFormat="1" ht="15" customHeight="1">
      <c r="B9" s="1106"/>
      <c r="C9" s="1110"/>
      <c r="D9" s="1110"/>
      <c r="E9" s="1110"/>
      <c r="F9" s="1110"/>
      <c r="G9" s="1110"/>
      <c r="H9" s="1110"/>
      <c r="I9" s="1110"/>
      <c r="J9" s="1110"/>
      <c r="K9" s="1110"/>
      <c r="L9" s="4618">
        <v>45413</v>
      </c>
      <c r="M9" s="4618"/>
      <c r="N9" s="4618"/>
      <c r="O9" s="1111"/>
    </row>
    <row r="10" spans="2:16" ht="24" customHeight="1">
      <c r="B10" s="1106"/>
      <c r="C10" s="4826" t="s">
        <v>1918</v>
      </c>
      <c r="D10" s="4826"/>
      <c r="E10" s="4826"/>
      <c r="F10" s="4826"/>
      <c r="G10" s="4826"/>
      <c r="H10" s="4826"/>
      <c r="I10" s="4826"/>
      <c r="J10" s="4826"/>
      <c r="K10" s="4826"/>
      <c r="L10" s="4826"/>
      <c r="M10" s="4826"/>
      <c r="N10" s="4826"/>
      <c r="O10" s="1108"/>
    </row>
    <row r="11" spans="2:16" ht="15" customHeight="1">
      <c r="B11" s="1106"/>
      <c r="C11" s="1109"/>
      <c r="D11" s="1109"/>
      <c r="E11" s="1110"/>
      <c r="F11" s="1110"/>
      <c r="G11" s="1110"/>
      <c r="H11" s="1110"/>
      <c r="I11" s="1110"/>
      <c r="J11" s="1110"/>
      <c r="K11" s="1110"/>
      <c r="L11" s="1110"/>
      <c r="M11" s="1110"/>
      <c r="N11" s="1110"/>
      <c r="O11" s="1111"/>
    </row>
    <row r="12" spans="2:16" ht="25.35" customHeight="1">
      <c r="B12" s="1106"/>
      <c r="C12" s="4825" t="str">
        <f>入力シート!C5</f>
        <v>久留米市長</v>
      </c>
      <c r="D12" s="4825"/>
      <c r="E12" s="1122" t="s">
        <v>309</v>
      </c>
      <c r="F12" s="1112"/>
      <c r="G12" s="1112"/>
      <c r="H12" s="1112"/>
      <c r="I12" s="1112"/>
      <c r="J12" s="1112"/>
      <c r="K12" s="1112"/>
      <c r="L12" s="1112"/>
      <c r="M12" s="1112"/>
      <c r="N12" s="1112"/>
      <c r="O12" s="1113"/>
    </row>
    <row r="13" spans="2:16" ht="15" customHeight="1">
      <c r="B13" s="1106"/>
      <c r="C13" s="1101"/>
      <c r="D13" s="1101"/>
      <c r="E13" s="1112"/>
      <c r="F13" s="1112"/>
      <c r="G13" s="1112"/>
      <c r="H13" s="1112"/>
      <c r="I13" s="1112"/>
      <c r="J13" s="1112"/>
      <c r="K13" s="1112"/>
      <c r="L13" s="1112"/>
      <c r="M13" s="1112"/>
      <c r="N13" s="1112"/>
      <c r="O13" s="1113"/>
    </row>
    <row r="14" spans="2:16" ht="25.35" customHeight="1">
      <c r="B14" s="1106"/>
      <c r="C14" s="1112"/>
      <c r="D14" s="1112"/>
      <c r="E14" s="1112"/>
      <c r="F14" s="1101" t="s">
        <v>1921</v>
      </c>
      <c r="G14" s="1101"/>
      <c r="H14" s="1122"/>
      <c r="I14" s="4847"/>
      <c r="J14" s="4847"/>
      <c r="K14" s="4847"/>
      <c r="L14" s="4847"/>
      <c r="M14" s="4847"/>
      <c r="N14" s="4847"/>
      <c r="O14" s="1113"/>
    </row>
    <row r="15" spans="2:16" ht="25.35" customHeight="1">
      <c r="B15" s="1106"/>
      <c r="C15" s="1112"/>
      <c r="D15" s="1112"/>
      <c r="E15" s="1112"/>
      <c r="F15" s="1101"/>
      <c r="G15" s="1101" t="s">
        <v>322</v>
      </c>
      <c r="H15" s="1122"/>
      <c r="I15" s="4834" t="str">
        <f>入力シート!C25</f>
        <v>久留米市〇〇町１２３</v>
      </c>
      <c r="J15" s="4834"/>
      <c r="K15" s="4834"/>
      <c r="L15" s="4834"/>
      <c r="M15" s="4834"/>
      <c r="N15" s="4834"/>
      <c r="O15" s="1113"/>
    </row>
    <row r="16" spans="2:16" ht="25.35" customHeight="1">
      <c r="B16" s="1106"/>
      <c r="C16" s="1112"/>
      <c r="D16" s="1112"/>
      <c r="E16" s="1112"/>
      <c r="F16" s="1112"/>
      <c r="G16" s="1112" t="s">
        <v>1317</v>
      </c>
      <c r="H16" s="1123"/>
      <c r="I16" s="4834" t="str">
        <f>入力シート!C26</f>
        <v>(株）○○○○建設</v>
      </c>
      <c r="J16" s="4834"/>
      <c r="K16" s="4834"/>
      <c r="L16" s="4834"/>
      <c r="M16" s="4834"/>
      <c r="N16" s="4834"/>
      <c r="O16" s="1113"/>
    </row>
    <row r="17" spans="2:15" ht="25.35" customHeight="1">
      <c r="B17" s="1106"/>
      <c r="C17" s="1112"/>
      <c r="D17" s="1112"/>
      <c r="E17" s="1112"/>
      <c r="F17" s="1112"/>
      <c r="G17" s="1101" t="s">
        <v>1313</v>
      </c>
      <c r="H17" s="1122"/>
      <c r="I17" s="4834" t="str">
        <f>入力シート!C27</f>
        <v>代表取締役　久留米一郎</v>
      </c>
      <c r="J17" s="4834"/>
      <c r="K17" s="4834"/>
      <c r="L17" s="4834"/>
      <c r="M17" s="4834"/>
      <c r="N17" s="1107" t="s">
        <v>302</v>
      </c>
      <c r="O17" s="1113"/>
    </row>
    <row r="18" spans="2:15" ht="25.35" customHeight="1">
      <c r="B18" s="1106"/>
      <c r="C18" s="1112"/>
      <c r="D18" s="1112"/>
      <c r="E18" s="1112"/>
      <c r="F18" s="1112"/>
      <c r="G18" s="1101" t="s">
        <v>154</v>
      </c>
      <c r="H18" s="1122"/>
      <c r="I18" s="4834" t="str">
        <f>入力シート!C28</f>
        <v>0942-12-○○○○</v>
      </c>
      <c r="J18" s="4834"/>
      <c r="K18" s="4834"/>
      <c r="L18" s="4834"/>
      <c r="M18" s="4834"/>
      <c r="N18" s="1107"/>
      <c r="O18" s="1113"/>
    </row>
    <row r="19" spans="2:15" ht="15" customHeight="1">
      <c r="B19" s="1106"/>
      <c r="C19" s="1112"/>
      <c r="D19" s="1112"/>
      <c r="E19" s="1112"/>
      <c r="F19" s="1112"/>
      <c r="G19" s="1112"/>
      <c r="H19" s="1112"/>
      <c r="I19" s="1112"/>
      <c r="J19" s="1112"/>
      <c r="K19" s="1112"/>
      <c r="L19" s="1112"/>
      <c r="M19" s="1112"/>
      <c r="N19" s="1112"/>
      <c r="O19" s="1113"/>
    </row>
    <row r="20" spans="2:15" ht="25.35" customHeight="1">
      <c r="B20" s="1106"/>
      <c r="C20" s="4833" t="s">
        <v>1920</v>
      </c>
      <c r="D20" s="4833"/>
      <c r="E20" s="4833"/>
      <c r="F20" s="4833"/>
      <c r="G20" s="4833"/>
      <c r="H20" s="4833"/>
      <c r="I20" s="4833"/>
      <c r="J20" s="4833"/>
      <c r="K20" s="4833"/>
      <c r="L20" s="4833"/>
      <c r="M20" s="4833"/>
      <c r="N20" s="4833"/>
      <c r="O20" s="1114"/>
    </row>
    <row r="21" spans="2:15" ht="25.35" customHeight="1">
      <c r="B21" s="1106"/>
      <c r="C21" s="4833"/>
      <c r="D21" s="4833"/>
      <c r="E21" s="4833"/>
      <c r="F21" s="4833"/>
      <c r="G21" s="4833"/>
      <c r="H21" s="4833"/>
      <c r="I21" s="4833"/>
      <c r="J21" s="4833"/>
      <c r="K21" s="4833"/>
      <c r="L21" s="4833"/>
      <c r="M21" s="4833"/>
      <c r="N21" s="4833"/>
      <c r="O21" s="1114"/>
    </row>
    <row r="22" spans="2:15" ht="15" customHeight="1">
      <c r="B22" s="1106"/>
      <c r="C22" s="1115"/>
      <c r="D22" s="1115"/>
      <c r="E22" s="1110"/>
      <c r="F22" s="1110"/>
      <c r="G22" s="1110"/>
      <c r="H22" s="1110"/>
      <c r="I22" s="1110"/>
      <c r="J22" s="1110"/>
      <c r="K22" s="1110"/>
      <c r="L22" s="1110"/>
      <c r="M22" s="1110"/>
      <c r="N22" s="1110"/>
      <c r="O22" s="1111"/>
    </row>
    <row r="23" spans="2:15" ht="18" customHeight="1">
      <c r="B23" s="1106"/>
      <c r="C23" s="4853" t="s">
        <v>8</v>
      </c>
      <c r="D23" s="4853"/>
      <c r="E23" s="4853"/>
      <c r="F23" s="4853"/>
      <c r="G23" s="4853"/>
      <c r="H23" s="4853"/>
      <c r="I23" s="4853"/>
      <c r="J23" s="4853"/>
      <c r="K23" s="4853"/>
      <c r="L23" s="4853"/>
      <c r="M23" s="4853"/>
      <c r="N23" s="4853"/>
      <c r="O23" s="1116"/>
    </row>
    <row r="24" spans="2:15" ht="15" customHeight="1">
      <c r="B24" s="1106"/>
      <c r="C24" s="1117"/>
      <c r="D24" s="1117"/>
      <c r="E24" s="1110"/>
      <c r="F24" s="1110"/>
      <c r="G24" s="1110"/>
      <c r="H24" s="1110"/>
      <c r="I24" s="1110"/>
      <c r="J24" s="1110"/>
      <c r="K24" s="1110"/>
      <c r="L24" s="1110"/>
      <c r="M24" s="1110"/>
      <c r="N24" s="1110"/>
      <c r="O24" s="1111"/>
    </row>
    <row r="25" spans="2:15" ht="50.1" customHeight="1">
      <c r="B25" s="1106"/>
      <c r="C25" s="4824" t="s">
        <v>1304</v>
      </c>
      <c r="D25" s="4824"/>
      <c r="E25" s="4837" t="str">
        <f>入力シート!C10</f>
        <v>○○校区道路改良工事</v>
      </c>
      <c r="F25" s="4837"/>
      <c r="G25" s="4837"/>
      <c r="H25" s="4837"/>
      <c r="I25" s="4837"/>
      <c r="J25" s="4837"/>
      <c r="K25" s="4837"/>
      <c r="L25" s="4837"/>
      <c r="M25" s="4837"/>
      <c r="N25" s="4837"/>
      <c r="O25" s="1111"/>
    </row>
    <row r="26" spans="2:15" ht="50.1" customHeight="1">
      <c r="B26" s="1106"/>
      <c r="C26" s="4824" t="s">
        <v>1305</v>
      </c>
      <c r="D26" s="4824"/>
      <c r="E26" s="4837" t="str">
        <f>入力シート!C12</f>
        <v>久留米市○○町</v>
      </c>
      <c r="F26" s="4837"/>
      <c r="G26" s="4837"/>
      <c r="H26" s="4837"/>
      <c r="I26" s="4837"/>
      <c r="J26" s="4837"/>
      <c r="K26" s="4837"/>
      <c r="L26" s="4837"/>
      <c r="M26" s="4837"/>
      <c r="N26" s="4837"/>
      <c r="O26" s="1111"/>
    </row>
    <row r="27" spans="2:15" ht="50.1" customHeight="1">
      <c r="B27" s="1106"/>
      <c r="C27" s="4824" t="s">
        <v>1309</v>
      </c>
      <c r="D27" s="4824"/>
      <c r="E27" s="1124"/>
      <c r="F27" s="4854">
        <f>入力シート!C24</f>
        <v>13000000</v>
      </c>
      <c r="G27" s="4854"/>
      <c r="H27" s="4854"/>
      <c r="I27" s="4854"/>
      <c r="J27" s="4854"/>
      <c r="K27" s="1126" t="s">
        <v>1382</v>
      </c>
      <c r="L27" s="1124"/>
      <c r="M27" s="1124"/>
      <c r="N27" s="1125"/>
      <c r="O27" s="1111"/>
    </row>
    <row r="28" spans="2:15" ht="30" customHeight="1">
      <c r="B28" s="1106"/>
      <c r="C28" s="4842" t="s">
        <v>1306</v>
      </c>
      <c r="D28" s="4843"/>
      <c r="E28" s="4846" t="str">
        <f>TEXT(入力シート!C14,"令和　　　e　年　　　m　月　　　d　日")</f>
        <v>令和   7 年   4 月   2 日</v>
      </c>
      <c r="F28" s="4846"/>
      <c r="G28" s="4846"/>
      <c r="H28" s="4846"/>
      <c r="I28" s="4846"/>
      <c r="J28" s="4848" t="s">
        <v>1307</v>
      </c>
      <c r="K28" s="4848"/>
      <c r="L28" s="4849"/>
      <c r="M28" s="4848" t="s">
        <v>1919</v>
      </c>
      <c r="N28" s="4843"/>
      <c r="O28" s="1111"/>
    </row>
    <row r="29" spans="2:15" ht="30" customHeight="1">
      <c r="B29" s="1106"/>
      <c r="C29" s="4844"/>
      <c r="D29" s="4845"/>
      <c r="E29" s="4852" t="str">
        <f>TEXT(入力シート!C15,"令和　　　e　年　　　m　月　　　d　日")</f>
        <v>令和   7 年   6 月   30 日</v>
      </c>
      <c r="F29" s="4852"/>
      <c r="G29" s="4852"/>
      <c r="H29" s="4852"/>
      <c r="I29" s="4852"/>
      <c r="J29" s="4851" t="s">
        <v>1308</v>
      </c>
      <c r="K29" s="4851"/>
      <c r="L29" s="4850"/>
      <c r="M29" s="4851"/>
      <c r="N29" s="4845"/>
      <c r="O29" s="1111"/>
    </row>
    <row r="30" spans="2:15" ht="13.8">
      <c r="B30" s="1118"/>
      <c r="C30" s="1119"/>
      <c r="D30" s="1119"/>
      <c r="E30" s="1120"/>
      <c r="F30" s="1120"/>
      <c r="G30" s="1120"/>
      <c r="H30" s="1120"/>
      <c r="I30" s="1120"/>
      <c r="J30" s="1120"/>
      <c r="K30" s="1120"/>
      <c r="L30" s="1120"/>
      <c r="M30" s="1120"/>
      <c r="N30" s="1120"/>
      <c r="O30" s="1121"/>
    </row>
  </sheetData>
  <mergeCells count="34">
    <mergeCell ref="C26:D26"/>
    <mergeCell ref="G2:J2"/>
    <mergeCell ref="I15:N15"/>
    <mergeCell ref="C28:D29"/>
    <mergeCell ref="E28:I28"/>
    <mergeCell ref="I16:N16"/>
    <mergeCell ref="I14:N14"/>
    <mergeCell ref="I17:M17"/>
    <mergeCell ref="C27:D27"/>
    <mergeCell ref="J28:K28"/>
    <mergeCell ref="L28:L29"/>
    <mergeCell ref="M28:N29"/>
    <mergeCell ref="E29:I29"/>
    <mergeCell ref="J29:K29"/>
    <mergeCell ref="C23:N23"/>
    <mergeCell ref="F27:J27"/>
    <mergeCell ref="E26:N26"/>
    <mergeCell ref="M2:O2"/>
    <mergeCell ref="K3:K4"/>
    <mergeCell ref="M3:O5"/>
    <mergeCell ref="E25:N25"/>
    <mergeCell ref="L9:N9"/>
    <mergeCell ref="B2:C3"/>
    <mergeCell ref="C25:D25"/>
    <mergeCell ref="C12:D12"/>
    <mergeCell ref="C10:N10"/>
    <mergeCell ref="G5:K5"/>
    <mergeCell ref="F2:F5"/>
    <mergeCell ref="D2:E3"/>
    <mergeCell ref="D4:E5"/>
    <mergeCell ref="C20:N21"/>
    <mergeCell ref="I18:M18"/>
    <mergeCell ref="B4:C5"/>
    <mergeCell ref="G3:J4"/>
  </mergeCells>
  <phoneticPr fontId="14"/>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P34"/>
  <sheetViews>
    <sheetView view="pageBreakPreview" zoomScaleNormal="85" zoomScaleSheetLayoutView="100" workbookViewId="0">
      <selection activeCell="L9" sqref="L9:N9"/>
    </sheetView>
  </sheetViews>
  <sheetFormatPr defaultColWidth="8.88671875" defaultRowHeight="13.2"/>
  <cols>
    <col min="1" max="1" width="1.88671875" style="1127" customWidth="1"/>
    <col min="2" max="2" width="1.44140625" style="1127" customWidth="1"/>
    <col min="3" max="3" width="10" style="1127" customWidth="1"/>
    <col min="4" max="4" width="12.88671875" style="1127" customWidth="1"/>
    <col min="5" max="5" width="6.6640625" style="1127" customWidth="1"/>
    <col min="6" max="6" width="10.88671875" style="1127" customWidth="1"/>
    <col min="7" max="7" width="12.88671875" style="1127" customWidth="1"/>
    <col min="8" max="8" width="1.88671875" style="1127" customWidth="1"/>
    <col min="9" max="9" width="4.44140625" style="1127" customWidth="1"/>
    <col min="10" max="10" width="4.6640625" style="1127" customWidth="1"/>
    <col min="11" max="11" width="4.44140625" style="1127" customWidth="1"/>
    <col min="12" max="12" width="8.88671875" style="1127" customWidth="1"/>
    <col min="13" max="14" width="4.44140625" style="1127" customWidth="1"/>
    <col min="15" max="15" width="3.88671875" style="1127" customWidth="1"/>
    <col min="16" max="16" width="1.88671875" style="1127" customWidth="1"/>
    <col min="17" max="16384" width="8.88671875" style="1127"/>
  </cols>
  <sheetData>
    <row r="1" spans="2:16" s="1131" customFormat="1"/>
    <row r="2" spans="2:16" s="1131" customFormat="1" ht="20.100000000000001" customHeight="1">
      <c r="B2" s="4856" t="s">
        <v>1367</v>
      </c>
      <c r="C2" s="4857"/>
      <c r="D2" s="4858" t="str">
        <f>入力シート!C4</f>
        <v>街第101号</v>
      </c>
      <c r="E2" s="4858"/>
      <c r="F2" s="4859"/>
      <c r="G2" s="4860"/>
      <c r="H2" s="4861"/>
      <c r="I2" s="4861"/>
      <c r="J2" s="4861"/>
      <c r="K2" s="1132" t="s">
        <v>1368</v>
      </c>
      <c r="L2" s="1133"/>
      <c r="M2" s="4862"/>
      <c r="N2" s="4862"/>
      <c r="O2" s="4862"/>
      <c r="P2" s="1134"/>
    </row>
    <row r="3" spans="2:16" s="1131" customFormat="1" ht="10.35" customHeight="1">
      <c r="B3" s="4856"/>
      <c r="C3" s="4857"/>
      <c r="D3" s="4858"/>
      <c r="E3" s="4858"/>
      <c r="F3" s="4859"/>
      <c r="G3" s="4863"/>
      <c r="H3" s="4864"/>
      <c r="I3" s="4864"/>
      <c r="J3" s="4864"/>
      <c r="K3" s="4865" t="s">
        <v>1369</v>
      </c>
      <c r="L3" s="1133"/>
      <c r="M3" s="4864"/>
      <c r="N3" s="4864"/>
      <c r="O3" s="4864"/>
      <c r="P3" s="1135"/>
    </row>
    <row r="4" spans="2:16" s="1131" customFormat="1" ht="15" customHeight="1">
      <c r="B4" s="4856" t="s">
        <v>1358</v>
      </c>
      <c r="C4" s="4857"/>
      <c r="D4" s="4866"/>
      <c r="E4" s="4866"/>
      <c r="F4" s="4859"/>
      <c r="G4" s="4863"/>
      <c r="H4" s="4864"/>
      <c r="I4" s="4864"/>
      <c r="J4" s="4864"/>
      <c r="K4" s="4865"/>
      <c r="L4" s="1133"/>
      <c r="M4" s="4864"/>
      <c r="N4" s="4864"/>
      <c r="O4" s="4864"/>
      <c r="P4" s="1135"/>
    </row>
    <row r="5" spans="2:16" s="1131" customFormat="1" ht="15" customHeight="1">
      <c r="B5" s="4856"/>
      <c r="C5" s="4857"/>
      <c r="D5" s="4866"/>
      <c r="E5" s="4866"/>
      <c r="F5" s="4859"/>
      <c r="G5" s="4867" t="s">
        <v>1927</v>
      </c>
      <c r="H5" s="4868"/>
      <c r="I5" s="4868"/>
      <c r="J5" s="4868"/>
      <c r="K5" s="4869"/>
      <c r="L5" s="1133"/>
      <c r="M5" s="4864"/>
      <c r="N5" s="4864"/>
      <c r="O5" s="4864"/>
      <c r="P5" s="1135"/>
    </row>
    <row r="6" spans="2:16" s="1131" customFormat="1" ht="15" customHeight="1">
      <c r="C6" s="1136"/>
      <c r="D6" s="1134"/>
      <c r="E6" s="1134"/>
      <c r="F6" s="1135"/>
      <c r="G6" s="1135"/>
      <c r="H6" s="1135"/>
      <c r="I6" s="1137"/>
      <c r="J6" s="1137"/>
      <c r="K6" s="1134"/>
      <c r="L6" s="1134"/>
      <c r="M6" s="1134"/>
      <c r="N6" s="1135"/>
    </row>
    <row r="7" spans="2:16" ht="12.6" customHeight="1">
      <c r="C7" s="1138"/>
      <c r="D7" s="1139"/>
      <c r="E7" s="1140"/>
      <c r="F7" s="1140"/>
      <c r="G7" s="1140"/>
      <c r="H7" s="1141"/>
      <c r="I7" s="1140"/>
    </row>
    <row r="8" spans="2:16" ht="15" customHeight="1">
      <c r="B8" s="1142"/>
      <c r="C8" s="1143"/>
      <c r="D8" s="1143"/>
      <c r="E8" s="1143"/>
      <c r="F8" s="1143"/>
      <c r="G8" s="1143"/>
      <c r="H8" s="1143"/>
      <c r="I8" s="1143"/>
      <c r="J8" s="1143"/>
      <c r="K8" s="1143"/>
      <c r="L8" s="1143"/>
      <c r="M8" s="1143"/>
      <c r="N8" s="1143"/>
      <c r="O8" s="1144"/>
    </row>
    <row r="9" spans="2:16" ht="15" customHeight="1">
      <c r="B9" s="1145"/>
      <c r="C9" s="1148"/>
      <c r="D9" s="1148"/>
      <c r="E9" s="1148"/>
      <c r="F9" s="1148"/>
      <c r="G9" s="1148"/>
      <c r="H9" s="1148"/>
      <c r="I9" s="1148"/>
      <c r="J9" s="1148"/>
      <c r="K9" s="1148"/>
      <c r="L9" s="4618">
        <v>45413</v>
      </c>
      <c r="M9" s="4618"/>
      <c r="N9" s="4618"/>
      <c r="O9" s="1149"/>
    </row>
    <row r="10" spans="2:16" ht="24" customHeight="1">
      <c r="B10" s="1145"/>
      <c r="C10" s="4870" t="s">
        <v>1922</v>
      </c>
      <c r="D10" s="4870"/>
      <c r="E10" s="4870"/>
      <c r="F10" s="4870"/>
      <c r="G10" s="4870"/>
      <c r="H10" s="4870"/>
      <c r="I10" s="4870"/>
      <c r="J10" s="4870"/>
      <c r="K10" s="4870"/>
      <c r="L10" s="4870"/>
      <c r="M10" s="4870"/>
      <c r="N10" s="4870"/>
      <c r="O10" s="1146"/>
    </row>
    <row r="11" spans="2:16" ht="15" customHeight="1">
      <c r="B11" s="1145"/>
      <c r="C11" s="1147"/>
      <c r="D11" s="1147"/>
      <c r="E11" s="1148"/>
      <c r="F11" s="1148"/>
      <c r="G11" s="1148"/>
      <c r="H11" s="1148"/>
      <c r="I11" s="1148"/>
      <c r="J11" s="1148"/>
      <c r="K11" s="1148"/>
      <c r="L11" s="1148"/>
      <c r="M11" s="1148"/>
      <c r="N11" s="1148"/>
      <c r="O11" s="1149"/>
    </row>
    <row r="12" spans="2:16" ht="25.35" customHeight="1">
      <c r="B12" s="1145"/>
      <c r="C12" s="4871" t="str">
        <f>入力シート!C5</f>
        <v>久留米市長</v>
      </c>
      <c r="D12" s="4871"/>
      <c r="E12" s="1150" t="s">
        <v>309</v>
      </c>
      <c r="F12" s="1151"/>
      <c r="G12" s="1151"/>
      <c r="H12" s="1151"/>
      <c r="I12" s="1151"/>
      <c r="J12" s="1151"/>
      <c r="K12" s="1151"/>
      <c r="L12" s="1151"/>
      <c r="M12" s="1151"/>
      <c r="N12" s="1151"/>
      <c r="O12" s="1152"/>
    </row>
    <row r="13" spans="2:16" ht="15" customHeight="1">
      <c r="B13" s="1145"/>
      <c r="C13" s="1138"/>
      <c r="D13" s="1138"/>
      <c r="E13" s="1151"/>
      <c r="F13" s="1151"/>
      <c r="G13" s="1151"/>
      <c r="H13" s="1151"/>
      <c r="I13" s="1151"/>
      <c r="J13" s="1151"/>
      <c r="K13" s="1151"/>
      <c r="L13" s="1151"/>
      <c r="M13" s="1151"/>
      <c r="N13" s="1151"/>
      <c r="O13" s="1152"/>
    </row>
    <row r="14" spans="2:16" ht="25.35" customHeight="1">
      <c r="B14" s="1145"/>
      <c r="C14" s="1151"/>
      <c r="D14" s="1151"/>
      <c r="E14" s="1151"/>
      <c r="F14" s="1138" t="s">
        <v>1921</v>
      </c>
      <c r="G14" s="1138"/>
      <c r="H14" s="1150"/>
      <c r="I14" s="4872"/>
      <c r="J14" s="4872"/>
      <c r="K14" s="4872"/>
      <c r="L14" s="4872"/>
      <c r="M14" s="4872"/>
      <c r="N14" s="4872"/>
      <c r="O14" s="1152"/>
    </row>
    <row r="15" spans="2:16" ht="25.35" customHeight="1">
      <c r="B15" s="1145"/>
      <c r="C15" s="1151"/>
      <c r="D15" s="1151"/>
      <c r="E15" s="1151"/>
      <c r="F15" s="1138"/>
      <c r="G15" s="1138" t="s">
        <v>322</v>
      </c>
      <c r="H15" s="1150"/>
      <c r="I15" s="4855" t="str">
        <f>入力シート!C25</f>
        <v>久留米市〇〇町１２３</v>
      </c>
      <c r="J15" s="4855"/>
      <c r="K15" s="4855"/>
      <c r="L15" s="4855"/>
      <c r="M15" s="4855"/>
      <c r="N15" s="4855"/>
      <c r="O15" s="1152"/>
    </row>
    <row r="16" spans="2:16" ht="25.35" customHeight="1">
      <c r="B16" s="1145"/>
      <c r="C16" s="1151"/>
      <c r="D16" s="1151"/>
      <c r="E16" s="1151"/>
      <c r="F16" s="1151"/>
      <c r="G16" s="1151" t="s">
        <v>1317</v>
      </c>
      <c r="H16" s="1153"/>
      <c r="I16" s="4855" t="str">
        <f>入力シート!C26</f>
        <v>(株）○○○○建設</v>
      </c>
      <c r="J16" s="4855"/>
      <c r="K16" s="4855"/>
      <c r="L16" s="4855"/>
      <c r="M16" s="4855"/>
      <c r="N16" s="4855"/>
      <c r="O16" s="1152"/>
    </row>
    <row r="17" spans="2:15" ht="25.35" customHeight="1">
      <c r="B17" s="1145"/>
      <c r="C17" s="1151"/>
      <c r="D17" s="1151"/>
      <c r="E17" s="1151"/>
      <c r="F17" s="1151"/>
      <c r="G17" s="1138" t="s">
        <v>1313</v>
      </c>
      <c r="H17" s="1150"/>
      <c r="I17" s="4855" t="str">
        <f>入力シート!C27</f>
        <v>代表取締役　久留米一郎</v>
      </c>
      <c r="J17" s="4855"/>
      <c r="K17" s="4855"/>
      <c r="L17" s="4855"/>
      <c r="M17" s="4855"/>
      <c r="N17" s="1154" t="s">
        <v>302</v>
      </c>
      <c r="O17" s="1152"/>
    </row>
    <row r="18" spans="2:15" ht="25.35" customHeight="1">
      <c r="B18" s="1145"/>
      <c r="C18" s="1151"/>
      <c r="D18" s="1151"/>
      <c r="E18" s="1151"/>
      <c r="F18" s="1151"/>
      <c r="G18" s="1138" t="s">
        <v>154</v>
      </c>
      <c r="H18" s="1150"/>
      <c r="I18" s="4855" t="str">
        <f>入力シート!C28</f>
        <v>0942-12-○○○○</v>
      </c>
      <c r="J18" s="4855"/>
      <c r="K18" s="4855"/>
      <c r="L18" s="4855"/>
      <c r="M18" s="4855"/>
      <c r="N18" s="1154"/>
      <c r="O18" s="1152"/>
    </row>
    <row r="19" spans="2:15" ht="15" customHeight="1">
      <c r="B19" s="1145"/>
      <c r="C19" s="1151"/>
      <c r="D19" s="1151"/>
      <c r="E19" s="1151"/>
      <c r="F19" s="1151"/>
      <c r="G19" s="1151"/>
      <c r="H19" s="1151"/>
      <c r="I19" s="1151"/>
      <c r="J19" s="1151"/>
      <c r="K19" s="1151"/>
      <c r="L19" s="1151"/>
      <c r="M19" s="1151"/>
      <c r="N19" s="1151"/>
      <c r="O19" s="1152"/>
    </row>
    <row r="20" spans="2:15" ht="25.35" customHeight="1">
      <c r="B20" s="1145"/>
      <c r="C20" s="4880" t="s">
        <v>1923</v>
      </c>
      <c r="D20" s="4880"/>
      <c r="E20" s="4880"/>
      <c r="F20" s="4880"/>
      <c r="G20" s="4880"/>
      <c r="H20" s="4880"/>
      <c r="I20" s="4880"/>
      <c r="J20" s="4880"/>
      <c r="K20" s="4880"/>
      <c r="L20" s="4880"/>
      <c r="M20" s="4880"/>
      <c r="N20" s="4880"/>
      <c r="O20" s="1155"/>
    </row>
    <row r="21" spans="2:15" ht="15" customHeight="1">
      <c r="B21" s="1145"/>
      <c r="C21" s="1156"/>
      <c r="D21" s="1156"/>
      <c r="E21" s="1148"/>
      <c r="F21" s="1148"/>
      <c r="G21" s="1148"/>
      <c r="H21" s="1148"/>
      <c r="I21" s="1148"/>
      <c r="J21" s="1148"/>
      <c r="K21" s="1148"/>
      <c r="L21" s="1148"/>
      <c r="M21" s="1148"/>
      <c r="N21" s="1148"/>
      <c r="O21" s="1149"/>
    </row>
    <row r="22" spans="2:15" ht="18" customHeight="1">
      <c r="B22" s="1145"/>
      <c r="C22" s="4881" t="s">
        <v>8</v>
      </c>
      <c r="D22" s="4881"/>
      <c r="E22" s="4881"/>
      <c r="F22" s="4881"/>
      <c r="G22" s="4881"/>
      <c r="H22" s="4881"/>
      <c r="I22" s="4881"/>
      <c r="J22" s="4881"/>
      <c r="K22" s="4881"/>
      <c r="L22" s="4881"/>
      <c r="M22" s="4881"/>
      <c r="N22" s="4881"/>
      <c r="O22" s="1157"/>
    </row>
    <row r="23" spans="2:15" ht="15" customHeight="1">
      <c r="B23" s="1145"/>
      <c r="C23" s="1158"/>
      <c r="D23" s="1158"/>
      <c r="E23" s="1148"/>
      <c r="F23" s="1148"/>
      <c r="G23" s="1148"/>
      <c r="H23" s="1148"/>
      <c r="I23" s="1148"/>
      <c r="J23" s="1148"/>
      <c r="K23" s="1148"/>
      <c r="L23" s="1148"/>
      <c r="M23" s="1148"/>
      <c r="N23" s="1148"/>
      <c r="O23" s="1149"/>
    </row>
    <row r="24" spans="2:15" ht="40.35" customHeight="1">
      <c r="B24" s="1145"/>
      <c r="C24" s="4882" t="s">
        <v>1924</v>
      </c>
      <c r="D24" s="4882"/>
      <c r="E24" s="4883" t="s">
        <v>1926</v>
      </c>
      <c r="F24" s="4883"/>
      <c r="G24" s="4883"/>
      <c r="H24" s="4883"/>
      <c r="I24" s="4883"/>
      <c r="J24" s="4883"/>
      <c r="K24" s="4883"/>
      <c r="L24" s="4883"/>
      <c r="M24" s="4883"/>
      <c r="N24" s="4883"/>
      <c r="O24" s="1149"/>
    </row>
    <row r="25" spans="2:15" ht="40.35" customHeight="1">
      <c r="B25" s="1145"/>
      <c r="C25" s="4885" t="s">
        <v>1925</v>
      </c>
      <c r="D25" s="4886"/>
      <c r="E25" s="4894" t="str">
        <f>入力シート!C10</f>
        <v>○○校区道路改良工事</v>
      </c>
      <c r="F25" s="4895"/>
      <c r="G25" s="4895"/>
      <c r="H25" s="4895"/>
      <c r="I25" s="4895"/>
      <c r="J25" s="4895"/>
      <c r="K25" s="4895"/>
      <c r="L25" s="4895"/>
      <c r="M25" s="4895"/>
      <c r="N25" s="4896"/>
      <c r="O25" s="1149"/>
    </row>
    <row r="26" spans="2:15" ht="40.35" customHeight="1">
      <c r="B26" s="1145"/>
      <c r="C26" s="4882" t="s">
        <v>1305</v>
      </c>
      <c r="D26" s="4882"/>
      <c r="E26" s="4897" t="str">
        <f>入力シート!C12</f>
        <v>久留米市○○町</v>
      </c>
      <c r="F26" s="4897"/>
      <c r="G26" s="4897"/>
      <c r="H26" s="4897"/>
      <c r="I26" s="4897"/>
      <c r="J26" s="4897"/>
      <c r="K26" s="4897"/>
      <c r="L26" s="4897"/>
      <c r="M26" s="4897"/>
      <c r="N26" s="4897"/>
      <c r="O26" s="1149"/>
    </row>
    <row r="27" spans="2:15" ht="40.35" customHeight="1">
      <c r="B27" s="1145"/>
      <c r="C27" s="4885" t="s">
        <v>1928</v>
      </c>
      <c r="D27" s="4886"/>
      <c r="E27" s="4894" t="str">
        <f>入力シート!C26</f>
        <v>(株）○○○○建設</v>
      </c>
      <c r="F27" s="4895"/>
      <c r="G27" s="4895"/>
      <c r="H27" s="4895"/>
      <c r="I27" s="4895"/>
      <c r="J27" s="4895"/>
      <c r="K27" s="4895"/>
      <c r="L27" s="4895"/>
      <c r="M27" s="4895"/>
      <c r="N27" s="4896"/>
      <c r="O27" s="1149"/>
    </row>
    <row r="28" spans="2:15" ht="40.35" customHeight="1">
      <c r="B28" s="1145"/>
      <c r="C28" s="4882" t="s">
        <v>1309</v>
      </c>
      <c r="D28" s="4882"/>
      <c r="E28" s="1128"/>
      <c r="F28" s="4873">
        <f>入力シート!C24</f>
        <v>13000000</v>
      </c>
      <c r="G28" s="4873"/>
      <c r="H28" s="4873"/>
      <c r="I28" s="4873"/>
      <c r="J28" s="4873"/>
      <c r="K28" s="1129" t="s">
        <v>1382</v>
      </c>
      <c r="L28" s="1128"/>
      <c r="M28" s="1128"/>
      <c r="N28" s="1130"/>
      <c r="O28" s="1149"/>
    </row>
    <row r="29" spans="2:15" ht="25.35" customHeight="1">
      <c r="B29" s="1145"/>
      <c r="C29" s="4874" t="s">
        <v>1306</v>
      </c>
      <c r="D29" s="4875"/>
      <c r="E29" s="4890" t="str">
        <f>TEXT(入力シート!C14,"令和　　　e　年　　　m　月　　　d　日")</f>
        <v>令和   7 年   4 月   2 日</v>
      </c>
      <c r="F29" s="4891"/>
      <c r="G29" s="4891"/>
      <c r="H29" s="4891"/>
      <c r="I29" s="4891"/>
      <c r="J29" s="4891"/>
      <c r="K29" s="4891"/>
      <c r="L29" s="1163" t="s">
        <v>1119</v>
      </c>
      <c r="M29" s="4878"/>
      <c r="N29" s="4875"/>
      <c r="O29" s="1149"/>
    </row>
    <row r="30" spans="2:15" ht="25.35" customHeight="1">
      <c r="B30" s="1145"/>
      <c r="C30" s="4876"/>
      <c r="D30" s="4877"/>
      <c r="E30" s="4892" t="str">
        <f>TEXT(入力シート!C15,"令和　　　e　年　　　m　月　　　d　日")</f>
        <v>令和   7 年   6 月   30 日</v>
      </c>
      <c r="F30" s="4893"/>
      <c r="G30" s="4893"/>
      <c r="H30" s="4893"/>
      <c r="I30" s="4893"/>
      <c r="J30" s="4893"/>
      <c r="K30" s="4893"/>
      <c r="L30" s="1164" t="s">
        <v>256</v>
      </c>
      <c r="M30" s="4879"/>
      <c r="N30" s="4877"/>
      <c r="O30" s="1149"/>
    </row>
    <row r="31" spans="2:15" ht="40.35" customHeight="1">
      <c r="B31" s="1145"/>
      <c r="C31" s="4885" t="s">
        <v>1929</v>
      </c>
      <c r="D31" s="4886"/>
      <c r="E31" s="4887"/>
      <c r="F31" s="4888"/>
      <c r="G31" s="4888"/>
      <c r="H31" s="4888"/>
      <c r="I31" s="4888"/>
      <c r="J31" s="4888"/>
      <c r="K31" s="4888"/>
      <c r="L31" s="4888"/>
      <c r="M31" s="4888"/>
      <c r="N31" s="4889"/>
      <c r="O31" s="1149"/>
    </row>
    <row r="32" spans="2:15" ht="40.35" customHeight="1">
      <c r="B32" s="1145"/>
      <c r="C32" s="4882" t="s">
        <v>1931</v>
      </c>
      <c r="D32" s="4882"/>
      <c r="E32" s="4884"/>
      <c r="F32" s="4884"/>
      <c r="G32" s="4884"/>
      <c r="H32" s="4884"/>
      <c r="I32" s="4884"/>
      <c r="J32" s="4884"/>
      <c r="K32" s="4884"/>
      <c r="L32" s="4884"/>
      <c r="M32" s="4884"/>
      <c r="N32" s="4884"/>
      <c r="O32" s="1149"/>
    </row>
    <row r="33" spans="2:15" ht="40.35" customHeight="1">
      <c r="B33" s="1145"/>
      <c r="C33" s="4885" t="s">
        <v>1930</v>
      </c>
      <c r="D33" s="4886"/>
      <c r="E33" s="4887"/>
      <c r="F33" s="4888"/>
      <c r="G33" s="4888"/>
      <c r="H33" s="4888"/>
      <c r="I33" s="4888"/>
      <c r="J33" s="4888"/>
      <c r="K33" s="4888"/>
      <c r="L33" s="4888"/>
      <c r="M33" s="4888"/>
      <c r="N33" s="4889"/>
      <c r="O33" s="1149"/>
    </row>
    <row r="34" spans="2:15">
      <c r="B34" s="1159"/>
      <c r="C34" s="1160"/>
      <c r="D34" s="1160"/>
      <c r="E34" s="1161"/>
      <c r="F34" s="1161"/>
      <c r="G34" s="1161"/>
      <c r="H34" s="1161"/>
      <c r="I34" s="1161"/>
      <c r="J34" s="1161"/>
      <c r="K34" s="1161"/>
      <c r="L34" s="1161"/>
      <c r="M34" s="1161"/>
      <c r="N34" s="1161"/>
      <c r="O34" s="1162"/>
    </row>
  </sheetData>
  <mergeCells count="41">
    <mergeCell ref="L9:N9"/>
    <mergeCell ref="C32:D32"/>
    <mergeCell ref="E32:N32"/>
    <mergeCell ref="C33:D33"/>
    <mergeCell ref="E33:N33"/>
    <mergeCell ref="E29:K29"/>
    <mergeCell ref="E30:K30"/>
    <mergeCell ref="C25:D25"/>
    <mergeCell ref="E25:N25"/>
    <mergeCell ref="C27:D27"/>
    <mergeCell ref="E27:N27"/>
    <mergeCell ref="C31:D31"/>
    <mergeCell ref="E31:N31"/>
    <mergeCell ref="C26:D26"/>
    <mergeCell ref="E26:N26"/>
    <mergeCell ref="C28:D28"/>
    <mergeCell ref="F28:J28"/>
    <mergeCell ref="C29:D30"/>
    <mergeCell ref="M29:N30"/>
    <mergeCell ref="I17:M17"/>
    <mergeCell ref="I18:M18"/>
    <mergeCell ref="C20:N20"/>
    <mergeCell ref="C22:N22"/>
    <mergeCell ref="C24:D24"/>
    <mergeCell ref="E24:N24"/>
    <mergeCell ref="I16:N16"/>
    <mergeCell ref="B2:C3"/>
    <mergeCell ref="D2:E3"/>
    <mergeCell ref="F2:F5"/>
    <mergeCell ref="G2:J2"/>
    <mergeCell ref="M2:O2"/>
    <mergeCell ref="G3:J4"/>
    <mergeCell ref="K3:K4"/>
    <mergeCell ref="M3:O5"/>
    <mergeCell ref="B4:C5"/>
    <mergeCell ref="D4:E5"/>
    <mergeCell ref="G5:K5"/>
    <mergeCell ref="C10:N10"/>
    <mergeCell ref="C12:D12"/>
    <mergeCell ref="I14:N14"/>
    <mergeCell ref="I15:N15"/>
  </mergeCells>
  <phoneticPr fontId="14"/>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C1:AJ49"/>
  <sheetViews>
    <sheetView view="pageBreakPreview" zoomScale="85" zoomScaleNormal="85" zoomScaleSheetLayoutView="85" zoomScalePageLayoutView="70" workbookViewId="0"/>
  </sheetViews>
  <sheetFormatPr defaultColWidth="3.88671875" defaultRowHeight="21" customHeight="1"/>
  <cols>
    <col min="1" max="1" width="3.88671875" style="1028"/>
    <col min="2" max="2" width="1.109375" style="1028" customWidth="1"/>
    <col min="3" max="4" width="3.88671875" style="1028"/>
    <col min="5" max="5" width="3.88671875" style="1028" customWidth="1"/>
    <col min="6" max="10" width="3.88671875" style="1028"/>
    <col min="11" max="11" width="3.88671875" style="1028" customWidth="1"/>
    <col min="12" max="19" width="3.88671875" style="1028"/>
    <col min="20" max="20" width="3.88671875" style="1028" customWidth="1"/>
    <col min="21" max="26" width="3.88671875" style="1028"/>
    <col min="27" max="27" width="4" style="1028" bestFit="1" customWidth="1"/>
    <col min="28" max="34" width="3.88671875" style="1028"/>
    <col min="35" max="35" width="1.88671875" style="1028" customWidth="1"/>
    <col min="36" max="16384" width="3.88671875" style="1028"/>
  </cols>
  <sheetData>
    <row r="1" spans="3:34" ht="48.6" customHeight="1">
      <c r="C1" s="3069" t="s">
        <v>2007</v>
      </c>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row>
    <row r="2" spans="3:34" ht="6" customHeight="1"/>
    <row r="3" spans="3:34" ht="23.1" customHeight="1">
      <c r="C3" s="3070" t="s">
        <v>1819</v>
      </c>
      <c r="D3" s="3070"/>
      <c r="E3" s="3071" t="str">
        <f>入力シート!C4</f>
        <v>街第101号</v>
      </c>
      <c r="F3" s="3071"/>
      <c r="G3" s="3071"/>
      <c r="H3" s="3072" t="s">
        <v>1820</v>
      </c>
      <c r="I3" s="3072"/>
      <c r="J3" s="3072"/>
      <c r="K3" s="3072"/>
      <c r="L3" s="3072"/>
      <c r="P3" s="1029"/>
      <c r="Q3" s="1030"/>
      <c r="R3" s="1030"/>
      <c r="S3" s="1030"/>
      <c r="T3" s="1031"/>
      <c r="U3" s="1031"/>
      <c r="V3" s="3073" t="s">
        <v>1821</v>
      </c>
      <c r="W3" s="3073"/>
      <c r="X3" s="3073"/>
      <c r="Y3" s="3074"/>
      <c r="Z3" s="3074"/>
      <c r="AA3" s="3074"/>
      <c r="AB3" s="1032" t="s">
        <v>1822</v>
      </c>
      <c r="AC3" s="3075"/>
      <c r="AD3" s="3075"/>
      <c r="AE3" s="1032" t="s">
        <v>1823</v>
      </c>
      <c r="AF3" s="3075"/>
      <c r="AG3" s="3075"/>
      <c r="AH3" s="1032" t="s">
        <v>1824</v>
      </c>
    </row>
    <row r="4" spans="3:34" ht="8.85" customHeight="1">
      <c r="C4" s="1033"/>
      <c r="D4" s="1033"/>
      <c r="E4" s="1033"/>
      <c r="F4" s="1033"/>
      <c r="G4" s="1033"/>
      <c r="H4" s="1033"/>
      <c r="I4" s="1033"/>
      <c r="J4" s="1033"/>
      <c r="K4" s="1033"/>
      <c r="L4" s="1033"/>
      <c r="M4" s="1033"/>
      <c r="N4" s="1033"/>
      <c r="O4" s="1033"/>
      <c r="P4" s="1033"/>
      <c r="Q4" s="1033"/>
      <c r="R4" s="1033"/>
      <c r="S4" s="1033"/>
      <c r="T4" s="1033"/>
      <c r="U4" s="1033"/>
      <c r="V4" s="1033"/>
      <c r="W4" s="1033"/>
      <c r="X4" s="1033"/>
      <c r="Y4" s="1033"/>
    </row>
    <row r="5" spans="3:34" ht="23.1" customHeight="1">
      <c r="C5" s="3063" t="s">
        <v>1825</v>
      </c>
      <c r="D5" s="3063"/>
      <c r="E5" s="3063"/>
      <c r="F5" s="3063"/>
      <c r="G5" s="3063"/>
      <c r="H5" s="3063"/>
      <c r="I5" s="3063"/>
      <c r="J5" s="3063"/>
      <c r="K5" s="3063"/>
      <c r="L5" s="3063"/>
    </row>
    <row r="6" spans="3:34" ht="37.5" customHeight="1">
      <c r="C6" s="1090"/>
      <c r="D6" s="1090"/>
      <c r="E6" s="1090"/>
      <c r="G6" s="1035"/>
      <c r="H6" s="1035"/>
      <c r="I6" s="1035"/>
      <c r="J6" s="1036"/>
      <c r="K6" s="1036"/>
      <c r="L6" s="1036"/>
      <c r="M6" s="1036"/>
      <c r="N6" s="1036"/>
      <c r="O6" s="1036"/>
      <c r="P6" s="1036"/>
      <c r="Q6" s="3064" t="s">
        <v>1826</v>
      </c>
      <c r="R6" s="3064"/>
      <c r="S6" s="3064"/>
      <c r="T6" s="3064"/>
      <c r="U6" s="3065" t="str">
        <f>入力シート!C25</f>
        <v>久留米市〇〇町１２３</v>
      </c>
      <c r="V6" s="3065"/>
      <c r="W6" s="3065"/>
      <c r="X6" s="3065"/>
      <c r="Y6" s="3065"/>
      <c r="Z6" s="3065"/>
      <c r="AA6" s="3065"/>
      <c r="AB6" s="3065"/>
      <c r="AC6" s="3065"/>
      <c r="AD6" s="3065"/>
      <c r="AE6" s="3065"/>
      <c r="AF6" s="3065"/>
      <c r="AG6" s="3065"/>
      <c r="AH6" s="3065"/>
    </row>
    <row r="7" spans="3:34" ht="37.5" customHeight="1">
      <c r="Q7" s="3064"/>
      <c r="R7" s="3064"/>
      <c r="S7" s="3064"/>
      <c r="T7" s="3064"/>
      <c r="U7" s="3065"/>
      <c r="V7" s="3065"/>
      <c r="W7" s="3065"/>
      <c r="X7" s="3065"/>
      <c r="Y7" s="3065"/>
      <c r="Z7" s="3065"/>
      <c r="AA7" s="3065"/>
      <c r="AB7" s="3065"/>
      <c r="AC7" s="3065"/>
      <c r="AD7" s="3065"/>
      <c r="AE7" s="3065"/>
      <c r="AF7" s="3065"/>
      <c r="AG7" s="3065"/>
      <c r="AH7" s="3065"/>
    </row>
    <row r="8" spans="3:34" ht="37.5" customHeight="1">
      <c r="G8" s="1037"/>
      <c r="H8" s="1037"/>
      <c r="I8" s="1037"/>
      <c r="J8" s="1038"/>
      <c r="K8" s="1036"/>
      <c r="L8" s="1036"/>
      <c r="M8" s="1036"/>
      <c r="N8" s="1036"/>
      <c r="O8" s="1036"/>
      <c r="P8" s="1036"/>
      <c r="Q8" s="3066" t="s">
        <v>1827</v>
      </c>
      <c r="R8" s="3066"/>
      <c r="S8" s="3066"/>
      <c r="T8" s="3066"/>
      <c r="U8" s="3068" t="str">
        <f>入力シート!C26</f>
        <v>(株）○○○○建設</v>
      </c>
      <c r="V8" s="3068"/>
      <c r="W8" s="3068"/>
      <c r="X8" s="3068"/>
      <c r="Y8" s="3068"/>
      <c r="Z8" s="3068"/>
      <c r="AA8" s="3068"/>
      <c r="AB8" s="3068"/>
      <c r="AC8" s="3068"/>
      <c r="AD8" s="3068"/>
      <c r="AE8" s="3068"/>
      <c r="AF8" s="3068"/>
      <c r="AG8" s="3068"/>
      <c r="AH8" s="3068"/>
    </row>
    <row r="9" spans="3:34" ht="37.5" customHeight="1">
      <c r="Q9" s="3066"/>
      <c r="R9" s="3066"/>
      <c r="S9" s="3066"/>
      <c r="T9" s="3066"/>
      <c r="U9" s="3068" t="str">
        <f>入力シート!C27</f>
        <v>代表取締役　久留米一郎</v>
      </c>
      <c r="V9" s="3068"/>
      <c r="W9" s="3068"/>
      <c r="X9" s="3068"/>
      <c r="Y9" s="3068"/>
      <c r="Z9" s="3068"/>
      <c r="AA9" s="3068"/>
      <c r="AB9" s="3068"/>
      <c r="AC9" s="3068"/>
      <c r="AD9" s="3068"/>
      <c r="AE9" s="3068"/>
      <c r="AF9" s="3068"/>
      <c r="AG9" s="3068"/>
      <c r="AH9" s="3068"/>
    </row>
    <row r="10" spans="3:34" ht="19.350000000000001" customHeight="1">
      <c r="F10" s="1090"/>
      <c r="G10" s="1035"/>
      <c r="H10" s="1035"/>
      <c r="I10" s="1035"/>
      <c r="J10" s="1036"/>
      <c r="K10" s="1036"/>
      <c r="L10" s="1036"/>
      <c r="M10" s="1036"/>
      <c r="N10" s="1036"/>
      <c r="O10" s="1036"/>
      <c r="P10" s="1036"/>
      <c r="Q10" s="3064" t="s">
        <v>1828</v>
      </c>
      <c r="R10" s="3064"/>
      <c r="S10" s="3064"/>
      <c r="T10" s="3064"/>
      <c r="U10" s="3067" t="str">
        <f>入力シート!C28</f>
        <v>0942-12-○○○○</v>
      </c>
      <c r="V10" s="3067"/>
      <c r="W10" s="3067"/>
      <c r="X10" s="3067"/>
      <c r="Y10" s="3067"/>
      <c r="Z10" s="3067"/>
      <c r="AA10" s="3067"/>
      <c r="AB10" s="3067"/>
      <c r="AC10" s="3067"/>
      <c r="AD10" s="3067"/>
      <c r="AE10" s="3067"/>
      <c r="AF10" s="3067"/>
      <c r="AG10" s="3067"/>
      <c r="AH10" s="3067"/>
    </row>
    <row r="11" spans="3:34" ht="19.350000000000001" customHeight="1" thickBot="1">
      <c r="Q11" s="3064"/>
      <c r="R11" s="3064"/>
      <c r="S11" s="3064"/>
      <c r="T11" s="3064"/>
      <c r="U11" s="3067"/>
      <c r="V11" s="3067"/>
      <c r="W11" s="3067"/>
      <c r="X11" s="3067"/>
      <c r="Y11" s="3067"/>
      <c r="Z11" s="3067"/>
      <c r="AA11" s="3067"/>
      <c r="AB11" s="3067"/>
      <c r="AC11" s="3067"/>
      <c r="AD11" s="3067"/>
      <c r="AE11" s="3067"/>
      <c r="AF11" s="3067"/>
      <c r="AG11" s="3067"/>
      <c r="AH11" s="3067"/>
    </row>
    <row r="12" spans="3:34" ht="30.6" customHeight="1" thickBot="1">
      <c r="C12" s="4935" t="s">
        <v>2008</v>
      </c>
      <c r="D12" s="4935"/>
      <c r="E12" s="4935"/>
      <c r="F12" s="4935"/>
      <c r="G12" s="4935"/>
      <c r="H12" s="4935"/>
      <c r="I12" s="4935"/>
      <c r="J12" s="4935"/>
      <c r="K12" s="4935"/>
      <c r="L12" s="4935"/>
      <c r="M12" s="4935"/>
      <c r="N12" s="4935"/>
      <c r="O12" s="4935"/>
      <c r="P12" s="4935"/>
      <c r="Q12" s="3058" t="s">
        <v>2009</v>
      </c>
      <c r="R12" s="3058"/>
      <c r="S12" s="3058"/>
      <c r="T12" s="3058"/>
      <c r="U12" s="1233" t="s">
        <v>2010</v>
      </c>
      <c r="V12" s="1235"/>
      <c r="W12" s="1236"/>
      <c r="X12" s="1237"/>
      <c r="Y12" s="1237"/>
      <c r="Z12" s="1237"/>
      <c r="AA12" s="1236"/>
      <c r="AB12" s="1237"/>
      <c r="AC12" s="1237"/>
      <c r="AD12" s="1237"/>
      <c r="AE12" s="1238"/>
      <c r="AF12" s="1236"/>
      <c r="AG12" s="1237"/>
      <c r="AH12" s="1239"/>
    </row>
    <row r="13" spans="3:34" ht="30.6" customHeight="1">
      <c r="C13" s="4936" t="s">
        <v>2011</v>
      </c>
      <c r="D13" s="4936"/>
      <c r="E13" s="4936"/>
      <c r="F13" s="4936"/>
      <c r="G13" s="4936"/>
      <c r="H13" s="4936"/>
      <c r="I13" s="4936"/>
      <c r="J13" s="4936"/>
      <c r="K13" s="4936"/>
      <c r="L13" s="4936"/>
      <c r="M13" s="4936"/>
      <c r="N13" s="4936"/>
      <c r="O13" s="4936"/>
      <c r="P13" s="4936"/>
      <c r="Q13" s="4936"/>
      <c r="R13" s="1047"/>
      <c r="S13" s="1047"/>
      <c r="T13" s="1040"/>
      <c r="U13" s="1040"/>
      <c r="V13" s="1040"/>
      <c r="W13" s="1040"/>
      <c r="X13" s="1040"/>
      <c r="Y13" s="1040"/>
      <c r="Z13" s="1040"/>
      <c r="AA13" s="1040"/>
      <c r="AB13" s="1040"/>
      <c r="AC13" s="1040"/>
      <c r="AD13" s="1040"/>
    </row>
    <row r="14" spans="3:34" ht="15" customHeight="1" thickBot="1">
      <c r="C14" s="1040"/>
      <c r="D14" s="1089"/>
      <c r="E14" s="1042"/>
      <c r="F14" s="1043"/>
      <c r="G14" s="1043"/>
      <c r="I14" s="1089"/>
      <c r="J14" s="1039"/>
      <c r="K14" s="1039"/>
      <c r="L14" s="1039"/>
      <c r="M14" s="1039"/>
      <c r="N14" s="1039"/>
      <c r="O14" s="1043"/>
      <c r="P14" s="1043"/>
      <c r="Q14" s="1039"/>
      <c r="R14" s="1043"/>
      <c r="S14" s="1039"/>
      <c r="T14" s="1039"/>
      <c r="U14" s="1039"/>
      <c r="V14" s="1039"/>
      <c r="W14" s="1039"/>
      <c r="X14" s="1047" t="s">
        <v>1841</v>
      </c>
      <c r="Y14" s="1039"/>
      <c r="Z14" s="1040"/>
      <c r="AA14" s="1039"/>
      <c r="AB14" s="1039"/>
      <c r="AC14" s="1039"/>
      <c r="AD14" s="1039"/>
      <c r="AE14" s="1039"/>
      <c r="AF14" s="1044"/>
    </row>
    <row r="15" spans="3:34" ht="15" customHeight="1">
      <c r="C15" s="4937" t="s">
        <v>2012</v>
      </c>
      <c r="D15" s="4937"/>
      <c r="E15" s="4937"/>
      <c r="F15" s="4937"/>
      <c r="G15" s="4938"/>
      <c r="H15" s="3060" t="s">
        <v>1830</v>
      </c>
      <c r="I15" s="3024"/>
      <c r="J15" s="3025" t="s">
        <v>1831</v>
      </c>
      <c r="K15" s="3061"/>
      <c r="L15" s="3023" t="s">
        <v>1832</v>
      </c>
      <c r="M15" s="3024"/>
      <c r="N15" s="3025" t="s">
        <v>1833</v>
      </c>
      <c r="O15" s="3024"/>
      <c r="P15" s="3025" t="s">
        <v>1834</v>
      </c>
      <c r="Q15" s="3061"/>
      <c r="R15" s="3023" t="s">
        <v>1835</v>
      </c>
      <c r="S15" s="3024"/>
      <c r="T15" s="3025" t="s">
        <v>1836</v>
      </c>
      <c r="U15" s="3024"/>
      <c r="V15" s="3025" t="s">
        <v>1837</v>
      </c>
      <c r="W15" s="3061"/>
      <c r="X15" s="3023" t="s">
        <v>1838</v>
      </c>
      <c r="Y15" s="3024"/>
      <c r="Z15" s="3025" t="s">
        <v>1839</v>
      </c>
      <c r="AA15" s="3024"/>
      <c r="AB15" s="3056"/>
      <c r="AC15" s="3057"/>
    </row>
    <row r="16" spans="3:34" ht="41.1" customHeight="1" thickBot="1">
      <c r="C16" s="4937"/>
      <c r="D16" s="4937"/>
      <c r="E16" s="4937"/>
      <c r="F16" s="4937"/>
      <c r="G16" s="4938"/>
      <c r="H16" s="3062"/>
      <c r="I16" s="3006"/>
      <c r="J16" s="3005"/>
      <c r="K16" s="3007"/>
      <c r="L16" s="3055"/>
      <c r="M16" s="3006"/>
      <c r="N16" s="3005"/>
      <c r="O16" s="3006"/>
      <c r="P16" s="3005"/>
      <c r="Q16" s="3007"/>
      <c r="R16" s="3055"/>
      <c r="S16" s="3006"/>
      <c r="T16" s="3005"/>
      <c r="U16" s="3006"/>
      <c r="V16" s="3005"/>
      <c r="W16" s="3007"/>
      <c r="X16" s="3055"/>
      <c r="Y16" s="3006"/>
      <c r="Z16" s="3005"/>
      <c r="AA16" s="3006"/>
      <c r="AB16" s="3005"/>
      <c r="AC16" s="3033"/>
      <c r="AD16" s="1045" t="s">
        <v>1840</v>
      </c>
    </row>
    <row r="17" spans="3:36" ht="32.85" customHeight="1" thickBot="1">
      <c r="F17" s="1043"/>
      <c r="G17" s="1089"/>
      <c r="H17" s="4898" t="s">
        <v>2013</v>
      </c>
      <c r="I17" s="4899"/>
      <c r="J17" s="4899"/>
      <c r="K17" s="4899"/>
      <c r="L17" s="4899"/>
      <c r="M17" s="4899"/>
      <c r="N17" s="4899"/>
      <c r="O17" s="4899"/>
      <c r="P17" s="4899"/>
      <c r="Q17" s="4899"/>
      <c r="R17" s="4900"/>
      <c r="S17" s="4900"/>
      <c r="T17" s="4900"/>
      <c r="U17" s="4900"/>
      <c r="V17" s="4900"/>
      <c r="W17" s="4900"/>
      <c r="X17" s="4900"/>
      <c r="Y17" s="4900"/>
      <c r="Z17" s="4900"/>
      <c r="AA17" s="4900"/>
      <c r="AB17" s="4900"/>
      <c r="AC17" s="1234" t="s">
        <v>1840</v>
      </c>
      <c r="AD17" s="1043"/>
      <c r="AE17" s="1043"/>
    </row>
    <row r="18" spans="3:36" ht="22.5" customHeight="1">
      <c r="F18" s="1043"/>
      <c r="G18" s="1089"/>
      <c r="K18" s="1043"/>
      <c r="L18" s="1043"/>
      <c r="M18" s="1043"/>
      <c r="N18" s="1043"/>
      <c r="O18" s="1043"/>
      <c r="P18" s="1043"/>
      <c r="Q18" s="1043"/>
      <c r="S18" s="1043"/>
      <c r="T18" s="1043"/>
      <c r="U18" s="1043"/>
      <c r="V18" s="1043"/>
      <c r="W18" s="1043"/>
      <c r="X18" s="1043"/>
      <c r="Y18" s="1043"/>
      <c r="Z18" s="1043"/>
      <c r="AA18" s="1043"/>
      <c r="AB18" s="1043"/>
      <c r="AC18" s="1043"/>
      <c r="AD18" s="1043"/>
      <c r="AE18" s="1043"/>
    </row>
    <row r="19" spans="3:36" ht="32.85" customHeight="1">
      <c r="F19" s="1043"/>
      <c r="G19" s="1089"/>
      <c r="H19" s="1089"/>
      <c r="K19" s="1043"/>
      <c r="L19" s="1043"/>
      <c r="M19" s="1043"/>
      <c r="N19" s="1043"/>
      <c r="O19" s="1043"/>
      <c r="P19" s="1043"/>
      <c r="Q19" s="1043"/>
      <c r="S19" s="1043"/>
      <c r="T19" s="1043"/>
      <c r="U19" s="1043"/>
      <c r="V19" s="1043"/>
      <c r="W19" s="1043"/>
      <c r="X19" s="1043"/>
      <c r="Y19" s="1043"/>
      <c r="Z19" s="1043"/>
      <c r="AA19" s="1043"/>
      <c r="AB19" s="1043"/>
      <c r="AC19" s="1043"/>
      <c r="AD19" s="1043"/>
      <c r="AE19" s="1043"/>
    </row>
    <row r="20" spans="3:36" ht="20.100000000000001" customHeight="1">
      <c r="E20" s="1043" t="s">
        <v>2014</v>
      </c>
      <c r="H20" s="1043"/>
      <c r="I20" s="1043"/>
      <c r="J20" s="1043"/>
      <c r="K20" s="1043"/>
      <c r="L20" s="1043"/>
      <c r="M20" s="1043"/>
      <c r="N20" s="1040"/>
      <c r="O20" s="1046"/>
      <c r="Q20" s="1047"/>
      <c r="R20" s="1047"/>
      <c r="S20" s="1047"/>
      <c r="T20" s="1047"/>
      <c r="U20" s="1047"/>
      <c r="V20" s="1048"/>
      <c r="W20" s="1048"/>
    </row>
    <row r="21" spans="3:36" ht="16.350000000000001" customHeight="1" thickBot="1">
      <c r="F21" s="1040"/>
      <c r="G21" s="1049"/>
      <c r="H21" s="1040"/>
      <c r="I21" s="1040"/>
      <c r="J21" s="1040"/>
      <c r="K21" s="1040"/>
      <c r="L21" s="1040"/>
      <c r="M21" s="1040"/>
      <c r="N21" s="1040"/>
      <c r="O21" s="1050"/>
      <c r="Q21" s="1047"/>
      <c r="R21" s="1047"/>
      <c r="S21" s="1047"/>
      <c r="T21" s="1047"/>
      <c r="U21" s="1047"/>
      <c r="V21" s="1048"/>
      <c r="W21" s="1048"/>
    </row>
    <row r="22" spans="3:36" ht="20.85" customHeight="1">
      <c r="C22" s="3034" t="s">
        <v>1844</v>
      </c>
      <c r="D22" s="3035"/>
      <c r="E22" s="3035"/>
      <c r="F22" s="4901" t="str">
        <f>入力シート!C10</f>
        <v>○○校区道路改良工事</v>
      </c>
      <c r="G22" s="4902"/>
      <c r="H22" s="4902"/>
      <c r="I22" s="4902"/>
      <c r="J22" s="4902"/>
      <c r="K22" s="4902"/>
      <c r="L22" s="4902"/>
      <c r="M22" s="4902"/>
      <c r="N22" s="4902"/>
      <c r="O22" s="4902"/>
      <c r="P22" s="4902"/>
      <c r="Q22" s="4902"/>
      <c r="R22" s="4902"/>
      <c r="S22" s="4902"/>
      <c r="T22" s="4902"/>
      <c r="U22" s="4902"/>
      <c r="V22" s="4902"/>
      <c r="W22" s="4902"/>
      <c r="X22" s="4902"/>
      <c r="Y22" s="4902"/>
      <c r="Z22" s="4902"/>
      <c r="AA22" s="4902"/>
      <c r="AB22" s="4902"/>
      <c r="AC22" s="4902"/>
      <c r="AD22" s="4902"/>
      <c r="AE22" s="4902"/>
      <c r="AF22" s="4902"/>
      <c r="AG22" s="4902"/>
      <c r="AH22" s="4903"/>
    </row>
    <row r="23" spans="3:36" ht="20.85" customHeight="1">
      <c r="C23" s="3036"/>
      <c r="D23" s="3037"/>
      <c r="E23" s="3037"/>
      <c r="F23" s="4904"/>
      <c r="G23" s="4905"/>
      <c r="H23" s="4905"/>
      <c r="I23" s="4905"/>
      <c r="J23" s="4905"/>
      <c r="K23" s="4905"/>
      <c r="L23" s="4905"/>
      <c r="M23" s="4905"/>
      <c r="N23" s="4905"/>
      <c r="O23" s="4905"/>
      <c r="P23" s="4905"/>
      <c r="Q23" s="4905"/>
      <c r="R23" s="4905"/>
      <c r="S23" s="4905"/>
      <c r="T23" s="4905"/>
      <c r="U23" s="4905"/>
      <c r="V23" s="4905"/>
      <c r="W23" s="4905"/>
      <c r="X23" s="4905"/>
      <c r="Y23" s="4905"/>
      <c r="Z23" s="4905"/>
      <c r="AA23" s="4905"/>
      <c r="AB23" s="4905"/>
      <c r="AC23" s="4905"/>
      <c r="AD23" s="4905"/>
      <c r="AE23" s="4905"/>
      <c r="AF23" s="4905"/>
      <c r="AG23" s="4905"/>
      <c r="AH23" s="4906"/>
    </row>
    <row r="24" spans="3:36" ht="20.85" customHeight="1">
      <c r="C24" s="3036"/>
      <c r="D24" s="3037"/>
      <c r="E24" s="3037"/>
      <c r="F24" s="4907"/>
      <c r="G24" s="4908"/>
      <c r="H24" s="4908"/>
      <c r="I24" s="4908"/>
      <c r="J24" s="4908"/>
      <c r="K24" s="4908"/>
      <c r="L24" s="4908"/>
      <c r="M24" s="4908"/>
      <c r="N24" s="4908"/>
      <c r="O24" s="4908"/>
      <c r="P24" s="4908"/>
      <c r="Q24" s="4908"/>
      <c r="R24" s="4908"/>
      <c r="S24" s="4908"/>
      <c r="T24" s="4908"/>
      <c r="U24" s="4908"/>
      <c r="V24" s="4908"/>
      <c r="W24" s="4908"/>
      <c r="X24" s="4908"/>
      <c r="Y24" s="4908"/>
      <c r="Z24" s="4908"/>
      <c r="AA24" s="4908"/>
      <c r="AB24" s="4908"/>
      <c r="AC24" s="4908"/>
      <c r="AD24" s="4908"/>
      <c r="AE24" s="4908"/>
      <c r="AF24" s="4908"/>
      <c r="AG24" s="4908"/>
      <c r="AH24" s="4909"/>
    </row>
    <row r="25" spans="3:36" ht="16.350000000000001" customHeight="1">
      <c r="C25" s="3036"/>
      <c r="D25" s="3037"/>
      <c r="E25" s="3037"/>
      <c r="F25" s="4910" t="s">
        <v>2015</v>
      </c>
      <c r="G25" s="4911"/>
      <c r="H25" s="4911"/>
      <c r="I25" s="4914" t="str">
        <f>"久留米市　"&amp;入力シート!C12&amp;"　地内"</f>
        <v>久留米市　久留米市○○町　地内</v>
      </c>
      <c r="J25" s="4915"/>
      <c r="K25" s="4915"/>
      <c r="L25" s="4915"/>
      <c r="M25" s="4915"/>
      <c r="N25" s="4915"/>
      <c r="O25" s="4915"/>
      <c r="P25" s="4915"/>
      <c r="Q25" s="4915"/>
      <c r="R25" s="4915"/>
      <c r="S25" s="4915"/>
      <c r="T25" s="4915"/>
      <c r="U25" s="4918" t="s">
        <v>2016</v>
      </c>
      <c r="V25" s="4919"/>
      <c r="W25" s="4920"/>
      <c r="X25" s="4927"/>
      <c r="Y25" s="4928"/>
      <c r="Z25" s="4928"/>
      <c r="AA25" s="4928"/>
      <c r="AB25" s="4931" t="s">
        <v>1822</v>
      </c>
      <c r="AC25" s="4928"/>
      <c r="AD25" s="4928"/>
      <c r="AE25" s="4931" t="s">
        <v>1823</v>
      </c>
      <c r="AF25" s="4928"/>
      <c r="AG25" s="4928"/>
      <c r="AH25" s="4933" t="s">
        <v>1824</v>
      </c>
    </row>
    <row r="26" spans="3:36" ht="16.350000000000001" customHeight="1">
      <c r="C26" s="3036"/>
      <c r="D26" s="3037"/>
      <c r="E26" s="3037"/>
      <c r="F26" s="4910"/>
      <c r="G26" s="4911"/>
      <c r="H26" s="4911"/>
      <c r="I26" s="4914"/>
      <c r="J26" s="4915"/>
      <c r="K26" s="4915"/>
      <c r="L26" s="4915"/>
      <c r="M26" s="4915"/>
      <c r="N26" s="4915"/>
      <c r="O26" s="4915"/>
      <c r="P26" s="4915"/>
      <c r="Q26" s="4915"/>
      <c r="R26" s="4915"/>
      <c r="S26" s="4915"/>
      <c r="T26" s="4915"/>
      <c r="U26" s="4921"/>
      <c r="V26" s="4922"/>
      <c r="W26" s="4923"/>
      <c r="X26" s="4927"/>
      <c r="Y26" s="4928"/>
      <c r="Z26" s="4928"/>
      <c r="AA26" s="4928"/>
      <c r="AB26" s="4931"/>
      <c r="AC26" s="4928"/>
      <c r="AD26" s="4928"/>
      <c r="AE26" s="4931"/>
      <c r="AF26" s="4928"/>
      <c r="AG26" s="4928"/>
      <c r="AH26" s="4933"/>
    </row>
    <row r="27" spans="3:36" ht="16.350000000000001" customHeight="1" thickBot="1">
      <c r="C27" s="3038"/>
      <c r="D27" s="3039"/>
      <c r="E27" s="3039"/>
      <c r="F27" s="4912"/>
      <c r="G27" s="4913"/>
      <c r="H27" s="4913"/>
      <c r="I27" s="4916"/>
      <c r="J27" s="4917"/>
      <c r="K27" s="4917"/>
      <c r="L27" s="4917"/>
      <c r="M27" s="4917"/>
      <c r="N27" s="4917"/>
      <c r="O27" s="4917"/>
      <c r="P27" s="4917"/>
      <c r="Q27" s="4917"/>
      <c r="R27" s="4917"/>
      <c r="S27" s="4917"/>
      <c r="T27" s="4917"/>
      <c r="U27" s="4924"/>
      <c r="V27" s="4925"/>
      <c r="W27" s="4926"/>
      <c r="X27" s="4929"/>
      <c r="Y27" s="4930"/>
      <c r="Z27" s="4930"/>
      <c r="AA27" s="4930"/>
      <c r="AB27" s="4932"/>
      <c r="AC27" s="4930"/>
      <c r="AD27" s="4930"/>
      <c r="AE27" s="4932"/>
      <c r="AF27" s="4930"/>
      <c r="AG27" s="4930"/>
      <c r="AH27" s="4934"/>
    </row>
    <row r="28" spans="3:36" ht="16.350000000000001" customHeight="1">
      <c r="F28" s="1040"/>
      <c r="G28" s="1049"/>
      <c r="H28" s="1040"/>
      <c r="I28" s="1040"/>
      <c r="J28" s="1040"/>
      <c r="K28" s="1040"/>
      <c r="L28" s="1040"/>
      <c r="M28" s="1040"/>
      <c r="N28" s="1040"/>
      <c r="O28" s="1050"/>
      <c r="Q28" s="1047"/>
      <c r="R28" s="1047"/>
      <c r="S28" s="1047"/>
    </row>
    <row r="29" spans="3:36" ht="21.6" customHeight="1" thickBot="1">
      <c r="F29" s="1040"/>
      <c r="G29" s="1049"/>
      <c r="H29" s="1040"/>
      <c r="I29" s="1040"/>
      <c r="J29" s="1040"/>
      <c r="K29" s="1040"/>
      <c r="L29" s="1040"/>
      <c r="M29" s="1040"/>
      <c r="N29" s="1040"/>
      <c r="O29" s="1050"/>
      <c r="Q29" s="1047"/>
      <c r="R29" s="1047"/>
      <c r="S29" s="1047"/>
      <c r="T29" s="1047"/>
      <c r="U29" s="1047"/>
      <c r="V29" s="1048"/>
      <c r="W29" s="1048"/>
      <c r="AJ29" s="1028" t="s">
        <v>1846</v>
      </c>
    </row>
    <row r="30" spans="3:36" ht="25.5" customHeight="1">
      <c r="C30" s="3049" t="s">
        <v>1847</v>
      </c>
      <c r="D30" s="3052" t="s">
        <v>1848</v>
      </c>
      <c r="E30" s="3053"/>
      <c r="F30" s="3053"/>
      <c r="G30" s="3053"/>
      <c r="H30" s="3053"/>
      <c r="I30" s="3053"/>
      <c r="J30" s="3053"/>
      <c r="K30" s="3054"/>
      <c r="L30" s="3052" t="s">
        <v>1849</v>
      </c>
      <c r="M30" s="3053"/>
      <c r="N30" s="3053"/>
      <c r="O30" s="3053"/>
      <c r="P30" s="3053"/>
      <c r="Q30" s="3053"/>
      <c r="R30" s="3053"/>
      <c r="S30" s="3054"/>
      <c r="T30" s="3052" t="s">
        <v>1850</v>
      </c>
      <c r="U30" s="3053"/>
      <c r="V30" s="3053"/>
      <c r="W30" s="3053"/>
      <c r="X30" s="3053"/>
      <c r="Y30" s="3053"/>
      <c r="Z30" s="3053"/>
      <c r="AA30" s="3054"/>
      <c r="AB30" s="3052" t="s">
        <v>1851</v>
      </c>
      <c r="AC30" s="3053"/>
      <c r="AD30" s="3053"/>
      <c r="AE30" s="3053"/>
      <c r="AF30" s="3053"/>
      <c r="AG30" s="3053"/>
      <c r="AH30" s="3054"/>
    </row>
    <row r="31" spans="3:36" ht="53.1" customHeight="1" thickBot="1">
      <c r="C31" s="3050"/>
      <c r="D31" s="3017"/>
      <c r="E31" s="3018"/>
      <c r="F31" s="3018"/>
      <c r="G31" s="3018"/>
      <c r="H31" s="3018"/>
      <c r="I31" s="3018"/>
      <c r="J31" s="3018"/>
      <c r="K31" s="3019"/>
      <c r="L31" s="3017"/>
      <c r="M31" s="3018"/>
      <c r="N31" s="3018"/>
      <c r="O31" s="3018"/>
      <c r="P31" s="3018"/>
      <c r="Q31" s="3018"/>
      <c r="R31" s="3018"/>
      <c r="S31" s="3019"/>
      <c r="T31" s="3020" t="s">
        <v>1852</v>
      </c>
      <c r="U31" s="3021"/>
      <c r="V31" s="3021"/>
      <c r="W31" s="3021"/>
      <c r="X31" s="3021"/>
      <c r="Y31" s="3021"/>
      <c r="Z31" s="3021"/>
      <c r="AA31" s="3022"/>
      <c r="AB31" s="1058"/>
      <c r="AC31" s="1059"/>
      <c r="AD31" s="1060"/>
      <c r="AE31" s="1060"/>
      <c r="AF31" s="1060"/>
      <c r="AG31" s="1060"/>
      <c r="AH31" s="1061"/>
    </row>
    <row r="32" spans="3:36" ht="36" customHeight="1">
      <c r="C32" s="3050"/>
      <c r="D32" s="2999" t="s">
        <v>1853</v>
      </c>
      <c r="E32" s="3000"/>
      <c r="F32" s="3000"/>
      <c r="G32" s="3000"/>
      <c r="H32" s="3000"/>
      <c r="I32" s="3001"/>
      <c r="J32" s="1062"/>
      <c r="K32" s="1063"/>
      <c r="L32" s="1063"/>
      <c r="M32" s="1063"/>
      <c r="N32" s="1063"/>
      <c r="O32" s="1063"/>
      <c r="P32" s="1063"/>
      <c r="Q32" s="1063"/>
      <c r="R32" s="1063"/>
      <c r="S32" s="1063"/>
      <c r="T32" s="1063"/>
      <c r="U32" s="1063"/>
      <c r="V32" s="1063"/>
      <c r="W32" s="1063"/>
      <c r="X32" s="1063"/>
      <c r="Y32" s="1063"/>
      <c r="Z32" s="1063"/>
      <c r="AA32" s="1063"/>
      <c r="AB32" s="1063"/>
      <c r="AC32" s="1063"/>
      <c r="AD32" s="1063"/>
      <c r="AE32" s="1063"/>
      <c r="AF32" s="1063"/>
      <c r="AG32" s="1063"/>
      <c r="AH32" s="1064"/>
    </row>
    <row r="33" spans="3:34" ht="36" customHeight="1">
      <c r="C33" s="3050"/>
      <c r="D33" s="3002"/>
      <c r="E33" s="3003"/>
      <c r="F33" s="3003"/>
      <c r="G33" s="3003"/>
      <c r="H33" s="3003"/>
      <c r="I33" s="3004"/>
      <c r="J33" s="1065"/>
      <c r="K33" s="1066"/>
      <c r="L33" s="1066"/>
      <c r="M33" s="1067"/>
      <c r="N33" s="1068"/>
      <c r="O33" s="1068"/>
      <c r="P33" s="1068"/>
      <c r="Q33" s="1068"/>
      <c r="R33" s="1068"/>
      <c r="S33" s="1068"/>
      <c r="T33" s="1068"/>
      <c r="U33" s="1068"/>
      <c r="V33" s="1068"/>
      <c r="W33" s="1069"/>
      <c r="X33" s="1070"/>
      <c r="Y33" s="1068"/>
      <c r="Z33" s="1068"/>
      <c r="AA33" s="1068"/>
      <c r="AB33" s="1068"/>
      <c r="AC33" s="1069"/>
      <c r="AD33" s="1070"/>
      <c r="AE33" s="1071"/>
      <c r="AF33" s="1068"/>
      <c r="AG33" s="1068"/>
      <c r="AH33" s="1072"/>
    </row>
    <row r="34" spans="3:34" ht="83.1" customHeight="1" thickBot="1">
      <c r="C34" s="3051"/>
      <c r="D34" s="3026" t="s">
        <v>1854</v>
      </c>
      <c r="E34" s="3027"/>
      <c r="F34" s="3027"/>
      <c r="G34" s="3027"/>
      <c r="H34" s="3027"/>
      <c r="I34" s="3028"/>
      <c r="J34" s="3029"/>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1"/>
    </row>
    <row r="35" spans="3:34" ht="17.100000000000001" customHeight="1" thickBot="1">
      <c r="C35" s="3032" t="s">
        <v>1855</v>
      </c>
      <c r="D35" s="3032"/>
      <c r="E35" s="1051" t="s">
        <v>1856</v>
      </c>
      <c r="F35" s="1052" t="s">
        <v>1857</v>
      </c>
      <c r="G35" s="1052"/>
      <c r="H35" s="1052"/>
      <c r="I35" s="1052"/>
      <c r="J35" s="1052"/>
      <c r="K35" s="1052"/>
      <c r="L35" s="1052"/>
      <c r="M35" s="1052"/>
      <c r="N35" s="1052"/>
      <c r="O35" s="1052"/>
      <c r="P35" s="1052"/>
      <c r="Q35" s="1052"/>
      <c r="R35" s="1052"/>
      <c r="S35" s="1052"/>
      <c r="T35" s="1052"/>
      <c r="U35" s="1052"/>
      <c r="V35" s="1052"/>
      <c r="W35" s="1052"/>
      <c r="X35" s="1052"/>
      <c r="Y35" s="1052"/>
      <c r="Z35" s="1052"/>
      <c r="AA35" s="1052"/>
      <c r="AB35" s="1053"/>
      <c r="AC35" s="1053"/>
      <c r="AD35" s="1053"/>
      <c r="AE35" s="1053"/>
      <c r="AF35" s="1053"/>
    </row>
    <row r="36" spans="3:34" ht="17.100000000000001" customHeight="1" thickBot="1">
      <c r="C36" s="1052"/>
      <c r="D36" s="1052"/>
      <c r="E36" s="1051" t="s">
        <v>1858</v>
      </c>
      <c r="F36" s="1052" t="s">
        <v>1859</v>
      </c>
      <c r="G36" s="1052"/>
      <c r="H36" s="1052"/>
      <c r="I36" s="1052"/>
      <c r="J36" s="1052"/>
      <c r="K36" s="1054" t="s">
        <v>1860</v>
      </c>
      <c r="L36" s="1055" t="s">
        <v>1861</v>
      </c>
      <c r="M36" s="1055" t="s">
        <v>1862</v>
      </c>
      <c r="N36" s="1055" t="s">
        <v>1863</v>
      </c>
      <c r="O36" s="1055" t="s">
        <v>1864</v>
      </c>
      <c r="P36" s="1055" t="s">
        <v>1860</v>
      </c>
      <c r="Q36" s="1056" t="s">
        <v>1865</v>
      </c>
      <c r="R36" s="1055" t="s">
        <v>1866</v>
      </c>
      <c r="S36" s="1057" t="s">
        <v>1867</v>
      </c>
      <c r="T36" s="1052"/>
      <c r="U36" s="1052" t="s">
        <v>1868</v>
      </c>
      <c r="V36" s="1052"/>
      <c r="W36" s="1052"/>
      <c r="X36" s="1052"/>
      <c r="Y36" s="1052"/>
      <c r="Z36" s="1052"/>
      <c r="AA36" s="1052"/>
    </row>
    <row r="37" spans="3:34" ht="17.100000000000001" customHeight="1">
      <c r="C37" s="1052"/>
      <c r="D37" s="1052"/>
      <c r="E37" s="1051" t="s">
        <v>1869</v>
      </c>
      <c r="F37" s="1052" t="s">
        <v>1870</v>
      </c>
      <c r="G37" s="1052"/>
      <c r="H37" s="1052"/>
      <c r="I37" s="1052"/>
      <c r="J37" s="1052"/>
      <c r="K37" s="1052"/>
      <c r="L37" s="1052"/>
      <c r="M37" s="1052"/>
      <c r="N37" s="1052"/>
      <c r="O37" s="1052"/>
      <c r="P37" s="1052"/>
      <c r="Q37" s="1052"/>
      <c r="R37" s="1052"/>
      <c r="S37" s="1052"/>
      <c r="T37" s="1052"/>
      <c r="U37" s="1052"/>
      <c r="V37" s="1052"/>
      <c r="W37" s="1052"/>
      <c r="X37" s="1052"/>
      <c r="Y37" s="1052"/>
      <c r="Z37" s="1052"/>
      <c r="AA37" s="1052"/>
    </row>
    <row r="38" spans="3:34" ht="25.5" customHeight="1"/>
    <row r="39" spans="3:34" ht="25.5" customHeight="1"/>
    <row r="40" spans="3:34" ht="16.350000000000001" customHeight="1"/>
    <row r="41" spans="3:34" ht="26.85" customHeight="1"/>
    <row r="42" spans="3:34" ht="48" customHeight="1"/>
    <row r="43" spans="3:34" ht="28.5" customHeight="1"/>
    <row r="44" spans="3:34" ht="28.5" customHeight="1"/>
    <row r="45" spans="3:34" ht="56.1" customHeight="1"/>
    <row r="46" spans="3:34" ht="17.850000000000001" customHeight="1"/>
    <row r="47" spans="3:34" ht="17.850000000000001" customHeight="1"/>
    <row r="48" spans="3:34" ht="17.850000000000001" customHeight="1"/>
    <row r="49" ht="3.6" customHeight="1"/>
  </sheetData>
  <mergeCells count="68">
    <mergeCell ref="C1:AH1"/>
    <mergeCell ref="C3:D3"/>
    <mergeCell ref="E3:G3"/>
    <mergeCell ref="H3:I3"/>
    <mergeCell ref="J3:L3"/>
    <mergeCell ref="V3:X3"/>
    <mergeCell ref="Y3:AA3"/>
    <mergeCell ref="AC3:AD3"/>
    <mergeCell ref="AF3:AG3"/>
    <mergeCell ref="C5:L5"/>
    <mergeCell ref="Q6:T7"/>
    <mergeCell ref="U6:AH7"/>
    <mergeCell ref="Q10:T11"/>
    <mergeCell ref="U10:AH11"/>
    <mergeCell ref="Q8:T9"/>
    <mergeCell ref="U8:AH8"/>
    <mergeCell ref="U9:AH9"/>
    <mergeCell ref="C12:P12"/>
    <mergeCell ref="Q12:T12"/>
    <mergeCell ref="C13:Q13"/>
    <mergeCell ref="C15:G16"/>
    <mergeCell ref="H15:I15"/>
    <mergeCell ref="J15:K15"/>
    <mergeCell ref="L15:M15"/>
    <mergeCell ref="N15:O15"/>
    <mergeCell ref="P15:Q15"/>
    <mergeCell ref="R15:S15"/>
    <mergeCell ref="X15:Y15"/>
    <mergeCell ref="Z15:AA15"/>
    <mergeCell ref="AB15:AC15"/>
    <mergeCell ref="H16:I16"/>
    <mergeCell ref="J16:K16"/>
    <mergeCell ref="L16:M16"/>
    <mergeCell ref="N16:O16"/>
    <mergeCell ref="P16:Q16"/>
    <mergeCell ref="T15:U15"/>
    <mergeCell ref="V15:W15"/>
    <mergeCell ref="C22:E27"/>
    <mergeCell ref="F22:AH24"/>
    <mergeCell ref="F25:H27"/>
    <mergeCell ref="I25:T27"/>
    <mergeCell ref="U25:W27"/>
    <mergeCell ref="X25:AA27"/>
    <mergeCell ref="AB25:AB27"/>
    <mergeCell ref="AC25:AD27"/>
    <mergeCell ref="AE25:AE27"/>
    <mergeCell ref="AF25:AG27"/>
    <mergeCell ref="AH25:AH27"/>
    <mergeCell ref="H17:Q17"/>
    <mergeCell ref="R17:AB17"/>
    <mergeCell ref="R16:S16"/>
    <mergeCell ref="T16:U16"/>
    <mergeCell ref="V16:W16"/>
    <mergeCell ref="X16:Y16"/>
    <mergeCell ref="Z16:AA16"/>
    <mergeCell ref="AB16:AC16"/>
    <mergeCell ref="T31:AA31"/>
    <mergeCell ref="D32:I33"/>
    <mergeCell ref="D34:I34"/>
    <mergeCell ref="J34:AH34"/>
    <mergeCell ref="C35:D35"/>
    <mergeCell ref="C30:C34"/>
    <mergeCell ref="D30:K30"/>
    <mergeCell ref="L30:S30"/>
    <mergeCell ref="T30:AA30"/>
    <mergeCell ref="AB30:AH30"/>
    <mergeCell ref="D31:K31"/>
    <mergeCell ref="L31:S31"/>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&amp;R&amp;"-,太字"&amp;14【部分完了払請求用】</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M22"/>
  <sheetViews>
    <sheetView view="pageBreakPreview" zoomScaleNormal="75" zoomScaleSheetLayoutView="100" workbookViewId="0">
      <selection activeCell="F5" sqref="F5"/>
    </sheetView>
  </sheetViews>
  <sheetFormatPr defaultColWidth="9" defaultRowHeight="13.2"/>
  <cols>
    <col min="1" max="1" width="2.88671875" style="1192" customWidth="1"/>
    <col min="2" max="2" width="9" style="1192"/>
    <col min="3" max="3" width="8.88671875" style="1192" customWidth="1"/>
    <col min="4" max="4" width="4.88671875" style="1192" customWidth="1"/>
    <col min="5" max="5" width="9.88671875" style="1192" customWidth="1"/>
    <col min="6" max="6" width="4.88671875" style="1192" customWidth="1"/>
    <col min="7" max="7" width="13.109375" style="1192" customWidth="1"/>
    <col min="8" max="8" width="4.88671875" style="1192" customWidth="1"/>
    <col min="9" max="9" width="10.88671875" style="1192" customWidth="1"/>
    <col min="10" max="10" width="9.88671875" style="1192" customWidth="1"/>
    <col min="11" max="11" width="6.88671875" style="1192" customWidth="1"/>
    <col min="12" max="12" width="4.88671875" style="1192" customWidth="1"/>
    <col min="13" max="13" width="2.88671875" style="1192" customWidth="1"/>
    <col min="14" max="263" width="9" style="1192"/>
    <col min="264" max="264" width="12" style="1192" customWidth="1"/>
    <col min="265" max="265" width="13.109375" style="1192" customWidth="1"/>
    <col min="266" max="266" width="16" style="1192" customWidth="1"/>
    <col min="267" max="267" width="6.88671875" style="1192" customWidth="1"/>
    <col min="268" max="268" width="10.88671875" style="1192" customWidth="1"/>
    <col min="269" max="269" width="9.6640625" style="1192" customWidth="1"/>
    <col min="270" max="519" width="9" style="1192"/>
    <col min="520" max="520" width="12" style="1192" customWidth="1"/>
    <col min="521" max="521" width="13.109375" style="1192" customWidth="1"/>
    <col min="522" max="522" width="16" style="1192" customWidth="1"/>
    <col min="523" max="523" width="6.88671875" style="1192" customWidth="1"/>
    <col min="524" max="524" width="10.88671875" style="1192" customWidth="1"/>
    <col min="525" max="525" width="9.6640625" style="1192" customWidth="1"/>
    <col min="526" max="775" width="9" style="1192"/>
    <col min="776" max="776" width="12" style="1192" customWidth="1"/>
    <col min="777" max="777" width="13.109375" style="1192" customWidth="1"/>
    <col min="778" max="778" width="16" style="1192" customWidth="1"/>
    <col min="779" max="779" width="6.88671875" style="1192" customWidth="1"/>
    <col min="780" max="780" width="10.88671875" style="1192" customWidth="1"/>
    <col min="781" max="781" width="9.6640625" style="1192" customWidth="1"/>
    <col min="782" max="1031" width="9" style="1192"/>
    <col min="1032" max="1032" width="12" style="1192" customWidth="1"/>
    <col min="1033" max="1033" width="13.109375" style="1192" customWidth="1"/>
    <col min="1034" max="1034" width="16" style="1192" customWidth="1"/>
    <col min="1035" max="1035" width="6.88671875" style="1192" customWidth="1"/>
    <col min="1036" max="1036" width="10.88671875" style="1192" customWidth="1"/>
    <col min="1037" max="1037" width="9.6640625" style="1192" customWidth="1"/>
    <col min="1038" max="1287" width="9" style="1192"/>
    <col min="1288" max="1288" width="12" style="1192" customWidth="1"/>
    <col min="1289" max="1289" width="13.109375" style="1192" customWidth="1"/>
    <col min="1290" max="1290" width="16" style="1192" customWidth="1"/>
    <col min="1291" max="1291" width="6.88671875" style="1192" customWidth="1"/>
    <col min="1292" max="1292" width="10.88671875" style="1192" customWidth="1"/>
    <col min="1293" max="1293" width="9.6640625" style="1192" customWidth="1"/>
    <col min="1294" max="1543" width="9" style="1192"/>
    <col min="1544" max="1544" width="12" style="1192" customWidth="1"/>
    <col min="1545" max="1545" width="13.109375" style="1192" customWidth="1"/>
    <col min="1546" max="1546" width="16" style="1192" customWidth="1"/>
    <col min="1547" max="1547" width="6.88671875" style="1192" customWidth="1"/>
    <col min="1548" max="1548" width="10.88671875" style="1192" customWidth="1"/>
    <col min="1549" max="1549" width="9.6640625" style="1192" customWidth="1"/>
    <col min="1550" max="1799" width="9" style="1192"/>
    <col min="1800" max="1800" width="12" style="1192" customWidth="1"/>
    <col min="1801" max="1801" width="13.109375" style="1192" customWidth="1"/>
    <col min="1802" max="1802" width="16" style="1192" customWidth="1"/>
    <col min="1803" max="1803" width="6.88671875" style="1192" customWidth="1"/>
    <col min="1804" max="1804" width="10.88671875" style="1192" customWidth="1"/>
    <col min="1805" max="1805" width="9.6640625" style="1192" customWidth="1"/>
    <col min="1806" max="2055" width="9" style="1192"/>
    <col min="2056" max="2056" width="12" style="1192" customWidth="1"/>
    <col min="2057" max="2057" width="13.109375" style="1192" customWidth="1"/>
    <col min="2058" max="2058" width="16" style="1192" customWidth="1"/>
    <col min="2059" max="2059" width="6.88671875" style="1192" customWidth="1"/>
    <col min="2060" max="2060" width="10.88671875" style="1192" customWidth="1"/>
    <col min="2061" max="2061" width="9.6640625" style="1192" customWidth="1"/>
    <col min="2062" max="2311" width="9" style="1192"/>
    <col min="2312" max="2312" width="12" style="1192" customWidth="1"/>
    <col min="2313" max="2313" width="13.109375" style="1192" customWidth="1"/>
    <col min="2314" max="2314" width="16" style="1192" customWidth="1"/>
    <col min="2315" max="2315" width="6.88671875" style="1192" customWidth="1"/>
    <col min="2316" max="2316" width="10.88671875" style="1192" customWidth="1"/>
    <col min="2317" max="2317" width="9.6640625" style="1192" customWidth="1"/>
    <col min="2318" max="2567" width="9" style="1192"/>
    <col min="2568" max="2568" width="12" style="1192" customWidth="1"/>
    <col min="2569" max="2569" width="13.109375" style="1192" customWidth="1"/>
    <col min="2570" max="2570" width="16" style="1192" customWidth="1"/>
    <col min="2571" max="2571" width="6.88671875" style="1192" customWidth="1"/>
    <col min="2572" max="2572" width="10.88671875" style="1192" customWidth="1"/>
    <col min="2573" max="2573" width="9.6640625" style="1192" customWidth="1"/>
    <col min="2574" max="2823" width="9" style="1192"/>
    <col min="2824" max="2824" width="12" style="1192" customWidth="1"/>
    <col min="2825" max="2825" width="13.109375" style="1192" customWidth="1"/>
    <col min="2826" max="2826" width="16" style="1192" customWidth="1"/>
    <col min="2827" max="2827" width="6.88671875" style="1192" customWidth="1"/>
    <col min="2828" max="2828" width="10.88671875" style="1192" customWidth="1"/>
    <col min="2829" max="2829" width="9.6640625" style="1192" customWidth="1"/>
    <col min="2830" max="3079" width="9" style="1192"/>
    <col min="3080" max="3080" width="12" style="1192" customWidth="1"/>
    <col min="3081" max="3081" width="13.109375" style="1192" customWidth="1"/>
    <col min="3082" max="3082" width="16" style="1192" customWidth="1"/>
    <col min="3083" max="3083" width="6.88671875" style="1192" customWidth="1"/>
    <col min="3084" max="3084" width="10.88671875" style="1192" customWidth="1"/>
    <col min="3085" max="3085" width="9.6640625" style="1192" customWidth="1"/>
    <col min="3086" max="3335" width="9" style="1192"/>
    <col min="3336" max="3336" width="12" style="1192" customWidth="1"/>
    <col min="3337" max="3337" width="13.109375" style="1192" customWidth="1"/>
    <col min="3338" max="3338" width="16" style="1192" customWidth="1"/>
    <col min="3339" max="3339" width="6.88671875" style="1192" customWidth="1"/>
    <col min="3340" max="3340" width="10.88671875" style="1192" customWidth="1"/>
    <col min="3341" max="3341" width="9.6640625" style="1192" customWidth="1"/>
    <col min="3342" max="3591" width="9" style="1192"/>
    <col min="3592" max="3592" width="12" style="1192" customWidth="1"/>
    <col min="3593" max="3593" width="13.109375" style="1192" customWidth="1"/>
    <col min="3594" max="3594" width="16" style="1192" customWidth="1"/>
    <col min="3595" max="3595" width="6.88671875" style="1192" customWidth="1"/>
    <col min="3596" max="3596" width="10.88671875" style="1192" customWidth="1"/>
    <col min="3597" max="3597" width="9.6640625" style="1192" customWidth="1"/>
    <col min="3598" max="3847" width="9" style="1192"/>
    <col min="3848" max="3848" width="12" style="1192" customWidth="1"/>
    <col min="3849" max="3849" width="13.109375" style="1192" customWidth="1"/>
    <col min="3850" max="3850" width="16" style="1192" customWidth="1"/>
    <col min="3851" max="3851" width="6.88671875" style="1192" customWidth="1"/>
    <col min="3852" max="3852" width="10.88671875" style="1192" customWidth="1"/>
    <col min="3853" max="3853" width="9.6640625" style="1192" customWidth="1"/>
    <col min="3854" max="4103" width="9" style="1192"/>
    <col min="4104" max="4104" width="12" style="1192" customWidth="1"/>
    <col min="4105" max="4105" width="13.109375" style="1192" customWidth="1"/>
    <col min="4106" max="4106" width="16" style="1192" customWidth="1"/>
    <col min="4107" max="4107" width="6.88671875" style="1192" customWidth="1"/>
    <col min="4108" max="4108" width="10.88671875" style="1192" customWidth="1"/>
    <col min="4109" max="4109" width="9.6640625" style="1192" customWidth="1"/>
    <col min="4110" max="4359" width="9" style="1192"/>
    <col min="4360" max="4360" width="12" style="1192" customWidth="1"/>
    <col min="4361" max="4361" width="13.109375" style="1192" customWidth="1"/>
    <col min="4362" max="4362" width="16" style="1192" customWidth="1"/>
    <col min="4363" max="4363" width="6.88671875" style="1192" customWidth="1"/>
    <col min="4364" max="4364" width="10.88671875" style="1192" customWidth="1"/>
    <col min="4365" max="4365" width="9.6640625" style="1192" customWidth="1"/>
    <col min="4366" max="4615" width="9" style="1192"/>
    <col min="4616" max="4616" width="12" style="1192" customWidth="1"/>
    <col min="4617" max="4617" width="13.109375" style="1192" customWidth="1"/>
    <col min="4618" max="4618" width="16" style="1192" customWidth="1"/>
    <col min="4619" max="4619" width="6.88671875" style="1192" customWidth="1"/>
    <col min="4620" max="4620" width="10.88671875" style="1192" customWidth="1"/>
    <col min="4621" max="4621" width="9.6640625" style="1192" customWidth="1"/>
    <col min="4622" max="4871" width="9" style="1192"/>
    <col min="4872" max="4872" width="12" style="1192" customWidth="1"/>
    <col min="4873" max="4873" width="13.109375" style="1192" customWidth="1"/>
    <col min="4874" max="4874" width="16" style="1192" customWidth="1"/>
    <col min="4875" max="4875" width="6.88671875" style="1192" customWidth="1"/>
    <col min="4876" max="4876" width="10.88671875" style="1192" customWidth="1"/>
    <col min="4877" max="4877" width="9.6640625" style="1192" customWidth="1"/>
    <col min="4878" max="5127" width="9" style="1192"/>
    <col min="5128" max="5128" width="12" style="1192" customWidth="1"/>
    <col min="5129" max="5129" width="13.109375" style="1192" customWidth="1"/>
    <col min="5130" max="5130" width="16" style="1192" customWidth="1"/>
    <col min="5131" max="5131" width="6.88671875" style="1192" customWidth="1"/>
    <col min="5132" max="5132" width="10.88671875" style="1192" customWidth="1"/>
    <col min="5133" max="5133" width="9.6640625" style="1192" customWidth="1"/>
    <col min="5134" max="5383" width="9" style="1192"/>
    <col min="5384" max="5384" width="12" style="1192" customWidth="1"/>
    <col min="5385" max="5385" width="13.109375" style="1192" customWidth="1"/>
    <col min="5386" max="5386" width="16" style="1192" customWidth="1"/>
    <col min="5387" max="5387" width="6.88671875" style="1192" customWidth="1"/>
    <col min="5388" max="5388" width="10.88671875" style="1192" customWidth="1"/>
    <col min="5389" max="5389" width="9.6640625" style="1192" customWidth="1"/>
    <col min="5390" max="5639" width="9" style="1192"/>
    <col min="5640" max="5640" width="12" style="1192" customWidth="1"/>
    <col min="5641" max="5641" width="13.109375" style="1192" customWidth="1"/>
    <col min="5642" max="5642" width="16" style="1192" customWidth="1"/>
    <col min="5643" max="5643" width="6.88671875" style="1192" customWidth="1"/>
    <col min="5644" max="5644" width="10.88671875" style="1192" customWidth="1"/>
    <col min="5645" max="5645" width="9.6640625" style="1192" customWidth="1"/>
    <col min="5646" max="5895" width="9" style="1192"/>
    <col min="5896" max="5896" width="12" style="1192" customWidth="1"/>
    <col min="5897" max="5897" width="13.109375" style="1192" customWidth="1"/>
    <col min="5898" max="5898" width="16" style="1192" customWidth="1"/>
    <col min="5899" max="5899" width="6.88671875" style="1192" customWidth="1"/>
    <col min="5900" max="5900" width="10.88671875" style="1192" customWidth="1"/>
    <col min="5901" max="5901" width="9.6640625" style="1192" customWidth="1"/>
    <col min="5902" max="6151" width="9" style="1192"/>
    <col min="6152" max="6152" width="12" style="1192" customWidth="1"/>
    <col min="6153" max="6153" width="13.109375" style="1192" customWidth="1"/>
    <col min="6154" max="6154" width="16" style="1192" customWidth="1"/>
    <col min="6155" max="6155" width="6.88671875" style="1192" customWidth="1"/>
    <col min="6156" max="6156" width="10.88671875" style="1192" customWidth="1"/>
    <col min="6157" max="6157" width="9.6640625" style="1192" customWidth="1"/>
    <col min="6158" max="6407" width="9" style="1192"/>
    <col min="6408" max="6408" width="12" style="1192" customWidth="1"/>
    <col min="6409" max="6409" width="13.109375" style="1192" customWidth="1"/>
    <col min="6410" max="6410" width="16" style="1192" customWidth="1"/>
    <col min="6411" max="6411" width="6.88671875" style="1192" customWidth="1"/>
    <col min="6412" max="6412" width="10.88671875" style="1192" customWidth="1"/>
    <col min="6413" max="6413" width="9.6640625" style="1192" customWidth="1"/>
    <col min="6414" max="6663" width="9" style="1192"/>
    <col min="6664" max="6664" width="12" style="1192" customWidth="1"/>
    <col min="6665" max="6665" width="13.109375" style="1192" customWidth="1"/>
    <col min="6666" max="6666" width="16" style="1192" customWidth="1"/>
    <col min="6667" max="6667" width="6.88671875" style="1192" customWidth="1"/>
    <col min="6668" max="6668" width="10.88671875" style="1192" customWidth="1"/>
    <col min="6669" max="6669" width="9.6640625" style="1192" customWidth="1"/>
    <col min="6670" max="6919" width="9" style="1192"/>
    <col min="6920" max="6920" width="12" style="1192" customWidth="1"/>
    <col min="6921" max="6921" width="13.109375" style="1192" customWidth="1"/>
    <col min="6922" max="6922" width="16" style="1192" customWidth="1"/>
    <col min="6923" max="6923" width="6.88671875" style="1192" customWidth="1"/>
    <col min="6924" max="6924" width="10.88671875" style="1192" customWidth="1"/>
    <col min="6925" max="6925" width="9.6640625" style="1192" customWidth="1"/>
    <col min="6926" max="7175" width="9" style="1192"/>
    <col min="7176" max="7176" width="12" style="1192" customWidth="1"/>
    <col min="7177" max="7177" width="13.109375" style="1192" customWidth="1"/>
    <col min="7178" max="7178" width="16" style="1192" customWidth="1"/>
    <col min="7179" max="7179" width="6.88671875" style="1192" customWidth="1"/>
    <col min="7180" max="7180" width="10.88671875" style="1192" customWidth="1"/>
    <col min="7181" max="7181" width="9.6640625" style="1192" customWidth="1"/>
    <col min="7182" max="7431" width="9" style="1192"/>
    <col min="7432" max="7432" width="12" style="1192" customWidth="1"/>
    <col min="7433" max="7433" width="13.109375" style="1192" customWidth="1"/>
    <col min="7434" max="7434" width="16" style="1192" customWidth="1"/>
    <col min="7435" max="7435" width="6.88671875" style="1192" customWidth="1"/>
    <col min="7436" max="7436" width="10.88671875" style="1192" customWidth="1"/>
    <col min="7437" max="7437" width="9.6640625" style="1192" customWidth="1"/>
    <col min="7438" max="7687" width="9" style="1192"/>
    <col min="7688" max="7688" width="12" style="1192" customWidth="1"/>
    <col min="7689" max="7689" width="13.109375" style="1192" customWidth="1"/>
    <col min="7690" max="7690" width="16" style="1192" customWidth="1"/>
    <col min="7691" max="7691" width="6.88671875" style="1192" customWidth="1"/>
    <col min="7692" max="7692" width="10.88671875" style="1192" customWidth="1"/>
    <col min="7693" max="7693" width="9.6640625" style="1192" customWidth="1"/>
    <col min="7694" max="7943" width="9" style="1192"/>
    <col min="7944" max="7944" width="12" style="1192" customWidth="1"/>
    <col min="7945" max="7945" width="13.109375" style="1192" customWidth="1"/>
    <col min="7946" max="7946" width="16" style="1192" customWidth="1"/>
    <col min="7947" max="7947" width="6.88671875" style="1192" customWidth="1"/>
    <col min="7948" max="7948" width="10.88671875" style="1192" customWidth="1"/>
    <col min="7949" max="7949" width="9.6640625" style="1192" customWidth="1"/>
    <col min="7950" max="8199" width="9" style="1192"/>
    <col min="8200" max="8200" width="12" style="1192" customWidth="1"/>
    <col min="8201" max="8201" width="13.109375" style="1192" customWidth="1"/>
    <col min="8202" max="8202" width="16" style="1192" customWidth="1"/>
    <col min="8203" max="8203" width="6.88671875" style="1192" customWidth="1"/>
    <col min="8204" max="8204" width="10.88671875" style="1192" customWidth="1"/>
    <col min="8205" max="8205" width="9.6640625" style="1192" customWidth="1"/>
    <col min="8206" max="8455" width="9" style="1192"/>
    <col min="8456" max="8456" width="12" style="1192" customWidth="1"/>
    <col min="8457" max="8457" width="13.109375" style="1192" customWidth="1"/>
    <col min="8458" max="8458" width="16" style="1192" customWidth="1"/>
    <col min="8459" max="8459" width="6.88671875" style="1192" customWidth="1"/>
    <col min="8460" max="8460" width="10.88671875" style="1192" customWidth="1"/>
    <col min="8461" max="8461" width="9.6640625" style="1192" customWidth="1"/>
    <col min="8462" max="8711" width="9" style="1192"/>
    <col min="8712" max="8712" width="12" style="1192" customWidth="1"/>
    <col min="8713" max="8713" width="13.109375" style="1192" customWidth="1"/>
    <col min="8714" max="8714" width="16" style="1192" customWidth="1"/>
    <col min="8715" max="8715" width="6.88671875" style="1192" customWidth="1"/>
    <col min="8716" max="8716" width="10.88671875" style="1192" customWidth="1"/>
    <col min="8717" max="8717" width="9.6640625" style="1192" customWidth="1"/>
    <col min="8718" max="8967" width="9" style="1192"/>
    <col min="8968" max="8968" width="12" style="1192" customWidth="1"/>
    <col min="8969" max="8969" width="13.109375" style="1192" customWidth="1"/>
    <col min="8970" max="8970" width="16" style="1192" customWidth="1"/>
    <col min="8971" max="8971" width="6.88671875" style="1192" customWidth="1"/>
    <col min="8972" max="8972" width="10.88671875" style="1192" customWidth="1"/>
    <col min="8973" max="8973" width="9.6640625" style="1192" customWidth="1"/>
    <col min="8974" max="9223" width="9" style="1192"/>
    <col min="9224" max="9224" width="12" style="1192" customWidth="1"/>
    <col min="9225" max="9225" width="13.109375" style="1192" customWidth="1"/>
    <col min="9226" max="9226" width="16" style="1192" customWidth="1"/>
    <col min="9227" max="9227" width="6.88671875" style="1192" customWidth="1"/>
    <col min="9228" max="9228" width="10.88671875" style="1192" customWidth="1"/>
    <col min="9229" max="9229" width="9.6640625" style="1192" customWidth="1"/>
    <col min="9230" max="9479" width="9" style="1192"/>
    <col min="9480" max="9480" width="12" style="1192" customWidth="1"/>
    <col min="9481" max="9481" width="13.109375" style="1192" customWidth="1"/>
    <col min="9482" max="9482" width="16" style="1192" customWidth="1"/>
    <col min="9483" max="9483" width="6.88671875" style="1192" customWidth="1"/>
    <col min="9484" max="9484" width="10.88671875" style="1192" customWidth="1"/>
    <col min="9485" max="9485" width="9.6640625" style="1192" customWidth="1"/>
    <col min="9486" max="9735" width="9" style="1192"/>
    <col min="9736" max="9736" width="12" style="1192" customWidth="1"/>
    <col min="9737" max="9737" width="13.109375" style="1192" customWidth="1"/>
    <col min="9738" max="9738" width="16" style="1192" customWidth="1"/>
    <col min="9739" max="9739" width="6.88671875" style="1192" customWidth="1"/>
    <col min="9740" max="9740" width="10.88671875" style="1192" customWidth="1"/>
    <col min="9741" max="9741" width="9.6640625" style="1192" customWidth="1"/>
    <col min="9742" max="9991" width="9" style="1192"/>
    <col min="9992" max="9992" width="12" style="1192" customWidth="1"/>
    <col min="9993" max="9993" width="13.109375" style="1192" customWidth="1"/>
    <col min="9994" max="9994" width="16" style="1192" customWidth="1"/>
    <col min="9995" max="9995" width="6.88671875" style="1192" customWidth="1"/>
    <col min="9996" max="9996" width="10.88671875" style="1192" customWidth="1"/>
    <col min="9997" max="9997" width="9.6640625" style="1192" customWidth="1"/>
    <col min="9998" max="10247" width="9" style="1192"/>
    <col min="10248" max="10248" width="12" style="1192" customWidth="1"/>
    <col min="10249" max="10249" width="13.109375" style="1192" customWidth="1"/>
    <col min="10250" max="10250" width="16" style="1192" customWidth="1"/>
    <col min="10251" max="10251" width="6.88671875" style="1192" customWidth="1"/>
    <col min="10252" max="10252" width="10.88671875" style="1192" customWidth="1"/>
    <col min="10253" max="10253" width="9.6640625" style="1192" customWidth="1"/>
    <col min="10254" max="10503" width="9" style="1192"/>
    <col min="10504" max="10504" width="12" style="1192" customWidth="1"/>
    <col min="10505" max="10505" width="13.109375" style="1192" customWidth="1"/>
    <col min="10506" max="10506" width="16" style="1192" customWidth="1"/>
    <col min="10507" max="10507" width="6.88671875" style="1192" customWidth="1"/>
    <col min="10508" max="10508" width="10.88671875" style="1192" customWidth="1"/>
    <col min="10509" max="10509" width="9.6640625" style="1192" customWidth="1"/>
    <col min="10510" max="10759" width="9" style="1192"/>
    <col min="10760" max="10760" width="12" style="1192" customWidth="1"/>
    <col min="10761" max="10761" width="13.109375" style="1192" customWidth="1"/>
    <col min="10762" max="10762" width="16" style="1192" customWidth="1"/>
    <col min="10763" max="10763" width="6.88671875" style="1192" customWidth="1"/>
    <col min="10764" max="10764" width="10.88671875" style="1192" customWidth="1"/>
    <col min="10765" max="10765" width="9.6640625" style="1192" customWidth="1"/>
    <col min="10766" max="11015" width="9" style="1192"/>
    <col min="11016" max="11016" width="12" style="1192" customWidth="1"/>
    <col min="11017" max="11017" width="13.109375" style="1192" customWidth="1"/>
    <col min="11018" max="11018" width="16" style="1192" customWidth="1"/>
    <col min="11019" max="11019" width="6.88671875" style="1192" customWidth="1"/>
    <col min="11020" max="11020" width="10.88671875" style="1192" customWidth="1"/>
    <col min="11021" max="11021" width="9.6640625" style="1192" customWidth="1"/>
    <col min="11022" max="11271" width="9" style="1192"/>
    <col min="11272" max="11272" width="12" style="1192" customWidth="1"/>
    <col min="11273" max="11273" width="13.109375" style="1192" customWidth="1"/>
    <col min="11274" max="11274" width="16" style="1192" customWidth="1"/>
    <col min="11275" max="11275" width="6.88671875" style="1192" customWidth="1"/>
    <col min="11276" max="11276" width="10.88671875" style="1192" customWidth="1"/>
    <col min="11277" max="11277" width="9.6640625" style="1192" customWidth="1"/>
    <col min="11278" max="11527" width="9" style="1192"/>
    <col min="11528" max="11528" width="12" style="1192" customWidth="1"/>
    <col min="11529" max="11529" width="13.109375" style="1192" customWidth="1"/>
    <col min="11530" max="11530" width="16" style="1192" customWidth="1"/>
    <col min="11531" max="11531" width="6.88671875" style="1192" customWidth="1"/>
    <col min="11532" max="11532" width="10.88671875" style="1192" customWidth="1"/>
    <col min="11533" max="11533" width="9.6640625" style="1192" customWidth="1"/>
    <col min="11534" max="11783" width="9" style="1192"/>
    <col min="11784" max="11784" width="12" style="1192" customWidth="1"/>
    <col min="11785" max="11785" width="13.109375" style="1192" customWidth="1"/>
    <col min="11786" max="11786" width="16" style="1192" customWidth="1"/>
    <col min="11787" max="11787" width="6.88671875" style="1192" customWidth="1"/>
    <col min="11788" max="11788" width="10.88671875" style="1192" customWidth="1"/>
    <col min="11789" max="11789" width="9.6640625" style="1192" customWidth="1"/>
    <col min="11790" max="12039" width="9" style="1192"/>
    <col min="12040" max="12040" width="12" style="1192" customWidth="1"/>
    <col min="12041" max="12041" width="13.109375" style="1192" customWidth="1"/>
    <col min="12042" max="12042" width="16" style="1192" customWidth="1"/>
    <col min="12043" max="12043" width="6.88671875" style="1192" customWidth="1"/>
    <col min="12044" max="12044" width="10.88671875" style="1192" customWidth="1"/>
    <col min="12045" max="12045" width="9.6640625" style="1192" customWidth="1"/>
    <col min="12046" max="12295" width="9" style="1192"/>
    <col min="12296" max="12296" width="12" style="1192" customWidth="1"/>
    <col min="12297" max="12297" width="13.109375" style="1192" customWidth="1"/>
    <col min="12298" max="12298" width="16" style="1192" customWidth="1"/>
    <col min="12299" max="12299" width="6.88671875" style="1192" customWidth="1"/>
    <col min="12300" max="12300" width="10.88671875" style="1192" customWidth="1"/>
    <col min="12301" max="12301" width="9.6640625" style="1192" customWidth="1"/>
    <col min="12302" max="12551" width="9" style="1192"/>
    <col min="12552" max="12552" width="12" style="1192" customWidth="1"/>
    <col min="12553" max="12553" width="13.109375" style="1192" customWidth="1"/>
    <col min="12554" max="12554" width="16" style="1192" customWidth="1"/>
    <col min="12555" max="12555" width="6.88671875" style="1192" customWidth="1"/>
    <col min="12556" max="12556" width="10.88671875" style="1192" customWidth="1"/>
    <col min="12557" max="12557" width="9.6640625" style="1192" customWidth="1"/>
    <col min="12558" max="12807" width="9" style="1192"/>
    <col min="12808" max="12808" width="12" style="1192" customWidth="1"/>
    <col min="12809" max="12809" width="13.109375" style="1192" customWidth="1"/>
    <col min="12810" max="12810" width="16" style="1192" customWidth="1"/>
    <col min="12811" max="12811" width="6.88671875" style="1192" customWidth="1"/>
    <col min="12812" max="12812" width="10.88671875" style="1192" customWidth="1"/>
    <col min="12813" max="12813" width="9.6640625" style="1192" customWidth="1"/>
    <col min="12814" max="13063" width="9" style="1192"/>
    <col min="13064" max="13064" width="12" style="1192" customWidth="1"/>
    <col min="13065" max="13065" width="13.109375" style="1192" customWidth="1"/>
    <col min="13066" max="13066" width="16" style="1192" customWidth="1"/>
    <col min="13067" max="13067" width="6.88671875" style="1192" customWidth="1"/>
    <col min="13068" max="13068" width="10.88671875" style="1192" customWidth="1"/>
    <col min="13069" max="13069" width="9.6640625" style="1192" customWidth="1"/>
    <col min="13070" max="13319" width="9" style="1192"/>
    <col min="13320" max="13320" width="12" style="1192" customWidth="1"/>
    <col min="13321" max="13321" width="13.109375" style="1192" customWidth="1"/>
    <col min="13322" max="13322" width="16" style="1192" customWidth="1"/>
    <col min="13323" max="13323" width="6.88671875" style="1192" customWidth="1"/>
    <col min="13324" max="13324" width="10.88671875" style="1192" customWidth="1"/>
    <col min="13325" max="13325" width="9.6640625" style="1192" customWidth="1"/>
    <col min="13326" max="13575" width="9" style="1192"/>
    <col min="13576" max="13576" width="12" style="1192" customWidth="1"/>
    <col min="13577" max="13577" width="13.109375" style="1192" customWidth="1"/>
    <col min="13578" max="13578" width="16" style="1192" customWidth="1"/>
    <col min="13579" max="13579" width="6.88671875" style="1192" customWidth="1"/>
    <col min="13580" max="13580" width="10.88671875" style="1192" customWidth="1"/>
    <col min="13581" max="13581" width="9.6640625" style="1192" customWidth="1"/>
    <col min="13582" max="13831" width="9" style="1192"/>
    <col min="13832" max="13832" width="12" style="1192" customWidth="1"/>
    <col min="13833" max="13833" width="13.109375" style="1192" customWidth="1"/>
    <col min="13834" max="13834" width="16" style="1192" customWidth="1"/>
    <col min="13835" max="13835" width="6.88671875" style="1192" customWidth="1"/>
    <col min="13836" max="13836" width="10.88671875" style="1192" customWidth="1"/>
    <col min="13837" max="13837" width="9.6640625" style="1192" customWidth="1"/>
    <col min="13838" max="14087" width="9" style="1192"/>
    <col min="14088" max="14088" width="12" style="1192" customWidth="1"/>
    <col min="14089" max="14089" width="13.109375" style="1192" customWidth="1"/>
    <col min="14090" max="14090" width="16" style="1192" customWidth="1"/>
    <col min="14091" max="14091" width="6.88671875" style="1192" customWidth="1"/>
    <col min="14092" max="14092" width="10.88671875" style="1192" customWidth="1"/>
    <col min="14093" max="14093" width="9.6640625" style="1192" customWidth="1"/>
    <col min="14094" max="14343" width="9" style="1192"/>
    <col min="14344" max="14344" width="12" style="1192" customWidth="1"/>
    <col min="14345" max="14345" width="13.109375" style="1192" customWidth="1"/>
    <col min="14346" max="14346" width="16" style="1192" customWidth="1"/>
    <col min="14347" max="14347" width="6.88671875" style="1192" customWidth="1"/>
    <col min="14348" max="14348" width="10.88671875" style="1192" customWidth="1"/>
    <col min="14349" max="14349" width="9.6640625" style="1192" customWidth="1"/>
    <col min="14350" max="14599" width="9" style="1192"/>
    <col min="14600" max="14600" width="12" style="1192" customWidth="1"/>
    <col min="14601" max="14601" width="13.109375" style="1192" customWidth="1"/>
    <col min="14602" max="14602" width="16" style="1192" customWidth="1"/>
    <col min="14603" max="14603" width="6.88671875" style="1192" customWidth="1"/>
    <col min="14604" max="14604" width="10.88671875" style="1192" customWidth="1"/>
    <col min="14605" max="14605" width="9.6640625" style="1192" customWidth="1"/>
    <col min="14606" max="14855" width="9" style="1192"/>
    <col min="14856" max="14856" width="12" style="1192" customWidth="1"/>
    <col min="14857" max="14857" width="13.109375" style="1192" customWidth="1"/>
    <col min="14858" max="14858" width="16" style="1192" customWidth="1"/>
    <col min="14859" max="14859" width="6.88671875" style="1192" customWidth="1"/>
    <col min="14860" max="14860" width="10.88671875" style="1192" customWidth="1"/>
    <col min="14861" max="14861" width="9.6640625" style="1192" customWidth="1"/>
    <col min="14862" max="15111" width="9" style="1192"/>
    <col min="15112" max="15112" width="12" style="1192" customWidth="1"/>
    <col min="15113" max="15113" width="13.109375" style="1192" customWidth="1"/>
    <col min="15114" max="15114" width="16" style="1192" customWidth="1"/>
    <col min="15115" max="15115" width="6.88671875" style="1192" customWidth="1"/>
    <col min="15116" max="15116" width="10.88671875" style="1192" customWidth="1"/>
    <col min="15117" max="15117" width="9.6640625" style="1192" customWidth="1"/>
    <col min="15118" max="15367" width="9" style="1192"/>
    <col min="15368" max="15368" width="12" style="1192" customWidth="1"/>
    <col min="15369" max="15369" width="13.109375" style="1192" customWidth="1"/>
    <col min="15370" max="15370" width="16" style="1192" customWidth="1"/>
    <col min="15371" max="15371" width="6.88671875" style="1192" customWidth="1"/>
    <col min="15372" max="15372" width="10.88671875" style="1192" customWidth="1"/>
    <col min="15373" max="15373" width="9.6640625" style="1192" customWidth="1"/>
    <col min="15374" max="15623" width="9" style="1192"/>
    <col min="15624" max="15624" width="12" style="1192" customWidth="1"/>
    <col min="15625" max="15625" width="13.109375" style="1192" customWidth="1"/>
    <col min="15626" max="15626" width="16" style="1192" customWidth="1"/>
    <col min="15627" max="15627" width="6.88671875" style="1192" customWidth="1"/>
    <col min="15628" max="15628" width="10.88671875" style="1192" customWidth="1"/>
    <col min="15629" max="15629" width="9.6640625" style="1192" customWidth="1"/>
    <col min="15630" max="15879" width="9" style="1192"/>
    <col min="15880" max="15880" width="12" style="1192" customWidth="1"/>
    <col min="15881" max="15881" width="13.109375" style="1192" customWidth="1"/>
    <col min="15882" max="15882" width="16" style="1192" customWidth="1"/>
    <col min="15883" max="15883" width="6.88671875" style="1192" customWidth="1"/>
    <col min="15884" max="15884" width="10.88671875" style="1192" customWidth="1"/>
    <col min="15885" max="15885" width="9.6640625" style="1192" customWidth="1"/>
    <col min="15886" max="16135" width="9" style="1192"/>
    <col min="16136" max="16136" width="12" style="1192" customWidth="1"/>
    <col min="16137" max="16137" width="13.109375" style="1192" customWidth="1"/>
    <col min="16138" max="16138" width="16" style="1192" customWidth="1"/>
    <col min="16139" max="16139" width="6.88671875" style="1192" customWidth="1"/>
    <col min="16140" max="16140" width="10.88671875" style="1192" customWidth="1"/>
    <col min="16141" max="16141" width="9.6640625" style="1192" customWidth="1"/>
    <col min="16142" max="16384" width="9" style="1192"/>
  </cols>
  <sheetData>
    <row r="1" spans="2:12" ht="27" customHeight="1">
      <c r="B1" s="1191" t="s">
        <v>2002</v>
      </c>
      <c r="E1" s="1193"/>
      <c r="F1" s="1193"/>
      <c r="G1" s="1193"/>
      <c r="H1" s="1193"/>
      <c r="I1" s="1193"/>
      <c r="J1" s="1193"/>
      <c r="K1" s="1193"/>
      <c r="L1" s="1193"/>
    </row>
    <row r="2" spans="2:12" ht="5.0999999999999996" customHeight="1">
      <c r="B2" s="1209"/>
      <c r="C2" s="1200"/>
      <c r="D2" s="1200"/>
      <c r="E2" s="1200"/>
      <c r="F2" s="1200"/>
      <c r="G2" s="1200"/>
      <c r="H2" s="1200"/>
      <c r="I2" s="1200"/>
      <c r="J2" s="1200"/>
      <c r="K2" s="1200"/>
      <c r="L2" s="1210"/>
    </row>
    <row r="3" spans="2:12" ht="20.100000000000001" customHeight="1">
      <c r="B3" s="1211"/>
      <c r="C3" s="1193"/>
      <c r="D3" s="1193"/>
      <c r="E3" s="1193"/>
      <c r="F3" s="1193"/>
      <c r="G3" s="1193"/>
      <c r="H3" s="1833"/>
      <c r="I3" s="4618">
        <v>45413</v>
      </c>
      <c r="J3" s="4618"/>
      <c r="K3" s="4618"/>
      <c r="L3" s="1834"/>
    </row>
    <row r="4" spans="2:12" ht="30" customHeight="1">
      <c r="B4" s="1211"/>
      <c r="C4" s="1193"/>
      <c r="D4" s="1193"/>
      <c r="E4" s="1193"/>
      <c r="F4" s="1193"/>
      <c r="G4" s="1193"/>
      <c r="H4" s="1193"/>
      <c r="I4" s="1193"/>
      <c r="J4" s="1193"/>
      <c r="K4" s="1193"/>
      <c r="L4" s="1212"/>
    </row>
    <row r="5" spans="2:12" ht="20.100000000000001" customHeight="1">
      <c r="B5" s="4955" t="str">
        <f>入力シート!C5</f>
        <v>久留米市長</v>
      </c>
      <c r="C5" s="4956"/>
      <c r="D5" s="4956"/>
      <c r="E5" s="1193" t="s">
        <v>1753</v>
      </c>
      <c r="F5" s="1193"/>
      <c r="G5" s="1193"/>
      <c r="H5" s="1193"/>
      <c r="I5" s="1193"/>
      <c r="J5" s="1193"/>
      <c r="K5" s="1193"/>
      <c r="L5" s="1212"/>
    </row>
    <row r="6" spans="2:12" ht="30" customHeight="1">
      <c r="B6" s="1225"/>
      <c r="C6" s="1224"/>
      <c r="D6" s="1224"/>
      <c r="E6" s="1193"/>
      <c r="F6" s="1193"/>
      <c r="G6" s="1193"/>
      <c r="H6" s="1193"/>
      <c r="I6" s="1193"/>
      <c r="J6" s="1193"/>
      <c r="K6" s="1193"/>
      <c r="L6" s="1212"/>
    </row>
    <row r="7" spans="2:12" ht="25.35" customHeight="1">
      <c r="B7" s="1225"/>
      <c r="C7" s="1224"/>
      <c r="D7" s="1224"/>
      <c r="E7" s="1193"/>
      <c r="F7" s="1193"/>
      <c r="G7" s="1193"/>
      <c r="H7" s="1193"/>
      <c r="I7" s="1193"/>
      <c r="J7" s="1193"/>
      <c r="K7" s="1193"/>
      <c r="L7" s="1212"/>
    </row>
    <row r="8" spans="2:12" ht="20.100000000000001" customHeight="1">
      <c r="B8" s="1211"/>
      <c r="C8" s="1193"/>
      <c r="D8" s="1193"/>
      <c r="E8" s="1194"/>
      <c r="F8" s="1194"/>
      <c r="G8" s="4953" t="s">
        <v>1967</v>
      </c>
      <c r="H8" s="4953"/>
      <c r="I8" s="1222" t="str">
        <f>入力シート!C25</f>
        <v>久留米市〇〇町１２３</v>
      </c>
      <c r="J8" s="1222"/>
      <c r="K8" s="1222"/>
      <c r="L8" s="1223"/>
    </row>
    <row r="9" spans="2:12" ht="20.100000000000001" customHeight="1">
      <c r="B9" s="1211"/>
      <c r="C9" s="1193"/>
      <c r="D9" s="1193"/>
      <c r="E9" s="1194"/>
      <c r="F9" s="1194"/>
      <c r="G9" s="4953" t="s">
        <v>1969</v>
      </c>
      <c r="H9" s="4953"/>
      <c r="I9" s="4954" t="str">
        <f>入力シート!C26</f>
        <v>(株）○○○○建設</v>
      </c>
      <c r="J9" s="4954"/>
      <c r="K9" s="4954"/>
      <c r="L9" s="4957"/>
    </row>
    <row r="10" spans="2:12" ht="20.100000000000001" customHeight="1">
      <c r="B10" s="1211"/>
      <c r="C10" s="1193"/>
      <c r="D10" s="1193"/>
      <c r="E10" s="1194"/>
      <c r="F10" s="1194"/>
      <c r="G10" s="4953" t="s">
        <v>1970</v>
      </c>
      <c r="H10" s="4953"/>
      <c r="I10" s="4954" t="str">
        <f>入力シート!C27</f>
        <v>代表取締役　久留米一郎</v>
      </c>
      <c r="J10" s="4954"/>
      <c r="K10" s="4954"/>
      <c r="L10" s="1213" t="s">
        <v>1333</v>
      </c>
    </row>
    <row r="11" spans="2:12" ht="30" customHeight="1">
      <c r="B11" s="1211"/>
      <c r="C11" s="1193"/>
      <c r="D11" s="1193"/>
      <c r="E11" s="1193"/>
      <c r="F11" s="1193"/>
      <c r="G11" s="1193"/>
      <c r="H11" s="1193"/>
      <c r="I11" s="1193"/>
      <c r="J11" s="1193"/>
      <c r="K11" s="1193"/>
      <c r="L11" s="1212"/>
    </row>
    <row r="12" spans="2:12" ht="30" customHeight="1">
      <c r="B12" s="4947" t="s">
        <v>2003</v>
      </c>
      <c r="C12" s="4948"/>
      <c r="D12" s="4948"/>
      <c r="E12" s="4948"/>
      <c r="F12" s="4948"/>
      <c r="G12" s="4948"/>
      <c r="H12" s="4948"/>
      <c r="I12" s="4948"/>
      <c r="J12" s="4948"/>
      <c r="K12" s="4948"/>
      <c r="L12" s="4949"/>
    </row>
    <row r="13" spans="2:12" ht="30" customHeight="1">
      <c r="B13" s="1214"/>
      <c r="C13" s="1195"/>
      <c r="D13" s="1195"/>
      <c r="E13" s="1195"/>
      <c r="F13" s="1195"/>
      <c r="G13" s="1195"/>
      <c r="H13" s="1195"/>
      <c r="I13" s="1195"/>
      <c r="J13" s="1195"/>
      <c r="K13" s="1195"/>
      <c r="L13" s="1215"/>
    </row>
    <row r="14" spans="2:12" ht="20.100000000000001" customHeight="1">
      <c r="B14" s="1216" t="s">
        <v>2004</v>
      </c>
      <c r="C14" s="1193"/>
      <c r="D14" s="1193"/>
      <c r="E14" s="1193"/>
      <c r="F14" s="1193"/>
      <c r="G14" s="1193"/>
      <c r="H14" s="1193"/>
      <c r="I14" s="1193"/>
      <c r="J14" s="1193"/>
      <c r="K14" s="1193"/>
      <c r="L14" s="1212"/>
    </row>
    <row r="15" spans="2:12" ht="5.0999999999999996" customHeight="1">
      <c r="B15" s="1211"/>
      <c r="C15" s="1193"/>
      <c r="D15" s="1193"/>
      <c r="E15" s="1193"/>
      <c r="F15" s="1193"/>
      <c r="G15" s="1193"/>
      <c r="H15" s="1193"/>
      <c r="I15" s="1193"/>
      <c r="J15" s="1193"/>
      <c r="K15" s="1193"/>
      <c r="L15" s="1212"/>
    </row>
    <row r="16" spans="2:12" ht="80.099999999999994" customHeight="1">
      <c r="B16" s="4941" t="s">
        <v>1997</v>
      </c>
      <c r="C16" s="4942"/>
      <c r="D16" s="4950" t="str">
        <f>入力シート!C10</f>
        <v>○○校区道路改良工事</v>
      </c>
      <c r="E16" s="4951"/>
      <c r="F16" s="4951"/>
      <c r="G16" s="4951"/>
      <c r="H16" s="4951"/>
      <c r="I16" s="4951"/>
      <c r="J16" s="4951"/>
      <c r="K16" s="4951"/>
      <c r="L16" s="4952"/>
    </row>
    <row r="17" spans="2:13" ht="80.099999999999994" customHeight="1">
      <c r="B17" s="4941" t="s">
        <v>1998</v>
      </c>
      <c r="C17" s="4942"/>
      <c r="D17" s="4950" t="str">
        <f>入力シート!C12</f>
        <v>久留米市○○町</v>
      </c>
      <c r="E17" s="4951"/>
      <c r="F17" s="4951"/>
      <c r="G17" s="4951"/>
      <c r="H17" s="4951"/>
      <c r="I17" s="4951"/>
      <c r="J17" s="4951"/>
      <c r="K17" s="4951"/>
      <c r="L17" s="4952"/>
    </row>
    <row r="18" spans="2:13" ht="80.099999999999994" customHeight="1">
      <c r="B18" s="4941" t="s">
        <v>1999</v>
      </c>
      <c r="C18" s="4942"/>
      <c r="D18" s="4943">
        <f>入力シート!C14</f>
        <v>45749</v>
      </c>
      <c r="E18" s="4944"/>
      <c r="F18" s="4944"/>
      <c r="G18" s="4944"/>
      <c r="H18" s="1227" t="s">
        <v>14</v>
      </c>
      <c r="I18" s="4945">
        <f>入力シート!C15</f>
        <v>45838</v>
      </c>
      <c r="J18" s="4945"/>
      <c r="K18" s="4945"/>
      <c r="L18" s="4946"/>
    </row>
    <row r="19" spans="2:13" s="1095" customFormat="1" ht="80.099999999999994" customHeight="1">
      <c r="B19" s="4939" t="s">
        <v>1309</v>
      </c>
      <c r="C19" s="4939"/>
      <c r="D19" s="1228"/>
      <c r="E19" s="4940">
        <f>入力シート!C24</f>
        <v>13000000</v>
      </c>
      <c r="F19" s="4940"/>
      <c r="G19" s="4940"/>
      <c r="H19" s="4940"/>
      <c r="I19" s="1229" t="s">
        <v>1382</v>
      </c>
      <c r="J19" s="1226"/>
      <c r="K19" s="1228"/>
      <c r="L19" s="1230"/>
    </row>
    <row r="20" spans="2:13" ht="20.100000000000001" customHeight="1">
      <c r="B20" s="1193"/>
      <c r="C20" s="1193"/>
      <c r="D20" s="1193"/>
      <c r="E20" s="1193"/>
      <c r="F20" s="1193"/>
      <c r="G20" s="1193"/>
      <c r="H20" s="1193"/>
      <c r="I20" s="1193"/>
      <c r="J20" s="1193"/>
      <c r="K20" s="1193"/>
      <c r="L20" s="1193"/>
      <c r="M20" s="1193"/>
    </row>
    <row r="21" spans="2:13" ht="20.100000000000001" customHeight="1">
      <c r="B21" s="1193"/>
      <c r="C21" s="1193"/>
      <c r="D21" s="1193"/>
      <c r="E21" s="1193"/>
      <c r="F21" s="1193"/>
      <c r="G21" s="1193"/>
      <c r="H21" s="1193"/>
      <c r="I21" s="1193"/>
      <c r="J21" s="1193"/>
      <c r="K21" s="1193"/>
      <c r="L21" s="1193"/>
      <c r="M21" s="1193"/>
    </row>
    <row r="22" spans="2:13">
      <c r="B22" s="1193"/>
      <c r="C22" s="1193"/>
      <c r="D22" s="1193"/>
      <c r="E22" s="1193"/>
      <c r="F22" s="1193"/>
      <c r="G22" s="1193"/>
      <c r="H22" s="1193"/>
      <c r="I22" s="1193"/>
      <c r="J22" s="1193"/>
      <c r="K22" s="1193"/>
    </row>
  </sheetData>
  <mergeCells count="17">
    <mergeCell ref="I3:K3"/>
    <mergeCell ref="B12:L12"/>
    <mergeCell ref="B16:C16"/>
    <mergeCell ref="D16:L16"/>
    <mergeCell ref="B17:C17"/>
    <mergeCell ref="D17:L17"/>
    <mergeCell ref="G10:H10"/>
    <mergeCell ref="I10:K10"/>
    <mergeCell ref="B5:D5"/>
    <mergeCell ref="G8:H8"/>
    <mergeCell ref="G9:H9"/>
    <mergeCell ref="I9:L9"/>
    <mergeCell ref="B19:C19"/>
    <mergeCell ref="E19:H19"/>
    <mergeCell ref="B18:C18"/>
    <mergeCell ref="D18:G18"/>
    <mergeCell ref="I18:L18"/>
  </mergeCells>
  <phoneticPr fontId="14"/>
  <pageMargins left="0.55118110236220474" right="0.31496062992125984" top="0.82677165354330717" bottom="0.62992125984251968" header="0.19685039370078741" footer="0.19685039370078741"/>
  <pageSetup paperSize="9"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Q44"/>
  <sheetViews>
    <sheetView view="pageBreakPreview" zoomScaleNormal="75" zoomScaleSheetLayoutView="100" workbookViewId="0">
      <selection activeCell="E7" sqref="E7"/>
    </sheetView>
  </sheetViews>
  <sheetFormatPr defaultColWidth="9" defaultRowHeight="13.2"/>
  <cols>
    <col min="1" max="1" width="2.88671875" style="1192" customWidth="1"/>
    <col min="2" max="2" width="9" style="1192"/>
    <col min="3" max="3" width="8.88671875" style="1192" customWidth="1"/>
    <col min="4" max="4" width="4.88671875" style="1192" customWidth="1"/>
    <col min="5" max="5" width="9.88671875" style="1192" customWidth="1"/>
    <col min="6" max="6" width="4.88671875" style="1192" customWidth="1"/>
    <col min="7" max="7" width="13.109375" style="1192" customWidth="1"/>
    <col min="8" max="8" width="4.88671875" style="1192" customWidth="1"/>
    <col min="9" max="9" width="10.88671875" style="1192" customWidth="1"/>
    <col min="10" max="10" width="9.88671875" style="1192" customWidth="1"/>
    <col min="11" max="11" width="6.88671875" style="1192" customWidth="1"/>
    <col min="12" max="12" width="4.88671875" style="1192" customWidth="1"/>
    <col min="13" max="13" width="2.88671875" style="1192" customWidth="1"/>
    <col min="14" max="263" width="9" style="1192"/>
    <col min="264" max="264" width="12" style="1192" customWidth="1"/>
    <col min="265" max="265" width="13.109375" style="1192" customWidth="1"/>
    <col min="266" max="266" width="16" style="1192" customWidth="1"/>
    <col min="267" max="267" width="6.88671875" style="1192" customWidth="1"/>
    <col min="268" max="268" width="10.88671875" style="1192" customWidth="1"/>
    <col min="269" max="269" width="9.6640625" style="1192" customWidth="1"/>
    <col min="270" max="519" width="9" style="1192"/>
    <col min="520" max="520" width="12" style="1192" customWidth="1"/>
    <col min="521" max="521" width="13.109375" style="1192" customWidth="1"/>
    <col min="522" max="522" width="16" style="1192" customWidth="1"/>
    <col min="523" max="523" width="6.88671875" style="1192" customWidth="1"/>
    <col min="524" max="524" width="10.88671875" style="1192" customWidth="1"/>
    <col min="525" max="525" width="9.6640625" style="1192" customWidth="1"/>
    <col min="526" max="775" width="9" style="1192"/>
    <col min="776" max="776" width="12" style="1192" customWidth="1"/>
    <col min="777" max="777" width="13.109375" style="1192" customWidth="1"/>
    <col min="778" max="778" width="16" style="1192" customWidth="1"/>
    <col min="779" max="779" width="6.88671875" style="1192" customWidth="1"/>
    <col min="780" max="780" width="10.88671875" style="1192" customWidth="1"/>
    <col min="781" max="781" width="9.6640625" style="1192" customWidth="1"/>
    <col min="782" max="1031" width="9" style="1192"/>
    <col min="1032" max="1032" width="12" style="1192" customWidth="1"/>
    <col min="1033" max="1033" width="13.109375" style="1192" customWidth="1"/>
    <col min="1034" max="1034" width="16" style="1192" customWidth="1"/>
    <col min="1035" max="1035" width="6.88671875" style="1192" customWidth="1"/>
    <col min="1036" max="1036" width="10.88671875" style="1192" customWidth="1"/>
    <col min="1037" max="1037" width="9.6640625" style="1192" customWidth="1"/>
    <col min="1038" max="1287" width="9" style="1192"/>
    <col min="1288" max="1288" width="12" style="1192" customWidth="1"/>
    <col min="1289" max="1289" width="13.109375" style="1192" customWidth="1"/>
    <col min="1290" max="1290" width="16" style="1192" customWidth="1"/>
    <col min="1291" max="1291" width="6.88671875" style="1192" customWidth="1"/>
    <col min="1292" max="1292" width="10.88671875" style="1192" customWidth="1"/>
    <col min="1293" max="1293" width="9.6640625" style="1192" customWidth="1"/>
    <col min="1294" max="1543" width="9" style="1192"/>
    <col min="1544" max="1544" width="12" style="1192" customWidth="1"/>
    <col min="1545" max="1545" width="13.109375" style="1192" customWidth="1"/>
    <col min="1546" max="1546" width="16" style="1192" customWidth="1"/>
    <col min="1547" max="1547" width="6.88671875" style="1192" customWidth="1"/>
    <col min="1548" max="1548" width="10.88671875" style="1192" customWidth="1"/>
    <col min="1549" max="1549" width="9.6640625" style="1192" customWidth="1"/>
    <col min="1550" max="1799" width="9" style="1192"/>
    <col min="1800" max="1800" width="12" style="1192" customWidth="1"/>
    <col min="1801" max="1801" width="13.109375" style="1192" customWidth="1"/>
    <col min="1802" max="1802" width="16" style="1192" customWidth="1"/>
    <col min="1803" max="1803" width="6.88671875" style="1192" customWidth="1"/>
    <col min="1804" max="1804" width="10.88671875" style="1192" customWidth="1"/>
    <col min="1805" max="1805" width="9.6640625" style="1192" customWidth="1"/>
    <col min="1806" max="2055" width="9" style="1192"/>
    <col min="2056" max="2056" width="12" style="1192" customWidth="1"/>
    <col min="2057" max="2057" width="13.109375" style="1192" customWidth="1"/>
    <col min="2058" max="2058" width="16" style="1192" customWidth="1"/>
    <col min="2059" max="2059" width="6.88671875" style="1192" customWidth="1"/>
    <col min="2060" max="2060" width="10.88671875" style="1192" customWidth="1"/>
    <col min="2061" max="2061" width="9.6640625" style="1192" customWidth="1"/>
    <col min="2062" max="2311" width="9" style="1192"/>
    <col min="2312" max="2312" width="12" style="1192" customWidth="1"/>
    <col min="2313" max="2313" width="13.109375" style="1192" customWidth="1"/>
    <col min="2314" max="2314" width="16" style="1192" customWidth="1"/>
    <col min="2315" max="2315" width="6.88671875" style="1192" customWidth="1"/>
    <col min="2316" max="2316" width="10.88671875" style="1192" customWidth="1"/>
    <col min="2317" max="2317" width="9.6640625" style="1192" customWidth="1"/>
    <col min="2318" max="2567" width="9" style="1192"/>
    <col min="2568" max="2568" width="12" style="1192" customWidth="1"/>
    <col min="2569" max="2569" width="13.109375" style="1192" customWidth="1"/>
    <col min="2570" max="2570" width="16" style="1192" customWidth="1"/>
    <col min="2571" max="2571" width="6.88671875" style="1192" customWidth="1"/>
    <col min="2572" max="2572" width="10.88671875" style="1192" customWidth="1"/>
    <col min="2573" max="2573" width="9.6640625" style="1192" customWidth="1"/>
    <col min="2574" max="2823" width="9" style="1192"/>
    <col min="2824" max="2824" width="12" style="1192" customWidth="1"/>
    <col min="2825" max="2825" width="13.109375" style="1192" customWidth="1"/>
    <col min="2826" max="2826" width="16" style="1192" customWidth="1"/>
    <col min="2827" max="2827" width="6.88671875" style="1192" customWidth="1"/>
    <col min="2828" max="2828" width="10.88671875" style="1192" customWidth="1"/>
    <col min="2829" max="2829" width="9.6640625" style="1192" customWidth="1"/>
    <col min="2830" max="3079" width="9" style="1192"/>
    <col min="3080" max="3080" width="12" style="1192" customWidth="1"/>
    <col min="3081" max="3081" width="13.109375" style="1192" customWidth="1"/>
    <col min="3082" max="3082" width="16" style="1192" customWidth="1"/>
    <col min="3083" max="3083" width="6.88671875" style="1192" customWidth="1"/>
    <col min="3084" max="3084" width="10.88671875" style="1192" customWidth="1"/>
    <col min="3085" max="3085" width="9.6640625" style="1192" customWidth="1"/>
    <col min="3086" max="3335" width="9" style="1192"/>
    <col min="3336" max="3336" width="12" style="1192" customWidth="1"/>
    <col min="3337" max="3337" width="13.109375" style="1192" customWidth="1"/>
    <col min="3338" max="3338" width="16" style="1192" customWidth="1"/>
    <col min="3339" max="3339" width="6.88671875" style="1192" customWidth="1"/>
    <col min="3340" max="3340" width="10.88671875" style="1192" customWidth="1"/>
    <col min="3341" max="3341" width="9.6640625" style="1192" customWidth="1"/>
    <col min="3342" max="3591" width="9" style="1192"/>
    <col min="3592" max="3592" width="12" style="1192" customWidth="1"/>
    <col min="3593" max="3593" width="13.109375" style="1192" customWidth="1"/>
    <col min="3594" max="3594" width="16" style="1192" customWidth="1"/>
    <col min="3595" max="3595" width="6.88671875" style="1192" customWidth="1"/>
    <col min="3596" max="3596" width="10.88671875" style="1192" customWidth="1"/>
    <col min="3597" max="3597" width="9.6640625" style="1192" customWidth="1"/>
    <col min="3598" max="3847" width="9" style="1192"/>
    <col min="3848" max="3848" width="12" style="1192" customWidth="1"/>
    <col min="3849" max="3849" width="13.109375" style="1192" customWidth="1"/>
    <col min="3850" max="3850" width="16" style="1192" customWidth="1"/>
    <col min="3851" max="3851" width="6.88671875" style="1192" customWidth="1"/>
    <col min="3852" max="3852" width="10.88671875" style="1192" customWidth="1"/>
    <col min="3853" max="3853" width="9.6640625" style="1192" customWidth="1"/>
    <col min="3854" max="4103" width="9" style="1192"/>
    <col min="4104" max="4104" width="12" style="1192" customWidth="1"/>
    <col min="4105" max="4105" width="13.109375" style="1192" customWidth="1"/>
    <col min="4106" max="4106" width="16" style="1192" customWidth="1"/>
    <col min="4107" max="4107" width="6.88671875" style="1192" customWidth="1"/>
    <col min="4108" max="4108" width="10.88671875" style="1192" customWidth="1"/>
    <col min="4109" max="4109" width="9.6640625" style="1192" customWidth="1"/>
    <col min="4110" max="4359" width="9" style="1192"/>
    <col min="4360" max="4360" width="12" style="1192" customWidth="1"/>
    <col min="4361" max="4361" width="13.109375" style="1192" customWidth="1"/>
    <col min="4362" max="4362" width="16" style="1192" customWidth="1"/>
    <col min="4363" max="4363" width="6.88671875" style="1192" customWidth="1"/>
    <col min="4364" max="4364" width="10.88671875" style="1192" customWidth="1"/>
    <col min="4365" max="4365" width="9.6640625" style="1192" customWidth="1"/>
    <col min="4366" max="4615" width="9" style="1192"/>
    <col min="4616" max="4616" width="12" style="1192" customWidth="1"/>
    <col min="4617" max="4617" width="13.109375" style="1192" customWidth="1"/>
    <col min="4618" max="4618" width="16" style="1192" customWidth="1"/>
    <col min="4619" max="4619" width="6.88671875" style="1192" customWidth="1"/>
    <col min="4620" max="4620" width="10.88671875" style="1192" customWidth="1"/>
    <col min="4621" max="4621" width="9.6640625" style="1192" customWidth="1"/>
    <col min="4622" max="4871" width="9" style="1192"/>
    <col min="4872" max="4872" width="12" style="1192" customWidth="1"/>
    <col min="4873" max="4873" width="13.109375" style="1192" customWidth="1"/>
    <col min="4874" max="4874" width="16" style="1192" customWidth="1"/>
    <col min="4875" max="4875" width="6.88671875" style="1192" customWidth="1"/>
    <col min="4876" max="4876" width="10.88671875" style="1192" customWidth="1"/>
    <col min="4877" max="4877" width="9.6640625" style="1192" customWidth="1"/>
    <col min="4878" max="5127" width="9" style="1192"/>
    <col min="5128" max="5128" width="12" style="1192" customWidth="1"/>
    <col min="5129" max="5129" width="13.109375" style="1192" customWidth="1"/>
    <col min="5130" max="5130" width="16" style="1192" customWidth="1"/>
    <col min="5131" max="5131" width="6.88671875" style="1192" customWidth="1"/>
    <col min="5132" max="5132" width="10.88671875" style="1192" customWidth="1"/>
    <col min="5133" max="5133" width="9.6640625" style="1192" customWidth="1"/>
    <col min="5134" max="5383" width="9" style="1192"/>
    <col min="5384" max="5384" width="12" style="1192" customWidth="1"/>
    <col min="5385" max="5385" width="13.109375" style="1192" customWidth="1"/>
    <col min="5386" max="5386" width="16" style="1192" customWidth="1"/>
    <col min="5387" max="5387" width="6.88671875" style="1192" customWidth="1"/>
    <col min="5388" max="5388" width="10.88671875" style="1192" customWidth="1"/>
    <col min="5389" max="5389" width="9.6640625" style="1192" customWidth="1"/>
    <col min="5390" max="5639" width="9" style="1192"/>
    <col min="5640" max="5640" width="12" style="1192" customWidth="1"/>
    <col min="5641" max="5641" width="13.109375" style="1192" customWidth="1"/>
    <col min="5642" max="5642" width="16" style="1192" customWidth="1"/>
    <col min="5643" max="5643" width="6.88671875" style="1192" customWidth="1"/>
    <col min="5644" max="5644" width="10.88671875" style="1192" customWidth="1"/>
    <col min="5645" max="5645" width="9.6640625" style="1192" customWidth="1"/>
    <col min="5646" max="5895" width="9" style="1192"/>
    <col min="5896" max="5896" width="12" style="1192" customWidth="1"/>
    <col min="5897" max="5897" width="13.109375" style="1192" customWidth="1"/>
    <col min="5898" max="5898" width="16" style="1192" customWidth="1"/>
    <col min="5899" max="5899" width="6.88671875" style="1192" customWidth="1"/>
    <col min="5900" max="5900" width="10.88671875" style="1192" customWidth="1"/>
    <col min="5901" max="5901" width="9.6640625" style="1192" customWidth="1"/>
    <col min="5902" max="6151" width="9" style="1192"/>
    <col min="6152" max="6152" width="12" style="1192" customWidth="1"/>
    <col min="6153" max="6153" width="13.109375" style="1192" customWidth="1"/>
    <col min="6154" max="6154" width="16" style="1192" customWidth="1"/>
    <col min="6155" max="6155" width="6.88671875" style="1192" customWidth="1"/>
    <col min="6156" max="6156" width="10.88671875" style="1192" customWidth="1"/>
    <col min="6157" max="6157" width="9.6640625" style="1192" customWidth="1"/>
    <col min="6158" max="6407" width="9" style="1192"/>
    <col min="6408" max="6408" width="12" style="1192" customWidth="1"/>
    <col min="6409" max="6409" width="13.109375" style="1192" customWidth="1"/>
    <col min="6410" max="6410" width="16" style="1192" customWidth="1"/>
    <col min="6411" max="6411" width="6.88671875" style="1192" customWidth="1"/>
    <col min="6412" max="6412" width="10.88671875" style="1192" customWidth="1"/>
    <col min="6413" max="6413" width="9.6640625" style="1192" customWidth="1"/>
    <col min="6414" max="6663" width="9" style="1192"/>
    <col min="6664" max="6664" width="12" style="1192" customWidth="1"/>
    <col min="6665" max="6665" width="13.109375" style="1192" customWidth="1"/>
    <col min="6666" max="6666" width="16" style="1192" customWidth="1"/>
    <col min="6667" max="6667" width="6.88671875" style="1192" customWidth="1"/>
    <col min="6668" max="6668" width="10.88671875" style="1192" customWidth="1"/>
    <col min="6669" max="6669" width="9.6640625" style="1192" customWidth="1"/>
    <col min="6670" max="6919" width="9" style="1192"/>
    <col min="6920" max="6920" width="12" style="1192" customWidth="1"/>
    <col min="6921" max="6921" width="13.109375" style="1192" customWidth="1"/>
    <col min="6922" max="6922" width="16" style="1192" customWidth="1"/>
    <col min="6923" max="6923" width="6.88671875" style="1192" customWidth="1"/>
    <col min="6924" max="6924" width="10.88671875" style="1192" customWidth="1"/>
    <col min="6925" max="6925" width="9.6640625" style="1192" customWidth="1"/>
    <col min="6926" max="7175" width="9" style="1192"/>
    <col min="7176" max="7176" width="12" style="1192" customWidth="1"/>
    <col min="7177" max="7177" width="13.109375" style="1192" customWidth="1"/>
    <col min="7178" max="7178" width="16" style="1192" customWidth="1"/>
    <col min="7179" max="7179" width="6.88671875" style="1192" customWidth="1"/>
    <col min="7180" max="7180" width="10.88671875" style="1192" customWidth="1"/>
    <col min="7181" max="7181" width="9.6640625" style="1192" customWidth="1"/>
    <col min="7182" max="7431" width="9" style="1192"/>
    <col min="7432" max="7432" width="12" style="1192" customWidth="1"/>
    <col min="7433" max="7433" width="13.109375" style="1192" customWidth="1"/>
    <col min="7434" max="7434" width="16" style="1192" customWidth="1"/>
    <col min="7435" max="7435" width="6.88671875" style="1192" customWidth="1"/>
    <col min="7436" max="7436" width="10.88671875" style="1192" customWidth="1"/>
    <col min="7437" max="7437" width="9.6640625" style="1192" customWidth="1"/>
    <col min="7438" max="7687" width="9" style="1192"/>
    <col min="7688" max="7688" width="12" style="1192" customWidth="1"/>
    <col min="7689" max="7689" width="13.109375" style="1192" customWidth="1"/>
    <col min="7690" max="7690" width="16" style="1192" customWidth="1"/>
    <col min="7691" max="7691" width="6.88671875" style="1192" customWidth="1"/>
    <col min="7692" max="7692" width="10.88671875" style="1192" customWidth="1"/>
    <col min="7693" max="7693" width="9.6640625" style="1192" customWidth="1"/>
    <col min="7694" max="7943" width="9" style="1192"/>
    <col min="7944" max="7944" width="12" style="1192" customWidth="1"/>
    <col min="7945" max="7945" width="13.109375" style="1192" customWidth="1"/>
    <col min="7946" max="7946" width="16" style="1192" customWidth="1"/>
    <col min="7947" max="7947" width="6.88671875" style="1192" customWidth="1"/>
    <col min="7948" max="7948" width="10.88671875" style="1192" customWidth="1"/>
    <col min="7949" max="7949" width="9.6640625" style="1192" customWidth="1"/>
    <col min="7950" max="8199" width="9" style="1192"/>
    <col min="8200" max="8200" width="12" style="1192" customWidth="1"/>
    <col min="8201" max="8201" width="13.109375" style="1192" customWidth="1"/>
    <col min="8202" max="8202" width="16" style="1192" customWidth="1"/>
    <col min="8203" max="8203" width="6.88671875" style="1192" customWidth="1"/>
    <col min="8204" max="8204" width="10.88671875" style="1192" customWidth="1"/>
    <col min="8205" max="8205" width="9.6640625" style="1192" customWidth="1"/>
    <col min="8206" max="8455" width="9" style="1192"/>
    <col min="8456" max="8456" width="12" style="1192" customWidth="1"/>
    <col min="8457" max="8457" width="13.109375" style="1192" customWidth="1"/>
    <col min="8458" max="8458" width="16" style="1192" customWidth="1"/>
    <col min="8459" max="8459" width="6.88671875" style="1192" customWidth="1"/>
    <col min="8460" max="8460" width="10.88671875" style="1192" customWidth="1"/>
    <col min="8461" max="8461" width="9.6640625" style="1192" customWidth="1"/>
    <col min="8462" max="8711" width="9" style="1192"/>
    <col min="8712" max="8712" width="12" style="1192" customWidth="1"/>
    <col min="8713" max="8713" width="13.109375" style="1192" customWidth="1"/>
    <col min="8714" max="8714" width="16" style="1192" customWidth="1"/>
    <col min="8715" max="8715" width="6.88671875" style="1192" customWidth="1"/>
    <col min="8716" max="8716" width="10.88671875" style="1192" customWidth="1"/>
    <col min="8717" max="8717" width="9.6640625" style="1192" customWidth="1"/>
    <col min="8718" max="8967" width="9" style="1192"/>
    <col min="8968" max="8968" width="12" style="1192" customWidth="1"/>
    <col min="8969" max="8969" width="13.109375" style="1192" customWidth="1"/>
    <col min="8970" max="8970" width="16" style="1192" customWidth="1"/>
    <col min="8971" max="8971" width="6.88671875" style="1192" customWidth="1"/>
    <col min="8972" max="8972" width="10.88671875" style="1192" customWidth="1"/>
    <col min="8973" max="8973" width="9.6640625" style="1192" customWidth="1"/>
    <col min="8974" max="9223" width="9" style="1192"/>
    <col min="9224" max="9224" width="12" style="1192" customWidth="1"/>
    <col min="9225" max="9225" width="13.109375" style="1192" customWidth="1"/>
    <col min="9226" max="9226" width="16" style="1192" customWidth="1"/>
    <col min="9227" max="9227" width="6.88671875" style="1192" customWidth="1"/>
    <col min="9228" max="9228" width="10.88671875" style="1192" customWidth="1"/>
    <col min="9229" max="9229" width="9.6640625" style="1192" customWidth="1"/>
    <col min="9230" max="9479" width="9" style="1192"/>
    <col min="9480" max="9480" width="12" style="1192" customWidth="1"/>
    <col min="9481" max="9481" width="13.109375" style="1192" customWidth="1"/>
    <col min="9482" max="9482" width="16" style="1192" customWidth="1"/>
    <col min="9483" max="9483" width="6.88671875" style="1192" customWidth="1"/>
    <col min="9484" max="9484" width="10.88671875" style="1192" customWidth="1"/>
    <col min="9485" max="9485" width="9.6640625" style="1192" customWidth="1"/>
    <col min="9486" max="9735" width="9" style="1192"/>
    <col min="9736" max="9736" width="12" style="1192" customWidth="1"/>
    <col min="9737" max="9737" width="13.109375" style="1192" customWidth="1"/>
    <col min="9738" max="9738" width="16" style="1192" customWidth="1"/>
    <col min="9739" max="9739" width="6.88671875" style="1192" customWidth="1"/>
    <col min="9740" max="9740" width="10.88671875" style="1192" customWidth="1"/>
    <col min="9741" max="9741" width="9.6640625" style="1192" customWidth="1"/>
    <col min="9742" max="9991" width="9" style="1192"/>
    <col min="9992" max="9992" width="12" style="1192" customWidth="1"/>
    <col min="9993" max="9993" width="13.109375" style="1192" customWidth="1"/>
    <col min="9994" max="9994" width="16" style="1192" customWidth="1"/>
    <col min="9995" max="9995" width="6.88671875" style="1192" customWidth="1"/>
    <col min="9996" max="9996" width="10.88671875" style="1192" customWidth="1"/>
    <col min="9997" max="9997" width="9.6640625" style="1192" customWidth="1"/>
    <col min="9998" max="10247" width="9" style="1192"/>
    <col min="10248" max="10248" width="12" style="1192" customWidth="1"/>
    <col min="10249" max="10249" width="13.109375" style="1192" customWidth="1"/>
    <col min="10250" max="10250" width="16" style="1192" customWidth="1"/>
    <col min="10251" max="10251" width="6.88671875" style="1192" customWidth="1"/>
    <col min="10252" max="10252" width="10.88671875" style="1192" customWidth="1"/>
    <col min="10253" max="10253" width="9.6640625" style="1192" customWidth="1"/>
    <col min="10254" max="10503" width="9" style="1192"/>
    <col min="10504" max="10504" width="12" style="1192" customWidth="1"/>
    <col min="10505" max="10505" width="13.109375" style="1192" customWidth="1"/>
    <col min="10506" max="10506" width="16" style="1192" customWidth="1"/>
    <col min="10507" max="10507" width="6.88671875" style="1192" customWidth="1"/>
    <col min="10508" max="10508" width="10.88671875" style="1192" customWidth="1"/>
    <col min="10509" max="10509" width="9.6640625" style="1192" customWidth="1"/>
    <col min="10510" max="10759" width="9" style="1192"/>
    <col min="10760" max="10760" width="12" style="1192" customWidth="1"/>
    <col min="10761" max="10761" width="13.109375" style="1192" customWidth="1"/>
    <col min="10762" max="10762" width="16" style="1192" customWidth="1"/>
    <col min="10763" max="10763" width="6.88671875" style="1192" customWidth="1"/>
    <col min="10764" max="10764" width="10.88671875" style="1192" customWidth="1"/>
    <col min="10765" max="10765" width="9.6640625" style="1192" customWidth="1"/>
    <col min="10766" max="11015" width="9" style="1192"/>
    <col min="11016" max="11016" width="12" style="1192" customWidth="1"/>
    <col min="11017" max="11017" width="13.109375" style="1192" customWidth="1"/>
    <col min="11018" max="11018" width="16" style="1192" customWidth="1"/>
    <col min="11019" max="11019" width="6.88671875" style="1192" customWidth="1"/>
    <col min="11020" max="11020" width="10.88671875" style="1192" customWidth="1"/>
    <col min="11021" max="11021" width="9.6640625" style="1192" customWidth="1"/>
    <col min="11022" max="11271" width="9" style="1192"/>
    <col min="11272" max="11272" width="12" style="1192" customWidth="1"/>
    <col min="11273" max="11273" width="13.109375" style="1192" customWidth="1"/>
    <col min="11274" max="11274" width="16" style="1192" customWidth="1"/>
    <col min="11275" max="11275" width="6.88671875" style="1192" customWidth="1"/>
    <col min="11276" max="11276" width="10.88671875" style="1192" customWidth="1"/>
    <col min="11277" max="11277" width="9.6640625" style="1192" customWidth="1"/>
    <col min="11278" max="11527" width="9" style="1192"/>
    <col min="11528" max="11528" width="12" style="1192" customWidth="1"/>
    <col min="11529" max="11529" width="13.109375" style="1192" customWidth="1"/>
    <col min="11530" max="11530" width="16" style="1192" customWidth="1"/>
    <col min="11531" max="11531" width="6.88671875" style="1192" customWidth="1"/>
    <col min="11532" max="11532" width="10.88671875" style="1192" customWidth="1"/>
    <col min="11533" max="11533" width="9.6640625" style="1192" customWidth="1"/>
    <col min="11534" max="11783" width="9" style="1192"/>
    <col min="11784" max="11784" width="12" style="1192" customWidth="1"/>
    <col min="11785" max="11785" width="13.109375" style="1192" customWidth="1"/>
    <col min="11786" max="11786" width="16" style="1192" customWidth="1"/>
    <col min="11787" max="11787" width="6.88671875" style="1192" customWidth="1"/>
    <col min="11788" max="11788" width="10.88671875" style="1192" customWidth="1"/>
    <col min="11789" max="11789" width="9.6640625" style="1192" customWidth="1"/>
    <col min="11790" max="12039" width="9" style="1192"/>
    <col min="12040" max="12040" width="12" style="1192" customWidth="1"/>
    <col min="12041" max="12041" width="13.109375" style="1192" customWidth="1"/>
    <col min="12042" max="12042" width="16" style="1192" customWidth="1"/>
    <col min="12043" max="12043" width="6.88671875" style="1192" customWidth="1"/>
    <col min="12044" max="12044" width="10.88671875" style="1192" customWidth="1"/>
    <col min="12045" max="12045" width="9.6640625" style="1192" customWidth="1"/>
    <col min="12046" max="12295" width="9" style="1192"/>
    <col min="12296" max="12296" width="12" style="1192" customWidth="1"/>
    <col min="12297" max="12297" width="13.109375" style="1192" customWidth="1"/>
    <col min="12298" max="12298" width="16" style="1192" customWidth="1"/>
    <col min="12299" max="12299" width="6.88671875" style="1192" customWidth="1"/>
    <col min="12300" max="12300" width="10.88671875" style="1192" customWidth="1"/>
    <col min="12301" max="12301" width="9.6640625" style="1192" customWidth="1"/>
    <col min="12302" max="12551" width="9" style="1192"/>
    <col min="12552" max="12552" width="12" style="1192" customWidth="1"/>
    <col min="12553" max="12553" width="13.109375" style="1192" customWidth="1"/>
    <col min="12554" max="12554" width="16" style="1192" customWidth="1"/>
    <col min="12555" max="12555" width="6.88671875" style="1192" customWidth="1"/>
    <col min="12556" max="12556" width="10.88671875" style="1192" customWidth="1"/>
    <col min="12557" max="12557" width="9.6640625" style="1192" customWidth="1"/>
    <col min="12558" max="12807" width="9" style="1192"/>
    <col min="12808" max="12808" width="12" style="1192" customWidth="1"/>
    <col min="12809" max="12809" width="13.109375" style="1192" customWidth="1"/>
    <col min="12810" max="12810" width="16" style="1192" customWidth="1"/>
    <col min="12811" max="12811" width="6.88671875" style="1192" customWidth="1"/>
    <col min="12812" max="12812" width="10.88671875" style="1192" customWidth="1"/>
    <col min="12813" max="12813" width="9.6640625" style="1192" customWidth="1"/>
    <col min="12814" max="13063" width="9" style="1192"/>
    <col min="13064" max="13064" width="12" style="1192" customWidth="1"/>
    <col min="13065" max="13065" width="13.109375" style="1192" customWidth="1"/>
    <col min="13066" max="13066" width="16" style="1192" customWidth="1"/>
    <col min="13067" max="13067" width="6.88671875" style="1192" customWidth="1"/>
    <col min="13068" max="13068" width="10.88671875" style="1192" customWidth="1"/>
    <col min="13069" max="13069" width="9.6640625" style="1192" customWidth="1"/>
    <col min="13070" max="13319" width="9" style="1192"/>
    <col min="13320" max="13320" width="12" style="1192" customWidth="1"/>
    <col min="13321" max="13321" width="13.109375" style="1192" customWidth="1"/>
    <col min="13322" max="13322" width="16" style="1192" customWidth="1"/>
    <col min="13323" max="13323" width="6.88671875" style="1192" customWidth="1"/>
    <col min="13324" max="13324" width="10.88671875" style="1192" customWidth="1"/>
    <col min="13325" max="13325" width="9.6640625" style="1192" customWidth="1"/>
    <col min="13326" max="13575" width="9" style="1192"/>
    <col min="13576" max="13576" width="12" style="1192" customWidth="1"/>
    <col min="13577" max="13577" width="13.109375" style="1192" customWidth="1"/>
    <col min="13578" max="13578" width="16" style="1192" customWidth="1"/>
    <col min="13579" max="13579" width="6.88671875" style="1192" customWidth="1"/>
    <col min="13580" max="13580" width="10.88671875" style="1192" customWidth="1"/>
    <col min="13581" max="13581" width="9.6640625" style="1192" customWidth="1"/>
    <col min="13582" max="13831" width="9" style="1192"/>
    <col min="13832" max="13832" width="12" style="1192" customWidth="1"/>
    <col min="13833" max="13833" width="13.109375" style="1192" customWidth="1"/>
    <col min="13834" max="13834" width="16" style="1192" customWidth="1"/>
    <col min="13835" max="13835" width="6.88671875" style="1192" customWidth="1"/>
    <col min="13836" max="13836" width="10.88671875" style="1192" customWidth="1"/>
    <col min="13837" max="13837" width="9.6640625" style="1192" customWidth="1"/>
    <col min="13838" max="14087" width="9" style="1192"/>
    <col min="14088" max="14088" width="12" style="1192" customWidth="1"/>
    <col min="14089" max="14089" width="13.109375" style="1192" customWidth="1"/>
    <col min="14090" max="14090" width="16" style="1192" customWidth="1"/>
    <col min="14091" max="14091" width="6.88671875" style="1192" customWidth="1"/>
    <col min="14092" max="14092" width="10.88671875" style="1192" customWidth="1"/>
    <col min="14093" max="14093" width="9.6640625" style="1192" customWidth="1"/>
    <col min="14094" max="14343" width="9" style="1192"/>
    <col min="14344" max="14344" width="12" style="1192" customWidth="1"/>
    <col min="14345" max="14345" width="13.109375" style="1192" customWidth="1"/>
    <col min="14346" max="14346" width="16" style="1192" customWidth="1"/>
    <col min="14347" max="14347" width="6.88671875" style="1192" customWidth="1"/>
    <col min="14348" max="14348" width="10.88671875" style="1192" customWidth="1"/>
    <col min="14349" max="14349" width="9.6640625" style="1192" customWidth="1"/>
    <col min="14350" max="14599" width="9" style="1192"/>
    <col min="14600" max="14600" width="12" style="1192" customWidth="1"/>
    <col min="14601" max="14601" width="13.109375" style="1192" customWidth="1"/>
    <col min="14602" max="14602" width="16" style="1192" customWidth="1"/>
    <col min="14603" max="14603" width="6.88671875" style="1192" customWidth="1"/>
    <col min="14604" max="14604" width="10.88671875" style="1192" customWidth="1"/>
    <col min="14605" max="14605" width="9.6640625" style="1192" customWidth="1"/>
    <col min="14606" max="14855" width="9" style="1192"/>
    <col min="14856" max="14856" width="12" style="1192" customWidth="1"/>
    <col min="14857" max="14857" width="13.109375" style="1192" customWidth="1"/>
    <col min="14858" max="14858" width="16" style="1192" customWidth="1"/>
    <col min="14859" max="14859" width="6.88671875" style="1192" customWidth="1"/>
    <col min="14860" max="14860" width="10.88671875" style="1192" customWidth="1"/>
    <col min="14861" max="14861" width="9.6640625" style="1192" customWidth="1"/>
    <col min="14862" max="15111" width="9" style="1192"/>
    <col min="15112" max="15112" width="12" style="1192" customWidth="1"/>
    <col min="15113" max="15113" width="13.109375" style="1192" customWidth="1"/>
    <col min="15114" max="15114" width="16" style="1192" customWidth="1"/>
    <col min="15115" max="15115" width="6.88671875" style="1192" customWidth="1"/>
    <col min="15116" max="15116" width="10.88671875" style="1192" customWidth="1"/>
    <col min="15117" max="15117" width="9.6640625" style="1192" customWidth="1"/>
    <col min="15118" max="15367" width="9" style="1192"/>
    <col min="15368" max="15368" width="12" style="1192" customWidth="1"/>
    <col min="15369" max="15369" width="13.109375" style="1192" customWidth="1"/>
    <col min="15370" max="15370" width="16" style="1192" customWidth="1"/>
    <col min="15371" max="15371" width="6.88671875" style="1192" customWidth="1"/>
    <col min="15372" max="15372" width="10.88671875" style="1192" customWidth="1"/>
    <col min="15373" max="15373" width="9.6640625" style="1192" customWidth="1"/>
    <col min="15374" max="15623" width="9" style="1192"/>
    <col min="15624" max="15624" width="12" style="1192" customWidth="1"/>
    <col min="15625" max="15625" width="13.109375" style="1192" customWidth="1"/>
    <col min="15626" max="15626" width="16" style="1192" customWidth="1"/>
    <col min="15627" max="15627" width="6.88671875" style="1192" customWidth="1"/>
    <col min="15628" max="15628" width="10.88671875" style="1192" customWidth="1"/>
    <col min="15629" max="15629" width="9.6640625" style="1192" customWidth="1"/>
    <col min="15630" max="15879" width="9" style="1192"/>
    <col min="15880" max="15880" width="12" style="1192" customWidth="1"/>
    <col min="15881" max="15881" width="13.109375" style="1192" customWidth="1"/>
    <col min="15882" max="15882" width="16" style="1192" customWidth="1"/>
    <col min="15883" max="15883" width="6.88671875" style="1192" customWidth="1"/>
    <col min="15884" max="15884" width="10.88671875" style="1192" customWidth="1"/>
    <col min="15885" max="15885" width="9.6640625" style="1192" customWidth="1"/>
    <col min="15886" max="16135" width="9" style="1192"/>
    <col min="16136" max="16136" width="12" style="1192" customWidth="1"/>
    <col min="16137" max="16137" width="13.109375" style="1192" customWidth="1"/>
    <col min="16138" max="16138" width="16" style="1192" customWidth="1"/>
    <col min="16139" max="16139" width="6.88671875" style="1192" customWidth="1"/>
    <col min="16140" max="16140" width="10.88671875" style="1192" customWidth="1"/>
    <col min="16141" max="16141" width="9.6640625" style="1192" customWidth="1"/>
    <col min="16142" max="16384" width="9" style="1192"/>
  </cols>
  <sheetData>
    <row r="1" spans="2:12" ht="27" customHeight="1">
      <c r="B1" s="1191" t="s">
        <v>1980</v>
      </c>
      <c r="E1" s="1193"/>
      <c r="F1" s="1193"/>
      <c r="G1" s="1193"/>
      <c r="H1" s="1193"/>
      <c r="I1" s="1193"/>
      <c r="J1" s="1193"/>
      <c r="K1" s="1193"/>
      <c r="L1" s="1193"/>
    </row>
    <row r="2" spans="2:12" ht="5.0999999999999996" customHeight="1">
      <c r="B2" s="1209"/>
      <c r="C2" s="1200"/>
      <c r="D2" s="1200"/>
      <c r="E2" s="1200"/>
      <c r="F2" s="1200"/>
      <c r="G2" s="1200"/>
      <c r="H2" s="1200"/>
      <c r="I2" s="1200"/>
      <c r="J2" s="1200"/>
      <c r="K2" s="1200"/>
      <c r="L2" s="1210"/>
    </row>
    <row r="3" spans="2:12" ht="20.100000000000001" customHeight="1">
      <c r="B3" s="1211"/>
      <c r="C3" s="1193"/>
      <c r="D3" s="1193"/>
      <c r="E3" s="1193"/>
      <c r="F3" s="1193"/>
      <c r="G3" s="1193"/>
      <c r="H3" s="1833"/>
      <c r="I3" s="4618">
        <v>45413</v>
      </c>
      <c r="J3" s="4618"/>
      <c r="K3" s="4618"/>
      <c r="L3" s="1834"/>
    </row>
    <row r="4" spans="2:12" ht="9.75" customHeight="1">
      <c r="B4" s="1211"/>
      <c r="C4" s="1193"/>
      <c r="D4" s="1193"/>
      <c r="E4" s="1193"/>
      <c r="F4" s="1193"/>
      <c r="G4" s="1193"/>
      <c r="H4" s="1193"/>
      <c r="I4" s="1193"/>
      <c r="J4" s="1193"/>
      <c r="K4" s="1193"/>
      <c r="L4" s="1212"/>
    </row>
    <row r="5" spans="2:12" ht="18" customHeight="1">
      <c r="B5" s="4955" t="str">
        <f>入力シート!C5</f>
        <v>久留米市長</v>
      </c>
      <c r="C5" s="4956"/>
      <c r="D5" s="4956"/>
      <c r="E5" s="1193" t="s">
        <v>1753</v>
      </c>
      <c r="F5" s="1193"/>
      <c r="G5" s="1193"/>
      <c r="H5" s="1193"/>
      <c r="I5" s="1193"/>
      <c r="J5" s="1193"/>
      <c r="K5" s="1193"/>
      <c r="L5" s="1212"/>
    </row>
    <row r="6" spans="2:12" ht="18" customHeight="1">
      <c r="B6" s="1225"/>
      <c r="C6" s="1224"/>
      <c r="D6" s="1224"/>
      <c r="E6" s="1193"/>
      <c r="F6" s="1193"/>
      <c r="G6" s="1193"/>
      <c r="H6" s="1193"/>
      <c r="I6" s="1193"/>
      <c r="J6" s="1193"/>
      <c r="K6" s="1193"/>
      <c r="L6" s="1212"/>
    </row>
    <row r="7" spans="2:12" ht="18" customHeight="1">
      <c r="B7" s="1211"/>
      <c r="C7" s="1193"/>
      <c r="D7" s="1193"/>
      <c r="E7" s="1194"/>
      <c r="F7" s="1194"/>
      <c r="G7" s="4953" t="s">
        <v>1967</v>
      </c>
      <c r="H7" s="4953"/>
      <c r="I7" s="1222" t="str">
        <f>入力シート!C25</f>
        <v>久留米市〇〇町１２３</v>
      </c>
      <c r="J7" s="1222"/>
      <c r="K7" s="1222"/>
      <c r="L7" s="1223"/>
    </row>
    <row r="8" spans="2:12" ht="18" customHeight="1">
      <c r="B8" s="1211"/>
      <c r="C8" s="1193"/>
      <c r="D8" s="1193"/>
      <c r="E8" s="1194"/>
      <c r="F8" s="1194"/>
      <c r="G8" s="4953" t="s">
        <v>1969</v>
      </c>
      <c r="H8" s="4953"/>
      <c r="I8" s="4954" t="str">
        <f>入力シート!C26</f>
        <v>(株）○○○○建設</v>
      </c>
      <c r="J8" s="4954"/>
      <c r="K8" s="4954"/>
      <c r="L8" s="4957"/>
    </row>
    <row r="9" spans="2:12" ht="18" customHeight="1">
      <c r="B9" s="1211"/>
      <c r="C9" s="1193"/>
      <c r="D9" s="1193"/>
      <c r="E9" s="1194"/>
      <c r="F9" s="1194"/>
      <c r="G9" s="4953" t="s">
        <v>1970</v>
      </c>
      <c r="H9" s="4953"/>
      <c r="I9" s="4954" t="str">
        <f>入力シート!C27</f>
        <v>代表取締役　久留米一郎</v>
      </c>
      <c r="J9" s="4954"/>
      <c r="K9" s="4954"/>
      <c r="L9" s="1213" t="s">
        <v>1333</v>
      </c>
    </row>
    <row r="10" spans="2:12" ht="18" customHeight="1">
      <c r="B10" s="1211"/>
      <c r="C10" s="1193"/>
      <c r="D10" s="1193"/>
      <c r="E10" s="1194"/>
      <c r="F10" s="1194"/>
      <c r="G10" s="4953"/>
      <c r="H10" s="4953"/>
      <c r="I10" s="4998"/>
      <c r="J10" s="4998"/>
      <c r="K10" s="4998"/>
      <c r="L10" s="4999"/>
    </row>
    <row r="11" spans="2:12" ht="12" customHeight="1">
      <c r="B11" s="1211"/>
      <c r="C11" s="1193"/>
      <c r="D11" s="1193"/>
      <c r="E11" s="1193"/>
      <c r="F11" s="1193"/>
      <c r="G11" s="1193"/>
      <c r="H11" s="1193"/>
      <c r="I11" s="1193"/>
      <c r="J11" s="1193"/>
      <c r="K11" s="1193"/>
      <c r="L11" s="1212"/>
    </row>
    <row r="12" spans="2:12" ht="25.35" customHeight="1">
      <c r="B12" s="4995" t="s">
        <v>1979</v>
      </c>
      <c r="C12" s="4996"/>
      <c r="D12" s="4996"/>
      <c r="E12" s="4996"/>
      <c r="F12" s="4996"/>
      <c r="G12" s="4996"/>
      <c r="H12" s="4996"/>
      <c r="I12" s="4996"/>
      <c r="J12" s="4996"/>
      <c r="K12" s="4996"/>
      <c r="L12" s="4997"/>
    </row>
    <row r="13" spans="2:12" ht="12" customHeight="1">
      <c r="B13" s="1214"/>
      <c r="C13" s="1195"/>
      <c r="D13" s="1195"/>
      <c r="E13" s="1195"/>
      <c r="F13" s="1195"/>
      <c r="G13" s="1195"/>
      <c r="H13" s="1195"/>
      <c r="I13" s="1195"/>
      <c r="J13" s="1195"/>
      <c r="K13" s="1195"/>
      <c r="L13" s="1215"/>
    </row>
    <row r="14" spans="2:12" ht="20.100000000000001" customHeight="1">
      <c r="B14" s="1216" t="s">
        <v>1981</v>
      </c>
      <c r="C14" s="1193"/>
      <c r="D14" s="1193"/>
      <c r="E14" s="1193"/>
      <c r="F14" s="1193"/>
      <c r="G14" s="1193"/>
      <c r="H14" s="1193"/>
      <c r="I14" s="1193"/>
      <c r="J14" s="1193"/>
      <c r="K14" s="1193"/>
      <c r="L14" s="1212"/>
    </row>
    <row r="15" spans="2:12" ht="5.0999999999999996" customHeight="1">
      <c r="B15" s="1211"/>
      <c r="C15" s="1193"/>
      <c r="D15" s="1193"/>
      <c r="E15" s="1193"/>
      <c r="F15" s="1193"/>
      <c r="G15" s="1193"/>
      <c r="H15" s="1193"/>
      <c r="I15" s="1193"/>
      <c r="J15" s="1193"/>
      <c r="K15" s="1193"/>
      <c r="L15" s="1212"/>
    </row>
    <row r="16" spans="2:12" ht="22.35" customHeight="1">
      <c r="B16" s="4981" t="s">
        <v>1997</v>
      </c>
      <c r="C16" s="4982"/>
      <c r="D16" s="4989" t="str">
        <f>入力シート!C10</f>
        <v>○○校区道路改良工事</v>
      </c>
      <c r="E16" s="4990"/>
      <c r="F16" s="4990"/>
      <c r="G16" s="4990"/>
      <c r="H16" s="4990"/>
      <c r="I16" s="4990"/>
      <c r="J16" s="4990"/>
      <c r="K16" s="4990"/>
      <c r="L16" s="4991"/>
    </row>
    <row r="17" spans="2:17" ht="22.35" customHeight="1">
      <c r="B17" s="4981" t="s">
        <v>1998</v>
      </c>
      <c r="C17" s="4982"/>
      <c r="D17" s="4989" t="str">
        <f>入力シート!C12</f>
        <v>久留米市○○町</v>
      </c>
      <c r="E17" s="4990"/>
      <c r="F17" s="4990"/>
      <c r="G17" s="4990"/>
      <c r="H17" s="4990"/>
      <c r="I17" s="4990"/>
      <c r="J17" s="4990"/>
      <c r="K17" s="4990"/>
      <c r="L17" s="4991"/>
    </row>
    <row r="18" spans="2:17" ht="22.35" customHeight="1">
      <c r="B18" s="4981" t="s">
        <v>1999</v>
      </c>
      <c r="C18" s="4982"/>
      <c r="D18" s="4985">
        <f>入力シート!C14</f>
        <v>45749</v>
      </c>
      <c r="E18" s="4986"/>
      <c r="F18" s="4986"/>
      <c r="G18" s="4986"/>
      <c r="H18" s="1196" t="s">
        <v>14</v>
      </c>
      <c r="I18" s="4983">
        <f>入力シート!C15</f>
        <v>45838</v>
      </c>
      <c r="J18" s="4983"/>
      <c r="K18" s="4983"/>
      <c r="L18" s="4984"/>
    </row>
    <row r="19" spans="2:17" ht="22.35" customHeight="1">
      <c r="B19" s="4981" t="s">
        <v>2000</v>
      </c>
      <c r="C19" s="4982"/>
      <c r="D19" s="4992" t="s">
        <v>2413</v>
      </c>
      <c r="E19" s="4993"/>
      <c r="F19" s="4993"/>
      <c r="G19" s="4993"/>
      <c r="H19" s="4993"/>
      <c r="I19" s="4993"/>
      <c r="J19" s="4993"/>
      <c r="K19" s="4993"/>
      <c r="L19" s="4994"/>
      <c r="O19" s="1197"/>
      <c r="P19" s="1197"/>
      <c r="Q19" s="1197"/>
    </row>
    <row r="20" spans="2:17" ht="30" customHeight="1">
      <c r="B20" s="4987" t="s">
        <v>2001</v>
      </c>
      <c r="C20" s="4988"/>
      <c r="D20" s="4980" t="s">
        <v>1983</v>
      </c>
      <c r="E20" s="4978"/>
      <c r="F20" s="4978"/>
      <c r="G20" s="4977" t="s">
        <v>1984</v>
      </c>
      <c r="H20" s="4978"/>
      <c r="I20" s="4979"/>
      <c r="J20" s="4978" t="s">
        <v>1982</v>
      </c>
      <c r="K20" s="4978"/>
      <c r="L20" s="4979"/>
      <c r="O20" s="1198"/>
      <c r="P20" s="1198"/>
      <c r="Q20" s="1198"/>
    </row>
    <row r="21" spans="2:17" ht="22.35" customHeight="1">
      <c r="B21" s="4960" t="s">
        <v>1995</v>
      </c>
      <c r="C21" s="4961"/>
      <c r="D21" s="4958"/>
      <c r="E21" s="4959"/>
      <c r="F21" s="1207" t="s">
        <v>1154</v>
      </c>
      <c r="G21" s="1199"/>
      <c r="H21" s="1207" t="s">
        <v>1154</v>
      </c>
      <c r="I21" s="1208" t="str">
        <f>IF(E21&gt;0,"（ "&amp;G21-E21&amp;" ）","（　　　　）")</f>
        <v>（　　　　）</v>
      </c>
      <c r="J21" s="4959"/>
      <c r="K21" s="4959"/>
      <c r="L21" s="1217" t="s">
        <v>1154</v>
      </c>
      <c r="O21" s="1198"/>
      <c r="P21" s="1198"/>
      <c r="Q21" s="1198"/>
    </row>
    <row r="22" spans="2:17" ht="22.35" customHeight="1">
      <c r="B22" s="4960" t="s">
        <v>1996</v>
      </c>
      <c r="C22" s="4961"/>
      <c r="D22" s="4958"/>
      <c r="E22" s="4959"/>
      <c r="F22" s="1207" t="s">
        <v>1154</v>
      </c>
      <c r="G22" s="1199"/>
      <c r="H22" s="1207" t="s">
        <v>1154</v>
      </c>
      <c r="I22" s="1208" t="str">
        <f t="shared" ref="I22:I32" si="0">IF(E22&gt;0,"（ "&amp;G22-E22&amp;" ）","（　　　　）")</f>
        <v>（　　　　）</v>
      </c>
      <c r="J22" s="4959"/>
      <c r="K22" s="4959"/>
      <c r="L22" s="1217" t="s">
        <v>1154</v>
      </c>
      <c r="O22" s="1198"/>
      <c r="P22" s="1198"/>
      <c r="Q22" s="1198"/>
    </row>
    <row r="23" spans="2:17" ht="22.35" customHeight="1">
      <c r="B23" s="4960" t="s">
        <v>1996</v>
      </c>
      <c r="C23" s="4961"/>
      <c r="D23" s="4958"/>
      <c r="E23" s="4959"/>
      <c r="F23" s="1207" t="s">
        <v>1154</v>
      </c>
      <c r="G23" s="1199"/>
      <c r="H23" s="1207" t="s">
        <v>1154</v>
      </c>
      <c r="I23" s="1208" t="str">
        <f t="shared" si="0"/>
        <v>（　　　　）</v>
      </c>
      <c r="J23" s="4959"/>
      <c r="K23" s="4959"/>
      <c r="L23" s="1217" t="s">
        <v>1154</v>
      </c>
      <c r="O23" s="1198"/>
      <c r="P23" s="1198"/>
      <c r="Q23" s="1198"/>
    </row>
    <row r="24" spans="2:17" ht="22.35" customHeight="1">
      <c r="B24" s="4960" t="s">
        <v>1996</v>
      </c>
      <c r="C24" s="4961"/>
      <c r="D24" s="4958"/>
      <c r="E24" s="4959"/>
      <c r="F24" s="1207" t="s">
        <v>1154</v>
      </c>
      <c r="G24" s="1199"/>
      <c r="H24" s="1207" t="s">
        <v>1154</v>
      </c>
      <c r="I24" s="1208" t="str">
        <f t="shared" si="0"/>
        <v>（　　　　）</v>
      </c>
      <c r="J24" s="4959"/>
      <c r="K24" s="4959"/>
      <c r="L24" s="1217" t="s">
        <v>1154</v>
      </c>
      <c r="O24" s="1198"/>
      <c r="P24" s="1198"/>
      <c r="Q24" s="1198"/>
    </row>
    <row r="25" spans="2:17" ht="22.35" customHeight="1">
      <c r="B25" s="4960" t="s">
        <v>1996</v>
      </c>
      <c r="C25" s="4961"/>
      <c r="D25" s="4958"/>
      <c r="E25" s="4959"/>
      <c r="F25" s="1207" t="s">
        <v>1154</v>
      </c>
      <c r="G25" s="1199"/>
      <c r="H25" s="1207" t="s">
        <v>1154</v>
      </c>
      <c r="I25" s="1208" t="str">
        <f t="shared" si="0"/>
        <v>（　　　　）</v>
      </c>
      <c r="J25" s="4959"/>
      <c r="K25" s="4959"/>
      <c r="L25" s="1217" t="s">
        <v>1154</v>
      </c>
      <c r="O25" s="1198"/>
      <c r="P25" s="1198"/>
      <c r="Q25" s="1198"/>
    </row>
    <row r="26" spans="2:17" ht="22.35" customHeight="1">
      <c r="B26" s="4960" t="s">
        <v>1996</v>
      </c>
      <c r="C26" s="4961"/>
      <c r="D26" s="4958"/>
      <c r="E26" s="4959"/>
      <c r="F26" s="1207" t="s">
        <v>1154</v>
      </c>
      <c r="G26" s="1199"/>
      <c r="H26" s="1207" t="s">
        <v>1154</v>
      </c>
      <c r="I26" s="1208" t="str">
        <f t="shared" si="0"/>
        <v>（　　　　）</v>
      </c>
      <c r="J26" s="4959"/>
      <c r="K26" s="4959"/>
      <c r="L26" s="1217" t="s">
        <v>1154</v>
      </c>
      <c r="O26" s="1198"/>
      <c r="P26" s="1198"/>
      <c r="Q26" s="1198"/>
    </row>
    <row r="27" spans="2:17" ht="22.35" customHeight="1">
      <c r="B27" s="4960" t="s">
        <v>1996</v>
      </c>
      <c r="C27" s="4961"/>
      <c r="D27" s="4958"/>
      <c r="E27" s="4959"/>
      <c r="F27" s="1207" t="s">
        <v>1154</v>
      </c>
      <c r="G27" s="1199"/>
      <c r="H27" s="1207" t="s">
        <v>1154</v>
      </c>
      <c r="I27" s="1208" t="str">
        <f t="shared" si="0"/>
        <v>（　　　　）</v>
      </c>
      <c r="J27" s="4959"/>
      <c r="K27" s="4959"/>
      <c r="L27" s="1217" t="s">
        <v>1154</v>
      </c>
      <c r="O27" s="1198"/>
      <c r="P27" s="1198"/>
      <c r="Q27" s="1198"/>
    </row>
    <row r="28" spans="2:17" ht="22.35" customHeight="1">
      <c r="B28" s="4960" t="s">
        <v>1996</v>
      </c>
      <c r="C28" s="4961"/>
      <c r="D28" s="4958"/>
      <c r="E28" s="4959"/>
      <c r="F28" s="1207" t="s">
        <v>1154</v>
      </c>
      <c r="G28" s="1199"/>
      <c r="H28" s="1207" t="s">
        <v>1154</v>
      </c>
      <c r="I28" s="1208" t="str">
        <f t="shared" si="0"/>
        <v>（　　　　）</v>
      </c>
      <c r="J28" s="4959"/>
      <c r="K28" s="4959"/>
      <c r="L28" s="1217" t="s">
        <v>1154</v>
      </c>
      <c r="O28" s="1198"/>
      <c r="P28" s="1198"/>
      <c r="Q28" s="1198"/>
    </row>
    <row r="29" spans="2:17" ht="22.35" customHeight="1">
      <c r="B29" s="4960" t="s">
        <v>1996</v>
      </c>
      <c r="C29" s="4961"/>
      <c r="D29" s="4958"/>
      <c r="E29" s="4959"/>
      <c r="F29" s="1207" t="s">
        <v>1154</v>
      </c>
      <c r="G29" s="1199"/>
      <c r="H29" s="1207" t="s">
        <v>1154</v>
      </c>
      <c r="I29" s="1208" t="str">
        <f t="shared" si="0"/>
        <v>（　　　　）</v>
      </c>
      <c r="J29" s="4959"/>
      <c r="K29" s="4959"/>
      <c r="L29" s="1217" t="s">
        <v>1154</v>
      </c>
      <c r="O29" s="1198"/>
      <c r="P29" s="1198"/>
      <c r="Q29" s="1198"/>
    </row>
    <row r="30" spans="2:17" ht="22.35" customHeight="1">
      <c r="B30" s="4960" t="s">
        <v>1996</v>
      </c>
      <c r="C30" s="4961"/>
      <c r="D30" s="4958"/>
      <c r="E30" s="4959"/>
      <c r="F30" s="1207" t="s">
        <v>1154</v>
      </c>
      <c r="G30" s="1199"/>
      <c r="H30" s="1207" t="s">
        <v>1154</v>
      </c>
      <c r="I30" s="1208" t="str">
        <f t="shared" si="0"/>
        <v>（　　　　）</v>
      </c>
      <c r="J30" s="4959"/>
      <c r="K30" s="4959"/>
      <c r="L30" s="1217" t="s">
        <v>1154</v>
      </c>
      <c r="O30" s="1198"/>
      <c r="P30" s="1198"/>
      <c r="Q30" s="1198"/>
    </row>
    <row r="31" spans="2:17" ht="22.35" customHeight="1">
      <c r="B31" s="4960" t="s">
        <v>1996</v>
      </c>
      <c r="C31" s="4961"/>
      <c r="D31" s="4958"/>
      <c r="E31" s="4959"/>
      <c r="F31" s="1207" t="s">
        <v>1154</v>
      </c>
      <c r="G31" s="1199"/>
      <c r="H31" s="1207" t="s">
        <v>1154</v>
      </c>
      <c r="I31" s="1208" t="str">
        <f t="shared" si="0"/>
        <v>（　　　　）</v>
      </c>
      <c r="J31" s="4959"/>
      <c r="K31" s="4959"/>
      <c r="L31" s="1217" t="s">
        <v>1154</v>
      </c>
      <c r="O31" s="1198"/>
      <c r="P31" s="1198"/>
      <c r="Q31" s="1198"/>
    </row>
    <row r="32" spans="2:17" ht="22.35" customHeight="1" thickBot="1">
      <c r="B32" s="4975" t="s">
        <v>1996</v>
      </c>
      <c r="C32" s="4976"/>
      <c r="D32" s="4963"/>
      <c r="E32" s="4962"/>
      <c r="F32" s="1218" t="s">
        <v>1154</v>
      </c>
      <c r="G32" s="1219"/>
      <c r="H32" s="1218" t="s">
        <v>1154</v>
      </c>
      <c r="I32" s="1220" t="str">
        <f t="shared" si="0"/>
        <v>（　　　　）</v>
      </c>
      <c r="J32" s="4962"/>
      <c r="K32" s="4962"/>
      <c r="L32" s="1221" t="s">
        <v>1154</v>
      </c>
      <c r="O32" s="1198"/>
      <c r="P32" s="1198"/>
      <c r="Q32" s="1198"/>
    </row>
    <row r="33" spans="2:17" ht="25.35" customHeight="1" thickBot="1">
      <c r="B33" s="4970" t="s">
        <v>1985</v>
      </c>
      <c r="C33" s="4971"/>
      <c r="D33" s="4971"/>
      <c r="E33" s="4971"/>
      <c r="F33" s="4971"/>
      <c r="G33" s="4971"/>
      <c r="H33" s="4971"/>
      <c r="I33" s="4971"/>
      <c r="J33" s="4971"/>
      <c r="K33" s="4971"/>
      <c r="L33" s="4972"/>
      <c r="O33" s="1198"/>
      <c r="P33" s="1198"/>
      <c r="Q33" s="1198"/>
    </row>
    <row r="34" spans="2:17" ht="25.35" customHeight="1">
      <c r="B34" s="4964" t="s">
        <v>1986</v>
      </c>
      <c r="C34" s="4965"/>
      <c r="D34" s="4965"/>
      <c r="E34" s="4965"/>
      <c r="F34" s="4965"/>
      <c r="G34" s="4965"/>
      <c r="H34" s="4965"/>
      <c r="I34" s="4965"/>
      <c r="J34" s="4965"/>
      <c r="K34" s="4965"/>
      <c r="L34" s="4973"/>
      <c r="O34" s="1198"/>
      <c r="P34" s="1198"/>
      <c r="Q34" s="1198"/>
    </row>
    <row r="35" spans="2:17" ht="15" customHeight="1">
      <c r="B35" s="4964" t="s">
        <v>1987</v>
      </c>
      <c r="C35" s="4965"/>
      <c r="D35" s="4965"/>
      <c r="E35" s="4965"/>
      <c r="F35" s="4965"/>
      <c r="G35" s="4965"/>
      <c r="H35" s="4967" t="s">
        <v>1992</v>
      </c>
      <c r="I35" s="4967"/>
      <c r="J35" s="4967" t="s">
        <v>1988</v>
      </c>
      <c r="K35" s="4967"/>
      <c r="L35" s="4974"/>
      <c r="O35" s="1198"/>
      <c r="P35" s="1198"/>
      <c r="Q35" s="1198"/>
    </row>
    <row r="36" spans="2:17" ht="15" customHeight="1">
      <c r="B36" s="4964"/>
      <c r="C36" s="4965"/>
      <c r="D36" s="4965"/>
      <c r="E36" s="4965"/>
      <c r="F36" s="4965"/>
      <c r="G36" s="4965"/>
      <c r="H36" s="4967" t="s">
        <v>1993</v>
      </c>
      <c r="I36" s="4967"/>
      <c r="J36" s="4967"/>
      <c r="K36" s="4967"/>
      <c r="L36" s="4974"/>
      <c r="O36" s="1198"/>
      <c r="P36" s="1198"/>
      <c r="Q36" s="1198"/>
    </row>
    <row r="37" spans="2:17" ht="25.35" customHeight="1">
      <c r="B37" s="4964" t="s">
        <v>1989</v>
      </c>
      <c r="C37" s="4965"/>
      <c r="D37" s="4965"/>
      <c r="E37" s="4965"/>
      <c r="F37" s="4965"/>
      <c r="G37" s="1201"/>
      <c r="H37" s="1202"/>
      <c r="I37" s="1202"/>
      <c r="J37" s="1201"/>
      <c r="K37" s="1201"/>
      <c r="L37" s="1203"/>
      <c r="O37" s="1198"/>
      <c r="P37" s="1198"/>
      <c r="Q37" s="1198"/>
    </row>
    <row r="38" spans="2:17" ht="25.35" customHeight="1">
      <c r="B38" s="4966" t="s">
        <v>1990</v>
      </c>
      <c r="C38" s="4967"/>
      <c r="D38" s="1202" t="s">
        <v>677</v>
      </c>
      <c r="E38" s="1201"/>
      <c r="F38" s="1201"/>
      <c r="G38" s="1201"/>
      <c r="H38" s="1202" t="s">
        <v>1070</v>
      </c>
      <c r="I38" s="1202"/>
      <c r="J38" s="1201"/>
      <c r="K38" s="1201"/>
      <c r="L38" s="1203"/>
      <c r="O38" s="1198"/>
      <c r="P38" s="1198"/>
      <c r="Q38" s="1198"/>
    </row>
    <row r="39" spans="2:17" ht="25.35" customHeight="1">
      <c r="B39" s="4966" t="s">
        <v>1991</v>
      </c>
      <c r="C39" s="4967"/>
      <c r="D39" s="1202" t="s">
        <v>677</v>
      </c>
      <c r="E39" s="1201"/>
      <c r="F39" s="1201"/>
      <c r="G39" s="1201"/>
      <c r="H39" s="1202" t="s">
        <v>1070</v>
      </c>
      <c r="I39" s="1202"/>
      <c r="J39" s="1201"/>
      <c r="K39" s="1201"/>
      <c r="L39" s="1203"/>
      <c r="O39" s="1198"/>
      <c r="P39" s="1198"/>
      <c r="Q39" s="1198"/>
    </row>
    <row r="40" spans="2:17" ht="25.35" customHeight="1">
      <c r="B40" s="4966" t="s">
        <v>1994</v>
      </c>
      <c r="C40" s="4967"/>
      <c r="D40" s="1202" t="s">
        <v>677</v>
      </c>
      <c r="E40" s="1201"/>
      <c r="F40" s="1201"/>
      <c r="G40" s="1201"/>
      <c r="H40" s="1202" t="s">
        <v>1070</v>
      </c>
      <c r="I40" s="1202"/>
      <c r="J40" s="1201"/>
      <c r="K40" s="1201"/>
      <c r="L40" s="1203"/>
      <c r="O40" s="1198"/>
      <c r="P40" s="1198"/>
      <c r="Q40" s="1198"/>
    </row>
    <row r="41" spans="2:17" ht="5.0999999999999996" customHeight="1" thickBot="1">
      <c r="B41" s="4968"/>
      <c r="C41" s="4969"/>
      <c r="D41" s="1204"/>
      <c r="E41" s="1205"/>
      <c r="F41" s="1205"/>
      <c r="G41" s="1205"/>
      <c r="H41" s="1204"/>
      <c r="I41" s="1204"/>
      <c r="J41" s="1205"/>
      <c r="K41" s="1205"/>
      <c r="L41" s="1206"/>
      <c r="O41" s="1198"/>
      <c r="P41" s="1198"/>
      <c r="Q41" s="1198"/>
    </row>
    <row r="42" spans="2:17" ht="20.100000000000001" customHeight="1">
      <c r="B42" s="1193"/>
      <c r="C42" s="1193"/>
      <c r="D42" s="1193"/>
      <c r="E42" s="1193"/>
      <c r="F42" s="1193"/>
      <c r="G42" s="1193"/>
      <c r="H42" s="1193"/>
      <c r="I42" s="1193"/>
      <c r="J42" s="1193"/>
      <c r="K42" s="1193"/>
      <c r="L42" s="1193"/>
      <c r="M42" s="1193"/>
    </row>
    <row r="43" spans="2:17" ht="20.100000000000001" customHeight="1">
      <c r="B43" s="1193"/>
      <c r="C43" s="1193"/>
      <c r="D43" s="1193"/>
      <c r="E43" s="1193"/>
      <c r="F43" s="1193"/>
      <c r="G43" s="1193"/>
      <c r="H43" s="1193"/>
      <c r="I43" s="1193"/>
      <c r="J43" s="1193"/>
      <c r="K43" s="1193"/>
      <c r="L43" s="1193"/>
      <c r="M43" s="1193"/>
    </row>
    <row r="44" spans="2:17">
      <c r="B44" s="1193"/>
      <c r="C44" s="1193"/>
      <c r="D44" s="1193"/>
      <c r="E44" s="1193"/>
      <c r="F44" s="1193"/>
      <c r="G44" s="1193"/>
      <c r="H44" s="1193"/>
      <c r="I44" s="1193"/>
      <c r="J44" s="1193"/>
      <c r="K44" s="1193"/>
    </row>
  </sheetData>
  <mergeCells count="70">
    <mergeCell ref="B12:L12"/>
    <mergeCell ref="B5:D5"/>
    <mergeCell ref="I8:L8"/>
    <mergeCell ref="I9:K9"/>
    <mergeCell ref="I10:L10"/>
    <mergeCell ref="G8:H8"/>
    <mergeCell ref="G9:H9"/>
    <mergeCell ref="I3:K3"/>
    <mergeCell ref="G20:I20"/>
    <mergeCell ref="D20:F20"/>
    <mergeCell ref="B16:C16"/>
    <mergeCell ref="B17:C17"/>
    <mergeCell ref="B18:C18"/>
    <mergeCell ref="B19:C19"/>
    <mergeCell ref="I18:L18"/>
    <mergeCell ref="D18:G18"/>
    <mergeCell ref="B20:C20"/>
    <mergeCell ref="J20:L20"/>
    <mergeCell ref="D17:L17"/>
    <mergeCell ref="D19:L19"/>
    <mergeCell ref="D16:L16"/>
    <mergeCell ref="G7:H7"/>
    <mergeCell ref="G10:H10"/>
    <mergeCell ref="B21:C21"/>
    <mergeCell ref="B33:L33"/>
    <mergeCell ref="B34:L34"/>
    <mergeCell ref="B35:G36"/>
    <mergeCell ref="J35:L36"/>
    <mergeCell ref="B22:C22"/>
    <mergeCell ref="B23:C23"/>
    <mergeCell ref="B24:C24"/>
    <mergeCell ref="B25:C25"/>
    <mergeCell ref="B32:C32"/>
    <mergeCell ref="J21:K21"/>
    <mergeCell ref="J22:K22"/>
    <mergeCell ref="J23:K23"/>
    <mergeCell ref="J24:K24"/>
    <mergeCell ref="J25:K25"/>
    <mergeCell ref="J26:K26"/>
    <mergeCell ref="B37:F37"/>
    <mergeCell ref="B38:C38"/>
    <mergeCell ref="B39:C39"/>
    <mergeCell ref="B41:C41"/>
    <mergeCell ref="H35:I35"/>
    <mergeCell ref="H36:I36"/>
    <mergeCell ref="B40:C40"/>
    <mergeCell ref="J27:K27"/>
    <mergeCell ref="J28:K28"/>
    <mergeCell ref="J29:K29"/>
    <mergeCell ref="B26:C26"/>
    <mergeCell ref="B27:C27"/>
    <mergeCell ref="B28:C28"/>
    <mergeCell ref="B29:C29"/>
    <mergeCell ref="D26:E26"/>
    <mergeCell ref="D27:E27"/>
    <mergeCell ref="D28:E28"/>
    <mergeCell ref="D29:E29"/>
    <mergeCell ref="B30:C30"/>
    <mergeCell ref="B31:C31"/>
    <mergeCell ref="J30:K30"/>
    <mergeCell ref="J31:K31"/>
    <mergeCell ref="J32:K32"/>
    <mergeCell ref="D30:E30"/>
    <mergeCell ref="D31:E31"/>
    <mergeCell ref="D32:E32"/>
    <mergeCell ref="D21:E21"/>
    <mergeCell ref="D22:E22"/>
    <mergeCell ref="D23:E23"/>
    <mergeCell ref="D24:E24"/>
    <mergeCell ref="D25:E25"/>
  </mergeCells>
  <phoneticPr fontId="14"/>
  <pageMargins left="0.55118110236220474" right="0.31496062992125984" top="0.62992125984251968" bottom="0.23622047244094491" header="0.19685039370078741" footer="0.19685039370078741"/>
  <pageSetup paperSize="9" orientation="portrait"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B46"/>
  <sheetViews>
    <sheetView view="pageBreakPreview" zoomScaleNormal="100" zoomScaleSheetLayoutView="100" workbookViewId="0"/>
  </sheetViews>
  <sheetFormatPr defaultRowHeight="13.2"/>
  <cols>
    <col min="1" max="1" width="2.6640625" style="1078" customWidth="1"/>
    <col min="2" max="28" width="3.6640625" style="1078" customWidth="1"/>
    <col min="29" max="66" width="2.6640625" style="1078" customWidth="1"/>
    <col min="67" max="256" width="8.88671875" style="1078"/>
    <col min="257" max="257" width="2.6640625" style="1078" customWidth="1"/>
    <col min="258" max="284" width="3.6640625" style="1078" customWidth="1"/>
    <col min="285" max="322" width="2.6640625" style="1078" customWidth="1"/>
    <col min="323" max="512" width="8.88671875" style="1078"/>
    <col min="513" max="513" width="2.6640625" style="1078" customWidth="1"/>
    <col min="514" max="540" width="3.6640625" style="1078" customWidth="1"/>
    <col min="541" max="578" width="2.6640625" style="1078" customWidth="1"/>
    <col min="579" max="768" width="8.88671875" style="1078"/>
    <col min="769" max="769" width="2.6640625" style="1078" customWidth="1"/>
    <col min="770" max="796" width="3.6640625" style="1078" customWidth="1"/>
    <col min="797" max="834" width="2.6640625" style="1078" customWidth="1"/>
    <col min="835" max="1024" width="8.88671875" style="1078"/>
    <col min="1025" max="1025" width="2.6640625" style="1078" customWidth="1"/>
    <col min="1026" max="1052" width="3.6640625" style="1078" customWidth="1"/>
    <col min="1053" max="1090" width="2.6640625" style="1078" customWidth="1"/>
    <col min="1091" max="1280" width="8.88671875" style="1078"/>
    <col min="1281" max="1281" width="2.6640625" style="1078" customWidth="1"/>
    <col min="1282" max="1308" width="3.6640625" style="1078" customWidth="1"/>
    <col min="1309" max="1346" width="2.6640625" style="1078" customWidth="1"/>
    <col min="1347" max="1536" width="8.88671875" style="1078"/>
    <col min="1537" max="1537" width="2.6640625" style="1078" customWidth="1"/>
    <col min="1538" max="1564" width="3.6640625" style="1078" customWidth="1"/>
    <col min="1565" max="1602" width="2.6640625" style="1078" customWidth="1"/>
    <col min="1603" max="1792" width="8.88671875" style="1078"/>
    <col min="1793" max="1793" width="2.6640625" style="1078" customWidth="1"/>
    <col min="1794" max="1820" width="3.6640625" style="1078" customWidth="1"/>
    <col min="1821" max="1858" width="2.6640625" style="1078" customWidth="1"/>
    <col min="1859" max="2048" width="8.88671875" style="1078"/>
    <col min="2049" max="2049" width="2.6640625" style="1078" customWidth="1"/>
    <col min="2050" max="2076" width="3.6640625" style="1078" customWidth="1"/>
    <col min="2077" max="2114" width="2.6640625" style="1078" customWidth="1"/>
    <col min="2115" max="2304" width="8.88671875" style="1078"/>
    <col min="2305" max="2305" width="2.6640625" style="1078" customWidth="1"/>
    <col min="2306" max="2332" width="3.6640625" style="1078" customWidth="1"/>
    <col min="2333" max="2370" width="2.6640625" style="1078" customWidth="1"/>
    <col min="2371" max="2560" width="8.88671875" style="1078"/>
    <col min="2561" max="2561" width="2.6640625" style="1078" customWidth="1"/>
    <col min="2562" max="2588" width="3.6640625" style="1078" customWidth="1"/>
    <col min="2589" max="2626" width="2.6640625" style="1078" customWidth="1"/>
    <col min="2627" max="2816" width="8.88671875" style="1078"/>
    <col min="2817" max="2817" width="2.6640625" style="1078" customWidth="1"/>
    <col min="2818" max="2844" width="3.6640625" style="1078" customWidth="1"/>
    <col min="2845" max="2882" width="2.6640625" style="1078" customWidth="1"/>
    <col min="2883" max="3072" width="8.88671875" style="1078"/>
    <col min="3073" max="3073" width="2.6640625" style="1078" customWidth="1"/>
    <col min="3074" max="3100" width="3.6640625" style="1078" customWidth="1"/>
    <col min="3101" max="3138" width="2.6640625" style="1078" customWidth="1"/>
    <col min="3139" max="3328" width="8.88671875" style="1078"/>
    <col min="3329" max="3329" width="2.6640625" style="1078" customWidth="1"/>
    <col min="3330" max="3356" width="3.6640625" style="1078" customWidth="1"/>
    <col min="3357" max="3394" width="2.6640625" style="1078" customWidth="1"/>
    <col min="3395" max="3584" width="8.88671875" style="1078"/>
    <col min="3585" max="3585" width="2.6640625" style="1078" customWidth="1"/>
    <col min="3586" max="3612" width="3.6640625" style="1078" customWidth="1"/>
    <col min="3613" max="3650" width="2.6640625" style="1078" customWidth="1"/>
    <col min="3651" max="3840" width="8.88671875" style="1078"/>
    <col min="3841" max="3841" width="2.6640625" style="1078" customWidth="1"/>
    <col min="3842" max="3868" width="3.6640625" style="1078" customWidth="1"/>
    <col min="3869" max="3906" width="2.6640625" style="1078" customWidth="1"/>
    <col min="3907" max="4096" width="8.88671875" style="1078"/>
    <col min="4097" max="4097" width="2.6640625" style="1078" customWidth="1"/>
    <col min="4098" max="4124" width="3.6640625" style="1078" customWidth="1"/>
    <col min="4125" max="4162" width="2.6640625" style="1078" customWidth="1"/>
    <col min="4163" max="4352" width="8.88671875" style="1078"/>
    <col min="4353" max="4353" width="2.6640625" style="1078" customWidth="1"/>
    <col min="4354" max="4380" width="3.6640625" style="1078" customWidth="1"/>
    <col min="4381" max="4418" width="2.6640625" style="1078" customWidth="1"/>
    <col min="4419" max="4608" width="8.88671875" style="1078"/>
    <col min="4609" max="4609" width="2.6640625" style="1078" customWidth="1"/>
    <col min="4610" max="4636" width="3.6640625" style="1078" customWidth="1"/>
    <col min="4637" max="4674" width="2.6640625" style="1078" customWidth="1"/>
    <col min="4675" max="4864" width="8.88671875" style="1078"/>
    <col min="4865" max="4865" width="2.6640625" style="1078" customWidth="1"/>
    <col min="4866" max="4892" width="3.6640625" style="1078" customWidth="1"/>
    <col min="4893" max="4930" width="2.6640625" style="1078" customWidth="1"/>
    <col min="4931" max="5120" width="8.88671875" style="1078"/>
    <col min="5121" max="5121" width="2.6640625" style="1078" customWidth="1"/>
    <col min="5122" max="5148" width="3.6640625" style="1078" customWidth="1"/>
    <col min="5149" max="5186" width="2.6640625" style="1078" customWidth="1"/>
    <col min="5187" max="5376" width="8.88671875" style="1078"/>
    <col min="5377" max="5377" width="2.6640625" style="1078" customWidth="1"/>
    <col min="5378" max="5404" width="3.6640625" style="1078" customWidth="1"/>
    <col min="5405" max="5442" width="2.6640625" style="1078" customWidth="1"/>
    <col min="5443" max="5632" width="8.88671875" style="1078"/>
    <col min="5633" max="5633" width="2.6640625" style="1078" customWidth="1"/>
    <col min="5634" max="5660" width="3.6640625" style="1078" customWidth="1"/>
    <col min="5661" max="5698" width="2.6640625" style="1078" customWidth="1"/>
    <col min="5699" max="5888" width="8.88671875" style="1078"/>
    <col min="5889" max="5889" width="2.6640625" style="1078" customWidth="1"/>
    <col min="5890" max="5916" width="3.6640625" style="1078" customWidth="1"/>
    <col min="5917" max="5954" width="2.6640625" style="1078" customWidth="1"/>
    <col min="5955" max="6144" width="8.88671875" style="1078"/>
    <col min="6145" max="6145" width="2.6640625" style="1078" customWidth="1"/>
    <col min="6146" max="6172" width="3.6640625" style="1078" customWidth="1"/>
    <col min="6173" max="6210" width="2.6640625" style="1078" customWidth="1"/>
    <col min="6211" max="6400" width="8.88671875" style="1078"/>
    <col min="6401" max="6401" width="2.6640625" style="1078" customWidth="1"/>
    <col min="6402" max="6428" width="3.6640625" style="1078" customWidth="1"/>
    <col min="6429" max="6466" width="2.6640625" style="1078" customWidth="1"/>
    <col min="6467" max="6656" width="8.88671875" style="1078"/>
    <col min="6657" max="6657" width="2.6640625" style="1078" customWidth="1"/>
    <col min="6658" max="6684" width="3.6640625" style="1078" customWidth="1"/>
    <col min="6685" max="6722" width="2.6640625" style="1078" customWidth="1"/>
    <col min="6723" max="6912" width="8.88671875" style="1078"/>
    <col min="6913" max="6913" width="2.6640625" style="1078" customWidth="1"/>
    <col min="6914" max="6940" width="3.6640625" style="1078" customWidth="1"/>
    <col min="6941" max="6978" width="2.6640625" style="1078" customWidth="1"/>
    <col min="6979" max="7168" width="8.88671875" style="1078"/>
    <col min="7169" max="7169" width="2.6640625" style="1078" customWidth="1"/>
    <col min="7170" max="7196" width="3.6640625" style="1078" customWidth="1"/>
    <col min="7197" max="7234" width="2.6640625" style="1078" customWidth="1"/>
    <col min="7235" max="7424" width="8.88671875" style="1078"/>
    <col min="7425" max="7425" width="2.6640625" style="1078" customWidth="1"/>
    <col min="7426" max="7452" width="3.6640625" style="1078" customWidth="1"/>
    <col min="7453" max="7490" width="2.6640625" style="1078" customWidth="1"/>
    <col min="7491" max="7680" width="8.88671875" style="1078"/>
    <col min="7681" max="7681" width="2.6640625" style="1078" customWidth="1"/>
    <col min="7682" max="7708" width="3.6640625" style="1078" customWidth="1"/>
    <col min="7709" max="7746" width="2.6640625" style="1078" customWidth="1"/>
    <col min="7747" max="7936" width="8.88671875" style="1078"/>
    <col min="7937" max="7937" width="2.6640625" style="1078" customWidth="1"/>
    <col min="7938" max="7964" width="3.6640625" style="1078" customWidth="1"/>
    <col min="7965" max="8002" width="2.6640625" style="1078" customWidth="1"/>
    <col min="8003" max="8192" width="8.88671875" style="1078"/>
    <col min="8193" max="8193" width="2.6640625" style="1078" customWidth="1"/>
    <col min="8194" max="8220" width="3.6640625" style="1078" customWidth="1"/>
    <col min="8221" max="8258" width="2.6640625" style="1078" customWidth="1"/>
    <col min="8259" max="8448" width="8.88671875" style="1078"/>
    <col min="8449" max="8449" width="2.6640625" style="1078" customWidth="1"/>
    <col min="8450" max="8476" width="3.6640625" style="1078" customWidth="1"/>
    <col min="8477" max="8514" width="2.6640625" style="1078" customWidth="1"/>
    <col min="8515" max="8704" width="8.88671875" style="1078"/>
    <col min="8705" max="8705" width="2.6640625" style="1078" customWidth="1"/>
    <col min="8706" max="8732" width="3.6640625" style="1078" customWidth="1"/>
    <col min="8733" max="8770" width="2.6640625" style="1078" customWidth="1"/>
    <col min="8771" max="8960" width="8.88671875" style="1078"/>
    <col min="8961" max="8961" width="2.6640625" style="1078" customWidth="1"/>
    <col min="8962" max="8988" width="3.6640625" style="1078" customWidth="1"/>
    <col min="8989" max="9026" width="2.6640625" style="1078" customWidth="1"/>
    <col min="9027" max="9216" width="8.88671875" style="1078"/>
    <col min="9217" max="9217" width="2.6640625" style="1078" customWidth="1"/>
    <col min="9218" max="9244" width="3.6640625" style="1078" customWidth="1"/>
    <col min="9245" max="9282" width="2.6640625" style="1078" customWidth="1"/>
    <col min="9283" max="9472" width="8.88671875" style="1078"/>
    <col min="9473" max="9473" width="2.6640625" style="1078" customWidth="1"/>
    <col min="9474" max="9500" width="3.6640625" style="1078" customWidth="1"/>
    <col min="9501" max="9538" width="2.6640625" style="1078" customWidth="1"/>
    <col min="9539" max="9728" width="8.88671875" style="1078"/>
    <col min="9729" max="9729" width="2.6640625" style="1078" customWidth="1"/>
    <col min="9730" max="9756" width="3.6640625" style="1078" customWidth="1"/>
    <col min="9757" max="9794" width="2.6640625" style="1078" customWidth="1"/>
    <col min="9795" max="9984" width="8.88671875" style="1078"/>
    <col min="9985" max="9985" width="2.6640625" style="1078" customWidth="1"/>
    <col min="9986" max="10012" width="3.6640625" style="1078" customWidth="1"/>
    <col min="10013" max="10050" width="2.6640625" style="1078" customWidth="1"/>
    <col min="10051" max="10240" width="8.88671875" style="1078"/>
    <col min="10241" max="10241" width="2.6640625" style="1078" customWidth="1"/>
    <col min="10242" max="10268" width="3.6640625" style="1078" customWidth="1"/>
    <col min="10269" max="10306" width="2.6640625" style="1078" customWidth="1"/>
    <col min="10307" max="10496" width="8.88671875" style="1078"/>
    <col min="10497" max="10497" width="2.6640625" style="1078" customWidth="1"/>
    <col min="10498" max="10524" width="3.6640625" style="1078" customWidth="1"/>
    <col min="10525" max="10562" width="2.6640625" style="1078" customWidth="1"/>
    <col min="10563" max="10752" width="8.88671875" style="1078"/>
    <col min="10753" max="10753" width="2.6640625" style="1078" customWidth="1"/>
    <col min="10754" max="10780" width="3.6640625" style="1078" customWidth="1"/>
    <col min="10781" max="10818" width="2.6640625" style="1078" customWidth="1"/>
    <col min="10819" max="11008" width="8.88671875" style="1078"/>
    <col min="11009" max="11009" width="2.6640625" style="1078" customWidth="1"/>
    <col min="11010" max="11036" width="3.6640625" style="1078" customWidth="1"/>
    <col min="11037" max="11074" width="2.6640625" style="1078" customWidth="1"/>
    <col min="11075" max="11264" width="8.88671875" style="1078"/>
    <col min="11265" max="11265" width="2.6640625" style="1078" customWidth="1"/>
    <col min="11266" max="11292" width="3.6640625" style="1078" customWidth="1"/>
    <col min="11293" max="11330" width="2.6640625" style="1078" customWidth="1"/>
    <col min="11331" max="11520" width="8.88671875" style="1078"/>
    <col min="11521" max="11521" width="2.6640625" style="1078" customWidth="1"/>
    <col min="11522" max="11548" width="3.6640625" style="1078" customWidth="1"/>
    <col min="11549" max="11586" width="2.6640625" style="1078" customWidth="1"/>
    <col min="11587" max="11776" width="8.88671875" style="1078"/>
    <col min="11777" max="11777" width="2.6640625" style="1078" customWidth="1"/>
    <col min="11778" max="11804" width="3.6640625" style="1078" customWidth="1"/>
    <col min="11805" max="11842" width="2.6640625" style="1078" customWidth="1"/>
    <col min="11843" max="12032" width="8.88671875" style="1078"/>
    <col min="12033" max="12033" width="2.6640625" style="1078" customWidth="1"/>
    <col min="12034" max="12060" width="3.6640625" style="1078" customWidth="1"/>
    <col min="12061" max="12098" width="2.6640625" style="1078" customWidth="1"/>
    <col min="12099" max="12288" width="8.88671875" style="1078"/>
    <col min="12289" max="12289" width="2.6640625" style="1078" customWidth="1"/>
    <col min="12290" max="12316" width="3.6640625" style="1078" customWidth="1"/>
    <col min="12317" max="12354" width="2.6640625" style="1078" customWidth="1"/>
    <col min="12355" max="12544" width="8.88671875" style="1078"/>
    <col min="12545" max="12545" width="2.6640625" style="1078" customWidth="1"/>
    <col min="12546" max="12572" width="3.6640625" style="1078" customWidth="1"/>
    <col min="12573" max="12610" width="2.6640625" style="1078" customWidth="1"/>
    <col min="12611" max="12800" width="8.88671875" style="1078"/>
    <col min="12801" max="12801" width="2.6640625" style="1078" customWidth="1"/>
    <col min="12802" max="12828" width="3.6640625" style="1078" customWidth="1"/>
    <col min="12829" max="12866" width="2.6640625" style="1078" customWidth="1"/>
    <col min="12867" max="13056" width="8.88671875" style="1078"/>
    <col min="13057" max="13057" width="2.6640625" style="1078" customWidth="1"/>
    <col min="13058" max="13084" width="3.6640625" style="1078" customWidth="1"/>
    <col min="13085" max="13122" width="2.6640625" style="1078" customWidth="1"/>
    <col min="13123" max="13312" width="8.88671875" style="1078"/>
    <col min="13313" max="13313" width="2.6640625" style="1078" customWidth="1"/>
    <col min="13314" max="13340" width="3.6640625" style="1078" customWidth="1"/>
    <col min="13341" max="13378" width="2.6640625" style="1078" customWidth="1"/>
    <col min="13379" max="13568" width="8.88671875" style="1078"/>
    <col min="13569" max="13569" width="2.6640625" style="1078" customWidth="1"/>
    <col min="13570" max="13596" width="3.6640625" style="1078" customWidth="1"/>
    <col min="13597" max="13634" width="2.6640625" style="1078" customWidth="1"/>
    <col min="13635" max="13824" width="8.88671875" style="1078"/>
    <col min="13825" max="13825" width="2.6640625" style="1078" customWidth="1"/>
    <col min="13826" max="13852" width="3.6640625" style="1078" customWidth="1"/>
    <col min="13853" max="13890" width="2.6640625" style="1078" customWidth="1"/>
    <col min="13891" max="14080" width="8.88671875" style="1078"/>
    <col min="14081" max="14081" width="2.6640625" style="1078" customWidth="1"/>
    <col min="14082" max="14108" width="3.6640625" style="1078" customWidth="1"/>
    <col min="14109" max="14146" width="2.6640625" style="1078" customWidth="1"/>
    <col min="14147" max="14336" width="8.88671875" style="1078"/>
    <col min="14337" max="14337" width="2.6640625" style="1078" customWidth="1"/>
    <col min="14338" max="14364" width="3.6640625" style="1078" customWidth="1"/>
    <col min="14365" max="14402" width="2.6640625" style="1078" customWidth="1"/>
    <col min="14403" max="14592" width="8.88671875" style="1078"/>
    <col min="14593" max="14593" width="2.6640625" style="1078" customWidth="1"/>
    <col min="14594" max="14620" width="3.6640625" style="1078" customWidth="1"/>
    <col min="14621" max="14658" width="2.6640625" style="1078" customWidth="1"/>
    <col min="14659" max="14848" width="8.88671875" style="1078"/>
    <col min="14849" max="14849" width="2.6640625" style="1078" customWidth="1"/>
    <col min="14850" max="14876" width="3.6640625" style="1078" customWidth="1"/>
    <col min="14877" max="14914" width="2.6640625" style="1078" customWidth="1"/>
    <col min="14915" max="15104" width="8.88671875" style="1078"/>
    <col min="15105" max="15105" width="2.6640625" style="1078" customWidth="1"/>
    <col min="15106" max="15132" width="3.6640625" style="1078" customWidth="1"/>
    <col min="15133" max="15170" width="2.6640625" style="1078" customWidth="1"/>
    <col min="15171" max="15360" width="8.88671875" style="1078"/>
    <col min="15361" max="15361" width="2.6640625" style="1078" customWidth="1"/>
    <col min="15362" max="15388" width="3.6640625" style="1078" customWidth="1"/>
    <col min="15389" max="15426" width="2.6640625" style="1078" customWidth="1"/>
    <col min="15427" max="15616" width="8.88671875" style="1078"/>
    <col min="15617" max="15617" width="2.6640625" style="1078" customWidth="1"/>
    <col min="15618" max="15644" width="3.6640625" style="1078" customWidth="1"/>
    <col min="15645" max="15682" width="2.6640625" style="1078" customWidth="1"/>
    <col min="15683" max="15872" width="8.88671875" style="1078"/>
    <col min="15873" max="15873" width="2.6640625" style="1078" customWidth="1"/>
    <col min="15874" max="15900" width="3.6640625" style="1078" customWidth="1"/>
    <col min="15901" max="15938" width="2.6640625" style="1078" customWidth="1"/>
    <col min="15939" max="16128" width="8.88671875" style="1078"/>
    <col min="16129" max="16129" width="2.6640625" style="1078" customWidth="1"/>
    <col min="16130" max="16156" width="3.6640625" style="1078" customWidth="1"/>
    <col min="16157" max="16194" width="2.6640625" style="1078" customWidth="1"/>
    <col min="16195" max="16384" width="8.88671875" style="1078"/>
  </cols>
  <sheetData>
    <row r="1" spans="1:28" ht="13.5" customHeight="1" thickBot="1">
      <c r="A1" s="978"/>
      <c r="B1" s="1075"/>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row>
    <row r="2" spans="1:28" ht="21" customHeight="1" thickBot="1">
      <c r="A2" s="979"/>
      <c r="B2" s="980"/>
      <c r="C2" s="981"/>
      <c r="D2" s="981"/>
      <c r="E2" s="981"/>
      <c r="F2" s="981"/>
      <c r="G2" s="981"/>
      <c r="H2" s="981"/>
      <c r="I2" s="981"/>
      <c r="J2" s="981"/>
      <c r="K2" s="981"/>
      <c r="L2" s="2938" t="s">
        <v>1757</v>
      </c>
      <c r="M2" s="2938"/>
      <c r="N2" s="2938"/>
      <c r="O2" s="2938"/>
      <c r="P2" s="2938"/>
      <c r="Q2" s="2938"/>
      <c r="R2" s="982"/>
      <c r="S2" s="982"/>
      <c r="T2" s="982"/>
      <c r="U2" s="981"/>
      <c r="V2" s="981"/>
      <c r="W2" s="981"/>
      <c r="X2" s="981"/>
      <c r="Y2" s="981"/>
      <c r="Z2" s="981"/>
      <c r="AA2" s="981"/>
      <c r="AB2" s="983"/>
    </row>
    <row r="3" spans="1:28" ht="21" customHeight="1">
      <c r="B3" s="984"/>
      <c r="C3" s="1074"/>
      <c r="D3" s="1074"/>
      <c r="E3" s="1074"/>
      <c r="F3" s="1074"/>
      <c r="G3" s="1074"/>
      <c r="H3" s="1074"/>
      <c r="I3" s="1074"/>
      <c r="J3" s="1074"/>
      <c r="K3" s="1074"/>
      <c r="L3" s="2939"/>
      <c r="M3" s="2939"/>
      <c r="N3" s="2939"/>
      <c r="O3" s="2939"/>
      <c r="P3" s="2939"/>
      <c r="Q3" s="2939"/>
      <c r="R3" s="1074"/>
      <c r="S3" s="1074"/>
      <c r="T3" s="1074"/>
      <c r="U3" s="1074"/>
      <c r="V3" s="1074"/>
      <c r="W3" s="1074"/>
      <c r="X3" s="1074" t="s">
        <v>1758</v>
      </c>
      <c r="Y3" s="2940" t="s">
        <v>1759</v>
      </c>
      <c r="Z3" s="2941"/>
      <c r="AA3" s="2942"/>
      <c r="AB3" s="986"/>
    </row>
    <row r="4" spans="1:28" ht="21" customHeight="1">
      <c r="B4" s="984"/>
      <c r="C4" s="2943" t="s">
        <v>1760</v>
      </c>
      <c r="D4" s="2687"/>
      <c r="E4" s="2944"/>
      <c r="F4" s="2945"/>
      <c r="G4" s="2946"/>
      <c r="H4" s="2949"/>
      <c r="I4" s="2950"/>
      <c r="J4" s="2949"/>
      <c r="K4" s="2953"/>
      <c r="L4" s="2949"/>
      <c r="M4" s="2955"/>
      <c r="N4" s="2957"/>
      <c r="O4" s="2958"/>
      <c r="P4" s="2955"/>
      <c r="Q4" s="2953"/>
      <c r="R4" s="2949"/>
      <c r="S4" s="2955"/>
      <c r="T4" s="2957"/>
      <c r="U4" s="2958"/>
      <c r="V4" s="2949"/>
      <c r="W4" s="2953"/>
      <c r="Y4" s="984"/>
      <c r="Z4" s="1074"/>
      <c r="AA4" s="986"/>
      <c r="AB4" s="986"/>
    </row>
    <row r="5" spans="1:28" ht="21" customHeight="1">
      <c r="B5" s="984"/>
      <c r="C5" s="2687"/>
      <c r="D5" s="2687"/>
      <c r="E5" s="2944"/>
      <c r="F5" s="2947"/>
      <c r="G5" s="2948"/>
      <c r="H5" s="2951"/>
      <c r="I5" s="2952"/>
      <c r="J5" s="2951"/>
      <c r="K5" s="2954"/>
      <c r="L5" s="2951"/>
      <c r="M5" s="2956"/>
      <c r="N5" s="2959"/>
      <c r="O5" s="2960"/>
      <c r="P5" s="2956"/>
      <c r="Q5" s="2954"/>
      <c r="R5" s="2951"/>
      <c r="S5" s="2956"/>
      <c r="T5" s="2959"/>
      <c r="U5" s="2960"/>
      <c r="V5" s="2951"/>
      <c r="W5" s="2954"/>
      <c r="Y5" s="984"/>
      <c r="Z5" s="1074"/>
      <c r="AA5" s="986"/>
      <c r="AB5" s="986"/>
    </row>
    <row r="6" spans="1:28" ht="21" customHeight="1" thickBot="1">
      <c r="B6" s="984"/>
      <c r="C6" s="1074"/>
      <c r="D6" s="1074"/>
      <c r="E6" s="1074"/>
      <c r="F6" s="2854" t="s">
        <v>1761</v>
      </c>
      <c r="G6" s="2854"/>
      <c r="H6" s="2854"/>
      <c r="I6" s="2854"/>
      <c r="J6" s="2854"/>
      <c r="K6" s="2854"/>
      <c r="L6" s="2854"/>
      <c r="M6" s="2854"/>
      <c r="N6" s="2854"/>
      <c r="O6" s="2854"/>
      <c r="P6" s="2854"/>
      <c r="Q6" s="2854"/>
      <c r="R6" s="2854"/>
      <c r="S6" s="2854"/>
      <c r="T6" s="2854"/>
      <c r="U6" s="2854"/>
      <c r="V6" s="2854"/>
      <c r="W6" s="2854"/>
      <c r="X6" s="1074"/>
      <c r="Y6" s="1076"/>
      <c r="Z6" s="1075"/>
      <c r="AA6" s="1077"/>
      <c r="AB6" s="986"/>
    </row>
    <row r="7" spans="1:28" ht="21" customHeight="1">
      <c r="B7" s="984"/>
      <c r="C7" s="1074"/>
      <c r="D7" s="1074"/>
      <c r="E7" s="1074"/>
      <c r="F7" s="1074"/>
      <c r="G7" s="1074"/>
      <c r="H7" s="1074"/>
      <c r="I7" s="1074"/>
      <c r="J7" s="1074"/>
      <c r="K7" s="1074"/>
      <c r="L7" s="1074"/>
      <c r="M7" s="1074"/>
      <c r="N7" s="1074"/>
      <c r="O7" s="1074"/>
      <c r="P7" s="1074"/>
      <c r="Q7" s="1074"/>
      <c r="R7" s="1074"/>
      <c r="S7" s="1074"/>
      <c r="T7" s="1074"/>
      <c r="U7" s="1074"/>
      <c r="V7" s="1074"/>
      <c r="W7" s="1074"/>
      <c r="X7" s="1074"/>
      <c r="Y7" s="1074"/>
      <c r="Z7" s="1074"/>
      <c r="AA7" s="1074"/>
      <c r="AB7" s="986"/>
    </row>
    <row r="8" spans="1:28" ht="21" customHeight="1">
      <c r="B8" s="984"/>
      <c r="C8" s="1074" t="s">
        <v>1762</v>
      </c>
      <c r="D8" s="1074"/>
      <c r="E8" s="1074"/>
      <c r="F8" s="1074"/>
      <c r="G8" s="1074"/>
      <c r="H8" s="1074"/>
      <c r="I8" s="1074"/>
      <c r="J8" s="1074"/>
      <c r="K8" s="1074"/>
      <c r="L8" s="1074"/>
      <c r="M8" s="1074"/>
      <c r="N8" s="1074"/>
      <c r="O8" s="1074"/>
      <c r="P8" s="1074"/>
      <c r="Q8" s="2932" t="s">
        <v>1763</v>
      </c>
      <c r="R8" s="2932"/>
      <c r="S8" s="2932"/>
      <c r="T8" s="2932"/>
      <c r="U8" s="2932"/>
      <c r="V8" s="2932"/>
      <c r="W8" s="2932"/>
      <c r="X8" s="2932"/>
      <c r="Y8" s="987"/>
      <c r="Z8" s="1074"/>
      <c r="AA8" s="1074"/>
      <c r="AB8" s="986"/>
    </row>
    <row r="9" spans="1:28" ht="21" customHeight="1">
      <c r="B9" s="984"/>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986"/>
    </row>
    <row r="10" spans="1:28" ht="21" customHeight="1">
      <c r="B10" s="984"/>
      <c r="C10" s="1074" t="s">
        <v>1764</v>
      </c>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986"/>
    </row>
    <row r="11" spans="1:28" ht="21" customHeight="1">
      <c r="B11" s="984"/>
      <c r="C11" s="2933" t="s">
        <v>1765</v>
      </c>
      <c r="D11" s="2933"/>
      <c r="E11" s="2933"/>
      <c r="F11" s="2933"/>
      <c r="G11" s="1074"/>
      <c r="H11" s="1074"/>
      <c r="I11" s="1074"/>
      <c r="J11" s="1074"/>
      <c r="K11" s="1074"/>
      <c r="L11" s="1074"/>
      <c r="M11" s="1074"/>
      <c r="N11" s="1074"/>
      <c r="O11" s="1074"/>
      <c r="P11" s="1074"/>
      <c r="Q11" s="1074"/>
      <c r="R11" s="1074"/>
      <c r="S11" s="1074"/>
      <c r="T11" s="1074"/>
      <c r="U11" s="1074"/>
      <c r="V11" s="1074"/>
      <c r="W11" s="1074"/>
      <c r="X11" s="1074"/>
      <c r="Y11" s="1074"/>
      <c r="Z11" s="1074"/>
      <c r="AA11" s="1074"/>
      <c r="AB11" s="986"/>
    </row>
    <row r="12" spans="1:28" ht="21" customHeight="1">
      <c r="B12" s="984"/>
      <c r="C12" s="1074"/>
      <c r="D12" s="1074"/>
      <c r="E12" s="1074"/>
      <c r="F12" s="1074"/>
      <c r="G12" s="1074"/>
      <c r="H12" s="1074"/>
      <c r="I12" s="1085" t="s">
        <v>1766</v>
      </c>
      <c r="J12" s="1020"/>
      <c r="K12" s="1021"/>
      <c r="L12" s="1022"/>
      <c r="M12" s="1085" t="s">
        <v>1767</v>
      </c>
      <c r="N12" s="1023"/>
      <c r="O12" s="1024"/>
      <c r="P12" s="1024"/>
      <c r="Q12" s="1022"/>
      <c r="R12" s="1074"/>
      <c r="S12" s="1074"/>
      <c r="T12" s="1074"/>
      <c r="U12" s="1074"/>
      <c r="V12" s="1074"/>
      <c r="W12" s="1074"/>
      <c r="X12" s="1074"/>
      <c r="Y12" s="1074"/>
      <c r="Z12" s="1074"/>
      <c r="AA12" s="1074"/>
      <c r="AB12" s="986"/>
    </row>
    <row r="13" spans="1:28" ht="21" customHeight="1">
      <c r="B13" s="984"/>
      <c r="C13" s="1074"/>
      <c r="D13" s="1074"/>
      <c r="E13" s="1074"/>
      <c r="F13" s="1074"/>
      <c r="G13" s="1074"/>
      <c r="H13" s="1074"/>
      <c r="I13" s="1074" t="s">
        <v>1768</v>
      </c>
      <c r="J13" s="1074"/>
      <c r="K13" s="1074"/>
      <c r="L13" s="2925" t="str">
        <f>入力シート!C25</f>
        <v>久留米市〇〇町１２３</v>
      </c>
      <c r="M13" s="2925"/>
      <c r="N13" s="2925"/>
      <c r="O13" s="2925"/>
      <c r="P13" s="2925"/>
      <c r="Q13" s="2925"/>
      <c r="R13" s="2925"/>
      <c r="S13" s="2925"/>
      <c r="T13" s="2925"/>
      <c r="U13" s="2925"/>
      <c r="V13" s="2925"/>
      <c r="W13" s="2925"/>
      <c r="X13" s="2927"/>
      <c r="Y13" s="2934"/>
      <c r="Z13" s="2934"/>
      <c r="AA13" s="1083"/>
      <c r="AB13" s="986"/>
    </row>
    <row r="14" spans="1:28" ht="21" customHeight="1">
      <c r="B14" s="984"/>
      <c r="C14" s="1074"/>
      <c r="D14" s="1074"/>
      <c r="E14" s="1074"/>
      <c r="F14" s="1074"/>
      <c r="G14" s="1074"/>
      <c r="H14" s="1074"/>
      <c r="I14" s="1074" t="s">
        <v>1769</v>
      </c>
      <c r="J14" s="1074"/>
      <c r="K14" s="1074"/>
      <c r="L14" s="2935"/>
      <c r="M14" s="2898"/>
      <c r="N14" s="2898"/>
      <c r="O14" s="2898"/>
      <c r="P14" s="2898"/>
      <c r="Q14" s="2898"/>
      <c r="R14" s="2898"/>
      <c r="S14" s="2898"/>
      <c r="T14" s="2898"/>
      <c r="U14" s="2898"/>
      <c r="V14" s="2898"/>
      <c r="W14" s="2898"/>
      <c r="X14" s="2898"/>
      <c r="Y14" s="2936"/>
      <c r="Z14" s="2937"/>
      <c r="AA14" s="1084"/>
      <c r="AB14" s="986"/>
    </row>
    <row r="15" spans="1:28" ht="21" customHeight="1">
      <c r="B15" s="984"/>
      <c r="C15" s="1074"/>
      <c r="D15" s="1074"/>
      <c r="E15" s="1074"/>
      <c r="F15" s="1074"/>
      <c r="G15" s="1074"/>
      <c r="H15" s="1074"/>
      <c r="I15" s="1074" t="s">
        <v>1770</v>
      </c>
      <c r="J15" s="1074"/>
      <c r="K15" s="1074"/>
      <c r="L15" s="2925" t="str">
        <f>入力シート!C26&amp;"　　"&amp;入力シート!C27</f>
        <v>(株）○○○○建設　　代表取締役　久留米一郎</v>
      </c>
      <c r="M15" s="2926"/>
      <c r="N15" s="2926"/>
      <c r="O15" s="2926"/>
      <c r="P15" s="2926"/>
      <c r="Q15" s="2926"/>
      <c r="R15" s="2926"/>
      <c r="S15" s="2926"/>
      <c r="T15" s="2926"/>
      <c r="U15" s="2926"/>
      <c r="V15" s="2926"/>
      <c r="W15" s="2926"/>
      <c r="X15" s="2926"/>
      <c r="Y15" s="2937"/>
      <c r="Z15" s="2937"/>
      <c r="AA15" s="1084"/>
      <c r="AB15" s="986"/>
    </row>
    <row r="16" spans="1:28" ht="21" customHeight="1">
      <c r="B16" s="984"/>
      <c r="C16" s="1074"/>
      <c r="D16" s="1074"/>
      <c r="E16" s="1074"/>
      <c r="F16" s="1074"/>
      <c r="G16" s="1074"/>
      <c r="H16" s="1074"/>
      <c r="I16" s="2673" t="s">
        <v>1771</v>
      </c>
      <c r="J16" s="2673"/>
      <c r="K16" s="1074"/>
      <c r="L16" s="2925" t="str">
        <f>入力シート!C28</f>
        <v>0942-12-○○○○</v>
      </c>
      <c r="M16" s="2926"/>
      <c r="N16" s="2926"/>
      <c r="O16" s="2926"/>
      <c r="P16" s="2926"/>
      <c r="Q16" s="2926"/>
      <c r="R16" s="2926"/>
      <c r="S16" s="2926"/>
      <c r="T16" s="2926"/>
      <c r="U16" s="2926"/>
      <c r="V16" s="2926"/>
      <c r="W16" s="2926"/>
      <c r="X16" s="2926"/>
      <c r="Y16" s="1074"/>
      <c r="Z16" s="1074"/>
      <c r="AA16" s="1074"/>
      <c r="AB16" s="986"/>
    </row>
    <row r="17" spans="2:28" ht="21" customHeight="1" thickBot="1">
      <c r="B17" s="984"/>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986"/>
    </row>
    <row r="18" spans="2:28" ht="31.35" customHeight="1">
      <c r="B18" s="984"/>
      <c r="C18" s="2928" t="s">
        <v>1772</v>
      </c>
      <c r="D18" s="2929"/>
      <c r="E18" s="2929"/>
      <c r="F18" s="2930"/>
      <c r="G18" s="2930"/>
      <c r="H18" s="2930"/>
      <c r="I18" s="2930"/>
      <c r="J18" s="2930"/>
      <c r="K18" s="2930"/>
      <c r="L18" s="2930"/>
      <c r="M18" s="2930"/>
      <c r="N18" s="2930"/>
      <c r="O18" s="2930"/>
      <c r="P18" s="2930"/>
      <c r="Q18" s="2930"/>
      <c r="R18" s="2930"/>
      <c r="S18" s="2930"/>
      <c r="T18" s="2930"/>
      <c r="U18" s="2930"/>
      <c r="V18" s="2930"/>
      <c r="W18" s="2930"/>
      <c r="X18" s="2930"/>
      <c r="Y18" s="2930"/>
      <c r="Z18" s="2931"/>
      <c r="AA18" s="1082"/>
      <c r="AB18" s="986"/>
    </row>
    <row r="19" spans="2:28" ht="31.35" customHeight="1">
      <c r="B19" s="984"/>
      <c r="C19" s="2918" t="s">
        <v>1773</v>
      </c>
      <c r="D19" s="2919"/>
      <c r="E19" s="2919"/>
      <c r="F19" s="2920" t="str">
        <f>入力シート!C10&amp;"　中間前払金"</f>
        <v>○○校区道路改良工事　中間前払金</v>
      </c>
      <c r="G19" s="2920"/>
      <c r="H19" s="2920"/>
      <c r="I19" s="2920"/>
      <c r="J19" s="2920"/>
      <c r="K19" s="2920"/>
      <c r="L19" s="2920"/>
      <c r="M19" s="2920"/>
      <c r="N19" s="2920"/>
      <c r="O19" s="2920"/>
      <c r="P19" s="2920"/>
      <c r="Q19" s="2920"/>
      <c r="R19" s="2920"/>
      <c r="S19" s="2920"/>
      <c r="T19" s="2920"/>
      <c r="U19" s="2920"/>
      <c r="V19" s="2920"/>
      <c r="W19" s="2920"/>
      <c r="X19" s="2920"/>
      <c r="Y19" s="2920"/>
      <c r="Z19" s="2921"/>
      <c r="AA19" s="997"/>
      <c r="AB19" s="986"/>
    </row>
    <row r="20" spans="2:28" ht="31.35" customHeight="1">
      <c r="B20" s="984"/>
      <c r="C20" s="2918" t="s">
        <v>1774</v>
      </c>
      <c r="D20" s="2919"/>
      <c r="E20" s="2919"/>
      <c r="F20" s="2920" t="str">
        <f>入力シート!C12</f>
        <v>久留米市○○町</v>
      </c>
      <c r="G20" s="2920"/>
      <c r="H20" s="2920"/>
      <c r="I20" s="2920"/>
      <c r="J20" s="2920"/>
      <c r="K20" s="2920"/>
      <c r="L20" s="2920"/>
      <c r="M20" s="2920"/>
      <c r="N20" s="2920"/>
      <c r="O20" s="2920"/>
      <c r="P20" s="2920"/>
      <c r="Q20" s="2920"/>
      <c r="R20" s="2920"/>
      <c r="S20" s="2920"/>
      <c r="T20" s="2920"/>
      <c r="U20" s="2920"/>
      <c r="V20" s="2920"/>
      <c r="W20" s="2920"/>
      <c r="X20" s="2920"/>
      <c r="Y20" s="2920"/>
      <c r="Z20" s="2921"/>
      <c r="AA20" s="997"/>
      <c r="AB20" s="986"/>
    </row>
    <row r="21" spans="2:28" ht="31.35" customHeight="1">
      <c r="B21" s="984"/>
      <c r="C21" s="2922"/>
      <c r="D21" s="2923"/>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4"/>
      <c r="AA21" s="997"/>
      <c r="AB21" s="986"/>
    </row>
    <row r="22" spans="2:28" ht="31.35" customHeight="1" thickBot="1">
      <c r="B22" s="984"/>
      <c r="C22" s="2894"/>
      <c r="D22" s="2895"/>
      <c r="E22" s="2895"/>
      <c r="F22" s="2895"/>
      <c r="G22" s="2895"/>
      <c r="H22" s="2895"/>
      <c r="I22" s="2895"/>
      <c r="J22" s="2895"/>
      <c r="K22" s="2895"/>
      <c r="L22" s="2895"/>
      <c r="M22" s="2895"/>
      <c r="N22" s="2895"/>
      <c r="O22" s="2895"/>
      <c r="P22" s="2895"/>
      <c r="Q22" s="2895"/>
      <c r="R22" s="2895"/>
      <c r="S22" s="2895"/>
      <c r="T22" s="2895"/>
      <c r="U22" s="2895"/>
      <c r="V22" s="2895"/>
      <c r="W22" s="2895"/>
      <c r="X22" s="2895"/>
      <c r="Y22" s="2895"/>
      <c r="Z22" s="2896"/>
      <c r="AA22" s="997"/>
      <c r="AB22" s="986"/>
    </row>
    <row r="23" spans="2:28" ht="21" customHeight="1">
      <c r="B23" s="984"/>
      <c r="C23" s="1074"/>
      <c r="D23" s="1074"/>
      <c r="E23" s="1074"/>
      <c r="F23" s="1074"/>
      <c r="G23" s="1074"/>
      <c r="H23" s="1074"/>
      <c r="I23" s="1074"/>
      <c r="J23" s="1074"/>
      <c r="K23" s="1074"/>
      <c r="L23" s="1074"/>
      <c r="M23" s="1074"/>
      <c r="N23" s="1074"/>
      <c r="O23" s="1074"/>
      <c r="P23" s="1074"/>
      <c r="Q23" s="1074"/>
      <c r="R23" s="1074"/>
      <c r="S23" s="1074"/>
      <c r="T23" s="1074"/>
      <c r="U23" s="1074"/>
      <c r="V23" s="1074"/>
      <c r="W23" s="1074"/>
      <c r="X23" s="1074"/>
      <c r="Y23" s="1074"/>
      <c r="Z23" s="1074"/>
      <c r="AA23" s="1074"/>
      <c r="AB23" s="986"/>
    </row>
    <row r="24" spans="2:28" ht="21" customHeight="1">
      <c r="B24" s="984"/>
      <c r="C24" s="1074" t="s">
        <v>1775</v>
      </c>
      <c r="D24" s="1074"/>
      <c r="E24" s="1074"/>
      <c r="F24" s="1074" t="s">
        <v>1776</v>
      </c>
      <c r="G24" s="1074"/>
      <c r="H24" s="1074"/>
      <c r="I24" s="1074"/>
      <c r="J24" s="1074"/>
      <c r="K24" s="1074"/>
      <c r="L24" s="1074"/>
      <c r="M24" s="1074"/>
      <c r="N24" s="1074"/>
      <c r="O24" s="1074"/>
      <c r="P24" s="1074"/>
      <c r="Q24" s="1074"/>
      <c r="R24" s="1074"/>
      <c r="S24" s="1074"/>
      <c r="T24" s="1074"/>
      <c r="U24" s="1074"/>
      <c r="V24" s="1074"/>
      <c r="W24" s="1074"/>
      <c r="X24" s="1074"/>
      <c r="Y24" s="1074"/>
      <c r="Z24" s="1074"/>
      <c r="AA24" s="1074"/>
      <c r="AB24" s="986"/>
    </row>
    <row r="25" spans="2:28" ht="21" customHeight="1">
      <c r="B25" s="984"/>
      <c r="C25" s="1074"/>
      <c r="D25" s="1074"/>
      <c r="E25" s="2897" t="s">
        <v>1777</v>
      </c>
      <c r="F25" s="2898"/>
      <c r="G25" s="1074"/>
      <c r="H25" s="2899" t="s">
        <v>1778</v>
      </c>
      <c r="I25" s="2899"/>
      <c r="J25" s="1074"/>
      <c r="K25" s="1074"/>
      <c r="L25" s="1074"/>
      <c r="M25" s="1074"/>
      <c r="N25" s="1074"/>
      <c r="O25" s="1074"/>
      <c r="P25" s="1074"/>
      <c r="Q25" s="1074"/>
      <c r="R25" s="1074"/>
      <c r="S25" s="1074"/>
      <c r="T25" s="1074"/>
      <c r="U25" s="1074"/>
      <c r="V25" s="1074"/>
      <c r="W25" s="1074"/>
      <c r="X25" s="1074"/>
      <c r="Y25" s="1074"/>
      <c r="Z25" s="1074"/>
      <c r="AA25" s="1074"/>
      <c r="AB25" s="986"/>
    </row>
    <row r="26" spans="2:28" ht="21" customHeight="1" thickBot="1">
      <c r="B26" s="984"/>
      <c r="C26" s="1074"/>
      <c r="D26" s="1074"/>
      <c r="E26" s="2674" t="s">
        <v>1779</v>
      </c>
      <c r="F26" s="2674"/>
      <c r="G26" s="2674"/>
      <c r="H26" s="2674"/>
      <c r="I26" s="2674"/>
      <c r="J26" s="2674"/>
      <c r="K26" s="2674"/>
      <c r="L26" s="2674"/>
      <c r="M26" s="2674"/>
      <c r="N26" s="2674"/>
      <c r="O26" s="2674"/>
      <c r="P26" s="2674"/>
      <c r="Q26" s="2674"/>
      <c r="R26" s="2674"/>
      <c r="S26" s="2674"/>
      <c r="T26" s="1074"/>
      <c r="U26" s="1074"/>
      <c r="V26" s="1074"/>
      <c r="W26" s="1074"/>
      <c r="X26" s="1074"/>
      <c r="Y26" s="1074"/>
      <c r="Z26" s="1074"/>
      <c r="AA26" s="1074"/>
      <c r="AB26" s="986"/>
    </row>
    <row r="27" spans="2:28" ht="21" customHeight="1">
      <c r="B27" s="984"/>
      <c r="C27" s="2909" t="s">
        <v>1780</v>
      </c>
      <c r="D27" s="2910"/>
      <c r="E27" s="2910"/>
      <c r="F27" s="2910"/>
      <c r="G27" s="2910"/>
      <c r="H27" s="2911"/>
      <c r="I27" s="2912"/>
      <c r="J27" s="2913"/>
      <c r="K27" s="2913"/>
      <c r="L27" s="2913"/>
      <c r="M27" s="2913" t="s">
        <v>1781</v>
      </c>
      <c r="N27" s="2913"/>
      <c r="O27" s="2913"/>
      <c r="P27" s="2913"/>
      <c r="Q27" s="2913"/>
      <c r="R27" s="2913"/>
      <c r="S27" s="2915"/>
      <c r="T27" s="2915"/>
      <c r="U27" s="2915"/>
      <c r="V27" s="2913" t="s">
        <v>1782</v>
      </c>
      <c r="W27" s="2917"/>
      <c r="X27" s="984"/>
      <c r="Y27" s="1074"/>
      <c r="Z27" s="1074"/>
      <c r="AA27" s="1074"/>
      <c r="AB27" s="986"/>
    </row>
    <row r="28" spans="2:28" ht="21" customHeight="1">
      <c r="B28" s="984"/>
      <c r="C28" s="2881"/>
      <c r="D28" s="2882"/>
      <c r="E28" s="2882"/>
      <c r="F28" s="2882"/>
      <c r="G28" s="2882"/>
      <c r="H28" s="2883"/>
      <c r="I28" s="2914"/>
      <c r="J28" s="2903"/>
      <c r="K28" s="2903"/>
      <c r="L28" s="2903"/>
      <c r="M28" s="2903" t="s">
        <v>1783</v>
      </c>
      <c r="N28" s="2903"/>
      <c r="O28" s="2903"/>
      <c r="P28" s="2903"/>
      <c r="Q28" s="2903"/>
      <c r="R28" s="2916"/>
      <c r="S28" s="2916"/>
      <c r="T28" s="2916"/>
      <c r="U28" s="2916"/>
      <c r="V28" s="2903" t="s">
        <v>1784</v>
      </c>
      <c r="W28" s="2904"/>
      <c r="X28" s="984"/>
      <c r="Y28" s="1074"/>
      <c r="Z28" s="1074"/>
      <c r="AA28" s="1074"/>
      <c r="AB28" s="986"/>
    </row>
    <row r="29" spans="2:28" ht="21" customHeight="1">
      <c r="B29" s="984"/>
      <c r="C29" s="2905" t="s">
        <v>1785</v>
      </c>
      <c r="D29" s="2906"/>
      <c r="E29" s="2906"/>
      <c r="F29" s="2906"/>
      <c r="G29" s="2906"/>
      <c r="H29" s="2907"/>
      <c r="I29" s="998"/>
      <c r="J29" s="2908" t="s">
        <v>1786</v>
      </c>
      <c r="K29" s="2908"/>
      <c r="L29" s="2908"/>
      <c r="M29" s="1086"/>
      <c r="N29" s="2908" t="s">
        <v>1787</v>
      </c>
      <c r="O29" s="2908"/>
      <c r="P29" s="2908"/>
      <c r="Q29" s="1086"/>
      <c r="R29" s="2908" t="s">
        <v>1788</v>
      </c>
      <c r="S29" s="2908"/>
      <c r="T29" s="2908"/>
      <c r="U29" s="1086"/>
      <c r="V29" s="1086"/>
      <c r="W29" s="1086"/>
      <c r="X29" s="984"/>
      <c r="Y29" s="1074"/>
      <c r="Z29" s="1074"/>
      <c r="AA29" s="1074"/>
      <c r="AB29" s="986"/>
    </row>
    <row r="30" spans="2:28" ht="12" customHeight="1" thickBot="1">
      <c r="B30" s="984"/>
      <c r="C30" s="2875" t="s">
        <v>1789</v>
      </c>
      <c r="D30" s="2876"/>
      <c r="E30" s="2876"/>
      <c r="F30" s="2876"/>
      <c r="G30" s="2876"/>
      <c r="H30" s="2877"/>
      <c r="I30" s="1000"/>
      <c r="J30" s="1001"/>
      <c r="K30" s="1001"/>
      <c r="L30" s="1001"/>
      <c r="M30" s="1001"/>
      <c r="N30" s="1001"/>
      <c r="O30" s="1001"/>
      <c r="P30" s="1001"/>
      <c r="Q30" s="1001"/>
      <c r="R30" s="1001"/>
      <c r="S30" s="1001"/>
      <c r="T30" s="1001"/>
      <c r="U30" s="1001"/>
      <c r="V30" s="1001"/>
      <c r="W30" s="1002"/>
      <c r="X30" s="984"/>
      <c r="Y30" s="1074"/>
      <c r="Z30" s="1074"/>
      <c r="AA30" s="1074"/>
      <c r="AB30" s="986"/>
    </row>
    <row r="31" spans="2:28" ht="30" customHeight="1" thickBot="1">
      <c r="B31" s="984"/>
      <c r="C31" s="2878"/>
      <c r="D31" s="2879"/>
      <c r="E31" s="2879"/>
      <c r="F31" s="2879"/>
      <c r="G31" s="2879"/>
      <c r="H31" s="2880"/>
      <c r="I31" s="1003"/>
      <c r="J31" s="1004"/>
      <c r="K31" s="1025"/>
      <c r="L31" s="1026"/>
      <c r="M31" s="1026"/>
      <c r="N31" s="1026"/>
      <c r="O31" s="1026"/>
      <c r="P31" s="1026"/>
      <c r="Q31" s="1027"/>
      <c r="R31" s="1004"/>
      <c r="S31" s="2884" t="s">
        <v>1790</v>
      </c>
      <c r="T31" s="2885"/>
      <c r="U31" s="2885"/>
      <c r="V31" s="2885"/>
      <c r="W31" s="2886"/>
      <c r="X31" s="984"/>
      <c r="Y31" s="1074"/>
      <c r="Z31" s="1074"/>
      <c r="AA31" s="1074"/>
      <c r="AB31" s="986"/>
    </row>
    <row r="32" spans="2:28" ht="12" customHeight="1">
      <c r="B32" s="984"/>
      <c r="C32" s="2881"/>
      <c r="D32" s="2882"/>
      <c r="E32" s="2882"/>
      <c r="F32" s="2882"/>
      <c r="G32" s="2882"/>
      <c r="H32" s="2883"/>
      <c r="I32" s="1008"/>
      <c r="J32" s="1009"/>
      <c r="K32" s="1009"/>
      <c r="L32" s="1009"/>
      <c r="M32" s="1009"/>
      <c r="N32" s="1009"/>
      <c r="O32" s="1009"/>
      <c r="P32" s="1009"/>
      <c r="Q32" s="1009"/>
      <c r="R32" s="1009"/>
      <c r="S32" s="1009"/>
      <c r="T32" s="1009"/>
      <c r="U32" s="1009"/>
      <c r="V32" s="1009"/>
      <c r="W32" s="1010"/>
      <c r="X32" s="984"/>
      <c r="Y32" s="1074"/>
      <c r="Z32" s="1074"/>
      <c r="AA32" s="1074"/>
      <c r="AB32" s="986"/>
    </row>
    <row r="33" spans="1:28" ht="21" customHeight="1">
      <c r="B33" s="984"/>
      <c r="C33" s="2875" t="s">
        <v>1791</v>
      </c>
      <c r="D33" s="2876"/>
      <c r="E33" s="2876"/>
      <c r="F33" s="2876"/>
      <c r="G33" s="2876"/>
      <c r="H33" s="2877"/>
      <c r="I33" s="2888"/>
      <c r="J33" s="2889"/>
      <c r="K33" s="2889"/>
      <c r="L33" s="2889"/>
      <c r="M33" s="2889"/>
      <c r="N33" s="2889"/>
      <c r="O33" s="2889"/>
      <c r="P33" s="2889"/>
      <c r="Q33" s="2889"/>
      <c r="R33" s="2889"/>
      <c r="S33" s="2889"/>
      <c r="T33" s="2889"/>
      <c r="U33" s="2889"/>
      <c r="V33" s="2889"/>
      <c r="W33" s="2890"/>
      <c r="X33" s="984"/>
      <c r="Y33" s="1074"/>
      <c r="Z33" s="1074"/>
      <c r="AA33" s="1074"/>
      <c r="AB33" s="986"/>
    </row>
    <row r="34" spans="1:28" ht="21" customHeight="1">
      <c r="B34" s="984"/>
      <c r="C34" s="2878"/>
      <c r="D34" s="2887"/>
      <c r="E34" s="2887"/>
      <c r="F34" s="2887"/>
      <c r="G34" s="2887"/>
      <c r="H34" s="2880"/>
      <c r="I34" s="2891"/>
      <c r="J34" s="2892"/>
      <c r="K34" s="2892"/>
      <c r="L34" s="2892"/>
      <c r="M34" s="2892"/>
      <c r="N34" s="2892"/>
      <c r="O34" s="2892"/>
      <c r="P34" s="2892"/>
      <c r="Q34" s="2892"/>
      <c r="R34" s="2892"/>
      <c r="S34" s="2892"/>
      <c r="T34" s="2892"/>
      <c r="U34" s="2892"/>
      <c r="V34" s="2892"/>
      <c r="W34" s="2893"/>
      <c r="X34" s="984"/>
      <c r="Y34" s="2900" t="s">
        <v>1792</v>
      </c>
      <c r="Z34" s="2901"/>
      <c r="AA34" s="2902"/>
      <c r="AB34" s="986"/>
    </row>
    <row r="35" spans="1:28" ht="21" customHeight="1">
      <c r="B35" s="984"/>
      <c r="C35" s="2853" t="s">
        <v>1793</v>
      </c>
      <c r="D35" s="2854"/>
      <c r="E35" s="2854"/>
      <c r="F35" s="2854"/>
      <c r="G35" s="2854"/>
      <c r="H35" s="2855"/>
      <c r="I35" s="2856"/>
      <c r="J35" s="2857"/>
      <c r="K35" s="2857"/>
      <c r="L35" s="2857"/>
      <c r="M35" s="2857"/>
      <c r="N35" s="2857"/>
      <c r="O35" s="2857"/>
      <c r="P35" s="2857"/>
      <c r="Q35" s="2857"/>
      <c r="R35" s="2857"/>
      <c r="S35" s="2857"/>
      <c r="T35" s="2857"/>
      <c r="U35" s="2857"/>
      <c r="V35" s="2857"/>
      <c r="W35" s="2858"/>
      <c r="X35" s="984"/>
      <c r="Y35" s="2865"/>
      <c r="Z35" s="2866"/>
      <c r="AA35" s="2867"/>
      <c r="AB35" s="986"/>
    </row>
    <row r="36" spans="1:28" ht="21" customHeight="1">
      <c r="B36" s="984"/>
      <c r="C36" s="2868" t="s">
        <v>1794</v>
      </c>
      <c r="D36" s="2869"/>
      <c r="E36" s="2869"/>
      <c r="F36" s="2869"/>
      <c r="G36" s="2869"/>
      <c r="H36" s="2870"/>
      <c r="I36" s="2859"/>
      <c r="J36" s="2860"/>
      <c r="K36" s="2860"/>
      <c r="L36" s="2860"/>
      <c r="M36" s="2860"/>
      <c r="N36" s="2860"/>
      <c r="O36" s="2860"/>
      <c r="P36" s="2860"/>
      <c r="Q36" s="2860"/>
      <c r="R36" s="2860"/>
      <c r="S36" s="2860"/>
      <c r="T36" s="2860"/>
      <c r="U36" s="2860"/>
      <c r="V36" s="2860"/>
      <c r="W36" s="2861"/>
      <c r="X36" s="984"/>
      <c r="Y36" s="2865"/>
      <c r="Z36" s="2866"/>
      <c r="AA36" s="2867"/>
      <c r="AB36" s="986"/>
    </row>
    <row r="37" spans="1:28" ht="21" customHeight="1" thickBot="1">
      <c r="B37" s="984"/>
      <c r="C37" s="2871"/>
      <c r="D37" s="2872"/>
      <c r="E37" s="2872"/>
      <c r="F37" s="2872"/>
      <c r="G37" s="2872"/>
      <c r="H37" s="2873"/>
      <c r="I37" s="2862"/>
      <c r="J37" s="2863"/>
      <c r="K37" s="2863"/>
      <c r="L37" s="2863"/>
      <c r="M37" s="2863"/>
      <c r="N37" s="2863"/>
      <c r="O37" s="2863"/>
      <c r="P37" s="2863"/>
      <c r="Q37" s="2863"/>
      <c r="R37" s="2863"/>
      <c r="S37" s="2863"/>
      <c r="T37" s="2863"/>
      <c r="U37" s="2863"/>
      <c r="V37" s="2863"/>
      <c r="W37" s="2864"/>
      <c r="X37" s="984"/>
      <c r="Y37" s="2865"/>
      <c r="Z37" s="2866"/>
      <c r="AA37" s="2867"/>
      <c r="AB37" s="986"/>
    </row>
    <row r="38" spans="1:28" ht="15" customHeight="1">
      <c r="B38" s="984"/>
      <c r="C38" s="2874" t="s">
        <v>1795</v>
      </c>
      <c r="D38" s="2874"/>
      <c r="E38" s="1011">
        <v>1</v>
      </c>
      <c r="F38" s="1080"/>
      <c r="G38" s="2850" t="s">
        <v>1796</v>
      </c>
      <c r="H38" s="2851"/>
      <c r="I38" s="2851"/>
      <c r="J38" s="2851"/>
      <c r="K38" s="2851"/>
      <c r="L38" s="2851"/>
      <c r="M38" s="2851"/>
      <c r="N38" s="2851"/>
      <c r="O38" s="2851"/>
      <c r="P38" s="2851"/>
      <c r="Q38" s="2851"/>
      <c r="R38" s="2851"/>
      <c r="S38" s="2851"/>
      <c r="T38" s="2851"/>
      <c r="U38" s="2851"/>
      <c r="V38" s="2851"/>
      <c r="W38" s="2851"/>
      <c r="X38" s="2851"/>
      <c r="Y38" s="2851"/>
      <c r="Z38" s="2851"/>
      <c r="AA38" s="1074"/>
      <c r="AB38" s="986"/>
    </row>
    <row r="39" spans="1:28" ht="15" customHeight="1">
      <c r="B39" s="984"/>
      <c r="C39" s="1080"/>
      <c r="D39" s="1013"/>
      <c r="E39" s="1011">
        <v>2</v>
      </c>
      <c r="F39" s="1080"/>
      <c r="G39" s="2850" t="s">
        <v>1797</v>
      </c>
      <c r="H39" s="2851"/>
      <c r="I39" s="2851"/>
      <c r="J39" s="2851"/>
      <c r="K39" s="1014" t="s">
        <v>1798</v>
      </c>
      <c r="L39" s="1015" t="s">
        <v>1248</v>
      </c>
      <c r="M39" s="1015" t="s">
        <v>1799</v>
      </c>
      <c r="N39" s="1015" t="s">
        <v>1800</v>
      </c>
      <c r="O39" s="1015" t="s">
        <v>1801</v>
      </c>
      <c r="P39" s="1015" t="s">
        <v>1798</v>
      </c>
      <c r="Q39" s="1015" t="s">
        <v>1802</v>
      </c>
      <c r="R39" s="1015" t="s">
        <v>1803</v>
      </c>
      <c r="S39" s="1015" t="s">
        <v>1804</v>
      </c>
      <c r="T39" s="1016"/>
      <c r="U39" s="1016"/>
      <c r="V39" s="1016"/>
      <c r="W39" s="1017"/>
      <c r="X39" s="1081"/>
      <c r="Y39" s="1081"/>
      <c r="Z39" s="1081"/>
      <c r="AA39" s="1074"/>
      <c r="AB39" s="986"/>
    </row>
    <row r="40" spans="1:28" ht="15" customHeight="1" thickBot="1">
      <c r="B40" s="984"/>
      <c r="C40" s="1074"/>
      <c r="D40" s="1083"/>
      <c r="E40" s="1083">
        <v>3</v>
      </c>
      <c r="F40" s="1074"/>
      <c r="G40" s="2852" t="s">
        <v>1805</v>
      </c>
      <c r="H40" s="2852"/>
      <c r="I40" s="2852"/>
      <c r="J40" s="2852"/>
      <c r="K40" s="2852"/>
      <c r="L40" s="2852"/>
      <c r="M40" s="2852"/>
      <c r="N40" s="2852"/>
      <c r="O40" s="2852"/>
      <c r="P40" s="2852"/>
      <c r="Q40" s="2852"/>
      <c r="R40" s="2852"/>
      <c r="S40" s="2852"/>
      <c r="T40" s="2852"/>
      <c r="U40" s="2852"/>
      <c r="V40" s="2852"/>
      <c r="W40" s="2852"/>
      <c r="X40" s="2852"/>
      <c r="Y40" s="2852"/>
      <c r="Z40" s="2852"/>
      <c r="AA40" s="1074"/>
      <c r="AB40" s="986"/>
    </row>
    <row r="41" spans="1:28" ht="5.25" customHeight="1">
      <c r="B41" s="925"/>
      <c r="C41" s="925"/>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row>
    <row r="42" spans="1:28">
      <c r="A42" s="1088"/>
      <c r="B42" s="1074"/>
      <c r="C42" s="1074"/>
      <c r="D42" s="1074"/>
      <c r="E42" s="1074"/>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row>
    <row r="43" spans="1:28">
      <c r="A43" s="1088"/>
      <c r="B43" s="1074"/>
      <c r="C43" s="1074"/>
      <c r="D43" s="1074"/>
      <c r="E43" s="1074"/>
      <c r="F43" s="1074"/>
      <c r="G43" s="1074"/>
      <c r="H43" s="1074"/>
      <c r="I43" s="1074"/>
      <c r="J43" s="1074"/>
      <c r="K43" s="1074"/>
      <c r="L43" s="1074"/>
      <c r="M43" s="1074"/>
      <c r="N43" s="1074"/>
      <c r="O43" s="1074"/>
      <c r="P43" s="1074"/>
      <c r="Q43" s="1074"/>
      <c r="R43" s="1074"/>
      <c r="S43" s="1074"/>
      <c r="T43" s="1074"/>
      <c r="U43" s="1074"/>
      <c r="V43" s="1074"/>
      <c r="W43" s="1074"/>
      <c r="X43" s="1074"/>
      <c r="Y43" s="1074"/>
      <c r="Z43" s="1074"/>
      <c r="AA43" s="1074"/>
      <c r="AB43" s="1074"/>
    </row>
    <row r="44" spans="1:28">
      <c r="A44" s="1087"/>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row>
    <row r="45" spans="1:28">
      <c r="A45" s="1088"/>
      <c r="B45" s="1074"/>
      <c r="C45" s="1074"/>
      <c r="D45" s="1074"/>
      <c r="E45" s="1074"/>
      <c r="F45" s="1074"/>
      <c r="G45" s="1074"/>
      <c r="H45" s="1074"/>
      <c r="I45" s="1074"/>
      <c r="J45" s="1074"/>
      <c r="K45" s="1074"/>
      <c r="L45" s="1074"/>
      <c r="M45" s="1074"/>
      <c r="N45" s="1074"/>
      <c r="O45" s="1074"/>
      <c r="P45" s="1074"/>
      <c r="Q45" s="1074"/>
      <c r="R45" s="1074"/>
      <c r="S45" s="1074"/>
      <c r="T45" s="1074"/>
      <c r="U45" s="1074"/>
      <c r="V45" s="1074"/>
      <c r="W45" s="1074"/>
      <c r="X45" s="1074"/>
      <c r="Y45" s="1074"/>
      <c r="Z45" s="1074"/>
      <c r="AA45" s="1074"/>
      <c r="AB45" s="1074"/>
    </row>
    <row r="46" spans="1:28">
      <c r="A46" s="1088"/>
      <c r="B46" s="1074"/>
      <c r="C46" s="1074"/>
      <c r="D46" s="1074"/>
      <c r="E46" s="1074"/>
      <c r="F46" s="1074"/>
      <c r="G46" s="1074"/>
      <c r="H46" s="1074"/>
      <c r="I46" s="1074"/>
      <c r="J46" s="1074"/>
      <c r="K46" s="1074"/>
      <c r="L46" s="1074"/>
      <c r="M46" s="1074"/>
      <c r="N46" s="1074"/>
      <c r="O46" s="1074"/>
      <c r="P46" s="1074"/>
      <c r="Q46" s="1074"/>
      <c r="R46" s="1074"/>
      <c r="S46" s="1074"/>
      <c r="T46" s="1074"/>
      <c r="U46" s="1074"/>
      <c r="V46" s="1074"/>
      <c r="W46" s="1074"/>
      <c r="X46" s="1074"/>
      <c r="Y46" s="1074"/>
      <c r="Z46" s="1074"/>
      <c r="AA46" s="1074"/>
      <c r="AB46" s="1074"/>
    </row>
  </sheetData>
  <mergeCells count="58">
    <mergeCell ref="L2:Q3"/>
    <mergeCell ref="Y3:AA3"/>
    <mergeCell ref="C4:E5"/>
    <mergeCell ref="F4:G5"/>
    <mergeCell ref="H4:I5"/>
    <mergeCell ref="J4:K5"/>
    <mergeCell ref="L4:M5"/>
    <mergeCell ref="N4:O5"/>
    <mergeCell ref="P4:Q5"/>
    <mergeCell ref="R4:S5"/>
    <mergeCell ref="T4:U5"/>
    <mergeCell ref="V4:W5"/>
    <mergeCell ref="F6:W6"/>
    <mergeCell ref="Q8:X8"/>
    <mergeCell ref="C11:F11"/>
    <mergeCell ref="Y13:Z13"/>
    <mergeCell ref="L14:X14"/>
    <mergeCell ref="Y14:Z15"/>
    <mergeCell ref="L15:X15"/>
    <mergeCell ref="I16:J16"/>
    <mergeCell ref="L16:X16"/>
    <mergeCell ref="L13:X13"/>
    <mergeCell ref="C18:E18"/>
    <mergeCell ref="F18:Z18"/>
    <mergeCell ref="C19:E19"/>
    <mergeCell ref="F19:Z19"/>
    <mergeCell ref="C20:E20"/>
    <mergeCell ref="F20:Z20"/>
    <mergeCell ref="C21:Z21"/>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30:H32"/>
    <mergeCell ref="S31:W31"/>
    <mergeCell ref="C33:H34"/>
    <mergeCell ref="I33:W33"/>
    <mergeCell ref="I34:W34"/>
    <mergeCell ref="G39:J39"/>
    <mergeCell ref="G40:Z40"/>
    <mergeCell ref="C35:H35"/>
    <mergeCell ref="I35:W37"/>
    <mergeCell ref="Y35:AA37"/>
    <mergeCell ref="C36:H37"/>
    <mergeCell ref="C38:D38"/>
    <mergeCell ref="G38:Z38"/>
  </mergeCells>
  <phoneticPr fontId="14"/>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zoomScaleNormal="100" workbookViewId="0"/>
  </sheetViews>
  <sheetFormatPr defaultRowHeight="13.2"/>
  <cols>
    <col min="1" max="1" width="2.6640625" style="1078" customWidth="1"/>
    <col min="2" max="28" width="3.6640625" style="1078" customWidth="1"/>
    <col min="29" max="66" width="2.6640625" style="1078" customWidth="1"/>
    <col min="67" max="256" width="8.88671875" style="1078"/>
    <col min="257" max="257" width="2.6640625" style="1078" customWidth="1"/>
    <col min="258" max="284" width="3.6640625" style="1078" customWidth="1"/>
    <col min="285" max="322" width="2.6640625" style="1078" customWidth="1"/>
    <col min="323" max="512" width="8.88671875" style="1078"/>
    <col min="513" max="513" width="2.6640625" style="1078" customWidth="1"/>
    <col min="514" max="540" width="3.6640625" style="1078" customWidth="1"/>
    <col min="541" max="578" width="2.6640625" style="1078" customWidth="1"/>
    <col min="579" max="768" width="8.88671875" style="1078"/>
    <col min="769" max="769" width="2.6640625" style="1078" customWidth="1"/>
    <col min="770" max="796" width="3.6640625" style="1078" customWidth="1"/>
    <col min="797" max="834" width="2.6640625" style="1078" customWidth="1"/>
    <col min="835" max="1024" width="8.88671875" style="1078"/>
    <col min="1025" max="1025" width="2.6640625" style="1078" customWidth="1"/>
    <col min="1026" max="1052" width="3.6640625" style="1078" customWidth="1"/>
    <col min="1053" max="1090" width="2.6640625" style="1078" customWidth="1"/>
    <col min="1091" max="1280" width="8.88671875" style="1078"/>
    <col min="1281" max="1281" width="2.6640625" style="1078" customWidth="1"/>
    <col min="1282" max="1308" width="3.6640625" style="1078" customWidth="1"/>
    <col min="1309" max="1346" width="2.6640625" style="1078" customWidth="1"/>
    <col min="1347" max="1536" width="8.88671875" style="1078"/>
    <col min="1537" max="1537" width="2.6640625" style="1078" customWidth="1"/>
    <col min="1538" max="1564" width="3.6640625" style="1078" customWidth="1"/>
    <col min="1565" max="1602" width="2.6640625" style="1078" customWidth="1"/>
    <col min="1603" max="1792" width="8.88671875" style="1078"/>
    <col min="1793" max="1793" width="2.6640625" style="1078" customWidth="1"/>
    <col min="1794" max="1820" width="3.6640625" style="1078" customWidth="1"/>
    <col min="1821" max="1858" width="2.6640625" style="1078" customWidth="1"/>
    <col min="1859" max="2048" width="8.88671875" style="1078"/>
    <col min="2049" max="2049" width="2.6640625" style="1078" customWidth="1"/>
    <col min="2050" max="2076" width="3.6640625" style="1078" customWidth="1"/>
    <col min="2077" max="2114" width="2.6640625" style="1078" customWidth="1"/>
    <col min="2115" max="2304" width="8.88671875" style="1078"/>
    <col min="2305" max="2305" width="2.6640625" style="1078" customWidth="1"/>
    <col min="2306" max="2332" width="3.6640625" style="1078" customWidth="1"/>
    <col min="2333" max="2370" width="2.6640625" style="1078" customWidth="1"/>
    <col min="2371" max="2560" width="8.88671875" style="1078"/>
    <col min="2561" max="2561" width="2.6640625" style="1078" customWidth="1"/>
    <col min="2562" max="2588" width="3.6640625" style="1078" customWidth="1"/>
    <col min="2589" max="2626" width="2.6640625" style="1078" customWidth="1"/>
    <col min="2627" max="2816" width="8.88671875" style="1078"/>
    <col min="2817" max="2817" width="2.6640625" style="1078" customWidth="1"/>
    <col min="2818" max="2844" width="3.6640625" style="1078" customWidth="1"/>
    <col min="2845" max="2882" width="2.6640625" style="1078" customWidth="1"/>
    <col min="2883" max="3072" width="8.88671875" style="1078"/>
    <col min="3073" max="3073" width="2.6640625" style="1078" customWidth="1"/>
    <col min="3074" max="3100" width="3.6640625" style="1078" customWidth="1"/>
    <col min="3101" max="3138" width="2.6640625" style="1078" customWidth="1"/>
    <col min="3139" max="3328" width="8.88671875" style="1078"/>
    <col min="3329" max="3329" width="2.6640625" style="1078" customWidth="1"/>
    <col min="3330" max="3356" width="3.6640625" style="1078" customWidth="1"/>
    <col min="3357" max="3394" width="2.6640625" style="1078" customWidth="1"/>
    <col min="3395" max="3584" width="8.88671875" style="1078"/>
    <col min="3585" max="3585" width="2.6640625" style="1078" customWidth="1"/>
    <col min="3586" max="3612" width="3.6640625" style="1078" customWidth="1"/>
    <col min="3613" max="3650" width="2.6640625" style="1078" customWidth="1"/>
    <col min="3651" max="3840" width="8.88671875" style="1078"/>
    <col min="3841" max="3841" width="2.6640625" style="1078" customWidth="1"/>
    <col min="3842" max="3868" width="3.6640625" style="1078" customWidth="1"/>
    <col min="3869" max="3906" width="2.6640625" style="1078" customWidth="1"/>
    <col min="3907" max="4096" width="8.88671875" style="1078"/>
    <col min="4097" max="4097" width="2.6640625" style="1078" customWidth="1"/>
    <col min="4098" max="4124" width="3.6640625" style="1078" customWidth="1"/>
    <col min="4125" max="4162" width="2.6640625" style="1078" customWidth="1"/>
    <col min="4163" max="4352" width="8.88671875" style="1078"/>
    <col min="4353" max="4353" width="2.6640625" style="1078" customWidth="1"/>
    <col min="4354" max="4380" width="3.6640625" style="1078" customWidth="1"/>
    <col min="4381" max="4418" width="2.6640625" style="1078" customWidth="1"/>
    <col min="4419" max="4608" width="8.88671875" style="1078"/>
    <col min="4609" max="4609" width="2.6640625" style="1078" customWidth="1"/>
    <col min="4610" max="4636" width="3.6640625" style="1078" customWidth="1"/>
    <col min="4637" max="4674" width="2.6640625" style="1078" customWidth="1"/>
    <col min="4675" max="4864" width="8.88671875" style="1078"/>
    <col min="4865" max="4865" width="2.6640625" style="1078" customWidth="1"/>
    <col min="4866" max="4892" width="3.6640625" style="1078" customWidth="1"/>
    <col min="4893" max="4930" width="2.6640625" style="1078" customWidth="1"/>
    <col min="4931" max="5120" width="8.88671875" style="1078"/>
    <col min="5121" max="5121" width="2.6640625" style="1078" customWidth="1"/>
    <col min="5122" max="5148" width="3.6640625" style="1078" customWidth="1"/>
    <col min="5149" max="5186" width="2.6640625" style="1078" customWidth="1"/>
    <col min="5187" max="5376" width="8.88671875" style="1078"/>
    <col min="5377" max="5377" width="2.6640625" style="1078" customWidth="1"/>
    <col min="5378" max="5404" width="3.6640625" style="1078" customWidth="1"/>
    <col min="5405" max="5442" width="2.6640625" style="1078" customWidth="1"/>
    <col min="5443" max="5632" width="8.88671875" style="1078"/>
    <col min="5633" max="5633" width="2.6640625" style="1078" customWidth="1"/>
    <col min="5634" max="5660" width="3.6640625" style="1078" customWidth="1"/>
    <col min="5661" max="5698" width="2.6640625" style="1078" customWidth="1"/>
    <col min="5699" max="5888" width="8.88671875" style="1078"/>
    <col min="5889" max="5889" width="2.6640625" style="1078" customWidth="1"/>
    <col min="5890" max="5916" width="3.6640625" style="1078" customWidth="1"/>
    <col min="5917" max="5954" width="2.6640625" style="1078" customWidth="1"/>
    <col min="5955" max="6144" width="8.88671875" style="1078"/>
    <col min="6145" max="6145" width="2.6640625" style="1078" customWidth="1"/>
    <col min="6146" max="6172" width="3.6640625" style="1078" customWidth="1"/>
    <col min="6173" max="6210" width="2.6640625" style="1078" customWidth="1"/>
    <col min="6211" max="6400" width="8.88671875" style="1078"/>
    <col min="6401" max="6401" width="2.6640625" style="1078" customWidth="1"/>
    <col min="6402" max="6428" width="3.6640625" style="1078" customWidth="1"/>
    <col min="6429" max="6466" width="2.6640625" style="1078" customWidth="1"/>
    <col min="6467" max="6656" width="8.88671875" style="1078"/>
    <col min="6657" max="6657" width="2.6640625" style="1078" customWidth="1"/>
    <col min="6658" max="6684" width="3.6640625" style="1078" customWidth="1"/>
    <col min="6685" max="6722" width="2.6640625" style="1078" customWidth="1"/>
    <col min="6723" max="6912" width="8.88671875" style="1078"/>
    <col min="6913" max="6913" width="2.6640625" style="1078" customWidth="1"/>
    <col min="6914" max="6940" width="3.6640625" style="1078" customWidth="1"/>
    <col min="6941" max="6978" width="2.6640625" style="1078" customWidth="1"/>
    <col min="6979" max="7168" width="8.88671875" style="1078"/>
    <col min="7169" max="7169" width="2.6640625" style="1078" customWidth="1"/>
    <col min="7170" max="7196" width="3.6640625" style="1078" customWidth="1"/>
    <col min="7197" max="7234" width="2.6640625" style="1078" customWidth="1"/>
    <col min="7235" max="7424" width="8.88671875" style="1078"/>
    <col min="7425" max="7425" width="2.6640625" style="1078" customWidth="1"/>
    <col min="7426" max="7452" width="3.6640625" style="1078" customWidth="1"/>
    <col min="7453" max="7490" width="2.6640625" style="1078" customWidth="1"/>
    <col min="7491" max="7680" width="8.88671875" style="1078"/>
    <col min="7681" max="7681" width="2.6640625" style="1078" customWidth="1"/>
    <col min="7682" max="7708" width="3.6640625" style="1078" customWidth="1"/>
    <col min="7709" max="7746" width="2.6640625" style="1078" customWidth="1"/>
    <col min="7747" max="7936" width="8.88671875" style="1078"/>
    <col min="7937" max="7937" width="2.6640625" style="1078" customWidth="1"/>
    <col min="7938" max="7964" width="3.6640625" style="1078" customWidth="1"/>
    <col min="7965" max="8002" width="2.6640625" style="1078" customWidth="1"/>
    <col min="8003" max="8192" width="8.88671875" style="1078"/>
    <col min="8193" max="8193" width="2.6640625" style="1078" customWidth="1"/>
    <col min="8194" max="8220" width="3.6640625" style="1078" customWidth="1"/>
    <col min="8221" max="8258" width="2.6640625" style="1078" customWidth="1"/>
    <col min="8259" max="8448" width="8.88671875" style="1078"/>
    <col min="8449" max="8449" width="2.6640625" style="1078" customWidth="1"/>
    <col min="8450" max="8476" width="3.6640625" style="1078" customWidth="1"/>
    <col min="8477" max="8514" width="2.6640625" style="1078" customWidth="1"/>
    <col min="8515" max="8704" width="8.88671875" style="1078"/>
    <col min="8705" max="8705" width="2.6640625" style="1078" customWidth="1"/>
    <col min="8706" max="8732" width="3.6640625" style="1078" customWidth="1"/>
    <col min="8733" max="8770" width="2.6640625" style="1078" customWidth="1"/>
    <col min="8771" max="8960" width="8.88671875" style="1078"/>
    <col min="8961" max="8961" width="2.6640625" style="1078" customWidth="1"/>
    <col min="8962" max="8988" width="3.6640625" style="1078" customWidth="1"/>
    <col min="8989" max="9026" width="2.6640625" style="1078" customWidth="1"/>
    <col min="9027" max="9216" width="8.88671875" style="1078"/>
    <col min="9217" max="9217" width="2.6640625" style="1078" customWidth="1"/>
    <col min="9218" max="9244" width="3.6640625" style="1078" customWidth="1"/>
    <col min="9245" max="9282" width="2.6640625" style="1078" customWidth="1"/>
    <col min="9283" max="9472" width="8.88671875" style="1078"/>
    <col min="9473" max="9473" width="2.6640625" style="1078" customWidth="1"/>
    <col min="9474" max="9500" width="3.6640625" style="1078" customWidth="1"/>
    <col min="9501" max="9538" width="2.6640625" style="1078" customWidth="1"/>
    <col min="9539" max="9728" width="8.88671875" style="1078"/>
    <col min="9729" max="9729" width="2.6640625" style="1078" customWidth="1"/>
    <col min="9730" max="9756" width="3.6640625" style="1078" customWidth="1"/>
    <col min="9757" max="9794" width="2.6640625" style="1078" customWidth="1"/>
    <col min="9795" max="9984" width="8.88671875" style="1078"/>
    <col min="9985" max="9985" width="2.6640625" style="1078" customWidth="1"/>
    <col min="9986" max="10012" width="3.6640625" style="1078" customWidth="1"/>
    <col min="10013" max="10050" width="2.6640625" style="1078" customWidth="1"/>
    <col min="10051" max="10240" width="8.88671875" style="1078"/>
    <col min="10241" max="10241" width="2.6640625" style="1078" customWidth="1"/>
    <col min="10242" max="10268" width="3.6640625" style="1078" customWidth="1"/>
    <col min="10269" max="10306" width="2.6640625" style="1078" customWidth="1"/>
    <col min="10307" max="10496" width="8.88671875" style="1078"/>
    <col min="10497" max="10497" width="2.6640625" style="1078" customWidth="1"/>
    <col min="10498" max="10524" width="3.6640625" style="1078" customWidth="1"/>
    <col min="10525" max="10562" width="2.6640625" style="1078" customWidth="1"/>
    <col min="10563" max="10752" width="8.88671875" style="1078"/>
    <col min="10753" max="10753" width="2.6640625" style="1078" customWidth="1"/>
    <col min="10754" max="10780" width="3.6640625" style="1078" customWidth="1"/>
    <col min="10781" max="10818" width="2.6640625" style="1078" customWidth="1"/>
    <col min="10819" max="11008" width="8.88671875" style="1078"/>
    <col min="11009" max="11009" width="2.6640625" style="1078" customWidth="1"/>
    <col min="11010" max="11036" width="3.6640625" style="1078" customWidth="1"/>
    <col min="11037" max="11074" width="2.6640625" style="1078" customWidth="1"/>
    <col min="11075" max="11264" width="8.88671875" style="1078"/>
    <col min="11265" max="11265" width="2.6640625" style="1078" customWidth="1"/>
    <col min="11266" max="11292" width="3.6640625" style="1078" customWidth="1"/>
    <col min="11293" max="11330" width="2.6640625" style="1078" customWidth="1"/>
    <col min="11331" max="11520" width="8.88671875" style="1078"/>
    <col min="11521" max="11521" width="2.6640625" style="1078" customWidth="1"/>
    <col min="11522" max="11548" width="3.6640625" style="1078" customWidth="1"/>
    <col min="11549" max="11586" width="2.6640625" style="1078" customWidth="1"/>
    <col min="11587" max="11776" width="8.88671875" style="1078"/>
    <col min="11777" max="11777" width="2.6640625" style="1078" customWidth="1"/>
    <col min="11778" max="11804" width="3.6640625" style="1078" customWidth="1"/>
    <col min="11805" max="11842" width="2.6640625" style="1078" customWidth="1"/>
    <col min="11843" max="12032" width="8.88671875" style="1078"/>
    <col min="12033" max="12033" width="2.6640625" style="1078" customWidth="1"/>
    <col min="12034" max="12060" width="3.6640625" style="1078" customWidth="1"/>
    <col min="12061" max="12098" width="2.6640625" style="1078" customWidth="1"/>
    <col min="12099" max="12288" width="8.88671875" style="1078"/>
    <col min="12289" max="12289" width="2.6640625" style="1078" customWidth="1"/>
    <col min="12290" max="12316" width="3.6640625" style="1078" customWidth="1"/>
    <col min="12317" max="12354" width="2.6640625" style="1078" customWidth="1"/>
    <col min="12355" max="12544" width="8.88671875" style="1078"/>
    <col min="12545" max="12545" width="2.6640625" style="1078" customWidth="1"/>
    <col min="12546" max="12572" width="3.6640625" style="1078" customWidth="1"/>
    <col min="12573" max="12610" width="2.6640625" style="1078" customWidth="1"/>
    <col min="12611" max="12800" width="8.88671875" style="1078"/>
    <col min="12801" max="12801" width="2.6640625" style="1078" customWidth="1"/>
    <col min="12802" max="12828" width="3.6640625" style="1078" customWidth="1"/>
    <col min="12829" max="12866" width="2.6640625" style="1078" customWidth="1"/>
    <col min="12867" max="13056" width="8.88671875" style="1078"/>
    <col min="13057" max="13057" width="2.6640625" style="1078" customWidth="1"/>
    <col min="13058" max="13084" width="3.6640625" style="1078" customWidth="1"/>
    <col min="13085" max="13122" width="2.6640625" style="1078" customWidth="1"/>
    <col min="13123" max="13312" width="8.88671875" style="1078"/>
    <col min="13313" max="13313" width="2.6640625" style="1078" customWidth="1"/>
    <col min="13314" max="13340" width="3.6640625" style="1078" customWidth="1"/>
    <col min="13341" max="13378" width="2.6640625" style="1078" customWidth="1"/>
    <col min="13379" max="13568" width="8.88671875" style="1078"/>
    <col min="13569" max="13569" width="2.6640625" style="1078" customWidth="1"/>
    <col min="13570" max="13596" width="3.6640625" style="1078" customWidth="1"/>
    <col min="13597" max="13634" width="2.6640625" style="1078" customWidth="1"/>
    <col min="13635" max="13824" width="8.88671875" style="1078"/>
    <col min="13825" max="13825" width="2.6640625" style="1078" customWidth="1"/>
    <col min="13826" max="13852" width="3.6640625" style="1078" customWidth="1"/>
    <col min="13853" max="13890" width="2.6640625" style="1078" customWidth="1"/>
    <col min="13891" max="14080" width="8.88671875" style="1078"/>
    <col min="14081" max="14081" width="2.6640625" style="1078" customWidth="1"/>
    <col min="14082" max="14108" width="3.6640625" style="1078" customWidth="1"/>
    <col min="14109" max="14146" width="2.6640625" style="1078" customWidth="1"/>
    <col min="14147" max="14336" width="8.88671875" style="1078"/>
    <col min="14337" max="14337" width="2.6640625" style="1078" customWidth="1"/>
    <col min="14338" max="14364" width="3.6640625" style="1078" customWidth="1"/>
    <col min="14365" max="14402" width="2.6640625" style="1078" customWidth="1"/>
    <col min="14403" max="14592" width="8.88671875" style="1078"/>
    <col min="14593" max="14593" width="2.6640625" style="1078" customWidth="1"/>
    <col min="14594" max="14620" width="3.6640625" style="1078" customWidth="1"/>
    <col min="14621" max="14658" width="2.6640625" style="1078" customWidth="1"/>
    <col min="14659" max="14848" width="8.88671875" style="1078"/>
    <col min="14849" max="14849" width="2.6640625" style="1078" customWidth="1"/>
    <col min="14850" max="14876" width="3.6640625" style="1078" customWidth="1"/>
    <col min="14877" max="14914" width="2.6640625" style="1078" customWidth="1"/>
    <col min="14915" max="15104" width="8.88671875" style="1078"/>
    <col min="15105" max="15105" width="2.6640625" style="1078" customWidth="1"/>
    <col min="15106" max="15132" width="3.6640625" style="1078" customWidth="1"/>
    <col min="15133" max="15170" width="2.6640625" style="1078" customWidth="1"/>
    <col min="15171" max="15360" width="8.88671875" style="1078"/>
    <col min="15361" max="15361" width="2.6640625" style="1078" customWidth="1"/>
    <col min="15362" max="15388" width="3.6640625" style="1078" customWidth="1"/>
    <col min="15389" max="15426" width="2.6640625" style="1078" customWidth="1"/>
    <col min="15427" max="15616" width="8.88671875" style="1078"/>
    <col min="15617" max="15617" width="2.6640625" style="1078" customWidth="1"/>
    <col min="15618" max="15644" width="3.6640625" style="1078" customWidth="1"/>
    <col min="15645" max="15682" width="2.6640625" style="1078" customWidth="1"/>
    <col min="15683" max="15872" width="8.88671875" style="1078"/>
    <col min="15873" max="15873" width="2.6640625" style="1078" customWidth="1"/>
    <col min="15874" max="15900" width="3.6640625" style="1078" customWidth="1"/>
    <col min="15901" max="15938" width="2.6640625" style="1078" customWidth="1"/>
    <col min="15939" max="16128" width="8.88671875" style="1078"/>
    <col min="16129" max="16129" width="2.6640625" style="1078" customWidth="1"/>
    <col min="16130" max="16156" width="3.6640625" style="1078" customWidth="1"/>
    <col min="16157" max="16194" width="2.6640625" style="1078" customWidth="1"/>
    <col min="16195" max="16384" width="8.88671875" style="1078"/>
  </cols>
  <sheetData>
    <row r="1" spans="1:28" ht="13.5" customHeight="1" thickBot="1">
      <c r="A1" s="978"/>
      <c r="B1" s="1075"/>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row>
    <row r="2" spans="1:28" ht="21" customHeight="1" thickBot="1">
      <c r="A2" s="979"/>
      <c r="B2" s="980"/>
      <c r="C2" s="981"/>
      <c r="D2" s="981"/>
      <c r="E2" s="981"/>
      <c r="F2" s="981"/>
      <c r="G2" s="981"/>
      <c r="H2" s="981"/>
      <c r="I2" s="981"/>
      <c r="J2" s="981"/>
      <c r="K2" s="981"/>
      <c r="L2" s="2938" t="s">
        <v>1757</v>
      </c>
      <c r="M2" s="2938"/>
      <c r="N2" s="2938"/>
      <c r="O2" s="2938"/>
      <c r="P2" s="2938"/>
      <c r="Q2" s="2938"/>
      <c r="R2" s="982"/>
      <c r="S2" s="982"/>
      <c r="T2" s="982"/>
      <c r="U2" s="981"/>
      <c r="V2" s="981"/>
      <c r="W2" s="981"/>
      <c r="X2" s="981"/>
      <c r="Y2" s="981"/>
      <c r="Z2" s="981"/>
      <c r="AA2" s="981"/>
      <c r="AB2" s="983"/>
    </row>
    <row r="3" spans="1:28" ht="21" customHeight="1">
      <c r="B3" s="984"/>
      <c r="C3" s="1074"/>
      <c r="D3" s="1074"/>
      <c r="E3" s="1074"/>
      <c r="F3" s="1074"/>
      <c r="G3" s="1074"/>
      <c r="H3" s="1074"/>
      <c r="I3" s="1074"/>
      <c r="J3" s="1074"/>
      <c r="K3" s="1074"/>
      <c r="L3" s="2939"/>
      <c r="M3" s="2939"/>
      <c r="N3" s="2939"/>
      <c r="O3" s="2939"/>
      <c r="P3" s="2939"/>
      <c r="Q3" s="2939"/>
      <c r="R3" s="1074"/>
      <c r="S3" s="1074"/>
      <c r="T3" s="1074"/>
      <c r="U3" s="1074"/>
      <c r="V3" s="1074"/>
      <c r="W3" s="1074"/>
      <c r="X3" s="1074"/>
      <c r="Y3" s="2940" t="s">
        <v>1759</v>
      </c>
      <c r="Z3" s="2941"/>
      <c r="AA3" s="2942"/>
      <c r="AB3" s="986"/>
    </row>
    <row r="4" spans="1:28" ht="21" customHeight="1">
      <c r="B4" s="984"/>
      <c r="C4" s="2943" t="s">
        <v>1760</v>
      </c>
      <c r="D4" s="2687"/>
      <c r="E4" s="2944"/>
      <c r="F4" s="2983"/>
      <c r="G4" s="2984"/>
      <c r="H4" s="2987" t="s">
        <v>1806</v>
      </c>
      <c r="I4" s="2988"/>
      <c r="J4" s="2987">
        <v>1</v>
      </c>
      <c r="K4" s="2991"/>
      <c r="L4" s="2987">
        <v>0</v>
      </c>
      <c r="M4" s="2993"/>
      <c r="N4" s="2995">
        <v>0</v>
      </c>
      <c r="O4" s="2996"/>
      <c r="P4" s="2993">
        <v>0</v>
      </c>
      <c r="Q4" s="2991"/>
      <c r="R4" s="2987">
        <v>0</v>
      </c>
      <c r="S4" s="2993"/>
      <c r="T4" s="2995">
        <v>0</v>
      </c>
      <c r="U4" s="2996"/>
      <c r="V4" s="2987">
        <v>0</v>
      </c>
      <c r="W4" s="2991"/>
      <c r="Y4" s="984"/>
      <c r="Z4" s="1074"/>
      <c r="AA4" s="986"/>
      <c r="AB4" s="986"/>
    </row>
    <row r="5" spans="1:28" ht="21" customHeight="1">
      <c r="B5" s="984"/>
      <c r="C5" s="2687"/>
      <c r="D5" s="2687"/>
      <c r="E5" s="2944"/>
      <c r="F5" s="2985"/>
      <c r="G5" s="2986"/>
      <c r="H5" s="2989"/>
      <c r="I5" s="2990"/>
      <c r="J5" s="2989"/>
      <c r="K5" s="2992"/>
      <c r="L5" s="2989"/>
      <c r="M5" s="2994"/>
      <c r="N5" s="2997"/>
      <c r="O5" s="2998"/>
      <c r="P5" s="2994"/>
      <c r="Q5" s="2992"/>
      <c r="R5" s="2989"/>
      <c r="S5" s="2994"/>
      <c r="T5" s="2997"/>
      <c r="U5" s="2998"/>
      <c r="V5" s="2989"/>
      <c r="W5" s="2992"/>
      <c r="Y5" s="984"/>
      <c r="Z5" s="1074"/>
      <c r="AA5" s="986"/>
      <c r="AB5" s="986"/>
    </row>
    <row r="6" spans="1:28" ht="21" customHeight="1" thickBot="1">
      <c r="B6" s="984"/>
      <c r="C6" s="1074"/>
      <c r="D6" s="1074"/>
      <c r="E6" s="1074"/>
      <c r="F6" s="2854" t="s">
        <v>1761</v>
      </c>
      <c r="G6" s="2854"/>
      <c r="H6" s="2854"/>
      <c r="I6" s="2854"/>
      <c r="J6" s="2854"/>
      <c r="K6" s="2854"/>
      <c r="L6" s="2854"/>
      <c r="M6" s="2854"/>
      <c r="N6" s="2854"/>
      <c r="O6" s="2854"/>
      <c r="P6" s="2854"/>
      <c r="Q6" s="2854"/>
      <c r="R6" s="2854"/>
      <c r="S6" s="2854"/>
      <c r="T6" s="2854"/>
      <c r="U6" s="2854"/>
      <c r="V6" s="2854"/>
      <c r="W6" s="2854"/>
      <c r="X6" s="1074"/>
      <c r="Y6" s="1076"/>
      <c r="Z6" s="1075"/>
      <c r="AA6" s="1077"/>
      <c r="AB6" s="986"/>
    </row>
    <row r="7" spans="1:28" ht="21" customHeight="1">
      <c r="B7" s="984"/>
      <c r="C7" s="1074"/>
      <c r="D7" s="1074"/>
      <c r="E7" s="1074"/>
      <c r="F7" s="1074"/>
      <c r="G7" s="1074"/>
      <c r="H7" s="1074"/>
      <c r="I7" s="1074"/>
      <c r="J7" s="1074"/>
      <c r="K7" s="1074"/>
      <c r="L7" s="1074"/>
      <c r="M7" s="1074"/>
      <c r="N7" s="1074"/>
      <c r="O7" s="1074"/>
      <c r="P7" s="1074"/>
      <c r="Q7" s="1074"/>
      <c r="R7" s="1074"/>
      <c r="S7" s="1074"/>
      <c r="T7" s="1074"/>
      <c r="U7" s="1074"/>
      <c r="V7" s="1074"/>
      <c r="W7" s="1074"/>
      <c r="X7" s="1074"/>
      <c r="Y7" s="1074"/>
      <c r="Z7" s="1074"/>
      <c r="AA7" s="1074"/>
      <c r="AB7" s="986"/>
    </row>
    <row r="8" spans="1:28" ht="21" customHeight="1">
      <c r="B8" s="984"/>
      <c r="C8" s="1074" t="s">
        <v>1762</v>
      </c>
      <c r="D8" s="1074"/>
      <c r="E8" s="1074"/>
      <c r="F8" s="1074"/>
      <c r="G8" s="1074"/>
      <c r="H8" s="1074"/>
      <c r="I8" s="1074"/>
      <c r="J8" s="1074"/>
      <c r="K8" s="1074"/>
      <c r="L8" s="1074"/>
      <c r="M8" s="1074"/>
      <c r="N8" s="1074"/>
      <c r="O8" s="1074"/>
      <c r="P8" s="1074"/>
      <c r="Q8" s="2981" t="s">
        <v>1763</v>
      </c>
      <c r="R8" s="2981"/>
      <c r="S8" s="2981"/>
      <c r="T8" s="2981"/>
      <c r="U8" s="2981"/>
      <c r="V8" s="2981"/>
      <c r="W8" s="2981"/>
      <c r="X8" s="2981"/>
      <c r="Y8" s="987"/>
      <c r="Z8" s="1074"/>
      <c r="AA8" s="1074"/>
      <c r="AB8" s="986"/>
    </row>
    <row r="9" spans="1:28" ht="21" customHeight="1">
      <c r="B9" s="984"/>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986"/>
    </row>
    <row r="10" spans="1:28" ht="21" customHeight="1">
      <c r="B10" s="984"/>
      <c r="C10" s="1074" t="s">
        <v>1764</v>
      </c>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986"/>
    </row>
    <row r="11" spans="1:28" ht="21" customHeight="1">
      <c r="B11" s="984"/>
      <c r="C11" s="2933" t="s">
        <v>1765</v>
      </c>
      <c r="D11" s="2933"/>
      <c r="E11" s="2933"/>
      <c r="F11" s="2933"/>
      <c r="G11" s="1074"/>
      <c r="H11" s="1074"/>
      <c r="I11" s="1074"/>
      <c r="J11" s="1074"/>
      <c r="K11" s="1074"/>
      <c r="L11" s="1074"/>
      <c r="M11" s="1074"/>
      <c r="N11" s="1074"/>
      <c r="O11" s="1074"/>
      <c r="P11" s="1074"/>
      <c r="Q11" s="1074"/>
      <c r="R11" s="1074"/>
      <c r="S11" s="1074"/>
      <c r="T11" s="1074"/>
      <c r="U11" s="1074"/>
      <c r="V11" s="1074"/>
      <c r="W11" s="1074"/>
      <c r="X11" s="1074"/>
      <c r="Y11" s="1074"/>
      <c r="Z11" s="1074"/>
      <c r="AA11" s="1074"/>
      <c r="AB11" s="986"/>
    </row>
    <row r="12" spans="1:28" ht="21" customHeight="1">
      <c r="B12" s="984"/>
      <c r="C12" s="1074"/>
      <c r="D12" s="1074"/>
      <c r="E12" s="1074"/>
      <c r="F12" s="1074"/>
      <c r="G12" s="1074"/>
      <c r="H12" s="1074"/>
      <c r="I12" s="1085" t="s">
        <v>1766</v>
      </c>
      <c r="J12" s="989">
        <v>8</v>
      </c>
      <c r="K12" s="990">
        <v>3</v>
      </c>
      <c r="L12" s="991">
        <v>0</v>
      </c>
      <c r="M12" s="1085" t="s">
        <v>1767</v>
      </c>
      <c r="N12" s="992" t="s">
        <v>1807</v>
      </c>
      <c r="O12" s="993" t="s">
        <v>1807</v>
      </c>
      <c r="P12" s="993" t="s">
        <v>1807</v>
      </c>
      <c r="Q12" s="991" t="s">
        <v>1807</v>
      </c>
      <c r="R12" s="1074"/>
      <c r="S12" s="1074"/>
      <c r="T12" s="1074"/>
      <c r="U12" s="1074"/>
      <c r="V12" s="1074"/>
      <c r="W12" s="1074"/>
      <c r="X12" s="1074"/>
      <c r="Y12" s="1074"/>
      <c r="Z12" s="1074"/>
      <c r="AA12" s="1074"/>
      <c r="AB12" s="986"/>
    </row>
    <row r="13" spans="1:28" ht="21" customHeight="1">
      <c r="B13" s="984"/>
      <c r="C13" s="1074"/>
      <c r="D13" s="1074"/>
      <c r="E13" s="1074"/>
      <c r="F13" s="1074"/>
      <c r="G13" s="1074"/>
      <c r="H13" s="1074"/>
      <c r="I13" s="1074" t="s">
        <v>1768</v>
      </c>
      <c r="J13" s="1074"/>
      <c r="K13" s="1074"/>
      <c r="L13" s="2979" t="s">
        <v>1808</v>
      </c>
      <c r="M13" s="2979"/>
      <c r="N13" s="2979"/>
      <c r="O13" s="2979"/>
      <c r="P13" s="2979"/>
      <c r="Q13" s="2979"/>
      <c r="R13" s="2979"/>
      <c r="S13" s="2979"/>
      <c r="T13" s="2979"/>
      <c r="U13" s="2979"/>
      <c r="V13" s="2979"/>
      <c r="W13" s="2979"/>
      <c r="X13" s="2851"/>
      <c r="Y13" s="2934"/>
      <c r="Z13" s="2934"/>
      <c r="AA13" s="1083"/>
      <c r="AB13" s="986"/>
    </row>
    <row r="14" spans="1:28" ht="21" customHeight="1">
      <c r="B14" s="984"/>
      <c r="C14" s="1074"/>
      <c r="D14" s="1074"/>
      <c r="E14" s="1074"/>
      <c r="F14" s="1074"/>
      <c r="G14" s="1074"/>
      <c r="H14" s="1074"/>
      <c r="I14" s="1074" t="s">
        <v>1769</v>
      </c>
      <c r="J14" s="1074"/>
      <c r="K14" s="1074"/>
      <c r="L14" s="2982" t="s">
        <v>1809</v>
      </c>
      <c r="M14" s="2851"/>
      <c r="N14" s="2851"/>
      <c r="O14" s="2851"/>
      <c r="P14" s="2851"/>
      <c r="Q14" s="2851"/>
      <c r="R14" s="2851"/>
      <c r="S14" s="2851"/>
      <c r="T14" s="2851"/>
      <c r="U14" s="2851"/>
      <c r="V14" s="2851"/>
      <c r="W14" s="2851"/>
      <c r="X14" s="2851"/>
      <c r="Y14" s="2936"/>
      <c r="Z14" s="2937"/>
      <c r="AA14" s="1084"/>
      <c r="AB14" s="986"/>
    </row>
    <row r="15" spans="1:28" ht="21" customHeight="1">
      <c r="B15" s="984"/>
      <c r="C15" s="1074"/>
      <c r="D15" s="1074"/>
      <c r="E15" s="1074"/>
      <c r="F15" s="1074"/>
      <c r="G15" s="1074"/>
      <c r="H15" s="1074"/>
      <c r="I15" s="1074" t="s">
        <v>1770</v>
      </c>
      <c r="J15" s="1074"/>
      <c r="K15" s="1074"/>
      <c r="L15" s="2979" t="s">
        <v>1810</v>
      </c>
      <c r="M15" s="2980"/>
      <c r="N15" s="2980"/>
      <c r="O15" s="2980"/>
      <c r="P15" s="2980"/>
      <c r="Q15" s="2980"/>
      <c r="R15" s="2980"/>
      <c r="S15" s="2980"/>
      <c r="T15" s="2980"/>
      <c r="U15" s="2980"/>
      <c r="V15" s="2980"/>
      <c r="W15" s="2980"/>
      <c r="X15" s="2980"/>
      <c r="Y15" s="2937"/>
      <c r="Z15" s="2937"/>
      <c r="AA15" s="1084"/>
      <c r="AB15" s="986"/>
    </row>
    <row r="16" spans="1:28" ht="21" customHeight="1">
      <c r="B16" s="984"/>
      <c r="C16" s="1074"/>
      <c r="D16" s="1074"/>
      <c r="E16" s="1074"/>
      <c r="F16" s="1074"/>
      <c r="G16" s="1074"/>
      <c r="H16" s="1074"/>
      <c r="I16" s="2673" t="s">
        <v>1771</v>
      </c>
      <c r="J16" s="2673"/>
      <c r="K16" s="1074"/>
      <c r="L16" s="2979" t="s">
        <v>1811</v>
      </c>
      <c r="M16" s="2980"/>
      <c r="N16" s="2980"/>
      <c r="O16" s="2980"/>
      <c r="P16" s="2980"/>
      <c r="Q16" s="2980"/>
      <c r="R16" s="2980"/>
      <c r="S16" s="2980"/>
      <c r="T16" s="2980"/>
      <c r="U16" s="2980"/>
      <c r="V16" s="2980"/>
      <c r="W16" s="2980"/>
      <c r="X16" s="2980"/>
      <c r="Y16" s="1074"/>
      <c r="Z16" s="1074"/>
      <c r="AA16" s="1074"/>
      <c r="AB16" s="986"/>
    </row>
    <row r="17" spans="2:28" ht="21" customHeight="1" thickBot="1">
      <c r="B17" s="984"/>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986"/>
    </row>
    <row r="18" spans="2:28" ht="31.35" customHeight="1">
      <c r="B18" s="984"/>
      <c r="C18" s="2928" t="s">
        <v>1772</v>
      </c>
      <c r="D18" s="2929"/>
      <c r="E18" s="2929"/>
      <c r="F18" s="1231"/>
      <c r="G18" s="1231"/>
      <c r="H18" s="1231"/>
      <c r="I18" s="1231"/>
      <c r="J18" s="1231"/>
      <c r="K18" s="1231"/>
      <c r="L18" s="1231"/>
      <c r="M18" s="1231"/>
      <c r="N18" s="1231"/>
      <c r="O18" s="1231"/>
      <c r="P18" s="1231"/>
      <c r="Q18" s="1231"/>
      <c r="R18" s="1231"/>
      <c r="S18" s="1231"/>
      <c r="T18" s="1231"/>
      <c r="U18" s="1231"/>
      <c r="V18" s="1231"/>
      <c r="W18" s="1231"/>
      <c r="X18" s="1231"/>
      <c r="Y18" s="1231"/>
      <c r="Z18" s="1232"/>
      <c r="AA18" s="1082"/>
      <c r="AB18" s="986"/>
    </row>
    <row r="19" spans="2:28" ht="31.35" customHeight="1">
      <c r="B19" s="984"/>
      <c r="C19" s="5000" t="s">
        <v>1812</v>
      </c>
      <c r="D19" s="5001"/>
      <c r="E19" s="5001"/>
      <c r="F19" s="5002" t="s">
        <v>2005</v>
      </c>
      <c r="G19" s="5002"/>
      <c r="H19" s="5002"/>
      <c r="I19" s="5002"/>
      <c r="J19" s="5002"/>
      <c r="K19" s="5002"/>
      <c r="L19" s="5002"/>
      <c r="M19" s="5002"/>
      <c r="N19" s="5002"/>
      <c r="O19" s="5002"/>
      <c r="P19" s="5002"/>
      <c r="Q19" s="5002"/>
      <c r="R19" s="5002"/>
      <c r="S19" s="5002"/>
      <c r="T19" s="5002"/>
      <c r="U19" s="5002"/>
      <c r="V19" s="5002"/>
      <c r="W19" s="5002"/>
      <c r="X19" s="5002"/>
      <c r="Y19" s="5002"/>
      <c r="Z19" s="5003"/>
      <c r="AA19" s="997"/>
      <c r="AB19" s="986"/>
    </row>
    <row r="20" spans="2:28" ht="31.35" customHeight="1">
      <c r="B20" s="984"/>
      <c r="C20" s="5000" t="s">
        <v>1774</v>
      </c>
      <c r="D20" s="5001"/>
      <c r="E20" s="5001"/>
      <c r="F20" s="5004" t="s">
        <v>2006</v>
      </c>
      <c r="G20" s="5004"/>
      <c r="H20" s="5004"/>
      <c r="I20" s="5004"/>
      <c r="J20" s="5004"/>
      <c r="K20" s="5004"/>
      <c r="L20" s="5004"/>
      <c r="M20" s="5004"/>
      <c r="N20" s="5004"/>
      <c r="O20" s="5004"/>
      <c r="P20" s="5004"/>
      <c r="Q20" s="5004"/>
      <c r="R20" s="5004"/>
      <c r="S20" s="5004"/>
      <c r="T20" s="5004"/>
      <c r="U20" s="5004"/>
      <c r="V20" s="5004"/>
      <c r="W20" s="5004"/>
      <c r="X20" s="5004"/>
      <c r="Y20" s="5004"/>
      <c r="Z20" s="5005"/>
      <c r="AA20" s="997"/>
      <c r="AB20" s="986"/>
    </row>
    <row r="21" spans="2:28" ht="31.35" customHeight="1">
      <c r="B21" s="984"/>
      <c r="C21" s="2922"/>
      <c r="D21" s="2923"/>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4"/>
      <c r="AA21" s="997"/>
      <c r="AB21" s="986"/>
    </row>
    <row r="22" spans="2:28" ht="31.35" customHeight="1" thickBot="1">
      <c r="B22" s="984"/>
      <c r="C22" s="2894"/>
      <c r="D22" s="2895"/>
      <c r="E22" s="2895"/>
      <c r="F22" s="2895"/>
      <c r="G22" s="2895"/>
      <c r="H22" s="2895"/>
      <c r="I22" s="2895"/>
      <c r="J22" s="2895"/>
      <c r="K22" s="2895"/>
      <c r="L22" s="2895"/>
      <c r="M22" s="2895"/>
      <c r="N22" s="2895"/>
      <c r="O22" s="2895"/>
      <c r="P22" s="2895"/>
      <c r="Q22" s="2895"/>
      <c r="R22" s="2895"/>
      <c r="S22" s="2895"/>
      <c r="T22" s="2895"/>
      <c r="U22" s="2895"/>
      <c r="V22" s="2895"/>
      <c r="W22" s="2895"/>
      <c r="X22" s="2895"/>
      <c r="Y22" s="2895"/>
      <c r="Z22" s="2896"/>
      <c r="AA22" s="997"/>
      <c r="AB22" s="986"/>
    </row>
    <row r="23" spans="2:28" ht="21" customHeight="1">
      <c r="B23" s="984"/>
      <c r="C23" s="1074"/>
      <c r="D23" s="1074"/>
      <c r="E23" s="1074"/>
      <c r="F23" s="1074"/>
      <c r="G23" s="1074"/>
      <c r="H23" s="1074"/>
      <c r="I23" s="1074"/>
      <c r="J23" s="1074"/>
      <c r="K23" s="1074"/>
      <c r="L23" s="1074"/>
      <c r="M23" s="1074"/>
      <c r="N23" s="1074"/>
      <c r="O23" s="1074"/>
      <c r="P23" s="1074"/>
      <c r="Q23" s="1074"/>
      <c r="R23" s="1074"/>
      <c r="S23" s="1074"/>
      <c r="T23" s="1074"/>
      <c r="U23" s="1074"/>
      <c r="V23" s="1074"/>
      <c r="W23" s="1074"/>
      <c r="X23" s="1074"/>
      <c r="Y23" s="1074"/>
      <c r="Z23" s="1074"/>
      <c r="AA23" s="1074"/>
      <c r="AB23" s="986"/>
    </row>
    <row r="24" spans="2:28" ht="21" customHeight="1">
      <c r="B24" s="984"/>
      <c r="C24" s="1074" t="s">
        <v>1775</v>
      </c>
      <c r="D24" s="1074"/>
      <c r="E24" s="1074"/>
      <c r="F24" s="1074" t="s">
        <v>1776</v>
      </c>
      <c r="G24" s="1074"/>
      <c r="H24" s="1074"/>
      <c r="I24" s="1074"/>
      <c r="J24" s="1074"/>
      <c r="K24" s="1074"/>
      <c r="L24" s="1074"/>
      <c r="M24" s="1074"/>
      <c r="N24" s="1074"/>
      <c r="O24" s="1074"/>
      <c r="P24" s="1074"/>
      <c r="Q24" s="1074"/>
      <c r="R24" s="1074"/>
      <c r="S24" s="1074"/>
      <c r="T24" s="1074"/>
      <c r="U24" s="1074"/>
      <c r="V24" s="1074"/>
      <c r="W24" s="1074"/>
      <c r="X24" s="1074"/>
      <c r="Y24" s="1074"/>
      <c r="Z24" s="1074"/>
      <c r="AA24" s="1074"/>
      <c r="AB24" s="986"/>
    </row>
    <row r="25" spans="2:28" ht="21" customHeight="1">
      <c r="B25" s="984"/>
      <c r="C25" s="1074"/>
      <c r="D25" s="1074"/>
      <c r="E25" s="2970" t="s">
        <v>1777</v>
      </c>
      <c r="F25" s="2851"/>
      <c r="G25" s="1074"/>
      <c r="H25" s="2673" t="s">
        <v>1778</v>
      </c>
      <c r="I25" s="2673"/>
      <c r="J25" s="1074"/>
      <c r="K25" s="1074"/>
      <c r="L25" s="1074"/>
      <c r="M25" s="1074"/>
      <c r="N25" s="1074"/>
      <c r="O25" s="1074"/>
      <c r="P25" s="1074"/>
      <c r="Q25" s="1074"/>
      <c r="R25" s="1074"/>
      <c r="S25" s="1074"/>
      <c r="T25" s="1074"/>
      <c r="U25" s="1074"/>
      <c r="V25" s="1074"/>
      <c r="W25" s="1074"/>
      <c r="X25" s="1074"/>
      <c r="Y25" s="1074"/>
      <c r="Z25" s="1074"/>
      <c r="AA25" s="1074"/>
      <c r="AB25" s="986"/>
    </row>
    <row r="26" spans="2:28" ht="21" customHeight="1" thickBot="1">
      <c r="B26" s="984"/>
      <c r="C26" s="1074"/>
      <c r="D26" s="1074"/>
      <c r="E26" s="2674" t="s">
        <v>1779</v>
      </c>
      <c r="F26" s="2674"/>
      <c r="G26" s="2674"/>
      <c r="H26" s="2674"/>
      <c r="I26" s="2674"/>
      <c r="J26" s="2674"/>
      <c r="K26" s="2674"/>
      <c r="L26" s="2674"/>
      <c r="M26" s="2674"/>
      <c r="N26" s="2674"/>
      <c r="O26" s="2674"/>
      <c r="P26" s="2674"/>
      <c r="Q26" s="2674"/>
      <c r="R26" s="2674"/>
      <c r="S26" s="2674"/>
      <c r="T26" s="1074"/>
      <c r="U26" s="1074"/>
      <c r="V26" s="1074"/>
      <c r="W26" s="1074"/>
      <c r="X26" s="1074"/>
      <c r="Y26" s="1074"/>
      <c r="Z26" s="1074"/>
      <c r="AA26" s="1074"/>
      <c r="AB26" s="986"/>
    </row>
    <row r="27" spans="2:28" ht="21" customHeight="1">
      <c r="B27" s="984"/>
      <c r="C27" s="2909" t="s">
        <v>1780</v>
      </c>
      <c r="D27" s="2910"/>
      <c r="E27" s="2910"/>
      <c r="F27" s="2910"/>
      <c r="G27" s="2910"/>
      <c r="H27" s="2911"/>
      <c r="I27" s="2973" t="s">
        <v>1815</v>
      </c>
      <c r="J27" s="2910"/>
      <c r="K27" s="2910"/>
      <c r="L27" s="2910"/>
      <c r="M27" s="2910" t="s">
        <v>1781</v>
      </c>
      <c r="N27" s="2910"/>
      <c r="O27" s="2910"/>
      <c r="P27" s="2910"/>
      <c r="Q27" s="2910"/>
      <c r="R27" s="2910" t="s">
        <v>1816</v>
      </c>
      <c r="S27" s="2975"/>
      <c r="T27" s="2975"/>
      <c r="U27" s="2975"/>
      <c r="V27" s="2910" t="s">
        <v>1782</v>
      </c>
      <c r="W27" s="2976"/>
      <c r="X27" s="984"/>
      <c r="Y27" s="1074"/>
      <c r="Z27" s="1074"/>
      <c r="AA27" s="1074"/>
      <c r="AB27" s="986"/>
    </row>
    <row r="28" spans="2:28" ht="21" customHeight="1">
      <c r="B28" s="984"/>
      <c r="C28" s="2881"/>
      <c r="D28" s="2882"/>
      <c r="E28" s="2882"/>
      <c r="F28" s="2882"/>
      <c r="G28" s="2882"/>
      <c r="H28" s="2883"/>
      <c r="I28" s="2974"/>
      <c r="J28" s="2882"/>
      <c r="K28" s="2882"/>
      <c r="L28" s="2882"/>
      <c r="M28" s="2882" t="s">
        <v>1783</v>
      </c>
      <c r="N28" s="2882"/>
      <c r="O28" s="2882"/>
      <c r="P28" s="2882"/>
      <c r="Q28" s="2882"/>
      <c r="R28" s="2684"/>
      <c r="S28" s="2684"/>
      <c r="T28" s="2684"/>
      <c r="U28" s="2684"/>
      <c r="V28" s="2882" t="s">
        <v>1784</v>
      </c>
      <c r="W28" s="2971"/>
      <c r="X28" s="984"/>
      <c r="Y28" s="1074"/>
      <c r="Z28" s="1074"/>
      <c r="AA28" s="1074"/>
      <c r="AB28" s="986"/>
    </row>
    <row r="29" spans="2:28" ht="21" customHeight="1">
      <c r="B29" s="984"/>
      <c r="C29" s="2905" t="s">
        <v>1785</v>
      </c>
      <c r="D29" s="2906"/>
      <c r="E29" s="2906"/>
      <c r="F29" s="2906"/>
      <c r="G29" s="2906"/>
      <c r="H29" s="2907"/>
      <c r="I29" s="998"/>
      <c r="J29" s="2972" t="s">
        <v>1786</v>
      </c>
      <c r="K29" s="2972"/>
      <c r="L29" s="2972"/>
      <c r="M29" s="1086"/>
      <c r="N29" s="2972" t="s">
        <v>1787</v>
      </c>
      <c r="O29" s="2972"/>
      <c r="P29" s="2972"/>
      <c r="Q29" s="1086"/>
      <c r="R29" s="2972" t="s">
        <v>1788</v>
      </c>
      <c r="S29" s="2972"/>
      <c r="T29" s="2972"/>
      <c r="U29" s="1086"/>
      <c r="V29" s="1086"/>
      <c r="W29" s="1086"/>
      <c r="X29" s="984"/>
      <c r="Y29" s="1074"/>
      <c r="Z29" s="1074"/>
      <c r="AA29" s="1074"/>
      <c r="AB29" s="986"/>
    </row>
    <row r="30" spans="2:28" ht="12" customHeight="1" thickBot="1">
      <c r="B30" s="984"/>
      <c r="C30" s="2875" t="s">
        <v>1789</v>
      </c>
      <c r="D30" s="2876"/>
      <c r="E30" s="2876"/>
      <c r="F30" s="2876"/>
      <c r="G30" s="2876"/>
      <c r="H30" s="2877"/>
      <c r="I30" s="1000"/>
      <c r="J30" s="1001"/>
      <c r="K30" s="1001"/>
      <c r="L30" s="1001"/>
      <c r="M30" s="1001"/>
      <c r="N30" s="1001"/>
      <c r="O30" s="1001"/>
      <c r="P30" s="1001"/>
      <c r="Q30" s="1001"/>
      <c r="R30" s="1001"/>
      <c r="S30" s="1001"/>
      <c r="T30" s="1001"/>
      <c r="U30" s="1001"/>
      <c r="V30" s="1001"/>
      <c r="W30" s="1002"/>
      <c r="X30" s="984"/>
      <c r="Y30" s="1074"/>
      <c r="Z30" s="1074"/>
      <c r="AA30" s="1074"/>
      <c r="AB30" s="986"/>
    </row>
    <row r="31" spans="2:28" ht="30" customHeight="1" thickBot="1">
      <c r="B31" s="984"/>
      <c r="C31" s="2878"/>
      <c r="D31" s="2879"/>
      <c r="E31" s="2879"/>
      <c r="F31" s="2879"/>
      <c r="G31" s="2879"/>
      <c r="H31" s="2880"/>
      <c r="I31" s="1003"/>
      <c r="J31" s="1004"/>
      <c r="K31" s="1005">
        <v>9</v>
      </c>
      <c r="L31" s="1006">
        <v>9</v>
      </c>
      <c r="M31" s="1006">
        <v>9</v>
      </c>
      <c r="N31" s="1006">
        <v>9</v>
      </c>
      <c r="O31" s="1006">
        <v>9</v>
      </c>
      <c r="P31" s="1006">
        <v>9</v>
      </c>
      <c r="Q31" s="1007">
        <v>9</v>
      </c>
      <c r="R31" s="1004"/>
      <c r="S31" s="2884" t="s">
        <v>1790</v>
      </c>
      <c r="T31" s="2885"/>
      <c r="U31" s="2885"/>
      <c r="V31" s="2885"/>
      <c r="W31" s="2886"/>
      <c r="X31" s="984"/>
      <c r="Y31" s="1074"/>
      <c r="Z31" s="1074"/>
      <c r="AA31" s="1074"/>
      <c r="AB31" s="986"/>
    </row>
    <row r="32" spans="2:28" ht="12" customHeight="1">
      <c r="B32" s="984"/>
      <c r="C32" s="2881"/>
      <c r="D32" s="2882"/>
      <c r="E32" s="2882"/>
      <c r="F32" s="2882"/>
      <c r="G32" s="2882"/>
      <c r="H32" s="2883"/>
      <c r="I32" s="1008"/>
      <c r="J32" s="1009"/>
      <c r="K32" s="1009"/>
      <c r="L32" s="1009"/>
      <c r="M32" s="1009"/>
      <c r="N32" s="1009"/>
      <c r="O32" s="1009"/>
      <c r="P32" s="1009"/>
      <c r="Q32" s="1009"/>
      <c r="R32" s="1009"/>
      <c r="S32" s="1009"/>
      <c r="T32" s="1009"/>
      <c r="U32" s="1009"/>
      <c r="V32" s="1009"/>
      <c r="W32" s="1010"/>
      <c r="X32" s="984"/>
      <c r="Y32" s="1074"/>
      <c r="Z32" s="1074"/>
      <c r="AA32" s="1074"/>
      <c r="AB32" s="986"/>
    </row>
    <row r="33" spans="1:28" ht="21" customHeight="1">
      <c r="B33" s="984"/>
      <c r="C33" s="2875" t="s">
        <v>1791</v>
      </c>
      <c r="D33" s="2876"/>
      <c r="E33" s="2876"/>
      <c r="F33" s="2876"/>
      <c r="G33" s="2876"/>
      <c r="H33" s="2877"/>
      <c r="I33" s="2967" t="s">
        <v>1817</v>
      </c>
      <c r="J33" s="2968"/>
      <c r="K33" s="2968"/>
      <c r="L33" s="2968"/>
      <c r="M33" s="2968"/>
      <c r="N33" s="2968"/>
      <c r="O33" s="2968"/>
      <c r="P33" s="2968"/>
      <c r="Q33" s="2968"/>
      <c r="R33" s="2968"/>
      <c r="S33" s="2968"/>
      <c r="T33" s="2968"/>
      <c r="U33" s="2968"/>
      <c r="V33" s="2968"/>
      <c r="W33" s="2969"/>
      <c r="X33" s="984"/>
      <c r="Y33" s="1074"/>
      <c r="Z33" s="1074"/>
      <c r="AA33" s="1074"/>
      <c r="AB33" s="986"/>
    </row>
    <row r="34" spans="1:28" ht="21" customHeight="1">
      <c r="B34" s="984"/>
      <c r="C34" s="2878"/>
      <c r="D34" s="2887"/>
      <c r="E34" s="2887"/>
      <c r="F34" s="2887"/>
      <c r="G34" s="2887"/>
      <c r="H34" s="2880"/>
      <c r="I34" s="2891"/>
      <c r="J34" s="2892"/>
      <c r="K34" s="2892"/>
      <c r="L34" s="2892"/>
      <c r="M34" s="2892"/>
      <c r="N34" s="2892"/>
      <c r="O34" s="2892"/>
      <c r="P34" s="2892"/>
      <c r="Q34" s="2892"/>
      <c r="R34" s="2892"/>
      <c r="S34" s="2892"/>
      <c r="T34" s="2892"/>
      <c r="U34" s="2892"/>
      <c r="V34" s="2892"/>
      <c r="W34" s="2893"/>
      <c r="X34" s="984"/>
      <c r="Y34" s="2900" t="s">
        <v>1792</v>
      </c>
      <c r="Z34" s="2901"/>
      <c r="AA34" s="2902"/>
      <c r="AB34" s="986"/>
    </row>
    <row r="35" spans="1:28" ht="21" customHeight="1">
      <c r="B35" s="984"/>
      <c r="C35" s="2853" t="s">
        <v>1793</v>
      </c>
      <c r="D35" s="2854"/>
      <c r="E35" s="2854"/>
      <c r="F35" s="2854"/>
      <c r="G35" s="2854"/>
      <c r="H35" s="2855"/>
      <c r="I35" s="2961" t="s">
        <v>1810</v>
      </c>
      <c r="J35" s="2854"/>
      <c r="K35" s="2854"/>
      <c r="L35" s="2854"/>
      <c r="M35" s="2854"/>
      <c r="N35" s="2854"/>
      <c r="O35" s="2854"/>
      <c r="P35" s="2854"/>
      <c r="Q35" s="2854"/>
      <c r="R35" s="2854"/>
      <c r="S35" s="2854"/>
      <c r="T35" s="2854"/>
      <c r="U35" s="2854"/>
      <c r="V35" s="2854"/>
      <c r="W35" s="2962"/>
      <c r="X35" s="984"/>
      <c r="Y35" s="2865"/>
      <c r="Z35" s="2866"/>
      <c r="AA35" s="2867"/>
      <c r="AB35" s="986"/>
    </row>
    <row r="36" spans="1:28" ht="21" customHeight="1">
      <c r="B36" s="984"/>
      <c r="C36" s="2868" t="s">
        <v>1794</v>
      </c>
      <c r="D36" s="2869"/>
      <c r="E36" s="2869"/>
      <c r="F36" s="2869"/>
      <c r="G36" s="2869"/>
      <c r="H36" s="2870"/>
      <c r="I36" s="2963"/>
      <c r="J36" s="2943"/>
      <c r="K36" s="2943"/>
      <c r="L36" s="2943"/>
      <c r="M36" s="2943"/>
      <c r="N36" s="2943"/>
      <c r="O36" s="2943"/>
      <c r="P36" s="2943"/>
      <c r="Q36" s="2943"/>
      <c r="R36" s="2943"/>
      <c r="S36" s="2943"/>
      <c r="T36" s="2943"/>
      <c r="U36" s="2943"/>
      <c r="V36" s="2943"/>
      <c r="W36" s="2964"/>
      <c r="X36" s="984"/>
      <c r="Y36" s="2865"/>
      <c r="Z36" s="2866"/>
      <c r="AA36" s="2867"/>
      <c r="AB36" s="986"/>
    </row>
    <row r="37" spans="1:28" ht="21" customHeight="1" thickBot="1">
      <c r="B37" s="984"/>
      <c r="C37" s="2871"/>
      <c r="D37" s="2872"/>
      <c r="E37" s="2872"/>
      <c r="F37" s="2872"/>
      <c r="G37" s="2872"/>
      <c r="H37" s="2873"/>
      <c r="I37" s="2965"/>
      <c r="J37" s="2686"/>
      <c r="K37" s="2686"/>
      <c r="L37" s="2686"/>
      <c r="M37" s="2686"/>
      <c r="N37" s="2686"/>
      <c r="O37" s="2686"/>
      <c r="P37" s="2686"/>
      <c r="Q37" s="2686"/>
      <c r="R37" s="2686"/>
      <c r="S37" s="2686"/>
      <c r="T37" s="2686"/>
      <c r="U37" s="2686"/>
      <c r="V37" s="2686"/>
      <c r="W37" s="2966"/>
      <c r="X37" s="984"/>
      <c r="Y37" s="2865"/>
      <c r="Z37" s="2866"/>
      <c r="AA37" s="2867"/>
      <c r="AB37" s="986"/>
    </row>
    <row r="38" spans="1:28" ht="15" customHeight="1">
      <c r="B38" s="984"/>
      <c r="C38" s="2874" t="s">
        <v>1795</v>
      </c>
      <c r="D38" s="2874"/>
      <c r="E38" s="1011">
        <v>1</v>
      </c>
      <c r="F38" s="1080"/>
      <c r="G38" s="2850" t="s">
        <v>1796</v>
      </c>
      <c r="H38" s="2851"/>
      <c r="I38" s="2851"/>
      <c r="J38" s="2851"/>
      <c r="K38" s="2851"/>
      <c r="L38" s="2851"/>
      <c r="M38" s="2851"/>
      <c r="N38" s="2851"/>
      <c r="O38" s="2851"/>
      <c r="P38" s="2851"/>
      <c r="Q38" s="2851"/>
      <c r="R38" s="2851"/>
      <c r="S38" s="2851"/>
      <c r="T38" s="2851"/>
      <c r="U38" s="2851"/>
      <c r="V38" s="2851"/>
      <c r="W38" s="2851"/>
      <c r="X38" s="2851"/>
      <c r="Y38" s="2851"/>
      <c r="Z38" s="2851"/>
      <c r="AA38" s="1074"/>
      <c r="AB38" s="986"/>
    </row>
    <row r="39" spans="1:28" ht="15" customHeight="1">
      <c r="B39" s="984"/>
      <c r="C39" s="1080"/>
      <c r="D39" s="1013"/>
      <c r="E39" s="1011">
        <v>2</v>
      </c>
      <c r="F39" s="1080"/>
      <c r="G39" s="2850" t="s">
        <v>1797</v>
      </c>
      <c r="H39" s="2851"/>
      <c r="I39" s="2851"/>
      <c r="J39" s="2851"/>
      <c r="K39" s="1014" t="s">
        <v>1798</v>
      </c>
      <c r="L39" s="1015" t="s">
        <v>1248</v>
      </c>
      <c r="M39" s="1015" t="s">
        <v>1799</v>
      </c>
      <c r="N39" s="1015" t="s">
        <v>1800</v>
      </c>
      <c r="O39" s="1015" t="s">
        <v>1801</v>
      </c>
      <c r="P39" s="1015" t="s">
        <v>1798</v>
      </c>
      <c r="Q39" s="1015" t="s">
        <v>1802</v>
      </c>
      <c r="R39" s="1015" t="s">
        <v>1803</v>
      </c>
      <c r="S39" s="1015" t="s">
        <v>1804</v>
      </c>
      <c r="T39" s="1016"/>
      <c r="U39" s="1016"/>
      <c r="V39" s="1016"/>
      <c r="W39" s="1017"/>
      <c r="X39" s="1081"/>
      <c r="Y39" s="1081"/>
      <c r="Z39" s="1081"/>
      <c r="AA39" s="1074"/>
      <c r="AB39" s="986"/>
    </row>
    <row r="40" spans="1:28" ht="15" customHeight="1" thickBot="1">
      <c r="B40" s="984"/>
      <c r="C40" s="1074"/>
      <c r="D40" s="1083"/>
      <c r="E40" s="1083">
        <v>3</v>
      </c>
      <c r="F40" s="1074"/>
      <c r="G40" s="2852" t="s">
        <v>1805</v>
      </c>
      <c r="H40" s="2852"/>
      <c r="I40" s="2852"/>
      <c r="J40" s="2852"/>
      <c r="K40" s="2852"/>
      <c r="L40" s="2852"/>
      <c r="M40" s="2852"/>
      <c r="N40" s="2852"/>
      <c r="O40" s="2852"/>
      <c r="P40" s="2852"/>
      <c r="Q40" s="2852"/>
      <c r="R40" s="2852"/>
      <c r="S40" s="2852"/>
      <c r="T40" s="2852"/>
      <c r="U40" s="2852"/>
      <c r="V40" s="2852"/>
      <c r="W40" s="2852"/>
      <c r="X40" s="2852"/>
      <c r="Y40" s="2852"/>
      <c r="Z40" s="2852"/>
      <c r="AA40" s="1074"/>
      <c r="AB40" s="986"/>
    </row>
    <row r="41" spans="1:28" ht="5.25" customHeight="1">
      <c r="B41" s="925"/>
      <c r="C41" s="925"/>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row>
    <row r="42" spans="1:28">
      <c r="A42" s="1088"/>
      <c r="B42" s="1074"/>
      <c r="C42" s="1074"/>
      <c r="D42" s="1074"/>
      <c r="E42" s="1074"/>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row>
    <row r="43" spans="1:28">
      <c r="A43" s="1088"/>
      <c r="B43" s="1074"/>
      <c r="C43" s="1074"/>
      <c r="D43" s="1074"/>
      <c r="E43" s="1074"/>
      <c r="F43" s="1074"/>
      <c r="G43" s="1074"/>
      <c r="H43" s="1074"/>
      <c r="I43" s="1074"/>
      <c r="J43" s="1074"/>
      <c r="K43" s="1074"/>
      <c r="L43" s="1074"/>
      <c r="M43" s="1074"/>
      <c r="N43" s="1074"/>
      <c r="O43" s="1074"/>
      <c r="P43" s="1074"/>
      <c r="Q43" s="1074"/>
      <c r="R43" s="1074"/>
      <c r="S43" s="1074"/>
      <c r="T43" s="1074"/>
      <c r="U43" s="1074"/>
      <c r="V43" s="1074"/>
      <c r="W43" s="1074"/>
      <c r="X43" s="1074"/>
      <c r="Y43" s="1074"/>
      <c r="Z43" s="1074"/>
      <c r="AA43" s="1074"/>
      <c r="AB43" s="1074"/>
    </row>
    <row r="44" spans="1:28">
      <c r="A44" s="1087"/>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row>
    <row r="45" spans="1:28">
      <c r="A45" s="1088"/>
      <c r="B45" s="1074"/>
      <c r="C45" s="1074"/>
      <c r="D45" s="1074"/>
      <c r="E45" s="1074"/>
      <c r="F45" s="1074"/>
      <c r="G45" s="1074"/>
      <c r="H45" s="1074"/>
      <c r="I45" s="1074"/>
      <c r="J45" s="1074"/>
      <c r="K45" s="1074"/>
      <c r="L45" s="1074"/>
      <c r="M45" s="1074"/>
      <c r="N45" s="1074"/>
      <c r="O45" s="1074"/>
      <c r="P45" s="1074"/>
      <c r="Q45" s="1074"/>
      <c r="R45" s="1074"/>
      <c r="S45" s="1074"/>
      <c r="T45" s="1074"/>
      <c r="U45" s="1074"/>
      <c r="V45" s="1074"/>
      <c r="W45" s="1074"/>
      <c r="X45" s="1074"/>
      <c r="Y45" s="1074"/>
      <c r="Z45" s="1074"/>
      <c r="AA45" s="1074"/>
      <c r="AB45" s="1074"/>
    </row>
    <row r="46" spans="1:28">
      <c r="A46" s="1088"/>
      <c r="B46" s="1074"/>
      <c r="C46" s="1074"/>
      <c r="D46" s="1074"/>
      <c r="E46" s="1074"/>
      <c r="F46" s="1074"/>
      <c r="G46" s="1074"/>
      <c r="H46" s="1074"/>
      <c r="I46" s="1074"/>
      <c r="J46" s="1074"/>
      <c r="K46" s="1074"/>
      <c r="L46" s="1074"/>
      <c r="M46" s="1074"/>
      <c r="N46" s="1074"/>
      <c r="O46" s="1074"/>
      <c r="P46" s="1074"/>
      <c r="Q46" s="1074"/>
      <c r="R46" s="1074"/>
      <c r="S46" s="1074"/>
      <c r="T46" s="1074"/>
      <c r="U46" s="1074"/>
      <c r="V46" s="1074"/>
      <c r="W46" s="1074"/>
      <c r="X46" s="1074"/>
      <c r="Y46" s="1074"/>
      <c r="Z46" s="1074"/>
      <c r="AA46" s="1074"/>
      <c r="AB46" s="1074"/>
    </row>
  </sheetData>
  <mergeCells count="57">
    <mergeCell ref="C20:E20"/>
    <mergeCell ref="F20:Z20"/>
    <mergeCell ref="L2:Q3"/>
    <mergeCell ref="Y3:AA3"/>
    <mergeCell ref="C4:E5"/>
    <mergeCell ref="F4:G5"/>
    <mergeCell ref="H4:I5"/>
    <mergeCell ref="J4:K5"/>
    <mergeCell ref="L4:M5"/>
    <mergeCell ref="N4:O5"/>
    <mergeCell ref="P4:Q5"/>
    <mergeCell ref="R4:S5"/>
    <mergeCell ref="T4:U5"/>
    <mergeCell ref="V4:W5"/>
    <mergeCell ref="J29:L29"/>
    <mergeCell ref="N29:P29"/>
    <mergeCell ref="F6:W6"/>
    <mergeCell ref="Q8:X8"/>
    <mergeCell ref="C11:F11"/>
    <mergeCell ref="C21:Z21"/>
    <mergeCell ref="Y13:Z13"/>
    <mergeCell ref="L14:X14"/>
    <mergeCell ref="Y14:Z15"/>
    <mergeCell ref="L15:X15"/>
    <mergeCell ref="I16:J16"/>
    <mergeCell ref="L16:X16"/>
    <mergeCell ref="L13:X13"/>
    <mergeCell ref="C18:E18"/>
    <mergeCell ref="C19:E19"/>
    <mergeCell ref="F19:Z19"/>
    <mergeCell ref="C22:Z22"/>
    <mergeCell ref="E25:F25"/>
    <mergeCell ref="H25:I25"/>
    <mergeCell ref="E26:S26"/>
    <mergeCell ref="C27:H28"/>
    <mergeCell ref="I27:L28"/>
    <mergeCell ref="M27:Q27"/>
    <mergeCell ref="R27:U28"/>
    <mergeCell ref="V27:W27"/>
    <mergeCell ref="M28:Q28"/>
    <mergeCell ref="V28:W28"/>
    <mergeCell ref="R29:T29"/>
    <mergeCell ref="C38:D38"/>
    <mergeCell ref="G38:Z38"/>
    <mergeCell ref="G39:J39"/>
    <mergeCell ref="G40:Z40"/>
    <mergeCell ref="C33:H34"/>
    <mergeCell ref="I33:W33"/>
    <mergeCell ref="I34:W34"/>
    <mergeCell ref="Y34:AA34"/>
    <mergeCell ref="C35:H35"/>
    <mergeCell ref="I35:W37"/>
    <mergeCell ref="Y35:AA37"/>
    <mergeCell ref="C36:H37"/>
    <mergeCell ref="C30:H32"/>
    <mergeCell ref="S31:W31"/>
    <mergeCell ref="C29:H29"/>
  </mergeCells>
  <phoneticPr fontId="14"/>
  <printOptions horizontalCentered="1" verticalCentered="1"/>
  <pageMargins left="0.27" right="0.21" top="0.27" bottom="0.24" header="0.2" footer="0.2"/>
  <pageSetup paperSize="9" orientation="portrait" blackAndWhite="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158"/>
  <sheetViews>
    <sheetView view="pageBreakPreview" zoomScaleNormal="100" zoomScaleSheetLayoutView="100" workbookViewId="0"/>
  </sheetViews>
  <sheetFormatPr defaultColWidth="9" defaultRowHeight="20.100000000000001" customHeight="1"/>
  <cols>
    <col min="1" max="1" width="3.109375" style="896" customWidth="1"/>
    <col min="2" max="2" width="8.109375" style="896" customWidth="1"/>
    <col min="3" max="3" width="16.44140625" style="896" customWidth="1"/>
    <col min="4" max="4" width="6" style="896" customWidth="1"/>
    <col min="5" max="6" width="9.6640625" style="896" customWidth="1"/>
    <col min="7" max="7" width="15" style="896" customWidth="1"/>
    <col min="8" max="8" width="2.33203125" style="896" customWidth="1"/>
    <col min="9" max="10" width="14" style="896" customWidth="1"/>
    <col min="11" max="256" width="9" style="896"/>
    <col min="257" max="257" width="3.109375" style="896" customWidth="1"/>
    <col min="258" max="258" width="8.109375" style="896" customWidth="1"/>
    <col min="259" max="259" width="16.44140625" style="896" customWidth="1"/>
    <col min="260" max="260" width="6" style="896" customWidth="1"/>
    <col min="261" max="262" width="9.6640625" style="896" customWidth="1"/>
    <col min="263" max="263" width="15" style="896" customWidth="1"/>
    <col min="264" max="264" width="2.33203125" style="896" customWidth="1"/>
    <col min="265" max="266" width="14" style="896" customWidth="1"/>
    <col min="267" max="512" width="9" style="896"/>
    <col min="513" max="513" width="3.109375" style="896" customWidth="1"/>
    <col min="514" max="514" width="8.109375" style="896" customWidth="1"/>
    <col min="515" max="515" width="16.44140625" style="896" customWidth="1"/>
    <col min="516" max="516" width="6" style="896" customWidth="1"/>
    <col min="517" max="518" width="9.6640625" style="896" customWidth="1"/>
    <col min="519" max="519" width="15" style="896" customWidth="1"/>
    <col min="520" max="520" width="2.33203125" style="896" customWidth="1"/>
    <col min="521" max="522" width="14" style="896" customWidth="1"/>
    <col min="523" max="768" width="9" style="896"/>
    <col min="769" max="769" width="3.109375" style="896" customWidth="1"/>
    <col min="770" max="770" width="8.109375" style="896" customWidth="1"/>
    <col min="771" max="771" width="16.44140625" style="896" customWidth="1"/>
    <col min="772" max="772" width="6" style="896" customWidth="1"/>
    <col min="773" max="774" width="9.6640625" style="896" customWidth="1"/>
    <col min="775" max="775" width="15" style="896" customWidth="1"/>
    <col min="776" max="776" width="2.33203125" style="896" customWidth="1"/>
    <col min="777" max="778" width="14" style="896" customWidth="1"/>
    <col min="779" max="1024" width="9" style="896"/>
    <col min="1025" max="1025" width="3.109375" style="896" customWidth="1"/>
    <col min="1026" max="1026" width="8.109375" style="896" customWidth="1"/>
    <col min="1027" max="1027" width="16.44140625" style="896" customWidth="1"/>
    <col min="1028" max="1028" width="6" style="896" customWidth="1"/>
    <col min="1029" max="1030" width="9.6640625" style="896" customWidth="1"/>
    <col min="1031" max="1031" width="15" style="896" customWidth="1"/>
    <col min="1032" max="1032" width="2.33203125" style="896" customWidth="1"/>
    <col min="1033" max="1034" width="14" style="896" customWidth="1"/>
    <col min="1035" max="1280" width="9" style="896"/>
    <col min="1281" max="1281" width="3.109375" style="896" customWidth="1"/>
    <col min="1282" max="1282" width="8.109375" style="896" customWidth="1"/>
    <col min="1283" max="1283" width="16.44140625" style="896" customWidth="1"/>
    <col min="1284" max="1284" width="6" style="896" customWidth="1"/>
    <col min="1285" max="1286" width="9.6640625" style="896" customWidth="1"/>
    <col min="1287" max="1287" width="15" style="896" customWidth="1"/>
    <col min="1288" max="1288" width="2.33203125" style="896" customWidth="1"/>
    <col min="1289" max="1290" width="14" style="896" customWidth="1"/>
    <col min="1291" max="1536" width="9" style="896"/>
    <col min="1537" max="1537" width="3.109375" style="896" customWidth="1"/>
    <col min="1538" max="1538" width="8.109375" style="896" customWidth="1"/>
    <col min="1539" max="1539" width="16.44140625" style="896" customWidth="1"/>
    <col min="1540" max="1540" width="6" style="896" customWidth="1"/>
    <col min="1541" max="1542" width="9.6640625" style="896" customWidth="1"/>
    <col min="1543" max="1543" width="15" style="896" customWidth="1"/>
    <col min="1544" max="1544" width="2.33203125" style="896" customWidth="1"/>
    <col min="1545" max="1546" width="14" style="896" customWidth="1"/>
    <col min="1547" max="1792" width="9" style="896"/>
    <col min="1793" max="1793" width="3.109375" style="896" customWidth="1"/>
    <col min="1794" max="1794" width="8.109375" style="896" customWidth="1"/>
    <col min="1795" max="1795" width="16.44140625" style="896" customWidth="1"/>
    <col min="1796" max="1796" width="6" style="896" customWidth="1"/>
    <col min="1797" max="1798" width="9.6640625" style="896" customWidth="1"/>
    <col min="1799" max="1799" width="15" style="896" customWidth="1"/>
    <col min="1800" max="1800" width="2.33203125" style="896" customWidth="1"/>
    <col min="1801" max="1802" width="14" style="896" customWidth="1"/>
    <col min="1803" max="2048" width="9" style="896"/>
    <col min="2049" max="2049" width="3.109375" style="896" customWidth="1"/>
    <col min="2050" max="2050" width="8.109375" style="896" customWidth="1"/>
    <col min="2051" max="2051" width="16.44140625" style="896" customWidth="1"/>
    <col min="2052" max="2052" width="6" style="896" customWidth="1"/>
    <col min="2053" max="2054" width="9.6640625" style="896" customWidth="1"/>
    <col min="2055" max="2055" width="15" style="896" customWidth="1"/>
    <col min="2056" max="2056" width="2.33203125" style="896" customWidth="1"/>
    <col min="2057" max="2058" width="14" style="896" customWidth="1"/>
    <col min="2059" max="2304" width="9" style="896"/>
    <col min="2305" max="2305" width="3.109375" style="896" customWidth="1"/>
    <col min="2306" max="2306" width="8.109375" style="896" customWidth="1"/>
    <col min="2307" max="2307" width="16.44140625" style="896" customWidth="1"/>
    <col min="2308" max="2308" width="6" style="896" customWidth="1"/>
    <col min="2309" max="2310" width="9.6640625" style="896" customWidth="1"/>
    <col min="2311" max="2311" width="15" style="896" customWidth="1"/>
    <col min="2312" max="2312" width="2.33203125" style="896" customWidth="1"/>
    <col min="2313" max="2314" width="14" style="896" customWidth="1"/>
    <col min="2315" max="2560" width="9" style="896"/>
    <col min="2561" max="2561" width="3.109375" style="896" customWidth="1"/>
    <col min="2562" max="2562" width="8.109375" style="896" customWidth="1"/>
    <col min="2563" max="2563" width="16.44140625" style="896" customWidth="1"/>
    <col min="2564" max="2564" width="6" style="896" customWidth="1"/>
    <col min="2565" max="2566" width="9.6640625" style="896" customWidth="1"/>
    <col min="2567" max="2567" width="15" style="896" customWidth="1"/>
    <col min="2568" max="2568" width="2.33203125" style="896" customWidth="1"/>
    <col min="2569" max="2570" width="14" style="896" customWidth="1"/>
    <col min="2571" max="2816" width="9" style="896"/>
    <col min="2817" max="2817" width="3.109375" style="896" customWidth="1"/>
    <col min="2818" max="2818" width="8.109375" style="896" customWidth="1"/>
    <col min="2819" max="2819" width="16.44140625" style="896" customWidth="1"/>
    <col min="2820" max="2820" width="6" style="896" customWidth="1"/>
    <col min="2821" max="2822" width="9.6640625" style="896" customWidth="1"/>
    <col min="2823" max="2823" width="15" style="896" customWidth="1"/>
    <col min="2824" max="2824" width="2.33203125" style="896" customWidth="1"/>
    <col min="2825" max="2826" width="14" style="896" customWidth="1"/>
    <col min="2827" max="3072" width="9" style="896"/>
    <col min="3073" max="3073" width="3.109375" style="896" customWidth="1"/>
    <col min="3074" max="3074" width="8.109375" style="896" customWidth="1"/>
    <col min="3075" max="3075" width="16.44140625" style="896" customWidth="1"/>
    <col min="3076" max="3076" width="6" style="896" customWidth="1"/>
    <col min="3077" max="3078" width="9.6640625" style="896" customWidth="1"/>
    <col min="3079" max="3079" width="15" style="896" customWidth="1"/>
    <col min="3080" max="3080" width="2.33203125" style="896" customWidth="1"/>
    <col min="3081" max="3082" width="14" style="896" customWidth="1"/>
    <col min="3083" max="3328" width="9" style="896"/>
    <col min="3329" max="3329" width="3.109375" style="896" customWidth="1"/>
    <col min="3330" max="3330" width="8.109375" style="896" customWidth="1"/>
    <col min="3331" max="3331" width="16.44140625" style="896" customWidth="1"/>
    <col min="3332" max="3332" width="6" style="896" customWidth="1"/>
    <col min="3333" max="3334" width="9.6640625" style="896" customWidth="1"/>
    <col min="3335" max="3335" width="15" style="896" customWidth="1"/>
    <col min="3336" max="3336" width="2.33203125" style="896" customWidth="1"/>
    <col min="3337" max="3338" width="14" style="896" customWidth="1"/>
    <col min="3339" max="3584" width="9" style="896"/>
    <col min="3585" max="3585" width="3.109375" style="896" customWidth="1"/>
    <col min="3586" max="3586" width="8.109375" style="896" customWidth="1"/>
    <col min="3587" max="3587" width="16.44140625" style="896" customWidth="1"/>
    <col min="3588" max="3588" width="6" style="896" customWidth="1"/>
    <col min="3589" max="3590" width="9.6640625" style="896" customWidth="1"/>
    <col min="3591" max="3591" width="15" style="896" customWidth="1"/>
    <col min="3592" max="3592" width="2.33203125" style="896" customWidth="1"/>
    <col min="3593" max="3594" width="14" style="896" customWidth="1"/>
    <col min="3595" max="3840" width="9" style="896"/>
    <col min="3841" max="3841" width="3.109375" style="896" customWidth="1"/>
    <col min="3842" max="3842" width="8.109375" style="896" customWidth="1"/>
    <col min="3843" max="3843" width="16.44140625" style="896" customWidth="1"/>
    <col min="3844" max="3844" width="6" style="896" customWidth="1"/>
    <col min="3845" max="3846" width="9.6640625" style="896" customWidth="1"/>
    <col min="3847" max="3847" width="15" style="896" customWidth="1"/>
    <col min="3848" max="3848" width="2.33203125" style="896" customWidth="1"/>
    <col min="3849" max="3850" width="14" style="896" customWidth="1"/>
    <col min="3851" max="4096" width="9" style="896"/>
    <col min="4097" max="4097" width="3.109375" style="896" customWidth="1"/>
    <col min="4098" max="4098" width="8.109375" style="896" customWidth="1"/>
    <col min="4099" max="4099" width="16.44140625" style="896" customWidth="1"/>
    <col min="4100" max="4100" width="6" style="896" customWidth="1"/>
    <col min="4101" max="4102" width="9.6640625" style="896" customWidth="1"/>
    <col min="4103" max="4103" width="15" style="896" customWidth="1"/>
    <col min="4104" max="4104" width="2.33203125" style="896" customWidth="1"/>
    <col min="4105" max="4106" width="14" style="896" customWidth="1"/>
    <col min="4107" max="4352" width="9" style="896"/>
    <col min="4353" max="4353" width="3.109375" style="896" customWidth="1"/>
    <col min="4354" max="4354" width="8.109375" style="896" customWidth="1"/>
    <col min="4355" max="4355" width="16.44140625" style="896" customWidth="1"/>
    <col min="4356" max="4356" width="6" style="896" customWidth="1"/>
    <col min="4357" max="4358" width="9.6640625" style="896" customWidth="1"/>
    <col min="4359" max="4359" width="15" style="896" customWidth="1"/>
    <col min="4360" max="4360" width="2.33203125" style="896" customWidth="1"/>
    <col min="4361" max="4362" width="14" style="896" customWidth="1"/>
    <col min="4363" max="4608" width="9" style="896"/>
    <col min="4609" max="4609" width="3.109375" style="896" customWidth="1"/>
    <col min="4610" max="4610" width="8.109375" style="896" customWidth="1"/>
    <col min="4611" max="4611" width="16.44140625" style="896" customWidth="1"/>
    <col min="4612" max="4612" width="6" style="896" customWidth="1"/>
    <col min="4613" max="4614" width="9.6640625" style="896" customWidth="1"/>
    <col min="4615" max="4615" width="15" style="896" customWidth="1"/>
    <col min="4616" max="4616" width="2.33203125" style="896" customWidth="1"/>
    <col min="4617" max="4618" width="14" style="896" customWidth="1"/>
    <col min="4619" max="4864" width="9" style="896"/>
    <col min="4865" max="4865" width="3.109375" style="896" customWidth="1"/>
    <col min="4866" max="4866" width="8.109375" style="896" customWidth="1"/>
    <col min="4867" max="4867" width="16.44140625" style="896" customWidth="1"/>
    <col min="4868" max="4868" width="6" style="896" customWidth="1"/>
    <col min="4869" max="4870" width="9.6640625" style="896" customWidth="1"/>
    <col min="4871" max="4871" width="15" style="896" customWidth="1"/>
    <col min="4872" max="4872" width="2.33203125" style="896" customWidth="1"/>
    <col min="4873" max="4874" width="14" style="896" customWidth="1"/>
    <col min="4875" max="5120" width="9" style="896"/>
    <col min="5121" max="5121" width="3.109375" style="896" customWidth="1"/>
    <col min="5122" max="5122" width="8.109375" style="896" customWidth="1"/>
    <col min="5123" max="5123" width="16.44140625" style="896" customWidth="1"/>
    <col min="5124" max="5124" width="6" style="896" customWidth="1"/>
    <col min="5125" max="5126" width="9.6640625" style="896" customWidth="1"/>
    <col min="5127" max="5127" width="15" style="896" customWidth="1"/>
    <col min="5128" max="5128" width="2.33203125" style="896" customWidth="1"/>
    <col min="5129" max="5130" width="14" style="896" customWidth="1"/>
    <col min="5131" max="5376" width="9" style="896"/>
    <col min="5377" max="5377" width="3.109375" style="896" customWidth="1"/>
    <col min="5378" max="5378" width="8.109375" style="896" customWidth="1"/>
    <col min="5379" max="5379" width="16.44140625" style="896" customWidth="1"/>
    <col min="5380" max="5380" width="6" style="896" customWidth="1"/>
    <col min="5381" max="5382" width="9.6640625" style="896" customWidth="1"/>
    <col min="5383" max="5383" width="15" style="896" customWidth="1"/>
    <col min="5384" max="5384" width="2.33203125" style="896" customWidth="1"/>
    <col min="5385" max="5386" width="14" style="896" customWidth="1"/>
    <col min="5387" max="5632" width="9" style="896"/>
    <col min="5633" max="5633" width="3.109375" style="896" customWidth="1"/>
    <col min="5634" max="5634" width="8.109375" style="896" customWidth="1"/>
    <col min="5635" max="5635" width="16.44140625" style="896" customWidth="1"/>
    <col min="5636" max="5636" width="6" style="896" customWidth="1"/>
    <col min="5637" max="5638" width="9.6640625" style="896" customWidth="1"/>
    <col min="5639" max="5639" width="15" style="896" customWidth="1"/>
    <col min="5640" max="5640" width="2.33203125" style="896" customWidth="1"/>
    <col min="5641" max="5642" width="14" style="896" customWidth="1"/>
    <col min="5643" max="5888" width="9" style="896"/>
    <col min="5889" max="5889" width="3.109375" style="896" customWidth="1"/>
    <col min="5890" max="5890" width="8.109375" style="896" customWidth="1"/>
    <col min="5891" max="5891" width="16.44140625" style="896" customWidth="1"/>
    <col min="5892" max="5892" width="6" style="896" customWidth="1"/>
    <col min="5893" max="5894" width="9.6640625" style="896" customWidth="1"/>
    <col min="5895" max="5895" width="15" style="896" customWidth="1"/>
    <col min="5896" max="5896" width="2.33203125" style="896" customWidth="1"/>
    <col min="5897" max="5898" width="14" style="896" customWidth="1"/>
    <col min="5899" max="6144" width="9" style="896"/>
    <col min="6145" max="6145" width="3.109375" style="896" customWidth="1"/>
    <col min="6146" max="6146" width="8.109375" style="896" customWidth="1"/>
    <col min="6147" max="6147" width="16.44140625" style="896" customWidth="1"/>
    <col min="6148" max="6148" width="6" style="896" customWidth="1"/>
    <col min="6149" max="6150" width="9.6640625" style="896" customWidth="1"/>
    <col min="6151" max="6151" width="15" style="896" customWidth="1"/>
    <col min="6152" max="6152" width="2.33203125" style="896" customWidth="1"/>
    <col min="6153" max="6154" width="14" style="896" customWidth="1"/>
    <col min="6155" max="6400" width="9" style="896"/>
    <col min="6401" max="6401" width="3.109375" style="896" customWidth="1"/>
    <col min="6402" max="6402" width="8.109375" style="896" customWidth="1"/>
    <col min="6403" max="6403" width="16.44140625" style="896" customWidth="1"/>
    <col min="6404" max="6404" width="6" style="896" customWidth="1"/>
    <col min="6405" max="6406" width="9.6640625" style="896" customWidth="1"/>
    <col min="6407" max="6407" width="15" style="896" customWidth="1"/>
    <col min="6408" max="6408" width="2.33203125" style="896" customWidth="1"/>
    <col min="6409" max="6410" width="14" style="896" customWidth="1"/>
    <col min="6411" max="6656" width="9" style="896"/>
    <col min="6657" max="6657" width="3.109375" style="896" customWidth="1"/>
    <col min="6658" max="6658" width="8.109375" style="896" customWidth="1"/>
    <col min="6659" max="6659" width="16.44140625" style="896" customWidth="1"/>
    <col min="6660" max="6660" width="6" style="896" customWidth="1"/>
    <col min="6661" max="6662" width="9.6640625" style="896" customWidth="1"/>
    <col min="6663" max="6663" width="15" style="896" customWidth="1"/>
    <col min="6664" max="6664" width="2.33203125" style="896" customWidth="1"/>
    <col min="6665" max="6666" width="14" style="896" customWidth="1"/>
    <col min="6667" max="6912" width="9" style="896"/>
    <col min="6913" max="6913" width="3.109375" style="896" customWidth="1"/>
    <col min="6914" max="6914" width="8.109375" style="896" customWidth="1"/>
    <col min="6915" max="6915" width="16.44140625" style="896" customWidth="1"/>
    <col min="6916" max="6916" width="6" style="896" customWidth="1"/>
    <col min="6917" max="6918" width="9.6640625" style="896" customWidth="1"/>
    <col min="6919" max="6919" width="15" style="896" customWidth="1"/>
    <col min="6920" max="6920" width="2.33203125" style="896" customWidth="1"/>
    <col min="6921" max="6922" width="14" style="896" customWidth="1"/>
    <col min="6923" max="7168" width="9" style="896"/>
    <col min="7169" max="7169" width="3.109375" style="896" customWidth="1"/>
    <col min="7170" max="7170" width="8.109375" style="896" customWidth="1"/>
    <col min="7171" max="7171" width="16.44140625" style="896" customWidth="1"/>
    <col min="7172" max="7172" width="6" style="896" customWidth="1"/>
    <col min="7173" max="7174" width="9.6640625" style="896" customWidth="1"/>
    <col min="7175" max="7175" width="15" style="896" customWidth="1"/>
    <col min="7176" max="7176" width="2.33203125" style="896" customWidth="1"/>
    <col min="7177" max="7178" width="14" style="896" customWidth="1"/>
    <col min="7179" max="7424" width="9" style="896"/>
    <col min="7425" max="7425" width="3.109375" style="896" customWidth="1"/>
    <col min="7426" max="7426" width="8.109375" style="896" customWidth="1"/>
    <col min="7427" max="7427" width="16.44140625" style="896" customWidth="1"/>
    <col min="7428" max="7428" width="6" style="896" customWidth="1"/>
    <col min="7429" max="7430" width="9.6640625" style="896" customWidth="1"/>
    <col min="7431" max="7431" width="15" style="896" customWidth="1"/>
    <col min="7432" max="7432" width="2.33203125" style="896" customWidth="1"/>
    <col min="7433" max="7434" width="14" style="896" customWidth="1"/>
    <col min="7435" max="7680" width="9" style="896"/>
    <col min="7681" max="7681" width="3.109375" style="896" customWidth="1"/>
    <col min="7682" max="7682" width="8.109375" style="896" customWidth="1"/>
    <col min="7683" max="7683" width="16.44140625" style="896" customWidth="1"/>
    <col min="7684" max="7684" width="6" style="896" customWidth="1"/>
    <col min="7685" max="7686" width="9.6640625" style="896" customWidth="1"/>
    <col min="7687" max="7687" width="15" style="896" customWidth="1"/>
    <col min="7688" max="7688" width="2.33203125" style="896" customWidth="1"/>
    <col min="7689" max="7690" width="14" style="896" customWidth="1"/>
    <col min="7691" max="7936" width="9" style="896"/>
    <col min="7937" max="7937" width="3.109375" style="896" customWidth="1"/>
    <col min="7938" max="7938" width="8.109375" style="896" customWidth="1"/>
    <col min="7939" max="7939" width="16.44140625" style="896" customWidth="1"/>
    <col min="7940" max="7940" width="6" style="896" customWidth="1"/>
    <col min="7941" max="7942" width="9.6640625" style="896" customWidth="1"/>
    <col min="7943" max="7943" width="15" style="896" customWidth="1"/>
    <col min="7944" max="7944" width="2.33203125" style="896" customWidth="1"/>
    <col min="7945" max="7946" width="14" style="896" customWidth="1"/>
    <col min="7947" max="8192" width="9" style="896"/>
    <col min="8193" max="8193" width="3.109375" style="896" customWidth="1"/>
    <col min="8194" max="8194" width="8.109375" style="896" customWidth="1"/>
    <col min="8195" max="8195" width="16.44140625" style="896" customWidth="1"/>
    <col min="8196" max="8196" width="6" style="896" customWidth="1"/>
    <col min="8197" max="8198" width="9.6640625" style="896" customWidth="1"/>
    <col min="8199" max="8199" width="15" style="896" customWidth="1"/>
    <col min="8200" max="8200" width="2.33203125" style="896" customWidth="1"/>
    <col min="8201" max="8202" width="14" style="896" customWidth="1"/>
    <col min="8203" max="8448" width="9" style="896"/>
    <col min="8449" max="8449" width="3.109375" style="896" customWidth="1"/>
    <col min="8450" max="8450" width="8.109375" style="896" customWidth="1"/>
    <col min="8451" max="8451" width="16.44140625" style="896" customWidth="1"/>
    <col min="8452" max="8452" width="6" style="896" customWidth="1"/>
    <col min="8453" max="8454" width="9.6640625" style="896" customWidth="1"/>
    <col min="8455" max="8455" width="15" style="896" customWidth="1"/>
    <col min="8456" max="8456" width="2.33203125" style="896" customWidth="1"/>
    <col min="8457" max="8458" width="14" style="896" customWidth="1"/>
    <col min="8459" max="8704" width="9" style="896"/>
    <col min="8705" max="8705" width="3.109375" style="896" customWidth="1"/>
    <col min="8706" max="8706" width="8.109375" style="896" customWidth="1"/>
    <col min="8707" max="8707" width="16.44140625" style="896" customWidth="1"/>
    <col min="8708" max="8708" width="6" style="896" customWidth="1"/>
    <col min="8709" max="8710" width="9.6640625" style="896" customWidth="1"/>
    <col min="8711" max="8711" width="15" style="896" customWidth="1"/>
    <col min="8712" max="8712" width="2.33203125" style="896" customWidth="1"/>
    <col min="8713" max="8714" width="14" style="896" customWidth="1"/>
    <col min="8715" max="8960" width="9" style="896"/>
    <col min="8961" max="8961" width="3.109375" style="896" customWidth="1"/>
    <col min="8962" max="8962" width="8.109375" style="896" customWidth="1"/>
    <col min="8963" max="8963" width="16.44140625" style="896" customWidth="1"/>
    <col min="8964" max="8964" width="6" style="896" customWidth="1"/>
    <col min="8965" max="8966" width="9.6640625" style="896" customWidth="1"/>
    <col min="8967" max="8967" width="15" style="896" customWidth="1"/>
    <col min="8968" max="8968" width="2.33203125" style="896" customWidth="1"/>
    <col min="8969" max="8970" width="14" style="896" customWidth="1"/>
    <col min="8971" max="9216" width="9" style="896"/>
    <col min="9217" max="9217" width="3.109375" style="896" customWidth="1"/>
    <col min="9218" max="9218" width="8.109375" style="896" customWidth="1"/>
    <col min="9219" max="9219" width="16.44140625" style="896" customWidth="1"/>
    <col min="9220" max="9220" width="6" style="896" customWidth="1"/>
    <col min="9221" max="9222" width="9.6640625" style="896" customWidth="1"/>
    <col min="9223" max="9223" width="15" style="896" customWidth="1"/>
    <col min="9224" max="9224" width="2.33203125" style="896" customWidth="1"/>
    <col min="9225" max="9226" width="14" style="896" customWidth="1"/>
    <col min="9227" max="9472" width="9" style="896"/>
    <col min="9473" max="9473" width="3.109375" style="896" customWidth="1"/>
    <col min="9474" max="9474" width="8.109375" style="896" customWidth="1"/>
    <col min="9475" max="9475" width="16.44140625" style="896" customWidth="1"/>
    <col min="9476" max="9476" width="6" style="896" customWidth="1"/>
    <col min="9477" max="9478" width="9.6640625" style="896" customWidth="1"/>
    <col min="9479" max="9479" width="15" style="896" customWidth="1"/>
    <col min="9480" max="9480" width="2.33203125" style="896" customWidth="1"/>
    <col min="9481" max="9482" width="14" style="896" customWidth="1"/>
    <col min="9483" max="9728" width="9" style="896"/>
    <col min="9729" max="9729" width="3.109375" style="896" customWidth="1"/>
    <col min="9730" max="9730" width="8.109375" style="896" customWidth="1"/>
    <col min="9731" max="9731" width="16.44140625" style="896" customWidth="1"/>
    <col min="9732" max="9732" width="6" style="896" customWidth="1"/>
    <col min="9733" max="9734" width="9.6640625" style="896" customWidth="1"/>
    <col min="9735" max="9735" width="15" style="896" customWidth="1"/>
    <col min="9736" max="9736" width="2.33203125" style="896" customWidth="1"/>
    <col min="9737" max="9738" width="14" style="896" customWidth="1"/>
    <col min="9739" max="9984" width="9" style="896"/>
    <col min="9985" max="9985" width="3.109375" style="896" customWidth="1"/>
    <col min="9986" max="9986" width="8.109375" style="896" customWidth="1"/>
    <col min="9987" max="9987" width="16.44140625" style="896" customWidth="1"/>
    <col min="9988" max="9988" width="6" style="896" customWidth="1"/>
    <col min="9989" max="9990" width="9.6640625" style="896" customWidth="1"/>
    <col min="9991" max="9991" width="15" style="896" customWidth="1"/>
    <col min="9992" max="9992" width="2.33203125" style="896" customWidth="1"/>
    <col min="9993" max="9994" width="14" style="896" customWidth="1"/>
    <col min="9995" max="10240" width="9" style="896"/>
    <col min="10241" max="10241" width="3.109375" style="896" customWidth="1"/>
    <col min="10242" max="10242" width="8.109375" style="896" customWidth="1"/>
    <col min="10243" max="10243" width="16.44140625" style="896" customWidth="1"/>
    <col min="10244" max="10244" width="6" style="896" customWidth="1"/>
    <col min="10245" max="10246" width="9.6640625" style="896" customWidth="1"/>
    <col min="10247" max="10247" width="15" style="896" customWidth="1"/>
    <col min="10248" max="10248" width="2.33203125" style="896" customWidth="1"/>
    <col min="10249" max="10250" width="14" style="896" customWidth="1"/>
    <col min="10251" max="10496" width="9" style="896"/>
    <col min="10497" max="10497" width="3.109375" style="896" customWidth="1"/>
    <col min="10498" max="10498" width="8.109375" style="896" customWidth="1"/>
    <col min="10499" max="10499" width="16.44140625" style="896" customWidth="1"/>
    <col min="10500" max="10500" width="6" style="896" customWidth="1"/>
    <col min="10501" max="10502" width="9.6640625" style="896" customWidth="1"/>
    <col min="10503" max="10503" width="15" style="896" customWidth="1"/>
    <col min="10504" max="10504" width="2.33203125" style="896" customWidth="1"/>
    <col min="10505" max="10506" width="14" style="896" customWidth="1"/>
    <col min="10507" max="10752" width="9" style="896"/>
    <col min="10753" max="10753" width="3.109375" style="896" customWidth="1"/>
    <col min="10754" max="10754" width="8.109375" style="896" customWidth="1"/>
    <col min="10755" max="10755" width="16.44140625" style="896" customWidth="1"/>
    <col min="10756" max="10756" width="6" style="896" customWidth="1"/>
    <col min="10757" max="10758" width="9.6640625" style="896" customWidth="1"/>
    <col min="10759" max="10759" width="15" style="896" customWidth="1"/>
    <col min="10760" max="10760" width="2.33203125" style="896" customWidth="1"/>
    <col min="10761" max="10762" width="14" style="896" customWidth="1"/>
    <col min="10763" max="11008" width="9" style="896"/>
    <col min="11009" max="11009" width="3.109375" style="896" customWidth="1"/>
    <col min="11010" max="11010" width="8.109375" style="896" customWidth="1"/>
    <col min="11011" max="11011" width="16.44140625" style="896" customWidth="1"/>
    <col min="11012" max="11012" width="6" style="896" customWidth="1"/>
    <col min="11013" max="11014" width="9.6640625" style="896" customWidth="1"/>
    <col min="11015" max="11015" width="15" style="896" customWidth="1"/>
    <col min="11016" max="11016" width="2.33203125" style="896" customWidth="1"/>
    <col min="11017" max="11018" width="14" style="896" customWidth="1"/>
    <col min="11019" max="11264" width="9" style="896"/>
    <col min="11265" max="11265" width="3.109375" style="896" customWidth="1"/>
    <col min="11266" max="11266" width="8.109375" style="896" customWidth="1"/>
    <col min="11267" max="11267" width="16.44140625" style="896" customWidth="1"/>
    <col min="11268" max="11268" width="6" style="896" customWidth="1"/>
    <col min="11269" max="11270" width="9.6640625" style="896" customWidth="1"/>
    <col min="11271" max="11271" width="15" style="896" customWidth="1"/>
    <col min="11272" max="11272" width="2.33203125" style="896" customWidth="1"/>
    <col min="11273" max="11274" width="14" style="896" customWidth="1"/>
    <col min="11275" max="11520" width="9" style="896"/>
    <col min="11521" max="11521" width="3.109375" style="896" customWidth="1"/>
    <col min="11522" max="11522" width="8.109375" style="896" customWidth="1"/>
    <col min="11523" max="11523" width="16.44140625" style="896" customWidth="1"/>
    <col min="11524" max="11524" width="6" style="896" customWidth="1"/>
    <col min="11525" max="11526" width="9.6640625" style="896" customWidth="1"/>
    <col min="11527" max="11527" width="15" style="896" customWidth="1"/>
    <col min="11528" max="11528" width="2.33203125" style="896" customWidth="1"/>
    <col min="11529" max="11530" width="14" style="896" customWidth="1"/>
    <col min="11531" max="11776" width="9" style="896"/>
    <col min="11777" max="11777" width="3.109375" style="896" customWidth="1"/>
    <col min="11778" max="11778" width="8.109375" style="896" customWidth="1"/>
    <col min="11779" max="11779" width="16.44140625" style="896" customWidth="1"/>
    <col min="11780" max="11780" width="6" style="896" customWidth="1"/>
    <col min="11781" max="11782" width="9.6640625" style="896" customWidth="1"/>
    <col min="11783" max="11783" width="15" style="896" customWidth="1"/>
    <col min="11784" max="11784" width="2.33203125" style="896" customWidth="1"/>
    <col min="11785" max="11786" width="14" style="896" customWidth="1"/>
    <col min="11787" max="12032" width="9" style="896"/>
    <col min="12033" max="12033" width="3.109375" style="896" customWidth="1"/>
    <col min="12034" max="12034" width="8.109375" style="896" customWidth="1"/>
    <col min="12035" max="12035" width="16.44140625" style="896" customWidth="1"/>
    <col min="12036" max="12036" width="6" style="896" customWidth="1"/>
    <col min="12037" max="12038" width="9.6640625" style="896" customWidth="1"/>
    <col min="12039" max="12039" width="15" style="896" customWidth="1"/>
    <col min="12040" max="12040" width="2.33203125" style="896" customWidth="1"/>
    <col min="12041" max="12042" width="14" style="896" customWidth="1"/>
    <col min="12043" max="12288" width="9" style="896"/>
    <col min="12289" max="12289" width="3.109375" style="896" customWidth="1"/>
    <col min="12290" max="12290" width="8.109375" style="896" customWidth="1"/>
    <col min="12291" max="12291" width="16.44140625" style="896" customWidth="1"/>
    <col min="12292" max="12292" width="6" style="896" customWidth="1"/>
    <col min="12293" max="12294" width="9.6640625" style="896" customWidth="1"/>
    <col min="12295" max="12295" width="15" style="896" customWidth="1"/>
    <col min="12296" max="12296" width="2.33203125" style="896" customWidth="1"/>
    <col min="12297" max="12298" width="14" style="896" customWidth="1"/>
    <col min="12299" max="12544" width="9" style="896"/>
    <col min="12545" max="12545" width="3.109375" style="896" customWidth="1"/>
    <col min="12546" max="12546" width="8.109375" style="896" customWidth="1"/>
    <col min="12547" max="12547" width="16.44140625" style="896" customWidth="1"/>
    <col min="12548" max="12548" width="6" style="896" customWidth="1"/>
    <col min="12549" max="12550" width="9.6640625" style="896" customWidth="1"/>
    <col min="12551" max="12551" width="15" style="896" customWidth="1"/>
    <col min="12552" max="12552" width="2.33203125" style="896" customWidth="1"/>
    <col min="12553" max="12554" width="14" style="896" customWidth="1"/>
    <col min="12555" max="12800" width="9" style="896"/>
    <col min="12801" max="12801" width="3.109375" style="896" customWidth="1"/>
    <col min="12802" max="12802" width="8.109375" style="896" customWidth="1"/>
    <col min="12803" max="12803" width="16.44140625" style="896" customWidth="1"/>
    <col min="12804" max="12804" width="6" style="896" customWidth="1"/>
    <col min="12805" max="12806" width="9.6640625" style="896" customWidth="1"/>
    <col min="12807" max="12807" width="15" style="896" customWidth="1"/>
    <col min="12808" max="12808" width="2.33203125" style="896" customWidth="1"/>
    <col min="12809" max="12810" width="14" style="896" customWidth="1"/>
    <col min="12811" max="13056" width="9" style="896"/>
    <col min="13057" max="13057" width="3.109375" style="896" customWidth="1"/>
    <col min="13058" max="13058" width="8.109375" style="896" customWidth="1"/>
    <col min="13059" max="13059" width="16.44140625" style="896" customWidth="1"/>
    <col min="13060" max="13060" width="6" style="896" customWidth="1"/>
    <col min="13061" max="13062" width="9.6640625" style="896" customWidth="1"/>
    <col min="13063" max="13063" width="15" style="896" customWidth="1"/>
    <col min="13064" max="13064" width="2.33203125" style="896" customWidth="1"/>
    <col min="13065" max="13066" width="14" style="896" customWidth="1"/>
    <col min="13067" max="13312" width="9" style="896"/>
    <col min="13313" max="13313" width="3.109375" style="896" customWidth="1"/>
    <col min="13314" max="13314" width="8.109375" style="896" customWidth="1"/>
    <col min="13315" max="13315" width="16.44140625" style="896" customWidth="1"/>
    <col min="13316" max="13316" width="6" style="896" customWidth="1"/>
    <col min="13317" max="13318" width="9.6640625" style="896" customWidth="1"/>
    <col min="13319" max="13319" width="15" style="896" customWidth="1"/>
    <col min="13320" max="13320" width="2.33203125" style="896" customWidth="1"/>
    <col min="13321" max="13322" width="14" style="896" customWidth="1"/>
    <col min="13323" max="13568" width="9" style="896"/>
    <col min="13569" max="13569" width="3.109375" style="896" customWidth="1"/>
    <col min="13570" max="13570" width="8.109375" style="896" customWidth="1"/>
    <col min="13571" max="13571" width="16.44140625" style="896" customWidth="1"/>
    <col min="13572" max="13572" width="6" style="896" customWidth="1"/>
    <col min="13573" max="13574" width="9.6640625" style="896" customWidth="1"/>
    <col min="13575" max="13575" width="15" style="896" customWidth="1"/>
    <col min="13576" max="13576" width="2.33203125" style="896" customWidth="1"/>
    <col min="13577" max="13578" width="14" style="896" customWidth="1"/>
    <col min="13579" max="13824" width="9" style="896"/>
    <col min="13825" max="13825" width="3.109375" style="896" customWidth="1"/>
    <col min="13826" max="13826" width="8.109375" style="896" customWidth="1"/>
    <col min="13827" max="13827" width="16.44140625" style="896" customWidth="1"/>
    <col min="13828" max="13828" width="6" style="896" customWidth="1"/>
    <col min="13829" max="13830" width="9.6640625" style="896" customWidth="1"/>
    <col min="13831" max="13831" width="15" style="896" customWidth="1"/>
    <col min="13832" max="13832" width="2.33203125" style="896" customWidth="1"/>
    <col min="13833" max="13834" width="14" style="896" customWidth="1"/>
    <col min="13835" max="14080" width="9" style="896"/>
    <col min="14081" max="14081" width="3.109375" style="896" customWidth="1"/>
    <col min="14082" max="14082" width="8.109375" style="896" customWidth="1"/>
    <col min="14083" max="14083" width="16.44140625" style="896" customWidth="1"/>
    <col min="14084" max="14084" width="6" style="896" customWidth="1"/>
    <col min="14085" max="14086" width="9.6640625" style="896" customWidth="1"/>
    <col min="14087" max="14087" width="15" style="896" customWidth="1"/>
    <col min="14088" max="14088" width="2.33203125" style="896" customWidth="1"/>
    <col min="14089" max="14090" width="14" style="896" customWidth="1"/>
    <col min="14091" max="14336" width="9" style="896"/>
    <col min="14337" max="14337" width="3.109375" style="896" customWidth="1"/>
    <col min="14338" max="14338" width="8.109375" style="896" customWidth="1"/>
    <col min="14339" max="14339" width="16.44140625" style="896" customWidth="1"/>
    <col min="14340" max="14340" width="6" style="896" customWidth="1"/>
    <col min="14341" max="14342" width="9.6640625" style="896" customWidth="1"/>
    <col min="14343" max="14343" width="15" style="896" customWidth="1"/>
    <col min="14344" max="14344" width="2.33203125" style="896" customWidth="1"/>
    <col min="14345" max="14346" width="14" style="896" customWidth="1"/>
    <col min="14347" max="14592" width="9" style="896"/>
    <col min="14593" max="14593" width="3.109375" style="896" customWidth="1"/>
    <col min="14594" max="14594" width="8.109375" style="896" customWidth="1"/>
    <col min="14595" max="14595" width="16.44140625" style="896" customWidth="1"/>
    <col min="14596" max="14596" width="6" style="896" customWidth="1"/>
    <col min="14597" max="14598" width="9.6640625" style="896" customWidth="1"/>
    <col min="14599" max="14599" width="15" style="896" customWidth="1"/>
    <col min="14600" max="14600" width="2.33203125" style="896" customWidth="1"/>
    <col min="14601" max="14602" width="14" style="896" customWidth="1"/>
    <col min="14603" max="14848" width="9" style="896"/>
    <col min="14849" max="14849" width="3.109375" style="896" customWidth="1"/>
    <col min="14850" max="14850" width="8.109375" style="896" customWidth="1"/>
    <col min="14851" max="14851" width="16.44140625" style="896" customWidth="1"/>
    <col min="14852" max="14852" width="6" style="896" customWidth="1"/>
    <col min="14853" max="14854" width="9.6640625" style="896" customWidth="1"/>
    <col min="14855" max="14855" width="15" style="896" customWidth="1"/>
    <col min="14856" max="14856" width="2.33203125" style="896" customWidth="1"/>
    <col min="14857" max="14858" width="14" style="896" customWidth="1"/>
    <col min="14859" max="15104" width="9" style="896"/>
    <col min="15105" max="15105" width="3.109375" style="896" customWidth="1"/>
    <col min="15106" max="15106" width="8.109375" style="896" customWidth="1"/>
    <col min="15107" max="15107" width="16.44140625" style="896" customWidth="1"/>
    <col min="15108" max="15108" width="6" style="896" customWidth="1"/>
    <col min="15109" max="15110" width="9.6640625" style="896" customWidth="1"/>
    <col min="15111" max="15111" width="15" style="896" customWidth="1"/>
    <col min="15112" max="15112" width="2.33203125" style="896" customWidth="1"/>
    <col min="15113" max="15114" width="14" style="896" customWidth="1"/>
    <col min="15115" max="15360" width="9" style="896"/>
    <col min="15361" max="15361" width="3.109375" style="896" customWidth="1"/>
    <col min="15362" max="15362" width="8.109375" style="896" customWidth="1"/>
    <col min="15363" max="15363" width="16.44140625" style="896" customWidth="1"/>
    <col min="15364" max="15364" width="6" style="896" customWidth="1"/>
    <col min="15365" max="15366" width="9.6640625" style="896" customWidth="1"/>
    <col min="15367" max="15367" width="15" style="896" customWidth="1"/>
    <col min="15368" max="15368" width="2.33203125" style="896" customWidth="1"/>
    <col min="15369" max="15370" width="14" style="896" customWidth="1"/>
    <col min="15371" max="15616" width="9" style="896"/>
    <col min="15617" max="15617" width="3.109375" style="896" customWidth="1"/>
    <col min="15618" max="15618" width="8.109375" style="896" customWidth="1"/>
    <col min="15619" max="15619" width="16.44140625" style="896" customWidth="1"/>
    <col min="15620" max="15620" width="6" style="896" customWidth="1"/>
    <col min="15621" max="15622" width="9.6640625" style="896" customWidth="1"/>
    <col min="15623" max="15623" width="15" style="896" customWidth="1"/>
    <col min="15624" max="15624" width="2.33203125" style="896" customWidth="1"/>
    <col min="15625" max="15626" width="14" style="896" customWidth="1"/>
    <col min="15627" max="15872" width="9" style="896"/>
    <col min="15873" max="15873" width="3.109375" style="896" customWidth="1"/>
    <col min="15874" max="15874" width="8.109375" style="896" customWidth="1"/>
    <col min="15875" max="15875" width="16.44140625" style="896" customWidth="1"/>
    <col min="15876" max="15876" width="6" style="896" customWidth="1"/>
    <col min="15877" max="15878" width="9.6640625" style="896" customWidth="1"/>
    <col min="15879" max="15879" width="15" style="896" customWidth="1"/>
    <col min="15880" max="15880" width="2.33203125" style="896" customWidth="1"/>
    <col min="15881" max="15882" width="14" style="896" customWidth="1"/>
    <col min="15883" max="16128" width="9" style="896"/>
    <col min="16129" max="16129" width="3.109375" style="896" customWidth="1"/>
    <col min="16130" max="16130" width="8.109375" style="896" customWidth="1"/>
    <col min="16131" max="16131" width="16.44140625" style="896" customWidth="1"/>
    <col min="16132" max="16132" width="6" style="896" customWidth="1"/>
    <col min="16133" max="16134" width="9.6640625" style="896" customWidth="1"/>
    <col min="16135" max="16135" width="15" style="896" customWidth="1"/>
    <col min="16136" max="16136" width="2.33203125" style="896" customWidth="1"/>
    <col min="16137" max="16138" width="14" style="896" customWidth="1"/>
    <col min="16139" max="16384" width="9" style="896"/>
  </cols>
  <sheetData>
    <row r="1" spans="1:10" s="894" customFormat="1" ht="14.25" customHeight="1" thickBot="1">
      <c r="A1" s="893"/>
      <c r="C1" s="2652"/>
      <c r="D1" s="2652"/>
      <c r="E1" s="2652"/>
      <c r="F1" s="2652"/>
      <c r="G1" s="2652"/>
      <c r="H1" s="2652"/>
      <c r="I1" s="2652"/>
      <c r="J1" s="895" t="s">
        <v>1597</v>
      </c>
    </row>
    <row r="2" spans="1:10" s="894" customFormat="1" ht="15" customHeight="1" thickBot="1">
      <c r="A2" s="2653"/>
      <c r="B2" s="2653"/>
      <c r="C2" s="2653"/>
      <c r="D2" s="2654"/>
      <c r="E2" s="2655" t="s">
        <v>1598</v>
      </c>
      <c r="F2" s="2656"/>
      <c r="G2" s="2656"/>
      <c r="H2" s="2656"/>
      <c r="I2" s="2656"/>
      <c r="J2" s="2657"/>
    </row>
    <row r="3" spans="1:10" s="894" customFormat="1" ht="22.5" customHeight="1" thickBot="1">
      <c r="A3" s="2658" t="s">
        <v>1599</v>
      </c>
      <c r="B3" s="2659"/>
      <c r="C3" s="2659"/>
      <c r="D3" s="2659"/>
      <c r="E3" s="2659"/>
      <c r="F3" s="2659"/>
      <c r="G3" s="2659"/>
      <c r="H3" s="2659"/>
      <c r="I3" s="2659"/>
      <c r="J3" s="2659"/>
    </row>
    <row r="4" spans="1:10" s="894" customFormat="1" ht="23.25" customHeight="1" thickBot="1">
      <c r="A4" s="2660" t="s">
        <v>1600</v>
      </c>
      <c r="B4" s="2661"/>
      <c r="C4" s="2662"/>
      <c r="D4" s="2663" t="s">
        <v>1601</v>
      </c>
      <c r="E4" s="2664"/>
      <c r="F4" s="2664"/>
      <c r="G4" s="2664"/>
      <c r="H4" s="2664"/>
      <c r="I4" s="2664"/>
      <c r="J4" s="2665"/>
    </row>
    <row r="5" spans="1:10" ht="15" customHeight="1">
      <c r="A5" s="2633" t="s">
        <v>1602</v>
      </c>
      <c r="B5" s="2634"/>
      <c r="C5" s="2635"/>
      <c r="D5" s="2642" t="s">
        <v>1603</v>
      </c>
      <c r="E5" s="2643"/>
      <c r="F5" s="2643"/>
      <c r="G5" s="2643"/>
      <c r="H5" s="2643"/>
      <c r="I5" s="2643"/>
      <c r="J5" s="2644"/>
    </row>
    <row r="6" spans="1:10" ht="15" customHeight="1">
      <c r="A6" s="2636"/>
      <c r="B6" s="2637"/>
      <c r="C6" s="2638"/>
      <c r="D6" s="2587" t="s">
        <v>1604</v>
      </c>
      <c r="E6" s="2587"/>
      <c r="F6" s="2587"/>
      <c r="G6" s="2587"/>
      <c r="H6" s="2587"/>
      <c r="I6" s="2587"/>
      <c r="J6" s="2630"/>
    </row>
    <row r="7" spans="1:10" ht="15" customHeight="1" thickBot="1">
      <c r="A7" s="2639"/>
      <c r="B7" s="2640"/>
      <c r="C7" s="2641"/>
      <c r="D7" s="2631" t="s">
        <v>1605</v>
      </c>
      <c r="E7" s="2631"/>
      <c r="F7" s="2631"/>
      <c r="G7" s="2631"/>
      <c r="H7" s="2631"/>
      <c r="I7" s="2631"/>
      <c r="J7" s="2632"/>
    </row>
    <row r="8" spans="1:10" ht="15" customHeight="1">
      <c r="A8" s="2645" t="s">
        <v>1606</v>
      </c>
      <c r="B8" s="2646"/>
      <c r="C8" s="2647"/>
      <c r="D8" s="2623" t="s">
        <v>1607</v>
      </c>
      <c r="E8" s="2623"/>
      <c r="F8" s="2623"/>
      <c r="G8" s="2623"/>
      <c r="H8" s="2623"/>
      <c r="I8" s="2623"/>
      <c r="J8" s="2651"/>
    </row>
    <row r="9" spans="1:10" ht="15" customHeight="1" thickBot="1">
      <c r="A9" s="2648"/>
      <c r="B9" s="2649"/>
      <c r="C9" s="2650"/>
      <c r="D9" s="2587" t="s">
        <v>1608</v>
      </c>
      <c r="E9" s="2587"/>
      <c r="F9" s="2587"/>
      <c r="G9" s="2587"/>
      <c r="H9" s="2587"/>
      <c r="I9" s="2587"/>
      <c r="J9" s="2630"/>
    </row>
    <row r="10" spans="1:10" ht="15" customHeight="1">
      <c r="A10" s="2600" t="s">
        <v>1609</v>
      </c>
      <c r="B10" s="2601"/>
      <c r="C10" s="2621" t="s">
        <v>1610</v>
      </c>
      <c r="D10" s="2623" t="s">
        <v>1611</v>
      </c>
      <c r="E10" s="2546"/>
      <c r="F10" s="2546"/>
      <c r="G10" s="2546"/>
      <c r="H10" s="2546"/>
      <c r="I10" s="2546"/>
      <c r="J10" s="2624"/>
    </row>
    <row r="11" spans="1:10" ht="15" customHeight="1">
      <c r="A11" s="2602"/>
      <c r="B11" s="2603"/>
      <c r="C11" s="2622"/>
      <c r="D11" s="2588" t="s">
        <v>1612</v>
      </c>
      <c r="E11" s="2588"/>
      <c r="F11" s="2588"/>
      <c r="G11" s="2588"/>
      <c r="H11" s="2588"/>
      <c r="I11" s="2588"/>
      <c r="J11" s="2625"/>
    </row>
    <row r="12" spans="1:10" ht="15" customHeight="1">
      <c r="A12" s="2602"/>
      <c r="B12" s="2603"/>
      <c r="C12" s="2626" t="s">
        <v>1613</v>
      </c>
      <c r="D12" s="2610" t="s">
        <v>1614</v>
      </c>
      <c r="E12" s="2610"/>
      <c r="F12" s="2610"/>
      <c r="G12" s="2610"/>
      <c r="H12" s="2610"/>
      <c r="I12" s="2610"/>
      <c r="J12" s="2629"/>
    </row>
    <row r="13" spans="1:10" ht="15" customHeight="1">
      <c r="A13" s="2602"/>
      <c r="B13" s="2603"/>
      <c r="C13" s="2627"/>
      <c r="D13" s="2587" t="s">
        <v>2069</v>
      </c>
      <c r="E13" s="2587"/>
      <c r="F13" s="2587"/>
      <c r="G13" s="2587"/>
      <c r="H13" s="2587"/>
      <c r="I13" s="2587"/>
      <c r="J13" s="2630"/>
    </row>
    <row r="14" spans="1:10" ht="15" customHeight="1">
      <c r="A14" s="2602"/>
      <c r="B14" s="2603"/>
      <c r="C14" s="2627"/>
      <c r="D14" s="2587" t="s">
        <v>1615</v>
      </c>
      <c r="E14" s="2587"/>
      <c r="F14" s="2587"/>
      <c r="G14" s="2587"/>
      <c r="H14" s="2587"/>
      <c r="I14" s="2587"/>
      <c r="J14" s="2630"/>
    </row>
    <row r="15" spans="1:10" ht="15" customHeight="1" thickBot="1">
      <c r="A15" s="2604"/>
      <c r="B15" s="2605"/>
      <c r="C15" s="2628"/>
      <c r="D15" s="2631" t="s">
        <v>1616</v>
      </c>
      <c r="E15" s="2631"/>
      <c r="F15" s="2631"/>
      <c r="G15" s="2631"/>
      <c r="H15" s="2631"/>
      <c r="I15" s="2631"/>
      <c r="J15" s="2632"/>
    </row>
    <row r="16" spans="1:10" ht="15" customHeight="1">
      <c r="A16" s="2600" t="s">
        <v>1617</v>
      </c>
      <c r="B16" s="2601"/>
      <c r="C16" s="897"/>
      <c r="D16" s="2606" t="s">
        <v>1609</v>
      </c>
      <c r="E16" s="2606"/>
      <c r="F16" s="2606"/>
      <c r="G16" s="2606"/>
      <c r="H16" s="2607" t="s">
        <v>1618</v>
      </c>
      <c r="I16" s="2608"/>
      <c r="J16" s="2609"/>
    </row>
    <row r="17" spans="1:10" ht="15" customHeight="1">
      <c r="A17" s="2602"/>
      <c r="B17" s="2603"/>
      <c r="C17" s="2589" t="s">
        <v>1619</v>
      </c>
      <c r="D17" s="2610" t="s">
        <v>1620</v>
      </c>
      <c r="E17" s="2610"/>
      <c r="F17" s="2610"/>
      <c r="G17" s="2610"/>
      <c r="H17" s="2611"/>
      <c r="I17" s="2611"/>
      <c r="J17" s="2612"/>
    </row>
    <row r="18" spans="1:10" ht="15" customHeight="1">
      <c r="A18" s="2602"/>
      <c r="B18" s="2603"/>
      <c r="C18" s="2589"/>
      <c r="D18" s="2587" t="s">
        <v>1621</v>
      </c>
      <c r="E18" s="2587"/>
      <c r="F18" s="2587"/>
      <c r="G18" s="2587"/>
      <c r="H18" s="2611"/>
      <c r="I18" s="2611"/>
      <c r="J18" s="2612"/>
    </row>
    <row r="19" spans="1:10" ht="15" customHeight="1">
      <c r="A19" s="2602"/>
      <c r="B19" s="2603"/>
      <c r="C19" s="2589" t="s">
        <v>1622</v>
      </c>
      <c r="D19" s="2610" t="s">
        <v>1623</v>
      </c>
      <c r="E19" s="2610"/>
      <c r="F19" s="2610"/>
      <c r="G19" s="2610"/>
      <c r="H19" s="2613"/>
      <c r="I19" s="2613"/>
      <c r="J19" s="2614"/>
    </row>
    <row r="20" spans="1:10" ht="15" customHeight="1">
      <c r="A20" s="2602"/>
      <c r="B20" s="2603"/>
      <c r="C20" s="2589"/>
      <c r="D20" s="2587" t="s">
        <v>1624</v>
      </c>
      <c r="E20" s="2587"/>
      <c r="F20" s="2587"/>
      <c r="G20" s="2587"/>
      <c r="H20" s="2613"/>
      <c r="I20" s="2613"/>
      <c r="J20" s="2614"/>
    </row>
    <row r="21" spans="1:10" ht="15" customHeight="1">
      <c r="A21" s="2602"/>
      <c r="B21" s="2603"/>
      <c r="C21" s="2589"/>
      <c r="D21" s="2587" t="s">
        <v>1625</v>
      </c>
      <c r="E21" s="2587"/>
      <c r="F21" s="2587"/>
      <c r="G21" s="2587"/>
      <c r="H21" s="2613"/>
      <c r="I21" s="2613"/>
      <c r="J21" s="2614"/>
    </row>
    <row r="22" spans="1:10" ht="15" customHeight="1">
      <c r="A22" s="2602"/>
      <c r="B22" s="2603"/>
      <c r="C22" s="2589"/>
      <c r="D22" s="2588" t="s">
        <v>1626</v>
      </c>
      <c r="E22" s="2588"/>
      <c r="F22" s="2588"/>
      <c r="G22" s="2588"/>
      <c r="H22" s="2613"/>
      <c r="I22" s="2613"/>
      <c r="J22" s="2614"/>
    </row>
    <row r="23" spans="1:10" ht="12.75" customHeight="1">
      <c r="A23" s="2602"/>
      <c r="B23" s="2603"/>
      <c r="C23" s="2589" t="s">
        <v>1627</v>
      </c>
      <c r="D23" s="2590" t="s">
        <v>1628</v>
      </c>
      <c r="E23" s="2593" t="s">
        <v>1629</v>
      </c>
      <c r="F23" s="2594"/>
      <c r="G23" s="2595"/>
      <c r="H23" s="2615" t="s">
        <v>1630</v>
      </c>
      <c r="I23" s="2567" t="s">
        <v>1631</v>
      </c>
      <c r="J23" s="2568"/>
    </row>
    <row r="24" spans="1:10" ht="12.75" customHeight="1">
      <c r="A24" s="2602"/>
      <c r="B24" s="2603"/>
      <c r="C24" s="2589"/>
      <c r="D24" s="2591"/>
      <c r="E24" s="2596"/>
      <c r="F24" s="2596"/>
      <c r="G24" s="2597"/>
      <c r="H24" s="2573"/>
      <c r="I24" s="2569"/>
      <c r="J24" s="2570"/>
    </row>
    <row r="25" spans="1:10" ht="15" customHeight="1">
      <c r="A25" s="2602"/>
      <c r="B25" s="2603"/>
      <c r="C25" s="2589"/>
      <c r="D25" s="2591"/>
      <c r="E25" s="2596"/>
      <c r="F25" s="2596"/>
      <c r="G25" s="2597"/>
      <c r="H25" s="898" t="s">
        <v>1632</v>
      </c>
      <c r="I25" s="2569" t="s">
        <v>1633</v>
      </c>
      <c r="J25" s="2570"/>
    </row>
    <row r="26" spans="1:10" ht="15" customHeight="1">
      <c r="A26" s="2602"/>
      <c r="B26" s="2603"/>
      <c r="C26" s="2589"/>
      <c r="D26" s="2592"/>
      <c r="E26" s="2596"/>
      <c r="F26" s="2596"/>
      <c r="G26" s="2597"/>
      <c r="H26" s="898" t="s">
        <v>1632</v>
      </c>
      <c r="I26" s="2569" t="s">
        <v>1634</v>
      </c>
      <c r="J26" s="2570"/>
    </row>
    <row r="27" spans="1:10" ht="18.75" customHeight="1">
      <c r="A27" s="2602"/>
      <c r="B27" s="2603"/>
      <c r="C27" s="2589"/>
      <c r="D27" s="899" t="s">
        <v>1635</v>
      </c>
      <c r="E27" s="2598"/>
      <c r="F27" s="2598"/>
      <c r="G27" s="2599"/>
      <c r="H27" s="900" t="s">
        <v>1632</v>
      </c>
      <c r="I27" s="2616" t="s">
        <v>1636</v>
      </c>
      <c r="J27" s="2617"/>
    </row>
    <row r="28" spans="1:10" ht="15" customHeight="1">
      <c r="A28" s="2602"/>
      <c r="B28" s="2603"/>
      <c r="C28" s="901" t="s">
        <v>1637</v>
      </c>
      <c r="D28" s="2590" t="s">
        <v>1628</v>
      </c>
      <c r="E28" s="2593" t="s">
        <v>1638</v>
      </c>
      <c r="F28" s="2594"/>
      <c r="G28" s="2595"/>
      <c r="H28" s="2615" t="s">
        <v>1630</v>
      </c>
      <c r="I28" s="2567" t="s">
        <v>1631</v>
      </c>
      <c r="J28" s="2568"/>
    </row>
    <row r="29" spans="1:10" ht="7.5" customHeight="1">
      <c r="A29" s="2602"/>
      <c r="B29" s="2603"/>
      <c r="C29" s="2571" t="s">
        <v>1639</v>
      </c>
      <c r="D29" s="2591"/>
      <c r="E29" s="2618"/>
      <c r="F29" s="2596"/>
      <c r="G29" s="2597"/>
      <c r="H29" s="2573"/>
      <c r="I29" s="2569"/>
      <c r="J29" s="2570"/>
    </row>
    <row r="30" spans="1:10" ht="15" customHeight="1">
      <c r="A30" s="2602"/>
      <c r="B30" s="2603"/>
      <c r="C30" s="2571"/>
      <c r="D30" s="2591"/>
      <c r="E30" s="2596"/>
      <c r="F30" s="2596"/>
      <c r="G30" s="2597"/>
      <c r="H30" s="898" t="s">
        <v>1632</v>
      </c>
      <c r="I30" s="2569" t="s">
        <v>1633</v>
      </c>
      <c r="J30" s="2570"/>
    </row>
    <row r="31" spans="1:10" ht="12" customHeight="1">
      <c r="A31" s="2602"/>
      <c r="B31" s="2603"/>
      <c r="C31" s="2571"/>
      <c r="D31" s="2591"/>
      <c r="E31" s="2596"/>
      <c r="F31" s="2596"/>
      <c r="G31" s="2597"/>
      <c r="H31" s="2573" t="s">
        <v>1630</v>
      </c>
      <c r="I31" s="2569" t="s">
        <v>1640</v>
      </c>
      <c r="J31" s="2570"/>
    </row>
    <row r="32" spans="1:10" ht="12" customHeight="1">
      <c r="A32" s="2602"/>
      <c r="B32" s="2603"/>
      <c r="C32" s="2571"/>
      <c r="D32" s="2592"/>
      <c r="E32" s="2596"/>
      <c r="F32" s="2596"/>
      <c r="G32" s="2597"/>
      <c r="H32" s="2573"/>
      <c r="I32" s="2569"/>
      <c r="J32" s="2570"/>
    </row>
    <row r="33" spans="1:10" ht="15" thickBot="1">
      <c r="A33" s="2604"/>
      <c r="B33" s="2605"/>
      <c r="C33" s="2572"/>
      <c r="D33" s="902" t="s">
        <v>1635</v>
      </c>
      <c r="E33" s="2619"/>
      <c r="F33" s="2619"/>
      <c r="G33" s="2620"/>
      <c r="H33" s="903" t="s">
        <v>1632</v>
      </c>
      <c r="I33" s="2574" t="s">
        <v>1636</v>
      </c>
      <c r="J33" s="2575"/>
    </row>
    <row r="34" spans="1:10" ht="14.25" customHeight="1">
      <c r="A34" s="2502" t="s">
        <v>1641</v>
      </c>
      <c r="B34" s="2517" t="s">
        <v>1642</v>
      </c>
      <c r="C34" s="2576"/>
      <c r="D34" s="2576"/>
      <c r="E34" s="2579" t="s">
        <v>1643</v>
      </c>
      <c r="F34" s="2579"/>
      <c r="G34" s="2579"/>
      <c r="H34" s="2580"/>
      <c r="I34" s="2582" t="s">
        <v>1644</v>
      </c>
      <c r="J34" s="2583"/>
    </row>
    <row r="35" spans="1:10" ht="14.25" customHeight="1">
      <c r="A35" s="2503"/>
      <c r="B35" s="2577"/>
      <c r="C35" s="2578"/>
      <c r="D35" s="2578"/>
      <c r="E35" s="2581"/>
      <c r="F35" s="2581"/>
      <c r="G35" s="2581"/>
      <c r="H35" s="2517"/>
      <c r="I35" s="2584"/>
      <c r="J35" s="2585"/>
    </row>
    <row r="36" spans="1:10" ht="14.25" customHeight="1">
      <c r="A36" s="2503"/>
      <c r="B36" s="2586" t="s">
        <v>1645</v>
      </c>
      <c r="C36" s="2558"/>
      <c r="D36" s="2558"/>
      <c r="E36" s="2559" t="s">
        <v>1646</v>
      </c>
      <c r="F36" s="2560"/>
      <c r="G36" s="2560"/>
      <c r="H36" s="2561"/>
      <c r="I36" s="2523" t="s">
        <v>1647</v>
      </c>
      <c r="J36" s="2524"/>
    </row>
    <row r="37" spans="1:10" ht="14.25" customHeight="1">
      <c r="A37" s="2503"/>
      <c r="B37" s="2586"/>
      <c r="C37" s="2558"/>
      <c r="D37" s="2558"/>
      <c r="E37" s="2499"/>
      <c r="F37" s="2525"/>
      <c r="G37" s="2525"/>
      <c r="H37" s="2526"/>
      <c r="I37" s="904" t="s">
        <v>1648</v>
      </c>
      <c r="J37" s="905"/>
    </row>
    <row r="38" spans="1:10" ht="14.25" customHeight="1">
      <c r="A38" s="2503"/>
      <c r="B38" s="2586" t="s">
        <v>1649</v>
      </c>
      <c r="C38" s="2558"/>
      <c r="D38" s="2558"/>
      <c r="E38" s="2559" t="s">
        <v>1650</v>
      </c>
      <c r="F38" s="2560"/>
      <c r="G38" s="2560"/>
      <c r="H38" s="2561"/>
      <c r="I38" s="2523" t="s">
        <v>1647</v>
      </c>
      <c r="J38" s="2524"/>
    </row>
    <row r="39" spans="1:10" ht="14.25" customHeight="1">
      <c r="A39" s="2503"/>
      <c r="B39" s="2586"/>
      <c r="C39" s="2558"/>
      <c r="D39" s="2558"/>
      <c r="E39" s="2499"/>
      <c r="F39" s="2525"/>
      <c r="G39" s="2525"/>
      <c r="H39" s="2526"/>
      <c r="I39" s="904" t="s">
        <v>1648</v>
      </c>
      <c r="J39" s="905"/>
    </row>
    <row r="40" spans="1:10" ht="14.25" customHeight="1">
      <c r="A40" s="2503"/>
      <c r="B40" s="2586" t="s">
        <v>1651</v>
      </c>
      <c r="C40" s="2558"/>
      <c r="D40" s="2558"/>
      <c r="E40" s="2559" t="s">
        <v>1652</v>
      </c>
      <c r="F40" s="2560"/>
      <c r="G40" s="2560"/>
      <c r="H40" s="2561"/>
      <c r="I40" s="2523" t="s">
        <v>1647</v>
      </c>
      <c r="J40" s="2524"/>
    </row>
    <row r="41" spans="1:10" ht="14.25" customHeight="1">
      <c r="A41" s="2503"/>
      <c r="B41" s="2586"/>
      <c r="C41" s="2558"/>
      <c r="D41" s="2558"/>
      <c r="E41" s="2499"/>
      <c r="F41" s="2525"/>
      <c r="G41" s="2525"/>
      <c r="H41" s="2526"/>
      <c r="I41" s="904" t="s">
        <v>1648</v>
      </c>
      <c r="J41" s="905"/>
    </row>
    <row r="42" spans="1:10" ht="14.25" customHeight="1">
      <c r="A42" s="2503"/>
      <c r="B42" s="2586" t="s">
        <v>1653</v>
      </c>
      <c r="C42" s="2558"/>
      <c r="D42" s="2558"/>
      <c r="E42" s="2559" t="s">
        <v>1654</v>
      </c>
      <c r="F42" s="2560"/>
      <c r="G42" s="2560"/>
      <c r="H42" s="2561"/>
      <c r="I42" s="2523" t="s">
        <v>1647</v>
      </c>
      <c r="J42" s="2524"/>
    </row>
    <row r="43" spans="1:10" ht="14.25" customHeight="1">
      <c r="A43" s="2503"/>
      <c r="B43" s="2586"/>
      <c r="C43" s="2558"/>
      <c r="D43" s="2558"/>
      <c r="E43" s="2499"/>
      <c r="F43" s="2525"/>
      <c r="G43" s="2525"/>
      <c r="H43" s="2526"/>
      <c r="I43" s="904" t="s">
        <v>1648</v>
      </c>
      <c r="J43" s="905"/>
    </row>
    <row r="44" spans="1:10" ht="14.25" customHeight="1">
      <c r="A44" s="2503"/>
      <c r="B44" s="2557" t="s">
        <v>1655</v>
      </c>
      <c r="C44" s="2558"/>
      <c r="D44" s="2558"/>
      <c r="E44" s="2559" t="s">
        <v>1656</v>
      </c>
      <c r="F44" s="2560"/>
      <c r="G44" s="2560"/>
      <c r="H44" s="2561"/>
      <c r="I44" s="2523" t="s">
        <v>1647</v>
      </c>
      <c r="J44" s="2524"/>
    </row>
    <row r="45" spans="1:10" ht="14.25" customHeight="1">
      <c r="A45" s="2503"/>
      <c r="B45" s="2557"/>
      <c r="C45" s="2558"/>
      <c r="D45" s="2558"/>
      <c r="E45" s="2499"/>
      <c r="F45" s="2525"/>
      <c r="G45" s="2525"/>
      <c r="H45" s="2526"/>
      <c r="I45" s="904" t="s">
        <v>1648</v>
      </c>
      <c r="J45" s="905"/>
    </row>
    <row r="46" spans="1:10" ht="14.25" customHeight="1">
      <c r="A46" s="2503"/>
      <c r="B46" s="2562" t="s">
        <v>1657</v>
      </c>
      <c r="C46" s="2563"/>
      <c r="D46" s="2563"/>
      <c r="E46" s="2559" t="s">
        <v>1658</v>
      </c>
      <c r="F46" s="2560"/>
      <c r="G46" s="2560"/>
      <c r="H46" s="2561"/>
      <c r="I46" s="2523" t="s">
        <v>1647</v>
      </c>
      <c r="J46" s="2524"/>
    </row>
    <row r="47" spans="1:10" ht="14.25" customHeight="1" thickBot="1">
      <c r="A47" s="2504"/>
      <c r="B47" s="2564"/>
      <c r="C47" s="2565"/>
      <c r="D47" s="2565"/>
      <c r="E47" s="2542"/>
      <c r="F47" s="2543"/>
      <c r="G47" s="2543"/>
      <c r="H47" s="2566"/>
      <c r="I47" s="906" t="s">
        <v>1648</v>
      </c>
      <c r="J47" s="907"/>
    </row>
    <row r="48" spans="1:10" ht="15" customHeight="1">
      <c r="A48" s="2527" t="s">
        <v>1659</v>
      </c>
      <c r="B48" s="2528"/>
      <c r="C48" s="2528"/>
      <c r="D48" s="2529"/>
      <c r="E48" s="2536" t="s">
        <v>1660</v>
      </c>
      <c r="F48" s="2537"/>
      <c r="G48" s="2537"/>
      <c r="H48" s="2537"/>
      <c r="I48" s="2537"/>
      <c r="J48" s="2538"/>
    </row>
    <row r="49" spans="1:10" ht="15" customHeight="1">
      <c r="A49" s="2530"/>
      <c r="B49" s="2531"/>
      <c r="C49" s="2531"/>
      <c r="D49" s="2532"/>
      <c r="E49" s="2539" t="s">
        <v>1661</v>
      </c>
      <c r="F49" s="2540"/>
      <c r="G49" s="2540"/>
      <c r="H49" s="2540"/>
      <c r="I49" s="2540"/>
      <c r="J49" s="2541"/>
    </row>
    <row r="50" spans="1:10" ht="15" customHeight="1" thickBot="1">
      <c r="A50" s="2533"/>
      <c r="B50" s="2534"/>
      <c r="C50" s="2534"/>
      <c r="D50" s="2535"/>
      <c r="E50" s="2542" t="s">
        <v>1662</v>
      </c>
      <c r="F50" s="2543"/>
      <c r="G50" s="2543"/>
      <c r="H50" s="2543"/>
      <c r="I50" s="2543"/>
      <c r="J50" s="2544"/>
    </row>
    <row r="51" spans="1:10" ht="12.75" customHeight="1">
      <c r="A51" s="2545" t="s">
        <v>1663</v>
      </c>
      <c r="B51" s="2546"/>
      <c r="C51" s="2546"/>
      <c r="D51" s="2547"/>
      <c r="E51" s="2551" t="s">
        <v>1664</v>
      </c>
      <c r="F51" s="2552"/>
      <c r="G51" s="2552"/>
      <c r="H51" s="2552"/>
      <c r="I51" s="2552"/>
      <c r="J51" s="2553"/>
    </row>
    <row r="52" spans="1:10" ht="12.75" customHeight="1" thickBot="1">
      <c r="A52" s="2548"/>
      <c r="B52" s="2549"/>
      <c r="C52" s="2549"/>
      <c r="D52" s="2550"/>
      <c r="E52" s="2554"/>
      <c r="F52" s="2555"/>
      <c r="G52" s="2555"/>
      <c r="H52" s="2555"/>
      <c r="I52" s="2555"/>
      <c r="J52" s="2556"/>
    </row>
    <row r="53" spans="1:10" ht="12" customHeight="1">
      <c r="A53" s="2502" t="s">
        <v>1665</v>
      </c>
      <c r="B53" s="2505" t="s">
        <v>1666</v>
      </c>
      <c r="C53" s="2506"/>
      <c r="D53" s="2507"/>
      <c r="E53" s="2514" t="s">
        <v>1667</v>
      </c>
      <c r="F53" s="2515"/>
      <c r="G53" s="2514" t="s">
        <v>1668</v>
      </c>
      <c r="H53" s="2515"/>
      <c r="I53" s="2518" t="s">
        <v>1669</v>
      </c>
      <c r="J53" s="2519"/>
    </row>
    <row r="54" spans="1:10" ht="12" customHeight="1">
      <c r="A54" s="2503"/>
      <c r="B54" s="2508"/>
      <c r="C54" s="2509"/>
      <c r="D54" s="2510"/>
      <c r="E54" s="2516"/>
      <c r="F54" s="2517"/>
      <c r="G54" s="2516"/>
      <c r="H54" s="2517"/>
      <c r="I54" s="2520"/>
      <c r="J54" s="2521"/>
    </row>
    <row r="55" spans="1:10" ht="14.25" customHeight="1">
      <c r="A55" s="2503"/>
      <c r="B55" s="2508"/>
      <c r="C55" s="2509"/>
      <c r="D55" s="2510"/>
      <c r="E55" s="2522" t="s">
        <v>1670</v>
      </c>
      <c r="F55" s="2522"/>
      <c r="G55" s="2493" t="s">
        <v>1671</v>
      </c>
      <c r="H55" s="2494"/>
      <c r="I55" s="2497" t="s">
        <v>1672</v>
      </c>
      <c r="J55" s="2498"/>
    </row>
    <row r="56" spans="1:10" ht="14.25" customHeight="1">
      <c r="A56" s="2503"/>
      <c r="B56" s="2508"/>
      <c r="C56" s="2509"/>
      <c r="D56" s="2510"/>
      <c r="E56" s="2522"/>
      <c r="F56" s="2522"/>
      <c r="G56" s="2495"/>
      <c r="H56" s="2496"/>
      <c r="I56" s="2499" t="s">
        <v>1673</v>
      </c>
      <c r="J56" s="2500"/>
    </row>
    <row r="57" spans="1:10" ht="14.25" customHeight="1">
      <c r="A57" s="2503"/>
      <c r="B57" s="2508"/>
      <c r="C57" s="2509"/>
      <c r="D57" s="2510"/>
      <c r="E57" s="2522" t="s">
        <v>1674</v>
      </c>
      <c r="F57" s="2522"/>
      <c r="G57" s="2493" t="s">
        <v>1671</v>
      </c>
      <c r="H57" s="2494"/>
      <c r="I57" s="2497" t="s">
        <v>1672</v>
      </c>
      <c r="J57" s="2498"/>
    </row>
    <row r="58" spans="1:10" ht="14.25" customHeight="1">
      <c r="A58" s="2503"/>
      <c r="B58" s="2508"/>
      <c r="C58" s="2509"/>
      <c r="D58" s="2510"/>
      <c r="E58" s="2522"/>
      <c r="F58" s="2522"/>
      <c r="G58" s="2495"/>
      <c r="H58" s="2496"/>
      <c r="I58" s="2499" t="s">
        <v>1673</v>
      </c>
      <c r="J58" s="2500"/>
    </row>
    <row r="59" spans="1:10" ht="14.25" customHeight="1">
      <c r="A59" s="2503"/>
      <c r="B59" s="2508"/>
      <c r="C59" s="2509"/>
      <c r="D59" s="2510"/>
      <c r="E59" s="2501" t="s">
        <v>1675</v>
      </c>
      <c r="F59" s="2501"/>
      <c r="G59" s="2493" t="s">
        <v>1671</v>
      </c>
      <c r="H59" s="2494"/>
      <c r="I59" s="2497" t="s">
        <v>1672</v>
      </c>
      <c r="J59" s="2498"/>
    </row>
    <row r="60" spans="1:10" ht="14.25" customHeight="1">
      <c r="A60" s="2503"/>
      <c r="B60" s="2511"/>
      <c r="C60" s="2512"/>
      <c r="D60" s="2513"/>
      <c r="E60" s="2501"/>
      <c r="F60" s="2501"/>
      <c r="G60" s="2495"/>
      <c r="H60" s="2496"/>
      <c r="I60" s="2499" t="s">
        <v>1673</v>
      </c>
      <c r="J60" s="2500"/>
    </row>
    <row r="61" spans="1:10" ht="12" customHeight="1" thickBot="1">
      <c r="A61" s="2504"/>
      <c r="B61" s="2485" t="s">
        <v>1676</v>
      </c>
      <c r="C61" s="2486"/>
      <c r="D61" s="2486"/>
      <c r="E61" s="2486"/>
      <c r="F61" s="2486"/>
      <c r="G61" s="2486"/>
      <c r="H61" s="2486"/>
      <c r="I61" s="2486"/>
      <c r="J61" s="2487"/>
    </row>
    <row r="62" spans="1:10" ht="32.1" customHeight="1" thickBot="1">
      <c r="A62" s="908" t="s">
        <v>1677</v>
      </c>
      <c r="B62" s="2488" t="s">
        <v>1678</v>
      </c>
      <c r="C62" s="2489"/>
      <c r="D62" s="2489"/>
      <c r="E62" s="2489"/>
      <c r="F62" s="2489"/>
      <c r="G62" s="2489"/>
      <c r="H62" s="2489"/>
      <c r="I62" s="2489"/>
      <c r="J62" s="2490"/>
    </row>
    <row r="63" spans="1:10" ht="2.25" customHeight="1">
      <c r="A63" s="2491"/>
      <c r="B63" s="2491"/>
      <c r="C63" s="2491"/>
      <c r="D63" s="2491"/>
      <c r="E63" s="2491"/>
      <c r="F63" s="2491"/>
      <c r="G63" s="2491"/>
      <c r="H63" s="2491"/>
      <c r="I63" s="2491"/>
      <c r="J63" s="2491"/>
    </row>
    <row r="64" spans="1:10" ht="12.75" customHeight="1">
      <c r="A64" s="2492" t="s">
        <v>1679</v>
      </c>
      <c r="B64" s="2492"/>
      <c r="C64" s="2492"/>
      <c r="D64" s="2492"/>
      <c r="E64" s="2492"/>
      <c r="F64" s="2492"/>
      <c r="G64" s="2492"/>
      <c r="H64" s="2492"/>
      <c r="I64" s="2492"/>
      <c r="J64" s="2492"/>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07">
    <mergeCell ref="A5:C7"/>
    <mergeCell ref="D5:J5"/>
    <mergeCell ref="D6:J6"/>
    <mergeCell ref="D7:J7"/>
    <mergeCell ref="A8:C9"/>
    <mergeCell ref="D8:J8"/>
    <mergeCell ref="D9:J9"/>
    <mergeCell ref="C1:I1"/>
    <mergeCell ref="A2:D2"/>
    <mergeCell ref="E2:J2"/>
    <mergeCell ref="A3:J3"/>
    <mergeCell ref="A4:C4"/>
    <mergeCell ref="D4:J4"/>
    <mergeCell ref="A10:B15"/>
    <mergeCell ref="C10:C11"/>
    <mergeCell ref="D10:J10"/>
    <mergeCell ref="D11:J11"/>
    <mergeCell ref="C12:C15"/>
    <mergeCell ref="D12:J12"/>
    <mergeCell ref="D13:J13"/>
    <mergeCell ref="D14:J14"/>
    <mergeCell ref="D15:J15"/>
    <mergeCell ref="D20:G20"/>
    <mergeCell ref="D21:G21"/>
    <mergeCell ref="D22:G22"/>
    <mergeCell ref="C23:C27"/>
    <mergeCell ref="D23:D26"/>
    <mergeCell ref="E23:G27"/>
    <mergeCell ref="A16:B33"/>
    <mergeCell ref="D16:G16"/>
    <mergeCell ref="H16:J16"/>
    <mergeCell ref="C17:C18"/>
    <mergeCell ref="D17:G17"/>
    <mergeCell ref="H17:J18"/>
    <mergeCell ref="D18:G18"/>
    <mergeCell ref="C19:C22"/>
    <mergeCell ref="D19:G19"/>
    <mergeCell ref="H19:J22"/>
    <mergeCell ref="H23:H24"/>
    <mergeCell ref="I23:J24"/>
    <mergeCell ref="I25:J25"/>
    <mergeCell ref="I26:J26"/>
    <mergeCell ref="I27:J27"/>
    <mergeCell ref="D28:D32"/>
    <mergeCell ref="E28:G33"/>
    <mergeCell ref="H28:H29"/>
    <mergeCell ref="I28:J29"/>
    <mergeCell ref="C29:C33"/>
    <mergeCell ref="I30:J30"/>
    <mergeCell ref="H31:H32"/>
    <mergeCell ref="I31:J32"/>
    <mergeCell ref="I33:J33"/>
    <mergeCell ref="A34:A47"/>
    <mergeCell ref="B34:D35"/>
    <mergeCell ref="E34:H35"/>
    <mergeCell ref="I34:J35"/>
    <mergeCell ref="B36:D37"/>
    <mergeCell ref="B40:D41"/>
    <mergeCell ref="E40:H40"/>
    <mergeCell ref="I40:J40"/>
    <mergeCell ref="E41:H41"/>
    <mergeCell ref="B42:D43"/>
    <mergeCell ref="E42:H42"/>
    <mergeCell ref="I42:J42"/>
    <mergeCell ref="E43:H43"/>
    <mergeCell ref="E36:H36"/>
    <mergeCell ref="I36:J36"/>
    <mergeCell ref="E37:H37"/>
    <mergeCell ref="B38:D39"/>
    <mergeCell ref="E38:H38"/>
    <mergeCell ref="I38:J38"/>
    <mergeCell ref="E39:H39"/>
    <mergeCell ref="A48:D50"/>
    <mergeCell ref="E48:J48"/>
    <mergeCell ref="E49:J49"/>
    <mergeCell ref="E50:J50"/>
    <mergeCell ref="A51:D52"/>
    <mergeCell ref="E51:J52"/>
    <mergeCell ref="B44:D45"/>
    <mergeCell ref="E44:H44"/>
    <mergeCell ref="I44:J44"/>
    <mergeCell ref="E45:H45"/>
    <mergeCell ref="B46:D47"/>
    <mergeCell ref="E46:H46"/>
    <mergeCell ref="I46:J46"/>
    <mergeCell ref="E47:H47"/>
    <mergeCell ref="B61:J61"/>
    <mergeCell ref="B62:J62"/>
    <mergeCell ref="A63:J63"/>
    <mergeCell ref="A64:J64"/>
    <mergeCell ref="G57:H58"/>
    <mergeCell ref="I57:J57"/>
    <mergeCell ref="I58:J58"/>
    <mergeCell ref="E59:F60"/>
    <mergeCell ref="G59:H60"/>
    <mergeCell ref="I59:J59"/>
    <mergeCell ref="I60:J60"/>
    <mergeCell ref="A53:A61"/>
    <mergeCell ref="B53:D60"/>
    <mergeCell ref="E53:F54"/>
    <mergeCell ref="G53:H54"/>
    <mergeCell ref="I53:J54"/>
    <mergeCell ref="E55:F56"/>
    <mergeCell ref="G55:H56"/>
    <mergeCell ref="I55:J55"/>
    <mergeCell ref="I56:J56"/>
    <mergeCell ref="E57:F58"/>
  </mergeCells>
  <phoneticPr fontId="14"/>
  <printOptions horizontalCentered="1" verticalCentered="1"/>
  <pageMargins left="0.59055118110236227" right="0.19685039370078741" top="0.19685039370078741" bottom="0.19685039370078741" header="0.51181102362204722" footer="0.51181102362204722"/>
  <pageSetup paperSize="9" scale="93"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C1:AJ48"/>
  <sheetViews>
    <sheetView view="pageBreakPreview" zoomScale="85" zoomScaleNormal="85" zoomScaleSheetLayoutView="85" zoomScalePageLayoutView="85" workbookViewId="0"/>
  </sheetViews>
  <sheetFormatPr defaultColWidth="3.88671875" defaultRowHeight="21" customHeight="1"/>
  <cols>
    <col min="1" max="1" width="3.88671875" style="1028"/>
    <col min="2" max="2" width="1.109375" style="1028" customWidth="1"/>
    <col min="3" max="4" width="3.88671875" style="1028"/>
    <col min="5" max="5" width="3.88671875" style="1028" customWidth="1"/>
    <col min="6" max="10" width="3.88671875" style="1028"/>
    <col min="11" max="11" width="3.88671875" style="1028" customWidth="1"/>
    <col min="12" max="19" width="3.88671875" style="1028"/>
    <col min="20" max="20" width="3.88671875" style="1028" customWidth="1"/>
    <col min="21" max="26" width="3.88671875" style="1028"/>
    <col min="27" max="27" width="4" style="1028" bestFit="1" customWidth="1"/>
    <col min="28" max="34" width="3.88671875" style="1028"/>
    <col min="35" max="35" width="1.88671875" style="1028" customWidth="1"/>
    <col min="36" max="16384" width="3.88671875" style="1028"/>
  </cols>
  <sheetData>
    <row r="1" spans="3:34" ht="48.6" customHeight="1">
      <c r="C1" s="3069" t="s">
        <v>1818</v>
      </c>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row>
    <row r="2" spans="3:34" ht="6" customHeight="1"/>
    <row r="3" spans="3:34" ht="23.1" customHeight="1">
      <c r="C3" s="3070" t="s">
        <v>1819</v>
      </c>
      <c r="D3" s="3070"/>
      <c r="E3" s="3071" t="str">
        <f>入力シート!C4</f>
        <v>街第101号</v>
      </c>
      <c r="F3" s="3071"/>
      <c r="G3" s="3071"/>
      <c r="H3" s="3072" t="s">
        <v>1820</v>
      </c>
      <c r="I3" s="3072"/>
      <c r="J3" s="3072"/>
      <c r="K3" s="3072"/>
      <c r="L3" s="3072"/>
      <c r="P3" s="1029"/>
      <c r="Q3" s="1030"/>
      <c r="R3" s="1030"/>
      <c r="S3" s="1030"/>
      <c r="T3" s="1031"/>
      <c r="U3" s="1031"/>
      <c r="V3" s="3073" t="s">
        <v>1821</v>
      </c>
      <c r="W3" s="3073"/>
      <c r="X3" s="3073"/>
      <c r="Y3" s="3074"/>
      <c r="Z3" s="3074"/>
      <c r="AA3" s="3074"/>
      <c r="AB3" s="1032" t="s">
        <v>1822</v>
      </c>
      <c r="AC3" s="3075"/>
      <c r="AD3" s="3075"/>
      <c r="AE3" s="1032" t="s">
        <v>1823</v>
      </c>
      <c r="AF3" s="3075"/>
      <c r="AG3" s="3075"/>
      <c r="AH3" s="1032" t="s">
        <v>1824</v>
      </c>
    </row>
    <row r="4" spans="3:34" ht="8.85" customHeight="1">
      <c r="C4" s="1033"/>
      <c r="D4" s="1033"/>
      <c r="E4" s="1033"/>
      <c r="F4" s="1033"/>
      <c r="G4" s="1033"/>
      <c r="H4" s="1033"/>
      <c r="I4" s="1033"/>
      <c r="J4" s="1033"/>
      <c r="K4" s="1033"/>
      <c r="L4" s="1033"/>
      <c r="M4" s="1033"/>
      <c r="N4" s="1033"/>
      <c r="O4" s="1033"/>
      <c r="P4" s="1033"/>
      <c r="Q4" s="1033"/>
      <c r="R4" s="1033"/>
      <c r="S4" s="1033"/>
      <c r="T4" s="1033"/>
      <c r="U4" s="1033"/>
      <c r="V4" s="1033"/>
      <c r="W4" s="1033"/>
      <c r="X4" s="1033"/>
      <c r="Y4" s="1033"/>
    </row>
    <row r="5" spans="3:34" ht="23.1" customHeight="1">
      <c r="C5" s="3063" t="s">
        <v>1825</v>
      </c>
      <c r="D5" s="3063"/>
      <c r="E5" s="3063"/>
      <c r="F5" s="3063"/>
      <c r="G5" s="3063"/>
      <c r="H5" s="3063"/>
      <c r="I5" s="3063"/>
      <c r="J5" s="3063"/>
      <c r="K5" s="3063"/>
      <c r="L5" s="3063"/>
    </row>
    <row r="6" spans="3:34" ht="37.5" customHeight="1">
      <c r="C6" s="1090"/>
      <c r="D6" s="1090"/>
      <c r="E6" s="1090"/>
      <c r="G6" s="1035"/>
      <c r="H6" s="1035"/>
      <c r="I6" s="1035"/>
      <c r="J6" s="1036"/>
      <c r="K6" s="1036"/>
      <c r="L6" s="1036"/>
      <c r="M6" s="1036"/>
      <c r="N6" s="1036"/>
      <c r="O6" s="1036"/>
      <c r="P6" s="1036"/>
      <c r="Q6" s="3064" t="s">
        <v>1826</v>
      </c>
      <c r="R6" s="3064"/>
      <c r="S6" s="3064"/>
      <c r="T6" s="3064"/>
      <c r="U6" s="3065" t="str">
        <f>入力シート!C25</f>
        <v>久留米市〇〇町１２３</v>
      </c>
      <c r="V6" s="3065"/>
      <c r="W6" s="3065"/>
      <c r="X6" s="3065"/>
      <c r="Y6" s="3065"/>
      <c r="Z6" s="3065"/>
      <c r="AA6" s="3065"/>
      <c r="AB6" s="3065"/>
      <c r="AC6" s="3065"/>
      <c r="AD6" s="3065"/>
      <c r="AE6" s="3065"/>
      <c r="AF6" s="3065"/>
      <c r="AG6" s="3065"/>
      <c r="AH6" s="3065"/>
    </row>
    <row r="7" spans="3:34" ht="37.5" customHeight="1">
      <c r="Q7" s="3064"/>
      <c r="R7" s="3064"/>
      <c r="S7" s="3064"/>
      <c r="T7" s="3064"/>
      <c r="U7" s="3065"/>
      <c r="V7" s="3065"/>
      <c r="W7" s="3065"/>
      <c r="X7" s="3065"/>
      <c r="Y7" s="3065"/>
      <c r="Z7" s="3065"/>
      <c r="AA7" s="3065"/>
      <c r="AB7" s="3065"/>
      <c r="AC7" s="3065"/>
      <c r="AD7" s="3065"/>
      <c r="AE7" s="3065"/>
      <c r="AF7" s="3065"/>
      <c r="AG7" s="3065"/>
      <c r="AH7" s="3065"/>
    </row>
    <row r="8" spans="3:34" ht="37.5" customHeight="1">
      <c r="G8" s="1037"/>
      <c r="H8" s="1037"/>
      <c r="I8" s="1037"/>
      <c r="J8" s="1038"/>
      <c r="K8" s="1036"/>
      <c r="L8" s="1036"/>
      <c r="M8" s="1036"/>
      <c r="N8" s="1036"/>
      <c r="O8" s="1036"/>
      <c r="P8" s="1036"/>
      <c r="Q8" s="3066" t="s">
        <v>1827</v>
      </c>
      <c r="R8" s="3066"/>
      <c r="S8" s="3066"/>
      <c r="T8" s="3066"/>
      <c r="U8" s="3068" t="str">
        <f>入力シート!C26</f>
        <v>(株）○○○○建設</v>
      </c>
      <c r="V8" s="3068"/>
      <c r="W8" s="3068"/>
      <c r="X8" s="3068"/>
      <c r="Y8" s="3068"/>
      <c r="Z8" s="3068"/>
      <c r="AA8" s="3068"/>
      <c r="AB8" s="3068"/>
      <c r="AC8" s="3068"/>
      <c r="AD8" s="3068"/>
      <c r="AE8" s="3068"/>
      <c r="AF8" s="3068"/>
      <c r="AG8" s="3068"/>
      <c r="AH8" s="3068"/>
    </row>
    <row r="9" spans="3:34" ht="37.5" customHeight="1">
      <c r="Q9" s="3066"/>
      <c r="R9" s="3066"/>
      <c r="S9" s="3066"/>
      <c r="T9" s="3066"/>
      <c r="U9" s="3068" t="str">
        <f>入力シート!C27</f>
        <v>代表取締役　久留米一郎</v>
      </c>
      <c r="V9" s="3068"/>
      <c r="W9" s="3068"/>
      <c r="X9" s="3068"/>
      <c r="Y9" s="3068"/>
      <c r="Z9" s="3068"/>
      <c r="AA9" s="3068"/>
      <c r="AB9" s="3068"/>
      <c r="AC9" s="3068"/>
      <c r="AD9" s="3068"/>
      <c r="AE9" s="3068"/>
      <c r="AF9" s="3068"/>
      <c r="AG9" s="3068"/>
      <c r="AH9" s="3068"/>
    </row>
    <row r="10" spans="3:34" ht="19.350000000000001" customHeight="1">
      <c r="F10" s="1090"/>
      <c r="G10" s="1035"/>
      <c r="H10" s="1035"/>
      <c r="I10" s="1035"/>
      <c r="J10" s="1036"/>
      <c r="K10" s="1036"/>
      <c r="L10" s="1036"/>
      <c r="M10" s="1036"/>
      <c r="N10" s="1036"/>
      <c r="O10" s="1036"/>
      <c r="P10" s="1036"/>
      <c r="Q10" s="3064" t="s">
        <v>1828</v>
      </c>
      <c r="R10" s="3064"/>
      <c r="S10" s="3064"/>
      <c r="T10" s="3064"/>
      <c r="U10" s="3067" t="str">
        <f>入力シート!C28</f>
        <v>0942-12-○○○○</v>
      </c>
      <c r="V10" s="3067"/>
      <c r="W10" s="3067"/>
      <c r="X10" s="3067"/>
      <c r="Y10" s="3067"/>
      <c r="Z10" s="3067"/>
      <c r="AA10" s="3067"/>
      <c r="AB10" s="3067"/>
      <c r="AC10" s="3067"/>
      <c r="AD10" s="3067"/>
      <c r="AE10" s="3067"/>
      <c r="AF10" s="3067"/>
      <c r="AG10" s="3067"/>
      <c r="AH10" s="3067"/>
    </row>
    <row r="11" spans="3:34" ht="19.350000000000001" customHeight="1">
      <c r="Q11" s="3064"/>
      <c r="R11" s="3064"/>
      <c r="S11" s="3064"/>
      <c r="T11" s="3064"/>
      <c r="U11" s="3067"/>
      <c r="V11" s="3067"/>
      <c r="W11" s="3067"/>
      <c r="X11" s="3067"/>
      <c r="Y11" s="3067"/>
      <c r="Z11" s="3067"/>
      <c r="AA11" s="3067"/>
      <c r="AB11" s="3067"/>
      <c r="AC11" s="3067"/>
      <c r="AD11" s="3067"/>
      <c r="AE11" s="3067"/>
      <c r="AF11" s="3067"/>
      <c r="AG11" s="3067"/>
      <c r="AH11" s="3067"/>
    </row>
    <row r="12" spans="3:34" ht="18" customHeight="1">
      <c r="Q12" s="1090"/>
      <c r="R12" s="1090"/>
      <c r="S12" s="1090"/>
      <c r="T12" s="1090"/>
      <c r="U12" s="1039"/>
      <c r="V12" s="1039"/>
      <c r="W12" s="1039"/>
      <c r="X12" s="1039"/>
      <c r="Y12" s="1039"/>
      <c r="Z12" s="1039"/>
      <c r="AA12" s="1039"/>
      <c r="AB12" s="1039"/>
      <c r="AC12" s="1039"/>
      <c r="AD12" s="1039"/>
      <c r="AE12" s="1039"/>
      <c r="AF12" s="1039"/>
      <c r="AG12" s="1039"/>
      <c r="AH12" s="1039"/>
    </row>
    <row r="13" spans="3:34" ht="20.85" customHeight="1" thickBot="1">
      <c r="C13" s="1040"/>
      <c r="D13" s="1089"/>
      <c r="E13" s="1042"/>
      <c r="F13" s="1043"/>
      <c r="G13" s="1043"/>
      <c r="I13" s="1089"/>
      <c r="J13" s="1039"/>
      <c r="K13" s="1039"/>
      <c r="L13" s="1039"/>
      <c r="M13" s="1039"/>
      <c r="N13" s="1039"/>
      <c r="O13" s="1043"/>
      <c r="P13" s="1043"/>
      <c r="Q13" s="1039"/>
      <c r="R13" s="1043"/>
      <c r="S13" s="1039"/>
      <c r="T13" s="1039"/>
      <c r="U13" s="1039"/>
      <c r="V13" s="1039"/>
      <c r="W13" s="1039"/>
      <c r="X13" s="1039"/>
      <c r="Y13" s="1039"/>
      <c r="Z13" s="1040"/>
      <c r="AA13" s="1039"/>
      <c r="AB13" s="1039"/>
      <c r="AC13" s="1039"/>
      <c r="AD13" s="1039"/>
      <c r="AE13" s="1039"/>
      <c r="AF13" s="1044"/>
    </row>
    <row r="14" spans="3:34" ht="15" customHeight="1">
      <c r="C14" s="3058" t="s">
        <v>1829</v>
      </c>
      <c r="D14" s="3058"/>
      <c r="E14" s="3058"/>
      <c r="F14" s="3058"/>
      <c r="G14" s="3059"/>
      <c r="H14" s="3060" t="s">
        <v>1830</v>
      </c>
      <c r="I14" s="3024"/>
      <c r="J14" s="3025" t="s">
        <v>1831</v>
      </c>
      <c r="K14" s="3061"/>
      <c r="L14" s="3023" t="s">
        <v>1832</v>
      </c>
      <c r="M14" s="3024"/>
      <c r="N14" s="3025" t="s">
        <v>1833</v>
      </c>
      <c r="O14" s="3024"/>
      <c r="P14" s="3025" t="s">
        <v>1834</v>
      </c>
      <c r="Q14" s="3061"/>
      <c r="R14" s="3023" t="s">
        <v>1835</v>
      </c>
      <c r="S14" s="3024"/>
      <c r="T14" s="3025" t="s">
        <v>1836</v>
      </c>
      <c r="U14" s="3024"/>
      <c r="V14" s="3025" t="s">
        <v>1837</v>
      </c>
      <c r="W14" s="3061"/>
      <c r="X14" s="3023" t="s">
        <v>1838</v>
      </c>
      <c r="Y14" s="3024"/>
      <c r="Z14" s="3025" t="s">
        <v>1839</v>
      </c>
      <c r="AA14" s="3024"/>
      <c r="AB14" s="3056"/>
      <c r="AC14" s="3057"/>
    </row>
    <row r="15" spans="3:34" ht="41.1" customHeight="1" thickBot="1">
      <c r="C15" s="3058"/>
      <c r="D15" s="3058"/>
      <c r="E15" s="3058"/>
      <c r="F15" s="3058"/>
      <c r="G15" s="3059"/>
      <c r="H15" s="3062"/>
      <c r="I15" s="3006"/>
      <c r="J15" s="3005"/>
      <c r="K15" s="3007"/>
      <c r="L15" s="3055"/>
      <c r="M15" s="3006"/>
      <c r="N15" s="3005"/>
      <c r="O15" s="3006"/>
      <c r="P15" s="3005"/>
      <c r="Q15" s="3007"/>
      <c r="R15" s="3055"/>
      <c r="S15" s="3006"/>
      <c r="T15" s="3005"/>
      <c r="U15" s="3006"/>
      <c r="V15" s="3005"/>
      <c r="W15" s="3007"/>
      <c r="X15" s="3055"/>
      <c r="Y15" s="3006"/>
      <c r="Z15" s="3005"/>
      <c r="AA15" s="3006"/>
      <c r="AB15" s="3005"/>
      <c r="AC15" s="3033"/>
      <c r="AD15" s="1045" t="s">
        <v>1840</v>
      </c>
    </row>
    <row r="16" spans="3:34" ht="22.5" customHeight="1">
      <c r="F16" s="1043"/>
      <c r="G16" s="1089"/>
      <c r="H16" s="1040" t="s">
        <v>1841</v>
      </c>
      <c r="K16" s="1043"/>
      <c r="L16" s="1043"/>
      <c r="M16" s="1043"/>
      <c r="N16" s="1043"/>
      <c r="O16" s="1043"/>
      <c r="P16" s="1043"/>
      <c r="Q16" s="1043"/>
      <c r="S16" s="1043"/>
      <c r="V16" s="1043"/>
      <c r="W16" s="1043"/>
      <c r="X16" s="1043"/>
      <c r="Y16" s="1043"/>
      <c r="Z16" s="1043"/>
      <c r="AA16" s="1043"/>
      <c r="AB16" s="1043"/>
      <c r="AC16" s="1043"/>
      <c r="AD16" s="1043"/>
      <c r="AE16" s="1043"/>
    </row>
    <row r="17" spans="3:36" ht="22.5" customHeight="1">
      <c r="F17" s="1043"/>
      <c r="G17" s="1089"/>
      <c r="H17" s="1028" t="s">
        <v>1842</v>
      </c>
      <c r="K17" s="1043"/>
      <c r="L17" s="1043"/>
      <c r="M17" s="1043"/>
      <c r="N17" s="1043"/>
      <c r="O17" s="1043"/>
      <c r="P17" s="1043"/>
      <c r="Q17" s="1043"/>
      <c r="S17" s="1043"/>
      <c r="T17" s="1043"/>
      <c r="U17" s="1043"/>
      <c r="V17" s="1043"/>
      <c r="W17" s="1043"/>
      <c r="X17" s="1043"/>
      <c r="Y17" s="1043"/>
      <c r="Z17" s="1043"/>
      <c r="AA17" s="1043"/>
      <c r="AB17" s="1043"/>
      <c r="AC17" s="1043"/>
      <c r="AD17" s="1043"/>
      <c r="AE17" s="1043"/>
    </row>
    <row r="18" spans="3:36" ht="32.85" customHeight="1">
      <c r="F18" s="1043"/>
      <c r="G18" s="1089"/>
      <c r="H18" s="1089"/>
      <c r="K18" s="1043"/>
      <c r="L18" s="1043"/>
      <c r="M18" s="1043"/>
      <c r="N18" s="1043"/>
      <c r="O18" s="1043"/>
      <c r="P18" s="1043"/>
      <c r="Q18" s="1043"/>
      <c r="S18" s="1043"/>
      <c r="T18" s="1043"/>
      <c r="U18" s="1043"/>
      <c r="V18" s="1043"/>
      <c r="W18" s="1043"/>
      <c r="X18" s="1043"/>
      <c r="Y18" s="1043"/>
      <c r="Z18" s="1043"/>
      <c r="AA18" s="1043"/>
      <c r="AB18" s="1043"/>
      <c r="AC18" s="1043"/>
      <c r="AD18" s="1043"/>
      <c r="AE18" s="1043"/>
    </row>
    <row r="19" spans="3:36" ht="20.100000000000001" customHeight="1">
      <c r="E19" s="1043" t="s">
        <v>1843</v>
      </c>
      <c r="H19" s="1043"/>
      <c r="I19" s="1043"/>
      <c r="J19" s="1043"/>
      <c r="K19" s="1043"/>
      <c r="L19" s="1043"/>
      <c r="M19" s="1043"/>
      <c r="N19" s="1040"/>
      <c r="O19" s="1046"/>
      <c r="Q19" s="1047"/>
      <c r="R19" s="1047"/>
      <c r="S19" s="1047"/>
      <c r="T19" s="1047"/>
      <c r="U19" s="1047"/>
      <c r="V19" s="1048"/>
      <c r="W19" s="1048"/>
    </row>
    <row r="20" spans="3:36" ht="16.350000000000001" customHeight="1" thickBot="1">
      <c r="F20" s="1040"/>
      <c r="G20" s="1049"/>
      <c r="H20" s="1040"/>
      <c r="I20" s="1040"/>
      <c r="J20" s="1040"/>
      <c r="K20" s="1040"/>
      <c r="L20" s="1040"/>
      <c r="M20" s="1040"/>
      <c r="N20" s="1040"/>
      <c r="O20" s="1050"/>
      <c r="Q20" s="1047"/>
      <c r="R20" s="1047"/>
      <c r="S20" s="1047"/>
      <c r="T20" s="1047"/>
      <c r="U20" s="1047"/>
      <c r="V20" s="1048"/>
      <c r="W20" s="1048"/>
    </row>
    <row r="21" spans="3:36" ht="16.350000000000001" customHeight="1">
      <c r="C21" s="3034" t="s">
        <v>1844</v>
      </c>
      <c r="D21" s="3035"/>
      <c r="E21" s="3035"/>
      <c r="F21" s="3040" t="str">
        <f>入力シート!C10</f>
        <v>○○校区道路改良工事</v>
      </c>
      <c r="G21" s="3041"/>
      <c r="H21" s="3041"/>
      <c r="I21" s="3041"/>
      <c r="J21" s="3041"/>
      <c r="K21" s="3041"/>
      <c r="L21" s="3041"/>
      <c r="M21" s="3041"/>
      <c r="N21" s="3041"/>
      <c r="O21" s="3041"/>
      <c r="P21" s="3041"/>
      <c r="Q21" s="3041"/>
      <c r="R21" s="3041"/>
      <c r="S21" s="3041"/>
      <c r="T21" s="3041"/>
      <c r="U21" s="3041"/>
      <c r="V21" s="3041"/>
      <c r="W21" s="3041"/>
      <c r="X21" s="3041"/>
      <c r="Y21" s="3041"/>
      <c r="Z21" s="3041"/>
      <c r="AA21" s="3041"/>
      <c r="AB21" s="3041"/>
      <c r="AC21" s="3041"/>
      <c r="AD21" s="3041"/>
      <c r="AE21" s="3041"/>
      <c r="AF21" s="3041"/>
      <c r="AG21" s="3041"/>
      <c r="AH21" s="3042"/>
    </row>
    <row r="22" spans="3:36" ht="16.350000000000001" customHeight="1">
      <c r="C22" s="3036"/>
      <c r="D22" s="3037"/>
      <c r="E22" s="3037"/>
      <c r="F22" s="3043"/>
      <c r="G22" s="3044"/>
      <c r="H22" s="3044"/>
      <c r="I22" s="3044"/>
      <c r="J22" s="3044"/>
      <c r="K22" s="3044"/>
      <c r="L22" s="3044"/>
      <c r="M22" s="3044"/>
      <c r="N22" s="3044"/>
      <c r="O22" s="3044"/>
      <c r="P22" s="3044"/>
      <c r="Q22" s="3044"/>
      <c r="R22" s="3044"/>
      <c r="S22" s="3044"/>
      <c r="T22" s="3044"/>
      <c r="U22" s="3044"/>
      <c r="V22" s="3044"/>
      <c r="W22" s="3044"/>
      <c r="X22" s="3044"/>
      <c r="Y22" s="3044"/>
      <c r="Z22" s="3044"/>
      <c r="AA22" s="3044"/>
      <c r="AB22" s="3044"/>
      <c r="AC22" s="3044"/>
      <c r="AD22" s="3044"/>
      <c r="AE22" s="3044"/>
      <c r="AF22" s="3044"/>
      <c r="AG22" s="3044"/>
      <c r="AH22" s="3045"/>
    </row>
    <row r="23" spans="3:36" ht="16.350000000000001" customHeight="1">
      <c r="C23" s="3036"/>
      <c r="D23" s="3037"/>
      <c r="E23" s="3037"/>
      <c r="F23" s="3046"/>
      <c r="G23" s="3047"/>
      <c r="H23" s="3047"/>
      <c r="I23" s="3047"/>
      <c r="J23" s="3047"/>
      <c r="K23" s="3047"/>
      <c r="L23" s="3047"/>
      <c r="M23" s="3047"/>
      <c r="N23" s="3047"/>
      <c r="O23" s="3047"/>
      <c r="P23" s="3047"/>
      <c r="Q23" s="3047"/>
      <c r="R23" s="3047"/>
      <c r="S23" s="3047"/>
      <c r="T23" s="3047"/>
      <c r="U23" s="3047"/>
      <c r="V23" s="3047"/>
      <c r="W23" s="3047"/>
      <c r="X23" s="3047"/>
      <c r="Y23" s="3047"/>
      <c r="Z23" s="3047"/>
      <c r="AA23" s="3047"/>
      <c r="AB23" s="3047"/>
      <c r="AC23" s="3047"/>
      <c r="AD23" s="3047"/>
      <c r="AE23" s="3047"/>
      <c r="AF23" s="3047"/>
      <c r="AG23" s="3047"/>
      <c r="AH23" s="3048"/>
    </row>
    <row r="24" spans="3:36" ht="16.350000000000001" customHeight="1">
      <c r="C24" s="3036"/>
      <c r="D24" s="3037"/>
      <c r="E24" s="3037"/>
      <c r="F24" s="3008" t="s">
        <v>1845</v>
      </c>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10"/>
    </row>
    <row r="25" spans="3:36" ht="16.350000000000001" customHeight="1">
      <c r="C25" s="3036"/>
      <c r="D25" s="3037"/>
      <c r="E25" s="3037"/>
      <c r="F25" s="3011" t="str">
        <f>"久留米市　"&amp;入力シート!C12&amp;"　地内"</f>
        <v>久留米市　久留米市○○町　地内</v>
      </c>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3"/>
    </row>
    <row r="26" spans="3:36" ht="16.350000000000001" customHeight="1" thickBot="1">
      <c r="C26" s="3038"/>
      <c r="D26" s="3039"/>
      <c r="E26" s="3039"/>
      <c r="F26" s="3014"/>
      <c r="G26" s="3015"/>
      <c r="H26" s="3015"/>
      <c r="I26" s="3015"/>
      <c r="J26" s="3015"/>
      <c r="K26" s="3015"/>
      <c r="L26" s="3015"/>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6"/>
    </row>
    <row r="27" spans="3:36" ht="16.350000000000001" customHeight="1">
      <c r="F27" s="1040"/>
      <c r="G27" s="1049"/>
      <c r="H27" s="1040"/>
      <c r="I27" s="1040"/>
      <c r="J27" s="1040"/>
      <c r="K27" s="1040"/>
      <c r="L27" s="1040"/>
      <c r="M27" s="1040"/>
      <c r="N27" s="1040"/>
      <c r="O27" s="1050"/>
      <c r="Q27" s="1047"/>
      <c r="R27" s="1047"/>
      <c r="S27" s="1047"/>
    </row>
    <row r="28" spans="3:36" ht="21.6" customHeight="1" thickBot="1">
      <c r="F28" s="1040"/>
      <c r="G28" s="1049"/>
      <c r="H28" s="1040"/>
      <c r="I28" s="1040"/>
      <c r="J28" s="1040"/>
      <c r="K28" s="1040"/>
      <c r="L28" s="1040"/>
      <c r="M28" s="1040"/>
      <c r="N28" s="1040"/>
      <c r="O28" s="1050"/>
      <c r="Q28" s="1047"/>
      <c r="R28" s="1047"/>
      <c r="S28" s="1047"/>
      <c r="T28" s="1047"/>
      <c r="U28" s="1047"/>
      <c r="V28" s="1048"/>
      <c r="W28" s="1048"/>
      <c r="AJ28" s="1028" t="s">
        <v>1846</v>
      </c>
    </row>
    <row r="29" spans="3:36" ht="25.5" customHeight="1">
      <c r="C29" s="3049" t="s">
        <v>1847</v>
      </c>
      <c r="D29" s="3052" t="s">
        <v>1848</v>
      </c>
      <c r="E29" s="3053"/>
      <c r="F29" s="3053"/>
      <c r="G29" s="3053"/>
      <c r="H29" s="3053"/>
      <c r="I29" s="3053"/>
      <c r="J29" s="3053"/>
      <c r="K29" s="3054"/>
      <c r="L29" s="3052" t="s">
        <v>1849</v>
      </c>
      <c r="M29" s="3053"/>
      <c r="N29" s="3053"/>
      <c r="O29" s="3053"/>
      <c r="P29" s="3053"/>
      <c r="Q29" s="3053"/>
      <c r="R29" s="3053"/>
      <c r="S29" s="3054"/>
      <c r="T29" s="3052" t="s">
        <v>1850</v>
      </c>
      <c r="U29" s="3053"/>
      <c r="V29" s="3053"/>
      <c r="W29" s="3053"/>
      <c r="X29" s="3053"/>
      <c r="Y29" s="3053"/>
      <c r="Z29" s="3053"/>
      <c r="AA29" s="3054"/>
      <c r="AB29" s="3052" t="s">
        <v>1851</v>
      </c>
      <c r="AC29" s="3053"/>
      <c r="AD29" s="3053"/>
      <c r="AE29" s="3053"/>
      <c r="AF29" s="3053"/>
      <c r="AG29" s="3053"/>
      <c r="AH29" s="3054"/>
    </row>
    <row r="30" spans="3:36" ht="53.1" customHeight="1" thickBot="1">
      <c r="C30" s="3050"/>
      <c r="D30" s="3017"/>
      <c r="E30" s="3018"/>
      <c r="F30" s="3018"/>
      <c r="G30" s="3018"/>
      <c r="H30" s="3018"/>
      <c r="I30" s="3018"/>
      <c r="J30" s="3018"/>
      <c r="K30" s="3019"/>
      <c r="L30" s="3017"/>
      <c r="M30" s="3018"/>
      <c r="N30" s="3018"/>
      <c r="O30" s="3018"/>
      <c r="P30" s="3018"/>
      <c r="Q30" s="3018"/>
      <c r="R30" s="3018"/>
      <c r="S30" s="3019"/>
      <c r="T30" s="3020" t="s">
        <v>1852</v>
      </c>
      <c r="U30" s="3021"/>
      <c r="V30" s="3021"/>
      <c r="W30" s="3021"/>
      <c r="X30" s="3021"/>
      <c r="Y30" s="3021"/>
      <c r="Z30" s="3021"/>
      <c r="AA30" s="3022"/>
      <c r="AB30" s="1058"/>
      <c r="AC30" s="1059"/>
      <c r="AD30" s="1060"/>
      <c r="AE30" s="1060"/>
      <c r="AF30" s="1060"/>
      <c r="AG30" s="1060"/>
      <c r="AH30" s="1061"/>
    </row>
    <row r="31" spans="3:36" ht="36" customHeight="1">
      <c r="C31" s="3050"/>
      <c r="D31" s="2999" t="s">
        <v>1853</v>
      </c>
      <c r="E31" s="3000"/>
      <c r="F31" s="3000"/>
      <c r="G31" s="3000"/>
      <c r="H31" s="3000"/>
      <c r="I31" s="3001"/>
      <c r="J31" s="1062"/>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4"/>
    </row>
    <row r="32" spans="3:36" ht="36" customHeight="1">
      <c r="C32" s="3050"/>
      <c r="D32" s="3002"/>
      <c r="E32" s="3003"/>
      <c r="F32" s="3003"/>
      <c r="G32" s="3003"/>
      <c r="H32" s="3003"/>
      <c r="I32" s="3004"/>
      <c r="J32" s="1065"/>
      <c r="K32" s="1066"/>
      <c r="L32" s="1066"/>
      <c r="M32" s="1067"/>
      <c r="N32" s="1068"/>
      <c r="O32" s="1068"/>
      <c r="P32" s="1068"/>
      <c r="Q32" s="1068"/>
      <c r="R32" s="1068"/>
      <c r="S32" s="1068"/>
      <c r="T32" s="1068"/>
      <c r="U32" s="1068"/>
      <c r="V32" s="1068"/>
      <c r="W32" s="1069"/>
      <c r="X32" s="1070"/>
      <c r="Y32" s="1068"/>
      <c r="Z32" s="1068"/>
      <c r="AA32" s="1068"/>
      <c r="AB32" s="1068"/>
      <c r="AC32" s="1069"/>
      <c r="AD32" s="1070"/>
      <c r="AE32" s="1071"/>
      <c r="AF32" s="1068"/>
      <c r="AG32" s="1068"/>
      <c r="AH32" s="1072"/>
    </row>
    <row r="33" spans="3:34" ht="83.1" customHeight="1" thickBot="1">
      <c r="C33" s="3051"/>
      <c r="D33" s="3026" t="s">
        <v>1854</v>
      </c>
      <c r="E33" s="3027"/>
      <c r="F33" s="3027"/>
      <c r="G33" s="3027"/>
      <c r="H33" s="3027"/>
      <c r="I33" s="3028"/>
      <c r="J33" s="3029"/>
      <c r="K33" s="3030"/>
      <c r="L33" s="3030"/>
      <c r="M33" s="3030"/>
      <c r="N33" s="3030"/>
      <c r="O33" s="3030"/>
      <c r="P33" s="3030"/>
      <c r="Q33" s="3030"/>
      <c r="R33" s="3030"/>
      <c r="S33" s="3030"/>
      <c r="T33" s="3030"/>
      <c r="U33" s="3030"/>
      <c r="V33" s="3030"/>
      <c r="W33" s="3030"/>
      <c r="X33" s="3030"/>
      <c r="Y33" s="3030"/>
      <c r="Z33" s="3030"/>
      <c r="AA33" s="3030"/>
      <c r="AB33" s="3030"/>
      <c r="AC33" s="3030"/>
      <c r="AD33" s="3030"/>
      <c r="AE33" s="3030"/>
      <c r="AF33" s="3030"/>
      <c r="AG33" s="3030"/>
      <c r="AH33" s="3031"/>
    </row>
    <row r="34" spans="3:34" ht="17.100000000000001" customHeight="1" thickBot="1">
      <c r="C34" s="3032" t="s">
        <v>1855</v>
      </c>
      <c r="D34" s="3032"/>
      <c r="E34" s="1051" t="s">
        <v>1856</v>
      </c>
      <c r="F34" s="1052" t="s">
        <v>1857</v>
      </c>
      <c r="G34" s="1052"/>
      <c r="H34" s="1052"/>
      <c r="I34" s="1052"/>
      <c r="J34" s="1052"/>
      <c r="K34" s="1052"/>
      <c r="L34" s="1052"/>
      <c r="M34" s="1052"/>
      <c r="N34" s="1052"/>
      <c r="O34" s="1052"/>
      <c r="P34" s="1052"/>
      <c r="Q34" s="1052"/>
      <c r="R34" s="1052"/>
      <c r="S34" s="1052"/>
      <c r="T34" s="1052"/>
      <c r="U34" s="1052"/>
      <c r="V34" s="1052"/>
      <c r="W34" s="1052"/>
      <c r="X34" s="1052"/>
      <c r="Y34" s="1052"/>
      <c r="Z34" s="1052"/>
      <c r="AA34" s="1052"/>
      <c r="AB34" s="1053"/>
      <c r="AC34" s="1053"/>
      <c r="AD34" s="1053"/>
      <c r="AE34" s="1053"/>
      <c r="AF34" s="1053"/>
    </row>
    <row r="35" spans="3:34" ht="17.100000000000001" customHeight="1" thickBot="1">
      <c r="C35" s="1052"/>
      <c r="D35" s="1052"/>
      <c r="E35" s="1051" t="s">
        <v>1858</v>
      </c>
      <c r="F35" s="1052" t="s">
        <v>1859</v>
      </c>
      <c r="G35" s="1052"/>
      <c r="H35" s="1052"/>
      <c r="I35" s="1052"/>
      <c r="J35" s="1052"/>
      <c r="K35" s="1054" t="s">
        <v>1860</v>
      </c>
      <c r="L35" s="1055" t="s">
        <v>1861</v>
      </c>
      <c r="M35" s="1055" t="s">
        <v>1862</v>
      </c>
      <c r="N35" s="1055" t="s">
        <v>1863</v>
      </c>
      <c r="O35" s="1055" t="s">
        <v>1864</v>
      </c>
      <c r="P35" s="1055" t="s">
        <v>1860</v>
      </c>
      <c r="Q35" s="1056" t="s">
        <v>1865</v>
      </c>
      <c r="R35" s="1055" t="s">
        <v>1866</v>
      </c>
      <c r="S35" s="1057" t="s">
        <v>1867</v>
      </c>
      <c r="T35" s="1052"/>
      <c r="U35" s="1052" t="s">
        <v>1868</v>
      </c>
      <c r="V35" s="1052"/>
      <c r="W35" s="1052"/>
      <c r="X35" s="1052"/>
      <c r="Y35" s="1052"/>
      <c r="Z35" s="1052"/>
      <c r="AA35" s="1052"/>
    </row>
    <row r="36" spans="3:34" ht="17.100000000000001" customHeight="1">
      <c r="C36" s="1052"/>
      <c r="D36" s="1052"/>
      <c r="E36" s="1051" t="s">
        <v>1869</v>
      </c>
      <c r="F36" s="1052" t="s">
        <v>1870</v>
      </c>
      <c r="G36" s="1052"/>
      <c r="H36" s="1052"/>
      <c r="I36" s="1052"/>
      <c r="J36" s="1052"/>
      <c r="K36" s="1052"/>
      <c r="L36" s="1052"/>
      <c r="M36" s="1052"/>
      <c r="N36" s="1052"/>
      <c r="O36" s="1052"/>
      <c r="P36" s="1052"/>
      <c r="Q36" s="1052"/>
      <c r="R36" s="1052"/>
      <c r="S36" s="1052"/>
      <c r="T36" s="1052"/>
      <c r="U36" s="1052"/>
      <c r="V36" s="1052"/>
      <c r="W36" s="1052"/>
      <c r="X36" s="1052"/>
      <c r="Y36" s="1052"/>
      <c r="Z36" s="1052"/>
      <c r="AA36" s="1052"/>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C1:AG1"/>
    <mergeCell ref="C3:D3"/>
    <mergeCell ref="E3:G3"/>
    <mergeCell ref="H3:I3"/>
    <mergeCell ref="J3:L3"/>
    <mergeCell ref="V3:X3"/>
    <mergeCell ref="Y3:AA3"/>
    <mergeCell ref="AC3:AD3"/>
    <mergeCell ref="AF3:AG3"/>
    <mergeCell ref="C5:L5"/>
    <mergeCell ref="Q6:T7"/>
    <mergeCell ref="U6:AH7"/>
    <mergeCell ref="Q8:T9"/>
    <mergeCell ref="U8:AH8"/>
    <mergeCell ref="U9:AH9"/>
    <mergeCell ref="Q10:T11"/>
    <mergeCell ref="U10:AH11"/>
    <mergeCell ref="C14:G15"/>
    <mergeCell ref="H14:I14"/>
    <mergeCell ref="J14:K14"/>
    <mergeCell ref="L14:M14"/>
    <mergeCell ref="N14:O14"/>
    <mergeCell ref="P14:Q14"/>
    <mergeCell ref="R14:S14"/>
    <mergeCell ref="T14:U14"/>
    <mergeCell ref="X15:Y15"/>
    <mergeCell ref="Z15:AA15"/>
    <mergeCell ref="AB15:AC15"/>
    <mergeCell ref="C21:E26"/>
    <mergeCell ref="F21:AH23"/>
    <mergeCell ref="F24:AH24"/>
    <mergeCell ref="F25:AH26"/>
    <mergeCell ref="V14:W14"/>
    <mergeCell ref="X14:Y14"/>
    <mergeCell ref="Z14:AA14"/>
    <mergeCell ref="AB14:AC14"/>
    <mergeCell ref="H15:I15"/>
    <mergeCell ref="J15:K15"/>
    <mergeCell ref="L15:M15"/>
    <mergeCell ref="N15:O15"/>
    <mergeCell ref="P15:Q15"/>
    <mergeCell ref="R15:S15"/>
    <mergeCell ref="T15:U15"/>
    <mergeCell ref="V15:W15"/>
    <mergeCell ref="J33:AH33"/>
    <mergeCell ref="C34:D34"/>
    <mergeCell ref="C29:C33"/>
    <mergeCell ref="D29:K29"/>
    <mergeCell ref="L29:S29"/>
    <mergeCell ref="T29:AA29"/>
    <mergeCell ref="AB29:AH29"/>
    <mergeCell ref="D30:K30"/>
    <mergeCell ref="L30:S30"/>
    <mergeCell ref="T30:AA30"/>
    <mergeCell ref="D31:I32"/>
    <mergeCell ref="D33:I3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B050"/>
  </sheetPr>
  <dimension ref="B2:N30"/>
  <sheetViews>
    <sheetView view="pageBreakPreview" zoomScaleNormal="85" zoomScaleSheetLayoutView="100" workbookViewId="0"/>
  </sheetViews>
  <sheetFormatPr defaultColWidth="9.6640625" defaultRowHeight="13.2"/>
  <cols>
    <col min="1" max="1" width="1.44140625" style="706" customWidth="1"/>
    <col min="2" max="2" width="3.88671875" style="706" customWidth="1"/>
    <col min="3" max="3" width="6.88671875" style="706" customWidth="1"/>
    <col min="4" max="4" width="12.88671875" style="706" customWidth="1"/>
    <col min="5" max="5" width="4.88671875" style="706" customWidth="1"/>
    <col min="6" max="6" width="8.88671875" style="706" customWidth="1"/>
    <col min="7" max="7" width="7.88671875" style="706" customWidth="1"/>
    <col min="8" max="8" width="11.88671875" style="706" customWidth="1"/>
    <col min="9" max="9" width="4.88671875" style="706" customWidth="1"/>
    <col min="10" max="10" width="8.88671875" style="706" customWidth="1"/>
    <col min="11" max="11" width="14.88671875" style="706" customWidth="1"/>
    <col min="12" max="13" width="3.88671875" style="706" customWidth="1"/>
    <col min="14" max="14" width="1.6640625" style="706" customWidth="1"/>
    <col min="15" max="16384" width="9.6640625" style="706"/>
  </cols>
  <sheetData>
    <row r="2" spans="2:14" ht="20.100000000000001" customHeight="1">
      <c r="B2" s="4822" t="s">
        <v>1367</v>
      </c>
      <c r="C2" s="4823"/>
      <c r="D2" s="4831" t="str">
        <f>入力シート!C4</f>
        <v>街第101号</v>
      </c>
      <c r="E2" s="4831"/>
      <c r="F2" s="4830"/>
      <c r="G2" s="5018"/>
      <c r="H2" s="5019"/>
      <c r="I2" s="772" t="s">
        <v>1368</v>
      </c>
      <c r="J2" s="769"/>
      <c r="K2" s="5020" t="s">
        <v>1366</v>
      </c>
      <c r="L2" s="5021"/>
      <c r="M2" s="5022"/>
      <c r="N2" s="729"/>
    </row>
    <row r="3" spans="2:14" ht="10.35" customHeight="1">
      <c r="B3" s="4822"/>
      <c r="C3" s="4823"/>
      <c r="D3" s="4831"/>
      <c r="E3" s="4831"/>
      <c r="F3" s="4830"/>
      <c r="G3" s="4835"/>
      <c r="H3" s="4836"/>
      <c r="I3" s="4839" t="s">
        <v>1369</v>
      </c>
      <c r="J3" s="769"/>
      <c r="K3" s="5023"/>
      <c r="L3" s="5024"/>
      <c r="M3" s="5025"/>
      <c r="N3" s="730"/>
    </row>
    <row r="4" spans="2:14" ht="15" customHeight="1">
      <c r="B4" s="4822" t="s">
        <v>1358</v>
      </c>
      <c r="C4" s="4823"/>
      <c r="D4" s="4832"/>
      <c r="E4" s="4832"/>
      <c r="F4" s="4830"/>
      <c r="G4" s="4835"/>
      <c r="H4" s="4836"/>
      <c r="I4" s="4839"/>
      <c r="J4" s="769"/>
      <c r="K4" s="5023"/>
      <c r="L4" s="5024"/>
      <c r="M4" s="5025"/>
      <c r="N4" s="730"/>
    </row>
    <row r="5" spans="2:14" ht="15" customHeight="1">
      <c r="B5" s="4822"/>
      <c r="C5" s="4823"/>
      <c r="D5" s="4832"/>
      <c r="E5" s="4832"/>
      <c r="F5" s="4830"/>
      <c r="G5" s="4827" t="s">
        <v>1370</v>
      </c>
      <c r="H5" s="4828"/>
      <c r="I5" s="4829"/>
      <c r="J5" s="769"/>
      <c r="K5" s="5023"/>
      <c r="L5" s="5024"/>
      <c r="M5" s="5025"/>
      <c r="N5" s="730"/>
    </row>
    <row r="6" spans="2:14" ht="40.35" customHeight="1">
      <c r="C6" s="731"/>
      <c r="D6" s="729"/>
      <c r="E6" s="729"/>
      <c r="F6" s="730"/>
      <c r="G6" s="730"/>
      <c r="H6" s="730"/>
      <c r="I6" s="732"/>
      <c r="J6" s="732"/>
      <c r="K6" s="729"/>
      <c r="L6" s="729"/>
      <c r="M6" s="729"/>
      <c r="N6" s="730"/>
    </row>
    <row r="7" spans="2:14" ht="6" customHeight="1">
      <c r="B7" s="728"/>
      <c r="C7" s="746"/>
      <c r="D7" s="746"/>
      <c r="E7" s="746"/>
      <c r="F7" s="746"/>
      <c r="G7" s="746"/>
      <c r="H7" s="746"/>
      <c r="I7" s="746"/>
      <c r="J7" s="746"/>
      <c r="K7" s="746"/>
      <c r="L7" s="746"/>
      <c r="M7" s="747"/>
    </row>
    <row r="8" spans="2:14" ht="18" customHeight="1">
      <c r="B8" s="748"/>
      <c r="C8" s="756"/>
      <c r="D8" s="756"/>
      <c r="E8" s="756"/>
      <c r="F8" s="756"/>
      <c r="G8" s="756"/>
      <c r="H8" s="756"/>
      <c r="I8" s="756"/>
      <c r="J8" s="4618">
        <v>45413</v>
      </c>
      <c r="K8" s="4618"/>
      <c r="L8" s="4618"/>
      <c r="M8" s="749"/>
      <c r="N8" s="733"/>
    </row>
    <row r="9" spans="2:14" ht="30" customHeight="1">
      <c r="B9" s="748"/>
      <c r="C9" s="750"/>
      <c r="D9" s="750"/>
      <c r="E9" s="750"/>
      <c r="F9" s="750"/>
      <c r="G9" s="750"/>
      <c r="H9" s="750"/>
      <c r="I9" s="750"/>
      <c r="J9" s="750"/>
      <c r="K9" s="750"/>
      <c r="L9" s="750"/>
      <c r="M9" s="749"/>
      <c r="N9" s="733"/>
    </row>
    <row r="10" spans="2:14" ht="24" customHeight="1">
      <c r="B10" s="748"/>
      <c r="C10" s="5011" t="s">
        <v>1359</v>
      </c>
      <c r="D10" s="5011"/>
      <c r="E10" s="5011"/>
      <c r="F10" s="5011"/>
      <c r="G10" s="5011"/>
      <c r="H10" s="5011"/>
      <c r="I10" s="5011"/>
      <c r="J10" s="5011"/>
      <c r="K10" s="5011"/>
      <c r="L10" s="5011"/>
      <c r="M10" s="751"/>
      <c r="N10" s="734"/>
    </row>
    <row r="11" spans="2:14" ht="50.1" customHeight="1">
      <c r="B11" s="748"/>
      <c r="C11" s="752"/>
      <c r="D11" s="752"/>
      <c r="E11" s="752"/>
      <c r="F11" s="752"/>
      <c r="G11" s="752"/>
      <c r="H11" s="752"/>
      <c r="I11" s="752"/>
      <c r="J11" s="752"/>
      <c r="K11" s="752"/>
      <c r="L11" s="752"/>
      <c r="M11" s="751"/>
      <c r="N11" s="734"/>
    </row>
    <row r="12" spans="2:14" ht="25.35" customHeight="1">
      <c r="B12" s="748"/>
      <c r="C12" s="5012" t="str">
        <f>入力シート!C5</f>
        <v>久留米市長</v>
      </c>
      <c r="D12" s="5012"/>
      <c r="E12" s="5012"/>
      <c r="F12" s="745" t="s">
        <v>1360</v>
      </c>
      <c r="G12" s="756"/>
      <c r="H12" s="756"/>
      <c r="I12" s="756"/>
      <c r="J12" s="756"/>
      <c r="K12" s="756"/>
      <c r="L12" s="756"/>
      <c r="M12" s="757"/>
      <c r="N12" s="735"/>
    </row>
    <row r="13" spans="2:14" ht="9.6" customHeight="1">
      <c r="B13" s="748"/>
      <c r="C13" s="731"/>
      <c r="D13" s="731"/>
      <c r="E13" s="731"/>
      <c r="F13" s="756"/>
      <c r="G13" s="756"/>
      <c r="H13" s="756"/>
      <c r="I13" s="756"/>
      <c r="J13" s="756"/>
      <c r="K13" s="756"/>
      <c r="L13" s="756"/>
      <c r="M13" s="757"/>
      <c r="N13" s="735"/>
    </row>
    <row r="14" spans="2:14" ht="25.35" customHeight="1">
      <c r="B14" s="748"/>
      <c r="C14" s="756"/>
      <c r="D14" s="756"/>
      <c r="E14" s="756"/>
      <c r="F14" s="756"/>
      <c r="G14" s="770" t="s">
        <v>1361</v>
      </c>
      <c r="H14" s="770" t="s">
        <v>322</v>
      </c>
      <c r="I14" s="5009" t="str">
        <f>入力シート!C25</f>
        <v>久留米市〇〇町１２３</v>
      </c>
      <c r="J14" s="5009"/>
      <c r="K14" s="5009"/>
      <c r="L14" s="5009"/>
      <c r="M14" s="758"/>
      <c r="N14" s="735"/>
    </row>
    <row r="15" spans="2:14" ht="25.35" customHeight="1">
      <c r="B15" s="748"/>
      <c r="C15" s="756"/>
      <c r="D15" s="756"/>
      <c r="E15" s="756"/>
      <c r="F15" s="756"/>
      <c r="G15" s="756"/>
      <c r="H15" s="771" t="s">
        <v>1362</v>
      </c>
      <c r="I15" s="5009" t="str">
        <f>入力シート!C26</f>
        <v>(株）○○○○建設</v>
      </c>
      <c r="J15" s="5009"/>
      <c r="K15" s="5009"/>
      <c r="L15" s="5009"/>
      <c r="M15" s="758"/>
      <c r="N15" s="735"/>
    </row>
    <row r="16" spans="2:14" ht="25.35" customHeight="1">
      <c r="B16" s="748"/>
      <c r="C16" s="756"/>
      <c r="D16" s="756"/>
      <c r="E16" s="756"/>
      <c r="F16" s="756"/>
      <c r="G16" s="756"/>
      <c r="H16" s="771" t="s">
        <v>1323</v>
      </c>
      <c r="I16" s="5009" t="str">
        <f>入力シート!C27</f>
        <v>代表取締役　久留米一郎</v>
      </c>
      <c r="J16" s="5009"/>
      <c r="K16" s="5009"/>
      <c r="L16" s="750"/>
      <c r="M16" s="749"/>
      <c r="N16" s="735"/>
    </row>
    <row r="17" spans="2:14" ht="25.35" customHeight="1">
      <c r="B17" s="748"/>
      <c r="C17" s="756"/>
      <c r="D17" s="756"/>
      <c r="E17" s="756"/>
      <c r="F17" s="756"/>
      <c r="G17" s="756"/>
      <c r="H17" s="771" t="s">
        <v>1363</v>
      </c>
      <c r="I17" s="5009" t="str">
        <f>入力シート!C28</f>
        <v>0942-12-○○○○</v>
      </c>
      <c r="J17" s="5009"/>
      <c r="K17" s="5009"/>
      <c r="L17" s="5009"/>
      <c r="M17" s="758"/>
      <c r="N17" s="735"/>
    </row>
    <row r="18" spans="2:14" ht="40.35" customHeight="1">
      <c r="B18" s="748"/>
      <c r="C18" s="753"/>
      <c r="D18" s="753"/>
      <c r="E18" s="754"/>
      <c r="F18" s="754"/>
      <c r="G18" s="754"/>
      <c r="H18" s="754"/>
      <c r="I18" s="754"/>
      <c r="J18" s="754"/>
      <c r="K18" s="754"/>
      <c r="L18" s="754"/>
      <c r="M18" s="755"/>
    </row>
    <row r="19" spans="2:14" ht="18" customHeight="1">
      <c r="B19" s="748"/>
      <c r="C19" s="770" t="s">
        <v>1364</v>
      </c>
      <c r="D19" s="756"/>
      <c r="E19" s="756"/>
      <c r="F19" s="756"/>
      <c r="G19" s="756"/>
      <c r="H19" s="756"/>
      <c r="I19" s="756"/>
      <c r="J19" s="756"/>
      <c r="K19" s="756"/>
      <c r="L19" s="756"/>
      <c r="M19" s="759"/>
      <c r="N19" s="736"/>
    </row>
    <row r="20" spans="2:14" ht="20.100000000000001" customHeight="1">
      <c r="B20" s="748"/>
      <c r="C20" s="760"/>
      <c r="D20" s="760"/>
      <c r="E20" s="754"/>
      <c r="F20" s="754"/>
      <c r="G20" s="754"/>
      <c r="H20" s="754"/>
      <c r="I20" s="754"/>
      <c r="J20" s="754"/>
      <c r="K20" s="754"/>
      <c r="L20" s="754"/>
      <c r="M20" s="755"/>
    </row>
    <row r="21" spans="2:14" ht="18" customHeight="1">
      <c r="B21" s="748"/>
      <c r="C21" s="5010" t="s">
        <v>8</v>
      </c>
      <c r="D21" s="5010"/>
      <c r="E21" s="5010"/>
      <c r="F21" s="5010"/>
      <c r="G21" s="5010"/>
      <c r="H21" s="5010"/>
      <c r="I21" s="5010"/>
      <c r="J21" s="5010"/>
      <c r="K21" s="5010"/>
      <c r="L21" s="5010"/>
      <c r="M21" s="761"/>
      <c r="N21" s="737"/>
    </row>
    <row r="22" spans="2:14" ht="25.35" customHeight="1">
      <c r="B22" s="748"/>
      <c r="C22" s="762"/>
      <c r="D22" s="762"/>
      <c r="E22" s="754"/>
      <c r="F22" s="754"/>
      <c r="G22" s="754"/>
      <c r="H22" s="754"/>
      <c r="I22" s="754"/>
      <c r="J22" s="754"/>
      <c r="K22" s="754"/>
      <c r="L22" s="754"/>
      <c r="M22" s="755"/>
    </row>
    <row r="23" spans="2:14" ht="50.1" customHeight="1">
      <c r="B23" s="748"/>
      <c r="C23" s="5006" t="s">
        <v>1304</v>
      </c>
      <c r="D23" s="5006"/>
      <c r="E23" s="5008" t="str">
        <f>入力シート!C10</f>
        <v>○○校区道路改良工事</v>
      </c>
      <c r="F23" s="5008"/>
      <c r="G23" s="5008"/>
      <c r="H23" s="5008"/>
      <c r="I23" s="5008"/>
      <c r="J23" s="5008"/>
      <c r="K23" s="5008"/>
      <c r="L23" s="5008"/>
      <c r="M23" s="763"/>
    </row>
    <row r="24" spans="2:14" ht="50.1" customHeight="1">
      <c r="B24" s="748"/>
      <c r="C24" s="5006" t="s">
        <v>1305</v>
      </c>
      <c r="D24" s="5006"/>
      <c r="E24" s="5008" t="str">
        <f>入力シート!C12</f>
        <v>久留米市○○町</v>
      </c>
      <c r="F24" s="5008"/>
      <c r="G24" s="5008"/>
      <c r="H24" s="5008"/>
      <c r="I24" s="5008"/>
      <c r="J24" s="5008"/>
      <c r="K24" s="5008"/>
      <c r="L24" s="5008"/>
      <c r="M24" s="763"/>
    </row>
    <row r="25" spans="2:14" ht="50.1" customHeight="1">
      <c r="B25" s="748"/>
      <c r="C25" s="5006" t="s">
        <v>1309</v>
      </c>
      <c r="D25" s="5006"/>
      <c r="E25" s="5016">
        <f>入力シート!C24</f>
        <v>13000000</v>
      </c>
      <c r="F25" s="5017"/>
      <c r="G25" s="5017"/>
      <c r="H25" s="5017"/>
      <c r="I25" s="5017"/>
      <c r="J25" s="5014" t="s">
        <v>599</v>
      </c>
      <c r="K25" s="5014"/>
      <c r="L25" s="5015"/>
      <c r="M25" s="763"/>
    </row>
    <row r="26" spans="2:14" ht="30" customHeight="1">
      <c r="B26" s="748"/>
      <c r="C26" s="5026" t="s">
        <v>1306</v>
      </c>
      <c r="D26" s="5027"/>
      <c r="E26" s="739"/>
      <c r="F26" s="5013" t="str">
        <f>TEXT(入力シート!C14,"令和　　　e　年　　　m　月　　　d　日")</f>
        <v>令和   7 年   4 月   2 日</v>
      </c>
      <c r="G26" s="5013"/>
      <c r="H26" s="5013"/>
      <c r="I26" s="5013"/>
      <c r="J26" s="5013"/>
      <c r="K26" s="740" t="s">
        <v>1307</v>
      </c>
      <c r="L26" s="741"/>
      <c r="M26" s="764"/>
    </row>
    <row r="27" spans="2:14" ht="30" customHeight="1">
      <c r="B27" s="748"/>
      <c r="C27" s="5028"/>
      <c r="D27" s="5029"/>
      <c r="E27" s="742"/>
      <c r="F27" s="5012" t="str">
        <f>TEXT(入力シート!C15,"令和　　　e　年　　　m　月　　　d　日")</f>
        <v>令和   7 年   6 月   30 日</v>
      </c>
      <c r="G27" s="5012"/>
      <c r="H27" s="5012"/>
      <c r="I27" s="5012"/>
      <c r="J27" s="5012"/>
      <c r="K27" s="743" t="s">
        <v>1308</v>
      </c>
      <c r="L27" s="744"/>
      <c r="M27" s="764"/>
    </row>
    <row r="28" spans="2:14" ht="50.1" customHeight="1">
      <c r="B28" s="748"/>
      <c r="C28" s="5006" t="s">
        <v>1365</v>
      </c>
      <c r="D28" s="5006"/>
      <c r="E28" s="5007" t="s">
        <v>1371</v>
      </c>
      <c r="F28" s="5007"/>
      <c r="G28" s="5007"/>
      <c r="H28" s="5007"/>
      <c r="I28" s="5007"/>
      <c r="J28" s="5007"/>
      <c r="K28" s="5007"/>
      <c r="L28" s="5007"/>
      <c r="M28" s="763"/>
    </row>
    <row r="29" spans="2:14" ht="30" customHeight="1">
      <c r="B29" s="765"/>
      <c r="C29" s="766"/>
      <c r="D29" s="766"/>
      <c r="E29" s="766"/>
      <c r="F29" s="766"/>
      <c r="G29" s="766"/>
      <c r="H29" s="766"/>
      <c r="I29" s="766"/>
      <c r="J29" s="766"/>
      <c r="K29" s="766"/>
      <c r="L29" s="766"/>
      <c r="M29" s="767"/>
    </row>
    <row r="30" spans="2:14" ht="13.8">
      <c r="C30" s="738"/>
      <c r="D30" s="738"/>
    </row>
  </sheetData>
  <mergeCells count="31">
    <mergeCell ref="F27:J27"/>
    <mergeCell ref="J25:L25"/>
    <mergeCell ref="E25:I25"/>
    <mergeCell ref="I3:I4"/>
    <mergeCell ref="I15:L15"/>
    <mergeCell ref="J8:L8"/>
    <mergeCell ref="D4:E5"/>
    <mergeCell ref="D2:E3"/>
    <mergeCell ref="F2:F5"/>
    <mergeCell ref="G2:H2"/>
    <mergeCell ref="G5:I5"/>
    <mergeCell ref="G3:H4"/>
    <mergeCell ref="K2:M2"/>
    <mergeCell ref="K3:M5"/>
    <mergeCell ref="C26:D27"/>
    <mergeCell ref="C28:D28"/>
    <mergeCell ref="E28:L28"/>
    <mergeCell ref="B2:C3"/>
    <mergeCell ref="B4:C5"/>
    <mergeCell ref="C23:D23"/>
    <mergeCell ref="E23:L23"/>
    <mergeCell ref="C24:D24"/>
    <mergeCell ref="E24:L24"/>
    <mergeCell ref="C25:D25"/>
    <mergeCell ref="I16:K16"/>
    <mergeCell ref="I17:L17"/>
    <mergeCell ref="C21:L21"/>
    <mergeCell ref="C10:L10"/>
    <mergeCell ref="C12:E12"/>
    <mergeCell ref="I14:L14"/>
    <mergeCell ref="F26:J26"/>
  </mergeCells>
  <phoneticPr fontId="14"/>
  <printOptions horizontalCentered="1"/>
  <pageMargins left="0.55118110236220474" right="0.35433070866141736" top="0.59055118110236227" bottom="0.59055118110236227" header="0.51181102362204722" footer="0.51181102362204722"/>
  <pageSetup paperSize="9" scale="98" orientation="portrait" blackAndWhite="1"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P11" sqref="P11"/>
    </sheetView>
  </sheetViews>
  <sheetFormatPr defaultRowHeight="13.2"/>
  <cols>
    <col min="1" max="3" width="3.109375" bestFit="1" customWidth="1"/>
    <col min="5" max="5" width="15.88671875" customWidth="1"/>
    <col min="6" max="8" width="5.44140625" bestFit="1" customWidth="1"/>
    <col min="9" max="12" width="7.44140625" bestFit="1" customWidth="1"/>
    <col min="13" max="13" width="15.88671875" customWidth="1"/>
  </cols>
  <sheetData>
    <row r="1" spans="1:13" ht="24.9" customHeight="1">
      <c r="A1" s="5045" t="s">
        <v>2284</v>
      </c>
      <c r="B1" s="5045"/>
      <c r="C1" s="5045"/>
      <c r="D1" s="5045"/>
      <c r="E1" s="5045"/>
      <c r="F1" s="5045"/>
      <c r="G1" s="5045"/>
      <c r="H1" s="5045"/>
      <c r="I1" s="5045"/>
      <c r="J1" s="5045"/>
      <c r="K1" s="5045"/>
      <c r="L1" s="5045"/>
      <c r="M1" s="5045"/>
    </row>
    <row r="2" spans="1:13" ht="8.1" customHeight="1">
      <c r="A2" s="1731"/>
      <c r="B2" s="1731"/>
      <c r="C2" s="1731"/>
      <c r="D2" s="1731"/>
      <c r="E2" s="1731"/>
      <c r="F2" s="1731"/>
      <c r="G2" s="1731"/>
      <c r="H2" s="1731"/>
      <c r="I2" s="1731"/>
      <c r="J2" s="1731"/>
      <c r="K2" s="1731"/>
      <c r="L2" s="1731"/>
      <c r="M2" s="1731"/>
    </row>
    <row r="3" spans="1:13" ht="15" customHeight="1">
      <c r="A3" s="5043" t="s">
        <v>1057</v>
      </c>
      <c r="B3" s="5043"/>
      <c r="C3" s="5043"/>
      <c r="D3" s="5044" t="str">
        <f>入力シート!C10</f>
        <v>○○校区道路改良工事</v>
      </c>
      <c r="E3" s="5044"/>
      <c r="F3" s="5044"/>
      <c r="G3" s="5044"/>
      <c r="H3" s="5044"/>
      <c r="J3" s="1730" t="s">
        <v>2283</v>
      </c>
      <c r="K3" s="5042"/>
      <c r="L3" s="5042"/>
      <c r="M3" s="5042"/>
    </row>
    <row r="4" spans="1:13" ht="15" customHeight="1" thickBot="1"/>
    <row r="5" spans="1:13" ht="30" customHeight="1">
      <c r="A5" s="5039" t="s">
        <v>2232</v>
      </c>
      <c r="B5" s="5040" t="s">
        <v>2233</v>
      </c>
      <c r="C5" s="5040" t="s">
        <v>2234</v>
      </c>
      <c r="D5" s="5030" t="s">
        <v>2235</v>
      </c>
      <c r="E5" s="5030" t="s">
        <v>2236</v>
      </c>
      <c r="F5" s="5031" t="s">
        <v>2245</v>
      </c>
      <c r="G5" s="5030" t="s">
        <v>2237</v>
      </c>
      <c r="H5" s="5030"/>
      <c r="I5" s="5031" t="s">
        <v>2240</v>
      </c>
      <c r="J5" s="5030" t="s">
        <v>2241</v>
      </c>
      <c r="K5" s="5030"/>
      <c r="L5" s="5030"/>
      <c r="M5" s="5033" t="s">
        <v>345</v>
      </c>
    </row>
    <row r="6" spans="1:13" ht="30" customHeight="1">
      <c r="A6" s="5035"/>
      <c r="B6" s="5036"/>
      <c r="C6" s="5036"/>
      <c r="D6" s="5041"/>
      <c r="E6" s="5041"/>
      <c r="F6" s="5041"/>
      <c r="G6" s="151" t="s">
        <v>2238</v>
      </c>
      <c r="H6" s="151" t="s">
        <v>2239</v>
      </c>
      <c r="I6" s="5032"/>
      <c r="J6" s="151" t="s">
        <v>2242</v>
      </c>
      <c r="K6" s="151" t="s">
        <v>2243</v>
      </c>
      <c r="L6" s="151" t="s">
        <v>2244</v>
      </c>
      <c r="M6" s="5034"/>
    </row>
    <row r="7" spans="1:13" ht="30" customHeight="1">
      <c r="A7" s="5035" t="s">
        <v>2249</v>
      </c>
      <c r="B7" s="5036" t="s">
        <v>2250</v>
      </c>
      <c r="C7" s="5036"/>
      <c r="D7" s="1717" t="s">
        <v>2246</v>
      </c>
      <c r="E7" s="5037" t="s">
        <v>2260</v>
      </c>
      <c r="F7" s="1717">
        <v>200</v>
      </c>
      <c r="G7" s="1717">
        <v>18</v>
      </c>
      <c r="H7" s="1717">
        <v>18</v>
      </c>
      <c r="I7" s="1717" t="s">
        <v>2251</v>
      </c>
      <c r="J7" s="1718">
        <v>28</v>
      </c>
      <c r="K7" s="1718">
        <v>-31</v>
      </c>
      <c r="L7" s="1719">
        <v>-10.199999999999999</v>
      </c>
      <c r="M7" s="1732" t="s">
        <v>2253</v>
      </c>
    </row>
    <row r="8" spans="1:13" ht="30" customHeight="1">
      <c r="A8" s="5035"/>
      <c r="B8" s="5036"/>
      <c r="C8" s="5036"/>
      <c r="D8" s="1717" t="s">
        <v>2247</v>
      </c>
      <c r="E8" s="5038"/>
      <c r="F8" s="1717">
        <v>200</v>
      </c>
      <c r="G8" s="1717">
        <v>6</v>
      </c>
      <c r="H8" s="1717">
        <v>6</v>
      </c>
      <c r="I8" s="1717">
        <v>-100</v>
      </c>
      <c r="J8" s="1718">
        <v>90</v>
      </c>
      <c r="K8" s="1718">
        <v>-10</v>
      </c>
      <c r="L8" s="1719">
        <v>51.3</v>
      </c>
      <c r="M8" s="1733"/>
    </row>
    <row r="9" spans="1:13" ht="30" customHeight="1">
      <c r="A9" s="5035"/>
      <c r="B9" s="5036"/>
      <c r="C9" s="5036"/>
      <c r="D9" s="1720" t="s">
        <v>2248</v>
      </c>
      <c r="E9" s="5038"/>
      <c r="F9" s="1717">
        <v>200</v>
      </c>
      <c r="G9" s="1717">
        <v>12</v>
      </c>
      <c r="H9" s="1717">
        <v>12</v>
      </c>
      <c r="I9" s="1717" t="s">
        <v>2252</v>
      </c>
      <c r="J9" s="1718">
        <v>120</v>
      </c>
      <c r="K9" s="1718">
        <v>-15</v>
      </c>
      <c r="L9" s="1719">
        <v>70.5</v>
      </c>
      <c r="M9" s="1732" t="s">
        <v>2254</v>
      </c>
    </row>
    <row r="10" spans="1:13" ht="30" customHeight="1">
      <c r="A10" s="5035" t="s">
        <v>2255</v>
      </c>
      <c r="B10" s="5036" t="s">
        <v>2256</v>
      </c>
      <c r="C10" s="5036"/>
      <c r="D10" s="1717" t="s">
        <v>2246</v>
      </c>
      <c r="E10" s="5037" t="s">
        <v>2259</v>
      </c>
      <c r="F10" s="1717">
        <v>200</v>
      </c>
      <c r="G10" s="1717">
        <v>18</v>
      </c>
      <c r="H10" s="1717">
        <v>18</v>
      </c>
      <c r="I10" s="1717" t="s">
        <v>2251</v>
      </c>
      <c r="J10" s="1718">
        <v>17</v>
      </c>
      <c r="K10" s="1718">
        <v>-22</v>
      </c>
      <c r="L10" s="1719">
        <v>-2.5</v>
      </c>
      <c r="M10" s="1732" t="s">
        <v>2253</v>
      </c>
    </row>
    <row r="11" spans="1:13" ht="30" customHeight="1">
      <c r="A11" s="5035"/>
      <c r="B11" s="5036"/>
      <c r="C11" s="5036"/>
      <c r="D11" s="1721" t="s">
        <v>2257</v>
      </c>
      <c r="E11" s="5037"/>
      <c r="F11" s="1717">
        <v>200</v>
      </c>
      <c r="G11" s="1717">
        <v>18</v>
      </c>
      <c r="H11" s="1717">
        <v>18</v>
      </c>
      <c r="I11" s="1717">
        <v>-50</v>
      </c>
      <c r="J11" s="1718">
        <v>30</v>
      </c>
      <c r="K11" s="1718">
        <v>5</v>
      </c>
      <c r="L11" s="1719">
        <v>21.5</v>
      </c>
      <c r="M11" s="1732" t="s">
        <v>2253</v>
      </c>
    </row>
    <row r="12" spans="1:13" ht="30" customHeight="1">
      <c r="A12" s="5035"/>
      <c r="B12" s="5036"/>
      <c r="C12" s="5036"/>
      <c r="D12" s="1717" t="s">
        <v>2247</v>
      </c>
      <c r="E12" s="5038"/>
      <c r="F12" s="1717">
        <v>200</v>
      </c>
      <c r="G12" s="1717">
        <v>6</v>
      </c>
      <c r="H12" s="1717">
        <v>6</v>
      </c>
      <c r="I12" s="1717">
        <v>-100</v>
      </c>
      <c r="J12" s="1718">
        <v>105</v>
      </c>
      <c r="K12" s="1718">
        <v>-17</v>
      </c>
      <c r="L12" s="1719">
        <v>44.5</v>
      </c>
      <c r="M12" s="1733"/>
    </row>
    <row r="13" spans="1:13" ht="30" customHeight="1">
      <c r="A13" s="5035"/>
      <c r="B13" s="5036"/>
      <c r="C13" s="5036"/>
      <c r="D13" s="1720" t="s">
        <v>2258</v>
      </c>
      <c r="E13" s="5038"/>
      <c r="F13" s="1717">
        <v>200</v>
      </c>
      <c r="G13" s="1717">
        <v>1</v>
      </c>
      <c r="H13" s="1717">
        <v>1</v>
      </c>
      <c r="I13" s="1717">
        <v>-200</v>
      </c>
      <c r="J13" s="1718" t="s">
        <v>929</v>
      </c>
      <c r="K13" s="1718" t="s">
        <v>929</v>
      </c>
      <c r="L13" s="1719">
        <v>120</v>
      </c>
      <c r="M13" s="1732"/>
    </row>
    <row r="14" spans="1:13" ht="30" customHeight="1">
      <c r="A14" s="5035" t="s">
        <v>2261</v>
      </c>
      <c r="B14" s="5036" t="s">
        <v>2262</v>
      </c>
      <c r="C14" s="5036"/>
      <c r="D14" s="1717" t="s">
        <v>2246</v>
      </c>
      <c r="E14" s="5037" t="s">
        <v>2264</v>
      </c>
      <c r="F14" s="1717">
        <v>200</v>
      </c>
      <c r="G14" s="1717">
        <v>18</v>
      </c>
      <c r="H14" s="1717">
        <v>18</v>
      </c>
      <c r="I14" s="1717" t="s">
        <v>2251</v>
      </c>
      <c r="J14" s="1718">
        <v>-2</v>
      </c>
      <c r="K14" s="1718">
        <v>-25</v>
      </c>
      <c r="L14" s="1719">
        <v>13.5</v>
      </c>
      <c r="M14" s="1732" t="s">
        <v>2253</v>
      </c>
    </row>
    <row r="15" spans="1:13" ht="30" customHeight="1">
      <c r="A15" s="5035"/>
      <c r="B15" s="5036"/>
      <c r="C15" s="5036"/>
      <c r="D15" s="1721" t="s">
        <v>2263</v>
      </c>
      <c r="E15" s="5037"/>
      <c r="F15" s="1717">
        <v>200</v>
      </c>
      <c r="G15" s="1717">
        <v>4</v>
      </c>
      <c r="H15" s="1717">
        <v>4</v>
      </c>
      <c r="I15" s="1717">
        <v>-45</v>
      </c>
      <c r="J15" s="1718">
        <v>10</v>
      </c>
      <c r="K15" s="1718">
        <v>-5</v>
      </c>
      <c r="L15" s="1719">
        <v>2</v>
      </c>
      <c r="M15" s="1734" t="s">
        <v>2265</v>
      </c>
    </row>
    <row r="16" spans="1:13" ht="30" customHeight="1">
      <c r="A16" s="5035"/>
      <c r="B16" s="5036"/>
      <c r="C16" s="5036"/>
      <c r="D16" s="1717" t="s">
        <v>2247</v>
      </c>
      <c r="E16" s="5038"/>
      <c r="F16" s="1717">
        <v>200</v>
      </c>
      <c r="G16" s="1717">
        <v>3</v>
      </c>
      <c r="H16" s="1717">
        <v>3</v>
      </c>
      <c r="I16" s="1717">
        <v>-50</v>
      </c>
      <c r="J16" s="1718">
        <v>21</v>
      </c>
      <c r="K16" s="1718">
        <v>-12</v>
      </c>
      <c r="L16" s="1719">
        <v>4.7</v>
      </c>
      <c r="M16" s="1733" t="s">
        <v>2266</v>
      </c>
    </row>
    <row r="17" spans="1:13" ht="30" customHeight="1">
      <c r="A17" s="5035"/>
      <c r="B17" s="5036"/>
      <c r="C17" s="5036"/>
      <c r="D17" s="1720"/>
      <c r="E17" s="5038"/>
      <c r="F17" s="1717"/>
      <c r="G17" s="1717"/>
      <c r="H17" s="1717"/>
      <c r="I17" s="1717"/>
      <c r="J17" s="1718"/>
      <c r="K17" s="1718"/>
      <c r="L17" s="1719"/>
      <c r="M17" s="1732"/>
    </row>
    <row r="18" spans="1:13" ht="30" customHeight="1">
      <c r="A18" s="5049" t="s">
        <v>2267</v>
      </c>
      <c r="B18" s="5052" t="s">
        <v>2268</v>
      </c>
      <c r="C18" s="5036" t="s">
        <v>2269</v>
      </c>
      <c r="D18" s="1717" t="s">
        <v>2247</v>
      </c>
      <c r="E18" s="5037" t="s">
        <v>2276</v>
      </c>
      <c r="F18" s="1717">
        <v>200</v>
      </c>
      <c r="G18" s="1717">
        <v>6</v>
      </c>
      <c r="H18" s="1717">
        <v>6</v>
      </c>
      <c r="I18" s="1720" t="s">
        <v>2279</v>
      </c>
      <c r="J18" s="1718">
        <v>45</v>
      </c>
      <c r="K18" s="1718">
        <v>17</v>
      </c>
      <c r="L18" s="1719">
        <v>30</v>
      </c>
      <c r="M18" s="1732"/>
    </row>
    <row r="19" spans="1:13" ht="30" customHeight="1">
      <c r="A19" s="5050"/>
      <c r="B19" s="5053"/>
      <c r="C19" s="5036"/>
      <c r="D19" s="1721" t="s">
        <v>2272</v>
      </c>
      <c r="E19" s="5037"/>
      <c r="F19" s="1717">
        <v>200</v>
      </c>
      <c r="G19" s="1717">
        <v>6</v>
      </c>
      <c r="H19" s="1717">
        <v>6</v>
      </c>
      <c r="I19" s="1717">
        <v>-30</v>
      </c>
      <c r="J19" s="1718">
        <v>21</v>
      </c>
      <c r="K19" s="1718">
        <v>-5</v>
      </c>
      <c r="L19" s="1719">
        <v>8</v>
      </c>
      <c r="M19" s="1734"/>
    </row>
    <row r="20" spans="1:13" ht="30" customHeight="1">
      <c r="A20" s="5050"/>
      <c r="B20" s="5053"/>
      <c r="C20" s="5036"/>
      <c r="D20" s="1717" t="s">
        <v>2258</v>
      </c>
      <c r="E20" s="5038"/>
      <c r="F20" s="1717">
        <v>200</v>
      </c>
      <c r="G20" s="1717">
        <v>1</v>
      </c>
      <c r="H20" s="1717">
        <v>1</v>
      </c>
      <c r="I20" s="1717">
        <v>-50</v>
      </c>
      <c r="J20" s="1718" t="s">
        <v>929</v>
      </c>
      <c r="K20" s="1718" t="s">
        <v>929</v>
      </c>
      <c r="L20" s="1719">
        <v>150</v>
      </c>
      <c r="M20" s="1734" t="s">
        <v>2280</v>
      </c>
    </row>
    <row r="21" spans="1:13" ht="30" customHeight="1">
      <c r="A21" s="5050"/>
      <c r="B21" s="5053"/>
      <c r="C21" s="5036" t="s">
        <v>2270</v>
      </c>
      <c r="D21" s="1717" t="s">
        <v>2246</v>
      </c>
      <c r="E21" s="5037" t="s">
        <v>2277</v>
      </c>
      <c r="F21" s="1717">
        <v>200</v>
      </c>
      <c r="G21" s="1717">
        <v>6</v>
      </c>
      <c r="H21" s="1717">
        <v>6</v>
      </c>
      <c r="I21" s="1717" t="s">
        <v>2219</v>
      </c>
      <c r="J21" s="1718">
        <v>7</v>
      </c>
      <c r="K21" s="1718">
        <v>-11</v>
      </c>
      <c r="L21" s="1719">
        <v>-2</v>
      </c>
      <c r="M21" s="1732"/>
    </row>
    <row r="22" spans="1:13" ht="30" customHeight="1">
      <c r="A22" s="5050"/>
      <c r="B22" s="5053"/>
      <c r="C22" s="5036"/>
      <c r="D22" s="1723" t="s">
        <v>2247</v>
      </c>
      <c r="E22" s="5037"/>
      <c r="F22" s="1717">
        <v>200</v>
      </c>
      <c r="G22" s="1717">
        <v>6</v>
      </c>
      <c r="H22" s="1717">
        <v>6</v>
      </c>
      <c r="I22" s="1717">
        <v>-30</v>
      </c>
      <c r="J22" s="1718">
        <v>15</v>
      </c>
      <c r="K22" s="1718">
        <v>-5</v>
      </c>
      <c r="L22" s="1719">
        <v>6</v>
      </c>
      <c r="M22" s="1734"/>
    </row>
    <row r="23" spans="1:13" ht="30" customHeight="1">
      <c r="A23" s="5050"/>
      <c r="B23" s="5053"/>
      <c r="C23" s="5036"/>
      <c r="D23" s="1717" t="s">
        <v>2273</v>
      </c>
      <c r="E23" s="5038"/>
      <c r="F23" s="1717">
        <v>200</v>
      </c>
      <c r="G23" s="1717">
        <v>6</v>
      </c>
      <c r="H23" s="1717">
        <v>6</v>
      </c>
      <c r="I23" s="1717">
        <v>-30</v>
      </c>
      <c r="J23" s="1718">
        <v>12</v>
      </c>
      <c r="K23" s="1718">
        <v>-3</v>
      </c>
      <c r="L23" s="1719">
        <v>5.0999999999999996</v>
      </c>
      <c r="M23" s="1733"/>
    </row>
    <row r="24" spans="1:13" ht="30" customHeight="1">
      <c r="A24" s="5050"/>
      <c r="B24" s="5053"/>
      <c r="C24" s="5036"/>
      <c r="D24" s="1720" t="s">
        <v>2258</v>
      </c>
      <c r="E24" s="5038"/>
      <c r="F24" s="1717"/>
      <c r="G24" s="1717">
        <v>1</v>
      </c>
      <c r="H24" s="1717">
        <v>1</v>
      </c>
      <c r="I24" s="1717">
        <v>-200</v>
      </c>
      <c r="J24" s="1718" t="s">
        <v>929</v>
      </c>
      <c r="K24" s="1718" t="s">
        <v>929</v>
      </c>
      <c r="L24" s="1719">
        <v>130</v>
      </c>
      <c r="M24" s="1732"/>
    </row>
    <row r="25" spans="1:13" ht="30" customHeight="1">
      <c r="A25" s="5050"/>
      <c r="B25" s="5053"/>
      <c r="C25" s="5046" t="s">
        <v>2271</v>
      </c>
      <c r="D25" s="1717" t="s">
        <v>2246</v>
      </c>
      <c r="E25" s="5037" t="s">
        <v>2278</v>
      </c>
      <c r="F25" s="1717">
        <v>200</v>
      </c>
      <c r="G25" s="1717">
        <v>6</v>
      </c>
      <c r="H25" s="1717">
        <v>6</v>
      </c>
      <c r="I25" s="1717" t="s">
        <v>2251</v>
      </c>
      <c r="J25" s="1718">
        <v>21</v>
      </c>
      <c r="K25" s="1718">
        <v>-3</v>
      </c>
      <c r="L25" s="1719">
        <v>10</v>
      </c>
      <c r="M25" s="1732"/>
    </row>
    <row r="26" spans="1:13" ht="30" customHeight="1">
      <c r="A26" s="5050"/>
      <c r="B26" s="5053"/>
      <c r="C26" s="5046"/>
      <c r="D26" s="5055" t="s">
        <v>2274</v>
      </c>
      <c r="E26" s="5037"/>
      <c r="F26" s="1724">
        <v>200</v>
      </c>
      <c r="G26" s="1724">
        <v>6</v>
      </c>
      <c r="H26" s="1724">
        <v>6</v>
      </c>
      <c r="I26" s="1724">
        <v>-100</v>
      </c>
      <c r="J26" s="1725">
        <v>23</v>
      </c>
      <c r="K26" s="1725">
        <v>7</v>
      </c>
      <c r="L26" s="1726">
        <v>15</v>
      </c>
      <c r="M26" s="1735"/>
    </row>
    <row r="27" spans="1:13" ht="30" customHeight="1">
      <c r="A27" s="5050"/>
      <c r="B27" s="5053"/>
      <c r="C27" s="5046"/>
      <c r="D27" s="5056"/>
      <c r="E27" s="5037"/>
      <c r="F27" s="1727">
        <v>200</v>
      </c>
      <c r="G27" s="1727">
        <v>12</v>
      </c>
      <c r="H27" s="1727">
        <v>12</v>
      </c>
      <c r="I27" s="1727">
        <v>-50</v>
      </c>
      <c r="J27" s="1728">
        <v>28</v>
      </c>
      <c r="K27" s="1728">
        <v>8</v>
      </c>
      <c r="L27" s="1729">
        <v>18</v>
      </c>
      <c r="M27" s="1736" t="s">
        <v>2281</v>
      </c>
    </row>
    <row r="28" spans="1:13" ht="30" customHeight="1">
      <c r="A28" s="5050"/>
      <c r="B28" s="5053"/>
      <c r="C28" s="5046"/>
      <c r="D28" s="1720" t="s">
        <v>2275</v>
      </c>
      <c r="E28" s="5038"/>
      <c r="F28" s="1717">
        <v>200</v>
      </c>
      <c r="G28" s="1717">
        <v>12</v>
      </c>
      <c r="H28" s="1717">
        <v>12</v>
      </c>
      <c r="I28" s="1717">
        <v>-50</v>
      </c>
      <c r="J28" s="1718">
        <v>37</v>
      </c>
      <c r="K28" s="1718">
        <v>25</v>
      </c>
      <c r="L28" s="1719">
        <v>31</v>
      </c>
      <c r="M28" s="1732" t="s">
        <v>2282</v>
      </c>
    </row>
    <row r="29" spans="1:13" ht="30" customHeight="1" thickBot="1">
      <c r="A29" s="5051"/>
      <c r="B29" s="5054"/>
      <c r="C29" s="5047"/>
      <c r="D29" s="1737" t="s">
        <v>2258</v>
      </c>
      <c r="E29" s="5048"/>
      <c r="F29" s="1738"/>
      <c r="G29" s="1738">
        <v>1</v>
      </c>
      <c r="H29" s="1738">
        <v>1</v>
      </c>
      <c r="I29" s="1738">
        <v>-200</v>
      </c>
      <c r="J29" s="1739" t="s">
        <v>929</v>
      </c>
      <c r="K29" s="1739" t="s">
        <v>929</v>
      </c>
      <c r="L29" s="1740">
        <v>120</v>
      </c>
      <c r="M29" s="1741"/>
    </row>
  </sheetData>
  <mergeCells count="35">
    <mergeCell ref="K3:M3"/>
    <mergeCell ref="A3:C3"/>
    <mergeCell ref="D3:H3"/>
    <mergeCell ref="A1:M1"/>
    <mergeCell ref="C25:C29"/>
    <mergeCell ref="E25:E29"/>
    <mergeCell ref="A18:A29"/>
    <mergeCell ref="B18:B29"/>
    <mergeCell ref="D26:D27"/>
    <mergeCell ref="C18:C20"/>
    <mergeCell ref="E18:E20"/>
    <mergeCell ref="C21:C24"/>
    <mergeCell ref="E21:E24"/>
    <mergeCell ref="A10:A13"/>
    <mergeCell ref="B10:B13"/>
    <mergeCell ref="C10:C13"/>
    <mergeCell ref="E10:E13"/>
    <mergeCell ref="A14:A17"/>
    <mergeCell ref="B14:B17"/>
    <mergeCell ref="C14:C17"/>
    <mergeCell ref="E14:E17"/>
    <mergeCell ref="G5:H5"/>
    <mergeCell ref="I5:I6"/>
    <mergeCell ref="J5:L5"/>
    <mergeCell ref="M5:M6"/>
    <mergeCell ref="A7:A9"/>
    <mergeCell ref="B7:B9"/>
    <mergeCell ref="C7:C9"/>
    <mergeCell ref="E7:E9"/>
    <mergeCell ref="A5:A6"/>
    <mergeCell ref="B5:B6"/>
    <mergeCell ref="C5:C6"/>
    <mergeCell ref="D5:D6"/>
    <mergeCell ref="E5:E6"/>
    <mergeCell ref="F5:F6"/>
  </mergeCells>
  <phoneticPr fontId="14"/>
  <pageMargins left="0.51181102362204722" right="0.11811023622047245" top="0.55118110236220474" bottom="0.55118110236220474" header="0.31496062992125984" footer="0.31496062992125984"/>
  <pageSetup paperSize="9" orientation="portrait" blackAndWhite="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Normal="95" zoomScaleSheetLayoutView="100" workbookViewId="0">
      <selection activeCell="P20" sqref="P20"/>
    </sheetView>
  </sheetViews>
  <sheetFormatPr defaultRowHeight="13.2"/>
  <cols>
    <col min="1" max="1" width="12.44140625" style="37" customWidth="1"/>
    <col min="2" max="3" width="6.88671875" style="37" bestFit="1" customWidth="1"/>
    <col min="4" max="6" width="6.88671875" style="37" customWidth="1"/>
    <col min="7" max="8" width="6.88671875" style="37" bestFit="1" customWidth="1"/>
    <col min="9" max="11" width="6.88671875" style="37" customWidth="1"/>
    <col min="12" max="13" width="6.88671875" style="37" bestFit="1" customWidth="1"/>
    <col min="14" max="14" width="6.88671875" style="37" customWidth="1"/>
    <col min="15" max="15" width="12.44140625" style="37" customWidth="1"/>
    <col min="16" max="17" width="6.88671875" style="37" bestFit="1" customWidth="1"/>
    <col min="18" max="18" width="6.88671875" style="37" customWidth="1"/>
    <col min="19" max="258" width="8.88671875" style="37"/>
    <col min="259" max="259" width="12.44140625" style="37" customWidth="1"/>
    <col min="260" max="261" width="6.88671875" style="37" bestFit="1" customWidth="1"/>
    <col min="262" max="262" width="6.88671875" style="37" customWidth="1"/>
    <col min="263" max="263" width="12.44140625" style="37" customWidth="1"/>
    <col min="264" max="265" width="6.88671875" style="37" bestFit="1" customWidth="1"/>
    <col min="266" max="266" width="6.88671875" style="37" customWidth="1"/>
    <col min="267" max="267" width="12.44140625" style="37" customWidth="1"/>
    <col min="268" max="269" width="6.88671875" style="37" bestFit="1" customWidth="1"/>
    <col min="270" max="270" width="6.88671875" style="37" customWidth="1"/>
    <col min="271" max="271" width="12.44140625" style="37" customWidth="1"/>
    <col min="272" max="273" width="6.88671875" style="37" bestFit="1" customWidth="1"/>
    <col min="274" max="274" width="6.88671875" style="37" customWidth="1"/>
    <col min="275" max="514" width="8.88671875" style="37"/>
    <col min="515" max="515" width="12.44140625" style="37" customWidth="1"/>
    <col min="516" max="517" width="6.88671875" style="37" bestFit="1" customWidth="1"/>
    <col min="518" max="518" width="6.88671875" style="37" customWidth="1"/>
    <col min="519" max="519" width="12.44140625" style="37" customWidth="1"/>
    <col min="520" max="521" width="6.88671875" style="37" bestFit="1" customWidth="1"/>
    <col min="522" max="522" width="6.88671875" style="37" customWidth="1"/>
    <col min="523" max="523" width="12.44140625" style="37" customWidth="1"/>
    <col min="524" max="525" width="6.88671875" style="37" bestFit="1" customWidth="1"/>
    <col min="526" max="526" width="6.88671875" style="37" customWidth="1"/>
    <col min="527" max="527" width="12.44140625" style="37" customWidth="1"/>
    <col min="528" max="529" width="6.88671875" style="37" bestFit="1" customWidth="1"/>
    <col min="530" max="530" width="6.88671875" style="37" customWidth="1"/>
    <col min="531" max="770" width="8.88671875" style="37"/>
    <col min="771" max="771" width="12.44140625" style="37" customWidth="1"/>
    <col min="772" max="773" width="6.88671875" style="37" bestFit="1" customWidth="1"/>
    <col min="774" max="774" width="6.88671875" style="37" customWidth="1"/>
    <col min="775" max="775" width="12.44140625" style="37" customWidth="1"/>
    <col min="776" max="777" width="6.88671875" style="37" bestFit="1" customWidth="1"/>
    <col min="778" max="778" width="6.88671875" style="37" customWidth="1"/>
    <col min="779" max="779" width="12.44140625" style="37" customWidth="1"/>
    <col min="780" max="781" width="6.88671875" style="37" bestFit="1" customWidth="1"/>
    <col min="782" max="782" width="6.88671875" style="37" customWidth="1"/>
    <col min="783" max="783" width="12.44140625" style="37" customWidth="1"/>
    <col min="784" max="785" width="6.88671875" style="37" bestFit="1" customWidth="1"/>
    <col min="786" max="786" width="6.88671875" style="37" customWidth="1"/>
    <col min="787" max="1026" width="8.88671875" style="37"/>
    <col min="1027" max="1027" width="12.44140625" style="37" customWidth="1"/>
    <col min="1028" max="1029" width="6.88671875" style="37" bestFit="1" customWidth="1"/>
    <col min="1030" max="1030" width="6.88671875" style="37" customWidth="1"/>
    <col min="1031" max="1031" width="12.44140625" style="37" customWidth="1"/>
    <col min="1032" max="1033" width="6.88671875" style="37" bestFit="1" customWidth="1"/>
    <col min="1034" max="1034" width="6.88671875" style="37" customWidth="1"/>
    <col min="1035" max="1035" width="12.44140625" style="37" customWidth="1"/>
    <col min="1036" max="1037" width="6.88671875" style="37" bestFit="1" customWidth="1"/>
    <col min="1038" max="1038" width="6.88671875" style="37" customWidth="1"/>
    <col min="1039" max="1039" width="12.44140625" style="37" customWidth="1"/>
    <col min="1040" max="1041" width="6.88671875" style="37" bestFit="1" customWidth="1"/>
    <col min="1042" max="1042" width="6.88671875" style="37" customWidth="1"/>
    <col min="1043" max="1282" width="8.88671875" style="37"/>
    <col min="1283" max="1283" width="12.44140625" style="37" customWidth="1"/>
    <col min="1284" max="1285" width="6.88671875" style="37" bestFit="1" customWidth="1"/>
    <col min="1286" max="1286" width="6.88671875" style="37" customWidth="1"/>
    <col min="1287" max="1287" width="12.44140625" style="37" customWidth="1"/>
    <col min="1288" max="1289" width="6.88671875" style="37" bestFit="1" customWidth="1"/>
    <col min="1290" max="1290" width="6.88671875" style="37" customWidth="1"/>
    <col min="1291" max="1291" width="12.44140625" style="37" customWidth="1"/>
    <col min="1292" max="1293" width="6.88671875" style="37" bestFit="1" customWidth="1"/>
    <col min="1294" max="1294" width="6.88671875" style="37" customWidth="1"/>
    <col min="1295" max="1295" width="12.44140625" style="37" customWidth="1"/>
    <col min="1296" max="1297" width="6.88671875" style="37" bestFit="1" customWidth="1"/>
    <col min="1298" max="1298" width="6.88671875" style="37" customWidth="1"/>
    <col min="1299" max="1538" width="8.88671875" style="37"/>
    <col min="1539" max="1539" width="12.44140625" style="37" customWidth="1"/>
    <col min="1540" max="1541" width="6.88671875" style="37" bestFit="1" customWidth="1"/>
    <col min="1542" max="1542" width="6.88671875" style="37" customWidth="1"/>
    <col min="1543" max="1543" width="12.44140625" style="37" customWidth="1"/>
    <col min="1544" max="1545" width="6.88671875" style="37" bestFit="1" customWidth="1"/>
    <col min="1546" max="1546" width="6.88671875" style="37" customWidth="1"/>
    <col min="1547" max="1547" width="12.44140625" style="37" customWidth="1"/>
    <col min="1548" max="1549" width="6.88671875" style="37" bestFit="1" customWidth="1"/>
    <col min="1550" max="1550" width="6.88671875" style="37" customWidth="1"/>
    <col min="1551" max="1551" width="12.44140625" style="37" customWidth="1"/>
    <col min="1552" max="1553" width="6.88671875" style="37" bestFit="1" customWidth="1"/>
    <col min="1554" max="1554" width="6.88671875" style="37" customWidth="1"/>
    <col min="1555" max="1794" width="8.88671875" style="37"/>
    <col min="1795" max="1795" width="12.44140625" style="37" customWidth="1"/>
    <col min="1796" max="1797" width="6.88671875" style="37" bestFit="1" customWidth="1"/>
    <col min="1798" max="1798" width="6.88671875" style="37" customWidth="1"/>
    <col min="1799" max="1799" width="12.44140625" style="37" customWidth="1"/>
    <col min="1800" max="1801" width="6.88671875" style="37" bestFit="1" customWidth="1"/>
    <col min="1802" max="1802" width="6.88671875" style="37" customWidth="1"/>
    <col min="1803" max="1803" width="12.44140625" style="37" customWidth="1"/>
    <col min="1804" max="1805" width="6.88671875" style="37" bestFit="1" customWidth="1"/>
    <col min="1806" max="1806" width="6.88671875" style="37" customWidth="1"/>
    <col min="1807" max="1807" width="12.44140625" style="37" customWidth="1"/>
    <col min="1808" max="1809" width="6.88671875" style="37" bestFit="1" customWidth="1"/>
    <col min="1810" max="1810" width="6.88671875" style="37" customWidth="1"/>
    <col min="1811" max="2050" width="8.88671875" style="37"/>
    <col min="2051" max="2051" width="12.44140625" style="37" customWidth="1"/>
    <col min="2052" max="2053" width="6.88671875" style="37" bestFit="1" customWidth="1"/>
    <col min="2054" max="2054" width="6.88671875" style="37" customWidth="1"/>
    <col min="2055" max="2055" width="12.44140625" style="37" customWidth="1"/>
    <col min="2056" max="2057" width="6.88671875" style="37" bestFit="1" customWidth="1"/>
    <col min="2058" max="2058" width="6.88671875" style="37" customWidth="1"/>
    <col min="2059" max="2059" width="12.44140625" style="37" customWidth="1"/>
    <col min="2060" max="2061" width="6.88671875" style="37" bestFit="1" customWidth="1"/>
    <col min="2062" max="2062" width="6.88671875" style="37" customWidth="1"/>
    <col min="2063" max="2063" width="12.44140625" style="37" customWidth="1"/>
    <col min="2064" max="2065" width="6.88671875" style="37" bestFit="1" customWidth="1"/>
    <col min="2066" max="2066" width="6.88671875" style="37" customWidth="1"/>
    <col min="2067" max="2306" width="8.88671875" style="37"/>
    <col min="2307" max="2307" width="12.44140625" style="37" customWidth="1"/>
    <col min="2308" max="2309" width="6.88671875" style="37" bestFit="1" customWidth="1"/>
    <col min="2310" max="2310" width="6.88671875" style="37" customWidth="1"/>
    <col min="2311" max="2311" width="12.44140625" style="37" customWidth="1"/>
    <col min="2312" max="2313" width="6.88671875" style="37" bestFit="1" customWidth="1"/>
    <col min="2314" max="2314" width="6.88671875" style="37" customWidth="1"/>
    <col min="2315" max="2315" width="12.44140625" style="37" customWidth="1"/>
    <col min="2316" max="2317" width="6.88671875" style="37" bestFit="1" customWidth="1"/>
    <col min="2318" max="2318" width="6.88671875" style="37" customWidth="1"/>
    <col min="2319" max="2319" width="12.44140625" style="37" customWidth="1"/>
    <col min="2320" max="2321" width="6.88671875" style="37" bestFit="1" customWidth="1"/>
    <col min="2322" max="2322" width="6.88671875" style="37" customWidth="1"/>
    <col min="2323" max="2562" width="8.88671875" style="37"/>
    <col min="2563" max="2563" width="12.44140625" style="37" customWidth="1"/>
    <col min="2564" max="2565" width="6.88671875" style="37" bestFit="1" customWidth="1"/>
    <col min="2566" max="2566" width="6.88671875" style="37" customWidth="1"/>
    <col min="2567" max="2567" width="12.44140625" style="37" customWidth="1"/>
    <col min="2568" max="2569" width="6.88671875" style="37" bestFit="1" customWidth="1"/>
    <col min="2570" max="2570" width="6.88671875" style="37" customWidth="1"/>
    <col min="2571" max="2571" width="12.44140625" style="37" customWidth="1"/>
    <col min="2572" max="2573" width="6.88671875" style="37" bestFit="1" customWidth="1"/>
    <col min="2574" max="2574" width="6.88671875" style="37" customWidth="1"/>
    <col min="2575" max="2575" width="12.44140625" style="37" customWidth="1"/>
    <col min="2576" max="2577" width="6.88671875" style="37" bestFit="1" customWidth="1"/>
    <col min="2578" max="2578" width="6.88671875" style="37" customWidth="1"/>
    <col min="2579" max="2818" width="8.88671875" style="37"/>
    <col min="2819" max="2819" width="12.44140625" style="37" customWidth="1"/>
    <col min="2820" max="2821" width="6.88671875" style="37" bestFit="1" customWidth="1"/>
    <col min="2822" max="2822" width="6.88671875" style="37" customWidth="1"/>
    <col min="2823" max="2823" width="12.44140625" style="37" customWidth="1"/>
    <col min="2824" max="2825" width="6.88671875" style="37" bestFit="1" customWidth="1"/>
    <col min="2826" max="2826" width="6.88671875" style="37" customWidth="1"/>
    <col min="2827" max="2827" width="12.44140625" style="37" customWidth="1"/>
    <col min="2828" max="2829" width="6.88671875" style="37" bestFit="1" customWidth="1"/>
    <col min="2830" max="2830" width="6.88671875" style="37" customWidth="1"/>
    <col min="2831" max="2831" width="12.44140625" style="37" customWidth="1"/>
    <col min="2832" max="2833" width="6.88671875" style="37" bestFit="1" customWidth="1"/>
    <col min="2834" max="2834" width="6.88671875" style="37" customWidth="1"/>
    <col min="2835" max="3074" width="8.88671875" style="37"/>
    <col min="3075" max="3075" width="12.44140625" style="37" customWidth="1"/>
    <col min="3076" max="3077" width="6.88671875" style="37" bestFit="1" customWidth="1"/>
    <col min="3078" max="3078" width="6.88671875" style="37" customWidth="1"/>
    <col min="3079" max="3079" width="12.44140625" style="37" customWidth="1"/>
    <col min="3080" max="3081" width="6.88671875" style="37" bestFit="1" customWidth="1"/>
    <col min="3082" max="3082" width="6.88671875" style="37" customWidth="1"/>
    <col min="3083" max="3083" width="12.44140625" style="37" customWidth="1"/>
    <col min="3084" max="3085" width="6.88671875" style="37" bestFit="1" customWidth="1"/>
    <col min="3086" max="3086" width="6.88671875" style="37" customWidth="1"/>
    <col min="3087" max="3087" width="12.44140625" style="37" customWidth="1"/>
    <col min="3088" max="3089" width="6.88671875" style="37" bestFit="1" customWidth="1"/>
    <col min="3090" max="3090" width="6.88671875" style="37" customWidth="1"/>
    <col min="3091" max="3330" width="8.88671875" style="37"/>
    <col min="3331" max="3331" width="12.44140625" style="37" customWidth="1"/>
    <col min="3332" max="3333" width="6.88671875" style="37" bestFit="1" customWidth="1"/>
    <col min="3334" max="3334" width="6.88671875" style="37" customWidth="1"/>
    <col min="3335" max="3335" width="12.44140625" style="37" customWidth="1"/>
    <col min="3336" max="3337" width="6.88671875" style="37" bestFit="1" customWidth="1"/>
    <col min="3338" max="3338" width="6.88671875" style="37" customWidth="1"/>
    <col min="3339" max="3339" width="12.44140625" style="37" customWidth="1"/>
    <col min="3340" max="3341" width="6.88671875" style="37" bestFit="1" customWidth="1"/>
    <col min="3342" max="3342" width="6.88671875" style="37" customWidth="1"/>
    <col min="3343" max="3343" width="12.44140625" style="37" customWidth="1"/>
    <col min="3344" max="3345" width="6.88671875" style="37" bestFit="1" customWidth="1"/>
    <col min="3346" max="3346" width="6.88671875" style="37" customWidth="1"/>
    <col min="3347" max="3586" width="8.88671875" style="37"/>
    <col min="3587" max="3587" width="12.44140625" style="37" customWidth="1"/>
    <col min="3588" max="3589" width="6.88671875" style="37" bestFit="1" customWidth="1"/>
    <col min="3590" max="3590" width="6.88671875" style="37" customWidth="1"/>
    <col min="3591" max="3591" width="12.44140625" style="37" customWidth="1"/>
    <col min="3592" max="3593" width="6.88671875" style="37" bestFit="1" customWidth="1"/>
    <col min="3594" max="3594" width="6.88671875" style="37" customWidth="1"/>
    <col min="3595" max="3595" width="12.44140625" style="37" customWidth="1"/>
    <col min="3596" max="3597" width="6.88671875" style="37" bestFit="1" customWidth="1"/>
    <col min="3598" max="3598" width="6.88671875" style="37" customWidth="1"/>
    <col min="3599" max="3599" width="12.44140625" style="37" customWidth="1"/>
    <col min="3600" max="3601" width="6.88671875" style="37" bestFit="1" customWidth="1"/>
    <col min="3602" max="3602" width="6.88671875" style="37" customWidth="1"/>
    <col min="3603" max="3842" width="8.88671875" style="37"/>
    <col min="3843" max="3843" width="12.44140625" style="37" customWidth="1"/>
    <col min="3844" max="3845" width="6.88671875" style="37" bestFit="1" customWidth="1"/>
    <col min="3846" max="3846" width="6.88671875" style="37" customWidth="1"/>
    <col min="3847" max="3847" width="12.44140625" style="37" customWidth="1"/>
    <col min="3848" max="3849" width="6.88671875" style="37" bestFit="1" customWidth="1"/>
    <col min="3850" max="3850" width="6.88671875" style="37" customWidth="1"/>
    <col min="3851" max="3851" width="12.44140625" style="37" customWidth="1"/>
    <col min="3852" max="3853" width="6.88671875" style="37" bestFit="1" customWidth="1"/>
    <col min="3854" max="3854" width="6.88671875" style="37" customWidth="1"/>
    <col min="3855" max="3855" width="12.44140625" style="37" customWidth="1"/>
    <col min="3856" max="3857" width="6.88671875" style="37" bestFit="1" customWidth="1"/>
    <col min="3858" max="3858" width="6.88671875" style="37" customWidth="1"/>
    <col min="3859" max="4098" width="8.88671875" style="37"/>
    <col min="4099" max="4099" width="12.44140625" style="37" customWidth="1"/>
    <col min="4100" max="4101" width="6.88671875" style="37" bestFit="1" customWidth="1"/>
    <col min="4102" max="4102" width="6.88671875" style="37" customWidth="1"/>
    <col min="4103" max="4103" width="12.44140625" style="37" customWidth="1"/>
    <col min="4104" max="4105" width="6.88671875" style="37" bestFit="1" customWidth="1"/>
    <col min="4106" max="4106" width="6.88671875" style="37" customWidth="1"/>
    <col min="4107" max="4107" width="12.44140625" style="37" customWidth="1"/>
    <col min="4108" max="4109" width="6.88671875" style="37" bestFit="1" customWidth="1"/>
    <col min="4110" max="4110" width="6.88671875" style="37" customWidth="1"/>
    <col min="4111" max="4111" width="12.44140625" style="37" customWidth="1"/>
    <col min="4112" max="4113" width="6.88671875" style="37" bestFit="1" customWidth="1"/>
    <col min="4114" max="4114" width="6.88671875" style="37" customWidth="1"/>
    <col min="4115" max="4354" width="8.88671875" style="37"/>
    <col min="4355" max="4355" width="12.44140625" style="37" customWidth="1"/>
    <col min="4356" max="4357" width="6.88671875" style="37" bestFit="1" customWidth="1"/>
    <col min="4358" max="4358" width="6.88671875" style="37" customWidth="1"/>
    <col min="4359" max="4359" width="12.44140625" style="37" customWidth="1"/>
    <col min="4360" max="4361" width="6.88671875" style="37" bestFit="1" customWidth="1"/>
    <col min="4362" max="4362" width="6.88671875" style="37" customWidth="1"/>
    <col min="4363" max="4363" width="12.44140625" style="37" customWidth="1"/>
    <col min="4364" max="4365" width="6.88671875" style="37" bestFit="1" customWidth="1"/>
    <col min="4366" max="4366" width="6.88671875" style="37" customWidth="1"/>
    <col min="4367" max="4367" width="12.44140625" style="37" customWidth="1"/>
    <col min="4368" max="4369" width="6.88671875" style="37" bestFit="1" customWidth="1"/>
    <col min="4370" max="4370" width="6.88671875" style="37" customWidth="1"/>
    <col min="4371" max="4610" width="8.88671875" style="37"/>
    <col min="4611" max="4611" width="12.44140625" style="37" customWidth="1"/>
    <col min="4612" max="4613" width="6.88671875" style="37" bestFit="1" customWidth="1"/>
    <col min="4614" max="4614" width="6.88671875" style="37" customWidth="1"/>
    <col min="4615" max="4615" width="12.44140625" style="37" customWidth="1"/>
    <col min="4616" max="4617" width="6.88671875" style="37" bestFit="1" customWidth="1"/>
    <col min="4618" max="4618" width="6.88671875" style="37" customWidth="1"/>
    <col min="4619" max="4619" width="12.44140625" style="37" customWidth="1"/>
    <col min="4620" max="4621" width="6.88671875" style="37" bestFit="1" customWidth="1"/>
    <col min="4622" max="4622" width="6.88671875" style="37" customWidth="1"/>
    <col min="4623" max="4623" width="12.44140625" style="37" customWidth="1"/>
    <col min="4624" max="4625" width="6.88671875" style="37" bestFit="1" customWidth="1"/>
    <col min="4626" max="4626" width="6.88671875" style="37" customWidth="1"/>
    <col min="4627" max="4866" width="8.88671875" style="37"/>
    <col min="4867" max="4867" width="12.44140625" style="37" customWidth="1"/>
    <col min="4868" max="4869" width="6.88671875" style="37" bestFit="1" customWidth="1"/>
    <col min="4870" max="4870" width="6.88671875" style="37" customWidth="1"/>
    <col min="4871" max="4871" width="12.44140625" style="37" customWidth="1"/>
    <col min="4872" max="4873" width="6.88671875" style="37" bestFit="1" customWidth="1"/>
    <col min="4874" max="4874" width="6.88671875" style="37" customWidth="1"/>
    <col min="4875" max="4875" width="12.44140625" style="37" customWidth="1"/>
    <col min="4876" max="4877" width="6.88671875" style="37" bestFit="1" customWidth="1"/>
    <col min="4878" max="4878" width="6.88671875" style="37" customWidth="1"/>
    <col min="4879" max="4879" width="12.44140625" style="37" customWidth="1"/>
    <col min="4880" max="4881" width="6.88671875" style="37" bestFit="1" customWidth="1"/>
    <col min="4882" max="4882" width="6.88671875" style="37" customWidth="1"/>
    <col min="4883" max="5122" width="8.88671875" style="37"/>
    <col min="5123" max="5123" width="12.44140625" style="37" customWidth="1"/>
    <col min="5124" max="5125" width="6.88671875" style="37" bestFit="1" customWidth="1"/>
    <col min="5126" max="5126" width="6.88671875" style="37" customWidth="1"/>
    <col min="5127" max="5127" width="12.44140625" style="37" customWidth="1"/>
    <col min="5128" max="5129" width="6.88671875" style="37" bestFit="1" customWidth="1"/>
    <col min="5130" max="5130" width="6.88671875" style="37" customWidth="1"/>
    <col min="5131" max="5131" width="12.44140625" style="37" customWidth="1"/>
    <col min="5132" max="5133" width="6.88671875" style="37" bestFit="1" customWidth="1"/>
    <col min="5134" max="5134" width="6.88671875" style="37" customWidth="1"/>
    <col min="5135" max="5135" width="12.44140625" style="37" customWidth="1"/>
    <col min="5136" max="5137" width="6.88671875" style="37" bestFit="1" customWidth="1"/>
    <col min="5138" max="5138" width="6.88671875" style="37" customWidth="1"/>
    <col min="5139" max="5378" width="8.88671875" style="37"/>
    <col min="5379" max="5379" width="12.44140625" style="37" customWidth="1"/>
    <col min="5380" max="5381" width="6.88671875" style="37" bestFit="1" customWidth="1"/>
    <col min="5382" max="5382" width="6.88671875" style="37" customWidth="1"/>
    <col min="5383" max="5383" width="12.44140625" style="37" customWidth="1"/>
    <col min="5384" max="5385" width="6.88671875" style="37" bestFit="1" customWidth="1"/>
    <col min="5386" max="5386" width="6.88671875" style="37" customWidth="1"/>
    <col min="5387" max="5387" width="12.44140625" style="37" customWidth="1"/>
    <col min="5388" max="5389" width="6.88671875" style="37" bestFit="1" customWidth="1"/>
    <col min="5390" max="5390" width="6.88671875" style="37" customWidth="1"/>
    <col min="5391" max="5391" width="12.44140625" style="37" customWidth="1"/>
    <col min="5392" max="5393" width="6.88671875" style="37" bestFit="1" customWidth="1"/>
    <col min="5394" max="5394" width="6.88671875" style="37" customWidth="1"/>
    <col min="5395" max="5634" width="8.88671875" style="37"/>
    <col min="5635" max="5635" width="12.44140625" style="37" customWidth="1"/>
    <col min="5636" max="5637" width="6.88671875" style="37" bestFit="1" customWidth="1"/>
    <col min="5638" max="5638" width="6.88671875" style="37" customWidth="1"/>
    <col min="5639" max="5639" width="12.44140625" style="37" customWidth="1"/>
    <col min="5640" max="5641" width="6.88671875" style="37" bestFit="1" customWidth="1"/>
    <col min="5642" max="5642" width="6.88671875" style="37" customWidth="1"/>
    <col min="5643" max="5643" width="12.44140625" style="37" customWidth="1"/>
    <col min="5644" max="5645" width="6.88671875" style="37" bestFit="1" customWidth="1"/>
    <col min="5646" max="5646" width="6.88671875" style="37" customWidth="1"/>
    <col min="5647" max="5647" width="12.44140625" style="37" customWidth="1"/>
    <col min="5648" max="5649" width="6.88671875" style="37" bestFit="1" customWidth="1"/>
    <col min="5650" max="5650" width="6.88671875" style="37" customWidth="1"/>
    <col min="5651" max="5890" width="8.88671875" style="37"/>
    <col min="5891" max="5891" width="12.44140625" style="37" customWidth="1"/>
    <col min="5892" max="5893" width="6.88671875" style="37" bestFit="1" customWidth="1"/>
    <col min="5894" max="5894" width="6.88671875" style="37" customWidth="1"/>
    <col min="5895" max="5895" width="12.44140625" style="37" customWidth="1"/>
    <col min="5896" max="5897" width="6.88671875" style="37" bestFit="1" customWidth="1"/>
    <col min="5898" max="5898" width="6.88671875" style="37" customWidth="1"/>
    <col min="5899" max="5899" width="12.44140625" style="37" customWidth="1"/>
    <col min="5900" max="5901" width="6.88671875" style="37" bestFit="1" customWidth="1"/>
    <col min="5902" max="5902" width="6.88671875" style="37" customWidth="1"/>
    <col min="5903" max="5903" width="12.44140625" style="37" customWidth="1"/>
    <col min="5904" max="5905" width="6.88671875" style="37" bestFit="1" customWidth="1"/>
    <col min="5906" max="5906" width="6.88671875" style="37" customWidth="1"/>
    <col min="5907" max="6146" width="8.88671875" style="37"/>
    <col min="6147" max="6147" width="12.44140625" style="37" customWidth="1"/>
    <col min="6148" max="6149" width="6.88671875" style="37" bestFit="1" customWidth="1"/>
    <col min="6150" max="6150" width="6.88671875" style="37" customWidth="1"/>
    <col min="6151" max="6151" width="12.44140625" style="37" customWidth="1"/>
    <col min="6152" max="6153" width="6.88671875" style="37" bestFit="1" customWidth="1"/>
    <col min="6154" max="6154" width="6.88671875" style="37" customWidth="1"/>
    <col min="6155" max="6155" width="12.44140625" style="37" customWidth="1"/>
    <col min="6156" max="6157" width="6.88671875" style="37" bestFit="1" customWidth="1"/>
    <col min="6158" max="6158" width="6.88671875" style="37" customWidth="1"/>
    <col min="6159" max="6159" width="12.44140625" style="37" customWidth="1"/>
    <col min="6160" max="6161" width="6.88671875" style="37" bestFit="1" customWidth="1"/>
    <col min="6162" max="6162" width="6.88671875" style="37" customWidth="1"/>
    <col min="6163" max="6402" width="8.88671875" style="37"/>
    <col min="6403" max="6403" width="12.44140625" style="37" customWidth="1"/>
    <col min="6404" max="6405" width="6.88671875" style="37" bestFit="1" customWidth="1"/>
    <col min="6406" max="6406" width="6.88671875" style="37" customWidth="1"/>
    <col min="6407" max="6407" width="12.44140625" style="37" customWidth="1"/>
    <col min="6408" max="6409" width="6.88671875" style="37" bestFit="1" customWidth="1"/>
    <col min="6410" max="6410" width="6.88671875" style="37" customWidth="1"/>
    <col min="6411" max="6411" width="12.44140625" style="37" customWidth="1"/>
    <col min="6412" max="6413" width="6.88671875" style="37" bestFit="1" customWidth="1"/>
    <col min="6414" max="6414" width="6.88671875" style="37" customWidth="1"/>
    <col min="6415" max="6415" width="12.44140625" style="37" customWidth="1"/>
    <col min="6416" max="6417" width="6.88671875" style="37" bestFit="1" customWidth="1"/>
    <col min="6418" max="6418" width="6.88671875" style="37" customWidth="1"/>
    <col min="6419" max="6658" width="8.88671875" style="37"/>
    <col min="6659" max="6659" width="12.44140625" style="37" customWidth="1"/>
    <col min="6660" max="6661" width="6.88671875" style="37" bestFit="1" customWidth="1"/>
    <col min="6662" max="6662" width="6.88671875" style="37" customWidth="1"/>
    <col min="6663" max="6663" width="12.44140625" style="37" customWidth="1"/>
    <col min="6664" max="6665" width="6.88671875" style="37" bestFit="1" customWidth="1"/>
    <col min="6666" max="6666" width="6.88671875" style="37" customWidth="1"/>
    <col min="6667" max="6667" width="12.44140625" style="37" customWidth="1"/>
    <col min="6668" max="6669" width="6.88671875" style="37" bestFit="1" customWidth="1"/>
    <col min="6670" max="6670" width="6.88671875" style="37" customWidth="1"/>
    <col min="6671" max="6671" width="12.44140625" style="37" customWidth="1"/>
    <col min="6672" max="6673" width="6.88671875" style="37" bestFit="1" customWidth="1"/>
    <col min="6674" max="6674" width="6.88671875" style="37" customWidth="1"/>
    <col min="6675" max="6914" width="8.88671875" style="37"/>
    <col min="6915" max="6915" width="12.44140625" style="37" customWidth="1"/>
    <col min="6916" max="6917" width="6.88671875" style="37" bestFit="1" customWidth="1"/>
    <col min="6918" max="6918" width="6.88671875" style="37" customWidth="1"/>
    <col min="6919" max="6919" width="12.44140625" style="37" customWidth="1"/>
    <col min="6920" max="6921" width="6.88671875" style="37" bestFit="1" customWidth="1"/>
    <col min="6922" max="6922" width="6.88671875" style="37" customWidth="1"/>
    <col min="6923" max="6923" width="12.44140625" style="37" customWidth="1"/>
    <col min="6924" max="6925" width="6.88671875" style="37" bestFit="1" customWidth="1"/>
    <col min="6926" max="6926" width="6.88671875" style="37" customWidth="1"/>
    <col min="6927" max="6927" width="12.44140625" style="37" customWidth="1"/>
    <col min="6928" max="6929" width="6.88671875" style="37" bestFit="1" customWidth="1"/>
    <col min="6930" max="6930" width="6.88671875" style="37" customWidth="1"/>
    <col min="6931" max="7170" width="8.88671875" style="37"/>
    <col min="7171" max="7171" width="12.44140625" style="37" customWidth="1"/>
    <col min="7172" max="7173" width="6.88671875" style="37" bestFit="1" customWidth="1"/>
    <col min="7174" max="7174" width="6.88671875" style="37" customWidth="1"/>
    <col min="7175" max="7175" width="12.44140625" style="37" customWidth="1"/>
    <col min="7176" max="7177" width="6.88671875" style="37" bestFit="1" customWidth="1"/>
    <col min="7178" max="7178" width="6.88671875" style="37" customWidth="1"/>
    <col min="7179" max="7179" width="12.44140625" style="37" customWidth="1"/>
    <col min="7180" max="7181" width="6.88671875" style="37" bestFit="1" customWidth="1"/>
    <col min="7182" max="7182" width="6.88671875" style="37" customWidth="1"/>
    <col min="7183" max="7183" width="12.44140625" style="37" customWidth="1"/>
    <col min="7184" max="7185" width="6.88671875" style="37" bestFit="1" customWidth="1"/>
    <col min="7186" max="7186" width="6.88671875" style="37" customWidth="1"/>
    <col min="7187" max="7426" width="8.88671875" style="37"/>
    <col min="7427" max="7427" width="12.44140625" style="37" customWidth="1"/>
    <col min="7428" max="7429" width="6.88671875" style="37" bestFit="1" customWidth="1"/>
    <col min="7430" max="7430" width="6.88671875" style="37" customWidth="1"/>
    <col min="7431" max="7431" width="12.44140625" style="37" customWidth="1"/>
    <col min="7432" max="7433" width="6.88671875" style="37" bestFit="1" customWidth="1"/>
    <col min="7434" max="7434" width="6.88671875" style="37" customWidth="1"/>
    <col min="7435" max="7435" width="12.44140625" style="37" customWidth="1"/>
    <col min="7436" max="7437" width="6.88671875" style="37" bestFit="1" customWidth="1"/>
    <col min="7438" max="7438" width="6.88671875" style="37" customWidth="1"/>
    <col min="7439" max="7439" width="12.44140625" style="37" customWidth="1"/>
    <col min="7440" max="7441" width="6.88671875" style="37" bestFit="1" customWidth="1"/>
    <col min="7442" max="7442" width="6.88671875" style="37" customWidth="1"/>
    <col min="7443" max="7682" width="8.88671875" style="37"/>
    <col min="7683" max="7683" width="12.44140625" style="37" customWidth="1"/>
    <col min="7684" max="7685" width="6.88671875" style="37" bestFit="1" customWidth="1"/>
    <col min="7686" max="7686" width="6.88671875" style="37" customWidth="1"/>
    <col min="7687" max="7687" width="12.44140625" style="37" customWidth="1"/>
    <col min="7688" max="7689" width="6.88671875" style="37" bestFit="1" customWidth="1"/>
    <col min="7690" max="7690" width="6.88671875" style="37" customWidth="1"/>
    <col min="7691" max="7691" width="12.44140625" style="37" customWidth="1"/>
    <col min="7692" max="7693" width="6.88671875" style="37" bestFit="1" customWidth="1"/>
    <col min="7694" max="7694" width="6.88671875" style="37" customWidth="1"/>
    <col min="7695" max="7695" width="12.44140625" style="37" customWidth="1"/>
    <col min="7696" max="7697" width="6.88671875" style="37" bestFit="1" customWidth="1"/>
    <col min="7698" max="7698" width="6.88671875" style="37" customWidth="1"/>
    <col min="7699" max="7938" width="8.88671875" style="37"/>
    <col min="7939" max="7939" width="12.44140625" style="37" customWidth="1"/>
    <col min="7940" max="7941" width="6.88671875" style="37" bestFit="1" customWidth="1"/>
    <col min="7942" max="7942" width="6.88671875" style="37" customWidth="1"/>
    <col min="7943" max="7943" width="12.44140625" style="37" customWidth="1"/>
    <col min="7944" max="7945" width="6.88671875" style="37" bestFit="1" customWidth="1"/>
    <col min="7946" max="7946" width="6.88671875" style="37" customWidth="1"/>
    <col min="7947" max="7947" width="12.44140625" style="37" customWidth="1"/>
    <col min="7948" max="7949" width="6.88671875" style="37" bestFit="1" customWidth="1"/>
    <col min="7950" max="7950" width="6.88671875" style="37" customWidth="1"/>
    <col min="7951" max="7951" width="12.44140625" style="37" customWidth="1"/>
    <col min="7952" max="7953" width="6.88671875" style="37" bestFit="1" customWidth="1"/>
    <col min="7954" max="7954" width="6.88671875" style="37" customWidth="1"/>
    <col min="7955" max="8194" width="8.88671875" style="37"/>
    <col min="8195" max="8195" width="12.44140625" style="37" customWidth="1"/>
    <col min="8196" max="8197" width="6.88671875" style="37" bestFit="1" customWidth="1"/>
    <col min="8198" max="8198" width="6.88671875" style="37" customWidth="1"/>
    <col min="8199" max="8199" width="12.44140625" style="37" customWidth="1"/>
    <col min="8200" max="8201" width="6.88671875" style="37" bestFit="1" customWidth="1"/>
    <col min="8202" max="8202" width="6.88671875" style="37" customWidth="1"/>
    <col min="8203" max="8203" width="12.44140625" style="37" customWidth="1"/>
    <col min="8204" max="8205" width="6.88671875" style="37" bestFit="1" customWidth="1"/>
    <col min="8206" max="8206" width="6.88671875" style="37" customWidth="1"/>
    <col min="8207" max="8207" width="12.44140625" style="37" customWidth="1"/>
    <col min="8208" max="8209" width="6.88671875" style="37" bestFit="1" customWidth="1"/>
    <col min="8210" max="8210" width="6.88671875" style="37" customWidth="1"/>
    <col min="8211" max="8450" width="8.88671875" style="37"/>
    <col min="8451" max="8451" width="12.44140625" style="37" customWidth="1"/>
    <col min="8452" max="8453" width="6.88671875" style="37" bestFit="1" customWidth="1"/>
    <col min="8454" max="8454" width="6.88671875" style="37" customWidth="1"/>
    <col min="8455" max="8455" width="12.44140625" style="37" customWidth="1"/>
    <col min="8456" max="8457" width="6.88671875" style="37" bestFit="1" customWidth="1"/>
    <col min="8458" max="8458" width="6.88671875" style="37" customWidth="1"/>
    <col min="8459" max="8459" width="12.44140625" style="37" customWidth="1"/>
    <col min="8460" max="8461" width="6.88671875" style="37" bestFit="1" customWidth="1"/>
    <col min="8462" max="8462" width="6.88671875" style="37" customWidth="1"/>
    <col min="8463" max="8463" width="12.44140625" style="37" customWidth="1"/>
    <col min="8464" max="8465" width="6.88671875" style="37" bestFit="1" customWidth="1"/>
    <col min="8466" max="8466" width="6.88671875" style="37" customWidth="1"/>
    <col min="8467" max="8706" width="8.88671875" style="37"/>
    <col min="8707" max="8707" width="12.44140625" style="37" customWidth="1"/>
    <col min="8708" max="8709" width="6.88671875" style="37" bestFit="1" customWidth="1"/>
    <col min="8710" max="8710" width="6.88671875" style="37" customWidth="1"/>
    <col min="8711" max="8711" width="12.44140625" style="37" customWidth="1"/>
    <col min="8712" max="8713" width="6.88671875" style="37" bestFit="1" customWidth="1"/>
    <col min="8714" max="8714" width="6.88671875" style="37" customWidth="1"/>
    <col min="8715" max="8715" width="12.44140625" style="37" customWidth="1"/>
    <col min="8716" max="8717" width="6.88671875" style="37" bestFit="1" customWidth="1"/>
    <col min="8718" max="8718" width="6.88671875" style="37" customWidth="1"/>
    <col min="8719" max="8719" width="12.44140625" style="37" customWidth="1"/>
    <col min="8720" max="8721" width="6.88671875" style="37" bestFit="1" customWidth="1"/>
    <col min="8722" max="8722" width="6.88671875" style="37" customWidth="1"/>
    <col min="8723" max="8962" width="8.88671875" style="37"/>
    <col min="8963" max="8963" width="12.44140625" style="37" customWidth="1"/>
    <col min="8964" max="8965" width="6.88671875" style="37" bestFit="1" customWidth="1"/>
    <col min="8966" max="8966" width="6.88671875" style="37" customWidth="1"/>
    <col min="8967" max="8967" width="12.44140625" style="37" customWidth="1"/>
    <col min="8968" max="8969" width="6.88671875" style="37" bestFit="1" customWidth="1"/>
    <col min="8970" max="8970" width="6.88671875" style="37" customWidth="1"/>
    <col min="8971" max="8971" width="12.44140625" style="37" customWidth="1"/>
    <col min="8972" max="8973" width="6.88671875" style="37" bestFit="1" customWidth="1"/>
    <col min="8974" max="8974" width="6.88671875" style="37" customWidth="1"/>
    <col min="8975" max="8975" width="12.44140625" style="37" customWidth="1"/>
    <col min="8976" max="8977" width="6.88671875" style="37" bestFit="1" customWidth="1"/>
    <col min="8978" max="8978" width="6.88671875" style="37" customWidth="1"/>
    <col min="8979" max="9218" width="8.88671875" style="37"/>
    <col min="9219" max="9219" width="12.44140625" style="37" customWidth="1"/>
    <col min="9220" max="9221" width="6.88671875" style="37" bestFit="1" customWidth="1"/>
    <col min="9222" max="9222" width="6.88671875" style="37" customWidth="1"/>
    <col min="9223" max="9223" width="12.44140625" style="37" customWidth="1"/>
    <col min="9224" max="9225" width="6.88671875" style="37" bestFit="1" customWidth="1"/>
    <col min="9226" max="9226" width="6.88671875" style="37" customWidth="1"/>
    <col min="9227" max="9227" width="12.44140625" style="37" customWidth="1"/>
    <col min="9228" max="9229" width="6.88671875" style="37" bestFit="1" customWidth="1"/>
    <col min="9230" max="9230" width="6.88671875" style="37" customWidth="1"/>
    <col min="9231" max="9231" width="12.44140625" style="37" customWidth="1"/>
    <col min="9232" max="9233" width="6.88671875" style="37" bestFit="1" customWidth="1"/>
    <col min="9234" max="9234" width="6.88671875" style="37" customWidth="1"/>
    <col min="9235" max="9474" width="8.88671875" style="37"/>
    <col min="9475" max="9475" width="12.44140625" style="37" customWidth="1"/>
    <col min="9476" max="9477" width="6.88671875" style="37" bestFit="1" customWidth="1"/>
    <col min="9478" max="9478" width="6.88671875" style="37" customWidth="1"/>
    <col min="9479" max="9479" width="12.44140625" style="37" customWidth="1"/>
    <col min="9480" max="9481" width="6.88671875" style="37" bestFit="1" customWidth="1"/>
    <col min="9482" max="9482" width="6.88671875" style="37" customWidth="1"/>
    <col min="9483" max="9483" width="12.44140625" style="37" customWidth="1"/>
    <col min="9484" max="9485" width="6.88671875" style="37" bestFit="1" customWidth="1"/>
    <col min="9486" max="9486" width="6.88671875" style="37" customWidth="1"/>
    <col min="9487" max="9487" width="12.44140625" style="37" customWidth="1"/>
    <col min="9488" max="9489" width="6.88671875" style="37" bestFit="1" customWidth="1"/>
    <col min="9490" max="9490" width="6.88671875" style="37" customWidth="1"/>
    <col min="9491" max="9730" width="8.88671875" style="37"/>
    <col min="9731" max="9731" width="12.44140625" style="37" customWidth="1"/>
    <col min="9732" max="9733" width="6.88671875" style="37" bestFit="1" customWidth="1"/>
    <col min="9734" max="9734" width="6.88671875" style="37" customWidth="1"/>
    <col min="9735" max="9735" width="12.44140625" style="37" customWidth="1"/>
    <col min="9736" max="9737" width="6.88671875" style="37" bestFit="1" customWidth="1"/>
    <col min="9738" max="9738" width="6.88671875" style="37" customWidth="1"/>
    <col min="9739" max="9739" width="12.44140625" style="37" customWidth="1"/>
    <col min="9740" max="9741" width="6.88671875" style="37" bestFit="1" customWidth="1"/>
    <col min="9742" max="9742" width="6.88671875" style="37" customWidth="1"/>
    <col min="9743" max="9743" width="12.44140625" style="37" customWidth="1"/>
    <col min="9744" max="9745" width="6.88671875" style="37" bestFit="1" customWidth="1"/>
    <col min="9746" max="9746" width="6.88671875" style="37" customWidth="1"/>
    <col min="9747" max="9986" width="8.88671875" style="37"/>
    <col min="9987" max="9987" width="12.44140625" style="37" customWidth="1"/>
    <col min="9988" max="9989" width="6.88671875" style="37" bestFit="1" customWidth="1"/>
    <col min="9990" max="9990" width="6.88671875" style="37" customWidth="1"/>
    <col min="9991" max="9991" width="12.44140625" style="37" customWidth="1"/>
    <col min="9992" max="9993" width="6.88671875" style="37" bestFit="1" customWidth="1"/>
    <col min="9994" max="9994" width="6.88671875" style="37" customWidth="1"/>
    <col min="9995" max="9995" width="12.44140625" style="37" customWidth="1"/>
    <col min="9996" max="9997" width="6.88671875" style="37" bestFit="1" customWidth="1"/>
    <col min="9998" max="9998" width="6.88671875" style="37" customWidth="1"/>
    <col min="9999" max="9999" width="12.44140625" style="37" customWidth="1"/>
    <col min="10000" max="10001" width="6.88671875" style="37" bestFit="1" customWidth="1"/>
    <col min="10002" max="10002" width="6.88671875" style="37" customWidth="1"/>
    <col min="10003" max="10242" width="8.88671875" style="37"/>
    <col min="10243" max="10243" width="12.44140625" style="37" customWidth="1"/>
    <col min="10244" max="10245" width="6.88671875" style="37" bestFit="1" customWidth="1"/>
    <col min="10246" max="10246" width="6.88671875" style="37" customWidth="1"/>
    <col min="10247" max="10247" width="12.44140625" style="37" customWidth="1"/>
    <col min="10248" max="10249" width="6.88671875" style="37" bestFit="1" customWidth="1"/>
    <col min="10250" max="10250" width="6.88671875" style="37" customWidth="1"/>
    <col min="10251" max="10251" width="12.44140625" style="37" customWidth="1"/>
    <col min="10252" max="10253" width="6.88671875" style="37" bestFit="1" customWidth="1"/>
    <col min="10254" max="10254" width="6.88671875" style="37" customWidth="1"/>
    <col min="10255" max="10255" width="12.44140625" style="37" customWidth="1"/>
    <col min="10256" max="10257" width="6.88671875" style="37" bestFit="1" customWidth="1"/>
    <col min="10258" max="10258" width="6.88671875" style="37" customWidth="1"/>
    <col min="10259" max="10498" width="8.88671875" style="37"/>
    <col min="10499" max="10499" width="12.44140625" style="37" customWidth="1"/>
    <col min="10500" max="10501" width="6.88671875" style="37" bestFit="1" customWidth="1"/>
    <col min="10502" max="10502" width="6.88671875" style="37" customWidth="1"/>
    <col min="10503" max="10503" width="12.44140625" style="37" customWidth="1"/>
    <col min="10504" max="10505" width="6.88671875" style="37" bestFit="1" customWidth="1"/>
    <col min="10506" max="10506" width="6.88671875" style="37" customWidth="1"/>
    <col min="10507" max="10507" width="12.44140625" style="37" customWidth="1"/>
    <col min="10508" max="10509" width="6.88671875" style="37" bestFit="1" customWidth="1"/>
    <col min="10510" max="10510" width="6.88671875" style="37" customWidth="1"/>
    <col min="10511" max="10511" width="12.44140625" style="37" customWidth="1"/>
    <col min="10512" max="10513" width="6.88671875" style="37" bestFit="1" customWidth="1"/>
    <col min="10514" max="10514" width="6.88671875" style="37" customWidth="1"/>
    <col min="10515" max="10754" width="8.88671875" style="37"/>
    <col min="10755" max="10755" width="12.44140625" style="37" customWidth="1"/>
    <col min="10756" max="10757" width="6.88671875" style="37" bestFit="1" customWidth="1"/>
    <col min="10758" max="10758" width="6.88671875" style="37" customWidth="1"/>
    <col min="10759" max="10759" width="12.44140625" style="37" customWidth="1"/>
    <col min="10760" max="10761" width="6.88671875" style="37" bestFit="1" customWidth="1"/>
    <col min="10762" max="10762" width="6.88671875" style="37" customWidth="1"/>
    <col min="10763" max="10763" width="12.44140625" style="37" customWidth="1"/>
    <col min="10764" max="10765" width="6.88671875" style="37" bestFit="1" customWidth="1"/>
    <col min="10766" max="10766" width="6.88671875" style="37" customWidth="1"/>
    <col min="10767" max="10767" width="12.44140625" style="37" customWidth="1"/>
    <col min="10768" max="10769" width="6.88671875" style="37" bestFit="1" customWidth="1"/>
    <col min="10770" max="10770" width="6.88671875" style="37" customWidth="1"/>
    <col min="10771" max="11010" width="8.88671875" style="37"/>
    <col min="11011" max="11011" width="12.44140625" style="37" customWidth="1"/>
    <col min="11012" max="11013" width="6.88671875" style="37" bestFit="1" customWidth="1"/>
    <col min="11014" max="11014" width="6.88671875" style="37" customWidth="1"/>
    <col min="11015" max="11015" width="12.44140625" style="37" customWidth="1"/>
    <col min="11016" max="11017" width="6.88671875" style="37" bestFit="1" customWidth="1"/>
    <col min="11018" max="11018" width="6.88671875" style="37" customWidth="1"/>
    <col min="11019" max="11019" width="12.44140625" style="37" customWidth="1"/>
    <col min="11020" max="11021" width="6.88671875" style="37" bestFit="1" customWidth="1"/>
    <col min="11022" max="11022" width="6.88671875" style="37" customWidth="1"/>
    <col min="11023" max="11023" width="12.44140625" style="37" customWidth="1"/>
    <col min="11024" max="11025" width="6.88671875" style="37" bestFit="1" customWidth="1"/>
    <col min="11026" max="11026" width="6.88671875" style="37" customWidth="1"/>
    <col min="11027" max="11266" width="8.88671875" style="37"/>
    <col min="11267" max="11267" width="12.44140625" style="37" customWidth="1"/>
    <col min="11268" max="11269" width="6.88671875" style="37" bestFit="1" customWidth="1"/>
    <col min="11270" max="11270" width="6.88671875" style="37" customWidth="1"/>
    <col min="11271" max="11271" width="12.44140625" style="37" customWidth="1"/>
    <col min="11272" max="11273" width="6.88671875" style="37" bestFit="1" customWidth="1"/>
    <col min="11274" max="11274" width="6.88671875" style="37" customWidth="1"/>
    <col min="11275" max="11275" width="12.44140625" style="37" customWidth="1"/>
    <col min="11276" max="11277" width="6.88671875" style="37" bestFit="1" customWidth="1"/>
    <col min="11278" max="11278" width="6.88671875" style="37" customWidth="1"/>
    <col min="11279" max="11279" width="12.44140625" style="37" customWidth="1"/>
    <col min="11280" max="11281" width="6.88671875" style="37" bestFit="1" customWidth="1"/>
    <col min="11282" max="11282" width="6.88671875" style="37" customWidth="1"/>
    <col min="11283" max="11522" width="8.88671875" style="37"/>
    <col min="11523" max="11523" width="12.44140625" style="37" customWidth="1"/>
    <col min="11524" max="11525" width="6.88671875" style="37" bestFit="1" customWidth="1"/>
    <col min="11526" max="11526" width="6.88671875" style="37" customWidth="1"/>
    <col min="11527" max="11527" width="12.44140625" style="37" customWidth="1"/>
    <col min="11528" max="11529" width="6.88671875" style="37" bestFit="1" customWidth="1"/>
    <col min="11530" max="11530" width="6.88671875" style="37" customWidth="1"/>
    <col min="11531" max="11531" width="12.44140625" style="37" customWidth="1"/>
    <col min="11532" max="11533" width="6.88671875" style="37" bestFit="1" customWidth="1"/>
    <col min="11534" max="11534" width="6.88671875" style="37" customWidth="1"/>
    <col min="11535" max="11535" width="12.44140625" style="37" customWidth="1"/>
    <col min="11536" max="11537" width="6.88671875" style="37" bestFit="1" customWidth="1"/>
    <col min="11538" max="11538" width="6.88671875" style="37" customWidth="1"/>
    <col min="11539" max="11778" width="8.88671875" style="37"/>
    <col min="11779" max="11779" width="12.44140625" style="37" customWidth="1"/>
    <col min="11780" max="11781" width="6.88671875" style="37" bestFit="1" customWidth="1"/>
    <col min="11782" max="11782" width="6.88671875" style="37" customWidth="1"/>
    <col min="11783" max="11783" width="12.44140625" style="37" customWidth="1"/>
    <col min="11784" max="11785" width="6.88671875" style="37" bestFit="1" customWidth="1"/>
    <col min="11786" max="11786" width="6.88671875" style="37" customWidth="1"/>
    <col min="11787" max="11787" width="12.44140625" style="37" customWidth="1"/>
    <col min="11788" max="11789" width="6.88671875" style="37" bestFit="1" customWidth="1"/>
    <col min="11790" max="11790" width="6.88671875" style="37" customWidth="1"/>
    <col min="11791" max="11791" width="12.44140625" style="37" customWidth="1"/>
    <col min="11792" max="11793" width="6.88671875" style="37" bestFit="1" customWidth="1"/>
    <col min="11794" max="11794" width="6.88671875" style="37" customWidth="1"/>
    <col min="11795" max="12034" width="8.88671875" style="37"/>
    <col min="12035" max="12035" width="12.44140625" style="37" customWidth="1"/>
    <col min="12036" max="12037" width="6.88671875" style="37" bestFit="1" customWidth="1"/>
    <col min="12038" max="12038" width="6.88671875" style="37" customWidth="1"/>
    <col min="12039" max="12039" width="12.44140625" style="37" customWidth="1"/>
    <col min="12040" max="12041" width="6.88671875" style="37" bestFit="1" customWidth="1"/>
    <col min="12042" max="12042" width="6.88671875" style="37" customWidth="1"/>
    <col min="12043" max="12043" width="12.44140625" style="37" customWidth="1"/>
    <col min="12044" max="12045" width="6.88671875" style="37" bestFit="1" customWidth="1"/>
    <col min="12046" max="12046" width="6.88671875" style="37" customWidth="1"/>
    <col min="12047" max="12047" width="12.44140625" style="37" customWidth="1"/>
    <col min="12048" max="12049" width="6.88671875" style="37" bestFit="1" customWidth="1"/>
    <col min="12050" max="12050" width="6.88671875" style="37" customWidth="1"/>
    <col min="12051" max="12290" width="8.88671875" style="37"/>
    <col min="12291" max="12291" width="12.44140625" style="37" customWidth="1"/>
    <col min="12292" max="12293" width="6.88671875" style="37" bestFit="1" customWidth="1"/>
    <col min="12294" max="12294" width="6.88671875" style="37" customWidth="1"/>
    <col min="12295" max="12295" width="12.44140625" style="37" customWidth="1"/>
    <col min="12296" max="12297" width="6.88671875" style="37" bestFit="1" customWidth="1"/>
    <col min="12298" max="12298" width="6.88671875" style="37" customWidth="1"/>
    <col min="12299" max="12299" width="12.44140625" style="37" customWidth="1"/>
    <col min="12300" max="12301" width="6.88671875" style="37" bestFit="1" customWidth="1"/>
    <col min="12302" max="12302" width="6.88671875" style="37" customWidth="1"/>
    <col min="12303" max="12303" width="12.44140625" style="37" customWidth="1"/>
    <col min="12304" max="12305" width="6.88671875" style="37" bestFit="1" customWidth="1"/>
    <col min="12306" max="12306" width="6.88671875" style="37" customWidth="1"/>
    <col min="12307" max="12546" width="8.88671875" style="37"/>
    <col min="12547" max="12547" width="12.44140625" style="37" customWidth="1"/>
    <col min="12548" max="12549" width="6.88671875" style="37" bestFit="1" customWidth="1"/>
    <col min="12550" max="12550" width="6.88671875" style="37" customWidth="1"/>
    <col min="12551" max="12551" width="12.44140625" style="37" customWidth="1"/>
    <col min="12552" max="12553" width="6.88671875" style="37" bestFit="1" customWidth="1"/>
    <col min="12554" max="12554" width="6.88671875" style="37" customWidth="1"/>
    <col min="12555" max="12555" width="12.44140625" style="37" customWidth="1"/>
    <col min="12556" max="12557" width="6.88671875" style="37" bestFit="1" customWidth="1"/>
    <col min="12558" max="12558" width="6.88671875" style="37" customWidth="1"/>
    <col min="12559" max="12559" width="12.44140625" style="37" customWidth="1"/>
    <col min="12560" max="12561" width="6.88671875" style="37" bestFit="1" customWidth="1"/>
    <col min="12562" max="12562" width="6.88671875" style="37" customWidth="1"/>
    <col min="12563" max="12802" width="8.88671875" style="37"/>
    <col min="12803" max="12803" width="12.44140625" style="37" customWidth="1"/>
    <col min="12804" max="12805" width="6.88671875" style="37" bestFit="1" customWidth="1"/>
    <col min="12806" max="12806" width="6.88671875" style="37" customWidth="1"/>
    <col min="12807" max="12807" width="12.44140625" style="37" customWidth="1"/>
    <col min="12808" max="12809" width="6.88671875" style="37" bestFit="1" customWidth="1"/>
    <col min="12810" max="12810" width="6.88671875" style="37" customWidth="1"/>
    <col min="12811" max="12811" width="12.44140625" style="37" customWidth="1"/>
    <col min="12812" max="12813" width="6.88671875" style="37" bestFit="1" customWidth="1"/>
    <col min="12814" max="12814" width="6.88671875" style="37" customWidth="1"/>
    <col min="12815" max="12815" width="12.44140625" style="37" customWidth="1"/>
    <col min="12816" max="12817" width="6.88671875" style="37" bestFit="1" customWidth="1"/>
    <col min="12818" max="12818" width="6.88671875" style="37" customWidth="1"/>
    <col min="12819" max="13058" width="8.88671875" style="37"/>
    <col min="13059" max="13059" width="12.44140625" style="37" customWidth="1"/>
    <col min="13060" max="13061" width="6.88671875" style="37" bestFit="1" customWidth="1"/>
    <col min="13062" max="13062" width="6.88671875" style="37" customWidth="1"/>
    <col min="13063" max="13063" width="12.44140625" style="37" customWidth="1"/>
    <col min="13064" max="13065" width="6.88671875" style="37" bestFit="1" customWidth="1"/>
    <col min="13066" max="13066" width="6.88671875" style="37" customWidth="1"/>
    <col min="13067" max="13067" width="12.44140625" style="37" customWidth="1"/>
    <col min="13068" max="13069" width="6.88671875" style="37" bestFit="1" customWidth="1"/>
    <col min="13070" max="13070" width="6.88671875" style="37" customWidth="1"/>
    <col min="13071" max="13071" width="12.44140625" style="37" customWidth="1"/>
    <col min="13072" max="13073" width="6.88671875" style="37" bestFit="1" customWidth="1"/>
    <col min="13074" max="13074" width="6.88671875" style="37" customWidth="1"/>
    <col min="13075" max="13314" width="8.88671875" style="37"/>
    <col min="13315" max="13315" width="12.44140625" style="37" customWidth="1"/>
    <col min="13316" max="13317" width="6.88671875" style="37" bestFit="1" customWidth="1"/>
    <col min="13318" max="13318" width="6.88671875" style="37" customWidth="1"/>
    <col min="13319" max="13319" width="12.44140625" style="37" customWidth="1"/>
    <col min="13320" max="13321" width="6.88671875" style="37" bestFit="1" customWidth="1"/>
    <col min="13322" max="13322" width="6.88671875" style="37" customWidth="1"/>
    <col min="13323" max="13323" width="12.44140625" style="37" customWidth="1"/>
    <col min="13324" max="13325" width="6.88671875" style="37" bestFit="1" customWidth="1"/>
    <col min="13326" max="13326" width="6.88671875" style="37" customWidth="1"/>
    <col min="13327" max="13327" width="12.44140625" style="37" customWidth="1"/>
    <col min="13328" max="13329" width="6.88671875" style="37" bestFit="1" customWidth="1"/>
    <col min="13330" max="13330" width="6.88671875" style="37" customWidth="1"/>
    <col min="13331" max="13570" width="8.88671875" style="37"/>
    <col min="13571" max="13571" width="12.44140625" style="37" customWidth="1"/>
    <col min="13572" max="13573" width="6.88671875" style="37" bestFit="1" customWidth="1"/>
    <col min="13574" max="13574" width="6.88671875" style="37" customWidth="1"/>
    <col min="13575" max="13575" width="12.44140625" style="37" customWidth="1"/>
    <col min="13576" max="13577" width="6.88671875" style="37" bestFit="1" customWidth="1"/>
    <col min="13578" max="13578" width="6.88671875" style="37" customWidth="1"/>
    <col min="13579" max="13579" width="12.44140625" style="37" customWidth="1"/>
    <col min="13580" max="13581" width="6.88671875" style="37" bestFit="1" customWidth="1"/>
    <col min="13582" max="13582" width="6.88671875" style="37" customWidth="1"/>
    <col min="13583" max="13583" width="12.44140625" style="37" customWidth="1"/>
    <col min="13584" max="13585" width="6.88671875" style="37" bestFit="1" customWidth="1"/>
    <col min="13586" max="13586" width="6.88671875" style="37" customWidth="1"/>
    <col min="13587" max="13826" width="8.88671875" style="37"/>
    <col min="13827" max="13827" width="12.44140625" style="37" customWidth="1"/>
    <col min="13828" max="13829" width="6.88671875" style="37" bestFit="1" customWidth="1"/>
    <col min="13830" max="13830" width="6.88671875" style="37" customWidth="1"/>
    <col min="13831" max="13831" width="12.44140625" style="37" customWidth="1"/>
    <col min="13832" max="13833" width="6.88671875" style="37" bestFit="1" customWidth="1"/>
    <col min="13834" max="13834" width="6.88671875" style="37" customWidth="1"/>
    <col min="13835" max="13835" width="12.44140625" style="37" customWidth="1"/>
    <col min="13836" max="13837" width="6.88671875" style="37" bestFit="1" customWidth="1"/>
    <col min="13838" max="13838" width="6.88671875" style="37" customWidth="1"/>
    <col min="13839" max="13839" width="12.44140625" style="37" customWidth="1"/>
    <col min="13840" max="13841" width="6.88671875" style="37" bestFit="1" customWidth="1"/>
    <col min="13842" max="13842" width="6.88671875" style="37" customWidth="1"/>
    <col min="13843" max="14082" width="8.88671875" style="37"/>
    <col min="14083" max="14083" width="12.44140625" style="37" customWidth="1"/>
    <col min="14084" max="14085" width="6.88671875" style="37" bestFit="1" customWidth="1"/>
    <col min="14086" max="14086" width="6.88671875" style="37" customWidth="1"/>
    <col min="14087" max="14087" width="12.44140625" style="37" customWidth="1"/>
    <col min="14088" max="14089" width="6.88671875" style="37" bestFit="1" customWidth="1"/>
    <col min="14090" max="14090" width="6.88671875" style="37" customWidth="1"/>
    <col min="14091" max="14091" width="12.44140625" style="37" customWidth="1"/>
    <col min="14092" max="14093" width="6.88671875" style="37" bestFit="1" customWidth="1"/>
    <col min="14094" max="14094" width="6.88671875" style="37" customWidth="1"/>
    <col min="14095" max="14095" width="12.44140625" style="37" customWidth="1"/>
    <col min="14096" max="14097" width="6.88671875" style="37" bestFit="1" customWidth="1"/>
    <col min="14098" max="14098" width="6.88671875" style="37" customWidth="1"/>
    <col min="14099" max="14338" width="8.88671875" style="37"/>
    <col min="14339" max="14339" width="12.44140625" style="37" customWidth="1"/>
    <col min="14340" max="14341" width="6.88671875" style="37" bestFit="1" customWidth="1"/>
    <col min="14342" max="14342" width="6.88671875" style="37" customWidth="1"/>
    <col min="14343" max="14343" width="12.44140625" style="37" customWidth="1"/>
    <col min="14344" max="14345" width="6.88671875" style="37" bestFit="1" customWidth="1"/>
    <col min="14346" max="14346" width="6.88671875" style="37" customWidth="1"/>
    <col min="14347" max="14347" width="12.44140625" style="37" customWidth="1"/>
    <col min="14348" max="14349" width="6.88671875" style="37" bestFit="1" customWidth="1"/>
    <col min="14350" max="14350" width="6.88671875" style="37" customWidth="1"/>
    <col min="14351" max="14351" width="12.44140625" style="37" customWidth="1"/>
    <col min="14352" max="14353" width="6.88671875" style="37" bestFit="1" customWidth="1"/>
    <col min="14354" max="14354" width="6.88671875" style="37" customWidth="1"/>
    <col min="14355" max="14594" width="8.88671875" style="37"/>
    <col min="14595" max="14595" width="12.44140625" style="37" customWidth="1"/>
    <col min="14596" max="14597" width="6.88671875" style="37" bestFit="1" customWidth="1"/>
    <col min="14598" max="14598" width="6.88671875" style="37" customWidth="1"/>
    <col min="14599" max="14599" width="12.44140625" style="37" customWidth="1"/>
    <col min="14600" max="14601" width="6.88671875" style="37" bestFit="1" customWidth="1"/>
    <col min="14602" max="14602" width="6.88671875" style="37" customWidth="1"/>
    <col min="14603" max="14603" width="12.44140625" style="37" customWidth="1"/>
    <col min="14604" max="14605" width="6.88671875" style="37" bestFit="1" customWidth="1"/>
    <col min="14606" max="14606" width="6.88671875" style="37" customWidth="1"/>
    <col min="14607" max="14607" width="12.44140625" style="37" customWidth="1"/>
    <col min="14608" max="14609" width="6.88671875" style="37" bestFit="1" customWidth="1"/>
    <col min="14610" max="14610" width="6.88671875" style="37" customWidth="1"/>
    <col min="14611" max="14850" width="8.88671875" style="37"/>
    <col min="14851" max="14851" width="12.44140625" style="37" customWidth="1"/>
    <col min="14852" max="14853" width="6.88671875" style="37" bestFit="1" customWidth="1"/>
    <col min="14854" max="14854" width="6.88671875" style="37" customWidth="1"/>
    <col min="14855" max="14855" width="12.44140625" style="37" customWidth="1"/>
    <col min="14856" max="14857" width="6.88671875" style="37" bestFit="1" customWidth="1"/>
    <col min="14858" max="14858" width="6.88671875" style="37" customWidth="1"/>
    <col min="14859" max="14859" width="12.44140625" style="37" customWidth="1"/>
    <col min="14860" max="14861" width="6.88671875" style="37" bestFit="1" customWidth="1"/>
    <col min="14862" max="14862" width="6.88671875" style="37" customWidth="1"/>
    <col min="14863" max="14863" width="12.44140625" style="37" customWidth="1"/>
    <col min="14864" max="14865" width="6.88671875" style="37" bestFit="1" customWidth="1"/>
    <col min="14866" max="14866" width="6.88671875" style="37" customWidth="1"/>
    <col min="14867" max="15106" width="8.88671875" style="37"/>
    <col min="15107" max="15107" width="12.44140625" style="37" customWidth="1"/>
    <col min="15108" max="15109" width="6.88671875" style="37" bestFit="1" customWidth="1"/>
    <col min="15110" max="15110" width="6.88671875" style="37" customWidth="1"/>
    <col min="15111" max="15111" width="12.44140625" style="37" customWidth="1"/>
    <col min="15112" max="15113" width="6.88671875" style="37" bestFit="1" customWidth="1"/>
    <col min="15114" max="15114" width="6.88671875" style="37" customWidth="1"/>
    <col min="15115" max="15115" width="12.44140625" style="37" customWidth="1"/>
    <col min="15116" max="15117" width="6.88671875" style="37" bestFit="1" customWidth="1"/>
    <col min="15118" max="15118" width="6.88671875" style="37" customWidth="1"/>
    <col min="15119" max="15119" width="12.44140625" style="37" customWidth="1"/>
    <col min="15120" max="15121" width="6.88671875" style="37" bestFit="1" customWidth="1"/>
    <col min="15122" max="15122" width="6.88671875" style="37" customWidth="1"/>
    <col min="15123" max="15362" width="8.88671875" style="37"/>
    <col min="15363" max="15363" width="12.44140625" style="37" customWidth="1"/>
    <col min="15364" max="15365" width="6.88671875" style="37" bestFit="1" customWidth="1"/>
    <col min="15366" max="15366" width="6.88671875" style="37" customWidth="1"/>
    <col min="15367" max="15367" width="12.44140625" style="37" customWidth="1"/>
    <col min="15368" max="15369" width="6.88671875" style="37" bestFit="1" customWidth="1"/>
    <col min="15370" max="15370" width="6.88671875" style="37" customWidth="1"/>
    <col min="15371" max="15371" width="12.44140625" style="37" customWidth="1"/>
    <col min="15372" max="15373" width="6.88671875" style="37" bestFit="1" customWidth="1"/>
    <col min="15374" max="15374" width="6.88671875" style="37" customWidth="1"/>
    <col min="15375" max="15375" width="12.44140625" style="37" customWidth="1"/>
    <col min="15376" max="15377" width="6.88671875" style="37" bestFit="1" customWidth="1"/>
    <col min="15378" max="15378" width="6.88671875" style="37" customWidth="1"/>
    <col min="15379" max="15618" width="8.88671875" style="37"/>
    <col min="15619" max="15619" width="12.44140625" style="37" customWidth="1"/>
    <col min="15620" max="15621" width="6.88671875" style="37" bestFit="1" customWidth="1"/>
    <col min="15622" max="15622" width="6.88671875" style="37" customWidth="1"/>
    <col min="15623" max="15623" width="12.44140625" style="37" customWidth="1"/>
    <col min="15624" max="15625" width="6.88671875" style="37" bestFit="1" customWidth="1"/>
    <col min="15626" max="15626" width="6.88671875" style="37" customWidth="1"/>
    <col min="15627" max="15627" width="12.44140625" style="37" customWidth="1"/>
    <col min="15628" max="15629" width="6.88671875" style="37" bestFit="1" customWidth="1"/>
    <col min="15630" max="15630" width="6.88671875" style="37" customWidth="1"/>
    <col min="15631" max="15631" width="12.44140625" style="37" customWidth="1"/>
    <col min="15632" max="15633" width="6.88671875" style="37" bestFit="1" customWidth="1"/>
    <col min="15634" max="15634" width="6.88671875" style="37" customWidth="1"/>
    <col min="15635" max="15874" width="8.88671875" style="37"/>
    <col min="15875" max="15875" width="12.44140625" style="37" customWidth="1"/>
    <col min="15876" max="15877" width="6.88671875" style="37" bestFit="1" customWidth="1"/>
    <col min="15878" max="15878" width="6.88671875" style="37" customWidth="1"/>
    <col min="15879" max="15879" width="12.44140625" style="37" customWidth="1"/>
    <col min="15880" max="15881" width="6.88671875" style="37" bestFit="1" customWidth="1"/>
    <col min="15882" max="15882" width="6.88671875" style="37" customWidth="1"/>
    <col min="15883" max="15883" width="12.44140625" style="37" customWidth="1"/>
    <col min="15884" max="15885" width="6.88671875" style="37" bestFit="1" customWidth="1"/>
    <col min="15886" max="15886" width="6.88671875" style="37" customWidth="1"/>
    <col min="15887" max="15887" width="12.44140625" style="37" customWidth="1"/>
    <col min="15888" max="15889" width="6.88671875" style="37" bestFit="1" customWidth="1"/>
    <col min="15890" max="15890" width="6.88671875" style="37" customWidth="1"/>
    <col min="15891" max="16130" width="8.88671875" style="37"/>
    <col min="16131" max="16131" width="12.44140625" style="37" customWidth="1"/>
    <col min="16132" max="16133" width="6.88671875" style="37" bestFit="1" customWidth="1"/>
    <col min="16134" max="16134" width="6.88671875" style="37" customWidth="1"/>
    <col min="16135" max="16135" width="12.44140625" style="37" customWidth="1"/>
    <col min="16136" max="16137" width="6.88671875" style="37" bestFit="1" customWidth="1"/>
    <col min="16138" max="16138" width="6.88671875" style="37" customWidth="1"/>
    <col min="16139" max="16139" width="12.44140625" style="37" customWidth="1"/>
    <col min="16140" max="16141" width="6.88671875" style="37" bestFit="1" customWidth="1"/>
    <col min="16142" max="16142" width="6.88671875" style="37" customWidth="1"/>
    <col min="16143" max="16143" width="12.44140625" style="37" customWidth="1"/>
    <col min="16144" max="16145" width="6.88671875" style="37" bestFit="1" customWidth="1"/>
    <col min="16146" max="16146" width="6.88671875" style="37" customWidth="1"/>
    <col min="16147" max="16384" width="8.88671875" style="37"/>
  </cols>
  <sheetData>
    <row r="1" spans="1:18">
      <c r="A1" s="1615"/>
      <c r="B1" s="1616"/>
      <c r="C1" s="1616"/>
      <c r="D1" s="1616"/>
      <c r="E1" s="1616"/>
      <c r="F1" s="1616"/>
      <c r="G1" s="1616"/>
      <c r="H1" s="1616"/>
      <c r="I1" s="1616"/>
      <c r="J1" s="1616"/>
      <c r="K1" s="1616"/>
      <c r="L1" s="1616"/>
      <c r="M1" s="1616"/>
      <c r="N1" s="1616"/>
      <c r="O1" s="1616"/>
      <c r="P1" s="1616"/>
      <c r="Q1" s="1617"/>
      <c r="R1" s="1617"/>
    </row>
    <row r="2" spans="1:18" ht="16.2">
      <c r="A2" s="5091" t="s">
        <v>2212</v>
      </c>
      <c r="B2" s="5091"/>
      <c r="C2" s="5091"/>
      <c r="D2" s="5091"/>
      <c r="E2" s="5091"/>
      <c r="F2" s="5091"/>
      <c r="G2" s="5091"/>
      <c r="H2" s="5091"/>
      <c r="I2" s="5091"/>
      <c r="J2" s="5091"/>
      <c r="K2" s="5091"/>
      <c r="L2" s="5091"/>
      <c r="M2" s="5091"/>
      <c r="N2" s="5091"/>
      <c r="O2" s="5091"/>
      <c r="P2" s="5091"/>
      <c r="Q2" s="5091"/>
      <c r="R2" s="5091"/>
    </row>
    <row r="3" spans="1:18">
      <c r="A3" s="1616"/>
      <c r="B3" s="1616"/>
      <c r="C3" s="1616"/>
      <c r="D3" s="1616"/>
      <c r="E3" s="1616"/>
      <c r="F3" s="1616"/>
      <c r="G3" s="1616"/>
      <c r="H3" s="1616"/>
      <c r="I3" s="1616"/>
      <c r="J3" s="1616"/>
      <c r="K3" s="1616"/>
      <c r="L3" s="1616"/>
      <c r="M3" s="1616"/>
      <c r="N3" s="1616"/>
      <c r="O3" s="1616"/>
      <c r="P3" s="1616"/>
      <c r="Q3" s="1617"/>
      <c r="R3" s="1617"/>
    </row>
    <row r="4" spans="1:18">
      <c r="A4" s="1616"/>
      <c r="B4" s="1618" t="s">
        <v>2180</v>
      </c>
      <c r="C4" s="5092" t="s">
        <v>2213</v>
      </c>
      <c r="D4" s="5092"/>
      <c r="E4" s="5092"/>
      <c r="F4" s="5092"/>
      <c r="G4" s="5092"/>
      <c r="H4" s="1616"/>
      <c r="I4" s="1616"/>
      <c r="J4" s="1616"/>
      <c r="K4" s="1616"/>
      <c r="L4" s="1616"/>
      <c r="M4" s="1616"/>
      <c r="N4" s="1616"/>
      <c r="O4" s="1616"/>
      <c r="P4" s="1616"/>
      <c r="Q4" s="1617"/>
      <c r="R4" s="1617"/>
    </row>
    <row r="5" spans="1:18">
      <c r="A5" s="1616"/>
      <c r="B5" s="1619"/>
      <c r="C5" s="1620"/>
      <c r="D5" s="1620"/>
      <c r="E5" s="1620"/>
      <c r="F5" s="1620"/>
      <c r="G5" s="1621"/>
      <c r="H5" s="1616"/>
      <c r="I5" s="1616"/>
      <c r="J5" s="1616"/>
      <c r="K5" s="1616"/>
      <c r="L5" s="1616"/>
      <c r="M5" s="1616"/>
      <c r="N5" s="1616"/>
      <c r="O5" s="1616"/>
      <c r="P5" s="1616"/>
      <c r="Q5" s="1617"/>
      <c r="R5" s="1617"/>
    </row>
    <row r="6" spans="1:18">
      <c r="A6" s="1616"/>
      <c r="B6" s="1618" t="s">
        <v>2181</v>
      </c>
      <c r="C6" s="5092" t="s">
        <v>2214</v>
      </c>
      <c r="D6" s="5092"/>
      <c r="E6" s="5092"/>
      <c r="F6" s="5092"/>
      <c r="G6" s="5092"/>
      <c r="H6" s="1616"/>
      <c r="I6" s="1616"/>
      <c r="J6" s="1617"/>
      <c r="K6" s="1617"/>
      <c r="L6" s="1617"/>
      <c r="M6" s="1617"/>
      <c r="N6" s="1618" t="s">
        <v>2182</v>
      </c>
      <c r="O6" s="5092"/>
      <c r="P6" s="5092"/>
      <c r="Q6" s="5092"/>
      <c r="R6" s="1618"/>
    </row>
    <row r="7" spans="1:18" ht="13.8" thickBot="1">
      <c r="A7" s="1617"/>
      <c r="B7" s="1617"/>
      <c r="C7" s="1617"/>
      <c r="D7" s="1617"/>
      <c r="E7" s="1617"/>
      <c r="F7" s="1617"/>
      <c r="G7" s="1617"/>
      <c r="H7" s="1617"/>
      <c r="I7" s="1617"/>
      <c r="J7" s="1617"/>
      <c r="K7" s="1617"/>
      <c r="L7" s="1617"/>
      <c r="M7" s="1617"/>
      <c r="N7" s="1617"/>
      <c r="O7" s="1617"/>
      <c r="P7" s="1617"/>
      <c r="Q7" s="1617"/>
      <c r="R7" s="1617"/>
    </row>
    <row r="8" spans="1:18">
      <c r="A8" s="5093" t="s">
        <v>2202</v>
      </c>
      <c r="B8" s="1655"/>
      <c r="C8" s="1656"/>
      <c r="D8" s="1656"/>
      <c r="E8" s="1656"/>
      <c r="F8" s="1656"/>
      <c r="G8" s="1656"/>
      <c r="H8" s="1656"/>
      <c r="I8" s="1656"/>
      <c r="J8" s="1656"/>
      <c r="K8" s="1656"/>
      <c r="L8" s="1656"/>
      <c r="M8" s="1656"/>
      <c r="N8" s="1657"/>
      <c r="O8" s="5097" t="s">
        <v>2183</v>
      </c>
      <c r="P8" s="5098"/>
      <c r="Q8" s="5098"/>
      <c r="R8" s="5099"/>
    </row>
    <row r="9" spans="1:18">
      <c r="A9" s="5094"/>
      <c r="B9" s="1658"/>
      <c r="C9" s="1626"/>
      <c r="D9" s="1626"/>
      <c r="E9" s="1626"/>
      <c r="F9" s="1626"/>
      <c r="G9" s="1626"/>
      <c r="H9" s="1626"/>
      <c r="I9" s="1626"/>
      <c r="J9" s="1626"/>
      <c r="K9" s="1626"/>
      <c r="L9" s="1626"/>
      <c r="M9" s="1626"/>
      <c r="N9" s="1627"/>
      <c r="O9" s="5100"/>
      <c r="P9" s="5101"/>
      <c r="Q9" s="5101"/>
      <c r="R9" s="5102"/>
    </row>
    <row r="10" spans="1:18">
      <c r="A10" s="5094"/>
      <c r="B10" s="1658"/>
      <c r="C10" s="1626"/>
      <c r="D10" s="1626"/>
      <c r="E10" s="1626"/>
      <c r="F10" s="1626"/>
      <c r="G10" s="1626"/>
      <c r="H10" s="1626"/>
      <c r="I10" s="1626"/>
      <c r="J10" s="1626"/>
      <c r="K10" s="1626"/>
      <c r="L10" s="1626"/>
      <c r="M10" s="1626"/>
      <c r="N10" s="1627"/>
      <c r="O10" s="1622"/>
      <c r="P10" s="1623"/>
      <c r="Q10" s="1623"/>
      <c r="R10" s="1624"/>
    </row>
    <row r="11" spans="1:18">
      <c r="A11" s="5094"/>
      <c r="B11" s="1658"/>
      <c r="C11" s="1626"/>
      <c r="D11" s="1626"/>
      <c r="E11" s="1626"/>
      <c r="F11" s="1626"/>
      <c r="G11" s="1626"/>
      <c r="H11" s="1626"/>
      <c r="I11" s="1626"/>
      <c r="J11" s="1626"/>
      <c r="K11" s="1626"/>
      <c r="L11" s="1626"/>
      <c r="M11" s="1626"/>
      <c r="N11" s="1627"/>
      <c r="O11" s="1625"/>
      <c r="P11" s="1626"/>
      <c r="Q11" s="1626"/>
      <c r="R11" s="1627"/>
    </row>
    <row r="12" spans="1:18">
      <c r="A12" s="5095"/>
      <c r="B12" s="1658"/>
      <c r="C12" s="1626"/>
      <c r="D12" s="1626"/>
      <c r="E12" s="1626"/>
      <c r="F12" s="1626"/>
      <c r="G12" s="1626"/>
      <c r="H12" s="1626"/>
      <c r="I12" s="1626"/>
      <c r="J12" s="1626"/>
      <c r="K12" s="1626"/>
      <c r="L12" s="1626"/>
      <c r="M12" s="1626"/>
      <c r="N12" s="1627"/>
      <c r="O12" s="1625"/>
      <c r="P12" s="1626"/>
      <c r="Q12" s="1626"/>
      <c r="R12" s="1627"/>
    </row>
    <row r="13" spans="1:18" ht="13.35" customHeight="1" thickBot="1">
      <c r="A13" s="5096"/>
      <c r="B13" s="1659"/>
      <c r="C13" s="1660"/>
      <c r="D13" s="1660"/>
      <c r="E13" s="1660"/>
      <c r="F13" s="1660"/>
      <c r="G13" s="1660"/>
      <c r="H13" s="1660"/>
      <c r="I13" s="1660"/>
      <c r="J13" s="1660"/>
      <c r="K13" s="1660"/>
      <c r="L13" s="1660"/>
      <c r="M13" s="1660"/>
      <c r="N13" s="1661"/>
      <c r="O13" s="1625"/>
      <c r="P13" s="1626"/>
      <c r="Q13" s="1626"/>
      <c r="R13" s="1627"/>
    </row>
    <row r="14" spans="1:18">
      <c r="A14" s="1662"/>
      <c r="B14" s="1667"/>
      <c r="C14" s="1668"/>
      <c r="D14" s="1668"/>
      <c r="E14" s="1668"/>
      <c r="F14" s="1668"/>
      <c r="G14" s="1668"/>
      <c r="H14" s="1668"/>
      <c r="I14" s="1668"/>
      <c r="J14" s="1668"/>
      <c r="K14" s="1668"/>
      <c r="L14" s="1668"/>
      <c r="M14" s="1668"/>
      <c r="N14" s="1669"/>
      <c r="O14" s="1628"/>
      <c r="P14" s="1629"/>
      <c r="Q14" s="1629"/>
      <c r="R14" s="1630"/>
    </row>
    <row r="15" spans="1:18">
      <c r="A15" s="5087" t="s">
        <v>2203</v>
      </c>
      <c r="B15" s="5088" t="s">
        <v>2230</v>
      </c>
      <c r="C15" s="1674"/>
      <c r="D15" s="1675"/>
      <c r="E15" s="1675"/>
      <c r="F15" s="1675"/>
      <c r="G15" s="1675"/>
      <c r="H15" s="1675"/>
      <c r="I15" s="1675"/>
      <c r="J15" s="1675"/>
      <c r="K15" s="1675"/>
      <c r="L15" s="1675"/>
      <c r="M15" s="1676"/>
      <c r="N15" s="1630"/>
      <c r="O15" s="1628"/>
      <c r="P15" s="1629"/>
      <c r="Q15" s="1629"/>
      <c r="R15" s="1630"/>
    </row>
    <row r="16" spans="1:18">
      <c r="A16" s="5087"/>
      <c r="B16" s="5089"/>
      <c r="C16" s="1677"/>
      <c r="D16" s="1678"/>
      <c r="E16" s="1678"/>
      <c r="F16" s="1678"/>
      <c r="G16" s="1678"/>
      <c r="H16" s="1678"/>
      <c r="I16" s="1678"/>
      <c r="J16" s="1678"/>
      <c r="K16" s="1678"/>
      <c r="L16" s="1678"/>
      <c r="M16" s="1679"/>
      <c r="N16" s="1630"/>
      <c r="O16" s="1628"/>
      <c r="P16" s="1629"/>
      <c r="Q16" s="1629"/>
      <c r="R16" s="1630"/>
    </row>
    <row r="17" spans="1:18">
      <c r="A17" s="1663"/>
      <c r="B17" s="1670"/>
      <c r="C17" s="1677"/>
      <c r="D17" s="1678"/>
      <c r="E17" s="1678"/>
      <c r="F17" s="1678"/>
      <c r="G17" s="1678"/>
      <c r="H17" s="1678"/>
      <c r="I17" s="1678"/>
      <c r="J17" s="1678"/>
      <c r="K17" s="1678"/>
      <c r="L17" s="1678"/>
      <c r="M17" s="1679"/>
      <c r="N17" s="1630"/>
      <c r="O17" s="1628"/>
      <c r="P17" s="1629"/>
      <c r="Q17" s="1629"/>
      <c r="R17" s="1630"/>
    </row>
    <row r="18" spans="1:18" ht="13.8" thickBot="1">
      <c r="A18" s="1666" t="s">
        <v>2215</v>
      </c>
      <c r="B18" s="5090">
        <v>0</v>
      </c>
      <c r="C18" s="1680"/>
      <c r="D18" s="1681"/>
      <c r="E18" s="1681"/>
      <c r="F18" s="1681"/>
      <c r="G18" s="1681"/>
      <c r="H18" s="1681"/>
      <c r="I18" s="1681"/>
      <c r="J18" s="1681"/>
      <c r="K18" s="1681"/>
      <c r="L18" s="1681"/>
      <c r="M18" s="1682"/>
      <c r="N18" s="1630"/>
      <c r="O18" s="1628"/>
      <c r="P18" s="1629"/>
      <c r="Q18" s="1629"/>
      <c r="R18" s="1630"/>
    </row>
    <row r="19" spans="1:18">
      <c r="A19" s="1666"/>
      <c r="B19" s="5090"/>
      <c r="C19" s="1683"/>
      <c r="D19" s="1684"/>
      <c r="E19" s="1684"/>
      <c r="F19" s="1684"/>
      <c r="G19" s="1684"/>
      <c r="H19" s="1684"/>
      <c r="I19" s="1684"/>
      <c r="J19" s="1684"/>
      <c r="K19" s="1684"/>
      <c r="L19" s="1684"/>
      <c r="M19" s="1685"/>
      <c r="N19" s="1630"/>
      <c r="O19" s="1628"/>
      <c r="P19" s="1629"/>
      <c r="Q19" s="1629"/>
      <c r="R19" s="1630"/>
    </row>
    <row r="20" spans="1:18">
      <c r="A20" s="1666" t="s">
        <v>2216</v>
      </c>
      <c r="B20" s="1670"/>
      <c r="C20" s="1677"/>
      <c r="D20" s="1678"/>
      <c r="E20" s="1678"/>
      <c r="F20" s="1678"/>
      <c r="G20" s="1678"/>
      <c r="H20" s="1678"/>
      <c r="I20" s="1678"/>
      <c r="J20" s="1678"/>
      <c r="K20" s="1678"/>
      <c r="L20" s="1678"/>
      <c r="M20" s="1679"/>
      <c r="N20" s="1630"/>
      <c r="O20" s="1628"/>
      <c r="P20" s="1629"/>
      <c r="Q20" s="1629"/>
      <c r="R20" s="1630"/>
    </row>
    <row r="21" spans="1:18">
      <c r="A21" s="1666" t="s">
        <v>2217</v>
      </c>
      <c r="B21" s="5089">
        <v>-30</v>
      </c>
      <c r="C21" s="1677"/>
      <c r="D21" s="1678"/>
      <c r="E21" s="1678"/>
      <c r="F21" s="1678"/>
      <c r="G21" s="1678"/>
      <c r="H21" s="1678"/>
      <c r="I21" s="1678"/>
      <c r="J21" s="1678"/>
      <c r="K21" s="1678"/>
      <c r="L21" s="1678"/>
      <c r="M21" s="1679"/>
      <c r="N21" s="1630"/>
      <c r="O21" s="1628"/>
      <c r="P21" s="1629"/>
      <c r="Q21" s="1629"/>
      <c r="R21" s="1630"/>
    </row>
    <row r="22" spans="1:18">
      <c r="A22" s="1665"/>
      <c r="B22" s="5089"/>
      <c r="C22" s="1686"/>
      <c r="D22" s="1687"/>
      <c r="E22" s="1687"/>
      <c r="F22" s="1687"/>
      <c r="G22" s="1687"/>
      <c r="H22" s="1687"/>
      <c r="I22" s="1687"/>
      <c r="J22" s="1687"/>
      <c r="K22" s="1687"/>
      <c r="L22" s="1687"/>
      <c r="M22" s="1688"/>
      <c r="N22" s="1630"/>
      <c r="O22" s="1628"/>
      <c r="P22" s="1629"/>
      <c r="Q22" s="1629"/>
      <c r="R22" s="1630"/>
    </row>
    <row r="23" spans="1:18" ht="13.8" thickBot="1">
      <c r="A23" s="1664"/>
      <c r="B23" s="1671"/>
      <c r="C23" s="1672"/>
      <c r="D23" s="1672"/>
      <c r="E23" s="1672"/>
      <c r="F23" s="1672"/>
      <c r="G23" s="1672"/>
      <c r="H23" s="1672"/>
      <c r="I23" s="1672"/>
      <c r="J23" s="1672"/>
      <c r="K23" s="1672"/>
      <c r="L23" s="1672"/>
      <c r="M23" s="1672"/>
      <c r="N23" s="1673"/>
      <c r="O23" s="1628"/>
      <c r="P23" s="1629"/>
      <c r="Q23" s="1629"/>
      <c r="R23" s="1630"/>
    </row>
    <row r="24" spans="1:18" ht="15.75" customHeight="1">
      <c r="A24" s="1631" t="s">
        <v>2184</v>
      </c>
      <c r="B24" s="5077" t="s">
        <v>2218</v>
      </c>
      <c r="C24" s="5077"/>
      <c r="D24" s="5080"/>
      <c r="E24" s="5086" t="s">
        <v>2184</v>
      </c>
      <c r="F24" s="5079"/>
      <c r="G24" s="5077" t="s">
        <v>2220</v>
      </c>
      <c r="H24" s="5077"/>
      <c r="I24" s="5077"/>
      <c r="J24" s="5078" t="s">
        <v>2184</v>
      </c>
      <c r="K24" s="5079"/>
      <c r="L24" s="5077"/>
      <c r="M24" s="5077"/>
      <c r="N24" s="5080"/>
      <c r="O24" s="1632"/>
      <c r="P24" s="5081"/>
      <c r="Q24" s="5081"/>
      <c r="R24" s="5082"/>
    </row>
    <row r="25" spans="1:18" ht="15.75" customHeight="1">
      <c r="A25" s="1633" t="s">
        <v>2185</v>
      </c>
      <c r="B25" s="5083" t="s">
        <v>2219</v>
      </c>
      <c r="C25" s="5083"/>
      <c r="D25" s="5084"/>
      <c r="E25" s="5085" t="s">
        <v>2185</v>
      </c>
      <c r="F25" s="5060"/>
      <c r="G25" s="5083" t="s">
        <v>2219</v>
      </c>
      <c r="H25" s="5083"/>
      <c r="I25" s="5083"/>
      <c r="J25" s="5059" t="s">
        <v>2185</v>
      </c>
      <c r="K25" s="5060"/>
      <c r="L25" s="5083"/>
      <c r="M25" s="5083"/>
      <c r="N25" s="5084"/>
      <c r="O25" s="1632"/>
      <c r="P25" s="5081"/>
      <c r="Q25" s="5081"/>
      <c r="R25" s="5082"/>
    </row>
    <row r="26" spans="1:18" ht="15.75" customHeight="1">
      <c r="A26" s="1635" t="s">
        <v>2186</v>
      </c>
      <c r="B26" s="1634" t="s">
        <v>2187</v>
      </c>
      <c r="C26" s="1634" t="s">
        <v>2188</v>
      </c>
      <c r="D26" s="1636" t="s">
        <v>2189</v>
      </c>
      <c r="E26" s="5074" t="s">
        <v>2186</v>
      </c>
      <c r="F26" s="5075"/>
      <c r="G26" s="1634" t="s">
        <v>2187</v>
      </c>
      <c r="H26" s="1634" t="s">
        <v>2188</v>
      </c>
      <c r="I26" s="1634" t="s">
        <v>2189</v>
      </c>
      <c r="J26" s="5076" t="s">
        <v>2186</v>
      </c>
      <c r="K26" s="5075"/>
      <c r="L26" s="1634" t="s">
        <v>2187</v>
      </c>
      <c r="M26" s="1634" t="s">
        <v>2188</v>
      </c>
      <c r="N26" s="1636" t="s">
        <v>2189</v>
      </c>
      <c r="O26" s="1637"/>
      <c r="P26" s="1619"/>
      <c r="Q26" s="1619"/>
      <c r="R26" s="1638"/>
    </row>
    <row r="27" spans="1:18">
      <c r="A27" s="1633"/>
      <c r="B27" s="1651"/>
      <c r="C27" s="1651"/>
      <c r="D27" s="1652"/>
      <c r="E27" s="5057" t="s">
        <v>2221</v>
      </c>
      <c r="F27" s="5058"/>
      <c r="G27" s="1705">
        <v>20</v>
      </c>
      <c r="H27" s="1705">
        <v>19.989999999999998</v>
      </c>
      <c r="I27" s="1708">
        <f>(H27-G27)*1000</f>
        <v>-10.000000000001563</v>
      </c>
      <c r="J27" s="5073"/>
      <c r="K27" s="5060"/>
      <c r="L27" s="1702"/>
      <c r="M27" s="1703"/>
      <c r="N27" s="1689"/>
      <c r="O27" s="1632"/>
      <c r="P27" s="1653"/>
      <c r="Q27" s="1653"/>
      <c r="R27" s="1654"/>
    </row>
    <row r="28" spans="1:18">
      <c r="A28" s="1633" t="s">
        <v>2190</v>
      </c>
      <c r="B28" s="1706">
        <f>(SUM(G27:G36,L27:L36))/D32</f>
        <v>20</v>
      </c>
      <c r="C28" s="1706">
        <f>ROUND((SUM(H27:H36,M27:M36))/D32,3)</f>
        <v>20.001000000000001</v>
      </c>
      <c r="D28" s="1710">
        <f>(C28-B28)*1000</f>
        <v>1.0000000000012221</v>
      </c>
      <c r="E28" s="5057" t="s">
        <v>2222</v>
      </c>
      <c r="F28" s="5058"/>
      <c r="G28" s="1705">
        <v>20</v>
      </c>
      <c r="H28" s="1705">
        <v>20.02</v>
      </c>
      <c r="I28" s="1708">
        <f t="shared" ref="I28:I35" si="0">(H28-G28)*1000</f>
        <v>19.999999999999574</v>
      </c>
      <c r="J28" s="5073"/>
      <c r="K28" s="5060"/>
      <c r="L28" s="1702"/>
      <c r="M28" s="1703"/>
      <c r="N28" s="1689"/>
      <c r="O28" s="1632"/>
      <c r="P28" s="1653"/>
      <c r="Q28" s="1653"/>
      <c r="R28" s="1654"/>
    </row>
    <row r="29" spans="1:18">
      <c r="A29" s="1633" t="s">
        <v>2191</v>
      </c>
      <c r="B29" s="1705">
        <v>20</v>
      </c>
      <c r="C29" s="1694">
        <f>MAX(H27:H36,M27:M36)</f>
        <v>20.024999999999999</v>
      </c>
      <c r="D29" s="1710">
        <f t="shared" ref="D29:D31" si="1">(C29-B29)*1000</f>
        <v>24.999999999998579</v>
      </c>
      <c r="E29" s="5057" t="s">
        <v>2223</v>
      </c>
      <c r="F29" s="5058"/>
      <c r="G29" s="1705">
        <v>20</v>
      </c>
      <c r="H29" s="1705">
        <v>20.024999999999999</v>
      </c>
      <c r="I29" s="1708">
        <f t="shared" si="0"/>
        <v>24.999999999998579</v>
      </c>
      <c r="J29" s="5073"/>
      <c r="K29" s="5060"/>
      <c r="L29" s="1702"/>
      <c r="M29" s="1703"/>
      <c r="N29" s="1689"/>
      <c r="O29" s="1632"/>
      <c r="P29" s="1653"/>
      <c r="Q29" s="1653"/>
      <c r="R29" s="1654"/>
    </row>
    <row r="30" spans="1:18">
      <c r="A30" s="1633" t="s">
        <v>2192</v>
      </c>
      <c r="B30" s="1705">
        <v>20</v>
      </c>
      <c r="C30" s="1694">
        <f>MIN(H27:H36,M27:M36)</f>
        <v>19.989999999999998</v>
      </c>
      <c r="D30" s="1710">
        <f t="shared" si="1"/>
        <v>-10.000000000001563</v>
      </c>
      <c r="E30" s="5057" t="s">
        <v>2224</v>
      </c>
      <c r="F30" s="5058"/>
      <c r="G30" s="1705">
        <v>20</v>
      </c>
      <c r="H30" s="1705">
        <v>19.998999999999999</v>
      </c>
      <c r="I30" s="1708">
        <f t="shared" si="0"/>
        <v>-1.0000000000012221</v>
      </c>
      <c r="J30" s="5059"/>
      <c r="K30" s="5060"/>
      <c r="L30" s="1651"/>
      <c r="M30" s="1651"/>
      <c r="N30" s="1689"/>
      <c r="O30" s="1632"/>
      <c r="P30" s="1653"/>
      <c r="Q30" s="1653"/>
      <c r="R30" s="1654"/>
    </row>
    <row r="31" spans="1:18">
      <c r="A31" s="1633" t="s">
        <v>2193</v>
      </c>
      <c r="B31" s="1706">
        <f>MODE(G27:G36,L27:L36)</f>
        <v>20</v>
      </c>
      <c r="C31" s="1694">
        <f>MODE(H27:H36,M27:M36)</f>
        <v>19.992999999999999</v>
      </c>
      <c r="D31" s="1710">
        <f t="shared" si="1"/>
        <v>-7.0000000000014495</v>
      </c>
      <c r="E31" s="5057" t="s">
        <v>2225</v>
      </c>
      <c r="F31" s="5058"/>
      <c r="G31" s="1705">
        <v>20</v>
      </c>
      <c r="H31" s="1705">
        <v>19.992999999999999</v>
      </c>
      <c r="I31" s="1708">
        <f t="shared" si="0"/>
        <v>-7.0000000000014495</v>
      </c>
      <c r="J31" s="5059"/>
      <c r="K31" s="5060"/>
      <c r="L31" s="1651"/>
      <c r="M31" s="1651"/>
      <c r="N31" s="1689"/>
      <c r="O31" s="1632"/>
      <c r="P31" s="1653"/>
      <c r="Q31" s="1653"/>
      <c r="R31" s="1654"/>
    </row>
    <row r="32" spans="1:18">
      <c r="A32" s="1633" t="s">
        <v>2194</v>
      </c>
      <c r="B32" s="1651"/>
      <c r="C32" s="1690" t="s">
        <v>2210</v>
      </c>
      <c r="D32" s="1695">
        <f>COUNTA(E27:F36,J27:K36)</f>
        <v>9</v>
      </c>
      <c r="E32" s="5057" t="s">
        <v>2226</v>
      </c>
      <c r="F32" s="5058"/>
      <c r="G32" s="1705">
        <v>20</v>
      </c>
      <c r="H32" s="1705">
        <v>19.995000000000001</v>
      </c>
      <c r="I32" s="1708">
        <f t="shared" si="0"/>
        <v>-4.9999999999990052</v>
      </c>
      <c r="J32" s="5059"/>
      <c r="K32" s="5060"/>
      <c r="L32" s="1651"/>
      <c r="M32" s="1651"/>
      <c r="N32" s="1689"/>
      <c r="O32" s="1632"/>
      <c r="P32" s="1653"/>
      <c r="Q32" s="1653"/>
      <c r="R32" s="1654"/>
    </row>
    <row r="33" spans="1:20">
      <c r="A33" s="1633" t="s">
        <v>2195</v>
      </c>
      <c r="B33" s="1651"/>
      <c r="C33" s="1700"/>
      <c r="D33" s="1709"/>
      <c r="E33" s="5057" t="s">
        <v>2227</v>
      </c>
      <c r="F33" s="5058"/>
      <c r="G33" s="1705">
        <v>20</v>
      </c>
      <c r="H33" s="1705">
        <v>19.998000000000001</v>
      </c>
      <c r="I33" s="1708">
        <f t="shared" si="0"/>
        <v>-1.9999999999988916</v>
      </c>
      <c r="J33" s="5059"/>
      <c r="K33" s="5060"/>
      <c r="L33" s="1651"/>
      <c r="M33" s="1651"/>
      <c r="N33" s="1689"/>
      <c r="O33" s="1632"/>
      <c r="P33" s="1653"/>
      <c r="Q33" s="1653"/>
      <c r="R33" s="1654"/>
    </row>
    <row r="34" spans="1:20">
      <c r="A34" s="5061"/>
      <c r="B34" s="5062"/>
      <c r="C34" s="5062"/>
      <c r="D34" s="5063"/>
      <c r="E34" s="5057" t="s">
        <v>2228</v>
      </c>
      <c r="F34" s="5058"/>
      <c r="G34" s="1705">
        <v>20</v>
      </c>
      <c r="H34" s="1707">
        <v>19.995000000000001</v>
      </c>
      <c r="I34" s="1708">
        <f t="shared" si="0"/>
        <v>-4.9999999999990052</v>
      </c>
      <c r="J34" s="5059"/>
      <c r="K34" s="5060"/>
      <c r="L34" s="1643"/>
      <c r="M34" s="1643"/>
      <c r="N34" s="1689"/>
      <c r="O34" s="1644"/>
      <c r="P34" s="1645"/>
      <c r="Q34" s="1645"/>
      <c r="R34" s="1646"/>
    </row>
    <row r="35" spans="1:20">
      <c r="A35" s="5064"/>
      <c r="B35" s="5065"/>
      <c r="C35" s="5065"/>
      <c r="D35" s="5066"/>
      <c r="E35" s="5057" t="s">
        <v>2229</v>
      </c>
      <c r="F35" s="5058"/>
      <c r="G35" s="1705">
        <v>20</v>
      </c>
      <c r="H35" s="1707">
        <v>19.992999999999999</v>
      </c>
      <c r="I35" s="1708">
        <f t="shared" si="0"/>
        <v>-7.0000000000014495</v>
      </c>
      <c r="J35" s="5059"/>
      <c r="K35" s="5060"/>
      <c r="L35" s="1643"/>
      <c r="M35" s="1643"/>
      <c r="N35" s="1689"/>
      <c r="O35" s="1644"/>
      <c r="P35" s="1645"/>
      <c r="Q35" s="1645"/>
      <c r="R35" s="1646"/>
    </row>
    <row r="36" spans="1:20" ht="13.8" thickBot="1">
      <c r="A36" s="5067"/>
      <c r="B36" s="5068"/>
      <c r="C36" s="5068"/>
      <c r="D36" s="5069"/>
      <c r="E36" s="5070"/>
      <c r="F36" s="5071"/>
      <c r="G36" s="1711"/>
      <c r="H36" s="1704"/>
      <c r="I36" s="1712"/>
      <c r="J36" s="5072"/>
      <c r="K36" s="5071"/>
      <c r="L36" s="1647"/>
      <c r="M36" s="1647"/>
      <c r="N36" s="1713"/>
      <c r="O36" s="1648"/>
      <c r="P36" s="1649"/>
      <c r="Q36" s="1649"/>
      <c r="R36" s="1650"/>
    </row>
    <row r="46" spans="1:20">
      <c r="T46" s="1716"/>
    </row>
  </sheetData>
  <mergeCells count="45">
    <mergeCell ref="A2:R2"/>
    <mergeCell ref="C4:G4"/>
    <mergeCell ref="C6:G6"/>
    <mergeCell ref="O6:Q6"/>
    <mergeCell ref="A8:A13"/>
    <mergeCell ref="O8:R9"/>
    <mergeCell ref="A15:A16"/>
    <mergeCell ref="B15:B16"/>
    <mergeCell ref="B18:B19"/>
    <mergeCell ref="B21:B22"/>
    <mergeCell ref="B24:D24"/>
    <mergeCell ref="G24:I24"/>
    <mergeCell ref="J24:K24"/>
    <mergeCell ref="L24:N24"/>
    <mergeCell ref="P24:R24"/>
    <mergeCell ref="B25:D25"/>
    <mergeCell ref="E25:F25"/>
    <mergeCell ref="G25:I25"/>
    <mergeCell ref="J25:K25"/>
    <mergeCell ref="L25:N25"/>
    <mergeCell ref="P25:R25"/>
    <mergeCell ref="E24:F24"/>
    <mergeCell ref="E26:F26"/>
    <mergeCell ref="J26:K26"/>
    <mergeCell ref="E27:F27"/>
    <mergeCell ref="J27:K27"/>
    <mergeCell ref="E28:F28"/>
    <mergeCell ref="J28:K28"/>
    <mergeCell ref="E29:F29"/>
    <mergeCell ref="J29:K29"/>
    <mergeCell ref="E30:F30"/>
    <mergeCell ref="J30:K30"/>
    <mergeCell ref="E31:F31"/>
    <mergeCell ref="J31:K31"/>
    <mergeCell ref="E32:F32"/>
    <mergeCell ref="J32:K32"/>
    <mergeCell ref="E33:F33"/>
    <mergeCell ref="J33:K33"/>
    <mergeCell ref="A34:D36"/>
    <mergeCell ref="E34:F34"/>
    <mergeCell ref="J34:K34"/>
    <mergeCell ref="E35:F35"/>
    <mergeCell ref="J35:K35"/>
    <mergeCell ref="E36:F36"/>
    <mergeCell ref="J36:K36"/>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view="pageBreakPreview" zoomScaleNormal="95" zoomScaleSheetLayoutView="100" workbookViewId="0">
      <selection activeCell="P21" sqref="P21"/>
    </sheetView>
  </sheetViews>
  <sheetFormatPr defaultRowHeight="13.2"/>
  <cols>
    <col min="1" max="1" width="5.88671875" style="37" customWidth="1"/>
    <col min="2" max="3" width="10.88671875" style="37" customWidth="1"/>
    <col min="4" max="6" width="6.88671875" style="37" customWidth="1"/>
    <col min="7" max="8" width="6.88671875" style="37" bestFit="1" customWidth="1"/>
    <col min="9" max="11" width="6.88671875" style="37" customWidth="1"/>
    <col min="12" max="13" width="6.88671875" style="37" bestFit="1" customWidth="1"/>
    <col min="14" max="14" width="6.88671875" style="37" customWidth="1"/>
    <col min="15" max="16" width="6.88671875" style="37" bestFit="1" customWidth="1"/>
    <col min="17" max="17" width="6.88671875" style="37" customWidth="1"/>
    <col min="18" max="18" width="5.88671875" style="37" customWidth="1"/>
    <col min="19" max="257" width="8.88671875" style="37"/>
    <col min="258" max="258" width="12.44140625" style="37" customWidth="1"/>
    <col min="259" max="260" width="6.88671875" style="37" bestFit="1" customWidth="1"/>
    <col min="261" max="261" width="6.88671875" style="37" customWidth="1"/>
    <col min="262" max="262" width="12.44140625" style="37" customWidth="1"/>
    <col min="263" max="264" width="6.88671875" style="37" bestFit="1" customWidth="1"/>
    <col min="265" max="265" width="6.88671875" style="37" customWidth="1"/>
    <col min="266" max="266" width="12.44140625" style="37" customWidth="1"/>
    <col min="267" max="268" width="6.88671875" style="37" bestFit="1" customWidth="1"/>
    <col min="269" max="269" width="6.88671875" style="37" customWidth="1"/>
    <col min="270" max="270" width="12.44140625" style="37" customWidth="1"/>
    <col min="271" max="272" width="6.88671875" style="37" bestFit="1" customWidth="1"/>
    <col min="273" max="273" width="6.88671875" style="37" customWidth="1"/>
    <col min="274" max="513" width="8.88671875" style="37"/>
    <col min="514" max="514" width="12.44140625" style="37" customWidth="1"/>
    <col min="515" max="516" width="6.88671875" style="37" bestFit="1" customWidth="1"/>
    <col min="517" max="517" width="6.88671875" style="37" customWidth="1"/>
    <col min="518" max="518" width="12.44140625" style="37" customWidth="1"/>
    <col min="519" max="520" width="6.88671875" style="37" bestFit="1" customWidth="1"/>
    <col min="521" max="521" width="6.88671875" style="37" customWidth="1"/>
    <col min="522" max="522" width="12.44140625" style="37" customWidth="1"/>
    <col min="523" max="524" width="6.88671875" style="37" bestFit="1" customWidth="1"/>
    <col min="525" max="525" width="6.88671875" style="37" customWidth="1"/>
    <col min="526" max="526" width="12.44140625" style="37" customWidth="1"/>
    <col min="527" max="528" width="6.88671875" style="37" bestFit="1" customWidth="1"/>
    <col min="529" max="529" width="6.88671875" style="37" customWidth="1"/>
    <col min="530" max="769" width="8.88671875" style="37"/>
    <col min="770" max="770" width="12.44140625" style="37" customWidth="1"/>
    <col min="771" max="772" width="6.88671875" style="37" bestFit="1" customWidth="1"/>
    <col min="773" max="773" width="6.88671875" style="37" customWidth="1"/>
    <col min="774" max="774" width="12.44140625" style="37" customWidth="1"/>
    <col min="775" max="776" width="6.88671875" style="37" bestFit="1" customWidth="1"/>
    <col min="777" max="777" width="6.88671875" style="37" customWidth="1"/>
    <col min="778" max="778" width="12.44140625" style="37" customWidth="1"/>
    <col min="779" max="780" width="6.88671875" style="37" bestFit="1" customWidth="1"/>
    <col min="781" max="781" width="6.88671875" style="37" customWidth="1"/>
    <col min="782" max="782" width="12.44140625" style="37" customWidth="1"/>
    <col min="783" max="784" width="6.88671875" style="37" bestFit="1" customWidth="1"/>
    <col min="785" max="785" width="6.88671875" style="37" customWidth="1"/>
    <col min="786" max="1025" width="8.88671875" style="37"/>
    <col min="1026" max="1026" width="12.44140625" style="37" customWidth="1"/>
    <col min="1027" max="1028" width="6.88671875" style="37" bestFit="1" customWidth="1"/>
    <col min="1029" max="1029" width="6.88671875" style="37" customWidth="1"/>
    <col min="1030" max="1030" width="12.44140625" style="37" customWidth="1"/>
    <col min="1031" max="1032" width="6.88671875" style="37" bestFit="1" customWidth="1"/>
    <col min="1033" max="1033" width="6.88671875" style="37" customWidth="1"/>
    <col min="1034" max="1034" width="12.44140625" style="37" customWidth="1"/>
    <col min="1035" max="1036" width="6.88671875" style="37" bestFit="1" customWidth="1"/>
    <col min="1037" max="1037" width="6.88671875" style="37" customWidth="1"/>
    <col min="1038" max="1038" width="12.44140625" style="37" customWidth="1"/>
    <col min="1039" max="1040" width="6.88671875" style="37" bestFit="1" customWidth="1"/>
    <col min="1041" max="1041" width="6.88671875" style="37" customWidth="1"/>
    <col min="1042" max="1281" width="8.88671875" style="37"/>
    <col min="1282" max="1282" width="12.44140625" style="37" customWidth="1"/>
    <col min="1283" max="1284" width="6.88671875" style="37" bestFit="1" customWidth="1"/>
    <col min="1285" max="1285" width="6.88671875" style="37" customWidth="1"/>
    <col min="1286" max="1286" width="12.44140625" style="37" customWidth="1"/>
    <col min="1287" max="1288" width="6.88671875" style="37" bestFit="1" customWidth="1"/>
    <col min="1289" max="1289" width="6.88671875" style="37" customWidth="1"/>
    <col min="1290" max="1290" width="12.44140625" style="37" customWidth="1"/>
    <col min="1291" max="1292" width="6.88671875" style="37" bestFit="1" customWidth="1"/>
    <col min="1293" max="1293" width="6.88671875" style="37" customWidth="1"/>
    <col min="1294" max="1294" width="12.44140625" style="37" customWidth="1"/>
    <col min="1295" max="1296" width="6.88671875" style="37" bestFit="1" customWidth="1"/>
    <col min="1297" max="1297" width="6.88671875" style="37" customWidth="1"/>
    <col min="1298" max="1537" width="8.88671875" style="37"/>
    <col min="1538" max="1538" width="12.44140625" style="37" customWidth="1"/>
    <col min="1539" max="1540" width="6.88671875" style="37" bestFit="1" customWidth="1"/>
    <col min="1541" max="1541" width="6.88671875" style="37" customWidth="1"/>
    <col min="1542" max="1542" width="12.44140625" style="37" customWidth="1"/>
    <col min="1543" max="1544" width="6.88671875" style="37" bestFit="1" customWidth="1"/>
    <col min="1545" max="1545" width="6.88671875" style="37" customWidth="1"/>
    <col min="1546" max="1546" width="12.44140625" style="37" customWidth="1"/>
    <col min="1547" max="1548" width="6.88671875" style="37" bestFit="1" customWidth="1"/>
    <col min="1549" max="1549" width="6.88671875" style="37" customWidth="1"/>
    <col min="1550" max="1550" width="12.44140625" style="37" customWidth="1"/>
    <col min="1551" max="1552" width="6.88671875" style="37" bestFit="1" customWidth="1"/>
    <col min="1553" max="1553" width="6.88671875" style="37" customWidth="1"/>
    <col min="1554" max="1793" width="8.88671875" style="37"/>
    <col min="1794" max="1794" width="12.44140625" style="37" customWidth="1"/>
    <col min="1795" max="1796" width="6.88671875" style="37" bestFit="1" customWidth="1"/>
    <col min="1797" max="1797" width="6.88671875" style="37" customWidth="1"/>
    <col min="1798" max="1798" width="12.44140625" style="37" customWidth="1"/>
    <col min="1799" max="1800" width="6.88671875" style="37" bestFit="1" customWidth="1"/>
    <col min="1801" max="1801" width="6.88671875" style="37" customWidth="1"/>
    <col min="1802" max="1802" width="12.44140625" style="37" customWidth="1"/>
    <col min="1803" max="1804" width="6.88671875" style="37" bestFit="1" customWidth="1"/>
    <col min="1805" max="1805" width="6.88671875" style="37" customWidth="1"/>
    <col min="1806" max="1806" width="12.44140625" style="37" customWidth="1"/>
    <col min="1807" max="1808" width="6.88671875" style="37" bestFit="1" customWidth="1"/>
    <col min="1809" max="1809" width="6.88671875" style="37" customWidth="1"/>
    <col min="1810" max="2049" width="8.88671875" style="37"/>
    <col min="2050" max="2050" width="12.44140625" style="37" customWidth="1"/>
    <col min="2051" max="2052" width="6.88671875" style="37" bestFit="1" customWidth="1"/>
    <col min="2053" max="2053" width="6.88671875" style="37" customWidth="1"/>
    <col min="2054" max="2054" width="12.44140625" style="37" customWidth="1"/>
    <col min="2055" max="2056" width="6.88671875" style="37" bestFit="1" customWidth="1"/>
    <col min="2057" max="2057" width="6.88671875" style="37" customWidth="1"/>
    <col min="2058" max="2058" width="12.44140625" style="37" customWidth="1"/>
    <col min="2059" max="2060" width="6.88671875" style="37" bestFit="1" customWidth="1"/>
    <col min="2061" max="2061" width="6.88671875" style="37" customWidth="1"/>
    <col min="2062" max="2062" width="12.44140625" style="37" customWidth="1"/>
    <col min="2063" max="2064" width="6.88671875" style="37" bestFit="1" customWidth="1"/>
    <col min="2065" max="2065" width="6.88671875" style="37" customWidth="1"/>
    <col min="2066" max="2305" width="8.88671875" style="37"/>
    <col min="2306" max="2306" width="12.44140625" style="37" customWidth="1"/>
    <col min="2307" max="2308" width="6.88671875" style="37" bestFit="1" customWidth="1"/>
    <col min="2309" max="2309" width="6.88671875" style="37" customWidth="1"/>
    <col min="2310" max="2310" width="12.44140625" style="37" customWidth="1"/>
    <col min="2311" max="2312" width="6.88671875" style="37" bestFit="1" customWidth="1"/>
    <col min="2313" max="2313" width="6.88671875" style="37" customWidth="1"/>
    <col min="2314" max="2314" width="12.44140625" style="37" customWidth="1"/>
    <col min="2315" max="2316" width="6.88671875" style="37" bestFit="1" customWidth="1"/>
    <col min="2317" max="2317" width="6.88671875" style="37" customWidth="1"/>
    <col min="2318" max="2318" width="12.44140625" style="37" customWidth="1"/>
    <col min="2319" max="2320" width="6.88671875" style="37" bestFit="1" customWidth="1"/>
    <col min="2321" max="2321" width="6.88671875" style="37" customWidth="1"/>
    <col min="2322" max="2561" width="8.88671875" style="37"/>
    <col min="2562" max="2562" width="12.44140625" style="37" customWidth="1"/>
    <col min="2563" max="2564" width="6.88671875" style="37" bestFit="1" customWidth="1"/>
    <col min="2565" max="2565" width="6.88671875" style="37" customWidth="1"/>
    <col min="2566" max="2566" width="12.44140625" style="37" customWidth="1"/>
    <col min="2567" max="2568" width="6.88671875" style="37" bestFit="1" customWidth="1"/>
    <col min="2569" max="2569" width="6.88671875" style="37" customWidth="1"/>
    <col min="2570" max="2570" width="12.44140625" style="37" customWidth="1"/>
    <col min="2571" max="2572" width="6.88671875" style="37" bestFit="1" customWidth="1"/>
    <col min="2573" max="2573" width="6.88671875" style="37" customWidth="1"/>
    <col min="2574" max="2574" width="12.44140625" style="37" customWidth="1"/>
    <col min="2575" max="2576" width="6.88671875" style="37" bestFit="1" customWidth="1"/>
    <col min="2577" max="2577" width="6.88671875" style="37" customWidth="1"/>
    <col min="2578" max="2817" width="8.88671875" style="37"/>
    <col min="2818" max="2818" width="12.44140625" style="37" customWidth="1"/>
    <col min="2819" max="2820" width="6.88671875" style="37" bestFit="1" customWidth="1"/>
    <col min="2821" max="2821" width="6.88671875" style="37" customWidth="1"/>
    <col min="2822" max="2822" width="12.44140625" style="37" customWidth="1"/>
    <col min="2823" max="2824" width="6.88671875" style="37" bestFit="1" customWidth="1"/>
    <col min="2825" max="2825" width="6.88671875" style="37" customWidth="1"/>
    <col min="2826" max="2826" width="12.44140625" style="37" customWidth="1"/>
    <col min="2827" max="2828" width="6.88671875" style="37" bestFit="1" customWidth="1"/>
    <col min="2829" max="2829" width="6.88671875" style="37" customWidth="1"/>
    <col min="2830" max="2830" width="12.44140625" style="37" customWidth="1"/>
    <col min="2831" max="2832" width="6.88671875" style="37" bestFit="1" customWidth="1"/>
    <col min="2833" max="2833" width="6.88671875" style="37" customWidth="1"/>
    <col min="2834" max="3073" width="8.88671875" style="37"/>
    <col min="3074" max="3074" width="12.44140625" style="37" customWidth="1"/>
    <col min="3075" max="3076" width="6.88671875" style="37" bestFit="1" customWidth="1"/>
    <col min="3077" max="3077" width="6.88671875" style="37" customWidth="1"/>
    <col min="3078" max="3078" width="12.44140625" style="37" customWidth="1"/>
    <col min="3079" max="3080" width="6.88671875" style="37" bestFit="1" customWidth="1"/>
    <col min="3081" max="3081" width="6.88671875" style="37" customWidth="1"/>
    <col min="3082" max="3082" width="12.44140625" style="37" customWidth="1"/>
    <col min="3083" max="3084" width="6.88671875" style="37" bestFit="1" customWidth="1"/>
    <col min="3085" max="3085" width="6.88671875" style="37" customWidth="1"/>
    <col min="3086" max="3086" width="12.44140625" style="37" customWidth="1"/>
    <col min="3087" max="3088" width="6.88671875" style="37" bestFit="1" customWidth="1"/>
    <col min="3089" max="3089" width="6.88671875" style="37" customWidth="1"/>
    <col min="3090" max="3329" width="8.88671875" style="37"/>
    <col min="3330" max="3330" width="12.44140625" style="37" customWidth="1"/>
    <col min="3331" max="3332" width="6.88671875" style="37" bestFit="1" customWidth="1"/>
    <col min="3333" max="3333" width="6.88671875" style="37" customWidth="1"/>
    <col min="3334" max="3334" width="12.44140625" style="37" customWidth="1"/>
    <col min="3335" max="3336" width="6.88671875" style="37" bestFit="1" customWidth="1"/>
    <col min="3337" max="3337" width="6.88671875" style="37" customWidth="1"/>
    <col min="3338" max="3338" width="12.44140625" style="37" customWidth="1"/>
    <col min="3339" max="3340" width="6.88671875" style="37" bestFit="1" customWidth="1"/>
    <col min="3341" max="3341" width="6.88671875" style="37" customWidth="1"/>
    <col min="3342" max="3342" width="12.44140625" style="37" customWidth="1"/>
    <col min="3343" max="3344" width="6.88671875" style="37" bestFit="1" customWidth="1"/>
    <col min="3345" max="3345" width="6.88671875" style="37" customWidth="1"/>
    <col min="3346" max="3585" width="8.88671875" style="37"/>
    <col min="3586" max="3586" width="12.44140625" style="37" customWidth="1"/>
    <col min="3587" max="3588" width="6.88671875" style="37" bestFit="1" customWidth="1"/>
    <col min="3589" max="3589" width="6.88671875" style="37" customWidth="1"/>
    <col min="3590" max="3590" width="12.44140625" style="37" customWidth="1"/>
    <col min="3591" max="3592" width="6.88671875" style="37" bestFit="1" customWidth="1"/>
    <col min="3593" max="3593" width="6.88671875" style="37" customWidth="1"/>
    <col min="3594" max="3594" width="12.44140625" style="37" customWidth="1"/>
    <col min="3595" max="3596" width="6.88671875" style="37" bestFit="1" customWidth="1"/>
    <col min="3597" max="3597" width="6.88671875" style="37" customWidth="1"/>
    <col min="3598" max="3598" width="12.44140625" style="37" customWidth="1"/>
    <col min="3599" max="3600" width="6.88671875" style="37" bestFit="1" customWidth="1"/>
    <col min="3601" max="3601" width="6.88671875" style="37" customWidth="1"/>
    <col min="3602" max="3841" width="8.88671875" style="37"/>
    <col min="3842" max="3842" width="12.44140625" style="37" customWidth="1"/>
    <col min="3843" max="3844" width="6.88671875" style="37" bestFit="1" customWidth="1"/>
    <col min="3845" max="3845" width="6.88671875" style="37" customWidth="1"/>
    <col min="3846" max="3846" width="12.44140625" style="37" customWidth="1"/>
    <col min="3847" max="3848" width="6.88671875" style="37" bestFit="1" customWidth="1"/>
    <col min="3849" max="3849" width="6.88671875" style="37" customWidth="1"/>
    <col min="3850" max="3850" width="12.44140625" style="37" customWidth="1"/>
    <col min="3851" max="3852" width="6.88671875" style="37" bestFit="1" customWidth="1"/>
    <col min="3853" max="3853" width="6.88671875" style="37" customWidth="1"/>
    <col min="3854" max="3854" width="12.44140625" style="37" customWidth="1"/>
    <col min="3855" max="3856" width="6.88671875" style="37" bestFit="1" customWidth="1"/>
    <col min="3857" max="3857" width="6.88671875" style="37" customWidth="1"/>
    <col min="3858" max="4097" width="8.88671875" style="37"/>
    <col min="4098" max="4098" width="12.44140625" style="37" customWidth="1"/>
    <col min="4099" max="4100" width="6.88671875" style="37" bestFit="1" customWidth="1"/>
    <col min="4101" max="4101" width="6.88671875" style="37" customWidth="1"/>
    <col min="4102" max="4102" width="12.44140625" style="37" customWidth="1"/>
    <col min="4103" max="4104" width="6.88671875" style="37" bestFit="1" customWidth="1"/>
    <col min="4105" max="4105" width="6.88671875" style="37" customWidth="1"/>
    <col min="4106" max="4106" width="12.44140625" style="37" customWidth="1"/>
    <col min="4107" max="4108" width="6.88671875" style="37" bestFit="1" customWidth="1"/>
    <col min="4109" max="4109" width="6.88671875" style="37" customWidth="1"/>
    <col min="4110" max="4110" width="12.44140625" style="37" customWidth="1"/>
    <col min="4111" max="4112" width="6.88671875" style="37" bestFit="1" customWidth="1"/>
    <col min="4113" max="4113" width="6.88671875" style="37" customWidth="1"/>
    <col min="4114" max="4353" width="8.88671875" style="37"/>
    <col min="4354" max="4354" width="12.44140625" style="37" customWidth="1"/>
    <col min="4355" max="4356" width="6.88671875" style="37" bestFit="1" customWidth="1"/>
    <col min="4357" max="4357" width="6.88671875" style="37" customWidth="1"/>
    <col min="4358" max="4358" width="12.44140625" style="37" customWidth="1"/>
    <col min="4359" max="4360" width="6.88671875" style="37" bestFit="1" customWidth="1"/>
    <col min="4361" max="4361" width="6.88671875" style="37" customWidth="1"/>
    <col min="4362" max="4362" width="12.44140625" style="37" customWidth="1"/>
    <col min="4363" max="4364" width="6.88671875" style="37" bestFit="1" customWidth="1"/>
    <col min="4365" max="4365" width="6.88671875" style="37" customWidth="1"/>
    <col min="4366" max="4366" width="12.44140625" style="37" customWidth="1"/>
    <col min="4367" max="4368" width="6.88671875" style="37" bestFit="1" customWidth="1"/>
    <col min="4369" max="4369" width="6.88671875" style="37" customWidth="1"/>
    <col min="4370" max="4609" width="8.88671875" style="37"/>
    <col min="4610" max="4610" width="12.44140625" style="37" customWidth="1"/>
    <col min="4611" max="4612" width="6.88671875" style="37" bestFit="1" customWidth="1"/>
    <col min="4613" max="4613" width="6.88671875" style="37" customWidth="1"/>
    <col min="4614" max="4614" width="12.44140625" style="37" customWidth="1"/>
    <col min="4615" max="4616" width="6.88671875" style="37" bestFit="1" customWidth="1"/>
    <col min="4617" max="4617" width="6.88671875" style="37" customWidth="1"/>
    <col min="4618" max="4618" width="12.44140625" style="37" customWidth="1"/>
    <col min="4619" max="4620" width="6.88671875" style="37" bestFit="1" customWidth="1"/>
    <col min="4621" max="4621" width="6.88671875" style="37" customWidth="1"/>
    <col min="4622" max="4622" width="12.44140625" style="37" customWidth="1"/>
    <col min="4623" max="4624" width="6.88671875" style="37" bestFit="1" customWidth="1"/>
    <col min="4625" max="4625" width="6.88671875" style="37" customWidth="1"/>
    <col min="4626" max="4865" width="8.88671875" style="37"/>
    <col min="4866" max="4866" width="12.44140625" style="37" customWidth="1"/>
    <col min="4867" max="4868" width="6.88671875" style="37" bestFit="1" customWidth="1"/>
    <col min="4869" max="4869" width="6.88671875" style="37" customWidth="1"/>
    <col min="4870" max="4870" width="12.44140625" style="37" customWidth="1"/>
    <col min="4871" max="4872" width="6.88671875" style="37" bestFit="1" customWidth="1"/>
    <col min="4873" max="4873" width="6.88671875" style="37" customWidth="1"/>
    <col min="4874" max="4874" width="12.44140625" style="37" customWidth="1"/>
    <col min="4875" max="4876" width="6.88671875" style="37" bestFit="1" customWidth="1"/>
    <col min="4877" max="4877" width="6.88671875" style="37" customWidth="1"/>
    <col min="4878" max="4878" width="12.44140625" style="37" customWidth="1"/>
    <col min="4879" max="4880" width="6.88671875" style="37" bestFit="1" customWidth="1"/>
    <col min="4881" max="4881" width="6.88671875" style="37" customWidth="1"/>
    <col min="4882" max="5121" width="8.88671875" style="37"/>
    <col min="5122" max="5122" width="12.44140625" style="37" customWidth="1"/>
    <col min="5123" max="5124" width="6.88671875" style="37" bestFit="1" customWidth="1"/>
    <col min="5125" max="5125" width="6.88671875" style="37" customWidth="1"/>
    <col min="5126" max="5126" width="12.44140625" style="37" customWidth="1"/>
    <col min="5127" max="5128" width="6.88671875" style="37" bestFit="1" customWidth="1"/>
    <col min="5129" max="5129" width="6.88671875" style="37" customWidth="1"/>
    <col min="5130" max="5130" width="12.44140625" style="37" customWidth="1"/>
    <col min="5131" max="5132" width="6.88671875" style="37" bestFit="1" customWidth="1"/>
    <col min="5133" max="5133" width="6.88671875" style="37" customWidth="1"/>
    <col min="5134" max="5134" width="12.44140625" style="37" customWidth="1"/>
    <col min="5135" max="5136" width="6.88671875" style="37" bestFit="1" customWidth="1"/>
    <col min="5137" max="5137" width="6.88671875" style="37" customWidth="1"/>
    <col min="5138" max="5377" width="8.88671875" style="37"/>
    <col min="5378" max="5378" width="12.44140625" style="37" customWidth="1"/>
    <col min="5379" max="5380" width="6.88671875" style="37" bestFit="1" customWidth="1"/>
    <col min="5381" max="5381" width="6.88671875" style="37" customWidth="1"/>
    <col min="5382" max="5382" width="12.44140625" style="37" customWidth="1"/>
    <col min="5383" max="5384" width="6.88671875" style="37" bestFit="1" customWidth="1"/>
    <col min="5385" max="5385" width="6.88671875" style="37" customWidth="1"/>
    <col min="5386" max="5386" width="12.44140625" style="37" customWidth="1"/>
    <col min="5387" max="5388" width="6.88671875" style="37" bestFit="1" customWidth="1"/>
    <col min="5389" max="5389" width="6.88671875" style="37" customWidth="1"/>
    <col min="5390" max="5390" width="12.44140625" style="37" customWidth="1"/>
    <col min="5391" max="5392" width="6.88671875" style="37" bestFit="1" customWidth="1"/>
    <col min="5393" max="5393" width="6.88671875" style="37" customWidth="1"/>
    <col min="5394" max="5633" width="8.88671875" style="37"/>
    <col min="5634" max="5634" width="12.44140625" style="37" customWidth="1"/>
    <col min="5635" max="5636" width="6.88671875" style="37" bestFit="1" customWidth="1"/>
    <col min="5637" max="5637" width="6.88671875" style="37" customWidth="1"/>
    <col min="5638" max="5638" width="12.44140625" style="37" customWidth="1"/>
    <col min="5639" max="5640" width="6.88671875" style="37" bestFit="1" customWidth="1"/>
    <col min="5641" max="5641" width="6.88671875" style="37" customWidth="1"/>
    <col min="5642" max="5642" width="12.44140625" style="37" customWidth="1"/>
    <col min="5643" max="5644" width="6.88671875" style="37" bestFit="1" customWidth="1"/>
    <col min="5645" max="5645" width="6.88671875" style="37" customWidth="1"/>
    <col min="5646" max="5646" width="12.44140625" style="37" customWidth="1"/>
    <col min="5647" max="5648" width="6.88671875" style="37" bestFit="1" customWidth="1"/>
    <col min="5649" max="5649" width="6.88671875" style="37" customWidth="1"/>
    <col min="5650" max="5889" width="8.88671875" style="37"/>
    <col min="5890" max="5890" width="12.44140625" style="37" customWidth="1"/>
    <col min="5891" max="5892" width="6.88671875" style="37" bestFit="1" customWidth="1"/>
    <col min="5893" max="5893" width="6.88671875" style="37" customWidth="1"/>
    <col min="5894" max="5894" width="12.44140625" style="37" customWidth="1"/>
    <col min="5895" max="5896" width="6.88671875" style="37" bestFit="1" customWidth="1"/>
    <col min="5897" max="5897" width="6.88671875" style="37" customWidth="1"/>
    <col min="5898" max="5898" width="12.44140625" style="37" customWidth="1"/>
    <col min="5899" max="5900" width="6.88671875" style="37" bestFit="1" customWidth="1"/>
    <col min="5901" max="5901" width="6.88671875" style="37" customWidth="1"/>
    <col min="5902" max="5902" width="12.44140625" style="37" customWidth="1"/>
    <col min="5903" max="5904" width="6.88671875" style="37" bestFit="1" customWidth="1"/>
    <col min="5905" max="5905" width="6.88671875" style="37" customWidth="1"/>
    <col min="5906" max="6145" width="8.88671875" style="37"/>
    <col min="6146" max="6146" width="12.44140625" style="37" customWidth="1"/>
    <col min="6147" max="6148" width="6.88671875" style="37" bestFit="1" customWidth="1"/>
    <col min="6149" max="6149" width="6.88671875" style="37" customWidth="1"/>
    <col min="6150" max="6150" width="12.44140625" style="37" customWidth="1"/>
    <col min="6151" max="6152" width="6.88671875" style="37" bestFit="1" customWidth="1"/>
    <col min="6153" max="6153" width="6.88671875" style="37" customWidth="1"/>
    <col min="6154" max="6154" width="12.44140625" style="37" customWidth="1"/>
    <col min="6155" max="6156" width="6.88671875" style="37" bestFit="1" customWidth="1"/>
    <col min="6157" max="6157" width="6.88671875" style="37" customWidth="1"/>
    <col min="6158" max="6158" width="12.44140625" style="37" customWidth="1"/>
    <col min="6159" max="6160" width="6.88671875" style="37" bestFit="1" customWidth="1"/>
    <col min="6161" max="6161" width="6.88671875" style="37" customWidth="1"/>
    <col min="6162" max="6401" width="8.88671875" style="37"/>
    <col min="6402" max="6402" width="12.44140625" style="37" customWidth="1"/>
    <col min="6403" max="6404" width="6.88671875" style="37" bestFit="1" customWidth="1"/>
    <col min="6405" max="6405" width="6.88671875" style="37" customWidth="1"/>
    <col min="6406" max="6406" width="12.44140625" style="37" customWidth="1"/>
    <col min="6407" max="6408" width="6.88671875" style="37" bestFit="1" customWidth="1"/>
    <col min="6409" max="6409" width="6.88671875" style="37" customWidth="1"/>
    <col min="6410" max="6410" width="12.44140625" style="37" customWidth="1"/>
    <col min="6411" max="6412" width="6.88671875" style="37" bestFit="1" customWidth="1"/>
    <col min="6413" max="6413" width="6.88671875" style="37" customWidth="1"/>
    <col min="6414" max="6414" width="12.44140625" style="37" customWidth="1"/>
    <col min="6415" max="6416" width="6.88671875" style="37" bestFit="1" customWidth="1"/>
    <col min="6417" max="6417" width="6.88671875" style="37" customWidth="1"/>
    <col min="6418" max="6657" width="8.88671875" style="37"/>
    <col min="6658" max="6658" width="12.44140625" style="37" customWidth="1"/>
    <col min="6659" max="6660" width="6.88671875" style="37" bestFit="1" customWidth="1"/>
    <col min="6661" max="6661" width="6.88671875" style="37" customWidth="1"/>
    <col min="6662" max="6662" width="12.44140625" style="37" customWidth="1"/>
    <col min="6663" max="6664" width="6.88671875" style="37" bestFit="1" customWidth="1"/>
    <col min="6665" max="6665" width="6.88671875" style="37" customWidth="1"/>
    <col min="6666" max="6666" width="12.44140625" style="37" customWidth="1"/>
    <col min="6667" max="6668" width="6.88671875" style="37" bestFit="1" customWidth="1"/>
    <col min="6669" max="6669" width="6.88671875" style="37" customWidth="1"/>
    <col min="6670" max="6670" width="12.44140625" style="37" customWidth="1"/>
    <col min="6671" max="6672" width="6.88671875" style="37" bestFit="1" customWidth="1"/>
    <col min="6673" max="6673" width="6.88671875" style="37" customWidth="1"/>
    <col min="6674" max="6913" width="8.88671875" style="37"/>
    <col min="6914" max="6914" width="12.44140625" style="37" customWidth="1"/>
    <col min="6915" max="6916" width="6.88671875" style="37" bestFit="1" customWidth="1"/>
    <col min="6917" max="6917" width="6.88671875" style="37" customWidth="1"/>
    <col min="6918" max="6918" width="12.44140625" style="37" customWidth="1"/>
    <col min="6919" max="6920" width="6.88671875" style="37" bestFit="1" customWidth="1"/>
    <col min="6921" max="6921" width="6.88671875" style="37" customWidth="1"/>
    <col min="6922" max="6922" width="12.44140625" style="37" customWidth="1"/>
    <col min="6923" max="6924" width="6.88671875" style="37" bestFit="1" customWidth="1"/>
    <col min="6925" max="6925" width="6.88671875" style="37" customWidth="1"/>
    <col min="6926" max="6926" width="12.44140625" style="37" customWidth="1"/>
    <col min="6927" max="6928" width="6.88671875" style="37" bestFit="1" customWidth="1"/>
    <col min="6929" max="6929" width="6.88671875" style="37" customWidth="1"/>
    <col min="6930" max="7169" width="8.88671875" style="37"/>
    <col min="7170" max="7170" width="12.44140625" style="37" customWidth="1"/>
    <col min="7171" max="7172" width="6.88671875" style="37" bestFit="1" customWidth="1"/>
    <col min="7173" max="7173" width="6.88671875" style="37" customWidth="1"/>
    <col min="7174" max="7174" width="12.44140625" style="37" customWidth="1"/>
    <col min="7175" max="7176" width="6.88671875" style="37" bestFit="1" customWidth="1"/>
    <col min="7177" max="7177" width="6.88671875" style="37" customWidth="1"/>
    <col min="7178" max="7178" width="12.44140625" style="37" customWidth="1"/>
    <col min="7179" max="7180" width="6.88671875" style="37" bestFit="1" customWidth="1"/>
    <col min="7181" max="7181" width="6.88671875" style="37" customWidth="1"/>
    <col min="7182" max="7182" width="12.44140625" style="37" customWidth="1"/>
    <col min="7183" max="7184" width="6.88671875" style="37" bestFit="1" customWidth="1"/>
    <col min="7185" max="7185" width="6.88671875" style="37" customWidth="1"/>
    <col min="7186" max="7425" width="8.88671875" style="37"/>
    <col min="7426" max="7426" width="12.44140625" style="37" customWidth="1"/>
    <col min="7427" max="7428" width="6.88671875" style="37" bestFit="1" customWidth="1"/>
    <col min="7429" max="7429" width="6.88671875" style="37" customWidth="1"/>
    <col min="7430" max="7430" width="12.44140625" style="37" customWidth="1"/>
    <col min="7431" max="7432" width="6.88671875" style="37" bestFit="1" customWidth="1"/>
    <col min="7433" max="7433" width="6.88671875" style="37" customWidth="1"/>
    <col min="7434" max="7434" width="12.44140625" style="37" customWidth="1"/>
    <col min="7435" max="7436" width="6.88671875" style="37" bestFit="1" customWidth="1"/>
    <col min="7437" max="7437" width="6.88671875" style="37" customWidth="1"/>
    <col min="7438" max="7438" width="12.44140625" style="37" customWidth="1"/>
    <col min="7439" max="7440" width="6.88671875" style="37" bestFit="1" customWidth="1"/>
    <col min="7441" max="7441" width="6.88671875" style="37" customWidth="1"/>
    <col min="7442" max="7681" width="8.88671875" style="37"/>
    <col min="7682" max="7682" width="12.44140625" style="37" customWidth="1"/>
    <col min="7683" max="7684" width="6.88671875" style="37" bestFit="1" customWidth="1"/>
    <col min="7685" max="7685" width="6.88671875" style="37" customWidth="1"/>
    <col min="7686" max="7686" width="12.44140625" style="37" customWidth="1"/>
    <col min="7687" max="7688" width="6.88671875" style="37" bestFit="1" customWidth="1"/>
    <col min="7689" max="7689" width="6.88671875" style="37" customWidth="1"/>
    <col min="7690" max="7690" width="12.44140625" style="37" customWidth="1"/>
    <col min="7691" max="7692" width="6.88671875" style="37" bestFit="1" customWidth="1"/>
    <col min="7693" max="7693" width="6.88671875" style="37" customWidth="1"/>
    <col min="7694" max="7694" width="12.44140625" style="37" customWidth="1"/>
    <col min="7695" max="7696" width="6.88671875" style="37" bestFit="1" customWidth="1"/>
    <col min="7697" max="7697" width="6.88671875" style="37" customWidth="1"/>
    <col min="7698" max="7937" width="8.88671875" style="37"/>
    <col min="7938" max="7938" width="12.44140625" style="37" customWidth="1"/>
    <col min="7939" max="7940" width="6.88671875" style="37" bestFit="1" customWidth="1"/>
    <col min="7941" max="7941" width="6.88671875" style="37" customWidth="1"/>
    <col min="7942" max="7942" width="12.44140625" style="37" customWidth="1"/>
    <col min="7943" max="7944" width="6.88671875" style="37" bestFit="1" customWidth="1"/>
    <col min="7945" max="7945" width="6.88671875" style="37" customWidth="1"/>
    <col min="7946" max="7946" width="12.44140625" style="37" customWidth="1"/>
    <col min="7947" max="7948" width="6.88671875" style="37" bestFit="1" customWidth="1"/>
    <col min="7949" max="7949" width="6.88671875" style="37" customWidth="1"/>
    <col min="7950" max="7950" width="12.44140625" style="37" customWidth="1"/>
    <col min="7951" max="7952" width="6.88671875" style="37" bestFit="1" customWidth="1"/>
    <col min="7953" max="7953" width="6.88671875" style="37" customWidth="1"/>
    <col min="7954" max="8193" width="8.88671875" style="37"/>
    <col min="8194" max="8194" width="12.44140625" style="37" customWidth="1"/>
    <col min="8195" max="8196" width="6.88671875" style="37" bestFit="1" customWidth="1"/>
    <col min="8197" max="8197" width="6.88671875" style="37" customWidth="1"/>
    <col min="8198" max="8198" width="12.44140625" style="37" customWidth="1"/>
    <col min="8199" max="8200" width="6.88671875" style="37" bestFit="1" customWidth="1"/>
    <col min="8201" max="8201" width="6.88671875" style="37" customWidth="1"/>
    <col min="8202" max="8202" width="12.44140625" style="37" customWidth="1"/>
    <col min="8203" max="8204" width="6.88671875" style="37" bestFit="1" customWidth="1"/>
    <col min="8205" max="8205" width="6.88671875" style="37" customWidth="1"/>
    <col min="8206" max="8206" width="12.44140625" style="37" customWidth="1"/>
    <col min="8207" max="8208" width="6.88671875" style="37" bestFit="1" customWidth="1"/>
    <col min="8209" max="8209" width="6.88671875" style="37" customWidth="1"/>
    <col min="8210" max="8449" width="8.88671875" style="37"/>
    <col min="8450" max="8450" width="12.44140625" style="37" customWidth="1"/>
    <col min="8451" max="8452" width="6.88671875" style="37" bestFit="1" customWidth="1"/>
    <col min="8453" max="8453" width="6.88671875" style="37" customWidth="1"/>
    <col min="8454" max="8454" width="12.44140625" style="37" customWidth="1"/>
    <col min="8455" max="8456" width="6.88671875" style="37" bestFit="1" customWidth="1"/>
    <col min="8457" max="8457" width="6.88671875" style="37" customWidth="1"/>
    <col min="8458" max="8458" width="12.44140625" style="37" customWidth="1"/>
    <col min="8459" max="8460" width="6.88671875" style="37" bestFit="1" customWidth="1"/>
    <col min="8461" max="8461" width="6.88671875" style="37" customWidth="1"/>
    <col min="8462" max="8462" width="12.44140625" style="37" customWidth="1"/>
    <col min="8463" max="8464" width="6.88671875" style="37" bestFit="1" customWidth="1"/>
    <col min="8465" max="8465" width="6.88671875" style="37" customWidth="1"/>
    <col min="8466" max="8705" width="8.88671875" style="37"/>
    <col min="8706" max="8706" width="12.44140625" style="37" customWidth="1"/>
    <col min="8707" max="8708" width="6.88671875" style="37" bestFit="1" customWidth="1"/>
    <col min="8709" max="8709" width="6.88671875" style="37" customWidth="1"/>
    <col min="8710" max="8710" width="12.44140625" style="37" customWidth="1"/>
    <col min="8711" max="8712" width="6.88671875" style="37" bestFit="1" customWidth="1"/>
    <col min="8713" max="8713" width="6.88671875" style="37" customWidth="1"/>
    <col min="8714" max="8714" width="12.44140625" style="37" customWidth="1"/>
    <col min="8715" max="8716" width="6.88671875" style="37" bestFit="1" customWidth="1"/>
    <col min="8717" max="8717" width="6.88671875" style="37" customWidth="1"/>
    <col min="8718" max="8718" width="12.44140625" style="37" customWidth="1"/>
    <col min="8719" max="8720" width="6.88671875" style="37" bestFit="1" customWidth="1"/>
    <col min="8721" max="8721" width="6.88671875" style="37" customWidth="1"/>
    <col min="8722" max="8961" width="8.88671875" style="37"/>
    <col min="8962" max="8962" width="12.44140625" style="37" customWidth="1"/>
    <col min="8963" max="8964" width="6.88671875" style="37" bestFit="1" customWidth="1"/>
    <col min="8965" max="8965" width="6.88671875" style="37" customWidth="1"/>
    <col min="8966" max="8966" width="12.44140625" style="37" customWidth="1"/>
    <col min="8967" max="8968" width="6.88671875" style="37" bestFit="1" customWidth="1"/>
    <col min="8969" max="8969" width="6.88671875" style="37" customWidth="1"/>
    <col min="8970" max="8970" width="12.44140625" style="37" customWidth="1"/>
    <col min="8971" max="8972" width="6.88671875" style="37" bestFit="1" customWidth="1"/>
    <col min="8973" max="8973" width="6.88671875" style="37" customWidth="1"/>
    <col min="8974" max="8974" width="12.44140625" style="37" customWidth="1"/>
    <col min="8975" max="8976" width="6.88671875" style="37" bestFit="1" customWidth="1"/>
    <col min="8977" max="8977" width="6.88671875" style="37" customWidth="1"/>
    <col min="8978" max="9217" width="8.88671875" style="37"/>
    <col min="9218" max="9218" width="12.44140625" style="37" customWidth="1"/>
    <col min="9219" max="9220" width="6.88671875" style="37" bestFit="1" customWidth="1"/>
    <col min="9221" max="9221" width="6.88671875" style="37" customWidth="1"/>
    <col min="9222" max="9222" width="12.44140625" style="37" customWidth="1"/>
    <col min="9223" max="9224" width="6.88671875" style="37" bestFit="1" customWidth="1"/>
    <col min="9225" max="9225" width="6.88671875" style="37" customWidth="1"/>
    <col min="9226" max="9226" width="12.44140625" style="37" customWidth="1"/>
    <col min="9227" max="9228" width="6.88671875" style="37" bestFit="1" customWidth="1"/>
    <col min="9229" max="9229" width="6.88671875" style="37" customWidth="1"/>
    <col min="9230" max="9230" width="12.44140625" style="37" customWidth="1"/>
    <col min="9231" max="9232" width="6.88671875" style="37" bestFit="1" customWidth="1"/>
    <col min="9233" max="9233" width="6.88671875" style="37" customWidth="1"/>
    <col min="9234" max="9473" width="8.88671875" style="37"/>
    <col min="9474" max="9474" width="12.44140625" style="37" customWidth="1"/>
    <col min="9475" max="9476" width="6.88671875" style="37" bestFit="1" customWidth="1"/>
    <col min="9477" max="9477" width="6.88671875" style="37" customWidth="1"/>
    <col min="9478" max="9478" width="12.44140625" style="37" customWidth="1"/>
    <col min="9479" max="9480" width="6.88671875" style="37" bestFit="1" customWidth="1"/>
    <col min="9481" max="9481" width="6.88671875" style="37" customWidth="1"/>
    <col min="9482" max="9482" width="12.44140625" style="37" customWidth="1"/>
    <col min="9483" max="9484" width="6.88671875" style="37" bestFit="1" customWidth="1"/>
    <col min="9485" max="9485" width="6.88671875" style="37" customWidth="1"/>
    <col min="9486" max="9486" width="12.44140625" style="37" customWidth="1"/>
    <col min="9487" max="9488" width="6.88671875" style="37" bestFit="1" customWidth="1"/>
    <col min="9489" max="9489" width="6.88671875" style="37" customWidth="1"/>
    <col min="9490" max="9729" width="8.88671875" style="37"/>
    <col min="9730" max="9730" width="12.44140625" style="37" customWidth="1"/>
    <col min="9731" max="9732" width="6.88671875" style="37" bestFit="1" customWidth="1"/>
    <col min="9733" max="9733" width="6.88671875" style="37" customWidth="1"/>
    <col min="9734" max="9734" width="12.44140625" style="37" customWidth="1"/>
    <col min="9735" max="9736" width="6.88671875" style="37" bestFit="1" customWidth="1"/>
    <col min="9737" max="9737" width="6.88671875" style="37" customWidth="1"/>
    <col min="9738" max="9738" width="12.44140625" style="37" customWidth="1"/>
    <col min="9739" max="9740" width="6.88671875" style="37" bestFit="1" customWidth="1"/>
    <col min="9741" max="9741" width="6.88671875" style="37" customWidth="1"/>
    <col min="9742" max="9742" width="12.44140625" style="37" customWidth="1"/>
    <col min="9743" max="9744" width="6.88671875" style="37" bestFit="1" customWidth="1"/>
    <col min="9745" max="9745" width="6.88671875" style="37" customWidth="1"/>
    <col min="9746" max="9985" width="8.88671875" style="37"/>
    <col min="9986" max="9986" width="12.44140625" style="37" customWidth="1"/>
    <col min="9987" max="9988" width="6.88671875" style="37" bestFit="1" customWidth="1"/>
    <col min="9989" max="9989" width="6.88671875" style="37" customWidth="1"/>
    <col min="9990" max="9990" width="12.44140625" style="37" customWidth="1"/>
    <col min="9991" max="9992" width="6.88671875" style="37" bestFit="1" customWidth="1"/>
    <col min="9993" max="9993" width="6.88671875" style="37" customWidth="1"/>
    <col min="9994" max="9994" width="12.44140625" style="37" customWidth="1"/>
    <col min="9995" max="9996" width="6.88671875" style="37" bestFit="1" customWidth="1"/>
    <col min="9997" max="9997" width="6.88671875" style="37" customWidth="1"/>
    <col min="9998" max="9998" width="12.44140625" style="37" customWidth="1"/>
    <col min="9999" max="10000" width="6.88671875" style="37" bestFit="1" customWidth="1"/>
    <col min="10001" max="10001" width="6.88671875" style="37" customWidth="1"/>
    <col min="10002" max="10241" width="8.88671875" style="37"/>
    <col min="10242" max="10242" width="12.44140625" style="37" customWidth="1"/>
    <col min="10243" max="10244" width="6.88671875" style="37" bestFit="1" customWidth="1"/>
    <col min="10245" max="10245" width="6.88671875" style="37" customWidth="1"/>
    <col min="10246" max="10246" width="12.44140625" style="37" customWidth="1"/>
    <col min="10247" max="10248" width="6.88671875" style="37" bestFit="1" customWidth="1"/>
    <col min="10249" max="10249" width="6.88671875" style="37" customWidth="1"/>
    <col min="10250" max="10250" width="12.44140625" style="37" customWidth="1"/>
    <col min="10251" max="10252" width="6.88671875" style="37" bestFit="1" customWidth="1"/>
    <col min="10253" max="10253" width="6.88671875" style="37" customWidth="1"/>
    <col min="10254" max="10254" width="12.44140625" style="37" customWidth="1"/>
    <col min="10255" max="10256" width="6.88671875" style="37" bestFit="1" customWidth="1"/>
    <col min="10257" max="10257" width="6.88671875" style="37" customWidth="1"/>
    <col min="10258" max="10497" width="8.88671875" style="37"/>
    <col min="10498" max="10498" width="12.44140625" style="37" customWidth="1"/>
    <col min="10499" max="10500" width="6.88671875" style="37" bestFit="1" customWidth="1"/>
    <col min="10501" max="10501" width="6.88671875" style="37" customWidth="1"/>
    <col min="10502" max="10502" width="12.44140625" style="37" customWidth="1"/>
    <col min="10503" max="10504" width="6.88671875" style="37" bestFit="1" customWidth="1"/>
    <col min="10505" max="10505" width="6.88671875" style="37" customWidth="1"/>
    <col min="10506" max="10506" width="12.44140625" style="37" customWidth="1"/>
    <col min="10507" max="10508" width="6.88671875" style="37" bestFit="1" customWidth="1"/>
    <col min="10509" max="10509" width="6.88671875" style="37" customWidth="1"/>
    <col min="10510" max="10510" width="12.44140625" style="37" customWidth="1"/>
    <col min="10511" max="10512" width="6.88671875" style="37" bestFit="1" customWidth="1"/>
    <col min="10513" max="10513" width="6.88671875" style="37" customWidth="1"/>
    <col min="10514" max="10753" width="8.88671875" style="37"/>
    <col min="10754" max="10754" width="12.44140625" style="37" customWidth="1"/>
    <col min="10755" max="10756" width="6.88671875" style="37" bestFit="1" customWidth="1"/>
    <col min="10757" max="10757" width="6.88671875" style="37" customWidth="1"/>
    <col min="10758" max="10758" width="12.44140625" style="37" customWidth="1"/>
    <col min="10759" max="10760" width="6.88671875" style="37" bestFit="1" customWidth="1"/>
    <col min="10761" max="10761" width="6.88671875" style="37" customWidth="1"/>
    <col min="10762" max="10762" width="12.44140625" style="37" customWidth="1"/>
    <col min="10763" max="10764" width="6.88671875" style="37" bestFit="1" customWidth="1"/>
    <col min="10765" max="10765" width="6.88671875" style="37" customWidth="1"/>
    <col min="10766" max="10766" width="12.44140625" style="37" customWidth="1"/>
    <col min="10767" max="10768" width="6.88671875" style="37" bestFit="1" customWidth="1"/>
    <col min="10769" max="10769" width="6.88671875" style="37" customWidth="1"/>
    <col min="10770" max="11009" width="8.88671875" style="37"/>
    <col min="11010" max="11010" width="12.44140625" style="37" customWidth="1"/>
    <col min="11011" max="11012" width="6.88671875" style="37" bestFit="1" customWidth="1"/>
    <col min="11013" max="11013" width="6.88671875" style="37" customWidth="1"/>
    <col min="11014" max="11014" width="12.44140625" style="37" customWidth="1"/>
    <col min="11015" max="11016" width="6.88671875" style="37" bestFit="1" customWidth="1"/>
    <col min="11017" max="11017" width="6.88671875" style="37" customWidth="1"/>
    <col min="11018" max="11018" width="12.44140625" style="37" customWidth="1"/>
    <col min="11019" max="11020" width="6.88671875" style="37" bestFit="1" customWidth="1"/>
    <col min="11021" max="11021" width="6.88671875" style="37" customWidth="1"/>
    <col min="11022" max="11022" width="12.44140625" style="37" customWidth="1"/>
    <col min="11023" max="11024" width="6.88671875" style="37" bestFit="1" customWidth="1"/>
    <col min="11025" max="11025" width="6.88671875" style="37" customWidth="1"/>
    <col min="11026" max="11265" width="8.88671875" style="37"/>
    <col min="11266" max="11266" width="12.44140625" style="37" customWidth="1"/>
    <col min="11267" max="11268" width="6.88671875" style="37" bestFit="1" customWidth="1"/>
    <col min="11269" max="11269" width="6.88671875" style="37" customWidth="1"/>
    <col min="11270" max="11270" width="12.44140625" style="37" customWidth="1"/>
    <col min="11271" max="11272" width="6.88671875" style="37" bestFit="1" customWidth="1"/>
    <col min="11273" max="11273" width="6.88671875" style="37" customWidth="1"/>
    <col min="11274" max="11274" width="12.44140625" style="37" customWidth="1"/>
    <col min="11275" max="11276" width="6.88671875" style="37" bestFit="1" customWidth="1"/>
    <col min="11277" max="11277" width="6.88671875" style="37" customWidth="1"/>
    <col min="11278" max="11278" width="12.44140625" style="37" customWidth="1"/>
    <col min="11279" max="11280" width="6.88671875" style="37" bestFit="1" customWidth="1"/>
    <col min="11281" max="11281" width="6.88671875" style="37" customWidth="1"/>
    <col min="11282" max="11521" width="8.88671875" style="37"/>
    <col min="11522" max="11522" width="12.44140625" style="37" customWidth="1"/>
    <col min="11523" max="11524" width="6.88671875" style="37" bestFit="1" customWidth="1"/>
    <col min="11525" max="11525" width="6.88671875" style="37" customWidth="1"/>
    <col min="11526" max="11526" width="12.44140625" style="37" customWidth="1"/>
    <col min="11527" max="11528" width="6.88671875" style="37" bestFit="1" customWidth="1"/>
    <col min="11529" max="11529" width="6.88671875" style="37" customWidth="1"/>
    <col min="11530" max="11530" width="12.44140625" style="37" customWidth="1"/>
    <col min="11531" max="11532" width="6.88671875" style="37" bestFit="1" customWidth="1"/>
    <col min="11533" max="11533" width="6.88671875" style="37" customWidth="1"/>
    <col min="11534" max="11534" width="12.44140625" style="37" customWidth="1"/>
    <col min="11535" max="11536" width="6.88671875" style="37" bestFit="1" customWidth="1"/>
    <col min="11537" max="11537" width="6.88671875" style="37" customWidth="1"/>
    <col min="11538" max="11777" width="8.88671875" style="37"/>
    <col min="11778" max="11778" width="12.44140625" style="37" customWidth="1"/>
    <col min="11779" max="11780" width="6.88671875" style="37" bestFit="1" customWidth="1"/>
    <col min="11781" max="11781" width="6.88671875" style="37" customWidth="1"/>
    <col min="11782" max="11782" width="12.44140625" style="37" customWidth="1"/>
    <col min="11783" max="11784" width="6.88671875" style="37" bestFit="1" customWidth="1"/>
    <col min="11785" max="11785" width="6.88671875" style="37" customWidth="1"/>
    <col min="11786" max="11786" width="12.44140625" style="37" customWidth="1"/>
    <col min="11787" max="11788" width="6.88671875" style="37" bestFit="1" customWidth="1"/>
    <col min="11789" max="11789" width="6.88671875" style="37" customWidth="1"/>
    <col min="11790" max="11790" width="12.44140625" style="37" customWidth="1"/>
    <col min="11791" max="11792" width="6.88671875" style="37" bestFit="1" customWidth="1"/>
    <col min="11793" max="11793" width="6.88671875" style="37" customWidth="1"/>
    <col min="11794" max="12033" width="8.88671875" style="37"/>
    <col min="12034" max="12034" width="12.44140625" style="37" customWidth="1"/>
    <col min="12035" max="12036" width="6.88671875" style="37" bestFit="1" customWidth="1"/>
    <col min="12037" max="12037" width="6.88671875" style="37" customWidth="1"/>
    <col min="12038" max="12038" width="12.44140625" style="37" customWidth="1"/>
    <col min="12039" max="12040" width="6.88671875" style="37" bestFit="1" customWidth="1"/>
    <col min="12041" max="12041" width="6.88671875" style="37" customWidth="1"/>
    <col min="12042" max="12042" width="12.44140625" style="37" customWidth="1"/>
    <col min="12043" max="12044" width="6.88671875" style="37" bestFit="1" customWidth="1"/>
    <col min="12045" max="12045" width="6.88671875" style="37" customWidth="1"/>
    <col min="12046" max="12046" width="12.44140625" style="37" customWidth="1"/>
    <col min="12047" max="12048" width="6.88671875" style="37" bestFit="1" customWidth="1"/>
    <col min="12049" max="12049" width="6.88671875" style="37" customWidth="1"/>
    <col min="12050" max="12289" width="8.88671875" style="37"/>
    <col min="12290" max="12290" width="12.44140625" style="37" customWidth="1"/>
    <col min="12291" max="12292" width="6.88671875" style="37" bestFit="1" customWidth="1"/>
    <col min="12293" max="12293" width="6.88671875" style="37" customWidth="1"/>
    <col min="12294" max="12294" width="12.44140625" style="37" customWidth="1"/>
    <col min="12295" max="12296" width="6.88671875" style="37" bestFit="1" customWidth="1"/>
    <col min="12297" max="12297" width="6.88671875" style="37" customWidth="1"/>
    <col min="12298" max="12298" width="12.44140625" style="37" customWidth="1"/>
    <col min="12299" max="12300" width="6.88671875" style="37" bestFit="1" customWidth="1"/>
    <col min="12301" max="12301" width="6.88671875" style="37" customWidth="1"/>
    <col min="12302" max="12302" width="12.44140625" style="37" customWidth="1"/>
    <col min="12303" max="12304" width="6.88671875" style="37" bestFit="1" customWidth="1"/>
    <col min="12305" max="12305" width="6.88671875" style="37" customWidth="1"/>
    <col min="12306" max="12545" width="8.88671875" style="37"/>
    <col min="12546" max="12546" width="12.44140625" style="37" customWidth="1"/>
    <col min="12547" max="12548" width="6.88671875" style="37" bestFit="1" customWidth="1"/>
    <col min="12549" max="12549" width="6.88671875" style="37" customWidth="1"/>
    <col min="12550" max="12550" width="12.44140625" style="37" customWidth="1"/>
    <col min="12551" max="12552" width="6.88671875" style="37" bestFit="1" customWidth="1"/>
    <col min="12553" max="12553" width="6.88671875" style="37" customWidth="1"/>
    <col min="12554" max="12554" width="12.44140625" style="37" customWidth="1"/>
    <col min="12555" max="12556" width="6.88671875" style="37" bestFit="1" customWidth="1"/>
    <col min="12557" max="12557" width="6.88671875" style="37" customWidth="1"/>
    <col min="12558" max="12558" width="12.44140625" style="37" customWidth="1"/>
    <col min="12559" max="12560" width="6.88671875" style="37" bestFit="1" customWidth="1"/>
    <col min="12561" max="12561" width="6.88671875" style="37" customWidth="1"/>
    <col min="12562" max="12801" width="8.88671875" style="37"/>
    <col min="12802" max="12802" width="12.44140625" style="37" customWidth="1"/>
    <col min="12803" max="12804" width="6.88671875" style="37" bestFit="1" customWidth="1"/>
    <col min="12805" max="12805" width="6.88671875" style="37" customWidth="1"/>
    <col min="12806" max="12806" width="12.44140625" style="37" customWidth="1"/>
    <col min="12807" max="12808" width="6.88671875" style="37" bestFit="1" customWidth="1"/>
    <col min="12809" max="12809" width="6.88671875" style="37" customWidth="1"/>
    <col min="12810" max="12810" width="12.44140625" style="37" customWidth="1"/>
    <col min="12811" max="12812" width="6.88671875" style="37" bestFit="1" customWidth="1"/>
    <col min="12813" max="12813" width="6.88671875" style="37" customWidth="1"/>
    <col min="12814" max="12814" width="12.44140625" style="37" customWidth="1"/>
    <col min="12815" max="12816" width="6.88671875" style="37" bestFit="1" customWidth="1"/>
    <col min="12817" max="12817" width="6.88671875" style="37" customWidth="1"/>
    <col min="12818" max="13057" width="8.88671875" style="37"/>
    <col min="13058" max="13058" width="12.44140625" style="37" customWidth="1"/>
    <col min="13059" max="13060" width="6.88671875" style="37" bestFit="1" customWidth="1"/>
    <col min="13061" max="13061" width="6.88671875" style="37" customWidth="1"/>
    <col min="13062" max="13062" width="12.44140625" style="37" customWidth="1"/>
    <col min="13063" max="13064" width="6.88671875" style="37" bestFit="1" customWidth="1"/>
    <col min="13065" max="13065" width="6.88671875" style="37" customWidth="1"/>
    <col min="13066" max="13066" width="12.44140625" style="37" customWidth="1"/>
    <col min="13067" max="13068" width="6.88671875" style="37" bestFit="1" customWidth="1"/>
    <col min="13069" max="13069" width="6.88671875" style="37" customWidth="1"/>
    <col min="13070" max="13070" width="12.44140625" style="37" customWidth="1"/>
    <col min="13071" max="13072" width="6.88671875" style="37" bestFit="1" customWidth="1"/>
    <col min="13073" max="13073" width="6.88671875" style="37" customWidth="1"/>
    <col min="13074" max="13313" width="8.88671875" style="37"/>
    <col min="13314" max="13314" width="12.44140625" style="37" customWidth="1"/>
    <col min="13315" max="13316" width="6.88671875" style="37" bestFit="1" customWidth="1"/>
    <col min="13317" max="13317" width="6.88671875" style="37" customWidth="1"/>
    <col min="13318" max="13318" width="12.44140625" style="37" customWidth="1"/>
    <col min="13319" max="13320" width="6.88671875" style="37" bestFit="1" customWidth="1"/>
    <col min="13321" max="13321" width="6.88671875" style="37" customWidth="1"/>
    <col min="13322" max="13322" width="12.44140625" style="37" customWidth="1"/>
    <col min="13323" max="13324" width="6.88671875" style="37" bestFit="1" customWidth="1"/>
    <col min="13325" max="13325" width="6.88671875" style="37" customWidth="1"/>
    <col min="13326" max="13326" width="12.44140625" style="37" customWidth="1"/>
    <col min="13327" max="13328" width="6.88671875" style="37" bestFit="1" customWidth="1"/>
    <col min="13329" max="13329" width="6.88671875" style="37" customWidth="1"/>
    <col min="13330" max="13569" width="8.88671875" style="37"/>
    <col min="13570" max="13570" width="12.44140625" style="37" customWidth="1"/>
    <col min="13571" max="13572" width="6.88671875" style="37" bestFit="1" customWidth="1"/>
    <col min="13573" max="13573" width="6.88671875" style="37" customWidth="1"/>
    <col min="13574" max="13574" width="12.44140625" style="37" customWidth="1"/>
    <col min="13575" max="13576" width="6.88671875" style="37" bestFit="1" customWidth="1"/>
    <col min="13577" max="13577" width="6.88671875" style="37" customWidth="1"/>
    <col min="13578" max="13578" width="12.44140625" style="37" customWidth="1"/>
    <col min="13579" max="13580" width="6.88671875" style="37" bestFit="1" customWidth="1"/>
    <col min="13581" max="13581" width="6.88671875" style="37" customWidth="1"/>
    <col min="13582" max="13582" width="12.44140625" style="37" customWidth="1"/>
    <col min="13583" max="13584" width="6.88671875" style="37" bestFit="1" customWidth="1"/>
    <col min="13585" max="13585" width="6.88671875" style="37" customWidth="1"/>
    <col min="13586" max="13825" width="8.88671875" style="37"/>
    <col min="13826" max="13826" width="12.44140625" style="37" customWidth="1"/>
    <col min="13827" max="13828" width="6.88671875" style="37" bestFit="1" customWidth="1"/>
    <col min="13829" max="13829" width="6.88671875" style="37" customWidth="1"/>
    <col min="13830" max="13830" width="12.44140625" style="37" customWidth="1"/>
    <col min="13831" max="13832" width="6.88671875" style="37" bestFit="1" customWidth="1"/>
    <col min="13833" max="13833" width="6.88671875" style="37" customWidth="1"/>
    <col min="13834" max="13834" width="12.44140625" style="37" customWidth="1"/>
    <col min="13835" max="13836" width="6.88671875" style="37" bestFit="1" customWidth="1"/>
    <col min="13837" max="13837" width="6.88671875" style="37" customWidth="1"/>
    <col min="13838" max="13838" width="12.44140625" style="37" customWidth="1"/>
    <col min="13839" max="13840" width="6.88671875" style="37" bestFit="1" customWidth="1"/>
    <col min="13841" max="13841" width="6.88671875" style="37" customWidth="1"/>
    <col min="13842" max="14081" width="8.88671875" style="37"/>
    <col min="14082" max="14082" width="12.44140625" style="37" customWidth="1"/>
    <col min="14083" max="14084" width="6.88671875" style="37" bestFit="1" customWidth="1"/>
    <col min="14085" max="14085" width="6.88671875" style="37" customWidth="1"/>
    <col min="14086" max="14086" width="12.44140625" style="37" customWidth="1"/>
    <col min="14087" max="14088" width="6.88671875" style="37" bestFit="1" customWidth="1"/>
    <col min="14089" max="14089" width="6.88671875" style="37" customWidth="1"/>
    <col min="14090" max="14090" width="12.44140625" style="37" customWidth="1"/>
    <col min="14091" max="14092" width="6.88671875" style="37" bestFit="1" customWidth="1"/>
    <col min="14093" max="14093" width="6.88671875" style="37" customWidth="1"/>
    <col min="14094" max="14094" width="12.44140625" style="37" customWidth="1"/>
    <col min="14095" max="14096" width="6.88671875" style="37" bestFit="1" customWidth="1"/>
    <col min="14097" max="14097" width="6.88671875" style="37" customWidth="1"/>
    <col min="14098" max="14337" width="8.88671875" style="37"/>
    <col min="14338" max="14338" width="12.44140625" style="37" customWidth="1"/>
    <col min="14339" max="14340" width="6.88671875" style="37" bestFit="1" customWidth="1"/>
    <col min="14341" max="14341" width="6.88671875" style="37" customWidth="1"/>
    <col min="14342" max="14342" width="12.44140625" style="37" customWidth="1"/>
    <col min="14343" max="14344" width="6.88671875" style="37" bestFit="1" customWidth="1"/>
    <col min="14345" max="14345" width="6.88671875" style="37" customWidth="1"/>
    <col min="14346" max="14346" width="12.44140625" style="37" customWidth="1"/>
    <col min="14347" max="14348" width="6.88671875" style="37" bestFit="1" customWidth="1"/>
    <col min="14349" max="14349" width="6.88671875" style="37" customWidth="1"/>
    <col min="14350" max="14350" width="12.44140625" style="37" customWidth="1"/>
    <col min="14351" max="14352" width="6.88671875" style="37" bestFit="1" customWidth="1"/>
    <col min="14353" max="14353" width="6.88671875" style="37" customWidth="1"/>
    <col min="14354" max="14593" width="8.88671875" style="37"/>
    <col min="14594" max="14594" width="12.44140625" style="37" customWidth="1"/>
    <col min="14595" max="14596" width="6.88671875" style="37" bestFit="1" customWidth="1"/>
    <col min="14597" max="14597" width="6.88671875" style="37" customWidth="1"/>
    <col min="14598" max="14598" width="12.44140625" style="37" customWidth="1"/>
    <col min="14599" max="14600" width="6.88671875" style="37" bestFit="1" customWidth="1"/>
    <col min="14601" max="14601" width="6.88671875" style="37" customWidth="1"/>
    <col min="14602" max="14602" width="12.44140625" style="37" customWidth="1"/>
    <col min="14603" max="14604" width="6.88671875" style="37" bestFit="1" customWidth="1"/>
    <col min="14605" max="14605" width="6.88671875" style="37" customWidth="1"/>
    <col min="14606" max="14606" width="12.44140625" style="37" customWidth="1"/>
    <col min="14607" max="14608" width="6.88671875" style="37" bestFit="1" customWidth="1"/>
    <col min="14609" max="14609" width="6.88671875" style="37" customWidth="1"/>
    <col min="14610" max="14849" width="8.88671875" style="37"/>
    <col min="14850" max="14850" width="12.44140625" style="37" customWidth="1"/>
    <col min="14851" max="14852" width="6.88671875" style="37" bestFit="1" customWidth="1"/>
    <col min="14853" max="14853" width="6.88671875" style="37" customWidth="1"/>
    <col min="14854" max="14854" width="12.44140625" style="37" customWidth="1"/>
    <col min="14855" max="14856" width="6.88671875" style="37" bestFit="1" customWidth="1"/>
    <col min="14857" max="14857" width="6.88671875" style="37" customWidth="1"/>
    <col min="14858" max="14858" width="12.44140625" style="37" customWidth="1"/>
    <col min="14859" max="14860" width="6.88671875" style="37" bestFit="1" customWidth="1"/>
    <col min="14861" max="14861" width="6.88671875" style="37" customWidth="1"/>
    <col min="14862" max="14862" width="12.44140625" style="37" customWidth="1"/>
    <col min="14863" max="14864" width="6.88671875" style="37" bestFit="1" customWidth="1"/>
    <col min="14865" max="14865" width="6.88671875" style="37" customWidth="1"/>
    <col min="14866" max="15105" width="8.88671875" style="37"/>
    <col min="15106" max="15106" width="12.44140625" style="37" customWidth="1"/>
    <col min="15107" max="15108" width="6.88671875" style="37" bestFit="1" customWidth="1"/>
    <col min="15109" max="15109" width="6.88671875" style="37" customWidth="1"/>
    <col min="15110" max="15110" width="12.44140625" style="37" customWidth="1"/>
    <col min="15111" max="15112" width="6.88671875" style="37" bestFit="1" customWidth="1"/>
    <col min="15113" max="15113" width="6.88671875" style="37" customWidth="1"/>
    <col min="15114" max="15114" width="12.44140625" style="37" customWidth="1"/>
    <col min="15115" max="15116" width="6.88671875" style="37" bestFit="1" customWidth="1"/>
    <col min="15117" max="15117" width="6.88671875" style="37" customWidth="1"/>
    <col min="15118" max="15118" width="12.44140625" style="37" customWidth="1"/>
    <col min="15119" max="15120" width="6.88671875" style="37" bestFit="1" customWidth="1"/>
    <col min="15121" max="15121" width="6.88671875" style="37" customWidth="1"/>
    <col min="15122" max="15361" width="8.88671875" style="37"/>
    <col min="15362" max="15362" width="12.44140625" style="37" customWidth="1"/>
    <col min="15363" max="15364" width="6.88671875" style="37" bestFit="1" customWidth="1"/>
    <col min="15365" max="15365" width="6.88671875" style="37" customWidth="1"/>
    <col min="15366" max="15366" width="12.44140625" style="37" customWidth="1"/>
    <col min="15367" max="15368" width="6.88671875" style="37" bestFit="1" customWidth="1"/>
    <col min="15369" max="15369" width="6.88671875" style="37" customWidth="1"/>
    <col min="15370" max="15370" width="12.44140625" style="37" customWidth="1"/>
    <col min="15371" max="15372" width="6.88671875" style="37" bestFit="1" customWidth="1"/>
    <col min="15373" max="15373" width="6.88671875" style="37" customWidth="1"/>
    <col min="15374" max="15374" width="12.44140625" style="37" customWidth="1"/>
    <col min="15375" max="15376" width="6.88671875" style="37" bestFit="1" customWidth="1"/>
    <col min="15377" max="15377" width="6.88671875" style="37" customWidth="1"/>
    <col min="15378" max="15617" width="8.88671875" style="37"/>
    <col min="15618" max="15618" width="12.44140625" style="37" customWidth="1"/>
    <col min="15619" max="15620" width="6.88671875" style="37" bestFit="1" customWidth="1"/>
    <col min="15621" max="15621" width="6.88671875" style="37" customWidth="1"/>
    <col min="15622" max="15622" width="12.44140625" style="37" customWidth="1"/>
    <col min="15623" max="15624" width="6.88671875" style="37" bestFit="1" customWidth="1"/>
    <col min="15625" max="15625" width="6.88671875" style="37" customWidth="1"/>
    <col min="15626" max="15626" width="12.44140625" style="37" customWidth="1"/>
    <col min="15627" max="15628" width="6.88671875" style="37" bestFit="1" customWidth="1"/>
    <col min="15629" max="15629" width="6.88671875" style="37" customWidth="1"/>
    <col min="15630" max="15630" width="12.44140625" style="37" customWidth="1"/>
    <col min="15631" max="15632" width="6.88671875" style="37" bestFit="1" customWidth="1"/>
    <col min="15633" max="15633" width="6.88671875" style="37" customWidth="1"/>
    <col min="15634" max="15873" width="8.88671875" style="37"/>
    <col min="15874" max="15874" width="12.44140625" style="37" customWidth="1"/>
    <col min="15875" max="15876" width="6.88671875" style="37" bestFit="1" customWidth="1"/>
    <col min="15877" max="15877" width="6.88671875" style="37" customWidth="1"/>
    <col min="15878" max="15878" width="12.44140625" style="37" customWidth="1"/>
    <col min="15879" max="15880" width="6.88671875" style="37" bestFit="1" customWidth="1"/>
    <col min="15881" max="15881" width="6.88671875" style="37" customWidth="1"/>
    <col min="15882" max="15882" width="12.44140625" style="37" customWidth="1"/>
    <col min="15883" max="15884" width="6.88671875" style="37" bestFit="1" customWidth="1"/>
    <col min="15885" max="15885" width="6.88671875" style="37" customWidth="1"/>
    <col min="15886" max="15886" width="12.44140625" style="37" customWidth="1"/>
    <col min="15887" max="15888" width="6.88671875" style="37" bestFit="1" customWidth="1"/>
    <col min="15889" max="15889" width="6.88671875" style="37" customWidth="1"/>
    <col min="15890" max="16129" width="8.88671875" style="37"/>
    <col min="16130" max="16130" width="12.44140625" style="37" customWidth="1"/>
    <col min="16131" max="16132" width="6.88671875" style="37" bestFit="1" customWidth="1"/>
    <col min="16133" max="16133" width="6.88671875" style="37" customWidth="1"/>
    <col min="16134" max="16134" width="12.44140625" style="37" customWidth="1"/>
    <col min="16135" max="16136" width="6.88671875" style="37" bestFit="1" customWidth="1"/>
    <col min="16137" max="16137" width="6.88671875" style="37" customWidth="1"/>
    <col min="16138" max="16138" width="12.44140625" style="37" customWidth="1"/>
    <col min="16139" max="16140" width="6.88671875" style="37" bestFit="1" customWidth="1"/>
    <col min="16141" max="16141" width="6.88671875" style="37" customWidth="1"/>
    <col min="16142" max="16142" width="12.44140625" style="37" customWidth="1"/>
    <col min="16143" max="16144" width="6.88671875" style="37" bestFit="1" customWidth="1"/>
    <col min="16145" max="16145" width="6.88671875" style="37" customWidth="1"/>
    <col min="16146" max="16384" width="8.88671875" style="37"/>
  </cols>
  <sheetData>
    <row r="1" spans="1:19">
      <c r="A1" s="1615"/>
      <c r="B1" s="1616"/>
      <c r="C1" s="1616"/>
      <c r="D1" s="1616"/>
      <c r="E1" s="1616"/>
      <c r="F1" s="1616"/>
      <c r="G1" s="1616"/>
      <c r="H1" s="1616"/>
      <c r="I1" s="1616"/>
      <c r="J1" s="1616"/>
      <c r="K1" s="1616"/>
      <c r="L1" s="1616"/>
      <c r="M1" s="1616"/>
      <c r="N1" s="1616"/>
      <c r="O1" s="1616"/>
      <c r="P1" s="1617"/>
      <c r="Q1" s="1617"/>
    </row>
    <row r="2" spans="1:19" ht="16.2">
      <c r="A2" s="5091" t="s">
        <v>2342</v>
      </c>
      <c r="B2" s="5091"/>
      <c r="C2" s="5091"/>
      <c r="D2" s="5091"/>
      <c r="E2" s="5091"/>
      <c r="F2" s="5091"/>
      <c r="G2" s="5091"/>
      <c r="H2" s="5091"/>
      <c r="I2" s="5091"/>
      <c r="J2" s="5091"/>
      <c r="K2" s="5091"/>
      <c r="L2" s="5091"/>
      <c r="M2" s="5091"/>
      <c r="N2" s="5091"/>
      <c r="O2" s="5091"/>
      <c r="P2" s="5091"/>
      <c r="Q2" s="5091"/>
    </row>
    <row r="3" spans="1:19">
      <c r="A3" s="1616"/>
      <c r="B3" s="1616"/>
      <c r="C3" s="1616"/>
      <c r="D3" s="1616"/>
      <c r="E3" s="1616"/>
      <c r="F3" s="1616"/>
      <c r="G3" s="1616"/>
      <c r="H3" s="1616"/>
      <c r="I3" s="1616"/>
      <c r="J3" s="1616"/>
      <c r="K3" s="1616"/>
      <c r="L3" s="1616"/>
      <c r="M3" s="1616"/>
      <c r="N3" s="1616"/>
      <c r="O3" s="1616"/>
      <c r="P3" s="1617"/>
      <c r="Q3" s="1617"/>
    </row>
    <row r="4" spans="1:19" ht="20.100000000000001" customHeight="1">
      <c r="A4" s="1616"/>
      <c r="B4" s="5120" t="s">
        <v>1057</v>
      </c>
      <c r="C4" s="5120"/>
      <c r="D4" s="5122" t="str">
        <f>入力シート!C10</f>
        <v>○○校区道路改良工事</v>
      </c>
      <c r="E4" s="5122"/>
      <c r="F4" s="5122"/>
      <c r="G4" s="5122"/>
      <c r="H4" s="5122"/>
      <c r="I4" s="5122"/>
      <c r="J4" s="1616"/>
      <c r="K4" s="5120" t="s">
        <v>2343</v>
      </c>
      <c r="L4" s="5120"/>
      <c r="M4" s="5109" t="s">
        <v>2347</v>
      </c>
      <c r="N4" s="5109"/>
      <c r="O4" s="5109"/>
      <c r="P4" s="5109"/>
      <c r="Q4" s="5109"/>
    </row>
    <row r="5" spans="1:19" ht="20.100000000000001" customHeight="1">
      <c r="A5" s="1616"/>
      <c r="B5" s="1774"/>
      <c r="C5" s="1774"/>
      <c r="D5" s="1620"/>
      <c r="E5" s="1620"/>
      <c r="F5" s="1620"/>
      <c r="G5" s="1620"/>
      <c r="H5" s="1616"/>
      <c r="I5" s="1616"/>
      <c r="J5" s="1616"/>
      <c r="K5" s="1775"/>
      <c r="L5" s="1775"/>
      <c r="M5" s="1616"/>
      <c r="N5" s="1616"/>
      <c r="O5" s="1616"/>
      <c r="P5" s="1617"/>
      <c r="Q5" s="1617"/>
    </row>
    <row r="6" spans="1:19" ht="20.100000000000001" customHeight="1">
      <c r="A6" s="1616"/>
      <c r="B6" s="5120" t="s">
        <v>2344</v>
      </c>
      <c r="C6" s="5120"/>
      <c r="D6" s="5122" t="str">
        <f>入力シート!C26</f>
        <v>(株）○○○○建設</v>
      </c>
      <c r="E6" s="5122"/>
      <c r="F6" s="5122"/>
      <c r="G6" s="5122"/>
      <c r="H6" s="5122"/>
      <c r="I6" s="5122"/>
      <c r="J6" s="1616"/>
      <c r="K6" s="5120" t="s">
        <v>2345</v>
      </c>
      <c r="L6" s="5120"/>
      <c r="M6" s="5110" t="s">
        <v>2348</v>
      </c>
      <c r="N6" s="5110"/>
      <c r="O6" s="5110"/>
      <c r="P6" s="5110"/>
      <c r="Q6" s="5110"/>
    </row>
    <row r="7" spans="1:19" ht="20.100000000000001" customHeight="1">
      <c r="A7" s="1616"/>
      <c r="B7" s="1774"/>
      <c r="C7" s="1774"/>
      <c r="D7" s="1620"/>
      <c r="E7" s="1620"/>
      <c r="F7" s="1620"/>
      <c r="G7" s="1620"/>
      <c r="H7" s="1616"/>
      <c r="I7" s="1616"/>
      <c r="J7" s="1616"/>
      <c r="K7" s="1775"/>
      <c r="L7" s="1775"/>
      <c r="M7" s="1616"/>
      <c r="N7" s="1616"/>
      <c r="O7" s="1616"/>
      <c r="P7" s="1617"/>
      <c r="Q7" s="1617"/>
    </row>
    <row r="8" spans="1:19" ht="20.100000000000001" customHeight="1">
      <c r="A8" s="1616"/>
      <c r="B8" s="5120" t="s">
        <v>2283</v>
      </c>
      <c r="C8" s="5120"/>
      <c r="D8" s="5121"/>
      <c r="E8" s="5121"/>
      <c r="F8" s="5121"/>
      <c r="G8" s="5121"/>
      <c r="H8" s="5121"/>
      <c r="I8" s="5121"/>
      <c r="J8" s="1616"/>
      <c r="K8" s="5120" t="s">
        <v>2346</v>
      </c>
      <c r="L8" s="5120"/>
      <c r="M8" s="5110" t="s">
        <v>2218</v>
      </c>
      <c r="N8" s="5110"/>
      <c r="O8" s="5110"/>
      <c r="P8" s="5110"/>
      <c r="Q8" s="5110"/>
    </row>
    <row r="9" spans="1:19" ht="20.100000000000001" customHeight="1">
      <c r="A9" s="1616"/>
      <c r="B9" s="1619"/>
      <c r="C9" s="1620"/>
      <c r="D9" s="1620"/>
      <c r="E9" s="1620"/>
      <c r="F9" s="1620"/>
      <c r="G9" s="1620"/>
      <c r="H9" s="1616"/>
      <c r="I9" s="1616"/>
      <c r="J9" s="1616"/>
      <c r="K9" s="1616"/>
      <c r="L9" s="1616"/>
      <c r="M9" s="1616"/>
      <c r="N9" s="1616"/>
      <c r="O9" s="1616"/>
      <c r="P9" s="1617"/>
      <c r="Q9" s="1617"/>
    </row>
    <row r="10" spans="1:19" ht="20.100000000000001" customHeight="1" thickBot="1">
      <c r="B10" s="1776"/>
      <c r="C10" s="1776"/>
      <c r="D10" s="1776"/>
      <c r="E10" s="1776"/>
      <c r="F10" s="1776"/>
      <c r="G10" s="1776"/>
      <c r="H10" s="1776"/>
      <c r="I10" s="1776"/>
      <c r="J10" s="1776"/>
      <c r="K10" s="1776"/>
      <c r="L10" s="1776"/>
      <c r="M10" s="1776"/>
      <c r="N10" s="1776"/>
      <c r="O10" s="1776"/>
      <c r="P10" s="1776"/>
      <c r="Q10" s="1776"/>
    </row>
    <row r="11" spans="1:19" ht="30" customHeight="1" thickBot="1">
      <c r="B11" s="5117" t="s">
        <v>2349</v>
      </c>
      <c r="C11" s="5118"/>
      <c r="D11" s="1787" t="s">
        <v>2350</v>
      </c>
      <c r="E11" s="1787" t="s">
        <v>2222</v>
      </c>
      <c r="F11" s="1787" t="s">
        <v>2351</v>
      </c>
      <c r="G11" s="1787" t="s">
        <v>2352</v>
      </c>
      <c r="H11" s="1787" t="s">
        <v>2353</v>
      </c>
      <c r="I11" s="1787" t="s">
        <v>2224</v>
      </c>
      <c r="J11" s="1787" t="s">
        <v>2354</v>
      </c>
      <c r="K11" s="1787" t="s">
        <v>2225</v>
      </c>
      <c r="L11" s="1787" t="s">
        <v>2355</v>
      </c>
      <c r="M11" s="1787" t="s">
        <v>2226</v>
      </c>
      <c r="N11" s="1788"/>
      <c r="O11" s="1788"/>
      <c r="P11" s="1788"/>
      <c r="Q11" s="1789"/>
    </row>
    <row r="12" spans="1:19" ht="20.100000000000001" customHeight="1" thickBot="1">
      <c r="B12" s="1779"/>
      <c r="C12" s="5111">
        <v>50</v>
      </c>
      <c r="D12" s="1783"/>
      <c r="E12" s="1783"/>
      <c r="F12" s="1783"/>
      <c r="G12" s="1783"/>
      <c r="H12" s="1783"/>
      <c r="I12" s="1783"/>
      <c r="J12" s="1783"/>
      <c r="K12" s="1783"/>
      <c r="L12" s="1783"/>
      <c r="M12" s="1783"/>
      <c r="N12" s="5103" t="s">
        <v>2357</v>
      </c>
      <c r="O12" s="5104"/>
      <c r="P12" s="5104"/>
      <c r="Q12" s="5105"/>
    </row>
    <row r="13" spans="1:19" ht="20.100000000000001" customHeight="1">
      <c r="B13" s="1779"/>
      <c r="C13" s="5111"/>
      <c r="D13" s="1784"/>
      <c r="E13" s="1784"/>
      <c r="F13" s="1784"/>
      <c r="G13" s="1784"/>
      <c r="H13" s="1784"/>
      <c r="I13" s="1784"/>
      <c r="J13" s="1784"/>
      <c r="K13" s="1784"/>
      <c r="L13" s="1784"/>
      <c r="M13" s="1784"/>
      <c r="N13" s="5103"/>
      <c r="O13" s="5104"/>
      <c r="P13" s="5104"/>
      <c r="Q13" s="5105"/>
    </row>
    <row r="14" spans="1:19" ht="20.100000000000001" customHeight="1">
      <c r="B14" s="5115" t="s">
        <v>2356</v>
      </c>
      <c r="C14" s="5116"/>
      <c r="D14" s="1782"/>
      <c r="E14" s="1782"/>
      <c r="F14" s="1782"/>
      <c r="G14" s="1782"/>
      <c r="H14" s="1782"/>
      <c r="I14" s="1782"/>
      <c r="J14" s="1782"/>
      <c r="K14" s="1782"/>
      <c r="L14" s="1782"/>
      <c r="M14" s="1782"/>
      <c r="N14" s="1777"/>
      <c r="O14" s="1777"/>
      <c r="P14" s="1777"/>
      <c r="Q14" s="1778"/>
    </row>
    <row r="15" spans="1:19" ht="20.100000000000001" customHeight="1">
      <c r="B15" s="5115"/>
      <c r="C15" s="5116"/>
      <c r="D15" s="1782"/>
      <c r="E15" s="1782"/>
      <c r="F15" s="1782"/>
      <c r="G15" s="1782"/>
      <c r="H15" s="1782"/>
      <c r="I15" s="1782"/>
      <c r="J15" s="1782"/>
      <c r="K15" s="1782"/>
      <c r="L15" s="1782"/>
      <c r="M15" s="1782"/>
      <c r="N15" s="1777"/>
      <c r="O15" s="1777"/>
      <c r="P15" s="1777"/>
      <c r="Q15" s="1778"/>
      <c r="S15" s="1716"/>
    </row>
    <row r="16" spans="1:19" ht="20.100000000000001" customHeight="1">
      <c r="B16" s="5113" t="s">
        <v>2215</v>
      </c>
      <c r="C16" s="5114"/>
      <c r="D16" s="1782"/>
      <c r="E16" s="1782"/>
      <c r="F16" s="1782"/>
      <c r="G16" s="1782"/>
      <c r="H16" s="1782"/>
      <c r="I16" s="1782"/>
      <c r="J16" s="1782"/>
      <c r="K16" s="1782"/>
      <c r="L16" s="1782"/>
      <c r="M16" s="1782"/>
      <c r="N16" s="1777"/>
      <c r="O16" s="1777"/>
      <c r="P16" s="1777"/>
      <c r="Q16" s="1778"/>
    </row>
    <row r="17" spans="2:17" ht="20.100000000000001" customHeight="1" thickBot="1">
      <c r="B17" s="1779"/>
      <c r="C17" s="5119">
        <v>0</v>
      </c>
      <c r="D17" s="1785"/>
      <c r="E17" s="1785"/>
      <c r="F17" s="1785"/>
      <c r="G17" s="1785"/>
      <c r="H17" s="1785"/>
      <c r="I17" s="1785"/>
      <c r="J17" s="1785"/>
      <c r="K17" s="1785"/>
      <c r="L17" s="1785"/>
      <c r="M17" s="1785"/>
      <c r="N17" s="1777"/>
      <c r="O17" s="1777"/>
      <c r="P17" s="1777"/>
      <c r="Q17" s="1778"/>
    </row>
    <row r="18" spans="2:17" ht="20.100000000000001" customHeight="1">
      <c r="B18" s="1779"/>
      <c r="C18" s="5119"/>
      <c r="D18" s="1781"/>
      <c r="E18" s="1781"/>
      <c r="F18" s="1781"/>
      <c r="G18" s="1781"/>
      <c r="H18" s="1781"/>
      <c r="I18" s="1781"/>
      <c r="J18" s="1781"/>
      <c r="K18" s="1781"/>
      <c r="L18" s="1781"/>
      <c r="M18" s="1781"/>
      <c r="N18" s="1777"/>
      <c r="O18" s="1777"/>
      <c r="P18" s="1777"/>
      <c r="Q18" s="1778"/>
    </row>
    <row r="19" spans="2:17" ht="20.100000000000001" customHeight="1">
      <c r="B19" s="1779"/>
      <c r="C19" s="1777"/>
      <c r="D19" s="1782"/>
      <c r="E19" s="1782"/>
      <c r="F19" s="1782"/>
      <c r="G19" s="1782"/>
      <c r="H19" s="1782"/>
      <c r="I19" s="1782"/>
      <c r="J19" s="1782"/>
      <c r="K19" s="1782"/>
      <c r="L19" s="1782"/>
      <c r="M19" s="1782"/>
      <c r="N19" s="1777"/>
      <c r="O19" s="1777"/>
      <c r="P19" s="1777"/>
      <c r="Q19" s="1778"/>
    </row>
    <row r="20" spans="2:17" ht="20.100000000000001" customHeight="1">
      <c r="B20" s="5115" t="s">
        <v>2216</v>
      </c>
      <c r="C20" s="5116"/>
      <c r="D20" s="1782"/>
      <c r="E20" s="1782"/>
      <c r="F20" s="1782"/>
      <c r="G20" s="1782"/>
      <c r="H20" s="1782"/>
      <c r="I20" s="1782"/>
      <c r="J20" s="1782"/>
      <c r="K20" s="1782"/>
      <c r="L20" s="1782"/>
      <c r="M20" s="1782"/>
      <c r="N20" s="1777"/>
      <c r="O20" s="1777"/>
      <c r="P20" s="1777"/>
      <c r="Q20" s="1778"/>
    </row>
    <row r="21" spans="2:17" ht="20.100000000000001" customHeight="1">
      <c r="B21" s="5113" t="s">
        <v>2251</v>
      </c>
      <c r="C21" s="5114"/>
      <c r="D21" s="1782"/>
      <c r="E21" s="1782"/>
      <c r="F21" s="1782"/>
      <c r="G21" s="1782"/>
      <c r="H21" s="1782"/>
      <c r="I21" s="1782"/>
      <c r="J21" s="1782"/>
      <c r="K21" s="1782"/>
      <c r="L21" s="1782"/>
      <c r="M21" s="1782"/>
      <c r="N21" s="1777"/>
      <c r="O21" s="1777"/>
      <c r="P21" s="1777"/>
      <c r="Q21" s="1778"/>
    </row>
    <row r="22" spans="2:17" ht="20.100000000000001" customHeight="1" thickBot="1">
      <c r="B22" s="1779"/>
      <c r="C22" s="5111">
        <v>-50</v>
      </c>
      <c r="D22" s="1783"/>
      <c r="E22" s="1783"/>
      <c r="F22" s="1783"/>
      <c r="G22" s="1783"/>
      <c r="H22" s="1783"/>
      <c r="I22" s="1783"/>
      <c r="J22" s="1783"/>
      <c r="K22" s="1783"/>
      <c r="L22" s="1783"/>
      <c r="M22" s="1783"/>
      <c r="N22" s="5103" t="s">
        <v>2358</v>
      </c>
      <c r="O22" s="5104"/>
      <c r="P22" s="5104"/>
      <c r="Q22" s="5105"/>
    </row>
    <row r="23" spans="2:17" ht="20.100000000000001" customHeight="1" thickBot="1">
      <c r="B23" s="1780"/>
      <c r="C23" s="5112"/>
      <c r="D23" s="1786"/>
      <c r="E23" s="1786"/>
      <c r="F23" s="1786"/>
      <c r="G23" s="1786"/>
      <c r="H23" s="1786"/>
      <c r="I23" s="1786"/>
      <c r="J23" s="1786"/>
      <c r="K23" s="1786"/>
      <c r="L23" s="1786"/>
      <c r="M23" s="1786"/>
      <c r="N23" s="5106"/>
      <c r="O23" s="5107"/>
      <c r="P23" s="5107"/>
      <c r="Q23" s="5108"/>
    </row>
  </sheetData>
  <mergeCells count="23">
    <mergeCell ref="A2:Q2"/>
    <mergeCell ref="B11:C11"/>
    <mergeCell ref="C12:C13"/>
    <mergeCell ref="C17:C18"/>
    <mergeCell ref="B4:C4"/>
    <mergeCell ref="K4:L4"/>
    <mergeCell ref="B6:C6"/>
    <mergeCell ref="K6:L6"/>
    <mergeCell ref="B8:C8"/>
    <mergeCell ref="K8:L8"/>
    <mergeCell ref="D8:I8"/>
    <mergeCell ref="D6:I6"/>
    <mergeCell ref="D4:I4"/>
    <mergeCell ref="N12:Q13"/>
    <mergeCell ref="N22:Q23"/>
    <mergeCell ref="M4:Q4"/>
    <mergeCell ref="M6:Q6"/>
    <mergeCell ref="M8:Q8"/>
    <mergeCell ref="C22:C23"/>
    <mergeCell ref="B16:C16"/>
    <mergeCell ref="B14:C15"/>
    <mergeCell ref="B20:C20"/>
    <mergeCell ref="B21:C21"/>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zoomScaleNormal="100" zoomScaleSheetLayoutView="100" workbookViewId="0">
      <selection activeCell="P29" sqref="P29"/>
    </sheetView>
  </sheetViews>
  <sheetFormatPr defaultRowHeight="13.2"/>
  <cols>
    <col min="1" max="2" width="3.44140625" customWidth="1"/>
    <col min="3" max="4" width="10.88671875" customWidth="1"/>
    <col min="5" max="5" width="12.88671875" customWidth="1"/>
    <col min="6" max="6" width="6.44140625" bestFit="1" customWidth="1"/>
    <col min="7" max="8" width="5.33203125" bestFit="1" customWidth="1"/>
    <col min="9" max="9" width="7.44140625" bestFit="1" customWidth="1"/>
    <col min="10" max="12" width="7.88671875" customWidth="1"/>
    <col min="13" max="13" width="12.88671875" customWidth="1"/>
  </cols>
  <sheetData>
    <row r="1" spans="1:13" ht="24.9" customHeight="1">
      <c r="A1" s="5045" t="s">
        <v>2285</v>
      </c>
      <c r="B1" s="5045"/>
      <c r="C1" s="5045"/>
      <c r="D1" s="5045"/>
      <c r="E1" s="5045"/>
      <c r="F1" s="5045"/>
      <c r="G1" s="5045"/>
      <c r="H1" s="5045"/>
      <c r="I1" s="5045"/>
      <c r="J1" s="5045"/>
      <c r="K1" s="5045"/>
      <c r="L1" s="5045"/>
      <c r="M1" s="5045"/>
    </row>
    <row r="2" spans="1:13" ht="8.1" customHeight="1">
      <c r="A2" s="1731"/>
      <c r="B2" s="1731"/>
      <c r="C2" s="1731"/>
      <c r="D2" s="1731"/>
      <c r="E2" s="1731"/>
      <c r="F2" s="1731"/>
      <c r="G2" s="1731"/>
      <c r="H2" s="1731"/>
      <c r="I2" s="1731"/>
      <c r="J2" s="1731"/>
      <c r="K2" s="1731"/>
      <c r="L2" s="1731"/>
      <c r="M2" s="1731"/>
    </row>
    <row r="3" spans="1:13" ht="15" customHeight="1">
      <c r="A3" s="5043" t="s">
        <v>1057</v>
      </c>
      <c r="B3" s="5043"/>
      <c r="C3" s="5044" t="str">
        <f>入力シート!C10</f>
        <v>○○校区道路改良工事</v>
      </c>
      <c r="D3" s="5044"/>
      <c r="E3" s="5044"/>
      <c r="F3" s="5044"/>
      <c r="G3" s="5044"/>
      <c r="H3" s="5044"/>
      <c r="J3" s="1730" t="s">
        <v>2283</v>
      </c>
      <c r="K3" s="5042"/>
      <c r="L3" s="5042"/>
      <c r="M3" s="5042"/>
    </row>
    <row r="4" spans="1:13" ht="15" customHeight="1" thickBot="1"/>
    <row r="5" spans="1:13" ht="24.9" customHeight="1">
      <c r="A5" s="5123" t="s">
        <v>2232</v>
      </c>
      <c r="B5" s="5125" t="s">
        <v>2233</v>
      </c>
      <c r="C5" s="5132" t="s">
        <v>2286</v>
      </c>
      <c r="D5" s="5133"/>
      <c r="E5" s="5126" t="s">
        <v>2287</v>
      </c>
      <c r="F5" s="5128" t="s">
        <v>2245</v>
      </c>
      <c r="G5" s="5126" t="s">
        <v>2237</v>
      </c>
      <c r="H5" s="5126"/>
      <c r="I5" s="5128" t="s">
        <v>2288</v>
      </c>
      <c r="J5" s="5126" t="s">
        <v>2241</v>
      </c>
      <c r="K5" s="5126"/>
      <c r="L5" s="5126"/>
      <c r="M5" s="5130" t="s">
        <v>345</v>
      </c>
    </row>
    <row r="6" spans="1:13" ht="24.9" customHeight="1">
      <c r="A6" s="5124"/>
      <c r="B6" s="5046"/>
      <c r="C6" s="5134"/>
      <c r="D6" s="5135"/>
      <c r="E6" s="5127"/>
      <c r="F6" s="5127"/>
      <c r="G6" s="1744" t="s">
        <v>2238</v>
      </c>
      <c r="H6" s="1744" t="s">
        <v>2239</v>
      </c>
      <c r="I6" s="5129"/>
      <c r="J6" s="1744" t="s">
        <v>2242</v>
      </c>
      <c r="K6" s="1744" t="s">
        <v>2243</v>
      </c>
      <c r="L6" s="1744" t="s">
        <v>2244</v>
      </c>
      <c r="M6" s="5131"/>
    </row>
    <row r="7" spans="1:13" ht="27.9" customHeight="1">
      <c r="A7" s="5124" t="s">
        <v>2289</v>
      </c>
      <c r="B7" s="5046" t="s">
        <v>2290</v>
      </c>
      <c r="C7" s="1721" t="s">
        <v>2291</v>
      </c>
      <c r="D7" s="1755" t="s">
        <v>2294</v>
      </c>
      <c r="E7" s="1722" t="s">
        <v>2299</v>
      </c>
      <c r="F7" s="1757">
        <v>2300</v>
      </c>
      <c r="G7" s="1746">
        <v>1</v>
      </c>
      <c r="H7" s="1746">
        <v>1</v>
      </c>
      <c r="I7" s="1746" t="s">
        <v>929</v>
      </c>
      <c r="J7" s="1761" t="s">
        <v>929</v>
      </c>
      <c r="K7" s="1761" t="s">
        <v>929</v>
      </c>
      <c r="L7" s="1763">
        <v>2.1059999999999999</v>
      </c>
      <c r="M7" s="1747"/>
    </row>
    <row r="8" spans="1:13" ht="27.9" customHeight="1">
      <c r="A8" s="5124"/>
      <c r="B8" s="5046"/>
      <c r="C8" s="1755" t="s">
        <v>2046</v>
      </c>
      <c r="D8" s="1755" t="s">
        <v>2295</v>
      </c>
      <c r="E8" s="1746" t="s">
        <v>2046</v>
      </c>
      <c r="F8" s="1757">
        <v>2300</v>
      </c>
      <c r="G8" s="1746">
        <v>1</v>
      </c>
      <c r="H8" s="1746">
        <v>1</v>
      </c>
      <c r="I8" s="1746" t="s">
        <v>929</v>
      </c>
      <c r="J8" s="1761" t="s">
        <v>929</v>
      </c>
      <c r="K8" s="1761" t="s">
        <v>929</v>
      </c>
      <c r="L8" s="1761">
        <v>9.3000000000000007</v>
      </c>
      <c r="M8" s="1747"/>
    </row>
    <row r="9" spans="1:13" ht="27.9" customHeight="1">
      <c r="A9" s="5124"/>
      <c r="B9" s="5046"/>
      <c r="C9" s="1721" t="s">
        <v>2292</v>
      </c>
      <c r="D9" s="1721"/>
      <c r="E9" s="1746" t="s">
        <v>2046</v>
      </c>
      <c r="F9" s="1757">
        <v>2300</v>
      </c>
      <c r="G9" s="1746">
        <v>1</v>
      </c>
      <c r="H9" s="1746">
        <v>1</v>
      </c>
      <c r="I9" s="1746" t="s">
        <v>2301</v>
      </c>
      <c r="J9" s="1761"/>
      <c r="K9" s="1761"/>
      <c r="L9" s="1761"/>
      <c r="M9" s="1747"/>
    </row>
    <row r="10" spans="1:13" ht="27.9" customHeight="1">
      <c r="A10" s="5124"/>
      <c r="B10" s="5046"/>
      <c r="C10" s="1721" t="s">
        <v>2293</v>
      </c>
      <c r="D10" s="1721" t="s">
        <v>2296</v>
      </c>
      <c r="E10" s="1722" t="s">
        <v>2300</v>
      </c>
      <c r="F10" s="1757">
        <v>2300</v>
      </c>
      <c r="G10" s="1746">
        <v>5</v>
      </c>
      <c r="H10" s="1746">
        <v>5</v>
      </c>
      <c r="I10" s="1746" t="s">
        <v>929</v>
      </c>
      <c r="J10" s="1763">
        <v>1.9930000000000001</v>
      </c>
      <c r="K10" s="1763">
        <v>1.9359999999999999</v>
      </c>
      <c r="L10" s="1763">
        <v>1.9690000000000001</v>
      </c>
      <c r="M10" s="1747"/>
    </row>
    <row r="11" spans="1:13" ht="27.9" customHeight="1">
      <c r="A11" s="5124"/>
      <c r="B11" s="5046"/>
      <c r="C11" s="1721" t="s">
        <v>2046</v>
      </c>
      <c r="D11" s="1721" t="s">
        <v>2297</v>
      </c>
      <c r="E11" s="1746" t="s">
        <v>2046</v>
      </c>
      <c r="F11" s="1757">
        <v>2300</v>
      </c>
      <c r="G11" s="1746">
        <v>5</v>
      </c>
      <c r="H11" s="1746">
        <v>5</v>
      </c>
      <c r="I11" s="1746" t="s">
        <v>929</v>
      </c>
      <c r="J11" s="1762">
        <v>4.7</v>
      </c>
      <c r="K11" s="1762">
        <v>5.2</v>
      </c>
      <c r="L11" s="1762">
        <v>4.9000000000000004</v>
      </c>
      <c r="M11" s="1747"/>
    </row>
    <row r="12" spans="1:13" ht="27.9" customHeight="1">
      <c r="A12" s="5124"/>
      <c r="B12" s="5046"/>
      <c r="C12" s="1721" t="s">
        <v>2046</v>
      </c>
      <c r="D12" s="1721" t="s">
        <v>2298</v>
      </c>
      <c r="E12" s="1746" t="s">
        <v>2046</v>
      </c>
      <c r="F12" s="1757">
        <v>2300</v>
      </c>
      <c r="G12" s="1746">
        <v>5</v>
      </c>
      <c r="H12" s="1746">
        <v>5</v>
      </c>
      <c r="I12" s="1746" t="s">
        <v>2302</v>
      </c>
      <c r="J12" s="1762">
        <v>94.6</v>
      </c>
      <c r="K12" s="1762">
        <v>91.9</v>
      </c>
      <c r="L12" s="1762">
        <v>93.5</v>
      </c>
      <c r="M12" s="1747"/>
    </row>
    <row r="13" spans="1:13" ht="27.9" customHeight="1">
      <c r="A13" s="5124" t="s">
        <v>2303</v>
      </c>
      <c r="B13" s="5046" t="s">
        <v>2304</v>
      </c>
      <c r="C13" s="1721" t="s">
        <v>2305</v>
      </c>
      <c r="D13" s="1755" t="s">
        <v>2294</v>
      </c>
      <c r="E13" s="1722" t="s">
        <v>2310</v>
      </c>
      <c r="F13" s="1757">
        <v>5500</v>
      </c>
      <c r="G13" s="1746">
        <v>1</v>
      </c>
      <c r="H13" s="1746">
        <v>1</v>
      </c>
      <c r="I13" s="1746" t="s">
        <v>929</v>
      </c>
      <c r="J13" s="1761" t="s">
        <v>929</v>
      </c>
      <c r="K13" s="1761" t="s">
        <v>929</v>
      </c>
      <c r="L13" s="1763">
        <v>2.2229999999999999</v>
      </c>
      <c r="M13" s="1747"/>
    </row>
    <row r="14" spans="1:13" ht="27.9" customHeight="1">
      <c r="A14" s="5124"/>
      <c r="B14" s="5046"/>
      <c r="C14" s="1755" t="s">
        <v>2046</v>
      </c>
      <c r="D14" s="1755" t="s">
        <v>2295</v>
      </c>
      <c r="E14" s="1746" t="s">
        <v>2046</v>
      </c>
      <c r="F14" s="1757">
        <v>5500</v>
      </c>
      <c r="G14" s="1746">
        <v>1</v>
      </c>
      <c r="H14" s="1746">
        <v>1</v>
      </c>
      <c r="I14" s="1746" t="s">
        <v>929</v>
      </c>
      <c r="J14" s="1761" t="s">
        <v>929</v>
      </c>
      <c r="K14" s="1761" t="s">
        <v>929</v>
      </c>
      <c r="L14" s="1762">
        <v>5.6</v>
      </c>
      <c r="M14" s="1747"/>
    </row>
    <row r="15" spans="1:13" ht="27.9" customHeight="1">
      <c r="A15" s="5124"/>
      <c r="B15" s="5046"/>
      <c r="C15" s="1721" t="s">
        <v>2306</v>
      </c>
      <c r="D15" s="1721"/>
      <c r="E15" s="1746" t="s">
        <v>2046</v>
      </c>
      <c r="F15" s="1757">
        <v>5500</v>
      </c>
      <c r="G15" s="1746">
        <v>1</v>
      </c>
      <c r="H15" s="1746">
        <v>1</v>
      </c>
      <c r="I15" s="1746" t="s">
        <v>2312</v>
      </c>
      <c r="J15" s="1761" t="s">
        <v>929</v>
      </c>
      <c r="K15" s="1761" t="s">
        <v>929</v>
      </c>
      <c r="L15" s="1762">
        <v>50.5</v>
      </c>
      <c r="M15" s="1747"/>
    </row>
    <row r="16" spans="1:13" ht="27.9" customHeight="1">
      <c r="A16" s="5124"/>
      <c r="B16" s="5046"/>
      <c r="C16" s="1754" t="s">
        <v>2307</v>
      </c>
      <c r="D16" s="1721"/>
      <c r="E16" s="1722"/>
      <c r="F16" s="1757">
        <v>5500</v>
      </c>
      <c r="G16" s="1746">
        <v>1</v>
      </c>
      <c r="H16" s="1746">
        <v>1</v>
      </c>
      <c r="I16" s="1721" t="s">
        <v>2313</v>
      </c>
      <c r="J16" s="1763" t="s">
        <v>929</v>
      </c>
      <c r="K16" s="1763" t="s">
        <v>929</v>
      </c>
      <c r="L16" s="1763" t="s">
        <v>2314</v>
      </c>
      <c r="M16" s="1747"/>
    </row>
    <row r="17" spans="1:13" ht="27.9" customHeight="1">
      <c r="A17" s="5124"/>
      <c r="B17" s="5046"/>
      <c r="C17" s="1742" t="s">
        <v>2308</v>
      </c>
      <c r="D17" s="1742"/>
      <c r="E17" s="1749"/>
      <c r="F17" s="1758">
        <v>5500</v>
      </c>
      <c r="G17" s="1749">
        <v>1</v>
      </c>
      <c r="H17" s="1749">
        <v>1</v>
      </c>
      <c r="I17" s="1749" t="s">
        <v>929</v>
      </c>
      <c r="J17" s="1765" t="s">
        <v>929</v>
      </c>
      <c r="K17" s="1765" t="s">
        <v>929</v>
      </c>
      <c r="L17" s="1765" t="s">
        <v>929</v>
      </c>
      <c r="M17" s="1766"/>
    </row>
    <row r="18" spans="1:13" ht="27.9" customHeight="1">
      <c r="A18" s="5124"/>
      <c r="B18" s="5046"/>
      <c r="C18" s="1743" t="s">
        <v>2309</v>
      </c>
      <c r="D18" s="1743" t="s">
        <v>2296</v>
      </c>
      <c r="E18" s="1751" t="s">
        <v>2311</v>
      </c>
      <c r="F18" s="1759">
        <v>5500</v>
      </c>
      <c r="G18" s="1751">
        <v>6</v>
      </c>
      <c r="H18" s="1751">
        <v>6</v>
      </c>
      <c r="I18" s="1751" t="s">
        <v>929</v>
      </c>
      <c r="J18" s="1768">
        <v>2.1779999999999999</v>
      </c>
      <c r="K18" s="1768">
        <v>2.1179999999999999</v>
      </c>
      <c r="L18" s="1768">
        <v>2.1459999999999999</v>
      </c>
      <c r="M18" s="1767"/>
    </row>
    <row r="19" spans="1:13" ht="27.9" customHeight="1">
      <c r="A19" s="5124"/>
      <c r="B19" s="5046"/>
      <c r="C19" s="1721" t="s">
        <v>2046</v>
      </c>
      <c r="D19" s="1721" t="s">
        <v>2297</v>
      </c>
      <c r="E19" s="1746" t="s">
        <v>2046</v>
      </c>
      <c r="F19" s="1757">
        <v>5500</v>
      </c>
      <c r="G19" s="1746">
        <v>6</v>
      </c>
      <c r="H19" s="1746">
        <v>6</v>
      </c>
      <c r="I19" s="1746" t="s">
        <v>929</v>
      </c>
      <c r="J19" s="1762">
        <v>5</v>
      </c>
      <c r="K19" s="1762">
        <v>4.3</v>
      </c>
      <c r="L19" s="1762">
        <v>4.5999999999999996</v>
      </c>
      <c r="M19" s="1747"/>
    </row>
    <row r="20" spans="1:13" ht="50.1" customHeight="1">
      <c r="A20" s="5124"/>
      <c r="B20" s="5046"/>
      <c r="C20" s="1721" t="s">
        <v>2046</v>
      </c>
      <c r="D20" s="1721" t="s">
        <v>2298</v>
      </c>
      <c r="E20" s="1746" t="s">
        <v>2046</v>
      </c>
      <c r="F20" s="1757">
        <v>5500</v>
      </c>
      <c r="G20" s="1746">
        <v>6</v>
      </c>
      <c r="H20" s="1746">
        <v>6</v>
      </c>
      <c r="I20" s="1764" t="s">
        <v>2315</v>
      </c>
      <c r="J20" s="1762">
        <v>98</v>
      </c>
      <c r="K20" s="1762">
        <v>97.3</v>
      </c>
      <c r="L20" s="1762">
        <v>97.5</v>
      </c>
      <c r="M20" s="1747"/>
    </row>
    <row r="21" spans="1:13" ht="27.9" customHeight="1">
      <c r="A21" s="5136" t="s">
        <v>2316</v>
      </c>
      <c r="B21" s="5139" t="s">
        <v>2317</v>
      </c>
      <c r="C21" s="1755" t="s">
        <v>2319</v>
      </c>
      <c r="D21" s="5055" t="s">
        <v>2326</v>
      </c>
      <c r="E21" s="1722" t="s">
        <v>2329</v>
      </c>
      <c r="F21" s="1757">
        <v>85</v>
      </c>
      <c r="G21" s="1746">
        <v>1</v>
      </c>
      <c r="H21" s="1746">
        <v>1</v>
      </c>
      <c r="I21" s="1754" t="s">
        <v>2332</v>
      </c>
      <c r="J21" s="1762">
        <v>8.5</v>
      </c>
      <c r="K21" s="1762">
        <v>7</v>
      </c>
      <c r="L21" s="1762">
        <v>7.6</v>
      </c>
      <c r="M21" s="1747"/>
    </row>
    <row r="22" spans="1:13" ht="27.9" customHeight="1">
      <c r="A22" s="5137"/>
      <c r="B22" s="5140"/>
      <c r="C22" s="1721" t="s">
        <v>2320</v>
      </c>
      <c r="D22" s="5144"/>
      <c r="E22" s="1722" t="s">
        <v>2046</v>
      </c>
      <c r="F22" s="1757">
        <v>85</v>
      </c>
      <c r="G22" s="1746">
        <v>1</v>
      </c>
      <c r="H22" s="1746">
        <v>1</v>
      </c>
      <c r="I22" s="1754" t="s">
        <v>2333</v>
      </c>
      <c r="J22" s="1762">
        <v>4.3</v>
      </c>
      <c r="K22" s="1762">
        <v>3.6</v>
      </c>
      <c r="L22" s="1762">
        <v>4</v>
      </c>
      <c r="M22" s="1748"/>
    </row>
    <row r="23" spans="1:13" ht="27.9" customHeight="1">
      <c r="A23" s="5137"/>
      <c r="B23" s="5140"/>
      <c r="C23" s="1755" t="s">
        <v>2321</v>
      </c>
      <c r="D23" s="5145"/>
      <c r="E23" s="1746" t="s">
        <v>2046</v>
      </c>
      <c r="F23" s="1757">
        <v>85</v>
      </c>
      <c r="G23" s="1746">
        <v>1</v>
      </c>
      <c r="H23" s="1746">
        <v>1</v>
      </c>
      <c r="I23" s="1754" t="s">
        <v>2336</v>
      </c>
      <c r="J23" s="1771">
        <v>28.3</v>
      </c>
      <c r="K23" s="1771">
        <v>26.5</v>
      </c>
      <c r="L23" s="1771">
        <v>27.7</v>
      </c>
      <c r="M23" s="1772" t="s">
        <v>2339</v>
      </c>
    </row>
    <row r="24" spans="1:13" ht="27.9" customHeight="1">
      <c r="A24" s="5137"/>
      <c r="B24" s="5141" t="s">
        <v>2318</v>
      </c>
      <c r="C24" s="1755" t="s">
        <v>2319</v>
      </c>
      <c r="D24" s="5055" t="s">
        <v>2327</v>
      </c>
      <c r="E24" s="1722" t="s">
        <v>2330</v>
      </c>
      <c r="F24" s="1757">
        <v>90</v>
      </c>
      <c r="G24" s="1746">
        <v>4</v>
      </c>
      <c r="H24" s="1746">
        <v>4</v>
      </c>
      <c r="I24" s="1754" t="s">
        <v>2334</v>
      </c>
      <c r="J24" s="1762">
        <v>8.5</v>
      </c>
      <c r="K24" s="1762">
        <v>7</v>
      </c>
      <c r="L24" s="1762">
        <v>7.6</v>
      </c>
      <c r="M24" s="1747"/>
    </row>
    <row r="25" spans="1:13" ht="27.9" customHeight="1">
      <c r="A25" s="5137"/>
      <c r="B25" s="5142"/>
      <c r="C25" s="1721" t="s">
        <v>2320</v>
      </c>
      <c r="D25" s="5144"/>
      <c r="E25" s="1722" t="s">
        <v>2046</v>
      </c>
      <c r="F25" s="1757">
        <v>90</v>
      </c>
      <c r="G25" s="1746">
        <v>4</v>
      </c>
      <c r="H25" s="1746">
        <v>4</v>
      </c>
      <c r="I25" s="1754" t="s">
        <v>2333</v>
      </c>
      <c r="J25" s="1762">
        <v>4.3</v>
      </c>
      <c r="K25" s="1762">
        <v>3.6</v>
      </c>
      <c r="L25" s="1762">
        <v>4</v>
      </c>
      <c r="M25" s="1748"/>
    </row>
    <row r="26" spans="1:13" ht="27.9" customHeight="1">
      <c r="A26" s="5137"/>
      <c r="B26" s="5142"/>
      <c r="C26" s="1755" t="s">
        <v>2321</v>
      </c>
      <c r="D26" s="5144"/>
      <c r="E26" s="1746" t="s">
        <v>2046</v>
      </c>
      <c r="F26" s="1757">
        <v>90</v>
      </c>
      <c r="G26" s="1746">
        <v>4</v>
      </c>
      <c r="H26" s="1746">
        <v>4</v>
      </c>
      <c r="I26" s="1754" t="s">
        <v>2337</v>
      </c>
      <c r="J26" s="1771">
        <v>30.3</v>
      </c>
      <c r="K26" s="1771">
        <v>28.5</v>
      </c>
      <c r="L26" s="1771">
        <v>29.7</v>
      </c>
      <c r="M26" s="1772" t="s">
        <v>2340</v>
      </c>
    </row>
    <row r="27" spans="1:13" ht="27.9" customHeight="1">
      <c r="A27" s="5137"/>
      <c r="B27" s="5142"/>
      <c r="C27" s="1721" t="s">
        <v>2322</v>
      </c>
      <c r="D27" s="5145"/>
      <c r="E27" s="1746" t="s">
        <v>2046</v>
      </c>
      <c r="F27" s="1757">
        <v>90</v>
      </c>
      <c r="G27" s="1746">
        <v>4</v>
      </c>
      <c r="H27" s="1746">
        <v>4</v>
      </c>
      <c r="I27" s="1754" t="s">
        <v>2338</v>
      </c>
      <c r="J27" s="1763">
        <v>0.01</v>
      </c>
      <c r="K27" s="1763">
        <v>8.0000000000000002E-3</v>
      </c>
      <c r="L27" s="1763">
        <v>8.9999999999999993E-3</v>
      </c>
      <c r="M27" s="1747"/>
    </row>
    <row r="28" spans="1:13" ht="27.9" customHeight="1">
      <c r="A28" s="5137"/>
      <c r="B28" s="5143" t="s">
        <v>2323</v>
      </c>
      <c r="C28" s="1742" t="s">
        <v>2319</v>
      </c>
      <c r="D28" s="5055" t="s">
        <v>2328</v>
      </c>
      <c r="E28" s="1769" t="s">
        <v>2331</v>
      </c>
      <c r="F28" s="1758">
        <v>120</v>
      </c>
      <c r="G28" s="1749">
        <v>3</v>
      </c>
      <c r="H28" s="1749">
        <v>3</v>
      </c>
      <c r="I28" s="1754" t="s">
        <v>2334</v>
      </c>
      <c r="J28" s="1765">
        <v>8.5</v>
      </c>
      <c r="K28" s="1765">
        <v>7</v>
      </c>
      <c r="L28" s="1765">
        <v>7.6</v>
      </c>
      <c r="M28" s="1750"/>
    </row>
    <row r="29" spans="1:13" ht="27.9" customHeight="1">
      <c r="A29" s="5137"/>
      <c r="B29" s="5046"/>
      <c r="C29" s="1721" t="s">
        <v>2324</v>
      </c>
      <c r="D29" s="5146"/>
      <c r="E29" s="1745" t="s">
        <v>2046</v>
      </c>
      <c r="F29" s="1757">
        <v>120</v>
      </c>
      <c r="G29" s="1746">
        <v>3</v>
      </c>
      <c r="H29" s="1746">
        <v>3</v>
      </c>
      <c r="I29" s="1754" t="s">
        <v>2333</v>
      </c>
      <c r="J29" s="1762">
        <v>4.3</v>
      </c>
      <c r="K29" s="1762">
        <v>3.6</v>
      </c>
      <c r="L29" s="1762">
        <v>4</v>
      </c>
      <c r="M29" s="1748"/>
    </row>
    <row r="30" spans="1:13" ht="27.9" customHeight="1">
      <c r="A30" s="5137"/>
      <c r="B30" s="5046"/>
      <c r="C30" s="1721" t="s">
        <v>2321</v>
      </c>
      <c r="D30" s="5146"/>
      <c r="E30" s="1746" t="s">
        <v>2046</v>
      </c>
      <c r="F30" s="1757">
        <v>120</v>
      </c>
      <c r="G30" s="1746">
        <v>3</v>
      </c>
      <c r="H30" s="1746">
        <v>3</v>
      </c>
      <c r="I30" s="1754" t="s">
        <v>2337</v>
      </c>
      <c r="J30" s="1771">
        <v>28.3</v>
      </c>
      <c r="K30" s="1771">
        <v>26.5</v>
      </c>
      <c r="L30" s="1771">
        <v>27.7</v>
      </c>
      <c r="M30" s="1772" t="s">
        <v>2341</v>
      </c>
    </row>
    <row r="31" spans="1:13" ht="27.9" customHeight="1" thickBot="1">
      <c r="A31" s="5138"/>
      <c r="B31" s="5047"/>
      <c r="C31" s="1756" t="s">
        <v>2325</v>
      </c>
      <c r="D31" s="5147"/>
      <c r="E31" s="1752" t="s">
        <v>2046</v>
      </c>
      <c r="F31" s="1760">
        <v>120</v>
      </c>
      <c r="G31" s="1752">
        <v>3</v>
      </c>
      <c r="H31" s="1752">
        <v>3</v>
      </c>
      <c r="I31" s="1770" t="s">
        <v>2335</v>
      </c>
      <c r="J31" s="1773">
        <v>167.5</v>
      </c>
      <c r="K31" s="1773">
        <v>156</v>
      </c>
      <c r="L31" s="1773">
        <v>160</v>
      </c>
      <c r="M31" s="1753"/>
    </row>
  </sheetData>
  <mergeCells count="24">
    <mergeCell ref="B7:B12"/>
    <mergeCell ref="C5:D6"/>
    <mergeCell ref="A21:A31"/>
    <mergeCell ref="A13:A20"/>
    <mergeCell ref="B13:B20"/>
    <mergeCell ref="B21:B23"/>
    <mergeCell ref="B24:B27"/>
    <mergeCell ref="B28:B31"/>
    <mergeCell ref="D21:D23"/>
    <mergeCell ref="D24:D27"/>
    <mergeCell ref="D28:D31"/>
    <mergeCell ref="A7:A12"/>
    <mergeCell ref="A1:M1"/>
    <mergeCell ref="A3:B3"/>
    <mergeCell ref="C3:H3"/>
    <mergeCell ref="K3:M3"/>
    <mergeCell ref="A5:A6"/>
    <mergeCell ref="B5:B6"/>
    <mergeCell ref="E5:E6"/>
    <mergeCell ref="F5:F6"/>
    <mergeCell ref="G5:H5"/>
    <mergeCell ref="I5:I6"/>
    <mergeCell ref="J5:L5"/>
    <mergeCell ref="M5:M6"/>
  </mergeCells>
  <phoneticPr fontId="14"/>
  <pageMargins left="0.51181102362204722" right="0.11811023622047245" top="0.55118110236220474" bottom="0.35433070866141736" header="0.31496062992125984" footer="0.31496062992125984"/>
  <pageSetup paperSize="9" scale="95" orientation="portrait" blackAndWhite="1"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view="pageBreakPreview" zoomScaleNormal="95" zoomScaleSheetLayoutView="100" workbookViewId="0">
      <selection activeCell="C7" sqref="C7"/>
    </sheetView>
  </sheetViews>
  <sheetFormatPr defaultRowHeight="13.2"/>
  <cols>
    <col min="1" max="1" width="12.44140625" style="37" customWidth="1"/>
    <col min="2" max="3" width="6.88671875" style="37" bestFit="1" customWidth="1"/>
    <col min="4" max="6" width="6.88671875" style="37" customWidth="1"/>
    <col min="7" max="8" width="6.88671875" style="37" bestFit="1" customWidth="1"/>
    <col min="9" max="11" width="6.88671875" style="37" customWidth="1"/>
    <col min="12" max="13" width="6.88671875" style="37" bestFit="1" customWidth="1"/>
    <col min="14" max="14" width="6.88671875" style="37" customWidth="1"/>
    <col min="15" max="15" width="12.44140625" style="37" customWidth="1"/>
    <col min="16" max="17" width="6.88671875" style="37" bestFit="1" customWidth="1"/>
    <col min="18" max="18" width="6.88671875" style="37" customWidth="1"/>
    <col min="19" max="258" width="8.88671875" style="37"/>
    <col min="259" max="259" width="12.44140625" style="37" customWidth="1"/>
    <col min="260" max="261" width="6.88671875" style="37" bestFit="1" customWidth="1"/>
    <col min="262" max="262" width="6.88671875" style="37" customWidth="1"/>
    <col min="263" max="263" width="12.44140625" style="37" customWidth="1"/>
    <col min="264" max="265" width="6.88671875" style="37" bestFit="1" customWidth="1"/>
    <col min="266" max="266" width="6.88671875" style="37" customWidth="1"/>
    <col min="267" max="267" width="12.44140625" style="37" customWidth="1"/>
    <col min="268" max="269" width="6.88671875" style="37" bestFit="1" customWidth="1"/>
    <col min="270" max="270" width="6.88671875" style="37" customWidth="1"/>
    <col min="271" max="271" width="12.44140625" style="37" customWidth="1"/>
    <col min="272" max="273" width="6.88671875" style="37" bestFit="1" customWidth="1"/>
    <col min="274" max="274" width="6.88671875" style="37" customWidth="1"/>
    <col min="275" max="514" width="8.88671875" style="37"/>
    <col min="515" max="515" width="12.44140625" style="37" customWidth="1"/>
    <col min="516" max="517" width="6.88671875" style="37" bestFit="1" customWidth="1"/>
    <col min="518" max="518" width="6.88671875" style="37" customWidth="1"/>
    <col min="519" max="519" width="12.44140625" style="37" customWidth="1"/>
    <col min="520" max="521" width="6.88671875" style="37" bestFit="1" customWidth="1"/>
    <col min="522" max="522" width="6.88671875" style="37" customWidth="1"/>
    <col min="523" max="523" width="12.44140625" style="37" customWidth="1"/>
    <col min="524" max="525" width="6.88671875" style="37" bestFit="1" customWidth="1"/>
    <col min="526" max="526" width="6.88671875" style="37" customWidth="1"/>
    <col min="527" max="527" width="12.44140625" style="37" customWidth="1"/>
    <col min="528" max="529" width="6.88671875" style="37" bestFit="1" customWidth="1"/>
    <col min="530" max="530" width="6.88671875" style="37" customWidth="1"/>
    <col min="531" max="770" width="8.88671875" style="37"/>
    <col min="771" max="771" width="12.44140625" style="37" customWidth="1"/>
    <col min="772" max="773" width="6.88671875" style="37" bestFit="1" customWidth="1"/>
    <col min="774" max="774" width="6.88671875" style="37" customWidth="1"/>
    <col min="775" max="775" width="12.44140625" style="37" customWidth="1"/>
    <col min="776" max="777" width="6.88671875" style="37" bestFit="1" customWidth="1"/>
    <col min="778" max="778" width="6.88671875" style="37" customWidth="1"/>
    <col min="779" max="779" width="12.44140625" style="37" customWidth="1"/>
    <col min="780" max="781" width="6.88671875" style="37" bestFit="1" customWidth="1"/>
    <col min="782" max="782" width="6.88671875" style="37" customWidth="1"/>
    <col min="783" max="783" width="12.44140625" style="37" customWidth="1"/>
    <col min="784" max="785" width="6.88671875" style="37" bestFit="1" customWidth="1"/>
    <col min="786" max="786" width="6.88671875" style="37" customWidth="1"/>
    <col min="787" max="1026" width="8.88671875" style="37"/>
    <col min="1027" max="1027" width="12.44140625" style="37" customWidth="1"/>
    <col min="1028" max="1029" width="6.88671875" style="37" bestFit="1" customWidth="1"/>
    <col min="1030" max="1030" width="6.88671875" style="37" customWidth="1"/>
    <col min="1031" max="1031" width="12.44140625" style="37" customWidth="1"/>
    <col min="1032" max="1033" width="6.88671875" style="37" bestFit="1" customWidth="1"/>
    <col min="1034" max="1034" width="6.88671875" style="37" customWidth="1"/>
    <col min="1035" max="1035" width="12.44140625" style="37" customWidth="1"/>
    <col min="1036" max="1037" width="6.88671875" style="37" bestFit="1" customWidth="1"/>
    <col min="1038" max="1038" width="6.88671875" style="37" customWidth="1"/>
    <col min="1039" max="1039" width="12.44140625" style="37" customWidth="1"/>
    <col min="1040" max="1041" width="6.88671875" style="37" bestFit="1" customWidth="1"/>
    <col min="1042" max="1042" width="6.88671875" style="37" customWidth="1"/>
    <col min="1043" max="1282" width="8.88671875" style="37"/>
    <col min="1283" max="1283" width="12.44140625" style="37" customWidth="1"/>
    <col min="1284" max="1285" width="6.88671875" style="37" bestFit="1" customWidth="1"/>
    <col min="1286" max="1286" width="6.88671875" style="37" customWidth="1"/>
    <col min="1287" max="1287" width="12.44140625" style="37" customWidth="1"/>
    <col min="1288" max="1289" width="6.88671875" style="37" bestFit="1" customWidth="1"/>
    <col min="1290" max="1290" width="6.88671875" style="37" customWidth="1"/>
    <col min="1291" max="1291" width="12.44140625" style="37" customWidth="1"/>
    <col min="1292" max="1293" width="6.88671875" style="37" bestFit="1" customWidth="1"/>
    <col min="1294" max="1294" width="6.88671875" style="37" customWidth="1"/>
    <col min="1295" max="1295" width="12.44140625" style="37" customWidth="1"/>
    <col min="1296" max="1297" width="6.88671875" style="37" bestFit="1" customWidth="1"/>
    <col min="1298" max="1298" width="6.88671875" style="37" customWidth="1"/>
    <col min="1299" max="1538" width="8.88671875" style="37"/>
    <col min="1539" max="1539" width="12.44140625" style="37" customWidth="1"/>
    <col min="1540" max="1541" width="6.88671875" style="37" bestFit="1" customWidth="1"/>
    <col min="1542" max="1542" width="6.88671875" style="37" customWidth="1"/>
    <col min="1543" max="1543" width="12.44140625" style="37" customWidth="1"/>
    <col min="1544" max="1545" width="6.88671875" style="37" bestFit="1" customWidth="1"/>
    <col min="1546" max="1546" width="6.88671875" style="37" customWidth="1"/>
    <col min="1547" max="1547" width="12.44140625" style="37" customWidth="1"/>
    <col min="1548" max="1549" width="6.88671875" style="37" bestFit="1" customWidth="1"/>
    <col min="1550" max="1550" width="6.88671875" style="37" customWidth="1"/>
    <col min="1551" max="1551" width="12.44140625" style="37" customWidth="1"/>
    <col min="1552" max="1553" width="6.88671875" style="37" bestFit="1" customWidth="1"/>
    <col min="1554" max="1554" width="6.88671875" style="37" customWidth="1"/>
    <col min="1555" max="1794" width="8.88671875" style="37"/>
    <col min="1795" max="1795" width="12.44140625" style="37" customWidth="1"/>
    <col min="1796" max="1797" width="6.88671875" style="37" bestFit="1" customWidth="1"/>
    <col min="1798" max="1798" width="6.88671875" style="37" customWidth="1"/>
    <col min="1799" max="1799" width="12.44140625" style="37" customWidth="1"/>
    <col min="1800" max="1801" width="6.88671875" style="37" bestFit="1" customWidth="1"/>
    <col min="1802" max="1802" width="6.88671875" style="37" customWidth="1"/>
    <col min="1803" max="1803" width="12.44140625" style="37" customWidth="1"/>
    <col min="1804" max="1805" width="6.88671875" style="37" bestFit="1" customWidth="1"/>
    <col min="1806" max="1806" width="6.88671875" style="37" customWidth="1"/>
    <col min="1807" max="1807" width="12.44140625" style="37" customWidth="1"/>
    <col min="1808" max="1809" width="6.88671875" style="37" bestFit="1" customWidth="1"/>
    <col min="1810" max="1810" width="6.88671875" style="37" customWidth="1"/>
    <col min="1811" max="2050" width="8.88671875" style="37"/>
    <col min="2051" max="2051" width="12.44140625" style="37" customWidth="1"/>
    <col min="2052" max="2053" width="6.88671875" style="37" bestFit="1" customWidth="1"/>
    <col min="2054" max="2054" width="6.88671875" style="37" customWidth="1"/>
    <col min="2055" max="2055" width="12.44140625" style="37" customWidth="1"/>
    <col min="2056" max="2057" width="6.88671875" style="37" bestFit="1" customWidth="1"/>
    <col min="2058" max="2058" width="6.88671875" style="37" customWidth="1"/>
    <col min="2059" max="2059" width="12.44140625" style="37" customWidth="1"/>
    <col min="2060" max="2061" width="6.88671875" style="37" bestFit="1" customWidth="1"/>
    <col min="2062" max="2062" width="6.88671875" style="37" customWidth="1"/>
    <col min="2063" max="2063" width="12.44140625" style="37" customWidth="1"/>
    <col min="2064" max="2065" width="6.88671875" style="37" bestFit="1" customWidth="1"/>
    <col min="2066" max="2066" width="6.88671875" style="37" customWidth="1"/>
    <col min="2067" max="2306" width="8.88671875" style="37"/>
    <col min="2307" max="2307" width="12.44140625" style="37" customWidth="1"/>
    <col min="2308" max="2309" width="6.88671875" style="37" bestFit="1" customWidth="1"/>
    <col min="2310" max="2310" width="6.88671875" style="37" customWidth="1"/>
    <col min="2311" max="2311" width="12.44140625" style="37" customWidth="1"/>
    <col min="2312" max="2313" width="6.88671875" style="37" bestFit="1" customWidth="1"/>
    <col min="2314" max="2314" width="6.88671875" style="37" customWidth="1"/>
    <col min="2315" max="2315" width="12.44140625" style="37" customWidth="1"/>
    <col min="2316" max="2317" width="6.88671875" style="37" bestFit="1" customWidth="1"/>
    <col min="2318" max="2318" width="6.88671875" style="37" customWidth="1"/>
    <col min="2319" max="2319" width="12.44140625" style="37" customWidth="1"/>
    <col min="2320" max="2321" width="6.88671875" style="37" bestFit="1" customWidth="1"/>
    <col min="2322" max="2322" width="6.88671875" style="37" customWidth="1"/>
    <col min="2323" max="2562" width="8.88671875" style="37"/>
    <col min="2563" max="2563" width="12.44140625" style="37" customWidth="1"/>
    <col min="2564" max="2565" width="6.88671875" style="37" bestFit="1" customWidth="1"/>
    <col min="2566" max="2566" width="6.88671875" style="37" customWidth="1"/>
    <col min="2567" max="2567" width="12.44140625" style="37" customWidth="1"/>
    <col min="2568" max="2569" width="6.88671875" style="37" bestFit="1" customWidth="1"/>
    <col min="2570" max="2570" width="6.88671875" style="37" customWidth="1"/>
    <col min="2571" max="2571" width="12.44140625" style="37" customWidth="1"/>
    <col min="2572" max="2573" width="6.88671875" style="37" bestFit="1" customWidth="1"/>
    <col min="2574" max="2574" width="6.88671875" style="37" customWidth="1"/>
    <col min="2575" max="2575" width="12.44140625" style="37" customWidth="1"/>
    <col min="2576" max="2577" width="6.88671875" style="37" bestFit="1" customWidth="1"/>
    <col min="2578" max="2578" width="6.88671875" style="37" customWidth="1"/>
    <col min="2579" max="2818" width="8.88671875" style="37"/>
    <col min="2819" max="2819" width="12.44140625" style="37" customWidth="1"/>
    <col min="2820" max="2821" width="6.88671875" style="37" bestFit="1" customWidth="1"/>
    <col min="2822" max="2822" width="6.88671875" style="37" customWidth="1"/>
    <col min="2823" max="2823" width="12.44140625" style="37" customWidth="1"/>
    <col min="2824" max="2825" width="6.88671875" style="37" bestFit="1" customWidth="1"/>
    <col min="2826" max="2826" width="6.88671875" style="37" customWidth="1"/>
    <col min="2827" max="2827" width="12.44140625" style="37" customWidth="1"/>
    <col min="2828" max="2829" width="6.88671875" style="37" bestFit="1" customWidth="1"/>
    <col min="2830" max="2830" width="6.88671875" style="37" customWidth="1"/>
    <col min="2831" max="2831" width="12.44140625" style="37" customWidth="1"/>
    <col min="2832" max="2833" width="6.88671875" style="37" bestFit="1" customWidth="1"/>
    <col min="2834" max="2834" width="6.88671875" style="37" customWidth="1"/>
    <col min="2835" max="3074" width="8.88671875" style="37"/>
    <col min="3075" max="3075" width="12.44140625" style="37" customWidth="1"/>
    <col min="3076" max="3077" width="6.88671875" style="37" bestFit="1" customWidth="1"/>
    <col min="3078" max="3078" width="6.88671875" style="37" customWidth="1"/>
    <col min="3079" max="3079" width="12.44140625" style="37" customWidth="1"/>
    <col min="3080" max="3081" width="6.88671875" style="37" bestFit="1" customWidth="1"/>
    <col min="3082" max="3082" width="6.88671875" style="37" customWidth="1"/>
    <col min="3083" max="3083" width="12.44140625" style="37" customWidth="1"/>
    <col min="3084" max="3085" width="6.88671875" style="37" bestFit="1" customWidth="1"/>
    <col min="3086" max="3086" width="6.88671875" style="37" customWidth="1"/>
    <col min="3087" max="3087" width="12.44140625" style="37" customWidth="1"/>
    <col min="3088" max="3089" width="6.88671875" style="37" bestFit="1" customWidth="1"/>
    <col min="3090" max="3090" width="6.88671875" style="37" customWidth="1"/>
    <col min="3091" max="3330" width="8.88671875" style="37"/>
    <col min="3331" max="3331" width="12.44140625" style="37" customWidth="1"/>
    <col min="3332" max="3333" width="6.88671875" style="37" bestFit="1" customWidth="1"/>
    <col min="3334" max="3334" width="6.88671875" style="37" customWidth="1"/>
    <col min="3335" max="3335" width="12.44140625" style="37" customWidth="1"/>
    <col min="3336" max="3337" width="6.88671875" style="37" bestFit="1" customWidth="1"/>
    <col min="3338" max="3338" width="6.88671875" style="37" customWidth="1"/>
    <col min="3339" max="3339" width="12.44140625" style="37" customWidth="1"/>
    <col min="3340" max="3341" width="6.88671875" style="37" bestFit="1" customWidth="1"/>
    <col min="3342" max="3342" width="6.88671875" style="37" customWidth="1"/>
    <col min="3343" max="3343" width="12.44140625" style="37" customWidth="1"/>
    <col min="3344" max="3345" width="6.88671875" style="37" bestFit="1" customWidth="1"/>
    <col min="3346" max="3346" width="6.88671875" style="37" customWidth="1"/>
    <col min="3347" max="3586" width="8.88671875" style="37"/>
    <col min="3587" max="3587" width="12.44140625" style="37" customWidth="1"/>
    <col min="3588" max="3589" width="6.88671875" style="37" bestFit="1" customWidth="1"/>
    <col min="3590" max="3590" width="6.88671875" style="37" customWidth="1"/>
    <col min="3591" max="3591" width="12.44140625" style="37" customWidth="1"/>
    <col min="3592" max="3593" width="6.88671875" style="37" bestFit="1" customWidth="1"/>
    <col min="3594" max="3594" width="6.88671875" style="37" customWidth="1"/>
    <col min="3595" max="3595" width="12.44140625" style="37" customWidth="1"/>
    <col min="3596" max="3597" width="6.88671875" style="37" bestFit="1" customWidth="1"/>
    <col min="3598" max="3598" width="6.88671875" style="37" customWidth="1"/>
    <col min="3599" max="3599" width="12.44140625" style="37" customWidth="1"/>
    <col min="3600" max="3601" width="6.88671875" style="37" bestFit="1" customWidth="1"/>
    <col min="3602" max="3602" width="6.88671875" style="37" customWidth="1"/>
    <col min="3603" max="3842" width="8.88671875" style="37"/>
    <col min="3843" max="3843" width="12.44140625" style="37" customWidth="1"/>
    <col min="3844" max="3845" width="6.88671875" style="37" bestFit="1" customWidth="1"/>
    <col min="3846" max="3846" width="6.88671875" style="37" customWidth="1"/>
    <col min="3847" max="3847" width="12.44140625" style="37" customWidth="1"/>
    <col min="3848" max="3849" width="6.88671875" style="37" bestFit="1" customWidth="1"/>
    <col min="3850" max="3850" width="6.88671875" style="37" customWidth="1"/>
    <col min="3851" max="3851" width="12.44140625" style="37" customWidth="1"/>
    <col min="3852" max="3853" width="6.88671875" style="37" bestFit="1" customWidth="1"/>
    <col min="3854" max="3854" width="6.88671875" style="37" customWidth="1"/>
    <col min="3855" max="3855" width="12.44140625" style="37" customWidth="1"/>
    <col min="3856" max="3857" width="6.88671875" style="37" bestFit="1" customWidth="1"/>
    <col min="3858" max="3858" width="6.88671875" style="37" customWidth="1"/>
    <col min="3859" max="4098" width="8.88671875" style="37"/>
    <col min="4099" max="4099" width="12.44140625" style="37" customWidth="1"/>
    <col min="4100" max="4101" width="6.88671875" style="37" bestFit="1" customWidth="1"/>
    <col min="4102" max="4102" width="6.88671875" style="37" customWidth="1"/>
    <col min="4103" max="4103" width="12.44140625" style="37" customWidth="1"/>
    <col min="4104" max="4105" width="6.88671875" style="37" bestFit="1" customWidth="1"/>
    <col min="4106" max="4106" width="6.88671875" style="37" customWidth="1"/>
    <col min="4107" max="4107" width="12.44140625" style="37" customWidth="1"/>
    <col min="4108" max="4109" width="6.88671875" style="37" bestFit="1" customWidth="1"/>
    <col min="4110" max="4110" width="6.88671875" style="37" customWidth="1"/>
    <col min="4111" max="4111" width="12.44140625" style="37" customWidth="1"/>
    <col min="4112" max="4113" width="6.88671875" style="37" bestFit="1" customWidth="1"/>
    <col min="4114" max="4114" width="6.88671875" style="37" customWidth="1"/>
    <col min="4115" max="4354" width="8.88671875" style="37"/>
    <col min="4355" max="4355" width="12.44140625" style="37" customWidth="1"/>
    <col min="4356" max="4357" width="6.88671875" style="37" bestFit="1" customWidth="1"/>
    <col min="4358" max="4358" width="6.88671875" style="37" customWidth="1"/>
    <col min="4359" max="4359" width="12.44140625" style="37" customWidth="1"/>
    <col min="4360" max="4361" width="6.88671875" style="37" bestFit="1" customWidth="1"/>
    <col min="4362" max="4362" width="6.88671875" style="37" customWidth="1"/>
    <col min="4363" max="4363" width="12.44140625" style="37" customWidth="1"/>
    <col min="4364" max="4365" width="6.88671875" style="37" bestFit="1" customWidth="1"/>
    <col min="4366" max="4366" width="6.88671875" style="37" customWidth="1"/>
    <col min="4367" max="4367" width="12.44140625" style="37" customWidth="1"/>
    <col min="4368" max="4369" width="6.88671875" style="37" bestFit="1" customWidth="1"/>
    <col min="4370" max="4370" width="6.88671875" style="37" customWidth="1"/>
    <col min="4371" max="4610" width="8.88671875" style="37"/>
    <col min="4611" max="4611" width="12.44140625" style="37" customWidth="1"/>
    <col min="4612" max="4613" width="6.88671875" style="37" bestFit="1" customWidth="1"/>
    <col min="4614" max="4614" width="6.88671875" style="37" customWidth="1"/>
    <col min="4615" max="4615" width="12.44140625" style="37" customWidth="1"/>
    <col min="4616" max="4617" width="6.88671875" style="37" bestFit="1" customWidth="1"/>
    <col min="4618" max="4618" width="6.88671875" style="37" customWidth="1"/>
    <col min="4619" max="4619" width="12.44140625" style="37" customWidth="1"/>
    <col min="4620" max="4621" width="6.88671875" style="37" bestFit="1" customWidth="1"/>
    <col min="4622" max="4622" width="6.88671875" style="37" customWidth="1"/>
    <col min="4623" max="4623" width="12.44140625" style="37" customWidth="1"/>
    <col min="4624" max="4625" width="6.88671875" style="37" bestFit="1" customWidth="1"/>
    <col min="4626" max="4626" width="6.88671875" style="37" customWidth="1"/>
    <col min="4627" max="4866" width="8.88671875" style="37"/>
    <col min="4867" max="4867" width="12.44140625" style="37" customWidth="1"/>
    <col min="4868" max="4869" width="6.88671875" style="37" bestFit="1" customWidth="1"/>
    <col min="4870" max="4870" width="6.88671875" style="37" customWidth="1"/>
    <col min="4871" max="4871" width="12.44140625" style="37" customWidth="1"/>
    <col min="4872" max="4873" width="6.88671875" style="37" bestFit="1" customWidth="1"/>
    <col min="4874" max="4874" width="6.88671875" style="37" customWidth="1"/>
    <col min="4875" max="4875" width="12.44140625" style="37" customWidth="1"/>
    <col min="4876" max="4877" width="6.88671875" style="37" bestFit="1" customWidth="1"/>
    <col min="4878" max="4878" width="6.88671875" style="37" customWidth="1"/>
    <col min="4879" max="4879" width="12.44140625" style="37" customWidth="1"/>
    <col min="4880" max="4881" width="6.88671875" style="37" bestFit="1" customWidth="1"/>
    <col min="4882" max="4882" width="6.88671875" style="37" customWidth="1"/>
    <col min="4883" max="5122" width="8.88671875" style="37"/>
    <col min="5123" max="5123" width="12.44140625" style="37" customWidth="1"/>
    <col min="5124" max="5125" width="6.88671875" style="37" bestFit="1" customWidth="1"/>
    <col min="5126" max="5126" width="6.88671875" style="37" customWidth="1"/>
    <col min="5127" max="5127" width="12.44140625" style="37" customWidth="1"/>
    <col min="5128" max="5129" width="6.88671875" style="37" bestFit="1" customWidth="1"/>
    <col min="5130" max="5130" width="6.88671875" style="37" customWidth="1"/>
    <col min="5131" max="5131" width="12.44140625" style="37" customWidth="1"/>
    <col min="5132" max="5133" width="6.88671875" style="37" bestFit="1" customWidth="1"/>
    <col min="5134" max="5134" width="6.88671875" style="37" customWidth="1"/>
    <col min="5135" max="5135" width="12.44140625" style="37" customWidth="1"/>
    <col min="5136" max="5137" width="6.88671875" style="37" bestFit="1" customWidth="1"/>
    <col min="5138" max="5138" width="6.88671875" style="37" customWidth="1"/>
    <col min="5139" max="5378" width="8.88671875" style="37"/>
    <col min="5379" max="5379" width="12.44140625" style="37" customWidth="1"/>
    <col min="5380" max="5381" width="6.88671875" style="37" bestFit="1" customWidth="1"/>
    <col min="5382" max="5382" width="6.88671875" style="37" customWidth="1"/>
    <col min="5383" max="5383" width="12.44140625" style="37" customWidth="1"/>
    <col min="5384" max="5385" width="6.88671875" style="37" bestFit="1" customWidth="1"/>
    <col min="5386" max="5386" width="6.88671875" style="37" customWidth="1"/>
    <col min="5387" max="5387" width="12.44140625" style="37" customWidth="1"/>
    <col min="5388" max="5389" width="6.88671875" style="37" bestFit="1" customWidth="1"/>
    <col min="5390" max="5390" width="6.88671875" style="37" customWidth="1"/>
    <col min="5391" max="5391" width="12.44140625" style="37" customWidth="1"/>
    <col min="5392" max="5393" width="6.88671875" style="37" bestFit="1" customWidth="1"/>
    <col min="5394" max="5394" width="6.88671875" style="37" customWidth="1"/>
    <col min="5395" max="5634" width="8.88671875" style="37"/>
    <col min="5635" max="5635" width="12.44140625" style="37" customWidth="1"/>
    <col min="5636" max="5637" width="6.88671875" style="37" bestFit="1" customWidth="1"/>
    <col min="5638" max="5638" width="6.88671875" style="37" customWidth="1"/>
    <col min="5639" max="5639" width="12.44140625" style="37" customWidth="1"/>
    <col min="5640" max="5641" width="6.88671875" style="37" bestFit="1" customWidth="1"/>
    <col min="5642" max="5642" width="6.88671875" style="37" customWidth="1"/>
    <col min="5643" max="5643" width="12.44140625" style="37" customWidth="1"/>
    <col min="5644" max="5645" width="6.88671875" style="37" bestFit="1" customWidth="1"/>
    <col min="5646" max="5646" width="6.88671875" style="37" customWidth="1"/>
    <col min="5647" max="5647" width="12.44140625" style="37" customWidth="1"/>
    <col min="5648" max="5649" width="6.88671875" style="37" bestFit="1" customWidth="1"/>
    <col min="5650" max="5650" width="6.88671875" style="37" customWidth="1"/>
    <col min="5651" max="5890" width="8.88671875" style="37"/>
    <col min="5891" max="5891" width="12.44140625" style="37" customWidth="1"/>
    <col min="5892" max="5893" width="6.88671875" style="37" bestFit="1" customWidth="1"/>
    <col min="5894" max="5894" width="6.88671875" style="37" customWidth="1"/>
    <col min="5895" max="5895" width="12.44140625" style="37" customWidth="1"/>
    <col min="5896" max="5897" width="6.88671875" style="37" bestFit="1" customWidth="1"/>
    <col min="5898" max="5898" width="6.88671875" style="37" customWidth="1"/>
    <col min="5899" max="5899" width="12.44140625" style="37" customWidth="1"/>
    <col min="5900" max="5901" width="6.88671875" style="37" bestFit="1" customWidth="1"/>
    <col min="5902" max="5902" width="6.88671875" style="37" customWidth="1"/>
    <col min="5903" max="5903" width="12.44140625" style="37" customWidth="1"/>
    <col min="5904" max="5905" width="6.88671875" style="37" bestFit="1" customWidth="1"/>
    <col min="5906" max="5906" width="6.88671875" style="37" customWidth="1"/>
    <col min="5907" max="6146" width="8.88671875" style="37"/>
    <col min="6147" max="6147" width="12.44140625" style="37" customWidth="1"/>
    <col min="6148" max="6149" width="6.88671875" style="37" bestFit="1" customWidth="1"/>
    <col min="6150" max="6150" width="6.88671875" style="37" customWidth="1"/>
    <col min="6151" max="6151" width="12.44140625" style="37" customWidth="1"/>
    <col min="6152" max="6153" width="6.88671875" style="37" bestFit="1" customWidth="1"/>
    <col min="6154" max="6154" width="6.88671875" style="37" customWidth="1"/>
    <col min="6155" max="6155" width="12.44140625" style="37" customWidth="1"/>
    <col min="6156" max="6157" width="6.88671875" style="37" bestFit="1" customWidth="1"/>
    <col min="6158" max="6158" width="6.88671875" style="37" customWidth="1"/>
    <col min="6159" max="6159" width="12.44140625" style="37" customWidth="1"/>
    <col min="6160" max="6161" width="6.88671875" style="37" bestFit="1" customWidth="1"/>
    <col min="6162" max="6162" width="6.88671875" style="37" customWidth="1"/>
    <col min="6163" max="6402" width="8.88671875" style="37"/>
    <col min="6403" max="6403" width="12.44140625" style="37" customWidth="1"/>
    <col min="6404" max="6405" width="6.88671875" style="37" bestFit="1" customWidth="1"/>
    <col min="6406" max="6406" width="6.88671875" style="37" customWidth="1"/>
    <col min="6407" max="6407" width="12.44140625" style="37" customWidth="1"/>
    <col min="6408" max="6409" width="6.88671875" style="37" bestFit="1" customWidth="1"/>
    <col min="6410" max="6410" width="6.88671875" style="37" customWidth="1"/>
    <col min="6411" max="6411" width="12.44140625" style="37" customWidth="1"/>
    <col min="6412" max="6413" width="6.88671875" style="37" bestFit="1" customWidth="1"/>
    <col min="6414" max="6414" width="6.88671875" style="37" customWidth="1"/>
    <col min="6415" max="6415" width="12.44140625" style="37" customWidth="1"/>
    <col min="6416" max="6417" width="6.88671875" style="37" bestFit="1" customWidth="1"/>
    <col min="6418" max="6418" width="6.88671875" style="37" customWidth="1"/>
    <col min="6419" max="6658" width="8.88671875" style="37"/>
    <col min="6659" max="6659" width="12.44140625" style="37" customWidth="1"/>
    <col min="6660" max="6661" width="6.88671875" style="37" bestFit="1" customWidth="1"/>
    <col min="6662" max="6662" width="6.88671875" style="37" customWidth="1"/>
    <col min="6663" max="6663" width="12.44140625" style="37" customWidth="1"/>
    <col min="6664" max="6665" width="6.88671875" style="37" bestFit="1" customWidth="1"/>
    <col min="6666" max="6666" width="6.88671875" style="37" customWidth="1"/>
    <col min="6667" max="6667" width="12.44140625" style="37" customWidth="1"/>
    <col min="6668" max="6669" width="6.88671875" style="37" bestFit="1" customWidth="1"/>
    <col min="6670" max="6670" width="6.88671875" style="37" customWidth="1"/>
    <col min="6671" max="6671" width="12.44140625" style="37" customWidth="1"/>
    <col min="6672" max="6673" width="6.88671875" style="37" bestFit="1" customWidth="1"/>
    <col min="6674" max="6674" width="6.88671875" style="37" customWidth="1"/>
    <col min="6675" max="6914" width="8.88671875" style="37"/>
    <col min="6915" max="6915" width="12.44140625" style="37" customWidth="1"/>
    <col min="6916" max="6917" width="6.88671875" style="37" bestFit="1" customWidth="1"/>
    <col min="6918" max="6918" width="6.88671875" style="37" customWidth="1"/>
    <col min="6919" max="6919" width="12.44140625" style="37" customWidth="1"/>
    <col min="6920" max="6921" width="6.88671875" style="37" bestFit="1" customWidth="1"/>
    <col min="6922" max="6922" width="6.88671875" style="37" customWidth="1"/>
    <col min="6923" max="6923" width="12.44140625" style="37" customWidth="1"/>
    <col min="6924" max="6925" width="6.88671875" style="37" bestFit="1" customWidth="1"/>
    <col min="6926" max="6926" width="6.88671875" style="37" customWidth="1"/>
    <col min="6927" max="6927" width="12.44140625" style="37" customWidth="1"/>
    <col min="6928" max="6929" width="6.88671875" style="37" bestFit="1" customWidth="1"/>
    <col min="6930" max="6930" width="6.88671875" style="37" customWidth="1"/>
    <col min="6931" max="7170" width="8.88671875" style="37"/>
    <col min="7171" max="7171" width="12.44140625" style="37" customWidth="1"/>
    <col min="7172" max="7173" width="6.88671875" style="37" bestFit="1" customWidth="1"/>
    <col min="7174" max="7174" width="6.88671875" style="37" customWidth="1"/>
    <col min="7175" max="7175" width="12.44140625" style="37" customWidth="1"/>
    <col min="7176" max="7177" width="6.88671875" style="37" bestFit="1" customWidth="1"/>
    <col min="7178" max="7178" width="6.88671875" style="37" customWidth="1"/>
    <col min="7179" max="7179" width="12.44140625" style="37" customWidth="1"/>
    <col min="7180" max="7181" width="6.88671875" style="37" bestFit="1" customWidth="1"/>
    <col min="7182" max="7182" width="6.88671875" style="37" customWidth="1"/>
    <col min="7183" max="7183" width="12.44140625" style="37" customWidth="1"/>
    <col min="7184" max="7185" width="6.88671875" style="37" bestFit="1" customWidth="1"/>
    <col min="7186" max="7186" width="6.88671875" style="37" customWidth="1"/>
    <col min="7187" max="7426" width="8.88671875" style="37"/>
    <col min="7427" max="7427" width="12.44140625" style="37" customWidth="1"/>
    <col min="7428" max="7429" width="6.88671875" style="37" bestFit="1" customWidth="1"/>
    <col min="7430" max="7430" width="6.88671875" style="37" customWidth="1"/>
    <col min="7431" max="7431" width="12.44140625" style="37" customWidth="1"/>
    <col min="7432" max="7433" width="6.88671875" style="37" bestFit="1" customWidth="1"/>
    <col min="7434" max="7434" width="6.88671875" style="37" customWidth="1"/>
    <col min="7435" max="7435" width="12.44140625" style="37" customWidth="1"/>
    <col min="7436" max="7437" width="6.88671875" style="37" bestFit="1" customWidth="1"/>
    <col min="7438" max="7438" width="6.88671875" style="37" customWidth="1"/>
    <col min="7439" max="7439" width="12.44140625" style="37" customWidth="1"/>
    <col min="7440" max="7441" width="6.88671875" style="37" bestFit="1" customWidth="1"/>
    <col min="7442" max="7442" width="6.88671875" style="37" customWidth="1"/>
    <col min="7443" max="7682" width="8.88671875" style="37"/>
    <col min="7683" max="7683" width="12.44140625" style="37" customWidth="1"/>
    <col min="7684" max="7685" width="6.88671875" style="37" bestFit="1" customWidth="1"/>
    <col min="7686" max="7686" width="6.88671875" style="37" customWidth="1"/>
    <col min="7687" max="7687" width="12.44140625" style="37" customWidth="1"/>
    <col min="7688" max="7689" width="6.88671875" style="37" bestFit="1" customWidth="1"/>
    <col min="7690" max="7690" width="6.88671875" style="37" customWidth="1"/>
    <col min="7691" max="7691" width="12.44140625" style="37" customWidth="1"/>
    <col min="7692" max="7693" width="6.88671875" style="37" bestFit="1" customWidth="1"/>
    <col min="7694" max="7694" width="6.88671875" style="37" customWidth="1"/>
    <col min="7695" max="7695" width="12.44140625" style="37" customWidth="1"/>
    <col min="7696" max="7697" width="6.88671875" style="37" bestFit="1" customWidth="1"/>
    <col min="7698" max="7698" width="6.88671875" style="37" customWidth="1"/>
    <col min="7699" max="7938" width="8.88671875" style="37"/>
    <col min="7939" max="7939" width="12.44140625" style="37" customWidth="1"/>
    <col min="7940" max="7941" width="6.88671875" style="37" bestFit="1" customWidth="1"/>
    <col min="7942" max="7942" width="6.88671875" style="37" customWidth="1"/>
    <col min="7943" max="7943" width="12.44140625" style="37" customWidth="1"/>
    <col min="7944" max="7945" width="6.88671875" style="37" bestFit="1" customWidth="1"/>
    <col min="7946" max="7946" width="6.88671875" style="37" customWidth="1"/>
    <col min="7947" max="7947" width="12.44140625" style="37" customWidth="1"/>
    <col min="7948" max="7949" width="6.88671875" style="37" bestFit="1" customWidth="1"/>
    <col min="7950" max="7950" width="6.88671875" style="37" customWidth="1"/>
    <col min="7951" max="7951" width="12.44140625" style="37" customWidth="1"/>
    <col min="7952" max="7953" width="6.88671875" style="37" bestFit="1" customWidth="1"/>
    <col min="7954" max="7954" width="6.88671875" style="37" customWidth="1"/>
    <col min="7955" max="8194" width="8.88671875" style="37"/>
    <col min="8195" max="8195" width="12.44140625" style="37" customWidth="1"/>
    <col min="8196" max="8197" width="6.88671875" style="37" bestFit="1" customWidth="1"/>
    <col min="8198" max="8198" width="6.88671875" style="37" customWidth="1"/>
    <col min="8199" max="8199" width="12.44140625" style="37" customWidth="1"/>
    <col min="8200" max="8201" width="6.88671875" style="37" bestFit="1" customWidth="1"/>
    <col min="8202" max="8202" width="6.88671875" style="37" customWidth="1"/>
    <col min="8203" max="8203" width="12.44140625" style="37" customWidth="1"/>
    <col min="8204" max="8205" width="6.88671875" style="37" bestFit="1" customWidth="1"/>
    <col min="8206" max="8206" width="6.88671875" style="37" customWidth="1"/>
    <col min="8207" max="8207" width="12.44140625" style="37" customWidth="1"/>
    <col min="8208" max="8209" width="6.88671875" style="37" bestFit="1" customWidth="1"/>
    <col min="8210" max="8210" width="6.88671875" style="37" customWidth="1"/>
    <col min="8211" max="8450" width="8.88671875" style="37"/>
    <col min="8451" max="8451" width="12.44140625" style="37" customWidth="1"/>
    <col min="8452" max="8453" width="6.88671875" style="37" bestFit="1" customWidth="1"/>
    <col min="8454" max="8454" width="6.88671875" style="37" customWidth="1"/>
    <col min="8455" max="8455" width="12.44140625" style="37" customWidth="1"/>
    <col min="8456" max="8457" width="6.88671875" style="37" bestFit="1" customWidth="1"/>
    <col min="8458" max="8458" width="6.88671875" style="37" customWidth="1"/>
    <col min="8459" max="8459" width="12.44140625" style="37" customWidth="1"/>
    <col min="8460" max="8461" width="6.88671875" style="37" bestFit="1" customWidth="1"/>
    <col min="8462" max="8462" width="6.88671875" style="37" customWidth="1"/>
    <col min="8463" max="8463" width="12.44140625" style="37" customWidth="1"/>
    <col min="8464" max="8465" width="6.88671875" style="37" bestFit="1" customWidth="1"/>
    <col min="8466" max="8466" width="6.88671875" style="37" customWidth="1"/>
    <col min="8467" max="8706" width="8.88671875" style="37"/>
    <col min="8707" max="8707" width="12.44140625" style="37" customWidth="1"/>
    <col min="8708" max="8709" width="6.88671875" style="37" bestFit="1" customWidth="1"/>
    <col min="8710" max="8710" width="6.88671875" style="37" customWidth="1"/>
    <col min="8711" max="8711" width="12.44140625" style="37" customWidth="1"/>
    <col min="8712" max="8713" width="6.88671875" style="37" bestFit="1" customWidth="1"/>
    <col min="8714" max="8714" width="6.88671875" style="37" customWidth="1"/>
    <col min="8715" max="8715" width="12.44140625" style="37" customWidth="1"/>
    <col min="8716" max="8717" width="6.88671875" style="37" bestFit="1" customWidth="1"/>
    <col min="8718" max="8718" width="6.88671875" style="37" customWidth="1"/>
    <col min="8719" max="8719" width="12.44140625" style="37" customWidth="1"/>
    <col min="8720" max="8721" width="6.88671875" style="37" bestFit="1" customWidth="1"/>
    <col min="8722" max="8722" width="6.88671875" style="37" customWidth="1"/>
    <col min="8723" max="8962" width="8.88671875" style="37"/>
    <col min="8963" max="8963" width="12.44140625" style="37" customWidth="1"/>
    <col min="8964" max="8965" width="6.88671875" style="37" bestFit="1" customWidth="1"/>
    <col min="8966" max="8966" width="6.88671875" style="37" customWidth="1"/>
    <col min="8967" max="8967" width="12.44140625" style="37" customWidth="1"/>
    <col min="8968" max="8969" width="6.88671875" style="37" bestFit="1" customWidth="1"/>
    <col min="8970" max="8970" width="6.88671875" style="37" customWidth="1"/>
    <col min="8971" max="8971" width="12.44140625" style="37" customWidth="1"/>
    <col min="8972" max="8973" width="6.88671875" style="37" bestFit="1" customWidth="1"/>
    <col min="8974" max="8974" width="6.88671875" style="37" customWidth="1"/>
    <col min="8975" max="8975" width="12.44140625" style="37" customWidth="1"/>
    <col min="8976" max="8977" width="6.88671875" style="37" bestFit="1" customWidth="1"/>
    <col min="8978" max="8978" width="6.88671875" style="37" customWidth="1"/>
    <col min="8979" max="9218" width="8.88671875" style="37"/>
    <col min="9219" max="9219" width="12.44140625" style="37" customWidth="1"/>
    <col min="9220" max="9221" width="6.88671875" style="37" bestFit="1" customWidth="1"/>
    <col min="9222" max="9222" width="6.88671875" style="37" customWidth="1"/>
    <col min="9223" max="9223" width="12.44140625" style="37" customWidth="1"/>
    <col min="9224" max="9225" width="6.88671875" style="37" bestFit="1" customWidth="1"/>
    <col min="9226" max="9226" width="6.88671875" style="37" customWidth="1"/>
    <col min="9227" max="9227" width="12.44140625" style="37" customWidth="1"/>
    <col min="9228" max="9229" width="6.88671875" style="37" bestFit="1" customWidth="1"/>
    <col min="9230" max="9230" width="6.88671875" style="37" customWidth="1"/>
    <col min="9231" max="9231" width="12.44140625" style="37" customWidth="1"/>
    <col min="9232" max="9233" width="6.88671875" style="37" bestFit="1" customWidth="1"/>
    <col min="9234" max="9234" width="6.88671875" style="37" customWidth="1"/>
    <col min="9235" max="9474" width="8.88671875" style="37"/>
    <col min="9475" max="9475" width="12.44140625" style="37" customWidth="1"/>
    <col min="9476" max="9477" width="6.88671875" style="37" bestFit="1" customWidth="1"/>
    <col min="9478" max="9478" width="6.88671875" style="37" customWidth="1"/>
    <col min="9479" max="9479" width="12.44140625" style="37" customWidth="1"/>
    <col min="9480" max="9481" width="6.88671875" style="37" bestFit="1" customWidth="1"/>
    <col min="9482" max="9482" width="6.88671875" style="37" customWidth="1"/>
    <col min="9483" max="9483" width="12.44140625" style="37" customWidth="1"/>
    <col min="9484" max="9485" width="6.88671875" style="37" bestFit="1" customWidth="1"/>
    <col min="9486" max="9486" width="6.88671875" style="37" customWidth="1"/>
    <col min="9487" max="9487" width="12.44140625" style="37" customWidth="1"/>
    <col min="9488" max="9489" width="6.88671875" style="37" bestFit="1" customWidth="1"/>
    <col min="9490" max="9490" width="6.88671875" style="37" customWidth="1"/>
    <col min="9491" max="9730" width="8.88671875" style="37"/>
    <col min="9731" max="9731" width="12.44140625" style="37" customWidth="1"/>
    <col min="9732" max="9733" width="6.88671875" style="37" bestFit="1" customWidth="1"/>
    <col min="9734" max="9734" width="6.88671875" style="37" customWidth="1"/>
    <col min="9735" max="9735" width="12.44140625" style="37" customWidth="1"/>
    <col min="9736" max="9737" width="6.88671875" style="37" bestFit="1" customWidth="1"/>
    <col min="9738" max="9738" width="6.88671875" style="37" customWidth="1"/>
    <col min="9739" max="9739" width="12.44140625" style="37" customWidth="1"/>
    <col min="9740" max="9741" width="6.88671875" style="37" bestFit="1" customWidth="1"/>
    <col min="9742" max="9742" width="6.88671875" style="37" customWidth="1"/>
    <col min="9743" max="9743" width="12.44140625" style="37" customWidth="1"/>
    <col min="9744" max="9745" width="6.88671875" style="37" bestFit="1" customWidth="1"/>
    <col min="9746" max="9746" width="6.88671875" style="37" customWidth="1"/>
    <col min="9747" max="9986" width="8.88671875" style="37"/>
    <col min="9987" max="9987" width="12.44140625" style="37" customWidth="1"/>
    <col min="9988" max="9989" width="6.88671875" style="37" bestFit="1" customWidth="1"/>
    <col min="9990" max="9990" width="6.88671875" style="37" customWidth="1"/>
    <col min="9991" max="9991" width="12.44140625" style="37" customWidth="1"/>
    <col min="9992" max="9993" width="6.88671875" style="37" bestFit="1" customWidth="1"/>
    <col min="9994" max="9994" width="6.88671875" style="37" customWidth="1"/>
    <col min="9995" max="9995" width="12.44140625" style="37" customWidth="1"/>
    <col min="9996" max="9997" width="6.88671875" style="37" bestFit="1" customWidth="1"/>
    <col min="9998" max="9998" width="6.88671875" style="37" customWidth="1"/>
    <col min="9999" max="9999" width="12.44140625" style="37" customWidth="1"/>
    <col min="10000" max="10001" width="6.88671875" style="37" bestFit="1" customWidth="1"/>
    <col min="10002" max="10002" width="6.88671875" style="37" customWidth="1"/>
    <col min="10003" max="10242" width="8.88671875" style="37"/>
    <col min="10243" max="10243" width="12.44140625" style="37" customWidth="1"/>
    <col min="10244" max="10245" width="6.88671875" style="37" bestFit="1" customWidth="1"/>
    <col min="10246" max="10246" width="6.88671875" style="37" customWidth="1"/>
    <col min="10247" max="10247" width="12.44140625" style="37" customWidth="1"/>
    <col min="10248" max="10249" width="6.88671875" style="37" bestFit="1" customWidth="1"/>
    <col min="10250" max="10250" width="6.88671875" style="37" customWidth="1"/>
    <col min="10251" max="10251" width="12.44140625" style="37" customWidth="1"/>
    <col min="10252" max="10253" width="6.88671875" style="37" bestFit="1" customWidth="1"/>
    <col min="10254" max="10254" width="6.88671875" style="37" customWidth="1"/>
    <col min="10255" max="10255" width="12.44140625" style="37" customWidth="1"/>
    <col min="10256" max="10257" width="6.88671875" style="37" bestFit="1" customWidth="1"/>
    <col min="10258" max="10258" width="6.88671875" style="37" customWidth="1"/>
    <col min="10259" max="10498" width="8.88671875" style="37"/>
    <col min="10499" max="10499" width="12.44140625" style="37" customWidth="1"/>
    <col min="10500" max="10501" width="6.88671875" style="37" bestFit="1" customWidth="1"/>
    <col min="10502" max="10502" width="6.88671875" style="37" customWidth="1"/>
    <col min="10503" max="10503" width="12.44140625" style="37" customWidth="1"/>
    <col min="10504" max="10505" width="6.88671875" style="37" bestFit="1" customWidth="1"/>
    <col min="10506" max="10506" width="6.88671875" style="37" customWidth="1"/>
    <col min="10507" max="10507" width="12.44140625" style="37" customWidth="1"/>
    <col min="10508" max="10509" width="6.88671875" style="37" bestFit="1" customWidth="1"/>
    <col min="10510" max="10510" width="6.88671875" style="37" customWidth="1"/>
    <col min="10511" max="10511" width="12.44140625" style="37" customWidth="1"/>
    <col min="10512" max="10513" width="6.88671875" style="37" bestFit="1" customWidth="1"/>
    <col min="10514" max="10514" width="6.88671875" style="37" customWidth="1"/>
    <col min="10515" max="10754" width="8.88671875" style="37"/>
    <col min="10755" max="10755" width="12.44140625" style="37" customWidth="1"/>
    <col min="10756" max="10757" width="6.88671875" style="37" bestFit="1" customWidth="1"/>
    <col min="10758" max="10758" width="6.88671875" style="37" customWidth="1"/>
    <col min="10759" max="10759" width="12.44140625" style="37" customWidth="1"/>
    <col min="10760" max="10761" width="6.88671875" style="37" bestFit="1" customWidth="1"/>
    <col min="10762" max="10762" width="6.88671875" style="37" customWidth="1"/>
    <col min="10763" max="10763" width="12.44140625" style="37" customWidth="1"/>
    <col min="10764" max="10765" width="6.88671875" style="37" bestFit="1" customWidth="1"/>
    <col min="10766" max="10766" width="6.88671875" style="37" customWidth="1"/>
    <col min="10767" max="10767" width="12.44140625" style="37" customWidth="1"/>
    <col min="10768" max="10769" width="6.88671875" style="37" bestFit="1" customWidth="1"/>
    <col min="10770" max="10770" width="6.88671875" style="37" customWidth="1"/>
    <col min="10771" max="11010" width="8.88671875" style="37"/>
    <col min="11011" max="11011" width="12.44140625" style="37" customWidth="1"/>
    <col min="11012" max="11013" width="6.88671875" style="37" bestFit="1" customWidth="1"/>
    <col min="11014" max="11014" width="6.88671875" style="37" customWidth="1"/>
    <col min="11015" max="11015" width="12.44140625" style="37" customWidth="1"/>
    <col min="11016" max="11017" width="6.88671875" style="37" bestFit="1" customWidth="1"/>
    <col min="11018" max="11018" width="6.88671875" style="37" customWidth="1"/>
    <col min="11019" max="11019" width="12.44140625" style="37" customWidth="1"/>
    <col min="11020" max="11021" width="6.88671875" style="37" bestFit="1" customWidth="1"/>
    <col min="11022" max="11022" width="6.88671875" style="37" customWidth="1"/>
    <col min="11023" max="11023" width="12.44140625" style="37" customWidth="1"/>
    <col min="11024" max="11025" width="6.88671875" style="37" bestFit="1" customWidth="1"/>
    <col min="11026" max="11026" width="6.88671875" style="37" customWidth="1"/>
    <col min="11027" max="11266" width="8.88671875" style="37"/>
    <col min="11267" max="11267" width="12.44140625" style="37" customWidth="1"/>
    <col min="11268" max="11269" width="6.88671875" style="37" bestFit="1" customWidth="1"/>
    <col min="11270" max="11270" width="6.88671875" style="37" customWidth="1"/>
    <col min="11271" max="11271" width="12.44140625" style="37" customWidth="1"/>
    <col min="11272" max="11273" width="6.88671875" style="37" bestFit="1" customWidth="1"/>
    <col min="11274" max="11274" width="6.88671875" style="37" customWidth="1"/>
    <col min="11275" max="11275" width="12.44140625" style="37" customWidth="1"/>
    <col min="11276" max="11277" width="6.88671875" style="37" bestFit="1" customWidth="1"/>
    <col min="11278" max="11278" width="6.88671875" style="37" customWidth="1"/>
    <col min="11279" max="11279" width="12.44140625" style="37" customWidth="1"/>
    <col min="11280" max="11281" width="6.88671875" style="37" bestFit="1" customWidth="1"/>
    <col min="11282" max="11282" width="6.88671875" style="37" customWidth="1"/>
    <col min="11283" max="11522" width="8.88671875" style="37"/>
    <col min="11523" max="11523" width="12.44140625" style="37" customWidth="1"/>
    <col min="11524" max="11525" width="6.88671875" style="37" bestFit="1" customWidth="1"/>
    <col min="11526" max="11526" width="6.88671875" style="37" customWidth="1"/>
    <col min="11527" max="11527" width="12.44140625" style="37" customWidth="1"/>
    <col min="11528" max="11529" width="6.88671875" style="37" bestFit="1" customWidth="1"/>
    <col min="11530" max="11530" width="6.88671875" style="37" customWidth="1"/>
    <col min="11531" max="11531" width="12.44140625" style="37" customWidth="1"/>
    <col min="11532" max="11533" width="6.88671875" style="37" bestFit="1" customWidth="1"/>
    <col min="11534" max="11534" width="6.88671875" style="37" customWidth="1"/>
    <col min="11535" max="11535" width="12.44140625" style="37" customWidth="1"/>
    <col min="11536" max="11537" width="6.88671875" style="37" bestFit="1" customWidth="1"/>
    <col min="11538" max="11538" width="6.88671875" style="37" customWidth="1"/>
    <col min="11539" max="11778" width="8.88671875" style="37"/>
    <col min="11779" max="11779" width="12.44140625" style="37" customWidth="1"/>
    <col min="11780" max="11781" width="6.88671875" style="37" bestFit="1" customWidth="1"/>
    <col min="11782" max="11782" width="6.88671875" style="37" customWidth="1"/>
    <col min="11783" max="11783" width="12.44140625" style="37" customWidth="1"/>
    <col min="11784" max="11785" width="6.88671875" style="37" bestFit="1" customWidth="1"/>
    <col min="11786" max="11786" width="6.88671875" style="37" customWidth="1"/>
    <col min="11787" max="11787" width="12.44140625" style="37" customWidth="1"/>
    <col min="11788" max="11789" width="6.88671875" style="37" bestFit="1" customWidth="1"/>
    <col min="11790" max="11790" width="6.88671875" style="37" customWidth="1"/>
    <col min="11791" max="11791" width="12.44140625" style="37" customWidth="1"/>
    <col min="11792" max="11793" width="6.88671875" style="37" bestFit="1" customWidth="1"/>
    <col min="11794" max="11794" width="6.88671875" style="37" customWidth="1"/>
    <col min="11795" max="12034" width="8.88671875" style="37"/>
    <col min="12035" max="12035" width="12.44140625" style="37" customWidth="1"/>
    <col min="12036" max="12037" width="6.88671875" style="37" bestFit="1" customWidth="1"/>
    <col min="12038" max="12038" width="6.88671875" style="37" customWidth="1"/>
    <col min="12039" max="12039" width="12.44140625" style="37" customWidth="1"/>
    <col min="12040" max="12041" width="6.88671875" style="37" bestFit="1" customWidth="1"/>
    <col min="12042" max="12042" width="6.88671875" style="37" customWidth="1"/>
    <col min="12043" max="12043" width="12.44140625" style="37" customWidth="1"/>
    <col min="12044" max="12045" width="6.88671875" style="37" bestFit="1" customWidth="1"/>
    <col min="12046" max="12046" width="6.88671875" style="37" customWidth="1"/>
    <col min="12047" max="12047" width="12.44140625" style="37" customWidth="1"/>
    <col min="12048" max="12049" width="6.88671875" style="37" bestFit="1" customWidth="1"/>
    <col min="12050" max="12050" width="6.88671875" style="37" customWidth="1"/>
    <col min="12051" max="12290" width="8.88671875" style="37"/>
    <col min="12291" max="12291" width="12.44140625" style="37" customWidth="1"/>
    <col min="12292" max="12293" width="6.88671875" style="37" bestFit="1" customWidth="1"/>
    <col min="12294" max="12294" width="6.88671875" style="37" customWidth="1"/>
    <col min="12295" max="12295" width="12.44140625" style="37" customWidth="1"/>
    <col min="12296" max="12297" width="6.88671875" style="37" bestFit="1" customWidth="1"/>
    <col min="12298" max="12298" width="6.88671875" style="37" customWidth="1"/>
    <col min="12299" max="12299" width="12.44140625" style="37" customWidth="1"/>
    <col min="12300" max="12301" width="6.88671875" style="37" bestFit="1" customWidth="1"/>
    <col min="12302" max="12302" width="6.88671875" style="37" customWidth="1"/>
    <col min="12303" max="12303" width="12.44140625" style="37" customWidth="1"/>
    <col min="12304" max="12305" width="6.88671875" style="37" bestFit="1" customWidth="1"/>
    <col min="12306" max="12306" width="6.88671875" style="37" customWidth="1"/>
    <col min="12307" max="12546" width="8.88671875" style="37"/>
    <col min="12547" max="12547" width="12.44140625" style="37" customWidth="1"/>
    <col min="12548" max="12549" width="6.88671875" style="37" bestFit="1" customWidth="1"/>
    <col min="12550" max="12550" width="6.88671875" style="37" customWidth="1"/>
    <col min="12551" max="12551" width="12.44140625" style="37" customWidth="1"/>
    <col min="12552" max="12553" width="6.88671875" style="37" bestFit="1" customWidth="1"/>
    <col min="12554" max="12554" width="6.88671875" style="37" customWidth="1"/>
    <col min="12555" max="12555" width="12.44140625" style="37" customWidth="1"/>
    <col min="12556" max="12557" width="6.88671875" style="37" bestFit="1" customWidth="1"/>
    <col min="12558" max="12558" width="6.88671875" style="37" customWidth="1"/>
    <col min="12559" max="12559" width="12.44140625" style="37" customWidth="1"/>
    <col min="12560" max="12561" width="6.88671875" style="37" bestFit="1" customWidth="1"/>
    <col min="12562" max="12562" width="6.88671875" style="37" customWidth="1"/>
    <col min="12563" max="12802" width="8.88671875" style="37"/>
    <col min="12803" max="12803" width="12.44140625" style="37" customWidth="1"/>
    <col min="12804" max="12805" width="6.88671875" style="37" bestFit="1" customWidth="1"/>
    <col min="12806" max="12806" width="6.88671875" style="37" customWidth="1"/>
    <col min="12807" max="12807" width="12.44140625" style="37" customWidth="1"/>
    <col min="12808" max="12809" width="6.88671875" style="37" bestFit="1" customWidth="1"/>
    <col min="12810" max="12810" width="6.88671875" style="37" customWidth="1"/>
    <col min="12811" max="12811" width="12.44140625" style="37" customWidth="1"/>
    <col min="12812" max="12813" width="6.88671875" style="37" bestFit="1" customWidth="1"/>
    <col min="12814" max="12814" width="6.88671875" style="37" customWidth="1"/>
    <col min="12815" max="12815" width="12.44140625" style="37" customWidth="1"/>
    <col min="12816" max="12817" width="6.88671875" style="37" bestFit="1" customWidth="1"/>
    <col min="12818" max="12818" width="6.88671875" style="37" customWidth="1"/>
    <col min="12819" max="13058" width="8.88671875" style="37"/>
    <col min="13059" max="13059" width="12.44140625" style="37" customWidth="1"/>
    <col min="13060" max="13061" width="6.88671875" style="37" bestFit="1" customWidth="1"/>
    <col min="13062" max="13062" width="6.88671875" style="37" customWidth="1"/>
    <col min="13063" max="13063" width="12.44140625" style="37" customWidth="1"/>
    <col min="13064" max="13065" width="6.88671875" style="37" bestFit="1" customWidth="1"/>
    <col min="13066" max="13066" width="6.88671875" style="37" customWidth="1"/>
    <col min="13067" max="13067" width="12.44140625" style="37" customWidth="1"/>
    <col min="13068" max="13069" width="6.88671875" style="37" bestFit="1" customWidth="1"/>
    <col min="13070" max="13070" width="6.88671875" style="37" customWidth="1"/>
    <col min="13071" max="13071" width="12.44140625" style="37" customWidth="1"/>
    <col min="13072" max="13073" width="6.88671875" style="37" bestFit="1" customWidth="1"/>
    <col min="13074" max="13074" width="6.88671875" style="37" customWidth="1"/>
    <col min="13075" max="13314" width="8.88671875" style="37"/>
    <col min="13315" max="13315" width="12.44140625" style="37" customWidth="1"/>
    <col min="13316" max="13317" width="6.88671875" style="37" bestFit="1" customWidth="1"/>
    <col min="13318" max="13318" width="6.88671875" style="37" customWidth="1"/>
    <col min="13319" max="13319" width="12.44140625" style="37" customWidth="1"/>
    <col min="13320" max="13321" width="6.88671875" style="37" bestFit="1" customWidth="1"/>
    <col min="13322" max="13322" width="6.88671875" style="37" customWidth="1"/>
    <col min="13323" max="13323" width="12.44140625" style="37" customWidth="1"/>
    <col min="13324" max="13325" width="6.88671875" style="37" bestFit="1" customWidth="1"/>
    <col min="13326" max="13326" width="6.88671875" style="37" customWidth="1"/>
    <col min="13327" max="13327" width="12.44140625" style="37" customWidth="1"/>
    <col min="13328" max="13329" width="6.88671875" style="37" bestFit="1" customWidth="1"/>
    <col min="13330" max="13330" width="6.88671875" style="37" customWidth="1"/>
    <col min="13331" max="13570" width="8.88671875" style="37"/>
    <col min="13571" max="13571" width="12.44140625" style="37" customWidth="1"/>
    <col min="13572" max="13573" width="6.88671875" style="37" bestFit="1" customWidth="1"/>
    <col min="13574" max="13574" width="6.88671875" style="37" customWidth="1"/>
    <col min="13575" max="13575" width="12.44140625" style="37" customWidth="1"/>
    <col min="13576" max="13577" width="6.88671875" style="37" bestFit="1" customWidth="1"/>
    <col min="13578" max="13578" width="6.88671875" style="37" customWidth="1"/>
    <col min="13579" max="13579" width="12.44140625" style="37" customWidth="1"/>
    <col min="13580" max="13581" width="6.88671875" style="37" bestFit="1" customWidth="1"/>
    <col min="13582" max="13582" width="6.88671875" style="37" customWidth="1"/>
    <col min="13583" max="13583" width="12.44140625" style="37" customWidth="1"/>
    <col min="13584" max="13585" width="6.88671875" style="37" bestFit="1" customWidth="1"/>
    <col min="13586" max="13586" width="6.88671875" style="37" customWidth="1"/>
    <col min="13587" max="13826" width="8.88671875" style="37"/>
    <col min="13827" max="13827" width="12.44140625" style="37" customWidth="1"/>
    <col min="13828" max="13829" width="6.88671875" style="37" bestFit="1" customWidth="1"/>
    <col min="13830" max="13830" width="6.88671875" style="37" customWidth="1"/>
    <col min="13831" max="13831" width="12.44140625" style="37" customWidth="1"/>
    <col min="13832" max="13833" width="6.88671875" style="37" bestFit="1" customWidth="1"/>
    <col min="13834" max="13834" width="6.88671875" style="37" customWidth="1"/>
    <col min="13835" max="13835" width="12.44140625" style="37" customWidth="1"/>
    <col min="13836" max="13837" width="6.88671875" style="37" bestFit="1" customWidth="1"/>
    <col min="13838" max="13838" width="6.88671875" style="37" customWidth="1"/>
    <col min="13839" max="13839" width="12.44140625" style="37" customWidth="1"/>
    <col min="13840" max="13841" width="6.88671875" style="37" bestFit="1" customWidth="1"/>
    <col min="13842" max="13842" width="6.88671875" style="37" customWidth="1"/>
    <col min="13843" max="14082" width="8.88671875" style="37"/>
    <col min="14083" max="14083" width="12.44140625" style="37" customWidth="1"/>
    <col min="14084" max="14085" width="6.88671875" style="37" bestFit="1" customWidth="1"/>
    <col min="14086" max="14086" width="6.88671875" style="37" customWidth="1"/>
    <col min="14087" max="14087" width="12.44140625" style="37" customWidth="1"/>
    <col min="14088" max="14089" width="6.88671875" style="37" bestFit="1" customWidth="1"/>
    <col min="14090" max="14090" width="6.88671875" style="37" customWidth="1"/>
    <col min="14091" max="14091" width="12.44140625" style="37" customWidth="1"/>
    <col min="14092" max="14093" width="6.88671875" style="37" bestFit="1" customWidth="1"/>
    <col min="14094" max="14094" width="6.88671875" style="37" customWidth="1"/>
    <col min="14095" max="14095" width="12.44140625" style="37" customWidth="1"/>
    <col min="14096" max="14097" width="6.88671875" style="37" bestFit="1" customWidth="1"/>
    <col min="14098" max="14098" width="6.88671875" style="37" customWidth="1"/>
    <col min="14099" max="14338" width="8.88671875" style="37"/>
    <col min="14339" max="14339" width="12.44140625" style="37" customWidth="1"/>
    <col min="14340" max="14341" width="6.88671875" style="37" bestFit="1" customWidth="1"/>
    <col min="14342" max="14342" width="6.88671875" style="37" customWidth="1"/>
    <col min="14343" max="14343" width="12.44140625" style="37" customWidth="1"/>
    <col min="14344" max="14345" width="6.88671875" style="37" bestFit="1" customWidth="1"/>
    <col min="14346" max="14346" width="6.88671875" style="37" customWidth="1"/>
    <col min="14347" max="14347" width="12.44140625" style="37" customWidth="1"/>
    <col min="14348" max="14349" width="6.88671875" style="37" bestFit="1" customWidth="1"/>
    <col min="14350" max="14350" width="6.88671875" style="37" customWidth="1"/>
    <col min="14351" max="14351" width="12.44140625" style="37" customWidth="1"/>
    <col min="14352" max="14353" width="6.88671875" style="37" bestFit="1" customWidth="1"/>
    <col min="14354" max="14354" width="6.88671875" style="37" customWidth="1"/>
    <col min="14355" max="14594" width="8.88671875" style="37"/>
    <col min="14595" max="14595" width="12.44140625" style="37" customWidth="1"/>
    <col min="14596" max="14597" width="6.88671875" style="37" bestFit="1" customWidth="1"/>
    <col min="14598" max="14598" width="6.88671875" style="37" customWidth="1"/>
    <col min="14599" max="14599" width="12.44140625" style="37" customWidth="1"/>
    <col min="14600" max="14601" width="6.88671875" style="37" bestFit="1" customWidth="1"/>
    <col min="14602" max="14602" width="6.88671875" style="37" customWidth="1"/>
    <col min="14603" max="14603" width="12.44140625" style="37" customWidth="1"/>
    <col min="14604" max="14605" width="6.88671875" style="37" bestFit="1" customWidth="1"/>
    <col min="14606" max="14606" width="6.88671875" style="37" customWidth="1"/>
    <col min="14607" max="14607" width="12.44140625" style="37" customWidth="1"/>
    <col min="14608" max="14609" width="6.88671875" style="37" bestFit="1" customWidth="1"/>
    <col min="14610" max="14610" width="6.88671875" style="37" customWidth="1"/>
    <col min="14611" max="14850" width="8.88671875" style="37"/>
    <col min="14851" max="14851" width="12.44140625" style="37" customWidth="1"/>
    <col min="14852" max="14853" width="6.88671875" style="37" bestFit="1" customWidth="1"/>
    <col min="14854" max="14854" width="6.88671875" style="37" customWidth="1"/>
    <col min="14855" max="14855" width="12.44140625" style="37" customWidth="1"/>
    <col min="14856" max="14857" width="6.88671875" style="37" bestFit="1" customWidth="1"/>
    <col min="14858" max="14858" width="6.88671875" style="37" customWidth="1"/>
    <col min="14859" max="14859" width="12.44140625" style="37" customWidth="1"/>
    <col min="14860" max="14861" width="6.88671875" style="37" bestFit="1" customWidth="1"/>
    <col min="14862" max="14862" width="6.88671875" style="37" customWidth="1"/>
    <col min="14863" max="14863" width="12.44140625" style="37" customWidth="1"/>
    <col min="14864" max="14865" width="6.88671875" style="37" bestFit="1" customWidth="1"/>
    <col min="14866" max="14866" width="6.88671875" style="37" customWidth="1"/>
    <col min="14867" max="15106" width="8.88671875" style="37"/>
    <col min="15107" max="15107" width="12.44140625" style="37" customWidth="1"/>
    <col min="15108" max="15109" width="6.88671875" style="37" bestFit="1" customWidth="1"/>
    <col min="15110" max="15110" width="6.88671875" style="37" customWidth="1"/>
    <col min="15111" max="15111" width="12.44140625" style="37" customWidth="1"/>
    <col min="15112" max="15113" width="6.88671875" style="37" bestFit="1" customWidth="1"/>
    <col min="15114" max="15114" width="6.88671875" style="37" customWidth="1"/>
    <col min="15115" max="15115" width="12.44140625" style="37" customWidth="1"/>
    <col min="15116" max="15117" width="6.88671875" style="37" bestFit="1" customWidth="1"/>
    <col min="15118" max="15118" width="6.88671875" style="37" customWidth="1"/>
    <col min="15119" max="15119" width="12.44140625" style="37" customWidth="1"/>
    <col min="15120" max="15121" width="6.88671875" style="37" bestFit="1" customWidth="1"/>
    <col min="15122" max="15122" width="6.88671875" style="37" customWidth="1"/>
    <col min="15123" max="15362" width="8.88671875" style="37"/>
    <col min="15363" max="15363" width="12.44140625" style="37" customWidth="1"/>
    <col min="15364" max="15365" width="6.88671875" style="37" bestFit="1" customWidth="1"/>
    <col min="15366" max="15366" width="6.88671875" style="37" customWidth="1"/>
    <col min="15367" max="15367" width="12.44140625" style="37" customWidth="1"/>
    <col min="15368" max="15369" width="6.88671875" style="37" bestFit="1" customWidth="1"/>
    <col min="15370" max="15370" width="6.88671875" style="37" customWidth="1"/>
    <col min="15371" max="15371" width="12.44140625" style="37" customWidth="1"/>
    <col min="15372" max="15373" width="6.88671875" style="37" bestFit="1" customWidth="1"/>
    <col min="15374" max="15374" width="6.88671875" style="37" customWidth="1"/>
    <col min="15375" max="15375" width="12.44140625" style="37" customWidth="1"/>
    <col min="15376" max="15377" width="6.88671875" style="37" bestFit="1" customWidth="1"/>
    <col min="15378" max="15378" width="6.88671875" style="37" customWidth="1"/>
    <col min="15379" max="15618" width="8.88671875" style="37"/>
    <col min="15619" max="15619" width="12.44140625" style="37" customWidth="1"/>
    <col min="15620" max="15621" width="6.88671875" style="37" bestFit="1" customWidth="1"/>
    <col min="15622" max="15622" width="6.88671875" style="37" customWidth="1"/>
    <col min="15623" max="15623" width="12.44140625" style="37" customWidth="1"/>
    <col min="15624" max="15625" width="6.88671875" style="37" bestFit="1" customWidth="1"/>
    <col min="15626" max="15626" width="6.88671875" style="37" customWidth="1"/>
    <col min="15627" max="15627" width="12.44140625" style="37" customWidth="1"/>
    <col min="15628" max="15629" width="6.88671875" style="37" bestFit="1" customWidth="1"/>
    <col min="15630" max="15630" width="6.88671875" style="37" customWidth="1"/>
    <col min="15631" max="15631" width="12.44140625" style="37" customWidth="1"/>
    <col min="15632" max="15633" width="6.88671875" style="37" bestFit="1" customWidth="1"/>
    <col min="15634" max="15634" width="6.88671875" style="37" customWidth="1"/>
    <col min="15635" max="15874" width="8.88671875" style="37"/>
    <col min="15875" max="15875" width="12.44140625" style="37" customWidth="1"/>
    <col min="15876" max="15877" width="6.88671875" style="37" bestFit="1" customWidth="1"/>
    <col min="15878" max="15878" width="6.88671875" style="37" customWidth="1"/>
    <col min="15879" max="15879" width="12.44140625" style="37" customWidth="1"/>
    <col min="15880" max="15881" width="6.88671875" style="37" bestFit="1" customWidth="1"/>
    <col min="15882" max="15882" width="6.88671875" style="37" customWidth="1"/>
    <col min="15883" max="15883" width="12.44140625" style="37" customWidth="1"/>
    <col min="15884" max="15885" width="6.88671875" style="37" bestFit="1" customWidth="1"/>
    <col min="15886" max="15886" width="6.88671875" style="37" customWidth="1"/>
    <col min="15887" max="15887" width="12.44140625" style="37" customWidth="1"/>
    <col min="15888" max="15889" width="6.88671875" style="37" bestFit="1" customWidth="1"/>
    <col min="15890" max="15890" width="6.88671875" style="37" customWidth="1"/>
    <col min="15891" max="16130" width="8.88671875" style="37"/>
    <col min="16131" max="16131" width="12.44140625" style="37" customWidth="1"/>
    <col min="16132" max="16133" width="6.88671875" style="37" bestFit="1" customWidth="1"/>
    <col min="16134" max="16134" width="6.88671875" style="37" customWidth="1"/>
    <col min="16135" max="16135" width="12.44140625" style="37" customWidth="1"/>
    <col min="16136" max="16137" width="6.88671875" style="37" bestFit="1" customWidth="1"/>
    <col min="16138" max="16138" width="6.88671875" style="37" customWidth="1"/>
    <col min="16139" max="16139" width="12.44140625" style="37" customWidth="1"/>
    <col min="16140" max="16141" width="6.88671875" style="37" bestFit="1" customWidth="1"/>
    <col min="16142" max="16142" width="6.88671875" style="37" customWidth="1"/>
    <col min="16143" max="16143" width="12.44140625" style="37" customWidth="1"/>
    <col min="16144" max="16145" width="6.88671875" style="37" bestFit="1" customWidth="1"/>
    <col min="16146" max="16146" width="6.88671875" style="37" customWidth="1"/>
    <col min="16147" max="16384" width="8.88671875" style="37"/>
  </cols>
  <sheetData>
    <row r="1" spans="1:18">
      <c r="A1" s="1615"/>
      <c r="B1" s="1616"/>
      <c r="C1" s="1616"/>
      <c r="D1" s="1616"/>
      <c r="E1" s="1616"/>
      <c r="F1" s="1616"/>
      <c r="G1" s="1616"/>
      <c r="H1" s="1616"/>
      <c r="I1" s="1616"/>
      <c r="J1" s="1616"/>
      <c r="K1" s="1616"/>
      <c r="L1" s="1616"/>
      <c r="M1" s="1616"/>
      <c r="N1" s="1616"/>
      <c r="O1" s="1616"/>
      <c r="P1" s="1616"/>
      <c r="Q1" s="1617"/>
      <c r="R1" s="1617"/>
    </row>
    <row r="2" spans="1:18" ht="16.2">
      <c r="A2" s="5091" t="s">
        <v>2199</v>
      </c>
      <c r="B2" s="5091"/>
      <c r="C2" s="5091"/>
      <c r="D2" s="5091"/>
      <c r="E2" s="5091"/>
      <c r="F2" s="5091"/>
      <c r="G2" s="5091"/>
      <c r="H2" s="5091"/>
      <c r="I2" s="5091"/>
      <c r="J2" s="5091"/>
      <c r="K2" s="5091"/>
      <c r="L2" s="5091"/>
      <c r="M2" s="5091"/>
      <c r="N2" s="5091"/>
      <c r="O2" s="5091"/>
      <c r="P2" s="5091"/>
      <c r="Q2" s="5091"/>
      <c r="R2" s="5091"/>
    </row>
    <row r="3" spans="1:18">
      <c r="A3" s="1616"/>
      <c r="B3" s="1616"/>
      <c r="C3" s="1616"/>
      <c r="D3" s="1616"/>
      <c r="E3" s="1616"/>
      <c r="F3" s="1616"/>
      <c r="G3" s="1616"/>
      <c r="H3" s="1616"/>
      <c r="I3" s="1616"/>
      <c r="J3" s="1616"/>
      <c r="K3" s="1616"/>
      <c r="L3" s="1616"/>
      <c r="M3" s="1616"/>
      <c r="N3" s="1616"/>
      <c r="O3" s="1616"/>
      <c r="P3" s="1616"/>
      <c r="Q3" s="1617"/>
      <c r="R3" s="1617"/>
    </row>
    <row r="4" spans="1:18">
      <c r="A4" s="1616"/>
      <c r="B4" s="1618" t="s">
        <v>2180</v>
      </c>
      <c r="C4" s="5092" t="s">
        <v>2204</v>
      </c>
      <c r="D4" s="5092"/>
      <c r="E4" s="5092"/>
      <c r="F4" s="5092"/>
      <c r="G4" s="5092"/>
      <c r="H4" s="1616"/>
      <c r="I4" s="1616"/>
      <c r="J4" s="1616"/>
      <c r="K4" s="1616"/>
      <c r="L4" s="1616"/>
      <c r="M4" s="1616"/>
      <c r="N4" s="1616"/>
      <c r="O4" s="1616"/>
      <c r="P4" s="1616"/>
      <c r="Q4" s="1617"/>
      <c r="R4" s="1617"/>
    </row>
    <row r="5" spans="1:18">
      <c r="A5" s="1616"/>
      <c r="B5" s="1619"/>
      <c r="C5" s="1620"/>
      <c r="D5" s="1620"/>
      <c r="E5" s="1620"/>
      <c r="F5" s="1620"/>
      <c r="G5" s="1621"/>
      <c r="H5" s="1616"/>
      <c r="I5" s="1616"/>
      <c r="J5" s="1616"/>
      <c r="K5" s="1616"/>
      <c r="L5" s="1616"/>
      <c r="M5" s="1616"/>
      <c r="N5" s="1616"/>
      <c r="O5" s="1616"/>
      <c r="P5" s="1616"/>
      <c r="Q5" s="1617"/>
      <c r="R5" s="1617"/>
    </row>
    <row r="6" spans="1:18">
      <c r="A6" s="1616"/>
      <c r="B6" s="1618" t="s">
        <v>2181</v>
      </c>
      <c r="C6" s="5092" t="s">
        <v>2414</v>
      </c>
      <c r="D6" s="5092"/>
      <c r="E6" s="5092"/>
      <c r="F6" s="5092"/>
      <c r="G6" s="5092"/>
      <c r="H6" s="1616"/>
      <c r="I6" s="1616"/>
      <c r="J6" s="1617"/>
      <c r="K6" s="1617"/>
      <c r="L6" s="1617"/>
      <c r="M6" s="1617"/>
      <c r="N6" s="1618" t="s">
        <v>2182</v>
      </c>
      <c r="O6" s="5092"/>
      <c r="P6" s="5092"/>
      <c r="Q6" s="5092"/>
      <c r="R6" s="1618"/>
    </row>
    <row r="7" spans="1:18" ht="13.8" thickBot="1">
      <c r="A7" s="1617"/>
      <c r="B7" s="1617"/>
      <c r="C7" s="1617"/>
      <c r="D7" s="1617"/>
      <c r="E7" s="1617"/>
      <c r="F7" s="1617"/>
      <c r="G7" s="1617"/>
      <c r="H7" s="1617"/>
      <c r="I7" s="1617"/>
      <c r="J7" s="1617"/>
      <c r="K7" s="1617"/>
      <c r="L7" s="1617"/>
      <c r="M7" s="1617"/>
      <c r="N7" s="1617"/>
      <c r="O7" s="1617"/>
      <c r="P7" s="1617"/>
      <c r="Q7" s="1617"/>
      <c r="R7" s="1617"/>
    </row>
    <row r="8" spans="1:18">
      <c r="A8" s="5093" t="s">
        <v>2202</v>
      </c>
      <c r="B8" s="1655"/>
      <c r="C8" s="1656"/>
      <c r="D8" s="1656"/>
      <c r="E8" s="1656"/>
      <c r="F8" s="1656"/>
      <c r="G8" s="1656"/>
      <c r="H8" s="1656"/>
      <c r="I8" s="1656"/>
      <c r="J8" s="1656"/>
      <c r="K8" s="1656"/>
      <c r="L8" s="1656"/>
      <c r="M8" s="1656"/>
      <c r="N8" s="1657"/>
      <c r="O8" s="5097" t="s">
        <v>2183</v>
      </c>
      <c r="P8" s="5098"/>
      <c r="Q8" s="5098"/>
      <c r="R8" s="5099"/>
    </row>
    <row r="9" spans="1:18">
      <c r="A9" s="5094"/>
      <c r="B9" s="1658"/>
      <c r="C9" s="1626"/>
      <c r="D9" s="1626"/>
      <c r="E9" s="1626"/>
      <c r="F9" s="1626"/>
      <c r="G9" s="1626"/>
      <c r="H9" s="1626"/>
      <c r="I9" s="1626"/>
      <c r="J9" s="1626"/>
      <c r="K9" s="1626"/>
      <c r="L9" s="1626"/>
      <c r="M9" s="1626"/>
      <c r="N9" s="1627"/>
      <c r="O9" s="5100"/>
      <c r="P9" s="5101"/>
      <c r="Q9" s="5101"/>
      <c r="R9" s="5102"/>
    </row>
    <row r="10" spans="1:18">
      <c r="A10" s="5094"/>
      <c r="B10" s="1658"/>
      <c r="C10" s="1626"/>
      <c r="D10" s="1626"/>
      <c r="E10" s="1626"/>
      <c r="F10" s="1626"/>
      <c r="G10" s="1626"/>
      <c r="H10" s="1626"/>
      <c r="I10" s="1626"/>
      <c r="J10" s="1626"/>
      <c r="K10" s="1626"/>
      <c r="L10" s="1626"/>
      <c r="M10" s="1626"/>
      <c r="N10" s="1627"/>
      <c r="O10" s="1622"/>
      <c r="P10" s="1623"/>
      <c r="Q10" s="1623"/>
      <c r="R10" s="1624"/>
    </row>
    <row r="11" spans="1:18">
      <c r="A11" s="5094"/>
      <c r="B11" s="1658"/>
      <c r="C11" s="1626"/>
      <c r="D11" s="1626"/>
      <c r="E11" s="1626"/>
      <c r="F11" s="1626"/>
      <c r="G11" s="1626"/>
      <c r="H11" s="1626"/>
      <c r="I11" s="1626"/>
      <c r="J11" s="1626"/>
      <c r="K11" s="1626"/>
      <c r="L11" s="1626"/>
      <c r="M11" s="1626"/>
      <c r="N11" s="1627"/>
      <c r="O11" s="1625"/>
      <c r="P11" s="1626"/>
      <c r="Q11" s="1626"/>
      <c r="R11" s="1627"/>
    </row>
    <row r="12" spans="1:18">
      <c r="A12" s="5095"/>
      <c r="B12" s="1658"/>
      <c r="C12" s="1626"/>
      <c r="D12" s="1626"/>
      <c r="E12" s="1626"/>
      <c r="F12" s="1626"/>
      <c r="G12" s="1626"/>
      <c r="H12" s="1626"/>
      <c r="I12" s="1626"/>
      <c r="J12" s="1626"/>
      <c r="K12" s="1626"/>
      <c r="L12" s="1626"/>
      <c r="M12" s="1626"/>
      <c r="N12" s="1627"/>
      <c r="O12" s="1625"/>
      <c r="P12" s="1626"/>
      <c r="Q12" s="1626"/>
      <c r="R12" s="1627"/>
    </row>
    <row r="13" spans="1:18" ht="13.35" customHeight="1" thickBot="1">
      <c r="A13" s="5096"/>
      <c r="B13" s="1659"/>
      <c r="C13" s="1660"/>
      <c r="D13" s="1660"/>
      <c r="E13" s="1660"/>
      <c r="F13" s="1660"/>
      <c r="G13" s="1660"/>
      <c r="H13" s="1660"/>
      <c r="I13" s="1660"/>
      <c r="J13" s="1660"/>
      <c r="K13" s="1660"/>
      <c r="L13" s="1660"/>
      <c r="M13" s="1660"/>
      <c r="N13" s="1661"/>
      <c r="O13" s="1625"/>
      <c r="P13" s="1626"/>
      <c r="Q13" s="1626"/>
      <c r="R13" s="1627"/>
    </row>
    <row r="14" spans="1:18">
      <c r="A14" s="1662"/>
      <c r="B14" s="1667"/>
      <c r="C14" s="1668"/>
      <c r="D14" s="1668"/>
      <c r="E14" s="1668"/>
      <c r="F14" s="1668"/>
      <c r="G14" s="1668"/>
      <c r="H14" s="1668"/>
      <c r="I14" s="1668"/>
      <c r="J14" s="1668"/>
      <c r="K14" s="1668"/>
      <c r="L14" s="1668"/>
      <c r="M14" s="1668"/>
      <c r="N14" s="1669"/>
      <c r="O14" s="1628"/>
      <c r="P14" s="1629"/>
      <c r="Q14" s="1629"/>
      <c r="R14" s="1630"/>
    </row>
    <row r="15" spans="1:18">
      <c r="A15" s="5087" t="s">
        <v>2203</v>
      </c>
      <c r="B15" s="5088" t="s">
        <v>2205</v>
      </c>
      <c r="C15" s="1674"/>
      <c r="D15" s="1675"/>
      <c r="E15" s="1675"/>
      <c r="F15" s="1675"/>
      <c r="G15" s="1675"/>
      <c r="H15" s="1675"/>
      <c r="I15" s="1675"/>
      <c r="J15" s="1675"/>
      <c r="K15" s="1675"/>
      <c r="L15" s="1675"/>
      <c r="M15" s="1676"/>
      <c r="N15" s="1630"/>
      <c r="O15" s="1628"/>
      <c r="P15" s="1629"/>
      <c r="Q15" s="1629"/>
      <c r="R15" s="1630"/>
    </row>
    <row r="16" spans="1:18">
      <c r="A16" s="5087"/>
      <c r="B16" s="5089"/>
      <c r="C16" s="1677"/>
      <c r="D16" s="1678"/>
      <c r="E16" s="1678"/>
      <c r="F16" s="1678"/>
      <c r="G16" s="1678"/>
      <c r="H16" s="1678"/>
      <c r="I16" s="1678"/>
      <c r="J16" s="1678"/>
      <c r="K16" s="1678"/>
      <c r="L16" s="1678"/>
      <c r="M16" s="1679"/>
      <c r="N16" s="1630"/>
      <c r="O16" s="1628"/>
      <c r="P16" s="1629"/>
      <c r="Q16" s="1629"/>
      <c r="R16" s="1630"/>
    </row>
    <row r="17" spans="1:18">
      <c r="A17" s="1663"/>
      <c r="B17" s="1670"/>
      <c r="C17" s="1677"/>
      <c r="D17" s="1678"/>
      <c r="E17" s="1678"/>
      <c r="F17" s="1678"/>
      <c r="G17" s="1678"/>
      <c r="H17" s="1678"/>
      <c r="I17" s="1678"/>
      <c r="J17" s="1678"/>
      <c r="K17" s="1678"/>
      <c r="L17" s="1678"/>
      <c r="M17" s="1679"/>
      <c r="N17" s="1630"/>
      <c r="O17" s="1628"/>
      <c r="P17" s="1629"/>
      <c r="Q17" s="1629"/>
      <c r="R17" s="1630"/>
    </row>
    <row r="18" spans="1:18" ht="13.8" thickBot="1">
      <c r="A18" s="1666" t="s">
        <v>2206</v>
      </c>
      <c r="B18" s="5090">
        <v>0</v>
      </c>
      <c r="C18" s="1680"/>
      <c r="D18" s="1681"/>
      <c r="E18" s="1681"/>
      <c r="F18" s="1681"/>
      <c r="G18" s="1681"/>
      <c r="H18" s="1681"/>
      <c r="I18" s="1681"/>
      <c r="J18" s="1681"/>
      <c r="K18" s="1681"/>
      <c r="L18" s="1681"/>
      <c r="M18" s="1682"/>
      <c r="N18" s="1630"/>
      <c r="O18" s="1628"/>
      <c r="P18" s="1629"/>
      <c r="Q18" s="1629"/>
      <c r="R18" s="1630"/>
    </row>
    <row r="19" spans="1:18">
      <c r="A19" s="1666"/>
      <c r="B19" s="5090"/>
      <c r="C19" s="1683"/>
      <c r="D19" s="1684"/>
      <c r="E19" s="1684"/>
      <c r="F19" s="1684"/>
      <c r="G19" s="1684"/>
      <c r="H19" s="1684"/>
      <c r="I19" s="1684"/>
      <c r="J19" s="1684"/>
      <c r="K19" s="1684"/>
      <c r="L19" s="1684"/>
      <c r="M19" s="1685"/>
      <c r="N19" s="1630"/>
      <c r="O19" s="1628"/>
      <c r="P19" s="1629"/>
      <c r="Q19" s="1629"/>
      <c r="R19" s="1630"/>
    </row>
    <row r="20" spans="1:18">
      <c r="A20" s="1666"/>
      <c r="B20" s="1670"/>
      <c r="C20" s="1677"/>
      <c r="D20" s="1678"/>
      <c r="E20" s="1678"/>
      <c r="F20" s="1678"/>
      <c r="G20" s="1678"/>
      <c r="H20" s="1678"/>
      <c r="I20" s="1678"/>
      <c r="J20" s="1678"/>
      <c r="K20" s="1678"/>
      <c r="L20" s="1678"/>
      <c r="M20" s="1679"/>
      <c r="N20" s="1630"/>
      <c r="O20" s="1628"/>
      <c r="P20" s="1629"/>
      <c r="Q20" s="1629"/>
      <c r="R20" s="1630"/>
    </row>
    <row r="21" spans="1:18">
      <c r="A21" s="1666"/>
      <c r="B21" s="5089">
        <v>-10</v>
      </c>
      <c r="C21" s="1677"/>
      <c r="D21" s="1678"/>
      <c r="E21" s="1678"/>
      <c r="F21" s="1678"/>
      <c r="G21" s="1678"/>
      <c r="H21" s="1678"/>
      <c r="I21" s="1678"/>
      <c r="J21" s="1678"/>
      <c r="K21" s="1678"/>
      <c r="L21" s="1678"/>
      <c r="M21" s="1679"/>
      <c r="N21" s="1630"/>
      <c r="O21" s="1628"/>
      <c r="P21" s="1629"/>
      <c r="Q21" s="1629"/>
      <c r="R21" s="1630"/>
    </row>
    <row r="22" spans="1:18">
      <c r="A22" s="1665"/>
      <c r="B22" s="5089"/>
      <c r="C22" s="1686"/>
      <c r="D22" s="1687"/>
      <c r="E22" s="1687"/>
      <c r="F22" s="1687"/>
      <c r="G22" s="1687"/>
      <c r="H22" s="1687"/>
      <c r="I22" s="1687"/>
      <c r="J22" s="1687"/>
      <c r="K22" s="1687"/>
      <c r="L22" s="1687"/>
      <c r="M22" s="1688"/>
      <c r="N22" s="1630"/>
      <c r="O22" s="1628"/>
      <c r="P22" s="1629"/>
      <c r="Q22" s="1629"/>
      <c r="R22" s="1630"/>
    </row>
    <row r="23" spans="1:18" ht="13.8" thickBot="1">
      <c r="A23" s="1664"/>
      <c r="B23" s="1671"/>
      <c r="C23" s="1672"/>
      <c r="D23" s="1672"/>
      <c r="E23" s="1672"/>
      <c r="F23" s="1672"/>
      <c r="G23" s="1672"/>
      <c r="H23" s="1672"/>
      <c r="I23" s="1672"/>
      <c r="J23" s="1672"/>
      <c r="K23" s="1672"/>
      <c r="L23" s="1672"/>
      <c r="M23" s="1672"/>
      <c r="N23" s="1673"/>
      <c r="O23" s="1628"/>
      <c r="P23" s="1629"/>
      <c r="Q23" s="1629"/>
      <c r="R23" s="1630"/>
    </row>
    <row r="24" spans="1:18" ht="15.75" customHeight="1">
      <c r="A24" s="1631" t="s">
        <v>2184</v>
      </c>
      <c r="B24" s="5077" t="s">
        <v>2207</v>
      </c>
      <c r="C24" s="5077"/>
      <c r="D24" s="5080"/>
      <c r="E24" s="5086" t="s">
        <v>2184</v>
      </c>
      <c r="F24" s="5079"/>
      <c r="G24" s="5077" t="s">
        <v>2209</v>
      </c>
      <c r="H24" s="5077"/>
      <c r="I24" s="5077"/>
      <c r="J24" s="5078" t="s">
        <v>2184</v>
      </c>
      <c r="K24" s="5079"/>
      <c r="L24" s="5077" t="s">
        <v>2209</v>
      </c>
      <c r="M24" s="5077"/>
      <c r="N24" s="5080"/>
      <c r="O24" s="1632"/>
      <c r="P24" s="5081"/>
      <c r="Q24" s="5081"/>
      <c r="R24" s="5082"/>
    </row>
    <row r="25" spans="1:18" ht="15.75" customHeight="1">
      <c r="A25" s="1633" t="s">
        <v>2185</v>
      </c>
      <c r="B25" s="5083" t="s">
        <v>2208</v>
      </c>
      <c r="C25" s="5083"/>
      <c r="D25" s="5084"/>
      <c r="E25" s="5085" t="s">
        <v>2185</v>
      </c>
      <c r="F25" s="5060"/>
      <c r="G25" s="5083" t="s">
        <v>2208</v>
      </c>
      <c r="H25" s="5083"/>
      <c r="I25" s="5083"/>
      <c r="J25" s="5059" t="s">
        <v>2185</v>
      </c>
      <c r="K25" s="5060"/>
      <c r="L25" s="5083" t="s">
        <v>2208</v>
      </c>
      <c r="M25" s="5083"/>
      <c r="N25" s="5084"/>
      <c r="O25" s="1632"/>
      <c r="P25" s="5081"/>
      <c r="Q25" s="5081"/>
      <c r="R25" s="5082"/>
    </row>
    <row r="26" spans="1:18" ht="15.75" customHeight="1">
      <c r="A26" s="1635" t="s">
        <v>2186</v>
      </c>
      <c r="B26" s="1634" t="s">
        <v>2187</v>
      </c>
      <c r="C26" s="1634" t="s">
        <v>2188</v>
      </c>
      <c r="D26" s="1636" t="s">
        <v>2189</v>
      </c>
      <c r="E26" s="5074" t="s">
        <v>2186</v>
      </c>
      <c r="F26" s="5075"/>
      <c r="G26" s="1634" t="s">
        <v>2187</v>
      </c>
      <c r="H26" s="1634" t="s">
        <v>2188</v>
      </c>
      <c r="I26" s="1634" t="s">
        <v>2189</v>
      </c>
      <c r="J26" s="5076" t="s">
        <v>2186</v>
      </c>
      <c r="K26" s="5075"/>
      <c r="L26" s="1634" t="s">
        <v>2187</v>
      </c>
      <c r="M26" s="1634" t="s">
        <v>2188</v>
      </c>
      <c r="N26" s="1636" t="s">
        <v>2189</v>
      </c>
      <c r="O26" s="1637"/>
      <c r="P26" s="1619"/>
      <c r="Q26" s="1619"/>
      <c r="R26" s="1638"/>
    </row>
    <row r="27" spans="1:18">
      <c r="A27" s="1633"/>
      <c r="B27" s="1639"/>
      <c r="C27" s="1639"/>
      <c r="D27" s="1640"/>
      <c r="E27" s="5057">
        <v>45323</v>
      </c>
      <c r="F27" s="5058"/>
      <c r="G27" s="1691">
        <v>18</v>
      </c>
      <c r="H27" s="1697">
        <v>20.5</v>
      </c>
      <c r="I27" s="1696">
        <f>H27-G27</f>
        <v>2.5</v>
      </c>
      <c r="J27" s="5150">
        <v>45355</v>
      </c>
      <c r="K27" s="5058"/>
      <c r="L27" s="1691">
        <v>18</v>
      </c>
      <c r="M27" s="1697">
        <v>20.6</v>
      </c>
      <c r="N27" s="1693">
        <f>M27-L27</f>
        <v>2.6000000000000014</v>
      </c>
      <c r="O27" s="1632"/>
      <c r="P27" s="1641"/>
      <c r="Q27" s="1641"/>
      <c r="R27" s="1642"/>
    </row>
    <row r="28" spans="1:18">
      <c r="A28" s="1633" t="s">
        <v>2190</v>
      </c>
      <c r="B28" s="1692">
        <f>(SUM(G27:G36,L27:L36))/D32</f>
        <v>18</v>
      </c>
      <c r="C28" s="1692">
        <f>(SUM(H27:H36,M27:M36))/D32</f>
        <v>20.592307692307692</v>
      </c>
      <c r="D28" s="1693">
        <f>C28-B28</f>
        <v>2.592307692307692</v>
      </c>
      <c r="E28" s="5057">
        <v>45324</v>
      </c>
      <c r="F28" s="5058"/>
      <c r="G28" s="1691">
        <v>18</v>
      </c>
      <c r="H28" s="1697">
        <v>20.2</v>
      </c>
      <c r="I28" s="1696">
        <f t="shared" ref="I28:I36" si="0">H28-G28</f>
        <v>2.1999999999999993</v>
      </c>
      <c r="J28" s="5150">
        <v>45356</v>
      </c>
      <c r="K28" s="5058"/>
      <c r="L28" s="1691">
        <v>18</v>
      </c>
      <c r="M28" s="1697">
        <v>20.399999999999999</v>
      </c>
      <c r="N28" s="1693">
        <f t="shared" ref="N28:N29" si="1">M28-L28</f>
        <v>2.3999999999999986</v>
      </c>
      <c r="O28" s="1632"/>
      <c r="P28" s="1641"/>
      <c r="Q28" s="1641"/>
      <c r="R28" s="1642"/>
    </row>
    <row r="29" spans="1:18">
      <c r="A29" s="1633" t="s">
        <v>2191</v>
      </c>
      <c r="B29" s="1691">
        <v>18</v>
      </c>
      <c r="C29" s="1694">
        <f>MAX(H27:H36,M27:M36)</f>
        <v>21.4</v>
      </c>
      <c r="D29" s="1693">
        <f>C29-B29</f>
        <v>3.3999999999999986</v>
      </c>
      <c r="E29" s="5057">
        <v>45325</v>
      </c>
      <c r="F29" s="5058"/>
      <c r="G29" s="1691">
        <v>18</v>
      </c>
      <c r="H29" s="1697">
        <v>21.4</v>
      </c>
      <c r="I29" s="1696">
        <f t="shared" si="0"/>
        <v>3.3999999999999986</v>
      </c>
      <c r="J29" s="5150">
        <v>45357</v>
      </c>
      <c r="K29" s="5058"/>
      <c r="L29" s="1691">
        <v>18</v>
      </c>
      <c r="M29" s="1697">
        <v>20.9</v>
      </c>
      <c r="N29" s="1693">
        <f t="shared" si="1"/>
        <v>2.8999999999999986</v>
      </c>
      <c r="O29" s="1632"/>
      <c r="P29" s="1641"/>
      <c r="Q29" s="1641"/>
      <c r="R29" s="1642"/>
    </row>
    <row r="30" spans="1:18">
      <c r="A30" s="1633" t="s">
        <v>2192</v>
      </c>
      <c r="B30" s="1691">
        <v>18</v>
      </c>
      <c r="C30" s="1694">
        <f>MIN(H27:H36,M27:M36)</f>
        <v>20.2</v>
      </c>
      <c r="D30" s="1693">
        <f>C30-B30</f>
        <v>2.1999999999999993</v>
      </c>
      <c r="E30" s="5057">
        <v>45330</v>
      </c>
      <c r="F30" s="5058"/>
      <c r="G30" s="1691">
        <v>18</v>
      </c>
      <c r="H30" s="1697">
        <v>20.6</v>
      </c>
      <c r="I30" s="1696">
        <f t="shared" si="0"/>
        <v>2.6000000000000014</v>
      </c>
      <c r="J30" s="5059"/>
      <c r="K30" s="5060"/>
      <c r="L30" s="1639"/>
      <c r="M30" s="1639"/>
      <c r="N30" s="1689"/>
      <c r="O30" s="1632"/>
      <c r="P30" s="1641"/>
      <c r="Q30" s="1641"/>
      <c r="R30" s="1642"/>
    </row>
    <row r="31" spans="1:18">
      <c r="A31" s="1633" t="s">
        <v>2193</v>
      </c>
      <c r="B31" s="1692">
        <f>MODE(G27:G36,L27:L36)</f>
        <v>18</v>
      </c>
      <c r="C31" s="1694">
        <f>MODE(H27:H36,M27:M36)</f>
        <v>20.6</v>
      </c>
      <c r="D31" s="1693">
        <f>C31-B31</f>
        <v>2.6000000000000014</v>
      </c>
      <c r="E31" s="5057">
        <v>45331</v>
      </c>
      <c r="F31" s="5058"/>
      <c r="G31" s="1691">
        <v>18</v>
      </c>
      <c r="H31" s="1697">
        <v>20.2</v>
      </c>
      <c r="I31" s="1696">
        <f t="shared" si="0"/>
        <v>2.1999999999999993</v>
      </c>
      <c r="J31" s="5059"/>
      <c r="K31" s="5060"/>
      <c r="L31" s="1639"/>
      <c r="M31" s="1639"/>
      <c r="N31" s="1689"/>
      <c r="O31" s="1632"/>
      <c r="P31" s="1641"/>
      <c r="Q31" s="1641"/>
      <c r="R31" s="1642"/>
    </row>
    <row r="32" spans="1:18">
      <c r="A32" s="1633" t="s">
        <v>2194</v>
      </c>
      <c r="B32" s="1639"/>
      <c r="C32" s="1690" t="s">
        <v>2210</v>
      </c>
      <c r="D32" s="1695">
        <f>COUNTA(E27:F36,J27:K36)</f>
        <v>13</v>
      </c>
      <c r="E32" s="5057">
        <v>45332</v>
      </c>
      <c r="F32" s="5058"/>
      <c r="G32" s="1691">
        <v>18</v>
      </c>
      <c r="H32" s="1697">
        <v>20.6</v>
      </c>
      <c r="I32" s="1696">
        <f t="shared" si="0"/>
        <v>2.6000000000000014</v>
      </c>
      <c r="J32" s="5059"/>
      <c r="K32" s="5060"/>
      <c r="L32" s="1639"/>
      <c r="M32" s="1639"/>
      <c r="N32" s="1689"/>
      <c r="O32" s="1632"/>
      <c r="P32" s="1641"/>
      <c r="Q32" s="1641"/>
      <c r="R32" s="1642"/>
    </row>
    <row r="33" spans="1:18">
      <c r="A33" s="1633" t="s">
        <v>2195</v>
      </c>
      <c r="B33" s="1639"/>
      <c r="C33" s="1700" t="s">
        <v>2211</v>
      </c>
      <c r="D33" s="1701" t="str">
        <f>"±"&amp;ROUND(STDEV(I27:I36,N27:N36),2)</f>
        <v>±0.36</v>
      </c>
      <c r="E33" s="5057">
        <v>45340</v>
      </c>
      <c r="F33" s="5058"/>
      <c r="G33" s="1691">
        <v>18</v>
      </c>
      <c r="H33" s="1697">
        <v>20.399999999999999</v>
      </c>
      <c r="I33" s="1696">
        <f t="shared" si="0"/>
        <v>2.3999999999999986</v>
      </c>
      <c r="J33" s="5059"/>
      <c r="K33" s="5060"/>
      <c r="L33" s="1639"/>
      <c r="M33" s="1639"/>
      <c r="N33" s="1689"/>
      <c r="O33" s="1632"/>
      <c r="P33" s="1641"/>
      <c r="Q33" s="1641"/>
      <c r="R33" s="1642"/>
    </row>
    <row r="34" spans="1:18">
      <c r="A34" s="5061"/>
      <c r="B34" s="5062"/>
      <c r="C34" s="5062"/>
      <c r="D34" s="5063"/>
      <c r="E34" s="5057">
        <v>45341</v>
      </c>
      <c r="F34" s="5058"/>
      <c r="G34" s="1691">
        <v>18</v>
      </c>
      <c r="H34" s="1698">
        <v>20.2</v>
      </c>
      <c r="I34" s="1696">
        <f t="shared" si="0"/>
        <v>2.1999999999999993</v>
      </c>
      <c r="J34" s="5059"/>
      <c r="K34" s="5060"/>
      <c r="L34" s="1643"/>
      <c r="M34" s="1643"/>
      <c r="N34" s="1689"/>
      <c r="O34" s="1644"/>
      <c r="P34" s="1645"/>
      <c r="Q34" s="1645"/>
      <c r="R34" s="1646"/>
    </row>
    <row r="35" spans="1:18">
      <c r="A35" s="5064"/>
      <c r="B35" s="5065"/>
      <c r="C35" s="5065"/>
      <c r="D35" s="5066"/>
      <c r="E35" s="5057">
        <v>45349</v>
      </c>
      <c r="F35" s="5058"/>
      <c r="G35" s="1691">
        <v>18</v>
      </c>
      <c r="H35" s="1698">
        <v>21.1</v>
      </c>
      <c r="I35" s="1696">
        <f t="shared" si="0"/>
        <v>3.1000000000000014</v>
      </c>
      <c r="J35" s="5059"/>
      <c r="K35" s="5060"/>
      <c r="L35" s="1643"/>
      <c r="M35" s="1643"/>
      <c r="N35" s="1689"/>
      <c r="O35" s="1644"/>
      <c r="P35" s="1645"/>
      <c r="Q35" s="1645"/>
      <c r="R35" s="1646"/>
    </row>
    <row r="36" spans="1:18" ht="13.8" thickBot="1">
      <c r="A36" s="5067"/>
      <c r="B36" s="5068"/>
      <c r="C36" s="5068"/>
      <c r="D36" s="5069"/>
      <c r="E36" s="5148">
        <v>45350</v>
      </c>
      <c r="F36" s="5149"/>
      <c r="G36" s="1714">
        <v>18</v>
      </c>
      <c r="H36" s="1699">
        <v>20.6</v>
      </c>
      <c r="I36" s="1715">
        <f t="shared" si="0"/>
        <v>2.6000000000000014</v>
      </c>
      <c r="J36" s="5072"/>
      <c r="K36" s="5071"/>
      <c r="L36" s="1647"/>
      <c r="M36" s="1647"/>
      <c r="N36" s="1713"/>
      <c r="O36" s="1648"/>
      <c r="P36" s="1649"/>
      <c r="Q36" s="1649"/>
      <c r="R36" s="1650"/>
    </row>
  </sheetData>
  <mergeCells count="45">
    <mergeCell ref="E36:F36"/>
    <mergeCell ref="J24:K24"/>
    <mergeCell ref="J25:K25"/>
    <mergeCell ref="J26:K26"/>
    <mergeCell ref="J27:K27"/>
    <mergeCell ref="J28:K28"/>
    <mergeCell ref="J29:K29"/>
    <mergeCell ref="J30:K30"/>
    <mergeCell ref="J31:K31"/>
    <mergeCell ref="J32:K32"/>
    <mergeCell ref="J33:K33"/>
    <mergeCell ref="J34:K34"/>
    <mergeCell ref="J35:K35"/>
    <mergeCell ref="J36:K36"/>
    <mergeCell ref="P24:R24"/>
    <mergeCell ref="A2:R2"/>
    <mergeCell ref="C4:G4"/>
    <mergeCell ref="C6:G6"/>
    <mergeCell ref="O6:Q6"/>
    <mergeCell ref="A8:A13"/>
    <mergeCell ref="O8:R9"/>
    <mergeCell ref="A15:A16"/>
    <mergeCell ref="E24:F24"/>
    <mergeCell ref="B18:B19"/>
    <mergeCell ref="B15:B16"/>
    <mergeCell ref="B21:B22"/>
    <mergeCell ref="B24:D24"/>
    <mergeCell ref="G24:I24"/>
    <mergeCell ref="L24:N24"/>
    <mergeCell ref="B25:D25"/>
    <mergeCell ref="G25:I25"/>
    <mergeCell ref="L25:N25"/>
    <mergeCell ref="P25:R25"/>
    <mergeCell ref="A34:D36"/>
    <mergeCell ref="E25:F25"/>
    <mergeCell ref="E26:F26"/>
    <mergeCell ref="E27:F27"/>
    <mergeCell ref="E28:F28"/>
    <mergeCell ref="E29:F29"/>
    <mergeCell ref="E30:F30"/>
    <mergeCell ref="E31:F31"/>
    <mergeCell ref="E32:F32"/>
    <mergeCell ref="E33:F33"/>
    <mergeCell ref="E34:F34"/>
    <mergeCell ref="E35:F35"/>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U24"/>
  <sheetViews>
    <sheetView view="pageBreakPreview" zoomScale="80" zoomScaleNormal="70" zoomScaleSheetLayoutView="80" workbookViewId="0">
      <selection activeCell="E15" sqref="E15:K15"/>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ht="9.75" customHeight="1"/>
    <row r="2" spans="1:21" ht="11.25" customHeight="1">
      <c r="A2" s="3"/>
      <c r="B2" s="4"/>
      <c r="C2" s="4"/>
      <c r="D2" s="4"/>
      <c r="E2" s="4"/>
      <c r="F2" s="4"/>
      <c r="G2" s="4"/>
      <c r="H2" s="4"/>
      <c r="I2" s="4"/>
      <c r="J2" s="4"/>
      <c r="K2" s="4"/>
      <c r="L2" s="4"/>
      <c r="M2" s="4"/>
      <c r="N2" s="4"/>
      <c r="O2" s="4"/>
      <c r="P2" s="4"/>
      <c r="Q2" s="4"/>
      <c r="R2" s="4"/>
      <c r="S2" s="4"/>
      <c r="T2" s="4"/>
      <c r="U2" s="5"/>
    </row>
    <row r="3" spans="1:21" ht="19.5" customHeight="1">
      <c r="A3" s="7"/>
      <c r="B3" s="2"/>
      <c r="C3" s="2"/>
      <c r="D3" s="2"/>
      <c r="E3" s="2"/>
      <c r="F3" s="2"/>
      <c r="G3" s="2"/>
      <c r="H3" s="2"/>
      <c r="I3" s="2"/>
      <c r="J3" s="2"/>
      <c r="K3" s="2"/>
      <c r="L3" s="2"/>
      <c r="M3" s="2"/>
      <c r="N3" s="137"/>
      <c r="O3" s="137"/>
      <c r="P3" s="5151">
        <v>45413</v>
      </c>
      <c r="Q3" s="5151"/>
      <c r="R3" s="5151"/>
      <c r="S3" s="5151"/>
      <c r="T3" s="5151"/>
      <c r="U3" s="203"/>
    </row>
    <row r="4" spans="1:21" ht="8.25" customHeight="1">
      <c r="A4" s="7"/>
      <c r="B4" s="2"/>
      <c r="C4" s="2"/>
      <c r="D4" s="2"/>
      <c r="E4" s="2"/>
      <c r="F4" s="2"/>
      <c r="G4" s="2"/>
      <c r="H4" s="2"/>
      <c r="I4" s="2"/>
      <c r="J4" s="2"/>
      <c r="K4" s="2"/>
      <c r="L4" s="2"/>
      <c r="M4" s="2"/>
      <c r="N4" s="2"/>
      <c r="O4" s="2"/>
      <c r="P4" s="2"/>
      <c r="Q4" s="2"/>
      <c r="R4" s="2"/>
      <c r="S4" s="2"/>
      <c r="T4" s="2"/>
      <c r="U4" s="8"/>
    </row>
    <row r="5" spans="1:21" ht="19.5" customHeight="1">
      <c r="A5" s="445" t="str">
        <f>入力シート!C5</f>
        <v>久留米市長</v>
      </c>
      <c r="B5" s="167"/>
      <c r="C5" s="167"/>
      <c r="D5" s="167"/>
      <c r="E5" s="167"/>
      <c r="F5" s="167"/>
      <c r="G5" s="167"/>
      <c r="H5" s="2"/>
      <c r="I5" s="2"/>
      <c r="J5" s="2"/>
      <c r="K5" s="2"/>
      <c r="L5" s="2"/>
      <c r="M5" s="2"/>
      <c r="N5" s="2"/>
      <c r="O5" s="2"/>
      <c r="P5" s="2"/>
      <c r="Q5" s="2"/>
      <c r="R5" s="2"/>
      <c r="S5" s="2"/>
      <c r="T5" s="2"/>
      <c r="U5" s="8"/>
    </row>
    <row r="6" spans="1:21" ht="22.5" customHeight="1">
      <c r="A6" s="7"/>
      <c r="B6" s="2"/>
      <c r="C6" s="2"/>
      <c r="D6" s="2"/>
      <c r="E6" s="2"/>
      <c r="F6" s="2"/>
      <c r="G6" s="2"/>
      <c r="H6" s="2"/>
      <c r="I6" s="2"/>
      <c r="J6" s="2"/>
      <c r="K6" s="3153" t="s">
        <v>715</v>
      </c>
      <c r="L6" s="3153"/>
      <c r="M6" s="3154" t="s">
        <v>48</v>
      </c>
      <c r="N6" s="3154"/>
      <c r="O6" s="3155" t="str">
        <f>入力シート!C25</f>
        <v>久留米市〇〇町１２３</v>
      </c>
      <c r="P6" s="3155"/>
      <c r="Q6" s="3155"/>
      <c r="R6" s="3155"/>
      <c r="S6" s="3155"/>
      <c r="T6" s="3155"/>
      <c r="U6" s="3156"/>
    </row>
    <row r="7" spans="1:21" ht="22.5" customHeight="1">
      <c r="A7" s="7"/>
      <c r="B7" s="2"/>
      <c r="C7" s="2"/>
      <c r="D7" s="2"/>
      <c r="E7" s="2"/>
      <c r="F7" s="2"/>
      <c r="G7" s="2"/>
      <c r="H7" s="2"/>
      <c r="I7" s="2"/>
      <c r="J7" s="2"/>
      <c r="K7" s="2"/>
      <c r="L7" s="2"/>
      <c r="M7" s="3154" t="s">
        <v>60</v>
      </c>
      <c r="N7" s="3154"/>
      <c r="O7" s="3155" t="str">
        <f>入力シート!C26</f>
        <v>(株）○○○○建設</v>
      </c>
      <c r="P7" s="3155"/>
      <c r="Q7" s="3155"/>
      <c r="R7" s="3155"/>
      <c r="S7" s="3155"/>
      <c r="T7" s="3155"/>
      <c r="U7" s="3156"/>
    </row>
    <row r="8" spans="1:21" ht="22.5" customHeight="1">
      <c r="A8" s="7"/>
      <c r="B8" s="2"/>
      <c r="C8" s="2"/>
      <c r="D8" s="2"/>
      <c r="E8" s="2"/>
      <c r="F8" s="2"/>
      <c r="G8" s="2"/>
      <c r="H8" s="2"/>
      <c r="I8" s="2"/>
      <c r="J8" s="2"/>
      <c r="K8" s="2"/>
      <c r="L8" s="2"/>
      <c r="M8" s="3154" t="s">
        <v>49</v>
      </c>
      <c r="N8" s="3154"/>
      <c r="O8" s="3197" t="str">
        <f>入力シート!C27</f>
        <v>代表取締役　久留米一郎</v>
      </c>
      <c r="P8" s="3197"/>
      <c r="Q8" s="3197"/>
      <c r="R8" s="3197"/>
      <c r="S8" s="3197"/>
      <c r="T8" s="3197"/>
      <c r="U8" s="3198"/>
    </row>
    <row r="9" spans="1:21" ht="9" customHeight="1">
      <c r="A9" s="7"/>
      <c r="B9" s="2"/>
      <c r="C9" s="2"/>
      <c r="D9" s="2"/>
      <c r="E9" s="2"/>
      <c r="F9" s="2"/>
      <c r="G9" s="2"/>
      <c r="H9" s="2"/>
      <c r="I9" s="2"/>
      <c r="J9" s="2"/>
      <c r="K9" s="2"/>
      <c r="L9" s="2"/>
      <c r="M9" s="2"/>
      <c r="N9" s="2"/>
      <c r="O9" s="2"/>
      <c r="P9" s="2"/>
      <c r="Q9" s="2"/>
      <c r="R9" s="2"/>
      <c r="S9" s="2"/>
      <c r="T9" s="2"/>
      <c r="U9" s="8"/>
    </row>
    <row r="10" spans="1:21" ht="24.75" customHeight="1">
      <c r="A10" s="7"/>
      <c r="B10" s="3157" t="s">
        <v>46</v>
      </c>
      <c r="C10" s="3157"/>
      <c r="D10" s="3157"/>
      <c r="E10" s="3157"/>
      <c r="F10" s="3157"/>
      <c r="G10" s="3157"/>
      <c r="H10" s="3157"/>
      <c r="I10" s="3157"/>
      <c r="J10" s="3157"/>
      <c r="K10" s="3157"/>
      <c r="L10" s="3157"/>
      <c r="M10" s="3157"/>
      <c r="N10" s="3157"/>
      <c r="O10" s="3157"/>
      <c r="P10" s="3157"/>
      <c r="Q10" s="3157"/>
      <c r="R10" s="3157"/>
      <c r="S10" s="3157"/>
      <c r="T10" s="3157"/>
      <c r="U10" s="8"/>
    </row>
    <row r="11" spans="1:21" ht="9" customHeight="1">
      <c r="A11" s="7"/>
      <c r="B11" s="2"/>
      <c r="C11" s="2"/>
      <c r="D11" s="2"/>
      <c r="E11" s="2"/>
      <c r="F11" s="2"/>
      <c r="G11" s="2"/>
      <c r="H11" s="2"/>
      <c r="I11" s="2"/>
      <c r="J11" s="2"/>
      <c r="K11" s="2"/>
      <c r="L11" s="2"/>
      <c r="M11" s="2"/>
      <c r="N11" s="2"/>
      <c r="O11" s="2"/>
      <c r="P11" s="2"/>
      <c r="Q11" s="2"/>
      <c r="R11" s="2"/>
      <c r="S11" s="2"/>
      <c r="T11" s="2"/>
      <c r="U11" s="8"/>
    </row>
    <row r="12" spans="1:21" ht="39" customHeight="1">
      <c r="A12" s="7"/>
      <c r="B12" s="3158" t="s">
        <v>57</v>
      </c>
      <c r="C12" s="3158"/>
      <c r="D12" s="3158"/>
      <c r="E12" s="3159" t="str">
        <f>入力シート!C9</f>
        <v>〇〇整備事業</v>
      </c>
      <c r="F12" s="3159"/>
      <c r="G12" s="3159"/>
      <c r="H12" s="3159"/>
      <c r="I12" s="3159"/>
      <c r="J12" s="3158" t="s">
        <v>52</v>
      </c>
      <c r="K12" s="3158"/>
      <c r="L12" s="3158"/>
      <c r="M12" s="3159" t="str">
        <f>入力シート!C10</f>
        <v>○○校区道路改良工事</v>
      </c>
      <c r="N12" s="3159"/>
      <c r="O12" s="3159"/>
      <c r="P12" s="3159"/>
      <c r="Q12" s="3159"/>
      <c r="R12" s="3159"/>
      <c r="S12" s="3159"/>
      <c r="T12" s="3159"/>
      <c r="U12" s="8"/>
    </row>
    <row r="13" spans="1:21" ht="30.75" customHeight="1">
      <c r="A13" s="7"/>
      <c r="B13" s="3160" t="s">
        <v>61</v>
      </c>
      <c r="C13" s="3161"/>
      <c r="D13" s="3162" t="s">
        <v>63</v>
      </c>
      <c r="E13" s="3159" t="str">
        <f>入力シート!C11</f>
        <v>市道B○○○号線</v>
      </c>
      <c r="F13" s="3159"/>
      <c r="G13" s="3159"/>
      <c r="H13" s="3159"/>
      <c r="I13" s="3159"/>
      <c r="J13" s="3158" t="s">
        <v>77</v>
      </c>
      <c r="K13" s="3158"/>
      <c r="L13" s="3158"/>
      <c r="M13" s="3164" t="str">
        <f>入力シート!C12</f>
        <v>久留米市○○町</v>
      </c>
      <c r="N13" s="3165"/>
      <c r="O13" s="3165"/>
      <c r="P13" s="3165"/>
      <c r="Q13" s="3165"/>
      <c r="R13" s="3165"/>
      <c r="S13" s="3165"/>
      <c r="T13" s="3166"/>
      <c r="U13" s="8"/>
    </row>
    <row r="14" spans="1:21" ht="30.75" customHeight="1">
      <c r="A14" s="7"/>
      <c r="B14" s="3170" t="s">
        <v>62</v>
      </c>
      <c r="C14" s="3171"/>
      <c r="D14" s="3163"/>
      <c r="E14" s="3159"/>
      <c r="F14" s="3159"/>
      <c r="G14" s="3159"/>
      <c r="H14" s="3159"/>
      <c r="I14" s="3159"/>
      <c r="J14" s="3158"/>
      <c r="K14" s="3158"/>
      <c r="L14" s="3158"/>
      <c r="M14" s="3167"/>
      <c r="N14" s="3168"/>
      <c r="O14" s="3168"/>
      <c r="P14" s="3168"/>
      <c r="Q14" s="3168"/>
      <c r="R14" s="3168"/>
      <c r="S14" s="3168"/>
      <c r="T14" s="3169"/>
      <c r="U14" s="8"/>
    </row>
    <row r="15" spans="1:21" ht="30.75" customHeight="1">
      <c r="A15" s="7"/>
      <c r="B15" s="3158" t="s">
        <v>53</v>
      </c>
      <c r="C15" s="3158"/>
      <c r="D15" s="3158"/>
      <c r="E15" s="3172">
        <f>入力シート!C14</f>
        <v>45749</v>
      </c>
      <c r="F15" s="3173"/>
      <c r="G15" s="3173"/>
      <c r="H15" s="3173"/>
      <c r="I15" s="3173"/>
      <c r="J15" s="3173"/>
      <c r="K15" s="3173"/>
      <c r="L15" s="9" t="s">
        <v>14</v>
      </c>
      <c r="M15" s="3173">
        <f>入力シート!C15</f>
        <v>45838</v>
      </c>
      <c r="N15" s="3173"/>
      <c r="O15" s="3173"/>
      <c r="P15" s="3173"/>
      <c r="Q15" s="3173"/>
      <c r="R15" s="3173"/>
      <c r="S15" s="3173"/>
      <c r="T15" s="10"/>
      <c r="U15" s="8"/>
    </row>
    <row r="16" spans="1:21" ht="30.75" customHeight="1">
      <c r="A16" s="7"/>
      <c r="B16" s="3200" t="s">
        <v>40</v>
      </c>
      <c r="C16" s="3201"/>
      <c r="D16" s="3201"/>
      <c r="E16" s="3201"/>
      <c r="F16" s="3201"/>
      <c r="G16" s="3202"/>
      <c r="H16" s="5152"/>
      <c r="I16" s="5152"/>
      <c r="J16" s="5152"/>
      <c r="K16" s="5152"/>
      <c r="L16" s="5152"/>
      <c r="M16" s="5152"/>
      <c r="N16" s="5152"/>
      <c r="O16" s="127" t="s">
        <v>335</v>
      </c>
      <c r="P16" s="11"/>
      <c r="Q16" s="11"/>
      <c r="R16" s="11"/>
      <c r="S16" s="11"/>
      <c r="T16" s="12"/>
      <c r="U16" s="8"/>
    </row>
    <row r="17" spans="1:21" ht="30.75" customHeight="1">
      <c r="A17" s="7"/>
      <c r="B17" s="3200" t="s">
        <v>41</v>
      </c>
      <c r="C17" s="3201"/>
      <c r="D17" s="3201"/>
      <c r="E17" s="3201"/>
      <c r="F17" s="3201"/>
      <c r="G17" s="3202"/>
      <c r="H17" s="5153"/>
      <c r="I17" s="5153"/>
      <c r="J17" s="5153"/>
      <c r="K17" s="5153"/>
      <c r="L17" s="5153"/>
      <c r="M17" s="5153"/>
      <c r="N17" s="5153"/>
      <c r="O17" s="26" t="s">
        <v>262</v>
      </c>
      <c r="P17" s="26"/>
      <c r="Q17" s="26"/>
      <c r="R17" s="26"/>
      <c r="S17" s="26"/>
      <c r="T17" s="27"/>
      <c r="U17" s="8"/>
    </row>
    <row r="18" spans="1:21" ht="33" customHeight="1">
      <c r="A18" s="7"/>
      <c r="B18" s="3200" t="s">
        <v>42</v>
      </c>
      <c r="C18" s="3201"/>
      <c r="D18" s="3201"/>
      <c r="E18" s="3201"/>
      <c r="F18" s="3201"/>
      <c r="G18" s="3202"/>
      <c r="H18" s="5154"/>
      <c r="I18" s="5155"/>
      <c r="J18" s="5155"/>
      <c r="K18" s="5155"/>
      <c r="L18" s="5155"/>
      <c r="M18" s="5155"/>
      <c r="N18" s="5155"/>
      <c r="O18" s="5155"/>
      <c r="P18" s="5155"/>
      <c r="Q18" s="5155"/>
      <c r="R18" s="5155"/>
      <c r="S18" s="5155"/>
      <c r="T18" s="5156"/>
      <c r="U18" s="8"/>
    </row>
    <row r="19" spans="1:21" ht="33" customHeight="1">
      <c r="A19" s="7"/>
      <c r="B19" s="3200" t="s">
        <v>43</v>
      </c>
      <c r="C19" s="3201"/>
      <c r="D19" s="3201"/>
      <c r="E19" s="3201"/>
      <c r="F19" s="3201"/>
      <c r="G19" s="3202"/>
      <c r="H19" s="5152"/>
      <c r="I19" s="5152"/>
      <c r="J19" s="5152"/>
      <c r="K19" s="5152"/>
      <c r="L19" s="5152"/>
      <c r="M19" s="5152"/>
      <c r="N19" s="5152"/>
      <c r="O19" s="26" t="s">
        <v>336</v>
      </c>
      <c r="P19" s="26"/>
      <c r="Q19" s="26"/>
      <c r="R19" s="26"/>
      <c r="S19" s="26"/>
      <c r="T19" s="27"/>
      <c r="U19" s="8"/>
    </row>
    <row r="20" spans="1:21" ht="50.25" customHeight="1">
      <c r="A20" s="7"/>
      <c r="B20" s="3204" t="s">
        <v>2064</v>
      </c>
      <c r="C20" s="3205"/>
      <c r="D20" s="3205"/>
      <c r="E20" s="3205"/>
      <c r="F20" s="3205"/>
      <c r="G20" s="3205"/>
      <c r="H20" s="3205"/>
      <c r="I20" s="3205"/>
      <c r="J20" s="3205"/>
      <c r="K20" s="3205"/>
      <c r="L20" s="3205"/>
      <c r="M20" s="3205"/>
      <c r="N20" s="3205"/>
      <c r="O20" s="3205"/>
      <c r="P20" s="3205"/>
      <c r="Q20" s="3205"/>
      <c r="R20" s="3205"/>
      <c r="S20" s="3205"/>
      <c r="T20" s="3206"/>
      <c r="U20" s="8"/>
    </row>
    <row r="21" spans="1:21" ht="50.25" customHeight="1">
      <c r="A21" s="7"/>
      <c r="B21" s="3207" t="s">
        <v>265</v>
      </c>
      <c r="C21" s="3208"/>
      <c r="D21" s="3208"/>
      <c r="E21" s="3208"/>
      <c r="F21" s="3208"/>
      <c r="G21" s="3208"/>
      <c r="H21" s="3208"/>
      <c r="I21" s="3208"/>
      <c r="J21" s="3208"/>
      <c r="K21" s="3208"/>
      <c r="L21" s="3208"/>
      <c r="M21" s="3208"/>
      <c r="N21" s="3208"/>
      <c r="O21" s="3208"/>
      <c r="P21" s="3208"/>
      <c r="Q21" s="3208"/>
      <c r="R21" s="3208"/>
      <c r="S21" s="3208"/>
      <c r="T21" s="3209"/>
      <c r="U21" s="8"/>
    </row>
    <row r="22" spans="1:21" ht="50.25" customHeight="1">
      <c r="A22" s="7"/>
      <c r="B22" s="3210"/>
      <c r="C22" s="3211"/>
      <c r="D22" s="3211"/>
      <c r="E22" s="3211"/>
      <c r="F22" s="3211"/>
      <c r="G22" s="3211"/>
      <c r="H22" s="3211"/>
      <c r="I22" s="3211"/>
      <c r="J22" s="3211"/>
      <c r="K22" s="3211"/>
      <c r="L22" s="3211"/>
      <c r="M22" s="3211"/>
      <c r="N22" s="3211"/>
      <c r="O22" s="3211"/>
      <c r="P22" s="3211"/>
      <c r="Q22" s="3211"/>
      <c r="R22" s="3211"/>
      <c r="S22" s="3211"/>
      <c r="T22" s="3212"/>
      <c r="U22" s="8"/>
    </row>
    <row r="23" spans="1:21" ht="50.25" customHeight="1">
      <c r="A23" s="7"/>
      <c r="B23" s="3213"/>
      <c r="C23" s="3214"/>
      <c r="D23" s="3214"/>
      <c r="E23" s="3214"/>
      <c r="F23" s="3214"/>
      <c r="G23" s="3214"/>
      <c r="H23" s="3214"/>
      <c r="I23" s="3214"/>
      <c r="J23" s="3214"/>
      <c r="K23" s="3214"/>
      <c r="L23" s="3214"/>
      <c r="M23" s="3214"/>
      <c r="N23" s="3214"/>
      <c r="O23" s="3214"/>
      <c r="P23" s="3214"/>
      <c r="Q23" s="3214"/>
      <c r="R23" s="3214"/>
      <c r="S23" s="3214"/>
      <c r="T23" s="3215"/>
      <c r="U23" s="8"/>
    </row>
    <row r="24" spans="1:21">
      <c r="A24" s="6"/>
      <c r="B24" s="13"/>
      <c r="C24" s="13"/>
      <c r="D24" s="13"/>
      <c r="E24" s="13"/>
      <c r="F24" s="13"/>
      <c r="G24" s="13"/>
      <c r="H24" s="13"/>
      <c r="I24" s="13"/>
      <c r="J24" s="13"/>
      <c r="K24" s="13"/>
      <c r="L24" s="13"/>
      <c r="M24" s="13"/>
      <c r="N24" s="13"/>
      <c r="O24" s="13"/>
      <c r="P24" s="13"/>
      <c r="Q24" s="13"/>
      <c r="R24" s="13"/>
      <c r="S24" s="13"/>
      <c r="T24" s="13"/>
      <c r="U24" s="14"/>
    </row>
  </sheetData>
  <sheetProtection formatCells="0"/>
  <mergeCells count="32">
    <mergeCell ref="B20:T20"/>
    <mergeCell ref="B21:T23"/>
    <mergeCell ref="B17:G17"/>
    <mergeCell ref="H17:N17"/>
    <mergeCell ref="B18:G18"/>
    <mergeCell ref="H18:T18"/>
    <mergeCell ref="B19:G19"/>
    <mergeCell ref="H19:N19"/>
    <mergeCell ref="B15:D15"/>
    <mergeCell ref="E15:K15"/>
    <mergeCell ref="M15:S15"/>
    <mergeCell ref="B16:G16"/>
    <mergeCell ref="H16:N16"/>
    <mergeCell ref="B13:C13"/>
    <mergeCell ref="D13:D14"/>
    <mergeCell ref="E13:I14"/>
    <mergeCell ref="J13:L14"/>
    <mergeCell ref="M13:T14"/>
    <mergeCell ref="B14:C14"/>
    <mergeCell ref="M8:N8"/>
    <mergeCell ref="O8:U8"/>
    <mergeCell ref="B10:T10"/>
    <mergeCell ref="B12:D12"/>
    <mergeCell ref="E12:I12"/>
    <mergeCell ref="J12:L12"/>
    <mergeCell ref="M12:T12"/>
    <mergeCell ref="P3:T3"/>
    <mergeCell ref="K6:L6"/>
    <mergeCell ref="M6:N6"/>
    <mergeCell ref="O6:U6"/>
    <mergeCell ref="M7:N7"/>
    <mergeCell ref="O7:U7"/>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Y76"/>
  <sheetViews>
    <sheetView view="pageBreakPreview" zoomScaleNormal="100" zoomScaleSheetLayoutView="100" workbookViewId="0">
      <selection activeCell="D12" sqref="D12"/>
    </sheetView>
  </sheetViews>
  <sheetFormatPr defaultRowHeight="13.2"/>
  <cols>
    <col min="1" max="1" width="23.109375" style="371" bestFit="1" customWidth="1"/>
    <col min="2" max="2" width="3.44140625" style="372" customWidth="1"/>
    <col min="3" max="3" width="5.109375" style="371" bestFit="1" customWidth="1"/>
    <col min="4" max="4" width="3.88671875" style="371" customWidth="1"/>
    <col min="5" max="5" width="3.33203125" style="371" customWidth="1"/>
    <col min="6" max="6" width="3.88671875" style="371" customWidth="1"/>
    <col min="7" max="7" width="3.33203125" style="371" customWidth="1"/>
    <col min="8" max="8" width="4.109375" style="371" customWidth="1"/>
    <col min="9" max="9" width="3.33203125" style="371" customWidth="1"/>
    <col min="10" max="10" width="10.44140625" style="371" customWidth="1"/>
    <col min="11" max="11" width="3.88671875" style="371" customWidth="1"/>
    <col min="12" max="12" width="9" style="371"/>
    <col min="13" max="13" width="4.88671875" style="371" customWidth="1"/>
    <col min="14" max="19" width="3.6640625" style="371" customWidth="1"/>
    <col min="20" max="256" width="9" style="371"/>
    <col min="257" max="257" width="23.109375" style="371" bestFit="1" customWidth="1"/>
    <col min="258" max="258" width="3.44140625" style="371" customWidth="1"/>
    <col min="259" max="259" width="5.109375" style="371" bestFit="1" customWidth="1"/>
    <col min="260" max="260" width="3.88671875" style="371" customWidth="1"/>
    <col min="261" max="261" width="3.33203125" style="371" customWidth="1"/>
    <col min="262" max="262" width="3.88671875" style="371" customWidth="1"/>
    <col min="263" max="263" width="3.33203125" style="371" customWidth="1"/>
    <col min="264" max="264" width="4.109375" style="371" customWidth="1"/>
    <col min="265" max="265" width="3.33203125" style="371" customWidth="1"/>
    <col min="266" max="266" width="10.44140625" style="371" customWidth="1"/>
    <col min="267" max="267" width="3.88671875" style="371" customWidth="1"/>
    <col min="268" max="268" width="9" style="371"/>
    <col min="269" max="269" width="4.88671875" style="371" customWidth="1"/>
    <col min="270" max="275" width="3.6640625" style="371" customWidth="1"/>
    <col min="276" max="512" width="9" style="371"/>
    <col min="513" max="513" width="23.109375" style="371" bestFit="1" customWidth="1"/>
    <col min="514" max="514" width="3.44140625" style="371" customWidth="1"/>
    <col min="515" max="515" width="5.109375" style="371" bestFit="1" customWidth="1"/>
    <col min="516" max="516" width="3.88671875" style="371" customWidth="1"/>
    <col min="517" max="517" width="3.33203125" style="371" customWidth="1"/>
    <col min="518" max="518" width="3.88671875" style="371" customWidth="1"/>
    <col min="519" max="519" width="3.33203125" style="371" customWidth="1"/>
    <col min="520" max="520" width="4.109375" style="371" customWidth="1"/>
    <col min="521" max="521" width="3.33203125" style="371" customWidth="1"/>
    <col min="522" max="522" width="10.44140625" style="371" customWidth="1"/>
    <col min="523" max="523" width="3.88671875" style="371" customWidth="1"/>
    <col min="524" max="524" width="9" style="371"/>
    <col min="525" max="525" width="4.88671875" style="371" customWidth="1"/>
    <col min="526" max="531" width="3.6640625" style="371" customWidth="1"/>
    <col min="532" max="768" width="9" style="371"/>
    <col min="769" max="769" width="23.109375" style="371" bestFit="1" customWidth="1"/>
    <col min="770" max="770" width="3.44140625" style="371" customWidth="1"/>
    <col min="771" max="771" width="5.109375" style="371" bestFit="1" customWidth="1"/>
    <col min="772" max="772" width="3.88671875" style="371" customWidth="1"/>
    <col min="773" max="773" width="3.33203125" style="371" customWidth="1"/>
    <col min="774" max="774" width="3.88671875" style="371" customWidth="1"/>
    <col min="775" max="775" width="3.33203125" style="371" customWidth="1"/>
    <col min="776" max="776" width="4.109375" style="371" customWidth="1"/>
    <col min="777" max="777" width="3.33203125" style="371" customWidth="1"/>
    <col min="778" max="778" width="10.44140625" style="371" customWidth="1"/>
    <col min="779" max="779" width="3.88671875" style="371" customWidth="1"/>
    <col min="780" max="780" width="9" style="371"/>
    <col min="781" max="781" width="4.88671875" style="371" customWidth="1"/>
    <col min="782" max="787" width="3.6640625" style="371" customWidth="1"/>
    <col min="788" max="1024" width="9" style="371"/>
    <col min="1025" max="1025" width="23.109375" style="371" bestFit="1" customWidth="1"/>
    <col min="1026" max="1026" width="3.44140625" style="371" customWidth="1"/>
    <col min="1027" max="1027" width="5.109375" style="371" bestFit="1" customWidth="1"/>
    <col min="1028" max="1028" width="3.88671875" style="371" customWidth="1"/>
    <col min="1029" max="1029" width="3.33203125" style="371" customWidth="1"/>
    <col min="1030" max="1030" width="3.88671875" style="371" customWidth="1"/>
    <col min="1031" max="1031" width="3.33203125" style="371" customWidth="1"/>
    <col min="1032" max="1032" width="4.109375" style="371" customWidth="1"/>
    <col min="1033" max="1033" width="3.33203125" style="371" customWidth="1"/>
    <col min="1034" max="1034" width="10.44140625" style="371" customWidth="1"/>
    <col min="1035" max="1035" width="3.88671875" style="371" customWidth="1"/>
    <col min="1036" max="1036" width="9" style="371"/>
    <col min="1037" max="1037" width="4.88671875" style="371" customWidth="1"/>
    <col min="1038" max="1043" width="3.6640625" style="371" customWidth="1"/>
    <col min="1044" max="1280" width="9" style="371"/>
    <col min="1281" max="1281" width="23.109375" style="371" bestFit="1" customWidth="1"/>
    <col min="1282" max="1282" width="3.44140625" style="371" customWidth="1"/>
    <col min="1283" max="1283" width="5.109375" style="371" bestFit="1" customWidth="1"/>
    <col min="1284" max="1284" width="3.88671875" style="371" customWidth="1"/>
    <col min="1285" max="1285" width="3.33203125" style="371" customWidth="1"/>
    <col min="1286" max="1286" width="3.88671875" style="371" customWidth="1"/>
    <col min="1287" max="1287" width="3.33203125" style="371" customWidth="1"/>
    <col min="1288" max="1288" width="4.109375" style="371" customWidth="1"/>
    <col min="1289" max="1289" width="3.33203125" style="371" customWidth="1"/>
    <col min="1290" max="1290" width="10.44140625" style="371" customWidth="1"/>
    <col min="1291" max="1291" width="3.88671875" style="371" customWidth="1"/>
    <col min="1292" max="1292" width="9" style="371"/>
    <col min="1293" max="1293" width="4.88671875" style="371" customWidth="1"/>
    <col min="1294" max="1299" width="3.6640625" style="371" customWidth="1"/>
    <col min="1300" max="1536" width="9" style="371"/>
    <col min="1537" max="1537" width="23.109375" style="371" bestFit="1" customWidth="1"/>
    <col min="1538" max="1538" width="3.44140625" style="371" customWidth="1"/>
    <col min="1539" max="1539" width="5.109375" style="371" bestFit="1" customWidth="1"/>
    <col min="1540" max="1540" width="3.88671875" style="371" customWidth="1"/>
    <col min="1541" max="1541" width="3.33203125" style="371" customWidth="1"/>
    <col min="1542" max="1542" width="3.88671875" style="371" customWidth="1"/>
    <col min="1543" max="1543" width="3.33203125" style="371" customWidth="1"/>
    <col min="1544" max="1544" width="4.109375" style="371" customWidth="1"/>
    <col min="1545" max="1545" width="3.33203125" style="371" customWidth="1"/>
    <col min="1546" max="1546" width="10.44140625" style="371" customWidth="1"/>
    <col min="1547" max="1547" width="3.88671875" style="371" customWidth="1"/>
    <col min="1548" max="1548" width="9" style="371"/>
    <col min="1549" max="1549" width="4.88671875" style="371" customWidth="1"/>
    <col min="1550" max="1555" width="3.6640625" style="371" customWidth="1"/>
    <col min="1556" max="1792" width="9" style="371"/>
    <col min="1793" max="1793" width="23.109375" style="371" bestFit="1" customWidth="1"/>
    <col min="1794" max="1794" width="3.44140625" style="371" customWidth="1"/>
    <col min="1795" max="1795" width="5.109375" style="371" bestFit="1" customWidth="1"/>
    <col min="1796" max="1796" width="3.88671875" style="371" customWidth="1"/>
    <col min="1797" max="1797" width="3.33203125" style="371" customWidth="1"/>
    <col min="1798" max="1798" width="3.88671875" style="371" customWidth="1"/>
    <col min="1799" max="1799" width="3.33203125" style="371" customWidth="1"/>
    <col min="1800" max="1800" width="4.109375" style="371" customWidth="1"/>
    <col min="1801" max="1801" width="3.33203125" style="371" customWidth="1"/>
    <col min="1802" max="1802" width="10.44140625" style="371" customWidth="1"/>
    <col min="1803" max="1803" width="3.88671875" style="371" customWidth="1"/>
    <col min="1804" max="1804" width="9" style="371"/>
    <col min="1805" max="1805" width="4.88671875" style="371" customWidth="1"/>
    <col min="1806" max="1811" width="3.6640625" style="371" customWidth="1"/>
    <col min="1812" max="2048" width="9" style="371"/>
    <col min="2049" max="2049" width="23.109375" style="371" bestFit="1" customWidth="1"/>
    <col min="2050" max="2050" width="3.44140625" style="371" customWidth="1"/>
    <col min="2051" max="2051" width="5.109375" style="371" bestFit="1" customWidth="1"/>
    <col min="2052" max="2052" width="3.88671875" style="371" customWidth="1"/>
    <col min="2053" max="2053" width="3.33203125" style="371" customWidth="1"/>
    <col min="2054" max="2054" width="3.88671875" style="371" customWidth="1"/>
    <col min="2055" max="2055" width="3.33203125" style="371" customWidth="1"/>
    <col min="2056" max="2056" width="4.109375" style="371" customWidth="1"/>
    <col min="2057" max="2057" width="3.33203125" style="371" customWidth="1"/>
    <col min="2058" max="2058" width="10.44140625" style="371" customWidth="1"/>
    <col min="2059" max="2059" width="3.88671875" style="371" customWidth="1"/>
    <col min="2060" max="2060" width="9" style="371"/>
    <col min="2061" max="2061" width="4.88671875" style="371" customWidth="1"/>
    <col min="2062" max="2067" width="3.6640625" style="371" customWidth="1"/>
    <col min="2068" max="2304" width="9" style="371"/>
    <col min="2305" max="2305" width="23.109375" style="371" bestFit="1" customWidth="1"/>
    <col min="2306" max="2306" width="3.44140625" style="371" customWidth="1"/>
    <col min="2307" max="2307" width="5.109375" style="371" bestFit="1" customWidth="1"/>
    <col min="2308" max="2308" width="3.88671875" style="371" customWidth="1"/>
    <col min="2309" max="2309" width="3.33203125" style="371" customWidth="1"/>
    <col min="2310" max="2310" width="3.88671875" style="371" customWidth="1"/>
    <col min="2311" max="2311" width="3.33203125" style="371" customWidth="1"/>
    <col min="2312" max="2312" width="4.109375" style="371" customWidth="1"/>
    <col min="2313" max="2313" width="3.33203125" style="371" customWidth="1"/>
    <col min="2314" max="2314" width="10.44140625" style="371" customWidth="1"/>
    <col min="2315" max="2315" width="3.88671875" style="371" customWidth="1"/>
    <col min="2316" max="2316" width="9" style="371"/>
    <col min="2317" max="2317" width="4.88671875" style="371" customWidth="1"/>
    <col min="2318" max="2323" width="3.6640625" style="371" customWidth="1"/>
    <col min="2324" max="2560" width="9" style="371"/>
    <col min="2561" max="2561" width="23.109375" style="371" bestFit="1" customWidth="1"/>
    <col min="2562" max="2562" width="3.44140625" style="371" customWidth="1"/>
    <col min="2563" max="2563" width="5.109375" style="371" bestFit="1" customWidth="1"/>
    <col min="2564" max="2564" width="3.88671875" style="371" customWidth="1"/>
    <col min="2565" max="2565" width="3.33203125" style="371" customWidth="1"/>
    <col min="2566" max="2566" width="3.88671875" style="371" customWidth="1"/>
    <col min="2567" max="2567" width="3.33203125" style="371" customWidth="1"/>
    <col min="2568" max="2568" width="4.109375" style="371" customWidth="1"/>
    <col min="2569" max="2569" width="3.33203125" style="371" customWidth="1"/>
    <col min="2570" max="2570" width="10.44140625" style="371" customWidth="1"/>
    <col min="2571" max="2571" width="3.88671875" style="371" customWidth="1"/>
    <col min="2572" max="2572" width="9" style="371"/>
    <col min="2573" max="2573" width="4.88671875" style="371" customWidth="1"/>
    <col min="2574" max="2579" width="3.6640625" style="371" customWidth="1"/>
    <col min="2580" max="2816" width="9" style="371"/>
    <col min="2817" max="2817" width="23.109375" style="371" bestFit="1" customWidth="1"/>
    <col min="2818" max="2818" width="3.44140625" style="371" customWidth="1"/>
    <col min="2819" max="2819" width="5.109375" style="371" bestFit="1" customWidth="1"/>
    <col min="2820" max="2820" width="3.88671875" style="371" customWidth="1"/>
    <col min="2821" max="2821" width="3.33203125" style="371" customWidth="1"/>
    <col min="2822" max="2822" width="3.88671875" style="371" customWidth="1"/>
    <col min="2823" max="2823" width="3.33203125" style="371" customWidth="1"/>
    <col min="2824" max="2824" width="4.109375" style="371" customWidth="1"/>
    <col min="2825" max="2825" width="3.33203125" style="371" customWidth="1"/>
    <col min="2826" max="2826" width="10.44140625" style="371" customWidth="1"/>
    <col min="2827" max="2827" width="3.88671875" style="371" customWidth="1"/>
    <col min="2828" max="2828" width="9" style="371"/>
    <col min="2829" max="2829" width="4.88671875" style="371" customWidth="1"/>
    <col min="2830" max="2835" width="3.6640625" style="371" customWidth="1"/>
    <col min="2836" max="3072" width="9" style="371"/>
    <col min="3073" max="3073" width="23.109375" style="371" bestFit="1" customWidth="1"/>
    <col min="3074" max="3074" width="3.44140625" style="371" customWidth="1"/>
    <col min="3075" max="3075" width="5.109375" style="371" bestFit="1" customWidth="1"/>
    <col min="3076" max="3076" width="3.88671875" style="371" customWidth="1"/>
    <col min="3077" max="3077" width="3.33203125" style="371" customWidth="1"/>
    <col min="3078" max="3078" width="3.88671875" style="371" customWidth="1"/>
    <col min="3079" max="3079" width="3.33203125" style="371" customWidth="1"/>
    <col min="3080" max="3080" width="4.109375" style="371" customWidth="1"/>
    <col min="3081" max="3081" width="3.33203125" style="371" customWidth="1"/>
    <col min="3082" max="3082" width="10.44140625" style="371" customWidth="1"/>
    <col min="3083" max="3083" width="3.88671875" style="371" customWidth="1"/>
    <col min="3084" max="3084" width="9" style="371"/>
    <col min="3085" max="3085" width="4.88671875" style="371" customWidth="1"/>
    <col min="3086" max="3091" width="3.6640625" style="371" customWidth="1"/>
    <col min="3092" max="3328" width="9" style="371"/>
    <col min="3329" max="3329" width="23.109375" style="371" bestFit="1" customWidth="1"/>
    <col min="3330" max="3330" width="3.44140625" style="371" customWidth="1"/>
    <col min="3331" max="3331" width="5.109375" style="371" bestFit="1" customWidth="1"/>
    <col min="3332" max="3332" width="3.88671875" style="371" customWidth="1"/>
    <col min="3333" max="3333" width="3.33203125" style="371" customWidth="1"/>
    <col min="3334" max="3334" width="3.88671875" style="371" customWidth="1"/>
    <col min="3335" max="3335" width="3.33203125" style="371" customWidth="1"/>
    <col min="3336" max="3336" width="4.109375" style="371" customWidth="1"/>
    <col min="3337" max="3337" width="3.33203125" style="371" customWidth="1"/>
    <col min="3338" max="3338" width="10.44140625" style="371" customWidth="1"/>
    <col min="3339" max="3339" width="3.88671875" style="371" customWidth="1"/>
    <col min="3340" max="3340" width="9" style="371"/>
    <col min="3341" max="3341" width="4.88671875" style="371" customWidth="1"/>
    <col min="3342" max="3347" width="3.6640625" style="371" customWidth="1"/>
    <col min="3348" max="3584" width="9" style="371"/>
    <col min="3585" max="3585" width="23.109375" style="371" bestFit="1" customWidth="1"/>
    <col min="3586" max="3586" width="3.44140625" style="371" customWidth="1"/>
    <col min="3587" max="3587" width="5.109375" style="371" bestFit="1" customWidth="1"/>
    <col min="3588" max="3588" width="3.88671875" style="371" customWidth="1"/>
    <col min="3589" max="3589" width="3.33203125" style="371" customWidth="1"/>
    <col min="3590" max="3590" width="3.88671875" style="371" customWidth="1"/>
    <col min="3591" max="3591" width="3.33203125" style="371" customWidth="1"/>
    <col min="3592" max="3592" width="4.109375" style="371" customWidth="1"/>
    <col min="3593" max="3593" width="3.33203125" style="371" customWidth="1"/>
    <col min="3594" max="3594" width="10.44140625" style="371" customWidth="1"/>
    <col min="3595" max="3595" width="3.88671875" style="371" customWidth="1"/>
    <col min="3596" max="3596" width="9" style="371"/>
    <col min="3597" max="3597" width="4.88671875" style="371" customWidth="1"/>
    <col min="3598" max="3603" width="3.6640625" style="371" customWidth="1"/>
    <col min="3604" max="3840" width="9" style="371"/>
    <col min="3841" max="3841" width="23.109375" style="371" bestFit="1" customWidth="1"/>
    <col min="3842" max="3842" width="3.44140625" style="371" customWidth="1"/>
    <col min="3843" max="3843" width="5.109375" style="371" bestFit="1" customWidth="1"/>
    <col min="3844" max="3844" width="3.88671875" style="371" customWidth="1"/>
    <col min="3845" max="3845" width="3.33203125" style="371" customWidth="1"/>
    <col min="3846" max="3846" width="3.88671875" style="371" customWidth="1"/>
    <col min="3847" max="3847" width="3.33203125" style="371" customWidth="1"/>
    <col min="3848" max="3848" width="4.109375" style="371" customWidth="1"/>
    <col min="3849" max="3849" width="3.33203125" style="371" customWidth="1"/>
    <col min="3850" max="3850" width="10.44140625" style="371" customWidth="1"/>
    <col min="3851" max="3851" width="3.88671875" style="371" customWidth="1"/>
    <col min="3852" max="3852" width="9" style="371"/>
    <col min="3853" max="3853" width="4.88671875" style="371" customWidth="1"/>
    <col min="3854" max="3859" width="3.6640625" style="371" customWidth="1"/>
    <col min="3860" max="4096" width="9" style="371"/>
    <col min="4097" max="4097" width="23.109375" style="371" bestFit="1" customWidth="1"/>
    <col min="4098" max="4098" width="3.44140625" style="371" customWidth="1"/>
    <col min="4099" max="4099" width="5.109375" style="371" bestFit="1" customWidth="1"/>
    <col min="4100" max="4100" width="3.88671875" style="371" customWidth="1"/>
    <col min="4101" max="4101" width="3.33203125" style="371" customWidth="1"/>
    <col min="4102" max="4102" width="3.88671875" style="371" customWidth="1"/>
    <col min="4103" max="4103" width="3.33203125" style="371" customWidth="1"/>
    <col min="4104" max="4104" width="4.109375" style="371" customWidth="1"/>
    <col min="4105" max="4105" width="3.33203125" style="371" customWidth="1"/>
    <col min="4106" max="4106" width="10.44140625" style="371" customWidth="1"/>
    <col min="4107" max="4107" width="3.88671875" style="371" customWidth="1"/>
    <col min="4108" max="4108" width="9" style="371"/>
    <col min="4109" max="4109" width="4.88671875" style="371" customWidth="1"/>
    <col min="4110" max="4115" width="3.6640625" style="371" customWidth="1"/>
    <col min="4116" max="4352" width="9" style="371"/>
    <col min="4353" max="4353" width="23.109375" style="371" bestFit="1" customWidth="1"/>
    <col min="4354" max="4354" width="3.44140625" style="371" customWidth="1"/>
    <col min="4355" max="4355" width="5.109375" style="371" bestFit="1" customWidth="1"/>
    <col min="4356" max="4356" width="3.88671875" style="371" customWidth="1"/>
    <col min="4357" max="4357" width="3.33203125" style="371" customWidth="1"/>
    <col min="4358" max="4358" width="3.88671875" style="371" customWidth="1"/>
    <col min="4359" max="4359" width="3.33203125" style="371" customWidth="1"/>
    <col min="4360" max="4360" width="4.109375" style="371" customWidth="1"/>
    <col min="4361" max="4361" width="3.33203125" style="371" customWidth="1"/>
    <col min="4362" max="4362" width="10.44140625" style="371" customWidth="1"/>
    <col min="4363" max="4363" width="3.88671875" style="371" customWidth="1"/>
    <col min="4364" max="4364" width="9" style="371"/>
    <col min="4365" max="4365" width="4.88671875" style="371" customWidth="1"/>
    <col min="4366" max="4371" width="3.6640625" style="371" customWidth="1"/>
    <col min="4372" max="4608" width="9" style="371"/>
    <col min="4609" max="4609" width="23.109375" style="371" bestFit="1" customWidth="1"/>
    <col min="4610" max="4610" width="3.44140625" style="371" customWidth="1"/>
    <col min="4611" max="4611" width="5.109375" style="371" bestFit="1" customWidth="1"/>
    <col min="4612" max="4612" width="3.88671875" style="371" customWidth="1"/>
    <col min="4613" max="4613" width="3.33203125" style="371" customWidth="1"/>
    <col min="4614" max="4614" width="3.88671875" style="371" customWidth="1"/>
    <col min="4615" max="4615" width="3.33203125" style="371" customWidth="1"/>
    <col min="4616" max="4616" width="4.109375" style="371" customWidth="1"/>
    <col min="4617" max="4617" width="3.33203125" style="371" customWidth="1"/>
    <col min="4618" max="4618" width="10.44140625" style="371" customWidth="1"/>
    <col min="4619" max="4619" width="3.88671875" style="371" customWidth="1"/>
    <col min="4620" max="4620" width="9" style="371"/>
    <col min="4621" max="4621" width="4.88671875" style="371" customWidth="1"/>
    <col min="4622" max="4627" width="3.6640625" style="371" customWidth="1"/>
    <col min="4628" max="4864" width="9" style="371"/>
    <col min="4865" max="4865" width="23.109375" style="371" bestFit="1" customWidth="1"/>
    <col min="4866" max="4866" width="3.44140625" style="371" customWidth="1"/>
    <col min="4867" max="4867" width="5.109375" style="371" bestFit="1" customWidth="1"/>
    <col min="4868" max="4868" width="3.88671875" style="371" customWidth="1"/>
    <col min="4869" max="4869" width="3.33203125" style="371" customWidth="1"/>
    <col min="4870" max="4870" width="3.88671875" style="371" customWidth="1"/>
    <col min="4871" max="4871" width="3.33203125" style="371" customWidth="1"/>
    <col min="4872" max="4872" width="4.109375" style="371" customWidth="1"/>
    <col min="4873" max="4873" width="3.33203125" style="371" customWidth="1"/>
    <col min="4874" max="4874" width="10.44140625" style="371" customWidth="1"/>
    <col min="4875" max="4875" width="3.88671875" style="371" customWidth="1"/>
    <col min="4876" max="4876" width="9" style="371"/>
    <col min="4877" max="4877" width="4.88671875" style="371" customWidth="1"/>
    <col min="4878" max="4883" width="3.6640625" style="371" customWidth="1"/>
    <col min="4884" max="5120" width="9" style="371"/>
    <col min="5121" max="5121" width="23.109375" style="371" bestFit="1" customWidth="1"/>
    <col min="5122" max="5122" width="3.44140625" style="371" customWidth="1"/>
    <col min="5123" max="5123" width="5.109375" style="371" bestFit="1" customWidth="1"/>
    <col min="5124" max="5124" width="3.88671875" style="371" customWidth="1"/>
    <col min="5125" max="5125" width="3.33203125" style="371" customWidth="1"/>
    <col min="5126" max="5126" width="3.88671875" style="371" customWidth="1"/>
    <col min="5127" max="5127" width="3.33203125" style="371" customWidth="1"/>
    <col min="5128" max="5128" width="4.109375" style="371" customWidth="1"/>
    <col min="5129" max="5129" width="3.33203125" style="371" customWidth="1"/>
    <col min="5130" max="5130" width="10.44140625" style="371" customWidth="1"/>
    <col min="5131" max="5131" width="3.88671875" style="371" customWidth="1"/>
    <col min="5132" max="5132" width="9" style="371"/>
    <col min="5133" max="5133" width="4.88671875" style="371" customWidth="1"/>
    <col min="5134" max="5139" width="3.6640625" style="371" customWidth="1"/>
    <col min="5140" max="5376" width="9" style="371"/>
    <col min="5377" max="5377" width="23.109375" style="371" bestFit="1" customWidth="1"/>
    <col min="5378" max="5378" width="3.44140625" style="371" customWidth="1"/>
    <col min="5379" max="5379" width="5.109375" style="371" bestFit="1" customWidth="1"/>
    <col min="5380" max="5380" width="3.88671875" style="371" customWidth="1"/>
    <col min="5381" max="5381" width="3.33203125" style="371" customWidth="1"/>
    <col min="5382" max="5382" width="3.88671875" style="371" customWidth="1"/>
    <col min="5383" max="5383" width="3.33203125" style="371" customWidth="1"/>
    <col min="5384" max="5384" width="4.109375" style="371" customWidth="1"/>
    <col min="5385" max="5385" width="3.33203125" style="371" customWidth="1"/>
    <col min="5386" max="5386" width="10.44140625" style="371" customWidth="1"/>
    <col min="5387" max="5387" width="3.88671875" style="371" customWidth="1"/>
    <col min="5388" max="5388" width="9" style="371"/>
    <col min="5389" max="5389" width="4.88671875" style="371" customWidth="1"/>
    <col min="5390" max="5395" width="3.6640625" style="371" customWidth="1"/>
    <col min="5396" max="5632" width="9" style="371"/>
    <col min="5633" max="5633" width="23.109375" style="371" bestFit="1" customWidth="1"/>
    <col min="5634" max="5634" width="3.44140625" style="371" customWidth="1"/>
    <col min="5635" max="5635" width="5.109375" style="371" bestFit="1" customWidth="1"/>
    <col min="5636" max="5636" width="3.88671875" style="371" customWidth="1"/>
    <col min="5637" max="5637" width="3.33203125" style="371" customWidth="1"/>
    <col min="5638" max="5638" width="3.88671875" style="371" customWidth="1"/>
    <col min="5639" max="5639" width="3.33203125" style="371" customWidth="1"/>
    <col min="5640" max="5640" width="4.109375" style="371" customWidth="1"/>
    <col min="5641" max="5641" width="3.33203125" style="371" customWidth="1"/>
    <col min="5642" max="5642" width="10.44140625" style="371" customWidth="1"/>
    <col min="5643" max="5643" width="3.88671875" style="371" customWidth="1"/>
    <col min="5644" max="5644" width="9" style="371"/>
    <col min="5645" max="5645" width="4.88671875" style="371" customWidth="1"/>
    <col min="5646" max="5651" width="3.6640625" style="371" customWidth="1"/>
    <col min="5652" max="5888" width="9" style="371"/>
    <col min="5889" max="5889" width="23.109375" style="371" bestFit="1" customWidth="1"/>
    <col min="5890" max="5890" width="3.44140625" style="371" customWidth="1"/>
    <col min="5891" max="5891" width="5.109375" style="371" bestFit="1" customWidth="1"/>
    <col min="5892" max="5892" width="3.88671875" style="371" customWidth="1"/>
    <col min="5893" max="5893" width="3.33203125" style="371" customWidth="1"/>
    <col min="5894" max="5894" width="3.88671875" style="371" customWidth="1"/>
    <col min="5895" max="5895" width="3.33203125" style="371" customWidth="1"/>
    <col min="5896" max="5896" width="4.109375" style="371" customWidth="1"/>
    <col min="5897" max="5897" width="3.33203125" style="371" customWidth="1"/>
    <col min="5898" max="5898" width="10.44140625" style="371" customWidth="1"/>
    <col min="5899" max="5899" width="3.88671875" style="371" customWidth="1"/>
    <col min="5900" max="5900" width="9" style="371"/>
    <col min="5901" max="5901" width="4.88671875" style="371" customWidth="1"/>
    <col min="5902" max="5907" width="3.6640625" style="371" customWidth="1"/>
    <col min="5908" max="6144" width="9" style="371"/>
    <col min="6145" max="6145" width="23.109375" style="371" bestFit="1" customWidth="1"/>
    <col min="6146" max="6146" width="3.44140625" style="371" customWidth="1"/>
    <col min="6147" max="6147" width="5.109375" style="371" bestFit="1" customWidth="1"/>
    <col min="6148" max="6148" width="3.88671875" style="371" customWidth="1"/>
    <col min="6149" max="6149" width="3.33203125" style="371" customWidth="1"/>
    <col min="6150" max="6150" width="3.88671875" style="371" customWidth="1"/>
    <col min="6151" max="6151" width="3.33203125" style="371" customWidth="1"/>
    <col min="6152" max="6152" width="4.109375" style="371" customWidth="1"/>
    <col min="6153" max="6153" width="3.33203125" style="371" customWidth="1"/>
    <col min="6154" max="6154" width="10.44140625" style="371" customWidth="1"/>
    <col min="6155" max="6155" width="3.88671875" style="371" customWidth="1"/>
    <col min="6156" max="6156" width="9" style="371"/>
    <col min="6157" max="6157" width="4.88671875" style="371" customWidth="1"/>
    <col min="6158" max="6163" width="3.6640625" style="371" customWidth="1"/>
    <col min="6164" max="6400" width="9" style="371"/>
    <col min="6401" max="6401" width="23.109375" style="371" bestFit="1" customWidth="1"/>
    <col min="6402" max="6402" width="3.44140625" style="371" customWidth="1"/>
    <col min="6403" max="6403" width="5.109375" style="371" bestFit="1" customWidth="1"/>
    <col min="6404" max="6404" width="3.88671875" style="371" customWidth="1"/>
    <col min="6405" max="6405" width="3.33203125" style="371" customWidth="1"/>
    <col min="6406" max="6406" width="3.88671875" style="371" customWidth="1"/>
    <col min="6407" max="6407" width="3.33203125" style="371" customWidth="1"/>
    <col min="6408" max="6408" width="4.109375" style="371" customWidth="1"/>
    <col min="6409" max="6409" width="3.33203125" style="371" customWidth="1"/>
    <col min="6410" max="6410" width="10.44140625" style="371" customWidth="1"/>
    <col min="6411" max="6411" width="3.88671875" style="371" customWidth="1"/>
    <col min="6412" max="6412" width="9" style="371"/>
    <col min="6413" max="6413" width="4.88671875" style="371" customWidth="1"/>
    <col min="6414" max="6419" width="3.6640625" style="371" customWidth="1"/>
    <col min="6420" max="6656" width="9" style="371"/>
    <col min="6657" max="6657" width="23.109375" style="371" bestFit="1" customWidth="1"/>
    <col min="6658" max="6658" width="3.44140625" style="371" customWidth="1"/>
    <col min="6659" max="6659" width="5.109375" style="371" bestFit="1" customWidth="1"/>
    <col min="6660" max="6660" width="3.88671875" style="371" customWidth="1"/>
    <col min="6661" max="6661" width="3.33203125" style="371" customWidth="1"/>
    <col min="6662" max="6662" width="3.88671875" style="371" customWidth="1"/>
    <col min="6663" max="6663" width="3.33203125" style="371" customWidth="1"/>
    <col min="6664" max="6664" width="4.109375" style="371" customWidth="1"/>
    <col min="6665" max="6665" width="3.33203125" style="371" customWidth="1"/>
    <col min="6666" max="6666" width="10.44140625" style="371" customWidth="1"/>
    <col min="6667" max="6667" width="3.88671875" style="371" customWidth="1"/>
    <col min="6668" max="6668" width="9" style="371"/>
    <col min="6669" max="6669" width="4.88671875" style="371" customWidth="1"/>
    <col min="6670" max="6675" width="3.6640625" style="371" customWidth="1"/>
    <col min="6676" max="6912" width="9" style="371"/>
    <col min="6913" max="6913" width="23.109375" style="371" bestFit="1" customWidth="1"/>
    <col min="6914" max="6914" width="3.44140625" style="371" customWidth="1"/>
    <col min="6915" max="6915" width="5.109375" style="371" bestFit="1" customWidth="1"/>
    <col min="6916" max="6916" width="3.88671875" style="371" customWidth="1"/>
    <col min="6917" max="6917" width="3.33203125" style="371" customWidth="1"/>
    <col min="6918" max="6918" width="3.88671875" style="371" customWidth="1"/>
    <col min="6919" max="6919" width="3.33203125" style="371" customWidth="1"/>
    <col min="6920" max="6920" width="4.109375" style="371" customWidth="1"/>
    <col min="6921" max="6921" width="3.33203125" style="371" customWidth="1"/>
    <col min="6922" max="6922" width="10.44140625" style="371" customWidth="1"/>
    <col min="6923" max="6923" width="3.88671875" style="371" customWidth="1"/>
    <col min="6924" max="6924" width="9" style="371"/>
    <col min="6925" max="6925" width="4.88671875" style="371" customWidth="1"/>
    <col min="6926" max="6931" width="3.6640625" style="371" customWidth="1"/>
    <col min="6932" max="7168" width="9" style="371"/>
    <col min="7169" max="7169" width="23.109375" style="371" bestFit="1" customWidth="1"/>
    <col min="7170" max="7170" width="3.44140625" style="371" customWidth="1"/>
    <col min="7171" max="7171" width="5.109375" style="371" bestFit="1" customWidth="1"/>
    <col min="7172" max="7172" width="3.88671875" style="371" customWidth="1"/>
    <col min="7173" max="7173" width="3.33203125" style="371" customWidth="1"/>
    <col min="7174" max="7174" width="3.88671875" style="371" customWidth="1"/>
    <col min="7175" max="7175" width="3.33203125" style="371" customWidth="1"/>
    <col min="7176" max="7176" width="4.109375" style="371" customWidth="1"/>
    <col min="7177" max="7177" width="3.33203125" style="371" customWidth="1"/>
    <col min="7178" max="7178" width="10.44140625" style="371" customWidth="1"/>
    <col min="7179" max="7179" width="3.88671875" style="371" customWidth="1"/>
    <col min="7180" max="7180" width="9" style="371"/>
    <col min="7181" max="7181" width="4.88671875" style="371" customWidth="1"/>
    <col min="7182" max="7187" width="3.6640625" style="371" customWidth="1"/>
    <col min="7188" max="7424" width="9" style="371"/>
    <col min="7425" max="7425" width="23.109375" style="371" bestFit="1" customWidth="1"/>
    <col min="7426" max="7426" width="3.44140625" style="371" customWidth="1"/>
    <col min="7427" max="7427" width="5.109375" style="371" bestFit="1" customWidth="1"/>
    <col min="7428" max="7428" width="3.88671875" style="371" customWidth="1"/>
    <col min="7429" max="7429" width="3.33203125" style="371" customWidth="1"/>
    <col min="7430" max="7430" width="3.88671875" style="371" customWidth="1"/>
    <col min="7431" max="7431" width="3.33203125" style="371" customWidth="1"/>
    <col min="7432" max="7432" width="4.109375" style="371" customWidth="1"/>
    <col min="7433" max="7433" width="3.33203125" style="371" customWidth="1"/>
    <col min="7434" max="7434" width="10.44140625" style="371" customWidth="1"/>
    <col min="7435" max="7435" width="3.88671875" style="371" customWidth="1"/>
    <col min="7436" max="7436" width="9" style="371"/>
    <col min="7437" max="7437" width="4.88671875" style="371" customWidth="1"/>
    <col min="7438" max="7443" width="3.6640625" style="371" customWidth="1"/>
    <col min="7444" max="7680" width="9" style="371"/>
    <col min="7681" max="7681" width="23.109375" style="371" bestFit="1" customWidth="1"/>
    <col min="7682" max="7682" width="3.44140625" style="371" customWidth="1"/>
    <col min="7683" max="7683" width="5.109375" style="371" bestFit="1" customWidth="1"/>
    <col min="7684" max="7684" width="3.88671875" style="371" customWidth="1"/>
    <col min="7685" max="7685" width="3.33203125" style="371" customWidth="1"/>
    <col min="7686" max="7686" width="3.88671875" style="371" customWidth="1"/>
    <col min="7687" max="7687" width="3.33203125" style="371" customWidth="1"/>
    <col min="7688" max="7688" width="4.109375" style="371" customWidth="1"/>
    <col min="7689" max="7689" width="3.33203125" style="371" customWidth="1"/>
    <col min="7690" max="7690" width="10.44140625" style="371" customWidth="1"/>
    <col min="7691" max="7691" width="3.88671875" style="371" customWidth="1"/>
    <col min="7692" max="7692" width="9" style="371"/>
    <col min="7693" max="7693" width="4.88671875" style="371" customWidth="1"/>
    <col min="7694" max="7699" width="3.6640625" style="371" customWidth="1"/>
    <col min="7700" max="7936" width="9" style="371"/>
    <col min="7937" max="7937" width="23.109375" style="371" bestFit="1" customWidth="1"/>
    <col min="7938" max="7938" width="3.44140625" style="371" customWidth="1"/>
    <col min="7939" max="7939" width="5.109375" style="371" bestFit="1" customWidth="1"/>
    <col min="7940" max="7940" width="3.88671875" style="371" customWidth="1"/>
    <col min="7941" max="7941" width="3.33203125" style="371" customWidth="1"/>
    <col min="7942" max="7942" width="3.88671875" style="371" customWidth="1"/>
    <col min="7943" max="7943" width="3.33203125" style="371" customWidth="1"/>
    <col min="7944" max="7944" width="4.109375" style="371" customWidth="1"/>
    <col min="7945" max="7945" width="3.33203125" style="371" customWidth="1"/>
    <col min="7946" max="7946" width="10.44140625" style="371" customWidth="1"/>
    <col min="7947" max="7947" width="3.88671875" style="371" customWidth="1"/>
    <col min="7948" max="7948" width="9" style="371"/>
    <col min="7949" max="7949" width="4.88671875" style="371" customWidth="1"/>
    <col min="7950" max="7955" width="3.6640625" style="371" customWidth="1"/>
    <col min="7956" max="8192" width="9" style="371"/>
    <col min="8193" max="8193" width="23.109375" style="371" bestFit="1" customWidth="1"/>
    <col min="8194" max="8194" width="3.44140625" style="371" customWidth="1"/>
    <col min="8195" max="8195" width="5.109375" style="371" bestFit="1" customWidth="1"/>
    <col min="8196" max="8196" width="3.88671875" style="371" customWidth="1"/>
    <col min="8197" max="8197" width="3.33203125" style="371" customWidth="1"/>
    <col min="8198" max="8198" width="3.88671875" style="371" customWidth="1"/>
    <col min="8199" max="8199" width="3.33203125" style="371" customWidth="1"/>
    <col min="8200" max="8200" width="4.109375" style="371" customWidth="1"/>
    <col min="8201" max="8201" width="3.33203125" style="371" customWidth="1"/>
    <col min="8202" max="8202" width="10.44140625" style="371" customWidth="1"/>
    <col min="8203" max="8203" width="3.88671875" style="371" customWidth="1"/>
    <col min="8204" max="8204" width="9" style="371"/>
    <col min="8205" max="8205" width="4.88671875" style="371" customWidth="1"/>
    <col min="8206" max="8211" width="3.6640625" style="371" customWidth="1"/>
    <col min="8212" max="8448" width="9" style="371"/>
    <col min="8449" max="8449" width="23.109375" style="371" bestFit="1" customWidth="1"/>
    <col min="8450" max="8450" width="3.44140625" style="371" customWidth="1"/>
    <col min="8451" max="8451" width="5.109375" style="371" bestFit="1" customWidth="1"/>
    <col min="8452" max="8452" width="3.88671875" style="371" customWidth="1"/>
    <col min="8453" max="8453" width="3.33203125" style="371" customWidth="1"/>
    <col min="8454" max="8454" width="3.88671875" style="371" customWidth="1"/>
    <col min="8455" max="8455" width="3.33203125" style="371" customWidth="1"/>
    <col min="8456" max="8456" width="4.109375" style="371" customWidth="1"/>
    <col min="8457" max="8457" width="3.33203125" style="371" customWidth="1"/>
    <col min="8458" max="8458" width="10.44140625" style="371" customWidth="1"/>
    <col min="8459" max="8459" width="3.88671875" style="371" customWidth="1"/>
    <col min="8460" max="8460" width="9" style="371"/>
    <col min="8461" max="8461" width="4.88671875" style="371" customWidth="1"/>
    <col min="8462" max="8467" width="3.6640625" style="371" customWidth="1"/>
    <col min="8468" max="8704" width="9" style="371"/>
    <col min="8705" max="8705" width="23.109375" style="371" bestFit="1" customWidth="1"/>
    <col min="8706" max="8706" width="3.44140625" style="371" customWidth="1"/>
    <col min="8707" max="8707" width="5.109375" style="371" bestFit="1" customWidth="1"/>
    <col min="8708" max="8708" width="3.88671875" style="371" customWidth="1"/>
    <col min="8709" max="8709" width="3.33203125" style="371" customWidth="1"/>
    <col min="8710" max="8710" width="3.88671875" style="371" customWidth="1"/>
    <col min="8711" max="8711" width="3.33203125" style="371" customWidth="1"/>
    <col min="8712" max="8712" width="4.109375" style="371" customWidth="1"/>
    <col min="8713" max="8713" width="3.33203125" style="371" customWidth="1"/>
    <col min="8714" max="8714" width="10.44140625" style="371" customWidth="1"/>
    <col min="8715" max="8715" width="3.88671875" style="371" customWidth="1"/>
    <col min="8716" max="8716" width="9" style="371"/>
    <col min="8717" max="8717" width="4.88671875" style="371" customWidth="1"/>
    <col min="8718" max="8723" width="3.6640625" style="371" customWidth="1"/>
    <col min="8724" max="8960" width="9" style="371"/>
    <col min="8961" max="8961" width="23.109375" style="371" bestFit="1" customWidth="1"/>
    <col min="8962" max="8962" width="3.44140625" style="371" customWidth="1"/>
    <col min="8963" max="8963" width="5.109375" style="371" bestFit="1" customWidth="1"/>
    <col min="8964" max="8964" width="3.88671875" style="371" customWidth="1"/>
    <col min="8965" max="8965" width="3.33203125" style="371" customWidth="1"/>
    <col min="8966" max="8966" width="3.88671875" style="371" customWidth="1"/>
    <col min="8967" max="8967" width="3.33203125" style="371" customWidth="1"/>
    <col min="8968" max="8968" width="4.109375" style="371" customWidth="1"/>
    <col min="8969" max="8969" width="3.33203125" style="371" customWidth="1"/>
    <col min="8970" max="8970" width="10.44140625" style="371" customWidth="1"/>
    <col min="8971" max="8971" width="3.88671875" style="371" customWidth="1"/>
    <col min="8972" max="8972" width="9" style="371"/>
    <col min="8973" max="8973" width="4.88671875" style="371" customWidth="1"/>
    <col min="8974" max="8979" width="3.6640625" style="371" customWidth="1"/>
    <col min="8980" max="9216" width="9" style="371"/>
    <col min="9217" max="9217" width="23.109375" style="371" bestFit="1" customWidth="1"/>
    <col min="9218" max="9218" width="3.44140625" style="371" customWidth="1"/>
    <col min="9219" max="9219" width="5.109375" style="371" bestFit="1" customWidth="1"/>
    <col min="9220" max="9220" width="3.88671875" style="371" customWidth="1"/>
    <col min="9221" max="9221" width="3.33203125" style="371" customWidth="1"/>
    <col min="9222" max="9222" width="3.88671875" style="371" customWidth="1"/>
    <col min="9223" max="9223" width="3.33203125" style="371" customWidth="1"/>
    <col min="9224" max="9224" width="4.109375" style="371" customWidth="1"/>
    <col min="9225" max="9225" width="3.33203125" style="371" customWidth="1"/>
    <col min="9226" max="9226" width="10.44140625" style="371" customWidth="1"/>
    <col min="9227" max="9227" width="3.88671875" style="371" customWidth="1"/>
    <col min="9228" max="9228" width="9" style="371"/>
    <col min="9229" max="9229" width="4.88671875" style="371" customWidth="1"/>
    <col min="9230" max="9235" width="3.6640625" style="371" customWidth="1"/>
    <col min="9236" max="9472" width="9" style="371"/>
    <col min="9473" max="9473" width="23.109375" style="371" bestFit="1" customWidth="1"/>
    <col min="9474" max="9474" width="3.44140625" style="371" customWidth="1"/>
    <col min="9475" max="9475" width="5.109375" style="371" bestFit="1" customWidth="1"/>
    <col min="9476" max="9476" width="3.88671875" style="371" customWidth="1"/>
    <col min="9477" max="9477" width="3.33203125" style="371" customWidth="1"/>
    <col min="9478" max="9478" width="3.88671875" style="371" customWidth="1"/>
    <col min="9479" max="9479" width="3.33203125" style="371" customWidth="1"/>
    <col min="9480" max="9480" width="4.109375" style="371" customWidth="1"/>
    <col min="9481" max="9481" width="3.33203125" style="371" customWidth="1"/>
    <col min="9482" max="9482" width="10.44140625" style="371" customWidth="1"/>
    <col min="9483" max="9483" width="3.88671875" style="371" customWidth="1"/>
    <col min="9484" max="9484" width="9" style="371"/>
    <col min="9485" max="9485" width="4.88671875" style="371" customWidth="1"/>
    <col min="9486" max="9491" width="3.6640625" style="371" customWidth="1"/>
    <col min="9492" max="9728" width="9" style="371"/>
    <col min="9729" max="9729" width="23.109375" style="371" bestFit="1" customWidth="1"/>
    <col min="9730" max="9730" width="3.44140625" style="371" customWidth="1"/>
    <col min="9731" max="9731" width="5.109375" style="371" bestFit="1" customWidth="1"/>
    <col min="9732" max="9732" width="3.88671875" style="371" customWidth="1"/>
    <col min="9733" max="9733" width="3.33203125" style="371" customWidth="1"/>
    <col min="9734" max="9734" width="3.88671875" style="371" customWidth="1"/>
    <col min="9735" max="9735" width="3.33203125" style="371" customWidth="1"/>
    <col min="9736" max="9736" width="4.109375" style="371" customWidth="1"/>
    <col min="9737" max="9737" width="3.33203125" style="371" customWidth="1"/>
    <col min="9738" max="9738" width="10.44140625" style="371" customWidth="1"/>
    <col min="9739" max="9739" width="3.88671875" style="371" customWidth="1"/>
    <col min="9740" max="9740" width="9" style="371"/>
    <col min="9741" max="9741" width="4.88671875" style="371" customWidth="1"/>
    <col min="9742" max="9747" width="3.6640625" style="371" customWidth="1"/>
    <col min="9748" max="9984" width="9" style="371"/>
    <col min="9985" max="9985" width="23.109375" style="371" bestFit="1" customWidth="1"/>
    <col min="9986" max="9986" width="3.44140625" style="371" customWidth="1"/>
    <col min="9987" max="9987" width="5.109375" style="371" bestFit="1" customWidth="1"/>
    <col min="9988" max="9988" width="3.88671875" style="371" customWidth="1"/>
    <col min="9989" max="9989" width="3.33203125" style="371" customWidth="1"/>
    <col min="9990" max="9990" width="3.88671875" style="371" customWidth="1"/>
    <col min="9991" max="9991" width="3.33203125" style="371" customWidth="1"/>
    <col min="9992" max="9992" width="4.109375" style="371" customWidth="1"/>
    <col min="9993" max="9993" width="3.33203125" style="371" customWidth="1"/>
    <col min="9994" max="9994" width="10.44140625" style="371" customWidth="1"/>
    <col min="9995" max="9995" width="3.88671875" style="371" customWidth="1"/>
    <col min="9996" max="9996" width="9" style="371"/>
    <col min="9997" max="9997" width="4.88671875" style="371" customWidth="1"/>
    <col min="9998" max="10003" width="3.6640625" style="371" customWidth="1"/>
    <col min="10004" max="10240" width="9" style="371"/>
    <col min="10241" max="10241" width="23.109375" style="371" bestFit="1" customWidth="1"/>
    <col min="10242" max="10242" width="3.44140625" style="371" customWidth="1"/>
    <col min="10243" max="10243" width="5.109375" style="371" bestFit="1" customWidth="1"/>
    <col min="10244" max="10244" width="3.88671875" style="371" customWidth="1"/>
    <col min="10245" max="10245" width="3.33203125" style="371" customWidth="1"/>
    <col min="10246" max="10246" width="3.88671875" style="371" customWidth="1"/>
    <col min="10247" max="10247" width="3.33203125" style="371" customWidth="1"/>
    <col min="10248" max="10248" width="4.109375" style="371" customWidth="1"/>
    <col min="10249" max="10249" width="3.33203125" style="371" customWidth="1"/>
    <col min="10250" max="10250" width="10.44140625" style="371" customWidth="1"/>
    <col min="10251" max="10251" width="3.88671875" style="371" customWidth="1"/>
    <col min="10252" max="10252" width="9" style="371"/>
    <col min="10253" max="10253" width="4.88671875" style="371" customWidth="1"/>
    <col min="10254" max="10259" width="3.6640625" style="371" customWidth="1"/>
    <col min="10260" max="10496" width="9" style="371"/>
    <col min="10497" max="10497" width="23.109375" style="371" bestFit="1" customWidth="1"/>
    <col min="10498" max="10498" width="3.44140625" style="371" customWidth="1"/>
    <col min="10499" max="10499" width="5.109375" style="371" bestFit="1" customWidth="1"/>
    <col min="10500" max="10500" width="3.88671875" style="371" customWidth="1"/>
    <col min="10501" max="10501" width="3.33203125" style="371" customWidth="1"/>
    <col min="10502" max="10502" width="3.88671875" style="371" customWidth="1"/>
    <col min="10503" max="10503" width="3.33203125" style="371" customWidth="1"/>
    <col min="10504" max="10504" width="4.109375" style="371" customWidth="1"/>
    <col min="10505" max="10505" width="3.33203125" style="371" customWidth="1"/>
    <col min="10506" max="10506" width="10.44140625" style="371" customWidth="1"/>
    <col min="10507" max="10507" width="3.88671875" style="371" customWidth="1"/>
    <col min="10508" max="10508" width="9" style="371"/>
    <col min="10509" max="10509" width="4.88671875" style="371" customWidth="1"/>
    <col min="10510" max="10515" width="3.6640625" style="371" customWidth="1"/>
    <col min="10516" max="10752" width="9" style="371"/>
    <col min="10753" max="10753" width="23.109375" style="371" bestFit="1" customWidth="1"/>
    <col min="10754" max="10754" width="3.44140625" style="371" customWidth="1"/>
    <col min="10755" max="10755" width="5.109375" style="371" bestFit="1" customWidth="1"/>
    <col min="10756" max="10756" width="3.88671875" style="371" customWidth="1"/>
    <col min="10757" max="10757" width="3.33203125" style="371" customWidth="1"/>
    <col min="10758" max="10758" width="3.88671875" style="371" customWidth="1"/>
    <col min="10759" max="10759" width="3.33203125" style="371" customWidth="1"/>
    <col min="10760" max="10760" width="4.109375" style="371" customWidth="1"/>
    <col min="10761" max="10761" width="3.33203125" style="371" customWidth="1"/>
    <col min="10762" max="10762" width="10.44140625" style="371" customWidth="1"/>
    <col min="10763" max="10763" width="3.88671875" style="371" customWidth="1"/>
    <col min="10764" max="10764" width="9" style="371"/>
    <col min="10765" max="10765" width="4.88671875" style="371" customWidth="1"/>
    <col min="10766" max="10771" width="3.6640625" style="371" customWidth="1"/>
    <col min="10772" max="11008" width="9" style="371"/>
    <col min="11009" max="11009" width="23.109375" style="371" bestFit="1" customWidth="1"/>
    <col min="11010" max="11010" width="3.44140625" style="371" customWidth="1"/>
    <col min="11011" max="11011" width="5.109375" style="371" bestFit="1" customWidth="1"/>
    <col min="11012" max="11012" width="3.88671875" style="371" customWidth="1"/>
    <col min="11013" max="11013" width="3.33203125" style="371" customWidth="1"/>
    <col min="11014" max="11014" width="3.88671875" style="371" customWidth="1"/>
    <col min="11015" max="11015" width="3.33203125" style="371" customWidth="1"/>
    <col min="11016" max="11016" width="4.109375" style="371" customWidth="1"/>
    <col min="11017" max="11017" width="3.33203125" style="371" customWidth="1"/>
    <col min="11018" max="11018" width="10.44140625" style="371" customWidth="1"/>
    <col min="11019" max="11019" width="3.88671875" style="371" customWidth="1"/>
    <col min="11020" max="11020" width="9" style="371"/>
    <col min="11021" max="11021" width="4.88671875" style="371" customWidth="1"/>
    <col min="11022" max="11027" width="3.6640625" style="371" customWidth="1"/>
    <col min="11028" max="11264" width="9" style="371"/>
    <col min="11265" max="11265" width="23.109375" style="371" bestFit="1" customWidth="1"/>
    <col min="11266" max="11266" width="3.44140625" style="371" customWidth="1"/>
    <col min="11267" max="11267" width="5.109375" style="371" bestFit="1" customWidth="1"/>
    <col min="11268" max="11268" width="3.88671875" style="371" customWidth="1"/>
    <col min="11269" max="11269" width="3.33203125" style="371" customWidth="1"/>
    <col min="11270" max="11270" width="3.88671875" style="371" customWidth="1"/>
    <col min="11271" max="11271" width="3.33203125" style="371" customWidth="1"/>
    <col min="11272" max="11272" width="4.109375" style="371" customWidth="1"/>
    <col min="11273" max="11273" width="3.33203125" style="371" customWidth="1"/>
    <col min="11274" max="11274" width="10.44140625" style="371" customWidth="1"/>
    <col min="11275" max="11275" width="3.88671875" style="371" customWidth="1"/>
    <col min="11276" max="11276" width="9" style="371"/>
    <col min="11277" max="11277" width="4.88671875" style="371" customWidth="1"/>
    <col min="11278" max="11283" width="3.6640625" style="371" customWidth="1"/>
    <col min="11284" max="11520" width="9" style="371"/>
    <col min="11521" max="11521" width="23.109375" style="371" bestFit="1" customWidth="1"/>
    <col min="11522" max="11522" width="3.44140625" style="371" customWidth="1"/>
    <col min="11523" max="11523" width="5.109375" style="371" bestFit="1" customWidth="1"/>
    <col min="11524" max="11524" width="3.88671875" style="371" customWidth="1"/>
    <col min="11525" max="11525" width="3.33203125" style="371" customWidth="1"/>
    <col min="11526" max="11526" width="3.88671875" style="371" customWidth="1"/>
    <col min="11527" max="11527" width="3.33203125" style="371" customWidth="1"/>
    <col min="11528" max="11528" width="4.109375" style="371" customWidth="1"/>
    <col min="11529" max="11529" width="3.33203125" style="371" customWidth="1"/>
    <col min="11530" max="11530" width="10.44140625" style="371" customWidth="1"/>
    <col min="11531" max="11531" width="3.88671875" style="371" customWidth="1"/>
    <col min="11532" max="11532" width="9" style="371"/>
    <col min="11533" max="11533" width="4.88671875" style="371" customWidth="1"/>
    <col min="11534" max="11539" width="3.6640625" style="371" customWidth="1"/>
    <col min="11540" max="11776" width="9" style="371"/>
    <col min="11777" max="11777" width="23.109375" style="371" bestFit="1" customWidth="1"/>
    <col min="11778" max="11778" width="3.44140625" style="371" customWidth="1"/>
    <col min="11779" max="11779" width="5.109375" style="371" bestFit="1" customWidth="1"/>
    <col min="11780" max="11780" width="3.88671875" style="371" customWidth="1"/>
    <col min="11781" max="11781" width="3.33203125" style="371" customWidth="1"/>
    <col min="11782" max="11782" width="3.88671875" style="371" customWidth="1"/>
    <col min="11783" max="11783" width="3.33203125" style="371" customWidth="1"/>
    <col min="11784" max="11784" width="4.109375" style="371" customWidth="1"/>
    <col min="11785" max="11785" width="3.33203125" style="371" customWidth="1"/>
    <col min="11786" max="11786" width="10.44140625" style="371" customWidth="1"/>
    <col min="11787" max="11787" width="3.88671875" style="371" customWidth="1"/>
    <col min="11788" max="11788" width="9" style="371"/>
    <col min="11789" max="11789" width="4.88671875" style="371" customWidth="1"/>
    <col min="11790" max="11795" width="3.6640625" style="371" customWidth="1"/>
    <col min="11796" max="12032" width="9" style="371"/>
    <col min="12033" max="12033" width="23.109375" style="371" bestFit="1" customWidth="1"/>
    <col min="12034" max="12034" width="3.44140625" style="371" customWidth="1"/>
    <col min="12035" max="12035" width="5.109375" style="371" bestFit="1" customWidth="1"/>
    <col min="12036" max="12036" width="3.88671875" style="371" customWidth="1"/>
    <col min="12037" max="12037" width="3.33203125" style="371" customWidth="1"/>
    <col min="12038" max="12038" width="3.88671875" style="371" customWidth="1"/>
    <col min="12039" max="12039" width="3.33203125" style="371" customWidth="1"/>
    <col min="12040" max="12040" width="4.109375" style="371" customWidth="1"/>
    <col min="12041" max="12041" width="3.33203125" style="371" customWidth="1"/>
    <col min="12042" max="12042" width="10.44140625" style="371" customWidth="1"/>
    <col min="12043" max="12043" width="3.88671875" style="371" customWidth="1"/>
    <col min="12044" max="12044" width="9" style="371"/>
    <col min="12045" max="12045" width="4.88671875" style="371" customWidth="1"/>
    <col min="12046" max="12051" width="3.6640625" style="371" customWidth="1"/>
    <col min="12052" max="12288" width="9" style="371"/>
    <col min="12289" max="12289" width="23.109375" style="371" bestFit="1" customWidth="1"/>
    <col min="12290" max="12290" width="3.44140625" style="371" customWidth="1"/>
    <col min="12291" max="12291" width="5.109375" style="371" bestFit="1" customWidth="1"/>
    <col min="12292" max="12292" width="3.88671875" style="371" customWidth="1"/>
    <col min="12293" max="12293" width="3.33203125" style="371" customWidth="1"/>
    <col min="12294" max="12294" width="3.88671875" style="371" customWidth="1"/>
    <col min="12295" max="12295" width="3.33203125" style="371" customWidth="1"/>
    <col min="12296" max="12296" width="4.109375" style="371" customWidth="1"/>
    <col min="12297" max="12297" width="3.33203125" style="371" customWidth="1"/>
    <col min="12298" max="12298" width="10.44140625" style="371" customWidth="1"/>
    <col min="12299" max="12299" width="3.88671875" style="371" customWidth="1"/>
    <col min="12300" max="12300" width="9" style="371"/>
    <col min="12301" max="12301" width="4.88671875" style="371" customWidth="1"/>
    <col min="12302" max="12307" width="3.6640625" style="371" customWidth="1"/>
    <col min="12308" max="12544" width="9" style="371"/>
    <col min="12545" max="12545" width="23.109375" style="371" bestFit="1" customWidth="1"/>
    <col min="12546" max="12546" width="3.44140625" style="371" customWidth="1"/>
    <col min="12547" max="12547" width="5.109375" style="371" bestFit="1" customWidth="1"/>
    <col min="12548" max="12548" width="3.88671875" style="371" customWidth="1"/>
    <col min="12549" max="12549" width="3.33203125" style="371" customWidth="1"/>
    <col min="12550" max="12550" width="3.88671875" style="371" customWidth="1"/>
    <col min="12551" max="12551" width="3.33203125" style="371" customWidth="1"/>
    <col min="12552" max="12552" width="4.109375" style="371" customWidth="1"/>
    <col min="12553" max="12553" width="3.33203125" style="371" customWidth="1"/>
    <col min="12554" max="12554" width="10.44140625" style="371" customWidth="1"/>
    <col min="12555" max="12555" width="3.88671875" style="371" customWidth="1"/>
    <col min="12556" max="12556" width="9" style="371"/>
    <col min="12557" max="12557" width="4.88671875" style="371" customWidth="1"/>
    <col min="12558" max="12563" width="3.6640625" style="371" customWidth="1"/>
    <col min="12564" max="12800" width="9" style="371"/>
    <col min="12801" max="12801" width="23.109375" style="371" bestFit="1" customWidth="1"/>
    <col min="12802" max="12802" width="3.44140625" style="371" customWidth="1"/>
    <col min="12803" max="12803" width="5.109375" style="371" bestFit="1" customWidth="1"/>
    <col min="12804" max="12804" width="3.88671875" style="371" customWidth="1"/>
    <col min="12805" max="12805" width="3.33203125" style="371" customWidth="1"/>
    <col min="12806" max="12806" width="3.88671875" style="371" customWidth="1"/>
    <col min="12807" max="12807" width="3.33203125" style="371" customWidth="1"/>
    <col min="12808" max="12808" width="4.109375" style="371" customWidth="1"/>
    <col min="12809" max="12809" width="3.33203125" style="371" customWidth="1"/>
    <col min="12810" max="12810" width="10.44140625" style="371" customWidth="1"/>
    <col min="12811" max="12811" width="3.88671875" style="371" customWidth="1"/>
    <col min="12812" max="12812" width="9" style="371"/>
    <col min="12813" max="12813" width="4.88671875" style="371" customWidth="1"/>
    <col min="12814" max="12819" width="3.6640625" style="371" customWidth="1"/>
    <col min="12820" max="13056" width="9" style="371"/>
    <col min="13057" max="13057" width="23.109375" style="371" bestFit="1" customWidth="1"/>
    <col min="13058" max="13058" width="3.44140625" style="371" customWidth="1"/>
    <col min="13059" max="13059" width="5.109375" style="371" bestFit="1" customWidth="1"/>
    <col min="13060" max="13060" width="3.88671875" style="371" customWidth="1"/>
    <col min="13061" max="13061" width="3.33203125" style="371" customWidth="1"/>
    <col min="13062" max="13062" width="3.88671875" style="371" customWidth="1"/>
    <col min="13063" max="13063" width="3.33203125" style="371" customWidth="1"/>
    <col min="13064" max="13064" width="4.109375" style="371" customWidth="1"/>
    <col min="13065" max="13065" width="3.33203125" style="371" customWidth="1"/>
    <col min="13066" max="13066" width="10.44140625" style="371" customWidth="1"/>
    <col min="13067" max="13067" width="3.88671875" style="371" customWidth="1"/>
    <col min="13068" max="13068" width="9" style="371"/>
    <col min="13069" max="13069" width="4.88671875" style="371" customWidth="1"/>
    <col min="13070" max="13075" width="3.6640625" style="371" customWidth="1"/>
    <col min="13076" max="13312" width="9" style="371"/>
    <col min="13313" max="13313" width="23.109375" style="371" bestFit="1" customWidth="1"/>
    <col min="13314" max="13314" width="3.44140625" style="371" customWidth="1"/>
    <col min="13315" max="13315" width="5.109375" style="371" bestFit="1" customWidth="1"/>
    <col min="13316" max="13316" width="3.88671875" style="371" customWidth="1"/>
    <col min="13317" max="13317" width="3.33203125" style="371" customWidth="1"/>
    <col min="13318" max="13318" width="3.88671875" style="371" customWidth="1"/>
    <col min="13319" max="13319" width="3.33203125" style="371" customWidth="1"/>
    <col min="13320" max="13320" width="4.109375" style="371" customWidth="1"/>
    <col min="13321" max="13321" width="3.33203125" style="371" customWidth="1"/>
    <col min="13322" max="13322" width="10.44140625" style="371" customWidth="1"/>
    <col min="13323" max="13323" width="3.88671875" style="371" customWidth="1"/>
    <col min="13324" max="13324" width="9" style="371"/>
    <col min="13325" max="13325" width="4.88671875" style="371" customWidth="1"/>
    <col min="13326" max="13331" width="3.6640625" style="371" customWidth="1"/>
    <col min="13332" max="13568" width="9" style="371"/>
    <col min="13569" max="13569" width="23.109375" style="371" bestFit="1" customWidth="1"/>
    <col min="13570" max="13570" width="3.44140625" style="371" customWidth="1"/>
    <col min="13571" max="13571" width="5.109375" style="371" bestFit="1" customWidth="1"/>
    <col min="13572" max="13572" width="3.88671875" style="371" customWidth="1"/>
    <col min="13573" max="13573" width="3.33203125" style="371" customWidth="1"/>
    <col min="13574" max="13574" width="3.88671875" style="371" customWidth="1"/>
    <col min="13575" max="13575" width="3.33203125" style="371" customWidth="1"/>
    <col min="13576" max="13576" width="4.109375" style="371" customWidth="1"/>
    <col min="13577" max="13577" width="3.33203125" style="371" customWidth="1"/>
    <col min="13578" max="13578" width="10.44140625" style="371" customWidth="1"/>
    <col min="13579" max="13579" width="3.88671875" style="371" customWidth="1"/>
    <col min="13580" max="13580" width="9" style="371"/>
    <col min="13581" max="13581" width="4.88671875" style="371" customWidth="1"/>
    <col min="13582" max="13587" width="3.6640625" style="371" customWidth="1"/>
    <col min="13588" max="13824" width="9" style="371"/>
    <col min="13825" max="13825" width="23.109375" style="371" bestFit="1" customWidth="1"/>
    <col min="13826" max="13826" width="3.44140625" style="371" customWidth="1"/>
    <col min="13827" max="13827" width="5.109375" style="371" bestFit="1" customWidth="1"/>
    <col min="13828" max="13828" width="3.88671875" style="371" customWidth="1"/>
    <col min="13829" max="13829" width="3.33203125" style="371" customWidth="1"/>
    <col min="13830" max="13830" width="3.88671875" style="371" customWidth="1"/>
    <col min="13831" max="13831" width="3.33203125" style="371" customWidth="1"/>
    <col min="13832" max="13832" width="4.109375" style="371" customWidth="1"/>
    <col min="13833" max="13833" width="3.33203125" style="371" customWidth="1"/>
    <col min="13834" max="13834" width="10.44140625" style="371" customWidth="1"/>
    <col min="13835" max="13835" width="3.88671875" style="371" customWidth="1"/>
    <col min="13836" max="13836" width="9" style="371"/>
    <col min="13837" max="13837" width="4.88671875" style="371" customWidth="1"/>
    <col min="13838" max="13843" width="3.6640625" style="371" customWidth="1"/>
    <col min="13844" max="14080" width="9" style="371"/>
    <col min="14081" max="14081" width="23.109375" style="371" bestFit="1" customWidth="1"/>
    <col min="14082" max="14082" width="3.44140625" style="371" customWidth="1"/>
    <col min="14083" max="14083" width="5.109375" style="371" bestFit="1" customWidth="1"/>
    <col min="14084" max="14084" width="3.88671875" style="371" customWidth="1"/>
    <col min="14085" max="14085" width="3.33203125" style="371" customWidth="1"/>
    <col min="14086" max="14086" width="3.88671875" style="371" customWidth="1"/>
    <col min="14087" max="14087" width="3.33203125" style="371" customWidth="1"/>
    <col min="14088" max="14088" width="4.109375" style="371" customWidth="1"/>
    <col min="14089" max="14089" width="3.33203125" style="371" customWidth="1"/>
    <col min="14090" max="14090" width="10.44140625" style="371" customWidth="1"/>
    <col min="14091" max="14091" width="3.88671875" style="371" customWidth="1"/>
    <col min="14092" max="14092" width="9" style="371"/>
    <col min="14093" max="14093" width="4.88671875" style="371" customWidth="1"/>
    <col min="14094" max="14099" width="3.6640625" style="371" customWidth="1"/>
    <col min="14100" max="14336" width="9" style="371"/>
    <col min="14337" max="14337" width="23.109375" style="371" bestFit="1" customWidth="1"/>
    <col min="14338" max="14338" width="3.44140625" style="371" customWidth="1"/>
    <col min="14339" max="14339" width="5.109375" style="371" bestFit="1" customWidth="1"/>
    <col min="14340" max="14340" width="3.88671875" style="371" customWidth="1"/>
    <col min="14341" max="14341" width="3.33203125" style="371" customWidth="1"/>
    <col min="14342" max="14342" width="3.88671875" style="371" customWidth="1"/>
    <col min="14343" max="14343" width="3.33203125" style="371" customWidth="1"/>
    <col min="14344" max="14344" width="4.109375" style="371" customWidth="1"/>
    <col min="14345" max="14345" width="3.33203125" style="371" customWidth="1"/>
    <col min="14346" max="14346" width="10.44140625" style="371" customWidth="1"/>
    <col min="14347" max="14347" width="3.88671875" style="371" customWidth="1"/>
    <col min="14348" max="14348" width="9" style="371"/>
    <col min="14349" max="14349" width="4.88671875" style="371" customWidth="1"/>
    <col min="14350" max="14355" width="3.6640625" style="371" customWidth="1"/>
    <col min="14356" max="14592" width="9" style="371"/>
    <col min="14593" max="14593" width="23.109375" style="371" bestFit="1" customWidth="1"/>
    <col min="14594" max="14594" width="3.44140625" style="371" customWidth="1"/>
    <col min="14595" max="14595" width="5.109375" style="371" bestFit="1" customWidth="1"/>
    <col min="14596" max="14596" width="3.88671875" style="371" customWidth="1"/>
    <col min="14597" max="14597" width="3.33203125" style="371" customWidth="1"/>
    <col min="14598" max="14598" width="3.88671875" style="371" customWidth="1"/>
    <col min="14599" max="14599" width="3.33203125" style="371" customWidth="1"/>
    <col min="14600" max="14600" width="4.109375" style="371" customWidth="1"/>
    <col min="14601" max="14601" width="3.33203125" style="371" customWidth="1"/>
    <col min="14602" max="14602" width="10.44140625" style="371" customWidth="1"/>
    <col min="14603" max="14603" width="3.88671875" style="371" customWidth="1"/>
    <col min="14604" max="14604" width="9" style="371"/>
    <col min="14605" max="14605" width="4.88671875" style="371" customWidth="1"/>
    <col min="14606" max="14611" width="3.6640625" style="371" customWidth="1"/>
    <col min="14612" max="14848" width="9" style="371"/>
    <col min="14849" max="14849" width="23.109375" style="371" bestFit="1" customWidth="1"/>
    <col min="14850" max="14850" width="3.44140625" style="371" customWidth="1"/>
    <col min="14851" max="14851" width="5.109375" style="371" bestFit="1" customWidth="1"/>
    <col min="14852" max="14852" width="3.88671875" style="371" customWidth="1"/>
    <col min="14853" max="14853" width="3.33203125" style="371" customWidth="1"/>
    <col min="14854" max="14854" width="3.88671875" style="371" customWidth="1"/>
    <col min="14855" max="14855" width="3.33203125" style="371" customWidth="1"/>
    <col min="14856" max="14856" width="4.109375" style="371" customWidth="1"/>
    <col min="14857" max="14857" width="3.33203125" style="371" customWidth="1"/>
    <col min="14858" max="14858" width="10.44140625" style="371" customWidth="1"/>
    <col min="14859" max="14859" width="3.88671875" style="371" customWidth="1"/>
    <col min="14860" max="14860" width="9" style="371"/>
    <col min="14861" max="14861" width="4.88671875" style="371" customWidth="1"/>
    <col min="14862" max="14867" width="3.6640625" style="371" customWidth="1"/>
    <col min="14868" max="15104" width="9" style="371"/>
    <col min="15105" max="15105" width="23.109375" style="371" bestFit="1" customWidth="1"/>
    <col min="15106" max="15106" width="3.44140625" style="371" customWidth="1"/>
    <col min="15107" max="15107" width="5.109375" style="371" bestFit="1" customWidth="1"/>
    <col min="15108" max="15108" width="3.88671875" style="371" customWidth="1"/>
    <col min="15109" max="15109" width="3.33203125" style="371" customWidth="1"/>
    <col min="15110" max="15110" width="3.88671875" style="371" customWidth="1"/>
    <col min="15111" max="15111" width="3.33203125" style="371" customWidth="1"/>
    <col min="15112" max="15112" width="4.109375" style="371" customWidth="1"/>
    <col min="15113" max="15113" width="3.33203125" style="371" customWidth="1"/>
    <col min="15114" max="15114" width="10.44140625" style="371" customWidth="1"/>
    <col min="15115" max="15115" width="3.88671875" style="371" customWidth="1"/>
    <col min="15116" max="15116" width="9" style="371"/>
    <col min="15117" max="15117" width="4.88671875" style="371" customWidth="1"/>
    <col min="15118" max="15123" width="3.6640625" style="371" customWidth="1"/>
    <col min="15124" max="15360" width="9" style="371"/>
    <col min="15361" max="15361" width="23.109375" style="371" bestFit="1" customWidth="1"/>
    <col min="15362" max="15362" width="3.44140625" style="371" customWidth="1"/>
    <col min="15363" max="15363" width="5.109375" style="371" bestFit="1" customWidth="1"/>
    <col min="15364" max="15364" width="3.88671875" style="371" customWidth="1"/>
    <col min="15365" max="15365" width="3.33203125" style="371" customWidth="1"/>
    <col min="15366" max="15366" width="3.88671875" style="371" customWidth="1"/>
    <col min="15367" max="15367" width="3.33203125" style="371" customWidth="1"/>
    <col min="15368" max="15368" width="4.109375" style="371" customWidth="1"/>
    <col min="15369" max="15369" width="3.33203125" style="371" customWidth="1"/>
    <col min="15370" max="15370" width="10.44140625" style="371" customWidth="1"/>
    <col min="15371" max="15371" width="3.88671875" style="371" customWidth="1"/>
    <col min="15372" max="15372" width="9" style="371"/>
    <col min="15373" max="15373" width="4.88671875" style="371" customWidth="1"/>
    <col min="15374" max="15379" width="3.6640625" style="371" customWidth="1"/>
    <col min="15380" max="15616" width="9" style="371"/>
    <col min="15617" max="15617" width="23.109375" style="371" bestFit="1" customWidth="1"/>
    <col min="15618" max="15618" width="3.44140625" style="371" customWidth="1"/>
    <col min="15619" max="15619" width="5.109375" style="371" bestFit="1" customWidth="1"/>
    <col min="15620" max="15620" width="3.88671875" style="371" customWidth="1"/>
    <col min="15621" max="15621" width="3.33203125" style="371" customWidth="1"/>
    <col min="15622" max="15622" width="3.88671875" style="371" customWidth="1"/>
    <col min="15623" max="15623" width="3.33203125" style="371" customWidth="1"/>
    <col min="15624" max="15624" width="4.109375" style="371" customWidth="1"/>
    <col min="15625" max="15625" width="3.33203125" style="371" customWidth="1"/>
    <col min="15626" max="15626" width="10.44140625" style="371" customWidth="1"/>
    <col min="15627" max="15627" width="3.88671875" style="371" customWidth="1"/>
    <col min="15628" max="15628" width="9" style="371"/>
    <col min="15629" max="15629" width="4.88671875" style="371" customWidth="1"/>
    <col min="15630" max="15635" width="3.6640625" style="371" customWidth="1"/>
    <col min="15636" max="15872" width="9" style="371"/>
    <col min="15873" max="15873" width="23.109375" style="371" bestFit="1" customWidth="1"/>
    <col min="15874" max="15874" width="3.44140625" style="371" customWidth="1"/>
    <col min="15875" max="15875" width="5.109375" style="371" bestFit="1" customWidth="1"/>
    <col min="15876" max="15876" width="3.88671875" style="371" customWidth="1"/>
    <col min="15877" max="15877" width="3.33203125" style="371" customWidth="1"/>
    <col min="15878" max="15878" width="3.88671875" style="371" customWidth="1"/>
    <col min="15879" max="15879" width="3.33203125" style="371" customWidth="1"/>
    <col min="15880" max="15880" width="4.109375" style="371" customWidth="1"/>
    <col min="15881" max="15881" width="3.33203125" style="371" customWidth="1"/>
    <col min="15882" max="15882" width="10.44140625" style="371" customWidth="1"/>
    <col min="15883" max="15883" width="3.88671875" style="371" customWidth="1"/>
    <col min="15884" max="15884" width="9" style="371"/>
    <col min="15885" max="15885" width="4.88671875" style="371" customWidth="1"/>
    <col min="15886" max="15891" width="3.6640625" style="371" customWidth="1"/>
    <col min="15892" max="16128" width="9" style="371"/>
    <col min="16129" max="16129" width="23.109375" style="371" bestFit="1" customWidth="1"/>
    <col min="16130" max="16130" width="3.44140625" style="371" customWidth="1"/>
    <col min="16131" max="16131" width="5.109375" style="371" bestFit="1" customWidth="1"/>
    <col min="16132" max="16132" width="3.88671875" style="371" customWidth="1"/>
    <col min="16133" max="16133" width="3.33203125" style="371" customWidth="1"/>
    <col min="16134" max="16134" width="3.88671875" style="371" customWidth="1"/>
    <col min="16135" max="16135" width="3.33203125" style="371" customWidth="1"/>
    <col min="16136" max="16136" width="4.109375" style="371" customWidth="1"/>
    <col min="16137" max="16137" width="3.33203125" style="371" customWidth="1"/>
    <col min="16138" max="16138" width="10.44140625" style="371" customWidth="1"/>
    <col min="16139" max="16139" width="3.88671875" style="371" customWidth="1"/>
    <col min="16140" max="16140" width="9" style="371"/>
    <col min="16141" max="16141" width="4.88671875" style="371" customWidth="1"/>
    <col min="16142" max="16147" width="3.6640625" style="371" customWidth="1"/>
    <col min="16148" max="16384" width="9" style="371"/>
  </cols>
  <sheetData>
    <row r="2" spans="1:19" ht="18.75" customHeight="1">
      <c r="M2" s="371" t="s">
        <v>669</v>
      </c>
      <c r="N2" s="638"/>
      <c r="O2" s="371" t="s">
        <v>5</v>
      </c>
      <c r="P2" s="638"/>
      <c r="Q2" s="371" t="s">
        <v>6</v>
      </c>
      <c r="R2" s="638"/>
      <c r="S2" s="371" t="s">
        <v>7</v>
      </c>
    </row>
    <row r="6" spans="1:19">
      <c r="A6" s="371" t="s">
        <v>670</v>
      </c>
    </row>
    <row r="7" spans="1:19" ht="18.75" customHeight="1">
      <c r="A7" s="5159" t="str">
        <f>入力シート!C26</f>
        <v>(株）○○○○建設</v>
      </c>
      <c r="B7" s="5159"/>
      <c r="C7" s="5159"/>
      <c r="D7" s="5159"/>
    </row>
    <row r="8" spans="1:19" ht="12.75" customHeight="1">
      <c r="A8" s="5160" t="s">
        <v>671</v>
      </c>
      <c r="B8" s="5160"/>
      <c r="C8" s="5160"/>
      <c r="D8" s="5160"/>
    </row>
    <row r="9" spans="1:19" ht="18.75" customHeight="1">
      <c r="A9" s="5159" t="str">
        <f>入力シート!C27</f>
        <v>代表取締役　久留米一郎</v>
      </c>
      <c r="B9" s="5159"/>
      <c r="C9" s="5159"/>
      <c r="D9" s="5159"/>
      <c r="E9" s="371" t="s">
        <v>672</v>
      </c>
    </row>
    <row r="10" spans="1:19">
      <c r="K10" s="371" t="s">
        <v>673</v>
      </c>
    </row>
    <row r="11" spans="1:19" ht="18.75" customHeight="1">
      <c r="K11" s="5158"/>
      <c r="L11" s="5158"/>
      <c r="M11" s="5158"/>
      <c r="N11" s="5158"/>
      <c r="O11" s="5158"/>
      <c r="P11" s="5158"/>
      <c r="Q11" s="5158"/>
      <c r="R11" s="5158"/>
    </row>
    <row r="12" spans="1:19" ht="12.75" customHeight="1">
      <c r="K12" s="5160" t="s">
        <v>674</v>
      </c>
      <c r="L12" s="5160"/>
      <c r="M12" s="5160"/>
      <c r="N12" s="5160"/>
      <c r="O12" s="5160"/>
      <c r="P12" s="5160"/>
      <c r="Q12" s="5160"/>
      <c r="R12" s="5160"/>
    </row>
    <row r="13" spans="1:19" ht="18.75" customHeight="1">
      <c r="K13" s="5158"/>
      <c r="L13" s="5158"/>
      <c r="M13" s="5158"/>
      <c r="N13" s="5158"/>
      <c r="O13" s="5158"/>
      <c r="P13" s="5158"/>
      <c r="Q13" s="5158"/>
      <c r="R13" s="5158"/>
    </row>
    <row r="14" spans="1:19" ht="21.75" customHeight="1"/>
    <row r="15" spans="1:19" ht="21.75" customHeight="1"/>
    <row r="16" spans="1:19" ht="25.5" customHeight="1">
      <c r="A16" s="5161" t="s">
        <v>675</v>
      </c>
      <c r="B16" s="5161"/>
      <c r="C16" s="5161"/>
      <c r="D16" s="5161"/>
      <c r="E16" s="5161"/>
      <c r="F16" s="5161"/>
      <c r="G16" s="5161"/>
      <c r="H16" s="5161"/>
      <c r="I16" s="5161"/>
      <c r="J16" s="5161"/>
      <c r="K16" s="5161"/>
      <c r="L16" s="5161"/>
      <c r="M16" s="5161"/>
      <c r="N16" s="5161"/>
      <c r="O16" s="5161"/>
      <c r="P16" s="5161"/>
      <c r="Q16" s="5161"/>
      <c r="R16" s="5161"/>
      <c r="S16" s="5161"/>
    </row>
    <row r="17" spans="1:25" ht="30.75" customHeight="1"/>
    <row r="18" spans="1:25" ht="30.75" customHeight="1"/>
    <row r="19" spans="1:25" ht="24" customHeight="1">
      <c r="A19" s="371" t="s">
        <v>676</v>
      </c>
      <c r="B19" s="372" t="s">
        <v>677</v>
      </c>
      <c r="C19" s="5158" t="str">
        <f>IF(K11&gt;0,K11," ")</f>
        <v xml:space="preserve"> </v>
      </c>
      <c r="D19" s="5158"/>
      <c r="E19" s="5158"/>
      <c r="F19" s="5158"/>
      <c r="G19" s="5158"/>
      <c r="H19" s="5158"/>
      <c r="I19" s="5158"/>
      <c r="J19" s="5158"/>
      <c r="K19" s="5158"/>
      <c r="L19" s="5158"/>
      <c r="M19" s="5158"/>
      <c r="N19" s="5158"/>
      <c r="O19" s="5158"/>
      <c r="P19" s="5158"/>
      <c r="Q19" s="5158"/>
      <c r="R19" s="5158"/>
      <c r="S19" s="5158"/>
      <c r="T19" s="371" t="s">
        <v>1294</v>
      </c>
    </row>
    <row r="20" spans="1:25" ht="24" customHeight="1"/>
    <row r="21" spans="1:25" ht="24" customHeight="1">
      <c r="C21" s="5158"/>
      <c r="D21" s="5158"/>
      <c r="E21" s="5158"/>
      <c r="F21" s="5158"/>
      <c r="G21" s="5158"/>
      <c r="H21" s="5158"/>
      <c r="I21" s="5158"/>
      <c r="J21" s="5158"/>
      <c r="K21" s="5158"/>
      <c r="L21" s="5158"/>
      <c r="M21" s="5158"/>
      <c r="N21" s="5158"/>
      <c r="O21" s="5158"/>
      <c r="P21" s="5158"/>
      <c r="Q21" s="5158"/>
      <c r="R21" s="5158"/>
      <c r="S21" s="5158"/>
      <c r="T21" s="371" t="s">
        <v>1293</v>
      </c>
    </row>
    <row r="22" spans="1:25" ht="24" customHeight="1"/>
    <row r="23" spans="1:25" ht="24" customHeight="1">
      <c r="A23" s="371" t="s">
        <v>678</v>
      </c>
      <c r="B23" s="372" t="s">
        <v>677</v>
      </c>
      <c r="C23" s="5158"/>
      <c r="D23" s="5158"/>
      <c r="E23" s="5158"/>
      <c r="F23" s="5158"/>
      <c r="G23" s="5158"/>
      <c r="H23" s="5158"/>
      <c r="I23" s="5158"/>
      <c r="J23" s="5158"/>
      <c r="K23" s="5158"/>
      <c r="L23" s="5158"/>
      <c r="M23" s="5158"/>
      <c r="N23" s="5158"/>
      <c r="O23" s="5158"/>
      <c r="P23" s="5158"/>
      <c r="Q23" s="5158"/>
      <c r="R23" s="5158"/>
      <c r="S23" s="5158"/>
    </row>
    <row r="24" spans="1:25" ht="24" customHeight="1"/>
    <row r="25" spans="1:25" ht="24" customHeight="1">
      <c r="A25" s="371" t="s">
        <v>679</v>
      </c>
      <c r="B25" s="372" t="s">
        <v>680</v>
      </c>
      <c r="C25" s="5158" t="str">
        <f>A7</f>
        <v>(株）○○○○建設</v>
      </c>
      <c r="D25" s="5158"/>
      <c r="E25" s="5158"/>
      <c r="F25" s="5158"/>
      <c r="G25" s="5158"/>
      <c r="H25" s="5158"/>
      <c r="I25" s="5158"/>
      <c r="J25" s="5158"/>
      <c r="K25" s="5158"/>
      <c r="L25" s="5158"/>
      <c r="M25" s="5158"/>
      <c r="N25" s="5158"/>
      <c r="O25" s="5158"/>
      <c r="P25" s="5158"/>
      <c r="Q25" s="5158"/>
      <c r="R25" s="5158"/>
      <c r="S25" s="5158"/>
      <c r="T25" s="371" t="s">
        <v>1294</v>
      </c>
    </row>
    <row r="26" spans="1:25" ht="24" customHeight="1"/>
    <row r="27" spans="1:25" ht="24" customHeight="1">
      <c r="C27" s="5158"/>
      <c r="D27" s="5158"/>
      <c r="E27" s="5158"/>
      <c r="F27" s="5158"/>
      <c r="G27" s="5158"/>
      <c r="H27" s="5158"/>
      <c r="I27" s="5158"/>
      <c r="J27" s="5158"/>
      <c r="K27" s="5158"/>
      <c r="L27" s="5158"/>
      <c r="M27" s="5158"/>
      <c r="N27" s="5158"/>
      <c r="O27" s="5158"/>
      <c r="P27" s="5158"/>
      <c r="Q27" s="5158"/>
      <c r="R27" s="5158"/>
      <c r="S27" s="5158"/>
      <c r="T27" s="371" t="s">
        <v>1293</v>
      </c>
    </row>
    <row r="28" spans="1:25" ht="24" customHeight="1"/>
    <row r="29" spans="1:25" ht="24" customHeight="1">
      <c r="A29" s="371" t="s">
        <v>681</v>
      </c>
      <c r="B29" s="372" t="s">
        <v>680</v>
      </c>
      <c r="C29" s="5157"/>
      <c r="D29" s="5157"/>
      <c r="E29" s="5157"/>
      <c r="F29" s="5157"/>
      <c r="H29" s="5157"/>
      <c r="I29" s="5157"/>
      <c r="J29" s="5157"/>
      <c r="L29" s="639"/>
      <c r="M29" s="371" t="s">
        <v>682</v>
      </c>
      <c r="N29" s="5157"/>
      <c r="O29" s="5157"/>
      <c r="P29" s="5157"/>
      <c r="Q29" s="5157"/>
      <c r="U29" s="371" t="s">
        <v>683</v>
      </c>
      <c r="W29" s="371" t="s">
        <v>684</v>
      </c>
      <c r="Y29" s="371" t="s">
        <v>685</v>
      </c>
    </row>
    <row r="30" spans="1:25" ht="24" customHeight="1">
      <c r="U30" s="371" t="s">
        <v>686</v>
      </c>
      <c r="W30" s="371" t="s">
        <v>687</v>
      </c>
      <c r="Y30" s="371" t="s">
        <v>688</v>
      </c>
    </row>
    <row r="31" spans="1:25" ht="24" customHeight="1">
      <c r="C31" s="5157"/>
      <c r="D31" s="5157"/>
      <c r="E31" s="5157"/>
      <c r="F31" s="5157"/>
      <c r="H31" s="5157"/>
      <c r="I31" s="5157"/>
      <c r="J31" s="5157"/>
      <c r="L31" s="639"/>
      <c r="M31" s="371" t="s">
        <v>689</v>
      </c>
      <c r="N31" s="5157"/>
      <c r="O31" s="5157"/>
      <c r="P31" s="5157"/>
      <c r="Q31" s="5157"/>
      <c r="W31" s="371" t="s">
        <v>690</v>
      </c>
      <c r="Y31" s="371" t="s">
        <v>691</v>
      </c>
    </row>
    <row r="32" spans="1:25" ht="24" customHeight="1">
      <c r="W32" s="371" t="s">
        <v>692</v>
      </c>
    </row>
    <row r="33" spans="1:23" ht="24" customHeight="1">
      <c r="A33" s="371" t="s">
        <v>693</v>
      </c>
      <c r="B33" s="372" t="s">
        <v>680</v>
      </c>
      <c r="C33" s="371" t="s">
        <v>669</v>
      </c>
      <c r="D33" s="638"/>
      <c r="E33" s="371" t="s">
        <v>5</v>
      </c>
      <c r="F33" s="638"/>
      <c r="G33" s="371" t="s">
        <v>6</v>
      </c>
      <c r="H33" s="638"/>
      <c r="I33" s="371" t="s">
        <v>7</v>
      </c>
      <c r="W33" s="371" t="s">
        <v>694</v>
      </c>
    </row>
    <row r="34" spans="1:23" ht="24" customHeight="1"/>
    <row r="35" spans="1:23" ht="24" customHeight="1"/>
    <row r="38" spans="1:23" ht="18.75" customHeight="1">
      <c r="M38" s="371" t="s">
        <v>669</v>
      </c>
      <c r="N38" s="638"/>
      <c r="O38" s="371" t="s">
        <v>5</v>
      </c>
      <c r="P38" s="638"/>
      <c r="Q38" s="371" t="s">
        <v>6</v>
      </c>
      <c r="R38" s="638"/>
      <c r="S38" s="371" t="s">
        <v>7</v>
      </c>
    </row>
    <row r="42" spans="1:23">
      <c r="A42" s="374"/>
      <c r="B42" s="375"/>
      <c r="C42" s="374"/>
      <c r="D42" s="374"/>
      <c r="E42" s="374"/>
      <c r="F42" s="374"/>
    </row>
    <row r="43" spans="1:23" ht="18.75" customHeight="1">
      <c r="E43" s="374"/>
      <c r="F43" s="374"/>
    </row>
    <row r="44" spans="1:23" ht="12.75" customHeight="1">
      <c r="A44" s="374"/>
      <c r="B44" s="375"/>
      <c r="C44" s="374"/>
      <c r="D44" s="374"/>
      <c r="E44" s="374"/>
      <c r="F44" s="374"/>
    </row>
    <row r="45" spans="1:23" ht="18.75" customHeight="1">
      <c r="A45" s="374"/>
      <c r="B45" s="375"/>
      <c r="C45" s="374"/>
      <c r="D45" s="374"/>
      <c r="E45" s="374"/>
      <c r="F45" s="374"/>
    </row>
    <row r="47" spans="1:23" ht="18.75" customHeight="1">
      <c r="K47" s="5159" t="str">
        <f>入力シート!C26</f>
        <v>(株）○○○○建設</v>
      </c>
      <c r="L47" s="5159"/>
      <c r="M47" s="5159"/>
      <c r="N47" s="5159"/>
      <c r="O47" s="5159"/>
      <c r="P47" s="5159"/>
      <c r="Q47" s="5159"/>
      <c r="R47" s="5159"/>
    </row>
    <row r="48" spans="1:23" ht="12.75" customHeight="1">
      <c r="K48" s="5160" t="s">
        <v>674</v>
      </c>
      <c r="L48" s="5160"/>
      <c r="M48" s="5160"/>
      <c r="N48" s="5160"/>
      <c r="O48" s="5160"/>
      <c r="P48" s="5160"/>
      <c r="Q48" s="5160"/>
      <c r="R48" s="5160"/>
    </row>
    <row r="49" spans="1:20" ht="18.75" customHeight="1">
      <c r="K49" s="5159" t="str">
        <f>入力シート!C27</f>
        <v>代表取締役　久留米一郎</v>
      </c>
      <c r="L49" s="5159"/>
      <c r="M49" s="5159"/>
      <c r="N49" s="5159"/>
      <c r="O49" s="5159"/>
      <c r="P49" s="5159"/>
      <c r="Q49" s="5159"/>
      <c r="R49" s="5159"/>
    </row>
    <row r="50" spans="1:20" ht="21.75" customHeight="1"/>
    <row r="51" spans="1:20" ht="21.75" customHeight="1"/>
    <row r="52" spans="1:20" ht="25.5" customHeight="1">
      <c r="A52" s="5161" t="s">
        <v>705</v>
      </c>
      <c r="B52" s="5161"/>
      <c r="C52" s="5161"/>
      <c r="D52" s="5161"/>
      <c r="E52" s="5161"/>
      <c r="F52" s="5161"/>
      <c r="G52" s="5161"/>
      <c r="H52" s="5161"/>
      <c r="I52" s="5161"/>
      <c r="J52" s="5161"/>
      <c r="K52" s="5161"/>
      <c r="L52" s="5161"/>
      <c r="M52" s="5161"/>
      <c r="N52" s="5161"/>
      <c r="O52" s="5161"/>
      <c r="P52" s="5161"/>
      <c r="Q52" s="5161"/>
      <c r="R52" s="5161"/>
      <c r="S52" s="5161"/>
    </row>
    <row r="53" spans="1:20" ht="30.75" customHeight="1"/>
    <row r="54" spans="1:20" ht="30.75" customHeight="1"/>
    <row r="55" spans="1:20" ht="24" customHeight="1">
      <c r="A55" s="371" t="s">
        <v>676</v>
      </c>
      <c r="B55" s="372" t="s">
        <v>677</v>
      </c>
      <c r="C55" s="5158"/>
      <c r="D55" s="5158"/>
      <c r="E55" s="5158"/>
      <c r="F55" s="5158"/>
      <c r="G55" s="5158"/>
      <c r="H55" s="5158"/>
      <c r="I55" s="5158"/>
      <c r="J55" s="5158"/>
      <c r="K55" s="5158"/>
      <c r="L55" s="5158"/>
      <c r="M55" s="5158"/>
      <c r="N55" s="5158"/>
      <c r="O55" s="5158"/>
      <c r="P55" s="5158"/>
      <c r="Q55" s="5158"/>
      <c r="R55" s="5158"/>
      <c r="S55" s="5158"/>
      <c r="T55" s="371" t="s">
        <v>1294</v>
      </c>
    </row>
    <row r="56" spans="1:20" ht="24" customHeight="1"/>
    <row r="57" spans="1:20" ht="24" customHeight="1">
      <c r="C57" s="5158"/>
      <c r="D57" s="5158"/>
      <c r="E57" s="5158"/>
      <c r="F57" s="5158"/>
      <c r="G57" s="5158"/>
      <c r="H57" s="5158"/>
      <c r="I57" s="5158"/>
      <c r="J57" s="5158"/>
      <c r="K57" s="5158"/>
      <c r="L57" s="5158"/>
      <c r="M57" s="5158"/>
      <c r="N57" s="5158"/>
      <c r="O57" s="5158"/>
      <c r="P57" s="5158"/>
      <c r="Q57" s="5158"/>
      <c r="R57" s="5158"/>
      <c r="S57" s="5158"/>
      <c r="T57" s="371" t="s">
        <v>1293</v>
      </c>
    </row>
    <row r="58" spans="1:20" ht="24" customHeight="1"/>
    <row r="59" spans="1:20" ht="24" customHeight="1">
      <c r="A59" s="371" t="s">
        <v>678</v>
      </c>
      <c r="B59" s="372" t="s">
        <v>677</v>
      </c>
      <c r="C59" s="5158"/>
      <c r="D59" s="5158"/>
      <c r="E59" s="5158"/>
      <c r="F59" s="5158"/>
      <c r="G59" s="5158"/>
      <c r="H59" s="5158"/>
      <c r="I59" s="5158"/>
      <c r="J59" s="5158"/>
      <c r="K59" s="5158"/>
      <c r="L59" s="5158"/>
      <c r="M59" s="5158"/>
      <c r="N59" s="5158"/>
      <c r="O59" s="5158"/>
      <c r="P59" s="5158"/>
      <c r="Q59" s="5158"/>
      <c r="R59" s="5158"/>
      <c r="S59" s="5158"/>
    </row>
    <row r="60" spans="1:20" ht="24" customHeight="1"/>
    <row r="61" spans="1:20" ht="24" customHeight="1">
      <c r="A61" s="371" t="s">
        <v>679</v>
      </c>
      <c r="B61" s="372" t="s">
        <v>706</v>
      </c>
      <c r="C61" s="5158"/>
      <c r="D61" s="5158"/>
      <c r="E61" s="5158"/>
      <c r="F61" s="5158"/>
      <c r="G61" s="5158"/>
      <c r="H61" s="5158"/>
      <c r="I61" s="5158"/>
      <c r="J61" s="5158"/>
      <c r="K61" s="5158"/>
      <c r="L61" s="5158"/>
      <c r="M61" s="5158"/>
      <c r="N61" s="5158"/>
      <c r="O61" s="5158"/>
      <c r="P61" s="5158"/>
      <c r="Q61" s="5158"/>
      <c r="R61" s="5158"/>
      <c r="S61" s="5158"/>
      <c r="T61" s="371" t="s">
        <v>1294</v>
      </c>
    </row>
    <row r="62" spans="1:20" ht="24" customHeight="1"/>
    <row r="63" spans="1:20" ht="24" customHeight="1">
      <c r="C63" s="5158"/>
      <c r="D63" s="5158"/>
      <c r="E63" s="5158"/>
      <c r="F63" s="5158"/>
      <c r="G63" s="5158"/>
      <c r="H63" s="5158"/>
      <c r="I63" s="5158"/>
      <c r="J63" s="5158"/>
      <c r="K63" s="5158"/>
      <c r="L63" s="5158"/>
      <c r="M63" s="5158"/>
      <c r="N63" s="5158"/>
      <c r="O63" s="5158"/>
      <c r="P63" s="5158"/>
      <c r="Q63" s="5158"/>
      <c r="R63" s="5158"/>
      <c r="S63" s="5158"/>
      <c r="T63" s="371" t="s">
        <v>1293</v>
      </c>
    </row>
    <row r="64" spans="1:20" ht="24" customHeight="1"/>
    <row r="65" spans="1:25" ht="24" customHeight="1">
      <c r="A65" s="371" t="s">
        <v>681</v>
      </c>
      <c r="B65" s="372" t="s">
        <v>677</v>
      </c>
      <c r="C65" s="5157"/>
      <c r="D65" s="5157"/>
      <c r="E65" s="5157"/>
      <c r="F65" s="5157"/>
      <c r="H65" s="5157"/>
      <c r="I65" s="5157"/>
      <c r="J65" s="5157"/>
      <c r="L65" s="639"/>
      <c r="M65" s="371" t="s">
        <v>707</v>
      </c>
      <c r="N65" s="5157"/>
      <c r="O65" s="5157"/>
      <c r="P65" s="5157"/>
      <c r="Q65" s="5157"/>
      <c r="U65" s="371" t="s">
        <v>683</v>
      </c>
      <c r="W65" s="371" t="s">
        <v>684</v>
      </c>
      <c r="Y65" s="371" t="s">
        <v>685</v>
      </c>
    </row>
    <row r="66" spans="1:25" ht="24" customHeight="1">
      <c r="U66" s="371" t="s">
        <v>686</v>
      </c>
      <c r="W66" s="371" t="s">
        <v>687</v>
      </c>
      <c r="Y66" s="371" t="s">
        <v>688</v>
      </c>
    </row>
    <row r="67" spans="1:25" ht="24" customHeight="1">
      <c r="C67" s="5157"/>
      <c r="D67" s="5157"/>
      <c r="E67" s="5157"/>
      <c r="F67" s="5157"/>
      <c r="H67" s="5157"/>
      <c r="I67" s="5157"/>
      <c r="J67" s="5157"/>
      <c r="L67" s="639"/>
      <c r="M67" s="371" t="s">
        <v>707</v>
      </c>
      <c r="N67" s="5157"/>
      <c r="O67" s="5157"/>
      <c r="P67" s="5157"/>
      <c r="Q67" s="5157"/>
      <c r="W67" s="371" t="s">
        <v>690</v>
      </c>
      <c r="Y67" s="371" t="s">
        <v>691</v>
      </c>
    </row>
    <row r="68" spans="1:25" ht="24" customHeight="1">
      <c r="W68" s="371" t="s">
        <v>692</v>
      </c>
    </row>
    <row r="69" spans="1:25" ht="24" customHeight="1">
      <c r="A69" s="371" t="s">
        <v>693</v>
      </c>
      <c r="B69" s="372" t="s">
        <v>706</v>
      </c>
      <c r="C69" s="371" t="s">
        <v>669</v>
      </c>
      <c r="D69" s="638"/>
      <c r="E69" s="371" t="s">
        <v>5</v>
      </c>
      <c r="F69" s="638"/>
      <c r="G69" s="371" t="s">
        <v>6</v>
      </c>
      <c r="H69" s="638"/>
      <c r="I69" s="371" t="s">
        <v>7</v>
      </c>
      <c r="W69" s="371" t="s">
        <v>694</v>
      </c>
    </row>
    <row r="70" spans="1:25" ht="24" customHeight="1"/>
    <row r="71" spans="1:25" ht="24" customHeight="1"/>
    <row r="72" spans="1:25" ht="24" customHeight="1"/>
    <row r="73" spans="1:25" ht="24" customHeight="1"/>
    <row r="74" spans="1:25" ht="24" customHeight="1"/>
    <row r="75" spans="1:25" ht="24" customHeight="1"/>
    <row r="76" spans="1:25" ht="24" customHeight="1"/>
  </sheetData>
  <mergeCells count="33">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57:S57"/>
    <mergeCell ref="K47:R47"/>
    <mergeCell ref="K48:R48"/>
    <mergeCell ref="K49:R49"/>
    <mergeCell ref="A52:S52"/>
    <mergeCell ref="C55:S55"/>
    <mergeCell ref="C67:F67"/>
    <mergeCell ref="H67:J67"/>
    <mergeCell ref="N67:Q67"/>
    <mergeCell ref="C59:S59"/>
    <mergeCell ref="C61:S61"/>
    <mergeCell ref="C63:S63"/>
    <mergeCell ref="C65:F65"/>
    <mergeCell ref="H65:J65"/>
    <mergeCell ref="N65:Q65"/>
  </mergeCells>
  <phoneticPr fontId="14"/>
  <dataValidations count="3">
    <dataValidation type="list" allowBlank="1" showInputMessage="1" showErrorMessage="1" 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491:Q65491 JJ65491:JM65491 TF65491:TI65491 ADB65491:ADE65491 AMX65491:ANA65491 AWT65491:AWW65491 BGP65491:BGS65491 BQL65491:BQO65491 CAH65491:CAK65491 CKD65491:CKG65491 CTZ65491:CUC65491 DDV65491:DDY65491 DNR65491:DNU65491 DXN65491:DXQ65491 EHJ65491:EHM65491 ERF65491:ERI65491 FBB65491:FBE65491 FKX65491:FLA65491 FUT65491:FUW65491 GEP65491:GES65491 GOL65491:GOO65491 GYH65491:GYK65491 HID65491:HIG65491 HRZ65491:HSC65491 IBV65491:IBY65491 ILR65491:ILU65491 IVN65491:IVQ65491 JFJ65491:JFM65491 JPF65491:JPI65491 JZB65491:JZE65491 KIX65491:KJA65491 KST65491:KSW65491 LCP65491:LCS65491 LML65491:LMO65491 LWH65491:LWK65491 MGD65491:MGG65491 MPZ65491:MQC65491 MZV65491:MZY65491 NJR65491:NJU65491 NTN65491:NTQ65491 ODJ65491:ODM65491 ONF65491:ONI65491 OXB65491:OXE65491 PGX65491:PHA65491 PQT65491:PQW65491 QAP65491:QAS65491 QKL65491:QKO65491 QUH65491:QUK65491 RED65491:REG65491 RNZ65491:ROC65491 RXV65491:RXY65491 SHR65491:SHU65491 SRN65491:SRQ65491 TBJ65491:TBM65491 TLF65491:TLI65491 TVB65491:TVE65491 UEX65491:UFA65491 UOT65491:UOW65491 UYP65491:UYS65491 VIL65491:VIO65491 VSH65491:VSK65491 WCD65491:WCG65491 WLZ65491:WMC65491 WVV65491:WVY65491 N131027:Q131027 JJ131027:JM131027 TF131027:TI131027 ADB131027:ADE131027 AMX131027:ANA131027 AWT131027:AWW131027 BGP131027:BGS131027 BQL131027:BQO131027 CAH131027:CAK131027 CKD131027:CKG131027 CTZ131027:CUC131027 DDV131027:DDY131027 DNR131027:DNU131027 DXN131027:DXQ131027 EHJ131027:EHM131027 ERF131027:ERI131027 FBB131027:FBE131027 FKX131027:FLA131027 FUT131027:FUW131027 GEP131027:GES131027 GOL131027:GOO131027 GYH131027:GYK131027 HID131027:HIG131027 HRZ131027:HSC131027 IBV131027:IBY131027 ILR131027:ILU131027 IVN131027:IVQ131027 JFJ131027:JFM131027 JPF131027:JPI131027 JZB131027:JZE131027 KIX131027:KJA131027 KST131027:KSW131027 LCP131027:LCS131027 LML131027:LMO131027 LWH131027:LWK131027 MGD131027:MGG131027 MPZ131027:MQC131027 MZV131027:MZY131027 NJR131027:NJU131027 NTN131027:NTQ131027 ODJ131027:ODM131027 ONF131027:ONI131027 OXB131027:OXE131027 PGX131027:PHA131027 PQT131027:PQW131027 QAP131027:QAS131027 QKL131027:QKO131027 QUH131027:QUK131027 RED131027:REG131027 RNZ131027:ROC131027 RXV131027:RXY131027 SHR131027:SHU131027 SRN131027:SRQ131027 TBJ131027:TBM131027 TLF131027:TLI131027 TVB131027:TVE131027 UEX131027:UFA131027 UOT131027:UOW131027 UYP131027:UYS131027 VIL131027:VIO131027 VSH131027:VSK131027 WCD131027:WCG131027 WLZ131027:WMC131027 WVV131027:WVY131027 N196563:Q196563 JJ196563:JM196563 TF196563:TI196563 ADB196563:ADE196563 AMX196563:ANA196563 AWT196563:AWW196563 BGP196563:BGS196563 BQL196563:BQO196563 CAH196563:CAK196563 CKD196563:CKG196563 CTZ196563:CUC196563 DDV196563:DDY196563 DNR196563:DNU196563 DXN196563:DXQ196563 EHJ196563:EHM196563 ERF196563:ERI196563 FBB196563:FBE196563 FKX196563:FLA196563 FUT196563:FUW196563 GEP196563:GES196563 GOL196563:GOO196563 GYH196563:GYK196563 HID196563:HIG196563 HRZ196563:HSC196563 IBV196563:IBY196563 ILR196563:ILU196563 IVN196563:IVQ196563 JFJ196563:JFM196563 JPF196563:JPI196563 JZB196563:JZE196563 KIX196563:KJA196563 KST196563:KSW196563 LCP196563:LCS196563 LML196563:LMO196563 LWH196563:LWK196563 MGD196563:MGG196563 MPZ196563:MQC196563 MZV196563:MZY196563 NJR196563:NJU196563 NTN196563:NTQ196563 ODJ196563:ODM196563 ONF196563:ONI196563 OXB196563:OXE196563 PGX196563:PHA196563 PQT196563:PQW196563 QAP196563:QAS196563 QKL196563:QKO196563 QUH196563:QUK196563 RED196563:REG196563 RNZ196563:ROC196563 RXV196563:RXY196563 SHR196563:SHU196563 SRN196563:SRQ196563 TBJ196563:TBM196563 TLF196563:TLI196563 TVB196563:TVE196563 UEX196563:UFA196563 UOT196563:UOW196563 UYP196563:UYS196563 VIL196563:VIO196563 VSH196563:VSK196563 WCD196563:WCG196563 WLZ196563:WMC196563 WVV196563:WVY196563 N262099:Q262099 JJ262099:JM262099 TF262099:TI262099 ADB262099:ADE262099 AMX262099:ANA262099 AWT262099:AWW262099 BGP262099:BGS262099 BQL262099:BQO262099 CAH262099:CAK262099 CKD262099:CKG262099 CTZ262099:CUC262099 DDV262099:DDY262099 DNR262099:DNU262099 DXN262099:DXQ262099 EHJ262099:EHM262099 ERF262099:ERI262099 FBB262099:FBE262099 FKX262099:FLA262099 FUT262099:FUW262099 GEP262099:GES262099 GOL262099:GOO262099 GYH262099:GYK262099 HID262099:HIG262099 HRZ262099:HSC262099 IBV262099:IBY262099 ILR262099:ILU262099 IVN262099:IVQ262099 JFJ262099:JFM262099 JPF262099:JPI262099 JZB262099:JZE262099 KIX262099:KJA262099 KST262099:KSW262099 LCP262099:LCS262099 LML262099:LMO262099 LWH262099:LWK262099 MGD262099:MGG262099 MPZ262099:MQC262099 MZV262099:MZY262099 NJR262099:NJU262099 NTN262099:NTQ262099 ODJ262099:ODM262099 ONF262099:ONI262099 OXB262099:OXE262099 PGX262099:PHA262099 PQT262099:PQW262099 QAP262099:QAS262099 QKL262099:QKO262099 QUH262099:QUK262099 RED262099:REG262099 RNZ262099:ROC262099 RXV262099:RXY262099 SHR262099:SHU262099 SRN262099:SRQ262099 TBJ262099:TBM262099 TLF262099:TLI262099 TVB262099:TVE262099 UEX262099:UFA262099 UOT262099:UOW262099 UYP262099:UYS262099 VIL262099:VIO262099 VSH262099:VSK262099 WCD262099:WCG262099 WLZ262099:WMC262099 WVV262099:WVY262099 N327635:Q327635 JJ327635:JM327635 TF327635:TI327635 ADB327635:ADE327635 AMX327635:ANA327635 AWT327635:AWW327635 BGP327635:BGS327635 BQL327635:BQO327635 CAH327635:CAK327635 CKD327635:CKG327635 CTZ327635:CUC327635 DDV327635:DDY327635 DNR327635:DNU327635 DXN327635:DXQ327635 EHJ327635:EHM327635 ERF327635:ERI327635 FBB327635:FBE327635 FKX327635:FLA327635 FUT327635:FUW327635 GEP327635:GES327635 GOL327635:GOO327635 GYH327635:GYK327635 HID327635:HIG327635 HRZ327635:HSC327635 IBV327635:IBY327635 ILR327635:ILU327635 IVN327635:IVQ327635 JFJ327635:JFM327635 JPF327635:JPI327635 JZB327635:JZE327635 KIX327635:KJA327635 KST327635:KSW327635 LCP327635:LCS327635 LML327635:LMO327635 LWH327635:LWK327635 MGD327635:MGG327635 MPZ327635:MQC327635 MZV327635:MZY327635 NJR327635:NJU327635 NTN327635:NTQ327635 ODJ327635:ODM327635 ONF327635:ONI327635 OXB327635:OXE327635 PGX327635:PHA327635 PQT327635:PQW327635 QAP327635:QAS327635 QKL327635:QKO327635 QUH327635:QUK327635 RED327635:REG327635 RNZ327635:ROC327635 RXV327635:RXY327635 SHR327635:SHU327635 SRN327635:SRQ327635 TBJ327635:TBM327635 TLF327635:TLI327635 TVB327635:TVE327635 UEX327635:UFA327635 UOT327635:UOW327635 UYP327635:UYS327635 VIL327635:VIO327635 VSH327635:VSK327635 WCD327635:WCG327635 WLZ327635:WMC327635 WVV327635:WVY327635 N393171:Q393171 JJ393171:JM393171 TF393171:TI393171 ADB393171:ADE393171 AMX393171:ANA393171 AWT393171:AWW393171 BGP393171:BGS393171 BQL393171:BQO393171 CAH393171:CAK393171 CKD393171:CKG393171 CTZ393171:CUC393171 DDV393171:DDY393171 DNR393171:DNU393171 DXN393171:DXQ393171 EHJ393171:EHM393171 ERF393171:ERI393171 FBB393171:FBE393171 FKX393171:FLA393171 FUT393171:FUW393171 GEP393171:GES393171 GOL393171:GOO393171 GYH393171:GYK393171 HID393171:HIG393171 HRZ393171:HSC393171 IBV393171:IBY393171 ILR393171:ILU393171 IVN393171:IVQ393171 JFJ393171:JFM393171 JPF393171:JPI393171 JZB393171:JZE393171 KIX393171:KJA393171 KST393171:KSW393171 LCP393171:LCS393171 LML393171:LMO393171 LWH393171:LWK393171 MGD393171:MGG393171 MPZ393171:MQC393171 MZV393171:MZY393171 NJR393171:NJU393171 NTN393171:NTQ393171 ODJ393171:ODM393171 ONF393171:ONI393171 OXB393171:OXE393171 PGX393171:PHA393171 PQT393171:PQW393171 QAP393171:QAS393171 QKL393171:QKO393171 QUH393171:QUK393171 RED393171:REG393171 RNZ393171:ROC393171 RXV393171:RXY393171 SHR393171:SHU393171 SRN393171:SRQ393171 TBJ393171:TBM393171 TLF393171:TLI393171 TVB393171:TVE393171 UEX393171:UFA393171 UOT393171:UOW393171 UYP393171:UYS393171 VIL393171:VIO393171 VSH393171:VSK393171 WCD393171:WCG393171 WLZ393171:WMC393171 WVV393171:WVY393171 N458707:Q458707 JJ458707:JM458707 TF458707:TI458707 ADB458707:ADE458707 AMX458707:ANA458707 AWT458707:AWW458707 BGP458707:BGS458707 BQL458707:BQO458707 CAH458707:CAK458707 CKD458707:CKG458707 CTZ458707:CUC458707 DDV458707:DDY458707 DNR458707:DNU458707 DXN458707:DXQ458707 EHJ458707:EHM458707 ERF458707:ERI458707 FBB458707:FBE458707 FKX458707:FLA458707 FUT458707:FUW458707 GEP458707:GES458707 GOL458707:GOO458707 GYH458707:GYK458707 HID458707:HIG458707 HRZ458707:HSC458707 IBV458707:IBY458707 ILR458707:ILU458707 IVN458707:IVQ458707 JFJ458707:JFM458707 JPF458707:JPI458707 JZB458707:JZE458707 KIX458707:KJA458707 KST458707:KSW458707 LCP458707:LCS458707 LML458707:LMO458707 LWH458707:LWK458707 MGD458707:MGG458707 MPZ458707:MQC458707 MZV458707:MZY458707 NJR458707:NJU458707 NTN458707:NTQ458707 ODJ458707:ODM458707 ONF458707:ONI458707 OXB458707:OXE458707 PGX458707:PHA458707 PQT458707:PQW458707 QAP458707:QAS458707 QKL458707:QKO458707 QUH458707:QUK458707 RED458707:REG458707 RNZ458707:ROC458707 RXV458707:RXY458707 SHR458707:SHU458707 SRN458707:SRQ458707 TBJ458707:TBM458707 TLF458707:TLI458707 TVB458707:TVE458707 UEX458707:UFA458707 UOT458707:UOW458707 UYP458707:UYS458707 VIL458707:VIO458707 VSH458707:VSK458707 WCD458707:WCG458707 WLZ458707:WMC458707 WVV458707:WVY458707 N524243:Q524243 JJ524243:JM524243 TF524243:TI524243 ADB524243:ADE524243 AMX524243:ANA524243 AWT524243:AWW524243 BGP524243:BGS524243 BQL524243:BQO524243 CAH524243:CAK524243 CKD524243:CKG524243 CTZ524243:CUC524243 DDV524243:DDY524243 DNR524243:DNU524243 DXN524243:DXQ524243 EHJ524243:EHM524243 ERF524243:ERI524243 FBB524243:FBE524243 FKX524243:FLA524243 FUT524243:FUW524243 GEP524243:GES524243 GOL524243:GOO524243 GYH524243:GYK524243 HID524243:HIG524243 HRZ524243:HSC524243 IBV524243:IBY524243 ILR524243:ILU524243 IVN524243:IVQ524243 JFJ524243:JFM524243 JPF524243:JPI524243 JZB524243:JZE524243 KIX524243:KJA524243 KST524243:KSW524243 LCP524243:LCS524243 LML524243:LMO524243 LWH524243:LWK524243 MGD524243:MGG524243 MPZ524243:MQC524243 MZV524243:MZY524243 NJR524243:NJU524243 NTN524243:NTQ524243 ODJ524243:ODM524243 ONF524243:ONI524243 OXB524243:OXE524243 PGX524243:PHA524243 PQT524243:PQW524243 QAP524243:QAS524243 QKL524243:QKO524243 QUH524243:QUK524243 RED524243:REG524243 RNZ524243:ROC524243 RXV524243:RXY524243 SHR524243:SHU524243 SRN524243:SRQ524243 TBJ524243:TBM524243 TLF524243:TLI524243 TVB524243:TVE524243 UEX524243:UFA524243 UOT524243:UOW524243 UYP524243:UYS524243 VIL524243:VIO524243 VSH524243:VSK524243 WCD524243:WCG524243 WLZ524243:WMC524243 WVV524243:WVY524243 N589779:Q589779 JJ589779:JM589779 TF589779:TI589779 ADB589779:ADE589779 AMX589779:ANA589779 AWT589779:AWW589779 BGP589779:BGS589779 BQL589779:BQO589779 CAH589779:CAK589779 CKD589779:CKG589779 CTZ589779:CUC589779 DDV589779:DDY589779 DNR589779:DNU589779 DXN589779:DXQ589779 EHJ589779:EHM589779 ERF589779:ERI589779 FBB589779:FBE589779 FKX589779:FLA589779 FUT589779:FUW589779 GEP589779:GES589779 GOL589779:GOO589779 GYH589779:GYK589779 HID589779:HIG589779 HRZ589779:HSC589779 IBV589779:IBY589779 ILR589779:ILU589779 IVN589779:IVQ589779 JFJ589779:JFM589779 JPF589779:JPI589779 JZB589779:JZE589779 KIX589779:KJA589779 KST589779:KSW589779 LCP589779:LCS589779 LML589779:LMO589779 LWH589779:LWK589779 MGD589779:MGG589779 MPZ589779:MQC589779 MZV589779:MZY589779 NJR589779:NJU589779 NTN589779:NTQ589779 ODJ589779:ODM589779 ONF589779:ONI589779 OXB589779:OXE589779 PGX589779:PHA589779 PQT589779:PQW589779 QAP589779:QAS589779 QKL589779:QKO589779 QUH589779:QUK589779 RED589779:REG589779 RNZ589779:ROC589779 RXV589779:RXY589779 SHR589779:SHU589779 SRN589779:SRQ589779 TBJ589779:TBM589779 TLF589779:TLI589779 TVB589779:TVE589779 UEX589779:UFA589779 UOT589779:UOW589779 UYP589779:UYS589779 VIL589779:VIO589779 VSH589779:VSK589779 WCD589779:WCG589779 WLZ589779:WMC589779 WVV589779:WVY589779 N655315:Q655315 JJ655315:JM655315 TF655315:TI655315 ADB655315:ADE655315 AMX655315:ANA655315 AWT655315:AWW655315 BGP655315:BGS655315 BQL655315:BQO655315 CAH655315:CAK655315 CKD655315:CKG655315 CTZ655315:CUC655315 DDV655315:DDY655315 DNR655315:DNU655315 DXN655315:DXQ655315 EHJ655315:EHM655315 ERF655315:ERI655315 FBB655315:FBE655315 FKX655315:FLA655315 FUT655315:FUW655315 GEP655315:GES655315 GOL655315:GOO655315 GYH655315:GYK655315 HID655315:HIG655315 HRZ655315:HSC655315 IBV655315:IBY655315 ILR655315:ILU655315 IVN655315:IVQ655315 JFJ655315:JFM655315 JPF655315:JPI655315 JZB655315:JZE655315 KIX655315:KJA655315 KST655315:KSW655315 LCP655315:LCS655315 LML655315:LMO655315 LWH655315:LWK655315 MGD655315:MGG655315 MPZ655315:MQC655315 MZV655315:MZY655315 NJR655315:NJU655315 NTN655315:NTQ655315 ODJ655315:ODM655315 ONF655315:ONI655315 OXB655315:OXE655315 PGX655315:PHA655315 PQT655315:PQW655315 QAP655315:QAS655315 QKL655315:QKO655315 QUH655315:QUK655315 RED655315:REG655315 RNZ655315:ROC655315 RXV655315:RXY655315 SHR655315:SHU655315 SRN655315:SRQ655315 TBJ655315:TBM655315 TLF655315:TLI655315 TVB655315:TVE655315 UEX655315:UFA655315 UOT655315:UOW655315 UYP655315:UYS655315 VIL655315:VIO655315 VSH655315:VSK655315 WCD655315:WCG655315 WLZ655315:WMC655315 WVV655315:WVY655315 N720851:Q720851 JJ720851:JM720851 TF720851:TI720851 ADB720851:ADE720851 AMX720851:ANA720851 AWT720851:AWW720851 BGP720851:BGS720851 BQL720851:BQO720851 CAH720851:CAK720851 CKD720851:CKG720851 CTZ720851:CUC720851 DDV720851:DDY720851 DNR720851:DNU720851 DXN720851:DXQ720851 EHJ720851:EHM720851 ERF720851:ERI720851 FBB720851:FBE720851 FKX720851:FLA720851 FUT720851:FUW720851 GEP720851:GES720851 GOL720851:GOO720851 GYH720851:GYK720851 HID720851:HIG720851 HRZ720851:HSC720851 IBV720851:IBY720851 ILR720851:ILU720851 IVN720851:IVQ720851 JFJ720851:JFM720851 JPF720851:JPI720851 JZB720851:JZE720851 KIX720851:KJA720851 KST720851:KSW720851 LCP720851:LCS720851 LML720851:LMO720851 LWH720851:LWK720851 MGD720851:MGG720851 MPZ720851:MQC720851 MZV720851:MZY720851 NJR720851:NJU720851 NTN720851:NTQ720851 ODJ720851:ODM720851 ONF720851:ONI720851 OXB720851:OXE720851 PGX720851:PHA720851 PQT720851:PQW720851 QAP720851:QAS720851 QKL720851:QKO720851 QUH720851:QUK720851 RED720851:REG720851 RNZ720851:ROC720851 RXV720851:RXY720851 SHR720851:SHU720851 SRN720851:SRQ720851 TBJ720851:TBM720851 TLF720851:TLI720851 TVB720851:TVE720851 UEX720851:UFA720851 UOT720851:UOW720851 UYP720851:UYS720851 VIL720851:VIO720851 VSH720851:VSK720851 WCD720851:WCG720851 WLZ720851:WMC720851 WVV720851:WVY720851 N786387:Q786387 JJ786387:JM786387 TF786387:TI786387 ADB786387:ADE786387 AMX786387:ANA786387 AWT786387:AWW786387 BGP786387:BGS786387 BQL786387:BQO786387 CAH786387:CAK786387 CKD786387:CKG786387 CTZ786387:CUC786387 DDV786387:DDY786387 DNR786387:DNU786387 DXN786387:DXQ786387 EHJ786387:EHM786387 ERF786387:ERI786387 FBB786387:FBE786387 FKX786387:FLA786387 FUT786387:FUW786387 GEP786387:GES786387 GOL786387:GOO786387 GYH786387:GYK786387 HID786387:HIG786387 HRZ786387:HSC786387 IBV786387:IBY786387 ILR786387:ILU786387 IVN786387:IVQ786387 JFJ786387:JFM786387 JPF786387:JPI786387 JZB786387:JZE786387 KIX786387:KJA786387 KST786387:KSW786387 LCP786387:LCS786387 LML786387:LMO786387 LWH786387:LWK786387 MGD786387:MGG786387 MPZ786387:MQC786387 MZV786387:MZY786387 NJR786387:NJU786387 NTN786387:NTQ786387 ODJ786387:ODM786387 ONF786387:ONI786387 OXB786387:OXE786387 PGX786387:PHA786387 PQT786387:PQW786387 QAP786387:QAS786387 QKL786387:QKO786387 QUH786387:QUK786387 RED786387:REG786387 RNZ786387:ROC786387 RXV786387:RXY786387 SHR786387:SHU786387 SRN786387:SRQ786387 TBJ786387:TBM786387 TLF786387:TLI786387 TVB786387:TVE786387 UEX786387:UFA786387 UOT786387:UOW786387 UYP786387:UYS786387 VIL786387:VIO786387 VSH786387:VSK786387 WCD786387:WCG786387 WLZ786387:WMC786387 WVV786387:WVY786387 N851923:Q851923 JJ851923:JM851923 TF851923:TI851923 ADB851923:ADE851923 AMX851923:ANA851923 AWT851923:AWW851923 BGP851923:BGS851923 BQL851923:BQO851923 CAH851923:CAK851923 CKD851923:CKG851923 CTZ851923:CUC851923 DDV851923:DDY851923 DNR851923:DNU851923 DXN851923:DXQ851923 EHJ851923:EHM851923 ERF851923:ERI851923 FBB851923:FBE851923 FKX851923:FLA851923 FUT851923:FUW851923 GEP851923:GES851923 GOL851923:GOO851923 GYH851923:GYK851923 HID851923:HIG851923 HRZ851923:HSC851923 IBV851923:IBY851923 ILR851923:ILU851923 IVN851923:IVQ851923 JFJ851923:JFM851923 JPF851923:JPI851923 JZB851923:JZE851923 KIX851923:KJA851923 KST851923:KSW851923 LCP851923:LCS851923 LML851923:LMO851923 LWH851923:LWK851923 MGD851923:MGG851923 MPZ851923:MQC851923 MZV851923:MZY851923 NJR851923:NJU851923 NTN851923:NTQ851923 ODJ851923:ODM851923 ONF851923:ONI851923 OXB851923:OXE851923 PGX851923:PHA851923 PQT851923:PQW851923 QAP851923:QAS851923 QKL851923:QKO851923 QUH851923:QUK851923 RED851923:REG851923 RNZ851923:ROC851923 RXV851923:RXY851923 SHR851923:SHU851923 SRN851923:SRQ851923 TBJ851923:TBM851923 TLF851923:TLI851923 TVB851923:TVE851923 UEX851923:UFA851923 UOT851923:UOW851923 UYP851923:UYS851923 VIL851923:VIO851923 VSH851923:VSK851923 WCD851923:WCG851923 WLZ851923:WMC851923 WVV851923:WVY851923 N917459:Q917459 JJ917459:JM917459 TF917459:TI917459 ADB917459:ADE917459 AMX917459:ANA917459 AWT917459:AWW917459 BGP917459:BGS917459 BQL917459:BQO917459 CAH917459:CAK917459 CKD917459:CKG917459 CTZ917459:CUC917459 DDV917459:DDY917459 DNR917459:DNU917459 DXN917459:DXQ917459 EHJ917459:EHM917459 ERF917459:ERI917459 FBB917459:FBE917459 FKX917459:FLA917459 FUT917459:FUW917459 GEP917459:GES917459 GOL917459:GOO917459 GYH917459:GYK917459 HID917459:HIG917459 HRZ917459:HSC917459 IBV917459:IBY917459 ILR917459:ILU917459 IVN917459:IVQ917459 JFJ917459:JFM917459 JPF917459:JPI917459 JZB917459:JZE917459 KIX917459:KJA917459 KST917459:KSW917459 LCP917459:LCS917459 LML917459:LMO917459 LWH917459:LWK917459 MGD917459:MGG917459 MPZ917459:MQC917459 MZV917459:MZY917459 NJR917459:NJU917459 NTN917459:NTQ917459 ODJ917459:ODM917459 ONF917459:ONI917459 OXB917459:OXE917459 PGX917459:PHA917459 PQT917459:PQW917459 QAP917459:QAS917459 QKL917459:QKO917459 QUH917459:QUK917459 RED917459:REG917459 RNZ917459:ROC917459 RXV917459:RXY917459 SHR917459:SHU917459 SRN917459:SRQ917459 TBJ917459:TBM917459 TLF917459:TLI917459 TVB917459:TVE917459 UEX917459:UFA917459 UOT917459:UOW917459 UYP917459:UYS917459 VIL917459:VIO917459 VSH917459:VSK917459 WCD917459:WCG917459 WLZ917459:WMC917459 WVV917459:WVY917459 N982995:Q982995 JJ982995:JM982995 TF982995:TI982995 ADB982995:ADE982995 AMX982995:ANA982995 AWT982995:AWW982995 BGP982995:BGS982995 BQL982995:BQO982995 CAH982995:CAK982995 CKD982995:CKG982995 CTZ982995:CUC982995 DDV982995:DDY982995 DNR982995:DNU982995 DXN982995:DXQ982995 EHJ982995:EHM982995 ERF982995:ERI982995 FBB982995:FBE982995 FKX982995:FLA982995 FUT982995:FUW982995 GEP982995:GES982995 GOL982995:GOO982995 GYH982995:GYK982995 HID982995:HIG982995 HRZ982995:HSC982995 IBV982995:IBY982995 ILR982995:ILU982995 IVN982995:IVQ982995 JFJ982995:JFM982995 JPF982995:JPI982995 JZB982995:JZE982995 KIX982995:KJA982995 KST982995:KSW982995 LCP982995:LCS982995 LML982995:LMO982995 LWH982995:LWK982995 MGD982995:MGG982995 MPZ982995:MQC982995 MZV982995:MZY982995 NJR982995:NJU982995 NTN982995:NTQ982995 ODJ982995:ODM982995 ONF982995:ONI982995 OXB982995:OXE982995 PGX982995:PHA982995 PQT982995:PQW982995 QAP982995:QAS982995 QKL982995:QKO982995 QUH982995:QUK982995 RED982995:REG982995 RNZ982995:ROC982995 RXV982995:RXY982995 SHR982995:SHU982995 SRN982995:SRQ982995 TBJ982995:TBM982995 TLF982995:TLI982995 TVB982995:TVE982995 UEX982995:UFA982995 UOT982995:UOW982995 UYP982995:UYS982995 VIL982995:VIO982995 VSH982995:VSK982995 WCD982995:WCG982995 WLZ982995:WMC982995 WVV982995:WVY982995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493:Q65493 JJ65493:JM65493 TF65493:TI65493 ADB65493:ADE65493 AMX65493:ANA65493 AWT65493:AWW65493 BGP65493:BGS65493 BQL65493:BQO65493 CAH65493:CAK65493 CKD65493:CKG65493 CTZ65493:CUC65493 DDV65493:DDY65493 DNR65493:DNU65493 DXN65493:DXQ65493 EHJ65493:EHM65493 ERF65493:ERI65493 FBB65493:FBE65493 FKX65493:FLA65493 FUT65493:FUW65493 GEP65493:GES65493 GOL65493:GOO65493 GYH65493:GYK65493 HID65493:HIG65493 HRZ65493:HSC65493 IBV65493:IBY65493 ILR65493:ILU65493 IVN65493:IVQ65493 JFJ65493:JFM65493 JPF65493:JPI65493 JZB65493:JZE65493 KIX65493:KJA65493 KST65493:KSW65493 LCP65493:LCS65493 LML65493:LMO65493 LWH65493:LWK65493 MGD65493:MGG65493 MPZ65493:MQC65493 MZV65493:MZY65493 NJR65493:NJU65493 NTN65493:NTQ65493 ODJ65493:ODM65493 ONF65493:ONI65493 OXB65493:OXE65493 PGX65493:PHA65493 PQT65493:PQW65493 QAP65493:QAS65493 QKL65493:QKO65493 QUH65493:QUK65493 RED65493:REG65493 RNZ65493:ROC65493 RXV65493:RXY65493 SHR65493:SHU65493 SRN65493:SRQ65493 TBJ65493:TBM65493 TLF65493:TLI65493 TVB65493:TVE65493 UEX65493:UFA65493 UOT65493:UOW65493 UYP65493:UYS65493 VIL65493:VIO65493 VSH65493:VSK65493 WCD65493:WCG65493 WLZ65493:WMC65493 WVV65493:WVY65493 N131029:Q131029 JJ131029:JM131029 TF131029:TI131029 ADB131029:ADE131029 AMX131029:ANA131029 AWT131029:AWW131029 BGP131029:BGS131029 BQL131029:BQO131029 CAH131029:CAK131029 CKD131029:CKG131029 CTZ131029:CUC131029 DDV131029:DDY131029 DNR131029:DNU131029 DXN131029:DXQ131029 EHJ131029:EHM131029 ERF131029:ERI131029 FBB131029:FBE131029 FKX131029:FLA131029 FUT131029:FUW131029 GEP131029:GES131029 GOL131029:GOO131029 GYH131029:GYK131029 HID131029:HIG131029 HRZ131029:HSC131029 IBV131029:IBY131029 ILR131029:ILU131029 IVN131029:IVQ131029 JFJ131029:JFM131029 JPF131029:JPI131029 JZB131029:JZE131029 KIX131029:KJA131029 KST131029:KSW131029 LCP131029:LCS131029 LML131029:LMO131029 LWH131029:LWK131029 MGD131029:MGG131029 MPZ131029:MQC131029 MZV131029:MZY131029 NJR131029:NJU131029 NTN131029:NTQ131029 ODJ131029:ODM131029 ONF131029:ONI131029 OXB131029:OXE131029 PGX131029:PHA131029 PQT131029:PQW131029 QAP131029:QAS131029 QKL131029:QKO131029 QUH131029:QUK131029 RED131029:REG131029 RNZ131029:ROC131029 RXV131029:RXY131029 SHR131029:SHU131029 SRN131029:SRQ131029 TBJ131029:TBM131029 TLF131029:TLI131029 TVB131029:TVE131029 UEX131029:UFA131029 UOT131029:UOW131029 UYP131029:UYS131029 VIL131029:VIO131029 VSH131029:VSK131029 WCD131029:WCG131029 WLZ131029:WMC131029 WVV131029:WVY131029 N196565:Q196565 JJ196565:JM196565 TF196565:TI196565 ADB196565:ADE196565 AMX196565:ANA196565 AWT196565:AWW196565 BGP196565:BGS196565 BQL196565:BQO196565 CAH196565:CAK196565 CKD196565:CKG196565 CTZ196565:CUC196565 DDV196565:DDY196565 DNR196565:DNU196565 DXN196565:DXQ196565 EHJ196565:EHM196565 ERF196565:ERI196565 FBB196565:FBE196565 FKX196565:FLA196565 FUT196565:FUW196565 GEP196565:GES196565 GOL196565:GOO196565 GYH196565:GYK196565 HID196565:HIG196565 HRZ196565:HSC196565 IBV196565:IBY196565 ILR196565:ILU196565 IVN196565:IVQ196565 JFJ196565:JFM196565 JPF196565:JPI196565 JZB196565:JZE196565 KIX196565:KJA196565 KST196565:KSW196565 LCP196565:LCS196565 LML196565:LMO196565 LWH196565:LWK196565 MGD196565:MGG196565 MPZ196565:MQC196565 MZV196565:MZY196565 NJR196565:NJU196565 NTN196565:NTQ196565 ODJ196565:ODM196565 ONF196565:ONI196565 OXB196565:OXE196565 PGX196565:PHA196565 PQT196565:PQW196565 QAP196565:QAS196565 QKL196565:QKO196565 QUH196565:QUK196565 RED196565:REG196565 RNZ196565:ROC196565 RXV196565:RXY196565 SHR196565:SHU196565 SRN196565:SRQ196565 TBJ196565:TBM196565 TLF196565:TLI196565 TVB196565:TVE196565 UEX196565:UFA196565 UOT196565:UOW196565 UYP196565:UYS196565 VIL196565:VIO196565 VSH196565:VSK196565 WCD196565:WCG196565 WLZ196565:WMC196565 WVV196565:WVY196565 N262101:Q262101 JJ262101:JM262101 TF262101:TI262101 ADB262101:ADE262101 AMX262101:ANA262101 AWT262101:AWW262101 BGP262101:BGS262101 BQL262101:BQO262101 CAH262101:CAK262101 CKD262101:CKG262101 CTZ262101:CUC262101 DDV262101:DDY262101 DNR262101:DNU262101 DXN262101:DXQ262101 EHJ262101:EHM262101 ERF262101:ERI262101 FBB262101:FBE262101 FKX262101:FLA262101 FUT262101:FUW262101 GEP262101:GES262101 GOL262101:GOO262101 GYH262101:GYK262101 HID262101:HIG262101 HRZ262101:HSC262101 IBV262101:IBY262101 ILR262101:ILU262101 IVN262101:IVQ262101 JFJ262101:JFM262101 JPF262101:JPI262101 JZB262101:JZE262101 KIX262101:KJA262101 KST262101:KSW262101 LCP262101:LCS262101 LML262101:LMO262101 LWH262101:LWK262101 MGD262101:MGG262101 MPZ262101:MQC262101 MZV262101:MZY262101 NJR262101:NJU262101 NTN262101:NTQ262101 ODJ262101:ODM262101 ONF262101:ONI262101 OXB262101:OXE262101 PGX262101:PHA262101 PQT262101:PQW262101 QAP262101:QAS262101 QKL262101:QKO262101 QUH262101:QUK262101 RED262101:REG262101 RNZ262101:ROC262101 RXV262101:RXY262101 SHR262101:SHU262101 SRN262101:SRQ262101 TBJ262101:TBM262101 TLF262101:TLI262101 TVB262101:TVE262101 UEX262101:UFA262101 UOT262101:UOW262101 UYP262101:UYS262101 VIL262101:VIO262101 VSH262101:VSK262101 WCD262101:WCG262101 WLZ262101:WMC262101 WVV262101:WVY262101 N327637:Q327637 JJ327637:JM327637 TF327637:TI327637 ADB327637:ADE327637 AMX327637:ANA327637 AWT327637:AWW327637 BGP327637:BGS327637 BQL327637:BQO327637 CAH327637:CAK327637 CKD327637:CKG327637 CTZ327637:CUC327637 DDV327637:DDY327637 DNR327637:DNU327637 DXN327637:DXQ327637 EHJ327637:EHM327637 ERF327637:ERI327637 FBB327637:FBE327637 FKX327637:FLA327637 FUT327637:FUW327637 GEP327637:GES327637 GOL327637:GOO327637 GYH327637:GYK327637 HID327637:HIG327637 HRZ327637:HSC327637 IBV327637:IBY327637 ILR327637:ILU327637 IVN327637:IVQ327637 JFJ327637:JFM327637 JPF327637:JPI327637 JZB327637:JZE327637 KIX327637:KJA327637 KST327637:KSW327637 LCP327637:LCS327637 LML327637:LMO327637 LWH327637:LWK327637 MGD327637:MGG327637 MPZ327637:MQC327637 MZV327637:MZY327637 NJR327637:NJU327637 NTN327637:NTQ327637 ODJ327637:ODM327637 ONF327637:ONI327637 OXB327637:OXE327637 PGX327637:PHA327637 PQT327637:PQW327637 QAP327637:QAS327637 QKL327637:QKO327637 QUH327637:QUK327637 RED327637:REG327637 RNZ327637:ROC327637 RXV327637:RXY327637 SHR327637:SHU327637 SRN327637:SRQ327637 TBJ327637:TBM327637 TLF327637:TLI327637 TVB327637:TVE327637 UEX327637:UFA327637 UOT327637:UOW327637 UYP327637:UYS327637 VIL327637:VIO327637 VSH327637:VSK327637 WCD327637:WCG327637 WLZ327637:WMC327637 WVV327637:WVY327637 N393173:Q393173 JJ393173:JM393173 TF393173:TI393173 ADB393173:ADE393173 AMX393173:ANA393173 AWT393173:AWW393173 BGP393173:BGS393173 BQL393173:BQO393173 CAH393173:CAK393173 CKD393173:CKG393173 CTZ393173:CUC393173 DDV393173:DDY393173 DNR393173:DNU393173 DXN393173:DXQ393173 EHJ393173:EHM393173 ERF393173:ERI393173 FBB393173:FBE393173 FKX393173:FLA393173 FUT393173:FUW393173 GEP393173:GES393173 GOL393173:GOO393173 GYH393173:GYK393173 HID393173:HIG393173 HRZ393173:HSC393173 IBV393173:IBY393173 ILR393173:ILU393173 IVN393173:IVQ393173 JFJ393173:JFM393173 JPF393173:JPI393173 JZB393173:JZE393173 KIX393173:KJA393173 KST393173:KSW393173 LCP393173:LCS393173 LML393173:LMO393173 LWH393173:LWK393173 MGD393173:MGG393173 MPZ393173:MQC393173 MZV393173:MZY393173 NJR393173:NJU393173 NTN393173:NTQ393173 ODJ393173:ODM393173 ONF393173:ONI393173 OXB393173:OXE393173 PGX393173:PHA393173 PQT393173:PQW393173 QAP393173:QAS393173 QKL393173:QKO393173 QUH393173:QUK393173 RED393173:REG393173 RNZ393173:ROC393173 RXV393173:RXY393173 SHR393173:SHU393173 SRN393173:SRQ393173 TBJ393173:TBM393173 TLF393173:TLI393173 TVB393173:TVE393173 UEX393173:UFA393173 UOT393173:UOW393173 UYP393173:UYS393173 VIL393173:VIO393173 VSH393173:VSK393173 WCD393173:WCG393173 WLZ393173:WMC393173 WVV393173:WVY393173 N458709:Q458709 JJ458709:JM458709 TF458709:TI458709 ADB458709:ADE458709 AMX458709:ANA458709 AWT458709:AWW458709 BGP458709:BGS458709 BQL458709:BQO458709 CAH458709:CAK458709 CKD458709:CKG458709 CTZ458709:CUC458709 DDV458709:DDY458709 DNR458709:DNU458709 DXN458709:DXQ458709 EHJ458709:EHM458709 ERF458709:ERI458709 FBB458709:FBE458709 FKX458709:FLA458709 FUT458709:FUW458709 GEP458709:GES458709 GOL458709:GOO458709 GYH458709:GYK458709 HID458709:HIG458709 HRZ458709:HSC458709 IBV458709:IBY458709 ILR458709:ILU458709 IVN458709:IVQ458709 JFJ458709:JFM458709 JPF458709:JPI458709 JZB458709:JZE458709 KIX458709:KJA458709 KST458709:KSW458709 LCP458709:LCS458709 LML458709:LMO458709 LWH458709:LWK458709 MGD458709:MGG458709 MPZ458709:MQC458709 MZV458709:MZY458709 NJR458709:NJU458709 NTN458709:NTQ458709 ODJ458709:ODM458709 ONF458709:ONI458709 OXB458709:OXE458709 PGX458709:PHA458709 PQT458709:PQW458709 QAP458709:QAS458709 QKL458709:QKO458709 QUH458709:QUK458709 RED458709:REG458709 RNZ458709:ROC458709 RXV458709:RXY458709 SHR458709:SHU458709 SRN458709:SRQ458709 TBJ458709:TBM458709 TLF458709:TLI458709 TVB458709:TVE458709 UEX458709:UFA458709 UOT458709:UOW458709 UYP458709:UYS458709 VIL458709:VIO458709 VSH458709:VSK458709 WCD458709:WCG458709 WLZ458709:WMC458709 WVV458709:WVY458709 N524245:Q524245 JJ524245:JM524245 TF524245:TI524245 ADB524245:ADE524245 AMX524245:ANA524245 AWT524245:AWW524245 BGP524245:BGS524245 BQL524245:BQO524245 CAH524245:CAK524245 CKD524245:CKG524245 CTZ524245:CUC524245 DDV524245:DDY524245 DNR524245:DNU524245 DXN524245:DXQ524245 EHJ524245:EHM524245 ERF524245:ERI524245 FBB524245:FBE524245 FKX524245:FLA524245 FUT524245:FUW524245 GEP524245:GES524245 GOL524245:GOO524245 GYH524245:GYK524245 HID524245:HIG524245 HRZ524245:HSC524245 IBV524245:IBY524245 ILR524245:ILU524245 IVN524245:IVQ524245 JFJ524245:JFM524245 JPF524245:JPI524245 JZB524245:JZE524245 KIX524245:KJA524245 KST524245:KSW524245 LCP524245:LCS524245 LML524245:LMO524245 LWH524245:LWK524245 MGD524245:MGG524245 MPZ524245:MQC524245 MZV524245:MZY524245 NJR524245:NJU524245 NTN524245:NTQ524245 ODJ524245:ODM524245 ONF524245:ONI524245 OXB524245:OXE524245 PGX524245:PHA524245 PQT524245:PQW524245 QAP524245:QAS524245 QKL524245:QKO524245 QUH524245:QUK524245 RED524245:REG524245 RNZ524245:ROC524245 RXV524245:RXY524245 SHR524245:SHU524245 SRN524245:SRQ524245 TBJ524245:TBM524245 TLF524245:TLI524245 TVB524245:TVE524245 UEX524245:UFA524245 UOT524245:UOW524245 UYP524245:UYS524245 VIL524245:VIO524245 VSH524245:VSK524245 WCD524245:WCG524245 WLZ524245:WMC524245 WVV524245:WVY524245 N589781:Q589781 JJ589781:JM589781 TF589781:TI589781 ADB589781:ADE589781 AMX589781:ANA589781 AWT589781:AWW589781 BGP589781:BGS589781 BQL589781:BQO589781 CAH589781:CAK589781 CKD589781:CKG589781 CTZ589781:CUC589781 DDV589781:DDY589781 DNR589781:DNU589781 DXN589781:DXQ589781 EHJ589781:EHM589781 ERF589781:ERI589781 FBB589781:FBE589781 FKX589781:FLA589781 FUT589781:FUW589781 GEP589781:GES589781 GOL589781:GOO589781 GYH589781:GYK589781 HID589781:HIG589781 HRZ589781:HSC589781 IBV589781:IBY589781 ILR589781:ILU589781 IVN589781:IVQ589781 JFJ589781:JFM589781 JPF589781:JPI589781 JZB589781:JZE589781 KIX589781:KJA589781 KST589781:KSW589781 LCP589781:LCS589781 LML589781:LMO589781 LWH589781:LWK589781 MGD589781:MGG589781 MPZ589781:MQC589781 MZV589781:MZY589781 NJR589781:NJU589781 NTN589781:NTQ589781 ODJ589781:ODM589781 ONF589781:ONI589781 OXB589781:OXE589781 PGX589781:PHA589781 PQT589781:PQW589781 QAP589781:QAS589781 QKL589781:QKO589781 QUH589781:QUK589781 RED589781:REG589781 RNZ589781:ROC589781 RXV589781:RXY589781 SHR589781:SHU589781 SRN589781:SRQ589781 TBJ589781:TBM589781 TLF589781:TLI589781 TVB589781:TVE589781 UEX589781:UFA589781 UOT589781:UOW589781 UYP589781:UYS589781 VIL589781:VIO589781 VSH589781:VSK589781 WCD589781:WCG589781 WLZ589781:WMC589781 WVV589781:WVY589781 N655317:Q655317 JJ655317:JM655317 TF655317:TI655317 ADB655317:ADE655317 AMX655317:ANA655317 AWT655317:AWW655317 BGP655317:BGS655317 BQL655317:BQO655317 CAH655317:CAK655317 CKD655317:CKG655317 CTZ655317:CUC655317 DDV655317:DDY655317 DNR655317:DNU655317 DXN655317:DXQ655317 EHJ655317:EHM655317 ERF655317:ERI655317 FBB655317:FBE655317 FKX655317:FLA655317 FUT655317:FUW655317 GEP655317:GES655317 GOL655317:GOO655317 GYH655317:GYK655317 HID655317:HIG655317 HRZ655317:HSC655317 IBV655317:IBY655317 ILR655317:ILU655317 IVN655317:IVQ655317 JFJ655317:JFM655317 JPF655317:JPI655317 JZB655317:JZE655317 KIX655317:KJA655317 KST655317:KSW655317 LCP655317:LCS655317 LML655317:LMO655317 LWH655317:LWK655317 MGD655317:MGG655317 MPZ655317:MQC655317 MZV655317:MZY655317 NJR655317:NJU655317 NTN655317:NTQ655317 ODJ655317:ODM655317 ONF655317:ONI655317 OXB655317:OXE655317 PGX655317:PHA655317 PQT655317:PQW655317 QAP655317:QAS655317 QKL655317:QKO655317 QUH655317:QUK655317 RED655317:REG655317 RNZ655317:ROC655317 RXV655317:RXY655317 SHR655317:SHU655317 SRN655317:SRQ655317 TBJ655317:TBM655317 TLF655317:TLI655317 TVB655317:TVE655317 UEX655317:UFA655317 UOT655317:UOW655317 UYP655317:UYS655317 VIL655317:VIO655317 VSH655317:VSK655317 WCD655317:WCG655317 WLZ655317:WMC655317 WVV655317:WVY655317 N720853:Q720853 JJ720853:JM720853 TF720853:TI720853 ADB720853:ADE720853 AMX720853:ANA720853 AWT720853:AWW720853 BGP720853:BGS720853 BQL720853:BQO720853 CAH720853:CAK720853 CKD720853:CKG720853 CTZ720853:CUC720853 DDV720853:DDY720853 DNR720853:DNU720853 DXN720853:DXQ720853 EHJ720853:EHM720853 ERF720853:ERI720853 FBB720853:FBE720853 FKX720853:FLA720853 FUT720853:FUW720853 GEP720853:GES720853 GOL720853:GOO720853 GYH720853:GYK720853 HID720853:HIG720853 HRZ720853:HSC720853 IBV720853:IBY720853 ILR720853:ILU720853 IVN720853:IVQ720853 JFJ720853:JFM720853 JPF720853:JPI720853 JZB720853:JZE720853 KIX720853:KJA720853 KST720853:KSW720853 LCP720853:LCS720853 LML720853:LMO720853 LWH720853:LWK720853 MGD720853:MGG720853 MPZ720853:MQC720853 MZV720853:MZY720853 NJR720853:NJU720853 NTN720853:NTQ720853 ODJ720853:ODM720853 ONF720853:ONI720853 OXB720853:OXE720853 PGX720853:PHA720853 PQT720853:PQW720853 QAP720853:QAS720853 QKL720853:QKO720853 QUH720853:QUK720853 RED720853:REG720853 RNZ720853:ROC720853 RXV720853:RXY720853 SHR720853:SHU720853 SRN720853:SRQ720853 TBJ720853:TBM720853 TLF720853:TLI720853 TVB720853:TVE720853 UEX720853:UFA720853 UOT720853:UOW720853 UYP720853:UYS720853 VIL720853:VIO720853 VSH720853:VSK720853 WCD720853:WCG720853 WLZ720853:WMC720853 WVV720853:WVY720853 N786389:Q786389 JJ786389:JM786389 TF786389:TI786389 ADB786389:ADE786389 AMX786389:ANA786389 AWT786389:AWW786389 BGP786389:BGS786389 BQL786389:BQO786389 CAH786389:CAK786389 CKD786389:CKG786389 CTZ786389:CUC786389 DDV786389:DDY786389 DNR786389:DNU786389 DXN786389:DXQ786389 EHJ786389:EHM786389 ERF786389:ERI786389 FBB786389:FBE786389 FKX786389:FLA786389 FUT786389:FUW786389 GEP786389:GES786389 GOL786389:GOO786389 GYH786389:GYK786389 HID786389:HIG786389 HRZ786389:HSC786389 IBV786389:IBY786389 ILR786389:ILU786389 IVN786389:IVQ786389 JFJ786389:JFM786389 JPF786389:JPI786389 JZB786389:JZE786389 KIX786389:KJA786389 KST786389:KSW786389 LCP786389:LCS786389 LML786389:LMO786389 LWH786389:LWK786389 MGD786389:MGG786389 MPZ786389:MQC786389 MZV786389:MZY786389 NJR786389:NJU786389 NTN786389:NTQ786389 ODJ786389:ODM786389 ONF786389:ONI786389 OXB786389:OXE786389 PGX786389:PHA786389 PQT786389:PQW786389 QAP786389:QAS786389 QKL786389:QKO786389 QUH786389:QUK786389 RED786389:REG786389 RNZ786389:ROC786389 RXV786389:RXY786389 SHR786389:SHU786389 SRN786389:SRQ786389 TBJ786389:TBM786389 TLF786389:TLI786389 TVB786389:TVE786389 UEX786389:UFA786389 UOT786389:UOW786389 UYP786389:UYS786389 VIL786389:VIO786389 VSH786389:VSK786389 WCD786389:WCG786389 WLZ786389:WMC786389 WVV786389:WVY786389 N851925:Q851925 JJ851925:JM851925 TF851925:TI851925 ADB851925:ADE851925 AMX851925:ANA851925 AWT851925:AWW851925 BGP851925:BGS851925 BQL851925:BQO851925 CAH851925:CAK851925 CKD851925:CKG851925 CTZ851925:CUC851925 DDV851925:DDY851925 DNR851925:DNU851925 DXN851925:DXQ851925 EHJ851925:EHM851925 ERF851925:ERI851925 FBB851925:FBE851925 FKX851925:FLA851925 FUT851925:FUW851925 GEP851925:GES851925 GOL851925:GOO851925 GYH851925:GYK851925 HID851925:HIG851925 HRZ851925:HSC851925 IBV851925:IBY851925 ILR851925:ILU851925 IVN851925:IVQ851925 JFJ851925:JFM851925 JPF851925:JPI851925 JZB851925:JZE851925 KIX851925:KJA851925 KST851925:KSW851925 LCP851925:LCS851925 LML851925:LMO851925 LWH851925:LWK851925 MGD851925:MGG851925 MPZ851925:MQC851925 MZV851925:MZY851925 NJR851925:NJU851925 NTN851925:NTQ851925 ODJ851925:ODM851925 ONF851925:ONI851925 OXB851925:OXE851925 PGX851925:PHA851925 PQT851925:PQW851925 QAP851925:QAS851925 QKL851925:QKO851925 QUH851925:QUK851925 RED851925:REG851925 RNZ851925:ROC851925 RXV851925:RXY851925 SHR851925:SHU851925 SRN851925:SRQ851925 TBJ851925:TBM851925 TLF851925:TLI851925 TVB851925:TVE851925 UEX851925:UFA851925 UOT851925:UOW851925 UYP851925:UYS851925 VIL851925:VIO851925 VSH851925:VSK851925 WCD851925:WCG851925 WLZ851925:WMC851925 WVV851925:WVY851925 N917461:Q917461 JJ917461:JM917461 TF917461:TI917461 ADB917461:ADE917461 AMX917461:ANA917461 AWT917461:AWW917461 BGP917461:BGS917461 BQL917461:BQO917461 CAH917461:CAK917461 CKD917461:CKG917461 CTZ917461:CUC917461 DDV917461:DDY917461 DNR917461:DNU917461 DXN917461:DXQ917461 EHJ917461:EHM917461 ERF917461:ERI917461 FBB917461:FBE917461 FKX917461:FLA917461 FUT917461:FUW917461 GEP917461:GES917461 GOL917461:GOO917461 GYH917461:GYK917461 HID917461:HIG917461 HRZ917461:HSC917461 IBV917461:IBY917461 ILR917461:ILU917461 IVN917461:IVQ917461 JFJ917461:JFM917461 JPF917461:JPI917461 JZB917461:JZE917461 KIX917461:KJA917461 KST917461:KSW917461 LCP917461:LCS917461 LML917461:LMO917461 LWH917461:LWK917461 MGD917461:MGG917461 MPZ917461:MQC917461 MZV917461:MZY917461 NJR917461:NJU917461 NTN917461:NTQ917461 ODJ917461:ODM917461 ONF917461:ONI917461 OXB917461:OXE917461 PGX917461:PHA917461 PQT917461:PQW917461 QAP917461:QAS917461 QKL917461:QKO917461 QUH917461:QUK917461 RED917461:REG917461 RNZ917461:ROC917461 RXV917461:RXY917461 SHR917461:SHU917461 SRN917461:SRQ917461 TBJ917461:TBM917461 TLF917461:TLI917461 TVB917461:TVE917461 UEX917461:UFA917461 UOT917461:UOW917461 UYP917461:UYS917461 VIL917461:VIO917461 VSH917461:VSK917461 WCD917461:WCG917461 WLZ917461:WMC917461 WVV917461:WVY917461 N982997:Q982997 JJ982997:JM982997 TF982997:TI982997 ADB982997:ADE982997 AMX982997:ANA982997 AWT982997:AWW982997 BGP982997:BGS982997 BQL982997:BQO982997 CAH982997:CAK982997 CKD982997:CKG982997 CTZ982997:CUC982997 DDV982997:DDY982997 DNR982997:DNU982997 DXN982997:DXQ982997 EHJ982997:EHM982997 ERF982997:ERI982997 FBB982997:FBE982997 FKX982997:FLA982997 FUT982997:FUW982997 GEP982997:GES982997 GOL982997:GOO982997 GYH982997:GYK982997 HID982997:HIG982997 HRZ982997:HSC982997 IBV982997:IBY982997 ILR982997:ILU982997 IVN982997:IVQ982997 JFJ982997:JFM982997 JPF982997:JPI982997 JZB982997:JZE982997 KIX982997:KJA982997 KST982997:KSW982997 LCP982997:LCS982997 LML982997:LMO982997 LWH982997:LWK982997 MGD982997:MGG982997 MPZ982997:MQC982997 MZV982997:MZY982997 NJR982997:NJU982997 NTN982997:NTQ982997 ODJ982997:ODM982997 ONF982997:ONI982997 OXB982997:OXE982997 PGX982997:PHA982997 PQT982997:PQW982997 QAP982997:QAS982997 QKL982997:QKO982997 QUH982997:QUK982997 RED982997:REG982997 RNZ982997:ROC982997 RXV982997:RXY982997 SHR982997:SHU982997 SRN982997:SRQ982997 TBJ982997:TBM982997 TLF982997:TLI982997 TVB982997:TVE982997 UEX982997:UFA982997 UOT982997:UOW982997 UYP982997:UYS982997 VIL982997:VIO982997 VSH982997:VSK982997 WCD982997:WCG982997 WLZ982997:WMC982997 WVV982997:WVY982997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568:Q65568 JJ65568:JM65568 TF65568:TI65568 ADB65568:ADE65568 AMX65568:ANA65568 AWT65568:AWW65568 BGP65568:BGS65568 BQL65568:BQO65568 CAH65568:CAK65568 CKD65568:CKG65568 CTZ65568:CUC65568 DDV65568:DDY65568 DNR65568:DNU65568 DXN65568:DXQ65568 EHJ65568:EHM65568 ERF65568:ERI65568 FBB65568:FBE65568 FKX65568:FLA65568 FUT65568:FUW65568 GEP65568:GES65568 GOL65568:GOO65568 GYH65568:GYK65568 HID65568:HIG65568 HRZ65568:HSC65568 IBV65568:IBY65568 ILR65568:ILU65568 IVN65568:IVQ65568 JFJ65568:JFM65568 JPF65568:JPI65568 JZB65568:JZE65568 KIX65568:KJA65568 KST65568:KSW65568 LCP65568:LCS65568 LML65568:LMO65568 LWH65568:LWK65568 MGD65568:MGG65568 MPZ65568:MQC65568 MZV65568:MZY65568 NJR65568:NJU65568 NTN65568:NTQ65568 ODJ65568:ODM65568 ONF65568:ONI65568 OXB65568:OXE65568 PGX65568:PHA65568 PQT65568:PQW65568 QAP65568:QAS65568 QKL65568:QKO65568 QUH65568:QUK65568 RED65568:REG65568 RNZ65568:ROC65568 RXV65568:RXY65568 SHR65568:SHU65568 SRN65568:SRQ65568 TBJ65568:TBM65568 TLF65568:TLI65568 TVB65568:TVE65568 UEX65568:UFA65568 UOT65568:UOW65568 UYP65568:UYS65568 VIL65568:VIO65568 VSH65568:VSK65568 WCD65568:WCG65568 WLZ65568:WMC65568 WVV65568:WVY65568 N131104:Q131104 JJ131104:JM131104 TF131104:TI131104 ADB131104:ADE131104 AMX131104:ANA131104 AWT131104:AWW131104 BGP131104:BGS131104 BQL131104:BQO131104 CAH131104:CAK131104 CKD131104:CKG131104 CTZ131104:CUC131104 DDV131104:DDY131104 DNR131104:DNU131104 DXN131104:DXQ131104 EHJ131104:EHM131104 ERF131104:ERI131104 FBB131104:FBE131104 FKX131104:FLA131104 FUT131104:FUW131104 GEP131104:GES131104 GOL131104:GOO131104 GYH131104:GYK131104 HID131104:HIG131104 HRZ131104:HSC131104 IBV131104:IBY131104 ILR131104:ILU131104 IVN131104:IVQ131104 JFJ131104:JFM131104 JPF131104:JPI131104 JZB131104:JZE131104 KIX131104:KJA131104 KST131104:KSW131104 LCP131104:LCS131104 LML131104:LMO131104 LWH131104:LWK131104 MGD131104:MGG131104 MPZ131104:MQC131104 MZV131104:MZY131104 NJR131104:NJU131104 NTN131104:NTQ131104 ODJ131104:ODM131104 ONF131104:ONI131104 OXB131104:OXE131104 PGX131104:PHA131104 PQT131104:PQW131104 QAP131104:QAS131104 QKL131104:QKO131104 QUH131104:QUK131104 RED131104:REG131104 RNZ131104:ROC131104 RXV131104:RXY131104 SHR131104:SHU131104 SRN131104:SRQ131104 TBJ131104:TBM131104 TLF131104:TLI131104 TVB131104:TVE131104 UEX131104:UFA131104 UOT131104:UOW131104 UYP131104:UYS131104 VIL131104:VIO131104 VSH131104:VSK131104 WCD131104:WCG131104 WLZ131104:WMC131104 WVV131104:WVY131104 N196640:Q196640 JJ196640:JM196640 TF196640:TI196640 ADB196640:ADE196640 AMX196640:ANA196640 AWT196640:AWW196640 BGP196640:BGS196640 BQL196640:BQO196640 CAH196640:CAK196640 CKD196640:CKG196640 CTZ196640:CUC196640 DDV196640:DDY196640 DNR196640:DNU196640 DXN196640:DXQ196640 EHJ196640:EHM196640 ERF196640:ERI196640 FBB196640:FBE196640 FKX196640:FLA196640 FUT196640:FUW196640 GEP196640:GES196640 GOL196640:GOO196640 GYH196640:GYK196640 HID196640:HIG196640 HRZ196640:HSC196640 IBV196640:IBY196640 ILR196640:ILU196640 IVN196640:IVQ196640 JFJ196640:JFM196640 JPF196640:JPI196640 JZB196640:JZE196640 KIX196640:KJA196640 KST196640:KSW196640 LCP196640:LCS196640 LML196640:LMO196640 LWH196640:LWK196640 MGD196640:MGG196640 MPZ196640:MQC196640 MZV196640:MZY196640 NJR196640:NJU196640 NTN196640:NTQ196640 ODJ196640:ODM196640 ONF196640:ONI196640 OXB196640:OXE196640 PGX196640:PHA196640 PQT196640:PQW196640 QAP196640:QAS196640 QKL196640:QKO196640 QUH196640:QUK196640 RED196640:REG196640 RNZ196640:ROC196640 RXV196640:RXY196640 SHR196640:SHU196640 SRN196640:SRQ196640 TBJ196640:TBM196640 TLF196640:TLI196640 TVB196640:TVE196640 UEX196640:UFA196640 UOT196640:UOW196640 UYP196640:UYS196640 VIL196640:VIO196640 VSH196640:VSK196640 WCD196640:WCG196640 WLZ196640:WMC196640 WVV196640:WVY196640 N262176:Q262176 JJ262176:JM262176 TF262176:TI262176 ADB262176:ADE262176 AMX262176:ANA262176 AWT262176:AWW262176 BGP262176:BGS262176 BQL262176:BQO262176 CAH262176:CAK262176 CKD262176:CKG262176 CTZ262176:CUC262176 DDV262176:DDY262176 DNR262176:DNU262176 DXN262176:DXQ262176 EHJ262176:EHM262176 ERF262176:ERI262176 FBB262176:FBE262176 FKX262176:FLA262176 FUT262176:FUW262176 GEP262176:GES262176 GOL262176:GOO262176 GYH262176:GYK262176 HID262176:HIG262176 HRZ262176:HSC262176 IBV262176:IBY262176 ILR262176:ILU262176 IVN262176:IVQ262176 JFJ262176:JFM262176 JPF262176:JPI262176 JZB262176:JZE262176 KIX262176:KJA262176 KST262176:KSW262176 LCP262176:LCS262176 LML262176:LMO262176 LWH262176:LWK262176 MGD262176:MGG262176 MPZ262176:MQC262176 MZV262176:MZY262176 NJR262176:NJU262176 NTN262176:NTQ262176 ODJ262176:ODM262176 ONF262176:ONI262176 OXB262176:OXE262176 PGX262176:PHA262176 PQT262176:PQW262176 QAP262176:QAS262176 QKL262176:QKO262176 QUH262176:QUK262176 RED262176:REG262176 RNZ262176:ROC262176 RXV262176:RXY262176 SHR262176:SHU262176 SRN262176:SRQ262176 TBJ262176:TBM262176 TLF262176:TLI262176 TVB262176:TVE262176 UEX262176:UFA262176 UOT262176:UOW262176 UYP262176:UYS262176 VIL262176:VIO262176 VSH262176:VSK262176 WCD262176:WCG262176 WLZ262176:WMC262176 WVV262176:WVY262176 N327712:Q327712 JJ327712:JM327712 TF327712:TI327712 ADB327712:ADE327712 AMX327712:ANA327712 AWT327712:AWW327712 BGP327712:BGS327712 BQL327712:BQO327712 CAH327712:CAK327712 CKD327712:CKG327712 CTZ327712:CUC327712 DDV327712:DDY327712 DNR327712:DNU327712 DXN327712:DXQ327712 EHJ327712:EHM327712 ERF327712:ERI327712 FBB327712:FBE327712 FKX327712:FLA327712 FUT327712:FUW327712 GEP327712:GES327712 GOL327712:GOO327712 GYH327712:GYK327712 HID327712:HIG327712 HRZ327712:HSC327712 IBV327712:IBY327712 ILR327712:ILU327712 IVN327712:IVQ327712 JFJ327712:JFM327712 JPF327712:JPI327712 JZB327712:JZE327712 KIX327712:KJA327712 KST327712:KSW327712 LCP327712:LCS327712 LML327712:LMO327712 LWH327712:LWK327712 MGD327712:MGG327712 MPZ327712:MQC327712 MZV327712:MZY327712 NJR327712:NJU327712 NTN327712:NTQ327712 ODJ327712:ODM327712 ONF327712:ONI327712 OXB327712:OXE327712 PGX327712:PHA327712 PQT327712:PQW327712 QAP327712:QAS327712 QKL327712:QKO327712 QUH327712:QUK327712 RED327712:REG327712 RNZ327712:ROC327712 RXV327712:RXY327712 SHR327712:SHU327712 SRN327712:SRQ327712 TBJ327712:TBM327712 TLF327712:TLI327712 TVB327712:TVE327712 UEX327712:UFA327712 UOT327712:UOW327712 UYP327712:UYS327712 VIL327712:VIO327712 VSH327712:VSK327712 WCD327712:WCG327712 WLZ327712:WMC327712 WVV327712:WVY327712 N393248:Q393248 JJ393248:JM393248 TF393248:TI393248 ADB393248:ADE393248 AMX393248:ANA393248 AWT393248:AWW393248 BGP393248:BGS393248 BQL393248:BQO393248 CAH393248:CAK393248 CKD393248:CKG393248 CTZ393248:CUC393248 DDV393248:DDY393248 DNR393248:DNU393248 DXN393248:DXQ393248 EHJ393248:EHM393248 ERF393248:ERI393248 FBB393248:FBE393248 FKX393248:FLA393248 FUT393248:FUW393248 GEP393248:GES393248 GOL393248:GOO393248 GYH393248:GYK393248 HID393248:HIG393248 HRZ393248:HSC393248 IBV393248:IBY393248 ILR393248:ILU393248 IVN393248:IVQ393248 JFJ393248:JFM393248 JPF393248:JPI393248 JZB393248:JZE393248 KIX393248:KJA393248 KST393248:KSW393248 LCP393248:LCS393248 LML393248:LMO393248 LWH393248:LWK393248 MGD393248:MGG393248 MPZ393248:MQC393248 MZV393248:MZY393248 NJR393248:NJU393248 NTN393248:NTQ393248 ODJ393248:ODM393248 ONF393248:ONI393248 OXB393248:OXE393248 PGX393248:PHA393248 PQT393248:PQW393248 QAP393248:QAS393248 QKL393248:QKO393248 QUH393248:QUK393248 RED393248:REG393248 RNZ393248:ROC393248 RXV393248:RXY393248 SHR393248:SHU393248 SRN393248:SRQ393248 TBJ393248:TBM393248 TLF393248:TLI393248 TVB393248:TVE393248 UEX393248:UFA393248 UOT393248:UOW393248 UYP393248:UYS393248 VIL393248:VIO393248 VSH393248:VSK393248 WCD393248:WCG393248 WLZ393248:WMC393248 WVV393248:WVY393248 N458784:Q458784 JJ458784:JM458784 TF458784:TI458784 ADB458784:ADE458784 AMX458784:ANA458784 AWT458784:AWW458784 BGP458784:BGS458784 BQL458784:BQO458784 CAH458784:CAK458784 CKD458784:CKG458784 CTZ458784:CUC458784 DDV458784:DDY458784 DNR458784:DNU458784 DXN458784:DXQ458784 EHJ458784:EHM458784 ERF458784:ERI458784 FBB458784:FBE458784 FKX458784:FLA458784 FUT458784:FUW458784 GEP458784:GES458784 GOL458784:GOO458784 GYH458784:GYK458784 HID458784:HIG458784 HRZ458784:HSC458784 IBV458784:IBY458784 ILR458784:ILU458784 IVN458784:IVQ458784 JFJ458784:JFM458784 JPF458784:JPI458784 JZB458784:JZE458784 KIX458784:KJA458784 KST458784:KSW458784 LCP458784:LCS458784 LML458784:LMO458784 LWH458784:LWK458784 MGD458784:MGG458784 MPZ458784:MQC458784 MZV458784:MZY458784 NJR458784:NJU458784 NTN458784:NTQ458784 ODJ458784:ODM458784 ONF458784:ONI458784 OXB458784:OXE458784 PGX458784:PHA458784 PQT458784:PQW458784 QAP458784:QAS458784 QKL458784:QKO458784 QUH458784:QUK458784 RED458784:REG458784 RNZ458784:ROC458784 RXV458784:RXY458784 SHR458784:SHU458784 SRN458784:SRQ458784 TBJ458784:TBM458784 TLF458784:TLI458784 TVB458784:TVE458784 UEX458784:UFA458784 UOT458784:UOW458784 UYP458784:UYS458784 VIL458784:VIO458784 VSH458784:VSK458784 WCD458784:WCG458784 WLZ458784:WMC458784 WVV458784:WVY458784 N524320:Q524320 JJ524320:JM524320 TF524320:TI524320 ADB524320:ADE524320 AMX524320:ANA524320 AWT524320:AWW524320 BGP524320:BGS524320 BQL524320:BQO524320 CAH524320:CAK524320 CKD524320:CKG524320 CTZ524320:CUC524320 DDV524320:DDY524320 DNR524320:DNU524320 DXN524320:DXQ524320 EHJ524320:EHM524320 ERF524320:ERI524320 FBB524320:FBE524320 FKX524320:FLA524320 FUT524320:FUW524320 GEP524320:GES524320 GOL524320:GOO524320 GYH524320:GYK524320 HID524320:HIG524320 HRZ524320:HSC524320 IBV524320:IBY524320 ILR524320:ILU524320 IVN524320:IVQ524320 JFJ524320:JFM524320 JPF524320:JPI524320 JZB524320:JZE524320 KIX524320:KJA524320 KST524320:KSW524320 LCP524320:LCS524320 LML524320:LMO524320 LWH524320:LWK524320 MGD524320:MGG524320 MPZ524320:MQC524320 MZV524320:MZY524320 NJR524320:NJU524320 NTN524320:NTQ524320 ODJ524320:ODM524320 ONF524320:ONI524320 OXB524320:OXE524320 PGX524320:PHA524320 PQT524320:PQW524320 QAP524320:QAS524320 QKL524320:QKO524320 QUH524320:QUK524320 RED524320:REG524320 RNZ524320:ROC524320 RXV524320:RXY524320 SHR524320:SHU524320 SRN524320:SRQ524320 TBJ524320:TBM524320 TLF524320:TLI524320 TVB524320:TVE524320 UEX524320:UFA524320 UOT524320:UOW524320 UYP524320:UYS524320 VIL524320:VIO524320 VSH524320:VSK524320 WCD524320:WCG524320 WLZ524320:WMC524320 WVV524320:WVY524320 N589856:Q589856 JJ589856:JM589856 TF589856:TI589856 ADB589856:ADE589856 AMX589856:ANA589856 AWT589856:AWW589856 BGP589856:BGS589856 BQL589856:BQO589856 CAH589856:CAK589856 CKD589856:CKG589856 CTZ589856:CUC589856 DDV589856:DDY589856 DNR589856:DNU589856 DXN589856:DXQ589856 EHJ589856:EHM589856 ERF589856:ERI589856 FBB589856:FBE589856 FKX589856:FLA589856 FUT589856:FUW589856 GEP589856:GES589856 GOL589856:GOO589856 GYH589856:GYK589856 HID589856:HIG589856 HRZ589856:HSC589856 IBV589856:IBY589856 ILR589856:ILU589856 IVN589856:IVQ589856 JFJ589856:JFM589856 JPF589856:JPI589856 JZB589856:JZE589856 KIX589856:KJA589856 KST589856:KSW589856 LCP589856:LCS589856 LML589856:LMO589856 LWH589856:LWK589856 MGD589856:MGG589856 MPZ589856:MQC589856 MZV589856:MZY589856 NJR589856:NJU589856 NTN589856:NTQ589856 ODJ589856:ODM589856 ONF589856:ONI589856 OXB589856:OXE589856 PGX589856:PHA589856 PQT589856:PQW589856 QAP589856:QAS589856 QKL589856:QKO589856 QUH589856:QUK589856 RED589856:REG589856 RNZ589856:ROC589856 RXV589856:RXY589856 SHR589856:SHU589856 SRN589856:SRQ589856 TBJ589856:TBM589856 TLF589856:TLI589856 TVB589856:TVE589856 UEX589856:UFA589856 UOT589856:UOW589856 UYP589856:UYS589856 VIL589856:VIO589856 VSH589856:VSK589856 WCD589856:WCG589856 WLZ589856:WMC589856 WVV589856:WVY589856 N655392:Q655392 JJ655392:JM655392 TF655392:TI655392 ADB655392:ADE655392 AMX655392:ANA655392 AWT655392:AWW655392 BGP655392:BGS655392 BQL655392:BQO655392 CAH655392:CAK655392 CKD655392:CKG655392 CTZ655392:CUC655392 DDV655392:DDY655392 DNR655392:DNU655392 DXN655392:DXQ655392 EHJ655392:EHM655392 ERF655392:ERI655392 FBB655392:FBE655392 FKX655392:FLA655392 FUT655392:FUW655392 GEP655392:GES655392 GOL655392:GOO655392 GYH655392:GYK655392 HID655392:HIG655392 HRZ655392:HSC655392 IBV655392:IBY655392 ILR655392:ILU655392 IVN655392:IVQ655392 JFJ655392:JFM655392 JPF655392:JPI655392 JZB655392:JZE655392 KIX655392:KJA655392 KST655392:KSW655392 LCP655392:LCS655392 LML655392:LMO655392 LWH655392:LWK655392 MGD655392:MGG655392 MPZ655392:MQC655392 MZV655392:MZY655392 NJR655392:NJU655392 NTN655392:NTQ655392 ODJ655392:ODM655392 ONF655392:ONI655392 OXB655392:OXE655392 PGX655392:PHA655392 PQT655392:PQW655392 QAP655392:QAS655392 QKL655392:QKO655392 QUH655392:QUK655392 RED655392:REG655392 RNZ655392:ROC655392 RXV655392:RXY655392 SHR655392:SHU655392 SRN655392:SRQ655392 TBJ655392:TBM655392 TLF655392:TLI655392 TVB655392:TVE655392 UEX655392:UFA655392 UOT655392:UOW655392 UYP655392:UYS655392 VIL655392:VIO655392 VSH655392:VSK655392 WCD655392:WCG655392 WLZ655392:WMC655392 WVV655392:WVY655392 N720928:Q720928 JJ720928:JM720928 TF720928:TI720928 ADB720928:ADE720928 AMX720928:ANA720928 AWT720928:AWW720928 BGP720928:BGS720928 BQL720928:BQO720928 CAH720928:CAK720928 CKD720928:CKG720928 CTZ720928:CUC720928 DDV720928:DDY720928 DNR720928:DNU720928 DXN720928:DXQ720928 EHJ720928:EHM720928 ERF720928:ERI720928 FBB720928:FBE720928 FKX720928:FLA720928 FUT720928:FUW720928 GEP720928:GES720928 GOL720928:GOO720928 GYH720928:GYK720928 HID720928:HIG720928 HRZ720928:HSC720928 IBV720928:IBY720928 ILR720928:ILU720928 IVN720928:IVQ720928 JFJ720928:JFM720928 JPF720928:JPI720928 JZB720928:JZE720928 KIX720928:KJA720928 KST720928:KSW720928 LCP720928:LCS720928 LML720928:LMO720928 LWH720928:LWK720928 MGD720928:MGG720928 MPZ720928:MQC720928 MZV720928:MZY720928 NJR720928:NJU720928 NTN720928:NTQ720928 ODJ720928:ODM720928 ONF720928:ONI720928 OXB720928:OXE720928 PGX720928:PHA720928 PQT720928:PQW720928 QAP720928:QAS720928 QKL720928:QKO720928 QUH720928:QUK720928 RED720928:REG720928 RNZ720928:ROC720928 RXV720928:RXY720928 SHR720928:SHU720928 SRN720928:SRQ720928 TBJ720928:TBM720928 TLF720928:TLI720928 TVB720928:TVE720928 UEX720928:UFA720928 UOT720928:UOW720928 UYP720928:UYS720928 VIL720928:VIO720928 VSH720928:VSK720928 WCD720928:WCG720928 WLZ720928:WMC720928 WVV720928:WVY720928 N786464:Q786464 JJ786464:JM786464 TF786464:TI786464 ADB786464:ADE786464 AMX786464:ANA786464 AWT786464:AWW786464 BGP786464:BGS786464 BQL786464:BQO786464 CAH786464:CAK786464 CKD786464:CKG786464 CTZ786464:CUC786464 DDV786464:DDY786464 DNR786464:DNU786464 DXN786464:DXQ786464 EHJ786464:EHM786464 ERF786464:ERI786464 FBB786464:FBE786464 FKX786464:FLA786464 FUT786464:FUW786464 GEP786464:GES786464 GOL786464:GOO786464 GYH786464:GYK786464 HID786464:HIG786464 HRZ786464:HSC786464 IBV786464:IBY786464 ILR786464:ILU786464 IVN786464:IVQ786464 JFJ786464:JFM786464 JPF786464:JPI786464 JZB786464:JZE786464 KIX786464:KJA786464 KST786464:KSW786464 LCP786464:LCS786464 LML786464:LMO786464 LWH786464:LWK786464 MGD786464:MGG786464 MPZ786464:MQC786464 MZV786464:MZY786464 NJR786464:NJU786464 NTN786464:NTQ786464 ODJ786464:ODM786464 ONF786464:ONI786464 OXB786464:OXE786464 PGX786464:PHA786464 PQT786464:PQW786464 QAP786464:QAS786464 QKL786464:QKO786464 QUH786464:QUK786464 RED786464:REG786464 RNZ786464:ROC786464 RXV786464:RXY786464 SHR786464:SHU786464 SRN786464:SRQ786464 TBJ786464:TBM786464 TLF786464:TLI786464 TVB786464:TVE786464 UEX786464:UFA786464 UOT786464:UOW786464 UYP786464:UYS786464 VIL786464:VIO786464 VSH786464:VSK786464 WCD786464:WCG786464 WLZ786464:WMC786464 WVV786464:WVY786464 N852000:Q852000 JJ852000:JM852000 TF852000:TI852000 ADB852000:ADE852000 AMX852000:ANA852000 AWT852000:AWW852000 BGP852000:BGS852000 BQL852000:BQO852000 CAH852000:CAK852000 CKD852000:CKG852000 CTZ852000:CUC852000 DDV852000:DDY852000 DNR852000:DNU852000 DXN852000:DXQ852000 EHJ852000:EHM852000 ERF852000:ERI852000 FBB852000:FBE852000 FKX852000:FLA852000 FUT852000:FUW852000 GEP852000:GES852000 GOL852000:GOO852000 GYH852000:GYK852000 HID852000:HIG852000 HRZ852000:HSC852000 IBV852000:IBY852000 ILR852000:ILU852000 IVN852000:IVQ852000 JFJ852000:JFM852000 JPF852000:JPI852000 JZB852000:JZE852000 KIX852000:KJA852000 KST852000:KSW852000 LCP852000:LCS852000 LML852000:LMO852000 LWH852000:LWK852000 MGD852000:MGG852000 MPZ852000:MQC852000 MZV852000:MZY852000 NJR852000:NJU852000 NTN852000:NTQ852000 ODJ852000:ODM852000 ONF852000:ONI852000 OXB852000:OXE852000 PGX852000:PHA852000 PQT852000:PQW852000 QAP852000:QAS852000 QKL852000:QKO852000 QUH852000:QUK852000 RED852000:REG852000 RNZ852000:ROC852000 RXV852000:RXY852000 SHR852000:SHU852000 SRN852000:SRQ852000 TBJ852000:TBM852000 TLF852000:TLI852000 TVB852000:TVE852000 UEX852000:UFA852000 UOT852000:UOW852000 UYP852000:UYS852000 VIL852000:VIO852000 VSH852000:VSK852000 WCD852000:WCG852000 WLZ852000:WMC852000 WVV852000:WVY852000 N917536:Q917536 JJ917536:JM917536 TF917536:TI917536 ADB917536:ADE917536 AMX917536:ANA917536 AWT917536:AWW917536 BGP917536:BGS917536 BQL917536:BQO917536 CAH917536:CAK917536 CKD917536:CKG917536 CTZ917536:CUC917536 DDV917536:DDY917536 DNR917536:DNU917536 DXN917536:DXQ917536 EHJ917536:EHM917536 ERF917536:ERI917536 FBB917536:FBE917536 FKX917536:FLA917536 FUT917536:FUW917536 GEP917536:GES917536 GOL917536:GOO917536 GYH917536:GYK917536 HID917536:HIG917536 HRZ917536:HSC917536 IBV917536:IBY917536 ILR917536:ILU917536 IVN917536:IVQ917536 JFJ917536:JFM917536 JPF917536:JPI917536 JZB917536:JZE917536 KIX917536:KJA917536 KST917536:KSW917536 LCP917536:LCS917536 LML917536:LMO917536 LWH917536:LWK917536 MGD917536:MGG917536 MPZ917536:MQC917536 MZV917536:MZY917536 NJR917536:NJU917536 NTN917536:NTQ917536 ODJ917536:ODM917536 ONF917536:ONI917536 OXB917536:OXE917536 PGX917536:PHA917536 PQT917536:PQW917536 QAP917536:QAS917536 QKL917536:QKO917536 QUH917536:QUK917536 RED917536:REG917536 RNZ917536:ROC917536 RXV917536:RXY917536 SHR917536:SHU917536 SRN917536:SRQ917536 TBJ917536:TBM917536 TLF917536:TLI917536 TVB917536:TVE917536 UEX917536:UFA917536 UOT917536:UOW917536 UYP917536:UYS917536 VIL917536:VIO917536 VSH917536:VSK917536 WCD917536:WCG917536 WLZ917536:WMC917536 WVV917536:WVY917536 N983072:Q983072 JJ983072:JM983072 TF983072:TI983072 ADB983072:ADE983072 AMX983072:ANA983072 AWT983072:AWW983072 BGP983072:BGS983072 BQL983072:BQO983072 CAH983072:CAK983072 CKD983072:CKG983072 CTZ983072:CUC983072 DDV983072:DDY983072 DNR983072:DNU983072 DXN983072:DXQ983072 EHJ983072:EHM983072 ERF983072:ERI983072 FBB983072:FBE983072 FKX983072:FLA983072 FUT983072:FUW983072 GEP983072:GES983072 GOL983072:GOO983072 GYH983072:GYK983072 HID983072:HIG983072 HRZ983072:HSC983072 IBV983072:IBY983072 ILR983072:ILU983072 IVN983072:IVQ983072 JFJ983072:JFM983072 JPF983072:JPI983072 JZB983072:JZE983072 KIX983072:KJA983072 KST983072:KSW983072 LCP983072:LCS983072 LML983072:LMO983072 LWH983072:LWK983072 MGD983072:MGG983072 MPZ983072:MQC983072 MZV983072:MZY983072 NJR983072:NJU983072 NTN983072:NTQ983072 ODJ983072:ODM983072 ONF983072:ONI983072 OXB983072:OXE983072 PGX983072:PHA983072 PQT983072:PQW983072 QAP983072:QAS983072 QKL983072:QKO983072 QUH983072:QUK983072 RED983072:REG983072 RNZ983072:ROC983072 RXV983072:RXY983072 SHR983072:SHU983072 SRN983072:SRQ983072 TBJ983072:TBM983072 TLF983072:TLI983072 TVB983072:TVE983072 UEX983072:UFA983072 UOT983072:UOW983072 UYP983072:UYS983072 VIL983072:VIO983072 VSH983072:VSK983072 WCD983072:WCG983072 WLZ983072:WMC983072 WVV983072:WVY983072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70:Q65570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N131106:Q131106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N196642:Q196642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N262178:Q262178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N327714:Q327714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N393250:Q393250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N458786:Q458786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N524322:Q524322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N589858:Q589858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N655394:Q655394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N720930:Q720930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N786466:Q786466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N852002:Q852002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N917538:Q917538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N983074:Q983074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65527:Q65527 JJ65527:JM65527 TF65527:TI65527 ADB65527:ADE65527 AMX65527:ANA65527 AWT65527:AWW65527 BGP65527:BGS65527 BQL65527:BQO65527 CAH65527:CAK65527 CKD65527:CKG65527 CTZ65527:CUC65527 DDV65527:DDY65527 DNR65527:DNU65527 DXN65527:DXQ65527 EHJ65527:EHM65527 ERF65527:ERI65527 FBB65527:FBE65527 FKX65527:FLA65527 FUT65527:FUW65527 GEP65527:GES65527 GOL65527:GOO65527 GYH65527:GYK65527 HID65527:HIG65527 HRZ65527:HSC65527 IBV65527:IBY65527 ILR65527:ILU65527 IVN65527:IVQ65527 JFJ65527:JFM65527 JPF65527:JPI65527 JZB65527:JZE65527 KIX65527:KJA65527 KST65527:KSW65527 LCP65527:LCS65527 LML65527:LMO65527 LWH65527:LWK65527 MGD65527:MGG65527 MPZ65527:MQC65527 MZV65527:MZY65527 NJR65527:NJU65527 NTN65527:NTQ65527 ODJ65527:ODM65527 ONF65527:ONI65527 OXB65527:OXE65527 PGX65527:PHA65527 PQT65527:PQW65527 QAP65527:QAS65527 QKL65527:QKO65527 QUH65527:QUK65527 RED65527:REG65527 RNZ65527:ROC65527 RXV65527:RXY65527 SHR65527:SHU65527 SRN65527:SRQ65527 TBJ65527:TBM65527 TLF65527:TLI65527 TVB65527:TVE65527 UEX65527:UFA65527 UOT65527:UOW65527 UYP65527:UYS65527 VIL65527:VIO65527 VSH65527:VSK65527 WCD65527:WCG65527 WLZ65527:WMC65527 WVV65527:WVY65527 N131063:Q131063 JJ131063:JM131063 TF131063:TI131063 ADB131063:ADE131063 AMX131063:ANA131063 AWT131063:AWW131063 BGP131063:BGS131063 BQL131063:BQO131063 CAH131063:CAK131063 CKD131063:CKG131063 CTZ131063:CUC131063 DDV131063:DDY131063 DNR131063:DNU131063 DXN131063:DXQ131063 EHJ131063:EHM131063 ERF131063:ERI131063 FBB131063:FBE131063 FKX131063:FLA131063 FUT131063:FUW131063 GEP131063:GES131063 GOL131063:GOO131063 GYH131063:GYK131063 HID131063:HIG131063 HRZ131063:HSC131063 IBV131063:IBY131063 ILR131063:ILU131063 IVN131063:IVQ131063 JFJ131063:JFM131063 JPF131063:JPI131063 JZB131063:JZE131063 KIX131063:KJA131063 KST131063:KSW131063 LCP131063:LCS131063 LML131063:LMO131063 LWH131063:LWK131063 MGD131063:MGG131063 MPZ131063:MQC131063 MZV131063:MZY131063 NJR131063:NJU131063 NTN131063:NTQ131063 ODJ131063:ODM131063 ONF131063:ONI131063 OXB131063:OXE131063 PGX131063:PHA131063 PQT131063:PQW131063 QAP131063:QAS131063 QKL131063:QKO131063 QUH131063:QUK131063 RED131063:REG131063 RNZ131063:ROC131063 RXV131063:RXY131063 SHR131063:SHU131063 SRN131063:SRQ131063 TBJ131063:TBM131063 TLF131063:TLI131063 TVB131063:TVE131063 UEX131063:UFA131063 UOT131063:UOW131063 UYP131063:UYS131063 VIL131063:VIO131063 VSH131063:VSK131063 WCD131063:WCG131063 WLZ131063:WMC131063 WVV131063:WVY131063 N196599:Q196599 JJ196599:JM196599 TF196599:TI196599 ADB196599:ADE196599 AMX196599:ANA196599 AWT196599:AWW196599 BGP196599:BGS196599 BQL196599:BQO196599 CAH196599:CAK196599 CKD196599:CKG196599 CTZ196599:CUC196599 DDV196599:DDY196599 DNR196599:DNU196599 DXN196599:DXQ196599 EHJ196599:EHM196599 ERF196599:ERI196599 FBB196599:FBE196599 FKX196599:FLA196599 FUT196599:FUW196599 GEP196599:GES196599 GOL196599:GOO196599 GYH196599:GYK196599 HID196599:HIG196599 HRZ196599:HSC196599 IBV196599:IBY196599 ILR196599:ILU196599 IVN196599:IVQ196599 JFJ196599:JFM196599 JPF196599:JPI196599 JZB196599:JZE196599 KIX196599:KJA196599 KST196599:KSW196599 LCP196599:LCS196599 LML196599:LMO196599 LWH196599:LWK196599 MGD196599:MGG196599 MPZ196599:MQC196599 MZV196599:MZY196599 NJR196599:NJU196599 NTN196599:NTQ196599 ODJ196599:ODM196599 ONF196599:ONI196599 OXB196599:OXE196599 PGX196599:PHA196599 PQT196599:PQW196599 QAP196599:QAS196599 QKL196599:QKO196599 QUH196599:QUK196599 RED196599:REG196599 RNZ196599:ROC196599 RXV196599:RXY196599 SHR196599:SHU196599 SRN196599:SRQ196599 TBJ196599:TBM196599 TLF196599:TLI196599 TVB196599:TVE196599 UEX196599:UFA196599 UOT196599:UOW196599 UYP196599:UYS196599 VIL196599:VIO196599 VSH196599:VSK196599 WCD196599:WCG196599 WLZ196599:WMC196599 WVV196599:WVY196599 N262135:Q262135 JJ262135:JM262135 TF262135:TI262135 ADB262135:ADE262135 AMX262135:ANA262135 AWT262135:AWW262135 BGP262135:BGS262135 BQL262135:BQO262135 CAH262135:CAK262135 CKD262135:CKG262135 CTZ262135:CUC262135 DDV262135:DDY262135 DNR262135:DNU262135 DXN262135:DXQ262135 EHJ262135:EHM262135 ERF262135:ERI262135 FBB262135:FBE262135 FKX262135:FLA262135 FUT262135:FUW262135 GEP262135:GES262135 GOL262135:GOO262135 GYH262135:GYK262135 HID262135:HIG262135 HRZ262135:HSC262135 IBV262135:IBY262135 ILR262135:ILU262135 IVN262135:IVQ262135 JFJ262135:JFM262135 JPF262135:JPI262135 JZB262135:JZE262135 KIX262135:KJA262135 KST262135:KSW262135 LCP262135:LCS262135 LML262135:LMO262135 LWH262135:LWK262135 MGD262135:MGG262135 MPZ262135:MQC262135 MZV262135:MZY262135 NJR262135:NJU262135 NTN262135:NTQ262135 ODJ262135:ODM262135 ONF262135:ONI262135 OXB262135:OXE262135 PGX262135:PHA262135 PQT262135:PQW262135 QAP262135:QAS262135 QKL262135:QKO262135 QUH262135:QUK262135 RED262135:REG262135 RNZ262135:ROC262135 RXV262135:RXY262135 SHR262135:SHU262135 SRN262135:SRQ262135 TBJ262135:TBM262135 TLF262135:TLI262135 TVB262135:TVE262135 UEX262135:UFA262135 UOT262135:UOW262135 UYP262135:UYS262135 VIL262135:VIO262135 VSH262135:VSK262135 WCD262135:WCG262135 WLZ262135:WMC262135 WVV262135:WVY262135 N327671:Q327671 JJ327671:JM327671 TF327671:TI327671 ADB327671:ADE327671 AMX327671:ANA327671 AWT327671:AWW327671 BGP327671:BGS327671 BQL327671:BQO327671 CAH327671:CAK327671 CKD327671:CKG327671 CTZ327671:CUC327671 DDV327671:DDY327671 DNR327671:DNU327671 DXN327671:DXQ327671 EHJ327671:EHM327671 ERF327671:ERI327671 FBB327671:FBE327671 FKX327671:FLA327671 FUT327671:FUW327671 GEP327671:GES327671 GOL327671:GOO327671 GYH327671:GYK327671 HID327671:HIG327671 HRZ327671:HSC327671 IBV327671:IBY327671 ILR327671:ILU327671 IVN327671:IVQ327671 JFJ327671:JFM327671 JPF327671:JPI327671 JZB327671:JZE327671 KIX327671:KJA327671 KST327671:KSW327671 LCP327671:LCS327671 LML327671:LMO327671 LWH327671:LWK327671 MGD327671:MGG327671 MPZ327671:MQC327671 MZV327671:MZY327671 NJR327671:NJU327671 NTN327671:NTQ327671 ODJ327671:ODM327671 ONF327671:ONI327671 OXB327671:OXE327671 PGX327671:PHA327671 PQT327671:PQW327671 QAP327671:QAS327671 QKL327671:QKO327671 QUH327671:QUK327671 RED327671:REG327671 RNZ327671:ROC327671 RXV327671:RXY327671 SHR327671:SHU327671 SRN327671:SRQ327671 TBJ327671:TBM327671 TLF327671:TLI327671 TVB327671:TVE327671 UEX327671:UFA327671 UOT327671:UOW327671 UYP327671:UYS327671 VIL327671:VIO327671 VSH327671:VSK327671 WCD327671:WCG327671 WLZ327671:WMC327671 WVV327671:WVY327671 N393207:Q393207 JJ393207:JM393207 TF393207:TI393207 ADB393207:ADE393207 AMX393207:ANA393207 AWT393207:AWW393207 BGP393207:BGS393207 BQL393207:BQO393207 CAH393207:CAK393207 CKD393207:CKG393207 CTZ393207:CUC393207 DDV393207:DDY393207 DNR393207:DNU393207 DXN393207:DXQ393207 EHJ393207:EHM393207 ERF393207:ERI393207 FBB393207:FBE393207 FKX393207:FLA393207 FUT393207:FUW393207 GEP393207:GES393207 GOL393207:GOO393207 GYH393207:GYK393207 HID393207:HIG393207 HRZ393207:HSC393207 IBV393207:IBY393207 ILR393207:ILU393207 IVN393207:IVQ393207 JFJ393207:JFM393207 JPF393207:JPI393207 JZB393207:JZE393207 KIX393207:KJA393207 KST393207:KSW393207 LCP393207:LCS393207 LML393207:LMO393207 LWH393207:LWK393207 MGD393207:MGG393207 MPZ393207:MQC393207 MZV393207:MZY393207 NJR393207:NJU393207 NTN393207:NTQ393207 ODJ393207:ODM393207 ONF393207:ONI393207 OXB393207:OXE393207 PGX393207:PHA393207 PQT393207:PQW393207 QAP393207:QAS393207 QKL393207:QKO393207 QUH393207:QUK393207 RED393207:REG393207 RNZ393207:ROC393207 RXV393207:RXY393207 SHR393207:SHU393207 SRN393207:SRQ393207 TBJ393207:TBM393207 TLF393207:TLI393207 TVB393207:TVE393207 UEX393207:UFA393207 UOT393207:UOW393207 UYP393207:UYS393207 VIL393207:VIO393207 VSH393207:VSK393207 WCD393207:WCG393207 WLZ393207:WMC393207 WVV393207:WVY393207 N458743:Q458743 JJ458743:JM458743 TF458743:TI458743 ADB458743:ADE458743 AMX458743:ANA458743 AWT458743:AWW458743 BGP458743:BGS458743 BQL458743:BQO458743 CAH458743:CAK458743 CKD458743:CKG458743 CTZ458743:CUC458743 DDV458743:DDY458743 DNR458743:DNU458743 DXN458743:DXQ458743 EHJ458743:EHM458743 ERF458743:ERI458743 FBB458743:FBE458743 FKX458743:FLA458743 FUT458743:FUW458743 GEP458743:GES458743 GOL458743:GOO458743 GYH458743:GYK458743 HID458743:HIG458743 HRZ458743:HSC458743 IBV458743:IBY458743 ILR458743:ILU458743 IVN458743:IVQ458743 JFJ458743:JFM458743 JPF458743:JPI458743 JZB458743:JZE458743 KIX458743:KJA458743 KST458743:KSW458743 LCP458743:LCS458743 LML458743:LMO458743 LWH458743:LWK458743 MGD458743:MGG458743 MPZ458743:MQC458743 MZV458743:MZY458743 NJR458743:NJU458743 NTN458743:NTQ458743 ODJ458743:ODM458743 ONF458743:ONI458743 OXB458743:OXE458743 PGX458743:PHA458743 PQT458743:PQW458743 QAP458743:QAS458743 QKL458743:QKO458743 QUH458743:QUK458743 RED458743:REG458743 RNZ458743:ROC458743 RXV458743:RXY458743 SHR458743:SHU458743 SRN458743:SRQ458743 TBJ458743:TBM458743 TLF458743:TLI458743 TVB458743:TVE458743 UEX458743:UFA458743 UOT458743:UOW458743 UYP458743:UYS458743 VIL458743:VIO458743 VSH458743:VSK458743 WCD458743:WCG458743 WLZ458743:WMC458743 WVV458743:WVY458743 N524279:Q524279 JJ524279:JM524279 TF524279:TI524279 ADB524279:ADE524279 AMX524279:ANA524279 AWT524279:AWW524279 BGP524279:BGS524279 BQL524279:BQO524279 CAH524279:CAK524279 CKD524279:CKG524279 CTZ524279:CUC524279 DDV524279:DDY524279 DNR524279:DNU524279 DXN524279:DXQ524279 EHJ524279:EHM524279 ERF524279:ERI524279 FBB524279:FBE524279 FKX524279:FLA524279 FUT524279:FUW524279 GEP524279:GES524279 GOL524279:GOO524279 GYH524279:GYK524279 HID524279:HIG524279 HRZ524279:HSC524279 IBV524279:IBY524279 ILR524279:ILU524279 IVN524279:IVQ524279 JFJ524279:JFM524279 JPF524279:JPI524279 JZB524279:JZE524279 KIX524279:KJA524279 KST524279:KSW524279 LCP524279:LCS524279 LML524279:LMO524279 LWH524279:LWK524279 MGD524279:MGG524279 MPZ524279:MQC524279 MZV524279:MZY524279 NJR524279:NJU524279 NTN524279:NTQ524279 ODJ524279:ODM524279 ONF524279:ONI524279 OXB524279:OXE524279 PGX524279:PHA524279 PQT524279:PQW524279 QAP524279:QAS524279 QKL524279:QKO524279 QUH524279:QUK524279 RED524279:REG524279 RNZ524279:ROC524279 RXV524279:RXY524279 SHR524279:SHU524279 SRN524279:SRQ524279 TBJ524279:TBM524279 TLF524279:TLI524279 TVB524279:TVE524279 UEX524279:UFA524279 UOT524279:UOW524279 UYP524279:UYS524279 VIL524279:VIO524279 VSH524279:VSK524279 WCD524279:WCG524279 WLZ524279:WMC524279 WVV524279:WVY524279 N589815:Q589815 JJ589815:JM589815 TF589815:TI589815 ADB589815:ADE589815 AMX589815:ANA589815 AWT589815:AWW589815 BGP589815:BGS589815 BQL589815:BQO589815 CAH589815:CAK589815 CKD589815:CKG589815 CTZ589815:CUC589815 DDV589815:DDY589815 DNR589815:DNU589815 DXN589815:DXQ589815 EHJ589815:EHM589815 ERF589815:ERI589815 FBB589815:FBE589815 FKX589815:FLA589815 FUT589815:FUW589815 GEP589815:GES589815 GOL589815:GOO589815 GYH589815:GYK589815 HID589815:HIG589815 HRZ589815:HSC589815 IBV589815:IBY589815 ILR589815:ILU589815 IVN589815:IVQ589815 JFJ589815:JFM589815 JPF589815:JPI589815 JZB589815:JZE589815 KIX589815:KJA589815 KST589815:KSW589815 LCP589815:LCS589815 LML589815:LMO589815 LWH589815:LWK589815 MGD589815:MGG589815 MPZ589815:MQC589815 MZV589815:MZY589815 NJR589815:NJU589815 NTN589815:NTQ589815 ODJ589815:ODM589815 ONF589815:ONI589815 OXB589815:OXE589815 PGX589815:PHA589815 PQT589815:PQW589815 QAP589815:QAS589815 QKL589815:QKO589815 QUH589815:QUK589815 RED589815:REG589815 RNZ589815:ROC589815 RXV589815:RXY589815 SHR589815:SHU589815 SRN589815:SRQ589815 TBJ589815:TBM589815 TLF589815:TLI589815 TVB589815:TVE589815 UEX589815:UFA589815 UOT589815:UOW589815 UYP589815:UYS589815 VIL589815:VIO589815 VSH589815:VSK589815 WCD589815:WCG589815 WLZ589815:WMC589815 WVV589815:WVY589815 N655351:Q655351 JJ655351:JM655351 TF655351:TI655351 ADB655351:ADE655351 AMX655351:ANA655351 AWT655351:AWW655351 BGP655351:BGS655351 BQL655351:BQO655351 CAH655351:CAK655351 CKD655351:CKG655351 CTZ655351:CUC655351 DDV655351:DDY655351 DNR655351:DNU655351 DXN655351:DXQ655351 EHJ655351:EHM655351 ERF655351:ERI655351 FBB655351:FBE655351 FKX655351:FLA655351 FUT655351:FUW655351 GEP655351:GES655351 GOL655351:GOO655351 GYH655351:GYK655351 HID655351:HIG655351 HRZ655351:HSC655351 IBV655351:IBY655351 ILR655351:ILU655351 IVN655351:IVQ655351 JFJ655351:JFM655351 JPF655351:JPI655351 JZB655351:JZE655351 KIX655351:KJA655351 KST655351:KSW655351 LCP655351:LCS655351 LML655351:LMO655351 LWH655351:LWK655351 MGD655351:MGG655351 MPZ655351:MQC655351 MZV655351:MZY655351 NJR655351:NJU655351 NTN655351:NTQ655351 ODJ655351:ODM655351 ONF655351:ONI655351 OXB655351:OXE655351 PGX655351:PHA655351 PQT655351:PQW655351 QAP655351:QAS655351 QKL655351:QKO655351 QUH655351:QUK655351 RED655351:REG655351 RNZ655351:ROC655351 RXV655351:RXY655351 SHR655351:SHU655351 SRN655351:SRQ655351 TBJ655351:TBM655351 TLF655351:TLI655351 TVB655351:TVE655351 UEX655351:UFA655351 UOT655351:UOW655351 UYP655351:UYS655351 VIL655351:VIO655351 VSH655351:VSK655351 WCD655351:WCG655351 WLZ655351:WMC655351 WVV655351:WVY655351 N720887:Q720887 JJ720887:JM720887 TF720887:TI720887 ADB720887:ADE720887 AMX720887:ANA720887 AWT720887:AWW720887 BGP720887:BGS720887 BQL720887:BQO720887 CAH720887:CAK720887 CKD720887:CKG720887 CTZ720887:CUC720887 DDV720887:DDY720887 DNR720887:DNU720887 DXN720887:DXQ720887 EHJ720887:EHM720887 ERF720887:ERI720887 FBB720887:FBE720887 FKX720887:FLA720887 FUT720887:FUW720887 GEP720887:GES720887 GOL720887:GOO720887 GYH720887:GYK720887 HID720887:HIG720887 HRZ720887:HSC720887 IBV720887:IBY720887 ILR720887:ILU720887 IVN720887:IVQ720887 JFJ720887:JFM720887 JPF720887:JPI720887 JZB720887:JZE720887 KIX720887:KJA720887 KST720887:KSW720887 LCP720887:LCS720887 LML720887:LMO720887 LWH720887:LWK720887 MGD720887:MGG720887 MPZ720887:MQC720887 MZV720887:MZY720887 NJR720887:NJU720887 NTN720887:NTQ720887 ODJ720887:ODM720887 ONF720887:ONI720887 OXB720887:OXE720887 PGX720887:PHA720887 PQT720887:PQW720887 QAP720887:QAS720887 QKL720887:QKO720887 QUH720887:QUK720887 RED720887:REG720887 RNZ720887:ROC720887 RXV720887:RXY720887 SHR720887:SHU720887 SRN720887:SRQ720887 TBJ720887:TBM720887 TLF720887:TLI720887 TVB720887:TVE720887 UEX720887:UFA720887 UOT720887:UOW720887 UYP720887:UYS720887 VIL720887:VIO720887 VSH720887:VSK720887 WCD720887:WCG720887 WLZ720887:WMC720887 WVV720887:WVY720887 N786423:Q786423 JJ786423:JM786423 TF786423:TI786423 ADB786423:ADE786423 AMX786423:ANA786423 AWT786423:AWW786423 BGP786423:BGS786423 BQL786423:BQO786423 CAH786423:CAK786423 CKD786423:CKG786423 CTZ786423:CUC786423 DDV786423:DDY786423 DNR786423:DNU786423 DXN786423:DXQ786423 EHJ786423:EHM786423 ERF786423:ERI786423 FBB786423:FBE786423 FKX786423:FLA786423 FUT786423:FUW786423 GEP786423:GES786423 GOL786423:GOO786423 GYH786423:GYK786423 HID786423:HIG786423 HRZ786423:HSC786423 IBV786423:IBY786423 ILR786423:ILU786423 IVN786423:IVQ786423 JFJ786423:JFM786423 JPF786423:JPI786423 JZB786423:JZE786423 KIX786423:KJA786423 KST786423:KSW786423 LCP786423:LCS786423 LML786423:LMO786423 LWH786423:LWK786423 MGD786423:MGG786423 MPZ786423:MQC786423 MZV786423:MZY786423 NJR786423:NJU786423 NTN786423:NTQ786423 ODJ786423:ODM786423 ONF786423:ONI786423 OXB786423:OXE786423 PGX786423:PHA786423 PQT786423:PQW786423 QAP786423:QAS786423 QKL786423:QKO786423 QUH786423:QUK786423 RED786423:REG786423 RNZ786423:ROC786423 RXV786423:RXY786423 SHR786423:SHU786423 SRN786423:SRQ786423 TBJ786423:TBM786423 TLF786423:TLI786423 TVB786423:TVE786423 UEX786423:UFA786423 UOT786423:UOW786423 UYP786423:UYS786423 VIL786423:VIO786423 VSH786423:VSK786423 WCD786423:WCG786423 WLZ786423:WMC786423 WVV786423:WVY786423 N851959:Q851959 JJ851959:JM851959 TF851959:TI851959 ADB851959:ADE851959 AMX851959:ANA851959 AWT851959:AWW851959 BGP851959:BGS851959 BQL851959:BQO851959 CAH851959:CAK851959 CKD851959:CKG851959 CTZ851959:CUC851959 DDV851959:DDY851959 DNR851959:DNU851959 DXN851959:DXQ851959 EHJ851959:EHM851959 ERF851959:ERI851959 FBB851959:FBE851959 FKX851959:FLA851959 FUT851959:FUW851959 GEP851959:GES851959 GOL851959:GOO851959 GYH851959:GYK851959 HID851959:HIG851959 HRZ851959:HSC851959 IBV851959:IBY851959 ILR851959:ILU851959 IVN851959:IVQ851959 JFJ851959:JFM851959 JPF851959:JPI851959 JZB851959:JZE851959 KIX851959:KJA851959 KST851959:KSW851959 LCP851959:LCS851959 LML851959:LMO851959 LWH851959:LWK851959 MGD851959:MGG851959 MPZ851959:MQC851959 MZV851959:MZY851959 NJR851959:NJU851959 NTN851959:NTQ851959 ODJ851959:ODM851959 ONF851959:ONI851959 OXB851959:OXE851959 PGX851959:PHA851959 PQT851959:PQW851959 QAP851959:QAS851959 QKL851959:QKO851959 QUH851959:QUK851959 RED851959:REG851959 RNZ851959:ROC851959 RXV851959:RXY851959 SHR851959:SHU851959 SRN851959:SRQ851959 TBJ851959:TBM851959 TLF851959:TLI851959 TVB851959:TVE851959 UEX851959:UFA851959 UOT851959:UOW851959 UYP851959:UYS851959 VIL851959:VIO851959 VSH851959:VSK851959 WCD851959:WCG851959 WLZ851959:WMC851959 WVV851959:WVY851959 N917495:Q917495 JJ917495:JM917495 TF917495:TI917495 ADB917495:ADE917495 AMX917495:ANA917495 AWT917495:AWW917495 BGP917495:BGS917495 BQL917495:BQO917495 CAH917495:CAK917495 CKD917495:CKG917495 CTZ917495:CUC917495 DDV917495:DDY917495 DNR917495:DNU917495 DXN917495:DXQ917495 EHJ917495:EHM917495 ERF917495:ERI917495 FBB917495:FBE917495 FKX917495:FLA917495 FUT917495:FUW917495 GEP917495:GES917495 GOL917495:GOO917495 GYH917495:GYK917495 HID917495:HIG917495 HRZ917495:HSC917495 IBV917495:IBY917495 ILR917495:ILU917495 IVN917495:IVQ917495 JFJ917495:JFM917495 JPF917495:JPI917495 JZB917495:JZE917495 KIX917495:KJA917495 KST917495:KSW917495 LCP917495:LCS917495 LML917495:LMO917495 LWH917495:LWK917495 MGD917495:MGG917495 MPZ917495:MQC917495 MZV917495:MZY917495 NJR917495:NJU917495 NTN917495:NTQ917495 ODJ917495:ODM917495 ONF917495:ONI917495 OXB917495:OXE917495 PGX917495:PHA917495 PQT917495:PQW917495 QAP917495:QAS917495 QKL917495:QKO917495 QUH917495:QUK917495 RED917495:REG917495 RNZ917495:ROC917495 RXV917495:RXY917495 SHR917495:SHU917495 SRN917495:SRQ917495 TBJ917495:TBM917495 TLF917495:TLI917495 TVB917495:TVE917495 UEX917495:UFA917495 UOT917495:UOW917495 UYP917495:UYS917495 VIL917495:VIO917495 VSH917495:VSK917495 WCD917495:WCG917495 WLZ917495:WMC917495 WVV917495:WVY917495 N983031:Q983031 JJ983031:JM983031 TF983031:TI983031 ADB983031:ADE983031 AMX983031:ANA983031 AWT983031:AWW983031 BGP983031:BGS983031 BQL983031:BQO983031 CAH983031:CAK983031 CKD983031:CKG983031 CTZ983031:CUC983031 DDV983031:DDY983031 DNR983031:DNU983031 DXN983031:DXQ983031 EHJ983031:EHM983031 ERF983031:ERI983031 FBB983031:FBE983031 FKX983031:FLA983031 FUT983031:FUW983031 GEP983031:GES983031 GOL983031:GOO983031 GYH983031:GYK983031 HID983031:HIG983031 HRZ983031:HSC983031 IBV983031:IBY983031 ILR983031:ILU983031 IVN983031:IVQ983031 JFJ983031:JFM983031 JPF983031:JPI983031 JZB983031:JZE983031 KIX983031:KJA983031 KST983031:KSW983031 LCP983031:LCS983031 LML983031:LMO983031 LWH983031:LWK983031 MGD983031:MGG983031 MPZ983031:MQC983031 MZV983031:MZY983031 NJR983031:NJU983031 NTN983031:NTQ983031 ODJ983031:ODM983031 ONF983031:ONI983031 OXB983031:OXE983031 PGX983031:PHA983031 PQT983031:PQW983031 QAP983031:QAS983031 QKL983031:QKO983031 QUH983031:QUK983031 RED983031:REG983031 RNZ983031:ROC983031 RXV983031:RXY983031 SHR983031:SHU983031 SRN983031:SRQ983031 TBJ983031:TBM983031 TLF983031:TLI983031 TVB983031:TVE983031 UEX983031:UFA983031 UOT983031:UOW983031 UYP983031:UYS983031 VIL983031:VIO983031 VSH983031:VSK983031 WCD983031:WCG983031 WLZ983031:WMC983031 WVV983031:WVY983031 N65529:Q65529 JJ65529:JM65529 TF65529:TI65529 ADB65529:ADE65529 AMX65529:ANA65529 AWT65529:AWW65529 BGP65529:BGS65529 BQL65529:BQO65529 CAH65529:CAK65529 CKD65529:CKG65529 CTZ65529:CUC65529 DDV65529:DDY65529 DNR65529:DNU65529 DXN65529:DXQ65529 EHJ65529:EHM65529 ERF65529:ERI65529 FBB65529:FBE65529 FKX65529:FLA65529 FUT65529:FUW65529 GEP65529:GES65529 GOL65529:GOO65529 GYH65529:GYK65529 HID65529:HIG65529 HRZ65529:HSC65529 IBV65529:IBY65529 ILR65529:ILU65529 IVN65529:IVQ65529 JFJ65529:JFM65529 JPF65529:JPI65529 JZB65529:JZE65529 KIX65529:KJA65529 KST65529:KSW65529 LCP65529:LCS65529 LML65529:LMO65529 LWH65529:LWK65529 MGD65529:MGG65529 MPZ65529:MQC65529 MZV65529:MZY65529 NJR65529:NJU65529 NTN65529:NTQ65529 ODJ65529:ODM65529 ONF65529:ONI65529 OXB65529:OXE65529 PGX65529:PHA65529 PQT65529:PQW65529 QAP65529:QAS65529 QKL65529:QKO65529 QUH65529:QUK65529 RED65529:REG65529 RNZ65529:ROC65529 RXV65529:RXY65529 SHR65529:SHU65529 SRN65529:SRQ65529 TBJ65529:TBM65529 TLF65529:TLI65529 TVB65529:TVE65529 UEX65529:UFA65529 UOT65529:UOW65529 UYP65529:UYS65529 VIL65529:VIO65529 VSH65529:VSK65529 WCD65529:WCG65529 WLZ65529:WMC65529 WVV65529:WVY65529 N131065:Q131065 JJ131065:JM131065 TF131065:TI131065 ADB131065:ADE131065 AMX131065:ANA131065 AWT131065:AWW131065 BGP131065:BGS131065 BQL131065:BQO131065 CAH131065:CAK131065 CKD131065:CKG131065 CTZ131065:CUC131065 DDV131065:DDY131065 DNR131065:DNU131065 DXN131065:DXQ131065 EHJ131065:EHM131065 ERF131065:ERI131065 FBB131065:FBE131065 FKX131065:FLA131065 FUT131065:FUW131065 GEP131065:GES131065 GOL131065:GOO131065 GYH131065:GYK131065 HID131065:HIG131065 HRZ131065:HSC131065 IBV131065:IBY131065 ILR131065:ILU131065 IVN131065:IVQ131065 JFJ131065:JFM131065 JPF131065:JPI131065 JZB131065:JZE131065 KIX131065:KJA131065 KST131065:KSW131065 LCP131065:LCS131065 LML131065:LMO131065 LWH131065:LWK131065 MGD131065:MGG131065 MPZ131065:MQC131065 MZV131065:MZY131065 NJR131065:NJU131065 NTN131065:NTQ131065 ODJ131065:ODM131065 ONF131065:ONI131065 OXB131065:OXE131065 PGX131065:PHA131065 PQT131065:PQW131065 QAP131065:QAS131065 QKL131065:QKO131065 QUH131065:QUK131065 RED131065:REG131065 RNZ131065:ROC131065 RXV131065:RXY131065 SHR131065:SHU131065 SRN131065:SRQ131065 TBJ131065:TBM131065 TLF131065:TLI131065 TVB131065:TVE131065 UEX131065:UFA131065 UOT131065:UOW131065 UYP131065:UYS131065 VIL131065:VIO131065 VSH131065:VSK131065 WCD131065:WCG131065 WLZ131065:WMC131065 WVV131065:WVY131065 N196601:Q196601 JJ196601:JM196601 TF196601:TI196601 ADB196601:ADE196601 AMX196601:ANA196601 AWT196601:AWW196601 BGP196601:BGS196601 BQL196601:BQO196601 CAH196601:CAK196601 CKD196601:CKG196601 CTZ196601:CUC196601 DDV196601:DDY196601 DNR196601:DNU196601 DXN196601:DXQ196601 EHJ196601:EHM196601 ERF196601:ERI196601 FBB196601:FBE196601 FKX196601:FLA196601 FUT196601:FUW196601 GEP196601:GES196601 GOL196601:GOO196601 GYH196601:GYK196601 HID196601:HIG196601 HRZ196601:HSC196601 IBV196601:IBY196601 ILR196601:ILU196601 IVN196601:IVQ196601 JFJ196601:JFM196601 JPF196601:JPI196601 JZB196601:JZE196601 KIX196601:KJA196601 KST196601:KSW196601 LCP196601:LCS196601 LML196601:LMO196601 LWH196601:LWK196601 MGD196601:MGG196601 MPZ196601:MQC196601 MZV196601:MZY196601 NJR196601:NJU196601 NTN196601:NTQ196601 ODJ196601:ODM196601 ONF196601:ONI196601 OXB196601:OXE196601 PGX196601:PHA196601 PQT196601:PQW196601 QAP196601:QAS196601 QKL196601:QKO196601 QUH196601:QUK196601 RED196601:REG196601 RNZ196601:ROC196601 RXV196601:RXY196601 SHR196601:SHU196601 SRN196601:SRQ196601 TBJ196601:TBM196601 TLF196601:TLI196601 TVB196601:TVE196601 UEX196601:UFA196601 UOT196601:UOW196601 UYP196601:UYS196601 VIL196601:VIO196601 VSH196601:VSK196601 WCD196601:WCG196601 WLZ196601:WMC196601 WVV196601:WVY196601 N262137:Q262137 JJ262137:JM262137 TF262137:TI262137 ADB262137:ADE262137 AMX262137:ANA262137 AWT262137:AWW262137 BGP262137:BGS262137 BQL262137:BQO262137 CAH262137:CAK262137 CKD262137:CKG262137 CTZ262137:CUC262137 DDV262137:DDY262137 DNR262137:DNU262137 DXN262137:DXQ262137 EHJ262137:EHM262137 ERF262137:ERI262137 FBB262137:FBE262137 FKX262137:FLA262137 FUT262137:FUW262137 GEP262137:GES262137 GOL262137:GOO262137 GYH262137:GYK262137 HID262137:HIG262137 HRZ262137:HSC262137 IBV262137:IBY262137 ILR262137:ILU262137 IVN262137:IVQ262137 JFJ262137:JFM262137 JPF262137:JPI262137 JZB262137:JZE262137 KIX262137:KJA262137 KST262137:KSW262137 LCP262137:LCS262137 LML262137:LMO262137 LWH262137:LWK262137 MGD262137:MGG262137 MPZ262137:MQC262137 MZV262137:MZY262137 NJR262137:NJU262137 NTN262137:NTQ262137 ODJ262137:ODM262137 ONF262137:ONI262137 OXB262137:OXE262137 PGX262137:PHA262137 PQT262137:PQW262137 QAP262137:QAS262137 QKL262137:QKO262137 QUH262137:QUK262137 RED262137:REG262137 RNZ262137:ROC262137 RXV262137:RXY262137 SHR262137:SHU262137 SRN262137:SRQ262137 TBJ262137:TBM262137 TLF262137:TLI262137 TVB262137:TVE262137 UEX262137:UFA262137 UOT262137:UOW262137 UYP262137:UYS262137 VIL262137:VIO262137 VSH262137:VSK262137 WCD262137:WCG262137 WLZ262137:WMC262137 WVV262137:WVY262137 N327673:Q327673 JJ327673:JM327673 TF327673:TI327673 ADB327673:ADE327673 AMX327673:ANA327673 AWT327673:AWW327673 BGP327673:BGS327673 BQL327673:BQO327673 CAH327673:CAK327673 CKD327673:CKG327673 CTZ327673:CUC327673 DDV327673:DDY327673 DNR327673:DNU327673 DXN327673:DXQ327673 EHJ327673:EHM327673 ERF327673:ERI327673 FBB327673:FBE327673 FKX327673:FLA327673 FUT327673:FUW327673 GEP327673:GES327673 GOL327673:GOO327673 GYH327673:GYK327673 HID327673:HIG327673 HRZ327673:HSC327673 IBV327673:IBY327673 ILR327673:ILU327673 IVN327673:IVQ327673 JFJ327673:JFM327673 JPF327673:JPI327673 JZB327673:JZE327673 KIX327673:KJA327673 KST327673:KSW327673 LCP327673:LCS327673 LML327673:LMO327673 LWH327673:LWK327673 MGD327673:MGG327673 MPZ327673:MQC327673 MZV327673:MZY327673 NJR327673:NJU327673 NTN327673:NTQ327673 ODJ327673:ODM327673 ONF327673:ONI327673 OXB327673:OXE327673 PGX327673:PHA327673 PQT327673:PQW327673 QAP327673:QAS327673 QKL327673:QKO327673 QUH327673:QUK327673 RED327673:REG327673 RNZ327673:ROC327673 RXV327673:RXY327673 SHR327673:SHU327673 SRN327673:SRQ327673 TBJ327673:TBM327673 TLF327673:TLI327673 TVB327673:TVE327673 UEX327673:UFA327673 UOT327673:UOW327673 UYP327673:UYS327673 VIL327673:VIO327673 VSH327673:VSK327673 WCD327673:WCG327673 WLZ327673:WMC327673 WVV327673:WVY327673 N393209:Q393209 JJ393209:JM393209 TF393209:TI393209 ADB393209:ADE393209 AMX393209:ANA393209 AWT393209:AWW393209 BGP393209:BGS393209 BQL393209:BQO393209 CAH393209:CAK393209 CKD393209:CKG393209 CTZ393209:CUC393209 DDV393209:DDY393209 DNR393209:DNU393209 DXN393209:DXQ393209 EHJ393209:EHM393209 ERF393209:ERI393209 FBB393209:FBE393209 FKX393209:FLA393209 FUT393209:FUW393209 GEP393209:GES393209 GOL393209:GOO393209 GYH393209:GYK393209 HID393209:HIG393209 HRZ393209:HSC393209 IBV393209:IBY393209 ILR393209:ILU393209 IVN393209:IVQ393209 JFJ393209:JFM393209 JPF393209:JPI393209 JZB393209:JZE393209 KIX393209:KJA393209 KST393209:KSW393209 LCP393209:LCS393209 LML393209:LMO393209 LWH393209:LWK393209 MGD393209:MGG393209 MPZ393209:MQC393209 MZV393209:MZY393209 NJR393209:NJU393209 NTN393209:NTQ393209 ODJ393209:ODM393209 ONF393209:ONI393209 OXB393209:OXE393209 PGX393209:PHA393209 PQT393209:PQW393209 QAP393209:QAS393209 QKL393209:QKO393209 QUH393209:QUK393209 RED393209:REG393209 RNZ393209:ROC393209 RXV393209:RXY393209 SHR393209:SHU393209 SRN393209:SRQ393209 TBJ393209:TBM393209 TLF393209:TLI393209 TVB393209:TVE393209 UEX393209:UFA393209 UOT393209:UOW393209 UYP393209:UYS393209 VIL393209:VIO393209 VSH393209:VSK393209 WCD393209:WCG393209 WLZ393209:WMC393209 WVV393209:WVY393209 N458745:Q458745 JJ458745:JM458745 TF458745:TI458745 ADB458745:ADE458745 AMX458745:ANA458745 AWT458745:AWW458745 BGP458745:BGS458745 BQL458745:BQO458745 CAH458745:CAK458745 CKD458745:CKG458745 CTZ458745:CUC458745 DDV458745:DDY458745 DNR458745:DNU458745 DXN458745:DXQ458745 EHJ458745:EHM458745 ERF458745:ERI458745 FBB458745:FBE458745 FKX458745:FLA458745 FUT458745:FUW458745 GEP458745:GES458745 GOL458745:GOO458745 GYH458745:GYK458745 HID458745:HIG458745 HRZ458745:HSC458745 IBV458745:IBY458745 ILR458745:ILU458745 IVN458745:IVQ458745 JFJ458745:JFM458745 JPF458745:JPI458745 JZB458745:JZE458745 KIX458745:KJA458745 KST458745:KSW458745 LCP458745:LCS458745 LML458745:LMO458745 LWH458745:LWK458745 MGD458745:MGG458745 MPZ458745:MQC458745 MZV458745:MZY458745 NJR458745:NJU458745 NTN458745:NTQ458745 ODJ458745:ODM458745 ONF458745:ONI458745 OXB458745:OXE458745 PGX458745:PHA458745 PQT458745:PQW458745 QAP458745:QAS458745 QKL458745:QKO458745 QUH458745:QUK458745 RED458745:REG458745 RNZ458745:ROC458745 RXV458745:RXY458745 SHR458745:SHU458745 SRN458745:SRQ458745 TBJ458745:TBM458745 TLF458745:TLI458745 TVB458745:TVE458745 UEX458745:UFA458745 UOT458745:UOW458745 UYP458745:UYS458745 VIL458745:VIO458745 VSH458745:VSK458745 WCD458745:WCG458745 WLZ458745:WMC458745 WVV458745:WVY458745 N524281:Q524281 JJ524281:JM524281 TF524281:TI524281 ADB524281:ADE524281 AMX524281:ANA524281 AWT524281:AWW524281 BGP524281:BGS524281 BQL524281:BQO524281 CAH524281:CAK524281 CKD524281:CKG524281 CTZ524281:CUC524281 DDV524281:DDY524281 DNR524281:DNU524281 DXN524281:DXQ524281 EHJ524281:EHM524281 ERF524281:ERI524281 FBB524281:FBE524281 FKX524281:FLA524281 FUT524281:FUW524281 GEP524281:GES524281 GOL524281:GOO524281 GYH524281:GYK524281 HID524281:HIG524281 HRZ524281:HSC524281 IBV524281:IBY524281 ILR524281:ILU524281 IVN524281:IVQ524281 JFJ524281:JFM524281 JPF524281:JPI524281 JZB524281:JZE524281 KIX524281:KJA524281 KST524281:KSW524281 LCP524281:LCS524281 LML524281:LMO524281 LWH524281:LWK524281 MGD524281:MGG524281 MPZ524281:MQC524281 MZV524281:MZY524281 NJR524281:NJU524281 NTN524281:NTQ524281 ODJ524281:ODM524281 ONF524281:ONI524281 OXB524281:OXE524281 PGX524281:PHA524281 PQT524281:PQW524281 QAP524281:QAS524281 QKL524281:QKO524281 QUH524281:QUK524281 RED524281:REG524281 RNZ524281:ROC524281 RXV524281:RXY524281 SHR524281:SHU524281 SRN524281:SRQ524281 TBJ524281:TBM524281 TLF524281:TLI524281 TVB524281:TVE524281 UEX524281:UFA524281 UOT524281:UOW524281 UYP524281:UYS524281 VIL524281:VIO524281 VSH524281:VSK524281 WCD524281:WCG524281 WLZ524281:WMC524281 WVV524281:WVY524281 N589817:Q589817 JJ589817:JM589817 TF589817:TI589817 ADB589817:ADE589817 AMX589817:ANA589817 AWT589817:AWW589817 BGP589817:BGS589817 BQL589817:BQO589817 CAH589817:CAK589817 CKD589817:CKG589817 CTZ589817:CUC589817 DDV589817:DDY589817 DNR589817:DNU589817 DXN589817:DXQ589817 EHJ589817:EHM589817 ERF589817:ERI589817 FBB589817:FBE589817 FKX589817:FLA589817 FUT589817:FUW589817 GEP589817:GES589817 GOL589817:GOO589817 GYH589817:GYK589817 HID589817:HIG589817 HRZ589817:HSC589817 IBV589817:IBY589817 ILR589817:ILU589817 IVN589817:IVQ589817 JFJ589817:JFM589817 JPF589817:JPI589817 JZB589817:JZE589817 KIX589817:KJA589817 KST589817:KSW589817 LCP589817:LCS589817 LML589817:LMO589817 LWH589817:LWK589817 MGD589817:MGG589817 MPZ589817:MQC589817 MZV589817:MZY589817 NJR589817:NJU589817 NTN589817:NTQ589817 ODJ589817:ODM589817 ONF589817:ONI589817 OXB589817:OXE589817 PGX589817:PHA589817 PQT589817:PQW589817 QAP589817:QAS589817 QKL589817:QKO589817 QUH589817:QUK589817 RED589817:REG589817 RNZ589817:ROC589817 RXV589817:RXY589817 SHR589817:SHU589817 SRN589817:SRQ589817 TBJ589817:TBM589817 TLF589817:TLI589817 TVB589817:TVE589817 UEX589817:UFA589817 UOT589817:UOW589817 UYP589817:UYS589817 VIL589817:VIO589817 VSH589817:VSK589817 WCD589817:WCG589817 WLZ589817:WMC589817 WVV589817:WVY589817 N655353:Q655353 JJ655353:JM655353 TF655353:TI655353 ADB655353:ADE655353 AMX655353:ANA655353 AWT655353:AWW655353 BGP655353:BGS655353 BQL655353:BQO655353 CAH655353:CAK655353 CKD655353:CKG655353 CTZ655353:CUC655353 DDV655353:DDY655353 DNR655353:DNU655353 DXN655353:DXQ655353 EHJ655353:EHM655353 ERF655353:ERI655353 FBB655353:FBE655353 FKX655353:FLA655353 FUT655353:FUW655353 GEP655353:GES655353 GOL655353:GOO655353 GYH655353:GYK655353 HID655353:HIG655353 HRZ655353:HSC655353 IBV655353:IBY655353 ILR655353:ILU655353 IVN655353:IVQ655353 JFJ655353:JFM655353 JPF655353:JPI655353 JZB655353:JZE655353 KIX655353:KJA655353 KST655353:KSW655353 LCP655353:LCS655353 LML655353:LMO655353 LWH655353:LWK655353 MGD655353:MGG655353 MPZ655353:MQC655353 MZV655353:MZY655353 NJR655353:NJU655353 NTN655353:NTQ655353 ODJ655353:ODM655353 ONF655353:ONI655353 OXB655353:OXE655353 PGX655353:PHA655353 PQT655353:PQW655353 QAP655353:QAS655353 QKL655353:QKO655353 QUH655353:QUK655353 RED655353:REG655353 RNZ655353:ROC655353 RXV655353:RXY655353 SHR655353:SHU655353 SRN655353:SRQ655353 TBJ655353:TBM655353 TLF655353:TLI655353 TVB655353:TVE655353 UEX655353:UFA655353 UOT655353:UOW655353 UYP655353:UYS655353 VIL655353:VIO655353 VSH655353:VSK655353 WCD655353:WCG655353 WLZ655353:WMC655353 WVV655353:WVY655353 N720889:Q720889 JJ720889:JM720889 TF720889:TI720889 ADB720889:ADE720889 AMX720889:ANA720889 AWT720889:AWW720889 BGP720889:BGS720889 BQL720889:BQO720889 CAH720889:CAK720889 CKD720889:CKG720889 CTZ720889:CUC720889 DDV720889:DDY720889 DNR720889:DNU720889 DXN720889:DXQ720889 EHJ720889:EHM720889 ERF720889:ERI720889 FBB720889:FBE720889 FKX720889:FLA720889 FUT720889:FUW720889 GEP720889:GES720889 GOL720889:GOO720889 GYH720889:GYK720889 HID720889:HIG720889 HRZ720889:HSC720889 IBV720889:IBY720889 ILR720889:ILU720889 IVN720889:IVQ720889 JFJ720889:JFM720889 JPF720889:JPI720889 JZB720889:JZE720889 KIX720889:KJA720889 KST720889:KSW720889 LCP720889:LCS720889 LML720889:LMO720889 LWH720889:LWK720889 MGD720889:MGG720889 MPZ720889:MQC720889 MZV720889:MZY720889 NJR720889:NJU720889 NTN720889:NTQ720889 ODJ720889:ODM720889 ONF720889:ONI720889 OXB720889:OXE720889 PGX720889:PHA720889 PQT720889:PQW720889 QAP720889:QAS720889 QKL720889:QKO720889 QUH720889:QUK720889 RED720889:REG720889 RNZ720889:ROC720889 RXV720889:RXY720889 SHR720889:SHU720889 SRN720889:SRQ720889 TBJ720889:TBM720889 TLF720889:TLI720889 TVB720889:TVE720889 UEX720889:UFA720889 UOT720889:UOW720889 UYP720889:UYS720889 VIL720889:VIO720889 VSH720889:VSK720889 WCD720889:WCG720889 WLZ720889:WMC720889 WVV720889:WVY720889 N786425:Q786425 JJ786425:JM786425 TF786425:TI786425 ADB786425:ADE786425 AMX786425:ANA786425 AWT786425:AWW786425 BGP786425:BGS786425 BQL786425:BQO786425 CAH786425:CAK786425 CKD786425:CKG786425 CTZ786425:CUC786425 DDV786425:DDY786425 DNR786425:DNU786425 DXN786425:DXQ786425 EHJ786425:EHM786425 ERF786425:ERI786425 FBB786425:FBE786425 FKX786425:FLA786425 FUT786425:FUW786425 GEP786425:GES786425 GOL786425:GOO786425 GYH786425:GYK786425 HID786425:HIG786425 HRZ786425:HSC786425 IBV786425:IBY786425 ILR786425:ILU786425 IVN786425:IVQ786425 JFJ786425:JFM786425 JPF786425:JPI786425 JZB786425:JZE786425 KIX786425:KJA786425 KST786425:KSW786425 LCP786425:LCS786425 LML786425:LMO786425 LWH786425:LWK786425 MGD786425:MGG786425 MPZ786425:MQC786425 MZV786425:MZY786425 NJR786425:NJU786425 NTN786425:NTQ786425 ODJ786425:ODM786425 ONF786425:ONI786425 OXB786425:OXE786425 PGX786425:PHA786425 PQT786425:PQW786425 QAP786425:QAS786425 QKL786425:QKO786425 QUH786425:QUK786425 RED786425:REG786425 RNZ786425:ROC786425 RXV786425:RXY786425 SHR786425:SHU786425 SRN786425:SRQ786425 TBJ786425:TBM786425 TLF786425:TLI786425 TVB786425:TVE786425 UEX786425:UFA786425 UOT786425:UOW786425 UYP786425:UYS786425 VIL786425:VIO786425 VSH786425:VSK786425 WCD786425:WCG786425 WLZ786425:WMC786425 WVV786425:WVY786425 N851961:Q851961 JJ851961:JM851961 TF851961:TI851961 ADB851961:ADE851961 AMX851961:ANA851961 AWT851961:AWW851961 BGP851961:BGS851961 BQL851961:BQO851961 CAH851961:CAK851961 CKD851961:CKG851961 CTZ851961:CUC851961 DDV851961:DDY851961 DNR851961:DNU851961 DXN851961:DXQ851961 EHJ851961:EHM851961 ERF851961:ERI851961 FBB851961:FBE851961 FKX851961:FLA851961 FUT851961:FUW851961 GEP851961:GES851961 GOL851961:GOO851961 GYH851961:GYK851961 HID851961:HIG851961 HRZ851961:HSC851961 IBV851961:IBY851961 ILR851961:ILU851961 IVN851961:IVQ851961 JFJ851961:JFM851961 JPF851961:JPI851961 JZB851961:JZE851961 KIX851961:KJA851961 KST851961:KSW851961 LCP851961:LCS851961 LML851961:LMO851961 LWH851961:LWK851961 MGD851961:MGG851961 MPZ851961:MQC851961 MZV851961:MZY851961 NJR851961:NJU851961 NTN851961:NTQ851961 ODJ851961:ODM851961 ONF851961:ONI851961 OXB851961:OXE851961 PGX851961:PHA851961 PQT851961:PQW851961 QAP851961:QAS851961 QKL851961:QKO851961 QUH851961:QUK851961 RED851961:REG851961 RNZ851961:ROC851961 RXV851961:RXY851961 SHR851961:SHU851961 SRN851961:SRQ851961 TBJ851961:TBM851961 TLF851961:TLI851961 TVB851961:TVE851961 UEX851961:UFA851961 UOT851961:UOW851961 UYP851961:UYS851961 VIL851961:VIO851961 VSH851961:VSK851961 WCD851961:WCG851961 WLZ851961:WMC851961 WVV851961:WVY851961 N917497:Q917497 JJ917497:JM917497 TF917497:TI917497 ADB917497:ADE917497 AMX917497:ANA917497 AWT917497:AWW917497 BGP917497:BGS917497 BQL917497:BQO917497 CAH917497:CAK917497 CKD917497:CKG917497 CTZ917497:CUC917497 DDV917497:DDY917497 DNR917497:DNU917497 DXN917497:DXQ917497 EHJ917497:EHM917497 ERF917497:ERI917497 FBB917497:FBE917497 FKX917497:FLA917497 FUT917497:FUW917497 GEP917497:GES917497 GOL917497:GOO917497 GYH917497:GYK917497 HID917497:HIG917497 HRZ917497:HSC917497 IBV917497:IBY917497 ILR917497:ILU917497 IVN917497:IVQ917497 JFJ917497:JFM917497 JPF917497:JPI917497 JZB917497:JZE917497 KIX917497:KJA917497 KST917497:KSW917497 LCP917497:LCS917497 LML917497:LMO917497 LWH917497:LWK917497 MGD917497:MGG917497 MPZ917497:MQC917497 MZV917497:MZY917497 NJR917497:NJU917497 NTN917497:NTQ917497 ODJ917497:ODM917497 ONF917497:ONI917497 OXB917497:OXE917497 PGX917497:PHA917497 PQT917497:PQW917497 QAP917497:QAS917497 QKL917497:QKO917497 QUH917497:QUK917497 RED917497:REG917497 RNZ917497:ROC917497 RXV917497:RXY917497 SHR917497:SHU917497 SRN917497:SRQ917497 TBJ917497:TBM917497 TLF917497:TLI917497 TVB917497:TVE917497 UEX917497:UFA917497 UOT917497:UOW917497 UYP917497:UYS917497 VIL917497:VIO917497 VSH917497:VSK917497 WCD917497:WCG917497 WLZ917497:WMC917497 WVV917497:WVY917497 N983033:Q983033 JJ983033:JM983033 TF983033:TI983033 ADB983033:ADE983033 AMX983033:ANA983033 AWT983033:AWW983033 BGP983033:BGS983033 BQL983033:BQO983033 CAH983033:CAK983033 CKD983033:CKG983033 CTZ983033:CUC983033 DDV983033:DDY983033 DNR983033:DNU983033 DXN983033:DXQ983033 EHJ983033:EHM983033 ERF983033:ERI983033 FBB983033:FBE983033 FKX983033:FLA983033 FUT983033:FUW983033 GEP983033:GES983033 GOL983033:GOO983033 GYH983033:GYK983033 HID983033:HIG983033 HRZ983033:HSC983033 IBV983033:IBY983033 ILR983033:ILU983033 IVN983033:IVQ983033 JFJ983033:JFM983033 JPF983033:JPI983033 JZB983033:JZE983033 KIX983033:KJA983033 KST983033:KSW983033 LCP983033:LCS983033 LML983033:LMO983033 LWH983033:LWK983033 MGD983033:MGG983033 MPZ983033:MQC983033 MZV983033:MZY983033 NJR983033:NJU983033 NTN983033:NTQ983033 ODJ983033:ODM983033 ONF983033:ONI983033 OXB983033:OXE983033 PGX983033:PHA983033 PQT983033:PQW983033 QAP983033:QAS983033 QKL983033:QKO983033 QUH983033:QUK983033 RED983033:REG983033 RNZ983033:ROC983033 RXV983033:RXY983033 SHR983033:SHU983033 SRN983033:SRQ983033 TBJ983033:TBM983033 TLF983033:TLI983033 TVB983033:TVE983033 UEX983033:UFA983033 UOT983033:UOW983033 UYP983033:UYS983033 VIL983033:VIO983033 VSH983033:VSK983033 WCD983033:WCG983033 WLZ983033:WMC983033 WVV983033:WVY983033 N65606:Q65606 JJ65606:JM65606 TF65606:TI65606 ADB65606:ADE65606 AMX65606:ANA65606 AWT65606:AWW65606 BGP65606:BGS65606 BQL65606:BQO65606 CAH65606:CAK65606 CKD65606:CKG65606 CTZ65606:CUC65606 DDV65606:DDY65606 DNR65606:DNU65606 DXN65606:DXQ65606 EHJ65606:EHM65606 ERF65606:ERI65606 FBB65606:FBE65606 FKX65606:FLA65606 FUT65606:FUW65606 GEP65606:GES65606 GOL65606:GOO65606 GYH65606:GYK65606 HID65606:HIG65606 HRZ65606:HSC65606 IBV65606:IBY65606 ILR65606:ILU65606 IVN65606:IVQ65606 JFJ65606:JFM65606 JPF65606:JPI65606 JZB65606:JZE65606 KIX65606:KJA65606 KST65606:KSW65606 LCP65606:LCS65606 LML65606:LMO65606 LWH65606:LWK65606 MGD65606:MGG65606 MPZ65606:MQC65606 MZV65606:MZY65606 NJR65606:NJU65606 NTN65606:NTQ65606 ODJ65606:ODM65606 ONF65606:ONI65606 OXB65606:OXE65606 PGX65606:PHA65606 PQT65606:PQW65606 QAP65606:QAS65606 QKL65606:QKO65606 QUH65606:QUK65606 RED65606:REG65606 RNZ65606:ROC65606 RXV65606:RXY65606 SHR65606:SHU65606 SRN65606:SRQ65606 TBJ65606:TBM65606 TLF65606:TLI65606 TVB65606:TVE65606 UEX65606:UFA65606 UOT65606:UOW65606 UYP65606:UYS65606 VIL65606:VIO65606 VSH65606:VSK65606 WCD65606:WCG65606 WLZ65606:WMC65606 WVV65606:WVY65606 N131142:Q131142 JJ131142:JM131142 TF131142:TI131142 ADB131142:ADE131142 AMX131142:ANA131142 AWT131142:AWW131142 BGP131142:BGS131142 BQL131142:BQO131142 CAH131142:CAK131142 CKD131142:CKG131142 CTZ131142:CUC131142 DDV131142:DDY131142 DNR131142:DNU131142 DXN131142:DXQ131142 EHJ131142:EHM131142 ERF131142:ERI131142 FBB131142:FBE131142 FKX131142:FLA131142 FUT131142:FUW131142 GEP131142:GES131142 GOL131142:GOO131142 GYH131142:GYK131142 HID131142:HIG131142 HRZ131142:HSC131142 IBV131142:IBY131142 ILR131142:ILU131142 IVN131142:IVQ131142 JFJ131142:JFM131142 JPF131142:JPI131142 JZB131142:JZE131142 KIX131142:KJA131142 KST131142:KSW131142 LCP131142:LCS131142 LML131142:LMO131142 LWH131142:LWK131142 MGD131142:MGG131142 MPZ131142:MQC131142 MZV131142:MZY131142 NJR131142:NJU131142 NTN131142:NTQ131142 ODJ131142:ODM131142 ONF131142:ONI131142 OXB131142:OXE131142 PGX131142:PHA131142 PQT131142:PQW131142 QAP131142:QAS131142 QKL131142:QKO131142 QUH131142:QUK131142 RED131142:REG131142 RNZ131142:ROC131142 RXV131142:RXY131142 SHR131142:SHU131142 SRN131142:SRQ131142 TBJ131142:TBM131142 TLF131142:TLI131142 TVB131142:TVE131142 UEX131142:UFA131142 UOT131142:UOW131142 UYP131142:UYS131142 VIL131142:VIO131142 VSH131142:VSK131142 WCD131142:WCG131142 WLZ131142:WMC131142 WVV131142:WVY131142 N196678:Q196678 JJ196678:JM196678 TF196678:TI196678 ADB196678:ADE196678 AMX196678:ANA196678 AWT196678:AWW196678 BGP196678:BGS196678 BQL196678:BQO196678 CAH196678:CAK196678 CKD196678:CKG196678 CTZ196678:CUC196678 DDV196678:DDY196678 DNR196678:DNU196678 DXN196678:DXQ196678 EHJ196678:EHM196678 ERF196678:ERI196678 FBB196678:FBE196678 FKX196678:FLA196678 FUT196678:FUW196678 GEP196678:GES196678 GOL196678:GOO196678 GYH196678:GYK196678 HID196678:HIG196678 HRZ196678:HSC196678 IBV196678:IBY196678 ILR196678:ILU196678 IVN196678:IVQ196678 JFJ196678:JFM196678 JPF196678:JPI196678 JZB196678:JZE196678 KIX196678:KJA196678 KST196678:KSW196678 LCP196678:LCS196678 LML196678:LMO196678 LWH196678:LWK196678 MGD196678:MGG196678 MPZ196678:MQC196678 MZV196678:MZY196678 NJR196678:NJU196678 NTN196678:NTQ196678 ODJ196678:ODM196678 ONF196678:ONI196678 OXB196678:OXE196678 PGX196678:PHA196678 PQT196678:PQW196678 QAP196678:QAS196678 QKL196678:QKO196678 QUH196678:QUK196678 RED196678:REG196678 RNZ196678:ROC196678 RXV196678:RXY196678 SHR196678:SHU196678 SRN196678:SRQ196678 TBJ196678:TBM196678 TLF196678:TLI196678 TVB196678:TVE196678 UEX196678:UFA196678 UOT196678:UOW196678 UYP196678:UYS196678 VIL196678:VIO196678 VSH196678:VSK196678 WCD196678:WCG196678 WLZ196678:WMC196678 WVV196678:WVY196678 N262214:Q262214 JJ262214:JM262214 TF262214:TI262214 ADB262214:ADE262214 AMX262214:ANA262214 AWT262214:AWW262214 BGP262214:BGS262214 BQL262214:BQO262214 CAH262214:CAK262214 CKD262214:CKG262214 CTZ262214:CUC262214 DDV262214:DDY262214 DNR262214:DNU262214 DXN262214:DXQ262214 EHJ262214:EHM262214 ERF262214:ERI262214 FBB262214:FBE262214 FKX262214:FLA262214 FUT262214:FUW262214 GEP262214:GES262214 GOL262214:GOO262214 GYH262214:GYK262214 HID262214:HIG262214 HRZ262214:HSC262214 IBV262214:IBY262214 ILR262214:ILU262214 IVN262214:IVQ262214 JFJ262214:JFM262214 JPF262214:JPI262214 JZB262214:JZE262214 KIX262214:KJA262214 KST262214:KSW262214 LCP262214:LCS262214 LML262214:LMO262214 LWH262214:LWK262214 MGD262214:MGG262214 MPZ262214:MQC262214 MZV262214:MZY262214 NJR262214:NJU262214 NTN262214:NTQ262214 ODJ262214:ODM262214 ONF262214:ONI262214 OXB262214:OXE262214 PGX262214:PHA262214 PQT262214:PQW262214 QAP262214:QAS262214 QKL262214:QKO262214 QUH262214:QUK262214 RED262214:REG262214 RNZ262214:ROC262214 RXV262214:RXY262214 SHR262214:SHU262214 SRN262214:SRQ262214 TBJ262214:TBM262214 TLF262214:TLI262214 TVB262214:TVE262214 UEX262214:UFA262214 UOT262214:UOW262214 UYP262214:UYS262214 VIL262214:VIO262214 VSH262214:VSK262214 WCD262214:WCG262214 WLZ262214:WMC262214 WVV262214:WVY262214 N327750:Q327750 JJ327750:JM327750 TF327750:TI327750 ADB327750:ADE327750 AMX327750:ANA327750 AWT327750:AWW327750 BGP327750:BGS327750 BQL327750:BQO327750 CAH327750:CAK327750 CKD327750:CKG327750 CTZ327750:CUC327750 DDV327750:DDY327750 DNR327750:DNU327750 DXN327750:DXQ327750 EHJ327750:EHM327750 ERF327750:ERI327750 FBB327750:FBE327750 FKX327750:FLA327750 FUT327750:FUW327750 GEP327750:GES327750 GOL327750:GOO327750 GYH327750:GYK327750 HID327750:HIG327750 HRZ327750:HSC327750 IBV327750:IBY327750 ILR327750:ILU327750 IVN327750:IVQ327750 JFJ327750:JFM327750 JPF327750:JPI327750 JZB327750:JZE327750 KIX327750:KJA327750 KST327750:KSW327750 LCP327750:LCS327750 LML327750:LMO327750 LWH327750:LWK327750 MGD327750:MGG327750 MPZ327750:MQC327750 MZV327750:MZY327750 NJR327750:NJU327750 NTN327750:NTQ327750 ODJ327750:ODM327750 ONF327750:ONI327750 OXB327750:OXE327750 PGX327750:PHA327750 PQT327750:PQW327750 QAP327750:QAS327750 QKL327750:QKO327750 QUH327750:QUK327750 RED327750:REG327750 RNZ327750:ROC327750 RXV327750:RXY327750 SHR327750:SHU327750 SRN327750:SRQ327750 TBJ327750:TBM327750 TLF327750:TLI327750 TVB327750:TVE327750 UEX327750:UFA327750 UOT327750:UOW327750 UYP327750:UYS327750 VIL327750:VIO327750 VSH327750:VSK327750 WCD327750:WCG327750 WLZ327750:WMC327750 WVV327750:WVY327750 N393286:Q393286 JJ393286:JM393286 TF393286:TI393286 ADB393286:ADE393286 AMX393286:ANA393286 AWT393286:AWW393286 BGP393286:BGS393286 BQL393286:BQO393286 CAH393286:CAK393286 CKD393286:CKG393286 CTZ393286:CUC393286 DDV393286:DDY393286 DNR393286:DNU393286 DXN393286:DXQ393286 EHJ393286:EHM393286 ERF393286:ERI393286 FBB393286:FBE393286 FKX393286:FLA393286 FUT393286:FUW393286 GEP393286:GES393286 GOL393286:GOO393286 GYH393286:GYK393286 HID393286:HIG393286 HRZ393286:HSC393286 IBV393286:IBY393286 ILR393286:ILU393286 IVN393286:IVQ393286 JFJ393286:JFM393286 JPF393286:JPI393286 JZB393286:JZE393286 KIX393286:KJA393286 KST393286:KSW393286 LCP393286:LCS393286 LML393286:LMO393286 LWH393286:LWK393286 MGD393286:MGG393286 MPZ393286:MQC393286 MZV393286:MZY393286 NJR393286:NJU393286 NTN393286:NTQ393286 ODJ393286:ODM393286 ONF393286:ONI393286 OXB393286:OXE393286 PGX393286:PHA393286 PQT393286:PQW393286 QAP393286:QAS393286 QKL393286:QKO393286 QUH393286:QUK393286 RED393286:REG393286 RNZ393286:ROC393286 RXV393286:RXY393286 SHR393286:SHU393286 SRN393286:SRQ393286 TBJ393286:TBM393286 TLF393286:TLI393286 TVB393286:TVE393286 UEX393286:UFA393286 UOT393286:UOW393286 UYP393286:UYS393286 VIL393286:VIO393286 VSH393286:VSK393286 WCD393286:WCG393286 WLZ393286:WMC393286 WVV393286:WVY393286 N458822:Q458822 JJ458822:JM458822 TF458822:TI458822 ADB458822:ADE458822 AMX458822:ANA458822 AWT458822:AWW458822 BGP458822:BGS458822 BQL458822:BQO458822 CAH458822:CAK458822 CKD458822:CKG458822 CTZ458822:CUC458822 DDV458822:DDY458822 DNR458822:DNU458822 DXN458822:DXQ458822 EHJ458822:EHM458822 ERF458822:ERI458822 FBB458822:FBE458822 FKX458822:FLA458822 FUT458822:FUW458822 GEP458822:GES458822 GOL458822:GOO458822 GYH458822:GYK458822 HID458822:HIG458822 HRZ458822:HSC458822 IBV458822:IBY458822 ILR458822:ILU458822 IVN458822:IVQ458822 JFJ458822:JFM458822 JPF458822:JPI458822 JZB458822:JZE458822 KIX458822:KJA458822 KST458822:KSW458822 LCP458822:LCS458822 LML458822:LMO458822 LWH458822:LWK458822 MGD458822:MGG458822 MPZ458822:MQC458822 MZV458822:MZY458822 NJR458822:NJU458822 NTN458822:NTQ458822 ODJ458822:ODM458822 ONF458822:ONI458822 OXB458822:OXE458822 PGX458822:PHA458822 PQT458822:PQW458822 QAP458822:QAS458822 QKL458822:QKO458822 QUH458822:QUK458822 RED458822:REG458822 RNZ458822:ROC458822 RXV458822:RXY458822 SHR458822:SHU458822 SRN458822:SRQ458822 TBJ458822:TBM458822 TLF458822:TLI458822 TVB458822:TVE458822 UEX458822:UFA458822 UOT458822:UOW458822 UYP458822:UYS458822 VIL458822:VIO458822 VSH458822:VSK458822 WCD458822:WCG458822 WLZ458822:WMC458822 WVV458822:WVY458822 N524358:Q524358 JJ524358:JM524358 TF524358:TI524358 ADB524358:ADE524358 AMX524358:ANA524358 AWT524358:AWW524358 BGP524358:BGS524358 BQL524358:BQO524358 CAH524358:CAK524358 CKD524358:CKG524358 CTZ524358:CUC524358 DDV524358:DDY524358 DNR524358:DNU524358 DXN524358:DXQ524358 EHJ524358:EHM524358 ERF524358:ERI524358 FBB524358:FBE524358 FKX524358:FLA524358 FUT524358:FUW524358 GEP524358:GES524358 GOL524358:GOO524358 GYH524358:GYK524358 HID524358:HIG524358 HRZ524358:HSC524358 IBV524358:IBY524358 ILR524358:ILU524358 IVN524358:IVQ524358 JFJ524358:JFM524358 JPF524358:JPI524358 JZB524358:JZE524358 KIX524358:KJA524358 KST524358:KSW524358 LCP524358:LCS524358 LML524358:LMO524358 LWH524358:LWK524358 MGD524358:MGG524358 MPZ524358:MQC524358 MZV524358:MZY524358 NJR524358:NJU524358 NTN524358:NTQ524358 ODJ524358:ODM524358 ONF524358:ONI524358 OXB524358:OXE524358 PGX524358:PHA524358 PQT524358:PQW524358 QAP524358:QAS524358 QKL524358:QKO524358 QUH524358:QUK524358 RED524358:REG524358 RNZ524358:ROC524358 RXV524358:RXY524358 SHR524358:SHU524358 SRN524358:SRQ524358 TBJ524358:TBM524358 TLF524358:TLI524358 TVB524358:TVE524358 UEX524358:UFA524358 UOT524358:UOW524358 UYP524358:UYS524358 VIL524358:VIO524358 VSH524358:VSK524358 WCD524358:WCG524358 WLZ524358:WMC524358 WVV524358:WVY524358 N589894:Q589894 JJ589894:JM589894 TF589894:TI589894 ADB589894:ADE589894 AMX589894:ANA589894 AWT589894:AWW589894 BGP589894:BGS589894 BQL589894:BQO589894 CAH589894:CAK589894 CKD589894:CKG589894 CTZ589894:CUC589894 DDV589894:DDY589894 DNR589894:DNU589894 DXN589894:DXQ589894 EHJ589894:EHM589894 ERF589894:ERI589894 FBB589894:FBE589894 FKX589894:FLA589894 FUT589894:FUW589894 GEP589894:GES589894 GOL589894:GOO589894 GYH589894:GYK589894 HID589894:HIG589894 HRZ589894:HSC589894 IBV589894:IBY589894 ILR589894:ILU589894 IVN589894:IVQ589894 JFJ589894:JFM589894 JPF589894:JPI589894 JZB589894:JZE589894 KIX589894:KJA589894 KST589894:KSW589894 LCP589894:LCS589894 LML589894:LMO589894 LWH589894:LWK589894 MGD589894:MGG589894 MPZ589894:MQC589894 MZV589894:MZY589894 NJR589894:NJU589894 NTN589894:NTQ589894 ODJ589894:ODM589894 ONF589894:ONI589894 OXB589894:OXE589894 PGX589894:PHA589894 PQT589894:PQW589894 QAP589894:QAS589894 QKL589894:QKO589894 QUH589894:QUK589894 RED589894:REG589894 RNZ589894:ROC589894 RXV589894:RXY589894 SHR589894:SHU589894 SRN589894:SRQ589894 TBJ589894:TBM589894 TLF589894:TLI589894 TVB589894:TVE589894 UEX589894:UFA589894 UOT589894:UOW589894 UYP589894:UYS589894 VIL589894:VIO589894 VSH589894:VSK589894 WCD589894:WCG589894 WLZ589894:WMC589894 WVV589894:WVY589894 N655430:Q655430 JJ655430:JM655430 TF655430:TI655430 ADB655430:ADE655430 AMX655430:ANA655430 AWT655430:AWW655430 BGP655430:BGS655430 BQL655430:BQO655430 CAH655430:CAK655430 CKD655430:CKG655430 CTZ655430:CUC655430 DDV655430:DDY655430 DNR655430:DNU655430 DXN655430:DXQ655430 EHJ655430:EHM655430 ERF655430:ERI655430 FBB655430:FBE655430 FKX655430:FLA655430 FUT655430:FUW655430 GEP655430:GES655430 GOL655430:GOO655430 GYH655430:GYK655430 HID655430:HIG655430 HRZ655430:HSC655430 IBV655430:IBY655430 ILR655430:ILU655430 IVN655430:IVQ655430 JFJ655430:JFM655430 JPF655430:JPI655430 JZB655430:JZE655430 KIX655430:KJA655430 KST655430:KSW655430 LCP655430:LCS655430 LML655430:LMO655430 LWH655430:LWK655430 MGD655430:MGG655430 MPZ655430:MQC655430 MZV655430:MZY655430 NJR655430:NJU655430 NTN655430:NTQ655430 ODJ655430:ODM655430 ONF655430:ONI655430 OXB655430:OXE655430 PGX655430:PHA655430 PQT655430:PQW655430 QAP655430:QAS655430 QKL655430:QKO655430 QUH655430:QUK655430 RED655430:REG655430 RNZ655430:ROC655430 RXV655430:RXY655430 SHR655430:SHU655430 SRN655430:SRQ655430 TBJ655430:TBM655430 TLF655430:TLI655430 TVB655430:TVE655430 UEX655430:UFA655430 UOT655430:UOW655430 UYP655430:UYS655430 VIL655430:VIO655430 VSH655430:VSK655430 WCD655430:WCG655430 WLZ655430:WMC655430 WVV655430:WVY655430 N720966:Q720966 JJ720966:JM720966 TF720966:TI720966 ADB720966:ADE720966 AMX720966:ANA720966 AWT720966:AWW720966 BGP720966:BGS720966 BQL720966:BQO720966 CAH720966:CAK720966 CKD720966:CKG720966 CTZ720966:CUC720966 DDV720966:DDY720966 DNR720966:DNU720966 DXN720966:DXQ720966 EHJ720966:EHM720966 ERF720966:ERI720966 FBB720966:FBE720966 FKX720966:FLA720966 FUT720966:FUW720966 GEP720966:GES720966 GOL720966:GOO720966 GYH720966:GYK720966 HID720966:HIG720966 HRZ720966:HSC720966 IBV720966:IBY720966 ILR720966:ILU720966 IVN720966:IVQ720966 JFJ720966:JFM720966 JPF720966:JPI720966 JZB720966:JZE720966 KIX720966:KJA720966 KST720966:KSW720966 LCP720966:LCS720966 LML720966:LMO720966 LWH720966:LWK720966 MGD720966:MGG720966 MPZ720966:MQC720966 MZV720966:MZY720966 NJR720966:NJU720966 NTN720966:NTQ720966 ODJ720966:ODM720966 ONF720966:ONI720966 OXB720966:OXE720966 PGX720966:PHA720966 PQT720966:PQW720966 QAP720966:QAS720966 QKL720966:QKO720966 QUH720966:QUK720966 RED720966:REG720966 RNZ720966:ROC720966 RXV720966:RXY720966 SHR720966:SHU720966 SRN720966:SRQ720966 TBJ720966:TBM720966 TLF720966:TLI720966 TVB720966:TVE720966 UEX720966:UFA720966 UOT720966:UOW720966 UYP720966:UYS720966 VIL720966:VIO720966 VSH720966:VSK720966 WCD720966:WCG720966 WLZ720966:WMC720966 WVV720966:WVY720966 N786502:Q786502 JJ786502:JM786502 TF786502:TI786502 ADB786502:ADE786502 AMX786502:ANA786502 AWT786502:AWW786502 BGP786502:BGS786502 BQL786502:BQO786502 CAH786502:CAK786502 CKD786502:CKG786502 CTZ786502:CUC786502 DDV786502:DDY786502 DNR786502:DNU786502 DXN786502:DXQ786502 EHJ786502:EHM786502 ERF786502:ERI786502 FBB786502:FBE786502 FKX786502:FLA786502 FUT786502:FUW786502 GEP786502:GES786502 GOL786502:GOO786502 GYH786502:GYK786502 HID786502:HIG786502 HRZ786502:HSC786502 IBV786502:IBY786502 ILR786502:ILU786502 IVN786502:IVQ786502 JFJ786502:JFM786502 JPF786502:JPI786502 JZB786502:JZE786502 KIX786502:KJA786502 KST786502:KSW786502 LCP786502:LCS786502 LML786502:LMO786502 LWH786502:LWK786502 MGD786502:MGG786502 MPZ786502:MQC786502 MZV786502:MZY786502 NJR786502:NJU786502 NTN786502:NTQ786502 ODJ786502:ODM786502 ONF786502:ONI786502 OXB786502:OXE786502 PGX786502:PHA786502 PQT786502:PQW786502 QAP786502:QAS786502 QKL786502:QKO786502 QUH786502:QUK786502 RED786502:REG786502 RNZ786502:ROC786502 RXV786502:RXY786502 SHR786502:SHU786502 SRN786502:SRQ786502 TBJ786502:TBM786502 TLF786502:TLI786502 TVB786502:TVE786502 UEX786502:UFA786502 UOT786502:UOW786502 UYP786502:UYS786502 VIL786502:VIO786502 VSH786502:VSK786502 WCD786502:WCG786502 WLZ786502:WMC786502 WVV786502:WVY786502 N852038:Q852038 JJ852038:JM852038 TF852038:TI852038 ADB852038:ADE852038 AMX852038:ANA852038 AWT852038:AWW852038 BGP852038:BGS852038 BQL852038:BQO852038 CAH852038:CAK852038 CKD852038:CKG852038 CTZ852038:CUC852038 DDV852038:DDY852038 DNR852038:DNU852038 DXN852038:DXQ852038 EHJ852038:EHM852038 ERF852038:ERI852038 FBB852038:FBE852038 FKX852038:FLA852038 FUT852038:FUW852038 GEP852038:GES852038 GOL852038:GOO852038 GYH852038:GYK852038 HID852038:HIG852038 HRZ852038:HSC852038 IBV852038:IBY852038 ILR852038:ILU852038 IVN852038:IVQ852038 JFJ852038:JFM852038 JPF852038:JPI852038 JZB852038:JZE852038 KIX852038:KJA852038 KST852038:KSW852038 LCP852038:LCS852038 LML852038:LMO852038 LWH852038:LWK852038 MGD852038:MGG852038 MPZ852038:MQC852038 MZV852038:MZY852038 NJR852038:NJU852038 NTN852038:NTQ852038 ODJ852038:ODM852038 ONF852038:ONI852038 OXB852038:OXE852038 PGX852038:PHA852038 PQT852038:PQW852038 QAP852038:QAS852038 QKL852038:QKO852038 QUH852038:QUK852038 RED852038:REG852038 RNZ852038:ROC852038 RXV852038:RXY852038 SHR852038:SHU852038 SRN852038:SRQ852038 TBJ852038:TBM852038 TLF852038:TLI852038 TVB852038:TVE852038 UEX852038:UFA852038 UOT852038:UOW852038 UYP852038:UYS852038 VIL852038:VIO852038 VSH852038:VSK852038 WCD852038:WCG852038 WLZ852038:WMC852038 WVV852038:WVY852038 N917574:Q917574 JJ917574:JM917574 TF917574:TI917574 ADB917574:ADE917574 AMX917574:ANA917574 AWT917574:AWW917574 BGP917574:BGS917574 BQL917574:BQO917574 CAH917574:CAK917574 CKD917574:CKG917574 CTZ917574:CUC917574 DDV917574:DDY917574 DNR917574:DNU917574 DXN917574:DXQ917574 EHJ917574:EHM917574 ERF917574:ERI917574 FBB917574:FBE917574 FKX917574:FLA917574 FUT917574:FUW917574 GEP917574:GES917574 GOL917574:GOO917574 GYH917574:GYK917574 HID917574:HIG917574 HRZ917574:HSC917574 IBV917574:IBY917574 ILR917574:ILU917574 IVN917574:IVQ917574 JFJ917574:JFM917574 JPF917574:JPI917574 JZB917574:JZE917574 KIX917574:KJA917574 KST917574:KSW917574 LCP917574:LCS917574 LML917574:LMO917574 LWH917574:LWK917574 MGD917574:MGG917574 MPZ917574:MQC917574 MZV917574:MZY917574 NJR917574:NJU917574 NTN917574:NTQ917574 ODJ917574:ODM917574 ONF917574:ONI917574 OXB917574:OXE917574 PGX917574:PHA917574 PQT917574:PQW917574 QAP917574:QAS917574 QKL917574:QKO917574 QUH917574:QUK917574 RED917574:REG917574 RNZ917574:ROC917574 RXV917574:RXY917574 SHR917574:SHU917574 SRN917574:SRQ917574 TBJ917574:TBM917574 TLF917574:TLI917574 TVB917574:TVE917574 UEX917574:UFA917574 UOT917574:UOW917574 UYP917574:UYS917574 VIL917574:VIO917574 VSH917574:VSK917574 WCD917574:WCG917574 WLZ917574:WMC917574 WVV917574:WVY917574 N983110:Q983110 JJ983110:JM983110 TF983110:TI983110 ADB983110:ADE983110 AMX983110:ANA983110 AWT983110:AWW983110 BGP983110:BGS983110 BQL983110:BQO983110 CAH983110:CAK983110 CKD983110:CKG983110 CTZ983110:CUC983110 DDV983110:DDY983110 DNR983110:DNU983110 DXN983110:DXQ983110 EHJ983110:EHM983110 ERF983110:ERI983110 FBB983110:FBE983110 FKX983110:FLA983110 FUT983110:FUW983110 GEP983110:GES983110 GOL983110:GOO983110 GYH983110:GYK983110 HID983110:HIG983110 HRZ983110:HSC983110 IBV983110:IBY983110 ILR983110:ILU983110 IVN983110:IVQ983110 JFJ983110:JFM983110 JPF983110:JPI983110 JZB983110:JZE983110 KIX983110:KJA983110 KST983110:KSW983110 LCP983110:LCS983110 LML983110:LMO983110 LWH983110:LWK983110 MGD983110:MGG983110 MPZ983110:MQC983110 MZV983110:MZY983110 NJR983110:NJU983110 NTN983110:NTQ983110 ODJ983110:ODM983110 ONF983110:ONI983110 OXB983110:OXE983110 PGX983110:PHA983110 PQT983110:PQW983110 QAP983110:QAS983110 QKL983110:QKO983110 QUH983110:QUK983110 RED983110:REG983110 RNZ983110:ROC983110 RXV983110:RXY983110 SHR983110:SHU983110 SRN983110:SRQ983110 TBJ983110:TBM983110 TLF983110:TLI983110 TVB983110:TVE983110 UEX983110:UFA983110 UOT983110:UOW983110 UYP983110:UYS983110 VIL983110:VIO983110 VSH983110:VSK983110 WCD983110:WCG983110 WLZ983110:WMC983110 WVV983110:WVY983110 N65608:Q65608 JJ65608:JM65608 TF65608:TI65608 ADB65608:ADE65608 AMX65608:ANA65608 AWT65608:AWW65608 BGP65608:BGS65608 BQL65608:BQO65608 CAH65608:CAK65608 CKD65608:CKG65608 CTZ65608:CUC65608 DDV65608:DDY65608 DNR65608:DNU65608 DXN65608:DXQ65608 EHJ65608:EHM65608 ERF65608:ERI65608 FBB65608:FBE65608 FKX65608:FLA65608 FUT65608:FUW65608 GEP65608:GES65608 GOL65608:GOO65608 GYH65608:GYK65608 HID65608:HIG65608 HRZ65608:HSC65608 IBV65608:IBY65608 ILR65608:ILU65608 IVN65608:IVQ65608 JFJ65608:JFM65608 JPF65608:JPI65608 JZB65608:JZE65608 KIX65608:KJA65608 KST65608:KSW65608 LCP65608:LCS65608 LML65608:LMO65608 LWH65608:LWK65608 MGD65608:MGG65608 MPZ65608:MQC65608 MZV65608:MZY65608 NJR65608:NJU65608 NTN65608:NTQ65608 ODJ65608:ODM65608 ONF65608:ONI65608 OXB65608:OXE65608 PGX65608:PHA65608 PQT65608:PQW65608 QAP65608:QAS65608 QKL65608:QKO65608 QUH65608:QUK65608 RED65608:REG65608 RNZ65608:ROC65608 RXV65608:RXY65608 SHR65608:SHU65608 SRN65608:SRQ65608 TBJ65608:TBM65608 TLF65608:TLI65608 TVB65608:TVE65608 UEX65608:UFA65608 UOT65608:UOW65608 UYP65608:UYS65608 VIL65608:VIO65608 VSH65608:VSK65608 WCD65608:WCG65608 WLZ65608:WMC65608 WVV65608:WVY65608 N131144:Q131144 JJ131144:JM131144 TF131144:TI131144 ADB131144:ADE131144 AMX131144:ANA131144 AWT131144:AWW131144 BGP131144:BGS131144 BQL131144:BQO131144 CAH131144:CAK131144 CKD131144:CKG131144 CTZ131144:CUC131144 DDV131144:DDY131144 DNR131144:DNU131144 DXN131144:DXQ131144 EHJ131144:EHM131144 ERF131144:ERI131144 FBB131144:FBE131144 FKX131144:FLA131144 FUT131144:FUW131144 GEP131144:GES131144 GOL131144:GOO131144 GYH131144:GYK131144 HID131144:HIG131144 HRZ131144:HSC131144 IBV131144:IBY131144 ILR131144:ILU131144 IVN131144:IVQ131144 JFJ131144:JFM131144 JPF131144:JPI131144 JZB131144:JZE131144 KIX131144:KJA131144 KST131144:KSW131144 LCP131144:LCS131144 LML131144:LMO131144 LWH131144:LWK131144 MGD131144:MGG131144 MPZ131144:MQC131144 MZV131144:MZY131144 NJR131144:NJU131144 NTN131144:NTQ131144 ODJ131144:ODM131144 ONF131144:ONI131144 OXB131144:OXE131144 PGX131144:PHA131144 PQT131144:PQW131144 QAP131144:QAS131144 QKL131144:QKO131144 QUH131144:QUK131144 RED131144:REG131144 RNZ131144:ROC131144 RXV131144:RXY131144 SHR131144:SHU131144 SRN131144:SRQ131144 TBJ131144:TBM131144 TLF131144:TLI131144 TVB131144:TVE131144 UEX131144:UFA131144 UOT131144:UOW131144 UYP131144:UYS131144 VIL131144:VIO131144 VSH131144:VSK131144 WCD131144:WCG131144 WLZ131144:WMC131144 WVV131144:WVY131144 N196680:Q196680 JJ196680:JM196680 TF196680:TI196680 ADB196680:ADE196680 AMX196680:ANA196680 AWT196680:AWW196680 BGP196680:BGS196680 BQL196680:BQO196680 CAH196680:CAK196680 CKD196680:CKG196680 CTZ196680:CUC196680 DDV196680:DDY196680 DNR196680:DNU196680 DXN196680:DXQ196680 EHJ196680:EHM196680 ERF196680:ERI196680 FBB196680:FBE196680 FKX196680:FLA196680 FUT196680:FUW196680 GEP196680:GES196680 GOL196680:GOO196680 GYH196680:GYK196680 HID196680:HIG196680 HRZ196680:HSC196680 IBV196680:IBY196680 ILR196680:ILU196680 IVN196680:IVQ196680 JFJ196680:JFM196680 JPF196680:JPI196680 JZB196680:JZE196680 KIX196680:KJA196680 KST196680:KSW196680 LCP196680:LCS196680 LML196680:LMO196680 LWH196680:LWK196680 MGD196680:MGG196680 MPZ196680:MQC196680 MZV196680:MZY196680 NJR196680:NJU196680 NTN196680:NTQ196680 ODJ196680:ODM196680 ONF196680:ONI196680 OXB196680:OXE196680 PGX196680:PHA196680 PQT196680:PQW196680 QAP196680:QAS196680 QKL196680:QKO196680 QUH196680:QUK196680 RED196680:REG196680 RNZ196680:ROC196680 RXV196680:RXY196680 SHR196680:SHU196680 SRN196680:SRQ196680 TBJ196680:TBM196680 TLF196680:TLI196680 TVB196680:TVE196680 UEX196680:UFA196680 UOT196680:UOW196680 UYP196680:UYS196680 VIL196680:VIO196680 VSH196680:VSK196680 WCD196680:WCG196680 WLZ196680:WMC196680 WVV196680:WVY196680 N262216:Q262216 JJ262216:JM262216 TF262216:TI262216 ADB262216:ADE262216 AMX262216:ANA262216 AWT262216:AWW262216 BGP262216:BGS262216 BQL262216:BQO262216 CAH262216:CAK262216 CKD262216:CKG262216 CTZ262216:CUC262216 DDV262216:DDY262216 DNR262216:DNU262216 DXN262216:DXQ262216 EHJ262216:EHM262216 ERF262216:ERI262216 FBB262216:FBE262216 FKX262216:FLA262216 FUT262216:FUW262216 GEP262216:GES262216 GOL262216:GOO262216 GYH262216:GYK262216 HID262216:HIG262216 HRZ262216:HSC262216 IBV262216:IBY262216 ILR262216:ILU262216 IVN262216:IVQ262216 JFJ262216:JFM262216 JPF262216:JPI262216 JZB262216:JZE262216 KIX262216:KJA262216 KST262216:KSW262216 LCP262216:LCS262216 LML262216:LMO262216 LWH262216:LWK262216 MGD262216:MGG262216 MPZ262216:MQC262216 MZV262216:MZY262216 NJR262216:NJU262216 NTN262216:NTQ262216 ODJ262216:ODM262216 ONF262216:ONI262216 OXB262216:OXE262216 PGX262216:PHA262216 PQT262216:PQW262216 QAP262216:QAS262216 QKL262216:QKO262216 QUH262216:QUK262216 RED262216:REG262216 RNZ262216:ROC262216 RXV262216:RXY262216 SHR262216:SHU262216 SRN262216:SRQ262216 TBJ262216:TBM262216 TLF262216:TLI262216 TVB262216:TVE262216 UEX262216:UFA262216 UOT262216:UOW262216 UYP262216:UYS262216 VIL262216:VIO262216 VSH262216:VSK262216 WCD262216:WCG262216 WLZ262216:WMC262216 WVV262216:WVY262216 N327752:Q327752 JJ327752:JM327752 TF327752:TI327752 ADB327752:ADE327752 AMX327752:ANA327752 AWT327752:AWW327752 BGP327752:BGS327752 BQL327752:BQO327752 CAH327752:CAK327752 CKD327752:CKG327752 CTZ327752:CUC327752 DDV327752:DDY327752 DNR327752:DNU327752 DXN327752:DXQ327752 EHJ327752:EHM327752 ERF327752:ERI327752 FBB327752:FBE327752 FKX327752:FLA327752 FUT327752:FUW327752 GEP327752:GES327752 GOL327752:GOO327752 GYH327752:GYK327752 HID327752:HIG327752 HRZ327752:HSC327752 IBV327752:IBY327752 ILR327752:ILU327752 IVN327752:IVQ327752 JFJ327752:JFM327752 JPF327752:JPI327752 JZB327752:JZE327752 KIX327752:KJA327752 KST327752:KSW327752 LCP327752:LCS327752 LML327752:LMO327752 LWH327752:LWK327752 MGD327752:MGG327752 MPZ327752:MQC327752 MZV327752:MZY327752 NJR327752:NJU327752 NTN327752:NTQ327752 ODJ327752:ODM327752 ONF327752:ONI327752 OXB327752:OXE327752 PGX327752:PHA327752 PQT327752:PQW327752 QAP327752:QAS327752 QKL327752:QKO327752 QUH327752:QUK327752 RED327752:REG327752 RNZ327752:ROC327752 RXV327752:RXY327752 SHR327752:SHU327752 SRN327752:SRQ327752 TBJ327752:TBM327752 TLF327752:TLI327752 TVB327752:TVE327752 UEX327752:UFA327752 UOT327752:UOW327752 UYP327752:UYS327752 VIL327752:VIO327752 VSH327752:VSK327752 WCD327752:WCG327752 WLZ327752:WMC327752 WVV327752:WVY327752 N393288:Q393288 JJ393288:JM393288 TF393288:TI393288 ADB393288:ADE393288 AMX393288:ANA393288 AWT393288:AWW393288 BGP393288:BGS393288 BQL393288:BQO393288 CAH393288:CAK393288 CKD393288:CKG393288 CTZ393288:CUC393288 DDV393288:DDY393288 DNR393288:DNU393288 DXN393288:DXQ393288 EHJ393288:EHM393288 ERF393288:ERI393288 FBB393288:FBE393288 FKX393288:FLA393288 FUT393288:FUW393288 GEP393288:GES393288 GOL393288:GOO393288 GYH393288:GYK393288 HID393288:HIG393288 HRZ393288:HSC393288 IBV393288:IBY393288 ILR393288:ILU393288 IVN393288:IVQ393288 JFJ393288:JFM393288 JPF393288:JPI393288 JZB393288:JZE393288 KIX393288:KJA393288 KST393288:KSW393288 LCP393288:LCS393288 LML393288:LMO393288 LWH393288:LWK393288 MGD393288:MGG393288 MPZ393288:MQC393288 MZV393288:MZY393288 NJR393288:NJU393288 NTN393288:NTQ393288 ODJ393288:ODM393288 ONF393288:ONI393288 OXB393288:OXE393288 PGX393288:PHA393288 PQT393288:PQW393288 QAP393288:QAS393288 QKL393288:QKO393288 QUH393288:QUK393288 RED393288:REG393288 RNZ393288:ROC393288 RXV393288:RXY393288 SHR393288:SHU393288 SRN393288:SRQ393288 TBJ393288:TBM393288 TLF393288:TLI393288 TVB393288:TVE393288 UEX393288:UFA393288 UOT393288:UOW393288 UYP393288:UYS393288 VIL393288:VIO393288 VSH393288:VSK393288 WCD393288:WCG393288 WLZ393288:WMC393288 WVV393288:WVY393288 N458824:Q458824 JJ458824:JM458824 TF458824:TI458824 ADB458824:ADE458824 AMX458824:ANA458824 AWT458824:AWW458824 BGP458824:BGS458824 BQL458824:BQO458824 CAH458824:CAK458824 CKD458824:CKG458824 CTZ458824:CUC458824 DDV458824:DDY458824 DNR458824:DNU458824 DXN458824:DXQ458824 EHJ458824:EHM458824 ERF458824:ERI458824 FBB458824:FBE458824 FKX458824:FLA458824 FUT458824:FUW458824 GEP458824:GES458824 GOL458824:GOO458824 GYH458824:GYK458824 HID458824:HIG458824 HRZ458824:HSC458824 IBV458824:IBY458824 ILR458824:ILU458824 IVN458824:IVQ458824 JFJ458824:JFM458824 JPF458824:JPI458824 JZB458824:JZE458824 KIX458824:KJA458824 KST458824:KSW458824 LCP458824:LCS458824 LML458824:LMO458824 LWH458824:LWK458824 MGD458824:MGG458824 MPZ458824:MQC458824 MZV458824:MZY458824 NJR458824:NJU458824 NTN458824:NTQ458824 ODJ458824:ODM458824 ONF458824:ONI458824 OXB458824:OXE458824 PGX458824:PHA458824 PQT458824:PQW458824 QAP458824:QAS458824 QKL458824:QKO458824 QUH458824:QUK458824 RED458824:REG458824 RNZ458824:ROC458824 RXV458824:RXY458824 SHR458824:SHU458824 SRN458824:SRQ458824 TBJ458824:TBM458824 TLF458824:TLI458824 TVB458824:TVE458824 UEX458824:UFA458824 UOT458824:UOW458824 UYP458824:UYS458824 VIL458824:VIO458824 VSH458824:VSK458824 WCD458824:WCG458824 WLZ458824:WMC458824 WVV458824:WVY458824 N524360:Q524360 JJ524360:JM524360 TF524360:TI524360 ADB524360:ADE524360 AMX524360:ANA524360 AWT524360:AWW524360 BGP524360:BGS524360 BQL524360:BQO524360 CAH524360:CAK524360 CKD524360:CKG524360 CTZ524360:CUC524360 DDV524360:DDY524360 DNR524360:DNU524360 DXN524360:DXQ524360 EHJ524360:EHM524360 ERF524360:ERI524360 FBB524360:FBE524360 FKX524360:FLA524360 FUT524360:FUW524360 GEP524360:GES524360 GOL524360:GOO524360 GYH524360:GYK524360 HID524360:HIG524360 HRZ524360:HSC524360 IBV524360:IBY524360 ILR524360:ILU524360 IVN524360:IVQ524360 JFJ524360:JFM524360 JPF524360:JPI524360 JZB524360:JZE524360 KIX524360:KJA524360 KST524360:KSW524360 LCP524360:LCS524360 LML524360:LMO524360 LWH524360:LWK524360 MGD524360:MGG524360 MPZ524360:MQC524360 MZV524360:MZY524360 NJR524360:NJU524360 NTN524360:NTQ524360 ODJ524360:ODM524360 ONF524360:ONI524360 OXB524360:OXE524360 PGX524360:PHA524360 PQT524360:PQW524360 QAP524360:QAS524360 QKL524360:QKO524360 QUH524360:QUK524360 RED524360:REG524360 RNZ524360:ROC524360 RXV524360:RXY524360 SHR524360:SHU524360 SRN524360:SRQ524360 TBJ524360:TBM524360 TLF524360:TLI524360 TVB524360:TVE524360 UEX524360:UFA524360 UOT524360:UOW524360 UYP524360:UYS524360 VIL524360:VIO524360 VSH524360:VSK524360 WCD524360:WCG524360 WLZ524360:WMC524360 WVV524360:WVY524360 N589896:Q589896 JJ589896:JM589896 TF589896:TI589896 ADB589896:ADE589896 AMX589896:ANA589896 AWT589896:AWW589896 BGP589896:BGS589896 BQL589896:BQO589896 CAH589896:CAK589896 CKD589896:CKG589896 CTZ589896:CUC589896 DDV589896:DDY589896 DNR589896:DNU589896 DXN589896:DXQ589896 EHJ589896:EHM589896 ERF589896:ERI589896 FBB589896:FBE589896 FKX589896:FLA589896 FUT589896:FUW589896 GEP589896:GES589896 GOL589896:GOO589896 GYH589896:GYK589896 HID589896:HIG589896 HRZ589896:HSC589896 IBV589896:IBY589896 ILR589896:ILU589896 IVN589896:IVQ589896 JFJ589896:JFM589896 JPF589896:JPI589896 JZB589896:JZE589896 KIX589896:KJA589896 KST589896:KSW589896 LCP589896:LCS589896 LML589896:LMO589896 LWH589896:LWK589896 MGD589896:MGG589896 MPZ589896:MQC589896 MZV589896:MZY589896 NJR589896:NJU589896 NTN589896:NTQ589896 ODJ589896:ODM589896 ONF589896:ONI589896 OXB589896:OXE589896 PGX589896:PHA589896 PQT589896:PQW589896 QAP589896:QAS589896 QKL589896:QKO589896 QUH589896:QUK589896 RED589896:REG589896 RNZ589896:ROC589896 RXV589896:RXY589896 SHR589896:SHU589896 SRN589896:SRQ589896 TBJ589896:TBM589896 TLF589896:TLI589896 TVB589896:TVE589896 UEX589896:UFA589896 UOT589896:UOW589896 UYP589896:UYS589896 VIL589896:VIO589896 VSH589896:VSK589896 WCD589896:WCG589896 WLZ589896:WMC589896 WVV589896:WVY589896 N655432:Q655432 JJ655432:JM655432 TF655432:TI655432 ADB655432:ADE655432 AMX655432:ANA655432 AWT655432:AWW655432 BGP655432:BGS655432 BQL655432:BQO655432 CAH655432:CAK655432 CKD655432:CKG655432 CTZ655432:CUC655432 DDV655432:DDY655432 DNR655432:DNU655432 DXN655432:DXQ655432 EHJ655432:EHM655432 ERF655432:ERI655432 FBB655432:FBE655432 FKX655432:FLA655432 FUT655432:FUW655432 GEP655432:GES655432 GOL655432:GOO655432 GYH655432:GYK655432 HID655432:HIG655432 HRZ655432:HSC655432 IBV655432:IBY655432 ILR655432:ILU655432 IVN655432:IVQ655432 JFJ655432:JFM655432 JPF655432:JPI655432 JZB655432:JZE655432 KIX655432:KJA655432 KST655432:KSW655432 LCP655432:LCS655432 LML655432:LMO655432 LWH655432:LWK655432 MGD655432:MGG655432 MPZ655432:MQC655432 MZV655432:MZY655432 NJR655432:NJU655432 NTN655432:NTQ655432 ODJ655432:ODM655432 ONF655432:ONI655432 OXB655432:OXE655432 PGX655432:PHA655432 PQT655432:PQW655432 QAP655432:QAS655432 QKL655432:QKO655432 QUH655432:QUK655432 RED655432:REG655432 RNZ655432:ROC655432 RXV655432:RXY655432 SHR655432:SHU655432 SRN655432:SRQ655432 TBJ655432:TBM655432 TLF655432:TLI655432 TVB655432:TVE655432 UEX655432:UFA655432 UOT655432:UOW655432 UYP655432:UYS655432 VIL655432:VIO655432 VSH655432:VSK655432 WCD655432:WCG655432 WLZ655432:WMC655432 WVV655432:WVY655432 N720968:Q720968 JJ720968:JM720968 TF720968:TI720968 ADB720968:ADE720968 AMX720968:ANA720968 AWT720968:AWW720968 BGP720968:BGS720968 BQL720968:BQO720968 CAH720968:CAK720968 CKD720968:CKG720968 CTZ720968:CUC720968 DDV720968:DDY720968 DNR720968:DNU720968 DXN720968:DXQ720968 EHJ720968:EHM720968 ERF720968:ERI720968 FBB720968:FBE720968 FKX720968:FLA720968 FUT720968:FUW720968 GEP720968:GES720968 GOL720968:GOO720968 GYH720968:GYK720968 HID720968:HIG720968 HRZ720968:HSC720968 IBV720968:IBY720968 ILR720968:ILU720968 IVN720968:IVQ720968 JFJ720968:JFM720968 JPF720968:JPI720968 JZB720968:JZE720968 KIX720968:KJA720968 KST720968:KSW720968 LCP720968:LCS720968 LML720968:LMO720968 LWH720968:LWK720968 MGD720968:MGG720968 MPZ720968:MQC720968 MZV720968:MZY720968 NJR720968:NJU720968 NTN720968:NTQ720968 ODJ720968:ODM720968 ONF720968:ONI720968 OXB720968:OXE720968 PGX720968:PHA720968 PQT720968:PQW720968 QAP720968:QAS720968 QKL720968:QKO720968 QUH720968:QUK720968 RED720968:REG720968 RNZ720968:ROC720968 RXV720968:RXY720968 SHR720968:SHU720968 SRN720968:SRQ720968 TBJ720968:TBM720968 TLF720968:TLI720968 TVB720968:TVE720968 UEX720968:UFA720968 UOT720968:UOW720968 UYP720968:UYS720968 VIL720968:VIO720968 VSH720968:VSK720968 WCD720968:WCG720968 WLZ720968:WMC720968 WVV720968:WVY720968 N786504:Q786504 JJ786504:JM786504 TF786504:TI786504 ADB786504:ADE786504 AMX786504:ANA786504 AWT786504:AWW786504 BGP786504:BGS786504 BQL786504:BQO786504 CAH786504:CAK786504 CKD786504:CKG786504 CTZ786504:CUC786504 DDV786504:DDY786504 DNR786504:DNU786504 DXN786504:DXQ786504 EHJ786504:EHM786504 ERF786504:ERI786504 FBB786504:FBE786504 FKX786504:FLA786504 FUT786504:FUW786504 GEP786504:GES786504 GOL786504:GOO786504 GYH786504:GYK786504 HID786504:HIG786504 HRZ786504:HSC786504 IBV786504:IBY786504 ILR786504:ILU786504 IVN786504:IVQ786504 JFJ786504:JFM786504 JPF786504:JPI786504 JZB786504:JZE786504 KIX786504:KJA786504 KST786504:KSW786504 LCP786504:LCS786504 LML786504:LMO786504 LWH786504:LWK786504 MGD786504:MGG786504 MPZ786504:MQC786504 MZV786504:MZY786504 NJR786504:NJU786504 NTN786504:NTQ786504 ODJ786504:ODM786504 ONF786504:ONI786504 OXB786504:OXE786504 PGX786504:PHA786504 PQT786504:PQW786504 QAP786504:QAS786504 QKL786504:QKO786504 QUH786504:QUK786504 RED786504:REG786504 RNZ786504:ROC786504 RXV786504:RXY786504 SHR786504:SHU786504 SRN786504:SRQ786504 TBJ786504:TBM786504 TLF786504:TLI786504 TVB786504:TVE786504 UEX786504:UFA786504 UOT786504:UOW786504 UYP786504:UYS786504 VIL786504:VIO786504 VSH786504:VSK786504 WCD786504:WCG786504 WLZ786504:WMC786504 WVV786504:WVY786504 N852040:Q852040 JJ852040:JM852040 TF852040:TI852040 ADB852040:ADE852040 AMX852040:ANA852040 AWT852040:AWW852040 BGP852040:BGS852040 BQL852040:BQO852040 CAH852040:CAK852040 CKD852040:CKG852040 CTZ852040:CUC852040 DDV852040:DDY852040 DNR852040:DNU852040 DXN852040:DXQ852040 EHJ852040:EHM852040 ERF852040:ERI852040 FBB852040:FBE852040 FKX852040:FLA852040 FUT852040:FUW852040 GEP852040:GES852040 GOL852040:GOO852040 GYH852040:GYK852040 HID852040:HIG852040 HRZ852040:HSC852040 IBV852040:IBY852040 ILR852040:ILU852040 IVN852040:IVQ852040 JFJ852040:JFM852040 JPF852040:JPI852040 JZB852040:JZE852040 KIX852040:KJA852040 KST852040:KSW852040 LCP852040:LCS852040 LML852040:LMO852040 LWH852040:LWK852040 MGD852040:MGG852040 MPZ852040:MQC852040 MZV852040:MZY852040 NJR852040:NJU852040 NTN852040:NTQ852040 ODJ852040:ODM852040 ONF852040:ONI852040 OXB852040:OXE852040 PGX852040:PHA852040 PQT852040:PQW852040 QAP852040:QAS852040 QKL852040:QKO852040 QUH852040:QUK852040 RED852040:REG852040 RNZ852040:ROC852040 RXV852040:RXY852040 SHR852040:SHU852040 SRN852040:SRQ852040 TBJ852040:TBM852040 TLF852040:TLI852040 TVB852040:TVE852040 UEX852040:UFA852040 UOT852040:UOW852040 UYP852040:UYS852040 VIL852040:VIO852040 VSH852040:VSK852040 WCD852040:WCG852040 WLZ852040:WMC852040 WVV852040:WVY852040 N917576:Q917576 JJ917576:JM917576 TF917576:TI917576 ADB917576:ADE917576 AMX917576:ANA917576 AWT917576:AWW917576 BGP917576:BGS917576 BQL917576:BQO917576 CAH917576:CAK917576 CKD917576:CKG917576 CTZ917576:CUC917576 DDV917576:DDY917576 DNR917576:DNU917576 DXN917576:DXQ917576 EHJ917576:EHM917576 ERF917576:ERI917576 FBB917576:FBE917576 FKX917576:FLA917576 FUT917576:FUW917576 GEP917576:GES917576 GOL917576:GOO917576 GYH917576:GYK917576 HID917576:HIG917576 HRZ917576:HSC917576 IBV917576:IBY917576 ILR917576:ILU917576 IVN917576:IVQ917576 JFJ917576:JFM917576 JPF917576:JPI917576 JZB917576:JZE917576 KIX917576:KJA917576 KST917576:KSW917576 LCP917576:LCS917576 LML917576:LMO917576 LWH917576:LWK917576 MGD917576:MGG917576 MPZ917576:MQC917576 MZV917576:MZY917576 NJR917576:NJU917576 NTN917576:NTQ917576 ODJ917576:ODM917576 ONF917576:ONI917576 OXB917576:OXE917576 PGX917576:PHA917576 PQT917576:PQW917576 QAP917576:QAS917576 QKL917576:QKO917576 QUH917576:QUK917576 RED917576:REG917576 RNZ917576:ROC917576 RXV917576:RXY917576 SHR917576:SHU917576 SRN917576:SRQ917576 TBJ917576:TBM917576 TLF917576:TLI917576 TVB917576:TVE917576 UEX917576:UFA917576 UOT917576:UOW917576 UYP917576:UYS917576 VIL917576:VIO917576 VSH917576:VSK917576 WCD917576:WCG917576 WLZ917576:WMC917576 WVV917576:WVY917576 N983112:Q983112 JJ983112:JM983112 TF983112:TI983112 ADB983112:ADE983112 AMX983112:ANA983112 AWT983112:AWW983112 BGP983112:BGS983112 BQL983112:BQO983112 CAH983112:CAK983112 CKD983112:CKG983112 CTZ983112:CUC983112 DDV983112:DDY983112 DNR983112:DNU983112 DXN983112:DXQ983112 EHJ983112:EHM983112 ERF983112:ERI983112 FBB983112:FBE983112 FKX983112:FLA983112 FUT983112:FUW983112 GEP983112:GES983112 GOL983112:GOO983112 GYH983112:GYK983112 HID983112:HIG983112 HRZ983112:HSC983112 IBV983112:IBY983112 ILR983112:ILU983112 IVN983112:IVQ983112 JFJ983112:JFM983112 JPF983112:JPI983112 JZB983112:JZE983112 KIX983112:KJA983112 KST983112:KSW983112 LCP983112:LCS983112 LML983112:LMO983112 LWH983112:LWK983112 MGD983112:MGG983112 MPZ983112:MQC983112 MZV983112:MZY983112 NJR983112:NJU983112 NTN983112:NTQ983112 ODJ983112:ODM983112 ONF983112:ONI983112 OXB983112:OXE983112 PGX983112:PHA983112 PQT983112:PQW983112 QAP983112:QAS983112 QKL983112:QKO983112 QUH983112:QUK983112 RED983112:REG983112 RNZ983112:ROC983112 RXV983112:RXY983112 SHR983112:SHU983112 SRN983112:SRQ983112 TBJ983112:TBM983112 TLF983112:TLI983112 TVB983112:TVE983112 UEX983112:UFA983112 UOT983112:UOW983112 UYP983112:UYS983112 VIL983112:VIO983112 VSH983112:VSK983112 WCD983112:WCG983112 WLZ983112:WMC983112 WVV983112:WVY983112">
      <formula1>$Y$29:$Y$32</formula1>
    </dataValidation>
    <dataValidation type="list" allowBlank="1" showInputMessage="1" showErrorMessage="1" 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491:J65491 JD65491:JF65491 SZ65491:TB65491 ACV65491:ACX65491 AMR65491:AMT65491 AWN65491:AWP65491 BGJ65491:BGL65491 BQF65491:BQH65491 CAB65491:CAD65491 CJX65491:CJZ65491 CTT65491:CTV65491 DDP65491:DDR65491 DNL65491:DNN65491 DXH65491:DXJ65491 EHD65491:EHF65491 EQZ65491:ERB65491 FAV65491:FAX65491 FKR65491:FKT65491 FUN65491:FUP65491 GEJ65491:GEL65491 GOF65491:GOH65491 GYB65491:GYD65491 HHX65491:HHZ65491 HRT65491:HRV65491 IBP65491:IBR65491 ILL65491:ILN65491 IVH65491:IVJ65491 JFD65491:JFF65491 JOZ65491:JPB65491 JYV65491:JYX65491 KIR65491:KIT65491 KSN65491:KSP65491 LCJ65491:LCL65491 LMF65491:LMH65491 LWB65491:LWD65491 MFX65491:MFZ65491 MPT65491:MPV65491 MZP65491:MZR65491 NJL65491:NJN65491 NTH65491:NTJ65491 ODD65491:ODF65491 OMZ65491:ONB65491 OWV65491:OWX65491 PGR65491:PGT65491 PQN65491:PQP65491 QAJ65491:QAL65491 QKF65491:QKH65491 QUB65491:QUD65491 RDX65491:RDZ65491 RNT65491:RNV65491 RXP65491:RXR65491 SHL65491:SHN65491 SRH65491:SRJ65491 TBD65491:TBF65491 TKZ65491:TLB65491 TUV65491:TUX65491 UER65491:UET65491 UON65491:UOP65491 UYJ65491:UYL65491 VIF65491:VIH65491 VSB65491:VSD65491 WBX65491:WBZ65491 WLT65491:WLV65491 WVP65491:WVR65491 H131027:J131027 JD131027:JF131027 SZ131027:TB131027 ACV131027:ACX131027 AMR131027:AMT131027 AWN131027:AWP131027 BGJ131027:BGL131027 BQF131027:BQH131027 CAB131027:CAD131027 CJX131027:CJZ131027 CTT131027:CTV131027 DDP131027:DDR131027 DNL131027:DNN131027 DXH131027:DXJ131027 EHD131027:EHF131027 EQZ131027:ERB131027 FAV131027:FAX131027 FKR131027:FKT131027 FUN131027:FUP131027 GEJ131027:GEL131027 GOF131027:GOH131027 GYB131027:GYD131027 HHX131027:HHZ131027 HRT131027:HRV131027 IBP131027:IBR131027 ILL131027:ILN131027 IVH131027:IVJ131027 JFD131027:JFF131027 JOZ131027:JPB131027 JYV131027:JYX131027 KIR131027:KIT131027 KSN131027:KSP131027 LCJ131027:LCL131027 LMF131027:LMH131027 LWB131027:LWD131027 MFX131027:MFZ131027 MPT131027:MPV131027 MZP131027:MZR131027 NJL131027:NJN131027 NTH131027:NTJ131027 ODD131027:ODF131027 OMZ131027:ONB131027 OWV131027:OWX131027 PGR131027:PGT131027 PQN131027:PQP131027 QAJ131027:QAL131027 QKF131027:QKH131027 QUB131027:QUD131027 RDX131027:RDZ131027 RNT131027:RNV131027 RXP131027:RXR131027 SHL131027:SHN131027 SRH131027:SRJ131027 TBD131027:TBF131027 TKZ131027:TLB131027 TUV131027:TUX131027 UER131027:UET131027 UON131027:UOP131027 UYJ131027:UYL131027 VIF131027:VIH131027 VSB131027:VSD131027 WBX131027:WBZ131027 WLT131027:WLV131027 WVP131027:WVR131027 H196563:J196563 JD196563:JF196563 SZ196563:TB196563 ACV196563:ACX196563 AMR196563:AMT196563 AWN196563:AWP196563 BGJ196563:BGL196563 BQF196563:BQH196563 CAB196563:CAD196563 CJX196563:CJZ196563 CTT196563:CTV196563 DDP196563:DDR196563 DNL196563:DNN196563 DXH196563:DXJ196563 EHD196563:EHF196563 EQZ196563:ERB196563 FAV196563:FAX196563 FKR196563:FKT196563 FUN196563:FUP196563 GEJ196563:GEL196563 GOF196563:GOH196563 GYB196563:GYD196563 HHX196563:HHZ196563 HRT196563:HRV196563 IBP196563:IBR196563 ILL196563:ILN196563 IVH196563:IVJ196563 JFD196563:JFF196563 JOZ196563:JPB196563 JYV196563:JYX196563 KIR196563:KIT196563 KSN196563:KSP196563 LCJ196563:LCL196563 LMF196563:LMH196563 LWB196563:LWD196563 MFX196563:MFZ196563 MPT196563:MPV196563 MZP196563:MZR196563 NJL196563:NJN196563 NTH196563:NTJ196563 ODD196563:ODF196563 OMZ196563:ONB196563 OWV196563:OWX196563 PGR196563:PGT196563 PQN196563:PQP196563 QAJ196563:QAL196563 QKF196563:QKH196563 QUB196563:QUD196563 RDX196563:RDZ196563 RNT196563:RNV196563 RXP196563:RXR196563 SHL196563:SHN196563 SRH196563:SRJ196563 TBD196563:TBF196563 TKZ196563:TLB196563 TUV196563:TUX196563 UER196563:UET196563 UON196563:UOP196563 UYJ196563:UYL196563 VIF196563:VIH196563 VSB196563:VSD196563 WBX196563:WBZ196563 WLT196563:WLV196563 WVP196563:WVR196563 H262099:J262099 JD262099:JF262099 SZ262099:TB262099 ACV262099:ACX262099 AMR262099:AMT262099 AWN262099:AWP262099 BGJ262099:BGL262099 BQF262099:BQH262099 CAB262099:CAD262099 CJX262099:CJZ262099 CTT262099:CTV262099 DDP262099:DDR262099 DNL262099:DNN262099 DXH262099:DXJ262099 EHD262099:EHF262099 EQZ262099:ERB262099 FAV262099:FAX262099 FKR262099:FKT262099 FUN262099:FUP262099 GEJ262099:GEL262099 GOF262099:GOH262099 GYB262099:GYD262099 HHX262099:HHZ262099 HRT262099:HRV262099 IBP262099:IBR262099 ILL262099:ILN262099 IVH262099:IVJ262099 JFD262099:JFF262099 JOZ262099:JPB262099 JYV262099:JYX262099 KIR262099:KIT262099 KSN262099:KSP262099 LCJ262099:LCL262099 LMF262099:LMH262099 LWB262099:LWD262099 MFX262099:MFZ262099 MPT262099:MPV262099 MZP262099:MZR262099 NJL262099:NJN262099 NTH262099:NTJ262099 ODD262099:ODF262099 OMZ262099:ONB262099 OWV262099:OWX262099 PGR262099:PGT262099 PQN262099:PQP262099 QAJ262099:QAL262099 QKF262099:QKH262099 QUB262099:QUD262099 RDX262099:RDZ262099 RNT262099:RNV262099 RXP262099:RXR262099 SHL262099:SHN262099 SRH262099:SRJ262099 TBD262099:TBF262099 TKZ262099:TLB262099 TUV262099:TUX262099 UER262099:UET262099 UON262099:UOP262099 UYJ262099:UYL262099 VIF262099:VIH262099 VSB262099:VSD262099 WBX262099:WBZ262099 WLT262099:WLV262099 WVP262099:WVR262099 H327635:J327635 JD327635:JF327635 SZ327635:TB327635 ACV327635:ACX327635 AMR327635:AMT327635 AWN327635:AWP327635 BGJ327635:BGL327635 BQF327635:BQH327635 CAB327635:CAD327635 CJX327635:CJZ327635 CTT327635:CTV327635 DDP327635:DDR327635 DNL327635:DNN327635 DXH327635:DXJ327635 EHD327635:EHF327635 EQZ327635:ERB327635 FAV327635:FAX327635 FKR327635:FKT327635 FUN327635:FUP327635 GEJ327635:GEL327635 GOF327635:GOH327635 GYB327635:GYD327635 HHX327635:HHZ327635 HRT327635:HRV327635 IBP327635:IBR327635 ILL327635:ILN327635 IVH327635:IVJ327635 JFD327635:JFF327635 JOZ327635:JPB327635 JYV327635:JYX327635 KIR327635:KIT327635 KSN327635:KSP327635 LCJ327635:LCL327635 LMF327635:LMH327635 LWB327635:LWD327635 MFX327635:MFZ327635 MPT327635:MPV327635 MZP327635:MZR327635 NJL327635:NJN327635 NTH327635:NTJ327635 ODD327635:ODF327635 OMZ327635:ONB327635 OWV327635:OWX327635 PGR327635:PGT327635 PQN327635:PQP327635 QAJ327635:QAL327635 QKF327635:QKH327635 QUB327635:QUD327635 RDX327635:RDZ327635 RNT327635:RNV327635 RXP327635:RXR327635 SHL327635:SHN327635 SRH327635:SRJ327635 TBD327635:TBF327635 TKZ327635:TLB327635 TUV327635:TUX327635 UER327635:UET327635 UON327635:UOP327635 UYJ327635:UYL327635 VIF327635:VIH327635 VSB327635:VSD327635 WBX327635:WBZ327635 WLT327635:WLV327635 WVP327635:WVR327635 H393171:J393171 JD393171:JF393171 SZ393171:TB393171 ACV393171:ACX393171 AMR393171:AMT393171 AWN393171:AWP393171 BGJ393171:BGL393171 BQF393171:BQH393171 CAB393171:CAD393171 CJX393171:CJZ393171 CTT393171:CTV393171 DDP393171:DDR393171 DNL393171:DNN393171 DXH393171:DXJ393171 EHD393171:EHF393171 EQZ393171:ERB393171 FAV393171:FAX393171 FKR393171:FKT393171 FUN393171:FUP393171 GEJ393171:GEL393171 GOF393171:GOH393171 GYB393171:GYD393171 HHX393171:HHZ393171 HRT393171:HRV393171 IBP393171:IBR393171 ILL393171:ILN393171 IVH393171:IVJ393171 JFD393171:JFF393171 JOZ393171:JPB393171 JYV393171:JYX393171 KIR393171:KIT393171 KSN393171:KSP393171 LCJ393171:LCL393171 LMF393171:LMH393171 LWB393171:LWD393171 MFX393171:MFZ393171 MPT393171:MPV393171 MZP393171:MZR393171 NJL393171:NJN393171 NTH393171:NTJ393171 ODD393171:ODF393171 OMZ393171:ONB393171 OWV393171:OWX393171 PGR393171:PGT393171 PQN393171:PQP393171 QAJ393171:QAL393171 QKF393171:QKH393171 QUB393171:QUD393171 RDX393171:RDZ393171 RNT393171:RNV393171 RXP393171:RXR393171 SHL393171:SHN393171 SRH393171:SRJ393171 TBD393171:TBF393171 TKZ393171:TLB393171 TUV393171:TUX393171 UER393171:UET393171 UON393171:UOP393171 UYJ393171:UYL393171 VIF393171:VIH393171 VSB393171:VSD393171 WBX393171:WBZ393171 WLT393171:WLV393171 WVP393171:WVR393171 H458707:J458707 JD458707:JF458707 SZ458707:TB458707 ACV458707:ACX458707 AMR458707:AMT458707 AWN458707:AWP458707 BGJ458707:BGL458707 BQF458707:BQH458707 CAB458707:CAD458707 CJX458707:CJZ458707 CTT458707:CTV458707 DDP458707:DDR458707 DNL458707:DNN458707 DXH458707:DXJ458707 EHD458707:EHF458707 EQZ458707:ERB458707 FAV458707:FAX458707 FKR458707:FKT458707 FUN458707:FUP458707 GEJ458707:GEL458707 GOF458707:GOH458707 GYB458707:GYD458707 HHX458707:HHZ458707 HRT458707:HRV458707 IBP458707:IBR458707 ILL458707:ILN458707 IVH458707:IVJ458707 JFD458707:JFF458707 JOZ458707:JPB458707 JYV458707:JYX458707 KIR458707:KIT458707 KSN458707:KSP458707 LCJ458707:LCL458707 LMF458707:LMH458707 LWB458707:LWD458707 MFX458707:MFZ458707 MPT458707:MPV458707 MZP458707:MZR458707 NJL458707:NJN458707 NTH458707:NTJ458707 ODD458707:ODF458707 OMZ458707:ONB458707 OWV458707:OWX458707 PGR458707:PGT458707 PQN458707:PQP458707 QAJ458707:QAL458707 QKF458707:QKH458707 QUB458707:QUD458707 RDX458707:RDZ458707 RNT458707:RNV458707 RXP458707:RXR458707 SHL458707:SHN458707 SRH458707:SRJ458707 TBD458707:TBF458707 TKZ458707:TLB458707 TUV458707:TUX458707 UER458707:UET458707 UON458707:UOP458707 UYJ458707:UYL458707 VIF458707:VIH458707 VSB458707:VSD458707 WBX458707:WBZ458707 WLT458707:WLV458707 WVP458707:WVR458707 H524243:J524243 JD524243:JF524243 SZ524243:TB524243 ACV524243:ACX524243 AMR524243:AMT524243 AWN524243:AWP524243 BGJ524243:BGL524243 BQF524243:BQH524243 CAB524243:CAD524243 CJX524243:CJZ524243 CTT524243:CTV524243 DDP524243:DDR524243 DNL524243:DNN524243 DXH524243:DXJ524243 EHD524243:EHF524243 EQZ524243:ERB524243 FAV524243:FAX524243 FKR524243:FKT524243 FUN524243:FUP524243 GEJ524243:GEL524243 GOF524243:GOH524243 GYB524243:GYD524243 HHX524243:HHZ524243 HRT524243:HRV524243 IBP524243:IBR524243 ILL524243:ILN524243 IVH524243:IVJ524243 JFD524243:JFF524243 JOZ524243:JPB524243 JYV524243:JYX524243 KIR524243:KIT524243 KSN524243:KSP524243 LCJ524243:LCL524243 LMF524243:LMH524243 LWB524243:LWD524243 MFX524243:MFZ524243 MPT524243:MPV524243 MZP524243:MZR524243 NJL524243:NJN524243 NTH524243:NTJ524243 ODD524243:ODF524243 OMZ524243:ONB524243 OWV524243:OWX524243 PGR524243:PGT524243 PQN524243:PQP524243 QAJ524243:QAL524243 QKF524243:QKH524243 QUB524243:QUD524243 RDX524243:RDZ524243 RNT524243:RNV524243 RXP524243:RXR524243 SHL524243:SHN524243 SRH524243:SRJ524243 TBD524243:TBF524243 TKZ524243:TLB524243 TUV524243:TUX524243 UER524243:UET524243 UON524243:UOP524243 UYJ524243:UYL524243 VIF524243:VIH524243 VSB524243:VSD524243 WBX524243:WBZ524243 WLT524243:WLV524243 WVP524243:WVR524243 H589779:J589779 JD589779:JF589779 SZ589779:TB589779 ACV589779:ACX589779 AMR589779:AMT589779 AWN589779:AWP589779 BGJ589779:BGL589779 BQF589779:BQH589779 CAB589779:CAD589779 CJX589779:CJZ589779 CTT589779:CTV589779 DDP589779:DDR589779 DNL589779:DNN589779 DXH589779:DXJ589779 EHD589779:EHF589779 EQZ589779:ERB589779 FAV589779:FAX589779 FKR589779:FKT589779 FUN589779:FUP589779 GEJ589779:GEL589779 GOF589779:GOH589779 GYB589779:GYD589779 HHX589779:HHZ589779 HRT589779:HRV589779 IBP589779:IBR589779 ILL589779:ILN589779 IVH589779:IVJ589779 JFD589779:JFF589779 JOZ589779:JPB589779 JYV589779:JYX589779 KIR589779:KIT589779 KSN589779:KSP589779 LCJ589779:LCL589779 LMF589779:LMH589779 LWB589779:LWD589779 MFX589779:MFZ589779 MPT589779:MPV589779 MZP589779:MZR589779 NJL589779:NJN589779 NTH589779:NTJ589779 ODD589779:ODF589779 OMZ589779:ONB589779 OWV589779:OWX589779 PGR589779:PGT589779 PQN589779:PQP589779 QAJ589779:QAL589779 QKF589779:QKH589779 QUB589779:QUD589779 RDX589779:RDZ589779 RNT589779:RNV589779 RXP589779:RXR589779 SHL589779:SHN589779 SRH589779:SRJ589779 TBD589779:TBF589779 TKZ589779:TLB589779 TUV589779:TUX589779 UER589779:UET589779 UON589779:UOP589779 UYJ589779:UYL589779 VIF589779:VIH589779 VSB589779:VSD589779 WBX589779:WBZ589779 WLT589779:WLV589779 WVP589779:WVR589779 H655315:J655315 JD655315:JF655315 SZ655315:TB655315 ACV655315:ACX655315 AMR655315:AMT655315 AWN655315:AWP655315 BGJ655315:BGL655315 BQF655315:BQH655315 CAB655315:CAD655315 CJX655315:CJZ655315 CTT655315:CTV655315 DDP655315:DDR655315 DNL655315:DNN655315 DXH655315:DXJ655315 EHD655315:EHF655315 EQZ655315:ERB655315 FAV655315:FAX655315 FKR655315:FKT655315 FUN655315:FUP655315 GEJ655315:GEL655315 GOF655315:GOH655315 GYB655315:GYD655315 HHX655315:HHZ655315 HRT655315:HRV655315 IBP655315:IBR655315 ILL655315:ILN655315 IVH655315:IVJ655315 JFD655315:JFF655315 JOZ655315:JPB655315 JYV655315:JYX655315 KIR655315:KIT655315 KSN655315:KSP655315 LCJ655315:LCL655315 LMF655315:LMH655315 LWB655315:LWD655315 MFX655315:MFZ655315 MPT655315:MPV655315 MZP655315:MZR655315 NJL655315:NJN655315 NTH655315:NTJ655315 ODD655315:ODF655315 OMZ655315:ONB655315 OWV655315:OWX655315 PGR655315:PGT655315 PQN655315:PQP655315 QAJ655315:QAL655315 QKF655315:QKH655315 QUB655315:QUD655315 RDX655315:RDZ655315 RNT655315:RNV655315 RXP655315:RXR655315 SHL655315:SHN655315 SRH655315:SRJ655315 TBD655315:TBF655315 TKZ655315:TLB655315 TUV655315:TUX655315 UER655315:UET655315 UON655315:UOP655315 UYJ655315:UYL655315 VIF655315:VIH655315 VSB655315:VSD655315 WBX655315:WBZ655315 WLT655315:WLV655315 WVP655315:WVR655315 H720851:J720851 JD720851:JF720851 SZ720851:TB720851 ACV720851:ACX720851 AMR720851:AMT720851 AWN720851:AWP720851 BGJ720851:BGL720851 BQF720851:BQH720851 CAB720851:CAD720851 CJX720851:CJZ720851 CTT720851:CTV720851 DDP720851:DDR720851 DNL720851:DNN720851 DXH720851:DXJ720851 EHD720851:EHF720851 EQZ720851:ERB720851 FAV720851:FAX720851 FKR720851:FKT720851 FUN720851:FUP720851 GEJ720851:GEL720851 GOF720851:GOH720851 GYB720851:GYD720851 HHX720851:HHZ720851 HRT720851:HRV720851 IBP720851:IBR720851 ILL720851:ILN720851 IVH720851:IVJ720851 JFD720851:JFF720851 JOZ720851:JPB720851 JYV720851:JYX720851 KIR720851:KIT720851 KSN720851:KSP720851 LCJ720851:LCL720851 LMF720851:LMH720851 LWB720851:LWD720851 MFX720851:MFZ720851 MPT720851:MPV720851 MZP720851:MZR720851 NJL720851:NJN720851 NTH720851:NTJ720851 ODD720851:ODF720851 OMZ720851:ONB720851 OWV720851:OWX720851 PGR720851:PGT720851 PQN720851:PQP720851 QAJ720851:QAL720851 QKF720851:QKH720851 QUB720851:QUD720851 RDX720851:RDZ720851 RNT720851:RNV720851 RXP720851:RXR720851 SHL720851:SHN720851 SRH720851:SRJ720851 TBD720851:TBF720851 TKZ720851:TLB720851 TUV720851:TUX720851 UER720851:UET720851 UON720851:UOP720851 UYJ720851:UYL720851 VIF720851:VIH720851 VSB720851:VSD720851 WBX720851:WBZ720851 WLT720851:WLV720851 WVP720851:WVR720851 H786387:J786387 JD786387:JF786387 SZ786387:TB786387 ACV786387:ACX786387 AMR786387:AMT786387 AWN786387:AWP786387 BGJ786387:BGL786387 BQF786387:BQH786387 CAB786387:CAD786387 CJX786387:CJZ786387 CTT786387:CTV786387 DDP786387:DDR786387 DNL786387:DNN786387 DXH786387:DXJ786387 EHD786387:EHF786387 EQZ786387:ERB786387 FAV786387:FAX786387 FKR786387:FKT786387 FUN786387:FUP786387 GEJ786387:GEL786387 GOF786387:GOH786387 GYB786387:GYD786387 HHX786387:HHZ786387 HRT786387:HRV786387 IBP786387:IBR786387 ILL786387:ILN786387 IVH786387:IVJ786387 JFD786387:JFF786387 JOZ786387:JPB786387 JYV786387:JYX786387 KIR786387:KIT786387 KSN786387:KSP786387 LCJ786387:LCL786387 LMF786387:LMH786387 LWB786387:LWD786387 MFX786387:MFZ786387 MPT786387:MPV786387 MZP786387:MZR786387 NJL786387:NJN786387 NTH786387:NTJ786387 ODD786387:ODF786387 OMZ786387:ONB786387 OWV786387:OWX786387 PGR786387:PGT786387 PQN786387:PQP786387 QAJ786387:QAL786387 QKF786387:QKH786387 QUB786387:QUD786387 RDX786387:RDZ786387 RNT786387:RNV786387 RXP786387:RXR786387 SHL786387:SHN786387 SRH786387:SRJ786387 TBD786387:TBF786387 TKZ786387:TLB786387 TUV786387:TUX786387 UER786387:UET786387 UON786387:UOP786387 UYJ786387:UYL786387 VIF786387:VIH786387 VSB786387:VSD786387 WBX786387:WBZ786387 WLT786387:WLV786387 WVP786387:WVR786387 H851923:J851923 JD851923:JF851923 SZ851923:TB851923 ACV851923:ACX851923 AMR851923:AMT851923 AWN851923:AWP851923 BGJ851923:BGL851923 BQF851923:BQH851923 CAB851923:CAD851923 CJX851923:CJZ851923 CTT851923:CTV851923 DDP851923:DDR851923 DNL851923:DNN851923 DXH851923:DXJ851923 EHD851923:EHF851923 EQZ851923:ERB851923 FAV851923:FAX851923 FKR851923:FKT851923 FUN851923:FUP851923 GEJ851923:GEL851923 GOF851923:GOH851923 GYB851923:GYD851923 HHX851923:HHZ851923 HRT851923:HRV851923 IBP851923:IBR851923 ILL851923:ILN851923 IVH851923:IVJ851923 JFD851923:JFF851923 JOZ851923:JPB851923 JYV851923:JYX851923 KIR851923:KIT851923 KSN851923:KSP851923 LCJ851923:LCL851923 LMF851923:LMH851923 LWB851923:LWD851923 MFX851923:MFZ851923 MPT851923:MPV851923 MZP851923:MZR851923 NJL851923:NJN851923 NTH851923:NTJ851923 ODD851923:ODF851923 OMZ851923:ONB851923 OWV851923:OWX851923 PGR851923:PGT851923 PQN851923:PQP851923 QAJ851923:QAL851923 QKF851923:QKH851923 QUB851923:QUD851923 RDX851923:RDZ851923 RNT851923:RNV851923 RXP851923:RXR851923 SHL851923:SHN851923 SRH851923:SRJ851923 TBD851923:TBF851923 TKZ851923:TLB851923 TUV851923:TUX851923 UER851923:UET851923 UON851923:UOP851923 UYJ851923:UYL851923 VIF851923:VIH851923 VSB851923:VSD851923 WBX851923:WBZ851923 WLT851923:WLV851923 WVP851923:WVR851923 H917459:J917459 JD917459:JF917459 SZ917459:TB917459 ACV917459:ACX917459 AMR917459:AMT917459 AWN917459:AWP917459 BGJ917459:BGL917459 BQF917459:BQH917459 CAB917459:CAD917459 CJX917459:CJZ917459 CTT917459:CTV917459 DDP917459:DDR917459 DNL917459:DNN917459 DXH917459:DXJ917459 EHD917459:EHF917459 EQZ917459:ERB917459 FAV917459:FAX917459 FKR917459:FKT917459 FUN917459:FUP917459 GEJ917459:GEL917459 GOF917459:GOH917459 GYB917459:GYD917459 HHX917459:HHZ917459 HRT917459:HRV917459 IBP917459:IBR917459 ILL917459:ILN917459 IVH917459:IVJ917459 JFD917459:JFF917459 JOZ917459:JPB917459 JYV917459:JYX917459 KIR917459:KIT917459 KSN917459:KSP917459 LCJ917459:LCL917459 LMF917459:LMH917459 LWB917459:LWD917459 MFX917459:MFZ917459 MPT917459:MPV917459 MZP917459:MZR917459 NJL917459:NJN917459 NTH917459:NTJ917459 ODD917459:ODF917459 OMZ917459:ONB917459 OWV917459:OWX917459 PGR917459:PGT917459 PQN917459:PQP917459 QAJ917459:QAL917459 QKF917459:QKH917459 QUB917459:QUD917459 RDX917459:RDZ917459 RNT917459:RNV917459 RXP917459:RXR917459 SHL917459:SHN917459 SRH917459:SRJ917459 TBD917459:TBF917459 TKZ917459:TLB917459 TUV917459:TUX917459 UER917459:UET917459 UON917459:UOP917459 UYJ917459:UYL917459 VIF917459:VIH917459 VSB917459:VSD917459 WBX917459:WBZ917459 WLT917459:WLV917459 WVP917459:WVR917459 H982995:J982995 JD982995:JF982995 SZ982995:TB982995 ACV982995:ACX982995 AMR982995:AMT982995 AWN982995:AWP982995 BGJ982995:BGL982995 BQF982995:BQH982995 CAB982995:CAD982995 CJX982995:CJZ982995 CTT982995:CTV982995 DDP982995:DDR982995 DNL982995:DNN982995 DXH982995:DXJ982995 EHD982995:EHF982995 EQZ982995:ERB982995 FAV982995:FAX982995 FKR982995:FKT982995 FUN982995:FUP982995 GEJ982995:GEL982995 GOF982995:GOH982995 GYB982995:GYD982995 HHX982995:HHZ982995 HRT982995:HRV982995 IBP982995:IBR982995 ILL982995:ILN982995 IVH982995:IVJ982995 JFD982995:JFF982995 JOZ982995:JPB982995 JYV982995:JYX982995 KIR982995:KIT982995 KSN982995:KSP982995 LCJ982995:LCL982995 LMF982995:LMH982995 LWB982995:LWD982995 MFX982995:MFZ982995 MPT982995:MPV982995 MZP982995:MZR982995 NJL982995:NJN982995 NTH982995:NTJ982995 ODD982995:ODF982995 OMZ982995:ONB982995 OWV982995:OWX982995 PGR982995:PGT982995 PQN982995:PQP982995 QAJ982995:QAL982995 QKF982995:QKH982995 QUB982995:QUD982995 RDX982995:RDZ982995 RNT982995:RNV982995 RXP982995:RXR982995 SHL982995:SHN982995 SRH982995:SRJ982995 TBD982995:TBF982995 TKZ982995:TLB982995 TUV982995:TUX982995 UER982995:UET982995 UON982995:UOP982995 UYJ982995:UYL982995 VIF982995:VIH982995 VSB982995:VSD982995 WBX982995:WBZ982995 WLT982995:WLV982995 WVP982995:WVR982995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493:J65493 JD65493:JF65493 SZ65493:TB65493 ACV65493:ACX65493 AMR65493:AMT65493 AWN65493:AWP65493 BGJ65493:BGL65493 BQF65493:BQH65493 CAB65493:CAD65493 CJX65493:CJZ65493 CTT65493:CTV65493 DDP65493:DDR65493 DNL65493:DNN65493 DXH65493:DXJ65493 EHD65493:EHF65493 EQZ65493:ERB65493 FAV65493:FAX65493 FKR65493:FKT65493 FUN65493:FUP65493 GEJ65493:GEL65493 GOF65493:GOH65493 GYB65493:GYD65493 HHX65493:HHZ65493 HRT65493:HRV65493 IBP65493:IBR65493 ILL65493:ILN65493 IVH65493:IVJ65493 JFD65493:JFF65493 JOZ65493:JPB65493 JYV65493:JYX65493 KIR65493:KIT65493 KSN65493:KSP65493 LCJ65493:LCL65493 LMF65493:LMH65493 LWB65493:LWD65493 MFX65493:MFZ65493 MPT65493:MPV65493 MZP65493:MZR65493 NJL65493:NJN65493 NTH65493:NTJ65493 ODD65493:ODF65493 OMZ65493:ONB65493 OWV65493:OWX65493 PGR65493:PGT65493 PQN65493:PQP65493 QAJ65493:QAL65493 QKF65493:QKH65493 QUB65493:QUD65493 RDX65493:RDZ65493 RNT65493:RNV65493 RXP65493:RXR65493 SHL65493:SHN65493 SRH65493:SRJ65493 TBD65493:TBF65493 TKZ65493:TLB65493 TUV65493:TUX65493 UER65493:UET65493 UON65493:UOP65493 UYJ65493:UYL65493 VIF65493:VIH65493 VSB65493:VSD65493 WBX65493:WBZ65493 WLT65493:WLV65493 WVP65493:WVR65493 H131029:J131029 JD131029:JF131029 SZ131029:TB131029 ACV131029:ACX131029 AMR131029:AMT131029 AWN131029:AWP131029 BGJ131029:BGL131029 BQF131029:BQH131029 CAB131029:CAD131029 CJX131029:CJZ131029 CTT131029:CTV131029 DDP131029:DDR131029 DNL131029:DNN131029 DXH131029:DXJ131029 EHD131029:EHF131029 EQZ131029:ERB131029 FAV131029:FAX131029 FKR131029:FKT131029 FUN131029:FUP131029 GEJ131029:GEL131029 GOF131029:GOH131029 GYB131029:GYD131029 HHX131029:HHZ131029 HRT131029:HRV131029 IBP131029:IBR131029 ILL131029:ILN131029 IVH131029:IVJ131029 JFD131029:JFF131029 JOZ131029:JPB131029 JYV131029:JYX131029 KIR131029:KIT131029 KSN131029:KSP131029 LCJ131029:LCL131029 LMF131029:LMH131029 LWB131029:LWD131029 MFX131029:MFZ131029 MPT131029:MPV131029 MZP131029:MZR131029 NJL131029:NJN131029 NTH131029:NTJ131029 ODD131029:ODF131029 OMZ131029:ONB131029 OWV131029:OWX131029 PGR131029:PGT131029 PQN131029:PQP131029 QAJ131029:QAL131029 QKF131029:QKH131029 QUB131029:QUD131029 RDX131029:RDZ131029 RNT131029:RNV131029 RXP131029:RXR131029 SHL131029:SHN131029 SRH131029:SRJ131029 TBD131029:TBF131029 TKZ131029:TLB131029 TUV131029:TUX131029 UER131029:UET131029 UON131029:UOP131029 UYJ131029:UYL131029 VIF131029:VIH131029 VSB131029:VSD131029 WBX131029:WBZ131029 WLT131029:WLV131029 WVP131029:WVR131029 H196565:J196565 JD196565:JF196565 SZ196565:TB196565 ACV196565:ACX196565 AMR196565:AMT196565 AWN196565:AWP196565 BGJ196565:BGL196565 BQF196565:BQH196565 CAB196565:CAD196565 CJX196565:CJZ196565 CTT196565:CTV196565 DDP196565:DDR196565 DNL196565:DNN196565 DXH196565:DXJ196565 EHD196565:EHF196565 EQZ196565:ERB196565 FAV196565:FAX196565 FKR196565:FKT196565 FUN196565:FUP196565 GEJ196565:GEL196565 GOF196565:GOH196565 GYB196565:GYD196565 HHX196565:HHZ196565 HRT196565:HRV196565 IBP196565:IBR196565 ILL196565:ILN196565 IVH196565:IVJ196565 JFD196565:JFF196565 JOZ196565:JPB196565 JYV196565:JYX196565 KIR196565:KIT196565 KSN196565:KSP196565 LCJ196565:LCL196565 LMF196565:LMH196565 LWB196565:LWD196565 MFX196565:MFZ196565 MPT196565:MPV196565 MZP196565:MZR196565 NJL196565:NJN196565 NTH196565:NTJ196565 ODD196565:ODF196565 OMZ196565:ONB196565 OWV196565:OWX196565 PGR196565:PGT196565 PQN196565:PQP196565 QAJ196565:QAL196565 QKF196565:QKH196565 QUB196565:QUD196565 RDX196565:RDZ196565 RNT196565:RNV196565 RXP196565:RXR196565 SHL196565:SHN196565 SRH196565:SRJ196565 TBD196565:TBF196565 TKZ196565:TLB196565 TUV196565:TUX196565 UER196565:UET196565 UON196565:UOP196565 UYJ196565:UYL196565 VIF196565:VIH196565 VSB196565:VSD196565 WBX196565:WBZ196565 WLT196565:WLV196565 WVP196565:WVR196565 H262101:J262101 JD262101:JF262101 SZ262101:TB262101 ACV262101:ACX262101 AMR262101:AMT262101 AWN262101:AWP262101 BGJ262101:BGL262101 BQF262101:BQH262101 CAB262101:CAD262101 CJX262101:CJZ262101 CTT262101:CTV262101 DDP262101:DDR262101 DNL262101:DNN262101 DXH262101:DXJ262101 EHD262101:EHF262101 EQZ262101:ERB262101 FAV262101:FAX262101 FKR262101:FKT262101 FUN262101:FUP262101 GEJ262101:GEL262101 GOF262101:GOH262101 GYB262101:GYD262101 HHX262101:HHZ262101 HRT262101:HRV262101 IBP262101:IBR262101 ILL262101:ILN262101 IVH262101:IVJ262101 JFD262101:JFF262101 JOZ262101:JPB262101 JYV262101:JYX262101 KIR262101:KIT262101 KSN262101:KSP262101 LCJ262101:LCL262101 LMF262101:LMH262101 LWB262101:LWD262101 MFX262101:MFZ262101 MPT262101:MPV262101 MZP262101:MZR262101 NJL262101:NJN262101 NTH262101:NTJ262101 ODD262101:ODF262101 OMZ262101:ONB262101 OWV262101:OWX262101 PGR262101:PGT262101 PQN262101:PQP262101 QAJ262101:QAL262101 QKF262101:QKH262101 QUB262101:QUD262101 RDX262101:RDZ262101 RNT262101:RNV262101 RXP262101:RXR262101 SHL262101:SHN262101 SRH262101:SRJ262101 TBD262101:TBF262101 TKZ262101:TLB262101 TUV262101:TUX262101 UER262101:UET262101 UON262101:UOP262101 UYJ262101:UYL262101 VIF262101:VIH262101 VSB262101:VSD262101 WBX262101:WBZ262101 WLT262101:WLV262101 WVP262101:WVR262101 H327637:J327637 JD327637:JF327637 SZ327637:TB327637 ACV327637:ACX327637 AMR327637:AMT327637 AWN327637:AWP327637 BGJ327637:BGL327637 BQF327637:BQH327637 CAB327637:CAD327637 CJX327637:CJZ327637 CTT327637:CTV327637 DDP327637:DDR327637 DNL327637:DNN327637 DXH327637:DXJ327637 EHD327637:EHF327637 EQZ327637:ERB327637 FAV327637:FAX327637 FKR327637:FKT327637 FUN327637:FUP327637 GEJ327637:GEL327637 GOF327637:GOH327637 GYB327637:GYD327637 HHX327637:HHZ327637 HRT327637:HRV327637 IBP327637:IBR327637 ILL327637:ILN327637 IVH327637:IVJ327637 JFD327637:JFF327637 JOZ327637:JPB327637 JYV327637:JYX327637 KIR327637:KIT327637 KSN327637:KSP327637 LCJ327637:LCL327637 LMF327637:LMH327637 LWB327637:LWD327637 MFX327637:MFZ327637 MPT327637:MPV327637 MZP327637:MZR327637 NJL327637:NJN327637 NTH327637:NTJ327637 ODD327637:ODF327637 OMZ327637:ONB327637 OWV327637:OWX327637 PGR327637:PGT327637 PQN327637:PQP327637 QAJ327637:QAL327637 QKF327637:QKH327637 QUB327637:QUD327637 RDX327637:RDZ327637 RNT327637:RNV327637 RXP327637:RXR327637 SHL327637:SHN327637 SRH327637:SRJ327637 TBD327637:TBF327637 TKZ327637:TLB327637 TUV327637:TUX327637 UER327637:UET327637 UON327637:UOP327637 UYJ327637:UYL327637 VIF327637:VIH327637 VSB327637:VSD327637 WBX327637:WBZ327637 WLT327637:WLV327637 WVP327637:WVR327637 H393173:J393173 JD393173:JF393173 SZ393173:TB393173 ACV393173:ACX393173 AMR393173:AMT393173 AWN393173:AWP393173 BGJ393173:BGL393173 BQF393173:BQH393173 CAB393173:CAD393173 CJX393173:CJZ393173 CTT393173:CTV393173 DDP393173:DDR393173 DNL393173:DNN393173 DXH393173:DXJ393173 EHD393173:EHF393173 EQZ393173:ERB393173 FAV393173:FAX393173 FKR393173:FKT393173 FUN393173:FUP393173 GEJ393173:GEL393173 GOF393173:GOH393173 GYB393173:GYD393173 HHX393173:HHZ393173 HRT393173:HRV393173 IBP393173:IBR393173 ILL393173:ILN393173 IVH393173:IVJ393173 JFD393173:JFF393173 JOZ393173:JPB393173 JYV393173:JYX393173 KIR393173:KIT393173 KSN393173:KSP393173 LCJ393173:LCL393173 LMF393173:LMH393173 LWB393173:LWD393173 MFX393173:MFZ393173 MPT393173:MPV393173 MZP393173:MZR393173 NJL393173:NJN393173 NTH393173:NTJ393173 ODD393173:ODF393173 OMZ393173:ONB393173 OWV393173:OWX393173 PGR393173:PGT393173 PQN393173:PQP393173 QAJ393173:QAL393173 QKF393173:QKH393173 QUB393173:QUD393173 RDX393173:RDZ393173 RNT393173:RNV393173 RXP393173:RXR393173 SHL393173:SHN393173 SRH393173:SRJ393173 TBD393173:TBF393173 TKZ393173:TLB393173 TUV393173:TUX393173 UER393173:UET393173 UON393173:UOP393173 UYJ393173:UYL393173 VIF393173:VIH393173 VSB393173:VSD393173 WBX393173:WBZ393173 WLT393173:WLV393173 WVP393173:WVR393173 H458709:J458709 JD458709:JF458709 SZ458709:TB458709 ACV458709:ACX458709 AMR458709:AMT458709 AWN458709:AWP458709 BGJ458709:BGL458709 BQF458709:BQH458709 CAB458709:CAD458709 CJX458709:CJZ458709 CTT458709:CTV458709 DDP458709:DDR458709 DNL458709:DNN458709 DXH458709:DXJ458709 EHD458709:EHF458709 EQZ458709:ERB458709 FAV458709:FAX458709 FKR458709:FKT458709 FUN458709:FUP458709 GEJ458709:GEL458709 GOF458709:GOH458709 GYB458709:GYD458709 HHX458709:HHZ458709 HRT458709:HRV458709 IBP458709:IBR458709 ILL458709:ILN458709 IVH458709:IVJ458709 JFD458709:JFF458709 JOZ458709:JPB458709 JYV458709:JYX458709 KIR458709:KIT458709 KSN458709:KSP458709 LCJ458709:LCL458709 LMF458709:LMH458709 LWB458709:LWD458709 MFX458709:MFZ458709 MPT458709:MPV458709 MZP458709:MZR458709 NJL458709:NJN458709 NTH458709:NTJ458709 ODD458709:ODF458709 OMZ458709:ONB458709 OWV458709:OWX458709 PGR458709:PGT458709 PQN458709:PQP458709 QAJ458709:QAL458709 QKF458709:QKH458709 QUB458709:QUD458709 RDX458709:RDZ458709 RNT458709:RNV458709 RXP458709:RXR458709 SHL458709:SHN458709 SRH458709:SRJ458709 TBD458709:TBF458709 TKZ458709:TLB458709 TUV458709:TUX458709 UER458709:UET458709 UON458709:UOP458709 UYJ458709:UYL458709 VIF458709:VIH458709 VSB458709:VSD458709 WBX458709:WBZ458709 WLT458709:WLV458709 WVP458709:WVR458709 H524245:J524245 JD524245:JF524245 SZ524245:TB524245 ACV524245:ACX524245 AMR524245:AMT524245 AWN524245:AWP524245 BGJ524245:BGL524245 BQF524245:BQH524245 CAB524245:CAD524245 CJX524245:CJZ524245 CTT524245:CTV524245 DDP524245:DDR524245 DNL524245:DNN524245 DXH524245:DXJ524245 EHD524245:EHF524245 EQZ524245:ERB524245 FAV524245:FAX524245 FKR524245:FKT524245 FUN524245:FUP524245 GEJ524245:GEL524245 GOF524245:GOH524245 GYB524245:GYD524245 HHX524245:HHZ524245 HRT524245:HRV524245 IBP524245:IBR524245 ILL524245:ILN524245 IVH524245:IVJ524245 JFD524245:JFF524245 JOZ524245:JPB524245 JYV524245:JYX524245 KIR524245:KIT524245 KSN524245:KSP524245 LCJ524245:LCL524245 LMF524245:LMH524245 LWB524245:LWD524245 MFX524245:MFZ524245 MPT524245:MPV524245 MZP524245:MZR524245 NJL524245:NJN524245 NTH524245:NTJ524245 ODD524245:ODF524245 OMZ524245:ONB524245 OWV524245:OWX524245 PGR524245:PGT524245 PQN524245:PQP524245 QAJ524245:QAL524245 QKF524245:QKH524245 QUB524245:QUD524245 RDX524245:RDZ524245 RNT524245:RNV524245 RXP524245:RXR524245 SHL524245:SHN524245 SRH524245:SRJ524245 TBD524245:TBF524245 TKZ524245:TLB524245 TUV524245:TUX524245 UER524245:UET524245 UON524245:UOP524245 UYJ524245:UYL524245 VIF524245:VIH524245 VSB524245:VSD524245 WBX524245:WBZ524245 WLT524245:WLV524245 WVP524245:WVR524245 H589781:J589781 JD589781:JF589781 SZ589781:TB589781 ACV589781:ACX589781 AMR589781:AMT589781 AWN589781:AWP589781 BGJ589781:BGL589781 BQF589781:BQH589781 CAB589781:CAD589781 CJX589781:CJZ589781 CTT589781:CTV589781 DDP589781:DDR589781 DNL589781:DNN589781 DXH589781:DXJ589781 EHD589781:EHF589781 EQZ589781:ERB589781 FAV589781:FAX589781 FKR589781:FKT589781 FUN589781:FUP589781 GEJ589781:GEL589781 GOF589781:GOH589781 GYB589781:GYD589781 HHX589781:HHZ589781 HRT589781:HRV589781 IBP589781:IBR589781 ILL589781:ILN589781 IVH589781:IVJ589781 JFD589781:JFF589781 JOZ589781:JPB589781 JYV589781:JYX589781 KIR589781:KIT589781 KSN589781:KSP589781 LCJ589781:LCL589781 LMF589781:LMH589781 LWB589781:LWD589781 MFX589781:MFZ589781 MPT589781:MPV589781 MZP589781:MZR589781 NJL589781:NJN589781 NTH589781:NTJ589781 ODD589781:ODF589781 OMZ589781:ONB589781 OWV589781:OWX589781 PGR589781:PGT589781 PQN589781:PQP589781 QAJ589781:QAL589781 QKF589781:QKH589781 QUB589781:QUD589781 RDX589781:RDZ589781 RNT589781:RNV589781 RXP589781:RXR589781 SHL589781:SHN589781 SRH589781:SRJ589781 TBD589781:TBF589781 TKZ589781:TLB589781 TUV589781:TUX589781 UER589781:UET589781 UON589781:UOP589781 UYJ589781:UYL589781 VIF589781:VIH589781 VSB589781:VSD589781 WBX589781:WBZ589781 WLT589781:WLV589781 WVP589781:WVR589781 H655317:J655317 JD655317:JF655317 SZ655317:TB655317 ACV655317:ACX655317 AMR655317:AMT655317 AWN655317:AWP655317 BGJ655317:BGL655317 BQF655317:BQH655317 CAB655317:CAD655317 CJX655317:CJZ655317 CTT655317:CTV655317 DDP655317:DDR655317 DNL655317:DNN655317 DXH655317:DXJ655317 EHD655317:EHF655317 EQZ655317:ERB655317 FAV655317:FAX655317 FKR655317:FKT655317 FUN655317:FUP655317 GEJ655317:GEL655317 GOF655317:GOH655317 GYB655317:GYD655317 HHX655317:HHZ655317 HRT655317:HRV655317 IBP655317:IBR655317 ILL655317:ILN655317 IVH655317:IVJ655317 JFD655317:JFF655317 JOZ655317:JPB655317 JYV655317:JYX655317 KIR655317:KIT655317 KSN655317:KSP655317 LCJ655317:LCL655317 LMF655317:LMH655317 LWB655317:LWD655317 MFX655317:MFZ655317 MPT655317:MPV655317 MZP655317:MZR655317 NJL655317:NJN655317 NTH655317:NTJ655317 ODD655317:ODF655317 OMZ655317:ONB655317 OWV655317:OWX655317 PGR655317:PGT655317 PQN655317:PQP655317 QAJ655317:QAL655317 QKF655317:QKH655317 QUB655317:QUD655317 RDX655317:RDZ655317 RNT655317:RNV655317 RXP655317:RXR655317 SHL655317:SHN655317 SRH655317:SRJ655317 TBD655317:TBF655317 TKZ655317:TLB655317 TUV655317:TUX655317 UER655317:UET655317 UON655317:UOP655317 UYJ655317:UYL655317 VIF655317:VIH655317 VSB655317:VSD655317 WBX655317:WBZ655317 WLT655317:WLV655317 WVP655317:WVR655317 H720853:J720853 JD720853:JF720853 SZ720853:TB720853 ACV720853:ACX720853 AMR720853:AMT720853 AWN720853:AWP720853 BGJ720853:BGL720853 BQF720853:BQH720853 CAB720853:CAD720853 CJX720853:CJZ720853 CTT720853:CTV720853 DDP720853:DDR720853 DNL720853:DNN720853 DXH720853:DXJ720853 EHD720853:EHF720853 EQZ720853:ERB720853 FAV720853:FAX720853 FKR720853:FKT720853 FUN720853:FUP720853 GEJ720853:GEL720853 GOF720853:GOH720853 GYB720853:GYD720853 HHX720853:HHZ720853 HRT720853:HRV720853 IBP720853:IBR720853 ILL720853:ILN720853 IVH720853:IVJ720853 JFD720853:JFF720853 JOZ720853:JPB720853 JYV720853:JYX720853 KIR720853:KIT720853 KSN720853:KSP720853 LCJ720853:LCL720853 LMF720853:LMH720853 LWB720853:LWD720853 MFX720853:MFZ720853 MPT720853:MPV720853 MZP720853:MZR720853 NJL720853:NJN720853 NTH720853:NTJ720853 ODD720853:ODF720853 OMZ720853:ONB720853 OWV720853:OWX720853 PGR720853:PGT720853 PQN720853:PQP720853 QAJ720853:QAL720853 QKF720853:QKH720853 QUB720853:QUD720853 RDX720853:RDZ720853 RNT720853:RNV720853 RXP720853:RXR720853 SHL720853:SHN720853 SRH720853:SRJ720853 TBD720853:TBF720853 TKZ720853:TLB720853 TUV720853:TUX720853 UER720853:UET720853 UON720853:UOP720853 UYJ720853:UYL720853 VIF720853:VIH720853 VSB720853:VSD720853 WBX720853:WBZ720853 WLT720853:WLV720853 WVP720853:WVR720853 H786389:J786389 JD786389:JF786389 SZ786389:TB786389 ACV786389:ACX786389 AMR786389:AMT786389 AWN786389:AWP786389 BGJ786389:BGL786389 BQF786389:BQH786389 CAB786389:CAD786389 CJX786389:CJZ786389 CTT786389:CTV786389 DDP786389:DDR786389 DNL786389:DNN786389 DXH786389:DXJ786389 EHD786389:EHF786389 EQZ786389:ERB786389 FAV786389:FAX786389 FKR786389:FKT786389 FUN786389:FUP786389 GEJ786389:GEL786389 GOF786389:GOH786389 GYB786389:GYD786389 HHX786389:HHZ786389 HRT786389:HRV786389 IBP786389:IBR786389 ILL786389:ILN786389 IVH786389:IVJ786389 JFD786389:JFF786389 JOZ786389:JPB786389 JYV786389:JYX786389 KIR786389:KIT786389 KSN786389:KSP786389 LCJ786389:LCL786389 LMF786389:LMH786389 LWB786389:LWD786389 MFX786389:MFZ786389 MPT786389:MPV786389 MZP786389:MZR786389 NJL786389:NJN786389 NTH786389:NTJ786389 ODD786389:ODF786389 OMZ786389:ONB786389 OWV786389:OWX786389 PGR786389:PGT786389 PQN786389:PQP786389 QAJ786389:QAL786389 QKF786389:QKH786389 QUB786389:QUD786389 RDX786389:RDZ786389 RNT786389:RNV786389 RXP786389:RXR786389 SHL786389:SHN786389 SRH786389:SRJ786389 TBD786389:TBF786389 TKZ786389:TLB786389 TUV786389:TUX786389 UER786389:UET786389 UON786389:UOP786389 UYJ786389:UYL786389 VIF786389:VIH786389 VSB786389:VSD786389 WBX786389:WBZ786389 WLT786389:WLV786389 WVP786389:WVR786389 H851925:J851925 JD851925:JF851925 SZ851925:TB851925 ACV851925:ACX851925 AMR851925:AMT851925 AWN851925:AWP851925 BGJ851925:BGL851925 BQF851925:BQH851925 CAB851925:CAD851925 CJX851925:CJZ851925 CTT851925:CTV851925 DDP851925:DDR851925 DNL851925:DNN851925 DXH851925:DXJ851925 EHD851925:EHF851925 EQZ851925:ERB851925 FAV851925:FAX851925 FKR851925:FKT851925 FUN851925:FUP851925 GEJ851925:GEL851925 GOF851925:GOH851925 GYB851925:GYD851925 HHX851925:HHZ851925 HRT851925:HRV851925 IBP851925:IBR851925 ILL851925:ILN851925 IVH851925:IVJ851925 JFD851925:JFF851925 JOZ851925:JPB851925 JYV851925:JYX851925 KIR851925:KIT851925 KSN851925:KSP851925 LCJ851925:LCL851925 LMF851925:LMH851925 LWB851925:LWD851925 MFX851925:MFZ851925 MPT851925:MPV851925 MZP851925:MZR851925 NJL851925:NJN851925 NTH851925:NTJ851925 ODD851925:ODF851925 OMZ851925:ONB851925 OWV851925:OWX851925 PGR851925:PGT851925 PQN851925:PQP851925 QAJ851925:QAL851925 QKF851925:QKH851925 QUB851925:QUD851925 RDX851925:RDZ851925 RNT851925:RNV851925 RXP851925:RXR851925 SHL851925:SHN851925 SRH851925:SRJ851925 TBD851925:TBF851925 TKZ851925:TLB851925 TUV851925:TUX851925 UER851925:UET851925 UON851925:UOP851925 UYJ851925:UYL851925 VIF851925:VIH851925 VSB851925:VSD851925 WBX851925:WBZ851925 WLT851925:WLV851925 WVP851925:WVR851925 H917461:J917461 JD917461:JF917461 SZ917461:TB917461 ACV917461:ACX917461 AMR917461:AMT917461 AWN917461:AWP917461 BGJ917461:BGL917461 BQF917461:BQH917461 CAB917461:CAD917461 CJX917461:CJZ917461 CTT917461:CTV917461 DDP917461:DDR917461 DNL917461:DNN917461 DXH917461:DXJ917461 EHD917461:EHF917461 EQZ917461:ERB917461 FAV917461:FAX917461 FKR917461:FKT917461 FUN917461:FUP917461 GEJ917461:GEL917461 GOF917461:GOH917461 GYB917461:GYD917461 HHX917461:HHZ917461 HRT917461:HRV917461 IBP917461:IBR917461 ILL917461:ILN917461 IVH917461:IVJ917461 JFD917461:JFF917461 JOZ917461:JPB917461 JYV917461:JYX917461 KIR917461:KIT917461 KSN917461:KSP917461 LCJ917461:LCL917461 LMF917461:LMH917461 LWB917461:LWD917461 MFX917461:MFZ917461 MPT917461:MPV917461 MZP917461:MZR917461 NJL917461:NJN917461 NTH917461:NTJ917461 ODD917461:ODF917461 OMZ917461:ONB917461 OWV917461:OWX917461 PGR917461:PGT917461 PQN917461:PQP917461 QAJ917461:QAL917461 QKF917461:QKH917461 QUB917461:QUD917461 RDX917461:RDZ917461 RNT917461:RNV917461 RXP917461:RXR917461 SHL917461:SHN917461 SRH917461:SRJ917461 TBD917461:TBF917461 TKZ917461:TLB917461 TUV917461:TUX917461 UER917461:UET917461 UON917461:UOP917461 UYJ917461:UYL917461 VIF917461:VIH917461 VSB917461:VSD917461 WBX917461:WBZ917461 WLT917461:WLV917461 WVP917461:WVR917461 H982997:J982997 JD982997:JF982997 SZ982997:TB982997 ACV982997:ACX982997 AMR982997:AMT982997 AWN982997:AWP982997 BGJ982997:BGL982997 BQF982997:BQH982997 CAB982997:CAD982997 CJX982997:CJZ982997 CTT982997:CTV982997 DDP982997:DDR982997 DNL982997:DNN982997 DXH982997:DXJ982997 EHD982997:EHF982997 EQZ982997:ERB982997 FAV982997:FAX982997 FKR982997:FKT982997 FUN982997:FUP982997 GEJ982997:GEL982997 GOF982997:GOH982997 GYB982997:GYD982997 HHX982997:HHZ982997 HRT982997:HRV982997 IBP982997:IBR982997 ILL982997:ILN982997 IVH982997:IVJ982997 JFD982997:JFF982997 JOZ982997:JPB982997 JYV982997:JYX982997 KIR982997:KIT982997 KSN982997:KSP982997 LCJ982997:LCL982997 LMF982997:LMH982997 LWB982997:LWD982997 MFX982997:MFZ982997 MPT982997:MPV982997 MZP982997:MZR982997 NJL982997:NJN982997 NTH982997:NTJ982997 ODD982997:ODF982997 OMZ982997:ONB982997 OWV982997:OWX982997 PGR982997:PGT982997 PQN982997:PQP982997 QAJ982997:QAL982997 QKF982997:QKH982997 QUB982997:QUD982997 RDX982997:RDZ982997 RNT982997:RNV982997 RXP982997:RXR982997 SHL982997:SHN982997 SRH982997:SRJ982997 TBD982997:TBF982997 TKZ982997:TLB982997 TUV982997:TUX982997 UER982997:UET982997 UON982997:UOP982997 UYJ982997:UYL982997 VIF982997:VIH982997 VSB982997:VSD982997 WBX982997:WBZ982997 WLT982997:WLV982997 WVP982997:WVR982997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568:J65568 JD65568:JF65568 SZ65568:TB65568 ACV65568:ACX65568 AMR65568:AMT65568 AWN65568:AWP65568 BGJ65568:BGL65568 BQF65568:BQH65568 CAB65568:CAD65568 CJX65568:CJZ65568 CTT65568:CTV65568 DDP65568:DDR65568 DNL65568:DNN65568 DXH65568:DXJ65568 EHD65568:EHF65568 EQZ65568:ERB65568 FAV65568:FAX65568 FKR65568:FKT65568 FUN65568:FUP65568 GEJ65568:GEL65568 GOF65568:GOH65568 GYB65568:GYD65568 HHX65568:HHZ65568 HRT65568:HRV65568 IBP65568:IBR65568 ILL65568:ILN65568 IVH65568:IVJ65568 JFD65568:JFF65568 JOZ65568:JPB65568 JYV65568:JYX65568 KIR65568:KIT65568 KSN65568:KSP65568 LCJ65568:LCL65568 LMF65568:LMH65568 LWB65568:LWD65568 MFX65568:MFZ65568 MPT65568:MPV65568 MZP65568:MZR65568 NJL65568:NJN65568 NTH65568:NTJ65568 ODD65568:ODF65568 OMZ65568:ONB65568 OWV65568:OWX65568 PGR65568:PGT65568 PQN65568:PQP65568 QAJ65568:QAL65568 QKF65568:QKH65568 QUB65568:QUD65568 RDX65568:RDZ65568 RNT65568:RNV65568 RXP65568:RXR65568 SHL65568:SHN65568 SRH65568:SRJ65568 TBD65568:TBF65568 TKZ65568:TLB65568 TUV65568:TUX65568 UER65568:UET65568 UON65568:UOP65568 UYJ65568:UYL65568 VIF65568:VIH65568 VSB65568:VSD65568 WBX65568:WBZ65568 WLT65568:WLV65568 WVP65568:WVR65568 H131104:J131104 JD131104:JF131104 SZ131104:TB131104 ACV131104:ACX131104 AMR131104:AMT131104 AWN131104:AWP131104 BGJ131104:BGL131104 BQF131104:BQH131104 CAB131104:CAD131104 CJX131104:CJZ131104 CTT131104:CTV131104 DDP131104:DDR131104 DNL131104:DNN131104 DXH131104:DXJ131104 EHD131104:EHF131104 EQZ131104:ERB131104 FAV131104:FAX131104 FKR131104:FKT131104 FUN131104:FUP131104 GEJ131104:GEL131104 GOF131104:GOH131104 GYB131104:GYD131104 HHX131104:HHZ131104 HRT131104:HRV131104 IBP131104:IBR131104 ILL131104:ILN131104 IVH131104:IVJ131104 JFD131104:JFF131104 JOZ131104:JPB131104 JYV131104:JYX131104 KIR131104:KIT131104 KSN131104:KSP131104 LCJ131104:LCL131104 LMF131104:LMH131104 LWB131104:LWD131104 MFX131104:MFZ131104 MPT131104:MPV131104 MZP131104:MZR131104 NJL131104:NJN131104 NTH131104:NTJ131104 ODD131104:ODF131104 OMZ131104:ONB131104 OWV131104:OWX131104 PGR131104:PGT131104 PQN131104:PQP131104 QAJ131104:QAL131104 QKF131104:QKH131104 QUB131104:QUD131104 RDX131104:RDZ131104 RNT131104:RNV131104 RXP131104:RXR131104 SHL131104:SHN131104 SRH131104:SRJ131104 TBD131104:TBF131104 TKZ131104:TLB131104 TUV131104:TUX131104 UER131104:UET131104 UON131104:UOP131104 UYJ131104:UYL131104 VIF131104:VIH131104 VSB131104:VSD131104 WBX131104:WBZ131104 WLT131104:WLV131104 WVP131104:WVR131104 H196640:J196640 JD196640:JF196640 SZ196640:TB196640 ACV196640:ACX196640 AMR196640:AMT196640 AWN196640:AWP196640 BGJ196640:BGL196640 BQF196640:BQH196640 CAB196640:CAD196640 CJX196640:CJZ196640 CTT196640:CTV196640 DDP196640:DDR196640 DNL196640:DNN196640 DXH196640:DXJ196640 EHD196640:EHF196640 EQZ196640:ERB196640 FAV196640:FAX196640 FKR196640:FKT196640 FUN196640:FUP196640 GEJ196640:GEL196640 GOF196640:GOH196640 GYB196640:GYD196640 HHX196640:HHZ196640 HRT196640:HRV196640 IBP196640:IBR196640 ILL196640:ILN196640 IVH196640:IVJ196640 JFD196640:JFF196640 JOZ196640:JPB196640 JYV196640:JYX196640 KIR196640:KIT196640 KSN196640:KSP196640 LCJ196640:LCL196640 LMF196640:LMH196640 LWB196640:LWD196640 MFX196640:MFZ196640 MPT196640:MPV196640 MZP196640:MZR196640 NJL196640:NJN196640 NTH196640:NTJ196640 ODD196640:ODF196640 OMZ196640:ONB196640 OWV196640:OWX196640 PGR196640:PGT196640 PQN196640:PQP196640 QAJ196640:QAL196640 QKF196640:QKH196640 QUB196640:QUD196640 RDX196640:RDZ196640 RNT196640:RNV196640 RXP196640:RXR196640 SHL196640:SHN196640 SRH196640:SRJ196640 TBD196640:TBF196640 TKZ196640:TLB196640 TUV196640:TUX196640 UER196640:UET196640 UON196640:UOP196640 UYJ196640:UYL196640 VIF196640:VIH196640 VSB196640:VSD196640 WBX196640:WBZ196640 WLT196640:WLV196640 WVP196640:WVR196640 H262176:J262176 JD262176:JF262176 SZ262176:TB262176 ACV262176:ACX262176 AMR262176:AMT262176 AWN262176:AWP262176 BGJ262176:BGL262176 BQF262176:BQH262176 CAB262176:CAD262176 CJX262176:CJZ262176 CTT262176:CTV262176 DDP262176:DDR262176 DNL262176:DNN262176 DXH262176:DXJ262176 EHD262176:EHF262176 EQZ262176:ERB262176 FAV262176:FAX262176 FKR262176:FKT262176 FUN262176:FUP262176 GEJ262176:GEL262176 GOF262176:GOH262176 GYB262176:GYD262176 HHX262176:HHZ262176 HRT262176:HRV262176 IBP262176:IBR262176 ILL262176:ILN262176 IVH262176:IVJ262176 JFD262176:JFF262176 JOZ262176:JPB262176 JYV262176:JYX262176 KIR262176:KIT262176 KSN262176:KSP262176 LCJ262176:LCL262176 LMF262176:LMH262176 LWB262176:LWD262176 MFX262176:MFZ262176 MPT262176:MPV262176 MZP262176:MZR262176 NJL262176:NJN262176 NTH262176:NTJ262176 ODD262176:ODF262176 OMZ262176:ONB262176 OWV262176:OWX262176 PGR262176:PGT262176 PQN262176:PQP262176 QAJ262176:QAL262176 QKF262176:QKH262176 QUB262176:QUD262176 RDX262176:RDZ262176 RNT262176:RNV262176 RXP262176:RXR262176 SHL262176:SHN262176 SRH262176:SRJ262176 TBD262176:TBF262176 TKZ262176:TLB262176 TUV262176:TUX262176 UER262176:UET262176 UON262176:UOP262176 UYJ262176:UYL262176 VIF262176:VIH262176 VSB262176:VSD262176 WBX262176:WBZ262176 WLT262176:WLV262176 WVP262176:WVR262176 H327712:J327712 JD327712:JF327712 SZ327712:TB327712 ACV327712:ACX327712 AMR327712:AMT327712 AWN327712:AWP327712 BGJ327712:BGL327712 BQF327712:BQH327712 CAB327712:CAD327712 CJX327712:CJZ327712 CTT327712:CTV327712 DDP327712:DDR327712 DNL327712:DNN327712 DXH327712:DXJ327712 EHD327712:EHF327712 EQZ327712:ERB327712 FAV327712:FAX327712 FKR327712:FKT327712 FUN327712:FUP327712 GEJ327712:GEL327712 GOF327712:GOH327712 GYB327712:GYD327712 HHX327712:HHZ327712 HRT327712:HRV327712 IBP327712:IBR327712 ILL327712:ILN327712 IVH327712:IVJ327712 JFD327712:JFF327712 JOZ327712:JPB327712 JYV327712:JYX327712 KIR327712:KIT327712 KSN327712:KSP327712 LCJ327712:LCL327712 LMF327712:LMH327712 LWB327712:LWD327712 MFX327712:MFZ327712 MPT327712:MPV327712 MZP327712:MZR327712 NJL327712:NJN327712 NTH327712:NTJ327712 ODD327712:ODF327712 OMZ327712:ONB327712 OWV327712:OWX327712 PGR327712:PGT327712 PQN327712:PQP327712 QAJ327712:QAL327712 QKF327712:QKH327712 QUB327712:QUD327712 RDX327712:RDZ327712 RNT327712:RNV327712 RXP327712:RXR327712 SHL327712:SHN327712 SRH327712:SRJ327712 TBD327712:TBF327712 TKZ327712:TLB327712 TUV327712:TUX327712 UER327712:UET327712 UON327712:UOP327712 UYJ327712:UYL327712 VIF327712:VIH327712 VSB327712:VSD327712 WBX327712:WBZ327712 WLT327712:WLV327712 WVP327712:WVR327712 H393248:J393248 JD393248:JF393248 SZ393248:TB393248 ACV393248:ACX393248 AMR393248:AMT393248 AWN393248:AWP393248 BGJ393248:BGL393248 BQF393248:BQH393248 CAB393248:CAD393248 CJX393248:CJZ393248 CTT393248:CTV393248 DDP393248:DDR393248 DNL393248:DNN393248 DXH393248:DXJ393248 EHD393248:EHF393248 EQZ393248:ERB393248 FAV393248:FAX393248 FKR393248:FKT393248 FUN393248:FUP393248 GEJ393248:GEL393248 GOF393248:GOH393248 GYB393248:GYD393248 HHX393248:HHZ393248 HRT393248:HRV393248 IBP393248:IBR393248 ILL393248:ILN393248 IVH393248:IVJ393248 JFD393248:JFF393248 JOZ393248:JPB393248 JYV393248:JYX393248 KIR393248:KIT393248 KSN393248:KSP393248 LCJ393248:LCL393248 LMF393248:LMH393248 LWB393248:LWD393248 MFX393248:MFZ393248 MPT393248:MPV393248 MZP393248:MZR393248 NJL393248:NJN393248 NTH393248:NTJ393248 ODD393248:ODF393248 OMZ393248:ONB393248 OWV393248:OWX393248 PGR393248:PGT393248 PQN393248:PQP393248 QAJ393248:QAL393248 QKF393248:QKH393248 QUB393248:QUD393248 RDX393248:RDZ393248 RNT393248:RNV393248 RXP393248:RXR393248 SHL393248:SHN393248 SRH393248:SRJ393248 TBD393248:TBF393248 TKZ393248:TLB393248 TUV393248:TUX393248 UER393248:UET393248 UON393248:UOP393248 UYJ393248:UYL393248 VIF393248:VIH393248 VSB393248:VSD393248 WBX393248:WBZ393248 WLT393248:WLV393248 WVP393248:WVR393248 H458784:J458784 JD458784:JF458784 SZ458784:TB458784 ACV458784:ACX458784 AMR458784:AMT458784 AWN458784:AWP458784 BGJ458784:BGL458784 BQF458784:BQH458784 CAB458784:CAD458784 CJX458784:CJZ458784 CTT458784:CTV458784 DDP458784:DDR458784 DNL458784:DNN458784 DXH458784:DXJ458784 EHD458784:EHF458784 EQZ458784:ERB458784 FAV458784:FAX458784 FKR458784:FKT458784 FUN458784:FUP458784 GEJ458784:GEL458784 GOF458784:GOH458784 GYB458784:GYD458784 HHX458784:HHZ458784 HRT458784:HRV458784 IBP458784:IBR458784 ILL458784:ILN458784 IVH458784:IVJ458784 JFD458784:JFF458784 JOZ458784:JPB458784 JYV458784:JYX458784 KIR458784:KIT458784 KSN458784:KSP458784 LCJ458784:LCL458784 LMF458784:LMH458784 LWB458784:LWD458784 MFX458784:MFZ458784 MPT458784:MPV458784 MZP458784:MZR458784 NJL458784:NJN458784 NTH458784:NTJ458784 ODD458784:ODF458784 OMZ458784:ONB458784 OWV458784:OWX458784 PGR458784:PGT458784 PQN458784:PQP458784 QAJ458784:QAL458784 QKF458784:QKH458784 QUB458784:QUD458784 RDX458784:RDZ458784 RNT458784:RNV458784 RXP458784:RXR458784 SHL458784:SHN458784 SRH458784:SRJ458784 TBD458784:TBF458784 TKZ458784:TLB458784 TUV458784:TUX458784 UER458784:UET458784 UON458784:UOP458784 UYJ458784:UYL458784 VIF458784:VIH458784 VSB458784:VSD458784 WBX458784:WBZ458784 WLT458784:WLV458784 WVP458784:WVR458784 H524320:J524320 JD524320:JF524320 SZ524320:TB524320 ACV524320:ACX524320 AMR524320:AMT524320 AWN524320:AWP524320 BGJ524320:BGL524320 BQF524320:BQH524320 CAB524320:CAD524320 CJX524320:CJZ524320 CTT524320:CTV524320 DDP524320:DDR524320 DNL524320:DNN524320 DXH524320:DXJ524320 EHD524320:EHF524320 EQZ524320:ERB524320 FAV524320:FAX524320 FKR524320:FKT524320 FUN524320:FUP524320 GEJ524320:GEL524320 GOF524320:GOH524320 GYB524320:GYD524320 HHX524320:HHZ524320 HRT524320:HRV524320 IBP524320:IBR524320 ILL524320:ILN524320 IVH524320:IVJ524320 JFD524320:JFF524320 JOZ524320:JPB524320 JYV524320:JYX524320 KIR524320:KIT524320 KSN524320:KSP524320 LCJ524320:LCL524320 LMF524320:LMH524320 LWB524320:LWD524320 MFX524320:MFZ524320 MPT524320:MPV524320 MZP524320:MZR524320 NJL524320:NJN524320 NTH524320:NTJ524320 ODD524320:ODF524320 OMZ524320:ONB524320 OWV524320:OWX524320 PGR524320:PGT524320 PQN524320:PQP524320 QAJ524320:QAL524320 QKF524320:QKH524320 QUB524320:QUD524320 RDX524320:RDZ524320 RNT524320:RNV524320 RXP524320:RXR524320 SHL524320:SHN524320 SRH524320:SRJ524320 TBD524320:TBF524320 TKZ524320:TLB524320 TUV524320:TUX524320 UER524320:UET524320 UON524320:UOP524320 UYJ524320:UYL524320 VIF524320:VIH524320 VSB524320:VSD524320 WBX524320:WBZ524320 WLT524320:WLV524320 WVP524320:WVR524320 H589856:J589856 JD589856:JF589856 SZ589856:TB589856 ACV589856:ACX589856 AMR589856:AMT589856 AWN589856:AWP589856 BGJ589856:BGL589856 BQF589856:BQH589856 CAB589856:CAD589856 CJX589856:CJZ589856 CTT589856:CTV589856 DDP589856:DDR589856 DNL589856:DNN589856 DXH589856:DXJ589856 EHD589856:EHF589856 EQZ589856:ERB589856 FAV589856:FAX589856 FKR589856:FKT589856 FUN589856:FUP589856 GEJ589856:GEL589856 GOF589856:GOH589856 GYB589856:GYD589856 HHX589856:HHZ589856 HRT589856:HRV589856 IBP589856:IBR589856 ILL589856:ILN589856 IVH589856:IVJ589856 JFD589856:JFF589856 JOZ589856:JPB589856 JYV589856:JYX589856 KIR589856:KIT589856 KSN589856:KSP589856 LCJ589856:LCL589856 LMF589856:LMH589856 LWB589856:LWD589856 MFX589856:MFZ589856 MPT589856:MPV589856 MZP589856:MZR589856 NJL589856:NJN589856 NTH589856:NTJ589856 ODD589856:ODF589856 OMZ589856:ONB589856 OWV589856:OWX589856 PGR589856:PGT589856 PQN589856:PQP589856 QAJ589856:QAL589856 QKF589856:QKH589856 QUB589856:QUD589856 RDX589856:RDZ589856 RNT589856:RNV589856 RXP589856:RXR589856 SHL589856:SHN589856 SRH589856:SRJ589856 TBD589856:TBF589856 TKZ589856:TLB589856 TUV589856:TUX589856 UER589856:UET589856 UON589856:UOP589856 UYJ589856:UYL589856 VIF589856:VIH589856 VSB589856:VSD589856 WBX589856:WBZ589856 WLT589856:WLV589856 WVP589856:WVR589856 H655392:J655392 JD655392:JF655392 SZ655392:TB655392 ACV655392:ACX655392 AMR655392:AMT655392 AWN655392:AWP655392 BGJ655392:BGL655392 BQF655392:BQH655392 CAB655392:CAD655392 CJX655392:CJZ655392 CTT655392:CTV655392 DDP655392:DDR655392 DNL655392:DNN655392 DXH655392:DXJ655392 EHD655392:EHF655392 EQZ655392:ERB655392 FAV655392:FAX655392 FKR655392:FKT655392 FUN655392:FUP655392 GEJ655392:GEL655392 GOF655392:GOH655392 GYB655392:GYD655392 HHX655392:HHZ655392 HRT655392:HRV655392 IBP655392:IBR655392 ILL655392:ILN655392 IVH655392:IVJ655392 JFD655392:JFF655392 JOZ655392:JPB655392 JYV655392:JYX655392 KIR655392:KIT655392 KSN655392:KSP655392 LCJ655392:LCL655392 LMF655392:LMH655392 LWB655392:LWD655392 MFX655392:MFZ655392 MPT655392:MPV655392 MZP655392:MZR655392 NJL655392:NJN655392 NTH655392:NTJ655392 ODD655392:ODF655392 OMZ655392:ONB655392 OWV655392:OWX655392 PGR655392:PGT655392 PQN655392:PQP655392 QAJ655392:QAL655392 QKF655392:QKH655392 QUB655392:QUD655392 RDX655392:RDZ655392 RNT655392:RNV655392 RXP655392:RXR655392 SHL655392:SHN655392 SRH655392:SRJ655392 TBD655392:TBF655392 TKZ655392:TLB655392 TUV655392:TUX655392 UER655392:UET655392 UON655392:UOP655392 UYJ655392:UYL655392 VIF655392:VIH655392 VSB655392:VSD655392 WBX655392:WBZ655392 WLT655392:WLV655392 WVP655392:WVR655392 H720928:J720928 JD720928:JF720928 SZ720928:TB720928 ACV720928:ACX720928 AMR720928:AMT720928 AWN720928:AWP720928 BGJ720928:BGL720928 BQF720928:BQH720928 CAB720928:CAD720928 CJX720928:CJZ720928 CTT720928:CTV720928 DDP720928:DDR720928 DNL720928:DNN720928 DXH720928:DXJ720928 EHD720928:EHF720928 EQZ720928:ERB720928 FAV720928:FAX720928 FKR720928:FKT720928 FUN720928:FUP720928 GEJ720928:GEL720928 GOF720928:GOH720928 GYB720928:GYD720928 HHX720928:HHZ720928 HRT720928:HRV720928 IBP720928:IBR720928 ILL720928:ILN720928 IVH720928:IVJ720928 JFD720928:JFF720928 JOZ720928:JPB720928 JYV720928:JYX720928 KIR720928:KIT720928 KSN720928:KSP720928 LCJ720928:LCL720928 LMF720928:LMH720928 LWB720928:LWD720928 MFX720928:MFZ720928 MPT720928:MPV720928 MZP720928:MZR720928 NJL720928:NJN720928 NTH720928:NTJ720928 ODD720928:ODF720928 OMZ720928:ONB720928 OWV720928:OWX720928 PGR720928:PGT720928 PQN720928:PQP720928 QAJ720928:QAL720928 QKF720928:QKH720928 QUB720928:QUD720928 RDX720928:RDZ720928 RNT720928:RNV720928 RXP720928:RXR720928 SHL720928:SHN720928 SRH720928:SRJ720928 TBD720928:TBF720928 TKZ720928:TLB720928 TUV720928:TUX720928 UER720928:UET720928 UON720928:UOP720928 UYJ720928:UYL720928 VIF720928:VIH720928 VSB720928:VSD720928 WBX720928:WBZ720928 WLT720928:WLV720928 WVP720928:WVR720928 H786464:J786464 JD786464:JF786464 SZ786464:TB786464 ACV786464:ACX786464 AMR786464:AMT786464 AWN786464:AWP786464 BGJ786464:BGL786464 BQF786464:BQH786464 CAB786464:CAD786464 CJX786464:CJZ786464 CTT786464:CTV786464 DDP786464:DDR786464 DNL786464:DNN786464 DXH786464:DXJ786464 EHD786464:EHF786464 EQZ786464:ERB786464 FAV786464:FAX786464 FKR786464:FKT786464 FUN786464:FUP786464 GEJ786464:GEL786464 GOF786464:GOH786464 GYB786464:GYD786464 HHX786464:HHZ786464 HRT786464:HRV786464 IBP786464:IBR786464 ILL786464:ILN786464 IVH786464:IVJ786464 JFD786464:JFF786464 JOZ786464:JPB786464 JYV786464:JYX786464 KIR786464:KIT786464 KSN786464:KSP786464 LCJ786464:LCL786464 LMF786464:LMH786464 LWB786464:LWD786464 MFX786464:MFZ786464 MPT786464:MPV786464 MZP786464:MZR786464 NJL786464:NJN786464 NTH786464:NTJ786464 ODD786464:ODF786464 OMZ786464:ONB786464 OWV786464:OWX786464 PGR786464:PGT786464 PQN786464:PQP786464 QAJ786464:QAL786464 QKF786464:QKH786464 QUB786464:QUD786464 RDX786464:RDZ786464 RNT786464:RNV786464 RXP786464:RXR786464 SHL786464:SHN786464 SRH786464:SRJ786464 TBD786464:TBF786464 TKZ786464:TLB786464 TUV786464:TUX786464 UER786464:UET786464 UON786464:UOP786464 UYJ786464:UYL786464 VIF786464:VIH786464 VSB786464:VSD786464 WBX786464:WBZ786464 WLT786464:WLV786464 WVP786464:WVR786464 H852000:J852000 JD852000:JF852000 SZ852000:TB852000 ACV852000:ACX852000 AMR852000:AMT852000 AWN852000:AWP852000 BGJ852000:BGL852000 BQF852000:BQH852000 CAB852000:CAD852000 CJX852000:CJZ852000 CTT852000:CTV852000 DDP852000:DDR852000 DNL852000:DNN852000 DXH852000:DXJ852000 EHD852000:EHF852000 EQZ852000:ERB852000 FAV852000:FAX852000 FKR852000:FKT852000 FUN852000:FUP852000 GEJ852000:GEL852000 GOF852000:GOH852000 GYB852000:GYD852000 HHX852000:HHZ852000 HRT852000:HRV852000 IBP852000:IBR852000 ILL852000:ILN852000 IVH852000:IVJ852000 JFD852000:JFF852000 JOZ852000:JPB852000 JYV852000:JYX852000 KIR852000:KIT852000 KSN852000:KSP852000 LCJ852000:LCL852000 LMF852000:LMH852000 LWB852000:LWD852000 MFX852000:MFZ852000 MPT852000:MPV852000 MZP852000:MZR852000 NJL852000:NJN852000 NTH852000:NTJ852000 ODD852000:ODF852000 OMZ852000:ONB852000 OWV852000:OWX852000 PGR852000:PGT852000 PQN852000:PQP852000 QAJ852000:QAL852000 QKF852000:QKH852000 QUB852000:QUD852000 RDX852000:RDZ852000 RNT852000:RNV852000 RXP852000:RXR852000 SHL852000:SHN852000 SRH852000:SRJ852000 TBD852000:TBF852000 TKZ852000:TLB852000 TUV852000:TUX852000 UER852000:UET852000 UON852000:UOP852000 UYJ852000:UYL852000 VIF852000:VIH852000 VSB852000:VSD852000 WBX852000:WBZ852000 WLT852000:WLV852000 WVP852000:WVR852000 H917536:J917536 JD917536:JF917536 SZ917536:TB917536 ACV917536:ACX917536 AMR917536:AMT917536 AWN917536:AWP917536 BGJ917536:BGL917536 BQF917536:BQH917536 CAB917536:CAD917536 CJX917536:CJZ917536 CTT917536:CTV917536 DDP917536:DDR917536 DNL917536:DNN917536 DXH917536:DXJ917536 EHD917536:EHF917536 EQZ917536:ERB917536 FAV917536:FAX917536 FKR917536:FKT917536 FUN917536:FUP917536 GEJ917536:GEL917536 GOF917536:GOH917536 GYB917536:GYD917536 HHX917536:HHZ917536 HRT917536:HRV917536 IBP917536:IBR917536 ILL917536:ILN917536 IVH917536:IVJ917536 JFD917536:JFF917536 JOZ917536:JPB917536 JYV917536:JYX917536 KIR917536:KIT917536 KSN917536:KSP917536 LCJ917536:LCL917536 LMF917536:LMH917536 LWB917536:LWD917536 MFX917536:MFZ917536 MPT917536:MPV917536 MZP917536:MZR917536 NJL917536:NJN917536 NTH917536:NTJ917536 ODD917536:ODF917536 OMZ917536:ONB917536 OWV917536:OWX917536 PGR917536:PGT917536 PQN917536:PQP917536 QAJ917536:QAL917536 QKF917536:QKH917536 QUB917536:QUD917536 RDX917536:RDZ917536 RNT917536:RNV917536 RXP917536:RXR917536 SHL917536:SHN917536 SRH917536:SRJ917536 TBD917536:TBF917536 TKZ917536:TLB917536 TUV917536:TUX917536 UER917536:UET917536 UON917536:UOP917536 UYJ917536:UYL917536 VIF917536:VIH917536 VSB917536:VSD917536 WBX917536:WBZ917536 WLT917536:WLV917536 WVP917536:WVR917536 H983072:J983072 JD983072:JF983072 SZ983072:TB983072 ACV983072:ACX983072 AMR983072:AMT983072 AWN983072:AWP983072 BGJ983072:BGL983072 BQF983072:BQH983072 CAB983072:CAD983072 CJX983072:CJZ983072 CTT983072:CTV983072 DDP983072:DDR983072 DNL983072:DNN983072 DXH983072:DXJ983072 EHD983072:EHF983072 EQZ983072:ERB983072 FAV983072:FAX983072 FKR983072:FKT983072 FUN983072:FUP983072 GEJ983072:GEL983072 GOF983072:GOH983072 GYB983072:GYD983072 HHX983072:HHZ983072 HRT983072:HRV983072 IBP983072:IBR983072 ILL983072:ILN983072 IVH983072:IVJ983072 JFD983072:JFF983072 JOZ983072:JPB983072 JYV983072:JYX983072 KIR983072:KIT983072 KSN983072:KSP983072 LCJ983072:LCL983072 LMF983072:LMH983072 LWB983072:LWD983072 MFX983072:MFZ983072 MPT983072:MPV983072 MZP983072:MZR983072 NJL983072:NJN983072 NTH983072:NTJ983072 ODD983072:ODF983072 OMZ983072:ONB983072 OWV983072:OWX983072 PGR983072:PGT983072 PQN983072:PQP983072 QAJ983072:QAL983072 QKF983072:QKH983072 QUB983072:QUD983072 RDX983072:RDZ983072 RNT983072:RNV983072 RXP983072:RXR983072 SHL983072:SHN983072 SRH983072:SRJ983072 TBD983072:TBF983072 TKZ983072:TLB983072 TUV983072:TUX983072 UER983072:UET983072 UON983072:UOP983072 UYJ983072:UYL983072 VIF983072:VIH983072 VSB983072:VSD983072 WBX983072:WBZ983072 WLT983072:WLV983072 WVP983072:WVR983072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570:J65570 JD65570:JF65570 SZ65570:TB65570 ACV65570:ACX65570 AMR65570:AMT65570 AWN65570:AWP65570 BGJ65570:BGL65570 BQF65570:BQH65570 CAB65570:CAD65570 CJX65570:CJZ65570 CTT65570:CTV65570 DDP65570:DDR65570 DNL65570:DNN65570 DXH65570:DXJ65570 EHD65570:EHF65570 EQZ65570:ERB65570 FAV65570:FAX65570 FKR65570:FKT65570 FUN65570:FUP65570 GEJ65570:GEL65570 GOF65570:GOH65570 GYB65570:GYD65570 HHX65570:HHZ65570 HRT65570:HRV65570 IBP65570:IBR65570 ILL65570:ILN65570 IVH65570:IVJ65570 JFD65570:JFF65570 JOZ65570:JPB65570 JYV65570:JYX65570 KIR65570:KIT65570 KSN65570:KSP65570 LCJ65570:LCL65570 LMF65570:LMH65570 LWB65570:LWD65570 MFX65570:MFZ65570 MPT65570:MPV65570 MZP65570:MZR65570 NJL65570:NJN65570 NTH65570:NTJ65570 ODD65570:ODF65570 OMZ65570:ONB65570 OWV65570:OWX65570 PGR65570:PGT65570 PQN65570:PQP65570 QAJ65570:QAL65570 QKF65570:QKH65570 QUB65570:QUD65570 RDX65570:RDZ65570 RNT65570:RNV65570 RXP65570:RXR65570 SHL65570:SHN65570 SRH65570:SRJ65570 TBD65570:TBF65570 TKZ65570:TLB65570 TUV65570:TUX65570 UER65570:UET65570 UON65570:UOP65570 UYJ65570:UYL65570 VIF65570:VIH65570 VSB65570:VSD65570 WBX65570:WBZ65570 WLT65570:WLV65570 WVP65570:WVR65570 H131106:J131106 JD131106:JF131106 SZ131106:TB131106 ACV131106:ACX131106 AMR131106:AMT131106 AWN131106:AWP131106 BGJ131106:BGL131106 BQF131106:BQH131106 CAB131106:CAD131106 CJX131106:CJZ131106 CTT131106:CTV131106 DDP131106:DDR131106 DNL131106:DNN131106 DXH131106:DXJ131106 EHD131106:EHF131106 EQZ131106:ERB131106 FAV131106:FAX131106 FKR131106:FKT131106 FUN131106:FUP131106 GEJ131106:GEL131106 GOF131106:GOH131106 GYB131106:GYD131106 HHX131106:HHZ131106 HRT131106:HRV131106 IBP131106:IBR131106 ILL131106:ILN131106 IVH131106:IVJ131106 JFD131106:JFF131106 JOZ131106:JPB131106 JYV131106:JYX131106 KIR131106:KIT131106 KSN131106:KSP131106 LCJ131106:LCL131106 LMF131106:LMH131106 LWB131106:LWD131106 MFX131106:MFZ131106 MPT131106:MPV131106 MZP131106:MZR131106 NJL131106:NJN131106 NTH131106:NTJ131106 ODD131106:ODF131106 OMZ131106:ONB131106 OWV131106:OWX131106 PGR131106:PGT131106 PQN131106:PQP131106 QAJ131106:QAL131106 QKF131106:QKH131106 QUB131106:QUD131106 RDX131106:RDZ131106 RNT131106:RNV131106 RXP131106:RXR131106 SHL131106:SHN131106 SRH131106:SRJ131106 TBD131106:TBF131106 TKZ131106:TLB131106 TUV131106:TUX131106 UER131106:UET131106 UON131106:UOP131106 UYJ131106:UYL131106 VIF131106:VIH131106 VSB131106:VSD131106 WBX131106:WBZ131106 WLT131106:WLV131106 WVP131106:WVR131106 H196642:J196642 JD196642:JF196642 SZ196642:TB196642 ACV196642:ACX196642 AMR196642:AMT196642 AWN196642:AWP196642 BGJ196642:BGL196642 BQF196642:BQH196642 CAB196642:CAD196642 CJX196642:CJZ196642 CTT196642:CTV196642 DDP196642:DDR196642 DNL196642:DNN196642 DXH196642:DXJ196642 EHD196642:EHF196642 EQZ196642:ERB196642 FAV196642:FAX196642 FKR196642:FKT196642 FUN196642:FUP196642 GEJ196642:GEL196642 GOF196642:GOH196642 GYB196642:GYD196642 HHX196642:HHZ196642 HRT196642:HRV196642 IBP196642:IBR196642 ILL196642:ILN196642 IVH196642:IVJ196642 JFD196642:JFF196642 JOZ196642:JPB196642 JYV196642:JYX196642 KIR196642:KIT196642 KSN196642:KSP196642 LCJ196642:LCL196642 LMF196642:LMH196642 LWB196642:LWD196642 MFX196642:MFZ196642 MPT196642:MPV196642 MZP196642:MZR196642 NJL196642:NJN196642 NTH196642:NTJ196642 ODD196642:ODF196642 OMZ196642:ONB196642 OWV196642:OWX196642 PGR196642:PGT196642 PQN196642:PQP196642 QAJ196642:QAL196642 QKF196642:QKH196642 QUB196642:QUD196642 RDX196642:RDZ196642 RNT196642:RNV196642 RXP196642:RXR196642 SHL196642:SHN196642 SRH196642:SRJ196642 TBD196642:TBF196642 TKZ196642:TLB196642 TUV196642:TUX196642 UER196642:UET196642 UON196642:UOP196642 UYJ196642:UYL196642 VIF196642:VIH196642 VSB196642:VSD196642 WBX196642:WBZ196642 WLT196642:WLV196642 WVP196642:WVR196642 H262178:J262178 JD262178:JF262178 SZ262178:TB262178 ACV262178:ACX262178 AMR262178:AMT262178 AWN262178:AWP262178 BGJ262178:BGL262178 BQF262178:BQH262178 CAB262178:CAD262178 CJX262178:CJZ262178 CTT262178:CTV262178 DDP262178:DDR262178 DNL262178:DNN262178 DXH262178:DXJ262178 EHD262178:EHF262178 EQZ262178:ERB262178 FAV262178:FAX262178 FKR262178:FKT262178 FUN262178:FUP262178 GEJ262178:GEL262178 GOF262178:GOH262178 GYB262178:GYD262178 HHX262178:HHZ262178 HRT262178:HRV262178 IBP262178:IBR262178 ILL262178:ILN262178 IVH262178:IVJ262178 JFD262178:JFF262178 JOZ262178:JPB262178 JYV262178:JYX262178 KIR262178:KIT262178 KSN262178:KSP262178 LCJ262178:LCL262178 LMF262178:LMH262178 LWB262178:LWD262178 MFX262178:MFZ262178 MPT262178:MPV262178 MZP262178:MZR262178 NJL262178:NJN262178 NTH262178:NTJ262178 ODD262178:ODF262178 OMZ262178:ONB262178 OWV262178:OWX262178 PGR262178:PGT262178 PQN262178:PQP262178 QAJ262178:QAL262178 QKF262178:QKH262178 QUB262178:QUD262178 RDX262178:RDZ262178 RNT262178:RNV262178 RXP262178:RXR262178 SHL262178:SHN262178 SRH262178:SRJ262178 TBD262178:TBF262178 TKZ262178:TLB262178 TUV262178:TUX262178 UER262178:UET262178 UON262178:UOP262178 UYJ262178:UYL262178 VIF262178:VIH262178 VSB262178:VSD262178 WBX262178:WBZ262178 WLT262178:WLV262178 WVP262178:WVR262178 H327714:J327714 JD327714:JF327714 SZ327714:TB327714 ACV327714:ACX327714 AMR327714:AMT327714 AWN327714:AWP327714 BGJ327714:BGL327714 BQF327714:BQH327714 CAB327714:CAD327714 CJX327714:CJZ327714 CTT327714:CTV327714 DDP327714:DDR327714 DNL327714:DNN327714 DXH327714:DXJ327714 EHD327714:EHF327714 EQZ327714:ERB327714 FAV327714:FAX327714 FKR327714:FKT327714 FUN327714:FUP327714 GEJ327714:GEL327714 GOF327714:GOH327714 GYB327714:GYD327714 HHX327714:HHZ327714 HRT327714:HRV327714 IBP327714:IBR327714 ILL327714:ILN327714 IVH327714:IVJ327714 JFD327714:JFF327714 JOZ327714:JPB327714 JYV327714:JYX327714 KIR327714:KIT327714 KSN327714:KSP327714 LCJ327714:LCL327714 LMF327714:LMH327714 LWB327714:LWD327714 MFX327714:MFZ327714 MPT327714:MPV327714 MZP327714:MZR327714 NJL327714:NJN327714 NTH327714:NTJ327714 ODD327714:ODF327714 OMZ327714:ONB327714 OWV327714:OWX327714 PGR327714:PGT327714 PQN327714:PQP327714 QAJ327714:QAL327714 QKF327714:QKH327714 QUB327714:QUD327714 RDX327714:RDZ327714 RNT327714:RNV327714 RXP327714:RXR327714 SHL327714:SHN327714 SRH327714:SRJ327714 TBD327714:TBF327714 TKZ327714:TLB327714 TUV327714:TUX327714 UER327714:UET327714 UON327714:UOP327714 UYJ327714:UYL327714 VIF327714:VIH327714 VSB327714:VSD327714 WBX327714:WBZ327714 WLT327714:WLV327714 WVP327714:WVR327714 H393250:J393250 JD393250:JF393250 SZ393250:TB393250 ACV393250:ACX393250 AMR393250:AMT393250 AWN393250:AWP393250 BGJ393250:BGL393250 BQF393250:BQH393250 CAB393250:CAD393250 CJX393250:CJZ393250 CTT393250:CTV393250 DDP393250:DDR393250 DNL393250:DNN393250 DXH393250:DXJ393250 EHD393250:EHF393250 EQZ393250:ERB393250 FAV393250:FAX393250 FKR393250:FKT393250 FUN393250:FUP393250 GEJ393250:GEL393250 GOF393250:GOH393250 GYB393250:GYD393250 HHX393250:HHZ393250 HRT393250:HRV393250 IBP393250:IBR393250 ILL393250:ILN393250 IVH393250:IVJ393250 JFD393250:JFF393250 JOZ393250:JPB393250 JYV393250:JYX393250 KIR393250:KIT393250 KSN393250:KSP393250 LCJ393250:LCL393250 LMF393250:LMH393250 LWB393250:LWD393250 MFX393250:MFZ393250 MPT393250:MPV393250 MZP393250:MZR393250 NJL393250:NJN393250 NTH393250:NTJ393250 ODD393250:ODF393250 OMZ393250:ONB393250 OWV393250:OWX393250 PGR393250:PGT393250 PQN393250:PQP393250 QAJ393250:QAL393250 QKF393250:QKH393250 QUB393250:QUD393250 RDX393250:RDZ393250 RNT393250:RNV393250 RXP393250:RXR393250 SHL393250:SHN393250 SRH393250:SRJ393250 TBD393250:TBF393250 TKZ393250:TLB393250 TUV393250:TUX393250 UER393250:UET393250 UON393250:UOP393250 UYJ393250:UYL393250 VIF393250:VIH393250 VSB393250:VSD393250 WBX393250:WBZ393250 WLT393250:WLV393250 WVP393250:WVR393250 H458786:J458786 JD458786:JF458786 SZ458786:TB458786 ACV458786:ACX458786 AMR458786:AMT458786 AWN458786:AWP458786 BGJ458786:BGL458786 BQF458786:BQH458786 CAB458786:CAD458786 CJX458786:CJZ458786 CTT458786:CTV458786 DDP458786:DDR458786 DNL458786:DNN458786 DXH458786:DXJ458786 EHD458786:EHF458786 EQZ458786:ERB458786 FAV458786:FAX458786 FKR458786:FKT458786 FUN458786:FUP458786 GEJ458786:GEL458786 GOF458786:GOH458786 GYB458786:GYD458786 HHX458786:HHZ458786 HRT458786:HRV458786 IBP458786:IBR458786 ILL458786:ILN458786 IVH458786:IVJ458786 JFD458786:JFF458786 JOZ458786:JPB458786 JYV458786:JYX458786 KIR458786:KIT458786 KSN458786:KSP458786 LCJ458786:LCL458786 LMF458786:LMH458786 LWB458786:LWD458786 MFX458786:MFZ458786 MPT458786:MPV458786 MZP458786:MZR458786 NJL458786:NJN458786 NTH458786:NTJ458786 ODD458786:ODF458786 OMZ458786:ONB458786 OWV458786:OWX458786 PGR458786:PGT458786 PQN458786:PQP458786 QAJ458786:QAL458786 QKF458786:QKH458786 QUB458786:QUD458786 RDX458786:RDZ458786 RNT458786:RNV458786 RXP458786:RXR458786 SHL458786:SHN458786 SRH458786:SRJ458786 TBD458786:TBF458786 TKZ458786:TLB458786 TUV458786:TUX458786 UER458786:UET458786 UON458786:UOP458786 UYJ458786:UYL458786 VIF458786:VIH458786 VSB458786:VSD458786 WBX458786:WBZ458786 WLT458786:WLV458786 WVP458786:WVR458786 H524322:J524322 JD524322:JF524322 SZ524322:TB524322 ACV524322:ACX524322 AMR524322:AMT524322 AWN524322:AWP524322 BGJ524322:BGL524322 BQF524322:BQH524322 CAB524322:CAD524322 CJX524322:CJZ524322 CTT524322:CTV524322 DDP524322:DDR524322 DNL524322:DNN524322 DXH524322:DXJ524322 EHD524322:EHF524322 EQZ524322:ERB524322 FAV524322:FAX524322 FKR524322:FKT524322 FUN524322:FUP524322 GEJ524322:GEL524322 GOF524322:GOH524322 GYB524322:GYD524322 HHX524322:HHZ524322 HRT524322:HRV524322 IBP524322:IBR524322 ILL524322:ILN524322 IVH524322:IVJ524322 JFD524322:JFF524322 JOZ524322:JPB524322 JYV524322:JYX524322 KIR524322:KIT524322 KSN524322:KSP524322 LCJ524322:LCL524322 LMF524322:LMH524322 LWB524322:LWD524322 MFX524322:MFZ524322 MPT524322:MPV524322 MZP524322:MZR524322 NJL524322:NJN524322 NTH524322:NTJ524322 ODD524322:ODF524322 OMZ524322:ONB524322 OWV524322:OWX524322 PGR524322:PGT524322 PQN524322:PQP524322 QAJ524322:QAL524322 QKF524322:QKH524322 QUB524322:QUD524322 RDX524322:RDZ524322 RNT524322:RNV524322 RXP524322:RXR524322 SHL524322:SHN524322 SRH524322:SRJ524322 TBD524322:TBF524322 TKZ524322:TLB524322 TUV524322:TUX524322 UER524322:UET524322 UON524322:UOP524322 UYJ524322:UYL524322 VIF524322:VIH524322 VSB524322:VSD524322 WBX524322:WBZ524322 WLT524322:WLV524322 WVP524322:WVR524322 H589858:J589858 JD589858:JF589858 SZ589858:TB589858 ACV589858:ACX589858 AMR589858:AMT589858 AWN589858:AWP589858 BGJ589858:BGL589858 BQF589858:BQH589858 CAB589858:CAD589858 CJX589858:CJZ589858 CTT589858:CTV589858 DDP589858:DDR589858 DNL589858:DNN589858 DXH589858:DXJ589858 EHD589858:EHF589858 EQZ589858:ERB589858 FAV589858:FAX589858 FKR589858:FKT589858 FUN589858:FUP589858 GEJ589858:GEL589858 GOF589858:GOH589858 GYB589858:GYD589858 HHX589858:HHZ589858 HRT589858:HRV589858 IBP589858:IBR589858 ILL589858:ILN589858 IVH589858:IVJ589858 JFD589858:JFF589858 JOZ589858:JPB589858 JYV589858:JYX589858 KIR589858:KIT589858 KSN589858:KSP589858 LCJ589858:LCL589858 LMF589858:LMH589858 LWB589858:LWD589858 MFX589858:MFZ589858 MPT589858:MPV589858 MZP589858:MZR589858 NJL589858:NJN589858 NTH589858:NTJ589858 ODD589858:ODF589858 OMZ589858:ONB589858 OWV589858:OWX589858 PGR589858:PGT589858 PQN589858:PQP589858 QAJ589858:QAL589858 QKF589858:QKH589858 QUB589858:QUD589858 RDX589858:RDZ589858 RNT589858:RNV589858 RXP589858:RXR589858 SHL589858:SHN589858 SRH589858:SRJ589858 TBD589858:TBF589858 TKZ589858:TLB589858 TUV589858:TUX589858 UER589858:UET589858 UON589858:UOP589858 UYJ589858:UYL589858 VIF589858:VIH589858 VSB589858:VSD589858 WBX589858:WBZ589858 WLT589858:WLV589858 WVP589858:WVR589858 H655394:J655394 JD655394:JF655394 SZ655394:TB655394 ACV655394:ACX655394 AMR655394:AMT655394 AWN655394:AWP655394 BGJ655394:BGL655394 BQF655394:BQH655394 CAB655394:CAD655394 CJX655394:CJZ655394 CTT655394:CTV655394 DDP655394:DDR655394 DNL655394:DNN655394 DXH655394:DXJ655394 EHD655394:EHF655394 EQZ655394:ERB655394 FAV655394:FAX655394 FKR655394:FKT655394 FUN655394:FUP655394 GEJ655394:GEL655394 GOF655394:GOH655394 GYB655394:GYD655394 HHX655394:HHZ655394 HRT655394:HRV655394 IBP655394:IBR655394 ILL655394:ILN655394 IVH655394:IVJ655394 JFD655394:JFF655394 JOZ655394:JPB655394 JYV655394:JYX655394 KIR655394:KIT655394 KSN655394:KSP655394 LCJ655394:LCL655394 LMF655394:LMH655394 LWB655394:LWD655394 MFX655394:MFZ655394 MPT655394:MPV655394 MZP655394:MZR655394 NJL655394:NJN655394 NTH655394:NTJ655394 ODD655394:ODF655394 OMZ655394:ONB655394 OWV655394:OWX655394 PGR655394:PGT655394 PQN655394:PQP655394 QAJ655394:QAL655394 QKF655394:QKH655394 QUB655394:QUD655394 RDX655394:RDZ655394 RNT655394:RNV655394 RXP655394:RXR655394 SHL655394:SHN655394 SRH655394:SRJ655394 TBD655394:TBF655394 TKZ655394:TLB655394 TUV655394:TUX655394 UER655394:UET655394 UON655394:UOP655394 UYJ655394:UYL655394 VIF655394:VIH655394 VSB655394:VSD655394 WBX655394:WBZ655394 WLT655394:WLV655394 WVP655394:WVR655394 H720930:J720930 JD720930:JF720930 SZ720930:TB720930 ACV720930:ACX720930 AMR720930:AMT720930 AWN720930:AWP720930 BGJ720930:BGL720930 BQF720930:BQH720930 CAB720930:CAD720930 CJX720930:CJZ720930 CTT720930:CTV720930 DDP720930:DDR720930 DNL720930:DNN720930 DXH720930:DXJ720930 EHD720930:EHF720930 EQZ720930:ERB720930 FAV720930:FAX720930 FKR720930:FKT720930 FUN720930:FUP720930 GEJ720930:GEL720930 GOF720930:GOH720930 GYB720930:GYD720930 HHX720930:HHZ720930 HRT720930:HRV720930 IBP720930:IBR720930 ILL720930:ILN720930 IVH720930:IVJ720930 JFD720930:JFF720930 JOZ720930:JPB720930 JYV720930:JYX720930 KIR720930:KIT720930 KSN720930:KSP720930 LCJ720930:LCL720930 LMF720930:LMH720930 LWB720930:LWD720930 MFX720930:MFZ720930 MPT720930:MPV720930 MZP720930:MZR720930 NJL720930:NJN720930 NTH720930:NTJ720930 ODD720930:ODF720930 OMZ720930:ONB720930 OWV720930:OWX720930 PGR720930:PGT720930 PQN720930:PQP720930 QAJ720930:QAL720930 QKF720930:QKH720930 QUB720930:QUD720930 RDX720930:RDZ720930 RNT720930:RNV720930 RXP720930:RXR720930 SHL720930:SHN720930 SRH720930:SRJ720930 TBD720930:TBF720930 TKZ720930:TLB720930 TUV720930:TUX720930 UER720930:UET720930 UON720930:UOP720930 UYJ720930:UYL720930 VIF720930:VIH720930 VSB720930:VSD720930 WBX720930:WBZ720930 WLT720930:WLV720930 WVP720930:WVR720930 H786466:J786466 JD786466:JF786466 SZ786466:TB786466 ACV786466:ACX786466 AMR786466:AMT786466 AWN786466:AWP786466 BGJ786466:BGL786466 BQF786466:BQH786466 CAB786466:CAD786466 CJX786466:CJZ786466 CTT786466:CTV786466 DDP786466:DDR786466 DNL786466:DNN786466 DXH786466:DXJ786466 EHD786466:EHF786466 EQZ786466:ERB786466 FAV786466:FAX786466 FKR786466:FKT786466 FUN786466:FUP786466 GEJ786466:GEL786466 GOF786466:GOH786466 GYB786466:GYD786466 HHX786466:HHZ786466 HRT786466:HRV786466 IBP786466:IBR786466 ILL786466:ILN786466 IVH786466:IVJ786466 JFD786466:JFF786466 JOZ786466:JPB786466 JYV786466:JYX786466 KIR786466:KIT786466 KSN786466:KSP786466 LCJ786466:LCL786466 LMF786466:LMH786466 LWB786466:LWD786466 MFX786466:MFZ786466 MPT786466:MPV786466 MZP786466:MZR786466 NJL786466:NJN786466 NTH786466:NTJ786466 ODD786466:ODF786466 OMZ786466:ONB786466 OWV786466:OWX786466 PGR786466:PGT786466 PQN786466:PQP786466 QAJ786466:QAL786466 QKF786466:QKH786466 QUB786466:QUD786466 RDX786466:RDZ786466 RNT786466:RNV786466 RXP786466:RXR786466 SHL786466:SHN786466 SRH786466:SRJ786466 TBD786466:TBF786466 TKZ786466:TLB786466 TUV786466:TUX786466 UER786466:UET786466 UON786466:UOP786466 UYJ786466:UYL786466 VIF786466:VIH786466 VSB786466:VSD786466 WBX786466:WBZ786466 WLT786466:WLV786466 WVP786466:WVR786466 H852002:J852002 JD852002:JF852002 SZ852002:TB852002 ACV852002:ACX852002 AMR852002:AMT852002 AWN852002:AWP852002 BGJ852002:BGL852002 BQF852002:BQH852002 CAB852002:CAD852002 CJX852002:CJZ852002 CTT852002:CTV852002 DDP852002:DDR852002 DNL852002:DNN852002 DXH852002:DXJ852002 EHD852002:EHF852002 EQZ852002:ERB852002 FAV852002:FAX852002 FKR852002:FKT852002 FUN852002:FUP852002 GEJ852002:GEL852002 GOF852002:GOH852002 GYB852002:GYD852002 HHX852002:HHZ852002 HRT852002:HRV852002 IBP852002:IBR852002 ILL852002:ILN852002 IVH852002:IVJ852002 JFD852002:JFF852002 JOZ852002:JPB852002 JYV852002:JYX852002 KIR852002:KIT852002 KSN852002:KSP852002 LCJ852002:LCL852002 LMF852002:LMH852002 LWB852002:LWD852002 MFX852002:MFZ852002 MPT852002:MPV852002 MZP852002:MZR852002 NJL852002:NJN852002 NTH852002:NTJ852002 ODD852002:ODF852002 OMZ852002:ONB852002 OWV852002:OWX852002 PGR852002:PGT852002 PQN852002:PQP852002 QAJ852002:QAL852002 QKF852002:QKH852002 QUB852002:QUD852002 RDX852002:RDZ852002 RNT852002:RNV852002 RXP852002:RXR852002 SHL852002:SHN852002 SRH852002:SRJ852002 TBD852002:TBF852002 TKZ852002:TLB852002 TUV852002:TUX852002 UER852002:UET852002 UON852002:UOP852002 UYJ852002:UYL852002 VIF852002:VIH852002 VSB852002:VSD852002 WBX852002:WBZ852002 WLT852002:WLV852002 WVP852002:WVR852002 H917538:J917538 JD917538:JF917538 SZ917538:TB917538 ACV917538:ACX917538 AMR917538:AMT917538 AWN917538:AWP917538 BGJ917538:BGL917538 BQF917538:BQH917538 CAB917538:CAD917538 CJX917538:CJZ917538 CTT917538:CTV917538 DDP917538:DDR917538 DNL917538:DNN917538 DXH917538:DXJ917538 EHD917538:EHF917538 EQZ917538:ERB917538 FAV917538:FAX917538 FKR917538:FKT917538 FUN917538:FUP917538 GEJ917538:GEL917538 GOF917538:GOH917538 GYB917538:GYD917538 HHX917538:HHZ917538 HRT917538:HRV917538 IBP917538:IBR917538 ILL917538:ILN917538 IVH917538:IVJ917538 JFD917538:JFF917538 JOZ917538:JPB917538 JYV917538:JYX917538 KIR917538:KIT917538 KSN917538:KSP917538 LCJ917538:LCL917538 LMF917538:LMH917538 LWB917538:LWD917538 MFX917538:MFZ917538 MPT917538:MPV917538 MZP917538:MZR917538 NJL917538:NJN917538 NTH917538:NTJ917538 ODD917538:ODF917538 OMZ917538:ONB917538 OWV917538:OWX917538 PGR917538:PGT917538 PQN917538:PQP917538 QAJ917538:QAL917538 QKF917538:QKH917538 QUB917538:QUD917538 RDX917538:RDZ917538 RNT917538:RNV917538 RXP917538:RXR917538 SHL917538:SHN917538 SRH917538:SRJ917538 TBD917538:TBF917538 TKZ917538:TLB917538 TUV917538:TUX917538 UER917538:UET917538 UON917538:UOP917538 UYJ917538:UYL917538 VIF917538:VIH917538 VSB917538:VSD917538 WBX917538:WBZ917538 WLT917538:WLV917538 WVP917538:WVR917538 H983074:J983074 JD983074:JF983074 SZ983074:TB983074 ACV983074:ACX983074 AMR983074:AMT983074 AWN983074:AWP983074 BGJ983074:BGL983074 BQF983074:BQH983074 CAB983074:CAD983074 CJX983074:CJZ983074 CTT983074:CTV983074 DDP983074:DDR983074 DNL983074:DNN983074 DXH983074:DXJ983074 EHD983074:EHF983074 EQZ983074:ERB983074 FAV983074:FAX983074 FKR983074:FKT983074 FUN983074:FUP983074 GEJ983074:GEL983074 GOF983074:GOH983074 GYB983074:GYD983074 HHX983074:HHZ983074 HRT983074:HRV983074 IBP983074:IBR983074 ILL983074:ILN983074 IVH983074:IVJ983074 JFD983074:JFF983074 JOZ983074:JPB983074 JYV983074:JYX983074 KIR983074:KIT983074 KSN983074:KSP983074 LCJ983074:LCL983074 LMF983074:LMH983074 LWB983074:LWD983074 MFX983074:MFZ983074 MPT983074:MPV983074 MZP983074:MZR983074 NJL983074:NJN983074 NTH983074:NTJ983074 ODD983074:ODF983074 OMZ983074:ONB983074 OWV983074:OWX983074 PGR983074:PGT983074 PQN983074:PQP983074 QAJ983074:QAL983074 QKF983074:QKH983074 QUB983074:QUD983074 RDX983074:RDZ983074 RNT983074:RNV983074 RXP983074:RXR983074 SHL983074:SHN983074 SRH983074:SRJ983074 TBD983074:TBF983074 TKZ983074:TLB983074 TUV983074:TUX983074 UER983074:UET983074 UON983074:UOP983074 UYJ983074:UYL983074 VIF983074:VIH983074 VSB983074:VSD983074 WBX983074:WBZ983074 WLT983074:WLV983074 WVP983074:WVR983074 H65527:J65527 JD65527:JF65527 SZ65527:TB65527 ACV65527:ACX65527 AMR65527:AMT65527 AWN65527:AWP65527 BGJ65527:BGL65527 BQF65527:BQH65527 CAB65527:CAD65527 CJX65527:CJZ65527 CTT65527:CTV65527 DDP65527:DDR65527 DNL65527:DNN65527 DXH65527:DXJ65527 EHD65527:EHF65527 EQZ65527:ERB65527 FAV65527:FAX65527 FKR65527:FKT65527 FUN65527:FUP65527 GEJ65527:GEL65527 GOF65527:GOH65527 GYB65527:GYD65527 HHX65527:HHZ65527 HRT65527:HRV65527 IBP65527:IBR65527 ILL65527:ILN65527 IVH65527:IVJ65527 JFD65527:JFF65527 JOZ65527:JPB65527 JYV65527:JYX65527 KIR65527:KIT65527 KSN65527:KSP65527 LCJ65527:LCL65527 LMF65527:LMH65527 LWB65527:LWD65527 MFX65527:MFZ65527 MPT65527:MPV65527 MZP65527:MZR65527 NJL65527:NJN65527 NTH65527:NTJ65527 ODD65527:ODF65527 OMZ65527:ONB65527 OWV65527:OWX65527 PGR65527:PGT65527 PQN65527:PQP65527 QAJ65527:QAL65527 QKF65527:QKH65527 QUB65527:QUD65527 RDX65527:RDZ65527 RNT65527:RNV65527 RXP65527:RXR65527 SHL65527:SHN65527 SRH65527:SRJ65527 TBD65527:TBF65527 TKZ65527:TLB65527 TUV65527:TUX65527 UER65527:UET65527 UON65527:UOP65527 UYJ65527:UYL65527 VIF65527:VIH65527 VSB65527:VSD65527 WBX65527:WBZ65527 WLT65527:WLV65527 WVP65527:WVR65527 H131063:J131063 JD131063:JF131063 SZ131063:TB131063 ACV131063:ACX131063 AMR131063:AMT131063 AWN131063:AWP131063 BGJ131063:BGL131063 BQF131063:BQH131063 CAB131063:CAD131063 CJX131063:CJZ131063 CTT131063:CTV131063 DDP131063:DDR131063 DNL131063:DNN131063 DXH131063:DXJ131063 EHD131063:EHF131063 EQZ131063:ERB131063 FAV131063:FAX131063 FKR131063:FKT131063 FUN131063:FUP131063 GEJ131063:GEL131063 GOF131063:GOH131063 GYB131063:GYD131063 HHX131063:HHZ131063 HRT131063:HRV131063 IBP131063:IBR131063 ILL131063:ILN131063 IVH131063:IVJ131063 JFD131063:JFF131063 JOZ131063:JPB131063 JYV131063:JYX131063 KIR131063:KIT131063 KSN131063:KSP131063 LCJ131063:LCL131063 LMF131063:LMH131063 LWB131063:LWD131063 MFX131063:MFZ131063 MPT131063:MPV131063 MZP131063:MZR131063 NJL131063:NJN131063 NTH131063:NTJ131063 ODD131063:ODF131063 OMZ131063:ONB131063 OWV131063:OWX131063 PGR131063:PGT131063 PQN131063:PQP131063 QAJ131063:QAL131063 QKF131063:QKH131063 QUB131063:QUD131063 RDX131063:RDZ131063 RNT131063:RNV131063 RXP131063:RXR131063 SHL131063:SHN131063 SRH131063:SRJ131063 TBD131063:TBF131063 TKZ131063:TLB131063 TUV131063:TUX131063 UER131063:UET131063 UON131063:UOP131063 UYJ131063:UYL131063 VIF131063:VIH131063 VSB131063:VSD131063 WBX131063:WBZ131063 WLT131063:WLV131063 WVP131063:WVR131063 H196599:J196599 JD196599:JF196599 SZ196599:TB196599 ACV196599:ACX196599 AMR196599:AMT196599 AWN196599:AWP196599 BGJ196599:BGL196599 BQF196599:BQH196599 CAB196599:CAD196599 CJX196599:CJZ196599 CTT196599:CTV196599 DDP196599:DDR196599 DNL196599:DNN196599 DXH196599:DXJ196599 EHD196599:EHF196599 EQZ196599:ERB196599 FAV196599:FAX196599 FKR196599:FKT196599 FUN196599:FUP196599 GEJ196599:GEL196599 GOF196599:GOH196599 GYB196599:GYD196599 HHX196599:HHZ196599 HRT196599:HRV196599 IBP196599:IBR196599 ILL196599:ILN196599 IVH196599:IVJ196599 JFD196599:JFF196599 JOZ196599:JPB196599 JYV196599:JYX196599 KIR196599:KIT196599 KSN196599:KSP196599 LCJ196599:LCL196599 LMF196599:LMH196599 LWB196599:LWD196599 MFX196599:MFZ196599 MPT196599:MPV196599 MZP196599:MZR196599 NJL196599:NJN196599 NTH196599:NTJ196599 ODD196599:ODF196599 OMZ196599:ONB196599 OWV196599:OWX196599 PGR196599:PGT196599 PQN196599:PQP196599 QAJ196599:QAL196599 QKF196599:QKH196599 QUB196599:QUD196599 RDX196599:RDZ196599 RNT196599:RNV196599 RXP196599:RXR196599 SHL196599:SHN196599 SRH196599:SRJ196599 TBD196599:TBF196599 TKZ196599:TLB196599 TUV196599:TUX196599 UER196599:UET196599 UON196599:UOP196599 UYJ196599:UYL196599 VIF196599:VIH196599 VSB196599:VSD196599 WBX196599:WBZ196599 WLT196599:WLV196599 WVP196599:WVR196599 H262135:J262135 JD262135:JF262135 SZ262135:TB262135 ACV262135:ACX262135 AMR262135:AMT262135 AWN262135:AWP262135 BGJ262135:BGL262135 BQF262135:BQH262135 CAB262135:CAD262135 CJX262135:CJZ262135 CTT262135:CTV262135 DDP262135:DDR262135 DNL262135:DNN262135 DXH262135:DXJ262135 EHD262135:EHF262135 EQZ262135:ERB262135 FAV262135:FAX262135 FKR262135:FKT262135 FUN262135:FUP262135 GEJ262135:GEL262135 GOF262135:GOH262135 GYB262135:GYD262135 HHX262135:HHZ262135 HRT262135:HRV262135 IBP262135:IBR262135 ILL262135:ILN262135 IVH262135:IVJ262135 JFD262135:JFF262135 JOZ262135:JPB262135 JYV262135:JYX262135 KIR262135:KIT262135 KSN262135:KSP262135 LCJ262135:LCL262135 LMF262135:LMH262135 LWB262135:LWD262135 MFX262135:MFZ262135 MPT262135:MPV262135 MZP262135:MZR262135 NJL262135:NJN262135 NTH262135:NTJ262135 ODD262135:ODF262135 OMZ262135:ONB262135 OWV262135:OWX262135 PGR262135:PGT262135 PQN262135:PQP262135 QAJ262135:QAL262135 QKF262135:QKH262135 QUB262135:QUD262135 RDX262135:RDZ262135 RNT262135:RNV262135 RXP262135:RXR262135 SHL262135:SHN262135 SRH262135:SRJ262135 TBD262135:TBF262135 TKZ262135:TLB262135 TUV262135:TUX262135 UER262135:UET262135 UON262135:UOP262135 UYJ262135:UYL262135 VIF262135:VIH262135 VSB262135:VSD262135 WBX262135:WBZ262135 WLT262135:WLV262135 WVP262135:WVR262135 H327671:J327671 JD327671:JF327671 SZ327671:TB327671 ACV327671:ACX327671 AMR327671:AMT327671 AWN327671:AWP327671 BGJ327671:BGL327671 BQF327671:BQH327671 CAB327671:CAD327671 CJX327671:CJZ327671 CTT327671:CTV327671 DDP327671:DDR327671 DNL327671:DNN327671 DXH327671:DXJ327671 EHD327671:EHF327671 EQZ327671:ERB327671 FAV327671:FAX327671 FKR327671:FKT327671 FUN327671:FUP327671 GEJ327671:GEL327671 GOF327671:GOH327671 GYB327671:GYD327671 HHX327671:HHZ327671 HRT327671:HRV327671 IBP327671:IBR327671 ILL327671:ILN327671 IVH327671:IVJ327671 JFD327671:JFF327671 JOZ327671:JPB327671 JYV327671:JYX327671 KIR327671:KIT327671 KSN327671:KSP327671 LCJ327671:LCL327671 LMF327671:LMH327671 LWB327671:LWD327671 MFX327671:MFZ327671 MPT327671:MPV327671 MZP327671:MZR327671 NJL327671:NJN327671 NTH327671:NTJ327671 ODD327671:ODF327671 OMZ327671:ONB327671 OWV327671:OWX327671 PGR327671:PGT327671 PQN327671:PQP327671 QAJ327671:QAL327671 QKF327671:QKH327671 QUB327671:QUD327671 RDX327671:RDZ327671 RNT327671:RNV327671 RXP327671:RXR327671 SHL327671:SHN327671 SRH327671:SRJ327671 TBD327671:TBF327671 TKZ327671:TLB327671 TUV327671:TUX327671 UER327671:UET327671 UON327671:UOP327671 UYJ327671:UYL327671 VIF327671:VIH327671 VSB327671:VSD327671 WBX327671:WBZ327671 WLT327671:WLV327671 WVP327671:WVR327671 H393207:J393207 JD393207:JF393207 SZ393207:TB393207 ACV393207:ACX393207 AMR393207:AMT393207 AWN393207:AWP393207 BGJ393207:BGL393207 BQF393207:BQH393207 CAB393207:CAD393207 CJX393207:CJZ393207 CTT393207:CTV393207 DDP393207:DDR393207 DNL393207:DNN393207 DXH393207:DXJ393207 EHD393207:EHF393207 EQZ393207:ERB393207 FAV393207:FAX393207 FKR393207:FKT393207 FUN393207:FUP393207 GEJ393207:GEL393207 GOF393207:GOH393207 GYB393207:GYD393207 HHX393207:HHZ393207 HRT393207:HRV393207 IBP393207:IBR393207 ILL393207:ILN393207 IVH393207:IVJ393207 JFD393207:JFF393207 JOZ393207:JPB393207 JYV393207:JYX393207 KIR393207:KIT393207 KSN393207:KSP393207 LCJ393207:LCL393207 LMF393207:LMH393207 LWB393207:LWD393207 MFX393207:MFZ393207 MPT393207:MPV393207 MZP393207:MZR393207 NJL393207:NJN393207 NTH393207:NTJ393207 ODD393207:ODF393207 OMZ393207:ONB393207 OWV393207:OWX393207 PGR393207:PGT393207 PQN393207:PQP393207 QAJ393207:QAL393207 QKF393207:QKH393207 QUB393207:QUD393207 RDX393207:RDZ393207 RNT393207:RNV393207 RXP393207:RXR393207 SHL393207:SHN393207 SRH393207:SRJ393207 TBD393207:TBF393207 TKZ393207:TLB393207 TUV393207:TUX393207 UER393207:UET393207 UON393207:UOP393207 UYJ393207:UYL393207 VIF393207:VIH393207 VSB393207:VSD393207 WBX393207:WBZ393207 WLT393207:WLV393207 WVP393207:WVR393207 H458743:J458743 JD458743:JF458743 SZ458743:TB458743 ACV458743:ACX458743 AMR458743:AMT458743 AWN458743:AWP458743 BGJ458743:BGL458743 BQF458743:BQH458743 CAB458743:CAD458743 CJX458743:CJZ458743 CTT458743:CTV458743 DDP458743:DDR458743 DNL458743:DNN458743 DXH458743:DXJ458743 EHD458743:EHF458743 EQZ458743:ERB458743 FAV458743:FAX458743 FKR458743:FKT458743 FUN458743:FUP458743 GEJ458743:GEL458743 GOF458743:GOH458743 GYB458743:GYD458743 HHX458743:HHZ458743 HRT458743:HRV458743 IBP458743:IBR458743 ILL458743:ILN458743 IVH458743:IVJ458743 JFD458743:JFF458743 JOZ458743:JPB458743 JYV458743:JYX458743 KIR458743:KIT458743 KSN458743:KSP458743 LCJ458743:LCL458743 LMF458743:LMH458743 LWB458743:LWD458743 MFX458743:MFZ458743 MPT458743:MPV458743 MZP458743:MZR458743 NJL458743:NJN458743 NTH458743:NTJ458743 ODD458743:ODF458743 OMZ458743:ONB458743 OWV458743:OWX458743 PGR458743:PGT458743 PQN458743:PQP458743 QAJ458743:QAL458743 QKF458743:QKH458743 QUB458743:QUD458743 RDX458743:RDZ458743 RNT458743:RNV458743 RXP458743:RXR458743 SHL458743:SHN458743 SRH458743:SRJ458743 TBD458743:TBF458743 TKZ458743:TLB458743 TUV458743:TUX458743 UER458743:UET458743 UON458743:UOP458743 UYJ458743:UYL458743 VIF458743:VIH458743 VSB458743:VSD458743 WBX458743:WBZ458743 WLT458743:WLV458743 WVP458743:WVR458743 H524279:J524279 JD524279:JF524279 SZ524279:TB524279 ACV524279:ACX524279 AMR524279:AMT524279 AWN524279:AWP524279 BGJ524279:BGL524279 BQF524279:BQH524279 CAB524279:CAD524279 CJX524279:CJZ524279 CTT524279:CTV524279 DDP524279:DDR524279 DNL524279:DNN524279 DXH524279:DXJ524279 EHD524279:EHF524279 EQZ524279:ERB524279 FAV524279:FAX524279 FKR524279:FKT524279 FUN524279:FUP524279 GEJ524279:GEL524279 GOF524279:GOH524279 GYB524279:GYD524279 HHX524279:HHZ524279 HRT524279:HRV524279 IBP524279:IBR524279 ILL524279:ILN524279 IVH524279:IVJ524279 JFD524279:JFF524279 JOZ524279:JPB524279 JYV524279:JYX524279 KIR524279:KIT524279 KSN524279:KSP524279 LCJ524279:LCL524279 LMF524279:LMH524279 LWB524279:LWD524279 MFX524279:MFZ524279 MPT524279:MPV524279 MZP524279:MZR524279 NJL524279:NJN524279 NTH524279:NTJ524279 ODD524279:ODF524279 OMZ524279:ONB524279 OWV524279:OWX524279 PGR524279:PGT524279 PQN524279:PQP524279 QAJ524279:QAL524279 QKF524279:QKH524279 QUB524279:QUD524279 RDX524279:RDZ524279 RNT524279:RNV524279 RXP524279:RXR524279 SHL524279:SHN524279 SRH524279:SRJ524279 TBD524279:TBF524279 TKZ524279:TLB524279 TUV524279:TUX524279 UER524279:UET524279 UON524279:UOP524279 UYJ524279:UYL524279 VIF524279:VIH524279 VSB524279:VSD524279 WBX524279:WBZ524279 WLT524279:WLV524279 WVP524279:WVR524279 H589815:J589815 JD589815:JF589815 SZ589815:TB589815 ACV589815:ACX589815 AMR589815:AMT589815 AWN589815:AWP589815 BGJ589815:BGL589815 BQF589815:BQH589815 CAB589815:CAD589815 CJX589815:CJZ589815 CTT589815:CTV589815 DDP589815:DDR589815 DNL589815:DNN589815 DXH589815:DXJ589815 EHD589815:EHF589815 EQZ589815:ERB589815 FAV589815:FAX589815 FKR589815:FKT589815 FUN589815:FUP589815 GEJ589815:GEL589815 GOF589815:GOH589815 GYB589815:GYD589815 HHX589815:HHZ589815 HRT589815:HRV589815 IBP589815:IBR589815 ILL589815:ILN589815 IVH589815:IVJ589815 JFD589815:JFF589815 JOZ589815:JPB589815 JYV589815:JYX589815 KIR589815:KIT589815 KSN589815:KSP589815 LCJ589815:LCL589815 LMF589815:LMH589815 LWB589815:LWD589815 MFX589815:MFZ589815 MPT589815:MPV589815 MZP589815:MZR589815 NJL589815:NJN589815 NTH589815:NTJ589815 ODD589815:ODF589815 OMZ589815:ONB589815 OWV589815:OWX589815 PGR589815:PGT589815 PQN589815:PQP589815 QAJ589815:QAL589815 QKF589815:QKH589815 QUB589815:QUD589815 RDX589815:RDZ589815 RNT589815:RNV589815 RXP589815:RXR589815 SHL589815:SHN589815 SRH589815:SRJ589815 TBD589815:TBF589815 TKZ589815:TLB589815 TUV589815:TUX589815 UER589815:UET589815 UON589815:UOP589815 UYJ589815:UYL589815 VIF589815:VIH589815 VSB589815:VSD589815 WBX589815:WBZ589815 WLT589815:WLV589815 WVP589815:WVR589815 H655351:J655351 JD655351:JF655351 SZ655351:TB655351 ACV655351:ACX655351 AMR655351:AMT655351 AWN655351:AWP655351 BGJ655351:BGL655351 BQF655351:BQH655351 CAB655351:CAD655351 CJX655351:CJZ655351 CTT655351:CTV655351 DDP655351:DDR655351 DNL655351:DNN655351 DXH655351:DXJ655351 EHD655351:EHF655351 EQZ655351:ERB655351 FAV655351:FAX655351 FKR655351:FKT655351 FUN655351:FUP655351 GEJ655351:GEL655351 GOF655351:GOH655351 GYB655351:GYD655351 HHX655351:HHZ655351 HRT655351:HRV655351 IBP655351:IBR655351 ILL655351:ILN655351 IVH655351:IVJ655351 JFD655351:JFF655351 JOZ655351:JPB655351 JYV655351:JYX655351 KIR655351:KIT655351 KSN655351:KSP655351 LCJ655351:LCL655351 LMF655351:LMH655351 LWB655351:LWD655351 MFX655351:MFZ655351 MPT655351:MPV655351 MZP655351:MZR655351 NJL655351:NJN655351 NTH655351:NTJ655351 ODD655351:ODF655351 OMZ655351:ONB655351 OWV655351:OWX655351 PGR655351:PGT655351 PQN655351:PQP655351 QAJ655351:QAL655351 QKF655351:QKH655351 QUB655351:QUD655351 RDX655351:RDZ655351 RNT655351:RNV655351 RXP655351:RXR655351 SHL655351:SHN655351 SRH655351:SRJ655351 TBD655351:TBF655351 TKZ655351:TLB655351 TUV655351:TUX655351 UER655351:UET655351 UON655351:UOP655351 UYJ655351:UYL655351 VIF655351:VIH655351 VSB655351:VSD655351 WBX655351:WBZ655351 WLT655351:WLV655351 WVP655351:WVR655351 H720887:J720887 JD720887:JF720887 SZ720887:TB720887 ACV720887:ACX720887 AMR720887:AMT720887 AWN720887:AWP720887 BGJ720887:BGL720887 BQF720887:BQH720887 CAB720887:CAD720887 CJX720887:CJZ720887 CTT720887:CTV720887 DDP720887:DDR720887 DNL720887:DNN720887 DXH720887:DXJ720887 EHD720887:EHF720887 EQZ720887:ERB720887 FAV720887:FAX720887 FKR720887:FKT720887 FUN720887:FUP720887 GEJ720887:GEL720887 GOF720887:GOH720887 GYB720887:GYD720887 HHX720887:HHZ720887 HRT720887:HRV720887 IBP720887:IBR720887 ILL720887:ILN720887 IVH720887:IVJ720887 JFD720887:JFF720887 JOZ720887:JPB720887 JYV720887:JYX720887 KIR720887:KIT720887 KSN720887:KSP720887 LCJ720887:LCL720887 LMF720887:LMH720887 LWB720887:LWD720887 MFX720887:MFZ720887 MPT720887:MPV720887 MZP720887:MZR720887 NJL720887:NJN720887 NTH720887:NTJ720887 ODD720887:ODF720887 OMZ720887:ONB720887 OWV720887:OWX720887 PGR720887:PGT720887 PQN720887:PQP720887 QAJ720887:QAL720887 QKF720887:QKH720887 QUB720887:QUD720887 RDX720887:RDZ720887 RNT720887:RNV720887 RXP720887:RXR720887 SHL720887:SHN720887 SRH720887:SRJ720887 TBD720887:TBF720887 TKZ720887:TLB720887 TUV720887:TUX720887 UER720887:UET720887 UON720887:UOP720887 UYJ720887:UYL720887 VIF720887:VIH720887 VSB720887:VSD720887 WBX720887:WBZ720887 WLT720887:WLV720887 WVP720887:WVR720887 H786423:J786423 JD786423:JF786423 SZ786423:TB786423 ACV786423:ACX786423 AMR786423:AMT786423 AWN786423:AWP786423 BGJ786423:BGL786423 BQF786423:BQH786423 CAB786423:CAD786423 CJX786423:CJZ786423 CTT786423:CTV786423 DDP786423:DDR786423 DNL786423:DNN786423 DXH786423:DXJ786423 EHD786423:EHF786423 EQZ786423:ERB786423 FAV786423:FAX786423 FKR786423:FKT786423 FUN786423:FUP786423 GEJ786423:GEL786423 GOF786423:GOH786423 GYB786423:GYD786423 HHX786423:HHZ786423 HRT786423:HRV786423 IBP786423:IBR786423 ILL786423:ILN786423 IVH786423:IVJ786423 JFD786423:JFF786423 JOZ786423:JPB786423 JYV786423:JYX786423 KIR786423:KIT786423 KSN786423:KSP786423 LCJ786423:LCL786423 LMF786423:LMH786423 LWB786423:LWD786423 MFX786423:MFZ786423 MPT786423:MPV786423 MZP786423:MZR786423 NJL786423:NJN786423 NTH786423:NTJ786423 ODD786423:ODF786423 OMZ786423:ONB786423 OWV786423:OWX786423 PGR786423:PGT786423 PQN786423:PQP786423 QAJ786423:QAL786423 QKF786423:QKH786423 QUB786423:QUD786423 RDX786423:RDZ786423 RNT786423:RNV786423 RXP786423:RXR786423 SHL786423:SHN786423 SRH786423:SRJ786423 TBD786423:TBF786423 TKZ786423:TLB786423 TUV786423:TUX786423 UER786423:UET786423 UON786423:UOP786423 UYJ786423:UYL786423 VIF786423:VIH786423 VSB786423:VSD786423 WBX786423:WBZ786423 WLT786423:WLV786423 WVP786423:WVR786423 H851959:J851959 JD851959:JF851959 SZ851959:TB851959 ACV851959:ACX851959 AMR851959:AMT851959 AWN851959:AWP851959 BGJ851959:BGL851959 BQF851959:BQH851959 CAB851959:CAD851959 CJX851959:CJZ851959 CTT851959:CTV851959 DDP851959:DDR851959 DNL851959:DNN851959 DXH851959:DXJ851959 EHD851959:EHF851959 EQZ851959:ERB851959 FAV851959:FAX851959 FKR851959:FKT851959 FUN851959:FUP851959 GEJ851959:GEL851959 GOF851959:GOH851959 GYB851959:GYD851959 HHX851959:HHZ851959 HRT851959:HRV851959 IBP851959:IBR851959 ILL851959:ILN851959 IVH851959:IVJ851959 JFD851959:JFF851959 JOZ851959:JPB851959 JYV851959:JYX851959 KIR851959:KIT851959 KSN851959:KSP851959 LCJ851959:LCL851959 LMF851959:LMH851959 LWB851959:LWD851959 MFX851959:MFZ851959 MPT851959:MPV851959 MZP851959:MZR851959 NJL851959:NJN851959 NTH851959:NTJ851959 ODD851959:ODF851959 OMZ851959:ONB851959 OWV851959:OWX851959 PGR851959:PGT851959 PQN851959:PQP851959 QAJ851959:QAL851959 QKF851959:QKH851959 QUB851959:QUD851959 RDX851959:RDZ851959 RNT851959:RNV851959 RXP851959:RXR851959 SHL851959:SHN851959 SRH851959:SRJ851959 TBD851959:TBF851959 TKZ851959:TLB851959 TUV851959:TUX851959 UER851959:UET851959 UON851959:UOP851959 UYJ851959:UYL851959 VIF851959:VIH851959 VSB851959:VSD851959 WBX851959:WBZ851959 WLT851959:WLV851959 WVP851959:WVR851959 H917495:J917495 JD917495:JF917495 SZ917495:TB917495 ACV917495:ACX917495 AMR917495:AMT917495 AWN917495:AWP917495 BGJ917495:BGL917495 BQF917495:BQH917495 CAB917495:CAD917495 CJX917495:CJZ917495 CTT917495:CTV917495 DDP917495:DDR917495 DNL917495:DNN917495 DXH917495:DXJ917495 EHD917495:EHF917495 EQZ917495:ERB917495 FAV917495:FAX917495 FKR917495:FKT917495 FUN917495:FUP917495 GEJ917495:GEL917495 GOF917495:GOH917495 GYB917495:GYD917495 HHX917495:HHZ917495 HRT917495:HRV917495 IBP917495:IBR917495 ILL917495:ILN917495 IVH917495:IVJ917495 JFD917495:JFF917495 JOZ917495:JPB917495 JYV917495:JYX917495 KIR917495:KIT917495 KSN917495:KSP917495 LCJ917495:LCL917495 LMF917495:LMH917495 LWB917495:LWD917495 MFX917495:MFZ917495 MPT917495:MPV917495 MZP917495:MZR917495 NJL917495:NJN917495 NTH917495:NTJ917495 ODD917495:ODF917495 OMZ917495:ONB917495 OWV917495:OWX917495 PGR917495:PGT917495 PQN917495:PQP917495 QAJ917495:QAL917495 QKF917495:QKH917495 QUB917495:QUD917495 RDX917495:RDZ917495 RNT917495:RNV917495 RXP917495:RXR917495 SHL917495:SHN917495 SRH917495:SRJ917495 TBD917495:TBF917495 TKZ917495:TLB917495 TUV917495:TUX917495 UER917495:UET917495 UON917495:UOP917495 UYJ917495:UYL917495 VIF917495:VIH917495 VSB917495:VSD917495 WBX917495:WBZ917495 WLT917495:WLV917495 WVP917495:WVR917495 H983031:J983031 JD983031:JF983031 SZ983031:TB983031 ACV983031:ACX983031 AMR983031:AMT983031 AWN983031:AWP983031 BGJ983031:BGL983031 BQF983031:BQH983031 CAB983031:CAD983031 CJX983031:CJZ983031 CTT983031:CTV983031 DDP983031:DDR983031 DNL983031:DNN983031 DXH983031:DXJ983031 EHD983031:EHF983031 EQZ983031:ERB983031 FAV983031:FAX983031 FKR983031:FKT983031 FUN983031:FUP983031 GEJ983031:GEL983031 GOF983031:GOH983031 GYB983031:GYD983031 HHX983031:HHZ983031 HRT983031:HRV983031 IBP983031:IBR983031 ILL983031:ILN983031 IVH983031:IVJ983031 JFD983031:JFF983031 JOZ983031:JPB983031 JYV983031:JYX983031 KIR983031:KIT983031 KSN983031:KSP983031 LCJ983031:LCL983031 LMF983031:LMH983031 LWB983031:LWD983031 MFX983031:MFZ983031 MPT983031:MPV983031 MZP983031:MZR983031 NJL983031:NJN983031 NTH983031:NTJ983031 ODD983031:ODF983031 OMZ983031:ONB983031 OWV983031:OWX983031 PGR983031:PGT983031 PQN983031:PQP983031 QAJ983031:QAL983031 QKF983031:QKH983031 QUB983031:QUD983031 RDX983031:RDZ983031 RNT983031:RNV983031 RXP983031:RXR983031 SHL983031:SHN983031 SRH983031:SRJ983031 TBD983031:TBF983031 TKZ983031:TLB983031 TUV983031:TUX983031 UER983031:UET983031 UON983031:UOP983031 UYJ983031:UYL983031 VIF983031:VIH983031 VSB983031:VSD983031 WBX983031:WBZ983031 WLT983031:WLV983031 WVP983031:WVR983031 H65529:J65529 JD65529:JF65529 SZ65529:TB65529 ACV65529:ACX65529 AMR65529:AMT65529 AWN65529:AWP65529 BGJ65529:BGL65529 BQF65529:BQH65529 CAB65529:CAD65529 CJX65529:CJZ65529 CTT65529:CTV65529 DDP65529:DDR65529 DNL65529:DNN65529 DXH65529:DXJ65529 EHD65529:EHF65529 EQZ65529:ERB65529 FAV65529:FAX65529 FKR65529:FKT65529 FUN65529:FUP65529 GEJ65529:GEL65529 GOF65529:GOH65529 GYB65529:GYD65529 HHX65529:HHZ65529 HRT65529:HRV65529 IBP65529:IBR65529 ILL65529:ILN65529 IVH65529:IVJ65529 JFD65529:JFF65529 JOZ65529:JPB65529 JYV65529:JYX65529 KIR65529:KIT65529 KSN65529:KSP65529 LCJ65529:LCL65529 LMF65529:LMH65529 LWB65529:LWD65529 MFX65529:MFZ65529 MPT65529:MPV65529 MZP65529:MZR65529 NJL65529:NJN65529 NTH65529:NTJ65529 ODD65529:ODF65529 OMZ65529:ONB65529 OWV65529:OWX65529 PGR65529:PGT65529 PQN65529:PQP65529 QAJ65529:QAL65529 QKF65529:QKH65529 QUB65529:QUD65529 RDX65529:RDZ65529 RNT65529:RNV65529 RXP65529:RXR65529 SHL65529:SHN65529 SRH65529:SRJ65529 TBD65529:TBF65529 TKZ65529:TLB65529 TUV65529:TUX65529 UER65529:UET65529 UON65529:UOP65529 UYJ65529:UYL65529 VIF65529:VIH65529 VSB65529:VSD65529 WBX65529:WBZ65529 WLT65529:WLV65529 WVP65529:WVR65529 H131065:J131065 JD131065:JF131065 SZ131065:TB131065 ACV131065:ACX131065 AMR131065:AMT131065 AWN131065:AWP131065 BGJ131065:BGL131065 BQF131065:BQH131065 CAB131065:CAD131065 CJX131065:CJZ131065 CTT131065:CTV131065 DDP131065:DDR131065 DNL131065:DNN131065 DXH131065:DXJ131065 EHD131065:EHF131065 EQZ131065:ERB131065 FAV131065:FAX131065 FKR131065:FKT131065 FUN131065:FUP131065 GEJ131065:GEL131065 GOF131065:GOH131065 GYB131065:GYD131065 HHX131065:HHZ131065 HRT131065:HRV131065 IBP131065:IBR131065 ILL131065:ILN131065 IVH131065:IVJ131065 JFD131065:JFF131065 JOZ131065:JPB131065 JYV131065:JYX131065 KIR131065:KIT131065 KSN131065:KSP131065 LCJ131065:LCL131065 LMF131065:LMH131065 LWB131065:LWD131065 MFX131065:MFZ131065 MPT131065:MPV131065 MZP131065:MZR131065 NJL131065:NJN131065 NTH131065:NTJ131065 ODD131065:ODF131065 OMZ131065:ONB131065 OWV131065:OWX131065 PGR131065:PGT131065 PQN131065:PQP131065 QAJ131065:QAL131065 QKF131065:QKH131065 QUB131065:QUD131065 RDX131065:RDZ131065 RNT131065:RNV131065 RXP131065:RXR131065 SHL131065:SHN131065 SRH131065:SRJ131065 TBD131065:TBF131065 TKZ131065:TLB131065 TUV131065:TUX131065 UER131065:UET131065 UON131065:UOP131065 UYJ131065:UYL131065 VIF131065:VIH131065 VSB131065:VSD131065 WBX131065:WBZ131065 WLT131065:WLV131065 WVP131065:WVR131065 H196601:J196601 JD196601:JF196601 SZ196601:TB196601 ACV196601:ACX196601 AMR196601:AMT196601 AWN196601:AWP196601 BGJ196601:BGL196601 BQF196601:BQH196601 CAB196601:CAD196601 CJX196601:CJZ196601 CTT196601:CTV196601 DDP196601:DDR196601 DNL196601:DNN196601 DXH196601:DXJ196601 EHD196601:EHF196601 EQZ196601:ERB196601 FAV196601:FAX196601 FKR196601:FKT196601 FUN196601:FUP196601 GEJ196601:GEL196601 GOF196601:GOH196601 GYB196601:GYD196601 HHX196601:HHZ196601 HRT196601:HRV196601 IBP196601:IBR196601 ILL196601:ILN196601 IVH196601:IVJ196601 JFD196601:JFF196601 JOZ196601:JPB196601 JYV196601:JYX196601 KIR196601:KIT196601 KSN196601:KSP196601 LCJ196601:LCL196601 LMF196601:LMH196601 LWB196601:LWD196601 MFX196601:MFZ196601 MPT196601:MPV196601 MZP196601:MZR196601 NJL196601:NJN196601 NTH196601:NTJ196601 ODD196601:ODF196601 OMZ196601:ONB196601 OWV196601:OWX196601 PGR196601:PGT196601 PQN196601:PQP196601 QAJ196601:QAL196601 QKF196601:QKH196601 QUB196601:QUD196601 RDX196601:RDZ196601 RNT196601:RNV196601 RXP196601:RXR196601 SHL196601:SHN196601 SRH196601:SRJ196601 TBD196601:TBF196601 TKZ196601:TLB196601 TUV196601:TUX196601 UER196601:UET196601 UON196601:UOP196601 UYJ196601:UYL196601 VIF196601:VIH196601 VSB196601:VSD196601 WBX196601:WBZ196601 WLT196601:WLV196601 WVP196601:WVR196601 H262137:J262137 JD262137:JF262137 SZ262137:TB262137 ACV262137:ACX262137 AMR262137:AMT262137 AWN262137:AWP262137 BGJ262137:BGL262137 BQF262137:BQH262137 CAB262137:CAD262137 CJX262137:CJZ262137 CTT262137:CTV262137 DDP262137:DDR262137 DNL262137:DNN262137 DXH262137:DXJ262137 EHD262137:EHF262137 EQZ262137:ERB262137 FAV262137:FAX262137 FKR262137:FKT262137 FUN262137:FUP262137 GEJ262137:GEL262137 GOF262137:GOH262137 GYB262137:GYD262137 HHX262137:HHZ262137 HRT262137:HRV262137 IBP262137:IBR262137 ILL262137:ILN262137 IVH262137:IVJ262137 JFD262137:JFF262137 JOZ262137:JPB262137 JYV262137:JYX262137 KIR262137:KIT262137 KSN262137:KSP262137 LCJ262137:LCL262137 LMF262137:LMH262137 LWB262137:LWD262137 MFX262137:MFZ262137 MPT262137:MPV262137 MZP262137:MZR262137 NJL262137:NJN262137 NTH262137:NTJ262137 ODD262137:ODF262137 OMZ262137:ONB262137 OWV262137:OWX262137 PGR262137:PGT262137 PQN262137:PQP262137 QAJ262137:QAL262137 QKF262137:QKH262137 QUB262137:QUD262137 RDX262137:RDZ262137 RNT262137:RNV262137 RXP262137:RXR262137 SHL262137:SHN262137 SRH262137:SRJ262137 TBD262137:TBF262137 TKZ262137:TLB262137 TUV262137:TUX262137 UER262137:UET262137 UON262137:UOP262137 UYJ262137:UYL262137 VIF262137:VIH262137 VSB262137:VSD262137 WBX262137:WBZ262137 WLT262137:WLV262137 WVP262137:WVR262137 H327673:J327673 JD327673:JF327673 SZ327673:TB327673 ACV327673:ACX327673 AMR327673:AMT327673 AWN327673:AWP327673 BGJ327673:BGL327673 BQF327673:BQH327673 CAB327673:CAD327673 CJX327673:CJZ327673 CTT327673:CTV327673 DDP327673:DDR327673 DNL327673:DNN327673 DXH327673:DXJ327673 EHD327673:EHF327673 EQZ327673:ERB327673 FAV327673:FAX327673 FKR327673:FKT327673 FUN327673:FUP327673 GEJ327673:GEL327673 GOF327673:GOH327673 GYB327673:GYD327673 HHX327673:HHZ327673 HRT327673:HRV327673 IBP327673:IBR327673 ILL327673:ILN327673 IVH327673:IVJ327673 JFD327673:JFF327673 JOZ327673:JPB327673 JYV327673:JYX327673 KIR327673:KIT327673 KSN327673:KSP327673 LCJ327673:LCL327673 LMF327673:LMH327673 LWB327673:LWD327673 MFX327673:MFZ327673 MPT327673:MPV327673 MZP327673:MZR327673 NJL327673:NJN327673 NTH327673:NTJ327673 ODD327673:ODF327673 OMZ327673:ONB327673 OWV327673:OWX327673 PGR327673:PGT327673 PQN327673:PQP327673 QAJ327673:QAL327673 QKF327673:QKH327673 QUB327673:QUD327673 RDX327673:RDZ327673 RNT327673:RNV327673 RXP327673:RXR327673 SHL327673:SHN327673 SRH327673:SRJ327673 TBD327673:TBF327673 TKZ327673:TLB327673 TUV327673:TUX327673 UER327673:UET327673 UON327673:UOP327673 UYJ327673:UYL327673 VIF327673:VIH327673 VSB327673:VSD327673 WBX327673:WBZ327673 WLT327673:WLV327673 WVP327673:WVR327673 H393209:J393209 JD393209:JF393209 SZ393209:TB393209 ACV393209:ACX393209 AMR393209:AMT393209 AWN393209:AWP393209 BGJ393209:BGL393209 BQF393209:BQH393209 CAB393209:CAD393209 CJX393209:CJZ393209 CTT393209:CTV393209 DDP393209:DDR393209 DNL393209:DNN393209 DXH393209:DXJ393209 EHD393209:EHF393209 EQZ393209:ERB393209 FAV393209:FAX393209 FKR393209:FKT393209 FUN393209:FUP393209 GEJ393209:GEL393209 GOF393209:GOH393209 GYB393209:GYD393209 HHX393209:HHZ393209 HRT393209:HRV393209 IBP393209:IBR393209 ILL393209:ILN393209 IVH393209:IVJ393209 JFD393209:JFF393209 JOZ393209:JPB393209 JYV393209:JYX393209 KIR393209:KIT393209 KSN393209:KSP393209 LCJ393209:LCL393209 LMF393209:LMH393209 LWB393209:LWD393209 MFX393209:MFZ393209 MPT393209:MPV393209 MZP393209:MZR393209 NJL393209:NJN393209 NTH393209:NTJ393209 ODD393209:ODF393209 OMZ393209:ONB393209 OWV393209:OWX393209 PGR393209:PGT393209 PQN393209:PQP393209 QAJ393209:QAL393209 QKF393209:QKH393209 QUB393209:QUD393209 RDX393209:RDZ393209 RNT393209:RNV393209 RXP393209:RXR393209 SHL393209:SHN393209 SRH393209:SRJ393209 TBD393209:TBF393209 TKZ393209:TLB393209 TUV393209:TUX393209 UER393209:UET393209 UON393209:UOP393209 UYJ393209:UYL393209 VIF393209:VIH393209 VSB393209:VSD393209 WBX393209:WBZ393209 WLT393209:WLV393209 WVP393209:WVR393209 H458745:J458745 JD458745:JF458745 SZ458745:TB458745 ACV458745:ACX458745 AMR458745:AMT458745 AWN458745:AWP458745 BGJ458745:BGL458745 BQF458745:BQH458745 CAB458745:CAD458745 CJX458745:CJZ458745 CTT458745:CTV458745 DDP458745:DDR458745 DNL458745:DNN458745 DXH458745:DXJ458745 EHD458745:EHF458745 EQZ458745:ERB458745 FAV458745:FAX458745 FKR458745:FKT458745 FUN458745:FUP458745 GEJ458745:GEL458745 GOF458745:GOH458745 GYB458745:GYD458745 HHX458745:HHZ458745 HRT458745:HRV458745 IBP458745:IBR458745 ILL458745:ILN458745 IVH458745:IVJ458745 JFD458745:JFF458745 JOZ458745:JPB458745 JYV458745:JYX458745 KIR458745:KIT458745 KSN458745:KSP458745 LCJ458745:LCL458745 LMF458745:LMH458745 LWB458745:LWD458745 MFX458745:MFZ458745 MPT458745:MPV458745 MZP458745:MZR458745 NJL458745:NJN458745 NTH458745:NTJ458745 ODD458745:ODF458745 OMZ458745:ONB458745 OWV458745:OWX458745 PGR458745:PGT458745 PQN458745:PQP458745 QAJ458745:QAL458745 QKF458745:QKH458745 QUB458745:QUD458745 RDX458745:RDZ458745 RNT458745:RNV458745 RXP458745:RXR458745 SHL458745:SHN458745 SRH458745:SRJ458745 TBD458745:TBF458745 TKZ458745:TLB458745 TUV458745:TUX458745 UER458745:UET458745 UON458745:UOP458745 UYJ458745:UYL458745 VIF458745:VIH458745 VSB458745:VSD458745 WBX458745:WBZ458745 WLT458745:WLV458745 WVP458745:WVR458745 H524281:J524281 JD524281:JF524281 SZ524281:TB524281 ACV524281:ACX524281 AMR524281:AMT524281 AWN524281:AWP524281 BGJ524281:BGL524281 BQF524281:BQH524281 CAB524281:CAD524281 CJX524281:CJZ524281 CTT524281:CTV524281 DDP524281:DDR524281 DNL524281:DNN524281 DXH524281:DXJ524281 EHD524281:EHF524281 EQZ524281:ERB524281 FAV524281:FAX524281 FKR524281:FKT524281 FUN524281:FUP524281 GEJ524281:GEL524281 GOF524281:GOH524281 GYB524281:GYD524281 HHX524281:HHZ524281 HRT524281:HRV524281 IBP524281:IBR524281 ILL524281:ILN524281 IVH524281:IVJ524281 JFD524281:JFF524281 JOZ524281:JPB524281 JYV524281:JYX524281 KIR524281:KIT524281 KSN524281:KSP524281 LCJ524281:LCL524281 LMF524281:LMH524281 LWB524281:LWD524281 MFX524281:MFZ524281 MPT524281:MPV524281 MZP524281:MZR524281 NJL524281:NJN524281 NTH524281:NTJ524281 ODD524281:ODF524281 OMZ524281:ONB524281 OWV524281:OWX524281 PGR524281:PGT524281 PQN524281:PQP524281 QAJ524281:QAL524281 QKF524281:QKH524281 QUB524281:QUD524281 RDX524281:RDZ524281 RNT524281:RNV524281 RXP524281:RXR524281 SHL524281:SHN524281 SRH524281:SRJ524281 TBD524281:TBF524281 TKZ524281:TLB524281 TUV524281:TUX524281 UER524281:UET524281 UON524281:UOP524281 UYJ524281:UYL524281 VIF524281:VIH524281 VSB524281:VSD524281 WBX524281:WBZ524281 WLT524281:WLV524281 WVP524281:WVR524281 H589817:J589817 JD589817:JF589817 SZ589817:TB589817 ACV589817:ACX589817 AMR589817:AMT589817 AWN589817:AWP589817 BGJ589817:BGL589817 BQF589817:BQH589817 CAB589817:CAD589817 CJX589817:CJZ589817 CTT589817:CTV589817 DDP589817:DDR589817 DNL589817:DNN589817 DXH589817:DXJ589817 EHD589817:EHF589817 EQZ589817:ERB589817 FAV589817:FAX589817 FKR589817:FKT589817 FUN589817:FUP589817 GEJ589817:GEL589817 GOF589817:GOH589817 GYB589817:GYD589817 HHX589817:HHZ589817 HRT589817:HRV589817 IBP589817:IBR589817 ILL589817:ILN589817 IVH589817:IVJ589817 JFD589817:JFF589817 JOZ589817:JPB589817 JYV589817:JYX589817 KIR589817:KIT589817 KSN589817:KSP589817 LCJ589817:LCL589817 LMF589817:LMH589817 LWB589817:LWD589817 MFX589817:MFZ589817 MPT589817:MPV589817 MZP589817:MZR589817 NJL589817:NJN589817 NTH589817:NTJ589817 ODD589817:ODF589817 OMZ589817:ONB589817 OWV589817:OWX589817 PGR589817:PGT589817 PQN589817:PQP589817 QAJ589817:QAL589817 QKF589817:QKH589817 QUB589817:QUD589817 RDX589817:RDZ589817 RNT589817:RNV589817 RXP589817:RXR589817 SHL589817:SHN589817 SRH589817:SRJ589817 TBD589817:TBF589817 TKZ589817:TLB589817 TUV589817:TUX589817 UER589817:UET589817 UON589817:UOP589817 UYJ589817:UYL589817 VIF589817:VIH589817 VSB589817:VSD589817 WBX589817:WBZ589817 WLT589817:WLV589817 WVP589817:WVR589817 H655353:J655353 JD655353:JF655353 SZ655353:TB655353 ACV655353:ACX655353 AMR655353:AMT655353 AWN655353:AWP655353 BGJ655353:BGL655353 BQF655353:BQH655353 CAB655353:CAD655353 CJX655353:CJZ655353 CTT655353:CTV655353 DDP655353:DDR655353 DNL655353:DNN655353 DXH655353:DXJ655353 EHD655353:EHF655353 EQZ655353:ERB655353 FAV655353:FAX655353 FKR655353:FKT655353 FUN655353:FUP655353 GEJ655353:GEL655353 GOF655353:GOH655353 GYB655353:GYD655353 HHX655353:HHZ655353 HRT655353:HRV655353 IBP655353:IBR655353 ILL655353:ILN655353 IVH655353:IVJ655353 JFD655353:JFF655353 JOZ655353:JPB655353 JYV655353:JYX655353 KIR655353:KIT655353 KSN655353:KSP655353 LCJ655353:LCL655353 LMF655353:LMH655353 LWB655353:LWD655353 MFX655353:MFZ655353 MPT655353:MPV655353 MZP655353:MZR655353 NJL655353:NJN655353 NTH655353:NTJ655353 ODD655353:ODF655353 OMZ655353:ONB655353 OWV655353:OWX655353 PGR655353:PGT655353 PQN655353:PQP655353 QAJ655353:QAL655353 QKF655353:QKH655353 QUB655353:QUD655353 RDX655353:RDZ655353 RNT655353:RNV655353 RXP655353:RXR655353 SHL655353:SHN655353 SRH655353:SRJ655353 TBD655353:TBF655353 TKZ655353:TLB655353 TUV655353:TUX655353 UER655353:UET655353 UON655353:UOP655353 UYJ655353:UYL655353 VIF655353:VIH655353 VSB655353:VSD655353 WBX655353:WBZ655353 WLT655353:WLV655353 WVP655353:WVR655353 H720889:J720889 JD720889:JF720889 SZ720889:TB720889 ACV720889:ACX720889 AMR720889:AMT720889 AWN720889:AWP720889 BGJ720889:BGL720889 BQF720889:BQH720889 CAB720889:CAD720889 CJX720889:CJZ720889 CTT720889:CTV720889 DDP720889:DDR720889 DNL720889:DNN720889 DXH720889:DXJ720889 EHD720889:EHF720889 EQZ720889:ERB720889 FAV720889:FAX720889 FKR720889:FKT720889 FUN720889:FUP720889 GEJ720889:GEL720889 GOF720889:GOH720889 GYB720889:GYD720889 HHX720889:HHZ720889 HRT720889:HRV720889 IBP720889:IBR720889 ILL720889:ILN720889 IVH720889:IVJ720889 JFD720889:JFF720889 JOZ720889:JPB720889 JYV720889:JYX720889 KIR720889:KIT720889 KSN720889:KSP720889 LCJ720889:LCL720889 LMF720889:LMH720889 LWB720889:LWD720889 MFX720889:MFZ720889 MPT720889:MPV720889 MZP720889:MZR720889 NJL720889:NJN720889 NTH720889:NTJ720889 ODD720889:ODF720889 OMZ720889:ONB720889 OWV720889:OWX720889 PGR720889:PGT720889 PQN720889:PQP720889 QAJ720889:QAL720889 QKF720889:QKH720889 QUB720889:QUD720889 RDX720889:RDZ720889 RNT720889:RNV720889 RXP720889:RXR720889 SHL720889:SHN720889 SRH720889:SRJ720889 TBD720889:TBF720889 TKZ720889:TLB720889 TUV720889:TUX720889 UER720889:UET720889 UON720889:UOP720889 UYJ720889:UYL720889 VIF720889:VIH720889 VSB720889:VSD720889 WBX720889:WBZ720889 WLT720889:WLV720889 WVP720889:WVR720889 H786425:J786425 JD786425:JF786425 SZ786425:TB786425 ACV786425:ACX786425 AMR786425:AMT786425 AWN786425:AWP786425 BGJ786425:BGL786425 BQF786425:BQH786425 CAB786425:CAD786425 CJX786425:CJZ786425 CTT786425:CTV786425 DDP786425:DDR786425 DNL786425:DNN786425 DXH786425:DXJ786425 EHD786425:EHF786425 EQZ786425:ERB786425 FAV786425:FAX786425 FKR786425:FKT786425 FUN786425:FUP786425 GEJ786425:GEL786425 GOF786425:GOH786425 GYB786425:GYD786425 HHX786425:HHZ786425 HRT786425:HRV786425 IBP786425:IBR786425 ILL786425:ILN786425 IVH786425:IVJ786425 JFD786425:JFF786425 JOZ786425:JPB786425 JYV786425:JYX786425 KIR786425:KIT786425 KSN786425:KSP786425 LCJ786425:LCL786425 LMF786425:LMH786425 LWB786425:LWD786425 MFX786425:MFZ786425 MPT786425:MPV786425 MZP786425:MZR786425 NJL786425:NJN786425 NTH786425:NTJ786425 ODD786425:ODF786425 OMZ786425:ONB786425 OWV786425:OWX786425 PGR786425:PGT786425 PQN786425:PQP786425 QAJ786425:QAL786425 QKF786425:QKH786425 QUB786425:QUD786425 RDX786425:RDZ786425 RNT786425:RNV786425 RXP786425:RXR786425 SHL786425:SHN786425 SRH786425:SRJ786425 TBD786425:TBF786425 TKZ786425:TLB786425 TUV786425:TUX786425 UER786425:UET786425 UON786425:UOP786425 UYJ786425:UYL786425 VIF786425:VIH786425 VSB786425:VSD786425 WBX786425:WBZ786425 WLT786425:WLV786425 WVP786425:WVR786425 H851961:J851961 JD851961:JF851961 SZ851961:TB851961 ACV851961:ACX851961 AMR851961:AMT851961 AWN851961:AWP851961 BGJ851961:BGL851961 BQF851961:BQH851961 CAB851961:CAD851961 CJX851961:CJZ851961 CTT851961:CTV851961 DDP851961:DDR851961 DNL851961:DNN851961 DXH851961:DXJ851961 EHD851961:EHF851961 EQZ851961:ERB851961 FAV851961:FAX851961 FKR851961:FKT851961 FUN851961:FUP851961 GEJ851961:GEL851961 GOF851961:GOH851961 GYB851961:GYD851961 HHX851961:HHZ851961 HRT851961:HRV851961 IBP851961:IBR851961 ILL851961:ILN851961 IVH851961:IVJ851961 JFD851961:JFF851961 JOZ851961:JPB851961 JYV851961:JYX851961 KIR851961:KIT851961 KSN851961:KSP851961 LCJ851961:LCL851961 LMF851961:LMH851961 LWB851961:LWD851961 MFX851961:MFZ851961 MPT851961:MPV851961 MZP851961:MZR851961 NJL851961:NJN851961 NTH851961:NTJ851961 ODD851961:ODF851961 OMZ851961:ONB851961 OWV851961:OWX851961 PGR851961:PGT851961 PQN851961:PQP851961 QAJ851961:QAL851961 QKF851961:QKH851961 QUB851961:QUD851961 RDX851961:RDZ851961 RNT851961:RNV851961 RXP851961:RXR851961 SHL851961:SHN851961 SRH851961:SRJ851961 TBD851961:TBF851961 TKZ851961:TLB851961 TUV851961:TUX851961 UER851961:UET851961 UON851961:UOP851961 UYJ851961:UYL851961 VIF851961:VIH851961 VSB851961:VSD851961 WBX851961:WBZ851961 WLT851961:WLV851961 WVP851961:WVR851961 H917497:J917497 JD917497:JF917497 SZ917497:TB917497 ACV917497:ACX917497 AMR917497:AMT917497 AWN917497:AWP917497 BGJ917497:BGL917497 BQF917497:BQH917497 CAB917497:CAD917497 CJX917497:CJZ917497 CTT917497:CTV917497 DDP917497:DDR917497 DNL917497:DNN917497 DXH917497:DXJ917497 EHD917497:EHF917497 EQZ917497:ERB917497 FAV917497:FAX917497 FKR917497:FKT917497 FUN917497:FUP917497 GEJ917497:GEL917497 GOF917497:GOH917497 GYB917497:GYD917497 HHX917497:HHZ917497 HRT917497:HRV917497 IBP917497:IBR917497 ILL917497:ILN917497 IVH917497:IVJ917497 JFD917497:JFF917497 JOZ917497:JPB917497 JYV917497:JYX917497 KIR917497:KIT917497 KSN917497:KSP917497 LCJ917497:LCL917497 LMF917497:LMH917497 LWB917497:LWD917497 MFX917497:MFZ917497 MPT917497:MPV917497 MZP917497:MZR917497 NJL917497:NJN917497 NTH917497:NTJ917497 ODD917497:ODF917497 OMZ917497:ONB917497 OWV917497:OWX917497 PGR917497:PGT917497 PQN917497:PQP917497 QAJ917497:QAL917497 QKF917497:QKH917497 QUB917497:QUD917497 RDX917497:RDZ917497 RNT917497:RNV917497 RXP917497:RXR917497 SHL917497:SHN917497 SRH917497:SRJ917497 TBD917497:TBF917497 TKZ917497:TLB917497 TUV917497:TUX917497 UER917497:UET917497 UON917497:UOP917497 UYJ917497:UYL917497 VIF917497:VIH917497 VSB917497:VSD917497 WBX917497:WBZ917497 WLT917497:WLV917497 WVP917497:WVR917497 H983033:J983033 JD983033:JF983033 SZ983033:TB983033 ACV983033:ACX983033 AMR983033:AMT983033 AWN983033:AWP983033 BGJ983033:BGL983033 BQF983033:BQH983033 CAB983033:CAD983033 CJX983033:CJZ983033 CTT983033:CTV983033 DDP983033:DDR983033 DNL983033:DNN983033 DXH983033:DXJ983033 EHD983033:EHF983033 EQZ983033:ERB983033 FAV983033:FAX983033 FKR983033:FKT983033 FUN983033:FUP983033 GEJ983033:GEL983033 GOF983033:GOH983033 GYB983033:GYD983033 HHX983033:HHZ983033 HRT983033:HRV983033 IBP983033:IBR983033 ILL983033:ILN983033 IVH983033:IVJ983033 JFD983033:JFF983033 JOZ983033:JPB983033 JYV983033:JYX983033 KIR983033:KIT983033 KSN983033:KSP983033 LCJ983033:LCL983033 LMF983033:LMH983033 LWB983033:LWD983033 MFX983033:MFZ983033 MPT983033:MPV983033 MZP983033:MZR983033 NJL983033:NJN983033 NTH983033:NTJ983033 ODD983033:ODF983033 OMZ983033:ONB983033 OWV983033:OWX983033 PGR983033:PGT983033 PQN983033:PQP983033 QAJ983033:QAL983033 QKF983033:QKH983033 QUB983033:QUD983033 RDX983033:RDZ983033 RNT983033:RNV983033 RXP983033:RXR983033 SHL983033:SHN983033 SRH983033:SRJ983033 TBD983033:TBF983033 TKZ983033:TLB983033 TUV983033:TUX983033 UER983033:UET983033 UON983033:UOP983033 UYJ983033:UYL983033 VIF983033:VIH983033 VSB983033:VSD983033 WBX983033:WBZ983033 WLT983033:WLV983033 WVP983033:WVR983033 H65606:J65606 JD65606:JF65606 SZ65606:TB65606 ACV65606:ACX65606 AMR65606:AMT65606 AWN65606:AWP65606 BGJ65606:BGL65606 BQF65606:BQH65606 CAB65606:CAD65606 CJX65606:CJZ65606 CTT65606:CTV65606 DDP65606:DDR65606 DNL65606:DNN65606 DXH65606:DXJ65606 EHD65606:EHF65606 EQZ65606:ERB65606 FAV65606:FAX65606 FKR65606:FKT65606 FUN65606:FUP65606 GEJ65606:GEL65606 GOF65606:GOH65606 GYB65606:GYD65606 HHX65606:HHZ65606 HRT65606:HRV65606 IBP65606:IBR65606 ILL65606:ILN65606 IVH65606:IVJ65606 JFD65606:JFF65606 JOZ65606:JPB65606 JYV65606:JYX65606 KIR65606:KIT65606 KSN65606:KSP65606 LCJ65606:LCL65606 LMF65606:LMH65606 LWB65606:LWD65606 MFX65606:MFZ65606 MPT65606:MPV65606 MZP65606:MZR65606 NJL65606:NJN65606 NTH65606:NTJ65606 ODD65606:ODF65606 OMZ65606:ONB65606 OWV65606:OWX65606 PGR65606:PGT65606 PQN65606:PQP65606 QAJ65606:QAL65606 QKF65606:QKH65606 QUB65606:QUD65606 RDX65606:RDZ65606 RNT65606:RNV65606 RXP65606:RXR65606 SHL65606:SHN65606 SRH65606:SRJ65606 TBD65606:TBF65606 TKZ65606:TLB65606 TUV65606:TUX65606 UER65606:UET65606 UON65606:UOP65606 UYJ65606:UYL65606 VIF65606:VIH65606 VSB65606:VSD65606 WBX65606:WBZ65606 WLT65606:WLV65606 WVP65606:WVR65606 H131142:J131142 JD131142:JF131142 SZ131142:TB131142 ACV131142:ACX131142 AMR131142:AMT131142 AWN131142:AWP131142 BGJ131142:BGL131142 BQF131142:BQH131142 CAB131142:CAD131142 CJX131142:CJZ131142 CTT131142:CTV131142 DDP131142:DDR131142 DNL131142:DNN131142 DXH131142:DXJ131142 EHD131142:EHF131142 EQZ131142:ERB131142 FAV131142:FAX131142 FKR131142:FKT131142 FUN131142:FUP131142 GEJ131142:GEL131142 GOF131142:GOH131142 GYB131142:GYD131142 HHX131142:HHZ131142 HRT131142:HRV131142 IBP131142:IBR131142 ILL131142:ILN131142 IVH131142:IVJ131142 JFD131142:JFF131142 JOZ131142:JPB131142 JYV131142:JYX131142 KIR131142:KIT131142 KSN131142:KSP131142 LCJ131142:LCL131142 LMF131142:LMH131142 LWB131142:LWD131142 MFX131142:MFZ131142 MPT131142:MPV131142 MZP131142:MZR131142 NJL131142:NJN131142 NTH131142:NTJ131142 ODD131142:ODF131142 OMZ131142:ONB131142 OWV131142:OWX131142 PGR131142:PGT131142 PQN131142:PQP131142 QAJ131142:QAL131142 QKF131142:QKH131142 QUB131142:QUD131142 RDX131142:RDZ131142 RNT131142:RNV131142 RXP131142:RXR131142 SHL131142:SHN131142 SRH131142:SRJ131142 TBD131142:TBF131142 TKZ131142:TLB131142 TUV131142:TUX131142 UER131142:UET131142 UON131142:UOP131142 UYJ131142:UYL131142 VIF131142:VIH131142 VSB131142:VSD131142 WBX131142:WBZ131142 WLT131142:WLV131142 WVP131142:WVR131142 H196678:J196678 JD196678:JF196678 SZ196678:TB196678 ACV196678:ACX196678 AMR196678:AMT196678 AWN196678:AWP196678 BGJ196678:BGL196678 BQF196678:BQH196678 CAB196678:CAD196678 CJX196678:CJZ196678 CTT196678:CTV196678 DDP196678:DDR196678 DNL196678:DNN196678 DXH196678:DXJ196678 EHD196678:EHF196678 EQZ196678:ERB196678 FAV196678:FAX196678 FKR196678:FKT196678 FUN196678:FUP196678 GEJ196678:GEL196678 GOF196678:GOH196678 GYB196678:GYD196678 HHX196678:HHZ196678 HRT196678:HRV196678 IBP196678:IBR196678 ILL196678:ILN196678 IVH196678:IVJ196678 JFD196678:JFF196678 JOZ196678:JPB196678 JYV196678:JYX196678 KIR196678:KIT196678 KSN196678:KSP196678 LCJ196678:LCL196678 LMF196678:LMH196678 LWB196678:LWD196678 MFX196678:MFZ196678 MPT196678:MPV196678 MZP196678:MZR196678 NJL196678:NJN196678 NTH196678:NTJ196678 ODD196678:ODF196678 OMZ196678:ONB196678 OWV196678:OWX196678 PGR196678:PGT196678 PQN196678:PQP196678 QAJ196678:QAL196678 QKF196678:QKH196678 QUB196678:QUD196678 RDX196678:RDZ196678 RNT196678:RNV196678 RXP196678:RXR196678 SHL196678:SHN196678 SRH196678:SRJ196678 TBD196678:TBF196678 TKZ196678:TLB196678 TUV196678:TUX196678 UER196678:UET196678 UON196678:UOP196678 UYJ196678:UYL196678 VIF196678:VIH196678 VSB196678:VSD196678 WBX196678:WBZ196678 WLT196678:WLV196678 WVP196678:WVR196678 H262214:J262214 JD262214:JF262214 SZ262214:TB262214 ACV262214:ACX262214 AMR262214:AMT262214 AWN262214:AWP262214 BGJ262214:BGL262214 BQF262214:BQH262214 CAB262214:CAD262214 CJX262214:CJZ262214 CTT262214:CTV262214 DDP262214:DDR262214 DNL262214:DNN262214 DXH262214:DXJ262214 EHD262214:EHF262214 EQZ262214:ERB262214 FAV262214:FAX262214 FKR262214:FKT262214 FUN262214:FUP262214 GEJ262214:GEL262214 GOF262214:GOH262214 GYB262214:GYD262214 HHX262214:HHZ262214 HRT262214:HRV262214 IBP262214:IBR262214 ILL262214:ILN262214 IVH262214:IVJ262214 JFD262214:JFF262214 JOZ262214:JPB262214 JYV262214:JYX262214 KIR262214:KIT262214 KSN262214:KSP262214 LCJ262214:LCL262214 LMF262214:LMH262214 LWB262214:LWD262214 MFX262214:MFZ262214 MPT262214:MPV262214 MZP262214:MZR262214 NJL262214:NJN262214 NTH262214:NTJ262214 ODD262214:ODF262214 OMZ262214:ONB262214 OWV262214:OWX262214 PGR262214:PGT262214 PQN262214:PQP262214 QAJ262214:QAL262214 QKF262214:QKH262214 QUB262214:QUD262214 RDX262214:RDZ262214 RNT262214:RNV262214 RXP262214:RXR262214 SHL262214:SHN262214 SRH262214:SRJ262214 TBD262214:TBF262214 TKZ262214:TLB262214 TUV262214:TUX262214 UER262214:UET262214 UON262214:UOP262214 UYJ262214:UYL262214 VIF262214:VIH262214 VSB262214:VSD262214 WBX262214:WBZ262214 WLT262214:WLV262214 WVP262214:WVR262214 H327750:J327750 JD327750:JF327750 SZ327750:TB327750 ACV327750:ACX327750 AMR327750:AMT327750 AWN327750:AWP327750 BGJ327750:BGL327750 BQF327750:BQH327750 CAB327750:CAD327750 CJX327750:CJZ327750 CTT327750:CTV327750 DDP327750:DDR327750 DNL327750:DNN327750 DXH327750:DXJ327750 EHD327750:EHF327750 EQZ327750:ERB327750 FAV327750:FAX327750 FKR327750:FKT327750 FUN327750:FUP327750 GEJ327750:GEL327750 GOF327750:GOH327750 GYB327750:GYD327750 HHX327750:HHZ327750 HRT327750:HRV327750 IBP327750:IBR327750 ILL327750:ILN327750 IVH327750:IVJ327750 JFD327750:JFF327750 JOZ327750:JPB327750 JYV327750:JYX327750 KIR327750:KIT327750 KSN327750:KSP327750 LCJ327750:LCL327750 LMF327750:LMH327750 LWB327750:LWD327750 MFX327750:MFZ327750 MPT327750:MPV327750 MZP327750:MZR327750 NJL327750:NJN327750 NTH327750:NTJ327750 ODD327750:ODF327750 OMZ327750:ONB327750 OWV327750:OWX327750 PGR327750:PGT327750 PQN327750:PQP327750 QAJ327750:QAL327750 QKF327750:QKH327750 QUB327750:QUD327750 RDX327750:RDZ327750 RNT327750:RNV327750 RXP327750:RXR327750 SHL327750:SHN327750 SRH327750:SRJ327750 TBD327750:TBF327750 TKZ327750:TLB327750 TUV327750:TUX327750 UER327750:UET327750 UON327750:UOP327750 UYJ327750:UYL327750 VIF327750:VIH327750 VSB327750:VSD327750 WBX327750:WBZ327750 WLT327750:WLV327750 WVP327750:WVR327750 H393286:J393286 JD393286:JF393286 SZ393286:TB393286 ACV393286:ACX393286 AMR393286:AMT393286 AWN393286:AWP393286 BGJ393286:BGL393286 BQF393286:BQH393286 CAB393286:CAD393286 CJX393286:CJZ393286 CTT393286:CTV393286 DDP393286:DDR393286 DNL393286:DNN393286 DXH393286:DXJ393286 EHD393286:EHF393286 EQZ393286:ERB393286 FAV393286:FAX393286 FKR393286:FKT393286 FUN393286:FUP393286 GEJ393286:GEL393286 GOF393286:GOH393286 GYB393286:GYD393286 HHX393286:HHZ393286 HRT393286:HRV393286 IBP393286:IBR393286 ILL393286:ILN393286 IVH393286:IVJ393286 JFD393286:JFF393286 JOZ393286:JPB393286 JYV393286:JYX393286 KIR393286:KIT393286 KSN393286:KSP393286 LCJ393286:LCL393286 LMF393286:LMH393286 LWB393286:LWD393286 MFX393286:MFZ393286 MPT393286:MPV393286 MZP393286:MZR393286 NJL393286:NJN393286 NTH393286:NTJ393286 ODD393286:ODF393286 OMZ393286:ONB393286 OWV393286:OWX393286 PGR393286:PGT393286 PQN393286:PQP393286 QAJ393286:QAL393286 QKF393286:QKH393286 QUB393286:QUD393286 RDX393286:RDZ393286 RNT393286:RNV393286 RXP393286:RXR393286 SHL393286:SHN393286 SRH393286:SRJ393286 TBD393286:TBF393286 TKZ393286:TLB393286 TUV393286:TUX393286 UER393286:UET393286 UON393286:UOP393286 UYJ393286:UYL393286 VIF393286:VIH393286 VSB393286:VSD393286 WBX393286:WBZ393286 WLT393286:WLV393286 WVP393286:WVR393286 H458822:J458822 JD458822:JF458822 SZ458822:TB458822 ACV458822:ACX458822 AMR458822:AMT458822 AWN458822:AWP458822 BGJ458822:BGL458822 BQF458822:BQH458822 CAB458822:CAD458822 CJX458822:CJZ458822 CTT458822:CTV458822 DDP458822:DDR458822 DNL458822:DNN458822 DXH458822:DXJ458822 EHD458822:EHF458822 EQZ458822:ERB458822 FAV458822:FAX458822 FKR458822:FKT458822 FUN458822:FUP458822 GEJ458822:GEL458822 GOF458822:GOH458822 GYB458822:GYD458822 HHX458822:HHZ458822 HRT458822:HRV458822 IBP458822:IBR458822 ILL458822:ILN458822 IVH458822:IVJ458822 JFD458822:JFF458822 JOZ458822:JPB458822 JYV458822:JYX458822 KIR458822:KIT458822 KSN458822:KSP458822 LCJ458822:LCL458822 LMF458822:LMH458822 LWB458822:LWD458822 MFX458822:MFZ458822 MPT458822:MPV458822 MZP458822:MZR458822 NJL458822:NJN458822 NTH458822:NTJ458822 ODD458822:ODF458822 OMZ458822:ONB458822 OWV458822:OWX458822 PGR458822:PGT458822 PQN458822:PQP458822 QAJ458822:QAL458822 QKF458822:QKH458822 QUB458822:QUD458822 RDX458822:RDZ458822 RNT458822:RNV458822 RXP458822:RXR458822 SHL458822:SHN458822 SRH458822:SRJ458822 TBD458822:TBF458822 TKZ458822:TLB458822 TUV458822:TUX458822 UER458822:UET458822 UON458822:UOP458822 UYJ458822:UYL458822 VIF458822:VIH458822 VSB458822:VSD458822 WBX458822:WBZ458822 WLT458822:WLV458822 WVP458822:WVR458822 H524358:J524358 JD524358:JF524358 SZ524358:TB524358 ACV524358:ACX524358 AMR524358:AMT524358 AWN524358:AWP524358 BGJ524358:BGL524358 BQF524358:BQH524358 CAB524358:CAD524358 CJX524358:CJZ524358 CTT524358:CTV524358 DDP524358:DDR524358 DNL524358:DNN524358 DXH524358:DXJ524358 EHD524358:EHF524358 EQZ524358:ERB524358 FAV524358:FAX524358 FKR524358:FKT524358 FUN524358:FUP524358 GEJ524358:GEL524358 GOF524358:GOH524358 GYB524358:GYD524358 HHX524358:HHZ524358 HRT524358:HRV524358 IBP524358:IBR524358 ILL524358:ILN524358 IVH524358:IVJ524358 JFD524358:JFF524358 JOZ524358:JPB524358 JYV524358:JYX524358 KIR524358:KIT524358 KSN524358:KSP524358 LCJ524358:LCL524358 LMF524358:LMH524358 LWB524358:LWD524358 MFX524358:MFZ524358 MPT524358:MPV524358 MZP524358:MZR524358 NJL524358:NJN524358 NTH524358:NTJ524358 ODD524358:ODF524358 OMZ524358:ONB524358 OWV524358:OWX524358 PGR524358:PGT524358 PQN524358:PQP524358 QAJ524358:QAL524358 QKF524358:QKH524358 QUB524358:QUD524358 RDX524358:RDZ524358 RNT524358:RNV524358 RXP524358:RXR524358 SHL524358:SHN524358 SRH524358:SRJ524358 TBD524358:TBF524358 TKZ524358:TLB524358 TUV524358:TUX524358 UER524358:UET524358 UON524358:UOP524358 UYJ524358:UYL524358 VIF524358:VIH524358 VSB524358:VSD524358 WBX524358:WBZ524358 WLT524358:WLV524358 WVP524358:WVR524358 H589894:J589894 JD589894:JF589894 SZ589894:TB589894 ACV589894:ACX589894 AMR589894:AMT589894 AWN589894:AWP589894 BGJ589894:BGL589894 BQF589894:BQH589894 CAB589894:CAD589894 CJX589894:CJZ589894 CTT589894:CTV589894 DDP589894:DDR589894 DNL589894:DNN589894 DXH589894:DXJ589894 EHD589894:EHF589894 EQZ589894:ERB589894 FAV589894:FAX589894 FKR589894:FKT589894 FUN589894:FUP589894 GEJ589894:GEL589894 GOF589894:GOH589894 GYB589894:GYD589894 HHX589894:HHZ589894 HRT589894:HRV589894 IBP589894:IBR589894 ILL589894:ILN589894 IVH589894:IVJ589894 JFD589894:JFF589894 JOZ589894:JPB589894 JYV589894:JYX589894 KIR589894:KIT589894 KSN589894:KSP589894 LCJ589894:LCL589894 LMF589894:LMH589894 LWB589894:LWD589894 MFX589894:MFZ589894 MPT589894:MPV589894 MZP589894:MZR589894 NJL589894:NJN589894 NTH589894:NTJ589894 ODD589894:ODF589894 OMZ589894:ONB589894 OWV589894:OWX589894 PGR589894:PGT589894 PQN589894:PQP589894 QAJ589894:QAL589894 QKF589894:QKH589894 QUB589894:QUD589894 RDX589894:RDZ589894 RNT589894:RNV589894 RXP589894:RXR589894 SHL589894:SHN589894 SRH589894:SRJ589894 TBD589894:TBF589894 TKZ589894:TLB589894 TUV589894:TUX589894 UER589894:UET589894 UON589894:UOP589894 UYJ589894:UYL589894 VIF589894:VIH589894 VSB589894:VSD589894 WBX589894:WBZ589894 WLT589894:WLV589894 WVP589894:WVR589894 H655430:J655430 JD655430:JF655430 SZ655430:TB655430 ACV655430:ACX655430 AMR655430:AMT655430 AWN655430:AWP655430 BGJ655430:BGL655430 BQF655430:BQH655430 CAB655430:CAD655430 CJX655430:CJZ655430 CTT655430:CTV655430 DDP655430:DDR655430 DNL655430:DNN655430 DXH655430:DXJ655430 EHD655430:EHF655430 EQZ655430:ERB655430 FAV655430:FAX655430 FKR655430:FKT655430 FUN655430:FUP655430 GEJ655430:GEL655430 GOF655430:GOH655430 GYB655430:GYD655430 HHX655430:HHZ655430 HRT655430:HRV655430 IBP655430:IBR655430 ILL655430:ILN655430 IVH655430:IVJ655430 JFD655430:JFF655430 JOZ655430:JPB655430 JYV655430:JYX655430 KIR655430:KIT655430 KSN655430:KSP655430 LCJ655430:LCL655430 LMF655430:LMH655430 LWB655430:LWD655430 MFX655430:MFZ655430 MPT655430:MPV655430 MZP655430:MZR655430 NJL655430:NJN655430 NTH655430:NTJ655430 ODD655430:ODF655430 OMZ655430:ONB655430 OWV655430:OWX655430 PGR655430:PGT655430 PQN655430:PQP655430 QAJ655430:QAL655430 QKF655430:QKH655430 QUB655430:QUD655430 RDX655430:RDZ655430 RNT655430:RNV655430 RXP655430:RXR655430 SHL655430:SHN655430 SRH655430:SRJ655430 TBD655430:TBF655430 TKZ655430:TLB655430 TUV655430:TUX655430 UER655430:UET655430 UON655430:UOP655430 UYJ655430:UYL655430 VIF655430:VIH655430 VSB655430:VSD655430 WBX655430:WBZ655430 WLT655430:WLV655430 WVP655430:WVR655430 H720966:J720966 JD720966:JF720966 SZ720966:TB720966 ACV720966:ACX720966 AMR720966:AMT720966 AWN720966:AWP720966 BGJ720966:BGL720966 BQF720966:BQH720966 CAB720966:CAD720966 CJX720966:CJZ720966 CTT720966:CTV720966 DDP720966:DDR720966 DNL720966:DNN720966 DXH720966:DXJ720966 EHD720966:EHF720966 EQZ720966:ERB720966 FAV720966:FAX720966 FKR720966:FKT720966 FUN720966:FUP720966 GEJ720966:GEL720966 GOF720966:GOH720966 GYB720966:GYD720966 HHX720966:HHZ720966 HRT720966:HRV720966 IBP720966:IBR720966 ILL720966:ILN720966 IVH720966:IVJ720966 JFD720966:JFF720966 JOZ720966:JPB720966 JYV720966:JYX720966 KIR720966:KIT720966 KSN720966:KSP720966 LCJ720966:LCL720966 LMF720966:LMH720966 LWB720966:LWD720966 MFX720966:MFZ720966 MPT720966:MPV720966 MZP720966:MZR720966 NJL720966:NJN720966 NTH720966:NTJ720966 ODD720966:ODF720966 OMZ720966:ONB720966 OWV720966:OWX720966 PGR720966:PGT720966 PQN720966:PQP720966 QAJ720966:QAL720966 QKF720966:QKH720966 QUB720966:QUD720966 RDX720966:RDZ720966 RNT720966:RNV720966 RXP720966:RXR720966 SHL720966:SHN720966 SRH720966:SRJ720966 TBD720966:TBF720966 TKZ720966:TLB720966 TUV720966:TUX720966 UER720966:UET720966 UON720966:UOP720966 UYJ720966:UYL720966 VIF720966:VIH720966 VSB720966:VSD720966 WBX720966:WBZ720966 WLT720966:WLV720966 WVP720966:WVR720966 H786502:J786502 JD786502:JF786502 SZ786502:TB786502 ACV786502:ACX786502 AMR786502:AMT786502 AWN786502:AWP786502 BGJ786502:BGL786502 BQF786502:BQH786502 CAB786502:CAD786502 CJX786502:CJZ786502 CTT786502:CTV786502 DDP786502:DDR786502 DNL786502:DNN786502 DXH786502:DXJ786502 EHD786502:EHF786502 EQZ786502:ERB786502 FAV786502:FAX786502 FKR786502:FKT786502 FUN786502:FUP786502 GEJ786502:GEL786502 GOF786502:GOH786502 GYB786502:GYD786502 HHX786502:HHZ786502 HRT786502:HRV786502 IBP786502:IBR786502 ILL786502:ILN786502 IVH786502:IVJ786502 JFD786502:JFF786502 JOZ786502:JPB786502 JYV786502:JYX786502 KIR786502:KIT786502 KSN786502:KSP786502 LCJ786502:LCL786502 LMF786502:LMH786502 LWB786502:LWD786502 MFX786502:MFZ786502 MPT786502:MPV786502 MZP786502:MZR786502 NJL786502:NJN786502 NTH786502:NTJ786502 ODD786502:ODF786502 OMZ786502:ONB786502 OWV786502:OWX786502 PGR786502:PGT786502 PQN786502:PQP786502 QAJ786502:QAL786502 QKF786502:QKH786502 QUB786502:QUD786502 RDX786502:RDZ786502 RNT786502:RNV786502 RXP786502:RXR786502 SHL786502:SHN786502 SRH786502:SRJ786502 TBD786502:TBF786502 TKZ786502:TLB786502 TUV786502:TUX786502 UER786502:UET786502 UON786502:UOP786502 UYJ786502:UYL786502 VIF786502:VIH786502 VSB786502:VSD786502 WBX786502:WBZ786502 WLT786502:WLV786502 WVP786502:WVR786502 H852038:J852038 JD852038:JF852038 SZ852038:TB852038 ACV852038:ACX852038 AMR852038:AMT852038 AWN852038:AWP852038 BGJ852038:BGL852038 BQF852038:BQH852038 CAB852038:CAD852038 CJX852038:CJZ852038 CTT852038:CTV852038 DDP852038:DDR852038 DNL852038:DNN852038 DXH852038:DXJ852038 EHD852038:EHF852038 EQZ852038:ERB852038 FAV852038:FAX852038 FKR852038:FKT852038 FUN852038:FUP852038 GEJ852038:GEL852038 GOF852038:GOH852038 GYB852038:GYD852038 HHX852038:HHZ852038 HRT852038:HRV852038 IBP852038:IBR852038 ILL852038:ILN852038 IVH852038:IVJ852038 JFD852038:JFF852038 JOZ852038:JPB852038 JYV852038:JYX852038 KIR852038:KIT852038 KSN852038:KSP852038 LCJ852038:LCL852038 LMF852038:LMH852038 LWB852038:LWD852038 MFX852038:MFZ852038 MPT852038:MPV852038 MZP852038:MZR852038 NJL852038:NJN852038 NTH852038:NTJ852038 ODD852038:ODF852038 OMZ852038:ONB852038 OWV852038:OWX852038 PGR852038:PGT852038 PQN852038:PQP852038 QAJ852038:QAL852038 QKF852038:QKH852038 QUB852038:QUD852038 RDX852038:RDZ852038 RNT852038:RNV852038 RXP852038:RXR852038 SHL852038:SHN852038 SRH852038:SRJ852038 TBD852038:TBF852038 TKZ852038:TLB852038 TUV852038:TUX852038 UER852038:UET852038 UON852038:UOP852038 UYJ852038:UYL852038 VIF852038:VIH852038 VSB852038:VSD852038 WBX852038:WBZ852038 WLT852038:WLV852038 WVP852038:WVR852038 H917574:J917574 JD917574:JF917574 SZ917574:TB917574 ACV917574:ACX917574 AMR917574:AMT917574 AWN917574:AWP917574 BGJ917574:BGL917574 BQF917574:BQH917574 CAB917574:CAD917574 CJX917574:CJZ917574 CTT917574:CTV917574 DDP917574:DDR917574 DNL917574:DNN917574 DXH917574:DXJ917574 EHD917574:EHF917574 EQZ917574:ERB917574 FAV917574:FAX917574 FKR917574:FKT917574 FUN917574:FUP917574 GEJ917574:GEL917574 GOF917574:GOH917574 GYB917574:GYD917574 HHX917574:HHZ917574 HRT917574:HRV917574 IBP917574:IBR917574 ILL917574:ILN917574 IVH917574:IVJ917574 JFD917574:JFF917574 JOZ917574:JPB917574 JYV917574:JYX917574 KIR917574:KIT917574 KSN917574:KSP917574 LCJ917574:LCL917574 LMF917574:LMH917574 LWB917574:LWD917574 MFX917574:MFZ917574 MPT917574:MPV917574 MZP917574:MZR917574 NJL917574:NJN917574 NTH917574:NTJ917574 ODD917574:ODF917574 OMZ917574:ONB917574 OWV917574:OWX917574 PGR917574:PGT917574 PQN917574:PQP917574 QAJ917574:QAL917574 QKF917574:QKH917574 QUB917574:QUD917574 RDX917574:RDZ917574 RNT917574:RNV917574 RXP917574:RXR917574 SHL917574:SHN917574 SRH917574:SRJ917574 TBD917574:TBF917574 TKZ917574:TLB917574 TUV917574:TUX917574 UER917574:UET917574 UON917574:UOP917574 UYJ917574:UYL917574 VIF917574:VIH917574 VSB917574:VSD917574 WBX917574:WBZ917574 WLT917574:WLV917574 WVP917574:WVR917574 H983110:J983110 JD983110:JF983110 SZ983110:TB983110 ACV983110:ACX983110 AMR983110:AMT983110 AWN983110:AWP983110 BGJ983110:BGL983110 BQF983110:BQH983110 CAB983110:CAD983110 CJX983110:CJZ983110 CTT983110:CTV983110 DDP983110:DDR983110 DNL983110:DNN983110 DXH983110:DXJ983110 EHD983110:EHF983110 EQZ983110:ERB983110 FAV983110:FAX983110 FKR983110:FKT983110 FUN983110:FUP983110 GEJ983110:GEL983110 GOF983110:GOH983110 GYB983110:GYD983110 HHX983110:HHZ983110 HRT983110:HRV983110 IBP983110:IBR983110 ILL983110:ILN983110 IVH983110:IVJ983110 JFD983110:JFF983110 JOZ983110:JPB983110 JYV983110:JYX983110 KIR983110:KIT983110 KSN983110:KSP983110 LCJ983110:LCL983110 LMF983110:LMH983110 LWB983110:LWD983110 MFX983110:MFZ983110 MPT983110:MPV983110 MZP983110:MZR983110 NJL983110:NJN983110 NTH983110:NTJ983110 ODD983110:ODF983110 OMZ983110:ONB983110 OWV983110:OWX983110 PGR983110:PGT983110 PQN983110:PQP983110 QAJ983110:QAL983110 QKF983110:QKH983110 QUB983110:QUD983110 RDX983110:RDZ983110 RNT983110:RNV983110 RXP983110:RXR983110 SHL983110:SHN983110 SRH983110:SRJ983110 TBD983110:TBF983110 TKZ983110:TLB983110 TUV983110:TUX983110 UER983110:UET983110 UON983110:UOP983110 UYJ983110:UYL983110 VIF983110:VIH983110 VSB983110:VSD983110 WBX983110:WBZ983110 WLT983110:WLV983110 WVP983110:WVR983110 H65608:J65608 JD65608:JF65608 SZ65608:TB65608 ACV65608:ACX65608 AMR65608:AMT65608 AWN65608:AWP65608 BGJ65608:BGL65608 BQF65608:BQH65608 CAB65608:CAD65608 CJX65608:CJZ65608 CTT65608:CTV65608 DDP65608:DDR65608 DNL65608:DNN65608 DXH65608:DXJ65608 EHD65608:EHF65608 EQZ65608:ERB65608 FAV65608:FAX65608 FKR65608:FKT65608 FUN65608:FUP65608 GEJ65608:GEL65608 GOF65608:GOH65608 GYB65608:GYD65608 HHX65608:HHZ65608 HRT65608:HRV65608 IBP65608:IBR65608 ILL65608:ILN65608 IVH65608:IVJ65608 JFD65608:JFF65608 JOZ65608:JPB65608 JYV65608:JYX65608 KIR65608:KIT65608 KSN65608:KSP65608 LCJ65608:LCL65608 LMF65608:LMH65608 LWB65608:LWD65608 MFX65608:MFZ65608 MPT65608:MPV65608 MZP65608:MZR65608 NJL65608:NJN65608 NTH65608:NTJ65608 ODD65608:ODF65608 OMZ65608:ONB65608 OWV65608:OWX65608 PGR65608:PGT65608 PQN65608:PQP65608 QAJ65608:QAL65608 QKF65608:QKH65608 QUB65608:QUD65608 RDX65608:RDZ65608 RNT65608:RNV65608 RXP65608:RXR65608 SHL65608:SHN65608 SRH65608:SRJ65608 TBD65608:TBF65608 TKZ65608:TLB65608 TUV65608:TUX65608 UER65608:UET65608 UON65608:UOP65608 UYJ65608:UYL65608 VIF65608:VIH65608 VSB65608:VSD65608 WBX65608:WBZ65608 WLT65608:WLV65608 WVP65608:WVR65608 H131144:J131144 JD131144:JF131144 SZ131144:TB131144 ACV131144:ACX131144 AMR131144:AMT131144 AWN131144:AWP131144 BGJ131144:BGL131144 BQF131144:BQH131144 CAB131144:CAD131144 CJX131144:CJZ131144 CTT131144:CTV131144 DDP131144:DDR131144 DNL131144:DNN131144 DXH131144:DXJ131144 EHD131144:EHF131144 EQZ131144:ERB131144 FAV131144:FAX131144 FKR131144:FKT131144 FUN131144:FUP131144 GEJ131144:GEL131144 GOF131144:GOH131144 GYB131144:GYD131144 HHX131144:HHZ131144 HRT131144:HRV131144 IBP131144:IBR131144 ILL131144:ILN131144 IVH131144:IVJ131144 JFD131144:JFF131144 JOZ131144:JPB131144 JYV131144:JYX131144 KIR131144:KIT131144 KSN131144:KSP131144 LCJ131144:LCL131144 LMF131144:LMH131144 LWB131144:LWD131144 MFX131144:MFZ131144 MPT131144:MPV131144 MZP131144:MZR131144 NJL131144:NJN131144 NTH131144:NTJ131144 ODD131144:ODF131144 OMZ131144:ONB131144 OWV131144:OWX131144 PGR131144:PGT131144 PQN131144:PQP131144 QAJ131144:QAL131144 QKF131144:QKH131144 QUB131144:QUD131144 RDX131144:RDZ131144 RNT131144:RNV131144 RXP131144:RXR131144 SHL131144:SHN131144 SRH131144:SRJ131144 TBD131144:TBF131144 TKZ131144:TLB131144 TUV131144:TUX131144 UER131144:UET131144 UON131144:UOP131144 UYJ131144:UYL131144 VIF131144:VIH131144 VSB131144:VSD131144 WBX131144:WBZ131144 WLT131144:WLV131144 WVP131144:WVR131144 H196680:J196680 JD196680:JF196680 SZ196680:TB196680 ACV196680:ACX196680 AMR196680:AMT196680 AWN196680:AWP196680 BGJ196680:BGL196680 BQF196680:BQH196680 CAB196680:CAD196680 CJX196680:CJZ196680 CTT196680:CTV196680 DDP196680:DDR196680 DNL196680:DNN196680 DXH196680:DXJ196680 EHD196680:EHF196680 EQZ196680:ERB196680 FAV196680:FAX196680 FKR196680:FKT196680 FUN196680:FUP196680 GEJ196680:GEL196680 GOF196680:GOH196680 GYB196680:GYD196680 HHX196680:HHZ196680 HRT196680:HRV196680 IBP196680:IBR196680 ILL196680:ILN196680 IVH196680:IVJ196680 JFD196680:JFF196680 JOZ196680:JPB196680 JYV196680:JYX196680 KIR196680:KIT196680 KSN196680:KSP196680 LCJ196680:LCL196680 LMF196680:LMH196680 LWB196680:LWD196680 MFX196680:MFZ196680 MPT196680:MPV196680 MZP196680:MZR196680 NJL196680:NJN196680 NTH196680:NTJ196680 ODD196680:ODF196680 OMZ196680:ONB196680 OWV196680:OWX196680 PGR196680:PGT196680 PQN196680:PQP196680 QAJ196680:QAL196680 QKF196680:QKH196680 QUB196680:QUD196680 RDX196680:RDZ196680 RNT196680:RNV196680 RXP196680:RXR196680 SHL196680:SHN196680 SRH196680:SRJ196680 TBD196680:TBF196680 TKZ196680:TLB196680 TUV196680:TUX196680 UER196680:UET196680 UON196680:UOP196680 UYJ196680:UYL196680 VIF196680:VIH196680 VSB196680:VSD196680 WBX196680:WBZ196680 WLT196680:WLV196680 WVP196680:WVR196680 H262216:J262216 JD262216:JF262216 SZ262216:TB262216 ACV262216:ACX262216 AMR262216:AMT262216 AWN262216:AWP262216 BGJ262216:BGL262216 BQF262216:BQH262216 CAB262216:CAD262216 CJX262216:CJZ262216 CTT262216:CTV262216 DDP262216:DDR262216 DNL262216:DNN262216 DXH262216:DXJ262216 EHD262216:EHF262216 EQZ262216:ERB262216 FAV262216:FAX262216 FKR262216:FKT262216 FUN262216:FUP262216 GEJ262216:GEL262216 GOF262216:GOH262216 GYB262216:GYD262216 HHX262216:HHZ262216 HRT262216:HRV262216 IBP262216:IBR262216 ILL262216:ILN262216 IVH262216:IVJ262216 JFD262216:JFF262216 JOZ262216:JPB262216 JYV262216:JYX262216 KIR262216:KIT262216 KSN262216:KSP262216 LCJ262216:LCL262216 LMF262216:LMH262216 LWB262216:LWD262216 MFX262216:MFZ262216 MPT262216:MPV262216 MZP262216:MZR262216 NJL262216:NJN262216 NTH262216:NTJ262216 ODD262216:ODF262216 OMZ262216:ONB262216 OWV262216:OWX262216 PGR262216:PGT262216 PQN262216:PQP262216 QAJ262216:QAL262216 QKF262216:QKH262216 QUB262216:QUD262216 RDX262216:RDZ262216 RNT262216:RNV262216 RXP262216:RXR262216 SHL262216:SHN262216 SRH262216:SRJ262216 TBD262216:TBF262216 TKZ262216:TLB262216 TUV262216:TUX262216 UER262216:UET262216 UON262216:UOP262216 UYJ262216:UYL262216 VIF262216:VIH262216 VSB262216:VSD262216 WBX262216:WBZ262216 WLT262216:WLV262216 WVP262216:WVR262216 H327752:J327752 JD327752:JF327752 SZ327752:TB327752 ACV327752:ACX327752 AMR327752:AMT327752 AWN327752:AWP327752 BGJ327752:BGL327752 BQF327752:BQH327752 CAB327752:CAD327752 CJX327752:CJZ327752 CTT327752:CTV327752 DDP327752:DDR327752 DNL327752:DNN327752 DXH327752:DXJ327752 EHD327752:EHF327752 EQZ327752:ERB327752 FAV327752:FAX327752 FKR327752:FKT327752 FUN327752:FUP327752 GEJ327752:GEL327752 GOF327752:GOH327752 GYB327752:GYD327752 HHX327752:HHZ327752 HRT327752:HRV327752 IBP327752:IBR327752 ILL327752:ILN327752 IVH327752:IVJ327752 JFD327752:JFF327752 JOZ327752:JPB327752 JYV327752:JYX327752 KIR327752:KIT327752 KSN327752:KSP327752 LCJ327752:LCL327752 LMF327752:LMH327752 LWB327752:LWD327752 MFX327752:MFZ327752 MPT327752:MPV327752 MZP327752:MZR327752 NJL327752:NJN327752 NTH327752:NTJ327752 ODD327752:ODF327752 OMZ327752:ONB327752 OWV327752:OWX327752 PGR327752:PGT327752 PQN327752:PQP327752 QAJ327752:QAL327752 QKF327752:QKH327752 QUB327752:QUD327752 RDX327752:RDZ327752 RNT327752:RNV327752 RXP327752:RXR327752 SHL327752:SHN327752 SRH327752:SRJ327752 TBD327752:TBF327752 TKZ327752:TLB327752 TUV327752:TUX327752 UER327752:UET327752 UON327752:UOP327752 UYJ327752:UYL327752 VIF327752:VIH327752 VSB327752:VSD327752 WBX327752:WBZ327752 WLT327752:WLV327752 WVP327752:WVR327752 H393288:J393288 JD393288:JF393288 SZ393288:TB393288 ACV393288:ACX393288 AMR393288:AMT393288 AWN393288:AWP393288 BGJ393288:BGL393288 BQF393288:BQH393288 CAB393288:CAD393288 CJX393288:CJZ393288 CTT393288:CTV393288 DDP393288:DDR393288 DNL393288:DNN393288 DXH393288:DXJ393288 EHD393288:EHF393288 EQZ393288:ERB393288 FAV393288:FAX393288 FKR393288:FKT393288 FUN393288:FUP393288 GEJ393288:GEL393288 GOF393288:GOH393288 GYB393288:GYD393288 HHX393288:HHZ393288 HRT393288:HRV393288 IBP393288:IBR393288 ILL393288:ILN393288 IVH393288:IVJ393288 JFD393288:JFF393288 JOZ393288:JPB393288 JYV393288:JYX393288 KIR393288:KIT393288 KSN393288:KSP393288 LCJ393288:LCL393288 LMF393288:LMH393288 LWB393288:LWD393288 MFX393288:MFZ393288 MPT393288:MPV393288 MZP393288:MZR393288 NJL393288:NJN393288 NTH393288:NTJ393288 ODD393288:ODF393288 OMZ393288:ONB393288 OWV393288:OWX393288 PGR393288:PGT393288 PQN393288:PQP393288 QAJ393288:QAL393288 QKF393288:QKH393288 QUB393288:QUD393288 RDX393288:RDZ393288 RNT393288:RNV393288 RXP393288:RXR393288 SHL393288:SHN393288 SRH393288:SRJ393288 TBD393288:TBF393288 TKZ393288:TLB393288 TUV393288:TUX393288 UER393288:UET393288 UON393288:UOP393288 UYJ393288:UYL393288 VIF393288:VIH393288 VSB393288:VSD393288 WBX393288:WBZ393288 WLT393288:WLV393288 WVP393288:WVR393288 H458824:J458824 JD458824:JF458824 SZ458824:TB458824 ACV458824:ACX458824 AMR458824:AMT458824 AWN458824:AWP458824 BGJ458824:BGL458824 BQF458824:BQH458824 CAB458824:CAD458824 CJX458824:CJZ458824 CTT458824:CTV458824 DDP458824:DDR458824 DNL458824:DNN458824 DXH458824:DXJ458824 EHD458824:EHF458824 EQZ458824:ERB458824 FAV458824:FAX458824 FKR458824:FKT458824 FUN458824:FUP458824 GEJ458824:GEL458824 GOF458824:GOH458824 GYB458824:GYD458824 HHX458824:HHZ458824 HRT458824:HRV458824 IBP458824:IBR458824 ILL458824:ILN458824 IVH458824:IVJ458824 JFD458824:JFF458824 JOZ458824:JPB458824 JYV458824:JYX458824 KIR458824:KIT458824 KSN458824:KSP458824 LCJ458824:LCL458824 LMF458824:LMH458824 LWB458824:LWD458824 MFX458824:MFZ458824 MPT458824:MPV458824 MZP458824:MZR458824 NJL458824:NJN458824 NTH458824:NTJ458824 ODD458824:ODF458824 OMZ458824:ONB458824 OWV458824:OWX458824 PGR458824:PGT458824 PQN458824:PQP458824 QAJ458824:QAL458824 QKF458824:QKH458824 QUB458824:QUD458824 RDX458824:RDZ458824 RNT458824:RNV458824 RXP458824:RXR458824 SHL458824:SHN458824 SRH458824:SRJ458824 TBD458824:TBF458824 TKZ458824:TLB458824 TUV458824:TUX458824 UER458824:UET458824 UON458824:UOP458824 UYJ458824:UYL458824 VIF458824:VIH458824 VSB458824:VSD458824 WBX458824:WBZ458824 WLT458824:WLV458824 WVP458824:WVR458824 H524360:J524360 JD524360:JF524360 SZ524360:TB524360 ACV524360:ACX524360 AMR524360:AMT524360 AWN524360:AWP524360 BGJ524360:BGL524360 BQF524360:BQH524360 CAB524360:CAD524360 CJX524360:CJZ524360 CTT524360:CTV524360 DDP524360:DDR524360 DNL524360:DNN524360 DXH524360:DXJ524360 EHD524360:EHF524360 EQZ524360:ERB524360 FAV524360:FAX524360 FKR524360:FKT524360 FUN524360:FUP524360 GEJ524360:GEL524360 GOF524360:GOH524360 GYB524360:GYD524360 HHX524360:HHZ524360 HRT524360:HRV524360 IBP524360:IBR524360 ILL524360:ILN524360 IVH524360:IVJ524360 JFD524360:JFF524360 JOZ524360:JPB524360 JYV524360:JYX524360 KIR524360:KIT524360 KSN524360:KSP524360 LCJ524360:LCL524360 LMF524360:LMH524360 LWB524360:LWD524360 MFX524360:MFZ524360 MPT524360:MPV524360 MZP524360:MZR524360 NJL524360:NJN524360 NTH524360:NTJ524360 ODD524360:ODF524360 OMZ524360:ONB524360 OWV524360:OWX524360 PGR524360:PGT524360 PQN524360:PQP524360 QAJ524360:QAL524360 QKF524360:QKH524360 QUB524360:QUD524360 RDX524360:RDZ524360 RNT524360:RNV524360 RXP524360:RXR524360 SHL524360:SHN524360 SRH524360:SRJ524360 TBD524360:TBF524360 TKZ524360:TLB524360 TUV524360:TUX524360 UER524360:UET524360 UON524360:UOP524360 UYJ524360:UYL524360 VIF524360:VIH524360 VSB524360:VSD524360 WBX524360:WBZ524360 WLT524360:WLV524360 WVP524360:WVR524360 H589896:J589896 JD589896:JF589896 SZ589896:TB589896 ACV589896:ACX589896 AMR589896:AMT589896 AWN589896:AWP589896 BGJ589896:BGL589896 BQF589896:BQH589896 CAB589896:CAD589896 CJX589896:CJZ589896 CTT589896:CTV589896 DDP589896:DDR589896 DNL589896:DNN589896 DXH589896:DXJ589896 EHD589896:EHF589896 EQZ589896:ERB589896 FAV589896:FAX589896 FKR589896:FKT589896 FUN589896:FUP589896 GEJ589896:GEL589896 GOF589896:GOH589896 GYB589896:GYD589896 HHX589896:HHZ589896 HRT589896:HRV589896 IBP589896:IBR589896 ILL589896:ILN589896 IVH589896:IVJ589896 JFD589896:JFF589896 JOZ589896:JPB589896 JYV589896:JYX589896 KIR589896:KIT589896 KSN589896:KSP589896 LCJ589896:LCL589896 LMF589896:LMH589896 LWB589896:LWD589896 MFX589896:MFZ589896 MPT589896:MPV589896 MZP589896:MZR589896 NJL589896:NJN589896 NTH589896:NTJ589896 ODD589896:ODF589896 OMZ589896:ONB589896 OWV589896:OWX589896 PGR589896:PGT589896 PQN589896:PQP589896 QAJ589896:QAL589896 QKF589896:QKH589896 QUB589896:QUD589896 RDX589896:RDZ589896 RNT589896:RNV589896 RXP589896:RXR589896 SHL589896:SHN589896 SRH589896:SRJ589896 TBD589896:TBF589896 TKZ589896:TLB589896 TUV589896:TUX589896 UER589896:UET589896 UON589896:UOP589896 UYJ589896:UYL589896 VIF589896:VIH589896 VSB589896:VSD589896 WBX589896:WBZ589896 WLT589896:WLV589896 WVP589896:WVR589896 H655432:J655432 JD655432:JF655432 SZ655432:TB655432 ACV655432:ACX655432 AMR655432:AMT655432 AWN655432:AWP655432 BGJ655432:BGL655432 BQF655432:BQH655432 CAB655432:CAD655432 CJX655432:CJZ655432 CTT655432:CTV655432 DDP655432:DDR655432 DNL655432:DNN655432 DXH655432:DXJ655432 EHD655432:EHF655432 EQZ655432:ERB655432 FAV655432:FAX655432 FKR655432:FKT655432 FUN655432:FUP655432 GEJ655432:GEL655432 GOF655432:GOH655432 GYB655432:GYD655432 HHX655432:HHZ655432 HRT655432:HRV655432 IBP655432:IBR655432 ILL655432:ILN655432 IVH655432:IVJ655432 JFD655432:JFF655432 JOZ655432:JPB655432 JYV655432:JYX655432 KIR655432:KIT655432 KSN655432:KSP655432 LCJ655432:LCL655432 LMF655432:LMH655432 LWB655432:LWD655432 MFX655432:MFZ655432 MPT655432:MPV655432 MZP655432:MZR655432 NJL655432:NJN655432 NTH655432:NTJ655432 ODD655432:ODF655432 OMZ655432:ONB655432 OWV655432:OWX655432 PGR655432:PGT655432 PQN655432:PQP655432 QAJ655432:QAL655432 QKF655432:QKH655432 QUB655432:QUD655432 RDX655432:RDZ655432 RNT655432:RNV655432 RXP655432:RXR655432 SHL655432:SHN655432 SRH655432:SRJ655432 TBD655432:TBF655432 TKZ655432:TLB655432 TUV655432:TUX655432 UER655432:UET655432 UON655432:UOP655432 UYJ655432:UYL655432 VIF655432:VIH655432 VSB655432:VSD655432 WBX655432:WBZ655432 WLT655432:WLV655432 WVP655432:WVR655432 H720968:J720968 JD720968:JF720968 SZ720968:TB720968 ACV720968:ACX720968 AMR720968:AMT720968 AWN720968:AWP720968 BGJ720968:BGL720968 BQF720968:BQH720968 CAB720968:CAD720968 CJX720968:CJZ720968 CTT720968:CTV720968 DDP720968:DDR720968 DNL720968:DNN720968 DXH720968:DXJ720968 EHD720968:EHF720968 EQZ720968:ERB720968 FAV720968:FAX720968 FKR720968:FKT720968 FUN720968:FUP720968 GEJ720968:GEL720968 GOF720968:GOH720968 GYB720968:GYD720968 HHX720968:HHZ720968 HRT720968:HRV720968 IBP720968:IBR720968 ILL720968:ILN720968 IVH720968:IVJ720968 JFD720968:JFF720968 JOZ720968:JPB720968 JYV720968:JYX720968 KIR720968:KIT720968 KSN720968:KSP720968 LCJ720968:LCL720968 LMF720968:LMH720968 LWB720968:LWD720968 MFX720968:MFZ720968 MPT720968:MPV720968 MZP720968:MZR720968 NJL720968:NJN720968 NTH720968:NTJ720968 ODD720968:ODF720968 OMZ720968:ONB720968 OWV720968:OWX720968 PGR720968:PGT720968 PQN720968:PQP720968 QAJ720968:QAL720968 QKF720968:QKH720968 QUB720968:QUD720968 RDX720968:RDZ720968 RNT720968:RNV720968 RXP720968:RXR720968 SHL720968:SHN720968 SRH720968:SRJ720968 TBD720968:TBF720968 TKZ720968:TLB720968 TUV720968:TUX720968 UER720968:UET720968 UON720968:UOP720968 UYJ720968:UYL720968 VIF720968:VIH720968 VSB720968:VSD720968 WBX720968:WBZ720968 WLT720968:WLV720968 WVP720968:WVR720968 H786504:J786504 JD786504:JF786504 SZ786504:TB786504 ACV786504:ACX786504 AMR786504:AMT786504 AWN786504:AWP786504 BGJ786504:BGL786504 BQF786504:BQH786504 CAB786504:CAD786504 CJX786504:CJZ786504 CTT786504:CTV786504 DDP786504:DDR786504 DNL786504:DNN786504 DXH786504:DXJ786504 EHD786504:EHF786504 EQZ786504:ERB786504 FAV786504:FAX786504 FKR786504:FKT786504 FUN786504:FUP786504 GEJ786504:GEL786504 GOF786504:GOH786504 GYB786504:GYD786504 HHX786504:HHZ786504 HRT786504:HRV786504 IBP786504:IBR786504 ILL786504:ILN786504 IVH786504:IVJ786504 JFD786504:JFF786504 JOZ786504:JPB786504 JYV786504:JYX786504 KIR786504:KIT786504 KSN786504:KSP786504 LCJ786504:LCL786504 LMF786504:LMH786504 LWB786504:LWD786504 MFX786504:MFZ786504 MPT786504:MPV786504 MZP786504:MZR786504 NJL786504:NJN786504 NTH786504:NTJ786504 ODD786504:ODF786504 OMZ786504:ONB786504 OWV786504:OWX786504 PGR786504:PGT786504 PQN786504:PQP786504 QAJ786504:QAL786504 QKF786504:QKH786504 QUB786504:QUD786504 RDX786504:RDZ786504 RNT786504:RNV786504 RXP786504:RXR786504 SHL786504:SHN786504 SRH786504:SRJ786504 TBD786504:TBF786504 TKZ786504:TLB786504 TUV786504:TUX786504 UER786504:UET786504 UON786504:UOP786504 UYJ786504:UYL786504 VIF786504:VIH786504 VSB786504:VSD786504 WBX786504:WBZ786504 WLT786504:WLV786504 WVP786504:WVR786504 H852040:J852040 JD852040:JF852040 SZ852040:TB852040 ACV852040:ACX852040 AMR852040:AMT852040 AWN852040:AWP852040 BGJ852040:BGL852040 BQF852040:BQH852040 CAB852040:CAD852040 CJX852040:CJZ852040 CTT852040:CTV852040 DDP852040:DDR852040 DNL852040:DNN852040 DXH852040:DXJ852040 EHD852040:EHF852040 EQZ852040:ERB852040 FAV852040:FAX852040 FKR852040:FKT852040 FUN852040:FUP852040 GEJ852040:GEL852040 GOF852040:GOH852040 GYB852040:GYD852040 HHX852040:HHZ852040 HRT852040:HRV852040 IBP852040:IBR852040 ILL852040:ILN852040 IVH852040:IVJ852040 JFD852040:JFF852040 JOZ852040:JPB852040 JYV852040:JYX852040 KIR852040:KIT852040 KSN852040:KSP852040 LCJ852040:LCL852040 LMF852040:LMH852040 LWB852040:LWD852040 MFX852040:MFZ852040 MPT852040:MPV852040 MZP852040:MZR852040 NJL852040:NJN852040 NTH852040:NTJ852040 ODD852040:ODF852040 OMZ852040:ONB852040 OWV852040:OWX852040 PGR852040:PGT852040 PQN852040:PQP852040 QAJ852040:QAL852040 QKF852040:QKH852040 QUB852040:QUD852040 RDX852040:RDZ852040 RNT852040:RNV852040 RXP852040:RXR852040 SHL852040:SHN852040 SRH852040:SRJ852040 TBD852040:TBF852040 TKZ852040:TLB852040 TUV852040:TUX852040 UER852040:UET852040 UON852040:UOP852040 UYJ852040:UYL852040 VIF852040:VIH852040 VSB852040:VSD852040 WBX852040:WBZ852040 WLT852040:WLV852040 WVP852040:WVR852040 H917576:J917576 JD917576:JF917576 SZ917576:TB917576 ACV917576:ACX917576 AMR917576:AMT917576 AWN917576:AWP917576 BGJ917576:BGL917576 BQF917576:BQH917576 CAB917576:CAD917576 CJX917576:CJZ917576 CTT917576:CTV917576 DDP917576:DDR917576 DNL917576:DNN917576 DXH917576:DXJ917576 EHD917576:EHF917576 EQZ917576:ERB917576 FAV917576:FAX917576 FKR917576:FKT917576 FUN917576:FUP917576 GEJ917576:GEL917576 GOF917576:GOH917576 GYB917576:GYD917576 HHX917576:HHZ917576 HRT917576:HRV917576 IBP917576:IBR917576 ILL917576:ILN917576 IVH917576:IVJ917576 JFD917576:JFF917576 JOZ917576:JPB917576 JYV917576:JYX917576 KIR917576:KIT917576 KSN917576:KSP917576 LCJ917576:LCL917576 LMF917576:LMH917576 LWB917576:LWD917576 MFX917576:MFZ917576 MPT917576:MPV917576 MZP917576:MZR917576 NJL917576:NJN917576 NTH917576:NTJ917576 ODD917576:ODF917576 OMZ917576:ONB917576 OWV917576:OWX917576 PGR917576:PGT917576 PQN917576:PQP917576 QAJ917576:QAL917576 QKF917576:QKH917576 QUB917576:QUD917576 RDX917576:RDZ917576 RNT917576:RNV917576 RXP917576:RXR917576 SHL917576:SHN917576 SRH917576:SRJ917576 TBD917576:TBF917576 TKZ917576:TLB917576 TUV917576:TUX917576 UER917576:UET917576 UON917576:UOP917576 UYJ917576:UYL917576 VIF917576:VIH917576 VSB917576:VSD917576 WBX917576:WBZ917576 WLT917576:WLV917576 WVP917576:WVR917576 H983112:J983112 JD983112:JF983112 SZ983112:TB983112 ACV983112:ACX983112 AMR983112:AMT983112 AWN983112:AWP983112 BGJ983112:BGL983112 BQF983112:BQH983112 CAB983112:CAD983112 CJX983112:CJZ983112 CTT983112:CTV983112 DDP983112:DDR983112 DNL983112:DNN983112 DXH983112:DXJ983112 EHD983112:EHF983112 EQZ983112:ERB983112 FAV983112:FAX983112 FKR983112:FKT983112 FUN983112:FUP983112 GEJ983112:GEL983112 GOF983112:GOH983112 GYB983112:GYD983112 HHX983112:HHZ983112 HRT983112:HRV983112 IBP983112:IBR983112 ILL983112:ILN983112 IVH983112:IVJ983112 JFD983112:JFF983112 JOZ983112:JPB983112 JYV983112:JYX983112 KIR983112:KIT983112 KSN983112:KSP983112 LCJ983112:LCL983112 LMF983112:LMH983112 LWB983112:LWD983112 MFX983112:MFZ983112 MPT983112:MPV983112 MZP983112:MZR983112 NJL983112:NJN983112 NTH983112:NTJ983112 ODD983112:ODF983112 OMZ983112:ONB983112 OWV983112:OWX983112 PGR983112:PGT983112 PQN983112:PQP983112 QAJ983112:QAL983112 QKF983112:QKH983112 QUB983112:QUD983112 RDX983112:RDZ983112 RNT983112:RNV983112 RXP983112:RXR983112 SHL983112:SHN983112 SRH983112:SRJ983112 TBD983112:TBF983112 TKZ983112:TLB983112 TUV983112:TUX983112 UER983112:UET983112 UON983112:UOP983112 UYJ983112:UYL983112 VIF983112:VIH983112 VSB983112:VSD983112 WBX983112:WBZ983112 WLT983112:WLV983112 WVP983112:WVR983112">
      <formula1>$W$29:$W$36</formula1>
    </dataValidation>
    <dataValidation type="list" allowBlank="1" showInputMessage="1" showErrorMessage="1" 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491:F65491 IY65491:JB65491 SU65491:SX65491 ACQ65491:ACT65491 AMM65491:AMP65491 AWI65491:AWL65491 BGE65491:BGH65491 BQA65491:BQD65491 BZW65491:BZZ65491 CJS65491:CJV65491 CTO65491:CTR65491 DDK65491:DDN65491 DNG65491:DNJ65491 DXC65491:DXF65491 EGY65491:EHB65491 EQU65491:EQX65491 FAQ65491:FAT65491 FKM65491:FKP65491 FUI65491:FUL65491 GEE65491:GEH65491 GOA65491:GOD65491 GXW65491:GXZ65491 HHS65491:HHV65491 HRO65491:HRR65491 IBK65491:IBN65491 ILG65491:ILJ65491 IVC65491:IVF65491 JEY65491:JFB65491 JOU65491:JOX65491 JYQ65491:JYT65491 KIM65491:KIP65491 KSI65491:KSL65491 LCE65491:LCH65491 LMA65491:LMD65491 LVW65491:LVZ65491 MFS65491:MFV65491 MPO65491:MPR65491 MZK65491:MZN65491 NJG65491:NJJ65491 NTC65491:NTF65491 OCY65491:ODB65491 OMU65491:OMX65491 OWQ65491:OWT65491 PGM65491:PGP65491 PQI65491:PQL65491 QAE65491:QAH65491 QKA65491:QKD65491 QTW65491:QTZ65491 RDS65491:RDV65491 RNO65491:RNR65491 RXK65491:RXN65491 SHG65491:SHJ65491 SRC65491:SRF65491 TAY65491:TBB65491 TKU65491:TKX65491 TUQ65491:TUT65491 UEM65491:UEP65491 UOI65491:UOL65491 UYE65491:UYH65491 VIA65491:VID65491 VRW65491:VRZ65491 WBS65491:WBV65491 WLO65491:WLR65491 WVK65491:WVN65491 C131027:F131027 IY131027:JB131027 SU131027:SX131027 ACQ131027:ACT131027 AMM131027:AMP131027 AWI131027:AWL131027 BGE131027:BGH131027 BQA131027:BQD131027 BZW131027:BZZ131027 CJS131027:CJV131027 CTO131027:CTR131027 DDK131027:DDN131027 DNG131027:DNJ131027 DXC131027:DXF131027 EGY131027:EHB131027 EQU131027:EQX131027 FAQ131027:FAT131027 FKM131027:FKP131027 FUI131027:FUL131027 GEE131027:GEH131027 GOA131027:GOD131027 GXW131027:GXZ131027 HHS131027:HHV131027 HRO131027:HRR131027 IBK131027:IBN131027 ILG131027:ILJ131027 IVC131027:IVF131027 JEY131027:JFB131027 JOU131027:JOX131027 JYQ131027:JYT131027 KIM131027:KIP131027 KSI131027:KSL131027 LCE131027:LCH131027 LMA131027:LMD131027 LVW131027:LVZ131027 MFS131027:MFV131027 MPO131027:MPR131027 MZK131027:MZN131027 NJG131027:NJJ131027 NTC131027:NTF131027 OCY131027:ODB131027 OMU131027:OMX131027 OWQ131027:OWT131027 PGM131027:PGP131027 PQI131027:PQL131027 QAE131027:QAH131027 QKA131027:QKD131027 QTW131027:QTZ131027 RDS131027:RDV131027 RNO131027:RNR131027 RXK131027:RXN131027 SHG131027:SHJ131027 SRC131027:SRF131027 TAY131027:TBB131027 TKU131027:TKX131027 TUQ131027:TUT131027 UEM131027:UEP131027 UOI131027:UOL131027 UYE131027:UYH131027 VIA131027:VID131027 VRW131027:VRZ131027 WBS131027:WBV131027 WLO131027:WLR131027 WVK131027:WVN131027 C196563:F196563 IY196563:JB196563 SU196563:SX196563 ACQ196563:ACT196563 AMM196563:AMP196563 AWI196563:AWL196563 BGE196563:BGH196563 BQA196563:BQD196563 BZW196563:BZZ196563 CJS196563:CJV196563 CTO196563:CTR196563 DDK196563:DDN196563 DNG196563:DNJ196563 DXC196563:DXF196563 EGY196563:EHB196563 EQU196563:EQX196563 FAQ196563:FAT196563 FKM196563:FKP196563 FUI196563:FUL196563 GEE196563:GEH196563 GOA196563:GOD196563 GXW196563:GXZ196563 HHS196563:HHV196563 HRO196563:HRR196563 IBK196563:IBN196563 ILG196563:ILJ196563 IVC196563:IVF196563 JEY196563:JFB196563 JOU196563:JOX196563 JYQ196563:JYT196563 KIM196563:KIP196563 KSI196563:KSL196563 LCE196563:LCH196563 LMA196563:LMD196563 LVW196563:LVZ196563 MFS196563:MFV196563 MPO196563:MPR196563 MZK196563:MZN196563 NJG196563:NJJ196563 NTC196563:NTF196563 OCY196563:ODB196563 OMU196563:OMX196563 OWQ196563:OWT196563 PGM196563:PGP196563 PQI196563:PQL196563 QAE196563:QAH196563 QKA196563:QKD196563 QTW196563:QTZ196563 RDS196563:RDV196563 RNO196563:RNR196563 RXK196563:RXN196563 SHG196563:SHJ196563 SRC196563:SRF196563 TAY196563:TBB196563 TKU196563:TKX196563 TUQ196563:TUT196563 UEM196563:UEP196563 UOI196563:UOL196563 UYE196563:UYH196563 VIA196563:VID196563 VRW196563:VRZ196563 WBS196563:WBV196563 WLO196563:WLR196563 WVK196563:WVN196563 C262099:F262099 IY262099:JB262099 SU262099:SX262099 ACQ262099:ACT262099 AMM262099:AMP262099 AWI262099:AWL262099 BGE262099:BGH262099 BQA262099:BQD262099 BZW262099:BZZ262099 CJS262099:CJV262099 CTO262099:CTR262099 DDK262099:DDN262099 DNG262099:DNJ262099 DXC262099:DXF262099 EGY262099:EHB262099 EQU262099:EQX262099 FAQ262099:FAT262099 FKM262099:FKP262099 FUI262099:FUL262099 GEE262099:GEH262099 GOA262099:GOD262099 GXW262099:GXZ262099 HHS262099:HHV262099 HRO262099:HRR262099 IBK262099:IBN262099 ILG262099:ILJ262099 IVC262099:IVF262099 JEY262099:JFB262099 JOU262099:JOX262099 JYQ262099:JYT262099 KIM262099:KIP262099 KSI262099:KSL262099 LCE262099:LCH262099 LMA262099:LMD262099 LVW262099:LVZ262099 MFS262099:MFV262099 MPO262099:MPR262099 MZK262099:MZN262099 NJG262099:NJJ262099 NTC262099:NTF262099 OCY262099:ODB262099 OMU262099:OMX262099 OWQ262099:OWT262099 PGM262099:PGP262099 PQI262099:PQL262099 QAE262099:QAH262099 QKA262099:QKD262099 QTW262099:QTZ262099 RDS262099:RDV262099 RNO262099:RNR262099 RXK262099:RXN262099 SHG262099:SHJ262099 SRC262099:SRF262099 TAY262099:TBB262099 TKU262099:TKX262099 TUQ262099:TUT262099 UEM262099:UEP262099 UOI262099:UOL262099 UYE262099:UYH262099 VIA262099:VID262099 VRW262099:VRZ262099 WBS262099:WBV262099 WLO262099:WLR262099 WVK262099:WVN262099 C327635:F327635 IY327635:JB327635 SU327635:SX327635 ACQ327635:ACT327635 AMM327635:AMP327635 AWI327635:AWL327635 BGE327635:BGH327635 BQA327635:BQD327635 BZW327635:BZZ327635 CJS327635:CJV327635 CTO327635:CTR327635 DDK327635:DDN327635 DNG327635:DNJ327635 DXC327635:DXF327635 EGY327635:EHB327635 EQU327635:EQX327635 FAQ327635:FAT327635 FKM327635:FKP327635 FUI327635:FUL327635 GEE327635:GEH327635 GOA327635:GOD327635 GXW327635:GXZ327635 HHS327635:HHV327635 HRO327635:HRR327635 IBK327635:IBN327635 ILG327635:ILJ327635 IVC327635:IVF327635 JEY327635:JFB327635 JOU327635:JOX327635 JYQ327635:JYT327635 KIM327635:KIP327635 KSI327635:KSL327635 LCE327635:LCH327635 LMA327635:LMD327635 LVW327635:LVZ327635 MFS327635:MFV327635 MPO327635:MPR327635 MZK327635:MZN327635 NJG327635:NJJ327635 NTC327635:NTF327635 OCY327635:ODB327635 OMU327635:OMX327635 OWQ327635:OWT327635 PGM327635:PGP327635 PQI327635:PQL327635 QAE327635:QAH327635 QKA327635:QKD327635 QTW327635:QTZ327635 RDS327635:RDV327635 RNO327635:RNR327635 RXK327635:RXN327635 SHG327635:SHJ327635 SRC327635:SRF327635 TAY327635:TBB327635 TKU327635:TKX327635 TUQ327635:TUT327635 UEM327635:UEP327635 UOI327635:UOL327635 UYE327635:UYH327635 VIA327635:VID327635 VRW327635:VRZ327635 WBS327635:WBV327635 WLO327635:WLR327635 WVK327635:WVN327635 C393171:F393171 IY393171:JB393171 SU393171:SX393171 ACQ393171:ACT393171 AMM393171:AMP393171 AWI393171:AWL393171 BGE393171:BGH393171 BQA393171:BQD393171 BZW393171:BZZ393171 CJS393171:CJV393171 CTO393171:CTR393171 DDK393171:DDN393171 DNG393171:DNJ393171 DXC393171:DXF393171 EGY393171:EHB393171 EQU393171:EQX393171 FAQ393171:FAT393171 FKM393171:FKP393171 FUI393171:FUL393171 GEE393171:GEH393171 GOA393171:GOD393171 GXW393171:GXZ393171 HHS393171:HHV393171 HRO393171:HRR393171 IBK393171:IBN393171 ILG393171:ILJ393171 IVC393171:IVF393171 JEY393171:JFB393171 JOU393171:JOX393171 JYQ393171:JYT393171 KIM393171:KIP393171 KSI393171:KSL393171 LCE393171:LCH393171 LMA393171:LMD393171 LVW393171:LVZ393171 MFS393171:MFV393171 MPO393171:MPR393171 MZK393171:MZN393171 NJG393171:NJJ393171 NTC393171:NTF393171 OCY393171:ODB393171 OMU393171:OMX393171 OWQ393171:OWT393171 PGM393171:PGP393171 PQI393171:PQL393171 QAE393171:QAH393171 QKA393171:QKD393171 QTW393171:QTZ393171 RDS393171:RDV393171 RNO393171:RNR393171 RXK393171:RXN393171 SHG393171:SHJ393171 SRC393171:SRF393171 TAY393171:TBB393171 TKU393171:TKX393171 TUQ393171:TUT393171 UEM393171:UEP393171 UOI393171:UOL393171 UYE393171:UYH393171 VIA393171:VID393171 VRW393171:VRZ393171 WBS393171:WBV393171 WLO393171:WLR393171 WVK393171:WVN393171 C458707:F458707 IY458707:JB458707 SU458707:SX458707 ACQ458707:ACT458707 AMM458707:AMP458707 AWI458707:AWL458707 BGE458707:BGH458707 BQA458707:BQD458707 BZW458707:BZZ458707 CJS458707:CJV458707 CTO458707:CTR458707 DDK458707:DDN458707 DNG458707:DNJ458707 DXC458707:DXF458707 EGY458707:EHB458707 EQU458707:EQX458707 FAQ458707:FAT458707 FKM458707:FKP458707 FUI458707:FUL458707 GEE458707:GEH458707 GOA458707:GOD458707 GXW458707:GXZ458707 HHS458707:HHV458707 HRO458707:HRR458707 IBK458707:IBN458707 ILG458707:ILJ458707 IVC458707:IVF458707 JEY458707:JFB458707 JOU458707:JOX458707 JYQ458707:JYT458707 KIM458707:KIP458707 KSI458707:KSL458707 LCE458707:LCH458707 LMA458707:LMD458707 LVW458707:LVZ458707 MFS458707:MFV458707 MPO458707:MPR458707 MZK458707:MZN458707 NJG458707:NJJ458707 NTC458707:NTF458707 OCY458707:ODB458707 OMU458707:OMX458707 OWQ458707:OWT458707 PGM458707:PGP458707 PQI458707:PQL458707 QAE458707:QAH458707 QKA458707:QKD458707 QTW458707:QTZ458707 RDS458707:RDV458707 RNO458707:RNR458707 RXK458707:RXN458707 SHG458707:SHJ458707 SRC458707:SRF458707 TAY458707:TBB458707 TKU458707:TKX458707 TUQ458707:TUT458707 UEM458707:UEP458707 UOI458707:UOL458707 UYE458707:UYH458707 VIA458707:VID458707 VRW458707:VRZ458707 WBS458707:WBV458707 WLO458707:WLR458707 WVK458707:WVN458707 C524243:F524243 IY524243:JB524243 SU524243:SX524243 ACQ524243:ACT524243 AMM524243:AMP524243 AWI524243:AWL524243 BGE524243:BGH524243 BQA524243:BQD524243 BZW524243:BZZ524243 CJS524243:CJV524243 CTO524243:CTR524243 DDK524243:DDN524243 DNG524243:DNJ524243 DXC524243:DXF524243 EGY524243:EHB524243 EQU524243:EQX524243 FAQ524243:FAT524243 FKM524243:FKP524243 FUI524243:FUL524243 GEE524243:GEH524243 GOA524243:GOD524243 GXW524243:GXZ524243 HHS524243:HHV524243 HRO524243:HRR524243 IBK524243:IBN524243 ILG524243:ILJ524243 IVC524243:IVF524243 JEY524243:JFB524243 JOU524243:JOX524243 JYQ524243:JYT524243 KIM524243:KIP524243 KSI524243:KSL524243 LCE524243:LCH524243 LMA524243:LMD524243 LVW524243:LVZ524243 MFS524243:MFV524243 MPO524243:MPR524243 MZK524243:MZN524243 NJG524243:NJJ524243 NTC524243:NTF524243 OCY524243:ODB524243 OMU524243:OMX524243 OWQ524243:OWT524243 PGM524243:PGP524243 PQI524243:PQL524243 QAE524243:QAH524243 QKA524243:QKD524243 QTW524243:QTZ524243 RDS524243:RDV524243 RNO524243:RNR524243 RXK524243:RXN524243 SHG524243:SHJ524243 SRC524243:SRF524243 TAY524243:TBB524243 TKU524243:TKX524243 TUQ524243:TUT524243 UEM524243:UEP524243 UOI524243:UOL524243 UYE524243:UYH524243 VIA524243:VID524243 VRW524243:VRZ524243 WBS524243:WBV524243 WLO524243:WLR524243 WVK524243:WVN524243 C589779:F589779 IY589779:JB589779 SU589779:SX589779 ACQ589779:ACT589779 AMM589779:AMP589779 AWI589779:AWL589779 BGE589779:BGH589779 BQA589779:BQD589779 BZW589779:BZZ589779 CJS589779:CJV589779 CTO589779:CTR589779 DDK589779:DDN589779 DNG589779:DNJ589779 DXC589779:DXF589779 EGY589779:EHB589779 EQU589779:EQX589779 FAQ589779:FAT589779 FKM589779:FKP589779 FUI589779:FUL589779 GEE589779:GEH589779 GOA589779:GOD589779 GXW589779:GXZ589779 HHS589779:HHV589779 HRO589779:HRR589779 IBK589779:IBN589779 ILG589779:ILJ589779 IVC589779:IVF589779 JEY589779:JFB589779 JOU589779:JOX589779 JYQ589779:JYT589779 KIM589779:KIP589779 KSI589779:KSL589779 LCE589779:LCH589779 LMA589779:LMD589779 LVW589779:LVZ589779 MFS589779:MFV589779 MPO589779:MPR589779 MZK589779:MZN589779 NJG589779:NJJ589779 NTC589779:NTF589779 OCY589779:ODB589779 OMU589779:OMX589779 OWQ589779:OWT589779 PGM589779:PGP589779 PQI589779:PQL589779 QAE589779:QAH589779 QKA589779:QKD589779 QTW589779:QTZ589779 RDS589779:RDV589779 RNO589779:RNR589779 RXK589779:RXN589779 SHG589779:SHJ589779 SRC589779:SRF589779 TAY589779:TBB589779 TKU589779:TKX589779 TUQ589779:TUT589779 UEM589779:UEP589779 UOI589779:UOL589779 UYE589779:UYH589779 VIA589779:VID589779 VRW589779:VRZ589779 WBS589779:WBV589779 WLO589779:WLR589779 WVK589779:WVN589779 C655315:F655315 IY655315:JB655315 SU655315:SX655315 ACQ655315:ACT655315 AMM655315:AMP655315 AWI655315:AWL655315 BGE655315:BGH655315 BQA655315:BQD655315 BZW655315:BZZ655315 CJS655315:CJV655315 CTO655315:CTR655315 DDK655315:DDN655315 DNG655315:DNJ655315 DXC655315:DXF655315 EGY655315:EHB655315 EQU655315:EQX655315 FAQ655315:FAT655315 FKM655315:FKP655315 FUI655315:FUL655315 GEE655315:GEH655315 GOA655315:GOD655315 GXW655315:GXZ655315 HHS655315:HHV655315 HRO655315:HRR655315 IBK655315:IBN655315 ILG655315:ILJ655315 IVC655315:IVF655315 JEY655315:JFB655315 JOU655315:JOX655315 JYQ655315:JYT655315 KIM655315:KIP655315 KSI655315:KSL655315 LCE655315:LCH655315 LMA655315:LMD655315 LVW655315:LVZ655315 MFS655315:MFV655315 MPO655315:MPR655315 MZK655315:MZN655315 NJG655315:NJJ655315 NTC655315:NTF655315 OCY655315:ODB655315 OMU655315:OMX655315 OWQ655315:OWT655315 PGM655315:PGP655315 PQI655315:PQL655315 QAE655315:QAH655315 QKA655315:QKD655315 QTW655315:QTZ655315 RDS655315:RDV655315 RNO655315:RNR655315 RXK655315:RXN655315 SHG655315:SHJ655315 SRC655315:SRF655315 TAY655315:TBB655315 TKU655315:TKX655315 TUQ655315:TUT655315 UEM655315:UEP655315 UOI655315:UOL655315 UYE655315:UYH655315 VIA655315:VID655315 VRW655315:VRZ655315 WBS655315:WBV655315 WLO655315:WLR655315 WVK655315:WVN655315 C720851:F720851 IY720851:JB720851 SU720851:SX720851 ACQ720851:ACT720851 AMM720851:AMP720851 AWI720851:AWL720851 BGE720851:BGH720851 BQA720851:BQD720851 BZW720851:BZZ720851 CJS720851:CJV720851 CTO720851:CTR720851 DDK720851:DDN720851 DNG720851:DNJ720851 DXC720851:DXF720851 EGY720851:EHB720851 EQU720851:EQX720851 FAQ720851:FAT720851 FKM720851:FKP720851 FUI720851:FUL720851 GEE720851:GEH720851 GOA720851:GOD720851 GXW720851:GXZ720851 HHS720851:HHV720851 HRO720851:HRR720851 IBK720851:IBN720851 ILG720851:ILJ720851 IVC720851:IVF720851 JEY720851:JFB720851 JOU720851:JOX720851 JYQ720851:JYT720851 KIM720851:KIP720851 KSI720851:KSL720851 LCE720851:LCH720851 LMA720851:LMD720851 LVW720851:LVZ720851 MFS720851:MFV720851 MPO720851:MPR720851 MZK720851:MZN720851 NJG720851:NJJ720851 NTC720851:NTF720851 OCY720851:ODB720851 OMU720851:OMX720851 OWQ720851:OWT720851 PGM720851:PGP720851 PQI720851:PQL720851 QAE720851:QAH720851 QKA720851:QKD720851 QTW720851:QTZ720851 RDS720851:RDV720851 RNO720851:RNR720851 RXK720851:RXN720851 SHG720851:SHJ720851 SRC720851:SRF720851 TAY720851:TBB720851 TKU720851:TKX720851 TUQ720851:TUT720851 UEM720851:UEP720851 UOI720851:UOL720851 UYE720851:UYH720851 VIA720851:VID720851 VRW720851:VRZ720851 WBS720851:WBV720851 WLO720851:WLR720851 WVK720851:WVN720851 C786387:F786387 IY786387:JB786387 SU786387:SX786387 ACQ786387:ACT786387 AMM786387:AMP786387 AWI786387:AWL786387 BGE786387:BGH786387 BQA786387:BQD786387 BZW786387:BZZ786387 CJS786387:CJV786387 CTO786387:CTR786387 DDK786387:DDN786387 DNG786387:DNJ786387 DXC786387:DXF786387 EGY786387:EHB786387 EQU786387:EQX786387 FAQ786387:FAT786387 FKM786387:FKP786387 FUI786387:FUL786387 GEE786387:GEH786387 GOA786387:GOD786387 GXW786387:GXZ786387 HHS786387:HHV786387 HRO786387:HRR786387 IBK786387:IBN786387 ILG786387:ILJ786387 IVC786387:IVF786387 JEY786387:JFB786387 JOU786387:JOX786387 JYQ786387:JYT786387 KIM786387:KIP786387 KSI786387:KSL786387 LCE786387:LCH786387 LMA786387:LMD786387 LVW786387:LVZ786387 MFS786387:MFV786387 MPO786387:MPR786387 MZK786387:MZN786387 NJG786387:NJJ786387 NTC786387:NTF786387 OCY786387:ODB786387 OMU786387:OMX786387 OWQ786387:OWT786387 PGM786387:PGP786387 PQI786387:PQL786387 QAE786387:QAH786387 QKA786387:QKD786387 QTW786387:QTZ786387 RDS786387:RDV786387 RNO786387:RNR786387 RXK786387:RXN786387 SHG786387:SHJ786387 SRC786387:SRF786387 TAY786387:TBB786387 TKU786387:TKX786387 TUQ786387:TUT786387 UEM786387:UEP786387 UOI786387:UOL786387 UYE786387:UYH786387 VIA786387:VID786387 VRW786387:VRZ786387 WBS786387:WBV786387 WLO786387:WLR786387 WVK786387:WVN786387 C851923:F851923 IY851923:JB851923 SU851923:SX851923 ACQ851923:ACT851923 AMM851923:AMP851923 AWI851923:AWL851923 BGE851923:BGH851923 BQA851923:BQD851923 BZW851923:BZZ851923 CJS851923:CJV851923 CTO851923:CTR851923 DDK851923:DDN851923 DNG851923:DNJ851923 DXC851923:DXF851923 EGY851923:EHB851923 EQU851923:EQX851923 FAQ851923:FAT851923 FKM851923:FKP851923 FUI851923:FUL851923 GEE851923:GEH851923 GOA851923:GOD851923 GXW851923:GXZ851923 HHS851923:HHV851923 HRO851923:HRR851923 IBK851923:IBN851923 ILG851923:ILJ851923 IVC851923:IVF851923 JEY851923:JFB851923 JOU851923:JOX851923 JYQ851923:JYT851923 KIM851923:KIP851923 KSI851923:KSL851923 LCE851923:LCH851923 LMA851923:LMD851923 LVW851923:LVZ851923 MFS851923:MFV851923 MPO851923:MPR851923 MZK851923:MZN851923 NJG851923:NJJ851923 NTC851923:NTF851923 OCY851923:ODB851923 OMU851923:OMX851923 OWQ851923:OWT851923 PGM851923:PGP851923 PQI851923:PQL851923 QAE851923:QAH851923 QKA851923:QKD851923 QTW851923:QTZ851923 RDS851923:RDV851923 RNO851923:RNR851923 RXK851923:RXN851923 SHG851923:SHJ851923 SRC851923:SRF851923 TAY851923:TBB851923 TKU851923:TKX851923 TUQ851923:TUT851923 UEM851923:UEP851923 UOI851923:UOL851923 UYE851923:UYH851923 VIA851923:VID851923 VRW851923:VRZ851923 WBS851923:WBV851923 WLO851923:WLR851923 WVK851923:WVN851923 C917459:F917459 IY917459:JB917459 SU917459:SX917459 ACQ917459:ACT917459 AMM917459:AMP917459 AWI917459:AWL917459 BGE917459:BGH917459 BQA917459:BQD917459 BZW917459:BZZ917459 CJS917459:CJV917459 CTO917459:CTR917459 DDK917459:DDN917459 DNG917459:DNJ917459 DXC917459:DXF917459 EGY917459:EHB917459 EQU917459:EQX917459 FAQ917459:FAT917459 FKM917459:FKP917459 FUI917459:FUL917459 GEE917459:GEH917459 GOA917459:GOD917459 GXW917459:GXZ917459 HHS917459:HHV917459 HRO917459:HRR917459 IBK917459:IBN917459 ILG917459:ILJ917459 IVC917459:IVF917459 JEY917459:JFB917459 JOU917459:JOX917459 JYQ917459:JYT917459 KIM917459:KIP917459 KSI917459:KSL917459 LCE917459:LCH917459 LMA917459:LMD917459 LVW917459:LVZ917459 MFS917459:MFV917459 MPO917459:MPR917459 MZK917459:MZN917459 NJG917459:NJJ917459 NTC917459:NTF917459 OCY917459:ODB917459 OMU917459:OMX917459 OWQ917459:OWT917459 PGM917459:PGP917459 PQI917459:PQL917459 QAE917459:QAH917459 QKA917459:QKD917459 QTW917459:QTZ917459 RDS917459:RDV917459 RNO917459:RNR917459 RXK917459:RXN917459 SHG917459:SHJ917459 SRC917459:SRF917459 TAY917459:TBB917459 TKU917459:TKX917459 TUQ917459:TUT917459 UEM917459:UEP917459 UOI917459:UOL917459 UYE917459:UYH917459 VIA917459:VID917459 VRW917459:VRZ917459 WBS917459:WBV917459 WLO917459:WLR917459 WVK917459:WVN917459 C982995:F982995 IY982995:JB982995 SU982995:SX982995 ACQ982995:ACT982995 AMM982995:AMP982995 AWI982995:AWL982995 BGE982995:BGH982995 BQA982995:BQD982995 BZW982995:BZZ982995 CJS982995:CJV982995 CTO982995:CTR982995 DDK982995:DDN982995 DNG982995:DNJ982995 DXC982995:DXF982995 EGY982995:EHB982995 EQU982995:EQX982995 FAQ982995:FAT982995 FKM982995:FKP982995 FUI982995:FUL982995 GEE982995:GEH982995 GOA982995:GOD982995 GXW982995:GXZ982995 HHS982995:HHV982995 HRO982995:HRR982995 IBK982995:IBN982995 ILG982995:ILJ982995 IVC982995:IVF982995 JEY982995:JFB982995 JOU982995:JOX982995 JYQ982995:JYT982995 KIM982995:KIP982995 KSI982995:KSL982995 LCE982995:LCH982995 LMA982995:LMD982995 LVW982995:LVZ982995 MFS982995:MFV982995 MPO982995:MPR982995 MZK982995:MZN982995 NJG982995:NJJ982995 NTC982995:NTF982995 OCY982995:ODB982995 OMU982995:OMX982995 OWQ982995:OWT982995 PGM982995:PGP982995 PQI982995:PQL982995 QAE982995:QAH982995 QKA982995:QKD982995 QTW982995:QTZ982995 RDS982995:RDV982995 RNO982995:RNR982995 RXK982995:RXN982995 SHG982995:SHJ982995 SRC982995:SRF982995 TAY982995:TBB982995 TKU982995:TKX982995 TUQ982995:TUT982995 UEM982995:UEP982995 UOI982995:UOL982995 UYE982995:UYH982995 VIA982995:VID982995 VRW982995:VRZ982995 WBS982995:WBV982995 WLO982995:WLR982995 WVK982995:WVN982995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493:F65493 IY65493:JB65493 SU65493:SX65493 ACQ65493:ACT65493 AMM65493:AMP65493 AWI65493:AWL65493 BGE65493:BGH65493 BQA65493:BQD65493 BZW65493:BZZ65493 CJS65493:CJV65493 CTO65493:CTR65493 DDK65493:DDN65493 DNG65493:DNJ65493 DXC65493:DXF65493 EGY65493:EHB65493 EQU65493:EQX65493 FAQ65493:FAT65493 FKM65493:FKP65493 FUI65493:FUL65493 GEE65493:GEH65493 GOA65493:GOD65493 GXW65493:GXZ65493 HHS65493:HHV65493 HRO65493:HRR65493 IBK65493:IBN65493 ILG65493:ILJ65493 IVC65493:IVF65493 JEY65493:JFB65493 JOU65493:JOX65493 JYQ65493:JYT65493 KIM65493:KIP65493 KSI65493:KSL65493 LCE65493:LCH65493 LMA65493:LMD65493 LVW65493:LVZ65493 MFS65493:MFV65493 MPO65493:MPR65493 MZK65493:MZN65493 NJG65493:NJJ65493 NTC65493:NTF65493 OCY65493:ODB65493 OMU65493:OMX65493 OWQ65493:OWT65493 PGM65493:PGP65493 PQI65493:PQL65493 QAE65493:QAH65493 QKA65493:QKD65493 QTW65493:QTZ65493 RDS65493:RDV65493 RNO65493:RNR65493 RXK65493:RXN65493 SHG65493:SHJ65493 SRC65493:SRF65493 TAY65493:TBB65493 TKU65493:TKX65493 TUQ65493:TUT65493 UEM65493:UEP65493 UOI65493:UOL65493 UYE65493:UYH65493 VIA65493:VID65493 VRW65493:VRZ65493 WBS65493:WBV65493 WLO65493:WLR65493 WVK65493:WVN65493 C131029:F131029 IY131029:JB131029 SU131029:SX131029 ACQ131029:ACT131029 AMM131029:AMP131029 AWI131029:AWL131029 BGE131029:BGH131029 BQA131029:BQD131029 BZW131029:BZZ131029 CJS131029:CJV131029 CTO131029:CTR131029 DDK131029:DDN131029 DNG131029:DNJ131029 DXC131029:DXF131029 EGY131029:EHB131029 EQU131029:EQX131029 FAQ131029:FAT131029 FKM131029:FKP131029 FUI131029:FUL131029 GEE131029:GEH131029 GOA131029:GOD131029 GXW131029:GXZ131029 HHS131029:HHV131029 HRO131029:HRR131029 IBK131029:IBN131029 ILG131029:ILJ131029 IVC131029:IVF131029 JEY131029:JFB131029 JOU131029:JOX131029 JYQ131029:JYT131029 KIM131029:KIP131029 KSI131029:KSL131029 LCE131029:LCH131029 LMA131029:LMD131029 LVW131029:LVZ131029 MFS131029:MFV131029 MPO131029:MPR131029 MZK131029:MZN131029 NJG131029:NJJ131029 NTC131029:NTF131029 OCY131029:ODB131029 OMU131029:OMX131029 OWQ131029:OWT131029 PGM131029:PGP131029 PQI131029:PQL131029 QAE131029:QAH131029 QKA131029:QKD131029 QTW131029:QTZ131029 RDS131029:RDV131029 RNO131029:RNR131029 RXK131029:RXN131029 SHG131029:SHJ131029 SRC131029:SRF131029 TAY131029:TBB131029 TKU131029:TKX131029 TUQ131029:TUT131029 UEM131029:UEP131029 UOI131029:UOL131029 UYE131029:UYH131029 VIA131029:VID131029 VRW131029:VRZ131029 WBS131029:WBV131029 WLO131029:WLR131029 WVK131029:WVN131029 C196565:F196565 IY196565:JB196565 SU196565:SX196565 ACQ196565:ACT196565 AMM196565:AMP196565 AWI196565:AWL196565 BGE196565:BGH196565 BQA196565:BQD196565 BZW196565:BZZ196565 CJS196565:CJV196565 CTO196565:CTR196565 DDK196565:DDN196565 DNG196565:DNJ196565 DXC196565:DXF196565 EGY196565:EHB196565 EQU196565:EQX196565 FAQ196565:FAT196565 FKM196565:FKP196565 FUI196565:FUL196565 GEE196565:GEH196565 GOA196565:GOD196565 GXW196565:GXZ196565 HHS196565:HHV196565 HRO196565:HRR196565 IBK196565:IBN196565 ILG196565:ILJ196565 IVC196565:IVF196565 JEY196565:JFB196565 JOU196565:JOX196565 JYQ196565:JYT196565 KIM196565:KIP196565 KSI196565:KSL196565 LCE196565:LCH196565 LMA196565:LMD196565 LVW196565:LVZ196565 MFS196565:MFV196565 MPO196565:MPR196565 MZK196565:MZN196565 NJG196565:NJJ196565 NTC196565:NTF196565 OCY196565:ODB196565 OMU196565:OMX196565 OWQ196565:OWT196565 PGM196565:PGP196565 PQI196565:PQL196565 QAE196565:QAH196565 QKA196565:QKD196565 QTW196565:QTZ196565 RDS196565:RDV196565 RNO196565:RNR196565 RXK196565:RXN196565 SHG196565:SHJ196565 SRC196565:SRF196565 TAY196565:TBB196565 TKU196565:TKX196565 TUQ196565:TUT196565 UEM196565:UEP196565 UOI196565:UOL196565 UYE196565:UYH196565 VIA196565:VID196565 VRW196565:VRZ196565 WBS196565:WBV196565 WLO196565:WLR196565 WVK196565:WVN196565 C262101:F262101 IY262101:JB262101 SU262101:SX262101 ACQ262101:ACT262101 AMM262101:AMP262101 AWI262101:AWL262101 BGE262101:BGH262101 BQA262101:BQD262101 BZW262101:BZZ262101 CJS262101:CJV262101 CTO262101:CTR262101 DDK262101:DDN262101 DNG262101:DNJ262101 DXC262101:DXF262101 EGY262101:EHB262101 EQU262101:EQX262101 FAQ262101:FAT262101 FKM262101:FKP262101 FUI262101:FUL262101 GEE262101:GEH262101 GOA262101:GOD262101 GXW262101:GXZ262101 HHS262101:HHV262101 HRO262101:HRR262101 IBK262101:IBN262101 ILG262101:ILJ262101 IVC262101:IVF262101 JEY262101:JFB262101 JOU262101:JOX262101 JYQ262101:JYT262101 KIM262101:KIP262101 KSI262101:KSL262101 LCE262101:LCH262101 LMA262101:LMD262101 LVW262101:LVZ262101 MFS262101:MFV262101 MPO262101:MPR262101 MZK262101:MZN262101 NJG262101:NJJ262101 NTC262101:NTF262101 OCY262101:ODB262101 OMU262101:OMX262101 OWQ262101:OWT262101 PGM262101:PGP262101 PQI262101:PQL262101 QAE262101:QAH262101 QKA262101:QKD262101 QTW262101:QTZ262101 RDS262101:RDV262101 RNO262101:RNR262101 RXK262101:RXN262101 SHG262101:SHJ262101 SRC262101:SRF262101 TAY262101:TBB262101 TKU262101:TKX262101 TUQ262101:TUT262101 UEM262101:UEP262101 UOI262101:UOL262101 UYE262101:UYH262101 VIA262101:VID262101 VRW262101:VRZ262101 WBS262101:WBV262101 WLO262101:WLR262101 WVK262101:WVN262101 C327637:F327637 IY327637:JB327637 SU327637:SX327637 ACQ327637:ACT327637 AMM327637:AMP327637 AWI327637:AWL327637 BGE327637:BGH327637 BQA327637:BQD327637 BZW327637:BZZ327637 CJS327637:CJV327637 CTO327637:CTR327637 DDK327637:DDN327637 DNG327637:DNJ327637 DXC327637:DXF327637 EGY327637:EHB327637 EQU327637:EQX327637 FAQ327637:FAT327637 FKM327637:FKP327637 FUI327637:FUL327637 GEE327637:GEH327637 GOA327637:GOD327637 GXW327637:GXZ327637 HHS327637:HHV327637 HRO327637:HRR327637 IBK327637:IBN327637 ILG327637:ILJ327637 IVC327637:IVF327637 JEY327637:JFB327637 JOU327637:JOX327637 JYQ327637:JYT327637 KIM327637:KIP327637 KSI327637:KSL327637 LCE327637:LCH327637 LMA327637:LMD327637 LVW327637:LVZ327637 MFS327637:MFV327637 MPO327637:MPR327637 MZK327637:MZN327637 NJG327637:NJJ327637 NTC327637:NTF327637 OCY327637:ODB327637 OMU327637:OMX327637 OWQ327637:OWT327637 PGM327637:PGP327637 PQI327637:PQL327637 QAE327637:QAH327637 QKA327637:QKD327637 QTW327637:QTZ327637 RDS327637:RDV327637 RNO327637:RNR327637 RXK327637:RXN327637 SHG327637:SHJ327637 SRC327637:SRF327637 TAY327637:TBB327637 TKU327637:TKX327637 TUQ327637:TUT327637 UEM327637:UEP327637 UOI327637:UOL327637 UYE327637:UYH327637 VIA327637:VID327637 VRW327637:VRZ327637 WBS327637:WBV327637 WLO327637:WLR327637 WVK327637:WVN327637 C393173:F393173 IY393173:JB393173 SU393173:SX393173 ACQ393173:ACT393173 AMM393173:AMP393173 AWI393173:AWL393173 BGE393173:BGH393173 BQA393173:BQD393173 BZW393173:BZZ393173 CJS393173:CJV393173 CTO393173:CTR393173 DDK393173:DDN393173 DNG393173:DNJ393173 DXC393173:DXF393173 EGY393173:EHB393173 EQU393173:EQX393173 FAQ393173:FAT393173 FKM393173:FKP393173 FUI393173:FUL393173 GEE393173:GEH393173 GOA393173:GOD393173 GXW393173:GXZ393173 HHS393173:HHV393173 HRO393173:HRR393173 IBK393173:IBN393173 ILG393173:ILJ393173 IVC393173:IVF393173 JEY393173:JFB393173 JOU393173:JOX393173 JYQ393173:JYT393173 KIM393173:KIP393173 KSI393173:KSL393173 LCE393173:LCH393173 LMA393173:LMD393173 LVW393173:LVZ393173 MFS393173:MFV393173 MPO393173:MPR393173 MZK393173:MZN393173 NJG393173:NJJ393173 NTC393173:NTF393173 OCY393173:ODB393173 OMU393173:OMX393173 OWQ393173:OWT393173 PGM393173:PGP393173 PQI393173:PQL393173 QAE393173:QAH393173 QKA393173:QKD393173 QTW393173:QTZ393173 RDS393173:RDV393173 RNO393173:RNR393173 RXK393173:RXN393173 SHG393173:SHJ393173 SRC393173:SRF393173 TAY393173:TBB393173 TKU393173:TKX393173 TUQ393173:TUT393173 UEM393173:UEP393173 UOI393173:UOL393173 UYE393173:UYH393173 VIA393173:VID393173 VRW393173:VRZ393173 WBS393173:WBV393173 WLO393173:WLR393173 WVK393173:WVN393173 C458709:F458709 IY458709:JB458709 SU458709:SX458709 ACQ458709:ACT458709 AMM458709:AMP458709 AWI458709:AWL458709 BGE458709:BGH458709 BQA458709:BQD458709 BZW458709:BZZ458709 CJS458709:CJV458709 CTO458709:CTR458709 DDK458709:DDN458709 DNG458709:DNJ458709 DXC458709:DXF458709 EGY458709:EHB458709 EQU458709:EQX458709 FAQ458709:FAT458709 FKM458709:FKP458709 FUI458709:FUL458709 GEE458709:GEH458709 GOA458709:GOD458709 GXW458709:GXZ458709 HHS458709:HHV458709 HRO458709:HRR458709 IBK458709:IBN458709 ILG458709:ILJ458709 IVC458709:IVF458709 JEY458709:JFB458709 JOU458709:JOX458709 JYQ458709:JYT458709 KIM458709:KIP458709 KSI458709:KSL458709 LCE458709:LCH458709 LMA458709:LMD458709 LVW458709:LVZ458709 MFS458709:MFV458709 MPO458709:MPR458709 MZK458709:MZN458709 NJG458709:NJJ458709 NTC458709:NTF458709 OCY458709:ODB458709 OMU458709:OMX458709 OWQ458709:OWT458709 PGM458709:PGP458709 PQI458709:PQL458709 QAE458709:QAH458709 QKA458709:QKD458709 QTW458709:QTZ458709 RDS458709:RDV458709 RNO458709:RNR458709 RXK458709:RXN458709 SHG458709:SHJ458709 SRC458709:SRF458709 TAY458709:TBB458709 TKU458709:TKX458709 TUQ458709:TUT458709 UEM458709:UEP458709 UOI458709:UOL458709 UYE458709:UYH458709 VIA458709:VID458709 VRW458709:VRZ458709 WBS458709:WBV458709 WLO458709:WLR458709 WVK458709:WVN458709 C524245:F524245 IY524245:JB524245 SU524245:SX524245 ACQ524245:ACT524245 AMM524245:AMP524245 AWI524245:AWL524245 BGE524245:BGH524245 BQA524245:BQD524245 BZW524245:BZZ524245 CJS524245:CJV524245 CTO524245:CTR524245 DDK524245:DDN524245 DNG524245:DNJ524245 DXC524245:DXF524245 EGY524245:EHB524245 EQU524245:EQX524245 FAQ524245:FAT524245 FKM524245:FKP524245 FUI524245:FUL524245 GEE524245:GEH524245 GOA524245:GOD524245 GXW524245:GXZ524245 HHS524245:HHV524245 HRO524245:HRR524245 IBK524245:IBN524245 ILG524245:ILJ524245 IVC524245:IVF524245 JEY524245:JFB524245 JOU524245:JOX524245 JYQ524245:JYT524245 KIM524245:KIP524245 KSI524245:KSL524245 LCE524245:LCH524245 LMA524245:LMD524245 LVW524245:LVZ524245 MFS524245:MFV524245 MPO524245:MPR524245 MZK524245:MZN524245 NJG524245:NJJ524245 NTC524245:NTF524245 OCY524245:ODB524245 OMU524245:OMX524245 OWQ524245:OWT524245 PGM524245:PGP524245 PQI524245:PQL524245 QAE524245:QAH524245 QKA524245:QKD524245 QTW524245:QTZ524245 RDS524245:RDV524245 RNO524245:RNR524245 RXK524245:RXN524245 SHG524245:SHJ524245 SRC524245:SRF524245 TAY524245:TBB524245 TKU524245:TKX524245 TUQ524245:TUT524245 UEM524245:UEP524245 UOI524245:UOL524245 UYE524245:UYH524245 VIA524245:VID524245 VRW524245:VRZ524245 WBS524245:WBV524245 WLO524245:WLR524245 WVK524245:WVN524245 C589781:F589781 IY589781:JB589781 SU589781:SX589781 ACQ589781:ACT589781 AMM589781:AMP589781 AWI589781:AWL589781 BGE589781:BGH589781 BQA589781:BQD589781 BZW589781:BZZ589781 CJS589781:CJV589781 CTO589781:CTR589781 DDK589781:DDN589781 DNG589781:DNJ589781 DXC589781:DXF589781 EGY589781:EHB589781 EQU589781:EQX589781 FAQ589781:FAT589781 FKM589781:FKP589781 FUI589781:FUL589781 GEE589781:GEH589781 GOA589781:GOD589781 GXW589781:GXZ589781 HHS589781:HHV589781 HRO589781:HRR589781 IBK589781:IBN589781 ILG589781:ILJ589781 IVC589781:IVF589781 JEY589781:JFB589781 JOU589781:JOX589781 JYQ589781:JYT589781 KIM589781:KIP589781 KSI589781:KSL589781 LCE589781:LCH589781 LMA589781:LMD589781 LVW589781:LVZ589781 MFS589781:MFV589781 MPO589781:MPR589781 MZK589781:MZN589781 NJG589781:NJJ589781 NTC589781:NTF589781 OCY589781:ODB589781 OMU589781:OMX589781 OWQ589781:OWT589781 PGM589781:PGP589781 PQI589781:PQL589781 QAE589781:QAH589781 QKA589781:QKD589781 QTW589781:QTZ589781 RDS589781:RDV589781 RNO589781:RNR589781 RXK589781:RXN589781 SHG589781:SHJ589781 SRC589781:SRF589781 TAY589781:TBB589781 TKU589781:TKX589781 TUQ589781:TUT589781 UEM589781:UEP589781 UOI589781:UOL589781 UYE589781:UYH589781 VIA589781:VID589781 VRW589781:VRZ589781 WBS589781:WBV589781 WLO589781:WLR589781 WVK589781:WVN589781 C655317:F655317 IY655317:JB655317 SU655317:SX655317 ACQ655317:ACT655317 AMM655317:AMP655317 AWI655317:AWL655317 BGE655317:BGH655317 BQA655317:BQD655317 BZW655317:BZZ655317 CJS655317:CJV655317 CTO655317:CTR655317 DDK655317:DDN655317 DNG655317:DNJ655317 DXC655317:DXF655317 EGY655317:EHB655317 EQU655317:EQX655317 FAQ655317:FAT655317 FKM655317:FKP655317 FUI655317:FUL655317 GEE655317:GEH655317 GOA655317:GOD655317 GXW655317:GXZ655317 HHS655317:HHV655317 HRO655317:HRR655317 IBK655317:IBN655317 ILG655317:ILJ655317 IVC655317:IVF655317 JEY655317:JFB655317 JOU655317:JOX655317 JYQ655317:JYT655317 KIM655317:KIP655317 KSI655317:KSL655317 LCE655317:LCH655317 LMA655317:LMD655317 LVW655317:LVZ655317 MFS655317:MFV655317 MPO655317:MPR655317 MZK655317:MZN655317 NJG655317:NJJ655317 NTC655317:NTF655317 OCY655317:ODB655317 OMU655317:OMX655317 OWQ655317:OWT655317 PGM655317:PGP655317 PQI655317:PQL655317 QAE655317:QAH655317 QKA655317:QKD655317 QTW655317:QTZ655317 RDS655317:RDV655317 RNO655317:RNR655317 RXK655317:RXN655317 SHG655317:SHJ655317 SRC655317:SRF655317 TAY655317:TBB655317 TKU655317:TKX655317 TUQ655317:TUT655317 UEM655317:UEP655317 UOI655317:UOL655317 UYE655317:UYH655317 VIA655317:VID655317 VRW655317:VRZ655317 WBS655317:WBV655317 WLO655317:WLR655317 WVK655317:WVN655317 C720853:F720853 IY720853:JB720853 SU720853:SX720853 ACQ720853:ACT720853 AMM720853:AMP720853 AWI720853:AWL720853 BGE720853:BGH720853 BQA720853:BQD720853 BZW720853:BZZ720853 CJS720853:CJV720853 CTO720853:CTR720853 DDK720853:DDN720853 DNG720853:DNJ720853 DXC720853:DXF720853 EGY720853:EHB720853 EQU720853:EQX720853 FAQ720853:FAT720853 FKM720853:FKP720853 FUI720853:FUL720853 GEE720853:GEH720853 GOA720853:GOD720853 GXW720853:GXZ720853 HHS720853:HHV720853 HRO720853:HRR720853 IBK720853:IBN720853 ILG720853:ILJ720853 IVC720853:IVF720853 JEY720853:JFB720853 JOU720853:JOX720853 JYQ720853:JYT720853 KIM720853:KIP720853 KSI720853:KSL720853 LCE720853:LCH720853 LMA720853:LMD720853 LVW720853:LVZ720853 MFS720853:MFV720853 MPO720853:MPR720853 MZK720853:MZN720853 NJG720853:NJJ720853 NTC720853:NTF720853 OCY720853:ODB720853 OMU720853:OMX720853 OWQ720853:OWT720853 PGM720853:PGP720853 PQI720853:PQL720853 QAE720853:QAH720853 QKA720853:QKD720853 QTW720853:QTZ720853 RDS720853:RDV720853 RNO720853:RNR720853 RXK720853:RXN720853 SHG720853:SHJ720853 SRC720853:SRF720853 TAY720853:TBB720853 TKU720853:TKX720853 TUQ720853:TUT720853 UEM720853:UEP720853 UOI720853:UOL720853 UYE720853:UYH720853 VIA720853:VID720853 VRW720853:VRZ720853 WBS720853:WBV720853 WLO720853:WLR720853 WVK720853:WVN720853 C786389:F786389 IY786389:JB786389 SU786389:SX786389 ACQ786389:ACT786389 AMM786389:AMP786389 AWI786389:AWL786389 BGE786389:BGH786389 BQA786389:BQD786389 BZW786389:BZZ786389 CJS786389:CJV786389 CTO786389:CTR786389 DDK786389:DDN786389 DNG786389:DNJ786389 DXC786389:DXF786389 EGY786389:EHB786389 EQU786389:EQX786389 FAQ786389:FAT786389 FKM786389:FKP786389 FUI786389:FUL786389 GEE786389:GEH786389 GOA786389:GOD786389 GXW786389:GXZ786389 HHS786389:HHV786389 HRO786389:HRR786389 IBK786389:IBN786389 ILG786389:ILJ786389 IVC786389:IVF786389 JEY786389:JFB786389 JOU786389:JOX786389 JYQ786389:JYT786389 KIM786389:KIP786389 KSI786389:KSL786389 LCE786389:LCH786389 LMA786389:LMD786389 LVW786389:LVZ786389 MFS786389:MFV786389 MPO786389:MPR786389 MZK786389:MZN786389 NJG786389:NJJ786389 NTC786389:NTF786389 OCY786389:ODB786389 OMU786389:OMX786389 OWQ786389:OWT786389 PGM786389:PGP786389 PQI786389:PQL786389 QAE786389:QAH786389 QKA786389:QKD786389 QTW786389:QTZ786389 RDS786389:RDV786389 RNO786389:RNR786389 RXK786389:RXN786389 SHG786389:SHJ786389 SRC786389:SRF786389 TAY786389:TBB786389 TKU786389:TKX786389 TUQ786389:TUT786389 UEM786389:UEP786389 UOI786389:UOL786389 UYE786389:UYH786389 VIA786389:VID786389 VRW786389:VRZ786389 WBS786389:WBV786389 WLO786389:WLR786389 WVK786389:WVN786389 C851925:F851925 IY851925:JB851925 SU851925:SX851925 ACQ851925:ACT851925 AMM851925:AMP851925 AWI851925:AWL851925 BGE851925:BGH851925 BQA851925:BQD851925 BZW851925:BZZ851925 CJS851925:CJV851925 CTO851925:CTR851925 DDK851925:DDN851925 DNG851925:DNJ851925 DXC851925:DXF851925 EGY851925:EHB851925 EQU851925:EQX851925 FAQ851925:FAT851925 FKM851925:FKP851925 FUI851925:FUL851925 GEE851925:GEH851925 GOA851925:GOD851925 GXW851925:GXZ851925 HHS851925:HHV851925 HRO851925:HRR851925 IBK851925:IBN851925 ILG851925:ILJ851925 IVC851925:IVF851925 JEY851925:JFB851925 JOU851925:JOX851925 JYQ851925:JYT851925 KIM851925:KIP851925 KSI851925:KSL851925 LCE851925:LCH851925 LMA851925:LMD851925 LVW851925:LVZ851925 MFS851925:MFV851925 MPO851925:MPR851925 MZK851925:MZN851925 NJG851925:NJJ851925 NTC851925:NTF851925 OCY851925:ODB851925 OMU851925:OMX851925 OWQ851925:OWT851925 PGM851925:PGP851925 PQI851925:PQL851925 QAE851925:QAH851925 QKA851925:QKD851925 QTW851925:QTZ851925 RDS851925:RDV851925 RNO851925:RNR851925 RXK851925:RXN851925 SHG851925:SHJ851925 SRC851925:SRF851925 TAY851925:TBB851925 TKU851925:TKX851925 TUQ851925:TUT851925 UEM851925:UEP851925 UOI851925:UOL851925 UYE851925:UYH851925 VIA851925:VID851925 VRW851925:VRZ851925 WBS851925:WBV851925 WLO851925:WLR851925 WVK851925:WVN851925 C917461:F917461 IY917461:JB917461 SU917461:SX917461 ACQ917461:ACT917461 AMM917461:AMP917461 AWI917461:AWL917461 BGE917461:BGH917461 BQA917461:BQD917461 BZW917461:BZZ917461 CJS917461:CJV917461 CTO917461:CTR917461 DDK917461:DDN917461 DNG917461:DNJ917461 DXC917461:DXF917461 EGY917461:EHB917461 EQU917461:EQX917461 FAQ917461:FAT917461 FKM917461:FKP917461 FUI917461:FUL917461 GEE917461:GEH917461 GOA917461:GOD917461 GXW917461:GXZ917461 HHS917461:HHV917461 HRO917461:HRR917461 IBK917461:IBN917461 ILG917461:ILJ917461 IVC917461:IVF917461 JEY917461:JFB917461 JOU917461:JOX917461 JYQ917461:JYT917461 KIM917461:KIP917461 KSI917461:KSL917461 LCE917461:LCH917461 LMA917461:LMD917461 LVW917461:LVZ917461 MFS917461:MFV917461 MPO917461:MPR917461 MZK917461:MZN917461 NJG917461:NJJ917461 NTC917461:NTF917461 OCY917461:ODB917461 OMU917461:OMX917461 OWQ917461:OWT917461 PGM917461:PGP917461 PQI917461:PQL917461 QAE917461:QAH917461 QKA917461:QKD917461 QTW917461:QTZ917461 RDS917461:RDV917461 RNO917461:RNR917461 RXK917461:RXN917461 SHG917461:SHJ917461 SRC917461:SRF917461 TAY917461:TBB917461 TKU917461:TKX917461 TUQ917461:TUT917461 UEM917461:UEP917461 UOI917461:UOL917461 UYE917461:UYH917461 VIA917461:VID917461 VRW917461:VRZ917461 WBS917461:WBV917461 WLO917461:WLR917461 WVK917461:WVN917461 C982997:F982997 IY982997:JB982997 SU982997:SX982997 ACQ982997:ACT982997 AMM982997:AMP982997 AWI982997:AWL982997 BGE982997:BGH982997 BQA982997:BQD982997 BZW982997:BZZ982997 CJS982997:CJV982997 CTO982997:CTR982997 DDK982997:DDN982997 DNG982997:DNJ982997 DXC982997:DXF982997 EGY982997:EHB982997 EQU982997:EQX982997 FAQ982997:FAT982997 FKM982997:FKP982997 FUI982997:FUL982997 GEE982997:GEH982997 GOA982997:GOD982997 GXW982997:GXZ982997 HHS982997:HHV982997 HRO982997:HRR982997 IBK982997:IBN982997 ILG982997:ILJ982997 IVC982997:IVF982997 JEY982997:JFB982997 JOU982997:JOX982997 JYQ982997:JYT982997 KIM982997:KIP982997 KSI982997:KSL982997 LCE982997:LCH982997 LMA982997:LMD982997 LVW982997:LVZ982997 MFS982997:MFV982997 MPO982997:MPR982997 MZK982997:MZN982997 NJG982997:NJJ982997 NTC982997:NTF982997 OCY982997:ODB982997 OMU982997:OMX982997 OWQ982997:OWT982997 PGM982997:PGP982997 PQI982997:PQL982997 QAE982997:QAH982997 QKA982997:QKD982997 QTW982997:QTZ982997 RDS982997:RDV982997 RNO982997:RNR982997 RXK982997:RXN982997 SHG982997:SHJ982997 SRC982997:SRF982997 TAY982997:TBB982997 TKU982997:TKX982997 TUQ982997:TUT982997 UEM982997:UEP982997 UOI982997:UOL982997 UYE982997:UYH982997 VIA982997:VID982997 VRW982997:VRZ982997 WBS982997:WBV982997 WLO982997:WLR982997 WVK982997:WVN982997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568:F65568 IY65568:JB65568 SU65568:SX65568 ACQ65568:ACT65568 AMM65568:AMP65568 AWI65568:AWL65568 BGE65568:BGH65568 BQA65568:BQD65568 BZW65568:BZZ65568 CJS65568:CJV65568 CTO65568:CTR65568 DDK65568:DDN65568 DNG65568:DNJ65568 DXC65568:DXF65568 EGY65568:EHB65568 EQU65568:EQX65568 FAQ65568:FAT65568 FKM65568:FKP65568 FUI65568:FUL65568 GEE65568:GEH65568 GOA65568:GOD65568 GXW65568:GXZ65568 HHS65568:HHV65568 HRO65568:HRR65568 IBK65568:IBN65568 ILG65568:ILJ65568 IVC65568:IVF65568 JEY65568:JFB65568 JOU65568:JOX65568 JYQ65568:JYT65568 KIM65568:KIP65568 KSI65568:KSL65568 LCE65568:LCH65568 LMA65568:LMD65568 LVW65568:LVZ65568 MFS65568:MFV65568 MPO65568:MPR65568 MZK65568:MZN65568 NJG65568:NJJ65568 NTC65568:NTF65568 OCY65568:ODB65568 OMU65568:OMX65568 OWQ65568:OWT65568 PGM65568:PGP65568 PQI65568:PQL65568 QAE65568:QAH65568 QKA65568:QKD65568 QTW65568:QTZ65568 RDS65568:RDV65568 RNO65568:RNR65568 RXK65568:RXN65568 SHG65568:SHJ65568 SRC65568:SRF65568 TAY65568:TBB65568 TKU65568:TKX65568 TUQ65568:TUT65568 UEM65568:UEP65568 UOI65568:UOL65568 UYE65568:UYH65568 VIA65568:VID65568 VRW65568:VRZ65568 WBS65568:WBV65568 WLO65568:WLR65568 WVK65568:WVN65568 C131104:F131104 IY131104:JB131104 SU131104:SX131104 ACQ131104:ACT131104 AMM131104:AMP131104 AWI131104:AWL131104 BGE131104:BGH131104 BQA131104:BQD131104 BZW131104:BZZ131104 CJS131104:CJV131104 CTO131104:CTR131104 DDK131104:DDN131104 DNG131104:DNJ131104 DXC131104:DXF131104 EGY131104:EHB131104 EQU131104:EQX131104 FAQ131104:FAT131104 FKM131104:FKP131104 FUI131104:FUL131104 GEE131104:GEH131104 GOA131104:GOD131104 GXW131104:GXZ131104 HHS131104:HHV131104 HRO131104:HRR131104 IBK131104:IBN131104 ILG131104:ILJ131104 IVC131104:IVF131104 JEY131104:JFB131104 JOU131104:JOX131104 JYQ131104:JYT131104 KIM131104:KIP131104 KSI131104:KSL131104 LCE131104:LCH131104 LMA131104:LMD131104 LVW131104:LVZ131104 MFS131104:MFV131104 MPO131104:MPR131104 MZK131104:MZN131104 NJG131104:NJJ131104 NTC131104:NTF131104 OCY131104:ODB131104 OMU131104:OMX131104 OWQ131104:OWT131104 PGM131104:PGP131104 PQI131104:PQL131104 QAE131104:QAH131104 QKA131104:QKD131104 QTW131104:QTZ131104 RDS131104:RDV131104 RNO131104:RNR131104 RXK131104:RXN131104 SHG131104:SHJ131104 SRC131104:SRF131104 TAY131104:TBB131104 TKU131104:TKX131104 TUQ131104:TUT131104 UEM131104:UEP131104 UOI131104:UOL131104 UYE131104:UYH131104 VIA131104:VID131104 VRW131104:VRZ131104 WBS131104:WBV131104 WLO131104:WLR131104 WVK131104:WVN131104 C196640:F196640 IY196640:JB196640 SU196640:SX196640 ACQ196640:ACT196640 AMM196640:AMP196640 AWI196640:AWL196640 BGE196640:BGH196640 BQA196640:BQD196640 BZW196640:BZZ196640 CJS196640:CJV196640 CTO196640:CTR196640 DDK196640:DDN196640 DNG196640:DNJ196640 DXC196640:DXF196640 EGY196640:EHB196640 EQU196640:EQX196640 FAQ196640:FAT196640 FKM196640:FKP196640 FUI196640:FUL196640 GEE196640:GEH196640 GOA196640:GOD196640 GXW196640:GXZ196640 HHS196640:HHV196640 HRO196640:HRR196640 IBK196640:IBN196640 ILG196640:ILJ196640 IVC196640:IVF196640 JEY196640:JFB196640 JOU196640:JOX196640 JYQ196640:JYT196640 KIM196640:KIP196640 KSI196640:KSL196640 LCE196640:LCH196640 LMA196640:LMD196640 LVW196640:LVZ196640 MFS196640:MFV196640 MPO196640:MPR196640 MZK196640:MZN196640 NJG196640:NJJ196640 NTC196640:NTF196640 OCY196640:ODB196640 OMU196640:OMX196640 OWQ196640:OWT196640 PGM196640:PGP196640 PQI196640:PQL196640 QAE196640:QAH196640 QKA196640:QKD196640 QTW196640:QTZ196640 RDS196640:RDV196640 RNO196640:RNR196640 RXK196640:RXN196640 SHG196640:SHJ196640 SRC196640:SRF196640 TAY196640:TBB196640 TKU196640:TKX196640 TUQ196640:TUT196640 UEM196640:UEP196640 UOI196640:UOL196640 UYE196640:UYH196640 VIA196640:VID196640 VRW196640:VRZ196640 WBS196640:WBV196640 WLO196640:WLR196640 WVK196640:WVN196640 C262176:F262176 IY262176:JB262176 SU262176:SX262176 ACQ262176:ACT262176 AMM262176:AMP262176 AWI262176:AWL262176 BGE262176:BGH262176 BQA262176:BQD262176 BZW262176:BZZ262176 CJS262176:CJV262176 CTO262176:CTR262176 DDK262176:DDN262176 DNG262176:DNJ262176 DXC262176:DXF262176 EGY262176:EHB262176 EQU262176:EQX262176 FAQ262176:FAT262176 FKM262176:FKP262176 FUI262176:FUL262176 GEE262176:GEH262176 GOA262176:GOD262176 GXW262176:GXZ262176 HHS262176:HHV262176 HRO262176:HRR262176 IBK262176:IBN262176 ILG262176:ILJ262176 IVC262176:IVF262176 JEY262176:JFB262176 JOU262176:JOX262176 JYQ262176:JYT262176 KIM262176:KIP262176 KSI262176:KSL262176 LCE262176:LCH262176 LMA262176:LMD262176 LVW262176:LVZ262176 MFS262176:MFV262176 MPO262176:MPR262176 MZK262176:MZN262176 NJG262176:NJJ262176 NTC262176:NTF262176 OCY262176:ODB262176 OMU262176:OMX262176 OWQ262176:OWT262176 PGM262176:PGP262176 PQI262176:PQL262176 QAE262176:QAH262176 QKA262176:QKD262176 QTW262176:QTZ262176 RDS262176:RDV262176 RNO262176:RNR262176 RXK262176:RXN262176 SHG262176:SHJ262176 SRC262176:SRF262176 TAY262176:TBB262176 TKU262176:TKX262176 TUQ262176:TUT262176 UEM262176:UEP262176 UOI262176:UOL262176 UYE262176:UYH262176 VIA262176:VID262176 VRW262176:VRZ262176 WBS262176:WBV262176 WLO262176:WLR262176 WVK262176:WVN262176 C327712:F327712 IY327712:JB327712 SU327712:SX327712 ACQ327712:ACT327712 AMM327712:AMP327712 AWI327712:AWL327712 BGE327712:BGH327712 BQA327712:BQD327712 BZW327712:BZZ327712 CJS327712:CJV327712 CTO327712:CTR327712 DDK327712:DDN327712 DNG327712:DNJ327712 DXC327712:DXF327712 EGY327712:EHB327712 EQU327712:EQX327712 FAQ327712:FAT327712 FKM327712:FKP327712 FUI327712:FUL327712 GEE327712:GEH327712 GOA327712:GOD327712 GXW327712:GXZ327712 HHS327712:HHV327712 HRO327712:HRR327712 IBK327712:IBN327712 ILG327712:ILJ327712 IVC327712:IVF327712 JEY327712:JFB327712 JOU327712:JOX327712 JYQ327712:JYT327712 KIM327712:KIP327712 KSI327712:KSL327712 LCE327712:LCH327712 LMA327712:LMD327712 LVW327712:LVZ327712 MFS327712:MFV327712 MPO327712:MPR327712 MZK327712:MZN327712 NJG327712:NJJ327712 NTC327712:NTF327712 OCY327712:ODB327712 OMU327712:OMX327712 OWQ327712:OWT327712 PGM327712:PGP327712 PQI327712:PQL327712 QAE327712:QAH327712 QKA327712:QKD327712 QTW327712:QTZ327712 RDS327712:RDV327712 RNO327712:RNR327712 RXK327712:RXN327712 SHG327712:SHJ327712 SRC327712:SRF327712 TAY327712:TBB327712 TKU327712:TKX327712 TUQ327712:TUT327712 UEM327712:UEP327712 UOI327712:UOL327712 UYE327712:UYH327712 VIA327712:VID327712 VRW327712:VRZ327712 WBS327712:WBV327712 WLO327712:WLR327712 WVK327712:WVN327712 C393248:F393248 IY393248:JB393248 SU393248:SX393248 ACQ393248:ACT393248 AMM393248:AMP393248 AWI393248:AWL393248 BGE393248:BGH393248 BQA393248:BQD393248 BZW393248:BZZ393248 CJS393248:CJV393248 CTO393248:CTR393248 DDK393248:DDN393248 DNG393248:DNJ393248 DXC393248:DXF393248 EGY393248:EHB393248 EQU393248:EQX393248 FAQ393248:FAT393248 FKM393248:FKP393248 FUI393248:FUL393248 GEE393248:GEH393248 GOA393248:GOD393248 GXW393248:GXZ393248 HHS393248:HHV393248 HRO393248:HRR393248 IBK393248:IBN393248 ILG393248:ILJ393248 IVC393248:IVF393248 JEY393248:JFB393248 JOU393248:JOX393248 JYQ393248:JYT393248 KIM393248:KIP393248 KSI393248:KSL393248 LCE393248:LCH393248 LMA393248:LMD393248 LVW393248:LVZ393248 MFS393248:MFV393248 MPO393248:MPR393248 MZK393248:MZN393248 NJG393248:NJJ393248 NTC393248:NTF393248 OCY393248:ODB393248 OMU393248:OMX393248 OWQ393248:OWT393248 PGM393248:PGP393248 PQI393248:PQL393248 QAE393248:QAH393248 QKA393248:QKD393248 QTW393248:QTZ393248 RDS393248:RDV393248 RNO393248:RNR393248 RXK393248:RXN393248 SHG393248:SHJ393248 SRC393248:SRF393248 TAY393248:TBB393248 TKU393248:TKX393248 TUQ393248:TUT393248 UEM393248:UEP393248 UOI393248:UOL393248 UYE393248:UYH393248 VIA393248:VID393248 VRW393248:VRZ393248 WBS393248:WBV393248 WLO393248:WLR393248 WVK393248:WVN393248 C458784:F458784 IY458784:JB458784 SU458784:SX458784 ACQ458784:ACT458784 AMM458784:AMP458784 AWI458784:AWL458784 BGE458784:BGH458784 BQA458784:BQD458784 BZW458784:BZZ458784 CJS458784:CJV458784 CTO458784:CTR458784 DDK458784:DDN458784 DNG458784:DNJ458784 DXC458784:DXF458784 EGY458784:EHB458784 EQU458784:EQX458784 FAQ458784:FAT458784 FKM458784:FKP458784 FUI458784:FUL458784 GEE458784:GEH458784 GOA458784:GOD458784 GXW458784:GXZ458784 HHS458784:HHV458784 HRO458784:HRR458784 IBK458784:IBN458784 ILG458784:ILJ458784 IVC458784:IVF458784 JEY458784:JFB458784 JOU458784:JOX458784 JYQ458784:JYT458784 KIM458784:KIP458784 KSI458784:KSL458784 LCE458784:LCH458784 LMA458784:LMD458784 LVW458784:LVZ458784 MFS458784:MFV458784 MPO458784:MPR458784 MZK458784:MZN458784 NJG458784:NJJ458784 NTC458784:NTF458784 OCY458784:ODB458784 OMU458784:OMX458784 OWQ458784:OWT458784 PGM458784:PGP458784 PQI458784:PQL458784 QAE458784:QAH458784 QKA458784:QKD458784 QTW458784:QTZ458784 RDS458784:RDV458784 RNO458784:RNR458784 RXK458784:RXN458784 SHG458784:SHJ458784 SRC458784:SRF458784 TAY458784:TBB458784 TKU458784:TKX458784 TUQ458784:TUT458784 UEM458784:UEP458784 UOI458784:UOL458784 UYE458784:UYH458784 VIA458784:VID458784 VRW458784:VRZ458784 WBS458784:WBV458784 WLO458784:WLR458784 WVK458784:WVN458784 C524320:F524320 IY524320:JB524320 SU524320:SX524320 ACQ524320:ACT524320 AMM524320:AMP524320 AWI524320:AWL524320 BGE524320:BGH524320 BQA524320:BQD524320 BZW524320:BZZ524320 CJS524320:CJV524320 CTO524320:CTR524320 DDK524320:DDN524320 DNG524320:DNJ524320 DXC524320:DXF524320 EGY524320:EHB524320 EQU524320:EQX524320 FAQ524320:FAT524320 FKM524320:FKP524320 FUI524320:FUL524320 GEE524320:GEH524320 GOA524320:GOD524320 GXW524320:GXZ524320 HHS524320:HHV524320 HRO524320:HRR524320 IBK524320:IBN524320 ILG524320:ILJ524320 IVC524320:IVF524320 JEY524320:JFB524320 JOU524320:JOX524320 JYQ524320:JYT524320 KIM524320:KIP524320 KSI524320:KSL524320 LCE524320:LCH524320 LMA524320:LMD524320 LVW524320:LVZ524320 MFS524320:MFV524320 MPO524320:MPR524320 MZK524320:MZN524320 NJG524320:NJJ524320 NTC524320:NTF524320 OCY524320:ODB524320 OMU524320:OMX524320 OWQ524320:OWT524320 PGM524320:PGP524320 PQI524320:PQL524320 QAE524320:QAH524320 QKA524320:QKD524320 QTW524320:QTZ524320 RDS524320:RDV524320 RNO524320:RNR524320 RXK524320:RXN524320 SHG524320:SHJ524320 SRC524320:SRF524320 TAY524320:TBB524320 TKU524320:TKX524320 TUQ524320:TUT524320 UEM524320:UEP524320 UOI524320:UOL524320 UYE524320:UYH524320 VIA524320:VID524320 VRW524320:VRZ524320 WBS524320:WBV524320 WLO524320:WLR524320 WVK524320:WVN524320 C589856:F589856 IY589856:JB589856 SU589856:SX589856 ACQ589856:ACT589856 AMM589856:AMP589856 AWI589856:AWL589856 BGE589856:BGH589856 BQA589856:BQD589856 BZW589856:BZZ589856 CJS589856:CJV589856 CTO589856:CTR589856 DDK589856:DDN589856 DNG589856:DNJ589856 DXC589856:DXF589856 EGY589856:EHB589856 EQU589856:EQX589856 FAQ589856:FAT589856 FKM589856:FKP589856 FUI589856:FUL589856 GEE589856:GEH589856 GOA589856:GOD589856 GXW589856:GXZ589856 HHS589856:HHV589856 HRO589856:HRR589856 IBK589856:IBN589856 ILG589856:ILJ589856 IVC589856:IVF589856 JEY589856:JFB589856 JOU589856:JOX589856 JYQ589856:JYT589856 KIM589856:KIP589856 KSI589856:KSL589856 LCE589856:LCH589856 LMA589856:LMD589856 LVW589856:LVZ589856 MFS589856:MFV589856 MPO589856:MPR589856 MZK589856:MZN589856 NJG589856:NJJ589856 NTC589856:NTF589856 OCY589856:ODB589856 OMU589856:OMX589856 OWQ589856:OWT589856 PGM589856:PGP589856 PQI589856:PQL589856 QAE589856:QAH589856 QKA589856:QKD589856 QTW589856:QTZ589856 RDS589856:RDV589856 RNO589856:RNR589856 RXK589856:RXN589856 SHG589856:SHJ589856 SRC589856:SRF589856 TAY589856:TBB589856 TKU589856:TKX589856 TUQ589856:TUT589856 UEM589856:UEP589856 UOI589856:UOL589856 UYE589856:UYH589856 VIA589856:VID589856 VRW589856:VRZ589856 WBS589856:WBV589856 WLO589856:WLR589856 WVK589856:WVN589856 C655392:F655392 IY655392:JB655392 SU655392:SX655392 ACQ655392:ACT655392 AMM655392:AMP655392 AWI655392:AWL655392 BGE655392:BGH655392 BQA655392:BQD655392 BZW655392:BZZ655392 CJS655392:CJV655392 CTO655392:CTR655392 DDK655392:DDN655392 DNG655392:DNJ655392 DXC655392:DXF655392 EGY655392:EHB655392 EQU655392:EQX655392 FAQ655392:FAT655392 FKM655392:FKP655392 FUI655392:FUL655392 GEE655392:GEH655392 GOA655392:GOD655392 GXW655392:GXZ655392 HHS655392:HHV655392 HRO655392:HRR655392 IBK655392:IBN655392 ILG655392:ILJ655392 IVC655392:IVF655392 JEY655392:JFB655392 JOU655392:JOX655392 JYQ655392:JYT655392 KIM655392:KIP655392 KSI655392:KSL655392 LCE655392:LCH655392 LMA655392:LMD655392 LVW655392:LVZ655392 MFS655392:MFV655392 MPO655392:MPR655392 MZK655392:MZN655392 NJG655392:NJJ655392 NTC655392:NTF655392 OCY655392:ODB655392 OMU655392:OMX655392 OWQ655392:OWT655392 PGM655392:PGP655392 PQI655392:PQL655392 QAE655392:QAH655392 QKA655392:QKD655392 QTW655392:QTZ655392 RDS655392:RDV655392 RNO655392:RNR655392 RXK655392:RXN655392 SHG655392:SHJ655392 SRC655392:SRF655392 TAY655392:TBB655392 TKU655392:TKX655392 TUQ655392:TUT655392 UEM655392:UEP655392 UOI655392:UOL655392 UYE655392:UYH655392 VIA655392:VID655392 VRW655392:VRZ655392 WBS655392:WBV655392 WLO655392:WLR655392 WVK655392:WVN655392 C720928:F720928 IY720928:JB720928 SU720928:SX720928 ACQ720928:ACT720928 AMM720928:AMP720928 AWI720928:AWL720928 BGE720928:BGH720928 BQA720928:BQD720928 BZW720928:BZZ720928 CJS720928:CJV720928 CTO720928:CTR720928 DDK720928:DDN720928 DNG720928:DNJ720928 DXC720928:DXF720928 EGY720928:EHB720928 EQU720928:EQX720928 FAQ720928:FAT720928 FKM720928:FKP720928 FUI720928:FUL720928 GEE720928:GEH720928 GOA720928:GOD720928 GXW720928:GXZ720928 HHS720928:HHV720928 HRO720928:HRR720928 IBK720928:IBN720928 ILG720928:ILJ720928 IVC720928:IVF720928 JEY720928:JFB720928 JOU720928:JOX720928 JYQ720928:JYT720928 KIM720928:KIP720928 KSI720928:KSL720928 LCE720928:LCH720928 LMA720928:LMD720928 LVW720928:LVZ720928 MFS720928:MFV720928 MPO720928:MPR720928 MZK720928:MZN720928 NJG720928:NJJ720928 NTC720928:NTF720928 OCY720928:ODB720928 OMU720928:OMX720928 OWQ720928:OWT720928 PGM720928:PGP720928 PQI720928:PQL720928 QAE720928:QAH720928 QKA720928:QKD720928 QTW720928:QTZ720928 RDS720928:RDV720928 RNO720928:RNR720928 RXK720928:RXN720928 SHG720928:SHJ720928 SRC720928:SRF720928 TAY720928:TBB720928 TKU720928:TKX720928 TUQ720928:TUT720928 UEM720928:UEP720928 UOI720928:UOL720928 UYE720928:UYH720928 VIA720928:VID720928 VRW720928:VRZ720928 WBS720928:WBV720928 WLO720928:WLR720928 WVK720928:WVN720928 C786464:F786464 IY786464:JB786464 SU786464:SX786464 ACQ786464:ACT786464 AMM786464:AMP786464 AWI786464:AWL786464 BGE786464:BGH786464 BQA786464:BQD786464 BZW786464:BZZ786464 CJS786464:CJV786464 CTO786464:CTR786464 DDK786464:DDN786464 DNG786464:DNJ786464 DXC786464:DXF786464 EGY786464:EHB786464 EQU786464:EQX786464 FAQ786464:FAT786464 FKM786464:FKP786464 FUI786464:FUL786464 GEE786464:GEH786464 GOA786464:GOD786464 GXW786464:GXZ786464 HHS786464:HHV786464 HRO786464:HRR786464 IBK786464:IBN786464 ILG786464:ILJ786464 IVC786464:IVF786464 JEY786464:JFB786464 JOU786464:JOX786464 JYQ786464:JYT786464 KIM786464:KIP786464 KSI786464:KSL786464 LCE786464:LCH786464 LMA786464:LMD786464 LVW786464:LVZ786464 MFS786464:MFV786464 MPO786464:MPR786464 MZK786464:MZN786464 NJG786464:NJJ786464 NTC786464:NTF786464 OCY786464:ODB786464 OMU786464:OMX786464 OWQ786464:OWT786464 PGM786464:PGP786464 PQI786464:PQL786464 QAE786464:QAH786464 QKA786464:QKD786464 QTW786464:QTZ786464 RDS786464:RDV786464 RNO786464:RNR786464 RXK786464:RXN786464 SHG786464:SHJ786464 SRC786464:SRF786464 TAY786464:TBB786464 TKU786464:TKX786464 TUQ786464:TUT786464 UEM786464:UEP786464 UOI786464:UOL786464 UYE786464:UYH786464 VIA786464:VID786464 VRW786464:VRZ786464 WBS786464:WBV786464 WLO786464:WLR786464 WVK786464:WVN786464 C852000:F852000 IY852000:JB852000 SU852000:SX852000 ACQ852000:ACT852000 AMM852000:AMP852000 AWI852000:AWL852000 BGE852000:BGH852000 BQA852000:BQD852000 BZW852000:BZZ852000 CJS852000:CJV852000 CTO852000:CTR852000 DDK852000:DDN852000 DNG852000:DNJ852000 DXC852000:DXF852000 EGY852000:EHB852000 EQU852000:EQX852000 FAQ852000:FAT852000 FKM852000:FKP852000 FUI852000:FUL852000 GEE852000:GEH852000 GOA852000:GOD852000 GXW852000:GXZ852000 HHS852000:HHV852000 HRO852000:HRR852000 IBK852000:IBN852000 ILG852000:ILJ852000 IVC852000:IVF852000 JEY852000:JFB852000 JOU852000:JOX852000 JYQ852000:JYT852000 KIM852000:KIP852000 KSI852000:KSL852000 LCE852000:LCH852000 LMA852000:LMD852000 LVW852000:LVZ852000 MFS852000:MFV852000 MPO852000:MPR852000 MZK852000:MZN852000 NJG852000:NJJ852000 NTC852000:NTF852000 OCY852000:ODB852000 OMU852000:OMX852000 OWQ852000:OWT852000 PGM852000:PGP852000 PQI852000:PQL852000 QAE852000:QAH852000 QKA852000:QKD852000 QTW852000:QTZ852000 RDS852000:RDV852000 RNO852000:RNR852000 RXK852000:RXN852000 SHG852000:SHJ852000 SRC852000:SRF852000 TAY852000:TBB852000 TKU852000:TKX852000 TUQ852000:TUT852000 UEM852000:UEP852000 UOI852000:UOL852000 UYE852000:UYH852000 VIA852000:VID852000 VRW852000:VRZ852000 WBS852000:WBV852000 WLO852000:WLR852000 WVK852000:WVN852000 C917536:F917536 IY917536:JB917536 SU917536:SX917536 ACQ917536:ACT917536 AMM917536:AMP917536 AWI917536:AWL917536 BGE917536:BGH917536 BQA917536:BQD917536 BZW917536:BZZ917536 CJS917536:CJV917536 CTO917536:CTR917536 DDK917536:DDN917536 DNG917536:DNJ917536 DXC917536:DXF917536 EGY917536:EHB917536 EQU917536:EQX917536 FAQ917536:FAT917536 FKM917536:FKP917536 FUI917536:FUL917536 GEE917536:GEH917536 GOA917536:GOD917536 GXW917536:GXZ917536 HHS917536:HHV917536 HRO917536:HRR917536 IBK917536:IBN917536 ILG917536:ILJ917536 IVC917536:IVF917536 JEY917536:JFB917536 JOU917536:JOX917536 JYQ917536:JYT917536 KIM917536:KIP917536 KSI917536:KSL917536 LCE917536:LCH917536 LMA917536:LMD917536 LVW917536:LVZ917536 MFS917536:MFV917536 MPO917536:MPR917536 MZK917536:MZN917536 NJG917536:NJJ917536 NTC917536:NTF917536 OCY917536:ODB917536 OMU917536:OMX917536 OWQ917536:OWT917536 PGM917536:PGP917536 PQI917536:PQL917536 QAE917536:QAH917536 QKA917536:QKD917536 QTW917536:QTZ917536 RDS917536:RDV917536 RNO917536:RNR917536 RXK917536:RXN917536 SHG917536:SHJ917536 SRC917536:SRF917536 TAY917536:TBB917536 TKU917536:TKX917536 TUQ917536:TUT917536 UEM917536:UEP917536 UOI917536:UOL917536 UYE917536:UYH917536 VIA917536:VID917536 VRW917536:VRZ917536 WBS917536:WBV917536 WLO917536:WLR917536 WVK917536:WVN917536 C983072:F983072 IY983072:JB983072 SU983072:SX983072 ACQ983072:ACT983072 AMM983072:AMP983072 AWI983072:AWL983072 BGE983072:BGH983072 BQA983072:BQD983072 BZW983072:BZZ983072 CJS983072:CJV983072 CTO983072:CTR983072 DDK983072:DDN983072 DNG983072:DNJ983072 DXC983072:DXF983072 EGY983072:EHB983072 EQU983072:EQX983072 FAQ983072:FAT983072 FKM983072:FKP983072 FUI983072:FUL983072 GEE983072:GEH983072 GOA983072:GOD983072 GXW983072:GXZ983072 HHS983072:HHV983072 HRO983072:HRR983072 IBK983072:IBN983072 ILG983072:ILJ983072 IVC983072:IVF983072 JEY983072:JFB983072 JOU983072:JOX983072 JYQ983072:JYT983072 KIM983072:KIP983072 KSI983072:KSL983072 LCE983072:LCH983072 LMA983072:LMD983072 LVW983072:LVZ983072 MFS983072:MFV983072 MPO983072:MPR983072 MZK983072:MZN983072 NJG983072:NJJ983072 NTC983072:NTF983072 OCY983072:ODB983072 OMU983072:OMX983072 OWQ983072:OWT983072 PGM983072:PGP983072 PQI983072:PQL983072 QAE983072:QAH983072 QKA983072:QKD983072 QTW983072:QTZ983072 RDS983072:RDV983072 RNO983072:RNR983072 RXK983072:RXN983072 SHG983072:SHJ983072 SRC983072:SRF983072 TAY983072:TBB983072 TKU983072:TKX983072 TUQ983072:TUT983072 UEM983072:UEP983072 UOI983072:UOL983072 UYE983072:UYH983072 VIA983072:VID983072 VRW983072:VRZ983072 WBS983072:WBV983072 WLO983072:WLR983072 WVK983072:WVN983072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570:F65570 IY65570:JB65570 SU65570:SX65570 ACQ65570:ACT65570 AMM65570:AMP65570 AWI65570:AWL65570 BGE65570:BGH65570 BQA65570:BQD65570 BZW65570:BZZ65570 CJS65570:CJV65570 CTO65570:CTR65570 DDK65570:DDN65570 DNG65570:DNJ65570 DXC65570:DXF65570 EGY65570:EHB65570 EQU65570:EQX65570 FAQ65570:FAT65570 FKM65570:FKP65570 FUI65570:FUL65570 GEE65570:GEH65570 GOA65570:GOD65570 GXW65570:GXZ65570 HHS65570:HHV65570 HRO65570:HRR65570 IBK65570:IBN65570 ILG65570:ILJ65570 IVC65570:IVF65570 JEY65570:JFB65570 JOU65570:JOX65570 JYQ65570:JYT65570 KIM65570:KIP65570 KSI65570:KSL65570 LCE65570:LCH65570 LMA65570:LMD65570 LVW65570:LVZ65570 MFS65570:MFV65570 MPO65570:MPR65570 MZK65570:MZN65570 NJG65570:NJJ65570 NTC65570:NTF65570 OCY65570:ODB65570 OMU65570:OMX65570 OWQ65570:OWT65570 PGM65570:PGP65570 PQI65570:PQL65570 QAE65570:QAH65570 QKA65570:QKD65570 QTW65570:QTZ65570 RDS65570:RDV65570 RNO65570:RNR65570 RXK65570:RXN65570 SHG65570:SHJ65570 SRC65570:SRF65570 TAY65570:TBB65570 TKU65570:TKX65570 TUQ65570:TUT65570 UEM65570:UEP65570 UOI65570:UOL65570 UYE65570:UYH65570 VIA65570:VID65570 VRW65570:VRZ65570 WBS65570:WBV65570 WLO65570:WLR65570 WVK65570:WVN65570 C131106:F131106 IY131106:JB131106 SU131106:SX131106 ACQ131106:ACT131106 AMM131106:AMP131106 AWI131106:AWL131106 BGE131106:BGH131106 BQA131106:BQD131106 BZW131106:BZZ131106 CJS131106:CJV131106 CTO131106:CTR131106 DDK131106:DDN131106 DNG131106:DNJ131106 DXC131106:DXF131106 EGY131106:EHB131106 EQU131106:EQX131106 FAQ131106:FAT131106 FKM131106:FKP131106 FUI131106:FUL131106 GEE131106:GEH131106 GOA131106:GOD131106 GXW131106:GXZ131106 HHS131106:HHV131106 HRO131106:HRR131106 IBK131106:IBN131106 ILG131106:ILJ131106 IVC131106:IVF131106 JEY131106:JFB131106 JOU131106:JOX131106 JYQ131106:JYT131106 KIM131106:KIP131106 KSI131106:KSL131106 LCE131106:LCH131106 LMA131106:LMD131106 LVW131106:LVZ131106 MFS131106:MFV131106 MPO131106:MPR131106 MZK131106:MZN131106 NJG131106:NJJ131106 NTC131106:NTF131106 OCY131106:ODB131106 OMU131106:OMX131106 OWQ131106:OWT131106 PGM131106:PGP131106 PQI131106:PQL131106 QAE131106:QAH131106 QKA131106:QKD131106 QTW131106:QTZ131106 RDS131106:RDV131106 RNO131106:RNR131106 RXK131106:RXN131106 SHG131106:SHJ131106 SRC131106:SRF131106 TAY131106:TBB131106 TKU131106:TKX131106 TUQ131106:TUT131106 UEM131106:UEP131106 UOI131106:UOL131106 UYE131106:UYH131106 VIA131106:VID131106 VRW131106:VRZ131106 WBS131106:WBV131106 WLO131106:WLR131106 WVK131106:WVN131106 C196642:F196642 IY196642:JB196642 SU196642:SX196642 ACQ196642:ACT196642 AMM196642:AMP196642 AWI196642:AWL196642 BGE196642:BGH196642 BQA196642:BQD196642 BZW196642:BZZ196642 CJS196642:CJV196642 CTO196642:CTR196642 DDK196642:DDN196642 DNG196642:DNJ196642 DXC196642:DXF196642 EGY196642:EHB196642 EQU196642:EQX196642 FAQ196642:FAT196642 FKM196642:FKP196642 FUI196642:FUL196642 GEE196642:GEH196642 GOA196642:GOD196642 GXW196642:GXZ196642 HHS196642:HHV196642 HRO196642:HRR196642 IBK196642:IBN196642 ILG196642:ILJ196642 IVC196642:IVF196642 JEY196642:JFB196642 JOU196642:JOX196642 JYQ196642:JYT196642 KIM196642:KIP196642 KSI196642:KSL196642 LCE196642:LCH196642 LMA196642:LMD196642 LVW196642:LVZ196642 MFS196642:MFV196642 MPO196642:MPR196642 MZK196642:MZN196642 NJG196642:NJJ196642 NTC196642:NTF196642 OCY196642:ODB196642 OMU196642:OMX196642 OWQ196642:OWT196642 PGM196642:PGP196642 PQI196642:PQL196642 QAE196642:QAH196642 QKA196642:QKD196642 QTW196642:QTZ196642 RDS196642:RDV196642 RNO196642:RNR196642 RXK196642:RXN196642 SHG196642:SHJ196642 SRC196642:SRF196642 TAY196642:TBB196642 TKU196642:TKX196642 TUQ196642:TUT196642 UEM196642:UEP196642 UOI196642:UOL196642 UYE196642:UYH196642 VIA196642:VID196642 VRW196642:VRZ196642 WBS196642:WBV196642 WLO196642:WLR196642 WVK196642:WVN196642 C262178:F262178 IY262178:JB262178 SU262178:SX262178 ACQ262178:ACT262178 AMM262178:AMP262178 AWI262178:AWL262178 BGE262178:BGH262178 BQA262178:BQD262178 BZW262178:BZZ262178 CJS262178:CJV262178 CTO262178:CTR262178 DDK262178:DDN262178 DNG262178:DNJ262178 DXC262178:DXF262178 EGY262178:EHB262178 EQU262178:EQX262178 FAQ262178:FAT262178 FKM262178:FKP262178 FUI262178:FUL262178 GEE262178:GEH262178 GOA262178:GOD262178 GXW262178:GXZ262178 HHS262178:HHV262178 HRO262178:HRR262178 IBK262178:IBN262178 ILG262178:ILJ262178 IVC262178:IVF262178 JEY262178:JFB262178 JOU262178:JOX262178 JYQ262178:JYT262178 KIM262178:KIP262178 KSI262178:KSL262178 LCE262178:LCH262178 LMA262178:LMD262178 LVW262178:LVZ262178 MFS262178:MFV262178 MPO262178:MPR262178 MZK262178:MZN262178 NJG262178:NJJ262178 NTC262178:NTF262178 OCY262178:ODB262178 OMU262178:OMX262178 OWQ262178:OWT262178 PGM262178:PGP262178 PQI262178:PQL262178 QAE262178:QAH262178 QKA262178:QKD262178 QTW262178:QTZ262178 RDS262178:RDV262178 RNO262178:RNR262178 RXK262178:RXN262178 SHG262178:SHJ262178 SRC262178:SRF262178 TAY262178:TBB262178 TKU262178:TKX262178 TUQ262178:TUT262178 UEM262178:UEP262178 UOI262178:UOL262178 UYE262178:UYH262178 VIA262178:VID262178 VRW262178:VRZ262178 WBS262178:WBV262178 WLO262178:WLR262178 WVK262178:WVN262178 C327714:F327714 IY327714:JB327714 SU327714:SX327714 ACQ327714:ACT327714 AMM327714:AMP327714 AWI327714:AWL327714 BGE327714:BGH327714 BQA327714:BQD327714 BZW327714:BZZ327714 CJS327714:CJV327714 CTO327714:CTR327714 DDK327714:DDN327714 DNG327714:DNJ327714 DXC327714:DXF327714 EGY327714:EHB327714 EQU327714:EQX327714 FAQ327714:FAT327714 FKM327714:FKP327714 FUI327714:FUL327714 GEE327714:GEH327714 GOA327714:GOD327714 GXW327714:GXZ327714 HHS327714:HHV327714 HRO327714:HRR327714 IBK327714:IBN327714 ILG327714:ILJ327714 IVC327714:IVF327714 JEY327714:JFB327714 JOU327714:JOX327714 JYQ327714:JYT327714 KIM327714:KIP327714 KSI327714:KSL327714 LCE327714:LCH327714 LMA327714:LMD327714 LVW327714:LVZ327714 MFS327714:MFV327714 MPO327714:MPR327714 MZK327714:MZN327714 NJG327714:NJJ327714 NTC327714:NTF327714 OCY327714:ODB327714 OMU327714:OMX327714 OWQ327714:OWT327714 PGM327714:PGP327714 PQI327714:PQL327714 QAE327714:QAH327714 QKA327714:QKD327714 QTW327714:QTZ327714 RDS327714:RDV327714 RNO327714:RNR327714 RXK327714:RXN327714 SHG327714:SHJ327714 SRC327714:SRF327714 TAY327714:TBB327714 TKU327714:TKX327714 TUQ327714:TUT327714 UEM327714:UEP327714 UOI327714:UOL327714 UYE327714:UYH327714 VIA327714:VID327714 VRW327714:VRZ327714 WBS327714:WBV327714 WLO327714:WLR327714 WVK327714:WVN327714 C393250:F393250 IY393250:JB393250 SU393250:SX393250 ACQ393250:ACT393250 AMM393250:AMP393250 AWI393250:AWL393250 BGE393250:BGH393250 BQA393250:BQD393250 BZW393250:BZZ393250 CJS393250:CJV393250 CTO393250:CTR393250 DDK393250:DDN393250 DNG393250:DNJ393250 DXC393250:DXF393250 EGY393250:EHB393250 EQU393250:EQX393250 FAQ393250:FAT393250 FKM393250:FKP393250 FUI393250:FUL393250 GEE393250:GEH393250 GOA393250:GOD393250 GXW393250:GXZ393250 HHS393250:HHV393250 HRO393250:HRR393250 IBK393250:IBN393250 ILG393250:ILJ393250 IVC393250:IVF393250 JEY393250:JFB393250 JOU393250:JOX393250 JYQ393250:JYT393250 KIM393250:KIP393250 KSI393250:KSL393250 LCE393250:LCH393250 LMA393250:LMD393250 LVW393250:LVZ393250 MFS393250:MFV393250 MPO393250:MPR393250 MZK393250:MZN393250 NJG393250:NJJ393250 NTC393250:NTF393250 OCY393250:ODB393250 OMU393250:OMX393250 OWQ393250:OWT393250 PGM393250:PGP393250 PQI393250:PQL393250 QAE393250:QAH393250 QKA393250:QKD393250 QTW393250:QTZ393250 RDS393250:RDV393250 RNO393250:RNR393250 RXK393250:RXN393250 SHG393250:SHJ393250 SRC393250:SRF393250 TAY393250:TBB393250 TKU393250:TKX393250 TUQ393250:TUT393250 UEM393250:UEP393250 UOI393250:UOL393250 UYE393250:UYH393250 VIA393250:VID393250 VRW393250:VRZ393250 WBS393250:WBV393250 WLO393250:WLR393250 WVK393250:WVN393250 C458786:F458786 IY458786:JB458786 SU458786:SX458786 ACQ458786:ACT458786 AMM458786:AMP458786 AWI458786:AWL458786 BGE458786:BGH458786 BQA458786:BQD458786 BZW458786:BZZ458786 CJS458786:CJV458786 CTO458786:CTR458786 DDK458786:DDN458786 DNG458786:DNJ458786 DXC458786:DXF458786 EGY458786:EHB458786 EQU458786:EQX458786 FAQ458786:FAT458786 FKM458786:FKP458786 FUI458786:FUL458786 GEE458786:GEH458786 GOA458786:GOD458786 GXW458786:GXZ458786 HHS458786:HHV458786 HRO458786:HRR458786 IBK458786:IBN458786 ILG458786:ILJ458786 IVC458786:IVF458786 JEY458786:JFB458786 JOU458786:JOX458786 JYQ458786:JYT458786 KIM458786:KIP458786 KSI458786:KSL458786 LCE458786:LCH458786 LMA458786:LMD458786 LVW458786:LVZ458786 MFS458786:MFV458786 MPO458786:MPR458786 MZK458786:MZN458786 NJG458786:NJJ458786 NTC458786:NTF458786 OCY458786:ODB458786 OMU458786:OMX458786 OWQ458786:OWT458786 PGM458786:PGP458786 PQI458786:PQL458786 QAE458786:QAH458786 QKA458786:QKD458786 QTW458786:QTZ458786 RDS458786:RDV458786 RNO458786:RNR458786 RXK458786:RXN458786 SHG458786:SHJ458786 SRC458786:SRF458786 TAY458786:TBB458786 TKU458786:TKX458786 TUQ458786:TUT458786 UEM458786:UEP458786 UOI458786:UOL458786 UYE458786:UYH458786 VIA458786:VID458786 VRW458786:VRZ458786 WBS458786:WBV458786 WLO458786:WLR458786 WVK458786:WVN458786 C524322:F524322 IY524322:JB524322 SU524322:SX524322 ACQ524322:ACT524322 AMM524322:AMP524322 AWI524322:AWL524322 BGE524322:BGH524322 BQA524322:BQD524322 BZW524322:BZZ524322 CJS524322:CJV524322 CTO524322:CTR524322 DDK524322:DDN524322 DNG524322:DNJ524322 DXC524322:DXF524322 EGY524322:EHB524322 EQU524322:EQX524322 FAQ524322:FAT524322 FKM524322:FKP524322 FUI524322:FUL524322 GEE524322:GEH524322 GOA524322:GOD524322 GXW524322:GXZ524322 HHS524322:HHV524322 HRO524322:HRR524322 IBK524322:IBN524322 ILG524322:ILJ524322 IVC524322:IVF524322 JEY524322:JFB524322 JOU524322:JOX524322 JYQ524322:JYT524322 KIM524322:KIP524322 KSI524322:KSL524322 LCE524322:LCH524322 LMA524322:LMD524322 LVW524322:LVZ524322 MFS524322:MFV524322 MPO524322:MPR524322 MZK524322:MZN524322 NJG524322:NJJ524322 NTC524322:NTF524322 OCY524322:ODB524322 OMU524322:OMX524322 OWQ524322:OWT524322 PGM524322:PGP524322 PQI524322:PQL524322 QAE524322:QAH524322 QKA524322:QKD524322 QTW524322:QTZ524322 RDS524322:RDV524322 RNO524322:RNR524322 RXK524322:RXN524322 SHG524322:SHJ524322 SRC524322:SRF524322 TAY524322:TBB524322 TKU524322:TKX524322 TUQ524322:TUT524322 UEM524322:UEP524322 UOI524322:UOL524322 UYE524322:UYH524322 VIA524322:VID524322 VRW524322:VRZ524322 WBS524322:WBV524322 WLO524322:WLR524322 WVK524322:WVN524322 C589858:F589858 IY589858:JB589858 SU589858:SX589858 ACQ589858:ACT589858 AMM589858:AMP589858 AWI589858:AWL589858 BGE589858:BGH589858 BQA589858:BQD589858 BZW589858:BZZ589858 CJS589858:CJV589858 CTO589858:CTR589858 DDK589858:DDN589858 DNG589858:DNJ589858 DXC589858:DXF589858 EGY589858:EHB589858 EQU589858:EQX589858 FAQ589858:FAT589858 FKM589858:FKP589858 FUI589858:FUL589858 GEE589858:GEH589858 GOA589858:GOD589858 GXW589858:GXZ589858 HHS589858:HHV589858 HRO589858:HRR589858 IBK589858:IBN589858 ILG589858:ILJ589858 IVC589858:IVF589858 JEY589858:JFB589858 JOU589858:JOX589858 JYQ589858:JYT589858 KIM589858:KIP589858 KSI589858:KSL589858 LCE589858:LCH589858 LMA589858:LMD589858 LVW589858:LVZ589858 MFS589858:MFV589858 MPO589858:MPR589858 MZK589858:MZN589858 NJG589858:NJJ589858 NTC589858:NTF589858 OCY589858:ODB589858 OMU589858:OMX589858 OWQ589858:OWT589858 PGM589858:PGP589858 PQI589858:PQL589858 QAE589858:QAH589858 QKA589858:QKD589858 QTW589858:QTZ589858 RDS589858:RDV589858 RNO589858:RNR589858 RXK589858:RXN589858 SHG589858:SHJ589858 SRC589858:SRF589858 TAY589858:TBB589858 TKU589858:TKX589858 TUQ589858:TUT589858 UEM589858:UEP589858 UOI589858:UOL589858 UYE589858:UYH589858 VIA589858:VID589858 VRW589858:VRZ589858 WBS589858:WBV589858 WLO589858:WLR589858 WVK589858:WVN589858 C655394:F655394 IY655394:JB655394 SU655394:SX655394 ACQ655394:ACT655394 AMM655394:AMP655394 AWI655394:AWL655394 BGE655394:BGH655394 BQA655394:BQD655394 BZW655394:BZZ655394 CJS655394:CJV655394 CTO655394:CTR655394 DDK655394:DDN655394 DNG655394:DNJ655394 DXC655394:DXF655394 EGY655394:EHB655394 EQU655394:EQX655394 FAQ655394:FAT655394 FKM655394:FKP655394 FUI655394:FUL655394 GEE655394:GEH655394 GOA655394:GOD655394 GXW655394:GXZ655394 HHS655394:HHV655394 HRO655394:HRR655394 IBK655394:IBN655394 ILG655394:ILJ655394 IVC655394:IVF655394 JEY655394:JFB655394 JOU655394:JOX655394 JYQ655394:JYT655394 KIM655394:KIP655394 KSI655394:KSL655394 LCE655394:LCH655394 LMA655394:LMD655394 LVW655394:LVZ655394 MFS655394:MFV655394 MPO655394:MPR655394 MZK655394:MZN655394 NJG655394:NJJ655394 NTC655394:NTF655394 OCY655394:ODB655394 OMU655394:OMX655394 OWQ655394:OWT655394 PGM655394:PGP655394 PQI655394:PQL655394 QAE655394:QAH655394 QKA655394:QKD655394 QTW655394:QTZ655394 RDS655394:RDV655394 RNO655394:RNR655394 RXK655394:RXN655394 SHG655394:SHJ655394 SRC655394:SRF655394 TAY655394:TBB655394 TKU655394:TKX655394 TUQ655394:TUT655394 UEM655394:UEP655394 UOI655394:UOL655394 UYE655394:UYH655394 VIA655394:VID655394 VRW655394:VRZ655394 WBS655394:WBV655394 WLO655394:WLR655394 WVK655394:WVN655394 C720930:F720930 IY720930:JB720930 SU720930:SX720930 ACQ720930:ACT720930 AMM720930:AMP720930 AWI720930:AWL720930 BGE720930:BGH720930 BQA720930:BQD720930 BZW720930:BZZ720930 CJS720930:CJV720930 CTO720930:CTR720930 DDK720930:DDN720930 DNG720930:DNJ720930 DXC720930:DXF720930 EGY720930:EHB720930 EQU720930:EQX720930 FAQ720930:FAT720930 FKM720930:FKP720930 FUI720930:FUL720930 GEE720930:GEH720930 GOA720930:GOD720930 GXW720930:GXZ720930 HHS720930:HHV720930 HRO720930:HRR720930 IBK720930:IBN720930 ILG720930:ILJ720930 IVC720930:IVF720930 JEY720930:JFB720930 JOU720930:JOX720930 JYQ720930:JYT720930 KIM720930:KIP720930 KSI720930:KSL720930 LCE720930:LCH720930 LMA720930:LMD720930 LVW720930:LVZ720930 MFS720930:MFV720930 MPO720930:MPR720930 MZK720930:MZN720930 NJG720930:NJJ720930 NTC720930:NTF720930 OCY720930:ODB720930 OMU720930:OMX720930 OWQ720930:OWT720930 PGM720930:PGP720930 PQI720930:PQL720930 QAE720930:QAH720930 QKA720930:QKD720930 QTW720930:QTZ720930 RDS720930:RDV720930 RNO720930:RNR720930 RXK720930:RXN720930 SHG720930:SHJ720930 SRC720930:SRF720930 TAY720930:TBB720930 TKU720930:TKX720930 TUQ720930:TUT720930 UEM720930:UEP720930 UOI720930:UOL720930 UYE720930:UYH720930 VIA720930:VID720930 VRW720930:VRZ720930 WBS720930:WBV720930 WLO720930:WLR720930 WVK720930:WVN720930 C786466:F786466 IY786466:JB786466 SU786466:SX786466 ACQ786466:ACT786466 AMM786466:AMP786466 AWI786466:AWL786466 BGE786466:BGH786466 BQA786466:BQD786466 BZW786466:BZZ786466 CJS786466:CJV786466 CTO786466:CTR786466 DDK786466:DDN786466 DNG786466:DNJ786466 DXC786466:DXF786466 EGY786466:EHB786466 EQU786466:EQX786466 FAQ786466:FAT786466 FKM786466:FKP786466 FUI786466:FUL786466 GEE786466:GEH786466 GOA786466:GOD786466 GXW786466:GXZ786466 HHS786466:HHV786466 HRO786466:HRR786466 IBK786466:IBN786466 ILG786466:ILJ786466 IVC786466:IVF786466 JEY786466:JFB786466 JOU786466:JOX786466 JYQ786466:JYT786466 KIM786466:KIP786466 KSI786466:KSL786466 LCE786466:LCH786466 LMA786466:LMD786466 LVW786466:LVZ786466 MFS786466:MFV786466 MPO786466:MPR786466 MZK786466:MZN786466 NJG786466:NJJ786466 NTC786466:NTF786466 OCY786466:ODB786466 OMU786466:OMX786466 OWQ786466:OWT786466 PGM786466:PGP786466 PQI786466:PQL786466 QAE786466:QAH786466 QKA786466:QKD786466 QTW786466:QTZ786466 RDS786466:RDV786466 RNO786466:RNR786466 RXK786466:RXN786466 SHG786466:SHJ786466 SRC786466:SRF786466 TAY786466:TBB786466 TKU786466:TKX786466 TUQ786466:TUT786466 UEM786466:UEP786466 UOI786466:UOL786466 UYE786466:UYH786466 VIA786466:VID786466 VRW786466:VRZ786466 WBS786466:WBV786466 WLO786466:WLR786466 WVK786466:WVN786466 C852002:F852002 IY852002:JB852002 SU852002:SX852002 ACQ852002:ACT852002 AMM852002:AMP852002 AWI852002:AWL852002 BGE852002:BGH852002 BQA852002:BQD852002 BZW852002:BZZ852002 CJS852002:CJV852002 CTO852002:CTR852002 DDK852002:DDN852002 DNG852002:DNJ852002 DXC852002:DXF852002 EGY852002:EHB852002 EQU852002:EQX852002 FAQ852002:FAT852002 FKM852002:FKP852002 FUI852002:FUL852002 GEE852002:GEH852002 GOA852002:GOD852002 GXW852002:GXZ852002 HHS852002:HHV852002 HRO852002:HRR852002 IBK852002:IBN852002 ILG852002:ILJ852002 IVC852002:IVF852002 JEY852002:JFB852002 JOU852002:JOX852002 JYQ852002:JYT852002 KIM852002:KIP852002 KSI852002:KSL852002 LCE852002:LCH852002 LMA852002:LMD852002 LVW852002:LVZ852002 MFS852002:MFV852002 MPO852002:MPR852002 MZK852002:MZN852002 NJG852002:NJJ852002 NTC852002:NTF852002 OCY852002:ODB852002 OMU852002:OMX852002 OWQ852002:OWT852002 PGM852002:PGP852002 PQI852002:PQL852002 QAE852002:QAH852002 QKA852002:QKD852002 QTW852002:QTZ852002 RDS852002:RDV852002 RNO852002:RNR852002 RXK852002:RXN852002 SHG852002:SHJ852002 SRC852002:SRF852002 TAY852002:TBB852002 TKU852002:TKX852002 TUQ852002:TUT852002 UEM852002:UEP852002 UOI852002:UOL852002 UYE852002:UYH852002 VIA852002:VID852002 VRW852002:VRZ852002 WBS852002:WBV852002 WLO852002:WLR852002 WVK852002:WVN852002 C917538:F917538 IY917538:JB917538 SU917538:SX917538 ACQ917538:ACT917538 AMM917538:AMP917538 AWI917538:AWL917538 BGE917538:BGH917538 BQA917538:BQD917538 BZW917538:BZZ917538 CJS917538:CJV917538 CTO917538:CTR917538 DDK917538:DDN917538 DNG917538:DNJ917538 DXC917538:DXF917538 EGY917538:EHB917538 EQU917538:EQX917538 FAQ917538:FAT917538 FKM917538:FKP917538 FUI917538:FUL917538 GEE917538:GEH917538 GOA917538:GOD917538 GXW917538:GXZ917538 HHS917538:HHV917538 HRO917538:HRR917538 IBK917538:IBN917538 ILG917538:ILJ917538 IVC917538:IVF917538 JEY917538:JFB917538 JOU917538:JOX917538 JYQ917538:JYT917538 KIM917538:KIP917538 KSI917538:KSL917538 LCE917538:LCH917538 LMA917538:LMD917538 LVW917538:LVZ917538 MFS917538:MFV917538 MPO917538:MPR917538 MZK917538:MZN917538 NJG917538:NJJ917538 NTC917538:NTF917538 OCY917538:ODB917538 OMU917538:OMX917538 OWQ917538:OWT917538 PGM917538:PGP917538 PQI917538:PQL917538 QAE917538:QAH917538 QKA917538:QKD917538 QTW917538:QTZ917538 RDS917538:RDV917538 RNO917538:RNR917538 RXK917538:RXN917538 SHG917538:SHJ917538 SRC917538:SRF917538 TAY917538:TBB917538 TKU917538:TKX917538 TUQ917538:TUT917538 UEM917538:UEP917538 UOI917538:UOL917538 UYE917538:UYH917538 VIA917538:VID917538 VRW917538:VRZ917538 WBS917538:WBV917538 WLO917538:WLR917538 WVK917538:WVN917538 C983074:F983074 IY983074:JB983074 SU983074:SX983074 ACQ983074:ACT983074 AMM983074:AMP983074 AWI983074:AWL983074 BGE983074:BGH983074 BQA983074:BQD983074 BZW983074:BZZ983074 CJS983074:CJV983074 CTO983074:CTR983074 DDK983074:DDN983074 DNG983074:DNJ983074 DXC983074:DXF983074 EGY983074:EHB983074 EQU983074:EQX983074 FAQ983074:FAT983074 FKM983074:FKP983074 FUI983074:FUL983074 GEE983074:GEH983074 GOA983074:GOD983074 GXW983074:GXZ983074 HHS983074:HHV983074 HRO983074:HRR983074 IBK983074:IBN983074 ILG983074:ILJ983074 IVC983074:IVF983074 JEY983074:JFB983074 JOU983074:JOX983074 JYQ983074:JYT983074 KIM983074:KIP983074 KSI983074:KSL983074 LCE983074:LCH983074 LMA983074:LMD983074 LVW983074:LVZ983074 MFS983074:MFV983074 MPO983074:MPR983074 MZK983074:MZN983074 NJG983074:NJJ983074 NTC983074:NTF983074 OCY983074:ODB983074 OMU983074:OMX983074 OWQ983074:OWT983074 PGM983074:PGP983074 PQI983074:PQL983074 QAE983074:QAH983074 QKA983074:QKD983074 QTW983074:QTZ983074 RDS983074:RDV983074 RNO983074:RNR983074 RXK983074:RXN983074 SHG983074:SHJ983074 SRC983074:SRF983074 TAY983074:TBB983074 TKU983074:TKX983074 TUQ983074:TUT983074 UEM983074:UEP983074 UOI983074:UOL983074 UYE983074:UYH983074 VIA983074:VID983074 VRW983074:VRZ983074 WBS983074:WBV983074 WLO983074:WLR983074 WVK983074:WVN983074 C65527:F65527 IY65527:JB65527 SU65527:SX65527 ACQ65527:ACT65527 AMM65527:AMP65527 AWI65527:AWL65527 BGE65527:BGH65527 BQA65527:BQD65527 BZW65527:BZZ65527 CJS65527:CJV65527 CTO65527:CTR65527 DDK65527:DDN65527 DNG65527:DNJ65527 DXC65527:DXF65527 EGY65527:EHB65527 EQU65527:EQX65527 FAQ65527:FAT65527 FKM65527:FKP65527 FUI65527:FUL65527 GEE65527:GEH65527 GOA65527:GOD65527 GXW65527:GXZ65527 HHS65527:HHV65527 HRO65527:HRR65527 IBK65527:IBN65527 ILG65527:ILJ65527 IVC65527:IVF65527 JEY65527:JFB65527 JOU65527:JOX65527 JYQ65527:JYT65527 KIM65527:KIP65527 KSI65527:KSL65527 LCE65527:LCH65527 LMA65527:LMD65527 LVW65527:LVZ65527 MFS65527:MFV65527 MPO65527:MPR65527 MZK65527:MZN65527 NJG65527:NJJ65527 NTC65527:NTF65527 OCY65527:ODB65527 OMU65527:OMX65527 OWQ65527:OWT65527 PGM65527:PGP65527 PQI65527:PQL65527 QAE65527:QAH65527 QKA65527:QKD65527 QTW65527:QTZ65527 RDS65527:RDV65527 RNO65527:RNR65527 RXK65527:RXN65527 SHG65527:SHJ65527 SRC65527:SRF65527 TAY65527:TBB65527 TKU65527:TKX65527 TUQ65527:TUT65527 UEM65527:UEP65527 UOI65527:UOL65527 UYE65527:UYH65527 VIA65527:VID65527 VRW65527:VRZ65527 WBS65527:WBV65527 WLO65527:WLR65527 WVK65527:WVN65527 C131063:F131063 IY131063:JB131063 SU131063:SX131063 ACQ131063:ACT131063 AMM131063:AMP131063 AWI131063:AWL131063 BGE131063:BGH131063 BQA131063:BQD131063 BZW131063:BZZ131063 CJS131063:CJV131063 CTO131063:CTR131063 DDK131063:DDN131063 DNG131063:DNJ131063 DXC131063:DXF131063 EGY131063:EHB131063 EQU131063:EQX131063 FAQ131063:FAT131063 FKM131063:FKP131063 FUI131063:FUL131063 GEE131063:GEH131063 GOA131063:GOD131063 GXW131063:GXZ131063 HHS131063:HHV131063 HRO131063:HRR131063 IBK131063:IBN131063 ILG131063:ILJ131063 IVC131063:IVF131063 JEY131063:JFB131063 JOU131063:JOX131063 JYQ131063:JYT131063 KIM131063:KIP131063 KSI131063:KSL131063 LCE131063:LCH131063 LMA131063:LMD131063 LVW131063:LVZ131063 MFS131063:MFV131063 MPO131063:MPR131063 MZK131063:MZN131063 NJG131063:NJJ131063 NTC131063:NTF131063 OCY131063:ODB131063 OMU131063:OMX131063 OWQ131063:OWT131063 PGM131063:PGP131063 PQI131063:PQL131063 QAE131063:QAH131063 QKA131063:QKD131063 QTW131063:QTZ131063 RDS131063:RDV131063 RNO131063:RNR131063 RXK131063:RXN131063 SHG131063:SHJ131063 SRC131063:SRF131063 TAY131063:TBB131063 TKU131063:TKX131063 TUQ131063:TUT131063 UEM131063:UEP131063 UOI131063:UOL131063 UYE131063:UYH131063 VIA131063:VID131063 VRW131063:VRZ131063 WBS131063:WBV131063 WLO131063:WLR131063 WVK131063:WVN131063 C196599:F196599 IY196599:JB196599 SU196599:SX196599 ACQ196599:ACT196599 AMM196599:AMP196599 AWI196599:AWL196599 BGE196599:BGH196599 BQA196599:BQD196599 BZW196599:BZZ196599 CJS196599:CJV196599 CTO196599:CTR196599 DDK196599:DDN196599 DNG196599:DNJ196599 DXC196599:DXF196599 EGY196599:EHB196599 EQU196599:EQX196599 FAQ196599:FAT196599 FKM196599:FKP196599 FUI196599:FUL196599 GEE196599:GEH196599 GOA196599:GOD196599 GXW196599:GXZ196599 HHS196599:HHV196599 HRO196599:HRR196599 IBK196599:IBN196599 ILG196599:ILJ196599 IVC196599:IVF196599 JEY196599:JFB196599 JOU196599:JOX196599 JYQ196599:JYT196599 KIM196599:KIP196599 KSI196599:KSL196599 LCE196599:LCH196599 LMA196599:LMD196599 LVW196599:LVZ196599 MFS196599:MFV196599 MPO196599:MPR196599 MZK196599:MZN196599 NJG196599:NJJ196599 NTC196599:NTF196599 OCY196599:ODB196599 OMU196599:OMX196599 OWQ196599:OWT196599 PGM196599:PGP196599 PQI196599:PQL196599 QAE196599:QAH196599 QKA196599:QKD196599 QTW196599:QTZ196599 RDS196599:RDV196599 RNO196599:RNR196599 RXK196599:RXN196599 SHG196599:SHJ196599 SRC196599:SRF196599 TAY196599:TBB196599 TKU196599:TKX196599 TUQ196599:TUT196599 UEM196599:UEP196599 UOI196599:UOL196599 UYE196599:UYH196599 VIA196599:VID196599 VRW196599:VRZ196599 WBS196599:WBV196599 WLO196599:WLR196599 WVK196599:WVN196599 C262135:F262135 IY262135:JB262135 SU262135:SX262135 ACQ262135:ACT262135 AMM262135:AMP262135 AWI262135:AWL262135 BGE262135:BGH262135 BQA262135:BQD262135 BZW262135:BZZ262135 CJS262135:CJV262135 CTO262135:CTR262135 DDK262135:DDN262135 DNG262135:DNJ262135 DXC262135:DXF262135 EGY262135:EHB262135 EQU262135:EQX262135 FAQ262135:FAT262135 FKM262135:FKP262135 FUI262135:FUL262135 GEE262135:GEH262135 GOA262135:GOD262135 GXW262135:GXZ262135 HHS262135:HHV262135 HRO262135:HRR262135 IBK262135:IBN262135 ILG262135:ILJ262135 IVC262135:IVF262135 JEY262135:JFB262135 JOU262135:JOX262135 JYQ262135:JYT262135 KIM262135:KIP262135 KSI262135:KSL262135 LCE262135:LCH262135 LMA262135:LMD262135 LVW262135:LVZ262135 MFS262135:MFV262135 MPO262135:MPR262135 MZK262135:MZN262135 NJG262135:NJJ262135 NTC262135:NTF262135 OCY262135:ODB262135 OMU262135:OMX262135 OWQ262135:OWT262135 PGM262135:PGP262135 PQI262135:PQL262135 QAE262135:QAH262135 QKA262135:QKD262135 QTW262135:QTZ262135 RDS262135:RDV262135 RNO262135:RNR262135 RXK262135:RXN262135 SHG262135:SHJ262135 SRC262135:SRF262135 TAY262135:TBB262135 TKU262135:TKX262135 TUQ262135:TUT262135 UEM262135:UEP262135 UOI262135:UOL262135 UYE262135:UYH262135 VIA262135:VID262135 VRW262135:VRZ262135 WBS262135:WBV262135 WLO262135:WLR262135 WVK262135:WVN262135 C327671:F327671 IY327671:JB327671 SU327671:SX327671 ACQ327671:ACT327671 AMM327671:AMP327671 AWI327671:AWL327671 BGE327671:BGH327671 BQA327671:BQD327671 BZW327671:BZZ327671 CJS327671:CJV327671 CTO327671:CTR327671 DDK327671:DDN327671 DNG327671:DNJ327671 DXC327671:DXF327671 EGY327671:EHB327671 EQU327671:EQX327671 FAQ327671:FAT327671 FKM327671:FKP327671 FUI327671:FUL327671 GEE327671:GEH327671 GOA327671:GOD327671 GXW327671:GXZ327671 HHS327671:HHV327671 HRO327671:HRR327671 IBK327671:IBN327671 ILG327671:ILJ327671 IVC327671:IVF327671 JEY327671:JFB327671 JOU327671:JOX327671 JYQ327671:JYT327671 KIM327671:KIP327671 KSI327671:KSL327671 LCE327671:LCH327671 LMA327671:LMD327671 LVW327671:LVZ327671 MFS327671:MFV327671 MPO327671:MPR327671 MZK327671:MZN327671 NJG327671:NJJ327671 NTC327671:NTF327671 OCY327671:ODB327671 OMU327671:OMX327671 OWQ327671:OWT327671 PGM327671:PGP327671 PQI327671:PQL327671 QAE327671:QAH327671 QKA327671:QKD327671 QTW327671:QTZ327671 RDS327671:RDV327671 RNO327671:RNR327671 RXK327671:RXN327671 SHG327671:SHJ327671 SRC327671:SRF327671 TAY327671:TBB327671 TKU327671:TKX327671 TUQ327671:TUT327671 UEM327671:UEP327671 UOI327671:UOL327671 UYE327671:UYH327671 VIA327671:VID327671 VRW327671:VRZ327671 WBS327671:WBV327671 WLO327671:WLR327671 WVK327671:WVN327671 C393207:F393207 IY393207:JB393207 SU393207:SX393207 ACQ393207:ACT393207 AMM393207:AMP393207 AWI393207:AWL393207 BGE393207:BGH393207 BQA393207:BQD393207 BZW393207:BZZ393207 CJS393207:CJV393207 CTO393207:CTR393207 DDK393207:DDN393207 DNG393207:DNJ393207 DXC393207:DXF393207 EGY393207:EHB393207 EQU393207:EQX393207 FAQ393207:FAT393207 FKM393207:FKP393207 FUI393207:FUL393207 GEE393207:GEH393207 GOA393207:GOD393207 GXW393207:GXZ393207 HHS393207:HHV393207 HRO393207:HRR393207 IBK393207:IBN393207 ILG393207:ILJ393207 IVC393207:IVF393207 JEY393207:JFB393207 JOU393207:JOX393207 JYQ393207:JYT393207 KIM393207:KIP393207 KSI393207:KSL393207 LCE393207:LCH393207 LMA393207:LMD393207 LVW393207:LVZ393207 MFS393207:MFV393207 MPO393207:MPR393207 MZK393207:MZN393207 NJG393207:NJJ393207 NTC393207:NTF393207 OCY393207:ODB393207 OMU393207:OMX393207 OWQ393207:OWT393207 PGM393207:PGP393207 PQI393207:PQL393207 QAE393207:QAH393207 QKA393207:QKD393207 QTW393207:QTZ393207 RDS393207:RDV393207 RNO393207:RNR393207 RXK393207:RXN393207 SHG393207:SHJ393207 SRC393207:SRF393207 TAY393207:TBB393207 TKU393207:TKX393207 TUQ393207:TUT393207 UEM393207:UEP393207 UOI393207:UOL393207 UYE393207:UYH393207 VIA393207:VID393207 VRW393207:VRZ393207 WBS393207:WBV393207 WLO393207:WLR393207 WVK393207:WVN393207 C458743:F458743 IY458743:JB458743 SU458743:SX458743 ACQ458743:ACT458743 AMM458743:AMP458743 AWI458743:AWL458743 BGE458743:BGH458743 BQA458743:BQD458743 BZW458743:BZZ458743 CJS458743:CJV458743 CTO458743:CTR458743 DDK458743:DDN458743 DNG458743:DNJ458743 DXC458743:DXF458743 EGY458743:EHB458743 EQU458743:EQX458743 FAQ458743:FAT458743 FKM458743:FKP458743 FUI458743:FUL458743 GEE458743:GEH458743 GOA458743:GOD458743 GXW458743:GXZ458743 HHS458743:HHV458743 HRO458743:HRR458743 IBK458743:IBN458743 ILG458743:ILJ458743 IVC458743:IVF458743 JEY458743:JFB458743 JOU458743:JOX458743 JYQ458743:JYT458743 KIM458743:KIP458743 KSI458743:KSL458743 LCE458743:LCH458743 LMA458743:LMD458743 LVW458743:LVZ458743 MFS458743:MFV458743 MPO458743:MPR458743 MZK458743:MZN458743 NJG458743:NJJ458743 NTC458743:NTF458743 OCY458743:ODB458743 OMU458743:OMX458743 OWQ458743:OWT458743 PGM458743:PGP458743 PQI458743:PQL458743 QAE458743:QAH458743 QKA458743:QKD458743 QTW458743:QTZ458743 RDS458743:RDV458743 RNO458743:RNR458743 RXK458743:RXN458743 SHG458743:SHJ458743 SRC458743:SRF458743 TAY458743:TBB458743 TKU458743:TKX458743 TUQ458743:TUT458743 UEM458743:UEP458743 UOI458743:UOL458743 UYE458743:UYH458743 VIA458743:VID458743 VRW458743:VRZ458743 WBS458743:WBV458743 WLO458743:WLR458743 WVK458743:WVN458743 C524279:F524279 IY524279:JB524279 SU524279:SX524279 ACQ524279:ACT524279 AMM524279:AMP524279 AWI524279:AWL524279 BGE524279:BGH524279 BQA524279:BQD524279 BZW524279:BZZ524279 CJS524279:CJV524279 CTO524279:CTR524279 DDK524279:DDN524279 DNG524279:DNJ524279 DXC524279:DXF524279 EGY524279:EHB524279 EQU524279:EQX524279 FAQ524279:FAT524279 FKM524279:FKP524279 FUI524279:FUL524279 GEE524279:GEH524279 GOA524279:GOD524279 GXW524279:GXZ524279 HHS524279:HHV524279 HRO524279:HRR524279 IBK524279:IBN524279 ILG524279:ILJ524279 IVC524279:IVF524279 JEY524279:JFB524279 JOU524279:JOX524279 JYQ524279:JYT524279 KIM524279:KIP524279 KSI524279:KSL524279 LCE524279:LCH524279 LMA524279:LMD524279 LVW524279:LVZ524279 MFS524279:MFV524279 MPO524279:MPR524279 MZK524279:MZN524279 NJG524279:NJJ524279 NTC524279:NTF524279 OCY524279:ODB524279 OMU524279:OMX524279 OWQ524279:OWT524279 PGM524279:PGP524279 PQI524279:PQL524279 QAE524279:QAH524279 QKA524279:QKD524279 QTW524279:QTZ524279 RDS524279:RDV524279 RNO524279:RNR524279 RXK524279:RXN524279 SHG524279:SHJ524279 SRC524279:SRF524279 TAY524279:TBB524279 TKU524279:TKX524279 TUQ524279:TUT524279 UEM524279:UEP524279 UOI524279:UOL524279 UYE524279:UYH524279 VIA524279:VID524279 VRW524279:VRZ524279 WBS524279:WBV524279 WLO524279:WLR524279 WVK524279:WVN524279 C589815:F589815 IY589815:JB589815 SU589815:SX589815 ACQ589815:ACT589815 AMM589815:AMP589815 AWI589815:AWL589815 BGE589815:BGH589815 BQA589815:BQD589815 BZW589815:BZZ589815 CJS589815:CJV589815 CTO589815:CTR589815 DDK589815:DDN589815 DNG589815:DNJ589815 DXC589815:DXF589815 EGY589815:EHB589815 EQU589815:EQX589815 FAQ589815:FAT589815 FKM589815:FKP589815 FUI589815:FUL589815 GEE589815:GEH589815 GOA589815:GOD589815 GXW589815:GXZ589815 HHS589815:HHV589815 HRO589815:HRR589815 IBK589815:IBN589815 ILG589815:ILJ589815 IVC589815:IVF589815 JEY589815:JFB589815 JOU589815:JOX589815 JYQ589815:JYT589815 KIM589815:KIP589815 KSI589815:KSL589815 LCE589815:LCH589815 LMA589815:LMD589815 LVW589815:LVZ589815 MFS589815:MFV589815 MPO589815:MPR589815 MZK589815:MZN589815 NJG589815:NJJ589815 NTC589815:NTF589815 OCY589815:ODB589815 OMU589815:OMX589815 OWQ589815:OWT589815 PGM589815:PGP589815 PQI589815:PQL589815 QAE589815:QAH589815 QKA589815:QKD589815 QTW589815:QTZ589815 RDS589815:RDV589815 RNO589815:RNR589815 RXK589815:RXN589815 SHG589815:SHJ589815 SRC589815:SRF589815 TAY589815:TBB589815 TKU589815:TKX589815 TUQ589815:TUT589815 UEM589815:UEP589815 UOI589815:UOL589815 UYE589815:UYH589815 VIA589815:VID589815 VRW589815:VRZ589815 WBS589815:WBV589815 WLO589815:WLR589815 WVK589815:WVN589815 C655351:F655351 IY655351:JB655351 SU655351:SX655351 ACQ655351:ACT655351 AMM655351:AMP655351 AWI655351:AWL655351 BGE655351:BGH655351 BQA655351:BQD655351 BZW655351:BZZ655351 CJS655351:CJV655351 CTO655351:CTR655351 DDK655351:DDN655351 DNG655351:DNJ655351 DXC655351:DXF655351 EGY655351:EHB655351 EQU655351:EQX655351 FAQ655351:FAT655351 FKM655351:FKP655351 FUI655351:FUL655351 GEE655351:GEH655351 GOA655351:GOD655351 GXW655351:GXZ655351 HHS655351:HHV655351 HRO655351:HRR655351 IBK655351:IBN655351 ILG655351:ILJ655351 IVC655351:IVF655351 JEY655351:JFB655351 JOU655351:JOX655351 JYQ655351:JYT655351 KIM655351:KIP655351 KSI655351:KSL655351 LCE655351:LCH655351 LMA655351:LMD655351 LVW655351:LVZ655351 MFS655351:MFV655351 MPO655351:MPR655351 MZK655351:MZN655351 NJG655351:NJJ655351 NTC655351:NTF655351 OCY655351:ODB655351 OMU655351:OMX655351 OWQ655351:OWT655351 PGM655351:PGP655351 PQI655351:PQL655351 QAE655351:QAH655351 QKA655351:QKD655351 QTW655351:QTZ655351 RDS655351:RDV655351 RNO655351:RNR655351 RXK655351:RXN655351 SHG655351:SHJ655351 SRC655351:SRF655351 TAY655351:TBB655351 TKU655351:TKX655351 TUQ655351:TUT655351 UEM655351:UEP655351 UOI655351:UOL655351 UYE655351:UYH655351 VIA655351:VID655351 VRW655351:VRZ655351 WBS655351:WBV655351 WLO655351:WLR655351 WVK655351:WVN655351 C720887:F720887 IY720887:JB720887 SU720887:SX720887 ACQ720887:ACT720887 AMM720887:AMP720887 AWI720887:AWL720887 BGE720887:BGH720887 BQA720887:BQD720887 BZW720887:BZZ720887 CJS720887:CJV720887 CTO720887:CTR720887 DDK720887:DDN720887 DNG720887:DNJ720887 DXC720887:DXF720887 EGY720887:EHB720887 EQU720887:EQX720887 FAQ720887:FAT720887 FKM720887:FKP720887 FUI720887:FUL720887 GEE720887:GEH720887 GOA720887:GOD720887 GXW720887:GXZ720887 HHS720887:HHV720887 HRO720887:HRR720887 IBK720887:IBN720887 ILG720887:ILJ720887 IVC720887:IVF720887 JEY720887:JFB720887 JOU720887:JOX720887 JYQ720887:JYT720887 KIM720887:KIP720887 KSI720887:KSL720887 LCE720887:LCH720887 LMA720887:LMD720887 LVW720887:LVZ720887 MFS720887:MFV720887 MPO720887:MPR720887 MZK720887:MZN720887 NJG720887:NJJ720887 NTC720887:NTF720887 OCY720887:ODB720887 OMU720887:OMX720887 OWQ720887:OWT720887 PGM720887:PGP720887 PQI720887:PQL720887 QAE720887:QAH720887 QKA720887:QKD720887 QTW720887:QTZ720887 RDS720887:RDV720887 RNO720887:RNR720887 RXK720887:RXN720887 SHG720887:SHJ720887 SRC720887:SRF720887 TAY720887:TBB720887 TKU720887:TKX720887 TUQ720887:TUT720887 UEM720887:UEP720887 UOI720887:UOL720887 UYE720887:UYH720887 VIA720887:VID720887 VRW720887:VRZ720887 WBS720887:WBV720887 WLO720887:WLR720887 WVK720887:WVN720887 C786423:F786423 IY786423:JB786423 SU786423:SX786423 ACQ786423:ACT786423 AMM786423:AMP786423 AWI786423:AWL786423 BGE786423:BGH786423 BQA786423:BQD786423 BZW786423:BZZ786423 CJS786423:CJV786423 CTO786423:CTR786423 DDK786423:DDN786423 DNG786423:DNJ786423 DXC786423:DXF786423 EGY786423:EHB786423 EQU786423:EQX786423 FAQ786423:FAT786423 FKM786423:FKP786423 FUI786423:FUL786423 GEE786423:GEH786423 GOA786423:GOD786423 GXW786423:GXZ786423 HHS786423:HHV786423 HRO786423:HRR786423 IBK786423:IBN786423 ILG786423:ILJ786423 IVC786423:IVF786423 JEY786423:JFB786423 JOU786423:JOX786423 JYQ786423:JYT786423 KIM786423:KIP786423 KSI786423:KSL786423 LCE786423:LCH786423 LMA786423:LMD786423 LVW786423:LVZ786423 MFS786423:MFV786423 MPO786423:MPR786423 MZK786423:MZN786423 NJG786423:NJJ786423 NTC786423:NTF786423 OCY786423:ODB786423 OMU786423:OMX786423 OWQ786423:OWT786423 PGM786423:PGP786423 PQI786423:PQL786423 QAE786423:QAH786423 QKA786423:QKD786423 QTW786423:QTZ786423 RDS786423:RDV786423 RNO786423:RNR786423 RXK786423:RXN786423 SHG786423:SHJ786423 SRC786423:SRF786423 TAY786423:TBB786423 TKU786423:TKX786423 TUQ786423:TUT786423 UEM786423:UEP786423 UOI786423:UOL786423 UYE786423:UYH786423 VIA786423:VID786423 VRW786423:VRZ786423 WBS786423:WBV786423 WLO786423:WLR786423 WVK786423:WVN786423 C851959:F851959 IY851959:JB851959 SU851959:SX851959 ACQ851959:ACT851959 AMM851959:AMP851959 AWI851959:AWL851959 BGE851959:BGH851959 BQA851959:BQD851959 BZW851959:BZZ851959 CJS851959:CJV851959 CTO851959:CTR851959 DDK851959:DDN851959 DNG851959:DNJ851959 DXC851959:DXF851959 EGY851959:EHB851959 EQU851959:EQX851959 FAQ851959:FAT851959 FKM851959:FKP851959 FUI851959:FUL851959 GEE851959:GEH851959 GOA851959:GOD851959 GXW851959:GXZ851959 HHS851959:HHV851959 HRO851959:HRR851959 IBK851959:IBN851959 ILG851959:ILJ851959 IVC851959:IVF851959 JEY851959:JFB851959 JOU851959:JOX851959 JYQ851959:JYT851959 KIM851959:KIP851959 KSI851959:KSL851959 LCE851959:LCH851959 LMA851959:LMD851959 LVW851959:LVZ851959 MFS851959:MFV851959 MPO851959:MPR851959 MZK851959:MZN851959 NJG851959:NJJ851959 NTC851959:NTF851959 OCY851959:ODB851959 OMU851959:OMX851959 OWQ851959:OWT851959 PGM851959:PGP851959 PQI851959:PQL851959 QAE851959:QAH851959 QKA851959:QKD851959 QTW851959:QTZ851959 RDS851959:RDV851959 RNO851959:RNR851959 RXK851959:RXN851959 SHG851959:SHJ851959 SRC851959:SRF851959 TAY851959:TBB851959 TKU851959:TKX851959 TUQ851959:TUT851959 UEM851959:UEP851959 UOI851959:UOL851959 UYE851959:UYH851959 VIA851959:VID851959 VRW851959:VRZ851959 WBS851959:WBV851959 WLO851959:WLR851959 WVK851959:WVN851959 C917495:F917495 IY917495:JB917495 SU917495:SX917495 ACQ917495:ACT917495 AMM917495:AMP917495 AWI917495:AWL917495 BGE917495:BGH917495 BQA917495:BQD917495 BZW917495:BZZ917495 CJS917495:CJV917495 CTO917495:CTR917495 DDK917495:DDN917495 DNG917495:DNJ917495 DXC917495:DXF917495 EGY917495:EHB917495 EQU917495:EQX917495 FAQ917495:FAT917495 FKM917495:FKP917495 FUI917495:FUL917495 GEE917495:GEH917495 GOA917495:GOD917495 GXW917495:GXZ917495 HHS917495:HHV917495 HRO917495:HRR917495 IBK917495:IBN917495 ILG917495:ILJ917495 IVC917495:IVF917495 JEY917495:JFB917495 JOU917495:JOX917495 JYQ917495:JYT917495 KIM917495:KIP917495 KSI917495:KSL917495 LCE917495:LCH917495 LMA917495:LMD917495 LVW917495:LVZ917495 MFS917495:MFV917495 MPO917495:MPR917495 MZK917495:MZN917495 NJG917495:NJJ917495 NTC917495:NTF917495 OCY917495:ODB917495 OMU917495:OMX917495 OWQ917495:OWT917495 PGM917495:PGP917495 PQI917495:PQL917495 QAE917495:QAH917495 QKA917495:QKD917495 QTW917495:QTZ917495 RDS917495:RDV917495 RNO917495:RNR917495 RXK917495:RXN917495 SHG917495:SHJ917495 SRC917495:SRF917495 TAY917495:TBB917495 TKU917495:TKX917495 TUQ917495:TUT917495 UEM917495:UEP917495 UOI917495:UOL917495 UYE917495:UYH917495 VIA917495:VID917495 VRW917495:VRZ917495 WBS917495:WBV917495 WLO917495:WLR917495 WVK917495:WVN917495 C983031:F983031 IY983031:JB983031 SU983031:SX983031 ACQ983031:ACT983031 AMM983031:AMP983031 AWI983031:AWL983031 BGE983031:BGH983031 BQA983031:BQD983031 BZW983031:BZZ983031 CJS983031:CJV983031 CTO983031:CTR983031 DDK983031:DDN983031 DNG983031:DNJ983031 DXC983031:DXF983031 EGY983031:EHB983031 EQU983031:EQX983031 FAQ983031:FAT983031 FKM983031:FKP983031 FUI983031:FUL983031 GEE983031:GEH983031 GOA983031:GOD983031 GXW983031:GXZ983031 HHS983031:HHV983031 HRO983031:HRR983031 IBK983031:IBN983031 ILG983031:ILJ983031 IVC983031:IVF983031 JEY983031:JFB983031 JOU983031:JOX983031 JYQ983031:JYT983031 KIM983031:KIP983031 KSI983031:KSL983031 LCE983031:LCH983031 LMA983031:LMD983031 LVW983031:LVZ983031 MFS983031:MFV983031 MPO983031:MPR983031 MZK983031:MZN983031 NJG983031:NJJ983031 NTC983031:NTF983031 OCY983031:ODB983031 OMU983031:OMX983031 OWQ983031:OWT983031 PGM983031:PGP983031 PQI983031:PQL983031 QAE983031:QAH983031 QKA983031:QKD983031 QTW983031:QTZ983031 RDS983031:RDV983031 RNO983031:RNR983031 RXK983031:RXN983031 SHG983031:SHJ983031 SRC983031:SRF983031 TAY983031:TBB983031 TKU983031:TKX983031 TUQ983031:TUT983031 UEM983031:UEP983031 UOI983031:UOL983031 UYE983031:UYH983031 VIA983031:VID983031 VRW983031:VRZ983031 WBS983031:WBV983031 WLO983031:WLR983031 WVK983031:WVN983031 C65529:F65529 IY65529:JB65529 SU65529:SX65529 ACQ65529:ACT65529 AMM65529:AMP65529 AWI65529:AWL65529 BGE65529:BGH65529 BQA65529:BQD65529 BZW65529:BZZ65529 CJS65529:CJV65529 CTO65529:CTR65529 DDK65529:DDN65529 DNG65529:DNJ65529 DXC65529:DXF65529 EGY65529:EHB65529 EQU65529:EQX65529 FAQ65529:FAT65529 FKM65529:FKP65529 FUI65529:FUL65529 GEE65529:GEH65529 GOA65529:GOD65529 GXW65529:GXZ65529 HHS65529:HHV65529 HRO65529:HRR65529 IBK65529:IBN65529 ILG65529:ILJ65529 IVC65529:IVF65529 JEY65529:JFB65529 JOU65529:JOX65529 JYQ65529:JYT65529 KIM65529:KIP65529 KSI65529:KSL65529 LCE65529:LCH65529 LMA65529:LMD65529 LVW65529:LVZ65529 MFS65529:MFV65529 MPO65529:MPR65529 MZK65529:MZN65529 NJG65529:NJJ65529 NTC65529:NTF65529 OCY65529:ODB65529 OMU65529:OMX65529 OWQ65529:OWT65529 PGM65529:PGP65529 PQI65529:PQL65529 QAE65529:QAH65529 QKA65529:QKD65529 QTW65529:QTZ65529 RDS65529:RDV65529 RNO65529:RNR65529 RXK65529:RXN65529 SHG65529:SHJ65529 SRC65529:SRF65529 TAY65529:TBB65529 TKU65529:TKX65529 TUQ65529:TUT65529 UEM65529:UEP65529 UOI65529:UOL65529 UYE65529:UYH65529 VIA65529:VID65529 VRW65529:VRZ65529 WBS65529:WBV65529 WLO65529:WLR65529 WVK65529:WVN65529 C131065:F131065 IY131065:JB131065 SU131065:SX131065 ACQ131065:ACT131065 AMM131065:AMP131065 AWI131065:AWL131065 BGE131065:BGH131065 BQA131065:BQD131065 BZW131065:BZZ131065 CJS131065:CJV131065 CTO131065:CTR131065 DDK131065:DDN131065 DNG131065:DNJ131065 DXC131065:DXF131065 EGY131065:EHB131065 EQU131065:EQX131065 FAQ131065:FAT131065 FKM131065:FKP131065 FUI131065:FUL131065 GEE131065:GEH131065 GOA131065:GOD131065 GXW131065:GXZ131065 HHS131065:HHV131065 HRO131065:HRR131065 IBK131065:IBN131065 ILG131065:ILJ131065 IVC131065:IVF131065 JEY131065:JFB131065 JOU131065:JOX131065 JYQ131065:JYT131065 KIM131065:KIP131065 KSI131065:KSL131065 LCE131065:LCH131065 LMA131065:LMD131065 LVW131065:LVZ131065 MFS131065:MFV131065 MPO131065:MPR131065 MZK131065:MZN131065 NJG131065:NJJ131065 NTC131065:NTF131065 OCY131065:ODB131065 OMU131065:OMX131065 OWQ131065:OWT131065 PGM131065:PGP131065 PQI131065:PQL131065 QAE131065:QAH131065 QKA131065:QKD131065 QTW131065:QTZ131065 RDS131065:RDV131065 RNO131065:RNR131065 RXK131065:RXN131065 SHG131065:SHJ131065 SRC131065:SRF131065 TAY131065:TBB131065 TKU131065:TKX131065 TUQ131065:TUT131065 UEM131065:UEP131065 UOI131065:UOL131065 UYE131065:UYH131065 VIA131065:VID131065 VRW131065:VRZ131065 WBS131065:WBV131065 WLO131065:WLR131065 WVK131065:WVN131065 C196601:F196601 IY196601:JB196601 SU196601:SX196601 ACQ196601:ACT196601 AMM196601:AMP196601 AWI196601:AWL196601 BGE196601:BGH196601 BQA196601:BQD196601 BZW196601:BZZ196601 CJS196601:CJV196601 CTO196601:CTR196601 DDK196601:DDN196601 DNG196601:DNJ196601 DXC196601:DXF196601 EGY196601:EHB196601 EQU196601:EQX196601 FAQ196601:FAT196601 FKM196601:FKP196601 FUI196601:FUL196601 GEE196601:GEH196601 GOA196601:GOD196601 GXW196601:GXZ196601 HHS196601:HHV196601 HRO196601:HRR196601 IBK196601:IBN196601 ILG196601:ILJ196601 IVC196601:IVF196601 JEY196601:JFB196601 JOU196601:JOX196601 JYQ196601:JYT196601 KIM196601:KIP196601 KSI196601:KSL196601 LCE196601:LCH196601 LMA196601:LMD196601 LVW196601:LVZ196601 MFS196601:MFV196601 MPO196601:MPR196601 MZK196601:MZN196601 NJG196601:NJJ196601 NTC196601:NTF196601 OCY196601:ODB196601 OMU196601:OMX196601 OWQ196601:OWT196601 PGM196601:PGP196601 PQI196601:PQL196601 QAE196601:QAH196601 QKA196601:QKD196601 QTW196601:QTZ196601 RDS196601:RDV196601 RNO196601:RNR196601 RXK196601:RXN196601 SHG196601:SHJ196601 SRC196601:SRF196601 TAY196601:TBB196601 TKU196601:TKX196601 TUQ196601:TUT196601 UEM196601:UEP196601 UOI196601:UOL196601 UYE196601:UYH196601 VIA196601:VID196601 VRW196601:VRZ196601 WBS196601:WBV196601 WLO196601:WLR196601 WVK196601:WVN196601 C262137:F262137 IY262137:JB262137 SU262137:SX262137 ACQ262137:ACT262137 AMM262137:AMP262137 AWI262137:AWL262137 BGE262137:BGH262137 BQA262137:BQD262137 BZW262137:BZZ262137 CJS262137:CJV262137 CTO262137:CTR262137 DDK262137:DDN262137 DNG262137:DNJ262137 DXC262137:DXF262137 EGY262137:EHB262137 EQU262137:EQX262137 FAQ262137:FAT262137 FKM262137:FKP262137 FUI262137:FUL262137 GEE262137:GEH262137 GOA262137:GOD262137 GXW262137:GXZ262137 HHS262137:HHV262137 HRO262137:HRR262137 IBK262137:IBN262137 ILG262137:ILJ262137 IVC262137:IVF262137 JEY262137:JFB262137 JOU262137:JOX262137 JYQ262137:JYT262137 KIM262137:KIP262137 KSI262137:KSL262137 LCE262137:LCH262137 LMA262137:LMD262137 LVW262137:LVZ262137 MFS262137:MFV262137 MPO262137:MPR262137 MZK262137:MZN262137 NJG262137:NJJ262137 NTC262137:NTF262137 OCY262137:ODB262137 OMU262137:OMX262137 OWQ262137:OWT262137 PGM262137:PGP262137 PQI262137:PQL262137 QAE262137:QAH262137 QKA262137:QKD262137 QTW262137:QTZ262137 RDS262137:RDV262137 RNO262137:RNR262137 RXK262137:RXN262137 SHG262137:SHJ262137 SRC262137:SRF262137 TAY262137:TBB262137 TKU262137:TKX262137 TUQ262137:TUT262137 UEM262137:UEP262137 UOI262137:UOL262137 UYE262137:UYH262137 VIA262137:VID262137 VRW262137:VRZ262137 WBS262137:WBV262137 WLO262137:WLR262137 WVK262137:WVN262137 C327673:F327673 IY327673:JB327673 SU327673:SX327673 ACQ327673:ACT327673 AMM327673:AMP327673 AWI327673:AWL327673 BGE327673:BGH327673 BQA327673:BQD327673 BZW327673:BZZ327673 CJS327673:CJV327673 CTO327673:CTR327673 DDK327673:DDN327673 DNG327673:DNJ327673 DXC327673:DXF327673 EGY327673:EHB327673 EQU327673:EQX327673 FAQ327673:FAT327673 FKM327673:FKP327673 FUI327673:FUL327673 GEE327673:GEH327673 GOA327673:GOD327673 GXW327673:GXZ327673 HHS327673:HHV327673 HRO327673:HRR327673 IBK327673:IBN327673 ILG327673:ILJ327673 IVC327673:IVF327673 JEY327673:JFB327673 JOU327673:JOX327673 JYQ327673:JYT327673 KIM327673:KIP327673 KSI327673:KSL327673 LCE327673:LCH327673 LMA327673:LMD327673 LVW327673:LVZ327673 MFS327673:MFV327673 MPO327673:MPR327673 MZK327673:MZN327673 NJG327673:NJJ327673 NTC327673:NTF327673 OCY327673:ODB327673 OMU327673:OMX327673 OWQ327673:OWT327673 PGM327673:PGP327673 PQI327673:PQL327673 QAE327673:QAH327673 QKA327673:QKD327673 QTW327673:QTZ327673 RDS327673:RDV327673 RNO327673:RNR327673 RXK327673:RXN327673 SHG327673:SHJ327673 SRC327673:SRF327673 TAY327673:TBB327673 TKU327673:TKX327673 TUQ327673:TUT327673 UEM327673:UEP327673 UOI327673:UOL327673 UYE327673:UYH327673 VIA327673:VID327673 VRW327673:VRZ327673 WBS327673:WBV327673 WLO327673:WLR327673 WVK327673:WVN327673 C393209:F393209 IY393209:JB393209 SU393209:SX393209 ACQ393209:ACT393209 AMM393209:AMP393209 AWI393209:AWL393209 BGE393209:BGH393209 BQA393209:BQD393209 BZW393209:BZZ393209 CJS393209:CJV393209 CTO393209:CTR393209 DDK393209:DDN393209 DNG393209:DNJ393209 DXC393209:DXF393209 EGY393209:EHB393209 EQU393209:EQX393209 FAQ393209:FAT393209 FKM393209:FKP393209 FUI393209:FUL393209 GEE393209:GEH393209 GOA393209:GOD393209 GXW393209:GXZ393209 HHS393209:HHV393209 HRO393209:HRR393209 IBK393209:IBN393209 ILG393209:ILJ393209 IVC393209:IVF393209 JEY393209:JFB393209 JOU393209:JOX393209 JYQ393209:JYT393209 KIM393209:KIP393209 KSI393209:KSL393209 LCE393209:LCH393209 LMA393209:LMD393209 LVW393209:LVZ393209 MFS393209:MFV393209 MPO393209:MPR393209 MZK393209:MZN393209 NJG393209:NJJ393209 NTC393209:NTF393209 OCY393209:ODB393209 OMU393209:OMX393209 OWQ393209:OWT393209 PGM393209:PGP393209 PQI393209:PQL393209 QAE393209:QAH393209 QKA393209:QKD393209 QTW393209:QTZ393209 RDS393209:RDV393209 RNO393209:RNR393209 RXK393209:RXN393209 SHG393209:SHJ393209 SRC393209:SRF393209 TAY393209:TBB393209 TKU393209:TKX393209 TUQ393209:TUT393209 UEM393209:UEP393209 UOI393209:UOL393209 UYE393209:UYH393209 VIA393209:VID393209 VRW393209:VRZ393209 WBS393209:WBV393209 WLO393209:WLR393209 WVK393209:WVN393209 C458745:F458745 IY458745:JB458745 SU458745:SX458745 ACQ458745:ACT458745 AMM458745:AMP458745 AWI458745:AWL458745 BGE458745:BGH458745 BQA458745:BQD458745 BZW458745:BZZ458745 CJS458745:CJV458745 CTO458745:CTR458745 DDK458745:DDN458745 DNG458745:DNJ458745 DXC458745:DXF458745 EGY458745:EHB458745 EQU458745:EQX458745 FAQ458745:FAT458745 FKM458745:FKP458745 FUI458745:FUL458745 GEE458745:GEH458745 GOA458745:GOD458745 GXW458745:GXZ458745 HHS458745:HHV458745 HRO458745:HRR458745 IBK458745:IBN458745 ILG458745:ILJ458745 IVC458745:IVF458745 JEY458745:JFB458745 JOU458745:JOX458745 JYQ458745:JYT458745 KIM458745:KIP458745 KSI458745:KSL458745 LCE458745:LCH458745 LMA458745:LMD458745 LVW458745:LVZ458745 MFS458745:MFV458745 MPO458745:MPR458745 MZK458745:MZN458745 NJG458745:NJJ458745 NTC458745:NTF458745 OCY458745:ODB458745 OMU458745:OMX458745 OWQ458745:OWT458745 PGM458745:PGP458745 PQI458745:PQL458745 QAE458745:QAH458745 QKA458745:QKD458745 QTW458745:QTZ458745 RDS458745:RDV458745 RNO458745:RNR458745 RXK458745:RXN458745 SHG458745:SHJ458745 SRC458745:SRF458745 TAY458745:TBB458745 TKU458745:TKX458745 TUQ458745:TUT458745 UEM458745:UEP458745 UOI458745:UOL458745 UYE458745:UYH458745 VIA458745:VID458745 VRW458745:VRZ458745 WBS458745:WBV458745 WLO458745:WLR458745 WVK458745:WVN458745 C524281:F524281 IY524281:JB524281 SU524281:SX524281 ACQ524281:ACT524281 AMM524281:AMP524281 AWI524281:AWL524281 BGE524281:BGH524281 BQA524281:BQD524281 BZW524281:BZZ524281 CJS524281:CJV524281 CTO524281:CTR524281 DDK524281:DDN524281 DNG524281:DNJ524281 DXC524281:DXF524281 EGY524281:EHB524281 EQU524281:EQX524281 FAQ524281:FAT524281 FKM524281:FKP524281 FUI524281:FUL524281 GEE524281:GEH524281 GOA524281:GOD524281 GXW524281:GXZ524281 HHS524281:HHV524281 HRO524281:HRR524281 IBK524281:IBN524281 ILG524281:ILJ524281 IVC524281:IVF524281 JEY524281:JFB524281 JOU524281:JOX524281 JYQ524281:JYT524281 KIM524281:KIP524281 KSI524281:KSL524281 LCE524281:LCH524281 LMA524281:LMD524281 LVW524281:LVZ524281 MFS524281:MFV524281 MPO524281:MPR524281 MZK524281:MZN524281 NJG524281:NJJ524281 NTC524281:NTF524281 OCY524281:ODB524281 OMU524281:OMX524281 OWQ524281:OWT524281 PGM524281:PGP524281 PQI524281:PQL524281 QAE524281:QAH524281 QKA524281:QKD524281 QTW524281:QTZ524281 RDS524281:RDV524281 RNO524281:RNR524281 RXK524281:RXN524281 SHG524281:SHJ524281 SRC524281:SRF524281 TAY524281:TBB524281 TKU524281:TKX524281 TUQ524281:TUT524281 UEM524281:UEP524281 UOI524281:UOL524281 UYE524281:UYH524281 VIA524281:VID524281 VRW524281:VRZ524281 WBS524281:WBV524281 WLO524281:WLR524281 WVK524281:WVN524281 C589817:F589817 IY589817:JB589817 SU589817:SX589817 ACQ589817:ACT589817 AMM589817:AMP589817 AWI589817:AWL589817 BGE589817:BGH589817 BQA589817:BQD589817 BZW589817:BZZ589817 CJS589817:CJV589817 CTO589817:CTR589817 DDK589817:DDN589817 DNG589817:DNJ589817 DXC589817:DXF589817 EGY589817:EHB589817 EQU589817:EQX589817 FAQ589817:FAT589817 FKM589817:FKP589817 FUI589817:FUL589817 GEE589817:GEH589817 GOA589817:GOD589817 GXW589817:GXZ589817 HHS589817:HHV589817 HRO589817:HRR589817 IBK589817:IBN589817 ILG589817:ILJ589817 IVC589817:IVF589817 JEY589817:JFB589817 JOU589817:JOX589817 JYQ589817:JYT589817 KIM589817:KIP589817 KSI589817:KSL589817 LCE589817:LCH589817 LMA589817:LMD589817 LVW589817:LVZ589817 MFS589817:MFV589817 MPO589817:MPR589817 MZK589817:MZN589817 NJG589817:NJJ589817 NTC589817:NTF589817 OCY589817:ODB589817 OMU589817:OMX589817 OWQ589817:OWT589817 PGM589817:PGP589817 PQI589817:PQL589817 QAE589817:QAH589817 QKA589817:QKD589817 QTW589817:QTZ589817 RDS589817:RDV589817 RNO589817:RNR589817 RXK589817:RXN589817 SHG589817:SHJ589817 SRC589817:SRF589817 TAY589817:TBB589817 TKU589817:TKX589817 TUQ589817:TUT589817 UEM589817:UEP589817 UOI589817:UOL589817 UYE589817:UYH589817 VIA589817:VID589817 VRW589817:VRZ589817 WBS589817:WBV589817 WLO589817:WLR589817 WVK589817:WVN589817 C655353:F655353 IY655353:JB655353 SU655353:SX655353 ACQ655353:ACT655353 AMM655353:AMP655353 AWI655353:AWL655353 BGE655353:BGH655353 BQA655353:BQD655353 BZW655353:BZZ655353 CJS655353:CJV655353 CTO655353:CTR655353 DDK655353:DDN655353 DNG655353:DNJ655353 DXC655353:DXF655353 EGY655353:EHB655353 EQU655353:EQX655353 FAQ655353:FAT655353 FKM655353:FKP655353 FUI655353:FUL655353 GEE655353:GEH655353 GOA655353:GOD655353 GXW655353:GXZ655353 HHS655353:HHV655353 HRO655353:HRR655353 IBK655353:IBN655353 ILG655353:ILJ655353 IVC655353:IVF655353 JEY655353:JFB655353 JOU655353:JOX655353 JYQ655353:JYT655353 KIM655353:KIP655353 KSI655353:KSL655353 LCE655353:LCH655353 LMA655353:LMD655353 LVW655353:LVZ655353 MFS655353:MFV655353 MPO655353:MPR655353 MZK655353:MZN655353 NJG655353:NJJ655353 NTC655353:NTF655353 OCY655353:ODB655353 OMU655353:OMX655353 OWQ655353:OWT655353 PGM655353:PGP655353 PQI655353:PQL655353 QAE655353:QAH655353 QKA655353:QKD655353 QTW655353:QTZ655353 RDS655353:RDV655353 RNO655353:RNR655353 RXK655353:RXN655353 SHG655353:SHJ655353 SRC655353:SRF655353 TAY655353:TBB655353 TKU655353:TKX655353 TUQ655353:TUT655353 UEM655353:UEP655353 UOI655353:UOL655353 UYE655353:UYH655353 VIA655353:VID655353 VRW655353:VRZ655353 WBS655353:WBV655353 WLO655353:WLR655353 WVK655353:WVN655353 C720889:F720889 IY720889:JB720889 SU720889:SX720889 ACQ720889:ACT720889 AMM720889:AMP720889 AWI720889:AWL720889 BGE720889:BGH720889 BQA720889:BQD720889 BZW720889:BZZ720889 CJS720889:CJV720889 CTO720889:CTR720889 DDK720889:DDN720889 DNG720889:DNJ720889 DXC720889:DXF720889 EGY720889:EHB720889 EQU720889:EQX720889 FAQ720889:FAT720889 FKM720889:FKP720889 FUI720889:FUL720889 GEE720889:GEH720889 GOA720889:GOD720889 GXW720889:GXZ720889 HHS720889:HHV720889 HRO720889:HRR720889 IBK720889:IBN720889 ILG720889:ILJ720889 IVC720889:IVF720889 JEY720889:JFB720889 JOU720889:JOX720889 JYQ720889:JYT720889 KIM720889:KIP720889 KSI720889:KSL720889 LCE720889:LCH720889 LMA720889:LMD720889 LVW720889:LVZ720889 MFS720889:MFV720889 MPO720889:MPR720889 MZK720889:MZN720889 NJG720889:NJJ720889 NTC720889:NTF720889 OCY720889:ODB720889 OMU720889:OMX720889 OWQ720889:OWT720889 PGM720889:PGP720889 PQI720889:PQL720889 QAE720889:QAH720889 QKA720889:QKD720889 QTW720889:QTZ720889 RDS720889:RDV720889 RNO720889:RNR720889 RXK720889:RXN720889 SHG720889:SHJ720889 SRC720889:SRF720889 TAY720889:TBB720889 TKU720889:TKX720889 TUQ720889:TUT720889 UEM720889:UEP720889 UOI720889:UOL720889 UYE720889:UYH720889 VIA720889:VID720889 VRW720889:VRZ720889 WBS720889:WBV720889 WLO720889:WLR720889 WVK720889:WVN720889 C786425:F786425 IY786425:JB786425 SU786425:SX786425 ACQ786425:ACT786425 AMM786425:AMP786425 AWI786425:AWL786425 BGE786425:BGH786425 BQA786425:BQD786425 BZW786425:BZZ786425 CJS786425:CJV786425 CTO786425:CTR786425 DDK786425:DDN786425 DNG786425:DNJ786425 DXC786425:DXF786425 EGY786425:EHB786425 EQU786425:EQX786425 FAQ786425:FAT786425 FKM786425:FKP786425 FUI786425:FUL786425 GEE786425:GEH786425 GOA786425:GOD786425 GXW786425:GXZ786425 HHS786425:HHV786425 HRO786425:HRR786425 IBK786425:IBN786425 ILG786425:ILJ786425 IVC786425:IVF786425 JEY786425:JFB786425 JOU786425:JOX786425 JYQ786425:JYT786425 KIM786425:KIP786425 KSI786425:KSL786425 LCE786425:LCH786425 LMA786425:LMD786425 LVW786425:LVZ786425 MFS786425:MFV786425 MPO786425:MPR786425 MZK786425:MZN786425 NJG786425:NJJ786425 NTC786425:NTF786425 OCY786425:ODB786425 OMU786425:OMX786425 OWQ786425:OWT786425 PGM786425:PGP786425 PQI786425:PQL786425 QAE786425:QAH786425 QKA786425:QKD786425 QTW786425:QTZ786425 RDS786425:RDV786425 RNO786425:RNR786425 RXK786425:RXN786425 SHG786425:SHJ786425 SRC786425:SRF786425 TAY786425:TBB786425 TKU786425:TKX786425 TUQ786425:TUT786425 UEM786425:UEP786425 UOI786425:UOL786425 UYE786425:UYH786425 VIA786425:VID786425 VRW786425:VRZ786425 WBS786425:WBV786425 WLO786425:WLR786425 WVK786425:WVN786425 C851961:F851961 IY851961:JB851961 SU851961:SX851961 ACQ851961:ACT851961 AMM851961:AMP851961 AWI851961:AWL851961 BGE851961:BGH851961 BQA851961:BQD851961 BZW851961:BZZ851961 CJS851961:CJV851961 CTO851961:CTR851961 DDK851961:DDN851961 DNG851961:DNJ851961 DXC851961:DXF851961 EGY851961:EHB851961 EQU851961:EQX851961 FAQ851961:FAT851961 FKM851961:FKP851961 FUI851961:FUL851961 GEE851961:GEH851961 GOA851961:GOD851961 GXW851961:GXZ851961 HHS851961:HHV851961 HRO851961:HRR851961 IBK851961:IBN851961 ILG851961:ILJ851961 IVC851961:IVF851961 JEY851961:JFB851961 JOU851961:JOX851961 JYQ851961:JYT851961 KIM851961:KIP851961 KSI851961:KSL851961 LCE851961:LCH851961 LMA851961:LMD851961 LVW851961:LVZ851961 MFS851961:MFV851961 MPO851961:MPR851961 MZK851961:MZN851961 NJG851961:NJJ851961 NTC851961:NTF851961 OCY851961:ODB851961 OMU851961:OMX851961 OWQ851961:OWT851961 PGM851961:PGP851961 PQI851961:PQL851961 QAE851961:QAH851961 QKA851961:QKD851961 QTW851961:QTZ851961 RDS851961:RDV851961 RNO851961:RNR851961 RXK851961:RXN851961 SHG851961:SHJ851961 SRC851961:SRF851961 TAY851961:TBB851961 TKU851961:TKX851961 TUQ851961:TUT851961 UEM851961:UEP851961 UOI851961:UOL851961 UYE851961:UYH851961 VIA851961:VID851961 VRW851961:VRZ851961 WBS851961:WBV851961 WLO851961:WLR851961 WVK851961:WVN851961 C917497:F917497 IY917497:JB917497 SU917497:SX917497 ACQ917497:ACT917497 AMM917497:AMP917497 AWI917497:AWL917497 BGE917497:BGH917497 BQA917497:BQD917497 BZW917497:BZZ917497 CJS917497:CJV917497 CTO917497:CTR917497 DDK917497:DDN917497 DNG917497:DNJ917497 DXC917497:DXF917497 EGY917497:EHB917497 EQU917497:EQX917497 FAQ917497:FAT917497 FKM917497:FKP917497 FUI917497:FUL917497 GEE917497:GEH917497 GOA917497:GOD917497 GXW917497:GXZ917497 HHS917497:HHV917497 HRO917497:HRR917497 IBK917497:IBN917497 ILG917497:ILJ917497 IVC917497:IVF917497 JEY917497:JFB917497 JOU917497:JOX917497 JYQ917497:JYT917497 KIM917497:KIP917497 KSI917497:KSL917497 LCE917497:LCH917497 LMA917497:LMD917497 LVW917497:LVZ917497 MFS917497:MFV917497 MPO917497:MPR917497 MZK917497:MZN917497 NJG917497:NJJ917497 NTC917497:NTF917497 OCY917497:ODB917497 OMU917497:OMX917497 OWQ917497:OWT917497 PGM917497:PGP917497 PQI917497:PQL917497 QAE917497:QAH917497 QKA917497:QKD917497 QTW917497:QTZ917497 RDS917497:RDV917497 RNO917497:RNR917497 RXK917497:RXN917497 SHG917497:SHJ917497 SRC917497:SRF917497 TAY917497:TBB917497 TKU917497:TKX917497 TUQ917497:TUT917497 UEM917497:UEP917497 UOI917497:UOL917497 UYE917497:UYH917497 VIA917497:VID917497 VRW917497:VRZ917497 WBS917497:WBV917497 WLO917497:WLR917497 WVK917497:WVN917497 C983033:F983033 IY983033:JB983033 SU983033:SX983033 ACQ983033:ACT983033 AMM983033:AMP983033 AWI983033:AWL983033 BGE983033:BGH983033 BQA983033:BQD983033 BZW983033:BZZ983033 CJS983033:CJV983033 CTO983033:CTR983033 DDK983033:DDN983033 DNG983033:DNJ983033 DXC983033:DXF983033 EGY983033:EHB983033 EQU983033:EQX983033 FAQ983033:FAT983033 FKM983033:FKP983033 FUI983033:FUL983033 GEE983033:GEH983033 GOA983033:GOD983033 GXW983033:GXZ983033 HHS983033:HHV983033 HRO983033:HRR983033 IBK983033:IBN983033 ILG983033:ILJ983033 IVC983033:IVF983033 JEY983033:JFB983033 JOU983033:JOX983033 JYQ983033:JYT983033 KIM983033:KIP983033 KSI983033:KSL983033 LCE983033:LCH983033 LMA983033:LMD983033 LVW983033:LVZ983033 MFS983033:MFV983033 MPO983033:MPR983033 MZK983033:MZN983033 NJG983033:NJJ983033 NTC983033:NTF983033 OCY983033:ODB983033 OMU983033:OMX983033 OWQ983033:OWT983033 PGM983033:PGP983033 PQI983033:PQL983033 QAE983033:QAH983033 QKA983033:QKD983033 QTW983033:QTZ983033 RDS983033:RDV983033 RNO983033:RNR983033 RXK983033:RXN983033 SHG983033:SHJ983033 SRC983033:SRF983033 TAY983033:TBB983033 TKU983033:TKX983033 TUQ983033:TUT983033 UEM983033:UEP983033 UOI983033:UOL983033 UYE983033:UYH983033 VIA983033:VID983033 VRW983033:VRZ983033 WBS983033:WBV983033 WLO983033:WLR983033 WVK983033:WVN983033 C65606:F65606 IY65606:JB65606 SU65606:SX65606 ACQ65606:ACT65606 AMM65606:AMP65606 AWI65606:AWL65606 BGE65606:BGH65606 BQA65606:BQD65606 BZW65606:BZZ65606 CJS65606:CJV65606 CTO65606:CTR65606 DDK65606:DDN65606 DNG65606:DNJ65606 DXC65606:DXF65606 EGY65606:EHB65606 EQU65606:EQX65606 FAQ65606:FAT65606 FKM65606:FKP65606 FUI65606:FUL65606 GEE65606:GEH65606 GOA65606:GOD65606 GXW65606:GXZ65606 HHS65606:HHV65606 HRO65606:HRR65606 IBK65606:IBN65606 ILG65606:ILJ65606 IVC65606:IVF65606 JEY65606:JFB65606 JOU65606:JOX65606 JYQ65606:JYT65606 KIM65606:KIP65606 KSI65606:KSL65606 LCE65606:LCH65606 LMA65606:LMD65606 LVW65606:LVZ65606 MFS65606:MFV65606 MPO65606:MPR65606 MZK65606:MZN65606 NJG65606:NJJ65606 NTC65606:NTF65606 OCY65606:ODB65606 OMU65606:OMX65606 OWQ65606:OWT65606 PGM65606:PGP65606 PQI65606:PQL65606 QAE65606:QAH65606 QKA65606:QKD65606 QTW65606:QTZ65606 RDS65606:RDV65606 RNO65606:RNR65606 RXK65606:RXN65606 SHG65606:SHJ65606 SRC65606:SRF65606 TAY65606:TBB65606 TKU65606:TKX65606 TUQ65606:TUT65606 UEM65606:UEP65606 UOI65606:UOL65606 UYE65606:UYH65606 VIA65606:VID65606 VRW65606:VRZ65606 WBS65606:WBV65606 WLO65606:WLR65606 WVK65606:WVN65606 C131142:F131142 IY131142:JB131142 SU131142:SX131142 ACQ131142:ACT131142 AMM131142:AMP131142 AWI131142:AWL131142 BGE131142:BGH131142 BQA131142:BQD131142 BZW131142:BZZ131142 CJS131142:CJV131142 CTO131142:CTR131142 DDK131142:DDN131142 DNG131142:DNJ131142 DXC131142:DXF131142 EGY131142:EHB131142 EQU131142:EQX131142 FAQ131142:FAT131142 FKM131142:FKP131142 FUI131142:FUL131142 GEE131142:GEH131142 GOA131142:GOD131142 GXW131142:GXZ131142 HHS131142:HHV131142 HRO131142:HRR131142 IBK131142:IBN131142 ILG131142:ILJ131142 IVC131142:IVF131142 JEY131142:JFB131142 JOU131142:JOX131142 JYQ131142:JYT131142 KIM131142:KIP131142 KSI131142:KSL131142 LCE131142:LCH131142 LMA131142:LMD131142 LVW131142:LVZ131142 MFS131142:MFV131142 MPO131142:MPR131142 MZK131142:MZN131142 NJG131142:NJJ131142 NTC131142:NTF131142 OCY131142:ODB131142 OMU131142:OMX131142 OWQ131142:OWT131142 PGM131142:PGP131142 PQI131142:PQL131142 QAE131142:QAH131142 QKA131142:QKD131142 QTW131142:QTZ131142 RDS131142:RDV131142 RNO131142:RNR131142 RXK131142:RXN131142 SHG131142:SHJ131142 SRC131142:SRF131142 TAY131142:TBB131142 TKU131142:TKX131142 TUQ131142:TUT131142 UEM131142:UEP131142 UOI131142:UOL131142 UYE131142:UYH131142 VIA131142:VID131142 VRW131142:VRZ131142 WBS131142:WBV131142 WLO131142:WLR131142 WVK131142:WVN131142 C196678:F196678 IY196678:JB196678 SU196678:SX196678 ACQ196678:ACT196678 AMM196678:AMP196678 AWI196678:AWL196678 BGE196678:BGH196678 BQA196678:BQD196678 BZW196678:BZZ196678 CJS196678:CJV196678 CTO196678:CTR196678 DDK196678:DDN196678 DNG196678:DNJ196678 DXC196678:DXF196678 EGY196678:EHB196678 EQU196678:EQX196678 FAQ196678:FAT196678 FKM196678:FKP196678 FUI196678:FUL196678 GEE196678:GEH196678 GOA196678:GOD196678 GXW196678:GXZ196678 HHS196678:HHV196678 HRO196678:HRR196678 IBK196678:IBN196678 ILG196678:ILJ196678 IVC196678:IVF196678 JEY196678:JFB196678 JOU196678:JOX196678 JYQ196678:JYT196678 KIM196678:KIP196678 KSI196678:KSL196678 LCE196678:LCH196678 LMA196678:LMD196678 LVW196678:LVZ196678 MFS196678:MFV196678 MPO196678:MPR196678 MZK196678:MZN196678 NJG196678:NJJ196678 NTC196678:NTF196678 OCY196678:ODB196678 OMU196678:OMX196678 OWQ196678:OWT196678 PGM196678:PGP196678 PQI196678:PQL196678 QAE196678:QAH196678 QKA196678:QKD196678 QTW196678:QTZ196678 RDS196678:RDV196678 RNO196678:RNR196678 RXK196678:RXN196678 SHG196678:SHJ196678 SRC196678:SRF196678 TAY196678:TBB196678 TKU196678:TKX196678 TUQ196678:TUT196678 UEM196678:UEP196678 UOI196678:UOL196678 UYE196678:UYH196678 VIA196678:VID196678 VRW196678:VRZ196678 WBS196678:WBV196678 WLO196678:WLR196678 WVK196678:WVN196678 C262214:F262214 IY262214:JB262214 SU262214:SX262214 ACQ262214:ACT262214 AMM262214:AMP262214 AWI262214:AWL262214 BGE262214:BGH262214 BQA262214:BQD262214 BZW262214:BZZ262214 CJS262214:CJV262214 CTO262214:CTR262214 DDK262214:DDN262214 DNG262214:DNJ262214 DXC262214:DXF262214 EGY262214:EHB262214 EQU262214:EQX262214 FAQ262214:FAT262214 FKM262214:FKP262214 FUI262214:FUL262214 GEE262214:GEH262214 GOA262214:GOD262214 GXW262214:GXZ262214 HHS262214:HHV262214 HRO262214:HRR262214 IBK262214:IBN262214 ILG262214:ILJ262214 IVC262214:IVF262214 JEY262214:JFB262214 JOU262214:JOX262214 JYQ262214:JYT262214 KIM262214:KIP262214 KSI262214:KSL262214 LCE262214:LCH262214 LMA262214:LMD262214 LVW262214:LVZ262214 MFS262214:MFV262214 MPO262214:MPR262214 MZK262214:MZN262214 NJG262214:NJJ262214 NTC262214:NTF262214 OCY262214:ODB262214 OMU262214:OMX262214 OWQ262214:OWT262214 PGM262214:PGP262214 PQI262214:PQL262214 QAE262214:QAH262214 QKA262214:QKD262214 QTW262214:QTZ262214 RDS262214:RDV262214 RNO262214:RNR262214 RXK262214:RXN262214 SHG262214:SHJ262214 SRC262214:SRF262214 TAY262214:TBB262214 TKU262214:TKX262214 TUQ262214:TUT262214 UEM262214:UEP262214 UOI262214:UOL262214 UYE262214:UYH262214 VIA262214:VID262214 VRW262214:VRZ262214 WBS262214:WBV262214 WLO262214:WLR262214 WVK262214:WVN262214 C327750:F327750 IY327750:JB327750 SU327750:SX327750 ACQ327750:ACT327750 AMM327750:AMP327750 AWI327750:AWL327750 BGE327750:BGH327750 BQA327750:BQD327750 BZW327750:BZZ327750 CJS327750:CJV327750 CTO327750:CTR327750 DDK327750:DDN327750 DNG327750:DNJ327750 DXC327750:DXF327750 EGY327750:EHB327750 EQU327750:EQX327750 FAQ327750:FAT327750 FKM327750:FKP327750 FUI327750:FUL327750 GEE327750:GEH327750 GOA327750:GOD327750 GXW327750:GXZ327750 HHS327750:HHV327750 HRO327750:HRR327750 IBK327750:IBN327750 ILG327750:ILJ327750 IVC327750:IVF327750 JEY327750:JFB327750 JOU327750:JOX327750 JYQ327750:JYT327750 KIM327750:KIP327750 KSI327750:KSL327750 LCE327750:LCH327750 LMA327750:LMD327750 LVW327750:LVZ327750 MFS327750:MFV327750 MPO327750:MPR327750 MZK327750:MZN327750 NJG327750:NJJ327750 NTC327750:NTF327750 OCY327750:ODB327750 OMU327750:OMX327750 OWQ327750:OWT327750 PGM327750:PGP327750 PQI327750:PQL327750 QAE327750:QAH327750 QKA327750:QKD327750 QTW327750:QTZ327750 RDS327750:RDV327750 RNO327750:RNR327750 RXK327750:RXN327750 SHG327750:SHJ327750 SRC327750:SRF327750 TAY327750:TBB327750 TKU327750:TKX327750 TUQ327750:TUT327750 UEM327750:UEP327750 UOI327750:UOL327750 UYE327750:UYH327750 VIA327750:VID327750 VRW327750:VRZ327750 WBS327750:WBV327750 WLO327750:WLR327750 WVK327750:WVN327750 C393286:F393286 IY393286:JB393286 SU393286:SX393286 ACQ393286:ACT393286 AMM393286:AMP393286 AWI393286:AWL393286 BGE393286:BGH393286 BQA393286:BQD393286 BZW393286:BZZ393286 CJS393286:CJV393286 CTO393286:CTR393286 DDK393286:DDN393286 DNG393286:DNJ393286 DXC393286:DXF393286 EGY393286:EHB393286 EQU393286:EQX393286 FAQ393286:FAT393286 FKM393286:FKP393286 FUI393286:FUL393286 GEE393286:GEH393286 GOA393286:GOD393286 GXW393286:GXZ393286 HHS393286:HHV393286 HRO393286:HRR393286 IBK393286:IBN393286 ILG393286:ILJ393286 IVC393286:IVF393286 JEY393286:JFB393286 JOU393286:JOX393286 JYQ393286:JYT393286 KIM393286:KIP393286 KSI393286:KSL393286 LCE393286:LCH393286 LMA393286:LMD393286 LVW393286:LVZ393286 MFS393286:MFV393286 MPO393286:MPR393286 MZK393286:MZN393286 NJG393286:NJJ393286 NTC393286:NTF393286 OCY393286:ODB393286 OMU393286:OMX393286 OWQ393286:OWT393286 PGM393286:PGP393286 PQI393286:PQL393286 QAE393286:QAH393286 QKA393286:QKD393286 QTW393286:QTZ393286 RDS393286:RDV393286 RNO393286:RNR393286 RXK393286:RXN393286 SHG393286:SHJ393286 SRC393286:SRF393286 TAY393286:TBB393286 TKU393286:TKX393286 TUQ393286:TUT393286 UEM393286:UEP393286 UOI393286:UOL393286 UYE393286:UYH393286 VIA393286:VID393286 VRW393286:VRZ393286 WBS393286:WBV393286 WLO393286:WLR393286 WVK393286:WVN393286 C458822:F458822 IY458822:JB458822 SU458822:SX458822 ACQ458822:ACT458822 AMM458822:AMP458822 AWI458822:AWL458822 BGE458822:BGH458822 BQA458822:BQD458822 BZW458822:BZZ458822 CJS458822:CJV458822 CTO458822:CTR458822 DDK458822:DDN458822 DNG458822:DNJ458822 DXC458822:DXF458822 EGY458822:EHB458822 EQU458822:EQX458822 FAQ458822:FAT458822 FKM458822:FKP458822 FUI458822:FUL458822 GEE458822:GEH458822 GOA458822:GOD458822 GXW458822:GXZ458822 HHS458822:HHV458822 HRO458822:HRR458822 IBK458822:IBN458822 ILG458822:ILJ458822 IVC458822:IVF458822 JEY458822:JFB458822 JOU458822:JOX458822 JYQ458822:JYT458822 KIM458822:KIP458822 KSI458822:KSL458822 LCE458822:LCH458822 LMA458822:LMD458822 LVW458822:LVZ458822 MFS458822:MFV458822 MPO458822:MPR458822 MZK458822:MZN458822 NJG458822:NJJ458822 NTC458822:NTF458822 OCY458822:ODB458822 OMU458822:OMX458822 OWQ458822:OWT458822 PGM458822:PGP458822 PQI458822:PQL458822 QAE458822:QAH458822 QKA458822:QKD458822 QTW458822:QTZ458822 RDS458822:RDV458822 RNO458822:RNR458822 RXK458822:RXN458822 SHG458822:SHJ458822 SRC458822:SRF458822 TAY458822:TBB458822 TKU458822:TKX458822 TUQ458822:TUT458822 UEM458822:UEP458822 UOI458822:UOL458822 UYE458822:UYH458822 VIA458822:VID458822 VRW458822:VRZ458822 WBS458822:WBV458822 WLO458822:WLR458822 WVK458822:WVN458822 C524358:F524358 IY524358:JB524358 SU524358:SX524358 ACQ524358:ACT524358 AMM524358:AMP524358 AWI524358:AWL524358 BGE524358:BGH524358 BQA524358:BQD524358 BZW524358:BZZ524358 CJS524358:CJV524358 CTO524358:CTR524358 DDK524358:DDN524358 DNG524358:DNJ524358 DXC524358:DXF524358 EGY524358:EHB524358 EQU524358:EQX524358 FAQ524358:FAT524358 FKM524358:FKP524358 FUI524358:FUL524358 GEE524358:GEH524358 GOA524358:GOD524358 GXW524358:GXZ524358 HHS524358:HHV524358 HRO524358:HRR524358 IBK524358:IBN524358 ILG524358:ILJ524358 IVC524358:IVF524358 JEY524358:JFB524358 JOU524358:JOX524358 JYQ524358:JYT524358 KIM524358:KIP524358 KSI524358:KSL524358 LCE524358:LCH524358 LMA524358:LMD524358 LVW524358:LVZ524358 MFS524358:MFV524358 MPO524358:MPR524358 MZK524358:MZN524358 NJG524358:NJJ524358 NTC524358:NTF524358 OCY524358:ODB524358 OMU524358:OMX524358 OWQ524358:OWT524358 PGM524358:PGP524358 PQI524358:PQL524358 QAE524358:QAH524358 QKA524358:QKD524358 QTW524358:QTZ524358 RDS524358:RDV524358 RNO524358:RNR524358 RXK524358:RXN524358 SHG524358:SHJ524358 SRC524358:SRF524358 TAY524358:TBB524358 TKU524358:TKX524358 TUQ524358:TUT524358 UEM524358:UEP524358 UOI524358:UOL524358 UYE524358:UYH524358 VIA524358:VID524358 VRW524358:VRZ524358 WBS524358:WBV524358 WLO524358:WLR524358 WVK524358:WVN524358 C589894:F589894 IY589894:JB589894 SU589894:SX589894 ACQ589894:ACT589894 AMM589894:AMP589894 AWI589894:AWL589894 BGE589894:BGH589894 BQA589894:BQD589894 BZW589894:BZZ589894 CJS589894:CJV589894 CTO589894:CTR589894 DDK589894:DDN589894 DNG589894:DNJ589894 DXC589894:DXF589894 EGY589894:EHB589894 EQU589894:EQX589894 FAQ589894:FAT589894 FKM589894:FKP589894 FUI589894:FUL589894 GEE589894:GEH589894 GOA589894:GOD589894 GXW589894:GXZ589894 HHS589894:HHV589894 HRO589894:HRR589894 IBK589894:IBN589894 ILG589894:ILJ589894 IVC589894:IVF589894 JEY589894:JFB589894 JOU589894:JOX589894 JYQ589894:JYT589894 KIM589894:KIP589894 KSI589894:KSL589894 LCE589894:LCH589894 LMA589894:LMD589894 LVW589894:LVZ589894 MFS589894:MFV589894 MPO589894:MPR589894 MZK589894:MZN589894 NJG589894:NJJ589894 NTC589894:NTF589894 OCY589894:ODB589894 OMU589894:OMX589894 OWQ589894:OWT589894 PGM589894:PGP589894 PQI589894:PQL589894 QAE589894:QAH589894 QKA589894:QKD589894 QTW589894:QTZ589894 RDS589894:RDV589894 RNO589894:RNR589894 RXK589894:RXN589894 SHG589894:SHJ589894 SRC589894:SRF589894 TAY589894:TBB589894 TKU589894:TKX589894 TUQ589894:TUT589894 UEM589894:UEP589894 UOI589894:UOL589894 UYE589894:UYH589894 VIA589894:VID589894 VRW589894:VRZ589894 WBS589894:WBV589894 WLO589894:WLR589894 WVK589894:WVN589894 C655430:F655430 IY655430:JB655430 SU655430:SX655430 ACQ655430:ACT655430 AMM655430:AMP655430 AWI655430:AWL655430 BGE655430:BGH655430 BQA655430:BQD655430 BZW655430:BZZ655430 CJS655430:CJV655430 CTO655430:CTR655430 DDK655430:DDN655430 DNG655430:DNJ655430 DXC655430:DXF655430 EGY655430:EHB655430 EQU655430:EQX655430 FAQ655430:FAT655430 FKM655430:FKP655430 FUI655430:FUL655430 GEE655430:GEH655430 GOA655430:GOD655430 GXW655430:GXZ655430 HHS655430:HHV655430 HRO655430:HRR655430 IBK655430:IBN655430 ILG655430:ILJ655430 IVC655430:IVF655430 JEY655430:JFB655430 JOU655430:JOX655430 JYQ655430:JYT655430 KIM655430:KIP655430 KSI655430:KSL655430 LCE655430:LCH655430 LMA655430:LMD655430 LVW655430:LVZ655430 MFS655430:MFV655430 MPO655430:MPR655430 MZK655430:MZN655430 NJG655430:NJJ655430 NTC655430:NTF655430 OCY655430:ODB655430 OMU655430:OMX655430 OWQ655430:OWT655430 PGM655430:PGP655430 PQI655430:PQL655430 QAE655430:QAH655430 QKA655430:QKD655430 QTW655430:QTZ655430 RDS655430:RDV655430 RNO655430:RNR655430 RXK655430:RXN655430 SHG655430:SHJ655430 SRC655430:SRF655430 TAY655430:TBB655430 TKU655430:TKX655430 TUQ655430:TUT655430 UEM655430:UEP655430 UOI655430:UOL655430 UYE655430:UYH655430 VIA655430:VID655430 VRW655430:VRZ655430 WBS655430:WBV655430 WLO655430:WLR655430 WVK655430:WVN655430 C720966:F720966 IY720966:JB720966 SU720966:SX720966 ACQ720966:ACT720966 AMM720966:AMP720966 AWI720966:AWL720966 BGE720966:BGH720966 BQA720966:BQD720966 BZW720966:BZZ720966 CJS720966:CJV720966 CTO720966:CTR720966 DDK720966:DDN720966 DNG720966:DNJ720966 DXC720966:DXF720966 EGY720966:EHB720966 EQU720966:EQX720966 FAQ720966:FAT720966 FKM720966:FKP720966 FUI720966:FUL720966 GEE720966:GEH720966 GOA720966:GOD720966 GXW720966:GXZ720966 HHS720966:HHV720966 HRO720966:HRR720966 IBK720966:IBN720966 ILG720966:ILJ720966 IVC720966:IVF720966 JEY720966:JFB720966 JOU720966:JOX720966 JYQ720966:JYT720966 KIM720966:KIP720966 KSI720966:KSL720966 LCE720966:LCH720966 LMA720966:LMD720966 LVW720966:LVZ720966 MFS720966:MFV720966 MPO720966:MPR720966 MZK720966:MZN720966 NJG720966:NJJ720966 NTC720966:NTF720966 OCY720966:ODB720966 OMU720966:OMX720966 OWQ720966:OWT720966 PGM720966:PGP720966 PQI720966:PQL720966 QAE720966:QAH720966 QKA720966:QKD720966 QTW720966:QTZ720966 RDS720966:RDV720966 RNO720966:RNR720966 RXK720966:RXN720966 SHG720966:SHJ720966 SRC720966:SRF720966 TAY720966:TBB720966 TKU720966:TKX720966 TUQ720966:TUT720966 UEM720966:UEP720966 UOI720966:UOL720966 UYE720966:UYH720966 VIA720966:VID720966 VRW720966:VRZ720966 WBS720966:WBV720966 WLO720966:WLR720966 WVK720966:WVN720966 C786502:F786502 IY786502:JB786502 SU786502:SX786502 ACQ786502:ACT786502 AMM786502:AMP786502 AWI786502:AWL786502 BGE786502:BGH786502 BQA786502:BQD786502 BZW786502:BZZ786502 CJS786502:CJV786502 CTO786502:CTR786502 DDK786502:DDN786502 DNG786502:DNJ786502 DXC786502:DXF786502 EGY786502:EHB786502 EQU786502:EQX786502 FAQ786502:FAT786502 FKM786502:FKP786502 FUI786502:FUL786502 GEE786502:GEH786502 GOA786502:GOD786502 GXW786502:GXZ786502 HHS786502:HHV786502 HRO786502:HRR786502 IBK786502:IBN786502 ILG786502:ILJ786502 IVC786502:IVF786502 JEY786502:JFB786502 JOU786502:JOX786502 JYQ786502:JYT786502 KIM786502:KIP786502 KSI786502:KSL786502 LCE786502:LCH786502 LMA786502:LMD786502 LVW786502:LVZ786502 MFS786502:MFV786502 MPO786502:MPR786502 MZK786502:MZN786502 NJG786502:NJJ786502 NTC786502:NTF786502 OCY786502:ODB786502 OMU786502:OMX786502 OWQ786502:OWT786502 PGM786502:PGP786502 PQI786502:PQL786502 QAE786502:QAH786502 QKA786502:QKD786502 QTW786502:QTZ786502 RDS786502:RDV786502 RNO786502:RNR786502 RXK786502:RXN786502 SHG786502:SHJ786502 SRC786502:SRF786502 TAY786502:TBB786502 TKU786502:TKX786502 TUQ786502:TUT786502 UEM786502:UEP786502 UOI786502:UOL786502 UYE786502:UYH786502 VIA786502:VID786502 VRW786502:VRZ786502 WBS786502:WBV786502 WLO786502:WLR786502 WVK786502:WVN786502 C852038:F852038 IY852038:JB852038 SU852038:SX852038 ACQ852038:ACT852038 AMM852038:AMP852038 AWI852038:AWL852038 BGE852038:BGH852038 BQA852038:BQD852038 BZW852038:BZZ852038 CJS852038:CJV852038 CTO852038:CTR852038 DDK852038:DDN852038 DNG852038:DNJ852038 DXC852038:DXF852038 EGY852038:EHB852038 EQU852038:EQX852038 FAQ852038:FAT852038 FKM852038:FKP852038 FUI852038:FUL852038 GEE852038:GEH852038 GOA852038:GOD852038 GXW852038:GXZ852038 HHS852038:HHV852038 HRO852038:HRR852038 IBK852038:IBN852038 ILG852038:ILJ852038 IVC852038:IVF852038 JEY852038:JFB852038 JOU852038:JOX852038 JYQ852038:JYT852038 KIM852038:KIP852038 KSI852038:KSL852038 LCE852038:LCH852038 LMA852038:LMD852038 LVW852038:LVZ852038 MFS852038:MFV852038 MPO852038:MPR852038 MZK852038:MZN852038 NJG852038:NJJ852038 NTC852038:NTF852038 OCY852038:ODB852038 OMU852038:OMX852038 OWQ852038:OWT852038 PGM852038:PGP852038 PQI852038:PQL852038 QAE852038:QAH852038 QKA852038:QKD852038 QTW852038:QTZ852038 RDS852038:RDV852038 RNO852038:RNR852038 RXK852038:RXN852038 SHG852038:SHJ852038 SRC852038:SRF852038 TAY852038:TBB852038 TKU852038:TKX852038 TUQ852038:TUT852038 UEM852038:UEP852038 UOI852038:UOL852038 UYE852038:UYH852038 VIA852038:VID852038 VRW852038:VRZ852038 WBS852038:WBV852038 WLO852038:WLR852038 WVK852038:WVN852038 C917574:F917574 IY917574:JB917574 SU917574:SX917574 ACQ917574:ACT917574 AMM917574:AMP917574 AWI917574:AWL917574 BGE917574:BGH917574 BQA917574:BQD917574 BZW917574:BZZ917574 CJS917574:CJV917574 CTO917574:CTR917574 DDK917574:DDN917574 DNG917574:DNJ917574 DXC917574:DXF917574 EGY917574:EHB917574 EQU917574:EQX917574 FAQ917574:FAT917574 FKM917574:FKP917574 FUI917574:FUL917574 GEE917574:GEH917574 GOA917574:GOD917574 GXW917574:GXZ917574 HHS917574:HHV917574 HRO917574:HRR917574 IBK917574:IBN917574 ILG917574:ILJ917574 IVC917574:IVF917574 JEY917574:JFB917574 JOU917574:JOX917574 JYQ917574:JYT917574 KIM917574:KIP917574 KSI917574:KSL917574 LCE917574:LCH917574 LMA917574:LMD917574 LVW917574:LVZ917574 MFS917574:MFV917574 MPO917574:MPR917574 MZK917574:MZN917574 NJG917574:NJJ917574 NTC917574:NTF917574 OCY917574:ODB917574 OMU917574:OMX917574 OWQ917574:OWT917574 PGM917574:PGP917574 PQI917574:PQL917574 QAE917574:QAH917574 QKA917574:QKD917574 QTW917574:QTZ917574 RDS917574:RDV917574 RNO917574:RNR917574 RXK917574:RXN917574 SHG917574:SHJ917574 SRC917574:SRF917574 TAY917574:TBB917574 TKU917574:TKX917574 TUQ917574:TUT917574 UEM917574:UEP917574 UOI917574:UOL917574 UYE917574:UYH917574 VIA917574:VID917574 VRW917574:VRZ917574 WBS917574:WBV917574 WLO917574:WLR917574 WVK917574:WVN917574 C983110:F983110 IY983110:JB983110 SU983110:SX983110 ACQ983110:ACT983110 AMM983110:AMP983110 AWI983110:AWL983110 BGE983110:BGH983110 BQA983110:BQD983110 BZW983110:BZZ983110 CJS983110:CJV983110 CTO983110:CTR983110 DDK983110:DDN983110 DNG983110:DNJ983110 DXC983110:DXF983110 EGY983110:EHB983110 EQU983110:EQX983110 FAQ983110:FAT983110 FKM983110:FKP983110 FUI983110:FUL983110 GEE983110:GEH983110 GOA983110:GOD983110 GXW983110:GXZ983110 HHS983110:HHV983110 HRO983110:HRR983110 IBK983110:IBN983110 ILG983110:ILJ983110 IVC983110:IVF983110 JEY983110:JFB983110 JOU983110:JOX983110 JYQ983110:JYT983110 KIM983110:KIP983110 KSI983110:KSL983110 LCE983110:LCH983110 LMA983110:LMD983110 LVW983110:LVZ983110 MFS983110:MFV983110 MPO983110:MPR983110 MZK983110:MZN983110 NJG983110:NJJ983110 NTC983110:NTF983110 OCY983110:ODB983110 OMU983110:OMX983110 OWQ983110:OWT983110 PGM983110:PGP983110 PQI983110:PQL983110 QAE983110:QAH983110 QKA983110:QKD983110 QTW983110:QTZ983110 RDS983110:RDV983110 RNO983110:RNR983110 RXK983110:RXN983110 SHG983110:SHJ983110 SRC983110:SRF983110 TAY983110:TBB983110 TKU983110:TKX983110 TUQ983110:TUT983110 UEM983110:UEP983110 UOI983110:UOL983110 UYE983110:UYH983110 VIA983110:VID983110 VRW983110:VRZ983110 WBS983110:WBV983110 WLO983110:WLR983110 WVK983110:WVN983110 C65608:F65608 IY65608:JB65608 SU65608:SX65608 ACQ65608:ACT65608 AMM65608:AMP65608 AWI65608:AWL65608 BGE65608:BGH65608 BQA65608:BQD65608 BZW65608:BZZ65608 CJS65608:CJV65608 CTO65608:CTR65608 DDK65608:DDN65608 DNG65608:DNJ65608 DXC65608:DXF65608 EGY65608:EHB65608 EQU65608:EQX65608 FAQ65608:FAT65608 FKM65608:FKP65608 FUI65608:FUL65608 GEE65608:GEH65608 GOA65608:GOD65608 GXW65608:GXZ65608 HHS65608:HHV65608 HRO65608:HRR65608 IBK65608:IBN65608 ILG65608:ILJ65608 IVC65608:IVF65608 JEY65608:JFB65608 JOU65608:JOX65608 JYQ65608:JYT65608 KIM65608:KIP65608 KSI65608:KSL65608 LCE65608:LCH65608 LMA65608:LMD65608 LVW65608:LVZ65608 MFS65608:MFV65608 MPO65608:MPR65608 MZK65608:MZN65608 NJG65608:NJJ65608 NTC65608:NTF65608 OCY65608:ODB65608 OMU65608:OMX65608 OWQ65608:OWT65608 PGM65608:PGP65608 PQI65608:PQL65608 QAE65608:QAH65608 QKA65608:QKD65608 QTW65608:QTZ65608 RDS65608:RDV65608 RNO65608:RNR65608 RXK65608:RXN65608 SHG65608:SHJ65608 SRC65608:SRF65608 TAY65608:TBB65608 TKU65608:TKX65608 TUQ65608:TUT65608 UEM65608:UEP65608 UOI65608:UOL65608 UYE65608:UYH65608 VIA65608:VID65608 VRW65608:VRZ65608 WBS65608:WBV65608 WLO65608:WLR65608 WVK65608:WVN65608 C131144:F131144 IY131144:JB131144 SU131144:SX131144 ACQ131144:ACT131144 AMM131144:AMP131144 AWI131144:AWL131144 BGE131144:BGH131144 BQA131144:BQD131144 BZW131144:BZZ131144 CJS131144:CJV131144 CTO131144:CTR131144 DDK131144:DDN131144 DNG131144:DNJ131144 DXC131144:DXF131144 EGY131144:EHB131144 EQU131144:EQX131144 FAQ131144:FAT131144 FKM131144:FKP131144 FUI131144:FUL131144 GEE131144:GEH131144 GOA131144:GOD131144 GXW131144:GXZ131144 HHS131144:HHV131144 HRO131144:HRR131144 IBK131144:IBN131144 ILG131144:ILJ131144 IVC131144:IVF131144 JEY131144:JFB131144 JOU131144:JOX131144 JYQ131144:JYT131144 KIM131144:KIP131144 KSI131144:KSL131144 LCE131144:LCH131144 LMA131144:LMD131144 LVW131144:LVZ131144 MFS131144:MFV131144 MPO131144:MPR131144 MZK131144:MZN131144 NJG131144:NJJ131144 NTC131144:NTF131144 OCY131144:ODB131144 OMU131144:OMX131144 OWQ131144:OWT131144 PGM131144:PGP131144 PQI131144:PQL131144 QAE131144:QAH131144 QKA131144:QKD131144 QTW131144:QTZ131144 RDS131144:RDV131144 RNO131144:RNR131144 RXK131144:RXN131144 SHG131144:SHJ131144 SRC131144:SRF131144 TAY131144:TBB131144 TKU131144:TKX131144 TUQ131144:TUT131144 UEM131144:UEP131144 UOI131144:UOL131144 UYE131144:UYH131144 VIA131144:VID131144 VRW131144:VRZ131144 WBS131144:WBV131144 WLO131144:WLR131144 WVK131144:WVN131144 C196680:F196680 IY196680:JB196680 SU196680:SX196680 ACQ196680:ACT196680 AMM196680:AMP196680 AWI196680:AWL196680 BGE196680:BGH196680 BQA196680:BQD196680 BZW196680:BZZ196680 CJS196680:CJV196680 CTO196680:CTR196680 DDK196680:DDN196680 DNG196680:DNJ196680 DXC196680:DXF196680 EGY196680:EHB196680 EQU196680:EQX196680 FAQ196680:FAT196680 FKM196680:FKP196680 FUI196680:FUL196680 GEE196680:GEH196680 GOA196680:GOD196680 GXW196680:GXZ196680 HHS196680:HHV196680 HRO196680:HRR196680 IBK196680:IBN196680 ILG196680:ILJ196680 IVC196680:IVF196680 JEY196680:JFB196680 JOU196680:JOX196680 JYQ196680:JYT196680 KIM196680:KIP196680 KSI196680:KSL196680 LCE196680:LCH196680 LMA196680:LMD196680 LVW196680:LVZ196680 MFS196680:MFV196680 MPO196680:MPR196680 MZK196680:MZN196680 NJG196680:NJJ196680 NTC196680:NTF196680 OCY196680:ODB196680 OMU196680:OMX196680 OWQ196680:OWT196680 PGM196680:PGP196680 PQI196680:PQL196680 QAE196680:QAH196680 QKA196680:QKD196680 QTW196680:QTZ196680 RDS196680:RDV196680 RNO196680:RNR196680 RXK196680:RXN196680 SHG196680:SHJ196680 SRC196680:SRF196680 TAY196680:TBB196680 TKU196680:TKX196680 TUQ196680:TUT196680 UEM196680:UEP196680 UOI196680:UOL196680 UYE196680:UYH196680 VIA196680:VID196680 VRW196680:VRZ196680 WBS196680:WBV196680 WLO196680:WLR196680 WVK196680:WVN196680 C262216:F262216 IY262216:JB262216 SU262216:SX262216 ACQ262216:ACT262216 AMM262216:AMP262216 AWI262216:AWL262216 BGE262216:BGH262216 BQA262216:BQD262216 BZW262216:BZZ262216 CJS262216:CJV262216 CTO262216:CTR262216 DDK262216:DDN262216 DNG262216:DNJ262216 DXC262216:DXF262216 EGY262216:EHB262216 EQU262216:EQX262216 FAQ262216:FAT262216 FKM262216:FKP262216 FUI262216:FUL262216 GEE262216:GEH262216 GOA262216:GOD262216 GXW262216:GXZ262216 HHS262216:HHV262216 HRO262216:HRR262216 IBK262216:IBN262216 ILG262216:ILJ262216 IVC262216:IVF262216 JEY262216:JFB262216 JOU262216:JOX262216 JYQ262216:JYT262216 KIM262216:KIP262216 KSI262216:KSL262216 LCE262216:LCH262216 LMA262216:LMD262216 LVW262216:LVZ262216 MFS262216:MFV262216 MPO262216:MPR262216 MZK262216:MZN262216 NJG262216:NJJ262216 NTC262216:NTF262216 OCY262216:ODB262216 OMU262216:OMX262216 OWQ262216:OWT262216 PGM262216:PGP262216 PQI262216:PQL262216 QAE262216:QAH262216 QKA262216:QKD262216 QTW262216:QTZ262216 RDS262216:RDV262216 RNO262216:RNR262216 RXK262216:RXN262216 SHG262216:SHJ262216 SRC262216:SRF262216 TAY262216:TBB262216 TKU262216:TKX262216 TUQ262216:TUT262216 UEM262216:UEP262216 UOI262216:UOL262216 UYE262216:UYH262216 VIA262216:VID262216 VRW262216:VRZ262216 WBS262216:WBV262216 WLO262216:WLR262216 WVK262216:WVN262216 C327752:F327752 IY327752:JB327752 SU327752:SX327752 ACQ327752:ACT327752 AMM327752:AMP327752 AWI327752:AWL327752 BGE327752:BGH327752 BQA327752:BQD327752 BZW327752:BZZ327752 CJS327752:CJV327752 CTO327752:CTR327752 DDK327752:DDN327752 DNG327752:DNJ327752 DXC327752:DXF327752 EGY327752:EHB327752 EQU327752:EQX327752 FAQ327752:FAT327752 FKM327752:FKP327752 FUI327752:FUL327752 GEE327752:GEH327752 GOA327752:GOD327752 GXW327752:GXZ327752 HHS327752:HHV327752 HRO327752:HRR327752 IBK327752:IBN327752 ILG327752:ILJ327752 IVC327752:IVF327752 JEY327752:JFB327752 JOU327752:JOX327752 JYQ327752:JYT327752 KIM327752:KIP327752 KSI327752:KSL327752 LCE327752:LCH327752 LMA327752:LMD327752 LVW327752:LVZ327752 MFS327752:MFV327752 MPO327752:MPR327752 MZK327752:MZN327752 NJG327752:NJJ327752 NTC327752:NTF327752 OCY327752:ODB327752 OMU327752:OMX327752 OWQ327752:OWT327752 PGM327752:PGP327752 PQI327752:PQL327752 QAE327752:QAH327752 QKA327752:QKD327752 QTW327752:QTZ327752 RDS327752:RDV327752 RNO327752:RNR327752 RXK327752:RXN327752 SHG327752:SHJ327752 SRC327752:SRF327752 TAY327752:TBB327752 TKU327752:TKX327752 TUQ327752:TUT327752 UEM327752:UEP327752 UOI327752:UOL327752 UYE327752:UYH327752 VIA327752:VID327752 VRW327752:VRZ327752 WBS327752:WBV327752 WLO327752:WLR327752 WVK327752:WVN327752 C393288:F393288 IY393288:JB393288 SU393288:SX393288 ACQ393288:ACT393288 AMM393288:AMP393288 AWI393288:AWL393288 BGE393288:BGH393288 BQA393288:BQD393288 BZW393288:BZZ393288 CJS393288:CJV393288 CTO393288:CTR393288 DDK393288:DDN393288 DNG393288:DNJ393288 DXC393288:DXF393288 EGY393288:EHB393288 EQU393288:EQX393288 FAQ393288:FAT393288 FKM393288:FKP393288 FUI393288:FUL393288 GEE393288:GEH393288 GOA393288:GOD393288 GXW393288:GXZ393288 HHS393288:HHV393288 HRO393288:HRR393288 IBK393288:IBN393288 ILG393288:ILJ393288 IVC393288:IVF393288 JEY393288:JFB393288 JOU393288:JOX393288 JYQ393288:JYT393288 KIM393288:KIP393288 KSI393288:KSL393288 LCE393288:LCH393288 LMA393288:LMD393288 LVW393288:LVZ393288 MFS393288:MFV393288 MPO393288:MPR393288 MZK393288:MZN393288 NJG393288:NJJ393288 NTC393288:NTF393288 OCY393288:ODB393288 OMU393288:OMX393288 OWQ393288:OWT393288 PGM393288:PGP393288 PQI393288:PQL393288 QAE393288:QAH393288 QKA393288:QKD393288 QTW393288:QTZ393288 RDS393288:RDV393288 RNO393288:RNR393288 RXK393288:RXN393288 SHG393288:SHJ393288 SRC393288:SRF393288 TAY393288:TBB393288 TKU393288:TKX393288 TUQ393288:TUT393288 UEM393288:UEP393288 UOI393288:UOL393288 UYE393288:UYH393288 VIA393288:VID393288 VRW393288:VRZ393288 WBS393288:WBV393288 WLO393288:WLR393288 WVK393288:WVN393288 C458824:F458824 IY458824:JB458824 SU458824:SX458824 ACQ458824:ACT458824 AMM458824:AMP458824 AWI458824:AWL458824 BGE458824:BGH458824 BQA458824:BQD458824 BZW458824:BZZ458824 CJS458824:CJV458824 CTO458824:CTR458824 DDK458824:DDN458824 DNG458824:DNJ458824 DXC458824:DXF458824 EGY458824:EHB458824 EQU458824:EQX458824 FAQ458824:FAT458824 FKM458824:FKP458824 FUI458824:FUL458824 GEE458824:GEH458824 GOA458824:GOD458824 GXW458824:GXZ458824 HHS458824:HHV458824 HRO458824:HRR458824 IBK458824:IBN458824 ILG458824:ILJ458824 IVC458824:IVF458824 JEY458824:JFB458824 JOU458824:JOX458824 JYQ458824:JYT458824 KIM458824:KIP458824 KSI458824:KSL458824 LCE458824:LCH458824 LMA458824:LMD458824 LVW458824:LVZ458824 MFS458824:MFV458824 MPO458824:MPR458824 MZK458824:MZN458824 NJG458824:NJJ458824 NTC458824:NTF458824 OCY458824:ODB458824 OMU458824:OMX458824 OWQ458824:OWT458824 PGM458824:PGP458824 PQI458824:PQL458824 QAE458824:QAH458824 QKA458824:QKD458824 QTW458824:QTZ458824 RDS458824:RDV458824 RNO458824:RNR458824 RXK458824:RXN458824 SHG458824:SHJ458824 SRC458824:SRF458824 TAY458824:TBB458824 TKU458824:TKX458824 TUQ458824:TUT458824 UEM458824:UEP458824 UOI458824:UOL458824 UYE458824:UYH458824 VIA458824:VID458824 VRW458824:VRZ458824 WBS458824:WBV458824 WLO458824:WLR458824 WVK458824:WVN458824 C524360:F524360 IY524360:JB524360 SU524360:SX524360 ACQ524360:ACT524360 AMM524360:AMP524360 AWI524360:AWL524360 BGE524360:BGH524360 BQA524360:BQD524360 BZW524360:BZZ524360 CJS524360:CJV524360 CTO524360:CTR524360 DDK524360:DDN524360 DNG524360:DNJ524360 DXC524360:DXF524360 EGY524360:EHB524360 EQU524360:EQX524360 FAQ524360:FAT524360 FKM524360:FKP524360 FUI524360:FUL524360 GEE524360:GEH524360 GOA524360:GOD524360 GXW524360:GXZ524360 HHS524360:HHV524360 HRO524360:HRR524360 IBK524360:IBN524360 ILG524360:ILJ524360 IVC524360:IVF524360 JEY524360:JFB524360 JOU524360:JOX524360 JYQ524360:JYT524360 KIM524360:KIP524360 KSI524360:KSL524360 LCE524360:LCH524360 LMA524360:LMD524360 LVW524360:LVZ524360 MFS524360:MFV524360 MPO524360:MPR524360 MZK524360:MZN524360 NJG524360:NJJ524360 NTC524360:NTF524360 OCY524360:ODB524360 OMU524360:OMX524360 OWQ524360:OWT524360 PGM524360:PGP524360 PQI524360:PQL524360 QAE524360:QAH524360 QKA524360:QKD524360 QTW524360:QTZ524360 RDS524360:RDV524360 RNO524360:RNR524360 RXK524360:RXN524360 SHG524360:SHJ524360 SRC524360:SRF524360 TAY524360:TBB524360 TKU524360:TKX524360 TUQ524360:TUT524360 UEM524360:UEP524360 UOI524360:UOL524360 UYE524360:UYH524360 VIA524360:VID524360 VRW524360:VRZ524360 WBS524360:WBV524360 WLO524360:WLR524360 WVK524360:WVN524360 C589896:F589896 IY589896:JB589896 SU589896:SX589896 ACQ589896:ACT589896 AMM589896:AMP589896 AWI589896:AWL589896 BGE589896:BGH589896 BQA589896:BQD589896 BZW589896:BZZ589896 CJS589896:CJV589896 CTO589896:CTR589896 DDK589896:DDN589896 DNG589896:DNJ589896 DXC589896:DXF589896 EGY589896:EHB589896 EQU589896:EQX589896 FAQ589896:FAT589896 FKM589896:FKP589896 FUI589896:FUL589896 GEE589896:GEH589896 GOA589896:GOD589896 GXW589896:GXZ589896 HHS589896:HHV589896 HRO589896:HRR589896 IBK589896:IBN589896 ILG589896:ILJ589896 IVC589896:IVF589896 JEY589896:JFB589896 JOU589896:JOX589896 JYQ589896:JYT589896 KIM589896:KIP589896 KSI589896:KSL589896 LCE589896:LCH589896 LMA589896:LMD589896 LVW589896:LVZ589896 MFS589896:MFV589896 MPO589896:MPR589896 MZK589896:MZN589896 NJG589896:NJJ589896 NTC589896:NTF589896 OCY589896:ODB589896 OMU589896:OMX589896 OWQ589896:OWT589896 PGM589896:PGP589896 PQI589896:PQL589896 QAE589896:QAH589896 QKA589896:QKD589896 QTW589896:QTZ589896 RDS589896:RDV589896 RNO589896:RNR589896 RXK589896:RXN589896 SHG589896:SHJ589896 SRC589896:SRF589896 TAY589896:TBB589896 TKU589896:TKX589896 TUQ589896:TUT589896 UEM589896:UEP589896 UOI589896:UOL589896 UYE589896:UYH589896 VIA589896:VID589896 VRW589896:VRZ589896 WBS589896:WBV589896 WLO589896:WLR589896 WVK589896:WVN589896 C655432:F655432 IY655432:JB655432 SU655432:SX655432 ACQ655432:ACT655432 AMM655432:AMP655432 AWI655432:AWL655432 BGE655432:BGH655432 BQA655432:BQD655432 BZW655432:BZZ655432 CJS655432:CJV655432 CTO655432:CTR655432 DDK655432:DDN655432 DNG655432:DNJ655432 DXC655432:DXF655432 EGY655432:EHB655432 EQU655432:EQX655432 FAQ655432:FAT655432 FKM655432:FKP655432 FUI655432:FUL655432 GEE655432:GEH655432 GOA655432:GOD655432 GXW655432:GXZ655432 HHS655432:HHV655432 HRO655432:HRR655432 IBK655432:IBN655432 ILG655432:ILJ655432 IVC655432:IVF655432 JEY655432:JFB655432 JOU655432:JOX655432 JYQ655432:JYT655432 KIM655432:KIP655432 KSI655432:KSL655432 LCE655432:LCH655432 LMA655432:LMD655432 LVW655432:LVZ655432 MFS655432:MFV655432 MPO655432:MPR655432 MZK655432:MZN655432 NJG655432:NJJ655432 NTC655432:NTF655432 OCY655432:ODB655432 OMU655432:OMX655432 OWQ655432:OWT655432 PGM655432:PGP655432 PQI655432:PQL655432 QAE655432:QAH655432 QKA655432:QKD655432 QTW655432:QTZ655432 RDS655432:RDV655432 RNO655432:RNR655432 RXK655432:RXN655432 SHG655432:SHJ655432 SRC655432:SRF655432 TAY655432:TBB655432 TKU655432:TKX655432 TUQ655432:TUT655432 UEM655432:UEP655432 UOI655432:UOL655432 UYE655432:UYH655432 VIA655432:VID655432 VRW655432:VRZ655432 WBS655432:WBV655432 WLO655432:WLR655432 WVK655432:WVN655432 C720968:F720968 IY720968:JB720968 SU720968:SX720968 ACQ720968:ACT720968 AMM720968:AMP720968 AWI720968:AWL720968 BGE720968:BGH720968 BQA720968:BQD720968 BZW720968:BZZ720968 CJS720968:CJV720968 CTO720968:CTR720968 DDK720968:DDN720968 DNG720968:DNJ720968 DXC720968:DXF720968 EGY720968:EHB720968 EQU720968:EQX720968 FAQ720968:FAT720968 FKM720968:FKP720968 FUI720968:FUL720968 GEE720968:GEH720968 GOA720968:GOD720968 GXW720968:GXZ720968 HHS720968:HHV720968 HRO720968:HRR720968 IBK720968:IBN720968 ILG720968:ILJ720968 IVC720968:IVF720968 JEY720968:JFB720968 JOU720968:JOX720968 JYQ720968:JYT720968 KIM720968:KIP720968 KSI720968:KSL720968 LCE720968:LCH720968 LMA720968:LMD720968 LVW720968:LVZ720968 MFS720968:MFV720968 MPO720968:MPR720968 MZK720968:MZN720968 NJG720968:NJJ720968 NTC720968:NTF720968 OCY720968:ODB720968 OMU720968:OMX720968 OWQ720968:OWT720968 PGM720968:PGP720968 PQI720968:PQL720968 QAE720968:QAH720968 QKA720968:QKD720968 QTW720968:QTZ720968 RDS720968:RDV720968 RNO720968:RNR720968 RXK720968:RXN720968 SHG720968:SHJ720968 SRC720968:SRF720968 TAY720968:TBB720968 TKU720968:TKX720968 TUQ720968:TUT720968 UEM720968:UEP720968 UOI720968:UOL720968 UYE720968:UYH720968 VIA720968:VID720968 VRW720968:VRZ720968 WBS720968:WBV720968 WLO720968:WLR720968 WVK720968:WVN720968 C786504:F786504 IY786504:JB786504 SU786504:SX786504 ACQ786504:ACT786504 AMM786504:AMP786504 AWI786504:AWL786504 BGE786504:BGH786504 BQA786504:BQD786504 BZW786504:BZZ786504 CJS786504:CJV786504 CTO786504:CTR786504 DDK786504:DDN786504 DNG786504:DNJ786504 DXC786504:DXF786504 EGY786504:EHB786504 EQU786504:EQX786504 FAQ786504:FAT786504 FKM786504:FKP786504 FUI786504:FUL786504 GEE786504:GEH786504 GOA786504:GOD786504 GXW786504:GXZ786504 HHS786504:HHV786504 HRO786504:HRR786504 IBK786504:IBN786504 ILG786504:ILJ786504 IVC786504:IVF786504 JEY786504:JFB786504 JOU786504:JOX786504 JYQ786504:JYT786504 KIM786504:KIP786504 KSI786504:KSL786504 LCE786504:LCH786504 LMA786504:LMD786504 LVW786504:LVZ786504 MFS786504:MFV786504 MPO786504:MPR786504 MZK786504:MZN786504 NJG786504:NJJ786504 NTC786504:NTF786504 OCY786504:ODB786504 OMU786504:OMX786504 OWQ786504:OWT786504 PGM786504:PGP786504 PQI786504:PQL786504 QAE786504:QAH786504 QKA786504:QKD786504 QTW786504:QTZ786504 RDS786504:RDV786504 RNO786504:RNR786504 RXK786504:RXN786504 SHG786504:SHJ786504 SRC786504:SRF786504 TAY786504:TBB786504 TKU786504:TKX786504 TUQ786504:TUT786504 UEM786504:UEP786504 UOI786504:UOL786504 UYE786504:UYH786504 VIA786504:VID786504 VRW786504:VRZ786504 WBS786504:WBV786504 WLO786504:WLR786504 WVK786504:WVN786504 C852040:F852040 IY852040:JB852040 SU852040:SX852040 ACQ852040:ACT852040 AMM852040:AMP852040 AWI852040:AWL852040 BGE852040:BGH852040 BQA852040:BQD852040 BZW852040:BZZ852040 CJS852040:CJV852040 CTO852040:CTR852040 DDK852040:DDN852040 DNG852040:DNJ852040 DXC852040:DXF852040 EGY852040:EHB852040 EQU852040:EQX852040 FAQ852040:FAT852040 FKM852040:FKP852040 FUI852040:FUL852040 GEE852040:GEH852040 GOA852040:GOD852040 GXW852040:GXZ852040 HHS852040:HHV852040 HRO852040:HRR852040 IBK852040:IBN852040 ILG852040:ILJ852040 IVC852040:IVF852040 JEY852040:JFB852040 JOU852040:JOX852040 JYQ852040:JYT852040 KIM852040:KIP852040 KSI852040:KSL852040 LCE852040:LCH852040 LMA852040:LMD852040 LVW852040:LVZ852040 MFS852040:MFV852040 MPO852040:MPR852040 MZK852040:MZN852040 NJG852040:NJJ852040 NTC852040:NTF852040 OCY852040:ODB852040 OMU852040:OMX852040 OWQ852040:OWT852040 PGM852040:PGP852040 PQI852040:PQL852040 QAE852040:QAH852040 QKA852040:QKD852040 QTW852040:QTZ852040 RDS852040:RDV852040 RNO852040:RNR852040 RXK852040:RXN852040 SHG852040:SHJ852040 SRC852040:SRF852040 TAY852040:TBB852040 TKU852040:TKX852040 TUQ852040:TUT852040 UEM852040:UEP852040 UOI852040:UOL852040 UYE852040:UYH852040 VIA852040:VID852040 VRW852040:VRZ852040 WBS852040:WBV852040 WLO852040:WLR852040 WVK852040:WVN852040 C917576:F917576 IY917576:JB917576 SU917576:SX917576 ACQ917576:ACT917576 AMM917576:AMP917576 AWI917576:AWL917576 BGE917576:BGH917576 BQA917576:BQD917576 BZW917576:BZZ917576 CJS917576:CJV917576 CTO917576:CTR917576 DDK917576:DDN917576 DNG917576:DNJ917576 DXC917576:DXF917576 EGY917576:EHB917576 EQU917576:EQX917576 FAQ917576:FAT917576 FKM917576:FKP917576 FUI917576:FUL917576 GEE917576:GEH917576 GOA917576:GOD917576 GXW917576:GXZ917576 HHS917576:HHV917576 HRO917576:HRR917576 IBK917576:IBN917576 ILG917576:ILJ917576 IVC917576:IVF917576 JEY917576:JFB917576 JOU917576:JOX917576 JYQ917576:JYT917576 KIM917576:KIP917576 KSI917576:KSL917576 LCE917576:LCH917576 LMA917576:LMD917576 LVW917576:LVZ917576 MFS917576:MFV917576 MPO917576:MPR917576 MZK917576:MZN917576 NJG917576:NJJ917576 NTC917576:NTF917576 OCY917576:ODB917576 OMU917576:OMX917576 OWQ917576:OWT917576 PGM917576:PGP917576 PQI917576:PQL917576 QAE917576:QAH917576 QKA917576:QKD917576 QTW917576:QTZ917576 RDS917576:RDV917576 RNO917576:RNR917576 RXK917576:RXN917576 SHG917576:SHJ917576 SRC917576:SRF917576 TAY917576:TBB917576 TKU917576:TKX917576 TUQ917576:TUT917576 UEM917576:UEP917576 UOI917576:UOL917576 UYE917576:UYH917576 VIA917576:VID917576 VRW917576:VRZ917576 WBS917576:WBV917576 WLO917576:WLR917576 WVK917576:WVN917576 C983112:F983112 IY983112:JB983112 SU983112:SX983112 ACQ983112:ACT983112 AMM983112:AMP983112 AWI983112:AWL983112 BGE983112:BGH983112 BQA983112:BQD983112 BZW983112:BZZ983112 CJS983112:CJV983112 CTO983112:CTR983112 DDK983112:DDN983112 DNG983112:DNJ983112 DXC983112:DXF983112 EGY983112:EHB983112 EQU983112:EQX983112 FAQ983112:FAT983112 FKM983112:FKP983112 FUI983112:FUL983112 GEE983112:GEH983112 GOA983112:GOD983112 GXW983112:GXZ983112 HHS983112:HHV983112 HRO983112:HRR983112 IBK983112:IBN983112 ILG983112:ILJ983112 IVC983112:IVF983112 JEY983112:JFB983112 JOU983112:JOX983112 JYQ983112:JYT983112 KIM983112:KIP983112 KSI983112:KSL983112 LCE983112:LCH983112 LMA983112:LMD983112 LVW983112:LVZ983112 MFS983112:MFV983112 MPO983112:MPR983112 MZK983112:MZN983112 NJG983112:NJJ983112 NTC983112:NTF983112 OCY983112:ODB983112 OMU983112:OMX983112 OWQ983112:OWT983112 PGM983112:PGP983112 PQI983112:PQL983112 QAE983112:QAH983112 QKA983112:QKD983112 QTW983112:QTZ983112 RDS983112:RDV983112 RNO983112:RNR983112 RXK983112:RXN983112 SHG983112:SHJ983112 SRC983112:SRF983112 TAY983112:TBB983112 TKU983112:TKX983112 TUQ983112:TUT983112 UEM983112:UEP983112 UOI983112:UOL983112 UYE983112:UYH983112 VIA983112:VID983112 VRW983112:VRZ983112 WBS983112:WBV983112 WLO983112:WLR983112 WVK983112:WVN983112">
      <formula1>$U$29:$U$31</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36" max="18"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2:Y76"/>
  <sheetViews>
    <sheetView view="pageBreakPreview" zoomScaleNormal="100" zoomScaleSheetLayoutView="100" workbookViewId="0">
      <selection activeCell="U20" sqref="U20"/>
    </sheetView>
  </sheetViews>
  <sheetFormatPr defaultRowHeight="13.2"/>
  <cols>
    <col min="1" max="1" width="23.109375" style="371" bestFit="1" customWidth="1"/>
    <col min="2" max="2" width="3.44140625" style="372" customWidth="1"/>
    <col min="3" max="3" width="5.109375" style="371" bestFit="1" customWidth="1"/>
    <col min="4" max="4" width="3.88671875" style="371" customWidth="1"/>
    <col min="5" max="5" width="3.33203125" style="371" customWidth="1"/>
    <col min="6" max="6" width="3.88671875" style="371" customWidth="1"/>
    <col min="7" max="7" width="3.33203125" style="371" customWidth="1"/>
    <col min="8" max="8" width="4.109375" style="371" customWidth="1"/>
    <col min="9" max="9" width="3.33203125" style="371" customWidth="1"/>
    <col min="10" max="10" width="10.44140625" style="371" customWidth="1"/>
    <col min="11" max="11" width="3.88671875" style="371" customWidth="1"/>
    <col min="12" max="12" width="8.88671875" style="371"/>
    <col min="13" max="13" width="4.88671875" style="371" customWidth="1"/>
    <col min="14" max="19" width="3.6640625" style="371" customWidth="1"/>
    <col min="20" max="256" width="8.88671875" style="371"/>
    <col min="257" max="257" width="23.109375" style="371" bestFit="1" customWidth="1"/>
    <col min="258" max="258" width="3.44140625" style="371" customWidth="1"/>
    <col min="259" max="259" width="5.109375" style="371" bestFit="1" customWidth="1"/>
    <col min="260" max="260" width="3.88671875" style="371" customWidth="1"/>
    <col min="261" max="261" width="3.33203125" style="371" customWidth="1"/>
    <col min="262" max="262" width="3.88671875" style="371" customWidth="1"/>
    <col min="263" max="263" width="3.33203125" style="371" customWidth="1"/>
    <col min="264" max="264" width="4.109375" style="371" customWidth="1"/>
    <col min="265" max="265" width="3.33203125" style="371" customWidth="1"/>
    <col min="266" max="266" width="10.44140625" style="371" customWidth="1"/>
    <col min="267" max="267" width="3.88671875" style="371" customWidth="1"/>
    <col min="268" max="268" width="8.88671875" style="371"/>
    <col min="269" max="269" width="4.88671875" style="371" customWidth="1"/>
    <col min="270" max="275" width="3.6640625" style="371" customWidth="1"/>
    <col min="276" max="512" width="8.88671875" style="371"/>
    <col min="513" max="513" width="23.109375" style="371" bestFit="1" customWidth="1"/>
    <col min="514" max="514" width="3.44140625" style="371" customWidth="1"/>
    <col min="515" max="515" width="5.109375" style="371" bestFit="1" customWidth="1"/>
    <col min="516" max="516" width="3.88671875" style="371" customWidth="1"/>
    <col min="517" max="517" width="3.33203125" style="371" customWidth="1"/>
    <col min="518" max="518" width="3.88671875" style="371" customWidth="1"/>
    <col min="519" max="519" width="3.33203125" style="371" customWidth="1"/>
    <col min="520" max="520" width="4.109375" style="371" customWidth="1"/>
    <col min="521" max="521" width="3.33203125" style="371" customWidth="1"/>
    <col min="522" max="522" width="10.44140625" style="371" customWidth="1"/>
    <col min="523" max="523" width="3.88671875" style="371" customWidth="1"/>
    <col min="524" max="524" width="8.88671875" style="371"/>
    <col min="525" max="525" width="4.88671875" style="371" customWidth="1"/>
    <col min="526" max="531" width="3.6640625" style="371" customWidth="1"/>
    <col min="532" max="768" width="8.88671875" style="371"/>
    <col min="769" max="769" width="23.109375" style="371" bestFit="1" customWidth="1"/>
    <col min="770" max="770" width="3.44140625" style="371" customWidth="1"/>
    <col min="771" max="771" width="5.109375" style="371" bestFit="1" customWidth="1"/>
    <col min="772" max="772" width="3.88671875" style="371" customWidth="1"/>
    <col min="773" max="773" width="3.33203125" style="371" customWidth="1"/>
    <col min="774" max="774" width="3.88671875" style="371" customWidth="1"/>
    <col min="775" max="775" width="3.33203125" style="371" customWidth="1"/>
    <col min="776" max="776" width="4.109375" style="371" customWidth="1"/>
    <col min="777" max="777" width="3.33203125" style="371" customWidth="1"/>
    <col min="778" max="778" width="10.44140625" style="371" customWidth="1"/>
    <col min="779" max="779" width="3.88671875" style="371" customWidth="1"/>
    <col min="780" max="780" width="8.88671875" style="371"/>
    <col min="781" max="781" width="4.88671875" style="371" customWidth="1"/>
    <col min="782" max="787" width="3.6640625" style="371" customWidth="1"/>
    <col min="788" max="1024" width="8.88671875" style="371"/>
    <col min="1025" max="1025" width="23.109375" style="371" bestFit="1" customWidth="1"/>
    <col min="1026" max="1026" width="3.44140625" style="371" customWidth="1"/>
    <col min="1027" max="1027" width="5.109375" style="371" bestFit="1" customWidth="1"/>
    <col min="1028" max="1028" width="3.88671875" style="371" customWidth="1"/>
    <col min="1029" max="1029" width="3.33203125" style="371" customWidth="1"/>
    <col min="1030" max="1030" width="3.88671875" style="371" customWidth="1"/>
    <col min="1031" max="1031" width="3.33203125" style="371" customWidth="1"/>
    <col min="1032" max="1032" width="4.109375" style="371" customWidth="1"/>
    <col min="1033" max="1033" width="3.33203125" style="371" customWidth="1"/>
    <col min="1034" max="1034" width="10.44140625" style="371" customWidth="1"/>
    <col min="1035" max="1035" width="3.88671875" style="371" customWidth="1"/>
    <col min="1036" max="1036" width="8.88671875" style="371"/>
    <col min="1037" max="1037" width="4.88671875" style="371" customWidth="1"/>
    <col min="1038" max="1043" width="3.6640625" style="371" customWidth="1"/>
    <col min="1044" max="1280" width="8.88671875" style="371"/>
    <col min="1281" max="1281" width="23.109375" style="371" bestFit="1" customWidth="1"/>
    <col min="1282" max="1282" width="3.44140625" style="371" customWidth="1"/>
    <col min="1283" max="1283" width="5.109375" style="371" bestFit="1" customWidth="1"/>
    <col min="1284" max="1284" width="3.88671875" style="371" customWidth="1"/>
    <col min="1285" max="1285" width="3.33203125" style="371" customWidth="1"/>
    <col min="1286" max="1286" width="3.88671875" style="371" customWidth="1"/>
    <col min="1287" max="1287" width="3.33203125" style="371" customWidth="1"/>
    <col min="1288" max="1288" width="4.109375" style="371" customWidth="1"/>
    <col min="1289" max="1289" width="3.33203125" style="371" customWidth="1"/>
    <col min="1290" max="1290" width="10.44140625" style="371" customWidth="1"/>
    <col min="1291" max="1291" width="3.88671875" style="371" customWidth="1"/>
    <col min="1292" max="1292" width="8.88671875" style="371"/>
    <col min="1293" max="1293" width="4.88671875" style="371" customWidth="1"/>
    <col min="1294" max="1299" width="3.6640625" style="371" customWidth="1"/>
    <col min="1300" max="1536" width="8.88671875" style="371"/>
    <col min="1537" max="1537" width="23.109375" style="371" bestFit="1" customWidth="1"/>
    <col min="1538" max="1538" width="3.44140625" style="371" customWidth="1"/>
    <col min="1539" max="1539" width="5.109375" style="371" bestFit="1" customWidth="1"/>
    <col min="1540" max="1540" width="3.88671875" style="371" customWidth="1"/>
    <col min="1541" max="1541" width="3.33203125" style="371" customWidth="1"/>
    <col min="1542" max="1542" width="3.88671875" style="371" customWidth="1"/>
    <col min="1543" max="1543" width="3.33203125" style="371" customWidth="1"/>
    <col min="1544" max="1544" width="4.109375" style="371" customWidth="1"/>
    <col min="1545" max="1545" width="3.33203125" style="371" customWidth="1"/>
    <col min="1546" max="1546" width="10.44140625" style="371" customWidth="1"/>
    <col min="1547" max="1547" width="3.88671875" style="371" customWidth="1"/>
    <col min="1548" max="1548" width="8.88671875" style="371"/>
    <col min="1549" max="1549" width="4.88671875" style="371" customWidth="1"/>
    <col min="1550" max="1555" width="3.6640625" style="371" customWidth="1"/>
    <col min="1556" max="1792" width="8.88671875" style="371"/>
    <col min="1793" max="1793" width="23.109375" style="371" bestFit="1" customWidth="1"/>
    <col min="1794" max="1794" width="3.44140625" style="371" customWidth="1"/>
    <col min="1795" max="1795" width="5.109375" style="371" bestFit="1" customWidth="1"/>
    <col min="1796" max="1796" width="3.88671875" style="371" customWidth="1"/>
    <col min="1797" max="1797" width="3.33203125" style="371" customWidth="1"/>
    <col min="1798" max="1798" width="3.88671875" style="371" customWidth="1"/>
    <col min="1799" max="1799" width="3.33203125" style="371" customWidth="1"/>
    <col min="1800" max="1800" width="4.109375" style="371" customWidth="1"/>
    <col min="1801" max="1801" width="3.33203125" style="371" customWidth="1"/>
    <col min="1802" max="1802" width="10.44140625" style="371" customWidth="1"/>
    <col min="1803" max="1803" width="3.88671875" style="371" customWidth="1"/>
    <col min="1804" max="1804" width="8.88671875" style="371"/>
    <col min="1805" max="1805" width="4.88671875" style="371" customWidth="1"/>
    <col min="1806" max="1811" width="3.6640625" style="371" customWidth="1"/>
    <col min="1812" max="2048" width="8.88671875" style="371"/>
    <col min="2049" max="2049" width="23.109375" style="371" bestFit="1" customWidth="1"/>
    <col min="2050" max="2050" width="3.44140625" style="371" customWidth="1"/>
    <col min="2051" max="2051" width="5.109375" style="371" bestFit="1" customWidth="1"/>
    <col min="2052" max="2052" width="3.88671875" style="371" customWidth="1"/>
    <col min="2053" max="2053" width="3.33203125" style="371" customWidth="1"/>
    <col min="2054" max="2054" width="3.88671875" style="371" customWidth="1"/>
    <col min="2055" max="2055" width="3.33203125" style="371" customWidth="1"/>
    <col min="2056" max="2056" width="4.109375" style="371" customWidth="1"/>
    <col min="2057" max="2057" width="3.33203125" style="371" customWidth="1"/>
    <col min="2058" max="2058" width="10.44140625" style="371" customWidth="1"/>
    <col min="2059" max="2059" width="3.88671875" style="371" customWidth="1"/>
    <col min="2060" max="2060" width="8.88671875" style="371"/>
    <col min="2061" max="2061" width="4.88671875" style="371" customWidth="1"/>
    <col min="2062" max="2067" width="3.6640625" style="371" customWidth="1"/>
    <col min="2068" max="2304" width="8.88671875" style="371"/>
    <col min="2305" max="2305" width="23.109375" style="371" bestFit="1" customWidth="1"/>
    <col min="2306" max="2306" width="3.44140625" style="371" customWidth="1"/>
    <col min="2307" max="2307" width="5.109375" style="371" bestFit="1" customWidth="1"/>
    <col min="2308" max="2308" width="3.88671875" style="371" customWidth="1"/>
    <col min="2309" max="2309" width="3.33203125" style="371" customWidth="1"/>
    <col min="2310" max="2310" width="3.88671875" style="371" customWidth="1"/>
    <col min="2311" max="2311" width="3.33203125" style="371" customWidth="1"/>
    <col min="2312" max="2312" width="4.109375" style="371" customWidth="1"/>
    <col min="2313" max="2313" width="3.33203125" style="371" customWidth="1"/>
    <col min="2314" max="2314" width="10.44140625" style="371" customWidth="1"/>
    <col min="2315" max="2315" width="3.88671875" style="371" customWidth="1"/>
    <col min="2316" max="2316" width="8.88671875" style="371"/>
    <col min="2317" max="2317" width="4.88671875" style="371" customWidth="1"/>
    <col min="2318" max="2323" width="3.6640625" style="371" customWidth="1"/>
    <col min="2324" max="2560" width="8.88671875" style="371"/>
    <col min="2561" max="2561" width="23.109375" style="371" bestFit="1" customWidth="1"/>
    <col min="2562" max="2562" width="3.44140625" style="371" customWidth="1"/>
    <col min="2563" max="2563" width="5.109375" style="371" bestFit="1" customWidth="1"/>
    <col min="2564" max="2564" width="3.88671875" style="371" customWidth="1"/>
    <col min="2565" max="2565" width="3.33203125" style="371" customWidth="1"/>
    <col min="2566" max="2566" width="3.88671875" style="371" customWidth="1"/>
    <col min="2567" max="2567" width="3.33203125" style="371" customWidth="1"/>
    <col min="2568" max="2568" width="4.109375" style="371" customWidth="1"/>
    <col min="2569" max="2569" width="3.33203125" style="371" customWidth="1"/>
    <col min="2570" max="2570" width="10.44140625" style="371" customWidth="1"/>
    <col min="2571" max="2571" width="3.88671875" style="371" customWidth="1"/>
    <col min="2572" max="2572" width="8.88671875" style="371"/>
    <col min="2573" max="2573" width="4.88671875" style="371" customWidth="1"/>
    <col min="2574" max="2579" width="3.6640625" style="371" customWidth="1"/>
    <col min="2580" max="2816" width="8.88671875" style="371"/>
    <col min="2817" max="2817" width="23.109375" style="371" bestFit="1" customWidth="1"/>
    <col min="2818" max="2818" width="3.44140625" style="371" customWidth="1"/>
    <col min="2819" max="2819" width="5.109375" style="371" bestFit="1" customWidth="1"/>
    <col min="2820" max="2820" width="3.88671875" style="371" customWidth="1"/>
    <col min="2821" max="2821" width="3.33203125" style="371" customWidth="1"/>
    <col min="2822" max="2822" width="3.88671875" style="371" customWidth="1"/>
    <col min="2823" max="2823" width="3.33203125" style="371" customWidth="1"/>
    <col min="2824" max="2824" width="4.109375" style="371" customWidth="1"/>
    <col min="2825" max="2825" width="3.33203125" style="371" customWidth="1"/>
    <col min="2826" max="2826" width="10.44140625" style="371" customWidth="1"/>
    <col min="2827" max="2827" width="3.88671875" style="371" customWidth="1"/>
    <col min="2828" max="2828" width="8.88671875" style="371"/>
    <col min="2829" max="2829" width="4.88671875" style="371" customWidth="1"/>
    <col min="2830" max="2835" width="3.6640625" style="371" customWidth="1"/>
    <col min="2836" max="3072" width="8.88671875" style="371"/>
    <col min="3073" max="3073" width="23.109375" style="371" bestFit="1" customWidth="1"/>
    <col min="3074" max="3074" width="3.44140625" style="371" customWidth="1"/>
    <col min="3075" max="3075" width="5.109375" style="371" bestFit="1" customWidth="1"/>
    <col min="3076" max="3076" width="3.88671875" style="371" customWidth="1"/>
    <col min="3077" max="3077" width="3.33203125" style="371" customWidth="1"/>
    <col min="3078" max="3078" width="3.88671875" style="371" customWidth="1"/>
    <col min="3079" max="3079" width="3.33203125" style="371" customWidth="1"/>
    <col min="3080" max="3080" width="4.109375" style="371" customWidth="1"/>
    <col min="3081" max="3081" width="3.33203125" style="371" customWidth="1"/>
    <col min="3082" max="3082" width="10.44140625" style="371" customWidth="1"/>
    <col min="3083" max="3083" width="3.88671875" style="371" customWidth="1"/>
    <col min="3084" max="3084" width="8.88671875" style="371"/>
    <col min="3085" max="3085" width="4.88671875" style="371" customWidth="1"/>
    <col min="3086" max="3091" width="3.6640625" style="371" customWidth="1"/>
    <col min="3092" max="3328" width="8.88671875" style="371"/>
    <col min="3329" max="3329" width="23.109375" style="371" bestFit="1" customWidth="1"/>
    <col min="3330" max="3330" width="3.44140625" style="371" customWidth="1"/>
    <col min="3331" max="3331" width="5.109375" style="371" bestFit="1" customWidth="1"/>
    <col min="3332" max="3332" width="3.88671875" style="371" customWidth="1"/>
    <col min="3333" max="3333" width="3.33203125" style="371" customWidth="1"/>
    <col min="3334" max="3334" width="3.88671875" style="371" customWidth="1"/>
    <col min="3335" max="3335" width="3.33203125" style="371" customWidth="1"/>
    <col min="3336" max="3336" width="4.109375" style="371" customWidth="1"/>
    <col min="3337" max="3337" width="3.33203125" style="371" customWidth="1"/>
    <col min="3338" max="3338" width="10.44140625" style="371" customWidth="1"/>
    <col min="3339" max="3339" width="3.88671875" style="371" customWidth="1"/>
    <col min="3340" max="3340" width="8.88671875" style="371"/>
    <col min="3341" max="3341" width="4.88671875" style="371" customWidth="1"/>
    <col min="3342" max="3347" width="3.6640625" style="371" customWidth="1"/>
    <col min="3348" max="3584" width="8.88671875" style="371"/>
    <col min="3585" max="3585" width="23.109375" style="371" bestFit="1" customWidth="1"/>
    <col min="3586" max="3586" width="3.44140625" style="371" customWidth="1"/>
    <col min="3587" max="3587" width="5.109375" style="371" bestFit="1" customWidth="1"/>
    <col min="3588" max="3588" width="3.88671875" style="371" customWidth="1"/>
    <col min="3589" max="3589" width="3.33203125" style="371" customWidth="1"/>
    <col min="3590" max="3590" width="3.88671875" style="371" customWidth="1"/>
    <col min="3591" max="3591" width="3.33203125" style="371" customWidth="1"/>
    <col min="3592" max="3592" width="4.109375" style="371" customWidth="1"/>
    <col min="3593" max="3593" width="3.33203125" style="371" customWidth="1"/>
    <col min="3594" max="3594" width="10.44140625" style="371" customWidth="1"/>
    <col min="3595" max="3595" width="3.88671875" style="371" customWidth="1"/>
    <col min="3596" max="3596" width="8.88671875" style="371"/>
    <col min="3597" max="3597" width="4.88671875" style="371" customWidth="1"/>
    <col min="3598" max="3603" width="3.6640625" style="371" customWidth="1"/>
    <col min="3604" max="3840" width="8.88671875" style="371"/>
    <col min="3841" max="3841" width="23.109375" style="371" bestFit="1" customWidth="1"/>
    <col min="3842" max="3842" width="3.44140625" style="371" customWidth="1"/>
    <col min="3843" max="3843" width="5.109375" style="371" bestFit="1" customWidth="1"/>
    <col min="3844" max="3844" width="3.88671875" style="371" customWidth="1"/>
    <col min="3845" max="3845" width="3.33203125" style="371" customWidth="1"/>
    <col min="3846" max="3846" width="3.88671875" style="371" customWidth="1"/>
    <col min="3847" max="3847" width="3.33203125" style="371" customWidth="1"/>
    <col min="3848" max="3848" width="4.109375" style="371" customWidth="1"/>
    <col min="3849" max="3849" width="3.33203125" style="371" customWidth="1"/>
    <col min="3850" max="3850" width="10.44140625" style="371" customWidth="1"/>
    <col min="3851" max="3851" width="3.88671875" style="371" customWidth="1"/>
    <col min="3852" max="3852" width="8.88671875" style="371"/>
    <col min="3853" max="3853" width="4.88671875" style="371" customWidth="1"/>
    <col min="3854" max="3859" width="3.6640625" style="371" customWidth="1"/>
    <col min="3860" max="4096" width="8.88671875" style="371"/>
    <col min="4097" max="4097" width="23.109375" style="371" bestFit="1" customWidth="1"/>
    <col min="4098" max="4098" width="3.44140625" style="371" customWidth="1"/>
    <col min="4099" max="4099" width="5.109375" style="371" bestFit="1" customWidth="1"/>
    <col min="4100" max="4100" width="3.88671875" style="371" customWidth="1"/>
    <col min="4101" max="4101" width="3.33203125" style="371" customWidth="1"/>
    <col min="4102" max="4102" width="3.88671875" style="371" customWidth="1"/>
    <col min="4103" max="4103" width="3.33203125" style="371" customWidth="1"/>
    <col min="4104" max="4104" width="4.109375" style="371" customWidth="1"/>
    <col min="4105" max="4105" width="3.33203125" style="371" customWidth="1"/>
    <col min="4106" max="4106" width="10.44140625" style="371" customWidth="1"/>
    <col min="4107" max="4107" width="3.88671875" style="371" customWidth="1"/>
    <col min="4108" max="4108" width="8.88671875" style="371"/>
    <col min="4109" max="4109" width="4.88671875" style="371" customWidth="1"/>
    <col min="4110" max="4115" width="3.6640625" style="371" customWidth="1"/>
    <col min="4116" max="4352" width="8.88671875" style="371"/>
    <col min="4353" max="4353" width="23.109375" style="371" bestFit="1" customWidth="1"/>
    <col min="4354" max="4354" width="3.44140625" style="371" customWidth="1"/>
    <col min="4355" max="4355" width="5.109375" style="371" bestFit="1" customWidth="1"/>
    <col min="4356" max="4356" width="3.88671875" style="371" customWidth="1"/>
    <col min="4357" max="4357" width="3.33203125" style="371" customWidth="1"/>
    <col min="4358" max="4358" width="3.88671875" style="371" customWidth="1"/>
    <col min="4359" max="4359" width="3.33203125" style="371" customWidth="1"/>
    <col min="4360" max="4360" width="4.109375" style="371" customWidth="1"/>
    <col min="4361" max="4361" width="3.33203125" style="371" customWidth="1"/>
    <col min="4362" max="4362" width="10.44140625" style="371" customWidth="1"/>
    <col min="4363" max="4363" width="3.88671875" style="371" customWidth="1"/>
    <col min="4364" max="4364" width="8.88671875" style="371"/>
    <col min="4365" max="4365" width="4.88671875" style="371" customWidth="1"/>
    <col min="4366" max="4371" width="3.6640625" style="371" customWidth="1"/>
    <col min="4372" max="4608" width="8.88671875" style="371"/>
    <col min="4609" max="4609" width="23.109375" style="371" bestFit="1" customWidth="1"/>
    <col min="4610" max="4610" width="3.44140625" style="371" customWidth="1"/>
    <col min="4611" max="4611" width="5.109375" style="371" bestFit="1" customWidth="1"/>
    <col min="4612" max="4612" width="3.88671875" style="371" customWidth="1"/>
    <col min="4613" max="4613" width="3.33203125" style="371" customWidth="1"/>
    <col min="4614" max="4614" width="3.88671875" style="371" customWidth="1"/>
    <col min="4615" max="4615" width="3.33203125" style="371" customWidth="1"/>
    <col min="4616" max="4616" width="4.109375" style="371" customWidth="1"/>
    <col min="4617" max="4617" width="3.33203125" style="371" customWidth="1"/>
    <col min="4618" max="4618" width="10.44140625" style="371" customWidth="1"/>
    <col min="4619" max="4619" width="3.88671875" style="371" customWidth="1"/>
    <col min="4620" max="4620" width="8.88671875" style="371"/>
    <col min="4621" max="4621" width="4.88671875" style="371" customWidth="1"/>
    <col min="4622" max="4627" width="3.6640625" style="371" customWidth="1"/>
    <col min="4628" max="4864" width="8.88671875" style="371"/>
    <col min="4865" max="4865" width="23.109375" style="371" bestFit="1" customWidth="1"/>
    <col min="4866" max="4866" width="3.44140625" style="371" customWidth="1"/>
    <col min="4867" max="4867" width="5.109375" style="371" bestFit="1" customWidth="1"/>
    <col min="4868" max="4868" width="3.88671875" style="371" customWidth="1"/>
    <col min="4869" max="4869" width="3.33203125" style="371" customWidth="1"/>
    <col min="4870" max="4870" width="3.88671875" style="371" customWidth="1"/>
    <col min="4871" max="4871" width="3.33203125" style="371" customWidth="1"/>
    <col min="4872" max="4872" width="4.109375" style="371" customWidth="1"/>
    <col min="4873" max="4873" width="3.33203125" style="371" customWidth="1"/>
    <col min="4874" max="4874" width="10.44140625" style="371" customWidth="1"/>
    <col min="4875" max="4875" width="3.88671875" style="371" customWidth="1"/>
    <col min="4876" max="4876" width="8.88671875" style="371"/>
    <col min="4877" max="4877" width="4.88671875" style="371" customWidth="1"/>
    <col min="4878" max="4883" width="3.6640625" style="371" customWidth="1"/>
    <col min="4884" max="5120" width="8.88671875" style="371"/>
    <col min="5121" max="5121" width="23.109375" style="371" bestFit="1" customWidth="1"/>
    <col min="5122" max="5122" width="3.44140625" style="371" customWidth="1"/>
    <col min="5123" max="5123" width="5.109375" style="371" bestFit="1" customWidth="1"/>
    <col min="5124" max="5124" width="3.88671875" style="371" customWidth="1"/>
    <col min="5125" max="5125" width="3.33203125" style="371" customWidth="1"/>
    <col min="5126" max="5126" width="3.88671875" style="371" customWidth="1"/>
    <col min="5127" max="5127" width="3.33203125" style="371" customWidth="1"/>
    <col min="5128" max="5128" width="4.109375" style="371" customWidth="1"/>
    <col min="5129" max="5129" width="3.33203125" style="371" customWidth="1"/>
    <col min="5130" max="5130" width="10.44140625" style="371" customWidth="1"/>
    <col min="5131" max="5131" width="3.88671875" style="371" customWidth="1"/>
    <col min="5132" max="5132" width="8.88671875" style="371"/>
    <col min="5133" max="5133" width="4.88671875" style="371" customWidth="1"/>
    <col min="5134" max="5139" width="3.6640625" style="371" customWidth="1"/>
    <col min="5140" max="5376" width="8.88671875" style="371"/>
    <col min="5377" max="5377" width="23.109375" style="371" bestFit="1" customWidth="1"/>
    <col min="5378" max="5378" width="3.44140625" style="371" customWidth="1"/>
    <col min="5379" max="5379" width="5.109375" style="371" bestFit="1" customWidth="1"/>
    <col min="5380" max="5380" width="3.88671875" style="371" customWidth="1"/>
    <col min="5381" max="5381" width="3.33203125" style="371" customWidth="1"/>
    <col min="5382" max="5382" width="3.88671875" style="371" customWidth="1"/>
    <col min="5383" max="5383" width="3.33203125" style="371" customWidth="1"/>
    <col min="5384" max="5384" width="4.109375" style="371" customWidth="1"/>
    <col min="5385" max="5385" width="3.33203125" style="371" customWidth="1"/>
    <col min="5386" max="5386" width="10.44140625" style="371" customWidth="1"/>
    <col min="5387" max="5387" width="3.88671875" style="371" customWidth="1"/>
    <col min="5388" max="5388" width="8.88671875" style="371"/>
    <col min="5389" max="5389" width="4.88671875" style="371" customWidth="1"/>
    <col min="5390" max="5395" width="3.6640625" style="371" customWidth="1"/>
    <col min="5396" max="5632" width="8.88671875" style="371"/>
    <col min="5633" max="5633" width="23.109375" style="371" bestFit="1" customWidth="1"/>
    <col min="5634" max="5634" width="3.44140625" style="371" customWidth="1"/>
    <col min="5635" max="5635" width="5.109375" style="371" bestFit="1" customWidth="1"/>
    <col min="5636" max="5636" width="3.88671875" style="371" customWidth="1"/>
    <col min="5637" max="5637" width="3.33203125" style="371" customWidth="1"/>
    <col min="5638" max="5638" width="3.88671875" style="371" customWidth="1"/>
    <col min="5639" max="5639" width="3.33203125" style="371" customWidth="1"/>
    <col min="5640" max="5640" width="4.109375" style="371" customWidth="1"/>
    <col min="5641" max="5641" width="3.33203125" style="371" customWidth="1"/>
    <col min="5642" max="5642" width="10.44140625" style="371" customWidth="1"/>
    <col min="5643" max="5643" width="3.88671875" style="371" customWidth="1"/>
    <col min="5644" max="5644" width="8.88671875" style="371"/>
    <col min="5645" max="5645" width="4.88671875" style="371" customWidth="1"/>
    <col min="5646" max="5651" width="3.6640625" style="371" customWidth="1"/>
    <col min="5652" max="5888" width="8.88671875" style="371"/>
    <col min="5889" max="5889" width="23.109375" style="371" bestFit="1" customWidth="1"/>
    <col min="5890" max="5890" width="3.44140625" style="371" customWidth="1"/>
    <col min="5891" max="5891" width="5.109375" style="371" bestFit="1" customWidth="1"/>
    <col min="5892" max="5892" width="3.88671875" style="371" customWidth="1"/>
    <col min="5893" max="5893" width="3.33203125" style="371" customWidth="1"/>
    <col min="5894" max="5894" width="3.88671875" style="371" customWidth="1"/>
    <col min="5895" max="5895" width="3.33203125" style="371" customWidth="1"/>
    <col min="5896" max="5896" width="4.109375" style="371" customWidth="1"/>
    <col min="5897" max="5897" width="3.33203125" style="371" customWidth="1"/>
    <col min="5898" max="5898" width="10.44140625" style="371" customWidth="1"/>
    <col min="5899" max="5899" width="3.88671875" style="371" customWidth="1"/>
    <col min="5900" max="5900" width="8.88671875" style="371"/>
    <col min="5901" max="5901" width="4.88671875" style="371" customWidth="1"/>
    <col min="5902" max="5907" width="3.6640625" style="371" customWidth="1"/>
    <col min="5908" max="6144" width="8.88671875" style="371"/>
    <col min="6145" max="6145" width="23.109375" style="371" bestFit="1" customWidth="1"/>
    <col min="6146" max="6146" width="3.44140625" style="371" customWidth="1"/>
    <col min="6147" max="6147" width="5.109375" style="371" bestFit="1" customWidth="1"/>
    <col min="6148" max="6148" width="3.88671875" style="371" customWidth="1"/>
    <col min="6149" max="6149" width="3.33203125" style="371" customWidth="1"/>
    <col min="6150" max="6150" width="3.88671875" style="371" customWidth="1"/>
    <col min="6151" max="6151" width="3.33203125" style="371" customWidth="1"/>
    <col min="6152" max="6152" width="4.109375" style="371" customWidth="1"/>
    <col min="6153" max="6153" width="3.33203125" style="371" customWidth="1"/>
    <col min="6154" max="6154" width="10.44140625" style="371" customWidth="1"/>
    <col min="6155" max="6155" width="3.88671875" style="371" customWidth="1"/>
    <col min="6156" max="6156" width="8.88671875" style="371"/>
    <col min="6157" max="6157" width="4.88671875" style="371" customWidth="1"/>
    <col min="6158" max="6163" width="3.6640625" style="371" customWidth="1"/>
    <col min="6164" max="6400" width="8.88671875" style="371"/>
    <col min="6401" max="6401" width="23.109375" style="371" bestFit="1" customWidth="1"/>
    <col min="6402" max="6402" width="3.44140625" style="371" customWidth="1"/>
    <col min="6403" max="6403" width="5.109375" style="371" bestFit="1" customWidth="1"/>
    <col min="6404" max="6404" width="3.88671875" style="371" customWidth="1"/>
    <col min="6405" max="6405" width="3.33203125" style="371" customWidth="1"/>
    <col min="6406" max="6406" width="3.88671875" style="371" customWidth="1"/>
    <col min="6407" max="6407" width="3.33203125" style="371" customWidth="1"/>
    <col min="6408" max="6408" width="4.109375" style="371" customWidth="1"/>
    <col min="6409" max="6409" width="3.33203125" style="371" customWidth="1"/>
    <col min="6410" max="6410" width="10.44140625" style="371" customWidth="1"/>
    <col min="6411" max="6411" width="3.88671875" style="371" customWidth="1"/>
    <col min="6412" max="6412" width="8.88671875" style="371"/>
    <col min="6413" max="6413" width="4.88671875" style="371" customWidth="1"/>
    <col min="6414" max="6419" width="3.6640625" style="371" customWidth="1"/>
    <col min="6420" max="6656" width="8.88671875" style="371"/>
    <col min="6657" max="6657" width="23.109375" style="371" bestFit="1" customWidth="1"/>
    <col min="6658" max="6658" width="3.44140625" style="371" customWidth="1"/>
    <col min="6659" max="6659" width="5.109375" style="371" bestFit="1" customWidth="1"/>
    <col min="6660" max="6660" width="3.88671875" style="371" customWidth="1"/>
    <col min="6661" max="6661" width="3.33203125" style="371" customWidth="1"/>
    <col min="6662" max="6662" width="3.88671875" style="371" customWidth="1"/>
    <col min="6663" max="6663" width="3.33203125" style="371" customWidth="1"/>
    <col min="6664" max="6664" width="4.109375" style="371" customWidth="1"/>
    <col min="6665" max="6665" width="3.33203125" style="371" customWidth="1"/>
    <col min="6666" max="6666" width="10.44140625" style="371" customWidth="1"/>
    <col min="6667" max="6667" width="3.88671875" style="371" customWidth="1"/>
    <col min="6668" max="6668" width="8.88671875" style="371"/>
    <col min="6669" max="6669" width="4.88671875" style="371" customWidth="1"/>
    <col min="6670" max="6675" width="3.6640625" style="371" customWidth="1"/>
    <col min="6676" max="6912" width="8.88671875" style="371"/>
    <col min="6913" max="6913" width="23.109375" style="371" bestFit="1" customWidth="1"/>
    <col min="6914" max="6914" width="3.44140625" style="371" customWidth="1"/>
    <col min="6915" max="6915" width="5.109375" style="371" bestFit="1" customWidth="1"/>
    <col min="6916" max="6916" width="3.88671875" style="371" customWidth="1"/>
    <col min="6917" max="6917" width="3.33203125" style="371" customWidth="1"/>
    <col min="6918" max="6918" width="3.88671875" style="371" customWidth="1"/>
    <col min="6919" max="6919" width="3.33203125" style="371" customWidth="1"/>
    <col min="6920" max="6920" width="4.109375" style="371" customWidth="1"/>
    <col min="6921" max="6921" width="3.33203125" style="371" customWidth="1"/>
    <col min="6922" max="6922" width="10.44140625" style="371" customWidth="1"/>
    <col min="6923" max="6923" width="3.88671875" style="371" customWidth="1"/>
    <col min="6924" max="6924" width="8.88671875" style="371"/>
    <col min="6925" max="6925" width="4.88671875" style="371" customWidth="1"/>
    <col min="6926" max="6931" width="3.6640625" style="371" customWidth="1"/>
    <col min="6932" max="7168" width="8.88671875" style="371"/>
    <col min="7169" max="7169" width="23.109375" style="371" bestFit="1" customWidth="1"/>
    <col min="7170" max="7170" width="3.44140625" style="371" customWidth="1"/>
    <col min="7171" max="7171" width="5.109375" style="371" bestFit="1" customWidth="1"/>
    <col min="7172" max="7172" width="3.88671875" style="371" customWidth="1"/>
    <col min="7173" max="7173" width="3.33203125" style="371" customWidth="1"/>
    <col min="7174" max="7174" width="3.88671875" style="371" customWidth="1"/>
    <col min="7175" max="7175" width="3.33203125" style="371" customWidth="1"/>
    <col min="7176" max="7176" width="4.109375" style="371" customWidth="1"/>
    <col min="7177" max="7177" width="3.33203125" style="371" customWidth="1"/>
    <col min="7178" max="7178" width="10.44140625" style="371" customWidth="1"/>
    <col min="7179" max="7179" width="3.88671875" style="371" customWidth="1"/>
    <col min="7180" max="7180" width="8.88671875" style="371"/>
    <col min="7181" max="7181" width="4.88671875" style="371" customWidth="1"/>
    <col min="7182" max="7187" width="3.6640625" style="371" customWidth="1"/>
    <col min="7188" max="7424" width="8.88671875" style="371"/>
    <col min="7425" max="7425" width="23.109375" style="371" bestFit="1" customWidth="1"/>
    <col min="7426" max="7426" width="3.44140625" style="371" customWidth="1"/>
    <col min="7427" max="7427" width="5.109375" style="371" bestFit="1" customWidth="1"/>
    <col min="7428" max="7428" width="3.88671875" style="371" customWidth="1"/>
    <col min="7429" max="7429" width="3.33203125" style="371" customWidth="1"/>
    <col min="7430" max="7430" width="3.88671875" style="371" customWidth="1"/>
    <col min="7431" max="7431" width="3.33203125" style="371" customWidth="1"/>
    <col min="7432" max="7432" width="4.109375" style="371" customWidth="1"/>
    <col min="7433" max="7433" width="3.33203125" style="371" customWidth="1"/>
    <col min="7434" max="7434" width="10.44140625" style="371" customWidth="1"/>
    <col min="7435" max="7435" width="3.88671875" style="371" customWidth="1"/>
    <col min="7436" max="7436" width="8.88671875" style="371"/>
    <col min="7437" max="7437" width="4.88671875" style="371" customWidth="1"/>
    <col min="7438" max="7443" width="3.6640625" style="371" customWidth="1"/>
    <col min="7444" max="7680" width="8.88671875" style="371"/>
    <col min="7681" max="7681" width="23.109375" style="371" bestFit="1" customWidth="1"/>
    <col min="7682" max="7682" width="3.44140625" style="371" customWidth="1"/>
    <col min="7683" max="7683" width="5.109375" style="371" bestFit="1" customWidth="1"/>
    <col min="7684" max="7684" width="3.88671875" style="371" customWidth="1"/>
    <col min="7685" max="7685" width="3.33203125" style="371" customWidth="1"/>
    <col min="7686" max="7686" width="3.88671875" style="371" customWidth="1"/>
    <col min="7687" max="7687" width="3.33203125" style="371" customWidth="1"/>
    <col min="7688" max="7688" width="4.109375" style="371" customWidth="1"/>
    <col min="7689" max="7689" width="3.33203125" style="371" customWidth="1"/>
    <col min="7690" max="7690" width="10.44140625" style="371" customWidth="1"/>
    <col min="7691" max="7691" width="3.88671875" style="371" customWidth="1"/>
    <col min="7692" max="7692" width="8.88671875" style="371"/>
    <col min="7693" max="7693" width="4.88671875" style="371" customWidth="1"/>
    <col min="7694" max="7699" width="3.6640625" style="371" customWidth="1"/>
    <col min="7700" max="7936" width="8.88671875" style="371"/>
    <col min="7937" max="7937" width="23.109375" style="371" bestFit="1" customWidth="1"/>
    <col min="7938" max="7938" width="3.44140625" style="371" customWidth="1"/>
    <col min="7939" max="7939" width="5.109375" style="371" bestFit="1" customWidth="1"/>
    <col min="7940" max="7940" width="3.88671875" style="371" customWidth="1"/>
    <col min="7941" max="7941" width="3.33203125" style="371" customWidth="1"/>
    <col min="7942" max="7942" width="3.88671875" style="371" customWidth="1"/>
    <col min="7943" max="7943" width="3.33203125" style="371" customWidth="1"/>
    <col min="7944" max="7944" width="4.109375" style="371" customWidth="1"/>
    <col min="7945" max="7945" width="3.33203125" style="371" customWidth="1"/>
    <col min="7946" max="7946" width="10.44140625" style="371" customWidth="1"/>
    <col min="7947" max="7947" width="3.88671875" style="371" customWidth="1"/>
    <col min="7948" max="7948" width="8.88671875" style="371"/>
    <col min="7949" max="7949" width="4.88671875" style="371" customWidth="1"/>
    <col min="7950" max="7955" width="3.6640625" style="371" customWidth="1"/>
    <col min="7956" max="8192" width="8.88671875" style="371"/>
    <col min="8193" max="8193" width="23.109375" style="371" bestFit="1" customWidth="1"/>
    <col min="8194" max="8194" width="3.44140625" style="371" customWidth="1"/>
    <col min="8195" max="8195" width="5.109375" style="371" bestFit="1" customWidth="1"/>
    <col min="8196" max="8196" width="3.88671875" style="371" customWidth="1"/>
    <col min="8197" max="8197" width="3.33203125" style="371" customWidth="1"/>
    <col min="8198" max="8198" width="3.88671875" style="371" customWidth="1"/>
    <col min="8199" max="8199" width="3.33203125" style="371" customWidth="1"/>
    <col min="8200" max="8200" width="4.109375" style="371" customWidth="1"/>
    <col min="8201" max="8201" width="3.33203125" style="371" customWidth="1"/>
    <col min="8202" max="8202" width="10.44140625" style="371" customWidth="1"/>
    <col min="8203" max="8203" width="3.88671875" style="371" customWidth="1"/>
    <col min="8204" max="8204" width="8.88671875" style="371"/>
    <col min="8205" max="8205" width="4.88671875" style="371" customWidth="1"/>
    <col min="8206" max="8211" width="3.6640625" style="371" customWidth="1"/>
    <col min="8212" max="8448" width="8.88671875" style="371"/>
    <col min="8449" max="8449" width="23.109375" style="371" bestFit="1" customWidth="1"/>
    <col min="8450" max="8450" width="3.44140625" style="371" customWidth="1"/>
    <col min="8451" max="8451" width="5.109375" style="371" bestFit="1" customWidth="1"/>
    <col min="8452" max="8452" width="3.88671875" style="371" customWidth="1"/>
    <col min="8453" max="8453" width="3.33203125" style="371" customWidth="1"/>
    <col min="8454" max="8454" width="3.88671875" style="371" customWidth="1"/>
    <col min="8455" max="8455" width="3.33203125" style="371" customWidth="1"/>
    <col min="8456" max="8456" width="4.109375" style="371" customWidth="1"/>
    <col min="8457" max="8457" width="3.33203125" style="371" customWidth="1"/>
    <col min="8458" max="8458" width="10.44140625" style="371" customWidth="1"/>
    <col min="8459" max="8459" width="3.88671875" style="371" customWidth="1"/>
    <col min="8460" max="8460" width="8.88671875" style="371"/>
    <col min="8461" max="8461" width="4.88671875" style="371" customWidth="1"/>
    <col min="8462" max="8467" width="3.6640625" style="371" customWidth="1"/>
    <col min="8468" max="8704" width="8.88671875" style="371"/>
    <col min="8705" max="8705" width="23.109375" style="371" bestFit="1" customWidth="1"/>
    <col min="8706" max="8706" width="3.44140625" style="371" customWidth="1"/>
    <col min="8707" max="8707" width="5.109375" style="371" bestFit="1" customWidth="1"/>
    <col min="8708" max="8708" width="3.88671875" style="371" customWidth="1"/>
    <col min="8709" max="8709" width="3.33203125" style="371" customWidth="1"/>
    <col min="8710" max="8710" width="3.88671875" style="371" customWidth="1"/>
    <col min="8711" max="8711" width="3.33203125" style="371" customWidth="1"/>
    <col min="8712" max="8712" width="4.109375" style="371" customWidth="1"/>
    <col min="8713" max="8713" width="3.33203125" style="371" customWidth="1"/>
    <col min="8714" max="8714" width="10.44140625" style="371" customWidth="1"/>
    <col min="8715" max="8715" width="3.88671875" style="371" customWidth="1"/>
    <col min="8716" max="8716" width="8.88671875" style="371"/>
    <col min="8717" max="8717" width="4.88671875" style="371" customWidth="1"/>
    <col min="8718" max="8723" width="3.6640625" style="371" customWidth="1"/>
    <col min="8724" max="8960" width="8.88671875" style="371"/>
    <col min="8961" max="8961" width="23.109375" style="371" bestFit="1" customWidth="1"/>
    <col min="8962" max="8962" width="3.44140625" style="371" customWidth="1"/>
    <col min="8963" max="8963" width="5.109375" style="371" bestFit="1" customWidth="1"/>
    <col min="8964" max="8964" width="3.88671875" style="371" customWidth="1"/>
    <col min="8965" max="8965" width="3.33203125" style="371" customWidth="1"/>
    <col min="8966" max="8966" width="3.88671875" style="371" customWidth="1"/>
    <col min="8967" max="8967" width="3.33203125" style="371" customWidth="1"/>
    <col min="8968" max="8968" width="4.109375" style="371" customWidth="1"/>
    <col min="8969" max="8969" width="3.33203125" style="371" customWidth="1"/>
    <col min="8970" max="8970" width="10.44140625" style="371" customWidth="1"/>
    <col min="8971" max="8971" width="3.88671875" style="371" customWidth="1"/>
    <col min="8972" max="8972" width="8.88671875" style="371"/>
    <col min="8973" max="8973" width="4.88671875" style="371" customWidth="1"/>
    <col min="8974" max="8979" width="3.6640625" style="371" customWidth="1"/>
    <col min="8980" max="9216" width="8.88671875" style="371"/>
    <col min="9217" max="9217" width="23.109375" style="371" bestFit="1" customWidth="1"/>
    <col min="9218" max="9218" width="3.44140625" style="371" customWidth="1"/>
    <col min="9219" max="9219" width="5.109375" style="371" bestFit="1" customWidth="1"/>
    <col min="9220" max="9220" width="3.88671875" style="371" customWidth="1"/>
    <col min="9221" max="9221" width="3.33203125" style="371" customWidth="1"/>
    <col min="9222" max="9222" width="3.88671875" style="371" customWidth="1"/>
    <col min="9223" max="9223" width="3.33203125" style="371" customWidth="1"/>
    <col min="9224" max="9224" width="4.109375" style="371" customWidth="1"/>
    <col min="9225" max="9225" width="3.33203125" style="371" customWidth="1"/>
    <col min="9226" max="9226" width="10.44140625" style="371" customWidth="1"/>
    <col min="9227" max="9227" width="3.88671875" style="371" customWidth="1"/>
    <col min="9228" max="9228" width="8.88671875" style="371"/>
    <col min="9229" max="9229" width="4.88671875" style="371" customWidth="1"/>
    <col min="9230" max="9235" width="3.6640625" style="371" customWidth="1"/>
    <col min="9236" max="9472" width="8.88671875" style="371"/>
    <col min="9473" max="9473" width="23.109375" style="371" bestFit="1" customWidth="1"/>
    <col min="9474" max="9474" width="3.44140625" style="371" customWidth="1"/>
    <col min="9475" max="9475" width="5.109375" style="371" bestFit="1" customWidth="1"/>
    <col min="9476" max="9476" width="3.88671875" style="371" customWidth="1"/>
    <col min="9477" max="9477" width="3.33203125" style="371" customWidth="1"/>
    <col min="9478" max="9478" width="3.88671875" style="371" customWidth="1"/>
    <col min="9479" max="9479" width="3.33203125" style="371" customWidth="1"/>
    <col min="9480" max="9480" width="4.109375" style="371" customWidth="1"/>
    <col min="9481" max="9481" width="3.33203125" style="371" customWidth="1"/>
    <col min="9482" max="9482" width="10.44140625" style="371" customWidth="1"/>
    <col min="9483" max="9483" width="3.88671875" style="371" customWidth="1"/>
    <col min="9484" max="9484" width="8.88671875" style="371"/>
    <col min="9485" max="9485" width="4.88671875" style="371" customWidth="1"/>
    <col min="9486" max="9491" width="3.6640625" style="371" customWidth="1"/>
    <col min="9492" max="9728" width="8.88671875" style="371"/>
    <col min="9729" max="9729" width="23.109375" style="371" bestFit="1" customWidth="1"/>
    <col min="9730" max="9730" width="3.44140625" style="371" customWidth="1"/>
    <col min="9731" max="9731" width="5.109375" style="371" bestFit="1" customWidth="1"/>
    <col min="9732" max="9732" width="3.88671875" style="371" customWidth="1"/>
    <col min="9733" max="9733" width="3.33203125" style="371" customWidth="1"/>
    <col min="9734" max="9734" width="3.88671875" style="371" customWidth="1"/>
    <col min="9735" max="9735" width="3.33203125" style="371" customWidth="1"/>
    <col min="9736" max="9736" width="4.109375" style="371" customWidth="1"/>
    <col min="9737" max="9737" width="3.33203125" style="371" customWidth="1"/>
    <col min="9738" max="9738" width="10.44140625" style="371" customWidth="1"/>
    <col min="9739" max="9739" width="3.88671875" style="371" customWidth="1"/>
    <col min="9740" max="9740" width="8.88671875" style="371"/>
    <col min="9741" max="9741" width="4.88671875" style="371" customWidth="1"/>
    <col min="9742" max="9747" width="3.6640625" style="371" customWidth="1"/>
    <col min="9748" max="9984" width="8.88671875" style="371"/>
    <col min="9985" max="9985" width="23.109375" style="371" bestFit="1" customWidth="1"/>
    <col min="9986" max="9986" width="3.44140625" style="371" customWidth="1"/>
    <col min="9987" max="9987" width="5.109375" style="371" bestFit="1" customWidth="1"/>
    <col min="9988" max="9988" width="3.88671875" style="371" customWidth="1"/>
    <col min="9989" max="9989" width="3.33203125" style="371" customWidth="1"/>
    <col min="9990" max="9990" width="3.88671875" style="371" customWidth="1"/>
    <col min="9991" max="9991" width="3.33203125" style="371" customWidth="1"/>
    <col min="9992" max="9992" width="4.109375" style="371" customWidth="1"/>
    <col min="9993" max="9993" width="3.33203125" style="371" customWidth="1"/>
    <col min="9994" max="9994" width="10.44140625" style="371" customWidth="1"/>
    <col min="9995" max="9995" width="3.88671875" style="371" customWidth="1"/>
    <col min="9996" max="9996" width="8.88671875" style="371"/>
    <col min="9997" max="9997" width="4.88671875" style="371" customWidth="1"/>
    <col min="9998" max="10003" width="3.6640625" style="371" customWidth="1"/>
    <col min="10004" max="10240" width="8.88671875" style="371"/>
    <col min="10241" max="10241" width="23.109375" style="371" bestFit="1" customWidth="1"/>
    <col min="10242" max="10242" width="3.44140625" style="371" customWidth="1"/>
    <col min="10243" max="10243" width="5.109375" style="371" bestFit="1" customWidth="1"/>
    <col min="10244" max="10244" width="3.88671875" style="371" customWidth="1"/>
    <col min="10245" max="10245" width="3.33203125" style="371" customWidth="1"/>
    <col min="10246" max="10246" width="3.88671875" style="371" customWidth="1"/>
    <col min="10247" max="10247" width="3.33203125" style="371" customWidth="1"/>
    <col min="10248" max="10248" width="4.109375" style="371" customWidth="1"/>
    <col min="10249" max="10249" width="3.33203125" style="371" customWidth="1"/>
    <col min="10250" max="10250" width="10.44140625" style="371" customWidth="1"/>
    <col min="10251" max="10251" width="3.88671875" style="371" customWidth="1"/>
    <col min="10252" max="10252" width="8.88671875" style="371"/>
    <col min="10253" max="10253" width="4.88671875" style="371" customWidth="1"/>
    <col min="10254" max="10259" width="3.6640625" style="371" customWidth="1"/>
    <col min="10260" max="10496" width="8.88671875" style="371"/>
    <col min="10497" max="10497" width="23.109375" style="371" bestFit="1" customWidth="1"/>
    <col min="10498" max="10498" width="3.44140625" style="371" customWidth="1"/>
    <col min="10499" max="10499" width="5.109375" style="371" bestFit="1" customWidth="1"/>
    <col min="10500" max="10500" width="3.88671875" style="371" customWidth="1"/>
    <col min="10501" max="10501" width="3.33203125" style="371" customWidth="1"/>
    <col min="10502" max="10502" width="3.88671875" style="371" customWidth="1"/>
    <col min="10503" max="10503" width="3.33203125" style="371" customWidth="1"/>
    <col min="10504" max="10504" width="4.109375" style="371" customWidth="1"/>
    <col min="10505" max="10505" width="3.33203125" style="371" customWidth="1"/>
    <col min="10506" max="10506" width="10.44140625" style="371" customWidth="1"/>
    <col min="10507" max="10507" width="3.88671875" style="371" customWidth="1"/>
    <col min="10508" max="10508" width="8.88671875" style="371"/>
    <col min="10509" max="10509" width="4.88671875" style="371" customWidth="1"/>
    <col min="10510" max="10515" width="3.6640625" style="371" customWidth="1"/>
    <col min="10516" max="10752" width="8.88671875" style="371"/>
    <col min="10753" max="10753" width="23.109375" style="371" bestFit="1" customWidth="1"/>
    <col min="10754" max="10754" width="3.44140625" style="371" customWidth="1"/>
    <col min="10755" max="10755" width="5.109375" style="371" bestFit="1" customWidth="1"/>
    <col min="10756" max="10756" width="3.88671875" style="371" customWidth="1"/>
    <col min="10757" max="10757" width="3.33203125" style="371" customWidth="1"/>
    <col min="10758" max="10758" width="3.88671875" style="371" customWidth="1"/>
    <col min="10759" max="10759" width="3.33203125" style="371" customWidth="1"/>
    <col min="10760" max="10760" width="4.109375" style="371" customWidth="1"/>
    <col min="10761" max="10761" width="3.33203125" style="371" customWidth="1"/>
    <col min="10762" max="10762" width="10.44140625" style="371" customWidth="1"/>
    <col min="10763" max="10763" width="3.88671875" style="371" customWidth="1"/>
    <col min="10764" max="10764" width="8.88671875" style="371"/>
    <col min="10765" max="10765" width="4.88671875" style="371" customWidth="1"/>
    <col min="10766" max="10771" width="3.6640625" style="371" customWidth="1"/>
    <col min="10772" max="11008" width="8.88671875" style="371"/>
    <col min="11009" max="11009" width="23.109375" style="371" bestFit="1" customWidth="1"/>
    <col min="11010" max="11010" width="3.44140625" style="371" customWidth="1"/>
    <col min="11011" max="11011" width="5.109375" style="371" bestFit="1" customWidth="1"/>
    <col min="11012" max="11012" width="3.88671875" style="371" customWidth="1"/>
    <col min="11013" max="11013" width="3.33203125" style="371" customWidth="1"/>
    <col min="11014" max="11014" width="3.88671875" style="371" customWidth="1"/>
    <col min="11015" max="11015" width="3.33203125" style="371" customWidth="1"/>
    <col min="11016" max="11016" width="4.109375" style="371" customWidth="1"/>
    <col min="11017" max="11017" width="3.33203125" style="371" customWidth="1"/>
    <col min="11018" max="11018" width="10.44140625" style="371" customWidth="1"/>
    <col min="11019" max="11019" width="3.88671875" style="371" customWidth="1"/>
    <col min="11020" max="11020" width="8.88671875" style="371"/>
    <col min="11021" max="11021" width="4.88671875" style="371" customWidth="1"/>
    <col min="11022" max="11027" width="3.6640625" style="371" customWidth="1"/>
    <col min="11028" max="11264" width="8.88671875" style="371"/>
    <col min="11265" max="11265" width="23.109375" style="371" bestFit="1" customWidth="1"/>
    <col min="11266" max="11266" width="3.44140625" style="371" customWidth="1"/>
    <col min="11267" max="11267" width="5.109375" style="371" bestFit="1" customWidth="1"/>
    <col min="11268" max="11268" width="3.88671875" style="371" customWidth="1"/>
    <col min="11269" max="11269" width="3.33203125" style="371" customWidth="1"/>
    <col min="11270" max="11270" width="3.88671875" style="371" customWidth="1"/>
    <col min="11271" max="11271" width="3.33203125" style="371" customWidth="1"/>
    <col min="11272" max="11272" width="4.109375" style="371" customWidth="1"/>
    <col min="11273" max="11273" width="3.33203125" style="371" customWidth="1"/>
    <col min="11274" max="11274" width="10.44140625" style="371" customWidth="1"/>
    <col min="11275" max="11275" width="3.88671875" style="371" customWidth="1"/>
    <col min="11276" max="11276" width="8.88671875" style="371"/>
    <col min="11277" max="11277" width="4.88671875" style="371" customWidth="1"/>
    <col min="11278" max="11283" width="3.6640625" style="371" customWidth="1"/>
    <col min="11284" max="11520" width="8.88671875" style="371"/>
    <col min="11521" max="11521" width="23.109375" style="371" bestFit="1" customWidth="1"/>
    <col min="11522" max="11522" width="3.44140625" style="371" customWidth="1"/>
    <col min="11523" max="11523" width="5.109375" style="371" bestFit="1" customWidth="1"/>
    <col min="11524" max="11524" width="3.88671875" style="371" customWidth="1"/>
    <col min="11525" max="11525" width="3.33203125" style="371" customWidth="1"/>
    <col min="11526" max="11526" width="3.88671875" style="371" customWidth="1"/>
    <col min="11527" max="11527" width="3.33203125" style="371" customWidth="1"/>
    <col min="11528" max="11528" width="4.109375" style="371" customWidth="1"/>
    <col min="11529" max="11529" width="3.33203125" style="371" customWidth="1"/>
    <col min="11530" max="11530" width="10.44140625" style="371" customWidth="1"/>
    <col min="11531" max="11531" width="3.88671875" style="371" customWidth="1"/>
    <col min="11532" max="11532" width="8.88671875" style="371"/>
    <col min="11533" max="11533" width="4.88671875" style="371" customWidth="1"/>
    <col min="11534" max="11539" width="3.6640625" style="371" customWidth="1"/>
    <col min="11540" max="11776" width="8.88671875" style="371"/>
    <col min="11777" max="11777" width="23.109375" style="371" bestFit="1" customWidth="1"/>
    <col min="11778" max="11778" width="3.44140625" style="371" customWidth="1"/>
    <col min="11779" max="11779" width="5.109375" style="371" bestFit="1" customWidth="1"/>
    <col min="11780" max="11780" width="3.88671875" style="371" customWidth="1"/>
    <col min="11781" max="11781" width="3.33203125" style="371" customWidth="1"/>
    <col min="11782" max="11782" width="3.88671875" style="371" customWidth="1"/>
    <col min="11783" max="11783" width="3.33203125" style="371" customWidth="1"/>
    <col min="11784" max="11784" width="4.109375" style="371" customWidth="1"/>
    <col min="11785" max="11785" width="3.33203125" style="371" customWidth="1"/>
    <col min="11786" max="11786" width="10.44140625" style="371" customWidth="1"/>
    <col min="11787" max="11787" width="3.88671875" style="371" customWidth="1"/>
    <col min="11788" max="11788" width="8.88671875" style="371"/>
    <col min="11789" max="11789" width="4.88671875" style="371" customWidth="1"/>
    <col min="11790" max="11795" width="3.6640625" style="371" customWidth="1"/>
    <col min="11796" max="12032" width="8.88671875" style="371"/>
    <col min="12033" max="12033" width="23.109375" style="371" bestFit="1" customWidth="1"/>
    <col min="12034" max="12034" width="3.44140625" style="371" customWidth="1"/>
    <col min="12035" max="12035" width="5.109375" style="371" bestFit="1" customWidth="1"/>
    <col min="12036" max="12036" width="3.88671875" style="371" customWidth="1"/>
    <col min="12037" max="12037" width="3.33203125" style="371" customWidth="1"/>
    <col min="12038" max="12038" width="3.88671875" style="371" customWidth="1"/>
    <col min="12039" max="12039" width="3.33203125" style="371" customWidth="1"/>
    <col min="12040" max="12040" width="4.109375" style="371" customWidth="1"/>
    <col min="12041" max="12041" width="3.33203125" style="371" customWidth="1"/>
    <col min="12042" max="12042" width="10.44140625" style="371" customWidth="1"/>
    <col min="12043" max="12043" width="3.88671875" style="371" customWidth="1"/>
    <col min="12044" max="12044" width="8.88671875" style="371"/>
    <col min="12045" max="12045" width="4.88671875" style="371" customWidth="1"/>
    <col min="12046" max="12051" width="3.6640625" style="371" customWidth="1"/>
    <col min="12052" max="12288" width="8.88671875" style="371"/>
    <col min="12289" max="12289" width="23.109375" style="371" bestFit="1" customWidth="1"/>
    <col min="12290" max="12290" width="3.44140625" style="371" customWidth="1"/>
    <col min="12291" max="12291" width="5.109375" style="371" bestFit="1" customWidth="1"/>
    <col min="12292" max="12292" width="3.88671875" style="371" customWidth="1"/>
    <col min="12293" max="12293" width="3.33203125" style="371" customWidth="1"/>
    <col min="12294" max="12294" width="3.88671875" style="371" customWidth="1"/>
    <col min="12295" max="12295" width="3.33203125" style="371" customWidth="1"/>
    <col min="12296" max="12296" width="4.109375" style="371" customWidth="1"/>
    <col min="12297" max="12297" width="3.33203125" style="371" customWidth="1"/>
    <col min="12298" max="12298" width="10.44140625" style="371" customWidth="1"/>
    <col min="12299" max="12299" width="3.88671875" style="371" customWidth="1"/>
    <col min="12300" max="12300" width="8.88671875" style="371"/>
    <col min="12301" max="12301" width="4.88671875" style="371" customWidth="1"/>
    <col min="12302" max="12307" width="3.6640625" style="371" customWidth="1"/>
    <col min="12308" max="12544" width="8.88671875" style="371"/>
    <col min="12545" max="12545" width="23.109375" style="371" bestFit="1" customWidth="1"/>
    <col min="12546" max="12546" width="3.44140625" style="371" customWidth="1"/>
    <col min="12547" max="12547" width="5.109375" style="371" bestFit="1" customWidth="1"/>
    <col min="12548" max="12548" width="3.88671875" style="371" customWidth="1"/>
    <col min="12549" max="12549" width="3.33203125" style="371" customWidth="1"/>
    <col min="12550" max="12550" width="3.88671875" style="371" customWidth="1"/>
    <col min="12551" max="12551" width="3.33203125" style="371" customWidth="1"/>
    <col min="12552" max="12552" width="4.109375" style="371" customWidth="1"/>
    <col min="12553" max="12553" width="3.33203125" style="371" customWidth="1"/>
    <col min="12554" max="12554" width="10.44140625" style="371" customWidth="1"/>
    <col min="12555" max="12555" width="3.88671875" style="371" customWidth="1"/>
    <col min="12556" max="12556" width="8.88671875" style="371"/>
    <col min="12557" max="12557" width="4.88671875" style="371" customWidth="1"/>
    <col min="12558" max="12563" width="3.6640625" style="371" customWidth="1"/>
    <col min="12564" max="12800" width="8.88671875" style="371"/>
    <col min="12801" max="12801" width="23.109375" style="371" bestFit="1" customWidth="1"/>
    <col min="12802" max="12802" width="3.44140625" style="371" customWidth="1"/>
    <col min="12803" max="12803" width="5.109375" style="371" bestFit="1" customWidth="1"/>
    <col min="12804" max="12804" width="3.88671875" style="371" customWidth="1"/>
    <col min="12805" max="12805" width="3.33203125" style="371" customWidth="1"/>
    <col min="12806" max="12806" width="3.88671875" style="371" customWidth="1"/>
    <col min="12807" max="12807" width="3.33203125" style="371" customWidth="1"/>
    <col min="12808" max="12808" width="4.109375" style="371" customWidth="1"/>
    <col min="12809" max="12809" width="3.33203125" style="371" customWidth="1"/>
    <col min="12810" max="12810" width="10.44140625" style="371" customWidth="1"/>
    <col min="12811" max="12811" width="3.88671875" style="371" customWidth="1"/>
    <col min="12812" max="12812" width="8.88671875" style="371"/>
    <col min="12813" max="12813" width="4.88671875" style="371" customWidth="1"/>
    <col min="12814" max="12819" width="3.6640625" style="371" customWidth="1"/>
    <col min="12820" max="13056" width="8.88671875" style="371"/>
    <col min="13057" max="13057" width="23.109375" style="371" bestFit="1" customWidth="1"/>
    <col min="13058" max="13058" width="3.44140625" style="371" customWidth="1"/>
    <col min="13059" max="13059" width="5.109375" style="371" bestFit="1" customWidth="1"/>
    <col min="13060" max="13060" width="3.88671875" style="371" customWidth="1"/>
    <col min="13061" max="13061" width="3.33203125" style="371" customWidth="1"/>
    <col min="13062" max="13062" width="3.88671875" style="371" customWidth="1"/>
    <col min="13063" max="13063" width="3.33203125" style="371" customWidth="1"/>
    <col min="13064" max="13064" width="4.109375" style="371" customWidth="1"/>
    <col min="13065" max="13065" width="3.33203125" style="371" customWidth="1"/>
    <col min="13066" max="13066" width="10.44140625" style="371" customWidth="1"/>
    <col min="13067" max="13067" width="3.88671875" style="371" customWidth="1"/>
    <col min="13068" max="13068" width="8.88671875" style="371"/>
    <col min="13069" max="13069" width="4.88671875" style="371" customWidth="1"/>
    <col min="13070" max="13075" width="3.6640625" style="371" customWidth="1"/>
    <col min="13076" max="13312" width="8.88671875" style="371"/>
    <col min="13313" max="13313" width="23.109375" style="371" bestFit="1" customWidth="1"/>
    <col min="13314" max="13314" width="3.44140625" style="371" customWidth="1"/>
    <col min="13315" max="13315" width="5.109375" style="371" bestFit="1" customWidth="1"/>
    <col min="13316" max="13316" width="3.88671875" style="371" customWidth="1"/>
    <col min="13317" max="13317" width="3.33203125" style="371" customWidth="1"/>
    <col min="13318" max="13318" width="3.88671875" style="371" customWidth="1"/>
    <col min="13319" max="13319" width="3.33203125" style="371" customWidth="1"/>
    <col min="13320" max="13320" width="4.109375" style="371" customWidth="1"/>
    <col min="13321" max="13321" width="3.33203125" style="371" customWidth="1"/>
    <col min="13322" max="13322" width="10.44140625" style="371" customWidth="1"/>
    <col min="13323" max="13323" width="3.88671875" style="371" customWidth="1"/>
    <col min="13324" max="13324" width="8.88671875" style="371"/>
    <col min="13325" max="13325" width="4.88671875" style="371" customWidth="1"/>
    <col min="13326" max="13331" width="3.6640625" style="371" customWidth="1"/>
    <col min="13332" max="13568" width="8.88671875" style="371"/>
    <col min="13569" max="13569" width="23.109375" style="371" bestFit="1" customWidth="1"/>
    <col min="13570" max="13570" width="3.44140625" style="371" customWidth="1"/>
    <col min="13571" max="13571" width="5.109375" style="371" bestFit="1" customWidth="1"/>
    <col min="13572" max="13572" width="3.88671875" style="371" customWidth="1"/>
    <col min="13573" max="13573" width="3.33203125" style="371" customWidth="1"/>
    <col min="13574" max="13574" width="3.88671875" style="371" customWidth="1"/>
    <col min="13575" max="13575" width="3.33203125" style="371" customWidth="1"/>
    <col min="13576" max="13576" width="4.109375" style="371" customWidth="1"/>
    <col min="13577" max="13577" width="3.33203125" style="371" customWidth="1"/>
    <col min="13578" max="13578" width="10.44140625" style="371" customWidth="1"/>
    <col min="13579" max="13579" width="3.88671875" style="371" customWidth="1"/>
    <col min="13580" max="13580" width="8.88671875" style="371"/>
    <col min="13581" max="13581" width="4.88671875" style="371" customWidth="1"/>
    <col min="13582" max="13587" width="3.6640625" style="371" customWidth="1"/>
    <col min="13588" max="13824" width="8.88671875" style="371"/>
    <col min="13825" max="13825" width="23.109375" style="371" bestFit="1" customWidth="1"/>
    <col min="13826" max="13826" width="3.44140625" style="371" customWidth="1"/>
    <col min="13827" max="13827" width="5.109375" style="371" bestFit="1" customWidth="1"/>
    <col min="13828" max="13828" width="3.88671875" style="371" customWidth="1"/>
    <col min="13829" max="13829" width="3.33203125" style="371" customWidth="1"/>
    <col min="13830" max="13830" width="3.88671875" style="371" customWidth="1"/>
    <col min="13831" max="13831" width="3.33203125" style="371" customWidth="1"/>
    <col min="13832" max="13832" width="4.109375" style="371" customWidth="1"/>
    <col min="13833" max="13833" width="3.33203125" style="371" customWidth="1"/>
    <col min="13834" max="13834" width="10.44140625" style="371" customWidth="1"/>
    <col min="13835" max="13835" width="3.88671875" style="371" customWidth="1"/>
    <col min="13836" max="13836" width="8.88671875" style="371"/>
    <col min="13837" max="13837" width="4.88671875" style="371" customWidth="1"/>
    <col min="13838" max="13843" width="3.6640625" style="371" customWidth="1"/>
    <col min="13844" max="14080" width="8.88671875" style="371"/>
    <col min="14081" max="14081" width="23.109375" style="371" bestFit="1" customWidth="1"/>
    <col min="14082" max="14082" width="3.44140625" style="371" customWidth="1"/>
    <col min="14083" max="14083" width="5.109375" style="371" bestFit="1" customWidth="1"/>
    <col min="14084" max="14084" width="3.88671875" style="371" customWidth="1"/>
    <col min="14085" max="14085" width="3.33203125" style="371" customWidth="1"/>
    <col min="14086" max="14086" width="3.88671875" style="371" customWidth="1"/>
    <col min="14087" max="14087" width="3.33203125" style="371" customWidth="1"/>
    <col min="14088" max="14088" width="4.109375" style="371" customWidth="1"/>
    <col min="14089" max="14089" width="3.33203125" style="371" customWidth="1"/>
    <col min="14090" max="14090" width="10.44140625" style="371" customWidth="1"/>
    <col min="14091" max="14091" width="3.88671875" style="371" customWidth="1"/>
    <col min="14092" max="14092" width="8.88671875" style="371"/>
    <col min="14093" max="14093" width="4.88671875" style="371" customWidth="1"/>
    <col min="14094" max="14099" width="3.6640625" style="371" customWidth="1"/>
    <col min="14100" max="14336" width="8.88671875" style="371"/>
    <col min="14337" max="14337" width="23.109375" style="371" bestFit="1" customWidth="1"/>
    <col min="14338" max="14338" width="3.44140625" style="371" customWidth="1"/>
    <col min="14339" max="14339" width="5.109375" style="371" bestFit="1" customWidth="1"/>
    <col min="14340" max="14340" width="3.88671875" style="371" customWidth="1"/>
    <col min="14341" max="14341" width="3.33203125" style="371" customWidth="1"/>
    <col min="14342" max="14342" width="3.88671875" style="371" customWidth="1"/>
    <col min="14343" max="14343" width="3.33203125" style="371" customWidth="1"/>
    <col min="14344" max="14344" width="4.109375" style="371" customWidth="1"/>
    <col min="14345" max="14345" width="3.33203125" style="371" customWidth="1"/>
    <col min="14346" max="14346" width="10.44140625" style="371" customWidth="1"/>
    <col min="14347" max="14347" width="3.88671875" style="371" customWidth="1"/>
    <col min="14348" max="14348" width="8.88671875" style="371"/>
    <col min="14349" max="14349" width="4.88671875" style="371" customWidth="1"/>
    <col min="14350" max="14355" width="3.6640625" style="371" customWidth="1"/>
    <col min="14356" max="14592" width="8.88671875" style="371"/>
    <col min="14593" max="14593" width="23.109375" style="371" bestFit="1" customWidth="1"/>
    <col min="14594" max="14594" width="3.44140625" style="371" customWidth="1"/>
    <col min="14595" max="14595" width="5.109375" style="371" bestFit="1" customWidth="1"/>
    <col min="14596" max="14596" width="3.88671875" style="371" customWidth="1"/>
    <col min="14597" max="14597" width="3.33203125" style="371" customWidth="1"/>
    <col min="14598" max="14598" width="3.88671875" style="371" customWidth="1"/>
    <col min="14599" max="14599" width="3.33203125" style="371" customWidth="1"/>
    <col min="14600" max="14600" width="4.109375" style="371" customWidth="1"/>
    <col min="14601" max="14601" width="3.33203125" style="371" customWidth="1"/>
    <col min="14602" max="14602" width="10.44140625" style="371" customWidth="1"/>
    <col min="14603" max="14603" width="3.88671875" style="371" customWidth="1"/>
    <col min="14604" max="14604" width="8.88671875" style="371"/>
    <col min="14605" max="14605" width="4.88671875" style="371" customWidth="1"/>
    <col min="14606" max="14611" width="3.6640625" style="371" customWidth="1"/>
    <col min="14612" max="14848" width="8.88671875" style="371"/>
    <col min="14849" max="14849" width="23.109375" style="371" bestFit="1" customWidth="1"/>
    <col min="14850" max="14850" width="3.44140625" style="371" customWidth="1"/>
    <col min="14851" max="14851" width="5.109375" style="371" bestFit="1" customWidth="1"/>
    <col min="14852" max="14852" width="3.88671875" style="371" customWidth="1"/>
    <col min="14853" max="14853" width="3.33203125" style="371" customWidth="1"/>
    <col min="14854" max="14854" width="3.88671875" style="371" customWidth="1"/>
    <col min="14855" max="14855" width="3.33203125" style="371" customWidth="1"/>
    <col min="14856" max="14856" width="4.109375" style="371" customWidth="1"/>
    <col min="14857" max="14857" width="3.33203125" style="371" customWidth="1"/>
    <col min="14858" max="14858" width="10.44140625" style="371" customWidth="1"/>
    <col min="14859" max="14859" width="3.88671875" style="371" customWidth="1"/>
    <col min="14860" max="14860" width="8.88671875" style="371"/>
    <col min="14861" max="14861" width="4.88671875" style="371" customWidth="1"/>
    <col min="14862" max="14867" width="3.6640625" style="371" customWidth="1"/>
    <col min="14868" max="15104" width="8.88671875" style="371"/>
    <col min="15105" max="15105" width="23.109375" style="371" bestFit="1" customWidth="1"/>
    <col min="15106" max="15106" width="3.44140625" style="371" customWidth="1"/>
    <col min="15107" max="15107" width="5.109375" style="371" bestFit="1" customWidth="1"/>
    <col min="15108" max="15108" width="3.88671875" style="371" customWidth="1"/>
    <col min="15109" max="15109" width="3.33203125" style="371" customWidth="1"/>
    <col min="15110" max="15110" width="3.88671875" style="371" customWidth="1"/>
    <col min="15111" max="15111" width="3.33203125" style="371" customWidth="1"/>
    <col min="15112" max="15112" width="4.109375" style="371" customWidth="1"/>
    <col min="15113" max="15113" width="3.33203125" style="371" customWidth="1"/>
    <col min="15114" max="15114" width="10.44140625" style="371" customWidth="1"/>
    <col min="15115" max="15115" width="3.88671875" style="371" customWidth="1"/>
    <col min="15116" max="15116" width="8.88671875" style="371"/>
    <col min="15117" max="15117" width="4.88671875" style="371" customWidth="1"/>
    <col min="15118" max="15123" width="3.6640625" style="371" customWidth="1"/>
    <col min="15124" max="15360" width="8.88671875" style="371"/>
    <col min="15361" max="15361" width="23.109375" style="371" bestFit="1" customWidth="1"/>
    <col min="15362" max="15362" width="3.44140625" style="371" customWidth="1"/>
    <col min="15363" max="15363" width="5.109375" style="371" bestFit="1" customWidth="1"/>
    <col min="15364" max="15364" width="3.88671875" style="371" customWidth="1"/>
    <col min="15365" max="15365" width="3.33203125" style="371" customWidth="1"/>
    <col min="15366" max="15366" width="3.88671875" style="371" customWidth="1"/>
    <col min="15367" max="15367" width="3.33203125" style="371" customWidth="1"/>
    <col min="15368" max="15368" width="4.109375" style="371" customWidth="1"/>
    <col min="15369" max="15369" width="3.33203125" style="371" customWidth="1"/>
    <col min="15370" max="15370" width="10.44140625" style="371" customWidth="1"/>
    <col min="15371" max="15371" width="3.88671875" style="371" customWidth="1"/>
    <col min="15372" max="15372" width="8.88671875" style="371"/>
    <col min="15373" max="15373" width="4.88671875" style="371" customWidth="1"/>
    <col min="15374" max="15379" width="3.6640625" style="371" customWidth="1"/>
    <col min="15380" max="15616" width="8.88671875" style="371"/>
    <col min="15617" max="15617" width="23.109375" style="371" bestFit="1" customWidth="1"/>
    <col min="15618" max="15618" width="3.44140625" style="371" customWidth="1"/>
    <col min="15619" max="15619" width="5.109375" style="371" bestFit="1" customWidth="1"/>
    <col min="15620" max="15620" width="3.88671875" style="371" customWidth="1"/>
    <col min="15621" max="15621" width="3.33203125" style="371" customWidth="1"/>
    <col min="15622" max="15622" width="3.88671875" style="371" customWidth="1"/>
    <col min="15623" max="15623" width="3.33203125" style="371" customWidth="1"/>
    <col min="15624" max="15624" width="4.109375" style="371" customWidth="1"/>
    <col min="15625" max="15625" width="3.33203125" style="371" customWidth="1"/>
    <col min="15626" max="15626" width="10.44140625" style="371" customWidth="1"/>
    <col min="15627" max="15627" width="3.88671875" style="371" customWidth="1"/>
    <col min="15628" max="15628" width="8.88671875" style="371"/>
    <col min="15629" max="15629" width="4.88671875" style="371" customWidth="1"/>
    <col min="15630" max="15635" width="3.6640625" style="371" customWidth="1"/>
    <col min="15636" max="15872" width="8.88671875" style="371"/>
    <col min="15873" max="15873" width="23.109375" style="371" bestFit="1" customWidth="1"/>
    <col min="15874" max="15874" width="3.44140625" style="371" customWidth="1"/>
    <col min="15875" max="15875" width="5.109375" style="371" bestFit="1" customWidth="1"/>
    <col min="15876" max="15876" width="3.88671875" style="371" customWidth="1"/>
    <col min="15877" max="15877" width="3.33203125" style="371" customWidth="1"/>
    <col min="15878" max="15878" width="3.88671875" style="371" customWidth="1"/>
    <col min="15879" max="15879" width="3.33203125" style="371" customWidth="1"/>
    <col min="15880" max="15880" width="4.109375" style="371" customWidth="1"/>
    <col min="15881" max="15881" width="3.33203125" style="371" customWidth="1"/>
    <col min="15882" max="15882" width="10.44140625" style="371" customWidth="1"/>
    <col min="15883" max="15883" width="3.88671875" style="371" customWidth="1"/>
    <col min="15884" max="15884" width="8.88671875" style="371"/>
    <col min="15885" max="15885" width="4.88671875" style="371" customWidth="1"/>
    <col min="15886" max="15891" width="3.6640625" style="371" customWidth="1"/>
    <col min="15892" max="16128" width="8.88671875" style="371"/>
    <col min="16129" max="16129" width="23.109375" style="371" bestFit="1" customWidth="1"/>
    <col min="16130" max="16130" width="3.44140625" style="371" customWidth="1"/>
    <col min="16131" max="16131" width="5.109375" style="371" bestFit="1" customWidth="1"/>
    <col min="16132" max="16132" width="3.88671875" style="371" customWidth="1"/>
    <col min="16133" max="16133" width="3.33203125" style="371" customWidth="1"/>
    <col min="16134" max="16134" width="3.88671875" style="371" customWidth="1"/>
    <col min="16135" max="16135" width="3.33203125" style="371" customWidth="1"/>
    <col min="16136" max="16136" width="4.109375" style="371" customWidth="1"/>
    <col min="16137" max="16137" width="3.33203125" style="371" customWidth="1"/>
    <col min="16138" max="16138" width="10.44140625" style="371" customWidth="1"/>
    <col min="16139" max="16139" width="3.88671875" style="371" customWidth="1"/>
    <col min="16140" max="16140" width="8.88671875" style="371"/>
    <col min="16141" max="16141" width="4.88671875" style="371" customWidth="1"/>
    <col min="16142" max="16147" width="3.6640625" style="371" customWidth="1"/>
    <col min="16148" max="16384" width="8.88671875" style="371"/>
  </cols>
  <sheetData>
    <row r="2" spans="1:19" ht="18.75" customHeight="1">
      <c r="M2" s="371" t="s">
        <v>669</v>
      </c>
      <c r="N2" s="420" t="s">
        <v>695</v>
      </c>
      <c r="O2" s="371" t="s">
        <v>5</v>
      </c>
      <c r="P2" s="420" t="s">
        <v>695</v>
      </c>
      <c r="Q2" s="371" t="s">
        <v>6</v>
      </c>
      <c r="R2" s="420" t="s">
        <v>695</v>
      </c>
      <c r="S2" s="371" t="s">
        <v>7</v>
      </c>
    </row>
    <row r="6" spans="1:19">
      <c r="A6" s="371" t="s">
        <v>670</v>
      </c>
    </row>
    <row r="7" spans="1:19" ht="18.75" customHeight="1">
      <c r="A7" s="5163" t="s">
        <v>696</v>
      </c>
      <c r="B7" s="5163"/>
      <c r="C7" s="5163"/>
      <c r="D7" s="5163"/>
    </row>
    <row r="8" spans="1:19" ht="12.75" customHeight="1">
      <c r="A8" s="5160" t="s">
        <v>671</v>
      </c>
      <c r="B8" s="5160"/>
      <c r="C8" s="5160"/>
      <c r="D8" s="5160"/>
    </row>
    <row r="9" spans="1:19" ht="18.75" customHeight="1">
      <c r="A9" s="5164" t="s">
        <v>697</v>
      </c>
      <c r="B9" s="5164"/>
      <c r="C9" s="5164"/>
      <c r="D9" s="5164"/>
      <c r="E9" s="371" t="s">
        <v>672</v>
      </c>
    </row>
    <row r="10" spans="1:19">
      <c r="K10" s="371" t="s">
        <v>673</v>
      </c>
    </row>
    <row r="11" spans="1:19" ht="18.75" customHeight="1">
      <c r="K11" s="5163" t="s">
        <v>698</v>
      </c>
      <c r="L11" s="5163"/>
      <c r="M11" s="5163"/>
      <c r="N11" s="5163"/>
      <c r="O11" s="5163"/>
      <c r="P11" s="5163"/>
      <c r="Q11" s="5163"/>
      <c r="R11" s="5163"/>
    </row>
    <row r="12" spans="1:19" ht="12.75" customHeight="1">
      <c r="K12" s="5160" t="s">
        <v>674</v>
      </c>
      <c r="L12" s="5160"/>
      <c r="M12" s="5160"/>
      <c r="N12" s="5160"/>
      <c r="O12" s="5160"/>
      <c r="P12" s="5160"/>
      <c r="Q12" s="5160"/>
      <c r="R12" s="5160"/>
    </row>
    <row r="13" spans="1:19" ht="18.75" customHeight="1">
      <c r="K13" s="5164" t="s">
        <v>699</v>
      </c>
      <c r="L13" s="5164"/>
      <c r="M13" s="5164"/>
      <c r="N13" s="5164"/>
      <c r="O13" s="5164"/>
      <c r="P13" s="5164"/>
      <c r="Q13" s="5164"/>
      <c r="R13" s="5164"/>
    </row>
    <row r="14" spans="1:19" ht="21.75" customHeight="1"/>
    <row r="15" spans="1:19" ht="21.75" customHeight="1"/>
    <row r="16" spans="1:19" ht="25.5" customHeight="1">
      <c r="A16" s="5161" t="s">
        <v>675</v>
      </c>
      <c r="B16" s="5161"/>
      <c r="C16" s="5161"/>
      <c r="D16" s="5161"/>
      <c r="E16" s="5161"/>
      <c r="F16" s="5161"/>
      <c r="G16" s="5161"/>
      <c r="H16" s="5161"/>
      <c r="I16" s="5161"/>
      <c r="J16" s="5161"/>
      <c r="K16" s="5161"/>
      <c r="L16" s="5161"/>
      <c r="M16" s="5161"/>
      <c r="N16" s="5161"/>
      <c r="O16" s="5161"/>
      <c r="P16" s="5161"/>
      <c r="Q16" s="5161"/>
      <c r="R16" s="5161"/>
      <c r="S16" s="5161"/>
    </row>
    <row r="17" spans="1:25" ht="30.75" customHeight="1"/>
    <row r="18" spans="1:25" ht="30.75" customHeight="1"/>
    <row r="19" spans="1:25" ht="24" customHeight="1">
      <c r="A19" s="371" t="s">
        <v>676</v>
      </c>
      <c r="B19" s="372" t="s">
        <v>677</v>
      </c>
      <c r="C19" s="5163" t="s">
        <v>698</v>
      </c>
      <c r="D19" s="5163"/>
      <c r="E19" s="5163"/>
      <c r="F19" s="5163"/>
      <c r="G19" s="5163"/>
      <c r="H19" s="5163"/>
      <c r="I19" s="5163"/>
      <c r="J19" s="5163"/>
      <c r="K19" s="5163"/>
      <c r="L19" s="5163"/>
      <c r="M19" s="5163"/>
      <c r="N19" s="5163"/>
      <c r="O19" s="5163"/>
      <c r="P19" s="5163"/>
      <c r="Q19" s="5163"/>
      <c r="R19" s="5163"/>
      <c r="S19" s="5163"/>
    </row>
    <row r="20" spans="1:25" ht="24" customHeight="1"/>
    <row r="21" spans="1:25" ht="24" customHeight="1">
      <c r="C21" s="5163" t="s">
        <v>700</v>
      </c>
      <c r="D21" s="5163"/>
      <c r="E21" s="5163"/>
      <c r="F21" s="5163"/>
      <c r="G21" s="5163"/>
      <c r="H21" s="5163"/>
      <c r="I21" s="5163"/>
      <c r="J21" s="5163"/>
      <c r="K21" s="5163"/>
      <c r="L21" s="5163"/>
      <c r="M21" s="5163"/>
      <c r="N21" s="5163"/>
      <c r="O21" s="5163"/>
      <c r="P21" s="5163"/>
      <c r="Q21" s="5163"/>
      <c r="R21" s="5163"/>
      <c r="S21" s="5163"/>
    </row>
    <row r="22" spans="1:25" ht="24" customHeight="1"/>
    <row r="23" spans="1:25" ht="24" customHeight="1">
      <c r="A23" s="371" t="s">
        <v>678</v>
      </c>
      <c r="B23" s="372" t="s">
        <v>677</v>
      </c>
      <c r="C23" s="5163" t="s">
        <v>701</v>
      </c>
      <c r="D23" s="5163"/>
      <c r="E23" s="5163"/>
      <c r="F23" s="5163"/>
      <c r="G23" s="5163"/>
      <c r="H23" s="5163"/>
      <c r="I23" s="5163"/>
      <c r="J23" s="5163"/>
      <c r="K23" s="5163"/>
      <c r="L23" s="5163"/>
      <c r="M23" s="5163"/>
      <c r="N23" s="5163"/>
      <c r="O23" s="5163"/>
      <c r="P23" s="5163"/>
      <c r="Q23" s="5163"/>
      <c r="R23" s="5163"/>
      <c r="S23" s="5163"/>
    </row>
    <row r="24" spans="1:25" ht="24" customHeight="1"/>
    <row r="25" spans="1:25" ht="24" customHeight="1">
      <c r="A25" s="371" t="s">
        <v>679</v>
      </c>
      <c r="B25" s="372" t="s">
        <v>677</v>
      </c>
      <c r="C25" s="5163" t="s">
        <v>696</v>
      </c>
      <c r="D25" s="5163"/>
      <c r="E25" s="5163"/>
      <c r="F25" s="5163"/>
      <c r="G25" s="5163"/>
      <c r="H25" s="5163"/>
      <c r="I25" s="5163"/>
      <c r="J25" s="5163"/>
      <c r="K25" s="5163"/>
      <c r="L25" s="5163"/>
      <c r="M25" s="5163"/>
      <c r="N25" s="5163"/>
      <c r="O25" s="5163"/>
      <c r="P25" s="5163"/>
      <c r="Q25" s="5163"/>
      <c r="R25" s="5163"/>
      <c r="S25" s="5163"/>
    </row>
    <row r="26" spans="1:25" ht="24" customHeight="1"/>
    <row r="27" spans="1:25" ht="24" customHeight="1">
      <c r="C27" s="5163" t="s">
        <v>702</v>
      </c>
      <c r="D27" s="5163"/>
      <c r="E27" s="5163"/>
      <c r="F27" s="5163"/>
      <c r="G27" s="5163"/>
      <c r="H27" s="5163"/>
      <c r="I27" s="5163"/>
      <c r="J27" s="5163"/>
      <c r="K27" s="5163"/>
      <c r="L27" s="5163"/>
      <c r="M27" s="5163"/>
      <c r="N27" s="5163"/>
      <c r="O27" s="5163"/>
      <c r="P27" s="5163"/>
      <c r="Q27" s="5163"/>
      <c r="R27" s="5163"/>
      <c r="S27" s="5163"/>
    </row>
    <row r="28" spans="1:25" ht="24" customHeight="1"/>
    <row r="29" spans="1:25" ht="24" customHeight="1">
      <c r="A29" s="371" t="s">
        <v>681</v>
      </c>
      <c r="B29" s="372" t="s">
        <v>677</v>
      </c>
      <c r="C29" s="5162" t="s">
        <v>683</v>
      </c>
      <c r="D29" s="5162"/>
      <c r="E29" s="5162"/>
      <c r="F29" s="5162"/>
      <c r="H29" s="5162" t="s">
        <v>683</v>
      </c>
      <c r="I29" s="5162"/>
      <c r="J29" s="5162"/>
      <c r="L29" s="373" t="s">
        <v>703</v>
      </c>
      <c r="M29" s="371" t="s">
        <v>335</v>
      </c>
      <c r="N29" s="5162" t="s">
        <v>683</v>
      </c>
      <c r="O29" s="5162"/>
      <c r="P29" s="5162"/>
      <c r="Q29" s="5162"/>
      <c r="U29" s="371" t="s">
        <v>683</v>
      </c>
      <c r="W29" s="371" t="s">
        <v>684</v>
      </c>
      <c r="Y29" s="371" t="s">
        <v>685</v>
      </c>
    </row>
    <row r="30" spans="1:25" ht="24" customHeight="1">
      <c r="U30" s="371" t="s">
        <v>686</v>
      </c>
      <c r="W30" s="371" t="s">
        <v>687</v>
      </c>
      <c r="Y30" s="371" t="s">
        <v>688</v>
      </c>
    </row>
    <row r="31" spans="1:25" ht="24" customHeight="1">
      <c r="C31" s="5162" t="s">
        <v>683</v>
      </c>
      <c r="D31" s="5162"/>
      <c r="E31" s="5162"/>
      <c r="F31" s="5162"/>
      <c r="H31" s="5162" t="s">
        <v>683</v>
      </c>
      <c r="I31" s="5162"/>
      <c r="J31" s="5162"/>
      <c r="L31" s="373" t="s">
        <v>704</v>
      </c>
      <c r="M31" s="371" t="s">
        <v>335</v>
      </c>
      <c r="N31" s="5162" t="s">
        <v>683</v>
      </c>
      <c r="O31" s="5162"/>
      <c r="P31" s="5162"/>
      <c r="Q31" s="5162"/>
      <c r="W31" s="371" t="s">
        <v>690</v>
      </c>
      <c r="Y31" s="371" t="s">
        <v>691</v>
      </c>
    </row>
    <row r="32" spans="1:25" ht="24" customHeight="1">
      <c r="W32" s="371" t="s">
        <v>692</v>
      </c>
    </row>
    <row r="33" spans="1:23" ht="24" customHeight="1">
      <c r="A33" s="371" t="s">
        <v>693</v>
      </c>
      <c r="B33" s="372" t="s">
        <v>677</v>
      </c>
      <c r="C33" s="371" t="s">
        <v>669</v>
      </c>
      <c r="D33" s="420" t="s">
        <v>695</v>
      </c>
      <c r="E33" s="371" t="s">
        <v>5</v>
      </c>
      <c r="F33" s="420" t="s">
        <v>695</v>
      </c>
      <c r="G33" s="371" t="s">
        <v>6</v>
      </c>
      <c r="H33" s="420" t="s">
        <v>695</v>
      </c>
      <c r="I33" s="371" t="s">
        <v>7</v>
      </c>
      <c r="W33" s="371" t="s">
        <v>694</v>
      </c>
    </row>
    <row r="34" spans="1:23" ht="24" customHeight="1"/>
    <row r="35" spans="1:23" ht="24" customHeight="1"/>
    <row r="43" spans="1:23" ht="18.75" customHeight="1">
      <c r="M43" s="371" t="s">
        <v>669</v>
      </c>
      <c r="N43" s="420" t="s">
        <v>695</v>
      </c>
      <c r="O43" s="371" t="s">
        <v>5</v>
      </c>
      <c r="P43" s="420" t="s">
        <v>695</v>
      </c>
      <c r="Q43" s="371" t="s">
        <v>6</v>
      </c>
      <c r="R43" s="420" t="s">
        <v>695</v>
      </c>
      <c r="S43" s="371" t="s">
        <v>7</v>
      </c>
    </row>
    <row r="47" spans="1:23">
      <c r="A47" s="374"/>
      <c r="B47" s="375"/>
      <c r="C47" s="374"/>
      <c r="D47" s="374"/>
      <c r="E47" s="374"/>
      <c r="F47" s="374"/>
    </row>
    <row r="48" spans="1:23" ht="18.75" customHeight="1">
      <c r="E48" s="374"/>
      <c r="F48" s="374"/>
    </row>
    <row r="49" spans="1:19" ht="12.75" customHeight="1">
      <c r="A49" s="374"/>
      <c r="B49" s="375"/>
      <c r="C49" s="374"/>
      <c r="D49" s="374"/>
      <c r="E49" s="374"/>
      <c r="F49" s="374"/>
    </row>
    <row r="50" spans="1:19" ht="18.75" customHeight="1">
      <c r="A50" s="374"/>
      <c r="B50" s="375"/>
      <c r="C50" s="374"/>
      <c r="D50" s="374"/>
      <c r="E50" s="374"/>
      <c r="F50" s="374"/>
    </row>
    <row r="52" spans="1:19" ht="18.75" customHeight="1">
      <c r="K52" s="5163" t="s">
        <v>708</v>
      </c>
      <c r="L52" s="5163"/>
      <c r="M52" s="5163"/>
      <c r="N52" s="5163"/>
      <c r="O52" s="5163"/>
      <c r="P52" s="5163"/>
      <c r="Q52" s="5163"/>
      <c r="R52" s="5163"/>
    </row>
    <row r="53" spans="1:19" ht="12.75" customHeight="1">
      <c r="K53" s="5160" t="s">
        <v>674</v>
      </c>
      <c r="L53" s="5160"/>
      <c r="M53" s="5160"/>
      <c r="N53" s="5160"/>
      <c r="O53" s="5160"/>
      <c r="P53" s="5160"/>
      <c r="Q53" s="5160"/>
      <c r="R53" s="5160"/>
    </row>
    <row r="54" spans="1:19" ht="18.75" customHeight="1">
      <c r="K54" s="5164" t="s">
        <v>703</v>
      </c>
      <c r="L54" s="5164"/>
      <c r="M54" s="5164"/>
      <c r="N54" s="5164"/>
      <c r="O54" s="5164"/>
      <c r="P54" s="5164"/>
      <c r="Q54" s="5164"/>
      <c r="R54" s="5164"/>
    </row>
    <row r="55" spans="1:19" ht="21.75" customHeight="1"/>
    <row r="56" spans="1:19" ht="21.75" customHeight="1"/>
    <row r="57" spans="1:19" ht="25.5" customHeight="1">
      <c r="A57" s="5161" t="s">
        <v>705</v>
      </c>
      <c r="B57" s="5161"/>
      <c r="C57" s="5161"/>
      <c r="D57" s="5161"/>
      <c r="E57" s="5161"/>
      <c r="F57" s="5161"/>
      <c r="G57" s="5161"/>
      <c r="H57" s="5161"/>
      <c r="I57" s="5161"/>
      <c r="J57" s="5161"/>
      <c r="K57" s="5161"/>
      <c r="L57" s="5161"/>
      <c r="M57" s="5161"/>
      <c r="N57" s="5161"/>
      <c r="O57" s="5161"/>
      <c r="P57" s="5161"/>
      <c r="Q57" s="5161"/>
      <c r="R57" s="5161"/>
      <c r="S57" s="5161"/>
    </row>
    <row r="58" spans="1:19" ht="30.75" customHeight="1"/>
    <row r="59" spans="1:19" ht="30.75" customHeight="1"/>
    <row r="60" spans="1:19" ht="24" customHeight="1">
      <c r="A60" s="371" t="s">
        <v>676</v>
      </c>
      <c r="B60" s="372" t="s">
        <v>677</v>
      </c>
      <c r="C60" s="5163" t="s">
        <v>709</v>
      </c>
      <c r="D60" s="5163"/>
      <c r="E60" s="5163"/>
      <c r="F60" s="5163"/>
      <c r="G60" s="5163"/>
      <c r="H60" s="5163"/>
      <c r="I60" s="5163"/>
      <c r="J60" s="5163"/>
      <c r="K60" s="5163"/>
      <c r="L60" s="5163"/>
      <c r="M60" s="5163"/>
      <c r="N60" s="5163"/>
      <c r="O60" s="5163"/>
      <c r="P60" s="5163"/>
      <c r="Q60" s="5163"/>
      <c r="R60" s="5163"/>
      <c r="S60" s="5163"/>
    </row>
    <row r="61" spans="1:19" ht="24" customHeight="1"/>
    <row r="62" spans="1:19" ht="24" customHeight="1">
      <c r="C62" s="5163" t="s">
        <v>700</v>
      </c>
      <c r="D62" s="5163"/>
      <c r="E62" s="5163"/>
      <c r="F62" s="5163"/>
      <c r="G62" s="5163"/>
      <c r="H62" s="5163"/>
      <c r="I62" s="5163"/>
      <c r="J62" s="5163"/>
      <c r="K62" s="5163"/>
      <c r="L62" s="5163"/>
      <c r="M62" s="5163"/>
      <c r="N62" s="5163"/>
      <c r="O62" s="5163"/>
      <c r="P62" s="5163"/>
      <c r="Q62" s="5163"/>
      <c r="R62" s="5163"/>
      <c r="S62" s="5163"/>
    </row>
    <row r="63" spans="1:19" ht="24" customHeight="1"/>
    <row r="64" spans="1:19" ht="24" customHeight="1">
      <c r="A64" s="371" t="s">
        <v>678</v>
      </c>
      <c r="B64" s="372" t="s">
        <v>677</v>
      </c>
      <c r="C64" s="5163" t="s">
        <v>710</v>
      </c>
      <c r="D64" s="5163"/>
      <c r="E64" s="5163"/>
      <c r="F64" s="5163"/>
      <c r="G64" s="5163"/>
      <c r="H64" s="5163"/>
      <c r="I64" s="5163"/>
      <c r="J64" s="5163"/>
      <c r="K64" s="5163"/>
      <c r="L64" s="5163"/>
      <c r="M64" s="5163"/>
      <c r="N64" s="5163"/>
      <c r="O64" s="5163"/>
      <c r="P64" s="5163"/>
      <c r="Q64" s="5163"/>
      <c r="R64" s="5163"/>
      <c r="S64" s="5163"/>
    </row>
    <row r="65" spans="1:25" ht="24" customHeight="1"/>
    <row r="66" spans="1:25" ht="24" customHeight="1">
      <c r="A66" s="371" t="s">
        <v>679</v>
      </c>
      <c r="B66" s="372" t="s">
        <v>677</v>
      </c>
      <c r="C66" s="5163" t="s">
        <v>696</v>
      </c>
      <c r="D66" s="5163"/>
      <c r="E66" s="5163"/>
      <c r="F66" s="5163"/>
      <c r="G66" s="5163"/>
      <c r="H66" s="5163"/>
      <c r="I66" s="5163"/>
      <c r="J66" s="5163"/>
      <c r="K66" s="5163"/>
      <c r="L66" s="5163"/>
      <c r="M66" s="5163"/>
      <c r="N66" s="5163"/>
      <c r="O66" s="5163"/>
      <c r="P66" s="5163"/>
      <c r="Q66" s="5163"/>
      <c r="R66" s="5163"/>
      <c r="S66" s="5163"/>
    </row>
    <row r="67" spans="1:25" ht="24" customHeight="1"/>
    <row r="68" spans="1:25" ht="24" customHeight="1">
      <c r="C68" s="5163" t="s">
        <v>702</v>
      </c>
      <c r="D68" s="5163"/>
      <c r="E68" s="5163"/>
      <c r="F68" s="5163"/>
      <c r="G68" s="5163"/>
      <c r="H68" s="5163"/>
      <c r="I68" s="5163"/>
      <c r="J68" s="5163"/>
      <c r="K68" s="5163"/>
      <c r="L68" s="5163"/>
      <c r="M68" s="5163"/>
      <c r="N68" s="5163"/>
      <c r="O68" s="5163"/>
      <c r="P68" s="5163"/>
      <c r="Q68" s="5163"/>
      <c r="R68" s="5163"/>
      <c r="S68" s="5163"/>
    </row>
    <row r="69" spans="1:25" ht="24" customHeight="1"/>
    <row r="70" spans="1:25" ht="24" customHeight="1">
      <c r="A70" s="371" t="s">
        <v>681</v>
      </c>
      <c r="B70" s="372" t="s">
        <v>677</v>
      </c>
      <c r="C70" s="5162" t="s">
        <v>686</v>
      </c>
      <c r="D70" s="5162"/>
      <c r="E70" s="5162"/>
      <c r="F70" s="5162"/>
      <c r="H70" s="5162" t="s">
        <v>687</v>
      </c>
      <c r="I70" s="5162"/>
      <c r="J70" s="5162"/>
      <c r="L70" s="373" t="s">
        <v>704</v>
      </c>
      <c r="M70" s="371" t="s">
        <v>335</v>
      </c>
      <c r="N70" s="5162" t="s">
        <v>685</v>
      </c>
      <c r="O70" s="5162"/>
      <c r="P70" s="5162"/>
      <c r="Q70" s="5162"/>
      <c r="U70" s="371" t="s">
        <v>683</v>
      </c>
      <c r="W70" s="371" t="s">
        <v>684</v>
      </c>
      <c r="Y70" s="371" t="s">
        <v>685</v>
      </c>
    </row>
    <row r="71" spans="1:25" ht="24" customHeight="1">
      <c r="U71" s="371" t="s">
        <v>686</v>
      </c>
      <c r="W71" s="371" t="s">
        <v>687</v>
      </c>
      <c r="Y71" s="371" t="s">
        <v>688</v>
      </c>
    </row>
    <row r="72" spans="1:25" ht="24" customHeight="1">
      <c r="C72" s="5162" t="s">
        <v>686</v>
      </c>
      <c r="D72" s="5162"/>
      <c r="E72" s="5162"/>
      <c r="F72" s="5162"/>
      <c r="H72" s="5162" t="s">
        <v>687</v>
      </c>
      <c r="I72" s="5162"/>
      <c r="J72" s="5162"/>
      <c r="L72" s="373"/>
      <c r="M72" s="371" t="s">
        <v>335</v>
      </c>
      <c r="N72" s="5162" t="s">
        <v>685</v>
      </c>
      <c r="O72" s="5162"/>
      <c r="P72" s="5162"/>
      <c r="Q72" s="5162"/>
      <c r="W72" s="371" t="s">
        <v>690</v>
      </c>
      <c r="Y72" s="371" t="s">
        <v>691</v>
      </c>
    </row>
    <row r="73" spans="1:25" ht="24" customHeight="1">
      <c r="W73" s="371" t="s">
        <v>692</v>
      </c>
    </row>
    <row r="74" spans="1:25" ht="24" customHeight="1">
      <c r="A74" s="371" t="s">
        <v>693</v>
      </c>
      <c r="B74" s="372" t="s">
        <v>677</v>
      </c>
      <c r="C74" s="371" t="s">
        <v>669</v>
      </c>
      <c r="D74" s="420" t="s">
        <v>695</v>
      </c>
      <c r="E74" s="371" t="s">
        <v>5</v>
      </c>
      <c r="F74" s="420" t="s">
        <v>695</v>
      </c>
      <c r="G74" s="371" t="s">
        <v>6</v>
      </c>
      <c r="H74" s="420" t="s">
        <v>695</v>
      </c>
      <c r="I74" s="371" t="s">
        <v>7</v>
      </c>
      <c r="W74" s="371" t="s">
        <v>694</v>
      </c>
    </row>
    <row r="75" spans="1:25" ht="24" customHeight="1"/>
    <row r="76" spans="1:25" ht="24" customHeight="1"/>
  </sheetData>
  <mergeCells count="33">
    <mergeCell ref="C27:S27"/>
    <mergeCell ref="A7:D7"/>
    <mergeCell ref="A8:D8"/>
    <mergeCell ref="A9:D9"/>
    <mergeCell ref="K11:R11"/>
    <mergeCell ref="K12:R12"/>
    <mergeCell ref="K13:R13"/>
    <mergeCell ref="A16:S16"/>
    <mergeCell ref="C19:S19"/>
    <mergeCell ref="C21:S21"/>
    <mergeCell ref="C23:S23"/>
    <mergeCell ref="C25:S25"/>
    <mergeCell ref="C68:S68"/>
    <mergeCell ref="K52:R52"/>
    <mergeCell ref="K53:R53"/>
    <mergeCell ref="K54:R54"/>
    <mergeCell ref="C29:F29"/>
    <mergeCell ref="H29:J29"/>
    <mergeCell ref="N29:Q29"/>
    <mergeCell ref="C31:F31"/>
    <mergeCell ref="H31:J31"/>
    <mergeCell ref="N31:Q31"/>
    <mergeCell ref="A57:S57"/>
    <mergeCell ref="C60:S60"/>
    <mergeCell ref="C62:S62"/>
    <mergeCell ref="C64:S64"/>
    <mergeCell ref="C66:S66"/>
    <mergeCell ref="C70:F70"/>
    <mergeCell ref="H70:J70"/>
    <mergeCell ref="N70:Q70"/>
    <mergeCell ref="C72:F72"/>
    <mergeCell ref="H72:J72"/>
    <mergeCell ref="N72:Q72"/>
  </mergeCells>
  <phoneticPr fontId="14"/>
  <dataValidations count="8">
    <dataValidation type="list" allowBlank="1" showInputMessage="1" showErrorMessage="1" sqref="C65491:F65491 WVK983112:WVN983112 WLO983112:WLR983112 WBS983112:WBV983112 VRW983112:VRZ983112 VIA983112:VID983112 UYE983112:UYH983112 UOI983112:UOL983112 UEM983112:UEP983112 TUQ983112:TUT983112 TKU983112:TKX983112 TAY983112:TBB983112 SRC983112:SRF983112 SHG983112:SHJ983112 RXK983112:RXN983112 RNO983112:RNR983112 RDS983112:RDV983112 QTW983112:QTZ983112 QKA983112:QKD983112 QAE983112:QAH983112 PQI983112:PQL983112 PGM983112:PGP983112 OWQ983112:OWT983112 OMU983112:OMX983112 OCY983112:ODB983112 NTC983112:NTF983112 NJG983112:NJJ983112 MZK983112:MZN983112 MPO983112:MPR983112 MFS983112:MFV983112 LVW983112:LVZ983112 LMA983112:LMD983112 LCE983112:LCH983112 KSI983112:KSL983112 KIM983112:KIP983112 JYQ983112:JYT983112 JOU983112:JOX983112 JEY983112:JFB983112 IVC983112:IVF983112 ILG983112:ILJ983112 IBK983112:IBN983112 HRO983112:HRR983112 HHS983112:HHV983112 GXW983112:GXZ983112 GOA983112:GOD983112 GEE983112:GEH983112 FUI983112:FUL983112 FKM983112:FKP983112 FAQ983112:FAT983112 EQU983112:EQX983112 EGY983112:EHB983112 DXC983112:DXF983112 DNG983112:DNJ983112 DDK983112:DDN983112 CTO983112:CTR983112 CJS983112:CJV983112 BZW983112:BZZ983112 BQA983112:BQD983112 BGE983112:BGH983112 AWI983112:AWL983112 AMM983112:AMP983112 ACQ983112:ACT983112 SU983112:SX983112 IY983112:JB983112 C983112:F983112 WVK917576:WVN917576 WLO917576:WLR917576 WBS917576:WBV917576 VRW917576:VRZ917576 VIA917576:VID917576 UYE917576:UYH917576 UOI917576:UOL917576 UEM917576:UEP917576 TUQ917576:TUT917576 TKU917576:TKX917576 TAY917576:TBB917576 SRC917576:SRF917576 SHG917576:SHJ917576 RXK917576:RXN917576 RNO917576:RNR917576 RDS917576:RDV917576 QTW917576:QTZ917576 QKA917576:QKD917576 QAE917576:QAH917576 PQI917576:PQL917576 PGM917576:PGP917576 OWQ917576:OWT917576 OMU917576:OMX917576 OCY917576:ODB917576 NTC917576:NTF917576 NJG917576:NJJ917576 MZK917576:MZN917576 MPO917576:MPR917576 MFS917576:MFV917576 LVW917576:LVZ917576 LMA917576:LMD917576 LCE917576:LCH917576 KSI917576:KSL917576 KIM917576:KIP917576 JYQ917576:JYT917576 JOU917576:JOX917576 JEY917576:JFB917576 IVC917576:IVF917576 ILG917576:ILJ917576 IBK917576:IBN917576 HRO917576:HRR917576 HHS917576:HHV917576 GXW917576:GXZ917576 GOA917576:GOD917576 GEE917576:GEH917576 FUI917576:FUL917576 FKM917576:FKP917576 FAQ917576:FAT917576 EQU917576:EQX917576 EGY917576:EHB917576 DXC917576:DXF917576 DNG917576:DNJ917576 DDK917576:DDN917576 CTO917576:CTR917576 CJS917576:CJV917576 BZW917576:BZZ917576 BQA917576:BQD917576 BGE917576:BGH917576 AWI917576:AWL917576 AMM917576:AMP917576 ACQ917576:ACT917576 SU917576:SX917576 IY917576:JB917576 C917576:F917576 WVK852040:WVN852040 WLO852040:WLR852040 WBS852040:WBV852040 VRW852040:VRZ852040 VIA852040:VID852040 UYE852040:UYH852040 UOI852040:UOL852040 UEM852040:UEP852040 TUQ852040:TUT852040 TKU852040:TKX852040 TAY852040:TBB852040 SRC852040:SRF852040 SHG852040:SHJ852040 RXK852040:RXN852040 RNO852040:RNR852040 RDS852040:RDV852040 QTW852040:QTZ852040 QKA852040:QKD852040 QAE852040:QAH852040 PQI852040:PQL852040 PGM852040:PGP852040 OWQ852040:OWT852040 OMU852040:OMX852040 OCY852040:ODB852040 NTC852040:NTF852040 NJG852040:NJJ852040 MZK852040:MZN852040 MPO852040:MPR852040 MFS852040:MFV852040 LVW852040:LVZ852040 LMA852040:LMD852040 LCE852040:LCH852040 KSI852040:KSL852040 KIM852040:KIP852040 JYQ852040:JYT852040 JOU852040:JOX852040 JEY852040:JFB852040 IVC852040:IVF852040 ILG852040:ILJ852040 IBK852040:IBN852040 HRO852040:HRR852040 HHS852040:HHV852040 GXW852040:GXZ852040 GOA852040:GOD852040 GEE852040:GEH852040 FUI852040:FUL852040 FKM852040:FKP852040 FAQ852040:FAT852040 EQU852040:EQX852040 EGY852040:EHB852040 DXC852040:DXF852040 DNG852040:DNJ852040 DDK852040:DDN852040 CTO852040:CTR852040 CJS852040:CJV852040 BZW852040:BZZ852040 BQA852040:BQD852040 BGE852040:BGH852040 AWI852040:AWL852040 AMM852040:AMP852040 ACQ852040:ACT852040 SU852040:SX852040 IY852040:JB852040 C852040:F852040 WVK786504:WVN786504 WLO786504:WLR786504 WBS786504:WBV786504 VRW786504:VRZ786504 VIA786504:VID786504 UYE786504:UYH786504 UOI786504:UOL786504 UEM786504:UEP786504 TUQ786504:TUT786504 TKU786504:TKX786504 TAY786504:TBB786504 SRC786504:SRF786504 SHG786504:SHJ786504 RXK786504:RXN786504 RNO786504:RNR786504 RDS786504:RDV786504 QTW786504:QTZ786504 QKA786504:QKD786504 QAE786504:QAH786504 PQI786504:PQL786504 PGM786504:PGP786504 OWQ786504:OWT786504 OMU786504:OMX786504 OCY786504:ODB786504 NTC786504:NTF786504 NJG786504:NJJ786504 MZK786504:MZN786504 MPO786504:MPR786504 MFS786504:MFV786504 LVW786504:LVZ786504 LMA786504:LMD786504 LCE786504:LCH786504 KSI786504:KSL786504 KIM786504:KIP786504 JYQ786504:JYT786504 JOU786504:JOX786504 JEY786504:JFB786504 IVC786504:IVF786504 ILG786504:ILJ786504 IBK786504:IBN786504 HRO786504:HRR786504 HHS786504:HHV786504 GXW786504:GXZ786504 GOA786504:GOD786504 GEE786504:GEH786504 FUI786504:FUL786504 FKM786504:FKP786504 FAQ786504:FAT786504 EQU786504:EQX786504 EGY786504:EHB786504 DXC786504:DXF786504 DNG786504:DNJ786504 DDK786504:DDN786504 CTO786504:CTR786504 CJS786504:CJV786504 BZW786504:BZZ786504 BQA786504:BQD786504 BGE786504:BGH786504 AWI786504:AWL786504 AMM786504:AMP786504 ACQ786504:ACT786504 SU786504:SX786504 IY786504:JB786504 C786504:F786504 WVK720968:WVN720968 WLO720968:WLR720968 WBS720968:WBV720968 VRW720968:VRZ720968 VIA720968:VID720968 UYE720968:UYH720968 UOI720968:UOL720968 UEM720968:UEP720968 TUQ720968:TUT720968 TKU720968:TKX720968 TAY720968:TBB720968 SRC720968:SRF720968 SHG720968:SHJ720968 RXK720968:RXN720968 RNO720968:RNR720968 RDS720968:RDV720968 QTW720968:QTZ720968 QKA720968:QKD720968 QAE720968:QAH720968 PQI720968:PQL720968 PGM720968:PGP720968 OWQ720968:OWT720968 OMU720968:OMX720968 OCY720968:ODB720968 NTC720968:NTF720968 NJG720968:NJJ720968 MZK720968:MZN720968 MPO720968:MPR720968 MFS720968:MFV720968 LVW720968:LVZ720968 LMA720968:LMD720968 LCE720968:LCH720968 KSI720968:KSL720968 KIM720968:KIP720968 JYQ720968:JYT720968 JOU720968:JOX720968 JEY720968:JFB720968 IVC720968:IVF720968 ILG720968:ILJ720968 IBK720968:IBN720968 HRO720968:HRR720968 HHS720968:HHV720968 GXW720968:GXZ720968 GOA720968:GOD720968 GEE720968:GEH720968 FUI720968:FUL720968 FKM720968:FKP720968 FAQ720968:FAT720968 EQU720968:EQX720968 EGY720968:EHB720968 DXC720968:DXF720968 DNG720968:DNJ720968 DDK720968:DDN720968 CTO720968:CTR720968 CJS720968:CJV720968 BZW720968:BZZ720968 BQA720968:BQD720968 BGE720968:BGH720968 AWI720968:AWL720968 AMM720968:AMP720968 ACQ720968:ACT720968 SU720968:SX720968 IY720968:JB720968 C720968:F720968 WVK655432:WVN655432 WLO655432:WLR655432 WBS655432:WBV655432 VRW655432:VRZ655432 VIA655432:VID655432 UYE655432:UYH655432 UOI655432:UOL655432 UEM655432:UEP655432 TUQ655432:TUT655432 TKU655432:TKX655432 TAY655432:TBB655432 SRC655432:SRF655432 SHG655432:SHJ655432 RXK655432:RXN655432 RNO655432:RNR655432 RDS655432:RDV655432 QTW655432:QTZ655432 QKA655432:QKD655432 QAE655432:QAH655432 PQI655432:PQL655432 PGM655432:PGP655432 OWQ655432:OWT655432 OMU655432:OMX655432 OCY655432:ODB655432 NTC655432:NTF655432 NJG655432:NJJ655432 MZK655432:MZN655432 MPO655432:MPR655432 MFS655432:MFV655432 LVW655432:LVZ655432 LMA655432:LMD655432 LCE655432:LCH655432 KSI655432:KSL655432 KIM655432:KIP655432 JYQ655432:JYT655432 JOU655432:JOX655432 JEY655432:JFB655432 IVC655432:IVF655432 ILG655432:ILJ655432 IBK655432:IBN655432 HRO655432:HRR655432 HHS655432:HHV655432 GXW655432:GXZ655432 GOA655432:GOD655432 GEE655432:GEH655432 FUI655432:FUL655432 FKM655432:FKP655432 FAQ655432:FAT655432 EQU655432:EQX655432 EGY655432:EHB655432 DXC655432:DXF655432 DNG655432:DNJ655432 DDK655432:DDN655432 CTO655432:CTR655432 CJS655432:CJV655432 BZW655432:BZZ655432 BQA655432:BQD655432 BGE655432:BGH655432 AWI655432:AWL655432 AMM655432:AMP655432 ACQ655432:ACT655432 SU655432:SX655432 IY655432:JB655432 C655432:F655432 WVK589896:WVN589896 WLO589896:WLR589896 WBS589896:WBV589896 VRW589896:VRZ589896 VIA589896:VID589896 UYE589896:UYH589896 UOI589896:UOL589896 UEM589896:UEP589896 TUQ589896:TUT589896 TKU589896:TKX589896 TAY589896:TBB589896 SRC589896:SRF589896 SHG589896:SHJ589896 RXK589896:RXN589896 RNO589896:RNR589896 RDS589896:RDV589896 QTW589896:QTZ589896 QKA589896:QKD589896 QAE589896:QAH589896 PQI589896:PQL589896 PGM589896:PGP589896 OWQ589896:OWT589896 OMU589896:OMX589896 OCY589896:ODB589896 NTC589896:NTF589896 NJG589896:NJJ589896 MZK589896:MZN589896 MPO589896:MPR589896 MFS589896:MFV589896 LVW589896:LVZ589896 LMA589896:LMD589896 LCE589896:LCH589896 KSI589896:KSL589896 KIM589896:KIP589896 JYQ589896:JYT589896 JOU589896:JOX589896 JEY589896:JFB589896 IVC589896:IVF589896 ILG589896:ILJ589896 IBK589896:IBN589896 HRO589896:HRR589896 HHS589896:HHV589896 GXW589896:GXZ589896 GOA589896:GOD589896 GEE589896:GEH589896 FUI589896:FUL589896 FKM589896:FKP589896 FAQ589896:FAT589896 EQU589896:EQX589896 EGY589896:EHB589896 DXC589896:DXF589896 DNG589896:DNJ589896 DDK589896:DDN589896 CTO589896:CTR589896 CJS589896:CJV589896 BZW589896:BZZ589896 BQA589896:BQD589896 BGE589896:BGH589896 AWI589896:AWL589896 AMM589896:AMP589896 ACQ589896:ACT589896 SU589896:SX589896 IY589896:JB589896 C589896:F589896 WVK524360:WVN524360 WLO524360:WLR524360 WBS524360:WBV524360 VRW524360:VRZ524360 VIA524360:VID524360 UYE524360:UYH524360 UOI524360:UOL524360 UEM524360:UEP524360 TUQ524360:TUT524360 TKU524360:TKX524360 TAY524360:TBB524360 SRC524360:SRF524360 SHG524360:SHJ524360 RXK524360:RXN524360 RNO524360:RNR524360 RDS524360:RDV524360 QTW524360:QTZ524360 QKA524360:QKD524360 QAE524360:QAH524360 PQI524360:PQL524360 PGM524360:PGP524360 OWQ524360:OWT524360 OMU524360:OMX524360 OCY524360:ODB524360 NTC524360:NTF524360 NJG524360:NJJ524360 MZK524360:MZN524360 MPO524360:MPR524360 MFS524360:MFV524360 LVW524360:LVZ524360 LMA524360:LMD524360 LCE524360:LCH524360 KSI524360:KSL524360 KIM524360:KIP524360 JYQ524360:JYT524360 JOU524360:JOX524360 JEY524360:JFB524360 IVC524360:IVF524360 ILG524360:ILJ524360 IBK524360:IBN524360 HRO524360:HRR524360 HHS524360:HHV524360 GXW524360:GXZ524360 GOA524360:GOD524360 GEE524360:GEH524360 FUI524360:FUL524360 FKM524360:FKP524360 FAQ524360:FAT524360 EQU524360:EQX524360 EGY524360:EHB524360 DXC524360:DXF524360 DNG524360:DNJ524360 DDK524360:DDN524360 CTO524360:CTR524360 CJS524360:CJV524360 BZW524360:BZZ524360 BQA524360:BQD524360 BGE524360:BGH524360 AWI524360:AWL524360 AMM524360:AMP524360 ACQ524360:ACT524360 SU524360:SX524360 IY524360:JB524360 C524360:F524360 WVK458824:WVN458824 WLO458824:WLR458824 WBS458824:WBV458824 VRW458824:VRZ458824 VIA458824:VID458824 UYE458824:UYH458824 UOI458824:UOL458824 UEM458824:UEP458824 TUQ458824:TUT458824 TKU458824:TKX458824 TAY458824:TBB458824 SRC458824:SRF458824 SHG458824:SHJ458824 RXK458824:RXN458824 RNO458824:RNR458824 RDS458824:RDV458824 QTW458824:QTZ458824 QKA458824:QKD458824 QAE458824:QAH458824 PQI458824:PQL458824 PGM458824:PGP458824 OWQ458824:OWT458824 OMU458824:OMX458824 OCY458824:ODB458824 NTC458824:NTF458824 NJG458824:NJJ458824 MZK458824:MZN458824 MPO458824:MPR458824 MFS458824:MFV458824 LVW458824:LVZ458824 LMA458824:LMD458824 LCE458824:LCH458824 KSI458824:KSL458824 KIM458824:KIP458824 JYQ458824:JYT458824 JOU458824:JOX458824 JEY458824:JFB458824 IVC458824:IVF458824 ILG458824:ILJ458824 IBK458824:IBN458824 HRO458824:HRR458824 HHS458824:HHV458824 GXW458824:GXZ458824 GOA458824:GOD458824 GEE458824:GEH458824 FUI458824:FUL458824 FKM458824:FKP458824 FAQ458824:FAT458824 EQU458824:EQX458824 EGY458824:EHB458824 DXC458824:DXF458824 DNG458824:DNJ458824 DDK458824:DDN458824 CTO458824:CTR458824 CJS458824:CJV458824 BZW458824:BZZ458824 BQA458824:BQD458824 BGE458824:BGH458824 AWI458824:AWL458824 AMM458824:AMP458824 ACQ458824:ACT458824 SU458824:SX458824 IY458824:JB458824 C458824:F458824 WVK393288:WVN393288 WLO393288:WLR393288 WBS393288:WBV393288 VRW393288:VRZ393288 VIA393288:VID393288 UYE393288:UYH393288 UOI393288:UOL393288 UEM393288:UEP393288 TUQ393288:TUT393288 TKU393288:TKX393288 TAY393288:TBB393288 SRC393288:SRF393288 SHG393288:SHJ393288 RXK393288:RXN393288 RNO393288:RNR393288 RDS393288:RDV393288 QTW393288:QTZ393288 QKA393288:QKD393288 QAE393288:QAH393288 PQI393288:PQL393288 PGM393288:PGP393288 OWQ393288:OWT393288 OMU393288:OMX393288 OCY393288:ODB393288 NTC393288:NTF393288 NJG393288:NJJ393288 MZK393288:MZN393288 MPO393288:MPR393288 MFS393288:MFV393288 LVW393288:LVZ393288 LMA393288:LMD393288 LCE393288:LCH393288 KSI393288:KSL393288 KIM393288:KIP393288 JYQ393288:JYT393288 JOU393288:JOX393288 JEY393288:JFB393288 IVC393288:IVF393288 ILG393288:ILJ393288 IBK393288:IBN393288 HRO393288:HRR393288 HHS393288:HHV393288 GXW393288:GXZ393288 GOA393288:GOD393288 GEE393288:GEH393288 FUI393288:FUL393288 FKM393288:FKP393288 FAQ393288:FAT393288 EQU393288:EQX393288 EGY393288:EHB393288 DXC393288:DXF393288 DNG393288:DNJ393288 DDK393288:DDN393288 CTO393288:CTR393288 CJS393288:CJV393288 BZW393288:BZZ393288 BQA393288:BQD393288 BGE393288:BGH393288 AWI393288:AWL393288 AMM393288:AMP393288 ACQ393288:ACT393288 SU393288:SX393288 IY393288:JB393288 C393288:F393288 WVK327752:WVN327752 WLO327752:WLR327752 WBS327752:WBV327752 VRW327752:VRZ327752 VIA327752:VID327752 UYE327752:UYH327752 UOI327752:UOL327752 UEM327752:UEP327752 TUQ327752:TUT327752 TKU327752:TKX327752 TAY327752:TBB327752 SRC327752:SRF327752 SHG327752:SHJ327752 RXK327752:RXN327752 RNO327752:RNR327752 RDS327752:RDV327752 QTW327752:QTZ327752 QKA327752:QKD327752 QAE327752:QAH327752 PQI327752:PQL327752 PGM327752:PGP327752 OWQ327752:OWT327752 OMU327752:OMX327752 OCY327752:ODB327752 NTC327752:NTF327752 NJG327752:NJJ327752 MZK327752:MZN327752 MPO327752:MPR327752 MFS327752:MFV327752 LVW327752:LVZ327752 LMA327752:LMD327752 LCE327752:LCH327752 KSI327752:KSL327752 KIM327752:KIP327752 JYQ327752:JYT327752 JOU327752:JOX327752 JEY327752:JFB327752 IVC327752:IVF327752 ILG327752:ILJ327752 IBK327752:IBN327752 HRO327752:HRR327752 HHS327752:HHV327752 GXW327752:GXZ327752 GOA327752:GOD327752 GEE327752:GEH327752 FUI327752:FUL327752 FKM327752:FKP327752 FAQ327752:FAT327752 EQU327752:EQX327752 EGY327752:EHB327752 DXC327752:DXF327752 DNG327752:DNJ327752 DDK327752:DDN327752 CTO327752:CTR327752 CJS327752:CJV327752 BZW327752:BZZ327752 BQA327752:BQD327752 BGE327752:BGH327752 AWI327752:AWL327752 AMM327752:AMP327752 ACQ327752:ACT327752 SU327752:SX327752 IY327752:JB327752 C327752:F327752 WVK262216:WVN262216 WLO262216:WLR262216 WBS262216:WBV262216 VRW262216:VRZ262216 VIA262216:VID262216 UYE262216:UYH262216 UOI262216:UOL262216 UEM262216:UEP262216 TUQ262216:TUT262216 TKU262216:TKX262216 TAY262216:TBB262216 SRC262216:SRF262216 SHG262216:SHJ262216 RXK262216:RXN262216 RNO262216:RNR262216 RDS262216:RDV262216 QTW262216:QTZ262216 QKA262216:QKD262216 QAE262216:QAH262216 PQI262216:PQL262216 PGM262216:PGP262216 OWQ262216:OWT262216 OMU262216:OMX262216 OCY262216:ODB262216 NTC262216:NTF262216 NJG262216:NJJ262216 MZK262216:MZN262216 MPO262216:MPR262216 MFS262216:MFV262216 LVW262216:LVZ262216 LMA262216:LMD262216 LCE262216:LCH262216 KSI262216:KSL262216 KIM262216:KIP262216 JYQ262216:JYT262216 JOU262216:JOX262216 JEY262216:JFB262216 IVC262216:IVF262216 ILG262216:ILJ262216 IBK262216:IBN262216 HRO262216:HRR262216 HHS262216:HHV262216 GXW262216:GXZ262216 GOA262216:GOD262216 GEE262216:GEH262216 FUI262216:FUL262216 FKM262216:FKP262216 FAQ262216:FAT262216 EQU262216:EQX262216 EGY262216:EHB262216 DXC262216:DXF262216 DNG262216:DNJ262216 DDK262216:DDN262216 CTO262216:CTR262216 CJS262216:CJV262216 BZW262216:BZZ262216 BQA262216:BQD262216 BGE262216:BGH262216 AWI262216:AWL262216 AMM262216:AMP262216 ACQ262216:ACT262216 SU262216:SX262216 IY262216:JB262216 C262216:F262216 WVK196680:WVN196680 WLO196680:WLR196680 WBS196680:WBV196680 VRW196680:VRZ196680 VIA196680:VID196680 UYE196680:UYH196680 UOI196680:UOL196680 UEM196680:UEP196680 TUQ196680:TUT196680 TKU196680:TKX196680 TAY196680:TBB196680 SRC196680:SRF196680 SHG196680:SHJ196680 RXK196680:RXN196680 RNO196680:RNR196680 RDS196680:RDV196680 QTW196680:QTZ196680 QKA196680:QKD196680 QAE196680:QAH196680 PQI196680:PQL196680 PGM196680:PGP196680 OWQ196680:OWT196680 OMU196680:OMX196680 OCY196680:ODB196680 NTC196680:NTF196680 NJG196680:NJJ196680 MZK196680:MZN196680 MPO196680:MPR196680 MFS196680:MFV196680 LVW196680:LVZ196680 LMA196680:LMD196680 LCE196680:LCH196680 KSI196680:KSL196680 KIM196680:KIP196680 JYQ196680:JYT196680 JOU196680:JOX196680 JEY196680:JFB196680 IVC196680:IVF196680 ILG196680:ILJ196680 IBK196680:IBN196680 HRO196680:HRR196680 HHS196680:HHV196680 GXW196680:GXZ196680 GOA196680:GOD196680 GEE196680:GEH196680 FUI196680:FUL196680 FKM196680:FKP196680 FAQ196680:FAT196680 EQU196680:EQX196680 EGY196680:EHB196680 DXC196680:DXF196680 DNG196680:DNJ196680 DDK196680:DDN196680 CTO196680:CTR196680 CJS196680:CJV196680 BZW196680:BZZ196680 BQA196680:BQD196680 BGE196680:BGH196680 AWI196680:AWL196680 AMM196680:AMP196680 ACQ196680:ACT196680 SU196680:SX196680 IY196680:JB196680 C196680:F196680 WVK131144:WVN131144 WLO131144:WLR131144 WBS131144:WBV131144 VRW131144:VRZ131144 VIA131144:VID131144 UYE131144:UYH131144 UOI131144:UOL131144 UEM131144:UEP131144 TUQ131144:TUT131144 TKU131144:TKX131144 TAY131144:TBB131144 SRC131144:SRF131144 SHG131144:SHJ131144 RXK131144:RXN131144 RNO131144:RNR131144 RDS131144:RDV131144 QTW131144:QTZ131144 QKA131144:QKD131144 QAE131144:QAH131144 PQI131144:PQL131144 PGM131144:PGP131144 OWQ131144:OWT131144 OMU131144:OMX131144 OCY131144:ODB131144 NTC131144:NTF131144 NJG131144:NJJ131144 MZK131144:MZN131144 MPO131144:MPR131144 MFS131144:MFV131144 LVW131144:LVZ131144 LMA131144:LMD131144 LCE131144:LCH131144 KSI131144:KSL131144 KIM131144:KIP131144 JYQ131144:JYT131144 JOU131144:JOX131144 JEY131144:JFB131144 IVC131144:IVF131144 ILG131144:ILJ131144 IBK131144:IBN131144 HRO131144:HRR131144 HHS131144:HHV131144 GXW131144:GXZ131144 GOA131144:GOD131144 GEE131144:GEH131144 FUI131144:FUL131144 FKM131144:FKP131144 FAQ131144:FAT131144 EQU131144:EQX131144 EGY131144:EHB131144 DXC131144:DXF131144 DNG131144:DNJ131144 DDK131144:DDN131144 CTO131144:CTR131144 CJS131144:CJV131144 BZW131144:BZZ131144 BQA131144:BQD131144 BGE131144:BGH131144 AWI131144:AWL131144 AMM131144:AMP131144 ACQ131144:ACT131144 SU131144:SX131144 IY131144:JB131144 C131144:F131144 WVK65608:WVN65608 WLO65608:WLR65608 WBS65608:WBV65608 VRW65608:VRZ65608 VIA65608:VID65608 UYE65608:UYH65608 UOI65608:UOL65608 UEM65608:UEP65608 TUQ65608:TUT65608 TKU65608:TKX65608 TAY65608:TBB65608 SRC65608:SRF65608 SHG65608:SHJ65608 RXK65608:RXN65608 RNO65608:RNR65608 RDS65608:RDV65608 QTW65608:QTZ65608 QKA65608:QKD65608 QAE65608:QAH65608 PQI65608:PQL65608 PGM65608:PGP65608 OWQ65608:OWT65608 OMU65608:OMX65608 OCY65608:ODB65608 NTC65608:NTF65608 NJG65608:NJJ65608 MZK65608:MZN65608 MPO65608:MPR65608 MFS65608:MFV65608 LVW65608:LVZ65608 LMA65608:LMD65608 LCE65608:LCH65608 KSI65608:KSL65608 KIM65608:KIP65608 JYQ65608:JYT65608 JOU65608:JOX65608 JEY65608:JFB65608 IVC65608:IVF65608 ILG65608:ILJ65608 IBK65608:IBN65608 HRO65608:HRR65608 HHS65608:HHV65608 GXW65608:GXZ65608 GOA65608:GOD65608 GEE65608:GEH65608 FUI65608:FUL65608 FKM65608:FKP65608 FAQ65608:FAT65608 EQU65608:EQX65608 EGY65608:EHB65608 DXC65608:DXF65608 DNG65608:DNJ65608 DDK65608:DDN65608 CTO65608:CTR65608 CJS65608:CJV65608 BZW65608:BZZ65608 BQA65608:BQD65608 BGE65608:BGH65608 AWI65608:AWL65608 AMM65608:AMP65608 ACQ65608:ACT65608 SU65608:SX65608 IY65608:JB65608 C65608:F65608 WVK72:WVN72 WLO72:WLR72 WBS72:WBV72 VRW72:VRZ72 VIA72:VID72 UYE72:UYH72 UOI72:UOL72 UEM72:UEP72 TUQ72:TUT72 TKU72:TKX72 TAY72:TBB72 SRC72:SRF72 SHG72:SHJ72 RXK72:RXN72 RNO72:RNR72 RDS72:RDV72 QTW72:QTZ72 QKA72:QKD72 QAE72:QAH72 PQI72:PQL72 PGM72:PGP72 OWQ72:OWT72 OMU72:OMX72 OCY72:ODB72 NTC72:NTF72 NJG72:NJJ72 MZK72:MZN72 MPO72:MPR72 MFS72:MFV72 LVW72:LVZ72 LMA72:LMD72 LCE72:LCH72 KSI72:KSL72 KIM72:KIP72 JYQ72:JYT72 JOU72:JOX72 JEY72:JFB72 IVC72:IVF72 ILG72:ILJ72 IBK72:IBN72 HRO72:HRR72 HHS72:HHV72 GXW72:GXZ72 GOA72:GOD72 GEE72:GEH72 FUI72:FUL72 FKM72:FKP72 FAQ72:FAT72 EQU72:EQX72 EGY72:EHB72 DXC72:DXF72 DNG72:DNJ72 DDK72:DDN72 CTO72:CTR72 CJS72:CJV72 BZW72:BZZ72 BQA72:BQD72 BGE72:BGH72 AWI72:AWL72 AMM72:AMP72 ACQ72:ACT72 SU72:SX72 IY72:JB72 SU65491:SX65491 WVK983110:WVN983110 WLO983110:WLR983110 WBS983110:WBV983110 VRW983110:VRZ983110 VIA983110:VID983110 UYE983110:UYH983110 UOI983110:UOL983110 UEM983110:UEP983110 TUQ983110:TUT983110 TKU983110:TKX983110 TAY983110:TBB983110 SRC983110:SRF983110 SHG983110:SHJ983110 RXK983110:RXN983110 RNO983110:RNR983110 RDS983110:RDV983110 QTW983110:QTZ983110 QKA983110:QKD983110 QAE983110:QAH983110 PQI983110:PQL983110 PGM983110:PGP983110 OWQ983110:OWT983110 OMU983110:OMX983110 OCY983110:ODB983110 NTC983110:NTF983110 NJG983110:NJJ983110 MZK983110:MZN983110 MPO983110:MPR983110 MFS983110:MFV983110 LVW983110:LVZ983110 LMA983110:LMD983110 LCE983110:LCH983110 KSI983110:KSL983110 KIM983110:KIP983110 JYQ983110:JYT983110 JOU983110:JOX983110 JEY983110:JFB983110 IVC983110:IVF983110 ILG983110:ILJ983110 IBK983110:IBN983110 HRO983110:HRR983110 HHS983110:HHV983110 GXW983110:GXZ983110 GOA983110:GOD983110 GEE983110:GEH983110 FUI983110:FUL983110 FKM983110:FKP983110 FAQ983110:FAT983110 EQU983110:EQX983110 EGY983110:EHB983110 DXC983110:DXF983110 DNG983110:DNJ983110 DDK983110:DDN983110 CTO983110:CTR983110 CJS983110:CJV983110 BZW983110:BZZ983110 BQA983110:BQD983110 BGE983110:BGH983110 AWI983110:AWL983110 AMM983110:AMP983110 ACQ983110:ACT983110 SU983110:SX983110 IY983110:JB983110 C983110:F983110 WVK917574:WVN917574 WLO917574:WLR917574 WBS917574:WBV917574 VRW917574:VRZ917574 VIA917574:VID917574 UYE917574:UYH917574 UOI917574:UOL917574 UEM917574:UEP917574 TUQ917574:TUT917574 TKU917574:TKX917574 TAY917574:TBB917574 SRC917574:SRF917574 SHG917574:SHJ917574 RXK917574:RXN917574 RNO917574:RNR917574 RDS917574:RDV917574 QTW917574:QTZ917574 QKA917574:QKD917574 QAE917574:QAH917574 PQI917574:PQL917574 PGM917574:PGP917574 OWQ917574:OWT917574 OMU917574:OMX917574 OCY917574:ODB917574 NTC917574:NTF917574 NJG917574:NJJ917574 MZK917574:MZN917574 MPO917574:MPR917574 MFS917574:MFV917574 LVW917574:LVZ917574 LMA917574:LMD917574 LCE917574:LCH917574 KSI917574:KSL917574 KIM917574:KIP917574 JYQ917574:JYT917574 JOU917574:JOX917574 JEY917574:JFB917574 IVC917574:IVF917574 ILG917574:ILJ917574 IBK917574:IBN917574 HRO917574:HRR917574 HHS917574:HHV917574 GXW917574:GXZ917574 GOA917574:GOD917574 GEE917574:GEH917574 FUI917574:FUL917574 FKM917574:FKP917574 FAQ917574:FAT917574 EQU917574:EQX917574 EGY917574:EHB917574 DXC917574:DXF917574 DNG917574:DNJ917574 DDK917574:DDN917574 CTO917574:CTR917574 CJS917574:CJV917574 BZW917574:BZZ917574 BQA917574:BQD917574 BGE917574:BGH917574 AWI917574:AWL917574 AMM917574:AMP917574 ACQ917574:ACT917574 SU917574:SX917574 IY917574:JB917574 C917574:F917574 WVK852038:WVN852038 WLO852038:WLR852038 WBS852038:WBV852038 VRW852038:VRZ852038 VIA852038:VID852038 UYE852038:UYH852038 UOI852038:UOL852038 UEM852038:UEP852038 TUQ852038:TUT852038 TKU852038:TKX852038 TAY852038:TBB852038 SRC852038:SRF852038 SHG852038:SHJ852038 RXK852038:RXN852038 RNO852038:RNR852038 RDS852038:RDV852038 QTW852038:QTZ852038 QKA852038:QKD852038 QAE852038:QAH852038 PQI852038:PQL852038 PGM852038:PGP852038 OWQ852038:OWT852038 OMU852038:OMX852038 OCY852038:ODB852038 NTC852038:NTF852038 NJG852038:NJJ852038 MZK852038:MZN852038 MPO852038:MPR852038 MFS852038:MFV852038 LVW852038:LVZ852038 LMA852038:LMD852038 LCE852038:LCH852038 KSI852038:KSL852038 KIM852038:KIP852038 JYQ852038:JYT852038 JOU852038:JOX852038 JEY852038:JFB852038 IVC852038:IVF852038 ILG852038:ILJ852038 IBK852038:IBN852038 HRO852038:HRR852038 HHS852038:HHV852038 GXW852038:GXZ852038 GOA852038:GOD852038 GEE852038:GEH852038 FUI852038:FUL852038 FKM852038:FKP852038 FAQ852038:FAT852038 EQU852038:EQX852038 EGY852038:EHB852038 DXC852038:DXF852038 DNG852038:DNJ852038 DDK852038:DDN852038 CTO852038:CTR852038 CJS852038:CJV852038 BZW852038:BZZ852038 BQA852038:BQD852038 BGE852038:BGH852038 AWI852038:AWL852038 AMM852038:AMP852038 ACQ852038:ACT852038 SU852038:SX852038 IY852038:JB852038 C852038:F852038 WVK786502:WVN786502 WLO786502:WLR786502 WBS786502:WBV786502 VRW786502:VRZ786502 VIA786502:VID786502 UYE786502:UYH786502 UOI786502:UOL786502 UEM786502:UEP786502 TUQ786502:TUT786502 TKU786502:TKX786502 TAY786502:TBB786502 SRC786502:SRF786502 SHG786502:SHJ786502 RXK786502:RXN786502 RNO786502:RNR786502 RDS786502:RDV786502 QTW786502:QTZ786502 QKA786502:QKD786502 QAE786502:QAH786502 PQI786502:PQL786502 PGM786502:PGP786502 OWQ786502:OWT786502 OMU786502:OMX786502 OCY786502:ODB786502 NTC786502:NTF786502 NJG786502:NJJ786502 MZK786502:MZN786502 MPO786502:MPR786502 MFS786502:MFV786502 LVW786502:LVZ786502 LMA786502:LMD786502 LCE786502:LCH786502 KSI786502:KSL786502 KIM786502:KIP786502 JYQ786502:JYT786502 JOU786502:JOX786502 JEY786502:JFB786502 IVC786502:IVF786502 ILG786502:ILJ786502 IBK786502:IBN786502 HRO786502:HRR786502 HHS786502:HHV786502 GXW786502:GXZ786502 GOA786502:GOD786502 GEE786502:GEH786502 FUI786502:FUL786502 FKM786502:FKP786502 FAQ786502:FAT786502 EQU786502:EQX786502 EGY786502:EHB786502 DXC786502:DXF786502 DNG786502:DNJ786502 DDK786502:DDN786502 CTO786502:CTR786502 CJS786502:CJV786502 BZW786502:BZZ786502 BQA786502:BQD786502 BGE786502:BGH786502 AWI786502:AWL786502 AMM786502:AMP786502 ACQ786502:ACT786502 SU786502:SX786502 IY786502:JB786502 C786502:F786502 WVK720966:WVN720966 WLO720966:WLR720966 WBS720966:WBV720966 VRW720966:VRZ720966 VIA720966:VID720966 UYE720966:UYH720966 UOI720966:UOL720966 UEM720966:UEP720966 TUQ720966:TUT720966 TKU720966:TKX720966 TAY720966:TBB720966 SRC720966:SRF720966 SHG720966:SHJ720966 RXK720966:RXN720966 RNO720966:RNR720966 RDS720966:RDV720966 QTW720966:QTZ720966 QKA720966:QKD720966 QAE720966:QAH720966 PQI720966:PQL720966 PGM720966:PGP720966 OWQ720966:OWT720966 OMU720966:OMX720966 OCY720966:ODB720966 NTC720966:NTF720966 NJG720966:NJJ720966 MZK720966:MZN720966 MPO720966:MPR720966 MFS720966:MFV720966 LVW720966:LVZ720966 LMA720966:LMD720966 LCE720966:LCH720966 KSI720966:KSL720966 KIM720966:KIP720966 JYQ720966:JYT720966 JOU720966:JOX720966 JEY720966:JFB720966 IVC720966:IVF720966 ILG720966:ILJ720966 IBK720966:IBN720966 HRO720966:HRR720966 HHS720966:HHV720966 GXW720966:GXZ720966 GOA720966:GOD720966 GEE720966:GEH720966 FUI720966:FUL720966 FKM720966:FKP720966 FAQ720966:FAT720966 EQU720966:EQX720966 EGY720966:EHB720966 DXC720966:DXF720966 DNG720966:DNJ720966 DDK720966:DDN720966 CTO720966:CTR720966 CJS720966:CJV720966 BZW720966:BZZ720966 BQA720966:BQD720966 BGE720966:BGH720966 AWI720966:AWL720966 AMM720966:AMP720966 ACQ720966:ACT720966 SU720966:SX720966 IY720966:JB720966 C720966:F720966 WVK655430:WVN655430 WLO655430:WLR655430 WBS655430:WBV655430 VRW655430:VRZ655430 VIA655430:VID655430 UYE655430:UYH655430 UOI655430:UOL655430 UEM655430:UEP655430 TUQ655430:TUT655430 TKU655430:TKX655430 TAY655430:TBB655430 SRC655430:SRF655430 SHG655430:SHJ655430 RXK655430:RXN655430 RNO655430:RNR655430 RDS655430:RDV655430 QTW655430:QTZ655430 QKA655430:QKD655430 QAE655430:QAH655430 PQI655430:PQL655430 PGM655430:PGP655430 OWQ655430:OWT655430 OMU655430:OMX655430 OCY655430:ODB655430 NTC655430:NTF655430 NJG655430:NJJ655430 MZK655430:MZN655430 MPO655430:MPR655430 MFS655430:MFV655430 LVW655430:LVZ655430 LMA655430:LMD655430 LCE655430:LCH655430 KSI655430:KSL655430 KIM655430:KIP655430 JYQ655430:JYT655430 JOU655430:JOX655430 JEY655430:JFB655430 IVC655430:IVF655430 ILG655430:ILJ655430 IBK655430:IBN655430 HRO655430:HRR655430 HHS655430:HHV655430 GXW655430:GXZ655430 GOA655430:GOD655430 GEE655430:GEH655430 FUI655430:FUL655430 FKM655430:FKP655430 FAQ655430:FAT655430 EQU655430:EQX655430 EGY655430:EHB655430 DXC655430:DXF655430 DNG655430:DNJ655430 DDK655430:DDN655430 CTO655430:CTR655430 CJS655430:CJV655430 BZW655430:BZZ655430 BQA655430:BQD655430 BGE655430:BGH655430 AWI655430:AWL655430 AMM655430:AMP655430 ACQ655430:ACT655430 SU655430:SX655430 IY655430:JB655430 C655430:F655430 WVK589894:WVN589894 WLO589894:WLR589894 WBS589894:WBV589894 VRW589894:VRZ589894 VIA589894:VID589894 UYE589894:UYH589894 UOI589894:UOL589894 UEM589894:UEP589894 TUQ589894:TUT589894 TKU589894:TKX589894 TAY589894:TBB589894 SRC589894:SRF589894 SHG589894:SHJ589894 RXK589894:RXN589894 RNO589894:RNR589894 RDS589894:RDV589894 QTW589894:QTZ589894 QKA589894:QKD589894 QAE589894:QAH589894 PQI589894:PQL589894 PGM589894:PGP589894 OWQ589894:OWT589894 OMU589894:OMX589894 OCY589894:ODB589894 NTC589894:NTF589894 NJG589894:NJJ589894 MZK589894:MZN589894 MPO589894:MPR589894 MFS589894:MFV589894 LVW589894:LVZ589894 LMA589894:LMD589894 LCE589894:LCH589894 KSI589894:KSL589894 KIM589894:KIP589894 JYQ589894:JYT589894 JOU589894:JOX589894 JEY589894:JFB589894 IVC589894:IVF589894 ILG589894:ILJ589894 IBK589894:IBN589894 HRO589894:HRR589894 HHS589894:HHV589894 GXW589894:GXZ589894 GOA589894:GOD589894 GEE589894:GEH589894 FUI589894:FUL589894 FKM589894:FKP589894 FAQ589894:FAT589894 EQU589894:EQX589894 EGY589894:EHB589894 DXC589894:DXF589894 DNG589894:DNJ589894 DDK589894:DDN589894 CTO589894:CTR589894 CJS589894:CJV589894 BZW589894:BZZ589894 BQA589894:BQD589894 BGE589894:BGH589894 AWI589894:AWL589894 AMM589894:AMP589894 ACQ589894:ACT589894 SU589894:SX589894 IY589894:JB589894 C589894:F589894 WVK524358:WVN524358 WLO524358:WLR524358 WBS524358:WBV524358 VRW524358:VRZ524358 VIA524358:VID524358 UYE524358:UYH524358 UOI524358:UOL524358 UEM524358:UEP524358 TUQ524358:TUT524358 TKU524358:TKX524358 TAY524358:TBB524358 SRC524358:SRF524358 SHG524358:SHJ524358 RXK524358:RXN524358 RNO524358:RNR524358 RDS524358:RDV524358 QTW524358:QTZ524358 QKA524358:QKD524358 QAE524358:QAH524358 PQI524358:PQL524358 PGM524358:PGP524358 OWQ524358:OWT524358 OMU524358:OMX524358 OCY524358:ODB524358 NTC524358:NTF524358 NJG524358:NJJ524358 MZK524358:MZN524358 MPO524358:MPR524358 MFS524358:MFV524358 LVW524358:LVZ524358 LMA524358:LMD524358 LCE524358:LCH524358 KSI524358:KSL524358 KIM524358:KIP524358 JYQ524358:JYT524358 JOU524358:JOX524358 JEY524358:JFB524358 IVC524358:IVF524358 ILG524358:ILJ524358 IBK524358:IBN524358 HRO524358:HRR524358 HHS524358:HHV524358 GXW524358:GXZ524358 GOA524358:GOD524358 GEE524358:GEH524358 FUI524358:FUL524358 FKM524358:FKP524358 FAQ524358:FAT524358 EQU524358:EQX524358 EGY524358:EHB524358 DXC524358:DXF524358 DNG524358:DNJ524358 DDK524358:DDN524358 CTO524358:CTR524358 CJS524358:CJV524358 BZW524358:BZZ524358 BQA524358:BQD524358 BGE524358:BGH524358 AWI524358:AWL524358 AMM524358:AMP524358 ACQ524358:ACT524358 SU524358:SX524358 IY524358:JB524358 C524358:F524358 WVK458822:WVN458822 WLO458822:WLR458822 WBS458822:WBV458822 VRW458822:VRZ458822 VIA458822:VID458822 UYE458822:UYH458822 UOI458822:UOL458822 UEM458822:UEP458822 TUQ458822:TUT458822 TKU458822:TKX458822 TAY458822:TBB458822 SRC458822:SRF458822 SHG458822:SHJ458822 RXK458822:RXN458822 RNO458822:RNR458822 RDS458822:RDV458822 QTW458822:QTZ458822 QKA458822:QKD458822 QAE458822:QAH458822 PQI458822:PQL458822 PGM458822:PGP458822 OWQ458822:OWT458822 OMU458822:OMX458822 OCY458822:ODB458822 NTC458822:NTF458822 NJG458822:NJJ458822 MZK458822:MZN458822 MPO458822:MPR458822 MFS458822:MFV458822 LVW458822:LVZ458822 LMA458822:LMD458822 LCE458822:LCH458822 KSI458822:KSL458822 KIM458822:KIP458822 JYQ458822:JYT458822 JOU458822:JOX458822 JEY458822:JFB458822 IVC458822:IVF458822 ILG458822:ILJ458822 IBK458822:IBN458822 HRO458822:HRR458822 HHS458822:HHV458822 GXW458822:GXZ458822 GOA458822:GOD458822 GEE458822:GEH458822 FUI458822:FUL458822 FKM458822:FKP458822 FAQ458822:FAT458822 EQU458822:EQX458822 EGY458822:EHB458822 DXC458822:DXF458822 DNG458822:DNJ458822 DDK458822:DDN458822 CTO458822:CTR458822 CJS458822:CJV458822 BZW458822:BZZ458822 BQA458822:BQD458822 BGE458822:BGH458822 AWI458822:AWL458822 AMM458822:AMP458822 ACQ458822:ACT458822 SU458822:SX458822 IY458822:JB458822 C458822:F458822 WVK393286:WVN393286 WLO393286:WLR393286 WBS393286:WBV393286 VRW393286:VRZ393286 VIA393286:VID393286 UYE393286:UYH393286 UOI393286:UOL393286 UEM393286:UEP393286 TUQ393286:TUT393286 TKU393286:TKX393286 TAY393286:TBB393286 SRC393286:SRF393286 SHG393286:SHJ393286 RXK393286:RXN393286 RNO393286:RNR393286 RDS393286:RDV393286 QTW393286:QTZ393286 QKA393286:QKD393286 QAE393286:QAH393286 PQI393286:PQL393286 PGM393286:PGP393286 OWQ393286:OWT393286 OMU393286:OMX393286 OCY393286:ODB393286 NTC393286:NTF393286 NJG393286:NJJ393286 MZK393286:MZN393286 MPO393286:MPR393286 MFS393286:MFV393286 LVW393286:LVZ393286 LMA393286:LMD393286 LCE393286:LCH393286 KSI393286:KSL393286 KIM393286:KIP393286 JYQ393286:JYT393286 JOU393286:JOX393286 JEY393286:JFB393286 IVC393286:IVF393286 ILG393286:ILJ393286 IBK393286:IBN393286 HRO393286:HRR393286 HHS393286:HHV393286 GXW393286:GXZ393286 GOA393286:GOD393286 GEE393286:GEH393286 FUI393286:FUL393286 FKM393286:FKP393286 FAQ393286:FAT393286 EQU393286:EQX393286 EGY393286:EHB393286 DXC393286:DXF393286 DNG393286:DNJ393286 DDK393286:DDN393286 CTO393286:CTR393286 CJS393286:CJV393286 BZW393286:BZZ393286 BQA393286:BQD393286 BGE393286:BGH393286 AWI393286:AWL393286 AMM393286:AMP393286 ACQ393286:ACT393286 SU393286:SX393286 IY393286:JB393286 C393286:F393286 WVK327750:WVN327750 WLO327750:WLR327750 WBS327750:WBV327750 VRW327750:VRZ327750 VIA327750:VID327750 UYE327750:UYH327750 UOI327750:UOL327750 UEM327750:UEP327750 TUQ327750:TUT327750 TKU327750:TKX327750 TAY327750:TBB327750 SRC327750:SRF327750 SHG327750:SHJ327750 RXK327750:RXN327750 RNO327750:RNR327750 RDS327750:RDV327750 QTW327750:QTZ327750 QKA327750:QKD327750 QAE327750:QAH327750 PQI327750:PQL327750 PGM327750:PGP327750 OWQ327750:OWT327750 OMU327750:OMX327750 OCY327750:ODB327750 NTC327750:NTF327750 NJG327750:NJJ327750 MZK327750:MZN327750 MPO327750:MPR327750 MFS327750:MFV327750 LVW327750:LVZ327750 LMA327750:LMD327750 LCE327750:LCH327750 KSI327750:KSL327750 KIM327750:KIP327750 JYQ327750:JYT327750 JOU327750:JOX327750 JEY327750:JFB327750 IVC327750:IVF327750 ILG327750:ILJ327750 IBK327750:IBN327750 HRO327750:HRR327750 HHS327750:HHV327750 GXW327750:GXZ327750 GOA327750:GOD327750 GEE327750:GEH327750 FUI327750:FUL327750 FKM327750:FKP327750 FAQ327750:FAT327750 EQU327750:EQX327750 EGY327750:EHB327750 DXC327750:DXF327750 DNG327750:DNJ327750 DDK327750:DDN327750 CTO327750:CTR327750 CJS327750:CJV327750 BZW327750:BZZ327750 BQA327750:BQD327750 BGE327750:BGH327750 AWI327750:AWL327750 AMM327750:AMP327750 ACQ327750:ACT327750 SU327750:SX327750 IY327750:JB327750 C327750:F327750 WVK262214:WVN262214 WLO262214:WLR262214 WBS262214:WBV262214 VRW262214:VRZ262214 VIA262214:VID262214 UYE262214:UYH262214 UOI262214:UOL262214 UEM262214:UEP262214 TUQ262214:TUT262214 TKU262214:TKX262214 TAY262214:TBB262214 SRC262214:SRF262214 SHG262214:SHJ262214 RXK262214:RXN262214 RNO262214:RNR262214 RDS262214:RDV262214 QTW262214:QTZ262214 QKA262214:QKD262214 QAE262214:QAH262214 PQI262214:PQL262214 PGM262214:PGP262214 OWQ262214:OWT262214 OMU262214:OMX262214 OCY262214:ODB262214 NTC262214:NTF262214 NJG262214:NJJ262214 MZK262214:MZN262214 MPO262214:MPR262214 MFS262214:MFV262214 LVW262214:LVZ262214 LMA262214:LMD262214 LCE262214:LCH262214 KSI262214:KSL262214 KIM262214:KIP262214 JYQ262214:JYT262214 JOU262214:JOX262214 JEY262214:JFB262214 IVC262214:IVF262214 ILG262214:ILJ262214 IBK262214:IBN262214 HRO262214:HRR262214 HHS262214:HHV262214 GXW262214:GXZ262214 GOA262214:GOD262214 GEE262214:GEH262214 FUI262214:FUL262214 FKM262214:FKP262214 FAQ262214:FAT262214 EQU262214:EQX262214 EGY262214:EHB262214 DXC262214:DXF262214 DNG262214:DNJ262214 DDK262214:DDN262214 CTO262214:CTR262214 CJS262214:CJV262214 BZW262214:BZZ262214 BQA262214:BQD262214 BGE262214:BGH262214 AWI262214:AWL262214 AMM262214:AMP262214 ACQ262214:ACT262214 SU262214:SX262214 IY262214:JB262214 C262214:F262214 WVK196678:WVN196678 WLO196678:WLR196678 WBS196678:WBV196678 VRW196678:VRZ196678 VIA196678:VID196678 UYE196678:UYH196678 UOI196678:UOL196678 UEM196678:UEP196678 TUQ196678:TUT196678 TKU196678:TKX196678 TAY196678:TBB196678 SRC196678:SRF196678 SHG196678:SHJ196678 RXK196678:RXN196678 RNO196678:RNR196678 RDS196678:RDV196678 QTW196678:QTZ196678 QKA196678:QKD196678 QAE196678:QAH196678 PQI196678:PQL196678 PGM196678:PGP196678 OWQ196678:OWT196678 OMU196678:OMX196678 OCY196678:ODB196678 NTC196678:NTF196678 NJG196678:NJJ196678 MZK196678:MZN196678 MPO196678:MPR196678 MFS196678:MFV196678 LVW196678:LVZ196678 LMA196678:LMD196678 LCE196678:LCH196678 KSI196678:KSL196678 KIM196678:KIP196678 JYQ196678:JYT196678 JOU196678:JOX196678 JEY196678:JFB196678 IVC196678:IVF196678 ILG196678:ILJ196678 IBK196678:IBN196678 HRO196678:HRR196678 HHS196678:HHV196678 GXW196678:GXZ196678 GOA196678:GOD196678 GEE196678:GEH196678 FUI196678:FUL196678 FKM196678:FKP196678 FAQ196678:FAT196678 EQU196678:EQX196678 EGY196678:EHB196678 DXC196678:DXF196678 DNG196678:DNJ196678 DDK196678:DDN196678 CTO196678:CTR196678 CJS196678:CJV196678 BZW196678:BZZ196678 BQA196678:BQD196678 BGE196678:BGH196678 AWI196678:AWL196678 AMM196678:AMP196678 ACQ196678:ACT196678 SU196678:SX196678 IY196678:JB196678 C196678:F196678 WVK131142:WVN131142 WLO131142:WLR131142 WBS131142:WBV131142 VRW131142:VRZ131142 VIA131142:VID131142 UYE131142:UYH131142 UOI131142:UOL131142 UEM131142:UEP131142 TUQ131142:TUT131142 TKU131142:TKX131142 TAY131142:TBB131142 SRC131142:SRF131142 SHG131142:SHJ131142 RXK131142:RXN131142 RNO131142:RNR131142 RDS131142:RDV131142 QTW131142:QTZ131142 QKA131142:QKD131142 QAE131142:QAH131142 PQI131142:PQL131142 PGM131142:PGP131142 OWQ131142:OWT131142 OMU131142:OMX131142 OCY131142:ODB131142 NTC131142:NTF131142 NJG131142:NJJ131142 MZK131142:MZN131142 MPO131142:MPR131142 MFS131142:MFV131142 LVW131142:LVZ131142 LMA131142:LMD131142 LCE131142:LCH131142 KSI131142:KSL131142 KIM131142:KIP131142 JYQ131142:JYT131142 JOU131142:JOX131142 JEY131142:JFB131142 IVC131142:IVF131142 ILG131142:ILJ131142 IBK131142:IBN131142 HRO131142:HRR131142 HHS131142:HHV131142 GXW131142:GXZ131142 GOA131142:GOD131142 GEE131142:GEH131142 FUI131142:FUL131142 FKM131142:FKP131142 FAQ131142:FAT131142 EQU131142:EQX131142 EGY131142:EHB131142 DXC131142:DXF131142 DNG131142:DNJ131142 DDK131142:DDN131142 CTO131142:CTR131142 CJS131142:CJV131142 BZW131142:BZZ131142 BQA131142:BQD131142 BGE131142:BGH131142 AWI131142:AWL131142 AMM131142:AMP131142 ACQ131142:ACT131142 SU131142:SX131142 IY131142:JB131142 C131142:F131142 WVK65606:WVN65606 WLO65606:WLR65606 WBS65606:WBV65606 VRW65606:VRZ65606 VIA65606:VID65606 UYE65606:UYH65606 UOI65606:UOL65606 UEM65606:UEP65606 TUQ65606:TUT65606 TKU65606:TKX65606 TAY65606:TBB65606 SRC65606:SRF65606 SHG65606:SHJ65606 RXK65606:RXN65606 RNO65606:RNR65606 RDS65606:RDV65606 QTW65606:QTZ65606 QKA65606:QKD65606 QAE65606:QAH65606 PQI65606:PQL65606 PGM65606:PGP65606 OWQ65606:OWT65606 OMU65606:OMX65606 OCY65606:ODB65606 NTC65606:NTF65606 NJG65606:NJJ65606 MZK65606:MZN65606 MPO65606:MPR65606 MFS65606:MFV65606 LVW65606:LVZ65606 LMA65606:LMD65606 LCE65606:LCH65606 KSI65606:KSL65606 KIM65606:KIP65606 JYQ65606:JYT65606 JOU65606:JOX65606 JEY65606:JFB65606 IVC65606:IVF65606 ILG65606:ILJ65606 IBK65606:IBN65606 HRO65606:HRR65606 HHS65606:HHV65606 GXW65606:GXZ65606 GOA65606:GOD65606 GEE65606:GEH65606 FUI65606:FUL65606 FKM65606:FKP65606 FAQ65606:FAT65606 EQU65606:EQX65606 EGY65606:EHB65606 DXC65606:DXF65606 DNG65606:DNJ65606 DDK65606:DDN65606 CTO65606:CTR65606 CJS65606:CJV65606 BZW65606:BZZ65606 BQA65606:BQD65606 BGE65606:BGH65606 AWI65606:AWL65606 AMM65606:AMP65606 ACQ65606:ACT65606 SU65606:SX65606 IY65606:JB65606 C65606:F65606 WVK70:WVN70 WLO70:WLR70 WBS70:WBV70 VRW70:VRZ70 VIA70:VID70 UYE70:UYH70 UOI70:UOL70 UEM70:UEP70 TUQ70:TUT70 TKU70:TKX70 TAY70:TBB70 SRC70:SRF70 SHG70:SHJ70 RXK70:RXN70 RNO70:RNR70 RDS70:RDV70 QTW70:QTZ70 QKA70:QKD70 QAE70:QAH70 PQI70:PQL70 PGM70:PGP70 OWQ70:OWT70 OMU70:OMX70 OCY70:ODB70 NTC70:NTF70 NJG70:NJJ70 MZK70:MZN70 MPO70:MPR70 MFS70:MFV70 LVW70:LVZ70 LMA70:LMD70 LCE70:LCH70 KSI70:KSL70 KIM70:KIP70 JYQ70:JYT70 JOU70:JOX70 JEY70:JFB70 IVC70:IVF70 ILG70:ILJ70 IBK70:IBN70 HRO70:HRR70 HHS70:HHV70 GXW70:GXZ70 GOA70:GOD70 GEE70:GEH70 FUI70:FUL70 FKM70:FKP70 FAQ70:FAT70 EQU70:EQX70 EGY70:EHB70 DXC70:DXF70 DNG70:DNJ70 DDK70:DDN70 CTO70:CTR70 CJS70:CJV70 BZW70:BZZ70 BQA70:BQD70 BGE70:BGH70 AWI70:AWL70 AMM70:AMP70 ACQ70:ACT70 SU70:SX70 IY70:JB70 IY65491:JB65491 WVK983033:WVN983033 WLO983033:WLR983033 WBS983033:WBV983033 VRW983033:VRZ983033 VIA983033:VID983033 UYE983033:UYH983033 UOI983033:UOL983033 UEM983033:UEP983033 TUQ983033:TUT983033 TKU983033:TKX983033 TAY983033:TBB983033 SRC983033:SRF983033 SHG983033:SHJ983033 RXK983033:RXN983033 RNO983033:RNR983033 RDS983033:RDV983033 QTW983033:QTZ983033 QKA983033:QKD983033 QAE983033:QAH983033 PQI983033:PQL983033 PGM983033:PGP983033 OWQ983033:OWT983033 OMU983033:OMX983033 OCY983033:ODB983033 NTC983033:NTF983033 NJG983033:NJJ983033 MZK983033:MZN983033 MPO983033:MPR983033 MFS983033:MFV983033 LVW983033:LVZ983033 LMA983033:LMD983033 LCE983033:LCH983033 KSI983033:KSL983033 KIM983033:KIP983033 JYQ983033:JYT983033 JOU983033:JOX983033 JEY983033:JFB983033 IVC983033:IVF983033 ILG983033:ILJ983033 IBK983033:IBN983033 HRO983033:HRR983033 HHS983033:HHV983033 GXW983033:GXZ983033 GOA983033:GOD983033 GEE983033:GEH983033 FUI983033:FUL983033 FKM983033:FKP983033 FAQ983033:FAT983033 EQU983033:EQX983033 EGY983033:EHB983033 DXC983033:DXF983033 DNG983033:DNJ983033 DDK983033:DDN983033 CTO983033:CTR983033 CJS983033:CJV983033 BZW983033:BZZ983033 BQA983033:BQD983033 BGE983033:BGH983033 AWI983033:AWL983033 AMM983033:AMP983033 ACQ983033:ACT983033 SU983033:SX983033 IY983033:JB983033 C983033:F983033 WVK917497:WVN917497 WLO917497:WLR917497 WBS917497:WBV917497 VRW917497:VRZ917497 VIA917497:VID917497 UYE917497:UYH917497 UOI917497:UOL917497 UEM917497:UEP917497 TUQ917497:TUT917497 TKU917497:TKX917497 TAY917497:TBB917497 SRC917497:SRF917497 SHG917497:SHJ917497 RXK917497:RXN917497 RNO917497:RNR917497 RDS917497:RDV917497 QTW917497:QTZ917497 QKA917497:QKD917497 QAE917497:QAH917497 PQI917497:PQL917497 PGM917497:PGP917497 OWQ917497:OWT917497 OMU917497:OMX917497 OCY917497:ODB917497 NTC917497:NTF917497 NJG917497:NJJ917497 MZK917497:MZN917497 MPO917497:MPR917497 MFS917497:MFV917497 LVW917497:LVZ917497 LMA917497:LMD917497 LCE917497:LCH917497 KSI917497:KSL917497 KIM917497:KIP917497 JYQ917497:JYT917497 JOU917497:JOX917497 JEY917497:JFB917497 IVC917497:IVF917497 ILG917497:ILJ917497 IBK917497:IBN917497 HRO917497:HRR917497 HHS917497:HHV917497 GXW917497:GXZ917497 GOA917497:GOD917497 GEE917497:GEH917497 FUI917497:FUL917497 FKM917497:FKP917497 FAQ917497:FAT917497 EQU917497:EQX917497 EGY917497:EHB917497 DXC917497:DXF917497 DNG917497:DNJ917497 DDK917497:DDN917497 CTO917497:CTR917497 CJS917497:CJV917497 BZW917497:BZZ917497 BQA917497:BQD917497 BGE917497:BGH917497 AWI917497:AWL917497 AMM917497:AMP917497 ACQ917497:ACT917497 SU917497:SX917497 IY917497:JB917497 C917497:F917497 WVK851961:WVN851961 WLO851961:WLR851961 WBS851961:WBV851961 VRW851961:VRZ851961 VIA851961:VID851961 UYE851961:UYH851961 UOI851961:UOL851961 UEM851961:UEP851961 TUQ851961:TUT851961 TKU851961:TKX851961 TAY851961:TBB851961 SRC851961:SRF851961 SHG851961:SHJ851961 RXK851961:RXN851961 RNO851961:RNR851961 RDS851961:RDV851961 QTW851961:QTZ851961 QKA851961:QKD851961 QAE851961:QAH851961 PQI851961:PQL851961 PGM851961:PGP851961 OWQ851961:OWT851961 OMU851961:OMX851961 OCY851961:ODB851961 NTC851961:NTF851961 NJG851961:NJJ851961 MZK851961:MZN851961 MPO851961:MPR851961 MFS851961:MFV851961 LVW851961:LVZ851961 LMA851961:LMD851961 LCE851961:LCH851961 KSI851961:KSL851961 KIM851961:KIP851961 JYQ851961:JYT851961 JOU851961:JOX851961 JEY851961:JFB851961 IVC851961:IVF851961 ILG851961:ILJ851961 IBK851961:IBN851961 HRO851961:HRR851961 HHS851961:HHV851961 GXW851961:GXZ851961 GOA851961:GOD851961 GEE851961:GEH851961 FUI851961:FUL851961 FKM851961:FKP851961 FAQ851961:FAT851961 EQU851961:EQX851961 EGY851961:EHB851961 DXC851961:DXF851961 DNG851961:DNJ851961 DDK851961:DDN851961 CTO851961:CTR851961 CJS851961:CJV851961 BZW851961:BZZ851961 BQA851961:BQD851961 BGE851961:BGH851961 AWI851961:AWL851961 AMM851961:AMP851961 ACQ851961:ACT851961 SU851961:SX851961 IY851961:JB851961 C851961:F851961 WVK786425:WVN786425 WLO786425:WLR786425 WBS786425:WBV786425 VRW786425:VRZ786425 VIA786425:VID786425 UYE786425:UYH786425 UOI786425:UOL786425 UEM786425:UEP786425 TUQ786425:TUT786425 TKU786425:TKX786425 TAY786425:TBB786425 SRC786425:SRF786425 SHG786425:SHJ786425 RXK786425:RXN786425 RNO786425:RNR786425 RDS786425:RDV786425 QTW786425:QTZ786425 QKA786425:QKD786425 QAE786425:QAH786425 PQI786425:PQL786425 PGM786425:PGP786425 OWQ786425:OWT786425 OMU786425:OMX786425 OCY786425:ODB786425 NTC786425:NTF786425 NJG786425:NJJ786425 MZK786425:MZN786425 MPO786425:MPR786425 MFS786425:MFV786425 LVW786425:LVZ786425 LMA786425:LMD786425 LCE786425:LCH786425 KSI786425:KSL786425 KIM786425:KIP786425 JYQ786425:JYT786425 JOU786425:JOX786425 JEY786425:JFB786425 IVC786425:IVF786425 ILG786425:ILJ786425 IBK786425:IBN786425 HRO786425:HRR786425 HHS786425:HHV786425 GXW786425:GXZ786425 GOA786425:GOD786425 GEE786425:GEH786425 FUI786425:FUL786425 FKM786425:FKP786425 FAQ786425:FAT786425 EQU786425:EQX786425 EGY786425:EHB786425 DXC786425:DXF786425 DNG786425:DNJ786425 DDK786425:DDN786425 CTO786425:CTR786425 CJS786425:CJV786425 BZW786425:BZZ786425 BQA786425:BQD786425 BGE786425:BGH786425 AWI786425:AWL786425 AMM786425:AMP786425 ACQ786425:ACT786425 SU786425:SX786425 IY786425:JB786425 C786425:F786425 WVK720889:WVN720889 WLO720889:WLR720889 WBS720889:WBV720889 VRW720889:VRZ720889 VIA720889:VID720889 UYE720889:UYH720889 UOI720889:UOL720889 UEM720889:UEP720889 TUQ720889:TUT720889 TKU720889:TKX720889 TAY720889:TBB720889 SRC720889:SRF720889 SHG720889:SHJ720889 RXK720889:RXN720889 RNO720889:RNR720889 RDS720889:RDV720889 QTW720889:QTZ720889 QKA720889:QKD720889 QAE720889:QAH720889 PQI720889:PQL720889 PGM720889:PGP720889 OWQ720889:OWT720889 OMU720889:OMX720889 OCY720889:ODB720889 NTC720889:NTF720889 NJG720889:NJJ720889 MZK720889:MZN720889 MPO720889:MPR720889 MFS720889:MFV720889 LVW720889:LVZ720889 LMA720889:LMD720889 LCE720889:LCH720889 KSI720889:KSL720889 KIM720889:KIP720889 JYQ720889:JYT720889 JOU720889:JOX720889 JEY720889:JFB720889 IVC720889:IVF720889 ILG720889:ILJ720889 IBK720889:IBN720889 HRO720889:HRR720889 HHS720889:HHV720889 GXW720889:GXZ720889 GOA720889:GOD720889 GEE720889:GEH720889 FUI720889:FUL720889 FKM720889:FKP720889 FAQ720889:FAT720889 EQU720889:EQX720889 EGY720889:EHB720889 DXC720889:DXF720889 DNG720889:DNJ720889 DDK720889:DDN720889 CTO720889:CTR720889 CJS720889:CJV720889 BZW720889:BZZ720889 BQA720889:BQD720889 BGE720889:BGH720889 AWI720889:AWL720889 AMM720889:AMP720889 ACQ720889:ACT720889 SU720889:SX720889 IY720889:JB720889 C720889:F720889 WVK655353:WVN655353 WLO655353:WLR655353 WBS655353:WBV655353 VRW655353:VRZ655353 VIA655353:VID655353 UYE655353:UYH655353 UOI655353:UOL655353 UEM655353:UEP655353 TUQ655353:TUT655353 TKU655353:TKX655353 TAY655353:TBB655353 SRC655353:SRF655353 SHG655353:SHJ655353 RXK655353:RXN655353 RNO655353:RNR655353 RDS655353:RDV655353 QTW655353:QTZ655353 QKA655353:QKD655353 QAE655353:QAH655353 PQI655353:PQL655353 PGM655353:PGP655353 OWQ655353:OWT655353 OMU655353:OMX655353 OCY655353:ODB655353 NTC655353:NTF655353 NJG655353:NJJ655353 MZK655353:MZN655353 MPO655353:MPR655353 MFS655353:MFV655353 LVW655353:LVZ655353 LMA655353:LMD655353 LCE655353:LCH655353 KSI655353:KSL655353 KIM655353:KIP655353 JYQ655353:JYT655353 JOU655353:JOX655353 JEY655353:JFB655353 IVC655353:IVF655353 ILG655353:ILJ655353 IBK655353:IBN655353 HRO655353:HRR655353 HHS655353:HHV655353 GXW655353:GXZ655353 GOA655353:GOD655353 GEE655353:GEH655353 FUI655353:FUL655353 FKM655353:FKP655353 FAQ655353:FAT655353 EQU655353:EQX655353 EGY655353:EHB655353 DXC655353:DXF655353 DNG655353:DNJ655353 DDK655353:DDN655353 CTO655353:CTR655353 CJS655353:CJV655353 BZW655353:BZZ655353 BQA655353:BQD655353 BGE655353:BGH655353 AWI655353:AWL655353 AMM655353:AMP655353 ACQ655353:ACT655353 SU655353:SX655353 IY655353:JB655353 C655353:F655353 WVK589817:WVN589817 WLO589817:WLR589817 WBS589817:WBV589817 VRW589817:VRZ589817 VIA589817:VID589817 UYE589817:UYH589817 UOI589817:UOL589817 UEM589817:UEP589817 TUQ589817:TUT589817 TKU589817:TKX589817 TAY589817:TBB589817 SRC589817:SRF589817 SHG589817:SHJ589817 RXK589817:RXN589817 RNO589817:RNR589817 RDS589817:RDV589817 QTW589817:QTZ589817 QKA589817:QKD589817 QAE589817:QAH589817 PQI589817:PQL589817 PGM589817:PGP589817 OWQ589817:OWT589817 OMU589817:OMX589817 OCY589817:ODB589817 NTC589817:NTF589817 NJG589817:NJJ589817 MZK589817:MZN589817 MPO589817:MPR589817 MFS589817:MFV589817 LVW589817:LVZ589817 LMA589817:LMD589817 LCE589817:LCH589817 KSI589817:KSL589817 KIM589817:KIP589817 JYQ589817:JYT589817 JOU589817:JOX589817 JEY589817:JFB589817 IVC589817:IVF589817 ILG589817:ILJ589817 IBK589817:IBN589817 HRO589817:HRR589817 HHS589817:HHV589817 GXW589817:GXZ589817 GOA589817:GOD589817 GEE589817:GEH589817 FUI589817:FUL589817 FKM589817:FKP589817 FAQ589817:FAT589817 EQU589817:EQX589817 EGY589817:EHB589817 DXC589817:DXF589817 DNG589817:DNJ589817 DDK589817:DDN589817 CTO589817:CTR589817 CJS589817:CJV589817 BZW589817:BZZ589817 BQA589817:BQD589817 BGE589817:BGH589817 AWI589817:AWL589817 AMM589817:AMP589817 ACQ589817:ACT589817 SU589817:SX589817 IY589817:JB589817 C589817:F589817 WVK524281:WVN524281 WLO524281:WLR524281 WBS524281:WBV524281 VRW524281:VRZ524281 VIA524281:VID524281 UYE524281:UYH524281 UOI524281:UOL524281 UEM524281:UEP524281 TUQ524281:TUT524281 TKU524281:TKX524281 TAY524281:TBB524281 SRC524281:SRF524281 SHG524281:SHJ524281 RXK524281:RXN524281 RNO524281:RNR524281 RDS524281:RDV524281 QTW524281:QTZ524281 QKA524281:QKD524281 QAE524281:QAH524281 PQI524281:PQL524281 PGM524281:PGP524281 OWQ524281:OWT524281 OMU524281:OMX524281 OCY524281:ODB524281 NTC524281:NTF524281 NJG524281:NJJ524281 MZK524281:MZN524281 MPO524281:MPR524281 MFS524281:MFV524281 LVW524281:LVZ524281 LMA524281:LMD524281 LCE524281:LCH524281 KSI524281:KSL524281 KIM524281:KIP524281 JYQ524281:JYT524281 JOU524281:JOX524281 JEY524281:JFB524281 IVC524281:IVF524281 ILG524281:ILJ524281 IBK524281:IBN524281 HRO524281:HRR524281 HHS524281:HHV524281 GXW524281:GXZ524281 GOA524281:GOD524281 GEE524281:GEH524281 FUI524281:FUL524281 FKM524281:FKP524281 FAQ524281:FAT524281 EQU524281:EQX524281 EGY524281:EHB524281 DXC524281:DXF524281 DNG524281:DNJ524281 DDK524281:DDN524281 CTO524281:CTR524281 CJS524281:CJV524281 BZW524281:BZZ524281 BQA524281:BQD524281 BGE524281:BGH524281 AWI524281:AWL524281 AMM524281:AMP524281 ACQ524281:ACT524281 SU524281:SX524281 IY524281:JB524281 C524281:F524281 WVK458745:WVN458745 WLO458745:WLR458745 WBS458745:WBV458745 VRW458745:VRZ458745 VIA458745:VID458745 UYE458745:UYH458745 UOI458745:UOL458745 UEM458745:UEP458745 TUQ458745:TUT458745 TKU458745:TKX458745 TAY458745:TBB458745 SRC458745:SRF458745 SHG458745:SHJ458745 RXK458745:RXN458745 RNO458745:RNR458745 RDS458745:RDV458745 QTW458745:QTZ458745 QKA458745:QKD458745 QAE458745:QAH458745 PQI458745:PQL458745 PGM458745:PGP458745 OWQ458745:OWT458745 OMU458745:OMX458745 OCY458745:ODB458745 NTC458745:NTF458745 NJG458745:NJJ458745 MZK458745:MZN458745 MPO458745:MPR458745 MFS458745:MFV458745 LVW458745:LVZ458745 LMA458745:LMD458745 LCE458745:LCH458745 KSI458745:KSL458745 KIM458745:KIP458745 JYQ458745:JYT458745 JOU458745:JOX458745 JEY458745:JFB458745 IVC458745:IVF458745 ILG458745:ILJ458745 IBK458745:IBN458745 HRO458745:HRR458745 HHS458745:HHV458745 GXW458745:GXZ458745 GOA458745:GOD458745 GEE458745:GEH458745 FUI458745:FUL458745 FKM458745:FKP458745 FAQ458745:FAT458745 EQU458745:EQX458745 EGY458745:EHB458745 DXC458745:DXF458745 DNG458745:DNJ458745 DDK458745:DDN458745 CTO458745:CTR458745 CJS458745:CJV458745 BZW458745:BZZ458745 BQA458745:BQD458745 BGE458745:BGH458745 AWI458745:AWL458745 AMM458745:AMP458745 ACQ458745:ACT458745 SU458745:SX458745 IY458745:JB458745 C458745:F458745 WVK393209:WVN393209 WLO393209:WLR393209 WBS393209:WBV393209 VRW393209:VRZ393209 VIA393209:VID393209 UYE393209:UYH393209 UOI393209:UOL393209 UEM393209:UEP393209 TUQ393209:TUT393209 TKU393209:TKX393209 TAY393209:TBB393209 SRC393209:SRF393209 SHG393209:SHJ393209 RXK393209:RXN393209 RNO393209:RNR393209 RDS393209:RDV393209 QTW393209:QTZ393209 QKA393209:QKD393209 QAE393209:QAH393209 PQI393209:PQL393209 PGM393209:PGP393209 OWQ393209:OWT393209 OMU393209:OMX393209 OCY393209:ODB393209 NTC393209:NTF393209 NJG393209:NJJ393209 MZK393209:MZN393209 MPO393209:MPR393209 MFS393209:MFV393209 LVW393209:LVZ393209 LMA393209:LMD393209 LCE393209:LCH393209 KSI393209:KSL393209 KIM393209:KIP393209 JYQ393209:JYT393209 JOU393209:JOX393209 JEY393209:JFB393209 IVC393209:IVF393209 ILG393209:ILJ393209 IBK393209:IBN393209 HRO393209:HRR393209 HHS393209:HHV393209 GXW393209:GXZ393209 GOA393209:GOD393209 GEE393209:GEH393209 FUI393209:FUL393209 FKM393209:FKP393209 FAQ393209:FAT393209 EQU393209:EQX393209 EGY393209:EHB393209 DXC393209:DXF393209 DNG393209:DNJ393209 DDK393209:DDN393209 CTO393209:CTR393209 CJS393209:CJV393209 BZW393209:BZZ393209 BQA393209:BQD393209 BGE393209:BGH393209 AWI393209:AWL393209 AMM393209:AMP393209 ACQ393209:ACT393209 SU393209:SX393209 IY393209:JB393209 C393209:F393209 WVK327673:WVN327673 WLO327673:WLR327673 WBS327673:WBV327673 VRW327673:VRZ327673 VIA327673:VID327673 UYE327673:UYH327673 UOI327673:UOL327673 UEM327673:UEP327673 TUQ327673:TUT327673 TKU327673:TKX327673 TAY327673:TBB327673 SRC327673:SRF327673 SHG327673:SHJ327673 RXK327673:RXN327673 RNO327673:RNR327673 RDS327673:RDV327673 QTW327673:QTZ327673 QKA327673:QKD327673 QAE327673:QAH327673 PQI327673:PQL327673 PGM327673:PGP327673 OWQ327673:OWT327673 OMU327673:OMX327673 OCY327673:ODB327673 NTC327673:NTF327673 NJG327673:NJJ327673 MZK327673:MZN327673 MPO327673:MPR327673 MFS327673:MFV327673 LVW327673:LVZ327673 LMA327673:LMD327673 LCE327673:LCH327673 KSI327673:KSL327673 KIM327673:KIP327673 JYQ327673:JYT327673 JOU327673:JOX327673 JEY327673:JFB327673 IVC327673:IVF327673 ILG327673:ILJ327673 IBK327673:IBN327673 HRO327673:HRR327673 HHS327673:HHV327673 GXW327673:GXZ327673 GOA327673:GOD327673 GEE327673:GEH327673 FUI327673:FUL327673 FKM327673:FKP327673 FAQ327673:FAT327673 EQU327673:EQX327673 EGY327673:EHB327673 DXC327673:DXF327673 DNG327673:DNJ327673 DDK327673:DDN327673 CTO327673:CTR327673 CJS327673:CJV327673 BZW327673:BZZ327673 BQA327673:BQD327673 BGE327673:BGH327673 AWI327673:AWL327673 AMM327673:AMP327673 ACQ327673:ACT327673 SU327673:SX327673 IY327673:JB327673 C327673:F327673 WVK262137:WVN262137 WLO262137:WLR262137 WBS262137:WBV262137 VRW262137:VRZ262137 VIA262137:VID262137 UYE262137:UYH262137 UOI262137:UOL262137 UEM262137:UEP262137 TUQ262137:TUT262137 TKU262137:TKX262137 TAY262137:TBB262137 SRC262137:SRF262137 SHG262137:SHJ262137 RXK262137:RXN262137 RNO262137:RNR262137 RDS262137:RDV262137 QTW262137:QTZ262137 QKA262137:QKD262137 QAE262137:QAH262137 PQI262137:PQL262137 PGM262137:PGP262137 OWQ262137:OWT262137 OMU262137:OMX262137 OCY262137:ODB262137 NTC262137:NTF262137 NJG262137:NJJ262137 MZK262137:MZN262137 MPO262137:MPR262137 MFS262137:MFV262137 LVW262137:LVZ262137 LMA262137:LMD262137 LCE262137:LCH262137 KSI262137:KSL262137 KIM262137:KIP262137 JYQ262137:JYT262137 JOU262137:JOX262137 JEY262137:JFB262137 IVC262137:IVF262137 ILG262137:ILJ262137 IBK262137:IBN262137 HRO262137:HRR262137 HHS262137:HHV262137 GXW262137:GXZ262137 GOA262137:GOD262137 GEE262137:GEH262137 FUI262137:FUL262137 FKM262137:FKP262137 FAQ262137:FAT262137 EQU262137:EQX262137 EGY262137:EHB262137 DXC262137:DXF262137 DNG262137:DNJ262137 DDK262137:DDN262137 CTO262137:CTR262137 CJS262137:CJV262137 BZW262137:BZZ262137 BQA262137:BQD262137 BGE262137:BGH262137 AWI262137:AWL262137 AMM262137:AMP262137 ACQ262137:ACT262137 SU262137:SX262137 IY262137:JB262137 C262137:F262137 WVK196601:WVN196601 WLO196601:WLR196601 WBS196601:WBV196601 VRW196601:VRZ196601 VIA196601:VID196601 UYE196601:UYH196601 UOI196601:UOL196601 UEM196601:UEP196601 TUQ196601:TUT196601 TKU196601:TKX196601 TAY196601:TBB196601 SRC196601:SRF196601 SHG196601:SHJ196601 RXK196601:RXN196601 RNO196601:RNR196601 RDS196601:RDV196601 QTW196601:QTZ196601 QKA196601:QKD196601 QAE196601:QAH196601 PQI196601:PQL196601 PGM196601:PGP196601 OWQ196601:OWT196601 OMU196601:OMX196601 OCY196601:ODB196601 NTC196601:NTF196601 NJG196601:NJJ196601 MZK196601:MZN196601 MPO196601:MPR196601 MFS196601:MFV196601 LVW196601:LVZ196601 LMA196601:LMD196601 LCE196601:LCH196601 KSI196601:KSL196601 KIM196601:KIP196601 JYQ196601:JYT196601 JOU196601:JOX196601 JEY196601:JFB196601 IVC196601:IVF196601 ILG196601:ILJ196601 IBK196601:IBN196601 HRO196601:HRR196601 HHS196601:HHV196601 GXW196601:GXZ196601 GOA196601:GOD196601 GEE196601:GEH196601 FUI196601:FUL196601 FKM196601:FKP196601 FAQ196601:FAT196601 EQU196601:EQX196601 EGY196601:EHB196601 DXC196601:DXF196601 DNG196601:DNJ196601 DDK196601:DDN196601 CTO196601:CTR196601 CJS196601:CJV196601 BZW196601:BZZ196601 BQA196601:BQD196601 BGE196601:BGH196601 AWI196601:AWL196601 AMM196601:AMP196601 ACQ196601:ACT196601 SU196601:SX196601 IY196601:JB196601 C196601:F196601 WVK131065:WVN131065 WLO131065:WLR131065 WBS131065:WBV131065 VRW131065:VRZ131065 VIA131065:VID131065 UYE131065:UYH131065 UOI131065:UOL131065 UEM131065:UEP131065 TUQ131065:TUT131065 TKU131065:TKX131065 TAY131065:TBB131065 SRC131065:SRF131065 SHG131065:SHJ131065 RXK131065:RXN131065 RNO131065:RNR131065 RDS131065:RDV131065 QTW131065:QTZ131065 QKA131065:QKD131065 QAE131065:QAH131065 PQI131065:PQL131065 PGM131065:PGP131065 OWQ131065:OWT131065 OMU131065:OMX131065 OCY131065:ODB131065 NTC131065:NTF131065 NJG131065:NJJ131065 MZK131065:MZN131065 MPO131065:MPR131065 MFS131065:MFV131065 LVW131065:LVZ131065 LMA131065:LMD131065 LCE131065:LCH131065 KSI131065:KSL131065 KIM131065:KIP131065 JYQ131065:JYT131065 JOU131065:JOX131065 JEY131065:JFB131065 IVC131065:IVF131065 ILG131065:ILJ131065 IBK131065:IBN131065 HRO131065:HRR131065 HHS131065:HHV131065 GXW131065:GXZ131065 GOA131065:GOD131065 GEE131065:GEH131065 FUI131065:FUL131065 FKM131065:FKP131065 FAQ131065:FAT131065 EQU131065:EQX131065 EGY131065:EHB131065 DXC131065:DXF131065 DNG131065:DNJ131065 DDK131065:DDN131065 CTO131065:CTR131065 CJS131065:CJV131065 BZW131065:BZZ131065 BQA131065:BQD131065 BGE131065:BGH131065 AWI131065:AWL131065 AMM131065:AMP131065 ACQ131065:ACT131065 SU131065:SX131065 IY131065:JB131065 C131065:F131065 WVK65529:WVN65529 WLO65529:WLR65529 WBS65529:WBV65529 VRW65529:VRZ65529 VIA65529:VID65529 UYE65529:UYH65529 UOI65529:UOL65529 UEM65529:UEP65529 TUQ65529:TUT65529 TKU65529:TKX65529 TAY65529:TBB65529 SRC65529:SRF65529 SHG65529:SHJ65529 RXK65529:RXN65529 RNO65529:RNR65529 RDS65529:RDV65529 QTW65529:QTZ65529 QKA65529:QKD65529 QAE65529:QAH65529 PQI65529:PQL65529 PGM65529:PGP65529 OWQ65529:OWT65529 OMU65529:OMX65529 OCY65529:ODB65529 NTC65529:NTF65529 NJG65529:NJJ65529 MZK65529:MZN65529 MPO65529:MPR65529 MFS65529:MFV65529 LVW65529:LVZ65529 LMA65529:LMD65529 LCE65529:LCH65529 KSI65529:KSL65529 KIM65529:KIP65529 JYQ65529:JYT65529 JOU65529:JOX65529 JEY65529:JFB65529 IVC65529:IVF65529 ILG65529:ILJ65529 IBK65529:IBN65529 HRO65529:HRR65529 HHS65529:HHV65529 GXW65529:GXZ65529 GOA65529:GOD65529 GEE65529:GEH65529 FUI65529:FUL65529 FKM65529:FKP65529 FAQ65529:FAT65529 EQU65529:EQX65529 EGY65529:EHB65529 DXC65529:DXF65529 DNG65529:DNJ65529 DDK65529:DDN65529 CTO65529:CTR65529 CJS65529:CJV65529 BZW65529:BZZ65529 BQA65529:BQD65529 BGE65529:BGH65529 AWI65529:AWL65529 AMM65529:AMP65529 ACQ65529:ACT65529 SU65529:SX65529 IY65529:JB65529 C65529:F65529 WVK31:WVN31 WLO31:WLR31 WBS31:WBV31 VRW31:VRZ31 VIA31:VID31 UYE31:UYH31 UOI31:UOL31 UEM31:UEP31 TUQ31:TUT31 TKU31:TKX31 TAY31:TBB31 SRC31:SRF31 SHG31:SHJ31 RXK31:RXN31 RNO31:RNR31 RDS31:RDV31 QTW31:QTZ31 QKA31:QKD31 QAE31:QAH31 PQI31:PQL31 PGM31:PGP31 OWQ31:OWT31 OMU31:OMX31 OCY31:ODB31 NTC31:NTF31 NJG31:NJJ31 MZK31:MZN31 MPO31:MPR31 MFS31:MFV31 LVW31:LVZ31 LMA31:LMD31 LCE31:LCH31 KSI31:KSL31 KIM31:KIP31 JYQ31:JYT31 JOU31:JOX31 JEY31:JFB31 IVC31:IVF31 ILG31:ILJ31 IBK31:IBN31 HRO31:HRR31 HHS31:HHV31 GXW31:GXZ31 GOA31:GOD31 GEE31:GEH31 FUI31:FUL31 FKM31:FKP31 FAQ31:FAT31 EQU31:EQX31 EGY31:EHB31 DXC31:DXF31 DNG31:DNJ31 DDK31:DDN31 CTO31:CTR31 CJS31:CJV31 BZW31:BZZ31 BQA31:BQD31 BGE31:BGH31 AWI31:AWL31 AMM31:AMP31 ACQ31:ACT31 SU31:SX31 IY31:JB31 AMM65491:AMP65491 WVK983031:WVN983031 WLO983031:WLR983031 WBS983031:WBV983031 VRW983031:VRZ983031 VIA983031:VID983031 UYE983031:UYH983031 UOI983031:UOL983031 UEM983031:UEP983031 TUQ983031:TUT983031 TKU983031:TKX983031 TAY983031:TBB983031 SRC983031:SRF983031 SHG983031:SHJ983031 RXK983031:RXN983031 RNO983031:RNR983031 RDS983031:RDV983031 QTW983031:QTZ983031 QKA983031:QKD983031 QAE983031:QAH983031 PQI983031:PQL983031 PGM983031:PGP983031 OWQ983031:OWT983031 OMU983031:OMX983031 OCY983031:ODB983031 NTC983031:NTF983031 NJG983031:NJJ983031 MZK983031:MZN983031 MPO983031:MPR983031 MFS983031:MFV983031 LVW983031:LVZ983031 LMA983031:LMD983031 LCE983031:LCH983031 KSI983031:KSL983031 KIM983031:KIP983031 JYQ983031:JYT983031 JOU983031:JOX983031 JEY983031:JFB983031 IVC983031:IVF983031 ILG983031:ILJ983031 IBK983031:IBN983031 HRO983031:HRR983031 HHS983031:HHV983031 GXW983031:GXZ983031 GOA983031:GOD983031 GEE983031:GEH983031 FUI983031:FUL983031 FKM983031:FKP983031 FAQ983031:FAT983031 EQU983031:EQX983031 EGY983031:EHB983031 DXC983031:DXF983031 DNG983031:DNJ983031 DDK983031:DDN983031 CTO983031:CTR983031 CJS983031:CJV983031 BZW983031:BZZ983031 BQA983031:BQD983031 BGE983031:BGH983031 AWI983031:AWL983031 AMM983031:AMP983031 ACQ983031:ACT983031 SU983031:SX983031 IY983031:JB983031 C983031:F983031 WVK917495:WVN917495 WLO917495:WLR917495 WBS917495:WBV917495 VRW917495:VRZ917495 VIA917495:VID917495 UYE917495:UYH917495 UOI917495:UOL917495 UEM917495:UEP917495 TUQ917495:TUT917495 TKU917495:TKX917495 TAY917495:TBB917495 SRC917495:SRF917495 SHG917495:SHJ917495 RXK917495:RXN917495 RNO917495:RNR917495 RDS917495:RDV917495 QTW917495:QTZ917495 QKA917495:QKD917495 QAE917495:QAH917495 PQI917495:PQL917495 PGM917495:PGP917495 OWQ917495:OWT917495 OMU917495:OMX917495 OCY917495:ODB917495 NTC917495:NTF917495 NJG917495:NJJ917495 MZK917495:MZN917495 MPO917495:MPR917495 MFS917495:MFV917495 LVW917495:LVZ917495 LMA917495:LMD917495 LCE917495:LCH917495 KSI917495:KSL917495 KIM917495:KIP917495 JYQ917495:JYT917495 JOU917495:JOX917495 JEY917495:JFB917495 IVC917495:IVF917495 ILG917495:ILJ917495 IBK917495:IBN917495 HRO917495:HRR917495 HHS917495:HHV917495 GXW917495:GXZ917495 GOA917495:GOD917495 GEE917495:GEH917495 FUI917495:FUL917495 FKM917495:FKP917495 FAQ917495:FAT917495 EQU917495:EQX917495 EGY917495:EHB917495 DXC917495:DXF917495 DNG917495:DNJ917495 DDK917495:DDN917495 CTO917495:CTR917495 CJS917495:CJV917495 BZW917495:BZZ917495 BQA917495:BQD917495 BGE917495:BGH917495 AWI917495:AWL917495 AMM917495:AMP917495 ACQ917495:ACT917495 SU917495:SX917495 IY917495:JB917495 C917495:F917495 WVK851959:WVN851959 WLO851959:WLR851959 WBS851959:WBV851959 VRW851959:VRZ851959 VIA851959:VID851959 UYE851959:UYH851959 UOI851959:UOL851959 UEM851959:UEP851959 TUQ851959:TUT851959 TKU851959:TKX851959 TAY851959:TBB851959 SRC851959:SRF851959 SHG851959:SHJ851959 RXK851959:RXN851959 RNO851959:RNR851959 RDS851959:RDV851959 QTW851959:QTZ851959 QKA851959:QKD851959 QAE851959:QAH851959 PQI851959:PQL851959 PGM851959:PGP851959 OWQ851959:OWT851959 OMU851959:OMX851959 OCY851959:ODB851959 NTC851959:NTF851959 NJG851959:NJJ851959 MZK851959:MZN851959 MPO851959:MPR851959 MFS851959:MFV851959 LVW851959:LVZ851959 LMA851959:LMD851959 LCE851959:LCH851959 KSI851959:KSL851959 KIM851959:KIP851959 JYQ851959:JYT851959 JOU851959:JOX851959 JEY851959:JFB851959 IVC851959:IVF851959 ILG851959:ILJ851959 IBK851959:IBN851959 HRO851959:HRR851959 HHS851959:HHV851959 GXW851959:GXZ851959 GOA851959:GOD851959 GEE851959:GEH851959 FUI851959:FUL851959 FKM851959:FKP851959 FAQ851959:FAT851959 EQU851959:EQX851959 EGY851959:EHB851959 DXC851959:DXF851959 DNG851959:DNJ851959 DDK851959:DDN851959 CTO851959:CTR851959 CJS851959:CJV851959 BZW851959:BZZ851959 BQA851959:BQD851959 BGE851959:BGH851959 AWI851959:AWL851959 AMM851959:AMP851959 ACQ851959:ACT851959 SU851959:SX851959 IY851959:JB851959 C851959:F851959 WVK786423:WVN786423 WLO786423:WLR786423 WBS786423:WBV786423 VRW786423:VRZ786423 VIA786423:VID786423 UYE786423:UYH786423 UOI786423:UOL786423 UEM786423:UEP786423 TUQ786423:TUT786423 TKU786423:TKX786423 TAY786423:TBB786423 SRC786423:SRF786423 SHG786423:SHJ786423 RXK786423:RXN786423 RNO786423:RNR786423 RDS786423:RDV786423 QTW786423:QTZ786423 QKA786423:QKD786423 QAE786423:QAH786423 PQI786423:PQL786423 PGM786423:PGP786423 OWQ786423:OWT786423 OMU786423:OMX786423 OCY786423:ODB786423 NTC786423:NTF786423 NJG786423:NJJ786423 MZK786423:MZN786423 MPO786423:MPR786423 MFS786423:MFV786423 LVW786423:LVZ786423 LMA786423:LMD786423 LCE786423:LCH786423 KSI786423:KSL786423 KIM786423:KIP786423 JYQ786423:JYT786423 JOU786423:JOX786423 JEY786423:JFB786423 IVC786423:IVF786423 ILG786423:ILJ786423 IBK786423:IBN786423 HRO786423:HRR786423 HHS786423:HHV786423 GXW786423:GXZ786423 GOA786423:GOD786423 GEE786423:GEH786423 FUI786423:FUL786423 FKM786423:FKP786423 FAQ786423:FAT786423 EQU786423:EQX786423 EGY786423:EHB786423 DXC786423:DXF786423 DNG786423:DNJ786423 DDK786423:DDN786423 CTO786423:CTR786423 CJS786423:CJV786423 BZW786423:BZZ786423 BQA786423:BQD786423 BGE786423:BGH786423 AWI786423:AWL786423 AMM786423:AMP786423 ACQ786423:ACT786423 SU786423:SX786423 IY786423:JB786423 C786423:F786423 WVK720887:WVN720887 WLO720887:WLR720887 WBS720887:WBV720887 VRW720887:VRZ720887 VIA720887:VID720887 UYE720887:UYH720887 UOI720887:UOL720887 UEM720887:UEP720887 TUQ720887:TUT720887 TKU720887:TKX720887 TAY720887:TBB720887 SRC720887:SRF720887 SHG720887:SHJ720887 RXK720887:RXN720887 RNO720887:RNR720887 RDS720887:RDV720887 QTW720887:QTZ720887 QKA720887:QKD720887 QAE720887:QAH720887 PQI720887:PQL720887 PGM720887:PGP720887 OWQ720887:OWT720887 OMU720887:OMX720887 OCY720887:ODB720887 NTC720887:NTF720887 NJG720887:NJJ720887 MZK720887:MZN720887 MPO720887:MPR720887 MFS720887:MFV720887 LVW720887:LVZ720887 LMA720887:LMD720887 LCE720887:LCH720887 KSI720887:KSL720887 KIM720887:KIP720887 JYQ720887:JYT720887 JOU720887:JOX720887 JEY720887:JFB720887 IVC720887:IVF720887 ILG720887:ILJ720887 IBK720887:IBN720887 HRO720887:HRR720887 HHS720887:HHV720887 GXW720887:GXZ720887 GOA720887:GOD720887 GEE720887:GEH720887 FUI720887:FUL720887 FKM720887:FKP720887 FAQ720887:FAT720887 EQU720887:EQX720887 EGY720887:EHB720887 DXC720887:DXF720887 DNG720887:DNJ720887 DDK720887:DDN720887 CTO720887:CTR720887 CJS720887:CJV720887 BZW720887:BZZ720887 BQA720887:BQD720887 BGE720887:BGH720887 AWI720887:AWL720887 AMM720887:AMP720887 ACQ720887:ACT720887 SU720887:SX720887 IY720887:JB720887 C720887:F720887 WVK655351:WVN655351 WLO655351:WLR655351 WBS655351:WBV655351 VRW655351:VRZ655351 VIA655351:VID655351 UYE655351:UYH655351 UOI655351:UOL655351 UEM655351:UEP655351 TUQ655351:TUT655351 TKU655351:TKX655351 TAY655351:TBB655351 SRC655351:SRF655351 SHG655351:SHJ655351 RXK655351:RXN655351 RNO655351:RNR655351 RDS655351:RDV655351 QTW655351:QTZ655351 QKA655351:QKD655351 QAE655351:QAH655351 PQI655351:PQL655351 PGM655351:PGP655351 OWQ655351:OWT655351 OMU655351:OMX655351 OCY655351:ODB655351 NTC655351:NTF655351 NJG655351:NJJ655351 MZK655351:MZN655351 MPO655351:MPR655351 MFS655351:MFV655351 LVW655351:LVZ655351 LMA655351:LMD655351 LCE655351:LCH655351 KSI655351:KSL655351 KIM655351:KIP655351 JYQ655351:JYT655351 JOU655351:JOX655351 JEY655351:JFB655351 IVC655351:IVF655351 ILG655351:ILJ655351 IBK655351:IBN655351 HRO655351:HRR655351 HHS655351:HHV655351 GXW655351:GXZ655351 GOA655351:GOD655351 GEE655351:GEH655351 FUI655351:FUL655351 FKM655351:FKP655351 FAQ655351:FAT655351 EQU655351:EQX655351 EGY655351:EHB655351 DXC655351:DXF655351 DNG655351:DNJ655351 DDK655351:DDN655351 CTO655351:CTR655351 CJS655351:CJV655351 BZW655351:BZZ655351 BQA655351:BQD655351 BGE655351:BGH655351 AWI655351:AWL655351 AMM655351:AMP655351 ACQ655351:ACT655351 SU655351:SX655351 IY655351:JB655351 C655351:F655351 WVK589815:WVN589815 WLO589815:WLR589815 WBS589815:WBV589815 VRW589815:VRZ589815 VIA589815:VID589815 UYE589815:UYH589815 UOI589815:UOL589815 UEM589815:UEP589815 TUQ589815:TUT589815 TKU589815:TKX589815 TAY589815:TBB589815 SRC589815:SRF589815 SHG589815:SHJ589815 RXK589815:RXN589815 RNO589815:RNR589815 RDS589815:RDV589815 QTW589815:QTZ589815 QKA589815:QKD589815 QAE589815:QAH589815 PQI589815:PQL589815 PGM589815:PGP589815 OWQ589815:OWT589815 OMU589815:OMX589815 OCY589815:ODB589815 NTC589815:NTF589815 NJG589815:NJJ589815 MZK589815:MZN589815 MPO589815:MPR589815 MFS589815:MFV589815 LVW589815:LVZ589815 LMA589815:LMD589815 LCE589815:LCH589815 KSI589815:KSL589815 KIM589815:KIP589815 JYQ589815:JYT589815 JOU589815:JOX589815 JEY589815:JFB589815 IVC589815:IVF589815 ILG589815:ILJ589815 IBK589815:IBN589815 HRO589815:HRR589815 HHS589815:HHV589815 GXW589815:GXZ589815 GOA589815:GOD589815 GEE589815:GEH589815 FUI589815:FUL589815 FKM589815:FKP589815 FAQ589815:FAT589815 EQU589815:EQX589815 EGY589815:EHB589815 DXC589815:DXF589815 DNG589815:DNJ589815 DDK589815:DDN589815 CTO589815:CTR589815 CJS589815:CJV589815 BZW589815:BZZ589815 BQA589815:BQD589815 BGE589815:BGH589815 AWI589815:AWL589815 AMM589815:AMP589815 ACQ589815:ACT589815 SU589815:SX589815 IY589815:JB589815 C589815:F589815 WVK524279:WVN524279 WLO524279:WLR524279 WBS524279:WBV524279 VRW524279:VRZ524279 VIA524279:VID524279 UYE524279:UYH524279 UOI524279:UOL524279 UEM524279:UEP524279 TUQ524279:TUT524279 TKU524279:TKX524279 TAY524279:TBB524279 SRC524279:SRF524279 SHG524279:SHJ524279 RXK524279:RXN524279 RNO524279:RNR524279 RDS524279:RDV524279 QTW524279:QTZ524279 QKA524279:QKD524279 QAE524279:QAH524279 PQI524279:PQL524279 PGM524279:PGP524279 OWQ524279:OWT524279 OMU524279:OMX524279 OCY524279:ODB524279 NTC524279:NTF524279 NJG524279:NJJ524279 MZK524279:MZN524279 MPO524279:MPR524279 MFS524279:MFV524279 LVW524279:LVZ524279 LMA524279:LMD524279 LCE524279:LCH524279 KSI524279:KSL524279 KIM524279:KIP524279 JYQ524279:JYT524279 JOU524279:JOX524279 JEY524279:JFB524279 IVC524279:IVF524279 ILG524279:ILJ524279 IBK524279:IBN524279 HRO524279:HRR524279 HHS524279:HHV524279 GXW524279:GXZ524279 GOA524279:GOD524279 GEE524279:GEH524279 FUI524279:FUL524279 FKM524279:FKP524279 FAQ524279:FAT524279 EQU524279:EQX524279 EGY524279:EHB524279 DXC524279:DXF524279 DNG524279:DNJ524279 DDK524279:DDN524279 CTO524279:CTR524279 CJS524279:CJV524279 BZW524279:BZZ524279 BQA524279:BQD524279 BGE524279:BGH524279 AWI524279:AWL524279 AMM524279:AMP524279 ACQ524279:ACT524279 SU524279:SX524279 IY524279:JB524279 C524279:F524279 WVK458743:WVN458743 WLO458743:WLR458743 WBS458743:WBV458743 VRW458743:VRZ458743 VIA458743:VID458743 UYE458743:UYH458743 UOI458743:UOL458743 UEM458743:UEP458743 TUQ458743:TUT458743 TKU458743:TKX458743 TAY458743:TBB458743 SRC458743:SRF458743 SHG458743:SHJ458743 RXK458743:RXN458743 RNO458743:RNR458743 RDS458743:RDV458743 QTW458743:QTZ458743 QKA458743:QKD458743 QAE458743:QAH458743 PQI458743:PQL458743 PGM458743:PGP458743 OWQ458743:OWT458743 OMU458743:OMX458743 OCY458743:ODB458743 NTC458743:NTF458743 NJG458743:NJJ458743 MZK458743:MZN458743 MPO458743:MPR458743 MFS458743:MFV458743 LVW458743:LVZ458743 LMA458743:LMD458743 LCE458743:LCH458743 KSI458743:KSL458743 KIM458743:KIP458743 JYQ458743:JYT458743 JOU458743:JOX458743 JEY458743:JFB458743 IVC458743:IVF458743 ILG458743:ILJ458743 IBK458743:IBN458743 HRO458743:HRR458743 HHS458743:HHV458743 GXW458743:GXZ458743 GOA458743:GOD458743 GEE458743:GEH458743 FUI458743:FUL458743 FKM458743:FKP458743 FAQ458743:FAT458743 EQU458743:EQX458743 EGY458743:EHB458743 DXC458743:DXF458743 DNG458743:DNJ458743 DDK458743:DDN458743 CTO458743:CTR458743 CJS458743:CJV458743 BZW458743:BZZ458743 BQA458743:BQD458743 BGE458743:BGH458743 AWI458743:AWL458743 AMM458743:AMP458743 ACQ458743:ACT458743 SU458743:SX458743 IY458743:JB458743 C458743:F458743 WVK393207:WVN393207 WLO393207:WLR393207 WBS393207:WBV393207 VRW393207:VRZ393207 VIA393207:VID393207 UYE393207:UYH393207 UOI393207:UOL393207 UEM393207:UEP393207 TUQ393207:TUT393207 TKU393207:TKX393207 TAY393207:TBB393207 SRC393207:SRF393207 SHG393207:SHJ393207 RXK393207:RXN393207 RNO393207:RNR393207 RDS393207:RDV393207 QTW393207:QTZ393207 QKA393207:QKD393207 QAE393207:QAH393207 PQI393207:PQL393207 PGM393207:PGP393207 OWQ393207:OWT393207 OMU393207:OMX393207 OCY393207:ODB393207 NTC393207:NTF393207 NJG393207:NJJ393207 MZK393207:MZN393207 MPO393207:MPR393207 MFS393207:MFV393207 LVW393207:LVZ393207 LMA393207:LMD393207 LCE393207:LCH393207 KSI393207:KSL393207 KIM393207:KIP393207 JYQ393207:JYT393207 JOU393207:JOX393207 JEY393207:JFB393207 IVC393207:IVF393207 ILG393207:ILJ393207 IBK393207:IBN393207 HRO393207:HRR393207 HHS393207:HHV393207 GXW393207:GXZ393207 GOA393207:GOD393207 GEE393207:GEH393207 FUI393207:FUL393207 FKM393207:FKP393207 FAQ393207:FAT393207 EQU393207:EQX393207 EGY393207:EHB393207 DXC393207:DXF393207 DNG393207:DNJ393207 DDK393207:DDN393207 CTO393207:CTR393207 CJS393207:CJV393207 BZW393207:BZZ393207 BQA393207:BQD393207 BGE393207:BGH393207 AWI393207:AWL393207 AMM393207:AMP393207 ACQ393207:ACT393207 SU393207:SX393207 IY393207:JB393207 C393207:F393207 WVK327671:WVN327671 WLO327671:WLR327671 WBS327671:WBV327671 VRW327671:VRZ327671 VIA327671:VID327671 UYE327671:UYH327671 UOI327671:UOL327671 UEM327671:UEP327671 TUQ327671:TUT327671 TKU327671:TKX327671 TAY327671:TBB327671 SRC327671:SRF327671 SHG327671:SHJ327671 RXK327671:RXN327671 RNO327671:RNR327671 RDS327671:RDV327671 QTW327671:QTZ327671 QKA327671:QKD327671 QAE327671:QAH327671 PQI327671:PQL327671 PGM327671:PGP327671 OWQ327671:OWT327671 OMU327671:OMX327671 OCY327671:ODB327671 NTC327671:NTF327671 NJG327671:NJJ327671 MZK327671:MZN327671 MPO327671:MPR327671 MFS327671:MFV327671 LVW327671:LVZ327671 LMA327671:LMD327671 LCE327671:LCH327671 KSI327671:KSL327671 KIM327671:KIP327671 JYQ327671:JYT327671 JOU327671:JOX327671 JEY327671:JFB327671 IVC327671:IVF327671 ILG327671:ILJ327671 IBK327671:IBN327671 HRO327671:HRR327671 HHS327671:HHV327671 GXW327671:GXZ327671 GOA327671:GOD327671 GEE327671:GEH327671 FUI327671:FUL327671 FKM327671:FKP327671 FAQ327671:FAT327671 EQU327671:EQX327671 EGY327671:EHB327671 DXC327671:DXF327671 DNG327671:DNJ327671 DDK327671:DDN327671 CTO327671:CTR327671 CJS327671:CJV327671 BZW327671:BZZ327671 BQA327671:BQD327671 BGE327671:BGH327671 AWI327671:AWL327671 AMM327671:AMP327671 ACQ327671:ACT327671 SU327671:SX327671 IY327671:JB327671 C327671:F327671 WVK262135:WVN262135 WLO262135:WLR262135 WBS262135:WBV262135 VRW262135:VRZ262135 VIA262135:VID262135 UYE262135:UYH262135 UOI262135:UOL262135 UEM262135:UEP262135 TUQ262135:TUT262135 TKU262135:TKX262135 TAY262135:TBB262135 SRC262135:SRF262135 SHG262135:SHJ262135 RXK262135:RXN262135 RNO262135:RNR262135 RDS262135:RDV262135 QTW262135:QTZ262135 QKA262135:QKD262135 QAE262135:QAH262135 PQI262135:PQL262135 PGM262135:PGP262135 OWQ262135:OWT262135 OMU262135:OMX262135 OCY262135:ODB262135 NTC262135:NTF262135 NJG262135:NJJ262135 MZK262135:MZN262135 MPO262135:MPR262135 MFS262135:MFV262135 LVW262135:LVZ262135 LMA262135:LMD262135 LCE262135:LCH262135 KSI262135:KSL262135 KIM262135:KIP262135 JYQ262135:JYT262135 JOU262135:JOX262135 JEY262135:JFB262135 IVC262135:IVF262135 ILG262135:ILJ262135 IBK262135:IBN262135 HRO262135:HRR262135 HHS262135:HHV262135 GXW262135:GXZ262135 GOA262135:GOD262135 GEE262135:GEH262135 FUI262135:FUL262135 FKM262135:FKP262135 FAQ262135:FAT262135 EQU262135:EQX262135 EGY262135:EHB262135 DXC262135:DXF262135 DNG262135:DNJ262135 DDK262135:DDN262135 CTO262135:CTR262135 CJS262135:CJV262135 BZW262135:BZZ262135 BQA262135:BQD262135 BGE262135:BGH262135 AWI262135:AWL262135 AMM262135:AMP262135 ACQ262135:ACT262135 SU262135:SX262135 IY262135:JB262135 C262135:F262135 WVK196599:WVN196599 WLO196599:WLR196599 WBS196599:WBV196599 VRW196599:VRZ196599 VIA196599:VID196599 UYE196599:UYH196599 UOI196599:UOL196599 UEM196599:UEP196599 TUQ196599:TUT196599 TKU196599:TKX196599 TAY196599:TBB196599 SRC196599:SRF196599 SHG196599:SHJ196599 RXK196599:RXN196599 RNO196599:RNR196599 RDS196599:RDV196599 QTW196599:QTZ196599 QKA196599:QKD196599 QAE196599:QAH196599 PQI196599:PQL196599 PGM196599:PGP196599 OWQ196599:OWT196599 OMU196599:OMX196599 OCY196599:ODB196599 NTC196599:NTF196599 NJG196599:NJJ196599 MZK196599:MZN196599 MPO196599:MPR196599 MFS196599:MFV196599 LVW196599:LVZ196599 LMA196599:LMD196599 LCE196599:LCH196599 KSI196599:KSL196599 KIM196599:KIP196599 JYQ196599:JYT196599 JOU196599:JOX196599 JEY196599:JFB196599 IVC196599:IVF196599 ILG196599:ILJ196599 IBK196599:IBN196599 HRO196599:HRR196599 HHS196599:HHV196599 GXW196599:GXZ196599 GOA196599:GOD196599 GEE196599:GEH196599 FUI196599:FUL196599 FKM196599:FKP196599 FAQ196599:FAT196599 EQU196599:EQX196599 EGY196599:EHB196599 DXC196599:DXF196599 DNG196599:DNJ196599 DDK196599:DDN196599 CTO196599:CTR196599 CJS196599:CJV196599 BZW196599:BZZ196599 BQA196599:BQD196599 BGE196599:BGH196599 AWI196599:AWL196599 AMM196599:AMP196599 ACQ196599:ACT196599 SU196599:SX196599 IY196599:JB196599 C196599:F196599 WVK131063:WVN131063 WLO131063:WLR131063 WBS131063:WBV131063 VRW131063:VRZ131063 VIA131063:VID131063 UYE131063:UYH131063 UOI131063:UOL131063 UEM131063:UEP131063 TUQ131063:TUT131063 TKU131063:TKX131063 TAY131063:TBB131063 SRC131063:SRF131063 SHG131063:SHJ131063 RXK131063:RXN131063 RNO131063:RNR131063 RDS131063:RDV131063 QTW131063:QTZ131063 QKA131063:QKD131063 QAE131063:QAH131063 PQI131063:PQL131063 PGM131063:PGP131063 OWQ131063:OWT131063 OMU131063:OMX131063 OCY131063:ODB131063 NTC131063:NTF131063 NJG131063:NJJ131063 MZK131063:MZN131063 MPO131063:MPR131063 MFS131063:MFV131063 LVW131063:LVZ131063 LMA131063:LMD131063 LCE131063:LCH131063 KSI131063:KSL131063 KIM131063:KIP131063 JYQ131063:JYT131063 JOU131063:JOX131063 JEY131063:JFB131063 IVC131063:IVF131063 ILG131063:ILJ131063 IBK131063:IBN131063 HRO131063:HRR131063 HHS131063:HHV131063 GXW131063:GXZ131063 GOA131063:GOD131063 GEE131063:GEH131063 FUI131063:FUL131063 FKM131063:FKP131063 FAQ131063:FAT131063 EQU131063:EQX131063 EGY131063:EHB131063 DXC131063:DXF131063 DNG131063:DNJ131063 DDK131063:DDN131063 CTO131063:CTR131063 CJS131063:CJV131063 BZW131063:BZZ131063 BQA131063:BQD131063 BGE131063:BGH131063 AWI131063:AWL131063 AMM131063:AMP131063 ACQ131063:ACT131063 SU131063:SX131063 IY131063:JB131063 C131063:F131063 WVK65527:WVN65527 WLO65527:WLR65527 WBS65527:WBV65527 VRW65527:VRZ65527 VIA65527:VID65527 UYE65527:UYH65527 UOI65527:UOL65527 UEM65527:UEP65527 TUQ65527:TUT65527 TKU65527:TKX65527 TAY65527:TBB65527 SRC65527:SRF65527 SHG65527:SHJ65527 RXK65527:RXN65527 RNO65527:RNR65527 RDS65527:RDV65527 QTW65527:QTZ65527 QKA65527:QKD65527 QAE65527:QAH65527 PQI65527:PQL65527 PGM65527:PGP65527 OWQ65527:OWT65527 OMU65527:OMX65527 OCY65527:ODB65527 NTC65527:NTF65527 NJG65527:NJJ65527 MZK65527:MZN65527 MPO65527:MPR65527 MFS65527:MFV65527 LVW65527:LVZ65527 LMA65527:LMD65527 LCE65527:LCH65527 KSI65527:KSL65527 KIM65527:KIP65527 JYQ65527:JYT65527 JOU65527:JOX65527 JEY65527:JFB65527 IVC65527:IVF65527 ILG65527:ILJ65527 IBK65527:IBN65527 HRO65527:HRR65527 HHS65527:HHV65527 GXW65527:GXZ65527 GOA65527:GOD65527 GEE65527:GEH65527 FUI65527:FUL65527 FKM65527:FKP65527 FAQ65527:FAT65527 EQU65527:EQX65527 EGY65527:EHB65527 DXC65527:DXF65527 DNG65527:DNJ65527 DDK65527:DDN65527 CTO65527:CTR65527 CJS65527:CJV65527 BZW65527:BZZ65527 BQA65527:BQD65527 BGE65527:BGH65527 AWI65527:AWL65527 AMM65527:AMP65527 ACQ65527:ACT65527 SU65527:SX65527 IY65527:JB65527 C65527:F65527 WVK29:WVN29 WLO29:WLR29 WBS29:WBV29 VRW29:VRZ29 VIA29:VID29 UYE29:UYH29 UOI29:UOL29 UEM29:UEP29 TUQ29:TUT29 TKU29:TKX29 TAY29:TBB29 SRC29:SRF29 SHG29:SHJ29 RXK29:RXN29 RNO29:RNR29 RDS29:RDV29 QTW29:QTZ29 QKA29:QKD29 QAE29:QAH29 PQI29:PQL29 PGM29:PGP29 OWQ29:OWT29 OMU29:OMX29 OCY29:ODB29 NTC29:NTF29 NJG29:NJJ29 MZK29:MZN29 MPO29:MPR29 MFS29:MFV29 LVW29:LVZ29 LMA29:LMD29 LCE29:LCH29 KSI29:KSL29 KIM29:KIP29 JYQ29:JYT29 JOU29:JOX29 JEY29:JFB29 IVC29:IVF29 ILG29:ILJ29 IBK29:IBN29 HRO29:HRR29 HHS29:HHV29 GXW29:GXZ29 GOA29:GOD29 GEE29:GEH29 FUI29:FUL29 FKM29:FKP29 FAQ29:FAT29 EQU29:EQX29 EGY29:EHB29 DXC29:DXF29 DNG29:DNJ29 DDK29:DDN29 CTO29:CTR29 CJS29:CJV29 BZW29:BZZ29 BQA29:BQD29 BGE29:BGH29 AWI29:AWL29 AMM29:AMP29 ACQ29:ACT29 SU29:SX29 IY29:JB29 ACQ65491:ACT65491 WVK983074:WVN983074 WLO983074:WLR983074 WBS983074:WBV983074 VRW983074:VRZ983074 VIA983074:VID983074 UYE983074:UYH983074 UOI983074:UOL983074 UEM983074:UEP983074 TUQ983074:TUT983074 TKU983074:TKX983074 TAY983074:TBB983074 SRC983074:SRF983074 SHG983074:SHJ983074 RXK983074:RXN983074 RNO983074:RNR983074 RDS983074:RDV983074 QTW983074:QTZ983074 QKA983074:QKD983074 QAE983074:QAH983074 PQI983074:PQL983074 PGM983074:PGP983074 OWQ983074:OWT983074 OMU983074:OMX983074 OCY983074:ODB983074 NTC983074:NTF983074 NJG983074:NJJ983074 MZK983074:MZN983074 MPO983074:MPR983074 MFS983074:MFV983074 LVW983074:LVZ983074 LMA983074:LMD983074 LCE983074:LCH983074 KSI983074:KSL983074 KIM983074:KIP983074 JYQ983074:JYT983074 JOU983074:JOX983074 JEY983074:JFB983074 IVC983074:IVF983074 ILG983074:ILJ983074 IBK983074:IBN983074 HRO983074:HRR983074 HHS983074:HHV983074 GXW983074:GXZ983074 GOA983074:GOD983074 GEE983074:GEH983074 FUI983074:FUL983074 FKM983074:FKP983074 FAQ983074:FAT983074 EQU983074:EQX983074 EGY983074:EHB983074 DXC983074:DXF983074 DNG983074:DNJ983074 DDK983074:DDN983074 CTO983074:CTR983074 CJS983074:CJV983074 BZW983074:BZZ983074 BQA983074:BQD983074 BGE983074:BGH983074 AWI983074:AWL983074 AMM983074:AMP983074 ACQ983074:ACT983074 SU983074:SX983074 IY983074:JB983074 C983074:F983074 WVK917538:WVN917538 WLO917538:WLR917538 WBS917538:WBV917538 VRW917538:VRZ917538 VIA917538:VID917538 UYE917538:UYH917538 UOI917538:UOL917538 UEM917538:UEP917538 TUQ917538:TUT917538 TKU917538:TKX917538 TAY917538:TBB917538 SRC917538:SRF917538 SHG917538:SHJ917538 RXK917538:RXN917538 RNO917538:RNR917538 RDS917538:RDV917538 QTW917538:QTZ917538 QKA917538:QKD917538 QAE917538:QAH917538 PQI917538:PQL917538 PGM917538:PGP917538 OWQ917538:OWT917538 OMU917538:OMX917538 OCY917538:ODB917538 NTC917538:NTF917538 NJG917538:NJJ917538 MZK917538:MZN917538 MPO917538:MPR917538 MFS917538:MFV917538 LVW917538:LVZ917538 LMA917538:LMD917538 LCE917538:LCH917538 KSI917538:KSL917538 KIM917538:KIP917538 JYQ917538:JYT917538 JOU917538:JOX917538 JEY917538:JFB917538 IVC917538:IVF917538 ILG917538:ILJ917538 IBK917538:IBN917538 HRO917538:HRR917538 HHS917538:HHV917538 GXW917538:GXZ917538 GOA917538:GOD917538 GEE917538:GEH917538 FUI917538:FUL917538 FKM917538:FKP917538 FAQ917538:FAT917538 EQU917538:EQX917538 EGY917538:EHB917538 DXC917538:DXF917538 DNG917538:DNJ917538 DDK917538:DDN917538 CTO917538:CTR917538 CJS917538:CJV917538 BZW917538:BZZ917538 BQA917538:BQD917538 BGE917538:BGH917538 AWI917538:AWL917538 AMM917538:AMP917538 ACQ917538:ACT917538 SU917538:SX917538 IY917538:JB917538 C917538:F917538 WVK852002:WVN852002 WLO852002:WLR852002 WBS852002:WBV852002 VRW852002:VRZ852002 VIA852002:VID852002 UYE852002:UYH852002 UOI852002:UOL852002 UEM852002:UEP852002 TUQ852002:TUT852002 TKU852002:TKX852002 TAY852002:TBB852002 SRC852002:SRF852002 SHG852002:SHJ852002 RXK852002:RXN852002 RNO852002:RNR852002 RDS852002:RDV852002 QTW852002:QTZ852002 QKA852002:QKD852002 QAE852002:QAH852002 PQI852002:PQL852002 PGM852002:PGP852002 OWQ852002:OWT852002 OMU852002:OMX852002 OCY852002:ODB852002 NTC852002:NTF852002 NJG852002:NJJ852002 MZK852002:MZN852002 MPO852002:MPR852002 MFS852002:MFV852002 LVW852002:LVZ852002 LMA852002:LMD852002 LCE852002:LCH852002 KSI852002:KSL852002 KIM852002:KIP852002 JYQ852002:JYT852002 JOU852002:JOX852002 JEY852002:JFB852002 IVC852002:IVF852002 ILG852002:ILJ852002 IBK852002:IBN852002 HRO852002:HRR852002 HHS852002:HHV852002 GXW852002:GXZ852002 GOA852002:GOD852002 GEE852002:GEH852002 FUI852002:FUL852002 FKM852002:FKP852002 FAQ852002:FAT852002 EQU852002:EQX852002 EGY852002:EHB852002 DXC852002:DXF852002 DNG852002:DNJ852002 DDK852002:DDN852002 CTO852002:CTR852002 CJS852002:CJV852002 BZW852002:BZZ852002 BQA852002:BQD852002 BGE852002:BGH852002 AWI852002:AWL852002 AMM852002:AMP852002 ACQ852002:ACT852002 SU852002:SX852002 IY852002:JB852002 C852002:F852002 WVK786466:WVN786466 WLO786466:WLR786466 WBS786466:WBV786466 VRW786466:VRZ786466 VIA786466:VID786466 UYE786466:UYH786466 UOI786466:UOL786466 UEM786466:UEP786466 TUQ786466:TUT786466 TKU786466:TKX786466 TAY786466:TBB786466 SRC786466:SRF786466 SHG786466:SHJ786466 RXK786466:RXN786466 RNO786466:RNR786466 RDS786466:RDV786466 QTW786466:QTZ786466 QKA786466:QKD786466 QAE786466:QAH786466 PQI786466:PQL786466 PGM786466:PGP786466 OWQ786466:OWT786466 OMU786466:OMX786466 OCY786466:ODB786466 NTC786466:NTF786466 NJG786466:NJJ786466 MZK786466:MZN786466 MPO786466:MPR786466 MFS786466:MFV786466 LVW786466:LVZ786466 LMA786466:LMD786466 LCE786466:LCH786466 KSI786466:KSL786466 KIM786466:KIP786466 JYQ786466:JYT786466 JOU786466:JOX786466 JEY786466:JFB786466 IVC786466:IVF786466 ILG786466:ILJ786466 IBK786466:IBN786466 HRO786466:HRR786466 HHS786466:HHV786466 GXW786466:GXZ786466 GOA786466:GOD786466 GEE786466:GEH786466 FUI786466:FUL786466 FKM786466:FKP786466 FAQ786466:FAT786466 EQU786466:EQX786466 EGY786466:EHB786466 DXC786466:DXF786466 DNG786466:DNJ786466 DDK786466:DDN786466 CTO786466:CTR786466 CJS786466:CJV786466 BZW786466:BZZ786466 BQA786466:BQD786466 BGE786466:BGH786466 AWI786466:AWL786466 AMM786466:AMP786466 ACQ786466:ACT786466 SU786466:SX786466 IY786466:JB786466 C786466:F786466 WVK720930:WVN720930 WLO720930:WLR720930 WBS720930:WBV720930 VRW720930:VRZ720930 VIA720930:VID720930 UYE720930:UYH720930 UOI720930:UOL720930 UEM720930:UEP720930 TUQ720930:TUT720930 TKU720930:TKX720930 TAY720930:TBB720930 SRC720930:SRF720930 SHG720930:SHJ720930 RXK720930:RXN720930 RNO720930:RNR720930 RDS720930:RDV720930 QTW720930:QTZ720930 QKA720930:QKD720930 QAE720930:QAH720930 PQI720930:PQL720930 PGM720930:PGP720930 OWQ720930:OWT720930 OMU720930:OMX720930 OCY720930:ODB720930 NTC720930:NTF720930 NJG720930:NJJ720930 MZK720930:MZN720930 MPO720930:MPR720930 MFS720930:MFV720930 LVW720930:LVZ720930 LMA720930:LMD720930 LCE720930:LCH720930 KSI720930:KSL720930 KIM720930:KIP720930 JYQ720930:JYT720930 JOU720930:JOX720930 JEY720930:JFB720930 IVC720930:IVF720930 ILG720930:ILJ720930 IBK720930:IBN720930 HRO720930:HRR720930 HHS720930:HHV720930 GXW720930:GXZ720930 GOA720930:GOD720930 GEE720930:GEH720930 FUI720930:FUL720930 FKM720930:FKP720930 FAQ720930:FAT720930 EQU720930:EQX720930 EGY720930:EHB720930 DXC720930:DXF720930 DNG720930:DNJ720930 DDK720930:DDN720930 CTO720930:CTR720930 CJS720930:CJV720930 BZW720930:BZZ720930 BQA720930:BQD720930 BGE720930:BGH720930 AWI720930:AWL720930 AMM720930:AMP720930 ACQ720930:ACT720930 SU720930:SX720930 IY720930:JB720930 C720930:F720930 WVK655394:WVN655394 WLO655394:WLR655394 WBS655394:WBV655394 VRW655394:VRZ655394 VIA655394:VID655394 UYE655394:UYH655394 UOI655394:UOL655394 UEM655394:UEP655394 TUQ655394:TUT655394 TKU655394:TKX655394 TAY655394:TBB655394 SRC655394:SRF655394 SHG655394:SHJ655394 RXK655394:RXN655394 RNO655394:RNR655394 RDS655394:RDV655394 QTW655394:QTZ655394 QKA655394:QKD655394 QAE655394:QAH655394 PQI655394:PQL655394 PGM655394:PGP655394 OWQ655394:OWT655394 OMU655394:OMX655394 OCY655394:ODB655394 NTC655394:NTF655394 NJG655394:NJJ655394 MZK655394:MZN655394 MPO655394:MPR655394 MFS655394:MFV655394 LVW655394:LVZ655394 LMA655394:LMD655394 LCE655394:LCH655394 KSI655394:KSL655394 KIM655394:KIP655394 JYQ655394:JYT655394 JOU655394:JOX655394 JEY655394:JFB655394 IVC655394:IVF655394 ILG655394:ILJ655394 IBK655394:IBN655394 HRO655394:HRR655394 HHS655394:HHV655394 GXW655394:GXZ655394 GOA655394:GOD655394 GEE655394:GEH655394 FUI655394:FUL655394 FKM655394:FKP655394 FAQ655394:FAT655394 EQU655394:EQX655394 EGY655394:EHB655394 DXC655394:DXF655394 DNG655394:DNJ655394 DDK655394:DDN655394 CTO655394:CTR655394 CJS655394:CJV655394 BZW655394:BZZ655394 BQA655394:BQD655394 BGE655394:BGH655394 AWI655394:AWL655394 AMM655394:AMP655394 ACQ655394:ACT655394 SU655394:SX655394 IY655394:JB655394 C655394:F655394 WVK589858:WVN589858 WLO589858:WLR589858 WBS589858:WBV589858 VRW589858:VRZ589858 VIA589858:VID589858 UYE589858:UYH589858 UOI589858:UOL589858 UEM589858:UEP589858 TUQ589858:TUT589858 TKU589858:TKX589858 TAY589858:TBB589858 SRC589858:SRF589858 SHG589858:SHJ589858 RXK589858:RXN589858 RNO589858:RNR589858 RDS589858:RDV589858 QTW589858:QTZ589858 QKA589858:QKD589858 QAE589858:QAH589858 PQI589858:PQL589858 PGM589858:PGP589858 OWQ589858:OWT589858 OMU589858:OMX589858 OCY589858:ODB589858 NTC589858:NTF589858 NJG589858:NJJ589858 MZK589858:MZN589858 MPO589858:MPR589858 MFS589858:MFV589858 LVW589858:LVZ589858 LMA589858:LMD589858 LCE589858:LCH589858 KSI589858:KSL589858 KIM589858:KIP589858 JYQ589858:JYT589858 JOU589858:JOX589858 JEY589858:JFB589858 IVC589858:IVF589858 ILG589858:ILJ589858 IBK589858:IBN589858 HRO589858:HRR589858 HHS589858:HHV589858 GXW589858:GXZ589858 GOA589858:GOD589858 GEE589858:GEH589858 FUI589858:FUL589858 FKM589858:FKP589858 FAQ589858:FAT589858 EQU589858:EQX589858 EGY589858:EHB589858 DXC589858:DXF589858 DNG589858:DNJ589858 DDK589858:DDN589858 CTO589858:CTR589858 CJS589858:CJV589858 BZW589858:BZZ589858 BQA589858:BQD589858 BGE589858:BGH589858 AWI589858:AWL589858 AMM589858:AMP589858 ACQ589858:ACT589858 SU589858:SX589858 IY589858:JB589858 C589858:F589858 WVK524322:WVN524322 WLO524322:WLR524322 WBS524322:WBV524322 VRW524322:VRZ524322 VIA524322:VID524322 UYE524322:UYH524322 UOI524322:UOL524322 UEM524322:UEP524322 TUQ524322:TUT524322 TKU524322:TKX524322 TAY524322:TBB524322 SRC524322:SRF524322 SHG524322:SHJ524322 RXK524322:RXN524322 RNO524322:RNR524322 RDS524322:RDV524322 QTW524322:QTZ524322 QKA524322:QKD524322 QAE524322:QAH524322 PQI524322:PQL524322 PGM524322:PGP524322 OWQ524322:OWT524322 OMU524322:OMX524322 OCY524322:ODB524322 NTC524322:NTF524322 NJG524322:NJJ524322 MZK524322:MZN524322 MPO524322:MPR524322 MFS524322:MFV524322 LVW524322:LVZ524322 LMA524322:LMD524322 LCE524322:LCH524322 KSI524322:KSL524322 KIM524322:KIP524322 JYQ524322:JYT524322 JOU524322:JOX524322 JEY524322:JFB524322 IVC524322:IVF524322 ILG524322:ILJ524322 IBK524322:IBN524322 HRO524322:HRR524322 HHS524322:HHV524322 GXW524322:GXZ524322 GOA524322:GOD524322 GEE524322:GEH524322 FUI524322:FUL524322 FKM524322:FKP524322 FAQ524322:FAT524322 EQU524322:EQX524322 EGY524322:EHB524322 DXC524322:DXF524322 DNG524322:DNJ524322 DDK524322:DDN524322 CTO524322:CTR524322 CJS524322:CJV524322 BZW524322:BZZ524322 BQA524322:BQD524322 BGE524322:BGH524322 AWI524322:AWL524322 AMM524322:AMP524322 ACQ524322:ACT524322 SU524322:SX524322 IY524322:JB524322 C524322:F524322 WVK458786:WVN458786 WLO458786:WLR458786 WBS458786:WBV458786 VRW458786:VRZ458786 VIA458786:VID458786 UYE458786:UYH458786 UOI458786:UOL458786 UEM458786:UEP458786 TUQ458786:TUT458786 TKU458786:TKX458786 TAY458786:TBB458786 SRC458786:SRF458786 SHG458786:SHJ458786 RXK458786:RXN458786 RNO458786:RNR458786 RDS458786:RDV458786 QTW458786:QTZ458786 QKA458786:QKD458786 QAE458786:QAH458786 PQI458786:PQL458786 PGM458786:PGP458786 OWQ458786:OWT458786 OMU458786:OMX458786 OCY458786:ODB458786 NTC458786:NTF458786 NJG458786:NJJ458786 MZK458786:MZN458786 MPO458786:MPR458786 MFS458786:MFV458786 LVW458786:LVZ458786 LMA458786:LMD458786 LCE458786:LCH458786 KSI458786:KSL458786 KIM458786:KIP458786 JYQ458786:JYT458786 JOU458786:JOX458786 JEY458786:JFB458786 IVC458786:IVF458786 ILG458786:ILJ458786 IBK458786:IBN458786 HRO458786:HRR458786 HHS458786:HHV458786 GXW458786:GXZ458786 GOA458786:GOD458786 GEE458786:GEH458786 FUI458786:FUL458786 FKM458786:FKP458786 FAQ458786:FAT458786 EQU458786:EQX458786 EGY458786:EHB458786 DXC458786:DXF458786 DNG458786:DNJ458786 DDK458786:DDN458786 CTO458786:CTR458786 CJS458786:CJV458786 BZW458786:BZZ458786 BQA458786:BQD458786 BGE458786:BGH458786 AWI458786:AWL458786 AMM458786:AMP458786 ACQ458786:ACT458786 SU458786:SX458786 IY458786:JB458786 C458786:F458786 WVK393250:WVN393250 WLO393250:WLR393250 WBS393250:WBV393250 VRW393250:VRZ393250 VIA393250:VID393250 UYE393250:UYH393250 UOI393250:UOL393250 UEM393250:UEP393250 TUQ393250:TUT393250 TKU393250:TKX393250 TAY393250:TBB393250 SRC393250:SRF393250 SHG393250:SHJ393250 RXK393250:RXN393250 RNO393250:RNR393250 RDS393250:RDV393250 QTW393250:QTZ393250 QKA393250:QKD393250 QAE393250:QAH393250 PQI393250:PQL393250 PGM393250:PGP393250 OWQ393250:OWT393250 OMU393250:OMX393250 OCY393250:ODB393250 NTC393250:NTF393250 NJG393250:NJJ393250 MZK393250:MZN393250 MPO393250:MPR393250 MFS393250:MFV393250 LVW393250:LVZ393250 LMA393250:LMD393250 LCE393250:LCH393250 KSI393250:KSL393250 KIM393250:KIP393250 JYQ393250:JYT393250 JOU393250:JOX393250 JEY393250:JFB393250 IVC393250:IVF393250 ILG393250:ILJ393250 IBK393250:IBN393250 HRO393250:HRR393250 HHS393250:HHV393250 GXW393250:GXZ393250 GOA393250:GOD393250 GEE393250:GEH393250 FUI393250:FUL393250 FKM393250:FKP393250 FAQ393250:FAT393250 EQU393250:EQX393250 EGY393250:EHB393250 DXC393250:DXF393250 DNG393250:DNJ393250 DDK393250:DDN393250 CTO393250:CTR393250 CJS393250:CJV393250 BZW393250:BZZ393250 BQA393250:BQD393250 BGE393250:BGH393250 AWI393250:AWL393250 AMM393250:AMP393250 ACQ393250:ACT393250 SU393250:SX393250 IY393250:JB393250 C393250:F393250 WVK327714:WVN327714 WLO327714:WLR327714 WBS327714:WBV327714 VRW327714:VRZ327714 VIA327714:VID327714 UYE327714:UYH327714 UOI327714:UOL327714 UEM327714:UEP327714 TUQ327714:TUT327714 TKU327714:TKX327714 TAY327714:TBB327714 SRC327714:SRF327714 SHG327714:SHJ327714 RXK327714:RXN327714 RNO327714:RNR327714 RDS327714:RDV327714 QTW327714:QTZ327714 QKA327714:QKD327714 QAE327714:QAH327714 PQI327714:PQL327714 PGM327714:PGP327714 OWQ327714:OWT327714 OMU327714:OMX327714 OCY327714:ODB327714 NTC327714:NTF327714 NJG327714:NJJ327714 MZK327714:MZN327714 MPO327714:MPR327714 MFS327714:MFV327714 LVW327714:LVZ327714 LMA327714:LMD327714 LCE327714:LCH327714 KSI327714:KSL327714 KIM327714:KIP327714 JYQ327714:JYT327714 JOU327714:JOX327714 JEY327714:JFB327714 IVC327714:IVF327714 ILG327714:ILJ327714 IBK327714:IBN327714 HRO327714:HRR327714 HHS327714:HHV327714 GXW327714:GXZ327714 GOA327714:GOD327714 GEE327714:GEH327714 FUI327714:FUL327714 FKM327714:FKP327714 FAQ327714:FAT327714 EQU327714:EQX327714 EGY327714:EHB327714 DXC327714:DXF327714 DNG327714:DNJ327714 DDK327714:DDN327714 CTO327714:CTR327714 CJS327714:CJV327714 BZW327714:BZZ327714 BQA327714:BQD327714 BGE327714:BGH327714 AWI327714:AWL327714 AMM327714:AMP327714 ACQ327714:ACT327714 SU327714:SX327714 IY327714:JB327714 C327714:F327714 WVK262178:WVN262178 WLO262178:WLR262178 WBS262178:WBV262178 VRW262178:VRZ262178 VIA262178:VID262178 UYE262178:UYH262178 UOI262178:UOL262178 UEM262178:UEP262178 TUQ262178:TUT262178 TKU262178:TKX262178 TAY262178:TBB262178 SRC262178:SRF262178 SHG262178:SHJ262178 RXK262178:RXN262178 RNO262178:RNR262178 RDS262178:RDV262178 QTW262178:QTZ262178 QKA262178:QKD262178 QAE262178:QAH262178 PQI262178:PQL262178 PGM262178:PGP262178 OWQ262178:OWT262178 OMU262178:OMX262178 OCY262178:ODB262178 NTC262178:NTF262178 NJG262178:NJJ262178 MZK262178:MZN262178 MPO262178:MPR262178 MFS262178:MFV262178 LVW262178:LVZ262178 LMA262178:LMD262178 LCE262178:LCH262178 KSI262178:KSL262178 KIM262178:KIP262178 JYQ262178:JYT262178 JOU262178:JOX262178 JEY262178:JFB262178 IVC262178:IVF262178 ILG262178:ILJ262178 IBK262178:IBN262178 HRO262178:HRR262178 HHS262178:HHV262178 GXW262178:GXZ262178 GOA262178:GOD262178 GEE262178:GEH262178 FUI262178:FUL262178 FKM262178:FKP262178 FAQ262178:FAT262178 EQU262178:EQX262178 EGY262178:EHB262178 DXC262178:DXF262178 DNG262178:DNJ262178 DDK262178:DDN262178 CTO262178:CTR262178 CJS262178:CJV262178 BZW262178:BZZ262178 BQA262178:BQD262178 BGE262178:BGH262178 AWI262178:AWL262178 AMM262178:AMP262178 ACQ262178:ACT262178 SU262178:SX262178 IY262178:JB262178 C262178:F262178 WVK196642:WVN196642 WLO196642:WLR196642 WBS196642:WBV196642 VRW196642:VRZ196642 VIA196642:VID196642 UYE196642:UYH196642 UOI196642:UOL196642 UEM196642:UEP196642 TUQ196642:TUT196642 TKU196642:TKX196642 TAY196642:TBB196642 SRC196642:SRF196642 SHG196642:SHJ196642 RXK196642:RXN196642 RNO196642:RNR196642 RDS196642:RDV196642 QTW196642:QTZ196642 QKA196642:QKD196642 QAE196642:QAH196642 PQI196642:PQL196642 PGM196642:PGP196642 OWQ196642:OWT196642 OMU196642:OMX196642 OCY196642:ODB196642 NTC196642:NTF196642 NJG196642:NJJ196642 MZK196642:MZN196642 MPO196642:MPR196642 MFS196642:MFV196642 LVW196642:LVZ196642 LMA196642:LMD196642 LCE196642:LCH196642 KSI196642:KSL196642 KIM196642:KIP196642 JYQ196642:JYT196642 JOU196642:JOX196642 JEY196642:JFB196642 IVC196642:IVF196642 ILG196642:ILJ196642 IBK196642:IBN196642 HRO196642:HRR196642 HHS196642:HHV196642 GXW196642:GXZ196642 GOA196642:GOD196642 GEE196642:GEH196642 FUI196642:FUL196642 FKM196642:FKP196642 FAQ196642:FAT196642 EQU196642:EQX196642 EGY196642:EHB196642 DXC196642:DXF196642 DNG196642:DNJ196642 DDK196642:DDN196642 CTO196642:CTR196642 CJS196642:CJV196642 BZW196642:BZZ196642 BQA196642:BQD196642 BGE196642:BGH196642 AWI196642:AWL196642 AMM196642:AMP196642 ACQ196642:ACT196642 SU196642:SX196642 IY196642:JB196642 C196642:F196642 WVK131106:WVN131106 WLO131106:WLR131106 WBS131106:WBV131106 VRW131106:VRZ131106 VIA131106:VID131106 UYE131106:UYH131106 UOI131106:UOL131106 UEM131106:UEP131106 TUQ131106:TUT131106 TKU131106:TKX131106 TAY131106:TBB131106 SRC131106:SRF131106 SHG131106:SHJ131106 RXK131106:RXN131106 RNO131106:RNR131106 RDS131106:RDV131106 QTW131106:QTZ131106 QKA131106:QKD131106 QAE131106:QAH131106 PQI131106:PQL131106 PGM131106:PGP131106 OWQ131106:OWT131106 OMU131106:OMX131106 OCY131106:ODB131106 NTC131106:NTF131106 NJG131106:NJJ131106 MZK131106:MZN131106 MPO131106:MPR131106 MFS131106:MFV131106 LVW131106:LVZ131106 LMA131106:LMD131106 LCE131106:LCH131106 KSI131106:KSL131106 KIM131106:KIP131106 JYQ131106:JYT131106 JOU131106:JOX131106 JEY131106:JFB131106 IVC131106:IVF131106 ILG131106:ILJ131106 IBK131106:IBN131106 HRO131106:HRR131106 HHS131106:HHV131106 GXW131106:GXZ131106 GOA131106:GOD131106 GEE131106:GEH131106 FUI131106:FUL131106 FKM131106:FKP131106 FAQ131106:FAT131106 EQU131106:EQX131106 EGY131106:EHB131106 DXC131106:DXF131106 DNG131106:DNJ131106 DDK131106:DDN131106 CTO131106:CTR131106 CJS131106:CJV131106 BZW131106:BZZ131106 BQA131106:BQD131106 BGE131106:BGH131106 AWI131106:AWL131106 AMM131106:AMP131106 ACQ131106:ACT131106 SU131106:SX131106 IY131106:JB131106 C131106:F131106 WVK65570:WVN65570 WLO65570:WLR65570 WBS65570:WBV65570 VRW65570:VRZ65570 VIA65570:VID65570 UYE65570:UYH65570 UOI65570:UOL65570 UEM65570:UEP65570 TUQ65570:TUT65570 TKU65570:TKX65570 TAY65570:TBB65570 SRC65570:SRF65570 SHG65570:SHJ65570 RXK65570:RXN65570 RNO65570:RNR65570 RDS65570:RDV65570 QTW65570:QTZ65570 QKA65570:QKD65570 QAE65570:QAH65570 PQI65570:PQL65570 PGM65570:PGP65570 OWQ65570:OWT65570 OMU65570:OMX65570 OCY65570:ODB65570 NTC65570:NTF65570 NJG65570:NJJ65570 MZK65570:MZN65570 MPO65570:MPR65570 MFS65570:MFV65570 LVW65570:LVZ65570 LMA65570:LMD65570 LCE65570:LCH65570 KSI65570:KSL65570 KIM65570:KIP65570 JYQ65570:JYT65570 JOU65570:JOX65570 JEY65570:JFB65570 IVC65570:IVF65570 ILG65570:ILJ65570 IBK65570:IBN65570 HRO65570:HRR65570 HHS65570:HHV65570 GXW65570:GXZ65570 GOA65570:GOD65570 GEE65570:GEH65570 FUI65570:FUL65570 FKM65570:FKP65570 FAQ65570:FAT65570 EQU65570:EQX65570 EGY65570:EHB65570 DXC65570:DXF65570 DNG65570:DNJ65570 DDK65570:DDN65570 CTO65570:CTR65570 CJS65570:CJV65570 BZW65570:BZZ65570 BQA65570:BQD65570 BGE65570:BGH65570 AWI65570:AWL65570 AMM65570:AMP65570 ACQ65570:ACT65570 SU65570:SX65570 IY65570:JB65570 C65570:F65570 WVK983072:WVN983072 WLO983072:WLR983072 WBS983072:WBV983072 VRW983072:VRZ983072 VIA983072:VID983072 UYE983072:UYH983072 UOI983072:UOL983072 UEM983072:UEP983072 TUQ983072:TUT983072 TKU983072:TKX983072 TAY983072:TBB983072 SRC983072:SRF983072 SHG983072:SHJ983072 RXK983072:RXN983072 RNO983072:RNR983072 RDS983072:RDV983072 QTW983072:QTZ983072 QKA983072:QKD983072 QAE983072:QAH983072 PQI983072:PQL983072 PGM983072:PGP983072 OWQ983072:OWT983072 OMU983072:OMX983072 OCY983072:ODB983072 NTC983072:NTF983072 NJG983072:NJJ983072 MZK983072:MZN983072 MPO983072:MPR983072 MFS983072:MFV983072 LVW983072:LVZ983072 LMA983072:LMD983072 LCE983072:LCH983072 KSI983072:KSL983072 KIM983072:KIP983072 JYQ983072:JYT983072 JOU983072:JOX983072 JEY983072:JFB983072 IVC983072:IVF983072 ILG983072:ILJ983072 IBK983072:IBN983072 HRO983072:HRR983072 HHS983072:HHV983072 GXW983072:GXZ983072 GOA983072:GOD983072 GEE983072:GEH983072 FUI983072:FUL983072 FKM983072:FKP983072 FAQ983072:FAT983072 EQU983072:EQX983072 EGY983072:EHB983072 DXC983072:DXF983072 DNG983072:DNJ983072 DDK983072:DDN983072 CTO983072:CTR983072 CJS983072:CJV983072 BZW983072:BZZ983072 BQA983072:BQD983072 BGE983072:BGH983072 AWI983072:AWL983072 AMM983072:AMP983072 ACQ983072:ACT983072 SU983072:SX983072 IY983072:JB983072 C983072:F983072 WVK917536:WVN917536 WLO917536:WLR917536 WBS917536:WBV917536 VRW917536:VRZ917536 VIA917536:VID917536 UYE917536:UYH917536 UOI917536:UOL917536 UEM917536:UEP917536 TUQ917536:TUT917536 TKU917536:TKX917536 TAY917536:TBB917536 SRC917536:SRF917536 SHG917536:SHJ917536 RXK917536:RXN917536 RNO917536:RNR917536 RDS917536:RDV917536 QTW917536:QTZ917536 QKA917536:QKD917536 QAE917536:QAH917536 PQI917536:PQL917536 PGM917536:PGP917536 OWQ917536:OWT917536 OMU917536:OMX917536 OCY917536:ODB917536 NTC917536:NTF917536 NJG917536:NJJ917536 MZK917536:MZN917536 MPO917536:MPR917536 MFS917536:MFV917536 LVW917536:LVZ917536 LMA917536:LMD917536 LCE917536:LCH917536 KSI917536:KSL917536 KIM917536:KIP917536 JYQ917536:JYT917536 JOU917536:JOX917536 JEY917536:JFB917536 IVC917536:IVF917536 ILG917536:ILJ917536 IBK917536:IBN917536 HRO917536:HRR917536 HHS917536:HHV917536 GXW917536:GXZ917536 GOA917536:GOD917536 GEE917536:GEH917536 FUI917536:FUL917536 FKM917536:FKP917536 FAQ917536:FAT917536 EQU917536:EQX917536 EGY917536:EHB917536 DXC917536:DXF917536 DNG917536:DNJ917536 DDK917536:DDN917536 CTO917536:CTR917536 CJS917536:CJV917536 BZW917536:BZZ917536 BQA917536:BQD917536 BGE917536:BGH917536 AWI917536:AWL917536 AMM917536:AMP917536 ACQ917536:ACT917536 SU917536:SX917536 IY917536:JB917536 C917536:F917536 WVK852000:WVN852000 WLO852000:WLR852000 WBS852000:WBV852000 VRW852000:VRZ852000 VIA852000:VID852000 UYE852000:UYH852000 UOI852000:UOL852000 UEM852000:UEP852000 TUQ852000:TUT852000 TKU852000:TKX852000 TAY852000:TBB852000 SRC852000:SRF852000 SHG852000:SHJ852000 RXK852000:RXN852000 RNO852000:RNR852000 RDS852000:RDV852000 QTW852000:QTZ852000 QKA852000:QKD852000 QAE852000:QAH852000 PQI852000:PQL852000 PGM852000:PGP852000 OWQ852000:OWT852000 OMU852000:OMX852000 OCY852000:ODB852000 NTC852000:NTF852000 NJG852000:NJJ852000 MZK852000:MZN852000 MPO852000:MPR852000 MFS852000:MFV852000 LVW852000:LVZ852000 LMA852000:LMD852000 LCE852000:LCH852000 KSI852000:KSL852000 KIM852000:KIP852000 JYQ852000:JYT852000 JOU852000:JOX852000 JEY852000:JFB852000 IVC852000:IVF852000 ILG852000:ILJ852000 IBK852000:IBN852000 HRO852000:HRR852000 HHS852000:HHV852000 GXW852000:GXZ852000 GOA852000:GOD852000 GEE852000:GEH852000 FUI852000:FUL852000 FKM852000:FKP852000 FAQ852000:FAT852000 EQU852000:EQX852000 EGY852000:EHB852000 DXC852000:DXF852000 DNG852000:DNJ852000 DDK852000:DDN852000 CTO852000:CTR852000 CJS852000:CJV852000 BZW852000:BZZ852000 BQA852000:BQD852000 BGE852000:BGH852000 AWI852000:AWL852000 AMM852000:AMP852000 ACQ852000:ACT852000 SU852000:SX852000 IY852000:JB852000 C852000:F852000 WVK786464:WVN786464 WLO786464:WLR786464 WBS786464:WBV786464 VRW786464:VRZ786464 VIA786464:VID786464 UYE786464:UYH786464 UOI786464:UOL786464 UEM786464:UEP786464 TUQ786464:TUT786464 TKU786464:TKX786464 TAY786464:TBB786464 SRC786464:SRF786464 SHG786464:SHJ786464 RXK786464:RXN786464 RNO786464:RNR786464 RDS786464:RDV786464 QTW786464:QTZ786464 QKA786464:QKD786464 QAE786464:QAH786464 PQI786464:PQL786464 PGM786464:PGP786464 OWQ786464:OWT786464 OMU786464:OMX786464 OCY786464:ODB786464 NTC786464:NTF786464 NJG786464:NJJ786464 MZK786464:MZN786464 MPO786464:MPR786464 MFS786464:MFV786464 LVW786464:LVZ786464 LMA786464:LMD786464 LCE786464:LCH786464 KSI786464:KSL786464 KIM786464:KIP786464 JYQ786464:JYT786464 JOU786464:JOX786464 JEY786464:JFB786464 IVC786464:IVF786464 ILG786464:ILJ786464 IBK786464:IBN786464 HRO786464:HRR786464 HHS786464:HHV786464 GXW786464:GXZ786464 GOA786464:GOD786464 GEE786464:GEH786464 FUI786464:FUL786464 FKM786464:FKP786464 FAQ786464:FAT786464 EQU786464:EQX786464 EGY786464:EHB786464 DXC786464:DXF786464 DNG786464:DNJ786464 DDK786464:DDN786464 CTO786464:CTR786464 CJS786464:CJV786464 BZW786464:BZZ786464 BQA786464:BQD786464 BGE786464:BGH786464 AWI786464:AWL786464 AMM786464:AMP786464 ACQ786464:ACT786464 SU786464:SX786464 IY786464:JB786464 C786464:F786464 WVK720928:WVN720928 WLO720928:WLR720928 WBS720928:WBV720928 VRW720928:VRZ720928 VIA720928:VID720928 UYE720928:UYH720928 UOI720928:UOL720928 UEM720928:UEP720928 TUQ720928:TUT720928 TKU720928:TKX720928 TAY720928:TBB720928 SRC720928:SRF720928 SHG720928:SHJ720928 RXK720928:RXN720928 RNO720928:RNR720928 RDS720928:RDV720928 QTW720928:QTZ720928 QKA720928:QKD720928 QAE720928:QAH720928 PQI720928:PQL720928 PGM720928:PGP720928 OWQ720928:OWT720928 OMU720928:OMX720928 OCY720928:ODB720928 NTC720928:NTF720928 NJG720928:NJJ720928 MZK720928:MZN720928 MPO720928:MPR720928 MFS720928:MFV720928 LVW720928:LVZ720928 LMA720928:LMD720928 LCE720928:LCH720928 KSI720928:KSL720928 KIM720928:KIP720928 JYQ720928:JYT720928 JOU720928:JOX720928 JEY720928:JFB720928 IVC720928:IVF720928 ILG720928:ILJ720928 IBK720928:IBN720928 HRO720928:HRR720928 HHS720928:HHV720928 GXW720928:GXZ720928 GOA720928:GOD720928 GEE720928:GEH720928 FUI720928:FUL720928 FKM720928:FKP720928 FAQ720928:FAT720928 EQU720928:EQX720928 EGY720928:EHB720928 DXC720928:DXF720928 DNG720928:DNJ720928 DDK720928:DDN720928 CTO720928:CTR720928 CJS720928:CJV720928 BZW720928:BZZ720928 BQA720928:BQD720928 BGE720928:BGH720928 AWI720928:AWL720928 AMM720928:AMP720928 ACQ720928:ACT720928 SU720928:SX720928 IY720928:JB720928 C720928:F720928 WVK655392:WVN655392 WLO655392:WLR655392 WBS655392:WBV655392 VRW655392:VRZ655392 VIA655392:VID655392 UYE655392:UYH655392 UOI655392:UOL655392 UEM655392:UEP655392 TUQ655392:TUT655392 TKU655392:TKX655392 TAY655392:TBB655392 SRC655392:SRF655392 SHG655392:SHJ655392 RXK655392:RXN655392 RNO655392:RNR655392 RDS655392:RDV655392 QTW655392:QTZ655392 QKA655392:QKD655392 QAE655392:QAH655392 PQI655392:PQL655392 PGM655392:PGP655392 OWQ655392:OWT655392 OMU655392:OMX655392 OCY655392:ODB655392 NTC655392:NTF655392 NJG655392:NJJ655392 MZK655392:MZN655392 MPO655392:MPR655392 MFS655392:MFV655392 LVW655392:LVZ655392 LMA655392:LMD655392 LCE655392:LCH655392 KSI655392:KSL655392 KIM655392:KIP655392 JYQ655392:JYT655392 JOU655392:JOX655392 JEY655392:JFB655392 IVC655392:IVF655392 ILG655392:ILJ655392 IBK655392:IBN655392 HRO655392:HRR655392 HHS655392:HHV655392 GXW655392:GXZ655392 GOA655392:GOD655392 GEE655392:GEH655392 FUI655392:FUL655392 FKM655392:FKP655392 FAQ655392:FAT655392 EQU655392:EQX655392 EGY655392:EHB655392 DXC655392:DXF655392 DNG655392:DNJ655392 DDK655392:DDN655392 CTO655392:CTR655392 CJS655392:CJV655392 BZW655392:BZZ655392 BQA655392:BQD655392 BGE655392:BGH655392 AWI655392:AWL655392 AMM655392:AMP655392 ACQ655392:ACT655392 SU655392:SX655392 IY655392:JB655392 C655392:F655392 WVK589856:WVN589856 WLO589856:WLR589856 WBS589856:WBV589856 VRW589856:VRZ589856 VIA589856:VID589856 UYE589856:UYH589856 UOI589856:UOL589856 UEM589856:UEP589856 TUQ589856:TUT589856 TKU589856:TKX589856 TAY589856:TBB589856 SRC589856:SRF589856 SHG589856:SHJ589856 RXK589856:RXN589856 RNO589856:RNR589856 RDS589856:RDV589856 QTW589856:QTZ589856 QKA589856:QKD589856 QAE589856:QAH589856 PQI589856:PQL589856 PGM589856:PGP589856 OWQ589856:OWT589856 OMU589856:OMX589856 OCY589856:ODB589856 NTC589856:NTF589856 NJG589856:NJJ589856 MZK589856:MZN589856 MPO589856:MPR589856 MFS589856:MFV589856 LVW589856:LVZ589856 LMA589856:LMD589856 LCE589856:LCH589856 KSI589856:KSL589856 KIM589856:KIP589856 JYQ589856:JYT589856 JOU589856:JOX589856 JEY589856:JFB589856 IVC589856:IVF589856 ILG589856:ILJ589856 IBK589856:IBN589856 HRO589856:HRR589856 HHS589856:HHV589856 GXW589856:GXZ589856 GOA589856:GOD589856 GEE589856:GEH589856 FUI589856:FUL589856 FKM589856:FKP589856 FAQ589856:FAT589856 EQU589856:EQX589856 EGY589856:EHB589856 DXC589856:DXF589856 DNG589856:DNJ589856 DDK589856:DDN589856 CTO589856:CTR589856 CJS589856:CJV589856 BZW589856:BZZ589856 BQA589856:BQD589856 BGE589856:BGH589856 AWI589856:AWL589856 AMM589856:AMP589856 ACQ589856:ACT589856 SU589856:SX589856 IY589856:JB589856 C589856:F589856 WVK524320:WVN524320 WLO524320:WLR524320 WBS524320:WBV524320 VRW524320:VRZ524320 VIA524320:VID524320 UYE524320:UYH524320 UOI524320:UOL524320 UEM524320:UEP524320 TUQ524320:TUT524320 TKU524320:TKX524320 TAY524320:TBB524320 SRC524320:SRF524320 SHG524320:SHJ524320 RXK524320:RXN524320 RNO524320:RNR524320 RDS524320:RDV524320 QTW524320:QTZ524320 QKA524320:QKD524320 QAE524320:QAH524320 PQI524320:PQL524320 PGM524320:PGP524320 OWQ524320:OWT524320 OMU524320:OMX524320 OCY524320:ODB524320 NTC524320:NTF524320 NJG524320:NJJ524320 MZK524320:MZN524320 MPO524320:MPR524320 MFS524320:MFV524320 LVW524320:LVZ524320 LMA524320:LMD524320 LCE524320:LCH524320 KSI524320:KSL524320 KIM524320:KIP524320 JYQ524320:JYT524320 JOU524320:JOX524320 JEY524320:JFB524320 IVC524320:IVF524320 ILG524320:ILJ524320 IBK524320:IBN524320 HRO524320:HRR524320 HHS524320:HHV524320 GXW524320:GXZ524320 GOA524320:GOD524320 GEE524320:GEH524320 FUI524320:FUL524320 FKM524320:FKP524320 FAQ524320:FAT524320 EQU524320:EQX524320 EGY524320:EHB524320 DXC524320:DXF524320 DNG524320:DNJ524320 DDK524320:DDN524320 CTO524320:CTR524320 CJS524320:CJV524320 BZW524320:BZZ524320 BQA524320:BQD524320 BGE524320:BGH524320 AWI524320:AWL524320 AMM524320:AMP524320 ACQ524320:ACT524320 SU524320:SX524320 IY524320:JB524320 C524320:F524320 WVK458784:WVN458784 WLO458784:WLR458784 WBS458784:WBV458784 VRW458784:VRZ458784 VIA458784:VID458784 UYE458784:UYH458784 UOI458784:UOL458784 UEM458784:UEP458784 TUQ458784:TUT458784 TKU458784:TKX458784 TAY458784:TBB458784 SRC458784:SRF458784 SHG458784:SHJ458784 RXK458784:RXN458784 RNO458784:RNR458784 RDS458784:RDV458784 QTW458784:QTZ458784 QKA458784:QKD458784 QAE458784:QAH458784 PQI458784:PQL458784 PGM458784:PGP458784 OWQ458784:OWT458784 OMU458784:OMX458784 OCY458784:ODB458784 NTC458784:NTF458784 NJG458784:NJJ458784 MZK458784:MZN458784 MPO458784:MPR458784 MFS458784:MFV458784 LVW458784:LVZ458784 LMA458784:LMD458784 LCE458784:LCH458784 KSI458784:KSL458784 KIM458784:KIP458784 JYQ458784:JYT458784 JOU458784:JOX458784 JEY458784:JFB458784 IVC458784:IVF458784 ILG458784:ILJ458784 IBK458784:IBN458784 HRO458784:HRR458784 HHS458784:HHV458784 GXW458784:GXZ458784 GOA458784:GOD458784 GEE458784:GEH458784 FUI458784:FUL458784 FKM458784:FKP458784 FAQ458784:FAT458784 EQU458784:EQX458784 EGY458784:EHB458784 DXC458784:DXF458784 DNG458784:DNJ458784 DDK458784:DDN458784 CTO458784:CTR458784 CJS458784:CJV458784 BZW458784:BZZ458784 BQA458784:BQD458784 BGE458784:BGH458784 AWI458784:AWL458784 AMM458784:AMP458784 ACQ458784:ACT458784 SU458784:SX458784 IY458784:JB458784 C458784:F458784 WVK393248:WVN393248 WLO393248:WLR393248 WBS393248:WBV393248 VRW393248:VRZ393248 VIA393248:VID393248 UYE393248:UYH393248 UOI393248:UOL393248 UEM393248:UEP393248 TUQ393248:TUT393248 TKU393248:TKX393248 TAY393248:TBB393248 SRC393248:SRF393248 SHG393248:SHJ393248 RXK393248:RXN393248 RNO393248:RNR393248 RDS393248:RDV393248 QTW393248:QTZ393248 QKA393248:QKD393248 QAE393248:QAH393248 PQI393248:PQL393248 PGM393248:PGP393248 OWQ393248:OWT393248 OMU393248:OMX393248 OCY393248:ODB393248 NTC393248:NTF393248 NJG393248:NJJ393248 MZK393248:MZN393248 MPO393248:MPR393248 MFS393248:MFV393248 LVW393248:LVZ393248 LMA393248:LMD393248 LCE393248:LCH393248 KSI393248:KSL393248 KIM393248:KIP393248 JYQ393248:JYT393248 JOU393248:JOX393248 JEY393248:JFB393248 IVC393248:IVF393248 ILG393248:ILJ393248 IBK393248:IBN393248 HRO393248:HRR393248 HHS393248:HHV393248 GXW393248:GXZ393248 GOA393248:GOD393248 GEE393248:GEH393248 FUI393248:FUL393248 FKM393248:FKP393248 FAQ393248:FAT393248 EQU393248:EQX393248 EGY393248:EHB393248 DXC393248:DXF393248 DNG393248:DNJ393248 DDK393248:DDN393248 CTO393248:CTR393248 CJS393248:CJV393248 BZW393248:BZZ393248 BQA393248:BQD393248 BGE393248:BGH393248 AWI393248:AWL393248 AMM393248:AMP393248 ACQ393248:ACT393248 SU393248:SX393248 IY393248:JB393248 C393248:F393248 WVK327712:WVN327712 WLO327712:WLR327712 WBS327712:WBV327712 VRW327712:VRZ327712 VIA327712:VID327712 UYE327712:UYH327712 UOI327712:UOL327712 UEM327712:UEP327712 TUQ327712:TUT327712 TKU327712:TKX327712 TAY327712:TBB327712 SRC327712:SRF327712 SHG327712:SHJ327712 RXK327712:RXN327712 RNO327712:RNR327712 RDS327712:RDV327712 QTW327712:QTZ327712 QKA327712:QKD327712 QAE327712:QAH327712 PQI327712:PQL327712 PGM327712:PGP327712 OWQ327712:OWT327712 OMU327712:OMX327712 OCY327712:ODB327712 NTC327712:NTF327712 NJG327712:NJJ327712 MZK327712:MZN327712 MPO327712:MPR327712 MFS327712:MFV327712 LVW327712:LVZ327712 LMA327712:LMD327712 LCE327712:LCH327712 KSI327712:KSL327712 KIM327712:KIP327712 JYQ327712:JYT327712 JOU327712:JOX327712 JEY327712:JFB327712 IVC327712:IVF327712 ILG327712:ILJ327712 IBK327712:IBN327712 HRO327712:HRR327712 HHS327712:HHV327712 GXW327712:GXZ327712 GOA327712:GOD327712 GEE327712:GEH327712 FUI327712:FUL327712 FKM327712:FKP327712 FAQ327712:FAT327712 EQU327712:EQX327712 EGY327712:EHB327712 DXC327712:DXF327712 DNG327712:DNJ327712 DDK327712:DDN327712 CTO327712:CTR327712 CJS327712:CJV327712 BZW327712:BZZ327712 BQA327712:BQD327712 BGE327712:BGH327712 AWI327712:AWL327712 AMM327712:AMP327712 ACQ327712:ACT327712 SU327712:SX327712 IY327712:JB327712 C327712:F327712 WVK262176:WVN262176 WLO262176:WLR262176 WBS262176:WBV262176 VRW262176:VRZ262176 VIA262176:VID262176 UYE262176:UYH262176 UOI262176:UOL262176 UEM262176:UEP262176 TUQ262176:TUT262176 TKU262176:TKX262176 TAY262176:TBB262176 SRC262176:SRF262176 SHG262176:SHJ262176 RXK262176:RXN262176 RNO262176:RNR262176 RDS262176:RDV262176 QTW262176:QTZ262176 QKA262176:QKD262176 QAE262176:QAH262176 PQI262176:PQL262176 PGM262176:PGP262176 OWQ262176:OWT262176 OMU262176:OMX262176 OCY262176:ODB262176 NTC262176:NTF262176 NJG262176:NJJ262176 MZK262176:MZN262176 MPO262176:MPR262176 MFS262176:MFV262176 LVW262176:LVZ262176 LMA262176:LMD262176 LCE262176:LCH262176 KSI262176:KSL262176 KIM262176:KIP262176 JYQ262176:JYT262176 JOU262176:JOX262176 JEY262176:JFB262176 IVC262176:IVF262176 ILG262176:ILJ262176 IBK262176:IBN262176 HRO262176:HRR262176 HHS262176:HHV262176 GXW262176:GXZ262176 GOA262176:GOD262176 GEE262176:GEH262176 FUI262176:FUL262176 FKM262176:FKP262176 FAQ262176:FAT262176 EQU262176:EQX262176 EGY262176:EHB262176 DXC262176:DXF262176 DNG262176:DNJ262176 DDK262176:DDN262176 CTO262176:CTR262176 CJS262176:CJV262176 BZW262176:BZZ262176 BQA262176:BQD262176 BGE262176:BGH262176 AWI262176:AWL262176 AMM262176:AMP262176 ACQ262176:ACT262176 SU262176:SX262176 IY262176:JB262176 C262176:F262176 WVK196640:WVN196640 WLO196640:WLR196640 WBS196640:WBV196640 VRW196640:VRZ196640 VIA196640:VID196640 UYE196640:UYH196640 UOI196640:UOL196640 UEM196640:UEP196640 TUQ196640:TUT196640 TKU196640:TKX196640 TAY196640:TBB196640 SRC196640:SRF196640 SHG196640:SHJ196640 RXK196640:RXN196640 RNO196640:RNR196640 RDS196640:RDV196640 QTW196640:QTZ196640 QKA196640:QKD196640 QAE196640:QAH196640 PQI196640:PQL196640 PGM196640:PGP196640 OWQ196640:OWT196640 OMU196640:OMX196640 OCY196640:ODB196640 NTC196640:NTF196640 NJG196640:NJJ196640 MZK196640:MZN196640 MPO196640:MPR196640 MFS196640:MFV196640 LVW196640:LVZ196640 LMA196640:LMD196640 LCE196640:LCH196640 KSI196640:KSL196640 KIM196640:KIP196640 JYQ196640:JYT196640 JOU196640:JOX196640 JEY196640:JFB196640 IVC196640:IVF196640 ILG196640:ILJ196640 IBK196640:IBN196640 HRO196640:HRR196640 HHS196640:HHV196640 GXW196640:GXZ196640 GOA196640:GOD196640 GEE196640:GEH196640 FUI196640:FUL196640 FKM196640:FKP196640 FAQ196640:FAT196640 EQU196640:EQX196640 EGY196640:EHB196640 DXC196640:DXF196640 DNG196640:DNJ196640 DDK196640:DDN196640 CTO196640:CTR196640 CJS196640:CJV196640 BZW196640:BZZ196640 BQA196640:BQD196640 BGE196640:BGH196640 AWI196640:AWL196640 AMM196640:AMP196640 ACQ196640:ACT196640 SU196640:SX196640 IY196640:JB196640 C196640:F196640 WVK131104:WVN131104 WLO131104:WLR131104 WBS131104:WBV131104 VRW131104:VRZ131104 VIA131104:VID131104 UYE131104:UYH131104 UOI131104:UOL131104 UEM131104:UEP131104 TUQ131104:TUT131104 TKU131104:TKX131104 TAY131104:TBB131104 SRC131104:SRF131104 SHG131104:SHJ131104 RXK131104:RXN131104 RNO131104:RNR131104 RDS131104:RDV131104 QTW131104:QTZ131104 QKA131104:QKD131104 QAE131104:QAH131104 PQI131104:PQL131104 PGM131104:PGP131104 OWQ131104:OWT131104 OMU131104:OMX131104 OCY131104:ODB131104 NTC131104:NTF131104 NJG131104:NJJ131104 MZK131104:MZN131104 MPO131104:MPR131104 MFS131104:MFV131104 LVW131104:LVZ131104 LMA131104:LMD131104 LCE131104:LCH131104 KSI131104:KSL131104 KIM131104:KIP131104 JYQ131104:JYT131104 JOU131104:JOX131104 JEY131104:JFB131104 IVC131104:IVF131104 ILG131104:ILJ131104 IBK131104:IBN131104 HRO131104:HRR131104 HHS131104:HHV131104 GXW131104:GXZ131104 GOA131104:GOD131104 GEE131104:GEH131104 FUI131104:FUL131104 FKM131104:FKP131104 FAQ131104:FAT131104 EQU131104:EQX131104 EGY131104:EHB131104 DXC131104:DXF131104 DNG131104:DNJ131104 DDK131104:DDN131104 CTO131104:CTR131104 CJS131104:CJV131104 BZW131104:BZZ131104 BQA131104:BQD131104 BGE131104:BGH131104 AWI131104:AWL131104 AMM131104:AMP131104 ACQ131104:ACT131104 SU131104:SX131104 IY131104:JB131104 C131104:F131104 WVK65568:WVN65568 WLO65568:WLR65568 WBS65568:WBV65568 VRW65568:VRZ65568 VIA65568:VID65568 UYE65568:UYH65568 UOI65568:UOL65568 UEM65568:UEP65568 TUQ65568:TUT65568 TKU65568:TKX65568 TAY65568:TBB65568 SRC65568:SRF65568 SHG65568:SHJ65568 RXK65568:RXN65568 RNO65568:RNR65568 RDS65568:RDV65568 QTW65568:QTZ65568 QKA65568:QKD65568 QAE65568:QAH65568 PQI65568:PQL65568 PGM65568:PGP65568 OWQ65568:OWT65568 OMU65568:OMX65568 OCY65568:ODB65568 NTC65568:NTF65568 NJG65568:NJJ65568 MZK65568:MZN65568 MPO65568:MPR65568 MFS65568:MFV65568 LVW65568:LVZ65568 LMA65568:LMD65568 LCE65568:LCH65568 KSI65568:KSL65568 KIM65568:KIP65568 JYQ65568:JYT65568 JOU65568:JOX65568 JEY65568:JFB65568 IVC65568:IVF65568 ILG65568:ILJ65568 IBK65568:IBN65568 HRO65568:HRR65568 HHS65568:HHV65568 GXW65568:GXZ65568 GOA65568:GOD65568 GEE65568:GEH65568 FUI65568:FUL65568 FKM65568:FKP65568 FAQ65568:FAT65568 EQU65568:EQX65568 EGY65568:EHB65568 DXC65568:DXF65568 DNG65568:DNJ65568 DDK65568:DDN65568 CTO65568:CTR65568 CJS65568:CJV65568 BZW65568:BZZ65568 BQA65568:BQD65568 BGE65568:BGH65568 AWI65568:AWL65568 AMM65568:AMP65568 ACQ65568:ACT65568 SU65568:SX65568 IY65568:JB65568 C65568:F65568 WVK982997:WVN982997 WLO982997:WLR982997 WBS982997:WBV982997 VRW982997:VRZ982997 VIA982997:VID982997 UYE982997:UYH982997 UOI982997:UOL982997 UEM982997:UEP982997 TUQ982997:TUT982997 TKU982997:TKX982997 TAY982997:TBB982997 SRC982997:SRF982997 SHG982997:SHJ982997 RXK982997:RXN982997 RNO982997:RNR982997 RDS982997:RDV982997 QTW982997:QTZ982997 QKA982997:QKD982997 QAE982997:QAH982997 PQI982997:PQL982997 PGM982997:PGP982997 OWQ982997:OWT982997 OMU982997:OMX982997 OCY982997:ODB982997 NTC982997:NTF982997 NJG982997:NJJ982997 MZK982997:MZN982997 MPO982997:MPR982997 MFS982997:MFV982997 LVW982997:LVZ982997 LMA982997:LMD982997 LCE982997:LCH982997 KSI982997:KSL982997 KIM982997:KIP982997 JYQ982997:JYT982997 JOU982997:JOX982997 JEY982997:JFB982997 IVC982997:IVF982997 ILG982997:ILJ982997 IBK982997:IBN982997 HRO982997:HRR982997 HHS982997:HHV982997 GXW982997:GXZ982997 GOA982997:GOD982997 GEE982997:GEH982997 FUI982997:FUL982997 FKM982997:FKP982997 FAQ982997:FAT982997 EQU982997:EQX982997 EGY982997:EHB982997 DXC982997:DXF982997 DNG982997:DNJ982997 DDK982997:DDN982997 CTO982997:CTR982997 CJS982997:CJV982997 BZW982997:BZZ982997 BQA982997:BQD982997 BGE982997:BGH982997 AWI982997:AWL982997 AMM982997:AMP982997 ACQ982997:ACT982997 SU982997:SX982997 IY982997:JB982997 C982997:F982997 WVK917461:WVN917461 WLO917461:WLR917461 WBS917461:WBV917461 VRW917461:VRZ917461 VIA917461:VID917461 UYE917461:UYH917461 UOI917461:UOL917461 UEM917461:UEP917461 TUQ917461:TUT917461 TKU917461:TKX917461 TAY917461:TBB917461 SRC917461:SRF917461 SHG917461:SHJ917461 RXK917461:RXN917461 RNO917461:RNR917461 RDS917461:RDV917461 QTW917461:QTZ917461 QKA917461:QKD917461 QAE917461:QAH917461 PQI917461:PQL917461 PGM917461:PGP917461 OWQ917461:OWT917461 OMU917461:OMX917461 OCY917461:ODB917461 NTC917461:NTF917461 NJG917461:NJJ917461 MZK917461:MZN917461 MPO917461:MPR917461 MFS917461:MFV917461 LVW917461:LVZ917461 LMA917461:LMD917461 LCE917461:LCH917461 KSI917461:KSL917461 KIM917461:KIP917461 JYQ917461:JYT917461 JOU917461:JOX917461 JEY917461:JFB917461 IVC917461:IVF917461 ILG917461:ILJ917461 IBK917461:IBN917461 HRO917461:HRR917461 HHS917461:HHV917461 GXW917461:GXZ917461 GOA917461:GOD917461 GEE917461:GEH917461 FUI917461:FUL917461 FKM917461:FKP917461 FAQ917461:FAT917461 EQU917461:EQX917461 EGY917461:EHB917461 DXC917461:DXF917461 DNG917461:DNJ917461 DDK917461:DDN917461 CTO917461:CTR917461 CJS917461:CJV917461 BZW917461:BZZ917461 BQA917461:BQD917461 BGE917461:BGH917461 AWI917461:AWL917461 AMM917461:AMP917461 ACQ917461:ACT917461 SU917461:SX917461 IY917461:JB917461 C917461:F917461 WVK851925:WVN851925 WLO851925:WLR851925 WBS851925:WBV851925 VRW851925:VRZ851925 VIA851925:VID851925 UYE851925:UYH851925 UOI851925:UOL851925 UEM851925:UEP851925 TUQ851925:TUT851925 TKU851925:TKX851925 TAY851925:TBB851925 SRC851925:SRF851925 SHG851925:SHJ851925 RXK851925:RXN851925 RNO851925:RNR851925 RDS851925:RDV851925 QTW851925:QTZ851925 QKA851925:QKD851925 QAE851925:QAH851925 PQI851925:PQL851925 PGM851925:PGP851925 OWQ851925:OWT851925 OMU851925:OMX851925 OCY851925:ODB851925 NTC851925:NTF851925 NJG851925:NJJ851925 MZK851925:MZN851925 MPO851925:MPR851925 MFS851925:MFV851925 LVW851925:LVZ851925 LMA851925:LMD851925 LCE851925:LCH851925 KSI851925:KSL851925 KIM851925:KIP851925 JYQ851925:JYT851925 JOU851925:JOX851925 JEY851925:JFB851925 IVC851925:IVF851925 ILG851925:ILJ851925 IBK851925:IBN851925 HRO851925:HRR851925 HHS851925:HHV851925 GXW851925:GXZ851925 GOA851925:GOD851925 GEE851925:GEH851925 FUI851925:FUL851925 FKM851925:FKP851925 FAQ851925:FAT851925 EQU851925:EQX851925 EGY851925:EHB851925 DXC851925:DXF851925 DNG851925:DNJ851925 DDK851925:DDN851925 CTO851925:CTR851925 CJS851925:CJV851925 BZW851925:BZZ851925 BQA851925:BQD851925 BGE851925:BGH851925 AWI851925:AWL851925 AMM851925:AMP851925 ACQ851925:ACT851925 SU851925:SX851925 IY851925:JB851925 C851925:F851925 WVK786389:WVN786389 WLO786389:WLR786389 WBS786389:WBV786389 VRW786389:VRZ786389 VIA786389:VID786389 UYE786389:UYH786389 UOI786389:UOL786389 UEM786389:UEP786389 TUQ786389:TUT786389 TKU786389:TKX786389 TAY786389:TBB786389 SRC786389:SRF786389 SHG786389:SHJ786389 RXK786389:RXN786389 RNO786389:RNR786389 RDS786389:RDV786389 QTW786389:QTZ786389 QKA786389:QKD786389 QAE786389:QAH786389 PQI786389:PQL786389 PGM786389:PGP786389 OWQ786389:OWT786389 OMU786389:OMX786389 OCY786389:ODB786389 NTC786389:NTF786389 NJG786389:NJJ786389 MZK786389:MZN786389 MPO786389:MPR786389 MFS786389:MFV786389 LVW786389:LVZ786389 LMA786389:LMD786389 LCE786389:LCH786389 KSI786389:KSL786389 KIM786389:KIP786389 JYQ786389:JYT786389 JOU786389:JOX786389 JEY786389:JFB786389 IVC786389:IVF786389 ILG786389:ILJ786389 IBK786389:IBN786389 HRO786389:HRR786389 HHS786389:HHV786389 GXW786389:GXZ786389 GOA786389:GOD786389 GEE786389:GEH786389 FUI786389:FUL786389 FKM786389:FKP786389 FAQ786389:FAT786389 EQU786389:EQX786389 EGY786389:EHB786389 DXC786389:DXF786389 DNG786389:DNJ786389 DDK786389:DDN786389 CTO786389:CTR786389 CJS786389:CJV786389 BZW786389:BZZ786389 BQA786389:BQD786389 BGE786389:BGH786389 AWI786389:AWL786389 AMM786389:AMP786389 ACQ786389:ACT786389 SU786389:SX786389 IY786389:JB786389 C786389:F786389 WVK720853:WVN720853 WLO720853:WLR720853 WBS720853:WBV720853 VRW720853:VRZ720853 VIA720853:VID720853 UYE720853:UYH720853 UOI720853:UOL720853 UEM720853:UEP720853 TUQ720853:TUT720853 TKU720853:TKX720853 TAY720853:TBB720853 SRC720853:SRF720853 SHG720853:SHJ720853 RXK720853:RXN720853 RNO720853:RNR720853 RDS720853:RDV720853 QTW720853:QTZ720853 QKA720853:QKD720853 QAE720853:QAH720853 PQI720853:PQL720853 PGM720853:PGP720853 OWQ720853:OWT720853 OMU720853:OMX720853 OCY720853:ODB720853 NTC720853:NTF720853 NJG720853:NJJ720853 MZK720853:MZN720853 MPO720853:MPR720853 MFS720853:MFV720853 LVW720853:LVZ720853 LMA720853:LMD720853 LCE720853:LCH720853 KSI720853:KSL720853 KIM720853:KIP720853 JYQ720853:JYT720853 JOU720853:JOX720853 JEY720853:JFB720853 IVC720853:IVF720853 ILG720853:ILJ720853 IBK720853:IBN720853 HRO720853:HRR720853 HHS720853:HHV720853 GXW720853:GXZ720853 GOA720853:GOD720853 GEE720853:GEH720853 FUI720853:FUL720853 FKM720853:FKP720853 FAQ720853:FAT720853 EQU720853:EQX720853 EGY720853:EHB720853 DXC720853:DXF720853 DNG720853:DNJ720853 DDK720853:DDN720853 CTO720853:CTR720853 CJS720853:CJV720853 BZW720853:BZZ720853 BQA720853:BQD720853 BGE720853:BGH720853 AWI720853:AWL720853 AMM720853:AMP720853 ACQ720853:ACT720853 SU720853:SX720853 IY720853:JB720853 C720853:F720853 WVK655317:WVN655317 WLO655317:WLR655317 WBS655317:WBV655317 VRW655317:VRZ655317 VIA655317:VID655317 UYE655317:UYH655317 UOI655317:UOL655317 UEM655317:UEP655317 TUQ655317:TUT655317 TKU655317:TKX655317 TAY655317:TBB655317 SRC655317:SRF655317 SHG655317:SHJ655317 RXK655317:RXN655317 RNO655317:RNR655317 RDS655317:RDV655317 QTW655317:QTZ655317 QKA655317:QKD655317 QAE655317:QAH655317 PQI655317:PQL655317 PGM655317:PGP655317 OWQ655317:OWT655317 OMU655317:OMX655317 OCY655317:ODB655317 NTC655317:NTF655317 NJG655317:NJJ655317 MZK655317:MZN655317 MPO655317:MPR655317 MFS655317:MFV655317 LVW655317:LVZ655317 LMA655317:LMD655317 LCE655317:LCH655317 KSI655317:KSL655317 KIM655317:KIP655317 JYQ655317:JYT655317 JOU655317:JOX655317 JEY655317:JFB655317 IVC655317:IVF655317 ILG655317:ILJ655317 IBK655317:IBN655317 HRO655317:HRR655317 HHS655317:HHV655317 GXW655317:GXZ655317 GOA655317:GOD655317 GEE655317:GEH655317 FUI655317:FUL655317 FKM655317:FKP655317 FAQ655317:FAT655317 EQU655317:EQX655317 EGY655317:EHB655317 DXC655317:DXF655317 DNG655317:DNJ655317 DDK655317:DDN655317 CTO655317:CTR655317 CJS655317:CJV655317 BZW655317:BZZ655317 BQA655317:BQD655317 BGE655317:BGH655317 AWI655317:AWL655317 AMM655317:AMP655317 ACQ655317:ACT655317 SU655317:SX655317 IY655317:JB655317 C655317:F655317 WVK589781:WVN589781 WLO589781:WLR589781 WBS589781:WBV589781 VRW589781:VRZ589781 VIA589781:VID589781 UYE589781:UYH589781 UOI589781:UOL589781 UEM589781:UEP589781 TUQ589781:TUT589781 TKU589781:TKX589781 TAY589781:TBB589781 SRC589781:SRF589781 SHG589781:SHJ589781 RXK589781:RXN589781 RNO589781:RNR589781 RDS589781:RDV589781 QTW589781:QTZ589781 QKA589781:QKD589781 QAE589781:QAH589781 PQI589781:PQL589781 PGM589781:PGP589781 OWQ589781:OWT589781 OMU589781:OMX589781 OCY589781:ODB589781 NTC589781:NTF589781 NJG589781:NJJ589781 MZK589781:MZN589781 MPO589781:MPR589781 MFS589781:MFV589781 LVW589781:LVZ589781 LMA589781:LMD589781 LCE589781:LCH589781 KSI589781:KSL589781 KIM589781:KIP589781 JYQ589781:JYT589781 JOU589781:JOX589781 JEY589781:JFB589781 IVC589781:IVF589781 ILG589781:ILJ589781 IBK589781:IBN589781 HRO589781:HRR589781 HHS589781:HHV589781 GXW589781:GXZ589781 GOA589781:GOD589781 GEE589781:GEH589781 FUI589781:FUL589781 FKM589781:FKP589781 FAQ589781:FAT589781 EQU589781:EQX589781 EGY589781:EHB589781 DXC589781:DXF589781 DNG589781:DNJ589781 DDK589781:DDN589781 CTO589781:CTR589781 CJS589781:CJV589781 BZW589781:BZZ589781 BQA589781:BQD589781 BGE589781:BGH589781 AWI589781:AWL589781 AMM589781:AMP589781 ACQ589781:ACT589781 SU589781:SX589781 IY589781:JB589781 C589781:F589781 WVK524245:WVN524245 WLO524245:WLR524245 WBS524245:WBV524245 VRW524245:VRZ524245 VIA524245:VID524245 UYE524245:UYH524245 UOI524245:UOL524245 UEM524245:UEP524245 TUQ524245:TUT524245 TKU524245:TKX524245 TAY524245:TBB524245 SRC524245:SRF524245 SHG524245:SHJ524245 RXK524245:RXN524245 RNO524245:RNR524245 RDS524245:RDV524245 QTW524245:QTZ524245 QKA524245:QKD524245 QAE524245:QAH524245 PQI524245:PQL524245 PGM524245:PGP524245 OWQ524245:OWT524245 OMU524245:OMX524245 OCY524245:ODB524245 NTC524245:NTF524245 NJG524245:NJJ524245 MZK524245:MZN524245 MPO524245:MPR524245 MFS524245:MFV524245 LVW524245:LVZ524245 LMA524245:LMD524245 LCE524245:LCH524245 KSI524245:KSL524245 KIM524245:KIP524245 JYQ524245:JYT524245 JOU524245:JOX524245 JEY524245:JFB524245 IVC524245:IVF524245 ILG524245:ILJ524245 IBK524245:IBN524245 HRO524245:HRR524245 HHS524245:HHV524245 GXW524245:GXZ524245 GOA524245:GOD524245 GEE524245:GEH524245 FUI524245:FUL524245 FKM524245:FKP524245 FAQ524245:FAT524245 EQU524245:EQX524245 EGY524245:EHB524245 DXC524245:DXF524245 DNG524245:DNJ524245 DDK524245:DDN524245 CTO524245:CTR524245 CJS524245:CJV524245 BZW524245:BZZ524245 BQA524245:BQD524245 BGE524245:BGH524245 AWI524245:AWL524245 AMM524245:AMP524245 ACQ524245:ACT524245 SU524245:SX524245 IY524245:JB524245 C524245:F524245 WVK458709:WVN458709 WLO458709:WLR458709 WBS458709:WBV458709 VRW458709:VRZ458709 VIA458709:VID458709 UYE458709:UYH458709 UOI458709:UOL458709 UEM458709:UEP458709 TUQ458709:TUT458709 TKU458709:TKX458709 TAY458709:TBB458709 SRC458709:SRF458709 SHG458709:SHJ458709 RXK458709:RXN458709 RNO458709:RNR458709 RDS458709:RDV458709 QTW458709:QTZ458709 QKA458709:QKD458709 QAE458709:QAH458709 PQI458709:PQL458709 PGM458709:PGP458709 OWQ458709:OWT458709 OMU458709:OMX458709 OCY458709:ODB458709 NTC458709:NTF458709 NJG458709:NJJ458709 MZK458709:MZN458709 MPO458709:MPR458709 MFS458709:MFV458709 LVW458709:LVZ458709 LMA458709:LMD458709 LCE458709:LCH458709 KSI458709:KSL458709 KIM458709:KIP458709 JYQ458709:JYT458709 JOU458709:JOX458709 JEY458709:JFB458709 IVC458709:IVF458709 ILG458709:ILJ458709 IBK458709:IBN458709 HRO458709:HRR458709 HHS458709:HHV458709 GXW458709:GXZ458709 GOA458709:GOD458709 GEE458709:GEH458709 FUI458709:FUL458709 FKM458709:FKP458709 FAQ458709:FAT458709 EQU458709:EQX458709 EGY458709:EHB458709 DXC458709:DXF458709 DNG458709:DNJ458709 DDK458709:DDN458709 CTO458709:CTR458709 CJS458709:CJV458709 BZW458709:BZZ458709 BQA458709:BQD458709 BGE458709:BGH458709 AWI458709:AWL458709 AMM458709:AMP458709 ACQ458709:ACT458709 SU458709:SX458709 IY458709:JB458709 C458709:F458709 WVK393173:WVN393173 WLO393173:WLR393173 WBS393173:WBV393173 VRW393173:VRZ393173 VIA393173:VID393173 UYE393173:UYH393173 UOI393173:UOL393173 UEM393173:UEP393173 TUQ393173:TUT393173 TKU393173:TKX393173 TAY393173:TBB393173 SRC393173:SRF393173 SHG393173:SHJ393173 RXK393173:RXN393173 RNO393173:RNR393173 RDS393173:RDV393173 QTW393173:QTZ393173 QKA393173:QKD393173 QAE393173:QAH393173 PQI393173:PQL393173 PGM393173:PGP393173 OWQ393173:OWT393173 OMU393173:OMX393173 OCY393173:ODB393173 NTC393173:NTF393173 NJG393173:NJJ393173 MZK393173:MZN393173 MPO393173:MPR393173 MFS393173:MFV393173 LVW393173:LVZ393173 LMA393173:LMD393173 LCE393173:LCH393173 KSI393173:KSL393173 KIM393173:KIP393173 JYQ393173:JYT393173 JOU393173:JOX393173 JEY393173:JFB393173 IVC393173:IVF393173 ILG393173:ILJ393173 IBK393173:IBN393173 HRO393173:HRR393173 HHS393173:HHV393173 GXW393173:GXZ393173 GOA393173:GOD393173 GEE393173:GEH393173 FUI393173:FUL393173 FKM393173:FKP393173 FAQ393173:FAT393173 EQU393173:EQX393173 EGY393173:EHB393173 DXC393173:DXF393173 DNG393173:DNJ393173 DDK393173:DDN393173 CTO393173:CTR393173 CJS393173:CJV393173 BZW393173:BZZ393173 BQA393173:BQD393173 BGE393173:BGH393173 AWI393173:AWL393173 AMM393173:AMP393173 ACQ393173:ACT393173 SU393173:SX393173 IY393173:JB393173 C393173:F393173 WVK327637:WVN327637 WLO327637:WLR327637 WBS327637:WBV327637 VRW327637:VRZ327637 VIA327637:VID327637 UYE327637:UYH327637 UOI327637:UOL327637 UEM327637:UEP327637 TUQ327637:TUT327637 TKU327637:TKX327637 TAY327637:TBB327637 SRC327637:SRF327637 SHG327637:SHJ327637 RXK327637:RXN327637 RNO327637:RNR327637 RDS327637:RDV327637 QTW327637:QTZ327637 QKA327637:QKD327637 QAE327637:QAH327637 PQI327637:PQL327637 PGM327637:PGP327637 OWQ327637:OWT327637 OMU327637:OMX327637 OCY327637:ODB327637 NTC327637:NTF327637 NJG327637:NJJ327637 MZK327637:MZN327637 MPO327637:MPR327637 MFS327637:MFV327637 LVW327637:LVZ327637 LMA327637:LMD327637 LCE327637:LCH327637 KSI327637:KSL327637 KIM327637:KIP327637 JYQ327637:JYT327637 JOU327637:JOX327637 JEY327637:JFB327637 IVC327637:IVF327637 ILG327637:ILJ327637 IBK327637:IBN327637 HRO327637:HRR327637 HHS327637:HHV327637 GXW327637:GXZ327637 GOA327637:GOD327637 GEE327637:GEH327637 FUI327637:FUL327637 FKM327637:FKP327637 FAQ327637:FAT327637 EQU327637:EQX327637 EGY327637:EHB327637 DXC327637:DXF327637 DNG327637:DNJ327637 DDK327637:DDN327637 CTO327637:CTR327637 CJS327637:CJV327637 BZW327637:BZZ327637 BQA327637:BQD327637 BGE327637:BGH327637 AWI327637:AWL327637 AMM327637:AMP327637 ACQ327637:ACT327637 SU327637:SX327637 IY327637:JB327637 C327637:F327637 WVK262101:WVN262101 WLO262101:WLR262101 WBS262101:WBV262101 VRW262101:VRZ262101 VIA262101:VID262101 UYE262101:UYH262101 UOI262101:UOL262101 UEM262101:UEP262101 TUQ262101:TUT262101 TKU262101:TKX262101 TAY262101:TBB262101 SRC262101:SRF262101 SHG262101:SHJ262101 RXK262101:RXN262101 RNO262101:RNR262101 RDS262101:RDV262101 QTW262101:QTZ262101 QKA262101:QKD262101 QAE262101:QAH262101 PQI262101:PQL262101 PGM262101:PGP262101 OWQ262101:OWT262101 OMU262101:OMX262101 OCY262101:ODB262101 NTC262101:NTF262101 NJG262101:NJJ262101 MZK262101:MZN262101 MPO262101:MPR262101 MFS262101:MFV262101 LVW262101:LVZ262101 LMA262101:LMD262101 LCE262101:LCH262101 KSI262101:KSL262101 KIM262101:KIP262101 JYQ262101:JYT262101 JOU262101:JOX262101 JEY262101:JFB262101 IVC262101:IVF262101 ILG262101:ILJ262101 IBK262101:IBN262101 HRO262101:HRR262101 HHS262101:HHV262101 GXW262101:GXZ262101 GOA262101:GOD262101 GEE262101:GEH262101 FUI262101:FUL262101 FKM262101:FKP262101 FAQ262101:FAT262101 EQU262101:EQX262101 EGY262101:EHB262101 DXC262101:DXF262101 DNG262101:DNJ262101 DDK262101:DDN262101 CTO262101:CTR262101 CJS262101:CJV262101 BZW262101:BZZ262101 BQA262101:BQD262101 BGE262101:BGH262101 AWI262101:AWL262101 AMM262101:AMP262101 ACQ262101:ACT262101 SU262101:SX262101 IY262101:JB262101 C262101:F262101 WVK196565:WVN196565 WLO196565:WLR196565 WBS196565:WBV196565 VRW196565:VRZ196565 VIA196565:VID196565 UYE196565:UYH196565 UOI196565:UOL196565 UEM196565:UEP196565 TUQ196565:TUT196565 TKU196565:TKX196565 TAY196565:TBB196565 SRC196565:SRF196565 SHG196565:SHJ196565 RXK196565:RXN196565 RNO196565:RNR196565 RDS196565:RDV196565 QTW196565:QTZ196565 QKA196565:QKD196565 QAE196565:QAH196565 PQI196565:PQL196565 PGM196565:PGP196565 OWQ196565:OWT196565 OMU196565:OMX196565 OCY196565:ODB196565 NTC196565:NTF196565 NJG196565:NJJ196565 MZK196565:MZN196565 MPO196565:MPR196565 MFS196565:MFV196565 LVW196565:LVZ196565 LMA196565:LMD196565 LCE196565:LCH196565 KSI196565:KSL196565 KIM196565:KIP196565 JYQ196565:JYT196565 JOU196565:JOX196565 JEY196565:JFB196565 IVC196565:IVF196565 ILG196565:ILJ196565 IBK196565:IBN196565 HRO196565:HRR196565 HHS196565:HHV196565 GXW196565:GXZ196565 GOA196565:GOD196565 GEE196565:GEH196565 FUI196565:FUL196565 FKM196565:FKP196565 FAQ196565:FAT196565 EQU196565:EQX196565 EGY196565:EHB196565 DXC196565:DXF196565 DNG196565:DNJ196565 DDK196565:DDN196565 CTO196565:CTR196565 CJS196565:CJV196565 BZW196565:BZZ196565 BQA196565:BQD196565 BGE196565:BGH196565 AWI196565:AWL196565 AMM196565:AMP196565 ACQ196565:ACT196565 SU196565:SX196565 IY196565:JB196565 C196565:F196565 WVK131029:WVN131029 WLO131029:WLR131029 WBS131029:WBV131029 VRW131029:VRZ131029 VIA131029:VID131029 UYE131029:UYH131029 UOI131029:UOL131029 UEM131029:UEP131029 TUQ131029:TUT131029 TKU131029:TKX131029 TAY131029:TBB131029 SRC131029:SRF131029 SHG131029:SHJ131029 RXK131029:RXN131029 RNO131029:RNR131029 RDS131029:RDV131029 QTW131029:QTZ131029 QKA131029:QKD131029 QAE131029:QAH131029 PQI131029:PQL131029 PGM131029:PGP131029 OWQ131029:OWT131029 OMU131029:OMX131029 OCY131029:ODB131029 NTC131029:NTF131029 NJG131029:NJJ131029 MZK131029:MZN131029 MPO131029:MPR131029 MFS131029:MFV131029 LVW131029:LVZ131029 LMA131029:LMD131029 LCE131029:LCH131029 KSI131029:KSL131029 KIM131029:KIP131029 JYQ131029:JYT131029 JOU131029:JOX131029 JEY131029:JFB131029 IVC131029:IVF131029 ILG131029:ILJ131029 IBK131029:IBN131029 HRO131029:HRR131029 HHS131029:HHV131029 GXW131029:GXZ131029 GOA131029:GOD131029 GEE131029:GEH131029 FUI131029:FUL131029 FKM131029:FKP131029 FAQ131029:FAT131029 EQU131029:EQX131029 EGY131029:EHB131029 DXC131029:DXF131029 DNG131029:DNJ131029 DDK131029:DDN131029 CTO131029:CTR131029 CJS131029:CJV131029 BZW131029:BZZ131029 BQA131029:BQD131029 BGE131029:BGH131029 AWI131029:AWL131029 AMM131029:AMP131029 ACQ131029:ACT131029 SU131029:SX131029 IY131029:JB131029 C131029:F131029 WVK65493:WVN65493 WLO65493:WLR65493 WBS65493:WBV65493 VRW65493:VRZ65493 VIA65493:VID65493 UYE65493:UYH65493 UOI65493:UOL65493 UEM65493:UEP65493 TUQ65493:TUT65493 TKU65493:TKX65493 TAY65493:TBB65493 SRC65493:SRF65493 SHG65493:SHJ65493 RXK65493:RXN65493 RNO65493:RNR65493 RDS65493:RDV65493 QTW65493:QTZ65493 QKA65493:QKD65493 QAE65493:QAH65493 PQI65493:PQL65493 PGM65493:PGP65493 OWQ65493:OWT65493 OMU65493:OMX65493 OCY65493:ODB65493 NTC65493:NTF65493 NJG65493:NJJ65493 MZK65493:MZN65493 MPO65493:MPR65493 MFS65493:MFV65493 LVW65493:LVZ65493 LMA65493:LMD65493 LCE65493:LCH65493 KSI65493:KSL65493 KIM65493:KIP65493 JYQ65493:JYT65493 JOU65493:JOX65493 JEY65493:JFB65493 IVC65493:IVF65493 ILG65493:ILJ65493 IBK65493:IBN65493 HRO65493:HRR65493 HHS65493:HHV65493 GXW65493:GXZ65493 GOA65493:GOD65493 GEE65493:GEH65493 FUI65493:FUL65493 FKM65493:FKP65493 FAQ65493:FAT65493 EQU65493:EQX65493 EGY65493:EHB65493 DXC65493:DXF65493 DNG65493:DNJ65493 DDK65493:DDN65493 CTO65493:CTR65493 CJS65493:CJV65493 BZW65493:BZZ65493 BQA65493:BQD65493 BGE65493:BGH65493 AWI65493:AWL65493 AMM65493:AMP65493 ACQ65493:ACT65493 SU65493:SX65493 IY65493:JB65493 C65493:F65493 WVK982995:WVN982995 WLO982995:WLR982995 WBS982995:WBV982995 VRW982995:VRZ982995 VIA982995:VID982995 UYE982995:UYH982995 UOI982995:UOL982995 UEM982995:UEP982995 TUQ982995:TUT982995 TKU982995:TKX982995 TAY982995:TBB982995 SRC982995:SRF982995 SHG982995:SHJ982995 RXK982995:RXN982995 RNO982995:RNR982995 RDS982995:RDV982995 QTW982995:QTZ982995 QKA982995:QKD982995 QAE982995:QAH982995 PQI982995:PQL982995 PGM982995:PGP982995 OWQ982995:OWT982995 OMU982995:OMX982995 OCY982995:ODB982995 NTC982995:NTF982995 NJG982995:NJJ982995 MZK982995:MZN982995 MPO982995:MPR982995 MFS982995:MFV982995 LVW982995:LVZ982995 LMA982995:LMD982995 LCE982995:LCH982995 KSI982995:KSL982995 KIM982995:KIP982995 JYQ982995:JYT982995 JOU982995:JOX982995 JEY982995:JFB982995 IVC982995:IVF982995 ILG982995:ILJ982995 IBK982995:IBN982995 HRO982995:HRR982995 HHS982995:HHV982995 GXW982995:GXZ982995 GOA982995:GOD982995 GEE982995:GEH982995 FUI982995:FUL982995 FKM982995:FKP982995 FAQ982995:FAT982995 EQU982995:EQX982995 EGY982995:EHB982995 DXC982995:DXF982995 DNG982995:DNJ982995 DDK982995:DDN982995 CTO982995:CTR982995 CJS982995:CJV982995 BZW982995:BZZ982995 BQA982995:BQD982995 BGE982995:BGH982995 AWI982995:AWL982995 AMM982995:AMP982995 ACQ982995:ACT982995 SU982995:SX982995 IY982995:JB982995 C982995:F982995 WVK917459:WVN917459 WLO917459:WLR917459 WBS917459:WBV917459 VRW917459:VRZ917459 VIA917459:VID917459 UYE917459:UYH917459 UOI917459:UOL917459 UEM917459:UEP917459 TUQ917459:TUT917459 TKU917459:TKX917459 TAY917459:TBB917459 SRC917459:SRF917459 SHG917459:SHJ917459 RXK917459:RXN917459 RNO917459:RNR917459 RDS917459:RDV917459 QTW917459:QTZ917459 QKA917459:QKD917459 QAE917459:QAH917459 PQI917459:PQL917459 PGM917459:PGP917459 OWQ917459:OWT917459 OMU917459:OMX917459 OCY917459:ODB917459 NTC917459:NTF917459 NJG917459:NJJ917459 MZK917459:MZN917459 MPO917459:MPR917459 MFS917459:MFV917459 LVW917459:LVZ917459 LMA917459:LMD917459 LCE917459:LCH917459 KSI917459:KSL917459 KIM917459:KIP917459 JYQ917459:JYT917459 JOU917459:JOX917459 JEY917459:JFB917459 IVC917459:IVF917459 ILG917459:ILJ917459 IBK917459:IBN917459 HRO917459:HRR917459 HHS917459:HHV917459 GXW917459:GXZ917459 GOA917459:GOD917459 GEE917459:GEH917459 FUI917459:FUL917459 FKM917459:FKP917459 FAQ917459:FAT917459 EQU917459:EQX917459 EGY917459:EHB917459 DXC917459:DXF917459 DNG917459:DNJ917459 DDK917459:DDN917459 CTO917459:CTR917459 CJS917459:CJV917459 BZW917459:BZZ917459 BQA917459:BQD917459 BGE917459:BGH917459 AWI917459:AWL917459 AMM917459:AMP917459 ACQ917459:ACT917459 SU917459:SX917459 IY917459:JB917459 C917459:F917459 WVK851923:WVN851923 WLO851923:WLR851923 WBS851923:WBV851923 VRW851923:VRZ851923 VIA851923:VID851923 UYE851923:UYH851923 UOI851923:UOL851923 UEM851923:UEP851923 TUQ851923:TUT851923 TKU851923:TKX851923 TAY851923:TBB851923 SRC851923:SRF851923 SHG851923:SHJ851923 RXK851923:RXN851923 RNO851923:RNR851923 RDS851923:RDV851923 QTW851923:QTZ851923 QKA851923:QKD851923 QAE851923:QAH851923 PQI851923:PQL851923 PGM851923:PGP851923 OWQ851923:OWT851923 OMU851923:OMX851923 OCY851923:ODB851923 NTC851923:NTF851923 NJG851923:NJJ851923 MZK851923:MZN851923 MPO851923:MPR851923 MFS851923:MFV851923 LVW851923:LVZ851923 LMA851923:LMD851923 LCE851923:LCH851923 KSI851923:KSL851923 KIM851923:KIP851923 JYQ851923:JYT851923 JOU851923:JOX851923 JEY851923:JFB851923 IVC851923:IVF851923 ILG851923:ILJ851923 IBK851923:IBN851923 HRO851923:HRR851923 HHS851923:HHV851923 GXW851923:GXZ851923 GOA851923:GOD851923 GEE851923:GEH851923 FUI851923:FUL851923 FKM851923:FKP851923 FAQ851923:FAT851923 EQU851923:EQX851923 EGY851923:EHB851923 DXC851923:DXF851923 DNG851923:DNJ851923 DDK851923:DDN851923 CTO851923:CTR851923 CJS851923:CJV851923 BZW851923:BZZ851923 BQA851923:BQD851923 BGE851923:BGH851923 AWI851923:AWL851923 AMM851923:AMP851923 ACQ851923:ACT851923 SU851923:SX851923 IY851923:JB851923 C851923:F851923 WVK786387:WVN786387 WLO786387:WLR786387 WBS786387:WBV786387 VRW786387:VRZ786387 VIA786387:VID786387 UYE786387:UYH786387 UOI786387:UOL786387 UEM786387:UEP786387 TUQ786387:TUT786387 TKU786387:TKX786387 TAY786387:TBB786387 SRC786387:SRF786387 SHG786387:SHJ786387 RXK786387:RXN786387 RNO786387:RNR786387 RDS786387:RDV786387 QTW786387:QTZ786387 QKA786387:QKD786387 QAE786387:QAH786387 PQI786387:PQL786387 PGM786387:PGP786387 OWQ786387:OWT786387 OMU786387:OMX786387 OCY786387:ODB786387 NTC786387:NTF786387 NJG786387:NJJ786387 MZK786387:MZN786387 MPO786387:MPR786387 MFS786387:MFV786387 LVW786387:LVZ786387 LMA786387:LMD786387 LCE786387:LCH786387 KSI786387:KSL786387 KIM786387:KIP786387 JYQ786387:JYT786387 JOU786387:JOX786387 JEY786387:JFB786387 IVC786387:IVF786387 ILG786387:ILJ786387 IBK786387:IBN786387 HRO786387:HRR786387 HHS786387:HHV786387 GXW786387:GXZ786387 GOA786387:GOD786387 GEE786387:GEH786387 FUI786387:FUL786387 FKM786387:FKP786387 FAQ786387:FAT786387 EQU786387:EQX786387 EGY786387:EHB786387 DXC786387:DXF786387 DNG786387:DNJ786387 DDK786387:DDN786387 CTO786387:CTR786387 CJS786387:CJV786387 BZW786387:BZZ786387 BQA786387:BQD786387 BGE786387:BGH786387 AWI786387:AWL786387 AMM786387:AMP786387 ACQ786387:ACT786387 SU786387:SX786387 IY786387:JB786387 C786387:F786387 WVK720851:WVN720851 WLO720851:WLR720851 WBS720851:WBV720851 VRW720851:VRZ720851 VIA720851:VID720851 UYE720851:UYH720851 UOI720851:UOL720851 UEM720851:UEP720851 TUQ720851:TUT720851 TKU720851:TKX720851 TAY720851:TBB720851 SRC720851:SRF720851 SHG720851:SHJ720851 RXK720851:RXN720851 RNO720851:RNR720851 RDS720851:RDV720851 QTW720851:QTZ720851 QKA720851:QKD720851 QAE720851:QAH720851 PQI720851:PQL720851 PGM720851:PGP720851 OWQ720851:OWT720851 OMU720851:OMX720851 OCY720851:ODB720851 NTC720851:NTF720851 NJG720851:NJJ720851 MZK720851:MZN720851 MPO720851:MPR720851 MFS720851:MFV720851 LVW720851:LVZ720851 LMA720851:LMD720851 LCE720851:LCH720851 KSI720851:KSL720851 KIM720851:KIP720851 JYQ720851:JYT720851 JOU720851:JOX720851 JEY720851:JFB720851 IVC720851:IVF720851 ILG720851:ILJ720851 IBK720851:IBN720851 HRO720851:HRR720851 HHS720851:HHV720851 GXW720851:GXZ720851 GOA720851:GOD720851 GEE720851:GEH720851 FUI720851:FUL720851 FKM720851:FKP720851 FAQ720851:FAT720851 EQU720851:EQX720851 EGY720851:EHB720851 DXC720851:DXF720851 DNG720851:DNJ720851 DDK720851:DDN720851 CTO720851:CTR720851 CJS720851:CJV720851 BZW720851:BZZ720851 BQA720851:BQD720851 BGE720851:BGH720851 AWI720851:AWL720851 AMM720851:AMP720851 ACQ720851:ACT720851 SU720851:SX720851 IY720851:JB720851 C720851:F720851 WVK655315:WVN655315 WLO655315:WLR655315 WBS655315:WBV655315 VRW655315:VRZ655315 VIA655315:VID655315 UYE655315:UYH655315 UOI655315:UOL655315 UEM655315:UEP655315 TUQ655315:TUT655315 TKU655315:TKX655315 TAY655315:TBB655315 SRC655315:SRF655315 SHG655315:SHJ655315 RXK655315:RXN655315 RNO655315:RNR655315 RDS655315:RDV655315 QTW655315:QTZ655315 QKA655315:QKD655315 QAE655315:QAH655315 PQI655315:PQL655315 PGM655315:PGP655315 OWQ655315:OWT655315 OMU655315:OMX655315 OCY655315:ODB655315 NTC655315:NTF655315 NJG655315:NJJ655315 MZK655315:MZN655315 MPO655315:MPR655315 MFS655315:MFV655315 LVW655315:LVZ655315 LMA655315:LMD655315 LCE655315:LCH655315 KSI655315:KSL655315 KIM655315:KIP655315 JYQ655315:JYT655315 JOU655315:JOX655315 JEY655315:JFB655315 IVC655315:IVF655315 ILG655315:ILJ655315 IBK655315:IBN655315 HRO655315:HRR655315 HHS655315:HHV655315 GXW655315:GXZ655315 GOA655315:GOD655315 GEE655315:GEH655315 FUI655315:FUL655315 FKM655315:FKP655315 FAQ655315:FAT655315 EQU655315:EQX655315 EGY655315:EHB655315 DXC655315:DXF655315 DNG655315:DNJ655315 DDK655315:DDN655315 CTO655315:CTR655315 CJS655315:CJV655315 BZW655315:BZZ655315 BQA655315:BQD655315 BGE655315:BGH655315 AWI655315:AWL655315 AMM655315:AMP655315 ACQ655315:ACT655315 SU655315:SX655315 IY655315:JB655315 C655315:F655315 WVK589779:WVN589779 WLO589779:WLR589779 WBS589779:WBV589779 VRW589779:VRZ589779 VIA589779:VID589779 UYE589779:UYH589779 UOI589779:UOL589779 UEM589779:UEP589779 TUQ589779:TUT589779 TKU589779:TKX589779 TAY589779:TBB589779 SRC589779:SRF589779 SHG589779:SHJ589779 RXK589779:RXN589779 RNO589779:RNR589779 RDS589779:RDV589779 QTW589779:QTZ589779 QKA589779:QKD589779 QAE589779:QAH589779 PQI589779:PQL589779 PGM589779:PGP589779 OWQ589779:OWT589779 OMU589779:OMX589779 OCY589779:ODB589779 NTC589779:NTF589779 NJG589779:NJJ589779 MZK589779:MZN589779 MPO589779:MPR589779 MFS589779:MFV589779 LVW589779:LVZ589779 LMA589779:LMD589779 LCE589779:LCH589779 KSI589779:KSL589779 KIM589779:KIP589779 JYQ589779:JYT589779 JOU589779:JOX589779 JEY589779:JFB589779 IVC589779:IVF589779 ILG589779:ILJ589779 IBK589779:IBN589779 HRO589779:HRR589779 HHS589779:HHV589779 GXW589779:GXZ589779 GOA589779:GOD589779 GEE589779:GEH589779 FUI589779:FUL589779 FKM589779:FKP589779 FAQ589779:FAT589779 EQU589779:EQX589779 EGY589779:EHB589779 DXC589779:DXF589779 DNG589779:DNJ589779 DDK589779:DDN589779 CTO589779:CTR589779 CJS589779:CJV589779 BZW589779:BZZ589779 BQA589779:BQD589779 BGE589779:BGH589779 AWI589779:AWL589779 AMM589779:AMP589779 ACQ589779:ACT589779 SU589779:SX589779 IY589779:JB589779 C589779:F589779 WVK524243:WVN524243 WLO524243:WLR524243 WBS524243:WBV524243 VRW524243:VRZ524243 VIA524243:VID524243 UYE524243:UYH524243 UOI524243:UOL524243 UEM524243:UEP524243 TUQ524243:TUT524243 TKU524243:TKX524243 TAY524243:TBB524243 SRC524243:SRF524243 SHG524243:SHJ524243 RXK524243:RXN524243 RNO524243:RNR524243 RDS524243:RDV524243 QTW524243:QTZ524243 QKA524243:QKD524243 QAE524243:QAH524243 PQI524243:PQL524243 PGM524243:PGP524243 OWQ524243:OWT524243 OMU524243:OMX524243 OCY524243:ODB524243 NTC524243:NTF524243 NJG524243:NJJ524243 MZK524243:MZN524243 MPO524243:MPR524243 MFS524243:MFV524243 LVW524243:LVZ524243 LMA524243:LMD524243 LCE524243:LCH524243 KSI524243:KSL524243 KIM524243:KIP524243 JYQ524243:JYT524243 JOU524243:JOX524243 JEY524243:JFB524243 IVC524243:IVF524243 ILG524243:ILJ524243 IBK524243:IBN524243 HRO524243:HRR524243 HHS524243:HHV524243 GXW524243:GXZ524243 GOA524243:GOD524243 GEE524243:GEH524243 FUI524243:FUL524243 FKM524243:FKP524243 FAQ524243:FAT524243 EQU524243:EQX524243 EGY524243:EHB524243 DXC524243:DXF524243 DNG524243:DNJ524243 DDK524243:DDN524243 CTO524243:CTR524243 CJS524243:CJV524243 BZW524243:BZZ524243 BQA524243:BQD524243 BGE524243:BGH524243 AWI524243:AWL524243 AMM524243:AMP524243 ACQ524243:ACT524243 SU524243:SX524243 IY524243:JB524243 C524243:F524243 WVK458707:WVN458707 WLO458707:WLR458707 WBS458707:WBV458707 VRW458707:VRZ458707 VIA458707:VID458707 UYE458707:UYH458707 UOI458707:UOL458707 UEM458707:UEP458707 TUQ458707:TUT458707 TKU458707:TKX458707 TAY458707:TBB458707 SRC458707:SRF458707 SHG458707:SHJ458707 RXK458707:RXN458707 RNO458707:RNR458707 RDS458707:RDV458707 QTW458707:QTZ458707 QKA458707:QKD458707 QAE458707:QAH458707 PQI458707:PQL458707 PGM458707:PGP458707 OWQ458707:OWT458707 OMU458707:OMX458707 OCY458707:ODB458707 NTC458707:NTF458707 NJG458707:NJJ458707 MZK458707:MZN458707 MPO458707:MPR458707 MFS458707:MFV458707 LVW458707:LVZ458707 LMA458707:LMD458707 LCE458707:LCH458707 KSI458707:KSL458707 KIM458707:KIP458707 JYQ458707:JYT458707 JOU458707:JOX458707 JEY458707:JFB458707 IVC458707:IVF458707 ILG458707:ILJ458707 IBK458707:IBN458707 HRO458707:HRR458707 HHS458707:HHV458707 GXW458707:GXZ458707 GOA458707:GOD458707 GEE458707:GEH458707 FUI458707:FUL458707 FKM458707:FKP458707 FAQ458707:FAT458707 EQU458707:EQX458707 EGY458707:EHB458707 DXC458707:DXF458707 DNG458707:DNJ458707 DDK458707:DDN458707 CTO458707:CTR458707 CJS458707:CJV458707 BZW458707:BZZ458707 BQA458707:BQD458707 BGE458707:BGH458707 AWI458707:AWL458707 AMM458707:AMP458707 ACQ458707:ACT458707 SU458707:SX458707 IY458707:JB458707 C458707:F458707 WVK393171:WVN393171 WLO393171:WLR393171 WBS393171:WBV393171 VRW393171:VRZ393171 VIA393171:VID393171 UYE393171:UYH393171 UOI393171:UOL393171 UEM393171:UEP393171 TUQ393171:TUT393171 TKU393171:TKX393171 TAY393171:TBB393171 SRC393171:SRF393171 SHG393171:SHJ393171 RXK393171:RXN393171 RNO393171:RNR393171 RDS393171:RDV393171 QTW393171:QTZ393171 QKA393171:QKD393171 QAE393171:QAH393171 PQI393171:PQL393171 PGM393171:PGP393171 OWQ393171:OWT393171 OMU393171:OMX393171 OCY393171:ODB393171 NTC393171:NTF393171 NJG393171:NJJ393171 MZK393171:MZN393171 MPO393171:MPR393171 MFS393171:MFV393171 LVW393171:LVZ393171 LMA393171:LMD393171 LCE393171:LCH393171 KSI393171:KSL393171 KIM393171:KIP393171 JYQ393171:JYT393171 JOU393171:JOX393171 JEY393171:JFB393171 IVC393171:IVF393171 ILG393171:ILJ393171 IBK393171:IBN393171 HRO393171:HRR393171 HHS393171:HHV393171 GXW393171:GXZ393171 GOA393171:GOD393171 GEE393171:GEH393171 FUI393171:FUL393171 FKM393171:FKP393171 FAQ393171:FAT393171 EQU393171:EQX393171 EGY393171:EHB393171 DXC393171:DXF393171 DNG393171:DNJ393171 DDK393171:DDN393171 CTO393171:CTR393171 CJS393171:CJV393171 BZW393171:BZZ393171 BQA393171:BQD393171 BGE393171:BGH393171 AWI393171:AWL393171 AMM393171:AMP393171 ACQ393171:ACT393171 SU393171:SX393171 IY393171:JB393171 C393171:F393171 WVK327635:WVN327635 WLO327635:WLR327635 WBS327635:WBV327635 VRW327635:VRZ327635 VIA327635:VID327635 UYE327635:UYH327635 UOI327635:UOL327635 UEM327635:UEP327635 TUQ327635:TUT327635 TKU327635:TKX327635 TAY327635:TBB327635 SRC327635:SRF327635 SHG327635:SHJ327635 RXK327635:RXN327635 RNO327635:RNR327635 RDS327635:RDV327635 QTW327635:QTZ327635 QKA327635:QKD327635 QAE327635:QAH327635 PQI327635:PQL327635 PGM327635:PGP327635 OWQ327635:OWT327635 OMU327635:OMX327635 OCY327635:ODB327635 NTC327635:NTF327635 NJG327635:NJJ327635 MZK327635:MZN327635 MPO327635:MPR327635 MFS327635:MFV327635 LVW327635:LVZ327635 LMA327635:LMD327635 LCE327635:LCH327635 KSI327635:KSL327635 KIM327635:KIP327635 JYQ327635:JYT327635 JOU327635:JOX327635 JEY327635:JFB327635 IVC327635:IVF327635 ILG327635:ILJ327635 IBK327635:IBN327635 HRO327635:HRR327635 HHS327635:HHV327635 GXW327635:GXZ327635 GOA327635:GOD327635 GEE327635:GEH327635 FUI327635:FUL327635 FKM327635:FKP327635 FAQ327635:FAT327635 EQU327635:EQX327635 EGY327635:EHB327635 DXC327635:DXF327635 DNG327635:DNJ327635 DDK327635:DDN327635 CTO327635:CTR327635 CJS327635:CJV327635 BZW327635:BZZ327635 BQA327635:BQD327635 BGE327635:BGH327635 AWI327635:AWL327635 AMM327635:AMP327635 ACQ327635:ACT327635 SU327635:SX327635 IY327635:JB327635 C327635:F327635 WVK262099:WVN262099 WLO262099:WLR262099 WBS262099:WBV262099 VRW262099:VRZ262099 VIA262099:VID262099 UYE262099:UYH262099 UOI262099:UOL262099 UEM262099:UEP262099 TUQ262099:TUT262099 TKU262099:TKX262099 TAY262099:TBB262099 SRC262099:SRF262099 SHG262099:SHJ262099 RXK262099:RXN262099 RNO262099:RNR262099 RDS262099:RDV262099 QTW262099:QTZ262099 QKA262099:QKD262099 QAE262099:QAH262099 PQI262099:PQL262099 PGM262099:PGP262099 OWQ262099:OWT262099 OMU262099:OMX262099 OCY262099:ODB262099 NTC262099:NTF262099 NJG262099:NJJ262099 MZK262099:MZN262099 MPO262099:MPR262099 MFS262099:MFV262099 LVW262099:LVZ262099 LMA262099:LMD262099 LCE262099:LCH262099 KSI262099:KSL262099 KIM262099:KIP262099 JYQ262099:JYT262099 JOU262099:JOX262099 JEY262099:JFB262099 IVC262099:IVF262099 ILG262099:ILJ262099 IBK262099:IBN262099 HRO262099:HRR262099 HHS262099:HHV262099 GXW262099:GXZ262099 GOA262099:GOD262099 GEE262099:GEH262099 FUI262099:FUL262099 FKM262099:FKP262099 FAQ262099:FAT262099 EQU262099:EQX262099 EGY262099:EHB262099 DXC262099:DXF262099 DNG262099:DNJ262099 DDK262099:DDN262099 CTO262099:CTR262099 CJS262099:CJV262099 BZW262099:BZZ262099 BQA262099:BQD262099 BGE262099:BGH262099 AWI262099:AWL262099 AMM262099:AMP262099 ACQ262099:ACT262099 SU262099:SX262099 IY262099:JB262099 C262099:F262099 WVK196563:WVN196563 WLO196563:WLR196563 WBS196563:WBV196563 VRW196563:VRZ196563 VIA196563:VID196563 UYE196563:UYH196563 UOI196563:UOL196563 UEM196563:UEP196563 TUQ196563:TUT196563 TKU196563:TKX196563 TAY196563:TBB196563 SRC196563:SRF196563 SHG196563:SHJ196563 RXK196563:RXN196563 RNO196563:RNR196563 RDS196563:RDV196563 QTW196563:QTZ196563 QKA196563:QKD196563 QAE196563:QAH196563 PQI196563:PQL196563 PGM196563:PGP196563 OWQ196563:OWT196563 OMU196563:OMX196563 OCY196563:ODB196563 NTC196563:NTF196563 NJG196563:NJJ196563 MZK196563:MZN196563 MPO196563:MPR196563 MFS196563:MFV196563 LVW196563:LVZ196563 LMA196563:LMD196563 LCE196563:LCH196563 KSI196563:KSL196563 KIM196563:KIP196563 JYQ196563:JYT196563 JOU196563:JOX196563 JEY196563:JFB196563 IVC196563:IVF196563 ILG196563:ILJ196563 IBK196563:IBN196563 HRO196563:HRR196563 HHS196563:HHV196563 GXW196563:GXZ196563 GOA196563:GOD196563 GEE196563:GEH196563 FUI196563:FUL196563 FKM196563:FKP196563 FAQ196563:FAT196563 EQU196563:EQX196563 EGY196563:EHB196563 DXC196563:DXF196563 DNG196563:DNJ196563 DDK196563:DDN196563 CTO196563:CTR196563 CJS196563:CJV196563 BZW196563:BZZ196563 BQA196563:BQD196563 BGE196563:BGH196563 AWI196563:AWL196563 AMM196563:AMP196563 ACQ196563:ACT196563 SU196563:SX196563 IY196563:JB196563 C196563:F196563 WVK131027:WVN131027 WLO131027:WLR131027 WBS131027:WBV131027 VRW131027:VRZ131027 VIA131027:VID131027 UYE131027:UYH131027 UOI131027:UOL131027 UEM131027:UEP131027 TUQ131027:TUT131027 TKU131027:TKX131027 TAY131027:TBB131027 SRC131027:SRF131027 SHG131027:SHJ131027 RXK131027:RXN131027 RNO131027:RNR131027 RDS131027:RDV131027 QTW131027:QTZ131027 QKA131027:QKD131027 QAE131027:QAH131027 PQI131027:PQL131027 PGM131027:PGP131027 OWQ131027:OWT131027 OMU131027:OMX131027 OCY131027:ODB131027 NTC131027:NTF131027 NJG131027:NJJ131027 MZK131027:MZN131027 MPO131027:MPR131027 MFS131027:MFV131027 LVW131027:LVZ131027 LMA131027:LMD131027 LCE131027:LCH131027 KSI131027:KSL131027 KIM131027:KIP131027 JYQ131027:JYT131027 JOU131027:JOX131027 JEY131027:JFB131027 IVC131027:IVF131027 ILG131027:ILJ131027 IBK131027:IBN131027 HRO131027:HRR131027 HHS131027:HHV131027 GXW131027:GXZ131027 GOA131027:GOD131027 GEE131027:GEH131027 FUI131027:FUL131027 FKM131027:FKP131027 FAQ131027:FAT131027 EQU131027:EQX131027 EGY131027:EHB131027 DXC131027:DXF131027 DNG131027:DNJ131027 DDK131027:DDN131027 CTO131027:CTR131027 CJS131027:CJV131027 BZW131027:BZZ131027 BQA131027:BQD131027 BGE131027:BGH131027 AWI131027:AWL131027 AMM131027:AMP131027 ACQ131027:ACT131027 SU131027:SX131027 IY131027:JB131027 C131027:F131027 WVK65491:WVN65491 WLO65491:WLR65491 WBS65491:WBV65491 VRW65491:VRZ65491 VIA65491:VID65491 UYE65491:UYH65491 UOI65491:UOL65491 UEM65491:UEP65491 TUQ65491:TUT65491 TKU65491:TKX65491 TAY65491:TBB65491 SRC65491:SRF65491 SHG65491:SHJ65491 RXK65491:RXN65491 RNO65491:RNR65491 RDS65491:RDV65491 QTW65491:QTZ65491 QKA65491:QKD65491 QAE65491:QAH65491 PQI65491:PQL65491 PGM65491:PGP65491 OWQ65491:OWT65491 OMU65491:OMX65491 OCY65491:ODB65491 NTC65491:NTF65491 NJG65491:NJJ65491 MZK65491:MZN65491 MPO65491:MPR65491 MFS65491:MFV65491 LVW65491:LVZ65491 LMA65491:LMD65491 LCE65491:LCH65491 KSI65491:KSL65491 KIM65491:KIP65491 JYQ65491:JYT65491 JOU65491:JOX65491 JEY65491:JFB65491 IVC65491:IVF65491 ILG65491:ILJ65491 IBK65491:IBN65491 HRO65491:HRR65491 HHS65491:HHV65491 GXW65491:GXZ65491 GOA65491:GOD65491 GEE65491:GEH65491 FUI65491:FUL65491 FKM65491:FKP65491 FAQ65491:FAT65491 EQU65491:EQX65491 EGY65491:EHB65491 DXC65491:DXF65491 DNG65491:DNJ65491 DDK65491:DDN65491 CTO65491:CTR65491 CJS65491:CJV65491 BZW65491:BZZ65491 BQA65491:BQD65491 BGE65491:BGH65491 AWI65491:AWL65491">
      <formula1>#REF!</formula1>
    </dataValidation>
    <dataValidation type="list" allowBlank="1" showInputMessage="1" showErrorMessage="1" sqref="H65491:J65491 WVP983112:WVR983112 WLT983112:WLV983112 WBX983112:WBZ983112 VSB983112:VSD983112 VIF983112:VIH983112 UYJ983112:UYL983112 UON983112:UOP983112 UER983112:UET983112 TUV983112:TUX983112 TKZ983112:TLB983112 TBD983112:TBF983112 SRH983112:SRJ983112 SHL983112:SHN983112 RXP983112:RXR983112 RNT983112:RNV983112 RDX983112:RDZ983112 QUB983112:QUD983112 QKF983112:QKH983112 QAJ983112:QAL983112 PQN983112:PQP983112 PGR983112:PGT983112 OWV983112:OWX983112 OMZ983112:ONB983112 ODD983112:ODF983112 NTH983112:NTJ983112 NJL983112:NJN983112 MZP983112:MZR983112 MPT983112:MPV983112 MFX983112:MFZ983112 LWB983112:LWD983112 LMF983112:LMH983112 LCJ983112:LCL983112 KSN983112:KSP983112 KIR983112:KIT983112 JYV983112:JYX983112 JOZ983112:JPB983112 JFD983112:JFF983112 IVH983112:IVJ983112 ILL983112:ILN983112 IBP983112:IBR983112 HRT983112:HRV983112 HHX983112:HHZ983112 GYB983112:GYD983112 GOF983112:GOH983112 GEJ983112:GEL983112 FUN983112:FUP983112 FKR983112:FKT983112 FAV983112:FAX983112 EQZ983112:ERB983112 EHD983112:EHF983112 DXH983112:DXJ983112 DNL983112:DNN983112 DDP983112:DDR983112 CTT983112:CTV983112 CJX983112:CJZ983112 CAB983112:CAD983112 BQF983112:BQH983112 BGJ983112:BGL983112 AWN983112:AWP983112 AMR983112:AMT983112 ACV983112:ACX983112 SZ983112:TB983112 JD983112:JF983112 H983112:J983112 WVP917576:WVR917576 WLT917576:WLV917576 WBX917576:WBZ917576 VSB917576:VSD917576 VIF917576:VIH917576 UYJ917576:UYL917576 UON917576:UOP917576 UER917576:UET917576 TUV917576:TUX917576 TKZ917576:TLB917576 TBD917576:TBF917576 SRH917576:SRJ917576 SHL917576:SHN917576 RXP917576:RXR917576 RNT917576:RNV917576 RDX917576:RDZ917576 QUB917576:QUD917576 QKF917576:QKH917576 QAJ917576:QAL917576 PQN917576:PQP917576 PGR917576:PGT917576 OWV917576:OWX917576 OMZ917576:ONB917576 ODD917576:ODF917576 NTH917576:NTJ917576 NJL917576:NJN917576 MZP917576:MZR917576 MPT917576:MPV917576 MFX917576:MFZ917576 LWB917576:LWD917576 LMF917576:LMH917576 LCJ917576:LCL917576 KSN917576:KSP917576 KIR917576:KIT917576 JYV917576:JYX917576 JOZ917576:JPB917576 JFD917576:JFF917576 IVH917576:IVJ917576 ILL917576:ILN917576 IBP917576:IBR917576 HRT917576:HRV917576 HHX917576:HHZ917576 GYB917576:GYD917576 GOF917576:GOH917576 GEJ917576:GEL917576 FUN917576:FUP917576 FKR917576:FKT917576 FAV917576:FAX917576 EQZ917576:ERB917576 EHD917576:EHF917576 DXH917576:DXJ917576 DNL917576:DNN917576 DDP917576:DDR917576 CTT917576:CTV917576 CJX917576:CJZ917576 CAB917576:CAD917576 BQF917576:BQH917576 BGJ917576:BGL917576 AWN917576:AWP917576 AMR917576:AMT917576 ACV917576:ACX917576 SZ917576:TB917576 JD917576:JF917576 H917576:J917576 WVP852040:WVR852040 WLT852040:WLV852040 WBX852040:WBZ852040 VSB852040:VSD852040 VIF852040:VIH852040 UYJ852040:UYL852040 UON852040:UOP852040 UER852040:UET852040 TUV852040:TUX852040 TKZ852040:TLB852040 TBD852040:TBF852040 SRH852040:SRJ852040 SHL852040:SHN852040 RXP852040:RXR852040 RNT852040:RNV852040 RDX852040:RDZ852040 QUB852040:QUD852040 QKF852040:QKH852040 QAJ852040:QAL852040 PQN852040:PQP852040 PGR852040:PGT852040 OWV852040:OWX852040 OMZ852040:ONB852040 ODD852040:ODF852040 NTH852040:NTJ852040 NJL852040:NJN852040 MZP852040:MZR852040 MPT852040:MPV852040 MFX852040:MFZ852040 LWB852040:LWD852040 LMF852040:LMH852040 LCJ852040:LCL852040 KSN852040:KSP852040 KIR852040:KIT852040 JYV852040:JYX852040 JOZ852040:JPB852040 JFD852040:JFF852040 IVH852040:IVJ852040 ILL852040:ILN852040 IBP852040:IBR852040 HRT852040:HRV852040 HHX852040:HHZ852040 GYB852040:GYD852040 GOF852040:GOH852040 GEJ852040:GEL852040 FUN852040:FUP852040 FKR852040:FKT852040 FAV852040:FAX852040 EQZ852040:ERB852040 EHD852040:EHF852040 DXH852040:DXJ852040 DNL852040:DNN852040 DDP852040:DDR852040 CTT852040:CTV852040 CJX852040:CJZ852040 CAB852040:CAD852040 BQF852040:BQH852040 BGJ852040:BGL852040 AWN852040:AWP852040 AMR852040:AMT852040 ACV852040:ACX852040 SZ852040:TB852040 JD852040:JF852040 H852040:J852040 WVP786504:WVR786504 WLT786504:WLV786504 WBX786504:WBZ786504 VSB786504:VSD786504 VIF786504:VIH786504 UYJ786504:UYL786504 UON786504:UOP786504 UER786504:UET786504 TUV786504:TUX786504 TKZ786504:TLB786504 TBD786504:TBF786504 SRH786504:SRJ786504 SHL786504:SHN786504 RXP786504:RXR786504 RNT786504:RNV786504 RDX786504:RDZ786504 QUB786504:QUD786504 QKF786504:QKH786504 QAJ786504:QAL786504 PQN786504:PQP786504 PGR786504:PGT786504 OWV786504:OWX786504 OMZ786504:ONB786504 ODD786504:ODF786504 NTH786504:NTJ786504 NJL786504:NJN786504 MZP786504:MZR786504 MPT786504:MPV786504 MFX786504:MFZ786504 LWB786504:LWD786504 LMF786504:LMH786504 LCJ786504:LCL786504 KSN786504:KSP786504 KIR786504:KIT786504 JYV786504:JYX786504 JOZ786504:JPB786504 JFD786504:JFF786504 IVH786504:IVJ786504 ILL786504:ILN786504 IBP786504:IBR786504 HRT786504:HRV786504 HHX786504:HHZ786504 GYB786504:GYD786504 GOF786504:GOH786504 GEJ786504:GEL786504 FUN786504:FUP786504 FKR786504:FKT786504 FAV786504:FAX786504 EQZ786504:ERB786504 EHD786504:EHF786504 DXH786504:DXJ786504 DNL786504:DNN786504 DDP786504:DDR786504 CTT786504:CTV786504 CJX786504:CJZ786504 CAB786504:CAD786504 BQF786504:BQH786504 BGJ786504:BGL786504 AWN786504:AWP786504 AMR786504:AMT786504 ACV786504:ACX786504 SZ786504:TB786504 JD786504:JF786504 H786504:J786504 WVP720968:WVR720968 WLT720968:WLV720968 WBX720968:WBZ720968 VSB720968:VSD720968 VIF720968:VIH720968 UYJ720968:UYL720968 UON720968:UOP720968 UER720968:UET720968 TUV720968:TUX720968 TKZ720968:TLB720968 TBD720968:TBF720968 SRH720968:SRJ720968 SHL720968:SHN720968 RXP720968:RXR720968 RNT720968:RNV720968 RDX720968:RDZ720968 QUB720968:QUD720968 QKF720968:QKH720968 QAJ720968:QAL720968 PQN720968:PQP720968 PGR720968:PGT720968 OWV720968:OWX720968 OMZ720968:ONB720968 ODD720968:ODF720968 NTH720968:NTJ720968 NJL720968:NJN720968 MZP720968:MZR720968 MPT720968:MPV720968 MFX720968:MFZ720968 LWB720968:LWD720968 LMF720968:LMH720968 LCJ720968:LCL720968 KSN720968:KSP720968 KIR720968:KIT720968 JYV720968:JYX720968 JOZ720968:JPB720968 JFD720968:JFF720968 IVH720968:IVJ720968 ILL720968:ILN720968 IBP720968:IBR720968 HRT720968:HRV720968 HHX720968:HHZ720968 GYB720968:GYD720968 GOF720968:GOH720968 GEJ720968:GEL720968 FUN720968:FUP720968 FKR720968:FKT720968 FAV720968:FAX720968 EQZ720968:ERB720968 EHD720968:EHF720968 DXH720968:DXJ720968 DNL720968:DNN720968 DDP720968:DDR720968 CTT720968:CTV720968 CJX720968:CJZ720968 CAB720968:CAD720968 BQF720968:BQH720968 BGJ720968:BGL720968 AWN720968:AWP720968 AMR720968:AMT720968 ACV720968:ACX720968 SZ720968:TB720968 JD720968:JF720968 H720968:J720968 WVP655432:WVR655432 WLT655432:WLV655432 WBX655432:WBZ655432 VSB655432:VSD655432 VIF655432:VIH655432 UYJ655432:UYL655432 UON655432:UOP655432 UER655432:UET655432 TUV655432:TUX655432 TKZ655432:TLB655432 TBD655432:TBF655432 SRH655432:SRJ655432 SHL655432:SHN655432 RXP655432:RXR655432 RNT655432:RNV655432 RDX655432:RDZ655432 QUB655432:QUD655432 QKF655432:QKH655432 QAJ655432:QAL655432 PQN655432:PQP655432 PGR655432:PGT655432 OWV655432:OWX655432 OMZ655432:ONB655432 ODD655432:ODF655432 NTH655432:NTJ655432 NJL655432:NJN655432 MZP655432:MZR655432 MPT655432:MPV655432 MFX655432:MFZ655432 LWB655432:LWD655432 LMF655432:LMH655432 LCJ655432:LCL655432 KSN655432:KSP655432 KIR655432:KIT655432 JYV655432:JYX655432 JOZ655432:JPB655432 JFD655432:JFF655432 IVH655432:IVJ655432 ILL655432:ILN655432 IBP655432:IBR655432 HRT655432:HRV655432 HHX655432:HHZ655432 GYB655432:GYD655432 GOF655432:GOH655432 GEJ655432:GEL655432 FUN655432:FUP655432 FKR655432:FKT655432 FAV655432:FAX655432 EQZ655432:ERB655432 EHD655432:EHF655432 DXH655432:DXJ655432 DNL655432:DNN655432 DDP655432:DDR655432 CTT655432:CTV655432 CJX655432:CJZ655432 CAB655432:CAD655432 BQF655432:BQH655432 BGJ655432:BGL655432 AWN655432:AWP655432 AMR655432:AMT655432 ACV655432:ACX655432 SZ655432:TB655432 JD655432:JF655432 H655432:J655432 WVP589896:WVR589896 WLT589896:WLV589896 WBX589896:WBZ589896 VSB589896:VSD589896 VIF589896:VIH589896 UYJ589896:UYL589896 UON589896:UOP589896 UER589896:UET589896 TUV589896:TUX589896 TKZ589896:TLB589896 TBD589896:TBF589896 SRH589896:SRJ589896 SHL589896:SHN589896 RXP589896:RXR589896 RNT589896:RNV589896 RDX589896:RDZ589896 QUB589896:QUD589896 QKF589896:QKH589896 QAJ589896:QAL589896 PQN589896:PQP589896 PGR589896:PGT589896 OWV589896:OWX589896 OMZ589896:ONB589896 ODD589896:ODF589896 NTH589896:NTJ589896 NJL589896:NJN589896 MZP589896:MZR589896 MPT589896:MPV589896 MFX589896:MFZ589896 LWB589896:LWD589896 LMF589896:LMH589896 LCJ589896:LCL589896 KSN589896:KSP589896 KIR589896:KIT589896 JYV589896:JYX589896 JOZ589896:JPB589896 JFD589896:JFF589896 IVH589896:IVJ589896 ILL589896:ILN589896 IBP589896:IBR589896 HRT589896:HRV589896 HHX589896:HHZ589896 GYB589896:GYD589896 GOF589896:GOH589896 GEJ589896:GEL589896 FUN589896:FUP589896 FKR589896:FKT589896 FAV589896:FAX589896 EQZ589896:ERB589896 EHD589896:EHF589896 DXH589896:DXJ589896 DNL589896:DNN589896 DDP589896:DDR589896 CTT589896:CTV589896 CJX589896:CJZ589896 CAB589896:CAD589896 BQF589896:BQH589896 BGJ589896:BGL589896 AWN589896:AWP589896 AMR589896:AMT589896 ACV589896:ACX589896 SZ589896:TB589896 JD589896:JF589896 H589896:J589896 WVP524360:WVR524360 WLT524360:WLV524360 WBX524360:WBZ524360 VSB524360:VSD524360 VIF524360:VIH524360 UYJ524360:UYL524360 UON524360:UOP524360 UER524360:UET524360 TUV524360:TUX524360 TKZ524360:TLB524360 TBD524360:TBF524360 SRH524360:SRJ524360 SHL524360:SHN524360 RXP524360:RXR524360 RNT524360:RNV524360 RDX524360:RDZ524360 QUB524360:QUD524360 QKF524360:QKH524360 QAJ524360:QAL524360 PQN524360:PQP524360 PGR524360:PGT524360 OWV524360:OWX524360 OMZ524360:ONB524360 ODD524360:ODF524360 NTH524360:NTJ524360 NJL524360:NJN524360 MZP524360:MZR524360 MPT524360:MPV524360 MFX524360:MFZ524360 LWB524360:LWD524360 LMF524360:LMH524360 LCJ524360:LCL524360 KSN524360:KSP524360 KIR524360:KIT524360 JYV524360:JYX524360 JOZ524360:JPB524360 JFD524360:JFF524360 IVH524360:IVJ524360 ILL524360:ILN524360 IBP524360:IBR524360 HRT524360:HRV524360 HHX524360:HHZ524360 GYB524360:GYD524360 GOF524360:GOH524360 GEJ524360:GEL524360 FUN524360:FUP524360 FKR524360:FKT524360 FAV524360:FAX524360 EQZ524360:ERB524360 EHD524360:EHF524360 DXH524360:DXJ524360 DNL524360:DNN524360 DDP524360:DDR524360 CTT524360:CTV524360 CJX524360:CJZ524360 CAB524360:CAD524360 BQF524360:BQH524360 BGJ524360:BGL524360 AWN524360:AWP524360 AMR524360:AMT524360 ACV524360:ACX524360 SZ524360:TB524360 JD524360:JF524360 H524360:J524360 WVP458824:WVR458824 WLT458824:WLV458824 WBX458824:WBZ458824 VSB458824:VSD458824 VIF458824:VIH458824 UYJ458824:UYL458824 UON458824:UOP458824 UER458824:UET458824 TUV458824:TUX458824 TKZ458824:TLB458824 TBD458824:TBF458824 SRH458824:SRJ458824 SHL458824:SHN458824 RXP458824:RXR458824 RNT458824:RNV458824 RDX458824:RDZ458824 QUB458824:QUD458824 QKF458824:QKH458824 QAJ458824:QAL458824 PQN458824:PQP458824 PGR458824:PGT458824 OWV458824:OWX458824 OMZ458824:ONB458824 ODD458824:ODF458824 NTH458824:NTJ458824 NJL458824:NJN458824 MZP458824:MZR458824 MPT458824:MPV458824 MFX458824:MFZ458824 LWB458824:LWD458824 LMF458824:LMH458824 LCJ458824:LCL458824 KSN458824:KSP458824 KIR458824:KIT458824 JYV458824:JYX458824 JOZ458824:JPB458824 JFD458824:JFF458824 IVH458824:IVJ458824 ILL458824:ILN458824 IBP458824:IBR458824 HRT458824:HRV458824 HHX458824:HHZ458824 GYB458824:GYD458824 GOF458824:GOH458824 GEJ458824:GEL458824 FUN458824:FUP458824 FKR458824:FKT458824 FAV458824:FAX458824 EQZ458824:ERB458824 EHD458824:EHF458824 DXH458824:DXJ458824 DNL458824:DNN458824 DDP458824:DDR458824 CTT458824:CTV458824 CJX458824:CJZ458824 CAB458824:CAD458824 BQF458824:BQH458824 BGJ458824:BGL458824 AWN458824:AWP458824 AMR458824:AMT458824 ACV458824:ACX458824 SZ458824:TB458824 JD458824:JF458824 H458824:J458824 WVP393288:WVR393288 WLT393288:WLV393288 WBX393288:WBZ393288 VSB393288:VSD393288 VIF393288:VIH393288 UYJ393288:UYL393288 UON393288:UOP393288 UER393288:UET393288 TUV393288:TUX393288 TKZ393288:TLB393288 TBD393288:TBF393288 SRH393288:SRJ393288 SHL393288:SHN393288 RXP393288:RXR393288 RNT393288:RNV393288 RDX393288:RDZ393288 QUB393288:QUD393288 QKF393288:QKH393288 QAJ393288:QAL393288 PQN393288:PQP393288 PGR393288:PGT393288 OWV393288:OWX393288 OMZ393288:ONB393288 ODD393288:ODF393288 NTH393288:NTJ393288 NJL393288:NJN393288 MZP393288:MZR393288 MPT393288:MPV393288 MFX393288:MFZ393288 LWB393288:LWD393288 LMF393288:LMH393288 LCJ393288:LCL393288 KSN393288:KSP393288 KIR393288:KIT393288 JYV393288:JYX393288 JOZ393288:JPB393288 JFD393288:JFF393288 IVH393288:IVJ393288 ILL393288:ILN393288 IBP393288:IBR393288 HRT393288:HRV393288 HHX393288:HHZ393288 GYB393288:GYD393288 GOF393288:GOH393288 GEJ393288:GEL393288 FUN393288:FUP393288 FKR393288:FKT393288 FAV393288:FAX393288 EQZ393288:ERB393288 EHD393288:EHF393288 DXH393288:DXJ393288 DNL393288:DNN393288 DDP393288:DDR393288 CTT393288:CTV393288 CJX393288:CJZ393288 CAB393288:CAD393288 BQF393288:BQH393288 BGJ393288:BGL393288 AWN393288:AWP393288 AMR393288:AMT393288 ACV393288:ACX393288 SZ393288:TB393288 JD393288:JF393288 H393288:J393288 WVP327752:WVR327752 WLT327752:WLV327752 WBX327752:WBZ327752 VSB327752:VSD327752 VIF327752:VIH327752 UYJ327752:UYL327752 UON327752:UOP327752 UER327752:UET327752 TUV327752:TUX327752 TKZ327752:TLB327752 TBD327752:TBF327752 SRH327752:SRJ327752 SHL327752:SHN327752 RXP327752:RXR327752 RNT327752:RNV327752 RDX327752:RDZ327752 QUB327752:QUD327752 QKF327752:QKH327752 QAJ327752:QAL327752 PQN327752:PQP327752 PGR327752:PGT327752 OWV327752:OWX327752 OMZ327752:ONB327752 ODD327752:ODF327752 NTH327752:NTJ327752 NJL327752:NJN327752 MZP327752:MZR327752 MPT327752:MPV327752 MFX327752:MFZ327752 LWB327752:LWD327752 LMF327752:LMH327752 LCJ327752:LCL327752 KSN327752:KSP327752 KIR327752:KIT327752 JYV327752:JYX327752 JOZ327752:JPB327752 JFD327752:JFF327752 IVH327752:IVJ327752 ILL327752:ILN327752 IBP327752:IBR327752 HRT327752:HRV327752 HHX327752:HHZ327752 GYB327752:GYD327752 GOF327752:GOH327752 GEJ327752:GEL327752 FUN327752:FUP327752 FKR327752:FKT327752 FAV327752:FAX327752 EQZ327752:ERB327752 EHD327752:EHF327752 DXH327752:DXJ327752 DNL327752:DNN327752 DDP327752:DDR327752 CTT327752:CTV327752 CJX327752:CJZ327752 CAB327752:CAD327752 BQF327752:BQH327752 BGJ327752:BGL327752 AWN327752:AWP327752 AMR327752:AMT327752 ACV327752:ACX327752 SZ327752:TB327752 JD327752:JF327752 H327752:J327752 WVP262216:WVR262216 WLT262216:WLV262216 WBX262216:WBZ262216 VSB262216:VSD262216 VIF262216:VIH262216 UYJ262216:UYL262216 UON262216:UOP262216 UER262216:UET262216 TUV262216:TUX262216 TKZ262216:TLB262216 TBD262216:TBF262216 SRH262216:SRJ262216 SHL262216:SHN262216 RXP262216:RXR262216 RNT262216:RNV262216 RDX262216:RDZ262216 QUB262216:QUD262216 QKF262216:QKH262216 QAJ262216:QAL262216 PQN262216:PQP262216 PGR262216:PGT262216 OWV262216:OWX262216 OMZ262216:ONB262216 ODD262216:ODF262216 NTH262216:NTJ262216 NJL262216:NJN262216 MZP262216:MZR262216 MPT262216:MPV262216 MFX262216:MFZ262216 LWB262216:LWD262216 LMF262216:LMH262216 LCJ262216:LCL262216 KSN262216:KSP262216 KIR262216:KIT262216 JYV262216:JYX262216 JOZ262216:JPB262216 JFD262216:JFF262216 IVH262216:IVJ262216 ILL262216:ILN262216 IBP262216:IBR262216 HRT262216:HRV262216 HHX262216:HHZ262216 GYB262216:GYD262216 GOF262216:GOH262216 GEJ262216:GEL262216 FUN262216:FUP262216 FKR262216:FKT262216 FAV262216:FAX262216 EQZ262216:ERB262216 EHD262216:EHF262216 DXH262216:DXJ262216 DNL262216:DNN262216 DDP262216:DDR262216 CTT262216:CTV262216 CJX262216:CJZ262216 CAB262216:CAD262216 BQF262216:BQH262216 BGJ262216:BGL262216 AWN262216:AWP262216 AMR262216:AMT262216 ACV262216:ACX262216 SZ262216:TB262216 JD262216:JF262216 H262216:J262216 WVP196680:WVR196680 WLT196680:WLV196680 WBX196680:WBZ196680 VSB196680:VSD196680 VIF196680:VIH196680 UYJ196680:UYL196680 UON196680:UOP196680 UER196680:UET196680 TUV196680:TUX196680 TKZ196680:TLB196680 TBD196680:TBF196680 SRH196680:SRJ196680 SHL196680:SHN196680 RXP196680:RXR196680 RNT196680:RNV196680 RDX196680:RDZ196680 QUB196680:QUD196680 QKF196680:QKH196680 QAJ196680:QAL196680 PQN196680:PQP196680 PGR196680:PGT196680 OWV196680:OWX196680 OMZ196680:ONB196680 ODD196680:ODF196680 NTH196680:NTJ196680 NJL196680:NJN196680 MZP196680:MZR196680 MPT196680:MPV196680 MFX196680:MFZ196680 LWB196680:LWD196680 LMF196680:LMH196680 LCJ196680:LCL196680 KSN196680:KSP196680 KIR196680:KIT196680 JYV196680:JYX196680 JOZ196680:JPB196680 JFD196680:JFF196680 IVH196680:IVJ196680 ILL196680:ILN196680 IBP196680:IBR196680 HRT196680:HRV196680 HHX196680:HHZ196680 GYB196680:GYD196680 GOF196680:GOH196680 GEJ196680:GEL196680 FUN196680:FUP196680 FKR196680:FKT196680 FAV196680:FAX196680 EQZ196680:ERB196680 EHD196680:EHF196680 DXH196680:DXJ196680 DNL196680:DNN196680 DDP196680:DDR196680 CTT196680:CTV196680 CJX196680:CJZ196680 CAB196680:CAD196680 BQF196680:BQH196680 BGJ196680:BGL196680 AWN196680:AWP196680 AMR196680:AMT196680 ACV196680:ACX196680 SZ196680:TB196680 JD196680:JF196680 H196680:J196680 WVP131144:WVR131144 WLT131144:WLV131144 WBX131144:WBZ131144 VSB131144:VSD131144 VIF131144:VIH131144 UYJ131144:UYL131144 UON131144:UOP131144 UER131144:UET131144 TUV131144:TUX131144 TKZ131144:TLB131144 TBD131144:TBF131144 SRH131144:SRJ131144 SHL131144:SHN131144 RXP131144:RXR131144 RNT131144:RNV131144 RDX131144:RDZ131144 QUB131144:QUD131144 QKF131144:QKH131144 QAJ131144:QAL131144 PQN131144:PQP131144 PGR131144:PGT131144 OWV131144:OWX131144 OMZ131144:ONB131144 ODD131144:ODF131144 NTH131144:NTJ131144 NJL131144:NJN131144 MZP131144:MZR131144 MPT131144:MPV131144 MFX131144:MFZ131144 LWB131144:LWD131144 LMF131144:LMH131144 LCJ131144:LCL131144 KSN131144:KSP131144 KIR131144:KIT131144 JYV131144:JYX131144 JOZ131144:JPB131144 JFD131144:JFF131144 IVH131144:IVJ131144 ILL131144:ILN131144 IBP131144:IBR131144 HRT131144:HRV131144 HHX131144:HHZ131144 GYB131144:GYD131144 GOF131144:GOH131144 GEJ131144:GEL131144 FUN131144:FUP131144 FKR131144:FKT131144 FAV131144:FAX131144 EQZ131144:ERB131144 EHD131144:EHF131144 DXH131144:DXJ131144 DNL131144:DNN131144 DDP131144:DDR131144 CTT131144:CTV131144 CJX131144:CJZ131144 CAB131144:CAD131144 BQF131144:BQH131144 BGJ131144:BGL131144 AWN131144:AWP131144 AMR131144:AMT131144 ACV131144:ACX131144 SZ131144:TB131144 JD131144:JF131144 H131144:J131144 WVP65608:WVR65608 WLT65608:WLV65608 WBX65608:WBZ65608 VSB65608:VSD65608 VIF65608:VIH65608 UYJ65608:UYL65608 UON65608:UOP65608 UER65608:UET65608 TUV65608:TUX65608 TKZ65608:TLB65608 TBD65608:TBF65608 SRH65608:SRJ65608 SHL65608:SHN65608 RXP65608:RXR65608 RNT65608:RNV65608 RDX65608:RDZ65608 QUB65608:QUD65608 QKF65608:QKH65608 QAJ65608:QAL65608 PQN65608:PQP65608 PGR65608:PGT65608 OWV65608:OWX65608 OMZ65608:ONB65608 ODD65608:ODF65608 NTH65608:NTJ65608 NJL65608:NJN65608 MZP65608:MZR65608 MPT65608:MPV65608 MFX65608:MFZ65608 LWB65608:LWD65608 LMF65608:LMH65608 LCJ65608:LCL65608 KSN65608:KSP65608 KIR65608:KIT65608 JYV65608:JYX65608 JOZ65608:JPB65608 JFD65608:JFF65608 IVH65608:IVJ65608 ILL65608:ILN65608 IBP65608:IBR65608 HRT65608:HRV65608 HHX65608:HHZ65608 GYB65608:GYD65608 GOF65608:GOH65608 GEJ65608:GEL65608 FUN65608:FUP65608 FKR65608:FKT65608 FAV65608:FAX65608 EQZ65608:ERB65608 EHD65608:EHF65608 DXH65608:DXJ65608 DNL65608:DNN65608 DDP65608:DDR65608 CTT65608:CTV65608 CJX65608:CJZ65608 CAB65608:CAD65608 BQF65608:BQH65608 BGJ65608:BGL65608 AWN65608:AWP65608 AMR65608:AMT65608 ACV65608:ACX65608 SZ65608:TB65608 JD65608:JF65608 H65608:J65608 WVP72:WVR72 WLT72:WLV72 WBX72:WBZ72 VSB72:VSD72 VIF72:VIH72 UYJ72:UYL72 UON72:UOP72 UER72:UET72 TUV72:TUX72 TKZ72:TLB72 TBD72:TBF72 SRH72:SRJ72 SHL72:SHN72 RXP72:RXR72 RNT72:RNV72 RDX72:RDZ72 QUB72:QUD72 QKF72:QKH72 QAJ72:QAL72 PQN72:PQP72 PGR72:PGT72 OWV72:OWX72 OMZ72:ONB72 ODD72:ODF72 NTH72:NTJ72 NJL72:NJN72 MZP72:MZR72 MPT72:MPV72 MFX72:MFZ72 LWB72:LWD72 LMF72:LMH72 LCJ72:LCL72 KSN72:KSP72 KIR72:KIT72 JYV72:JYX72 JOZ72:JPB72 JFD72:JFF72 IVH72:IVJ72 ILL72:ILN72 IBP72:IBR72 HRT72:HRV72 HHX72:HHZ72 GYB72:GYD72 GOF72:GOH72 GEJ72:GEL72 FUN72:FUP72 FKR72:FKT72 FAV72:FAX72 EQZ72:ERB72 EHD72:EHF72 DXH72:DXJ72 DNL72:DNN72 DDP72:DDR72 CTT72:CTV72 CJX72:CJZ72 CAB72:CAD72 BQF72:BQH72 BGJ72:BGL72 AWN72:AWP72 AMR72:AMT72 ACV72:ACX72 SZ72:TB72 JD72:JF72 SZ65491:TB65491 WVP983110:WVR983110 WLT983110:WLV983110 WBX983110:WBZ983110 VSB983110:VSD983110 VIF983110:VIH983110 UYJ983110:UYL983110 UON983110:UOP983110 UER983110:UET983110 TUV983110:TUX983110 TKZ983110:TLB983110 TBD983110:TBF983110 SRH983110:SRJ983110 SHL983110:SHN983110 RXP983110:RXR983110 RNT983110:RNV983110 RDX983110:RDZ983110 QUB983110:QUD983110 QKF983110:QKH983110 QAJ983110:QAL983110 PQN983110:PQP983110 PGR983110:PGT983110 OWV983110:OWX983110 OMZ983110:ONB983110 ODD983110:ODF983110 NTH983110:NTJ983110 NJL983110:NJN983110 MZP983110:MZR983110 MPT983110:MPV983110 MFX983110:MFZ983110 LWB983110:LWD983110 LMF983110:LMH983110 LCJ983110:LCL983110 KSN983110:KSP983110 KIR983110:KIT983110 JYV983110:JYX983110 JOZ983110:JPB983110 JFD983110:JFF983110 IVH983110:IVJ983110 ILL983110:ILN983110 IBP983110:IBR983110 HRT983110:HRV983110 HHX983110:HHZ983110 GYB983110:GYD983110 GOF983110:GOH983110 GEJ983110:GEL983110 FUN983110:FUP983110 FKR983110:FKT983110 FAV983110:FAX983110 EQZ983110:ERB983110 EHD983110:EHF983110 DXH983110:DXJ983110 DNL983110:DNN983110 DDP983110:DDR983110 CTT983110:CTV983110 CJX983110:CJZ983110 CAB983110:CAD983110 BQF983110:BQH983110 BGJ983110:BGL983110 AWN983110:AWP983110 AMR983110:AMT983110 ACV983110:ACX983110 SZ983110:TB983110 JD983110:JF983110 H983110:J983110 WVP917574:WVR917574 WLT917574:WLV917574 WBX917574:WBZ917574 VSB917574:VSD917574 VIF917574:VIH917574 UYJ917574:UYL917574 UON917574:UOP917574 UER917574:UET917574 TUV917574:TUX917574 TKZ917574:TLB917574 TBD917574:TBF917574 SRH917574:SRJ917574 SHL917574:SHN917574 RXP917574:RXR917574 RNT917574:RNV917574 RDX917574:RDZ917574 QUB917574:QUD917574 QKF917574:QKH917574 QAJ917574:QAL917574 PQN917574:PQP917574 PGR917574:PGT917574 OWV917574:OWX917574 OMZ917574:ONB917574 ODD917574:ODF917574 NTH917574:NTJ917574 NJL917574:NJN917574 MZP917574:MZR917574 MPT917574:MPV917574 MFX917574:MFZ917574 LWB917574:LWD917574 LMF917574:LMH917574 LCJ917574:LCL917574 KSN917574:KSP917574 KIR917574:KIT917574 JYV917574:JYX917574 JOZ917574:JPB917574 JFD917574:JFF917574 IVH917574:IVJ917574 ILL917574:ILN917574 IBP917574:IBR917574 HRT917574:HRV917574 HHX917574:HHZ917574 GYB917574:GYD917574 GOF917574:GOH917574 GEJ917574:GEL917574 FUN917574:FUP917574 FKR917574:FKT917574 FAV917574:FAX917574 EQZ917574:ERB917574 EHD917574:EHF917574 DXH917574:DXJ917574 DNL917574:DNN917574 DDP917574:DDR917574 CTT917574:CTV917574 CJX917574:CJZ917574 CAB917574:CAD917574 BQF917574:BQH917574 BGJ917574:BGL917574 AWN917574:AWP917574 AMR917574:AMT917574 ACV917574:ACX917574 SZ917574:TB917574 JD917574:JF917574 H917574:J917574 WVP852038:WVR852038 WLT852038:WLV852038 WBX852038:WBZ852038 VSB852038:VSD852038 VIF852038:VIH852038 UYJ852038:UYL852038 UON852038:UOP852038 UER852038:UET852038 TUV852038:TUX852038 TKZ852038:TLB852038 TBD852038:TBF852038 SRH852038:SRJ852038 SHL852038:SHN852038 RXP852038:RXR852038 RNT852038:RNV852038 RDX852038:RDZ852038 QUB852038:QUD852038 QKF852038:QKH852038 QAJ852038:QAL852038 PQN852038:PQP852038 PGR852038:PGT852038 OWV852038:OWX852038 OMZ852038:ONB852038 ODD852038:ODF852038 NTH852038:NTJ852038 NJL852038:NJN852038 MZP852038:MZR852038 MPT852038:MPV852038 MFX852038:MFZ852038 LWB852038:LWD852038 LMF852038:LMH852038 LCJ852038:LCL852038 KSN852038:KSP852038 KIR852038:KIT852038 JYV852038:JYX852038 JOZ852038:JPB852038 JFD852038:JFF852038 IVH852038:IVJ852038 ILL852038:ILN852038 IBP852038:IBR852038 HRT852038:HRV852038 HHX852038:HHZ852038 GYB852038:GYD852038 GOF852038:GOH852038 GEJ852038:GEL852038 FUN852038:FUP852038 FKR852038:FKT852038 FAV852038:FAX852038 EQZ852038:ERB852038 EHD852038:EHF852038 DXH852038:DXJ852038 DNL852038:DNN852038 DDP852038:DDR852038 CTT852038:CTV852038 CJX852038:CJZ852038 CAB852038:CAD852038 BQF852038:BQH852038 BGJ852038:BGL852038 AWN852038:AWP852038 AMR852038:AMT852038 ACV852038:ACX852038 SZ852038:TB852038 JD852038:JF852038 H852038:J852038 WVP786502:WVR786502 WLT786502:WLV786502 WBX786502:WBZ786502 VSB786502:VSD786502 VIF786502:VIH786502 UYJ786502:UYL786502 UON786502:UOP786502 UER786502:UET786502 TUV786502:TUX786502 TKZ786502:TLB786502 TBD786502:TBF786502 SRH786502:SRJ786502 SHL786502:SHN786502 RXP786502:RXR786502 RNT786502:RNV786502 RDX786502:RDZ786502 QUB786502:QUD786502 QKF786502:QKH786502 QAJ786502:QAL786502 PQN786502:PQP786502 PGR786502:PGT786502 OWV786502:OWX786502 OMZ786502:ONB786502 ODD786502:ODF786502 NTH786502:NTJ786502 NJL786502:NJN786502 MZP786502:MZR786502 MPT786502:MPV786502 MFX786502:MFZ786502 LWB786502:LWD786502 LMF786502:LMH786502 LCJ786502:LCL786502 KSN786502:KSP786502 KIR786502:KIT786502 JYV786502:JYX786502 JOZ786502:JPB786502 JFD786502:JFF786502 IVH786502:IVJ786502 ILL786502:ILN786502 IBP786502:IBR786502 HRT786502:HRV786502 HHX786502:HHZ786502 GYB786502:GYD786502 GOF786502:GOH786502 GEJ786502:GEL786502 FUN786502:FUP786502 FKR786502:FKT786502 FAV786502:FAX786502 EQZ786502:ERB786502 EHD786502:EHF786502 DXH786502:DXJ786502 DNL786502:DNN786502 DDP786502:DDR786502 CTT786502:CTV786502 CJX786502:CJZ786502 CAB786502:CAD786502 BQF786502:BQH786502 BGJ786502:BGL786502 AWN786502:AWP786502 AMR786502:AMT786502 ACV786502:ACX786502 SZ786502:TB786502 JD786502:JF786502 H786502:J786502 WVP720966:WVR720966 WLT720966:WLV720966 WBX720966:WBZ720966 VSB720966:VSD720966 VIF720966:VIH720966 UYJ720966:UYL720966 UON720966:UOP720966 UER720966:UET720966 TUV720966:TUX720966 TKZ720966:TLB720966 TBD720966:TBF720966 SRH720966:SRJ720966 SHL720966:SHN720966 RXP720966:RXR720966 RNT720966:RNV720966 RDX720966:RDZ720966 QUB720966:QUD720966 QKF720966:QKH720966 QAJ720966:QAL720966 PQN720966:PQP720966 PGR720966:PGT720966 OWV720966:OWX720966 OMZ720966:ONB720966 ODD720966:ODF720966 NTH720966:NTJ720966 NJL720966:NJN720966 MZP720966:MZR720966 MPT720966:MPV720966 MFX720966:MFZ720966 LWB720966:LWD720966 LMF720966:LMH720966 LCJ720966:LCL720966 KSN720966:KSP720966 KIR720966:KIT720966 JYV720966:JYX720966 JOZ720966:JPB720966 JFD720966:JFF720966 IVH720966:IVJ720966 ILL720966:ILN720966 IBP720966:IBR720966 HRT720966:HRV720966 HHX720966:HHZ720966 GYB720966:GYD720966 GOF720966:GOH720966 GEJ720966:GEL720966 FUN720966:FUP720966 FKR720966:FKT720966 FAV720966:FAX720966 EQZ720966:ERB720966 EHD720966:EHF720966 DXH720966:DXJ720966 DNL720966:DNN720966 DDP720966:DDR720966 CTT720966:CTV720966 CJX720966:CJZ720966 CAB720966:CAD720966 BQF720966:BQH720966 BGJ720966:BGL720966 AWN720966:AWP720966 AMR720966:AMT720966 ACV720966:ACX720966 SZ720966:TB720966 JD720966:JF720966 H720966:J720966 WVP655430:WVR655430 WLT655430:WLV655430 WBX655430:WBZ655430 VSB655430:VSD655430 VIF655430:VIH655430 UYJ655430:UYL655430 UON655430:UOP655430 UER655430:UET655430 TUV655430:TUX655430 TKZ655430:TLB655430 TBD655430:TBF655430 SRH655430:SRJ655430 SHL655430:SHN655430 RXP655430:RXR655430 RNT655430:RNV655430 RDX655430:RDZ655430 QUB655430:QUD655430 QKF655430:QKH655430 QAJ655430:QAL655430 PQN655430:PQP655430 PGR655430:PGT655430 OWV655430:OWX655430 OMZ655430:ONB655430 ODD655430:ODF655430 NTH655430:NTJ655430 NJL655430:NJN655430 MZP655430:MZR655430 MPT655430:MPV655430 MFX655430:MFZ655430 LWB655430:LWD655430 LMF655430:LMH655430 LCJ655430:LCL655430 KSN655430:KSP655430 KIR655430:KIT655430 JYV655430:JYX655430 JOZ655430:JPB655430 JFD655430:JFF655430 IVH655430:IVJ655430 ILL655430:ILN655430 IBP655430:IBR655430 HRT655430:HRV655430 HHX655430:HHZ655430 GYB655430:GYD655430 GOF655430:GOH655430 GEJ655430:GEL655430 FUN655430:FUP655430 FKR655430:FKT655430 FAV655430:FAX655430 EQZ655430:ERB655430 EHD655430:EHF655430 DXH655430:DXJ655430 DNL655430:DNN655430 DDP655430:DDR655430 CTT655430:CTV655430 CJX655430:CJZ655430 CAB655430:CAD655430 BQF655430:BQH655430 BGJ655430:BGL655430 AWN655430:AWP655430 AMR655430:AMT655430 ACV655430:ACX655430 SZ655430:TB655430 JD655430:JF655430 H655430:J655430 WVP589894:WVR589894 WLT589894:WLV589894 WBX589894:WBZ589894 VSB589894:VSD589894 VIF589894:VIH589894 UYJ589894:UYL589894 UON589894:UOP589894 UER589894:UET589894 TUV589894:TUX589894 TKZ589894:TLB589894 TBD589894:TBF589894 SRH589894:SRJ589894 SHL589894:SHN589894 RXP589894:RXR589894 RNT589894:RNV589894 RDX589894:RDZ589894 QUB589894:QUD589894 QKF589894:QKH589894 QAJ589894:QAL589894 PQN589894:PQP589894 PGR589894:PGT589894 OWV589894:OWX589894 OMZ589894:ONB589894 ODD589894:ODF589894 NTH589894:NTJ589894 NJL589894:NJN589894 MZP589894:MZR589894 MPT589894:MPV589894 MFX589894:MFZ589894 LWB589894:LWD589894 LMF589894:LMH589894 LCJ589894:LCL589894 KSN589894:KSP589894 KIR589894:KIT589894 JYV589894:JYX589894 JOZ589894:JPB589894 JFD589894:JFF589894 IVH589894:IVJ589894 ILL589894:ILN589894 IBP589894:IBR589894 HRT589894:HRV589894 HHX589894:HHZ589894 GYB589894:GYD589894 GOF589894:GOH589894 GEJ589894:GEL589894 FUN589894:FUP589894 FKR589894:FKT589894 FAV589894:FAX589894 EQZ589894:ERB589894 EHD589894:EHF589894 DXH589894:DXJ589894 DNL589894:DNN589894 DDP589894:DDR589894 CTT589894:CTV589894 CJX589894:CJZ589894 CAB589894:CAD589894 BQF589894:BQH589894 BGJ589894:BGL589894 AWN589894:AWP589894 AMR589894:AMT589894 ACV589894:ACX589894 SZ589894:TB589894 JD589894:JF589894 H589894:J589894 WVP524358:WVR524358 WLT524358:WLV524358 WBX524358:WBZ524358 VSB524358:VSD524358 VIF524358:VIH524358 UYJ524358:UYL524358 UON524358:UOP524358 UER524358:UET524358 TUV524358:TUX524358 TKZ524358:TLB524358 TBD524358:TBF524358 SRH524358:SRJ524358 SHL524358:SHN524358 RXP524358:RXR524358 RNT524358:RNV524358 RDX524358:RDZ524358 QUB524358:QUD524358 QKF524358:QKH524358 QAJ524358:QAL524358 PQN524358:PQP524358 PGR524358:PGT524358 OWV524358:OWX524358 OMZ524358:ONB524358 ODD524358:ODF524358 NTH524358:NTJ524358 NJL524358:NJN524358 MZP524358:MZR524358 MPT524358:MPV524358 MFX524358:MFZ524358 LWB524358:LWD524358 LMF524358:LMH524358 LCJ524358:LCL524358 KSN524358:KSP524358 KIR524358:KIT524358 JYV524358:JYX524358 JOZ524358:JPB524358 JFD524358:JFF524358 IVH524358:IVJ524358 ILL524358:ILN524358 IBP524358:IBR524358 HRT524358:HRV524358 HHX524358:HHZ524358 GYB524358:GYD524358 GOF524358:GOH524358 GEJ524358:GEL524358 FUN524358:FUP524358 FKR524358:FKT524358 FAV524358:FAX524358 EQZ524358:ERB524358 EHD524358:EHF524358 DXH524358:DXJ524358 DNL524358:DNN524358 DDP524358:DDR524358 CTT524358:CTV524358 CJX524358:CJZ524358 CAB524358:CAD524358 BQF524358:BQH524358 BGJ524358:BGL524358 AWN524358:AWP524358 AMR524358:AMT524358 ACV524358:ACX524358 SZ524358:TB524358 JD524358:JF524358 H524358:J524358 WVP458822:WVR458822 WLT458822:WLV458822 WBX458822:WBZ458822 VSB458822:VSD458822 VIF458822:VIH458822 UYJ458822:UYL458822 UON458822:UOP458822 UER458822:UET458822 TUV458822:TUX458822 TKZ458822:TLB458822 TBD458822:TBF458822 SRH458822:SRJ458822 SHL458822:SHN458822 RXP458822:RXR458822 RNT458822:RNV458822 RDX458822:RDZ458822 QUB458822:QUD458822 QKF458822:QKH458822 QAJ458822:QAL458822 PQN458822:PQP458822 PGR458822:PGT458822 OWV458822:OWX458822 OMZ458822:ONB458822 ODD458822:ODF458822 NTH458822:NTJ458822 NJL458822:NJN458822 MZP458822:MZR458822 MPT458822:MPV458822 MFX458822:MFZ458822 LWB458822:LWD458822 LMF458822:LMH458822 LCJ458822:LCL458822 KSN458822:KSP458822 KIR458822:KIT458822 JYV458822:JYX458822 JOZ458822:JPB458822 JFD458822:JFF458822 IVH458822:IVJ458822 ILL458822:ILN458822 IBP458822:IBR458822 HRT458822:HRV458822 HHX458822:HHZ458822 GYB458822:GYD458822 GOF458822:GOH458822 GEJ458822:GEL458822 FUN458822:FUP458822 FKR458822:FKT458822 FAV458822:FAX458822 EQZ458822:ERB458822 EHD458822:EHF458822 DXH458822:DXJ458822 DNL458822:DNN458822 DDP458822:DDR458822 CTT458822:CTV458822 CJX458822:CJZ458822 CAB458822:CAD458822 BQF458822:BQH458822 BGJ458822:BGL458822 AWN458822:AWP458822 AMR458822:AMT458822 ACV458822:ACX458822 SZ458822:TB458822 JD458822:JF458822 H458822:J458822 WVP393286:WVR393286 WLT393286:WLV393286 WBX393286:WBZ393286 VSB393286:VSD393286 VIF393286:VIH393286 UYJ393286:UYL393286 UON393286:UOP393286 UER393286:UET393286 TUV393286:TUX393286 TKZ393286:TLB393286 TBD393286:TBF393286 SRH393286:SRJ393286 SHL393286:SHN393286 RXP393286:RXR393286 RNT393286:RNV393286 RDX393286:RDZ393286 QUB393286:QUD393286 QKF393286:QKH393286 QAJ393286:QAL393286 PQN393286:PQP393286 PGR393286:PGT393286 OWV393286:OWX393286 OMZ393286:ONB393286 ODD393286:ODF393286 NTH393286:NTJ393286 NJL393286:NJN393286 MZP393286:MZR393286 MPT393286:MPV393286 MFX393286:MFZ393286 LWB393286:LWD393286 LMF393286:LMH393286 LCJ393286:LCL393286 KSN393286:KSP393286 KIR393286:KIT393286 JYV393286:JYX393286 JOZ393286:JPB393286 JFD393286:JFF393286 IVH393286:IVJ393286 ILL393286:ILN393286 IBP393286:IBR393286 HRT393286:HRV393286 HHX393286:HHZ393286 GYB393286:GYD393286 GOF393286:GOH393286 GEJ393286:GEL393286 FUN393286:FUP393286 FKR393286:FKT393286 FAV393286:FAX393286 EQZ393286:ERB393286 EHD393286:EHF393286 DXH393286:DXJ393286 DNL393286:DNN393286 DDP393286:DDR393286 CTT393286:CTV393286 CJX393286:CJZ393286 CAB393286:CAD393286 BQF393286:BQH393286 BGJ393286:BGL393286 AWN393286:AWP393286 AMR393286:AMT393286 ACV393286:ACX393286 SZ393286:TB393286 JD393286:JF393286 H393286:J393286 WVP327750:WVR327750 WLT327750:WLV327750 WBX327750:WBZ327750 VSB327750:VSD327750 VIF327750:VIH327750 UYJ327750:UYL327750 UON327750:UOP327750 UER327750:UET327750 TUV327750:TUX327750 TKZ327750:TLB327750 TBD327750:TBF327750 SRH327750:SRJ327750 SHL327750:SHN327750 RXP327750:RXR327750 RNT327750:RNV327750 RDX327750:RDZ327750 QUB327750:QUD327750 QKF327750:QKH327750 QAJ327750:QAL327750 PQN327750:PQP327750 PGR327750:PGT327750 OWV327750:OWX327750 OMZ327750:ONB327750 ODD327750:ODF327750 NTH327750:NTJ327750 NJL327750:NJN327750 MZP327750:MZR327750 MPT327750:MPV327750 MFX327750:MFZ327750 LWB327750:LWD327750 LMF327750:LMH327750 LCJ327750:LCL327750 KSN327750:KSP327750 KIR327750:KIT327750 JYV327750:JYX327750 JOZ327750:JPB327750 JFD327750:JFF327750 IVH327750:IVJ327750 ILL327750:ILN327750 IBP327750:IBR327750 HRT327750:HRV327750 HHX327750:HHZ327750 GYB327750:GYD327750 GOF327750:GOH327750 GEJ327750:GEL327750 FUN327750:FUP327750 FKR327750:FKT327750 FAV327750:FAX327750 EQZ327750:ERB327750 EHD327750:EHF327750 DXH327750:DXJ327750 DNL327750:DNN327750 DDP327750:DDR327750 CTT327750:CTV327750 CJX327750:CJZ327750 CAB327750:CAD327750 BQF327750:BQH327750 BGJ327750:BGL327750 AWN327750:AWP327750 AMR327750:AMT327750 ACV327750:ACX327750 SZ327750:TB327750 JD327750:JF327750 H327750:J327750 WVP262214:WVR262214 WLT262214:WLV262214 WBX262214:WBZ262214 VSB262214:VSD262214 VIF262214:VIH262214 UYJ262214:UYL262214 UON262214:UOP262214 UER262214:UET262214 TUV262214:TUX262214 TKZ262214:TLB262214 TBD262214:TBF262214 SRH262214:SRJ262214 SHL262214:SHN262214 RXP262214:RXR262214 RNT262214:RNV262214 RDX262214:RDZ262214 QUB262214:QUD262214 QKF262214:QKH262214 QAJ262214:QAL262214 PQN262214:PQP262214 PGR262214:PGT262214 OWV262214:OWX262214 OMZ262214:ONB262214 ODD262214:ODF262214 NTH262214:NTJ262214 NJL262214:NJN262214 MZP262214:MZR262214 MPT262214:MPV262214 MFX262214:MFZ262214 LWB262214:LWD262214 LMF262214:LMH262214 LCJ262214:LCL262214 KSN262214:KSP262214 KIR262214:KIT262214 JYV262214:JYX262214 JOZ262214:JPB262214 JFD262214:JFF262214 IVH262214:IVJ262214 ILL262214:ILN262214 IBP262214:IBR262214 HRT262214:HRV262214 HHX262214:HHZ262214 GYB262214:GYD262214 GOF262214:GOH262214 GEJ262214:GEL262214 FUN262214:FUP262214 FKR262214:FKT262214 FAV262214:FAX262214 EQZ262214:ERB262214 EHD262214:EHF262214 DXH262214:DXJ262214 DNL262214:DNN262214 DDP262214:DDR262214 CTT262214:CTV262214 CJX262214:CJZ262214 CAB262214:CAD262214 BQF262214:BQH262214 BGJ262214:BGL262214 AWN262214:AWP262214 AMR262214:AMT262214 ACV262214:ACX262214 SZ262214:TB262214 JD262214:JF262214 H262214:J262214 WVP196678:WVR196678 WLT196678:WLV196678 WBX196678:WBZ196678 VSB196678:VSD196678 VIF196678:VIH196678 UYJ196678:UYL196678 UON196678:UOP196678 UER196678:UET196678 TUV196678:TUX196678 TKZ196678:TLB196678 TBD196678:TBF196678 SRH196678:SRJ196678 SHL196678:SHN196678 RXP196678:RXR196678 RNT196678:RNV196678 RDX196678:RDZ196678 QUB196678:QUD196678 QKF196678:QKH196678 QAJ196678:QAL196678 PQN196678:PQP196678 PGR196678:PGT196678 OWV196678:OWX196678 OMZ196678:ONB196678 ODD196678:ODF196678 NTH196678:NTJ196678 NJL196678:NJN196678 MZP196678:MZR196678 MPT196678:MPV196678 MFX196678:MFZ196678 LWB196678:LWD196678 LMF196678:LMH196678 LCJ196678:LCL196678 KSN196678:KSP196678 KIR196678:KIT196678 JYV196678:JYX196678 JOZ196678:JPB196678 JFD196678:JFF196678 IVH196678:IVJ196678 ILL196678:ILN196678 IBP196678:IBR196678 HRT196678:HRV196678 HHX196678:HHZ196678 GYB196678:GYD196678 GOF196678:GOH196678 GEJ196678:GEL196678 FUN196678:FUP196678 FKR196678:FKT196678 FAV196678:FAX196678 EQZ196678:ERB196678 EHD196678:EHF196678 DXH196678:DXJ196678 DNL196678:DNN196678 DDP196678:DDR196678 CTT196678:CTV196678 CJX196678:CJZ196678 CAB196678:CAD196678 BQF196678:BQH196678 BGJ196678:BGL196678 AWN196678:AWP196678 AMR196678:AMT196678 ACV196678:ACX196678 SZ196678:TB196678 JD196678:JF196678 H196678:J196678 WVP131142:WVR131142 WLT131142:WLV131142 WBX131142:WBZ131142 VSB131142:VSD131142 VIF131142:VIH131142 UYJ131142:UYL131142 UON131142:UOP131142 UER131142:UET131142 TUV131142:TUX131142 TKZ131142:TLB131142 TBD131142:TBF131142 SRH131142:SRJ131142 SHL131142:SHN131142 RXP131142:RXR131142 RNT131142:RNV131142 RDX131142:RDZ131142 QUB131142:QUD131142 QKF131142:QKH131142 QAJ131142:QAL131142 PQN131142:PQP131142 PGR131142:PGT131142 OWV131142:OWX131142 OMZ131142:ONB131142 ODD131142:ODF131142 NTH131142:NTJ131142 NJL131142:NJN131142 MZP131142:MZR131142 MPT131142:MPV131142 MFX131142:MFZ131142 LWB131142:LWD131142 LMF131142:LMH131142 LCJ131142:LCL131142 KSN131142:KSP131142 KIR131142:KIT131142 JYV131142:JYX131142 JOZ131142:JPB131142 JFD131142:JFF131142 IVH131142:IVJ131142 ILL131142:ILN131142 IBP131142:IBR131142 HRT131142:HRV131142 HHX131142:HHZ131142 GYB131142:GYD131142 GOF131142:GOH131142 GEJ131142:GEL131142 FUN131142:FUP131142 FKR131142:FKT131142 FAV131142:FAX131142 EQZ131142:ERB131142 EHD131142:EHF131142 DXH131142:DXJ131142 DNL131142:DNN131142 DDP131142:DDR131142 CTT131142:CTV131142 CJX131142:CJZ131142 CAB131142:CAD131142 BQF131142:BQH131142 BGJ131142:BGL131142 AWN131142:AWP131142 AMR131142:AMT131142 ACV131142:ACX131142 SZ131142:TB131142 JD131142:JF131142 H131142:J131142 WVP65606:WVR65606 WLT65606:WLV65606 WBX65606:WBZ65606 VSB65606:VSD65606 VIF65606:VIH65606 UYJ65606:UYL65606 UON65606:UOP65606 UER65606:UET65606 TUV65606:TUX65606 TKZ65606:TLB65606 TBD65606:TBF65606 SRH65606:SRJ65606 SHL65606:SHN65606 RXP65606:RXR65606 RNT65606:RNV65606 RDX65606:RDZ65606 QUB65606:QUD65606 QKF65606:QKH65606 QAJ65606:QAL65606 PQN65606:PQP65606 PGR65606:PGT65606 OWV65606:OWX65606 OMZ65606:ONB65606 ODD65606:ODF65606 NTH65606:NTJ65606 NJL65606:NJN65606 MZP65606:MZR65606 MPT65606:MPV65606 MFX65606:MFZ65606 LWB65606:LWD65606 LMF65606:LMH65606 LCJ65606:LCL65606 KSN65606:KSP65606 KIR65606:KIT65606 JYV65606:JYX65606 JOZ65606:JPB65606 JFD65606:JFF65606 IVH65606:IVJ65606 ILL65606:ILN65606 IBP65606:IBR65606 HRT65606:HRV65606 HHX65606:HHZ65606 GYB65606:GYD65606 GOF65606:GOH65606 GEJ65606:GEL65606 FUN65606:FUP65606 FKR65606:FKT65606 FAV65606:FAX65606 EQZ65606:ERB65606 EHD65606:EHF65606 DXH65606:DXJ65606 DNL65606:DNN65606 DDP65606:DDR65606 CTT65606:CTV65606 CJX65606:CJZ65606 CAB65606:CAD65606 BQF65606:BQH65606 BGJ65606:BGL65606 AWN65606:AWP65606 AMR65606:AMT65606 ACV65606:ACX65606 SZ65606:TB65606 JD65606:JF65606 H65606:J65606 WVP70:WVR70 WLT70:WLV70 WBX70:WBZ70 VSB70:VSD70 VIF70:VIH70 UYJ70:UYL70 UON70:UOP70 UER70:UET70 TUV70:TUX70 TKZ70:TLB70 TBD70:TBF70 SRH70:SRJ70 SHL70:SHN70 RXP70:RXR70 RNT70:RNV70 RDX70:RDZ70 QUB70:QUD70 QKF70:QKH70 QAJ70:QAL70 PQN70:PQP70 PGR70:PGT70 OWV70:OWX70 OMZ70:ONB70 ODD70:ODF70 NTH70:NTJ70 NJL70:NJN70 MZP70:MZR70 MPT70:MPV70 MFX70:MFZ70 LWB70:LWD70 LMF70:LMH70 LCJ70:LCL70 KSN70:KSP70 KIR70:KIT70 JYV70:JYX70 JOZ70:JPB70 JFD70:JFF70 IVH70:IVJ70 ILL70:ILN70 IBP70:IBR70 HRT70:HRV70 HHX70:HHZ70 GYB70:GYD70 GOF70:GOH70 GEJ70:GEL70 FUN70:FUP70 FKR70:FKT70 FAV70:FAX70 EQZ70:ERB70 EHD70:EHF70 DXH70:DXJ70 DNL70:DNN70 DDP70:DDR70 CTT70:CTV70 CJX70:CJZ70 CAB70:CAD70 BQF70:BQH70 BGJ70:BGL70 AWN70:AWP70 AMR70:AMT70 ACV70:ACX70 SZ70:TB70 JD70:JF70 JD65491:JF65491 WVP983033:WVR983033 WLT983033:WLV983033 WBX983033:WBZ983033 VSB983033:VSD983033 VIF983033:VIH983033 UYJ983033:UYL983033 UON983033:UOP983033 UER983033:UET983033 TUV983033:TUX983033 TKZ983033:TLB983033 TBD983033:TBF983033 SRH983033:SRJ983033 SHL983033:SHN983033 RXP983033:RXR983033 RNT983033:RNV983033 RDX983033:RDZ983033 QUB983033:QUD983033 QKF983033:QKH983033 QAJ983033:QAL983033 PQN983033:PQP983033 PGR983033:PGT983033 OWV983033:OWX983033 OMZ983033:ONB983033 ODD983033:ODF983033 NTH983033:NTJ983033 NJL983033:NJN983033 MZP983033:MZR983033 MPT983033:MPV983033 MFX983033:MFZ983033 LWB983033:LWD983033 LMF983033:LMH983033 LCJ983033:LCL983033 KSN983033:KSP983033 KIR983033:KIT983033 JYV983033:JYX983033 JOZ983033:JPB983033 JFD983033:JFF983033 IVH983033:IVJ983033 ILL983033:ILN983033 IBP983033:IBR983033 HRT983033:HRV983033 HHX983033:HHZ983033 GYB983033:GYD983033 GOF983033:GOH983033 GEJ983033:GEL983033 FUN983033:FUP983033 FKR983033:FKT983033 FAV983033:FAX983033 EQZ983033:ERB983033 EHD983033:EHF983033 DXH983033:DXJ983033 DNL983033:DNN983033 DDP983033:DDR983033 CTT983033:CTV983033 CJX983033:CJZ983033 CAB983033:CAD983033 BQF983033:BQH983033 BGJ983033:BGL983033 AWN983033:AWP983033 AMR983033:AMT983033 ACV983033:ACX983033 SZ983033:TB983033 JD983033:JF983033 H983033:J983033 WVP917497:WVR917497 WLT917497:WLV917497 WBX917497:WBZ917497 VSB917497:VSD917497 VIF917497:VIH917497 UYJ917497:UYL917497 UON917497:UOP917497 UER917497:UET917497 TUV917497:TUX917497 TKZ917497:TLB917497 TBD917497:TBF917497 SRH917497:SRJ917497 SHL917497:SHN917497 RXP917497:RXR917497 RNT917497:RNV917497 RDX917497:RDZ917497 QUB917497:QUD917497 QKF917497:QKH917497 QAJ917497:QAL917497 PQN917497:PQP917497 PGR917497:PGT917497 OWV917497:OWX917497 OMZ917497:ONB917497 ODD917497:ODF917497 NTH917497:NTJ917497 NJL917497:NJN917497 MZP917497:MZR917497 MPT917497:MPV917497 MFX917497:MFZ917497 LWB917497:LWD917497 LMF917497:LMH917497 LCJ917497:LCL917497 KSN917497:KSP917497 KIR917497:KIT917497 JYV917497:JYX917497 JOZ917497:JPB917497 JFD917497:JFF917497 IVH917497:IVJ917497 ILL917497:ILN917497 IBP917497:IBR917497 HRT917497:HRV917497 HHX917497:HHZ917497 GYB917497:GYD917497 GOF917497:GOH917497 GEJ917497:GEL917497 FUN917497:FUP917497 FKR917497:FKT917497 FAV917497:FAX917497 EQZ917497:ERB917497 EHD917497:EHF917497 DXH917497:DXJ917497 DNL917497:DNN917497 DDP917497:DDR917497 CTT917497:CTV917497 CJX917497:CJZ917497 CAB917497:CAD917497 BQF917497:BQH917497 BGJ917497:BGL917497 AWN917497:AWP917497 AMR917497:AMT917497 ACV917497:ACX917497 SZ917497:TB917497 JD917497:JF917497 H917497:J917497 WVP851961:WVR851961 WLT851961:WLV851961 WBX851961:WBZ851961 VSB851961:VSD851961 VIF851961:VIH851961 UYJ851961:UYL851961 UON851961:UOP851961 UER851961:UET851961 TUV851961:TUX851961 TKZ851961:TLB851961 TBD851961:TBF851961 SRH851961:SRJ851961 SHL851961:SHN851961 RXP851961:RXR851961 RNT851961:RNV851961 RDX851961:RDZ851961 QUB851961:QUD851961 QKF851961:QKH851961 QAJ851961:QAL851961 PQN851961:PQP851961 PGR851961:PGT851961 OWV851961:OWX851961 OMZ851961:ONB851961 ODD851961:ODF851961 NTH851961:NTJ851961 NJL851961:NJN851961 MZP851961:MZR851961 MPT851961:MPV851961 MFX851961:MFZ851961 LWB851961:LWD851961 LMF851961:LMH851961 LCJ851961:LCL851961 KSN851961:KSP851961 KIR851961:KIT851961 JYV851961:JYX851961 JOZ851961:JPB851961 JFD851961:JFF851961 IVH851961:IVJ851961 ILL851961:ILN851961 IBP851961:IBR851961 HRT851961:HRV851961 HHX851961:HHZ851961 GYB851961:GYD851961 GOF851961:GOH851961 GEJ851961:GEL851961 FUN851961:FUP851961 FKR851961:FKT851961 FAV851961:FAX851961 EQZ851961:ERB851961 EHD851961:EHF851961 DXH851961:DXJ851961 DNL851961:DNN851961 DDP851961:DDR851961 CTT851961:CTV851961 CJX851961:CJZ851961 CAB851961:CAD851961 BQF851961:BQH851961 BGJ851961:BGL851961 AWN851961:AWP851961 AMR851961:AMT851961 ACV851961:ACX851961 SZ851961:TB851961 JD851961:JF851961 H851961:J851961 WVP786425:WVR786425 WLT786425:WLV786425 WBX786425:WBZ786425 VSB786425:VSD786425 VIF786425:VIH786425 UYJ786425:UYL786425 UON786425:UOP786425 UER786425:UET786425 TUV786425:TUX786425 TKZ786425:TLB786425 TBD786425:TBF786425 SRH786425:SRJ786425 SHL786425:SHN786425 RXP786425:RXR786425 RNT786425:RNV786425 RDX786425:RDZ786425 QUB786425:QUD786425 QKF786425:QKH786425 QAJ786425:QAL786425 PQN786425:PQP786425 PGR786425:PGT786425 OWV786425:OWX786425 OMZ786425:ONB786425 ODD786425:ODF786425 NTH786425:NTJ786425 NJL786425:NJN786425 MZP786425:MZR786425 MPT786425:MPV786425 MFX786425:MFZ786425 LWB786425:LWD786425 LMF786425:LMH786425 LCJ786425:LCL786425 KSN786425:KSP786425 KIR786425:KIT786425 JYV786425:JYX786425 JOZ786425:JPB786425 JFD786425:JFF786425 IVH786425:IVJ786425 ILL786425:ILN786425 IBP786425:IBR786425 HRT786425:HRV786425 HHX786425:HHZ786425 GYB786425:GYD786425 GOF786425:GOH786425 GEJ786425:GEL786425 FUN786425:FUP786425 FKR786425:FKT786425 FAV786425:FAX786425 EQZ786425:ERB786425 EHD786425:EHF786425 DXH786425:DXJ786425 DNL786425:DNN786425 DDP786425:DDR786425 CTT786425:CTV786425 CJX786425:CJZ786425 CAB786425:CAD786425 BQF786425:BQH786425 BGJ786425:BGL786425 AWN786425:AWP786425 AMR786425:AMT786425 ACV786425:ACX786425 SZ786425:TB786425 JD786425:JF786425 H786425:J786425 WVP720889:WVR720889 WLT720889:WLV720889 WBX720889:WBZ720889 VSB720889:VSD720889 VIF720889:VIH720889 UYJ720889:UYL720889 UON720889:UOP720889 UER720889:UET720889 TUV720889:TUX720889 TKZ720889:TLB720889 TBD720889:TBF720889 SRH720889:SRJ720889 SHL720889:SHN720889 RXP720889:RXR720889 RNT720889:RNV720889 RDX720889:RDZ720889 QUB720889:QUD720889 QKF720889:QKH720889 QAJ720889:QAL720889 PQN720889:PQP720889 PGR720889:PGT720889 OWV720889:OWX720889 OMZ720889:ONB720889 ODD720889:ODF720889 NTH720889:NTJ720889 NJL720889:NJN720889 MZP720889:MZR720889 MPT720889:MPV720889 MFX720889:MFZ720889 LWB720889:LWD720889 LMF720889:LMH720889 LCJ720889:LCL720889 KSN720889:KSP720889 KIR720889:KIT720889 JYV720889:JYX720889 JOZ720889:JPB720889 JFD720889:JFF720889 IVH720889:IVJ720889 ILL720889:ILN720889 IBP720889:IBR720889 HRT720889:HRV720889 HHX720889:HHZ720889 GYB720889:GYD720889 GOF720889:GOH720889 GEJ720889:GEL720889 FUN720889:FUP720889 FKR720889:FKT720889 FAV720889:FAX720889 EQZ720889:ERB720889 EHD720889:EHF720889 DXH720889:DXJ720889 DNL720889:DNN720889 DDP720889:DDR720889 CTT720889:CTV720889 CJX720889:CJZ720889 CAB720889:CAD720889 BQF720889:BQH720889 BGJ720889:BGL720889 AWN720889:AWP720889 AMR720889:AMT720889 ACV720889:ACX720889 SZ720889:TB720889 JD720889:JF720889 H720889:J720889 WVP655353:WVR655353 WLT655353:WLV655353 WBX655353:WBZ655353 VSB655353:VSD655353 VIF655353:VIH655353 UYJ655353:UYL655353 UON655353:UOP655353 UER655353:UET655353 TUV655353:TUX655353 TKZ655353:TLB655353 TBD655353:TBF655353 SRH655353:SRJ655353 SHL655353:SHN655353 RXP655353:RXR655353 RNT655353:RNV655353 RDX655353:RDZ655353 QUB655353:QUD655353 QKF655353:QKH655353 QAJ655353:QAL655353 PQN655353:PQP655353 PGR655353:PGT655353 OWV655353:OWX655353 OMZ655353:ONB655353 ODD655353:ODF655353 NTH655353:NTJ655353 NJL655353:NJN655353 MZP655353:MZR655353 MPT655353:MPV655353 MFX655353:MFZ655353 LWB655353:LWD655353 LMF655353:LMH655353 LCJ655353:LCL655353 KSN655353:KSP655353 KIR655353:KIT655353 JYV655353:JYX655353 JOZ655353:JPB655353 JFD655353:JFF655353 IVH655353:IVJ655353 ILL655353:ILN655353 IBP655353:IBR655353 HRT655353:HRV655353 HHX655353:HHZ655353 GYB655353:GYD655353 GOF655353:GOH655353 GEJ655353:GEL655353 FUN655353:FUP655353 FKR655353:FKT655353 FAV655353:FAX655353 EQZ655353:ERB655353 EHD655353:EHF655353 DXH655353:DXJ655353 DNL655353:DNN655353 DDP655353:DDR655353 CTT655353:CTV655353 CJX655353:CJZ655353 CAB655353:CAD655353 BQF655353:BQH655353 BGJ655353:BGL655353 AWN655353:AWP655353 AMR655353:AMT655353 ACV655353:ACX655353 SZ655353:TB655353 JD655353:JF655353 H655353:J655353 WVP589817:WVR589817 WLT589817:WLV589817 WBX589817:WBZ589817 VSB589817:VSD589817 VIF589817:VIH589817 UYJ589817:UYL589817 UON589817:UOP589817 UER589817:UET589817 TUV589817:TUX589817 TKZ589817:TLB589817 TBD589817:TBF589817 SRH589817:SRJ589817 SHL589817:SHN589817 RXP589817:RXR589817 RNT589817:RNV589817 RDX589817:RDZ589817 QUB589817:QUD589817 QKF589817:QKH589817 QAJ589817:QAL589817 PQN589817:PQP589817 PGR589817:PGT589817 OWV589817:OWX589817 OMZ589817:ONB589817 ODD589817:ODF589817 NTH589817:NTJ589817 NJL589817:NJN589817 MZP589817:MZR589817 MPT589817:MPV589817 MFX589817:MFZ589817 LWB589817:LWD589817 LMF589817:LMH589817 LCJ589817:LCL589817 KSN589817:KSP589817 KIR589817:KIT589817 JYV589817:JYX589817 JOZ589817:JPB589817 JFD589817:JFF589817 IVH589817:IVJ589817 ILL589817:ILN589817 IBP589817:IBR589817 HRT589817:HRV589817 HHX589817:HHZ589817 GYB589817:GYD589817 GOF589817:GOH589817 GEJ589817:GEL589817 FUN589817:FUP589817 FKR589817:FKT589817 FAV589817:FAX589817 EQZ589817:ERB589817 EHD589817:EHF589817 DXH589817:DXJ589817 DNL589817:DNN589817 DDP589817:DDR589817 CTT589817:CTV589817 CJX589817:CJZ589817 CAB589817:CAD589817 BQF589817:BQH589817 BGJ589817:BGL589817 AWN589817:AWP589817 AMR589817:AMT589817 ACV589817:ACX589817 SZ589817:TB589817 JD589817:JF589817 H589817:J589817 WVP524281:WVR524281 WLT524281:WLV524281 WBX524281:WBZ524281 VSB524281:VSD524281 VIF524281:VIH524281 UYJ524281:UYL524281 UON524281:UOP524281 UER524281:UET524281 TUV524281:TUX524281 TKZ524281:TLB524281 TBD524281:TBF524281 SRH524281:SRJ524281 SHL524281:SHN524281 RXP524281:RXR524281 RNT524281:RNV524281 RDX524281:RDZ524281 QUB524281:QUD524281 QKF524281:QKH524281 QAJ524281:QAL524281 PQN524281:PQP524281 PGR524281:PGT524281 OWV524281:OWX524281 OMZ524281:ONB524281 ODD524281:ODF524281 NTH524281:NTJ524281 NJL524281:NJN524281 MZP524281:MZR524281 MPT524281:MPV524281 MFX524281:MFZ524281 LWB524281:LWD524281 LMF524281:LMH524281 LCJ524281:LCL524281 KSN524281:KSP524281 KIR524281:KIT524281 JYV524281:JYX524281 JOZ524281:JPB524281 JFD524281:JFF524281 IVH524281:IVJ524281 ILL524281:ILN524281 IBP524281:IBR524281 HRT524281:HRV524281 HHX524281:HHZ524281 GYB524281:GYD524281 GOF524281:GOH524281 GEJ524281:GEL524281 FUN524281:FUP524281 FKR524281:FKT524281 FAV524281:FAX524281 EQZ524281:ERB524281 EHD524281:EHF524281 DXH524281:DXJ524281 DNL524281:DNN524281 DDP524281:DDR524281 CTT524281:CTV524281 CJX524281:CJZ524281 CAB524281:CAD524281 BQF524281:BQH524281 BGJ524281:BGL524281 AWN524281:AWP524281 AMR524281:AMT524281 ACV524281:ACX524281 SZ524281:TB524281 JD524281:JF524281 H524281:J524281 WVP458745:WVR458745 WLT458745:WLV458745 WBX458745:WBZ458745 VSB458745:VSD458745 VIF458745:VIH458745 UYJ458745:UYL458745 UON458745:UOP458745 UER458745:UET458745 TUV458745:TUX458745 TKZ458745:TLB458745 TBD458745:TBF458745 SRH458745:SRJ458745 SHL458745:SHN458745 RXP458745:RXR458745 RNT458745:RNV458745 RDX458745:RDZ458745 QUB458745:QUD458745 QKF458745:QKH458745 QAJ458745:QAL458745 PQN458745:PQP458745 PGR458745:PGT458745 OWV458745:OWX458745 OMZ458745:ONB458745 ODD458745:ODF458745 NTH458745:NTJ458745 NJL458745:NJN458745 MZP458745:MZR458745 MPT458745:MPV458745 MFX458745:MFZ458745 LWB458745:LWD458745 LMF458745:LMH458745 LCJ458745:LCL458745 KSN458745:KSP458745 KIR458745:KIT458745 JYV458745:JYX458745 JOZ458745:JPB458745 JFD458745:JFF458745 IVH458745:IVJ458745 ILL458745:ILN458745 IBP458745:IBR458745 HRT458745:HRV458745 HHX458745:HHZ458745 GYB458745:GYD458745 GOF458745:GOH458745 GEJ458745:GEL458745 FUN458745:FUP458745 FKR458745:FKT458745 FAV458745:FAX458745 EQZ458745:ERB458745 EHD458745:EHF458745 DXH458745:DXJ458745 DNL458745:DNN458745 DDP458745:DDR458745 CTT458745:CTV458745 CJX458745:CJZ458745 CAB458745:CAD458745 BQF458745:BQH458745 BGJ458745:BGL458745 AWN458745:AWP458745 AMR458745:AMT458745 ACV458745:ACX458745 SZ458745:TB458745 JD458745:JF458745 H458745:J458745 WVP393209:WVR393209 WLT393209:WLV393209 WBX393209:WBZ393209 VSB393209:VSD393209 VIF393209:VIH393209 UYJ393209:UYL393209 UON393209:UOP393209 UER393209:UET393209 TUV393209:TUX393209 TKZ393209:TLB393209 TBD393209:TBF393209 SRH393209:SRJ393209 SHL393209:SHN393209 RXP393209:RXR393209 RNT393209:RNV393209 RDX393209:RDZ393209 QUB393209:QUD393209 QKF393209:QKH393209 QAJ393209:QAL393209 PQN393209:PQP393209 PGR393209:PGT393209 OWV393209:OWX393209 OMZ393209:ONB393209 ODD393209:ODF393209 NTH393209:NTJ393209 NJL393209:NJN393209 MZP393209:MZR393209 MPT393209:MPV393209 MFX393209:MFZ393209 LWB393209:LWD393209 LMF393209:LMH393209 LCJ393209:LCL393209 KSN393209:KSP393209 KIR393209:KIT393209 JYV393209:JYX393209 JOZ393209:JPB393209 JFD393209:JFF393209 IVH393209:IVJ393209 ILL393209:ILN393209 IBP393209:IBR393209 HRT393209:HRV393209 HHX393209:HHZ393209 GYB393209:GYD393209 GOF393209:GOH393209 GEJ393209:GEL393209 FUN393209:FUP393209 FKR393209:FKT393209 FAV393209:FAX393209 EQZ393209:ERB393209 EHD393209:EHF393209 DXH393209:DXJ393209 DNL393209:DNN393209 DDP393209:DDR393209 CTT393209:CTV393209 CJX393209:CJZ393209 CAB393209:CAD393209 BQF393209:BQH393209 BGJ393209:BGL393209 AWN393209:AWP393209 AMR393209:AMT393209 ACV393209:ACX393209 SZ393209:TB393209 JD393209:JF393209 H393209:J393209 WVP327673:WVR327673 WLT327673:WLV327673 WBX327673:WBZ327673 VSB327673:VSD327673 VIF327673:VIH327673 UYJ327673:UYL327673 UON327673:UOP327673 UER327673:UET327673 TUV327673:TUX327673 TKZ327673:TLB327673 TBD327673:TBF327673 SRH327673:SRJ327673 SHL327673:SHN327673 RXP327673:RXR327673 RNT327673:RNV327673 RDX327673:RDZ327673 QUB327673:QUD327673 QKF327673:QKH327673 QAJ327673:QAL327673 PQN327673:PQP327673 PGR327673:PGT327673 OWV327673:OWX327673 OMZ327673:ONB327673 ODD327673:ODF327673 NTH327673:NTJ327673 NJL327673:NJN327673 MZP327673:MZR327673 MPT327673:MPV327673 MFX327673:MFZ327673 LWB327673:LWD327673 LMF327673:LMH327673 LCJ327673:LCL327673 KSN327673:KSP327673 KIR327673:KIT327673 JYV327673:JYX327673 JOZ327673:JPB327673 JFD327673:JFF327673 IVH327673:IVJ327673 ILL327673:ILN327673 IBP327673:IBR327673 HRT327673:HRV327673 HHX327673:HHZ327673 GYB327673:GYD327673 GOF327673:GOH327673 GEJ327673:GEL327673 FUN327673:FUP327673 FKR327673:FKT327673 FAV327673:FAX327673 EQZ327673:ERB327673 EHD327673:EHF327673 DXH327673:DXJ327673 DNL327673:DNN327673 DDP327673:DDR327673 CTT327673:CTV327673 CJX327673:CJZ327673 CAB327673:CAD327673 BQF327673:BQH327673 BGJ327673:BGL327673 AWN327673:AWP327673 AMR327673:AMT327673 ACV327673:ACX327673 SZ327673:TB327673 JD327673:JF327673 H327673:J327673 WVP262137:WVR262137 WLT262137:WLV262137 WBX262137:WBZ262137 VSB262137:VSD262137 VIF262137:VIH262137 UYJ262137:UYL262137 UON262137:UOP262137 UER262137:UET262137 TUV262137:TUX262137 TKZ262137:TLB262137 TBD262137:TBF262137 SRH262137:SRJ262137 SHL262137:SHN262137 RXP262137:RXR262137 RNT262137:RNV262137 RDX262137:RDZ262137 QUB262137:QUD262137 QKF262137:QKH262137 QAJ262137:QAL262137 PQN262137:PQP262137 PGR262137:PGT262137 OWV262137:OWX262137 OMZ262137:ONB262137 ODD262137:ODF262137 NTH262137:NTJ262137 NJL262137:NJN262137 MZP262137:MZR262137 MPT262137:MPV262137 MFX262137:MFZ262137 LWB262137:LWD262137 LMF262137:LMH262137 LCJ262137:LCL262137 KSN262137:KSP262137 KIR262137:KIT262137 JYV262137:JYX262137 JOZ262137:JPB262137 JFD262137:JFF262137 IVH262137:IVJ262137 ILL262137:ILN262137 IBP262137:IBR262137 HRT262137:HRV262137 HHX262137:HHZ262137 GYB262137:GYD262137 GOF262137:GOH262137 GEJ262137:GEL262137 FUN262137:FUP262137 FKR262137:FKT262137 FAV262137:FAX262137 EQZ262137:ERB262137 EHD262137:EHF262137 DXH262137:DXJ262137 DNL262137:DNN262137 DDP262137:DDR262137 CTT262137:CTV262137 CJX262137:CJZ262137 CAB262137:CAD262137 BQF262137:BQH262137 BGJ262137:BGL262137 AWN262137:AWP262137 AMR262137:AMT262137 ACV262137:ACX262137 SZ262137:TB262137 JD262137:JF262137 H262137:J262137 WVP196601:WVR196601 WLT196601:WLV196601 WBX196601:WBZ196601 VSB196601:VSD196601 VIF196601:VIH196601 UYJ196601:UYL196601 UON196601:UOP196601 UER196601:UET196601 TUV196601:TUX196601 TKZ196601:TLB196601 TBD196601:TBF196601 SRH196601:SRJ196601 SHL196601:SHN196601 RXP196601:RXR196601 RNT196601:RNV196601 RDX196601:RDZ196601 QUB196601:QUD196601 QKF196601:QKH196601 QAJ196601:QAL196601 PQN196601:PQP196601 PGR196601:PGT196601 OWV196601:OWX196601 OMZ196601:ONB196601 ODD196601:ODF196601 NTH196601:NTJ196601 NJL196601:NJN196601 MZP196601:MZR196601 MPT196601:MPV196601 MFX196601:MFZ196601 LWB196601:LWD196601 LMF196601:LMH196601 LCJ196601:LCL196601 KSN196601:KSP196601 KIR196601:KIT196601 JYV196601:JYX196601 JOZ196601:JPB196601 JFD196601:JFF196601 IVH196601:IVJ196601 ILL196601:ILN196601 IBP196601:IBR196601 HRT196601:HRV196601 HHX196601:HHZ196601 GYB196601:GYD196601 GOF196601:GOH196601 GEJ196601:GEL196601 FUN196601:FUP196601 FKR196601:FKT196601 FAV196601:FAX196601 EQZ196601:ERB196601 EHD196601:EHF196601 DXH196601:DXJ196601 DNL196601:DNN196601 DDP196601:DDR196601 CTT196601:CTV196601 CJX196601:CJZ196601 CAB196601:CAD196601 BQF196601:BQH196601 BGJ196601:BGL196601 AWN196601:AWP196601 AMR196601:AMT196601 ACV196601:ACX196601 SZ196601:TB196601 JD196601:JF196601 H196601:J196601 WVP131065:WVR131065 WLT131065:WLV131065 WBX131065:WBZ131065 VSB131065:VSD131065 VIF131065:VIH131065 UYJ131065:UYL131065 UON131065:UOP131065 UER131065:UET131065 TUV131065:TUX131065 TKZ131065:TLB131065 TBD131065:TBF131065 SRH131065:SRJ131065 SHL131065:SHN131065 RXP131065:RXR131065 RNT131065:RNV131065 RDX131065:RDZ131065 QUB131065:QUD131065 QKF131065:QKH131065 QAJ131065:QAL131065 PQN131065:PQP131065 PGR131065:PGT131065 OWV131065:OWX131065 OMZ131065:ONB131065 ODD131065:ODF131065 NTH131065:NTJ131065 NJL131065:NJN131065 MZP131065:MZR131065 MPT131065:MPV131065 MFX131065:MFZ131065 LWB131065:LWD131065 LMF131065:LMH131065 LCJ131065:LCL131065 KSN131065:KSP131065 KIR131065:KIT131065 JYV131065:JYX131065 JOZ131065:JPB131065 JFD131065:JFF131065 IVH131065:IVJ131065 ILL131065:ILN131065 IBP131065:IBR131065 HRT131065:HRV131065 HHX131065:HHZ131065 GYB131065:GYD131065 GOF131065:GOH131065 GEJ131065:GEL131065 FUN131065:FUP131065 FKR131065:FKT131065 FAV131065:FAX131065 EQZ131065:ERB131065 EHD131065:EHF131065 DXH131065:DXJ131065 DNL131065:DNN131065 DDP131065:DDR131065 CTT131065:CTV131065 CJX131065:CJZ131065 CAB131065:CAD131065 BQF131065:BQH131065 BGJ131065:BGL131065 AWN131065:AWP131065 AMR131065:AMT131065 ACV131065:ACX131065 SZ131065:TB131065 JD131065:JF131065 H131065:J131065 WVP65529:WVR65529 WLT65529:WLV65529 WBX65529:WBZ65529 VSB65529:VSD65529 VIF65529:VIH65529 UYJ65529:UYL65529 UON65529:UOP65529 UER65529:UET65529 TUV65529:TUX65529 TKZ65529:TLB65529 TBD65529:TBF65529 SRH65529:SRJ65529 SHL65529:SHN65529 RXP65529:RXR65529 RNT65529:RNV65529 RDX65529:RDZ65529 QUB65529:QUD65529 QKF65529:QKH65529 QAJ65529:QAL65529 PQN65529:PQP65529 PGR65529:PGT65529 OWV65529:OWX65529 OMZ65529:ONB65529 ODD65529:ODF65529 NTH65529:NTJ65529 NJL65529:NJN65529 MZP65529:MZR65529 MPT65529:MPV65529 MFX65529:MFZ65529 LWB65529:LWD65529 LMF65529:LMH65529 LCJ65529:LCL65529 KSN65529:KSP65529 KIR65529:KIT65529 JYV65529:JYX65529 JOZ65529:JPB65529 JFD65529:JFF65529 IVH65529:IVJ65529 ILL65529:ILN65529 IBP65529:IBR65529 HRT65529:HRV65529 HHX65529:HHZ65529 GYB65529:GYD65529 GOF65529:GOH65529 GEJ65529:GEL65529 FUN65529:FUP65529 FKR65529:FKT65529 FAV65529:FAX65529 EQZ65529:ERB65529 EHD65529:EHF65529 DXH65529:DXJ65529 DNL65529:DNN65529 DDP65529:DDR65529 CTT65529:CTV65529 CJX65529:CJZ65529 CAB65529:CAD65529 BQF65529:BQH65529 BGJ65529:BGL65529 AWN65529:AWP65529 AMR65529:AMT65529 ACV65529:ACX65529 SZ65529:TB65529 JD65529:JF65529 H65529:J65529 WVP31:WVR31 WLT31:WLV31 WBX31:WBZ31 VSB31:VSD31 VIF31:VIH31 UYJ31:UYL31 UON31:UOP31 UER31:UET31 TUV31:TUX31 TKZ31:TLB31 TBD31:TBF31 SRH31:SRJ31 SHL31:SHN31 RXP31:RXR31 RNT31:RNV31 RDX31:RDZ31 QUB31:QUD31 QKF31:QKH31 QAJ31:QAL31 PQN31:PQP31 PGR31:PGT31 OWV31:OWX31 OMZ31:ONB31 ODD31:ODF31 NTH31:NTJ31 NJL31:NJN31 MZP31:MZR31 MPT31:MPV31 MFX31:MFZ31 LWB31:LWD31 LMF31:LMH31 LCJ31:LCL31 KSN31:KSP31 KIR31:KIT31 JYV31:JYX31 JOZ31:JPB31 JFD31:JFF31 IVH31:IVJ31 ILL31:ILN31 IBP31:IBR31 HRT31:HRV31 HHX31:HHZ31 GYB31:GYD31 GOF31:GOH31 GEJ31:GEL31 FUN31:FUP31 FKR31:FKT31 FAV31:FAX31 EQZ31:ERB31 EHD31:EHF31 DXH31:DXJ31 DNL31:DNN31 DDP31:DDR31 CTT31:CTV31 CJX31:CJZ31 CAB31:CAD31 BQF31:BQH31 BGJ31:BGL31 AWN31:AWP31 AMR31:AMT31 ACV31:ACX31 SZ31:TB31 JD31:JF31 H31:J31 WVP983031:WVR983031 WLT983031:WLV983031 WBX983031:WBZ983031 VSB983031:VSD983031 VIF983031:VIH983031 UYJ983031:UYL983031 UON983031:UOP983031 UER983031:UET983031 TUV983031:TUX983031 TKZ983031:TLB983031 TBD983031:TBF983031 SRH983031:SRJ983031 SHL983031:SHN983031 RXP983031:RXR983031 RNT983031:RNV983031 RDX983031:RDZ983031 QUB983031:QUD983031 QKF983031:QKH983031 QAJ983031:QAL983031 PQN983031:PQP983031 PGR983031:PGT983031 OWV983031:OWX983031 OMZ983031:ONB983031 ODD983031:ODF983031 NTH983031:NTJ983031 NJL983031:NJN983031 MZP983031:MZR983031 MPT983031:MPV983031 MFX983031:MFZ983031 LWB983031:LWD983031 LMF983031:LMH983031 LCJ983031:LCL983031 KSN983031:KSP983031 KIR983031:KIT983031 JYV983031:JYX983031 JOZ983031:JPB983031 JFD983031:JFF983031 IVH983031:IVJ983031 ILL983031:ILN983031 IBP983031:IBR983031 HRT983031:HRV983031 HHX983031:HHZ983031 GYB983031:GYD983031 GOF983031:GOH983031 GEJ983031:GEL983031 FUN983031:FUP983031 FKR983031:FKT983031 FAV983031:FAX983031 EQZ983031:ERB983031 EHD983031:EHF983031 DXH983031:DXJ983031 DNL983031:DNN983031 DDP983031:DDR983031 CTT983031:CTV983031 CJX983031:CJZ983031 CAB983031:CAD983031 BQF983031:BQH983031 BGJ983031:BGL983031 AWN983031:AWP983031 AMR983031:AMT983031 ACV983031:ACX983031 SZ983031:TB983031 JD983031:JF983031 H983031:J983031 WVP917495:WVR917495 WLT917495:WLV917495 WBX917495:WBZ917495 VSB917495:VSD917495 VIF917495:VIH917495 UYJ917495:UYL917495 UON917495:UOP917495 UER917495:UET917495 TUV917495:TUX917495 TKZ917495:TLB917495 TBD917495:TBF917495 SRH917495:SRJ917495 SHL917495:SHN917495 RXP917495:RXR917495 RNT917495:RNV917495 RDX917495:RDZ917495 QUB917495:QUD917495 QKF917495:QKH917495 QAJ917495:QAL917495 PQN917495:PQP917495 PGR917495:PGT917495 OWV917495:OWX917495 OMZ917495:ONB917495 ODD917495:ODF917495 NTH917495:NTJ917495 NJL917495:NJN917495 MZP917495:MZR917495 MPT917495:MPV917495 MFX917495:MFZ917495 LWB917495:LWD917495 LMF917495:LMH917495 LCJ917495:LCL917495 KSN917495:KSP917495 KIR917495:KIT917495 JYV917495:JYX917495 JOZ917495:JPB917495 JFD917495:JFF917495 IVH917495:IVJ917495 ILL917495:ILN917495 IBP917495:IBR917495 HRT917495:HRV917495 HHX917495:HHZ917495 GYB917495:GYD917495 GOF917495:GOH917495 GEJ917495:GEL917495 FUN917495:FUP917495 FKR917495:FKT917495 FAV917495:FAX917495 EQZ917495:ERB917495 EHD917495:EHF917495 DXH917495:DXJ917495 DNL917495:DNN917495 DDP917495:DDR917495 CTT917495:CTV917495 CJX917495:CJZ917495 CAB917495:CAD917495 BQF917495:BQH917495 BGJ917495:BGL917495 AWN917495:AWP917495 AMR917495:AMT917495 ACV917495:ACX917495 SZ917495:TB917495 JD917495:JF917495 H917495:J917495 WVP851959:WVR851959 WLT851959:WLV851959 WBX851959:WBZ851959 VSB851959:VSD851959 VIF851959:VIH851959 UYJ851959:UYL851959 UON851959:UOP851959 UER851959:UET851959 TUV851959:TUX851959 TKZ851959:TLB851959 TBD851959:TBF851959 SRH851959:SRJ851959 SHL851959:SHN851959 RXP851959:RXR851959 RNT851959:RNV851959 RDX851959:RDZ851959 QUB851959:QUD851959 QKF851959:QKH851959 QAJ851959:QAL851959 PQN851959:PQP851959 PGR851959:PGT851959 OWV851959:OWX851959 OMZ851959:ONB851959 ODD851959:ODF851959 NTH851959:NTJ851959 NJL851959:NJN851959 MZP851959:MZR851959 MPT851959:MPV851959 MFX851959:MFZ851959 LWB851959:LWD851959 LMF851959:LMH851959 LCJ851959:LCL851959 KSN851959:KSP851959 KIR851959:KIT851959 JYV851959:JYX851959 JOZ851959:JPB851959 JFD851959:JFF851959 IVH851959:IVJ851959 ILL851959:ILN851959 IBP851959:IBR851959 HRT851959:HRV851959 HHX851959:HHZ851959 GYB851959:GYD851959 GOF851959:GOH851959 GEJ851959:GEL851959 FUN851959:FUP851959 FKR851959:FKT851959 FAV851959:FAX851959 EQZ851959:ERB851959 EHD851959:EHF851959 DXH851959:DXJ851959 DNL851959:DNN851959 DDP851959:DDR851959 CTT851959:CTV851959 CJX851959:CJZ851959 CAB851959:CAD851959 BQF851959:BQH851959 BGJ851959:BGL851959 AWN851959:AWP851959 AMR851959:AMT851959 ACV851959:ACX851959 SZ851959:TB851959 JD851959:JF851959 H851959:J851959 WVP786423:WVR786423 WLT786423:WLV786423 WBX786423:WBZ786423 VSB786423:VSD786423 VIF786423:VIH786423 UYJ786423:UYL786423 UON786423:UOP786423 UER786423:UET786423 TUV786423:TUX786423 TKZ786423:TLB786423 TBD786423:TBF786423 SRH786423:SRJ786423 SHL786423:SHN786423 RXP786423:RXR786423 RNT786423:RNV786423 RDX786423:RDZ786423 QUB786423:QUD786423 QKF786423:QKH786423 QAJ786423:QAL786423 PQN786423:PQP786423 PGR786423:PGT786423 OWV786423:OWX786423 OMZ786423:ONB786423 ODD786423:ODF786423 NTH786423:NTJ786423 NJL786423:NJN786423 MZP786423:MZR786423 MPT786423:MPV786423 MFX786423:MFZ786423 LWB786423:LWD786423 LMF786423:LMH786423 LCJ786423:LCL786423 KSN786423:KSP786423 KIR786423:KIT786423 JYV786423:JYX786423 JOZ786423:JPB786423 JFD786423:JFF786423 IVH786423:IVJ786423 ILL786423:ILN786423 IBP786423:IBR786423 HRT786423:HRV786423 HHX786423:HHZ786423 GYB786423:GYD786423 GOF786423:GOH786423 GEJ786423:GEL786423 FUN786423:FUP786423 FKR786423:FKT786423 FAV786423:FAX786423 EQZ786423:ERB786423 EHD786423:EHF786423 DXH786423:DXJ786423 DNL786423:DNN786423 DDP786423:DDR786423 CTT786423:CTV786423 CJX786423:CJZ786423 CAB786423:CAD786423 BQF786423:BQH786423 BGJ786423:BGL786423 AWN786423:AWP786423 AMR786423:AMT786423 ACV786423:ACX786423 SZ786423:TB786423 JD786423:JF786423 H786423:J786423 WVP720887:WVR720887 WLT720887:WLV720887 WBX720887:WBZ720887 VSB720887:VSD720887 VIF720887:VIH720887 UYJ720887:UYL720887 UON720887:UOP720887 UER720887:UET720887 TUV720887:TUX720887 TKZ720887:TLB720887 TBD720887:TBF720887 SRH720887:SRJ720887 SHL720887:SHN720887 RXP720887:RXR720887 RNT720887:RNV720887 RDX720887:RDZ720887 QUB720887:QUD720887 QKF720887:QKH720887 QAJ720887:QAL720887 PQN720887:PQP720887 PGR720887:PGT720887 OWV720887:OWX720887 OMZ720887:ONB720887 ODD720887:ODF720887 NTH720887:NTJ720887 NJL720887:NJN720887 MZP720887:MZR720887 MPT720887:MPV720887 MFX720887:MFZ720887 LWB720887:LWD720887 LMF720887:LMH720887 LCJ720887:LCL720887 KSN720887:KSP720887 KIR720887:KIT720887 JYV720887:JYX720887 JOZ720887:JPB720887 JFD720887:JFF720887 IVH720887:IVJ720887 ILL720887:ILN720887 IBP720887:IBR720887 HRT720887:HRV720887 HHX720887:HHZ720887 GYB720887:GYD720887 GOF720887:GOH720887 GEJ720887:GEL720887 FUN720887:FUP720887 FKR720887:FKT720887 FAV720887:FAX720887 EQZ720887:ERB720887 EHD720887:EHF720887 DXH720887:DXJ720887 DNL720887:DNN720887 DDP720887:DDR720887 CTT720887:CTV720887 CJX720887:CJZ720887 CAB720887:CAD720887 BQF720887:BQH720887 BGJ720887:BGL720887 AWN720887:AWP720887 AMR720887:AMT720887 ACV720887:ACX720887 SZ720887:TB720887 JD720887:JF720887 H720887:J720887 WVP655351:WVR655351 WLT655351:WLV655351 WBX655351:WBZ655351 VSB655351:VSD655351 VIF655351:VIH655351 UYJ655351:UYL655351 UON655351:UOP655351 UER655351:UET655351 TUV655351:TUX655351 TKZ655351:TLB655351 TBD655351:TBF655351 SRH655351:SRJ655351 SHL655351:SHN655351 RXP655351:RXR655351 RNT655351:RNV655351 RDX655351:RDZ655351 QUB655351:QUD655351 QKF655351:QKH655351 QAJ655351:QAL655351 PQN655351:PQP655351 PGR655351:PGT655351 OWV655351:OWX655351 OMZ655351:ONB655351 ODD655351:ODF655351 NTH655351:NTJ655351 NJL655351:NJN655351 MZP655351:MZR655351 MPT655351:MPV655351 MFX655351:MFZ655351 LWB655351:LWD655351 LMF655351:LMH655351 LCJ655351:LCL655351 KSN655351:KSP655351 KIR655351:KIT655351 JYV655351:JYX655351 JOZ655351:JPB655351 JFD655351:JFF655351 IVH655351:IVJ655351 ILL655351:ILN655351 IBP655351:IBR655351 HRT655351:HRV655351 HHX655351:HHZ655351 GYB655351:GYD655351 GOF655351:GOH655351 GEJ655351:GEL655351 FUN655351:FUP655351 FKR655351:FKT655351 FAV655351:FAX655351 EQZ655351:ERB655351 EHD655351:EHF655351 DXH655351:DXJ655351 DNL655351:DNN655351 DDP655351:DDR655351 CTT655351:CTV655351 CJX655351:CJZ655351 CAB655351:CAD655351 BQF655351:BQH655351 BGJ655351:BGL655351 AWN655351:AWP655351 AMR655351:AMT655351 ACV655351:ACX655351 SZ655351:TB655351 JD655351:JF655351 H655351:J655351 WVP589815:WVR589815 WLT589815:WLV589815 WBX589815:WBZ589815 VSB589815:VSD589815 VIF589815:VIH589815 UYJ589815:UYL589815 UON589815:UOP589815 UER589815:UET589815 TUV589815:TUX589815 TKZ589815:TLB589815 TBD589815:TBF589815 SRH589815:SRJ589815 SHL589815:SHN589815 RXP589815:RXR589815 RNT589815:RNV589815 RDX589815:RDZ589815 QUB589815:QUD589815 QKF589815:QKH589815 QAJ589815:QAL589815 PQN589815:PQP589815 PGR589815:PGT589815 OWV589815:OWX589815 OMZ589815:ONB589815 ODD589815:ODF589815 NTH589815:NTJ589815 NJL589815:NJN589815 MZP589815:MZR589815 MPT589815:MPV589815 MFX589815:MFZ589815 LWB589815:LWD589815 LMF589815:LMH589815 LCJ589815:LCL589815 KSN589815:KSP589815 KIR589815:KIT589815 JYV589815:JYX589815 JOZ589815:JPB589815 JFD589815:JFF589815 IVH589815:IVJ589815 ILL589815:ILN589815 IBP589815:IBR589815 HRT589815:HRV589815 HHX589815:HHZ589815 GYB589815:GYD589815 GOF589815:GOH589815 GEJ589815:GEL589815 FUN589815:FUP589815 FKR589815:FKT589815 FAV589815:FAX589815 EQZ589815:ERB589815 EHD589815:EHF589815 DXH589815:DXJ589815 DNL589815:DNN589815 DDP589815:DDR589815 CTT589815:CTV589815 CJX589815:CJZ589815 CAB589815:CAD589815 BQF589815:BQH589815 BGJ589815:BGL589815 AWN589815:AWP589815 AMR589815:AMT589815 ACV589815:ACX589815 SZ589815:TB589815 JD589815:JF589815 H589815:J589815 WVP524279:WVR524279 WLT524279:WLV524279 WBX524279:WBZ524279 VSB524279:VSD524279 VIF524279:VIH524279 UYJ524279:UYL524279 UON524279:UOP524279 UER524279:UET524279 TUV524279:TUX524279 TKZ524279:TLB524279 TBD524279:TBF524279 SRH524279:SRJ524279 SHL524279:SHN524279 RXP524279:RXR524279 RNT524279:RNV524279 RDX524279:RDZ524279 QUB524279:QUD524279 QKF524279:QKH524279 QAJ524279:QAL524279 PQN524279:PQP524279 PGR524279:PGT524279 OWV524279:OWX524279 OMZ524279:ONB524279 ODD524279:ODF524279 NTH524279:NTJ524279 NJL524279:NJN524279 MZP524279:MZR524279 MPT524279:MPV524279 MFX524279:MFZ524279 LWB524279:LWD524279 LMF524279:LMH524279 LCJ524279:LCL524279 KSN524279:KSP524279 KIR524279:KIT524279 JYV524279:JYX524279 JOZ524279:JPB524279 JFD524279:JFF524279 IVH524279:IVJ524279 ILL524279:ILN524279 IBP524279:IBR524279 HRT524279:HRV524279 HHX524279:HHZ524279 GYB524279:GYD524279 GOF524279:GOH524279 GEJ524279:GEL524279 FUN524279:FUP524279 FKR524279:FKT524279 FAV524279:FAX524279 EQZ524279:ERB524279 EHD524279:EHF524279 DXH524279:DXJ524279 DNL524279:DNN524279 DDP524279:DDR524279 CTT524279:CTV524279 CJX524279:CJZ524279 CAB524279:CAD524279 BQF524279:BQH524279 BGJ524279:BGL524279 AWN524279:AWP524279 AMR524279:AMT524279 ACV524279:ACX524279 SZ524279:TB524279 JD524279:JF524279 H524279:J524279 WVP458743:WVR458743 WLT458743:WLV458743 WBX458743:WBZ458743 VSB458743:VSD458743 VIF458743:VIH458743 UYJ458743:UYL458743 UON458743:UOP458743 UER458743:UET458743 TUV458743:TUX458743 TKZ458743:TLB458743 TBD458743:TBF458743 SRH458743:SRJ458743 SHL458743:SHN458743 RXP458743:RXR458743 RNT458743:RNV458743 RDX458743:RDZ458743 QUB458743:QUD458743 QKF458743:QKH458743 QAJ458743:QAL458743 PQN458743:PQP458743 PGR458743:PGT458743 OWV458743:OWX458743 OMZ458743:ONB458743 ODD458743:ODF458743 NTH458743:NTJ458743 NJL458743:NJN458743 MZP458743:MZR458743 MPT458743:MPV458743 MFX458743:MFZ458743 LWB458743:LWD458743 LMF458743:LMH458743 LCJ458743:LCL458743 KSN458743:KSP458743 KIR458743:KIT458743 JYV458743:JYX458743 JOZ458743:JPB458743 JFD458743:JFF458743 IVH458743:IVJ458743 ILL458743:ILN458743 IBP458743:IBR458743 HRT458743:HRV458743 HHX458743:HHZ458743 GYB458743:GYD458743 GOF458743:GOH458743 GEJ458743:GEL458743 FUN458743:FUP458743 FKR458743:FKT458743 FAV458743:FAX458743 EQZ458743:ERB458743 EHD458743:EHF458743 DXH458743:DXJ458743 DNL458743:DNN458743 DDP458743:DDR458743 CTT458743:CTV458743 CJX458743:CJZ458743 CAB458743:CAD458743 BQF458743:BQH458743 BGJ458743:BGL458743 AWN458743:AWP458743 AMR458743:AMT458743 ACV458743:ACX458743 SZ458743:TB458743 JD458743:JF458743 H458743:J458743 WVP393207:WVR393207 WLT393207:WLV393207 WBX393207:WBZ393207 VSB393207:VSD393207 VIF393207:VIH393207 UYJ393207:UYL393207 UON393207:UOP393207 UER393207:UET393207 TUV393207:TUX393207 TKZ393207:TLB393207 TBD393207:TBF393207 SRH393207:SRJ393207 SHL393207:SHN393207 RXP393207:RXR393207 RNT393207:RNV393207 RDX393207:RDZ393207 QUB393207:QUD393207 QKF393207:QKH393207 QAJ393207:QAL393207 PQN393207:PQP393207 PGR393207:PGT393207 OWV393207:OWX393207 OMZ393207:ONB393207 ODD393207:ODF393207 NTH393207:NTJ393207 NJL393207:NJN393207 MZP393207:MZR393207 MPT393207:MPV393207 MFX393207:MFZ393207 LWB393207:LWD393207 LMF393207:LMH393207 LCJ393207:LCL393207 KSN393207:KSP393207 KIR393207:KIT393207 JYV393207:JYX393207 JOZ393207:JPB393207 JFD393207:JFF393207 IVH393207:IVJ393207 ILL393207:ILN393207 IBP393207:IBR393207 HRT393207:HRV393207 HHX393207:HHZ393207 GYB393207:GYD393207 GOF393207:GOH393207 GEJ393207:GEL393207 FUN393207:FUP393207 FKR393207:FKT393207 FAV393207:FAX393207 EQZ393207:ERB393207 EHD393207:EHF393207 DXH393207:DXJ393207 DNL393207:DNN393207 DDP393207:DDR393207 CTT393207:CTV393207 CJX393207:CJZ393207 CAB393207:CAD393207 BQF393207:BQH393207 BGJ393207:BGL393207 AWN393207:AWP393207 AMR393207:AMT393207 ACV393207:ACX393207 SZ393207:TB393207 JD393207:JF393207 H393207:J393207 WVP327671:WVR327671 WLT327671:WLV327671 WBX327671:WBZ327671 VSB327671:VSD327671 VIF327671:VIH327671 UYJ327671:UYL327671 UON327671:UOP327671 UER327671:UET327671 TUV327671:TUX327671 TKZ327671:TLB327671 TBD327671:TBF327671 SRH327671:SRJ327671 SHL327671:SHN327671 RXP327671:RXR327671 RNT327671:RNV327671 RDX327671:RDZ327671 QUB327671:QUD327671 QKF327671:QKH327671 QAJ327671:QAL327671 PQN327671:PQP327671 PGR327671:PGT327671 OWV327671:OWX327671 OMZ327671:ONB327671 ODD327671:ODF327671 NTH327671:NTJ327671 NJL327671:NJN327671 MZP327671:MZR327671 MPT327671:MPV327671 MFX327671:MFZ327671 LWB327671:LWD327671 LMF327671:LMH327671 LCJ327671:LCL327671 KSN327671:KSP327671 KIR327671:KIT327671 JYV327671:JYX327671 JOZ327671:JPB327671 JFD327671:JFF327671 IVH327671:IVJ327671 ILL327671:ILN327671 IBP327671:IBR327671 HRT327671:HRV327671 HHX327671:HHZ327671 GYB327671:GYD327671 GOF327671:GOH327671 GEJ327671:GEL327671 FUN327671:FUP327671 FKR327671:FKT327671 FAV327671:FAX327671 EQZ327671:ERB327671 EHD327671:EHF327671 DXH327671:DXJ327671 DNL327671:DNN327671 DDP327671:DDR327671 CTT327671:CTV327671 CJX327671:CJZ327671 CAB327671:CAD327671 BQF327671:BQH327671 BGJ327671:BGL327671 AWN327671:AWP327671 AMR327671:AMT327671 ACV327671:ACX327671 SZ327671:TB327671 JD327671:JF327671 H327671:J327671 WVP262135:WVR262135 WLT262135:WLV262135 WBX262135:WBZ262135 VSB262135:VSD262135 VIF262135:VIH262135 UYJ262135:UYL262135 UON262135:UOP262135 UER262135:UET262135 TUV262135:TUX262135 TKZ262135:TLB262135 TBD262135:TBF262135 SRH262135:SRJ262135 SHL262135:SHN262135 RXP262135:RXR262135 RNT262135:RNV262135 RDX262135:RDZ262135 QUB262135:QUD262135 QKF262135:QKH262135 QAJ262135:QAL262135 PQN262135:PQP262135 PGR262135:PGT262135 OWV262135:OWX262135 OMZ262135:ONB262135 ODD262135:ODF262135 NTH262135:NTJ262135 NJL262135:NJN262135 MZP262135:MZR262135 MPT262135:MPV262135 MFX262135:MFZ262135 LWB262135:LWD262135 LMF262135:LMH262135 LCJ262135:LCL262135 KSN262135:KSP262135 KIR262135:KIT262135 JYV262135:JYX262135 JOZ262135:JPB262135 JFD262135:JFF262135 IVH262135:IVJ262135 ILL262135:ILN262135 IBP262135:IBR262135 HRT262135:HRV262135 HHX262135:HHZ262135 GYB262135:GYD262135 GOF262135:GOH262135 GEJ262135:GEL262135 FUN262135:FUP262135 FKR262135:FKT262135 FAV262135:FAX262135 EQZ262135:ERB262135 EHD262135:EHF262135 DXH262135:DXJ262135 DNL262135:DNN262135 DDP262135:DDR262135 CTT262135:CTV262135 CJX262135:CJZ262135 CAB262135:CAD262135 BQF262135:BQH262135 BGJ262135:BGL262135 AWN262135:AWP262135 AMR262135:AMT262135 ACV262135:ACX262135 SZ262135:TB262135 JD262135:JF262135 H262135:J262135 WVP196599:WVR196599 WLT196599:WLV196599 WBX196599:WBZ196599 VSB196599:VSD196599 VIF196599:VIH196599 UYJ196599:UYL196599 UON196599:UOP196599 UER196599:UET196599 TUV196599:TUX196599 TKZ196599:TLB196599 TBD196599:TBF196599 SRH196599:SRJ196599 SHL196599:SHN196599 RXP196599:RXR196599 RNT196599:RNV196599 RDX196599:RDZ196599 QUB196599:QUD196599 QKF196599:QKH196599 QAJ196599:QAL196599 PQN196599:PQP196599 PGR196599:PGT196599 OWV196599:OWX196599 OMZ196599:ONB196599 ODD196599:ODF196599 NTH196599:NTJ196599 NJL196599:NJN196599 MZP196599:MZR196599 MPT196599:MPV196599 MFX196599:MFZ196599 LWB196599:LWD196599 LMF196599:LMH196599 LCJ196599:LCL196599 KSN196599:KSP196599 KIR196599:KIT196599 JYV196599:JYX196599 JOZ196599:JPB196599 JFD196599:JFF196599 IVH196599:IVJ196599 ILL196599:ILN196599 IBP196599:IBR196599 HRT196599:HRV196599 HHX196599:HHZ196599 GYB196599:GYD196599 GOF196599:GOH196599 GEJ196599:GEL196599 FUN196599:FUP196599 FKR196599:FKT196599 FAV196599:FAX196599 EQZ196599:ERB196599 EHD196599:EHF196599 DXH196599:DXJ196599 DNL196599:DNN196599 DDP196599:DDR196599 CTT196599:CTV196599 CJX196599:CJZ196599 CAB196599:CAD196599 BQF196599:BQH196599 BGJ196599:BGL196599 AWN196599:AWP196599 AMR196599:AMT196599 ACV196599:ACX196599 SZ196599:TB196599 JD196599:JF196599 H196599:J196599 WVP131063:WVR131063 WLT131063:WLV131063 WBX131063:WBZ131063 VSB131063:VSD131063 VIF131063:VIH131063 UYJ131063:UYL131063 UON131063:UOP131063 UER131063:UET131063 TUV131063:TUX131063 TKZ131063:TLB131063 TBD131063:TBF131063 SRH131063:SRJ131063 SHL131063:SHN131063 RXP131063:RXR131063 RNT131063:RNV131063 RDX131063:RDZ131063 QUB131063:QUD131063 QKF131063:QKH131063 QAJ131063:QAL131063 PQN131063:PQP131063 PGR131063:PGT131063 OWV131063:OWX131063 OMZ131063:ONB131063 ODD131063:ODF131063 NTH131063:NTJ131063 NJL131063:NJN131063 MZP131063:MZR131063 MPT131063:MPV131063 MFX131063:MFZ131063 LWB131063:LWD131063 LMF131063:LMH131063 LCJ131063:LCL131063 KSN131063:KSP131063 KIR131063:KIT131063 JYV131063:JYX131063 JOZ131063:JPB131063 JFD131063:JFF131063 IVH131063:IVJ131063 ILL131063:ILN131063 IBP131063:IBR131063 HRT131063:HRV131063 HHX131063:HHZ131063 GYB131063:GYD131063 GOF131063:GOH131063 GEJ131063:GEL131063 FUN131063:FUP131063 FKR131063:FKT131063 FAV131063:FAX131063 EQZ131063:ERB131063 EHD131063:EHF131063 DXH131063:DXJ131063 DNL131063:DNN131063 DDP131063:DDR131063 CTT131063:CTV131063 CJX131063:CJZ131063 CAB131063:CAD131063 BQF131063:BQH131063 BGJ131063:BGL131063 AWN131063:AWP131063 AMR131063:AMT131063 ACV131063:ACX131063 SZ131063:TB131063 JD131063:JF131063 H131063:J131063 WVP65527:WVR65527 WLT65527:WLV65527 WBX65527:WBZ65527 VSB65527:VSD65527 VIF65527:VIH65527 UYJ65527:UYL65527 UON65527:UOP65527 UER65527:UET65527 TUV65527:TUX65527 TKZ65527:TLB65527 TBD65527:TBF65527 SRH65527:SRJ65527 SHL65527:SHN65527 RXP65527:RXR65527 RNT65527:RNV65527 RDX65527:RDZ65527 QUB65527:QUD65527 QKF65527:QKH65527 QAJ65527:QAL65527 PQN65527:PQP65527 PGR65527:PGT65527 OWV65527:OWX65527 OMZ65527:ONB65527 ODD65527:ODF65527 NTH65527:NTJ65527 NJL65527:NJN65527 MZP65527:MZR65527 MPT65527:MPV65527 MFX65527:MFZ65527 LWB65527:LWD65527 LMF65527:LMH65527 LCJ65527:LCL65527 KSN65527:KSP65527 KIR65527:KIT65527 JYV65527:JYX65527 JOZ65527:JPB65527 JFD65527:JFF65527 IVH65527:IVJ65527 ILL65527:ILN65527 IBP65527:IBR65527 HRT65527:HRV65527 HHX65527:HHZ65527 GYB65527:GYD65527 GOF65527:GOH65527 GEJ65527:GEL65527 FUN65527:FUP65527 FKR65527:FKT65527 FAV65527:FAX65527 EQZ65527:ERB65527 EHD65527:EHF65527 DXH65527:DXJ65527 DNL65527:DNN65527 DDP65527:DDR65527 CTT65527:CTV65527 CJX65527:CJZ65527 CAB65527:CAD65527 BQF65527:BQH65527 BGJ65527:BGL65527 AWN65527:AWP65527 AMR65527:AMT65527 ACV65527:ACX65527 SZ65527:TB65527 JD65527:JF65527 H65527:J65527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ACV65491:ACX65491 WVP983074:WVR983074 WLT983074:WLV983074 WBX983074:WBZ983074 VSB983074:VSD983074 VIF983074:VIH983074 UYJ983074:UYL983074 UON983074:UOP983074 UER983074:UET983074 TUV983074:TUX983074 TKZ983074:TLB983074 TBD983074:TBF983074 SRH983074:SRJ983074 SHL983074:SHN983074 RXP983074:RXR983074 RNT983074:RNV983074 RDX983074:RDZ983074 QUB983074:QUD983074 QKF983074:QKH983074 QAJ983074:QAL983074 PQN983074:PQP983074 PGR983074:PGT983074 OWV983074:OWX983074 OMZ983074:ONB983074 ODD983074:ODF983074 NTH983074:NTJ983074 NJL983074:NJN983074 MZP983074:MZR983074 MPT983074:MPV983074 MFX983074:MFZ983074 LWB983074:LWD983074 LMF983074:LMH983074 LCJ983074:LCL983074 KSN983074:KSP983074 KIR983074:KIT983074 JYV983074:JYX983074 JOZ983074:JPB983074 JFD983074:JFF983074 IVH983074:IVJ983074 ILL983074:ILN983074 IBP983074:IBR983074 HRT983074:HRV983074 HHX983074:HHZ983074 GYB983074:GYD983074 GOF983074:GOH983074 GEJ983074:GEL983074 FUN983074:FUP983074 FKR983074:FKT983074 FAV983074:FAX983074 EQZ983074:ERB983074 EHD983074:EHF983074 DXH983074:DXJ983074 DNL983074:DNN983074 DDP983074:DDR983074 CTT983074:CTV983074 CJX983074:CJZ983074 CAB983074:CAD983074 BQF983074:BQH983074 BGJ983074:BGL983074 AWN983074:AWP983074 AMR983074:AMT983074 ACV983074:ACX983074 SZ983074:TB983074 JD983074:JF983074 H983074:J983074 WVP917538:WVR917538 WLT917538:WLV917538 WBX917538:WBZ917538 VSB917538:VSD917538 VIF917538:VIH917538 UYJ917538:UYL917538 UON917538:UOP917538 UER917538:UET917538 TUV917538:TUX917538 TKZ917538:TLB917538 TBD917538:TBF917538 SRH917538:SRJ917538 SHL917538:SHN917538 RXP917538:RXR917538 RNT917538:RNV917538 RDX917538:RDZ917538 QUB917538:QUD917538 QKF917538:QKH917538 QAJ917538:QAL917538 PQN917538:PQP917538 PGR917538:PGT917538 OWV917538:OWX917538 OMZ917538:ONB917538 ODD917538:ODF917538 NTH917538:NTJ917538 NJL917538:NJN917538 MZP917538:MZR917538 MPT917538:MPV917538 MFX917538:MFZ917538 LWB917538:LWD917538 LMF917538:LMH917538 LCJ917538:LCL917538 KSN917538:KSP917538 KIR917538:KIT917538 JYV917538:JYX917538 JOZ917538:JPB917538 JFD917538:JFF917538 IVH917538:IVJ917538 ILL917538:ILN917538 IBP917538:IBR917538 HRT917538:HRV917538 HHX917538:HHZ917538 GYB917538:GYD917538 GOF917538:GOH917538 GEJ917538:GEL917538 FUN917538:FUP917538 FKR917538:FKT917538 FAV917538:FAX917538 EQZ917538:ERB917538 EHD917538:EHF917538 DXH917538:DXJ917538 DNL917538:DNN917538 DDP917538:DDR917538 CTT917538:CTV917538 CJX917538:CJZ917538 CAB917538:CAD917538 BQF917538:BQH917538 BGJ917538:BGL917538 AWN917538:AWP917538 AMR917538:AMT917538 ACV917538:ACX917538 SZ917538:TB917538 JD917538:JF917538 H917538:J917538 WVP852002:WVR852002 WLT852002:WLV852002 WBX852002:WBZ852002 VSB852002:VSD852002 VIF852002:VIH852002 UYJ852002:UYL852002 UON852002:UOP852002 UER852002:UET852002 TUV852002:TUX852002 TKZ852002:TLB852002 TBD852002:TBF852002 SRH852002:SRJ852002 SHL852002:SHN852002 RXP852002:RXR852002 RNT852002:RNV852002 RDX852002:RDZ852002 QUB852002:QUD852002 QKF852002:QKH852002 QAJ852002:QAL852002 PQN852002:PQP852002 PGR852002:PGT852002 OWV852002:OWX852002 OMZ852002:ONB852002 ODD852002:ODF852002 NTH852002:NTJ852002 NJL852002:NJN852002 MZP852002:MZR852002 MPT852002:MPV852002 MFX852002:MFZ852002 LWB852002:LWD852002 LMF852002:LMH852002 LCJ852002:LCL852002 KSN852002:KSP852002 KIR852002:KIT852002 JYV852002:JYX852002 JOZ852002:JPB852002 JFD852002:JFF852002 IVH852002:IVJ852002 ILL852002:ILN852002 IBP852002:IBR852002 HRT852002:HRV852002 HHX852002:HHZ852002 GYB852002:GYD852002 GOF852002:GOH852002 GEJ852002:GEL852002 FUN852002:FUP852002 FKR852002:FKT852002 FAV852002:FAX852002 EQZ852002:ERB852002 EHD852002:EHF852002 DXH852002:DXJ852002 DNL852002:DNN852002 DDP852002:DDR852002 CTT852002:CTV852002 CJX852002:CJZ852002 CAB852002:CAD852002 BQF852002:BQH852002 BGJ852002:BGL852002 AWN852002:AWP852002 AMR852002:AMT852002 ACV852002:ACX852002 SZ852002:TB852002 JD852002:JF852002 H852002:J852002 WVP786466:WVR786466 WLT786466:WLV786466 WBX786466:WBZ786466 VSB786466:VSD786466 VIF786466:VIH786466 UYJ786466:UYL786466 UON786466:UOP786466 UER786466:UET786466 TUV786466:TUX786466 TKZ786466:TLB786466 TBD786466:TBF786466 SRH786466:SRJ786466 SHL786466:SHN786466 RXP786466:RXR786466 RNT786466:RNV786466 RDX786466:RDZ786466 QUB786466:QUD786466 QKF786466:QKH786466 QAJ786466:QAL786466 PQN786466:PQP786466 PGR786466:PGT786466 OWV786466:OWX786466 OMZ786466:ONB786466 ODD786466:ODF786466 NTH786466:NTJ786466 NJL786466:NJN786466 MZP786466:MZR786466 MPT786466:MPV786466 MFX786466:MFZ786466 LWB786466:LWD786466 LMF786466:LMH786466 LCJ786466:LCL786466 KSN786466:KSP786466 KIR786466:KIT786466 JYV786466:JYX786466 JOZ786466:JPB786466 JFD786466:JFF786466 IVH786466:IVJ786466 ILL786466:ILN786466 IBP786466:IBR786466 HRT786466:HRV786466 HHX786466:HHZ786466 GYB786466:GYD786466 GOF786466:GOH786466 GEJ786466:GEL786466 FUN786466:FUP786466 FKR786466:FKT786466 FAV786466:FAX786466 EQZ786466:ERB786466 EHD786466:EHF786466 DXH786466:DXJ786466 DNL786466:DNN786466 DDP786466:DDR786466 CTT786466:CTV786466 CJX786466:CJZ786466 CAB786466:CAD786466 BQF786466:BQH786466 BGJ786466:BGL786466 AWN786466:AWP786466 AMR786466:AMT786466 ACV786466:ACX786466 SZ786466:TB786466 JD786466:JF786466 H786466:J786466 WVP720930:WVR720930 WLT720930:WLV720930 WBX720930:WBZ720930 VSB720930:VSD720930 VIF720930:VIH720930 UYJ720930:UYL720930 UON720930:UOP720930 UER720930:UET720930 TUV720930:TUX720930 TKZ720930:TLB720930 TBD720930:TBF720930 SRH720930:SRJ720930 SHL720930:SHN720930 RXP720930:RXR720930 RNT720930:RNV720930 RDX720930:RDZ720930 QUB720930:QUD720930 QKF720930:QKH720930 QAJ720930:QAL720930 PQN720930:PQP720930 PGR720930:PGT720930 OWV720930:OWX720930 OMZ720930:ONB720930 ODD720930:ODF720930 NTH720930:NTJ720930 NJL720930:NJN720930 MZP720930:MZR720930 MPT720930:MPV720930 MFX720930:MFZ720930 LWB720930:LWD720930 LMF720930:LMH720930 LCJ720930:LCL720930 KSN720930:KSP720930 KIR720930:KIT720930 JYV720930:JYX720930 JOZ720930:JPB720930 JFD720930:JFF720930 IVH720930:IVJ720930 ILL720930:ILN720930 IBP720930:IBR720930 HRT720930:HRV720930 HHX720930:HHZ720930 GYB720930:GYD720930 GOF720930:GOH720930 GEJ720930:GEL720930 FUN720930:FUP720930 FKR720930:FKT720930 FAV720930:FAX720930 EQZ720930:ERB720930 EHD720930:EHF720930 DXH720930:DXJ720930 DNL720930:DNN720930 DDP720930:DDR720930 CTT720930:CTV720930 CJX720930:CJZ720930 CAB720930:CAD720930 BQF720930:BQH720930 BGJ720930:BGL720930 AWN720930:AWP720930 AMR720930:AMT720930 ACV720930:ACX720930 SZ720930:TB720930 JD720930:JF720930 H720930:J720930 WVP655394:WVR655394 WLT655394:WLV655394 WBX655394:WBZ655394 VSB655394:VSD655394 VIF655394:VIH655394 UYJ655394:UYL655394 UON655394:UOP655394 UER655394:UET655394 TUV655394:TUX655394 TKZ655394:TLB655394 TBD655394:TBF655394 SRH655394:SRJ655394 SHL655394:SHN655394 RXP655394:RXR655394 RNT655394:RNV655394 RDX655394:RDZ655394 QUB655394:QUD655394 QKF655394:QKH655394 QAJ655394:QAL655394 PQN655394:PQP655394 PGR655394:PGT655394 OWV655394:OWX655394 OMZ655394:ONB655394 ODD655394:ODF655394 NTH655394:NTJ655394 NJL655394:NJN655394 MZP655394:MZR655394 MPT655394:MPV655394 MFX655394:MFZ655394 LWB655394:LWD655394 LMF655394:LMH655394 LCJ655394:LCL655394 KSN655394:KSP655394 KIR655394:KIT655394 JYV655394:JYX655394 JOZ655394:JPB655394 JFD655394:JFF655394 IVH655394:IVJ655394 ILL655394:ILN655394 IBP655394:IBR655394 HRT655394:HRV655394 HHX655394:HHZ655394 GYB655394:GYD655394 GOF655394:GOH655394 GEJ655394:GEL655394 FUN655394:FUP655394 FKR655394:FKT655394 FAV655394:FAX655394 EQZ655394:ERB655394 EHD655394:EHF655394 DXH655394:DXJ655394 DNL655394:DNN655394 DDP655394:DDR655394 CTT655394:CTV655394 CJX655394:CJZ655394 CAB655394:CAD655394 BQF655394:BQH655394 BGJ655394:BGL655394 AWN655394:AWP655394 AMR655394:AMT655394 ACV655394:ACX655394 SZ655394:TB655394 JD655394:JF655394 H655394:J655394 WVP589858:WVR589858 WLT589858:WLV589858 WBX589858:WBZ589858 VSB589858:VSD589858 VIF589858:VIH589858 UYJ589858:UYL589858 UON589858:UOP589858 UER589858:UET589858 TUV589858:TUX589858 TKZ589858:TLB589858 TBD589858:TBF589858 SRH589858:SRJ589858 SHL589858:SHN589858 RXP589858:RXR589858 RNT589858:RNV589858 RDX589858:RDZ589858 QUB589858:QUD589858 QKF589858:QKH589858 QAJ589858:QAL589858 PQN589858:PQP589858 PGR589858:PGT589858 OWV589858:OWX589858 OMZ589858:ONB589858 ODD589858:ODF589858 NTH589858:NTJ589858 NJL589858:NJN589858 MZP589858:MZR589858 MPT589858:MPV589858 MFX589858:MFZ589858 LWB589858:LWD589858 LMF589858:LMH589858 LCJ589858:LCL589858 KSN589858:KSP589858 KIR589858:KIT589858 JYV589858:JYX589858 JOZ589858:JPB589858 JFD589858:JFF589858 IVH589858:IVJ589858 ILL589858:ILN589858 IBP589858:IBR589858 HRT589858:HRV589858 HHX589858:HHZ589858 GYB589858:GYD589858 GOF589858:GOH589858 GEJ589858:GEL589858 FUN589858:FUP589858 FKR589858:FKT589858 FAV589858:FAX589858 EQZ589858:ERB589858 EHD589858:EHF589858 DXH589858:DXJ589858 DNL589858:DNN589858 DDP589858:DDR589858 CTT589858:CTV589858 CJX589858:CJZ589858 CAB589858:CAD589858 BQF589858:BQH589858 BGJ589858:BGL589858 AWN589858:AWP589858 AMR589858:AMT589858 ACV589858:ACX589858 SZ589858:TB589858 JD589858:JF589858 H589858:J589858 WVP524322:WVR524322 WLT524322:WLV524322 WBX524322:WBZ524322 VSB524322:VSD524322 VIF524322:VIH524322 UYJ524322:UYL524322 UON524322:UOP524322 UER524322:UET524322 TUV524322:TUX524322 TKZ524322:TLB524322 TBD524322:TBF524322 SRH524322:SRJ524322 SHL524322:SHN524322 RXP524322:RXR524322 RNT524322:RNV524322 RDX524322:RDZ524322 QUB524322:QUD524322 QKF524322:QKH524322 QAJ524322:QAL524322 PQN524322:PQP524322 PGR524322:PGT524322 OWV524322:OWX524322 OMZ524322:ONB524322 ODD524322:ODF524322 NTH524322:NTJ524322 NJL524322:NJN524322 MZP524322:MZR524322 MPT524322:MPV524322 MFX524322:MFZ524322 LWB524322:LWD524322 LMF524322:LMH524322 LCJ524322:LCL524322 KSN524322:KSP524322 KIR524322:KIT524322 JYV524322:JYX524322 JOZ524322:JPB524322 JFD524322:JFF524322 IVH524322:IVJ524322 ILL524322:ILN524322 IBP524322:IBR524322 HRT524322:HRV524322 HHX524322:HHZ524322 GYB524322:GYD524322 GOF524322:GOH524322 GEJ524322:GEL524322 FUN524322:FUP524322 FKR524322:FKT524322 FAV524322:FAX524322 EQZ524322:ERB524322 EHD524322:EHF524322 DXH524322:DXJ524322 DNL524322:DNN524322 DDP524322:DDR524322 CTT524322:CTV524322 CJX524322:CJZ524322 CAB524322:CAD524322 BQF524322:BQH524322 BGJ524322:BGL524322 AWN524322:AWP524322 AMR524322:AMT524322 ACV524322:ACX524322 SZ524322:TB524322 JD524322:JF524322 H524322:J524322 WVP458786:WVR458786 WLT458786:WLV458786 WBX458786:WBZ458786 VSB458786:VSD458786 VIF458786:VIH458786 UYJ458786:UYL458786 UON458786:UOP458786 UER458786:UET458786 TUV458786:TUX458786 TKZ458786:TLB458786 TBD458786:TBF458786 SRH458786:SRJ458786 SHL458786:SHN458786 RXP458786:RXR458786 RNT458786:RNV458786 RDX458786:RDZ458786 QUB458786:QUD458786 QKF458786:QKH458786 QAJ458786:QAL458786 PQN458786:PQP458786 PGR458786:PGT458786 OWV458786:OWX458786 OMZ458786:ONB458786 ODD458786:ODF458786 NTH458786:NTJ458786 NJL458786:NJN458786 MZP458786:MZR458786 MPT458786:MPV458786 MFX458786:MFZ458786 LWB458786:LWD458786 LMF458786:LMH458786 LCJ458786:LCL458786 KSN458786:KSP458786 KIR458786:KIT458786 JYV458786:JYX458786 JOZ458786:JPB458786 JFD458786:JFF458786 IVH458786:IVJ458786 ILL458786:ILN458786 IBP458786:IBR458786 HRT458786:HRV458786 HHX458786:HHZ458786 GYB458786:GYD458786 GOF458786:GOH458786 GEJ458786:GEL458786 FUN458786:FUP458786 FKR458786:FKT458786 FAV458786:FAX458786 EQZ458786:ERB458786 EHD458786:EHF458786 DXH458786:DXJ458786 DNL458786:DNN458786 DDP458786:DDR458786 CTT458786:CTV458786 CJX458786:CJZ458786 CAB458786:CAD458786 BQF458786:BQH458786 BGJ458786:BGL458786 AWN458786:AWP458786 AMR458786:AMT458786 ACV458786:ACX458786 SZ458786:TB458786 JD458786:JF458786 H458786:J458786 WVP393250:WVR393250 WLT393250:WLV393250 WBX393250:WBZ393250 VSB393250:VSD393250 VIF393250:VIH393250 UYJ393250:UYL393250 UON393250:UOP393250 UER393250:UET393250 TUV393250:TUX393250 TKZ393250:TLB393250 TBD393250:TBF393250 SRH393250:SRJ393250 SHL393250:SHN393250 RXP393250:RXR393250 RNT393250:RNV393250 RDX393250:RDZ393250 QUB393250:QUD393250 QKF393250:QKH393250 QAJ393250:QAL393250 PQN393250:PQP393250 PGR393250:PGT393250 OWV393250:OWX393250 OMZ393250:ONB393250 ODD393250:ODF393250 NTH393250:NTJ393250 NJL393250:NJN393250 MZP393250:MZR393250 MPT393250:MPV393250 MFX393250:MFZ393250 LWB393250:LWD393250 LMF393250:LMH393250 LCJ393250:LCL393250 KSN393250:KSP393250 KIR393250:KIT393250 JYV393250:JYX393250 JOZ393250:JPB393250 JFD393250:JFF393250 IVH393250:IVJ393250 ILL393250:ILN393250 IBP393250:IBR393250 HRT393250:HRV393250 HHX393250:HHZ393250 GYB393250:GYD393250 GOF393250:GOH393250 GEJ393250:GEL393250 FUN393250:FUP393250 FKR393250:FKT393250 FAV393250:FAX393250 EQZ393250:ERB393250 EHD393250:EHF393250 DXH393250:DXJ393250 DNL393250:DNN393250 DDP393250:DDR393250 CTT393250:CTV393250 CJX393250:CJZ393250 CAB393250:CAD393250 BQF393250:BQH393250 BGJ393250:BGL393250 AWN393250:AWP393250 AMR393250:AMT393250 ACV393250:ACX393250 SZ393250:TB393250 JD393250:JF393250 H393250:J393250 WVP327714:WVR327714 WLT327714:WLV327714 WBX327714:WBZ327714 VSB327714:VSD327714 VIF327714:VIH327714 UYJ327714:UYL327714 UON327714:UOP327714 UER327714:UET327714 TUV327714:TUX327714 TKZ327714:TLB327714 TBD327714:TBF327714 SRH327714:SRJ327714 SHL327714:SHN327714 RXP327714:RXR327714 RNT327714:RNV327714 RDX327714:RDZ327714 QUB327714:QUD327714 QKF327714:QKH327714 QAJ327714:QAL327714 PQN327714:PQP327714 PGR327714:PGT327714 OWV327714:OWX327714 OMZ327714:ONB327714 ODD327714:ODF327714 NTH327714:NTJ327714 NJL327714:NJN327714 MZP327714:MZR327714 MPT327714:MPV327714 MFX327714:MFZ327714 LWB327714:LWD327714 LMF327714:LMH327714 LCJ327714:LCL327714 KSN327714:KSP327714 KIR327714:KIT327714 JYV327714:JYX327714 JOZ327714:JPB327714 JFD327714:JFF327714 IVH327714:IVJ327714 ILL327714:ILN327714 IBP327714:IBR327714 HRT327714:HRV327714 HHX327714:HHZ327714 GYB327714:GYD327714 GOF327714:GOH327714 GEJ327714:GEL327714 FUN327714:FUP327714 FKR327714:FKT327714 FAV327714:FAX327714 EQZ327714:ERB327714 EHD327714:EHF327714 DXH327714:DXJ327714 DNL327714:DNN327714 DDP327714:DDR327714 CTT327714:CTV327714 CJX327714:CJZ327714 CAB327714:CAD327714 BQF327714:BQH327714 BGJ327714:BGL327714 AWN327714:AWP327714 AMR327714:AMT327714 ACV327714:ACX327714 SZ327714:TB327714 JD327714:JF327714 H327714:J327714 WVP262178:WVR262178 WLT262178:WLV262178 WBX262178:WBZ262178 VSB262178:VSD262178 VIF262178:VIH262178 UYJ262178:UYL262178 UON262178:UOP262178 UER262178:UET262178 TUV262178:TUX262178 TKZ262178:TLB262178 TBD262178:TBF262178 SRH262178:SRJ262178 SHL262178:SHN262178 RXP262178:RXR262178 RNT262178:RNV262178 RDX262178:RDZ262178 QUB262178:QUD262178 QKF262178:QKH262178 QAJ262178:QAL262178 PQN262178:PQP262178 PGR262178:PGT262178 OWV262178:OWX262178 OMZ262178:ONB262178 ODD262178:ODF262178 NTH262178:NTJ262178 NJL262178:NJN262178 MZP262178:MZR262178 MPT262178:MPV262178 MFX262178:MFZ262178 LWB262178:LWD262178 LMF262178:LMH262178 LCJ262178:LCL262178 KSN262178:KSP262178 KIR262178:KIT262178 JYV262178:JYX262178 JOZ262178:JPB262178 JFD262178:JFF262178 IVH262178:IVJ262178 ILL262178:ILN262178 IBP262178:IBR262178 HRT262178:HRV262178 HHX262178:HHZ262178 GYB262178:GYD262178 GOF262178:GOH262178 GEJ262178:GEL262178 FUN262178:FUP262178 FKR262178:FKT262178 FAV262178:FAX262178 EQZ262178:ERB262178 EHD262178:EHF262178 DXH262178:DXJ262178 DNL262178:DNN262178 DDP262178:DDR262178 CTT262178:CTV262178 CJX262178:CJZ262178 CAB262178:CAD262178 BQF262178:BQH262178 BGJ262178:BGL262178 AWN262178:AWP262178 AMR262178:AMT262178 ACV262178:ACX262178 SZ262178:TB262178 JD262178:JF262178 H262178:J262178 WVP196642:WVR196642 WLT196642:WLV196642 WBX196642:WBZ196642 VSB196642:VSD196642 VIF196642:VIH196642 UYJ196642:UYL196642 UON196642:UOP196642 UER196642:UET196642 TUV196642:TUX196642 TKZ196642:TLB196642 TBD196642:TBF196642 SRH196642:SRJ196642 SHL196642:SHN196642 RXP196642:RXR196642 RNT196642:RNV196642 RDX196642:RDZ196642 QUB196642:QUD196642 QKF196642:QKH196642 QAJ196642:QAL196642 PQN196642:PQP196642 PGR196642:PGT196642 OWV196642:OWX196642 OMZ196642:ONB196642 ODD196642:ODF196642 NTH196642:NTJ196642 NJL196642:NJN196642 MZP196642:MZR196642 MPT196642:MPV196642 MFX196642:MFZ196642 LWB196642:LWD196642 LMF196642:LMH196642 LCJ196642:LCL196642 KSN196642:KSP196642 KIR196642:KIT196642 JYV196642:JYX196642 JOZ196642:JPB196642 JFD196642:JFF196642 IVH196642:IVJ196642 ILL196642:ILN196642 IBP196642:IBR196642 HRT196642:HRV196642 HHX196642:HHZ196642 GYB196642:GYD196642 GOF196642:GOH196642 GEJ196642:GEL196642 FUN196642:FUP196642 FKR196642:FKT196642 FAV196642:FAX196642 EQZ196642:ERB196642 EHD196642:EHF196642 DXH196642:DXJ196642 DNL196642:DNN196642 DDP196642:DDR196642 CTT196642:CTV196642 CJX196642:CJZ196642 CAB196642:CAD196642 BQF196642:BQH196642 BGJ196642:BGL196642 AWN196642:AWP196642 AMR196642:AMT196642 ACV196642:ACX196642 SZ196642:TB196642 JD196642:JF196642 H196642:J196642 WVP131106:WVR131106 WLT131106:WLV131106 WBX131106:WBZ131106 VSB131106:VSD131106 VIF131106:VIH131106 UYJ131106:UYL131106 UON131106:UOP131106 UER131106:UET131106 TUV131106:TUX131106 TKZ131106:TLB131106 TBD131106:TBF131106 SRH131106:SRJ131106 SHL131106:SHN131106 RXP131106:RXR131106 RNT131106:RNV131106 RDX131106:RDZ131106 QUB131106:QUD131106 QKF131106:QKH131106 QAJ131106:QAL131106 PQN131106:PQP131106 PGR131106:PGT131106 OWV131106:OWX131106 OMZ131106:ONB131106 ODD131106:ODF131106 NTH131106:NTJ131106 NJL131106:NJN131106 MZP131106:MZR131106 MPT131106:MPV131106 MFX131106:MFZ131106 LWB131106:LWD131106 LMF131106:LMH131106 LCJ131106:LCL131106 KSN131106:KSP131106 KIR131106:KIT131106 JYV131106:JYX131106 JOZ131106:JPB131106 JFD131106:JFF131106 IVH131106:IVJ131106 ILL131106:ILN131106 IBP131106:IBR131106 HRT131106:HRV131106 HHX131106:HHZ131106 GYB131106:GYD131106 GOF131106:GOH131106 GEJ131106:GEL131106 FUN131106:FUP131106 FKR131106:FKT131106 FAV131106:FAX131106 EQZ131106:ERB131106 EHD131106:EHF131106 DXH131106:DXJ131106 DNL131106:DNN131106 DDP131106:DDR131106 CTT131106:CTV131106 CJX131106:CJZ131106 CAB131106:CAD131106 BQF131106:BQH131106 BGJ131106:BGL131106 AWN131106:AWP131106 AMR131106:AMT131106 ACV131106:ACX131106 SZ131106:TB131106 JD131106:JF131106 H131106:J131106 WVP65570:WVR65570 WLT65570:WLV65570 WBX65570:WBZ65570 VSB65570:VSD65570 VIF65570:VIH65570 UYJ65570:UYL65570 UON65570:UOP65570 UER65570:UET65570 TUV65570:TUX65570 TKZ65570:TLB65570 TBD65570:TBF65570 SRH65570:SRJ65570 SHL65570:SHN65570 RXP65570:RXR65570 RNT65570:RNV65570 RDX65570:RDZ65570 QUB65570:QUD65570 QKF65570:QKH65570 QAJ65570:QAL65570 PQN65570:PQP65570 PGR65570:PGT65570 OWV65570:OWX65570 OMZ65570:ONB65570 ODD65570:ODF65570 NTH65570:NTJ65570 NJL65570:NJN65570 MZP65570:MZR65570 MPT65570:MPV65570 MFX65570:MFZ65570 LWB65570:LWD65570 LMF65570:LMH65570 LCJ65570:LCL65570 KSN65570:KSP65570 KIR65570:KIT65570 JYV65570:JYX65570 JOZ65570:JPB65570 JFD65570:JFF65570 IVH65570:IVJ65570 ILL65570:ILN65570 IBP65570:IBR65570 HRT65570:HRV65570 HHX65570:HHZ65570 GYB65570:GYD65570 GOF65570:GOH65570 GEJ65570:GEL65570 FUN65570:FUP65570 FKR65570:FKT65570 FAV65570:FAX65570 EQZ65570:ERB65570 EHD65570:EHF65570 DXH65570:DXJ65570 DNL65570:DNN65570 DDP65570:DDR65570 CTT65570:CTV65570 CJX65570:CJZ65570 CAB65570:CAD65570 BQF65570:BQH65570 BGJ65570:BGL65570 AWN65570:AWP65570 AMR65570:AMT65570 ACV65570:ACX65570 SZ65570:TB65570 JD65570:JF65570 H65570:J65570 WVP983072:WVR983072 WLT983072:WLV983072 WBX983072:WBZ983072 VSB983072:VSD983072 VIF983072:VIH983072 UYJ983072:UYL983072 UON983072:UOP983072 UER983072:UET983072 TUV983072:TUX983072 TKZ983072:TLB983072 TBD983072:TBF983072 SRH983072:SRJ983072 SHL983072:SHN983072 RXP983072:RXR983072 RNT983072:RNV983072 RDX983072:RDZ983072 QUB983072:QUD983072 QKF983072:QKH983072 QAJ983072:QAL983072 PQN983072:PQP983072 PGR983072:PGT983072 OWV983072:OWX983072 OMZ983072:ONB983072 ODD983072:ODF983072 NTH983072:NTJ983072 NJL983072:NJN983072 MZP983072:MZR983072 MPT983072:MPV983072 MFX983072:MFZ983072 LWB983072:LWD983072 LMF983072:LMH983072 LCJ983072:LCL983072 KSN983072:KSP983072 KIR983072:KIT983072 JYV983072:JYX983072 JOZ983072:JPB983072 JFD983072:JFF983072 IVH983072:IVJ983072 ILL983072:ILN983072 IBP983072:IBR983072 HRT983072:HRV983072 HHX983072:HHZ983072 GYB983072:GYD983072 GOF983072:GOH983072 GEJ983072:GEL983072 FUN983072:FUP983072 FKR983072:FKT983072 FAV983072:FAX983072 EQZ983072:ERB983072 EHD983072:EHF983072 DXH983072:DXJ983072 DNL983072:DNN983072 DDP983072:DDR983072 CTT983072:CTV983072 CJX983072:CJZ983072 CAB983072:CAD983072 BQF983072:BQH983072 BGJ983072:BGL983072 AWN983072:AWP983072 AMR983072:AMT983072 ACV983072:ACX983072 SZ983072:TB983072 JD983072:JF983072 H983072:J983072 WVP917536:WVR917536 WLT917536:WLV917536 WBX917536:WBZ917536 VSB917536:VSD917536 VIF917536:VIH917536 UYJ917536:UYL917536 UON917536:UOP917536 UER917536:UET917536 TUV917536:TUX917536 TKZ917536:TLB917536 TBD917536:TBF917536 SRH917536:SRJ917536 SHL917536:SHN917536 RXP917536:RXR917536 RNT917536:RNV917536 RDX917536:RDZ917536 QUB917536:QUD917536 QKF917536:QKH917536 QAJ917536:QAL917536 PQN917536:PQP917536 PGR917536:PGT917536 OWV917536:OWX917536 OMZ917536:ONB917536 ODD917536:ODF917536 NTH917536:NTJ917536 NJL917536:NJN917536 MZP917536:MZR917536 MPT917536:MPV917536 MFX917536:MFZ917536 LWB917536:LWD917536 LMF917536:LMH917536 LCJ917536:LCL917536 KSN917536:KSP917536 KIR917536:KIT917536 JYV917536:JYX917536 JOZ917536:JPB917536 JFD917536:JFF917536 IVH917536:IVJ917536 ILL917536:ILN917536 IBP917536:IBR917536 HRT917536:HRV917536 HHX917536:HHZ917536 GYB917536:GYD917536 GOF917536:GOH917536 GEJ917536:GEL917536 FUN917536:FUP917536 FKR917536:FKT917536 FAV917536:FAX917536 EQZ917536:ERB917536 EHD917536:EHF917536 DXH917536:DXJ917536 DNL917536:DNN917536 DDP917536:DDR917536 CTT917536:CTV917536 CJX917536:CJZ917536 CAB917536:CAD917536 BQF917536:BQH917536 BGJ917536:BGL917536 AWN917536:AWP917536 AMR917536:AMT917536 ACV917536:ACX917536 SZ917536:TB917536 JD917536:JF917536 H917536:J917536 WVP852000:WVR852000 WLT852000:WLV852000 WBX852000:WBZ852000 VSB852000:VSD852000 VIF852000:VIH852000 UYJ852000:UYL852000 UON852000:UOP852000 UER852000:UET852000 TUV852000:TUX852000 TKZ852000:TLB852000 TBD852000:TBF852000 SRH852000:SRJ852000 SHL852000:SHN852000 RXP852000:RXR852000 RNT852000:RNV852000 RDX852000:RDZ852000 QUB852000:QUD852000 QKF852000:QKH852000 QAJ852000:QAL852000 PQN852000:PQP852000 PGR852000:PGT852000 OWV852000:OWX852000 OMZ852000:ONB852000 ODD852000:ODF852000 NTH852000:NTJ852000 NJL852000:NJN852000 MZP852000:MZR852000 MPT852000:MPV852000 MFX852000:MFZ852000 LWB852000:LWD852000 LMF852000:LMH852000 LCJ852000:LCL852000 KSN852000:KSP852000 KIR852000:KIT852000 JYV852000:JYX852000 JOZ852000:JPB852000 JFD852000:JFF852000 IVH852000:IVJ852000 ILL852000:ILN852000 IBP852000:IBR852000 HRT852000:HRV852000 HHX852000:HHZ852000 GYB852000:GYD852000 GOF852000:GOH852000 GEJ852000:GEL852000 FUN852000:FUP852000 FKR852000:FKT852000 FAV852000:FAX852000 EQZ852000:ERB852000 EHD852000:EHF852000 DXH852000:DXJ852000 DNL852000:DNN852000 DDP852000:DDR852000 CTT852000:CTV852000 CJX852000:CJZ852000 CAB852000:CAD852000 BQF852000:BQH852000 BGJ852000:BGL852000 AWN852000:AWP852000 AMR852000:AMT852000 ACV852000:ACX852000 SZ852000:TB852000 JD852000:JF852000 H852000:J852000 WVP786464:WVR786464 WLT786464:WLV786464 WBX786464:WBZ786464 VSB786464:VSD786464 VIF786464:VIH786464 UYJ786464:UYL786464 UON786464:UOP786464 UER786464:UET786464 TUV786464:TUX786464 TKZ786464:TLB786464 TBD786464:TBF786464 SRH786464:SRJ786464 SHL786464:SHN786464 RXP786464:RXR786464 RNT786464:RNV786464 RDX786464:RDZ786464 QUB786464:QUD786464 QKF786464:QKH786464 QAJ786464:QAL786464 PQN786464:PQP786464 PGR786464:PGT786464 OWV786464:OWX786464 OMZ786464:ONB786464 ODD786464:ODF786464 NTH786464:NTJ786464 NJL786464:NJN786464 MZP786464:MZR786464 MPT786464:MPV786464 MFX786464:MFZ786464 LWB786464:LWD786464 LMF786464:LMH786464 LCJ786464:LCL786464 KSN786464:KSP786464 KIR786464:KIT786464 JYV786464:JYX786464 JOZ786464:JPB786464 JFD786464:JFF786464 IVH786464:IVJ786464 ILL786464:ILN786464 IBP786464:IBR786464 HRT786464:HRV786464 HHX786464:HHZ786464 GYB786464:GYD786464 GOF786464:GOH786464 GEJ786464:GEL786464 FUN786464:FUP786464 FKR786464:FKT786464 FAV786464:FAX786464 EQZ786464:ERB786464 EHD786464:EHF786464 DXH786464:DXJ786464 DNL786464:DNN786464 DDP786464:DDR786464 CTT786464:CTV786464 CJX786464:CJZ786464 CAB786464:CAD786464 BQF786464:BQH786464 BGJ786464:BGL786464 AWN786464:AWP786464 AMR786464:AMT786464 ACV786464:ACX786464 SZ786464:TB786464 JD786464:JF786464 H786464:J786464 WVP720928:WVR720928 WLT720928:WLV720928 WBX720928:WBZ720928 VSB720928:VSD720928 VIF720928:VIH720928 UYJ720928:UYL720928 UON720928:UOP720928 UER720928:UET720928 TUV720928:TUX720928 TKZ720928:TLB720928 TBD720928:TBF720928 SRH720928:SRJ720928 SHL720928:SHN720928 RXP720928:RXR720928 RNT720928:RNV720928 RDX720928:RDZ720928 QUB720928:QUD720928 QKF720928:QKH720928 QAJ720928:QAL720928 PQN720928:PQP720928 PGR720928:PGT720928 OWV720928:OWX720928 OMZ720928:ONB720928 ODD720928:ODF720928 NTH720928:NTJ720928 NJL720928:NJN720928 MZP720928:MZR720928 MPT720928:MPV720928 MFX720928:MFZ720928 LWB720928:LWD720928 LMF720928:LMH720928 LCJ720928:LCL720928 KSN720928:KSP720928 KIR720928:KIT720928 JYV720928:JYX720928 JOZ720928:JPB720928 JFD720928:JFF720928 IVH720928:IVJ720928 ILL720928:ILN720928 IBP720928:IBR720928 HRT720928:HRV720928 HHX720928:HHZ720928 GYB720928:GYD720928 GOF720928:GOH720928 GEJ720928:GEL720928 FUN720928:FUP720928 FKR720928:FKT720928 FAV720928:FAX720928 EQZ720928:ERB720928 EHD720928:EHF720928 DXH720928:DXJ720928 DNL720928:DNN720928 DDP720928:DDR720928 CTT720928:CTV720928 CJX720928:CJZ720928 CAB720928:CAD720928 BQF720928:BQH720928 BGJ720928:BGL720928 AWN720928:AWP720928 AMR720928:AMT720928 ACV720928:ACX720928 SZ720928:TB720928 JD720928:JF720928 H720928:J720928 WVP655392:WVR655392 WLT655392:WLV655392 WBX655392:WBZ655392 VSB655392:VSD655392 VIF655392:VIH655392 UYJ655392:UYL655392 UON655392:UOP655392 UER655392:UET655392 TUV655392:TUX655392 TKZ655392:TLB655392 TBD655392:TBF655392 SRH655392:SRJ655392 SHL655392:SHN655392 RXP655392:RXR655392 RNT655392:RNV655392 RDX655392:RDZ655392 QUB655392:QUD655392 QKF655392:QKH655392 QAJ655392:QAL655392 PQN655392:PQP655392 PGR655392:PGT655392 OWV655392:OWX655392 OMZ655392:ONB655392 ODD655392:ODF655392 NTH655392:NTJ655392 NJL655392:NJN655392 MZP655392:MZR655392 MPT655392:MPV655392 MFX655392:MFZ655392 LWB655392:LWD655392 LMF655392:LMH655392 LCJ655392:LCL655392 KSN655392:KSP655392 KIR655392:KIT655392 JYV655392:JYX655392 JOZ655392:JPB655392 JFD655392:JFF655392 IVH655392:IVJ655392 ILL655392:ILN655392 IBP655392:IBR655392 HRT655392:HRV655392 HHX655392:HHZ655392 GYB655392:GYD655392 GOF655392:GOH655392 GEJ655392:GEL655392 FUN655392:FUP655392 FKR655392:FKT655392 FAV655392:FAX655392 EQZ655392:ERB655392 EHD655392:EHF655392 DXH655392:DXJ655392 DNL655392:DNN655392 DDP655392:DDR655392 CTT655392:CTV655392 CJX655392:CJZ655392 CAB655392:CAD655392 BQF655392:BQH655392 BGJ655392:BGL655392 AWN655392:AWP655392 AMR655392:AMT655392 ACV655392:ACX655392 SZ655392:TB655392 JD655392:JF655392 H655392:J655392 WVP589856:WVR589856 WLT589856:WLV589856 WBX589856:WBZ589856 VSB589856:VSD589856 VIF589856:VIH589856 UYJ589856:UYL589856 UON589856:UOP589856 UER589856:UET589856 TUV589856:TUX589856 TKZ589856:TLB589856 TBD589856:TBF589856 SRH589856:SRJ589856 SHL589856:SHN589856 RXP589856:RXR589856 RNT589856:RNV589856 RDX589856:RDZ589856 QUB589856:QUD589856 QKF589856:QKH589856 QAJ589856:QAL589856 PQN589856:PQP589856 PGR589856:PGT589856 OWV589856:OWX589856 OMZ589856:ONB589856 ODD589856:ODF589856 NTH589856:NTJ589856 NJL589856:NJN589856 MZP589856:MZR589856 MPT589856:MPV589856 MFX589856:MFZ589856 LWB589856:LWD589856 LMF589856:LMH589856 LCJ589856:LCL589856 KSN589856:KSP589856 KIR589856:KIT589856 JYV589856:JYX589856 JOZ589856:JPB589856 JFD589856:JFF589856 IVH589856:IVJ589856 ILL589856:ILN589856 IBP589856:IBR589856 HRT589856:HRV589856 HHX589856:HHZ589856 GYB589856:GYD589856 GOF589856:GOH589856 GEJ589856:GEL589856 FUN589856:FUP589856 FKR589856:FKT589856 FAV589856:FAX589856 EQZ589856:ERB589856 EHD589856:EHF589856 DXH589856:DXJ589856 DNL589856:DNN589856 DDP589856:DDR589856 CTT589856:CTV589856 CJX589856:CJZ589856 CAB589856:CAD589856 BQF589856:BQH589856 BGJ589856:BGL589856 AWN589856:AWP589856 AMR589856:AMT589856 ACV589856:ACX589856 SZ589856:TB589856 JD589856:JF589856 H589856:J589856 WVP524320:WVR524320 WLT524320:WLV524320 WBX524320:WBZ524320 VSB524320:VSD524320 VIF524320:VIH524320 UYJ524320:UYL524320 UON524320:UOP524320 UER524320:UET524320 TUV524320:TUX524320 TKZ524320:TLB524320 TBD524320:TBF524320 SRH524320:SRJ524320 SHL524320:SHN524320 RXP524320:RXR524320 RNT524320:RNV524320 RDX524320:RDZ524320 QUB524320:QUD524320 QKF524320:QKH524320 QAJ524320:QAL524320 PQN524320:PQP524320 PGR524320:PGT524320 OWV524320:OWX524320 OMZ524320:ONB524320 ODD524320:ODF524320 NTH524320:NTJ524320 NJL524320:NJN524320 MZP524320:MZR524320 MPT524320:MPV524320 MFX524320:MFZ524320 LWB524320:LWD524320 LMF524320:LMH524320 LCJ524320:LCL524320 KSN524320:KSP524320 KIR524320:KIT524320 JYV524320:JYX524320 JOZ524320:JPB524320 JFD524320:JFF524320 IVH524320:IVJ524320 ILL524320:ILN524320 IBP524320:IBR524320 HRT524320:HRV524320 HHX524320:HHZ524320 GYB524320:GYD524320 GOF524320:GOH524320 GEJ524320:GEL524320 FUN524320:FUP524320 FKR524320:FKT524320 FAV524320:FAX524320 EQZ524320:ERB524320 EHD524320:EHF524320 DXH524320:DXJ524320 DNL524320:DNN524320 DDP524320:DDR524320 CTT524320:CTV524320 CJX524320:CJZ524320 CAB524320:CAD524320 BQF524320:BQH524320 BGJ524320:BGL524320 AWN524320:AWP524320 AMR524320:AMT524320 ACV524320:ACX524320 SZ524320:TB524320 JD524320:JF524320 H524320:J524320 WVP458784:WVR458784 WLT458784:WLV458784 WBX458784:WBZ458784 VSB458784:VSD458784 VIF458784:VIH458784 UYJ458784:UYL458784 UON458784:UOP458784 UER458784:UET458784 TUV458784:TUX458784 TKZ458784:TLB458784 TBD458784:TBF458784 SRH458784:SRJ458784 SHL458784:SHN458784 RXP458784:RXR458784 RNT458784:RNV458784 RDX458784:RDZ458784 QUB458784:QUD458784 QKF458784:QKH458784 QAJ458784:QAL458784 PQN458784:PQP458784 PGR458784:PGT458784 OWV458784:OWX458784 OMZ458784:ONB458784 ODD458784:ODF458784 NTH458784:NTJ458784 NJL458784:NJN458784 MZP458784:MZR458784 MPT458784:MPV458784 MFX458784:MFZ458784 LWB458784:LWD458784 LMF458784:LMH458784 LCJ458784:LCL458784 KSN458784:KSP458784 KIR458784:KIT458784 JYV458784:JYX458784 JOZ458784:JPB458784 JFD458784:JFF458784 IVH458784:IVJ458784 ILL458784:ILN458784 IBP458784:IBR458784 HRT458784:HRV458784 HHX458784:HHZ458784 GYB458784:GYD458784 GOF458784:GOH458784 GEJ458784:GEL458784 FUN458784:FUP458784 FKR458784:FKT458784 FAV458784:FAX458784 EQZ458784:ERB458784 EHD458784:EHF458784 DXH458784:DXJ458784 DNL458784:DNN458784 DDP458784:DDR458784 CTT458784:CTV458784 CJX458784:CJZ458784 CAB458784:CAD458784 BQF458784:BQH458784 BGJ458784:BGL458784 AWN458784:AWP458784 AMR458784:AMT458784 ACV458784:ACX458784 SZ458784:TB458784 JD458784:JF458784 H458784:J458784 WVP393248:WVR393248 WLT393248:WLV393248 WBX393248:WBZ393248 VSB393248:VSD393248 VIF393248:VIH393248 UYJ393248:UYL393248 UON393248:UOP393248 UER393248:UET393248 TUV393248:TUX393248 TKZ393248:TLB393248 TBD393248:TBF393248 SRH393248:SRJ393248 SHL393248:SHN393248 RXP393248:RXR393248 RNT393248:RNV393248 RDX393248:RDZ393248 QUB393248:QUD393248 QKF393248:QKH393248 QAJ393248:QAL393248 PQN393248:PQP393248 PGR393248:PGT393248 OWV393248:OWX393248 OMZ393248:ONB393248 ODD393248:ODF393248 NTH393248:NTJ393248 NJL393248:NJN393248 MZP393248:MZR393248 MPT393248:MPV393248 MFX393248:MFZ393248 LWB393248:LWD393248 LMF393248:LMH393248 LCJ393248:LCL393248 KSN393248:KSP393248 KIR393248:KIT393248 JYV393248:JYX393248 JOZ393248:JPB393248 JFD393248:JFF393248 IVH393248:IVJ393248 ILL393248:ILN393248 IBP393248:IBR393248 HRT393248:HRV393248 HHX393248:HHZ393248 GYB393248:GYD393248 GOF393248:GOH393248 GEJ393248:GEL393248 FUN393248:FUP393248 FKR393248:FKT393248 FAV393248:FAX393248 EQZ393248:ERB393248 EHD393248:EHF393248 DXH393248:DXJ393248 DNL393248:DNN393248 DDP393248:DDR393248 CTT393248:CTV393248 CJX393248:CJZ393248 CAB393248:CAD393248 BQF393248:BQH393248 BGJ393248:BGL393248 AWN393248:AWP393248 AMR393248:AMT393248 ACV393248:ACX393248 SZ393248:TB393248 JD393248:JF393248 H393248:J393248 WVP327712:WVR327712 WLT327712:WLV327712 WBX327712:WBZ327712 VSB327712:VSD327712 VIF327712:VIH327712 UYJ327712:UYL327712 UON327712:UOP327712 UER327712:UET327712 TUV327712:TUX327712 TKZ327712:TLB327712 TBD327712:TBF327712 SRH327712:SRJ327712 SHL327712:SHN327712 RXP327712:RXR327712 RNT327712:RNV327712 RDX327712:RDZ327712 QUB327712:QUD327712 QKF327712:QKH327712 QAJ327712:QAL327712 PQN327712:PQP327712 PGR327712:PGT327712 OWV327712:OWX327712 OMZ327712:ONB327712 ODD327712:ODF327712 NTH327712:NTJ327712 NJL327712:NJN327712 MZP327712:MZR327712 MPT327712:MPV327712 MFX327712:MFZ327712 LWB327712:LWD327712 LMF327712:LMH327712 LCJ327712:LCL327712 KSN327712:KSP327712 KIR327712:KIT327712 JYV327712:JYX327712 JOZ327712:JPB327712 JFD327712:JFF327712 IVH327712:IVJ327712 ILL327712:ILN327712 IBP327712:IBR327712 HRT327712:HRV327712 HHX327712:HHZ327712 GYB327712:GYD327712 GOF327712:GOH327712 GEJ327712:GEL327712 FUN327712:FUP327712 FKR327712:FKT327712 FAV327712:FAX327712 EQZ327712:ERB327712 EHD327712:EHF327712 DXH327712:DXJ327712 DNL327712:DNN327712 DDP327712:DDR327712 CTT327712:CTV327712 CJX327712:CJZ327712 CAB327712:CAD327712 BQF327712:BQH327712 BGJ327712:BGL327712 AWN327712:AWP327712 AMR327712:AMT327712 ACV327712:ACX327712 SZ327712:TB327712 JD327712:JF327712 H327712:J327712 WVP262176:WVR262176 WLT262176:WLV262176 WBX262176:WBZ262176 VSB262176:VSD262176 VIF262176:VIH262176 UYJ262176:UYL262176 UON262176:UOP262176 UER262176:UET262176 TUV262176:TUX262176 TKZ262176:TLB262176 TBD262176:TBF262176 SRH262176:SRJ262176 SHL262176:SHN262176 RXP262176:RXR262176 RNT262176:RNV262176 RDX262176:RDZ262176 QUB262176:QUD262176 QKF262176:QKH262176 QAJ262176:QAL262176 PQN262176:PQP262176 PGR262176:PGT262176 OWV262176:OWX262176 OMZ262176:ONB262176 ODD262176:ODF262176 NTH262176:NTJ262176 NJL262176:NJN262176 MZP262176:MZR262176 MPT262176:MPV262176 MFX262176:MFZ262176 LWB262176:LWD262176 LMF262176:LMH262176 LCJ262176:LCL262176 KSN262176:KSP262176 KIR262176:KIT262176 JYV262176:JYX262176 JOZ262176:JPB262176 JFD262176:JFF262176 IVH262176:IVJ262176 ILL262176:ILN262176 IBP262176:IBR262176 HRT262176:HRV262176 HHX262176:HHZ262176 GYB262176:GYD262176 GOF262176:GOH262176 GEJ262176:GEL262176 FUN262176:FUP262176 FKR262176:FKT262176 FAV262176:FAX262176 EQZ262176:ERB262176 EHD262176:EHF262176 DXH262176:DXJ262176 DNL262176:DNN262176 DDP262176:DDR262176 CTT262176:CTV262176 CJX262176:CJZ262176 CAB262176:CAD262176 BQF262176:BQH262176 BGJ262176:BGL262176 AWN262176:AWP262176 AMR262176:AMT262176 ACV262176:ACX262176 SZ262176:TB262176 JD262176:JF262176 H262176:J262176 WVP196640:WVR196640 WLT196640:WLV196640 WBX196640:WBZ196640 VSB196640:VSD196640 VIF196640:VIH196640 UYJ196640:UYL196640 UON196640:UOP196640 UER196640:UET196640 TUV196640:TUX196640 TKZ196640:TLB196640 TBD196640:TBF196640 SRH196640:SRJ196640 SHL196640:SHN196640 RXP196640:RXR196640 RNT196640:RNV196640 RDX196640:RDZ196640 QUB196640:QUD196640 QKF196640:QKH196640 QAJ196640:QAL196640 PQN196640:PQP196640 PGR196640:PGT196640 OWV196640:OWX196640 OMZ196640:ONB196640 ODD196640:ODF196640 NTH196640:NTJ196640 NJL196640:NJN196640 MZP196640:MZR196640 MPT196640:MPV196640 MFX196640:MFZ196640 LWB196640:LWD196640 LMF196640:LMH196640 LCJ196640:LCL196640 KSN196640:KSP196640 KIR196640:KIT196640 JYV196640:JYX196640 JOZ196640:JPB196640 JFD196640:JFF196640 IVH196640:IVJ196640 ILL196640:ILN196640 IBP196640:IBR196640 HRT196640:HRV196640 HHX196640:HHZ196640 GYB196640:GYD196640 GOF196640:GOH196640 GEJ196640:GEL196640 FUN196640:FUP196640 FKR196640:FKT196640 FAV196640:FAX196640 EQZ196640:ERB196640 EHD196640:EHF196640 DXH196640:DXJ196640 DNL196640:DNN196640 DDP196640:DDR196640 CTT196640:CTV196640 CJX196640:CJZ196640 CAB196640:CAD196640 BQF196640:BQH196640 BGJ196640:BGL196640 AWN196640:AWP196640 AMR196640:AMT196640 ACV196640:ACX196640 SZ196640:TB196640 JD196640:JF196640 H196640:J196640 WVP131104:WVR131104 WLT131104:WLV131104 WBX131104:WBZ131104 VSB131104:VSD131104 VIF131104:VIH131104 UYJ131104:UYL131104 UON131104:UOP131104 UER131104:UET131104 TUV131104:TUX131104 TKZ131104:TLB131104 TBD131104:TBF131104 SRH131104:SRJ131104 SHL131104:SHN131104 RXP131104:RXR131104 RNT131104:RNV131104 RDX131104:RDZ131104 QUB131104:QUD131104 QKF131104:QKH131104 QAJ131104:QAL131104 PQN131104:PQP131104 PGR131104:PGT131104 OWV131104:OWX131104 OMZ131104:ONB131104 ODD131104:ODF131104 NTH131104:NTJ131104 NJL131104:NJN131104 MZP131104:MZR131104 MPT131104:MPV131104 MFX131104:MFZ131104 LWB131104:LWD131104 LMF131104:LMH131104 LCJ131104:LCL131104 KSN131104:KSP131104 KIR131104:KIT131104 JYV131104:JYX131104 JOZ131104:JPB131104 JFD131104:JFF131104 IVH131104:IVJ131104 ILL131104:ILN131104 IBP131104:IBR131104 HRT131104:HRV131104 HHX131104:HHZ131104 GYB131104:GYD131104 GOF131104:GOH131104 GEJ131104:GEL131104 FUN131104:FUP131104 FKR131104:FKT131104 FAV131104:FAX131104 EQZ131104:ERB131104 EHD131104:EHF131104 DXH131104:DXJ131104 DNL131104:DNN131104 DDP131104:DDR131104 CTT131104:CTV131104 CJX131104:CJZ131104 CAB131104:CAD131104 BQF131104:BQH131104 BGJ131104:BGL131104 AWN131104:AWP131104 AMR131104:AMT131104 ACV131104:ACX131104 SZ131104:TB131104 JD131104:JF131104 H131104:J131104 WVP65568:WVR65568 WLT65568:WLV65568 WBX65568:WBZ65568 VSB65568:VSD65568 VIF65568:VIH65568 UYJ65568:UYL65568 UON65568:UOP65568 UER65568:UET65568 TUV65568:TUX65568 TKZ65568:TLB65568 TBD65568:TBF65568 SRH65568:SRJ65568 SHL65568:SHN65568 RXP65568:RXR65568 RNT65568:RNV65568 RDX65568:RDZ65568 QUB65568:QUD65568 QKF65568:QKH65568 QAJ65568:QAL65568 PQN65568:PQP65568 PGR65568:PGT65568 OWV65568:OWX65568 OMZ65568:ONB65568 ODD65568:ODF65568 NTH65568:NTJ65568 NJL65568:NJN65568 MZP65568:MZR65568 MPT65568:MPV65568 MFX65568:MFZ65568 LWB65568:LWD65568 LMF65568:LMH65568 LCJ65568:LCL65568 KSN65568:KSP65568 KIR65568:KIT65568 JYV65568:JYX65568 JOZ65568:JPB65568 JFD65568:JFF65568 IVH65568:IVJ65568 ILL65568:ILN65568 IBP65568:IBR65568 HRT65568:HRV65568 HHX65568:HHZ65568 GYB65568:GYD65568 GOF65568:GOH65568 GEJ65568:GEL65568 FUN65568:FUP65568 FKR65568:FKT65568 FAV65568:FAX65568 EQZ65568:ERB65568 EHD65568:EHF65568 DXH65568:DXJ65568 DNL65568:DNN65568 DDP65568:DDR65568 CTT65568:CTV65568 CJX65568:CJZ65568 CAB65568:CAD65568 BQF65568:BQH65568 BGJ65568:BGL65568 AWN65568:AWP65568 AMR65568:AMT65568 ACV65568:ACX65568 SZ65568:TB65568 JD65568:JF65568 H65568:J65568 WVP982997:WVR982997 WLT982997:WLV982997 WBX982997:WBZ982997 VSB982997:VSD982997 VIF982997:VIH982997 UYJ982997:UYL982997 UON982997:UOP982997 UER982997:UET982997 TUV982997:TUX982997 TKZ982997:TLB982997 TBD982997:TBF982997 SRH982997:SRJ982997 SHL982997:SHN982997 RXP982997:RXR982997 RNT982997:RNV982997 RDX982997:RDZ982997 QUB982997:QUD982997 QKF982997:QKH982997 QAJ982997:QAL982997 PQN982997:PQP982997 PGR982997:PGT982997 OWV982997:OWX982997 OMZ982997:ONB982997 ODD982997:ODF982997 NTH982997:NTJ982997 NJL982997:NJN982997 MZP982997:MZR982997 MPT982997:MPV982997 MFX982997:MFZ982997 LWB982997:LWD982997 LMF982997:LMH982997 LCJ982997:LCL982997 KSN982997:KSP982997 KIR982997:KIT982997 JYV982997:JYX982997 JOZ982997:JPB982997 JFD982997:JFF982997 IVH982997:IVJ982997 ILL982997:ILN982997 IBP982997:IBR982997 HRT982997:HRV982997 HHX982997:HHZ982997 GYB982997:GYD982997 GOF982997:GOH982997 GEJ982997:GEL982997 FUN982997:FUP982997 FKR982997:FKT982997 FAV982997:FAX982997 EQZ982997:ERB982997 EHD982997:EHF982997 DXH982997:DXJ982997 DNL982997:DNN982997 DDP982997:DDR982997 CTT982997:CTV982997 CJX982997:CJZ982997 CAB982997:CAD982997 BQF982997:BQH982997 BGJ982997:BGL982997 AWN982997:AWP982997 AMR982997:AMT982997 ACV982997:ACX982997 SZ982997:TB982997 JD982997:JF982997 H982997:J982997 WVP917461:WVR917461 WLT917461:WLV917461 WBX917461:WBZ917461 VSB917461:VSD917461 VIF917461:VIH917461 UYJ917461:UYL917461 UON917461:UOP917461 UER917461:UET917461 TUV917461:TUX917461 TKZ917461:TLB917461 TBD917461:TBF917461 SRH917461:SRJ917461 SHL917461:SHN917461 RXP917461:RXR917461 RNT917461:RNV917461 RDX917461:RDZ917461 QUB917461:QUD917461 QKF917461:QKH917461 QAJ917461:QAL917461 PQN917461:PQP917461 PGR917461:PGT917461 OWV917461:OWX917461 OMZ917461:ONB917461 ODD917461:ODF917461 NTH917461:NTJ917461 NJL917461:NJN917461 MZP917461:MZR917461 MPT917461:MPV917461 MFX917461:MFZ917461 LWB917461:LWD917461 LMF917461:LMH917461 LCJ917461:LCL917461 KSN917461:KSP917461 KIR917461:KIT917461 JYV917461:JYX917461 JOZ917461:JPB917461 JFD917461:JFF917461 IVH917461:IVJ917461 ILL917461:ILN917461 IBP917461:IBR917461 HRT917461:HRV917461 HHX917461:HHZ917461 GYB917461:GYD917461 GOF917461:GOH917461 GEJ917461:GEL917461 FUN917461:FUP917461 FKR917461:FKT917461 FAV917461:FAX917461 EQZ917461:ERB917461 EHD917461:EHF917461 DXH917461:DXJ917461 DNL917461:DNN917461 DDP917461:DDR917461 CTT917461:CTV917461 CJX917461:CJZ917461 CAB917461:CAD917461 BQF917461:BQH917461 BGJ917461:BGL917461 AWN917461:AWP917461 AMR917461:AMT917461 ACV917461:ACX917461 SZ917461:TB917461 JD917461:JF917461 H917461:J917461 WVP851925:WVR851925 WLT851925:WLV851925 WBX851925:WBZ851925 VSB851925:VSD851925 VIF851925:VIH851925 UYJ851925:UYL851925 UON851925:UOP851925 UER851925:UET851925 TUV851925:TUX851925 TKZ851925:TLB851925 TBD851925:TBF851925 SRH851925:SRJ851925 SHL851925:SHN851925 RXP851925:RXR851925 RNT851925:RNV851925 RDX851925:RDZ851925 QUB851925:QUD851925 QKF851925:QKH851925 QAJ851925:QAL851925 PQN851925:PQP851925 PGR851925:PGT851925 OWV851925:OWX851925 OMZ851925:ONB851925 ODD851925:ODF851925 NTH851925:NTJ851925 NJL851925:NJN851925 MZP851925:MZR851925 MPT851925:MPV851925 MFX851925:MFZ851925 LWB851925:LWD851925 LMF851925:LMH851925 LCJ851925:LCL851925 KSN851925:KSP851925 KIR851925:KIT851925 JYV851925:JYX851925 JOZ851925:JPB851925 JFD851925:JFF851925 IVH851925:IVJ851925 ILL851925:ILN851925 IBP851925:IBR851925 HRT851925:HRV851925 HHX851925:HHZ851925 GYB851925:GYD851925 GOF851925:GOH851925 GEJ851925:GEL851925 FUN851925:FUP851925 FKR851925:FKT851925 FAV851925:FAX851925 EQZ851925:ERB851925 EHD851925:EHF851925 DXH851925:DXJ851925 DNL851925:DNN851925 DDP851925:DDR851925 CTT851925:CTV851925 CJX851925:CJZ851925 CAB851925:CAD851925 BQF851925:BQH851925 BGJ851925:BGL851925 AWN851925:AWP851925 AMR851925:AMT851925 ACV851925:ACX851925 SZ851925:TB851925 JD851925:JF851925 H851925:J851925 WVP786389:WVR786389 WLT786389:WLV786389 WBX786389:WBZ786389 VSB786389:VSD786389 VIF786389:VIH786389 UYJ786389:UYL786389 UON786389:UOP786389 UER786389:UET786389 TUV786389:TUX786389 TKZ786389:TLB786389 TBD786389:TBF786389 SRH786389:SRJ786389 SHL786389:SHN786389 RXP786389:RXR786389 RNT786389:RNV786389 RDX786389:RDZ786389 QUB786389:QUD786389 QKF786389:QKH786389 QAJ786389:QAL786389 PQN786389:PQP786389 PGR786389:PGT786389 OWV786389:OWX786389 OMZ786389:ONB786389 ODD786389:ODF786389 NTH786389:NTJ786389 NJL786389:NJN786389 MZP786389:MZR786389 MPT786389:MPV786389 MFX786389:MFZ786389 LWB786389:LWD786389 LMF786389:LMH786389 LCJ786389:LCL786389 KSN786389:KSP786389 KIR786389:KIT786389 JYV786389:JYX786389 JOZ786389:JPB786389 JFD786389:JFF786389 IVH786389:IVJ786389 ILL786389:ILN786389 IBP786389:IBR786389 HRT786389:HRV786389 HHX786389:HHZ786389 GYB786389:GYD786389 GOF786389:GOH786389 GEJ786389:GEL786389 FUN786389:FUP786389 FKR786389:FKT786389 FAV786389:FAX786389 EQZ786389:ERB786389 EHD786389:EHF786389 DXH786389:DXJ786389 DNL786389:DNN786389 DDP786389:DDR786389 CTT786389:CTV786389 CJX786389:CJZ786389 CAB786389:CAD786389 BQF786389:BQH786389 BGJ786389:BGL786389 AWN786389:AWP786389 AMR786389:AMT786389 ACV786389:ACX786389 SZ786389:TB786389 JD786389:JF786389 H786389:J786389 WVP720853:WVR720853 WLT720853:WLV720853 WBX720853:WBZ720853 VSB720853:VSD720853 VIF720853:VIH720853 UYJ720853:UYL720853 UON720853:UOP720853 UER720853:UET720853 TUV720853:TUX720853 TKZ720853:TLB720853 TBD720853:TBF720853 SRH720853:SRJ720853 SHL720853:SHN720853 RXP720853:RXR720853 RNT720853:RNV720853 RDX720853:RDZ720853 QUB720853:QUD720853 QKF720853:QKH720853 QAJ720853:QAL720853 PQN720853:PQP720853 PGR720853:PGT720853 OWV720853:OWX720853 OMZ720853:ONB720853 ODD720853:ODF720853 NTH720853:NTJ720853 NJL720853:NJN720853 MZP720853:MZR720853 MPT720853:MPV720853 MFX720853:MFZ720853 LWB720853:LWD720853 LMF720853:LMH720853 LCJ720853:LCL720853 KSN720853:KSP720853 KIR720853:KIT720853 JYV720853:JYX720853 JOZ720853:JPB720853 JFD720853:JFF720853 IVH720853:IVJ720853 ILL720853:ILN720853 IBP720853:IBR720853 HRT720853:HRV720853 HHX720853:HHZ720853 GYB720853:GYD720853 GOF720853:GOH720853 GEJ720853:GEL720853 FUN720853:FUP720853 FKR720853:FKT720853 FAV720853:FAX720853 EQZ720853:ERB720853 EHD720853:EHF720853 DXH720853:DXJ720853 DNL720853:DNN720853 DDP720853:DDR720853 CTT720853:CTV720853 CJX720853:CJZ720853 CAB720853:CAD720853 BQF720853:BQH720853 BGJ720853:BGL720853 AWN720853:AWP720853 AMR720853:AMT720853 ACV720853:ACX720853 SZ720853:TB720853 JD720853:JF720853 H720853:J720853 WVP655317:WVR655317 WLT655317:WLV655317 WBX655317:WBZ655317 VSB655317:VSD655317 VIF655317:VIH655317 UYJ655317:UYL655317 UON655317:UOP655317 UER655317:UET655317 TUV655317:TUX655317 TKZ655317:TLB655317 TBD655317:TBF655317 SRH655317:SRJ655317 SHL655317:SHN655317 RXP655317:RXR655317 RNT655317:RNV655317 RDX655317:RDZ655317 QUB655317:QUD655317 QKF655317:QKH655317 QAJ655317:QAL655317 PQN655317:PQP655317 PGR655317:PGT655317 OWV655317:OWX655317 OMZ655317:ONB655317 ODD655317:ODF655317 NTH655317:NTJ655317 NJL655317:NJN655317 MZP655317:MZR655317 MPT655317:MPV655317 MFX655317:MFZ655317 LWB655317:LWD655317 LMF655317:LMH655317 LCJ655317:LCL655317 KSN655317:KSP655317 KIR655317:KIT655317 JYV655317:JYX655317 JOZ655317:JPB655317 JFD655317:JFF655317 IVH655317:IVJ655317 ILL655317:ILN655317 IBP655317:IBR655317 HRT655317:HRV655317 HHX655317:HHZ655317 GYB655317:GYD655317 GOF655317:GOH655317 GEJ655317:GEL655317 FUN655317:FUP655317 FKR655317:FKT655317 FAV655317:FAX655317 EQZ655317:ERB655317 EHD655317:EHF655317 DXH655317:DXJ655317 DNL655317:DNN655317 DDP655317:DDR655317 CTT655317:CTV655317 CJX655317:CJZ655317 CAB655317:CAD655317 BQF655317:BQH655317 BGJ655317:BGL655317 AWN655317:AWP655317 AMR655317:AMT655317 ACV655317:ACX655317 SZ655317:TB655317 JD655317:JF655317 H655317:J655317 WVP589781:WVR589781 WLT589781:WLV589781 WBX589781:WBZ589781 VSB589781:VSD589781 VIF589781:VIH589781 UYJ589781:UYL589781 UON589781:UOP589781 UER589781:UET589781 TUV589781:TUX589781 TKZ589781:TLB589781 TBD589781:TBF589781 SRH589781:SRJ589781 SHL589781:SHN589781 RXP589781:RXR589781 RNT589781:RNV589781 RDX589781:RDZ589781 QUB589781:QUD589781 QKF589781:QKH589781 QAJ589781:QAL589781 PQN589781:PQP589781 PGR589781:PGT589781 OWV589781:OWX589781 OMZ589781:ONB589781 ODD589781:ODF589781 NTH589781:NTJ589781 NJL589781:NJN589781 MZP589781:MZR589781 MPT589781:MPV589781 MFX589781:MFZ589781 LWB589781:LWD589781 LMF589781:LMH589781 LCJ589781:LCL589781 KSN589781:KSP589781 KIR589781:KIT589781 JYV589781:JYX589781 JOZ589781:JPB589781 JFD589781:JFF589781 IVH589781:IVJ589781 ILL589781:ILN589781 IBP589781:IBR589781 HRT589781:HRV589781 HHX589781:HHZ589781 GYB589781:GYD589781 GOF589781:GOH589781 GEJ589781:GEL589781 FUN589781:FUP589781 FKR589781:FKT589781 FAV589781:FAX589781 EQZ589781:ERB589781 EHD589781:EHF589781 DXH589781:DXJ589781 DNL589781:DNN589781 DDP589781:DDR589781 CTT589781:CTV589781 CJX589781:CJZ589781 CAB589781:CAD589781 BQF589781:BQH589781 BGJ589781:BGL589781 AWN589781:AWP589781 AMR589781:AMT589781 ACV589781:ACX589781 SZ589781:TB589781 JD589781:JF589781 H589781:J589781 WVP524245:WVR524245 WLT524245:WLV524245 WBX524245:WBZ524245 VSB524245:VSD524245 VIF524245:VIH524245 UYJ524245:UYL524245 UON524245:UOP524245 UER524245:UET524245 TUV524245:TUX524245 TKZ524245:TLB524245 TBD524245:TBF524245 SRH524245:SRJ524245 SHL524245:SHN524245 RXP524245:RXR524245 RNT524245:RNV524245 RDX524245:RDZ524245 QUB524245:QUD524245 QKF524245:QKH524245 QAJ524245:QAL524245 PQN524245:PQP524245 PGR524245:PGT524245 OWV524245:OWX524245 OMZ524245:ONB524245 ODD524245:ODF524245 NTH524245:NTJ524245 NJL524245:NJN524245 MZP524245:MZR524245 MPT524245:MPV524245 MFX524245:MFZ524245 LWB524245:LWD524245 LMF524245:LMH524245 LCJ524245:LCL524245 KSN524245:KSP524245 KIR524245:KIT524245 JYV524245:JYX524245 JOZ524245:JPB524245 JFD524245:JFF524245 IVH524245:IVJ524245 ILL524245:ILN524245 IBP524245:IBR524245 HRT524245:HRV524245 HHX524245:HHZ524245 GYB524245:GYD524245 GOF524245:GOH524245 GEJ524245:GEL524245 FUN524245:FUP524245 FKR524245:FKT524245 FAV524245:FAX524245 EQZ524245:ERB524245 EHD524245:EHF524245 DXH524245:DXJ524245 DNL524245:DNN524245 DDP524245:DDR524245 CTT524245:CTV524245 CJX524245:CJZ524245 CAB524245:CAD524245 BQF524245:BQH524245 BGJ524245:BGL524245 AWN524245:AWP524245 AMR524245:AMT524245 ACV524245:ACX524245 SZ524245:TB524245 JD524245:JF524245 H524245:J524245 WVP458709:WVR458709 WLT458709:WLV458709 WBX458709:WBZ458709 VSB458709:VSD458709 VIF458709:VIH458709 UYJ458709:UYL458709 UON458709:UOP458709 UER458709:UET458709 TUV458709:TUX458709 TKZ458709:TLB458709 TBD458709:TBF458709 SRH458709:SRJ458709 SHL458709:SHN458709 RXP458709:RXR458709 RNT458709:RNV458709 RDX458709:RDZ458709 QUB458709:QUD458709 QKF458709:QKH458709 QAJ458709:QAL458709 PQN458709:PQP458709 PGR458709:PGT458709 OWV458709:OWX458709 OMZ458709:ONB458709 ODD458709:ODF458709 NTH458709:NTJ458709 NJL458709:NJN458709 MZP458709:MZR458709 MPT458709:MPV458709 MFX458709:MFZ458709 LWB458709:LWD458709 LMF458709:LMH458709 LCJ458709:LCL458709 KSN458709:KSP458709 KIR458709:KIT458709 JYV458709:JYX458709 JOZ458709:JPB458709 JFD458709:JFF458709 IVH458709:IVJ458709 ILL458709:ILN458709 IBP458709:IBR458709 HRT458709:HRV458709 HHX458709:HHZ458709 GYB458709:GYD458709 GOF458709:GOH458709 GEJ458709:GEL458709 FUN458709:FUP458709 FKR458709:FKT458709 FAV458709:FAX458709 EQZ458709:ERB458709 EHD458709:EHF458709 DXH458709:DXJ458709 DNL458709:DNN458709 DDP458709:DDR458709 CTT458709:CTV458709 CJX458709:CJZ458709 CAB458709:CAD458709 BQF458709:BQH458709 BGJ458709:BGL458709 AWN458709:AWP458709 AMR458709:AMT458709 ACV458709:ACX458709 SZ458709:TB458709 JD458709:JF458709 H458709:J458709 WVP393173:WVR393173 WLT393173:WLV393173 WBX393173:WBZ393173 VSB393173:VSD393173 VIF393173:VIH393173 UYJ393173:UYL393173 UON393173:UOP393173 UER393173:UET393173 TUV393173:TUX393173 TKZ393173:TLB393173 TBD393173:TBF393173 SRH393173:SRJ393173 SHL393173:SHN393173 RXP393173:RXR393173 RNT393173:RNV393173 RDX393173:RDZ393173 QUB393173:QUD393173 QKF393173:QKH393173 QAJ393173:QAL393173 PQN393173:PQP393173 PGR393173:PGT393173 OWV393173:OWX393173 OMZ393173:ONB393173 ODD393173:ODF393173 NTH393173:NTJ393173 NJL393173:NJN393173 MZP393173:MZR393173 MPT393173:MPV393173 MFX393173:MFZ393173 LWB393173:LWD393173 LMF393173:LMH393173 LCJ393173:LCL393173 KSN393173:KSP393173 KIR393173:KIT393173 JYV393173:JYX393173 JOZ393173:JPB393173 JFD393173:JFF393173 IVH393173:IVJ393173 ILL393173:ILN393173 IBP393173:IBR393173 HRT393173:HRV393173 HHX393173:HHZ393173 GYB393173:GYD393173 GOF393173:GOH393173 GEJ393173:GEL393173 FUN393173:FUP393173 FKR393173:FKT393173 FAV393173:FAX393173 EQZ393173:ERB393173 EHD393173:EHF393173 DXH393173:DXJ393173 DNL393173:DNN393173 DDP393173:DDR393173 CTT393173:CTV393173 CJX393173:CJZ393173 CAB393173:CAD393173 BQF393173:BQH393173 BGJ393173:BGL393173 AWN393173:AWP393173 AMR393173:AMT393173 ACV393173:ACX393173 SZ393173:TB393173 JD393173:JF393173 H393173:J393173 WVP327637:WVR327637 WLT327637:WLV327637 WBX327637:WBZ327637 VSB327637:VSD327637 VIF327637:VIH327637 UYJ327637:UYL327637 UON327637:UOP327637 UER327637:UET327637 TUV327637:TUX327637 TKZ327637:TLB327637 TBD327637:TBF327637 SRH327637:SRJ327637 SHL327637:SHN327637 RXP327637:RXR327637 RNT327637:RNV327637 RDX327637:RDZ327637 QUB327637:QUD327637 QKF327637:QKH327637 QAJ327637:QAL327637 PQN327637:PQP327637 PGR327637:PGT327637 OWV327637:OWX327637 OMZ327637:ONB327637 ODD327637:ODF327637 NTH327637:NTJ327637 NJL327637:NJN327637 MZP327637:MZR327637 MPT327637:MPV327637 MFX327637:MFZ327637 LWB327637:LWD327637 LMF327637:LMH327637 LCJ327637:LCL327637 KSN327637:KSP327637 KIR327637:KIT327637 JYV327637:JYX327637 JOZ327637:JPB327637 JFD327637:JFF327637 IVH327637:IVJ327637 ILL327637:ILN327637 IBP327637:IBR327637 HRT327637:HRV327637 HHX327637:HHZ327637 GYB327637:GYD327637 GOF327637:GOH327637 GEJ327637:GEL327637 FUN327637:FUP327637 FKR327637:FKT327637 FAV327637:FAX327637 EQZ327637:ERB327637 EHD327637:EHF327637 DXH327637:DXJ327637 DNL327637:DNN327637 DDP327637:DDR327637 CTT327637:CTV327637 CJX327637:CJZ327637 CAB327637:CAD327637 BQF327637:BQH327637 BGJ327637:BGL327637 AWN327637:AWP327637 AMR327637:AMT327637 ACV327637:ACX327637 SZ327637:TB327637 JD327637:JF327637 H327637:J327637 WVP262101:WVR262101 WLT262101:WLV262101 WBX262101:WBZ262101 VSB262101:VSD262101 VIF262101:VIH262101 UYJ262101:UYL262101 UON262101:UOP262101 UER262101:UET262101 TUV262101:TUX262101 TKZ262101:TLB262101 TBD262101:TBF262101 SRH262101:SRJ262101 SHL262101:SHN262101 RXP262101:RXR262101 RNT262101:RNV262101 RDX262101:RDZ262101 QUB262101:QUD262101 QKF262101:QKH262101 QAJ262101:QAL262101 PQN262101:PQP262101 PGR262101:PGT262101 OWV262101:OWX262101 OMZ262101:ONB262101 ODD262101:ODF262101 NTH262101:NTJ262101 NJL262101:NJN262101 MZP262101:MZR262101 MPT262101:MPV262101 MFX262101:MFZ262101 LWB262101:LWD262101 LMF262101:LMH262101 LCJ262101:LCL262101 KSN262101:KSP262101 KIR262101:KIT262101 JYV262101:JYX262101 JOZ262101:JPB262101 JFD262101:JFF262101 IVH262101:IVJ262101 ILL262101:ILN262101 IBP262101:IBR262101 HRT262101:HRV262101 HHX262101:HHZ262101 GYB262101:GYD262101 GOF262101:GOH262101 GEJ262101:GEL262101 FUN262101:FUP262101 FKR262101:FKT262101 FAV262101:FAX262101 EQZ262101:ERB262101 EHD262101:EHF262101 DXH262101:DXJ262101 DNL262101:DNN262101 DDP262101:DDR262101 CTT262101:CTV262101 CJX262101:CJZ262101 CAB262101:CAD262101 BQF262101:BQH262101 BGJ262101:BGL262101 AWN262101:AWP262101 AMR262101:AMT262101 ACV262101:ACX262101 SZ262101:TB262101 JD262101:JF262101 H262101:J262101 WVP196565:WVR196565 WLT196565:WLV196565 WBX196565:WBZ196565 VSB196565:VSD196565 VIF196565:VIH196565 UYJ196565:UYL196565 UON196565:UOP196565 UER196565:UET196565 TUV196565:TUX196565 TKZ196565:TLB196565 TBD196565:TBF196565 SRH196565:SRJ196565 SHL196565:SHN196565 RXP196565:RXR196565 RNT196565:RNV196565 RDX196565:RDZ196565 QUB196565:QUD196565 QKF196565:QKH196565 QAJ196565:QAL196565 PQN196565:PQP196565 PGR196565:PGT196565 OWV196565:OWX196565 OMZ196565:ONB196565 ODD196565:ODF196565 NTH196565:NTJ196565 NJL196565:NJN196565 MZP196565:MZR196565 MPT196565:MPV196565 MFX196565:MFZ196565 LWB196565:LWD196565 LMF196565:LMH196565 LCJ196565:LCL196565 KSN196565:KSP196565 KIR196565:KIT196565 JYV196565:JYX196565 JOZ196565:JPB196565 JFD196565:JFF196565 IVH196565:IVJ196565 ILL196565:ILN196565 IBP196565:IBR196565 HRT196565:HRV196565 HHX196565:HHZ196565 GYB196565:GYD196565 GOF196565:GOH196565 GEJ196565:GEL196565 FUN196565:FUP196565 FKR196565:FKT196565 FAV196565:FAX196565 EQZ196565:ERB196565 EHD196565:EHF196565 DXH196565:DXJ196565 DNL196565:DNN196565 DDP196565:DDR196565 CTT196565:CTV196565 CJX196565:CJZ196565 CAB196565:CAD196565 BQF196565:BQH196565 BGJ196565:BGL196565 AWN196565:AWP196565 AMR196565:AMT196565 ACV196565:ACX196565 SZ196565:TB196565 JD196565:JF196565 H196565:J196565 WVP131029:WVR131029 WLT131029:WLV131029 WBX131029:WBZ131029 VSB131029:VSD131029 VIF131029:VIH131029 UYJ131029:UYL131029 UON131029:UOP131029 UER131029:UET131029 TUV131029:TUX131029 TKZ131029:TLB131029 TBD131029:TBF131029 SRH131029:SRJ131029 SHL131029:SHN131029 RXP131029:RXR131029 RNT131029:RNV131029 RDX131029:RDZ131029 QUB131029:QUD131029 QKF131029:QKH131029 QAJ131029:QAL131029 PQN131029:PQP131029 PGR131029:PGT131029 OWV131029:OWX131029 OMZ131029:ONB131029 ODD131029:ODF131029 NTH131029:NTJ131029 NJL131029:NJN131029 MZP131029:MZR131029 MPT131029:MPV131029 MFX131029:MFZ131029 LWB131029:LWD131029 LMF131029:LMH131029 LCJ131029:LCL131029 KSN131029:KSP131029 KIR131029:KIT131029 JYV131029:JYX131029 JOZ131029:JPB131029 JFD131029:JFF131029 IVH131029:IVJ131029 ILL131029:ILN131029 IBP131029:IBR131029 HRT131029:HRV131029 HHX131029:HHZ131029 GYB131029:GYD131029 GOF131029:GOH131029 GEJ131029:GEL131029 FUN131029:FUP131029 FKR131029:FKT131029 FAV131029:FAX131029 EQZ131029:ERB131029 EHD131029:EHF131029 DXH131029:DXJ131029 DNL131029:DNN131029 DDP131029:DDR131029 CTT131029:CTV131029 CJX131029:CJZ131029 CAB131029:CAD131029 BQF131029:BQH131029 BGJ131029:BGL131029 AWN131029:AWP131029 AMR131029:AMT131029 ACV131029:ACX131029 SZ131029:TB131029 JD131029:JF131029 H131029:J131029 WVP65493:WVR65493 WLT65493:WLV65493 WBX65493:WBZ65493 VSB65493:VSD65493 VIF65493:VIH65493 UYJ65493:UYL65493 UON65493:UOP65493 UER65493:UET65493 TUV65493:TUX65493 TKZ65493:TLB65493 TBD65493:TBF65493 SRH65493:SRJ65493 SHL65493:SHN65493 RXP65493:RXR65493 RNT65493:RNV65493 RDX65493:RDZ65493 QUB65493:QUD65493 QKF65493:QKH65493 QAJ65493:QAL65493 PQN65493:PQP65493 PGR65493:PGT65493 OWV65493:OWX65493 OMZ65493:ONB65493 ODD65493:ODF65493 NTH65493:NTJ65493 NJL65493:NJN65493 MZP65493:MZR65493 MPT65493:MPV65493 MFX65493:MFZ65493 LWB65493:LWD65493 LMF65493:LMH65493 LCJ65493:LCL65493 KSN65493:KSP65493 KIR65493:KIT65493 JYV65493:JYX65493 JOZ65493:JPB65493 JFD65493:JFF65493 IVH65493:IVJ65493 ILL65493:ILN65493 IBP65493:IBR65493 HRT65493:HRV65493 HHX65493:HHZ65493 GYB65493:GYD65493 GOF65493:GOH65493 GEJ65493:GEL65493 FUN65493:FUP65493 FKR65493:FKT65493 FAV65493:FAX65493 EQZ65493:ERB65493 EHD65493:EHF65493 DXH65493:DXJ65493 DNL65493:DNN65493 DDP65493:DDR65493 CTT65493:CTV65493 CJX65493:CJZ65493 CAB65493:CAD65493 BQF65493:BQH65493 BGJ65493:BGL65493 AWN65493:AWP65493 AMR65493:AMT65493 ACV65493:ACX65493 SZ65493:TB65493 JD65493:JF65493 H65493:J65493 WVP982995:WVR982995 WLT982995:WLV982995 WBX982995:WBZ982995 VSB982995:VSD982995 VIF982995:VIH982995 UYJ982995:UYL982995 UON982995:UOP982995 UER982995:UET982995 TUV982995:TUX982995 TKZ982995:TLB982995 TBD982995:TBF982995 SRH982995:SRJ982995 SHL982995:SHN982995 RXP982995:RXR982995 RNT982995:RNV982995 RDX982995:RDZ982995 QUB982995:QUD982995 QKF982995:QKH982995 QAJ982995:QAL982995 PQN982995:PQP982995 PGR982995:PGT982995 OWV982995:OWX982995 OMZ982995:ONB982995 ODD982995:ODF982995 NTH982995:NTJ982995 NJL982995:NJN982995 MZP982995:MZR982995 MPT982995:MPV982995 MFX982995:MFZ982995 LWB982995:LWD982995 LMF982995:LMH982995 LCJ982995:LCL982995 KSN982995:KSP982995 KIR982995:KIT982995 JYV982995:JYX982995 JOZ982995:JPB982995 JFD982995:JFF982995 IVH982995:IVJ982995 ILL982995:ILN982995 IBP982995:IBR982995 HRT982995:HRV982995 HHX982995:HHZ982995 GYB982995:GYD982995 GOF982995:GOH982995 GEJ982995:GEL982995 FUN982995:FUP982995 FKR982995:FKT982995 FAV982995:FAX982995 EQZ982995:ERB982995 EHD982995:EHF982995 DXH982995:DXJ982995 DNL982995:DNN982995 DDP982995:DDR982995 CTT982995:CTV982995 CJX982995:CJZ982995 CAB982995:CAD982995 BQF982995:BQH982995 BGJ982995:BGL982995 AWN982995:AWP982995 AMR982995:AMT982995 ACV982995:ACX982995 SZ982995:TB982995 JD982995:JF982995 H982995:J982995 WVP917459:WVR917459 WLT917459:WLV917459 WBX917459:WBZ917459 VSB917459:VSD917459 VIF917459:VIH917459 UYJ917459:UYL917459 UON917459:UOP917459 UER917459:UET917459 TUV917459:TUX917459 TKZ917459:TLB917459 TBD917459:TBF917459 SRH917459:SRJ917459 SHL917459:SHN917459 RXP917459:RXR917459 RNT917459:RNV917459 RDX917459:RDZ917459 QUB917459:QUD917459 QKF917459:QKH917459 QAJ917459:QAL917459 PQN917459:PQP917459 PGR917459:PGT917459 OWV917459:OWX917459 OMZ917459:ONB917459 ODD917459:ODF917459 NTH917459:NTJ917459 NJL917459:NJN917459 MZP917459:MZR917459 MPT917459:MPV917459 MFX917459:MFZ917459 LWB917459:LWD917459 LMF917459:LMH917459 LCJ917459:LCL917459 KSN917459:KSP917459 KIR917459:KIT917459 JYV917459:JYX917459 JOZ917459:JPB917459 JFD917459:JFF917459 IVH917459:IVJ917459 ILL917459:ILN917459 IBP917459:IBR917459 HRT917459:HRV917459 HHX917459:HHZ917459 GYB917459:GYD917459 GOF917459:GOH917459 GEJ917459:GEL917459 FUN917459:FUP917459 FKR917459:FKT917459 FAV917459:FAX917459 EQZ917459:ERB917459 EHD917459:EHF917459 DXH917459:DXJ917459 DNL917459:DNN917459 DDP917459:DDR917459 CTT917459:CTV917459 CJX917459:CJZ917459 CAB917459:CAD917459 BQF917459:BQH917459 BGJ917459:BGL917459 AWN917459:AWP917459 AMR917459:AMT917459 ACV917459:ACX917459 SZ917459:TB917459 JD917459:JF917459 H917459:J917459 WVP851923:WVR851923 WLT851923:WLV851923 WBX851923:WBZ851923 VSB851923:VSD851923 VIF851923:VIH851923 UYJ851923:UYL851923 UON851923:UOP851923 UER851923:UET851923 TUV851923:TUX851923 TKZ851923:TLB851923 TBD851923:TBF851923 SRH851923:SRJ851923 SHL851923:SHN851923 RXP851923:RXR851923 RNT851923:RNV851923 RDX851923:RDZ851923 QUB851923:QUD851923 QKF851923:QKH851923 QAJ851923:QAL851923 PQN851923:PQP851923 PGR851923:PGT851923 OWV851923:OWX851923 OMZ851923:ONB851923 ODD851923:ODF851923 NTH851923:NTJ851923 NJL851923:NJN851923 MZP851923:MZR851923 MPT851923:MPV851923 MFX851923:MFZ851923 LWB851923:LWD851923 LMF851923:LMH851923 LCJ851923:LCL851923 KSN851923:KSP851923 KIR851923:KIT851923 JYV851923:JYX851923 JOZ851923:JPB851923 JFD851923:JFF851923 IVH851923:IVJ851923 ILL851923:ILN851923 IBP851923:IBR851923 HRT851923:HRV851923 HHX851923:HHZ851923 GYB851923:GYD851923 GOF851923:GOH851923 GEJ851923:GEL851923 FUN851923:FUP851923 FKR851923:FKT851923 FAV851923:FAX851923 EQZ851923:ERB851923 EHD851923:EHF851923 DXH851923:DXJ851923 DNL851923:DNN851923 DDP851923:DDR851923 CTT851923:CTV851923 CJX851923:CJZ851923 CAB851923:CAD851923 BQF851923:BQH851923 BGJ851923:BGL851923 AWN851923:AWP851923 AMR851923:AMT851923 ACV851923:ACX851923 SZ851923:TB851923 JD851923:JF851923 H851923:J851923 WVP786387:WVR786387 WLT786387:WLV786387 WBX786387:WBZ786387 VSB786387:VSD786387 VIF786387:VIH786387 UYJ786387:UYL786387 UON786387:UOP786387 UER786387:UET786387 TUV786387:TUX786387 TKZ786387:TLB786387 TBD786387:TBF786387 SRH786387:SRJ786387 SHL786387:SHN786387 RXP786387:RXR786387 RNT786387:RNV786387 RDX786387:RDZ786387 QUB786387:QUD786387 QKF786387:QKH786387 QAJ786387:QAL786387 PQN786387:PQP786387 PGR786387:PGT786387 OWV786387:OWX786387 OMZ786387:ONB786387 ODD786387:ODF786387 NTH786387:NTJ786387 NJL786387:NJN786387 MZP786387:MZR786387 MPT786387:MPV786387 MFX786387:MFZ786387 LWB786387:LWD786387 LMF786387:LMH786387 LCJ786387:LCL786387 KSN786387:KSP786387 KIR786387:KIT786387 JYV786387:JYX786387 JOZ786387:JPB786387 JFD786387:JFF786387 IVH786387:IVJ786387 ILL786387:ILN786387 IBP786387:IBR786387 HRT786387:HRV786387 HHX786387:HHZ786387 GYB786387:GYD786387 GOF786387:GOH786387 GEJ786387:GEL786387 FUN786387:FUP786387 FKR786387:FKT786387 FAV786387:FAX786387 EQZ786387:ERB786387 EHD786387:EHF786387 DXH786387:DXJ786387 DNL786387:DNN786387 DDP786387:DDR786387 CTT786387:CTV786387 CJX786387:CJZ786387 CAB786387:CAD786387 BQF786387:BQH786387 BGJ786387:BGL786387 AWN786387:AWP786387 AMR786387:AMT786387 ACV786387:ACX786387 SZ786387:TB786387 JD786387:JF786387 H786387:J786387 WVP720851:WVR720851 WLT720851:WLV720851 WBX720851:WBZ720851 VSB720851:VSD720851 VIF720851:VIH720851 UYJ720851:UYL720851 UON720851:UOP720851 UER720851:UET720851 TUV720851:TUX720851 TKZ720851:TLB720851 TBD720851:TBF720851 SRH720851:SRJ720851 SHL720851:SHN720851 RXP720851:RXR720851 RNT720851:RNV720851 RDX720851:RDZ720851 QUB720851:QUD720851 QKF720851:QKH720851 QAJ720851:QAL720851 PQN720851:PQP720851 PGR720851:PGT720851 OWV720851:OWX720851 OMZ720851:ONB720851 ODD720851:ODF720851 NTH720851:NTJ720851 NJL720851:NJN720851 MZP720851:MZR720851 MPT720851:MPV720851 MFX720851:MFZ720851 LWB720851:LWD720851 LMF720851:LMH720851 LCJ720851:LCL720851 KSN720851:KSP720851 KIR720851:KIT720851 JYV720851:JYX720851 JOZ720851:JPB720851 JFD720851:JFF720851 IVH720851:IVJ720851 ILL720851:ILN720851 IBP720851:IBR720851 HRT720851:HRV720851 HHX720851:HHZ720851 GYB720851:GYD720851 GOF720851:GOH720851 GEJ720851:GEL720851 FUN720851:FUP720851 FKR720851:FKT720851 FAV720851:FAX720851 EQZ720851:ERB720851 EHD720851:EHF720851 DXH720851:DXJ720851 DNL720851:DNN720851 DDP720851:DDR720851 CTT720851:CTV720851 CJX720851:CJZ720851 CAB720851:CAD720851 BQF720851:BQH720851 BGJ720851:BGL720851 AWN720851:AWP720851 AMR720851:AMT720851 ACV720851:ACX720851 SZ720851:TB720851 JD720851:JF720851 H720851:J720851 WVP655315:WVR655315 WLT655315:WLV655315 WBX655315:WBZ655315 VSB655315:VSD655315 VIF655315:VIH655315 UYJ655315:UYL655315 UON655315:UOP655315 UER655315:UET655315 TUV655315:TUX655315 TKZ655315:TLB655315 TBD655315:TBF655315 SRH655315:SRJ655315 SHL655315:SHN655315 RXP655315:RXR655315 RNT655315:RNV655315 RDX655315:RDZ655315 QUB655315:QUD655315 QKF655315:QKH655315 QAJ655315:QAL655315 PQN655315:PQP655315 PGR655315:PGT655315 OWV655315:OWX655315 OMZ655315:ONB655315 ODD655315:ODF655315 NTH655315:NTJ655315 NJL655315:NJN655315 MZP655315:MZR655315 MPT655315:MPV655315 MFX655315:MFZ655315 LWB655315:LWD655315 LMF655315:LMH655315 LCJ655315:LCL655315 KSN655315:KSP655315 KIR655315:KIT655315 JYV655315:JYX655315 JOZ655315:JPB655315 JFD655315:JFF655315 IVH655315:IVJ655315 ILL655315:ILN655315 IBP655315:IBR655315 HRT655315:HRV655315 HHX655315:HHZ655315 GYB655315:GYD655315 GOF655315:GOH655315 GEJ655315:GEL655315 FUN655315:FUP655315 FKR655315:FKT655315 FAV655315:FAX655315 EQZ655315:ERB655315 EHD655315:EHF655315 DXH655315:DXJ655315 DNL655315:DNN655315 DDP655315:DDR655315 CTT655315:CTV655315 CJX655315:CJZ655315 CAB655315:CAD655315 BQF655315:BQH655315 BGJ655315:BGL655315 AWN655315:AWP655315 AMR655315:AMT655315 ACV655315:ACX655315 SZ655315:TB655315 JD655315:JF655315 H655315:J655315 WVP589779:WVR589779 WLT589779:WLV589779 WBX589779:WBZ589779 VSB589779:VSD589779 VIF589779:VIH589779 UYJ589779:UYL589779 UON589779:UOP589779 UER589779:UET589779 TUV589779:TUX589779 TKZ589779:TLB589779 TBD589779:TBF589779 SRH589779:SRJ589779 SHL589779:SHN589779 RXP589779:RXR589779 RNT589779:RNV589779 RDX589779:RDZ589779 QUB589779:QUD589779 QKF589779:QKH589779 QAJ589779:QAL589779 PQN589779:PQP589779 PGR589779:PGT589779 OWV589779:OWX589779 OMZ589779:ONB589779 ODD589779:ODF589779 NTH589779:NTJ589779 NJL589779:NJN589779 MZP589779:MZR589779 MPT589779:MPV589779 MFX589779:MFZ589779 LWB589779:LWD589779 LMF589779:LMH589779 LCJ589779:LCL589779 KSN589779:KSP589779 KIR589779:KIT589779 JYV589779:JYX589779 JOZ589779:JPB589779 JFD589779:JFF589779 IVH589779:IVJ589779 ILL589779:ILN589779 IBP589779:IBR589779 HRT589779:HRV589779 HHX589779:HHZ589779 GYB589779:GYD589779 GOF589779:GOH589779 GEJ589779:GEL589779 FUN589779:FUP589779 FKR589779:FKT589779 FAV589779:FAX589779 EQZ589779:ERB589779 EHD589779:EHF589779 DXH589779:DXJ589779 DNL589779:DNN589779 DDP589779:DDR589779 CTT589779:CTV589779 CJX589779:CJZ589779 CAB589779:CAD589779 BQF589779:BQH589779 BGJ589779:BGL589779 AWN589779:AWP589779 AMR589779:AMT589779 ACV589779:ACX589779 SZ589779:TB589779 JD589779:JF589779 H589779:J589779 WVP524243:WVR524243 WLT524243:WLV524243 WBX524243:WBZ524243 VSB524243:VSD524243 VIF524243:VIH524243 UYJ524243:UYL524243 UON524243:UOP524243 UER524243:UET524243 TUV524243:TUX524243 TKZ524243:TLB524243 TBD524243:TBF524243 SRH524243:SRJ524243 SHL524243:SHN524243 RXP524243:RXR524243 RNT524243:RNV524243 RDX524243:RDZ524243 QUB524243:QUD524243 QKF524243:QKH524243 QAJ524243:QAL524243 PQN524243:PQP524243 PGR524243:PGT524243 OWV524243:OWX524243 OMZ524243:ONB524243 ODD524243:ODF524243 NTH524243:NTJ524243 NJL524243:NJN524243 MZP524243:MZR524243 MPT524243:MPV524243 MFX524243:MFZ524243 LWB524243:LWD524243 LMF524243:LMH524243 LCJ524243:LCL524243 KSN524243:KSP524243 KIR524243:KIT524243 JYV524243:JYX524243 JOZ524243:JPB524243 JFD524243:JFF524243 IVH524243:IVJ524243 ILL524243:ILN524243 IBP524243:IBR524243 HRT524243:HRV524243 HHX524243:HHZ524243 GYB524243:GYD524243 GOF524243:GOH524243 GEJ524243:GEL524243 FUN524243:FUP524243 FKR524243:FKT524243 FAV524243:FAX524243 EQZ524243:ERB524243 EHD524243:EHF524243 DXH524243:DXJ524243 DNL524243:DNN524243 DDP524243:DDR524243 CTT524243:CTV524243 CJX524243:CJZ524243 CAB524243:CAD524243 BQF524243:BQH524243 BGJ524243:BGL524243 AWN524243:AWP524243 AMR524243:AMT524243 ACV524243:ACX524243 SZ524243:TB524243 JD524243:JF524243 H524243:J524243 WVP458707:WVR458707 WLT458707:WLV458707 WBX458707:WBZ458707 VSB458707:VSD458707 VIF458707:VIH458707 UYJ458707:UYL458707 UON458707:UOP458707 UER458707:UET458707 TUV458707:TUX458707 TKZ458707:TLB458707 TBD458707:TBF458707 SRH458707:SRJ458707 SHL458707:SHN458707 RXP458707:RXR458707 RNT458707:RNV458707 RDX458707:RDZ458707 QUB458707:QUD458707 QKF458707:QKH458707 QAJ458707:QAL458707 PQN458707:PQP458707 PGR458707:PGT458707 OWV458707:OWX458707 OMZ458707:ONB458707 ODD458707:ODF458707 NTH458707:NTJ458707 NJL458707:NJN458707 MZP458707:MZR458707 MPT458707:MPV458707 MFX458707:MFZ458707 LWB458707:LWD458707 LMF458707:LMH458707 LCJ458707:LCL458707 KSN458707:KSP458707 KIR458707:KIT458707 JYV458707:JYX458707 JOZ458707:JPB458707 JFD458707:JFF458707 IVH458707:IVJ458707 ILL458707:ILN458707 IBP458707:IBR458707 HRT458707:HRV458707 HHX458707:HHZ458707 GYB458707:GYD458707 GOF458707:GOH458707 GEJ458707:GEL458707 FUN458707:FUP458707 FKR458707:FKT458707 FAV458707:FAX458707 EQZ458707:ERB458707 EHD458707:EHF458707 DXH458707:DXJ458707 DNL458707:DNN458707 DDP458707:DDR458707 CTT458707:CTV458707 CJX458707:CJZ458707 CAB458707:CAD458707 BQF458707:BQH458707 BGJ458707:BGL458707 AWN458707:AWP458707 AMR458707:AMT458707 ACV458707:ACX458707 SZ458707:TB458707 JD458707:JF458707 H458707:J458707 WVP393171:WVR393171 WLT393171:WLV393171 WBX393171:WBZ393171 VSB393171:VSD393171 VIF393171:VIH393171 UYJ393171:UYL393171 UON393171:UOP393171 UER393171:UET393171 TUV393171:TUX393171 TKZ393171:TLB393171 TBD393171:TBF393171 SRH393171:SRJ393171 SHL393171:SHN393171 RXP393171:RXR393171 RNT393171:RNV393171 RDX393171:RDZ393171 QUB393171:QUD393171 QKF393171:QKH393171 QAJ393171:QAL393171 PQN393171:PQP393171 PGR393171:PGT393171 OWV393171:OWX393171 OMZ393171:ONB393171 ODD393171:ODF393171 NTH393171:NTJ393171 NJL393171:NJN393171 MZP393171:MZR393171 MPT393171:MPV393171 MFX393171:MFZ393171 LWB393171:LWD393171 LMF393171:LMH393171 LCJ393171:LCL393171 KSN393171:KSP393171 KIR393171:KIT393171 JYV393171:JYX393171 JOZ393171:JPB393171 JFD393171:JFF393171 IVH393171:IVJ393171 ILL393171:ILN393171 IBP393171:IBR393171 HRT393171:HRV393171 HHX393171:HHZ393171 GYB393171:GYD393171 GOF393171:GOH393171 GEJ393171:GEL393171 FUN393171:FUP393171 FKR393171:FKT393171 FAV393171:FAX393171 EQZ393171:ERB393171 EHD393171:EHF393171 DXH393171:DXJ393171 DNL393171:DNN393171 DDP393171:DDR393171 CTT393171:CTV393171 CJX393171:CJZ393171 CAB393171:CAD393171 BQF393171:BQH393171 BGJ393171:BGL393171 AWN393171:AWP393171 AMR393171:AMT393171 ACV393171:ACX393171 SZ393171:TB393171 JD393171:JF393171 H393171:J393171 WVP327635:WVR327635 WLT327635:WLV327635 WBX327635:WBZ327635 VSB327635:VSD327635 VIF327635:VIH327635 UYJ327635:UYL327635 UON327635:UOP327635 UER327635:UET327635 TUV327635:TUX327635 TKZ327635:TLB327635 TBD327635:TBF327635 SRH327635:SRJ327635 SHL327635:SHN327635 RXP327635:RXR327635 RNT327635:RNV327635 RDX327635:RDZ327635 QUB327635:QUD327635 QKF327635:QKH327635 QAJ327635:QAL327635 PQN327635:PQP327635 PGR327635:PGT327635 OWV327635:OWX327635 OMZ327635:ONB327635 ODD327635:ODF327635 NTH327635:NTJ327635 NJL327635:NJN327635 MZP327635:MZR327635 MPT327635:MPV327635 MFX327635:MFZ327635 LWB327635:LWD327635 LMF327635:LMH327635 LCJ327635:LCL327635 KSN327635:KSP327635 KIR327635:KIT327635 JYV327635:JYX327635 JOZ327635:JPB327635 JFD327635:JFF327635 IVH327635:IVJ327635 ILL327635:ILN327635 IBP327635:IBR327635 HRT327635:HRV327635 HHX327635:HHZ327635 GYB327635:GYD327635 GOF327635:GOH327635 GEJ327635:GEL327635 FUN327635:FUP327635 FKR327635:FKT327635 FAV327635:FAX327635 EQZ327635:ERB327635 EHD327635:EHF327635 DXH327635:DXJ327635 DNL327635:DNN327635 DDP327635:DDR327635 CTT327635:CTV327635 CJX327635:CJZ327635 CAB327635:CAD327635 BQF327635:BQH327635 BGJ327635:BGL327635 AWN327635:AWP327635 AMR327635:AMT327635 ACV327635:ACX327635 SZ327635:TB327635 JD327635:JF327635 H327635:J327635 WVP262099:WVR262099 WLT262099:WLV262099 WBX262099:WBZ262099 VSB262099:VSD262099 VIF262099:VIH262099 UYJ262099:UYL262099 UON262099:UOP262099 UER262099:UET262099 TUV262099:TUX262099 TKZ262099:TLB262099 TBD262099:TBF262099 SRH262099:SRJ262099 SHL262099:SHN262099 RXP262099:RXR262099 RNT262099:RNV262099 RDX262099:RDZ262099 QUB262099:QUD262099 QKF262099:QKH262099 QAJ262099:QAL262099 PQN262099:PQP262099 PGR262099:PGT262099 OWV262099:OWX262099 OMZ262099:ONB262099 ODD262099:ODF262099 NTH262099:NTJ262099 NJL262099:NJN262099 MZP262099:MZR262099 MPT262099:MPV262099 MFX262099:MFZ262099 LWB262099:LWD262099 LMF262099:LMH262099 LCJ262099:LCL262099 KSN262099:KSP262099 KIR262099:KIT262099 JYV262099:JYX262099 JOZ262099:JPB262099 JFD262099:JFF262099 IVH262099:IVJ262099 ILL262099:ILN262099 IBP262099:IBR262099 HRT262099:HRV262099 HHX262099:HHZ262099 GYB262099:GYD262099 GOF262099:GOH262099 GEJ262099:GEL262099 FUN262099:FUP262099 FKR262099:FKT262099 FAV262099:FAX262099 EQZ262099:ERB262099 EHD262099:EHF262099 DXH262099:DXJ262099 DNL262099:DNN262099 DDP262099:DDR262099 CTT262099:CTV262099 CJX262099:CJZ262099 CAB262099:CAD262099 BQF262099:BQH262099 BGJ262099:BGL262099 AWN262099:AWP262099 AMR262099:AMT262099 ACV262099:ACX262099 SZ262099:TB262099 JD262099:JF262099 H262099:J262099 WVP196563:WVR196563 WLT196563:WLV196563 WBX196563:WBZ196563 VSB196563:VSD196563 VIF196563:VIH196563 UYJ196563:UYL196563 UON196563:UOP196563 UER196563:UET196563 TUV196563:TUX196563 TKZ196563:TLB196563 TBD196563:TBF196563 SRH196563:SRJ196563 SHL196563:SHN196563 RXP196563:RXR196563 RNT196563:RNV196563 RDX196563:RDZ196563 QUB196563:QUD196563 QKF196563:QKH196563 QAJ196563:QAL196563 PQN196563:PQP196563 PGR196563:PGT196563 OWV196563:OWX196563 OMZ196563:ONB196563 ODD196563:ODF196563 NTH196563:NTJ196563 NJL196563:NJN196563 MZP196563:MZR196563 MPT196563:MPV196563 MFX196563:MFZ196563 LWB196563:LWD196563 LMF196563:LMH196563 LCJ196563:LCL196563 KSN196563:KSP196563 KIR196563:KIT196563 JYV196563:JYX196563 JOZ196563:JPB196563 JFD196563:JFF196563 IVH196563:IVJ196563 ILL196563:ILN196563 IBP196563:IBR196563 HRT196563:HRV196563 HHX196563:HHZ196563 GYB196563:GYD196563 GOF196563:GOH196563 GEJ196563:GEL196563 FUN196563:FUP196563 FKR196563:FKT196563 FAV196563:FAX196563 EQZ196563:ERB196563 EHD196563:EHF196563 DXH196563:DXJ196563 DNL196563:DNN196563 DDP196563:DDR196563 CTT196563:CTV196563 CJX196563:CJZ196563 CAB196563:CAD196563 BQF196563:BQH196563 BGJ196563:BGL196563 AWN196563:AWP196563 AMR196563:AMT196563 ACV196563:ACX196563 SZ196563:TB196563 JD196563:JF196563 H196563:J196563 WVP131027:WVR131027 WLT131027:WLV131027 WBX131027:WBZ131027 VSB131027:VSD131027 VIF131027:VIH131027 UYJ131027:UYL131027 UON131027:UOP131027 UER131027:UET131027 TUV131027:TUX131027 TKZ131027:TLB131027 TBD131027:TBF131027 SRH131027:SRJ131027 SHL131027:SHN131027 RXP131027:RXR131027 RNT131027:RNV131027 RDX131027:RDZ131027 QUB131027:QUD131027 QKF131027:QKH131027 QAJ131027:QAL131027 PQN131027:PQP131027 PGR131027:PGT131027 OWV131027:OWX131027 OMZ131027:ONB131027 ODD131027:ODF131027 NTH131027:NTJ131027 NJL131027:NJN131027 MZP131027:MZR131027 MPT131027:MPV131027 MFX131027:MFZ131027 LWB131027:LWD131027 LMF131027:LMH131027 LCJ131027:LCL131027 KSN131027:KSP131027 KIR131027:KIT131027 JYV131027:JYX131027 JOZ131027:JPB131027 JFD131027:JFF131027 IVH131027:IVJ131027 ILL131027:ILN131027 IBP131027:IBR131027 HRT131027:HRV131027 HHX131027:HHZ131027 GYB131027:GYD131027 GOF131027:GOH131027 GEJ131027:GEL131027 FUN131027:FUP131027 FKR131027:FKT131027 FAV131027:FAX131027 EQZ131027:ERB131027 EHD131027:EHF131027 DXH131027:DXJ131027 DNL131027:DNN131027 DDP131027:DDR131027 CTT131027:CTV131027 CJX131027:CJZ131027 CAB131027:CAD131027 BQF131027:BQH131027 BGJ131027:BGL131027 AWN131027:AWP131027 AMR131027:AMT131027 ACV131027:ACX131027 SZ131027:TB131027 JD131027:JF131027 H131027:J131027 WVP65491:WVR65491 WLT65491:WLV65491 WBX65491:WBZ65491 VSB65491:VSD65491 VIF65491:VIH65491 UYJ65491:UYL65491 UON65491:UOP65491 UER65491:UET65491 TUV65491:TUX65491 TKZ65491:TLB65491 TBD65491:TBF65491 SRH65491:SRJ65491 SHL65491:SHN65491 RXP65491:RXR65491 RNT65491:RNV65491 RDX65491:RDZ65491 QUB65491:QUD65491 QKF65491:QKH65491 QAJ65491:QAL65491 PQN65491:PQP65491 PGR65491:PGT65491 OWV65491:OWX65491 OMZ65491:ONB65491 ODD65491:ODF65491 NTH65491:NTJ65491 NJL65491:NJN65491 MZP65491:MZR65491 MPT65491:MPV65491 MFX65491:MFZ65491 LWB65491:LWD65491 LMF65491:LMH65491 LCJ65491:LCL65491 KSN65491:KSP65491 KIR65491:KIT65491 JYV65491:JYX65491 JOZ65491:JPB65491 JFD65491:JFF65491 IVH65491:IVJ65491 ILL65491:ILN65491 IBP65491:IBR65491 HRT65491:HRV65491 HHX65491:HHZ65491 GYB65491:GYD65491 GOF65491:GOH65491 GEJ65491:GEL65491 FUN65491:FUP65491 FKR65491:FKT65491 FAV65491:FAX65491 EQZ65491:ERB65491 EHD65491:EHF65491 DXH65491:DXJ65491 DNL65491:DNN65491 DDP65491:DDR65491 CTT65491:CTV65491 CJX65491:CJZ65491 CAB65491:CAD65491 BQF65491:BQH65491 BGJ65491:BGL65491 AWN65491:AWP65491 AMR65491:AMT65491">
      <formula1>#REF!</formula1>
    </dataValidation>
    <dataValidation type="list" allowBlank="1" showInputMessage="1" showErrorMessage="1" sqref="N65491:Q65491 WVV983112:WVY983112 WLZ983112:WMC983112 WCD983112:WCG983112 VSH983112:VSK983112 VIL983112:VIO983112 UYP983112:UYS983112 UOT983112:UOW983112 UEX983112:UFA983112 TVB983112:TVE983112 TLF983112:TLI983112 TBJ983112:TBM983112 SRN983112:SRQ983112 SHR983112:SHU983112 RXV983112:RXY983112 RNZ983112:ROC983112 RED983112:REG983112 QUH983112:QUK983112 QKL983112:QKO983112 QAP983112:QAS983112 PQT983112:PQW983112 PGX983112:PHA983112 OXB983112:OXE983112 ONF983112:ONI983112 ODJ983112:ODM983112 NTN983112:NTQ983112 NJR983112:NJU983112 MZV983112:MZY983112 MPZ983112:MQC983112 MGD983112:MGG983112 LWH983112:LWK983112 LML983112:LMO983112 LCP983112:LCS983112 KST983112:KSW983112 KIX983112:KJA983112 JZB983112:JZE983112 JPF983112:JPI983112 JFJ983112:JFM983112 IVN983112:IVQ983112 ILR983112:ILU983112 IBV983112:IBY983112 HRZ983112:HSC983112 HID983112:HIG983112 GYH983112:GYK983112 GOL983112:GOO983112 GEP983112:GES983112 FUT983112:FUW983112 FKX983112:FLA983112 FBB983112:FBE983112 ERF983112:ERI983112 EHJ983112:EHM983112 DXN983112:DXQ983112 DNR983112:DNU983112 DDV983112:DDY983112 CTZ983112:CUC983112 CKD983112:CKG983112 CAH983112:CAK983112 BQL983112:BQO983112 BGP983112:BGS983112 AWT983112:AWW983112 AMX983112:ANA983112 ADB983112:ADE983112 TF983112:TI983112 JJ983112:JM983112 N983112:Q983112 WVV917576:WVY917576 WLZ917576:WMC917576 WCD917576:WCG917576 VSH917576:VSK917576 VIL917576:VIO917576 UYP917576:UYS917576 UOT917576:UOW917576 UEX917576:UFA917576 TVB917576:TVE917576 TLF917576:TLI917576 TBJ917576:TBM917576 SRN917576:SRQ917576 SHR917576:SHU917576 RXV917576:RXY917576 RNZ917576:ROC917576 RED917576:REG917576 QUH917576:QUK917576 QKL917576:QKO917576 QAP917576:QAS917576 PQT917576:PQW917576 PGX917576:PHA917576 OXB917576:OXE917576 ONF917576:ONI917576 ODJ917576:ODM917576 NTN917576:NTQ917576 NJR917576:NJU917576 MZV917576:MZY917576 MPZ917576:MQC917576 MGD917576:MGG917576 LWH917576:LWK917576 LML917576:LMO917576 LCP917576:LCS917576 KST917576:KSW917576 KIX917576:KJA917576 JZB917576:JZE917576 JPF917576:JPI917576 JFJ917576:JFM917576 IVN917576:IVQ917576 ILR917576:ILU917576 IBV917576:IBY917576 HRZ917576:HSC917576 HID917576:HIG917576 GYH917576:GYK917576 GOL917576:GOO917576 GEP917576:GES917576 FUT917576:FUW917576 FKX917576:FLA917576 FBB917576:FBE917576 ERF917576:ERI917576 EHJ917576:EHM917576 DXN917576:DXQ917576 DNR917576:DNU917576 DDV917576:DDY917576 CTZ917576:CUC917576 CKD917576:CKG917576 CAH917576:CAK917576 BQL917576:BQO917576 BGP917576:BGS917576 AWT917576:AWW917576 AMX917576:ANA917576 ADB917576:ADE917576 TF917576:TI917576 JJ917576:JM917576 N917576:Q917576 WVV852040:WVY852040 WLZ852040:WMC852040 WCD852040:WCG852040 VSH852040:VSK852040 VIL852040:VIO852040 UYP852040:UYS852040 UOT852040:UOW852040 UEX852040:UFA852040 TVB852040:TVE852040 TLF852040:TLI852040 TBJ852040:TBM852040 SRN852040:SRQ852040 SHR852040:SHU852040 RXV852040:RXY852040 RNZ852040:ROC852040 RED852040:REG852040 QUH852040:QUK852040 QKL852040:QKO852040 QAP852040:QAS852040 PQT852040:PQW852040 PGX852040:PHA852040 OXB852040:OXE852040 ONF852040:ONI852040 ODJ852040:ODM852040 NTN852040:NTQ852040 NJR852040:NJU852040 MZV852040:MZY852040 MPZ852040:MQC852040 MGD852040:MGG852040 LWH852040:LWK852040 LML852040:LMO852040 LCP852040:LCS852040 KST852040:KSW852040 KIX852040:KJA852040 JZB852040:JZE852040 JPF852040:JPI852040 JFJ852040:JFM852040 IVN852040:IVQ852040 ILR852040:ILU852040 IBV852040:IBY852040 HRZ852040:HSC852040 HID852040:HIG852040 GYH852040:GYK852040 GOL852040:GOO852040 GEP852040:GES852040 FUT852040:FUW852040 FKX852040:FLA852040 FBB852040:FBE852040 ERF852040:ERI852040 EHJ852040:EHM852040 DXN852040:DXQ852040 DNR852040:DNU852040 DDV852040:DDY852040 CTZ852040:CUC852040 CKD852040:CKG852040 CAH852040:CAK852040 BQL852040:BQO852040 BGP852040:BGS852040 AWT852040:AWW852040 AMX852040:ANA852040 ADB852040:ADE852040 TF852040:TI852040 JJ852040:JM852040 N852040:Q852040 WVV786504:WVY786504 WLZ786504:WMC786504 WCD786504:WCG786504 VSH786504:VSK786504 VIL786504:VIO786504 UYP786504:UYS786504 UOT786504:UOW786504 UEX786504:UFA786504 TVB786504:TVE786504 TLF786504:TLI786504 TBJ786504:TBM786504 SRN786504:SRQ786504 SHR786504:SHU786504 RXV786504:RXY786504 RNZ786504:ROC786504 RED786504:REG786504 QUH786504:QUK786504 QKL786504:QKO786504 QAP786504:QAS786504 PQT786504:PQW786504 PGX786504:PHA786504 OXB786504:OXE786504 ONF786504:ONI786504 ODJ786504:ODM786504 NTN786504:NTQ786504 NJR786504:NJU786504 MZV786504:MZY786504 MPZ786504:MQC786504 MGD786504:MGG786504 LWH786504:LWK786504 LML786504:LMO786504 LCP786504:LCS786504 KST786504:KSW786504 KIX786504:KJA786504 JZB786504:JZE786504 JPF786504:JPI786504 JFJ786504:JFM786504 IVN786504:IVQ786504 ILR786504:ILU786504 IBV786504:IBY786504 HRZ786504:HSC786504 HID786504:HIG786504 GYH786504:GYK786504 GOL786504:GOO786504 GEP786504:GES786504 FUT786504:FUW786504 FKX786504:FLA786504 FBB786504:FBE786504 ERF786504:ERI786504 EHJ786504:EHM786504 DXN786504:DXQ786504 DNR786504:DNU786504 DDV786504:DDY786504 CTZ786504:CUC786504 CKD786504:CKG786504 CAH786504:CAK786504 BQL786504:BQO786504 BGP786504:BGS786504 AWT786504:AWW786504 AMX786504:ANA786504 ADB786504:ADE786504 TF786504:TI786504 JJ786504:JM786504 N786504:Q786504 WVV720968:WVY720968 WLZ720968:WMC720968 WCD720968:WCG720968 VSH720968:VSK720968 VIL720968:VIO720968 UYP720968:UYS720968 UOT720968:UOW720968 UEX720968:UFA720968 TVB720968:TVE720968 TLF720968:TLI720968 TBJ720968:TBM720968 SRN720968:SRQ720968 SHR720968:SHU720968 RXV720968:RXY720968 RNZ720968:ROC720968 RED720968:REG720968 QUH720968:QUK720968 QKL720968:QKO720968 QAP720968:QAS720968 PQT720968:PQW720968 PGX720968:PHA720968 OXB720968:OXE720968 ONF720968:ONI720968 ODJ720968:ODM720968 NTN720968:NTQ720968 NJR720968:NJU720968 MZV720968:MZY720968 MPZ720968:MQC720968 MGD720968:MGG720968 LWH720968:LWK720968 LML720968:LMO720968 LCP720968:LCS720968 KST720968:KSW720968 KIX720968:KJA720968 JZB720968:JZE720968 JPF720968:JPI720968 JFJ720968:JFM720968 IVN720968:IVQ720968 ILR720968:ILU720968 IBV720968:IBY720968 HRZ720968:HSC720968 HID720968:HIG720968 GYH720968:GYK720968 GOL720968:GOO720968 GEP720968:GES720968 FUT720968:FUW720968 FKX720968:FLA720968 FBB720968:FBE720968 ERF720968:ERI720968 EHJ720968:EHM720968 DXN720968:DXQ720968 DNR720968:DNU720968 DDV720968:DDY720968 CTZ720968:CUC720968 CKD720968:CKG720968 CAH720968:CAK720968 BQL720968:BQO720968 BGP720968:BGS720968 AWT720968:AWW720968 AMX720968:ANA720968 ADB720968:ADE720968 TF720968:TI720968 JJ720968:JM720968 N720968:Q720968 WVV655432:WVY655432 WLZ655432:WMC655432 WCD655432:WCG655432 VSH655432:VSK655432 VIL655432:VIO655432 UYP655432:UYS655432 UOT655432:UOW655432 UEX655432:UFA655432 TVB655432:TVE655432 TLF655432:TLI655432 TBJ655432:TBM655432 SRN655432:SRQ655432 SHR655432:SHU655432 RXV655432:RXY655432 RNZ655432:ROC655432 RED655432:REG655432 QUH655432:QUK655432 QKL655432:QKO655432 QAP655432:QAS655432 PQT655432:PQW655432 PGX655432:PHA655432 OXB655432:OXE655432 ONF655432:ONI655432 ODJ655432:ODM655432 NTN655432:NTQ655432 NJR655432:NJU655432 MZV655432:MZY655432 MPZ655432:MQC655432 MGD655432:MGG655432 LWH655432:LWK655432 LML655432:LMO655432 LCP655432:LCS655432 KST655432:KSW655432 KIX655432:KJA655432 JZB655432:JZE655432 JPF655432:JPI655432 JFJ655432:JFM655432 IVN655432:IVQ655432 ILR655432:ILU655432 IBV655432:IBY655432 HRZ655432:HSC655432 HID655432:HIG655432 GYH655432:GYK655432 GOL655432:GOO655432 GEP655432:GES655432 FUT655432:FUW655432 FKX655432:FLA655432 FBB655432:FBE655432 ERF655432:ERI655432 EHJ655432:EHM655432 DXN655432:DXQ655432 DNR655432:DNU655432 DDV655432:DDY655432 CTZ655432:CUC655432 CKD655432:CKG655432 CAH655432:CAK655432 BQL655432:BQO655432 BGP655432:BGS655432 AWT655432:AWW655432 AMX655432:ANA655432 ADB655432:ADE655432 TF655432:TI655432 JJ655432:JM655432 N655432:Q655432 WVV589896:WVY589896 WLZ589896:WMC589896 WCD589896:WCG589896 VSH589896:VSK589896 VIL589896:VIO589896 UYP589896:UYS589896 UOT589896:UOW589896 UEX589896:UFA589896 TVB589896:TVE589896 TLF589896:TLI589896 TBJ589896:TBM589896 SRN589896:SRQ589896 SHR589896:SHU589896 RXV589896:RXY589896 RNZ589896:ROC589896 RED589896:REG589896 QUH589896:QUK589896 QKL589896:QKO589896 QAP589896:QAS589896 PQT589896:PQW589896 PGX589896:PHA589896 OXB589896:OXE589896 ONF589896:ONI589896 ODJ589896:ODM589896 NTN589896:NTQ589896 NJR589896:NJU589896 MZV589896:MZY589896 MPZ589896:MQC589896 MGD589896:MGG589896 LWH589896:LWK589896 LML589896:LMO589896 LCP589896:LCS589896 KST589896:KSW589896 KIX589896:KJA589896 JZB589896:JZE589896 JPF589896:JPI589896 JFJ589896:JFM589896 IVN589896:IVQ589896 ILR589896:ILU589896 IBV589896:IBY589896 HRZ589896:HSC589896 HID589896:HIG589896 GYH589896:GYK589896 GOL589896:GOO589896 GEP589896:GES589896 FUT589896:FUW589896 FKX589896:FLA589896 FBB589896:FBE589896 ERF589896:ERI589896 EHJ589896:EHM589896 DXN589896:DXQ589896 DNR589896:DNU589896 DDV589896:DDY589896 CTZ589896:CUC589896 CKD589896:CKG589896 CAH589896:CAK589896 BQL589896:BQO589896 BGP589896:BGS589896 AWT589896:AWW589896 AMX589896:ANA589896 ADB589896:ADE589896 TF589896:TI589896 JJ589896:JM589896 N589896:Q589896 WVV524360:WVY524360 WLZ524360:WMC524360 WCD524360:WCG524360 VSH524360:VSK524360 VIL524360:VIO524360 UYP524360:UYS524360 UOT524360:UOW524360 UEX524360:UFA524360 TVB524360:TVE524360 TLF524360:TLI524360 TBJ524360:TBM524360 SRN524360:SRQ524360 SHR524360:SHU524360 RXV524360:RXY524360 RNZ524360:ROC524360 RED524360:REG524360 QUH524360:QUK524360 QKL524360:QKO524360 QAP524360:QAS524360 PQT524360:PQW524360 PGX524360:PHA524360 OXB524360:OXE524360 ONF524360:ONI524360 ODJ524360:ODM524360 NTN524360:NTQ524360 NJR524360:NJU524360 MZV524360:MZY524360 MPZ524360:MQC524360 MGD524360:MGG524360 LWH524360:LWK524360 LML524360:LMO524360 LCP524360:LCS524360 KST524360:KSW524360 KIX524360:KJA524360 JZB524360:JZE524360 JPF524360:JPI524360 JFJ524360:JFM524360 IVN524360:IVQ524360 ILR524360:ILU524360 IBV524360:IBY524360 HRZ524360:HSC524360 HID524360:HIG524360 GYH524360:GYK524360 GOL524360:GOO524360 GEP524360:GES524360 FUT524360:FUW524360 FKX524360:FLA524360 FBB524360:FBE524360 ERF524360:ERI524360 EHJ524360:EHM524360 DXN524360:DXQ524360 DNR524360:DNU524360 DDV524360:DDY524360 CTZ524360:CUC524360 CKD524360:CKG524360 CAH524360:CAK524360 BQL524360:BQO524360 BGP524360:BGS524360 AWT524360:AWW524360 AMX524360:ANA524360 ADB524360:ADE524360 TF524360:TI524360 JJ524360:JM524360 N524360:Q524360 WVV458824:WVY458824 WLZ458824:WMC458824 WCD458824:WCG458824 VSH458824:VSK458824 VIL458824:VIO458824 UYP458824:UYS458824 UOT458824:UOW458824 UEX458824:UFA458824 TVB458824:TVE458824 TLF458824:TLI458824 TBJ458824:TBM458824 SRN458824:SRQ458824 SHR458824:SHU458824 RXV458824:RXY458824 RNZ458824:ROC458824 RED458824:REG458824 QUH458824:QUK458824 QKL458824:QKO458824 QAP458824:QAS458824 PQT458824:PQW458824 PGX458824:PHA458824 OXB458824:OXE458824 ONF458824:ONI458824 ODJ458824:ODM458824 NTN458824:NTQ458824 NJR458824:NJU458824 MZV458824:MZY458824 MPZ458824:MQC458824 MGD458824:MGG458824 LWH458824:LWK458824 LML458824:LMO458824 LCP458824:LCS458824 KST458824:KSW458824 KIX458824:KJA458824 JZB458824:JZE458824 JPF458824:JPI458824 JFJ458824:JFM458824 IVN458824:IVQ458824 ILR458824:ILU458824 IBV458824:IBY458824 HRZ458824:HSC458824 HID458824:HIG458824 GYH458824:GYK458824 GOL458824:GOO458824 GEP458824:GES458824 FUT458824:FUW458824 FKX458824:FLA458824 FBB458824:FBE458824 ERF458824:ERI458824 EHJ458824:EHM458824 DXN458824:DXQ458824 DNR458824:DNU458824 DDV458824:DDY458824 CTZ458824:CUC458824 CKD458824:CKG458824 CAH458824:CAK458824 BQL458824:BQO458824 BGP458824:BGS458824 AWT458824:AWW458824 AMX458824:ANA458824 ADB458824:ADE458824 TF458824:TI458824 JJ458824:JM458824 N458824:Q458824 WVV393288:WVY393288 WLZ393288:WMC393288 WCD393288:WCG393288 VSH393288:VSK393288 VIL393288:VIO393288 UYP393288:UYS393288 UOT393288:UOW393288 UEX393288:UFA393288 TVB393288:TVE393288 TLF393288:TLI393288 TBJ393288:TBM393288 SRN393288:SRQ393288 SHR393288:SHU393288 RXV393288:RXY393288 RNZ393288:ROC393288 RED393288:REG393288 QUH393288:QUK393288 QKL393288:QKO393288 QAP393288:QAS393288 PQT393288:PQW393288 PGX393288:PHA393288 OXB393288:OXE393288 ONF393288:ONI393288 ODJ393288:ODM393288 NTN393288:NTQ393288 NJR393288:NJU393288 MZV393288:MZY393288 MPZ393288:MQC393288 MGD393288:MGG393288 LWH393288:LWK393288 LML393288:LMO393288 LCP393288:LCS393288 KST393288:KSW393288 KIX393288:KJA393288 JZB393288:JZE393288 JPF393288:JPI393288 JFJ393288:JFM393288 IVN393288:IVQ393288 ILR393288:ILU393288 IBV393288:IBY393288 HRZ393288:HSC393288 HID393288:HIG393288 GYH393288:GYK393288 GOL393288:GOO393288 GEP393288:GES393288 FUT393288:FUW393288 FKX393288:FLA393288 FBB393288:FBE393288 ERF393288:ERI393288 EHJ393288:EHM393288 DXN393288:DXQ393288 DNR393288:DNU393288 DDV393288:DDY393288 CTZ393288:CUC393288 CKD393288:CKG393288 CAH393288:CAK393288 BQL393288:BQO393288 BGP393288:BGS393288 AWT393288:AWW393288 AMX393288:ANA393288 ADB393288:ADE393288 TF393288:TI393288 JJ393288:JM393288 N393288:Q393288 WVV327752:WVY327752 WLZ327752:WMC327752 WCD327752:WCG327752 VSH327752:VSK327752 VIL327752:VIO327752 UYP327752:UYS327752 UOT327752:UOW327752 UEX327752:UFA327752 TVB327752:TVE327752 TLF327752:TLI327752 TBJ327752:TBM327752 SRN327752:SRQ327752 SHR327752:SHU327752 RXV327752:RXY327752 RNZ327752:ROC327752 RED327752:REG327752 QUH327752:QUK327752 QKL327752:QKO327752 QAP327752:QAS327752 PQT327752:PQW327752 PGX327752:PHA327752 OXB327752:OXE327752 ONF327752:ONI327752 ODJ327752:ODM327752 NTN327752:NTQ327752 NJR327752:NJU327752 MZV327752:MZY327752 MPZ327752:MQC327752 MGD327752:MGG327752 LWH327752:LWK327752 LML327752:LMO327752 LCP327752:LCS327752 KST327752:KSW327752 KIX327752:KJA327752 JZB327752:JZE327752 JPF327752:JPI327752 JFJ327752:JFM327752 IVN327752:IVQ327752 ILR327752:ILU327752 IBV327752:IBY327752 HRZ327752:HSC327752 HID327752:HIG327752 GYH327752:GYK327752 GOL327752:GOO327752 GEP327752:GES327752 FUT327752:FUW327752 FKX327752:FLA327752 FBB327752:FBE327752 ERF327752:ERI327752 EHJ327752:EHM327752 DXN327752:DXQ327752 DNR327752:DNU327752 DDV327752:DDY327752 CTZ327752:CUC327752 CKD327752:CKG327752 CAH327752:CAK327752 BQL327752:BQO327752 BGP327752:BGS327752 AWT327752:AWW327752 AMX327752:ANA327752 ADB327752:ADE327752 TF327752:TI327752 JJ327752:JM327752 N327752:Q327752 WVV262216:WVY262216 WLZ262216:WMC262216 WCD262216:WCG262216 VSH262216:VSK262216 VIL262216:VIO262216 UYP262216:UYS262216 UOT262216:UOW262216 UEX262216:UFA262216 TVB262216:TVE262216 TLF262216:TLI262216 TBJ262216:TBM262216 SRN262216:SRQ262216 SHR262216:SHU262216 RXV262216:RXY262216 RNZ262216:ROC262216 RED262216:REG262216 QUH262216:QUK262216 QKL262216:QKO262216 QAP262216:QAS262216 PQT262216:PQW262216 PGX262216:PHA262216 OXB262216:OXE262216 ONF262216:ONI262216 ODJ262216:ODM262216 NTN262216:NTQ262216 NJR262216:NJU262216 MZV262216:MZY262216 MPZ262216:MQC262216 MGD262216:MGG262216 LWH262216:LWK262216 LML262216:LMO262216 LCP262216:LCS262216 KST262216:KSW262216 KIX262216:KJA262216 JZB262216:JZE262216 JPF262216:JPI262216 JFJ262216:JFM262216 IVN262216:IVQ262216 ILR262216:ILU262216 IBV262216:IBY262216 HRZ262216:HSC262216 HID262216:HIG262216 GYH262216:GYK262216 GOL262216:GOO262216 GEP262216:GES262216 FUT262216:FUW262216 FKX262216:FLA262216 FBB262216:FBE262216 ERF262216:ERI262216 EHJ262216:EHM262216 DXN262216:DXQ262216 DNR262216:DNU262216 DDV262216:DDY262216 CTZ262216:CUC262216 CKD262216:CKG262216 CAH262216:CAK262216 BQL262216:BQO262216 BGP262216:BGS262216 AWT262216:AWW262216 AMX262216:ANA262216 ADB262216:ADE262216 TF262216:TI262216 JJ262216:JM262216 N262216:Q262216 WVV196680:WVY196680 WLZ196680:WMC196680 WCD196680:WCG196680 VSH196680:VSK196680 VIL196680:VIO196680 UYP196680:UYS196680 UOT196680:UOW196680 UEX196680:UFA196680 TVB196680:TVE196680 TLF196680:TLI196680 TBJ196680:TBM196680 SRN196680:SRQ196680 SHR196680:SHU196680 RXV196680:RXY196680 RNZ196680:ROC196680 RED196680:REG196680 QUH196680:QUK196680 QKL196680:QKO196680 QAP196680:QAS196680 PQT196680:PQW196680 PGX196680:PHA196680 OXB196680:OXE196680 ONF196680:ONI196680 ODJ196680:ODM196680 NTN196680:NTQ196680 NJR196680:NJU196680 MZV196680:MZY196680 MPZ196680:MQC196680 MGD196680:MGG196680 LWH196680:LWK196680 LML196680:LMO196680 LCP196680:LCS196680 KST196680:KSW196680 KIX196680:KJA196680 JZB196680:JZE196680 JPF196680:JPI196680 JFJ196680:JFM196680 IVN196680:IVQ196680 ILR196680:ILU196680 IBV196680:IBY196680 HRZ196680:HSC196680 HID196680:HIG196680 GYH196680:GYK196680 GOL196680:GOO196680 GEP196680:GES196680 FUT196680:FUW196680 FKX196680:FLA196680 FBB196680:FBE196680 ERF196680:ERI196680 EHJ196680:EHM196680 DXN196680:DXQ196680 DNR196680:DNU196680 DDV196680:DDY196680 CTZ196680:CUC196680 CKD196680:CKG196680 CAH196680:CAK196680 BQL196680:BQO196680 BGP196680:BGS196680 AWT196680:AWW196680 AMX196680:ANA196680 ADB196680:ADE196680 TF196680:TI196680 JJ196680:JM196680 N196680:Q196680 WVV131144:WVY131144 WLZ131144:WMC131144 WCD131144:WCG131144 VSH131144:VSK131144 VIL131144:VIO131144 UYP131144:UYS131144 UOT131144:UOW131144 UEX131144:UFA131144 TVB131144:TVE131144 TLF131144:TLI131144 TBJ131144:TBM131144 SRN131144:SRQ131144 SHR131144:SHU131144 RXV131144:RXY131144 RNZ131144:ROC131144 RED131144:REG131144 QUH131144:QUK131144 QKL131144:QKO131144 QAP131144:QAS131144 PQT131144:PQW131144 PGX131144:PHA131144 OXB131144:OXE131144 ONF131144:ONI131144 ODJ131144:ODM131144 NTN131144:NTQ131144 NJR131144:NJU131144 MZV131144:MZY131144 MPZ131144:MQC131144 MGD131144:MGG131144 LWH131144:LWK131144 LML131144:LMO131144 LCP131144:LCS131144 KST131144:KSW131144 KIX131144:KJA131144 JZB131144:JZE131144 JPF131144:JPI131144 JFJ131144:JFM131144 IVN131144:IVQ131144 ILR131144:ILU131144 IBV131144:IBY131144 HRZ131144:HSC131144 HID131144:HIG131144 GYH131144:GYK131144 GOL131144:GOO131144 GEP131144:GES131144 FUT131144:FUW131144 FKX131144:FLA131144 FBB131144:FBE131144 ERF131144:ERI131144 EHJ131144:EHM131144 DXN131144:DXQ131144 DNR131144:DNU131144 DDV131144:DDY131144 CTZ131144:CUC131144 CKD131144:CKG131144 CAH131144:CAK131144 BQL131144:BQO131144 BGP131144:BGS131144 AWT131144:AWW131144 AMX131144:ANA131144 ADB131144:ADE131144 TF131144:TI131144 JJ131144:JM131144 N131144:Q131144 WVV65608:WVY65608 WLZ65608:WMC65608 WCD65608:WCG65608 VSH65608:VSK65608 VIL65608:VIO65608 UYP65608:UYS65608 UOT65608:UOW65608 UEX65608:UFA65608 TVB65608:TVE65608 TLF65608:TLI65608 TBJ65608:TBM65608 SRN65608:SRQ65608 SHR65608:SHU65608 RXV65608:RXY65608 RNZ65608:ROC65608 RED65608:REG65608 QUH65608:QUK65608 QKL65608:QKO65608 QAP65608:QAS65608 PQT65608:PQW65608 PGX65608:PHA65608 OXB65608:OXE65608 ONF65608:ONI65608 ODJ65608:ODM65608 NTN65608:NTQ65608 NJR65608:NJU65608 MZV65608:MZY65608 MPZ65608:MQC65608 MGD65608:MGG65608 LWH65608:LWK65608 LML65608:LMO65608 LCP65608:LCS65608 KST65608:KSW65608 KIX65608:KJA65608 JZB65608:JZE65608 JPF65608:JPI65608 JFJ65608:JFM65608 IVN65608:IVQ65608 ILR65608:ILU65608 IBV65608:IBY65608 HRZ65608:HSC65608 HID65608:HIG65608 GYH65608:GYK65608 GOL65608:GOO65608 GEP65608:GES65608 FUT65608:FUW65608 FKX65608:FLA65608 FBB65608:FBE65608 ERF65608:ERI65608 EHJ65608:EHM65608 DXN65608:DXQ65608 DNR65608:DNU65608 DDV65608:DDY65608 CTZ65608:CUC65608 CKD65608:CKG65608 CAH65608:CAK65608 BQL65608:BQO65608 BGP65608:BGS65608 AWT65608:AWW65608 AMX65608:ANA65608 ADB65608:ADE65608 TF65608:TI65608 JJ65608:JM65608 N65608:Q65608 WVV72:WVY72 WLZ72:WMC72 WCD72:WCG72 VSH72:VSK72 VIL72:VIO72 UYP72:UYS72 UOT72:UOW72 UEX72:UFA72 TVB72:TVE72 TLF72:TLI72 TBJ72:TBM72 SRN72:SRQ72 SHR72:SHU72 RXV72:RXY72 RNZ72:ROC72 RED72:REG72 QUH72:QUK72 QKL72:QKO72 QAP72:QAS72 PQT72:PQW72 PGX72:PHA72 OXB72:OXE72 ONF72:ONI72 ODJ72:ODM72 NTN72:NTQ72 NJR72:NJU72 MZV72:MZY72 MPZ72:MQC72 MGD72:MGG72 LWH72:LWK72 LML72:LMO72 LCP72:LCS72 KST72:KSW72 KIX72:KJA72 JZB72:JZE72 JPF72:JPI72 JFJ72:JFM72 IVN72:IVQ72 ILR72:ILU72 IBV72:IBY72 HRZ72:HSC72 HID72:HIG72 GYH72:GYK72 GOL72:GOO72 GEP72:GES72 FUT72:FUW72 FKX72:FLA72 FBB72:FBE72 ERF72:ERI72 EHJ72:EHM72 DXN72:DXQ72 DNR72:DNU72 DDV72:DDY72 CTZ72:CUC72 CKD72:CKG72 CAH72:CAK72 BQL72:BQO72 BGP72:BGS72 AWT72:AWW72 AMX72:ANA72 ADB72:ADE72 TF72:TI72 JJ72:JM72 TF65491:TI65491 WVV983110:WVY983110 WLZ983110:WMC983110 WCD983110:WCG983110 VSH983110:VSK983110 VIL983110:VIO983110 UYP983110:UYS983110 UOT983110:UOW983110 UEX983110:UFA983110 TVB983110:TVE983110 TLF983110:TLI983110 TBJ983110:TBM983110 SRN983110:SRQ983110 SHR983110:SHU983110 RXV983110:RXY983110 RNZ983110:ROC983110 RED983110:REG983110 QUH983110:QUK983110 QKL983110:QKO983110 QAP983110:QAS983110 PQT983110:PQW983110 PGX983110:PHA983110 OXB983110:OXE983110 ONF983110:ONI983110 ODJ983110:ODM983110 NTN983110:NTQ983110 NJR983110:NJU983110 MZV983110:MZY983110 MPZ983110:MQC983110 MGD983110:MGG983110 LWH983110:LWK983110 LML983110:LMO983110 LCP983110:LCS983110 KST983110:KSW983110 KIX983110:KJA983110 JZB983110:JZE983110 JPF983110:JPI983110 JFJ983110:JFM983110 IVN983110:IVQ983110 ILR983110:ILU983110 IBV983110:IBY983110 HRZ983110:HSC983110 HID983110:HIG983110 GYH983110:GYK983110 GOL983110:GOO983110 GEP983110:GES983110 FUT983110:FUW983110 FKX983110:FLA983110 FBB983110:FBE983110 ERF983110:ERI983110 EHJ983110:EHM983110 DXN983110:DXQ983110 DNR983110:DNU983110 DDV983110:DDY983110 CTZ983110:CUC983110 CKD983110:CKG983110 CAH983110:CAK983110 BQL983110:BQO983110 BGP983110:BGS983110 AWT983110:AWW983110 AMX983110:ANA983110 ADB983110:ADE983110 TF983110:TI983110 JJ983110:JM983110 N983110:Q983110 WVV917574:WVY917574 WLZ917574:WMC917574 WCD917574:WCG917574 VSH917574:VSK917574 VIL917574:VIO917574 UYP917574:UYS917574 UOT917574:UOW917574 UEX917574:UFA917574 TVB917574:TVE917574 TLF917574:TLI917574 TBJ917574:TBM917574 SRN917574:SRQ917574 SHR917574:SHU917574 RXV917574:RXY917574 RNZ917574:ROC917574 RED917574:REG917574 QUH917574:QUK917574 QKL917574:QKO917574 QAP917574:QAS917574 PQT917574:PQW917574 PGX917574:PHA917574 OXB917574:OXE917574 ONF917574:ONI917574 ODJ917574:ODM917574 NTN917574:NTQ917574 NJR917574:NJU917574 MZV917574:MZY917574 MPZ917574:MQC917574 MGD917574:MGG917574 LWH917574:LWK917574 LML917574:LMO917574 LCP917574:LCS917574 KST917574:KSW917574 KIX917574:KJA917574 JZB917574:JZE917574 JPF917574:JPI917574 JFJ917574:JFM917574 IVN917574:IVQ917574 ILR917574:ILU917574 IBV917574:IBY917574 HRZ917574:HSC917574 HID917574:HIG917574 GYH917574:GYK917574 GOL917574:GOO917574 GEP917574:GES917574 FUT917574:FUW917574 FKX917574:FLA917574 FBB917574:FBE917574 ERF917574:ERI917574 EHJ917574:EHM917574 DXN917574:DXQ917574 DNR917574:DNU917574 DDV917574:DDY917574 CTZ917574:CUC917574 CKD917574:CKG917574 CAH917574:CAK917574 BQL917574:BQO917574 BGP917574:BGS917574 AWT917574:AWW917574 AMX917574:ANA917574 ADB917574:ADE917574 TF917574:TI917574 JJ917574:JM917574 N917574:Q917574 WVV852038:WVY852038 WLZ852038:WMC852038 WCD852038:WCG852038 VSH852038:VSK852038 VIL852038:VIO852038 UYP852038:UYS852038 UOT852038:UOW852038 UEX852038:UFA852038 TVB852038:TVE852038 TLF852038:TLI852038 TBJ852038:TBM852038 SRN852038:SRQ852038 SHR852038:SHU852038 RXV852038:RXY852038 RNZ852038:ROC852038 RED852038:REG852038 QUH852038:QUK852038 QKL852038:QKO852038 QAP852038:QAS852038 PQT852038:PQW852038 PGX852038:PHA852038 OXB852038:OXE852038 ONF852038:ONI852038 ODJ852038:ODM852038 NTN852038:NTQ852038 NJR852038:NJU852038 MZV852038:MZY852038 MPZ852038:MQC852038 MGD852038:MGG852038 LWH852038:LWK852038 LML852038:LMO852038 LCP852038:LCS852038 KST852038:KSW852038 KIX852038:KJA852038 JZB852038:JZE852038 JPF852038:JPI852038 JFJ852038:JFM852038 IVN852038:IVQ852038 ILR852038:ILU852038 IBV852038:IBY852038 HRZ852038:HSC852038 HID852038:HIG852038 GYH852038:GYK852038 GOL852038:GOO852038 GEP852038:GES852038 FUT852038:FUW852038 FKX852038:FLA852038 FBB852038:FBE852038 ERF852038:ERI852038 EHJ852038:EHM852038 DXN852038:DXQ852038 DNR852038:DNU852038 DDV852038:DDY852038 CTZ852038:CUC852038 CKD852038:CKG852038 CAH852038:CAK852038 BQL852038:BQO852038 BGP852038:BGS852038 AWT852038:AWW852038 AMX852038:ANA852038 ADB852038:ADE852038 TF852038:TI852038 JJ852038:JM852038 N852038:Q852038 WVV786502:WVY786502 WLZ786502:WMC786502 WCD786502:WCG786502 VSH786502:VSK786502 VIL786502:VIO786502 UYP786502:UYS786502 UOT786502:UOW786502 UEX786502:UFA786502 TVB786502:TVE786502 TLF786502:TLI786502 TBJ786502:TBM786502 SRN786502:SRQ786502 SHR786502:SHU786502 RXV786502:RXY786502 RNZ786502:ROC786502 RED786502:REG786502 QUH786502:QUK786502 QKL786502:QKO786502 QAP786502:QAS786502 PQT786502:PQW786502 PGX786502:PHA786502 OXB786502:OXE786502 ONF786502:ONI786502 ODJ786502:ODM786502 NTN786502:NTQ786502 NJR786502:NJU786502 MZV786502:MZY786502 MPZ786502:MQC786502 MGD786502:MGG786502 LWH786502:LWK786502 LML786502:LMO786502 LCP786502:LCS786502 KST786502:KSW786502 KIX786502:KJA786502 JZB786502:JZE786502 JPF786502:JPI786502 JFJ786502:JFM786502 IVN786502:IVQ786502 ILR786502:ILU786502 IBV786502:IBY786502 HRZ786502:HSC786502 HID786502:HIG786502 GYH786502:GYK786502 GOL786502:GOO786502 GEP786502:GES786502 FUT786502:FUW786502 FKX786502:FLA786502 FBB786502:FBE786502 ERF786502:ERI786502 EHJ786502:EHM786502 DXN786502:DXQ786502 DNR786502:DNU786502 DDV786502:DDY786502 CTZ786502:CUC786502 CKD786502:CKG786502 CAH786502:CAK786502 BQL786502:BQO786502 BGP786502:BGS786502 AWT786502:AWW786502 AMX786502:ANA786502 ADB786502:ADE786502 TF786502:TI786502 JJ786502:JM786502 N786502:Q786502 WVV720966:WVY720966 WLZ720966:WMC720966 WCD720966:WCG720966 VSH720966:VSK720966 VIL720966:VIO720966 UYP720966:UYS720966 UOT720966:UOW720966 UEX720966:UFA720966 TVB720966:TVE720966 TLF720966:TLI720966 TBJ720966:TBM720966 SRN720966:SRQ720966 SHR720966:SHU720966 RXV720966:RXY720966 RNZ720966:ROC720966 RED720966:REG720966 QUH720966:QUK720966 QKL720966:QKO720966 QAP720966:QAS720966 PQT720966:PQW720966 PGX720966:PHA720966 OXB720966:OXE720966 ONF720966:ONI720966 ODJ720966:ODM720966 NTN720966:NTQ720966 NJR720966:NJU720966 MZV720966:MZY720966 MPZ720966:MQC720966 MGD720966:MGG720966 LWH720966:LWK720966 LML720966:LMO720966 LCP720966:LCS720966 KST720966:KSW720966 KIX720966:KJA720966 JZB720966:JZE720966 JPF720966:JPI720966 JFJ720966:JFM720966 IVN720966:IVQ720966 ILR720966:ILU720966 IBV720966:IBY720966 HRZ720966:HSC720966 HID720966:HIG720966 GYH720966:GYK720966 GOL720966:GOO720966 GEP720966:GES720966 FUT720966:FUW720966 FKX720966:FLA720966 FBB720966:FBE720966 ERF720966:ERI720966 EHJ720966:EHM720966 DXN720966:DXQ720966 DNR720966:DNU720966 DDV720966:DDY720966 CTZ720966:CUC720966 CKD720966:CKG720966 CAH720966:CAK720966 BQL720966:BQO720966 BGP720966:BGS720966 AWT720966:AWW720966 AMX720966:ANA720966 ADB720966:ADE720966 TF720966:TI720966 JJ720966:JM720966 N720966:Q720966 WVV655430:WVY655430 WLZ655430:WMC655430 WCD655430:WCG655430 VSH655430:VSK655430 VIL655430:VIO655430 UYP655430:UYS655430 UOT655430:UOW655430 UEX655430:UFA655430 TVB655430:TVE655430 TLF655430:TLI655430 TBJ655430:TBM655430 SRN655430:SRQ655430 SHR655430:SHU655430 RXV655430:RXY655430 RNZ655430:ROC655430 RED655430:REG655430 QUH655430:QUK655430 QKL655430:QKO655430 QAP655430:QAS655430 PQT655430:PQW655430 PGX655430:PHA655430 OXB655430:OXE655430 ONF655430:ONI655430 ODJ655430:ODM655430 NTN655430:NTQ655430 NJR655430:NJU655430 MZV655430:MZY655430 MPZ655430:MQC655430 MGD655430:MGG655430 LWH655430:LWK655430 LML655430:LMO655430 LCP655430:LCS655430 KST655430:KSW655430 KIX655430:KJA655430 JZB655430:JZE655430 JPF655430:JPI655430 JFJ655430:JFM655430 IVN655430:IVQ655430 ILR655430:ILU655430 IBV655430:IBY655430 HRZ655430:HSC655430 HID655430:HIG655430 GYH655430:GYK655430 GOL655430:GOO655430 GEP655430:GES655430 FUT655430:FUW655430 FKX655430:FLA655430 FBB655430:FBE655430 ERF655430:ERI655430 EHJ655430:EHM655430 DXN655430:DXQ655430 DNR655430:DNU655430 DDV655430:DDY655430 CTZ655430:CUC655430 CKD655430:CKG655430 CAH655430:CAK655430 BQL655430:BQO655430 BGP655430:BGS655430 AWT655430:AWW655430 AMX655430:ANA655430 ADB655430:ADE655430 TF655430:TI655430 JJ655430:JM655430 N655430:Q655430 WVV589894:WVY589894 WLZ589894:WMC589894 WCD589894:WCG589894 VSH589894:VSK589894 VIL589894:VIO589894 UYP589894:UYS589894 UOT589894:UOW589894 UEX589894:UFA589894 TVB589894:TVE589894 TLF589894:TLI589894 TBJ589894:TBM589894 SRN589894:SRQ589894 SHR589894:SHU589894 RXV589894:RXY589894 RNZ589894:ROC589894 RED589894:REG589894 QUH589894:QUK589894 QKL589894:QKO589894 QAP589894:QAS589894 PQT589894:PQW589894 PGX589894:PHA589894 OXB589894:OXE589894 ONF589894:ONI589894 ODJ589894:ODM589894 NTN589894:NTQ589894 NJR589894:NJU589894 MZV589894:MZY589894 MPZ589894:MQC589894 MGD589894:MGG589894 LWH589894:LWK589894 LML589894:LMO589894 LCP589894:LCS589894 KST589894:KSW589894 KIX589894:KJA589894 JZB589894:JZE589894 JPF589894:JPI589894 JFJ589894:JFM589894 IVN589894:IVQ589894 ILR589894:ILU589894 IBV589894:IBY589894 HRZ589894:HSC589894 HID589894:HIG589894 GYH589894:GYK589894 GOL589894:GOO589894 GEP589894:GES589894 FUT589894:FUW589894 FKX589894:FLA589894 FBB589894:FBE589894 ERF589894:ERI589894 EHJ589894:EHM589894 DXN589894:DXQ589894 DNR589894:DNU589894 DDV589894:DDY589894 CTZ589894:CUC589894 CKD589894:CKG589894 CAH589894:CAK589894 BQL589894:BQO589894 BGP589894:BGS589894 AWT589894:AWW589894 AMX589894:ANA589894 ADB589894:ADE589894 TF589894:TI589894 JJ589894:JM589894 N589894:Q589894 WVV524358:WVY524358 WLZ524358:WMC524358 WCD524358:WCG524358 VSH524358:VSK524358 VIL524358:VIO524358 UYP524358:UYS524358 UOT524358:UOW524358 UEX524358:UFA524358 TVB524358:TVE524358 TLF524358:TLI524358 TBJ524358:TBM524358 SRN524358:SRQ524358 SHR524358:SHU524358 RXV524358:RXY524358 RNZ524358:ROC524358 RED524358:REG524358 QUH524358:QUK524358 QKL524358:QKO524358 QAP524358:QAS524358 PQT524358:PQW524358 PGX524358:PHA524358 OXB524358:OXE524358 ONF524358:ONI524358 ODJ524358:ODM524358 NTN524358:NTQ524358 NJR524358:NJU524358 MZV524358:MZY524358 MPZ524358:MQC524358 MGD524358:MGG524358 LWH524358:LWK524358 LML524358:LMO524358 LCP524358:LCS524358 KST524358:KSW524358 KIX524358:KJA524358 JZB524358:JZE524358 JPF524358:JPI524358 JFJ524358:JFM524358 IVN524358:IVQ524358 ILR524358:ILU524358 IBV524358:IBY524358 HRZ524358:HSC524358 HID524358:HIG524358 GYH524358:GYK524358 GOL524358:GOO524358 GEP524358:GES524358 FUT524358:FUW524358 FKX524358:FLA524358 FBB524358:FBE524358 ERF524358:ERI524358 EHJ524358:EHM524358 DXN524358:DXQ524358 DNR524358:DNU524358 DDV524358:DDY524358 CTZ524358:CUC524358 CKD524358:CKG524358 CAH524358:CAK524358 BQL524358:BQO524358 BGP524358:BGS524358 AWT524358:AWW524358 AMX524358:ANA524358 ADB524358:ADE524358 TF524358:TI524358 JJ524358:JM524358 N524358:Q524358 WVV458822:WVY458822 WLZ458822:WMC458822 WCD458822:WCG458822 VSH458822:VSK458822 VIL458822:VIO458822 UYP458822:UYS458822 UOT458822:UOW458822 UEX458822:UFA458822 TVB458822:TVE458822 TLF458822:TLI458822 TBJ458822:TBM458822 SRN458822:SRQ458822 SHR458822:SHU458822 RXV458822:RXY458822 RNZ458822:ROC458822 RED458822:REG458822 QUH458822:QUK458822 QKL458822:QKO458822 QAP458822:QAS458822 PQT458822:PQW458822 PGX458822:PHA458822 OXB458822:OXE458822 ONF458822:ONI458822 ODJ458822:ODM458822 NTN458822:NTQ458822 NJR458822:NJU458822 MZV458822:MZY458822 MPZ458822:MQC458822 MGD458822:MGG458822 LWH458822:LWK458822 LML458822:LMO458822 LCP458822:LCS458822 KST458822:KSW458822 KIX458822:KJA458822 JZB458822:JZE458822 JPF458822:JPI458822 JFJ458822:JFM458822 IVN458822:IVQ458822 ILR458822:ILU458822 IBV458822:IBY458822 HRZ458822:HSC458822 HID458822:HIG458822 GYH458822:GYK458822 GOL458822:GOO458822 GEP458822:GES458822 FUT458822:FUW458822 FKX458822:FLA458822 FBB458822:FBE458822 ERF458822:ERI458822 EHJ458822:EHM458822 DXN458822:DXQ458822 DNR458822:DNU458822 DDV458822:DDY458822 CTZ458822:CUC458822 CKD458822:CKG458822 CAH458822:CAK458822 BQL458822:BQO458822 BGP458822:BGS458822 AWT458822:AWW458822 AMX458822:ANA458822 ADB458822:ADE458822 TF458822:TI458822 JJ458822:JM458822 N458822:Q458822 WVV393286:WVY393286 WLZ393286:WMC393286 WCD393286:WCG393286 VSH393286:VSK393286 VIL393286:VIO393286 UYP393286:UYS393286 UOT393286:UOW393286 UEX393286:UFA393286 TVB393286:TVE393286 TLF393286:TLI393286 TBJ393286:TBM393286 SRN393286:SRQ393286 SHR393286:SHU393286 RXV393286:RXY393286 RNZ393286:ROC393286 RED393286:REG393286 QUH393286:QUK393286 QKL393286:QKO393286 QAP393286:QAS393286 PQT393286:PQW393286 PGX393286:PHA393286 OXB393286:OXE393286 ONF393286:ONI393286 ODJ393286:ODM393286 NTN393286:NTQ393286 NJR393286:NJU393286 MZV393286:MZY393286 MPZ393286:MQC393286 MGD393286:MGG393286 LWH393286:LWK393286 LML393286:LMO393286 LCP393286:LCS393286 KST393286:KSW393286 KIX393286:KJA393286 JZB393286:JZE393286 JPF393286:JPI393286 JFJ393286:JFM393286 IVN393286:IVQ393286 ILR393286:ILU393286 IBV393286:IBY393286 HRZ393286:HSC393286 HID393286:HIG393286 GYH393286:GYK393286 GOL393286:GOO393286 GEP393286:GES393286 FUT393286:FUW393286 FKX393286:FLA393286 FBB393286:FBE393286 ERF393286:ERI393286 EHJ393286:EHM393286 DXN393286:DXQ393286 DNR393286:DNU393286 DDV393286:DDY393286 CTZ393286:CUC393286 CKD393286:CKG393286 CAH393286:CAK393286 BQL393286:BQO393286 BGP393286:BGS393286 AWT393286:AWW393286 AMX393286:ANA393286 ADB393286:ADE393286 TF393286:TI393286 JJ393286:JM393286 N393286:Q393286 WVV327750:WVY327750 WLZ327750:WMC327750 WCD327750:WCG327750 VSH327750:VSK327750 VIL327750:VIO327750 UYP327750:UYS327750 UOT327750:UOW327750 UEX327750:UFA327750 TVB327750:TVE327750 TLF327750:TLI327750 TBJ327750:TBM327750 SRN327750:SRQ327750 SHR327750:SHU327750 RXV327750:RXY327750 RNZ327750:ROC327750 RED327750:REG327750 QUH327750:QUK327750 QKL327750:QKO327750 QAP327750:QAS327750 PQT327750:PQW327750 PGX327750:PHA327750 OXB327750:OXE327750 ONF327750:ONI327750 ODJ327750:ODM327750 NTN327750:NTQ327750 NJR327750:NJU327750 MZV327750:MZY327750 MPZ327750:MQC327750 MGD327750:MGG327750 LWH327750:LWK327750 LML327750:LMO327750 LCP327750:LCS327750 KST327750:KSW327750 KIX327750:KJA327750 JZB327750:JZE327750 JPF327750:JPI327750 JFJ327750:JFM327750 IVN327750:IVQ327750 ILR327750:ILU327750 IBV327750:IBY327750 HRZ327750:HSC327750 HID327750:HIG327750 GYH327750:GYK327750 GOL327750:GOO327750 GEP327750:GES327750 FUT327750:FUW327750 FKX327750:FLA327750 FBB327750:FBE327750 ERF327750:ERI327750 EHJ327750:EHM327750 DXN327750:DXQ327750 DNR327750:DNU327750 DDV327750:DDY327750 CTZ327750:CUC327750 CKD327750:CKG327750 CAH327750:CAK327750 BQL327750:BQO327750 BGP327750:BGS327750 AWT327750:AWW327750 AMX327750:ANA327750 ADB327750:ADE327750 TF327750:TI327750 JJ327750:JM327750 N327750:Q327750 WVV262214:WVY262214 WLZ262214:WMC262214 WCD262214:WCG262214 VSH262214:VSK262214 VIL262214:VIO262214 UYP262214:UYS262214 UOT262214:UOW262214 UEX262214:UFA262214 TVB262214:TVE262214 TLF262214:TLI262214 TBJ262214:TBM262214 SRN262214:SRQ262214 SHR262214:SHU262214 RXV262214:RXY262214 RNZ262214:ROC262214 RED262214:REG262214 QUH262214:QUK262214 QKL262214:QKO262214 QAP262214:QAS262214 PQT262214:PQW262214 PGX262214:PHA262214 OXB262214:OXE262214 ONF262214:ONI262214 ODJ262214:ODM262214 NTN262214:NTQ262214 NJR262214:NJU262214 MZV262214:MZY262214 MPZ262214:MQC262214 MGD262214:MGG262214 LWH262214:LWK262214 LML262214:LMO262214 LCP262214:LCS262214 KST262214:KSW262214 KIX262214:KJA262214 JZB262214:JZE262214 JPF262214:JPI262214 JFJ262214:JFM262214 IVN262214:IVQ262214 ILR262214:ILU262214 IBV262214:IBY262214 HRZ262214:HSC262214 HID262214:HIG262214 GYH262214:GYK262214 GOL262214:GOO262214 GEP262214:GES262214 FUT262214:FUW262214 FKX262214:FLA262214 FBB262214:FBE262214 ERF262214:ERI262214 EHJ262214:EHM262214 DXN262214:DXQ262214 DNR262214:DNU262214 DDV262214:DDY262214 CTZ262214:CUC262214 CKD262214:CKG262214 CAH262214:CAK262214 BQL262214:BQO262214 BGP262214:BGS262214 AWT262214:AWW262214 AMX262214:ANA262214 ADB262214:ADE262214 TF262214:TI262214 JJ262214:JM262214 N262214:Q262214 WVV196678:WVY196678 WLZ196678:WMC196678 WCD196678:WCG196678 VSH196678:VSK196678 VIL196678:VIO196678 UYP196678:UYS196678 UOT196678:UOW196678 UEX196678:UFA196678 TVB196678:TVE196678 TLF196678:TLI196678 TBJ196678:TBM196678 SRN196678:SRQ196678 SHR196678:SHU196678 RXV196678:RXY196678 RNZ196678:ROC196678 RED196678:REG196678 QUH196678:QUK196678 QKL196678:QKO196678 QAP196678:QAS196678 PQT196678:PQW196678 PGX196678:PHA196678 OXB196678:OXE196678 ONF196678:ONI196678 ODJ196678:ODM196678 NTN196678:NTQ196678 NJR196678:NJU196678 MZV196678:MZY196678 MPZ196678:MQC196678 MGD196678:MGG196678 LWH196678:LWK196678 LML196678:LMO196678 LCP196678:LCS196678 KST196678:KSW196678 KIX196678:KJA196678 JZB196678:JZE196678 JPF196678:JPI196678 JFJ196678:JFM196678 IVN196678:IVQ196678 ILR196678:ILU196678 IBV196678:IBY196678 HRZ196678:HSC196678 HID196678:HIG196678 GYH196678:GYK196678 GOL196678:GOO196678 GEP196678:GES196678 FUT196678:FUW196678 FKX196678:FLA196678 FBB196678:FBE196678 ERF196678:ERI196678 EHJ196678:EHM196678 DXN196678:DXQ196678 DNR196678:DNU196678 DDV196678:DDY196678 CTZ196678:CUC196678 CKD196678:CKG196678 CAH196678:CAK196678 BQL196678:BQO196678 BGP196678:BGS196678 AWT196678:AWW196678 AMX196678:ANA196678 ADB196678:ADE196678 TF196678:TI196678 JJ196678:JM196678 N196678:Q196678 WVV131142:WVY131142 WLZ131142:WMC131142 WCD131142:WCG131142 VSH131142:VSK131142 VIL131142:VIO131142 UYP131142:UYS131142 UOT131142:UOW131142 UEX131142:UFA131142 TVB131142:TVE131142 TLF131142:TLI131142 TBJ131142:TBM131142 SRN131142:SRQ131142 SHR131142:SHU131142 RXV131142:RXY131142 RNZ131142:ROC131142 RED131142:REG131142 QUH131142:QUK131142 QKL131142:QKO131142 QAP131142:QAS131142 PQT131142:PQW131142 PGX131142:PHA131142 OXB131142:OXE131142 ONF131142:ONI131142 ODJ131142:ODM131142 NTN131142:NTQ131142 NJR131142:NJU131142 MZV131142:MZY131142 MPZ131142:MQC131142 MGD131142:MGG131142 LWH131142:LWK131142 LML131142:LMO131142 LCP131142:LCS131142 KST131142:KSW131142 KIX131142:KJA131142 JZB131142:JZE131142 JPF131142:JPI131142 JFJ131142:JFM131142 IVN131142:IVQ131142 ILR131142:ILU131142 IBV131142:IBY131142 HRZ131142:HSC131142 HID131142:HIG131142 GYH131142:GYK131142 GOL131142:GOO131142 GEP131142:GES131142 FUT131142:FUW131142 FKX131142:FLA131142 FBB131142:FBE131142 ERF131142:ERI131142 EHJ131142:EHM131142 DXN131142:DXQ131142 DNR131142:DNU131142 DDV131142:DDY131142 CTZ131142:CUC131142 CKD131142:CKG131142 CAH131142:CAK131142 BQL131142:BQO131142 BGP131142:BGS131142 AWT131142:AWW131142 AMX131142:ANA131142 ADB131142:ADE131142 TF131142:TI131142 JJ131142:JM131142 N131142:Q131142 WVV65606:WVY65606 WLZ65606:WMC65606 WCD65606:WCG65606 VSH65606:VSK65606 VIL65606:VIO65606 UYP65606:UYS65606 UOT65606:UOW65606 UEX65606:UFA65606 TVB65606:TVE65606 TLF65606:TLI65606 TBJ65606:TBM65606 SRN65606:SRQ65606 SHR65606:SHU65606 RXV65606:RXY65606 RNZ65606:ROC65606 RED65606:REG65606 QUH65606:QUK65606 QKL65606:QKO65606 QAP65606:QAS65606 PQT65606:PQW65606 PGX65606:PHA65606 OXB65606:OXE65606 ONF65606:ONI65606 ODJ65606:ODM65606 NTN65606:NTQ65606 NJR65606:NJU65606 MZV65606:MZY65606 MPZ65606:MQC65606 MGD65606:MGG65606 LWH65606:LWK65606 LML65606:LMO65606 LCP65606:LCS65606 KST65606:KSW65606 KIX65606:KJA65606 JZB65606:JZE65606 JPF65606:JPI65606 JFJ65606:JFM65606 IVN65606:IVQ65606 ILR65606:ILU65606 IBV65606:IBY65606 HRZ65606:HSC65606 HID65606:HIG65606 GYH65606:GYK65606 GOL65606:GOO65606 GEP65606:GES65606 FUT65606:FUW65606 FKX65606:FLA65606 FBB65606:FBE65606 ERF65606:ERI65606 EHJ65606:EHM65606 DXN65606:DXQ65606 DNR65606:DNU65606 DDV65606:DDY65606 CTZ65606:CUC65606 CKD65606:CKG65606 CAH65606:CAK65606 BQL65606:BQO65606 BGP65606:BGS65606 AWT65606:AWW65606 AMX65606:ANA65606 ADB65606:ADE65606 TF65606:TI65606 JJ65606:JM65606 N65606:Q65606 WVV70:WVY70 WLZ70:WMC70 WCD70:WCG70 VSH70:VSK70 VIL70:VIO70 UYP70:UYS70 UOT70:UOW70 UEX70:UFA70 TVB70:TVE70 TLF70:TLI70 TBJ70:TBM70 SRN70:SRQ70 SHR70:SHU70 RXV70:RXY70 RNZ70:ROC70 RED70:REG70 QUH70:QUK70 QKL70:QKO70 QAP70:QAS70 PQT70:PQW70 PGX70:PHA70 OXB70:OXE70 ONF70:ONI70 ODJ70:ODM70 NTN70:NTQ70 NJR70:NJU70 MZV70:MZY70 MPZ70:MQC70 MGD70:MGG70 LWH70:LWK70 LML70:LMO70 LCP70:LCS70 KST70:KSW70 KIX70:KJA70 JZB70:JZE70 JPF70:JPI70 JFJ70:JFM70 IVN70:IVQ70 ILR70:ILU70 IBV70:IBY70 HRZ70:HSC70 HID70:HIG70 GYH70:GYK70 GOL70:GOO70 GEP70:GES70 FUT70:FUW70 FKX70:FLA70 FBB70:FBE70 ERF70:ERI70 EHJ70:EHM70 DXN70:DXQ70 DNR70:DNU70 DDV70:DDY70 CTZ70:CUC70 CKD70:CKG70 CAH70:CAK70 BQL70:BQO70 BGP70:BGS70 AWT70:AWW70 AMX70:ANA70 ADB70:ADE70 TF70:TI70 JJ70:JM70 JJ65491:JM65491 WVV983033:WVY983033 WLZ983033:WMC983033 WCD983033:WCG983033 VSH983033:VSK983033 VIL983033:VIO983033 UYP983033:UYS983033 UOT983033:UOW983033 UEX983033:UFA983033 TVB983033:TVE983033 TLF983033:TLI983033 TBJ983033:TBM983033 SRN983033:SRQ983033 SHR983033:SHU983033 RXV983033:RXY983033 RNZ983033:ROC983033 RED983033:REG983033 QUH983033:QUK983033 QKL983033:QKO983033 QAP983033:QAS983033 PQT983033:PQW983033 PGX983033:PHA983033 OXB983033:OXE983033 ONF983033:ONI983033 ODJ983033:ODM983033 NTN983033:NTQ983033 NJR983033:NJU983033 MZV983033:MZY983033 MPZ983033:MQC983033 MGD983033:MGG983033 LWH983033:LWK983033 LML983033:LMO983033 LCP983033:LCS983033 KST983033:KSW983033 KIX983033:KJA983033 JZB983033:JZE983033 JPF983033:JPI983033 JFJ983033:JFM983033 IVN983033:IVQ983033 ILR983033:ILU983033 IBV983033:IBY983033 HRZ983033:HSC983033 HID983033:HIG983033 GYH983033:GYK983033 GOL983033:GOO983033 GEP983033:GES983033 FUT983033:FUW983033 FKX983033:FLA983033 FBB983033:FBE983033 ERF983033:ERI983033 EHJ983033:EHM983033 DXN983033:DXQ983033 DNR983033:DNU983033 DDV983033:DDY983033 CTZ983033:CUC983033 CKD983033:CKG983033 CAH983033:CAK983033 BQL983033:BQO983033 BGP983033:BGS983033 AWT983033:AWW983033 AMX983033:ANA983033 ADB983033:ADE983033 TF983033:TI983033 JJ983033:JM983033 N983033:Q983033 WVV917497:WVY917497 WLZ917497:WMC917497 WCD917497:WCG917497 VSH917497:VSK917497 VIL917497:VIO917497 UYP917497:UYS917497 UOT917497:UOW917497 UEX917497:UFA917497 TVB917497:TVE917497 TLF917497:TLI917497 TBJ917497:TBM917497 SRN917497:SRQ917497 SHR917497:SHU917497 RXV917497:RXY917497 RNZ917497:ROC917497 RED917497:REG917497 QUH917497:QUK917497 QKL917497:QKO917497 QAP917497:QAS917497 PQT917497:PQW917497 PGX917497:PHA917497 OXB917497:OXE917497 ONF917497:ONI917497 ODJ917497:ODM917497 NTN917497:NTQ917497 NJR917497:NJU917497 MZV917497:MZY917497 MPZ917497:MQC917497 MGD917497:MGG917497 LWH917497:LWK917497 LML917497:LMO917497 LCP917497:LCS917497 KST917497:KSW917497 KIX917497:KJA917497 JZB917497:JZE917497 JPF917497:JPI917497 JFJ917497:JFM917497 IVN917497:IVQ917497 ILR917497:ILU917497 IBV917497:IBY917497 HRZ917497:HSC917497 HID917497:HIG917497 GYH917497:GYK917497 GOL917497:GOO917497 GEP917497:GES917497 FUT917497:FUW917497 FKX917497:FLA917497 FBB917497:FBE917497 ERF917497:ERI917497 EHJ917497:EHM917497 DXN917497:DXQ917497 DNR917497:DNU917497 DDV917497:DDY917497 CTZ917497:CUC917497 CKD917497:CKG917497 CAH917497:CAK917497 BQL917497:BQO917497 BGP917497:BGS917497 AWT917497:AWW917497 AMX917497:ANA917497 ADB917497:ADE917497 TF917497:TI917497 JJ917497:JM917497 N917497:Q917497 WVV851961:WVY851961 WLZ851961:WMC851961 WCD851961:WCG851961 VSH851961:VSK851961 VIL851961:VIO851961 UYP851961:UYS851961 UOT851961:UOW851961 UEX851961:UFA851961 TVB851961:TVE851961 TLF851961:TLI851961 TBJ851961:TBM851961 SRN851961:SRQ851961 SHR851961:SHU851961 RXV851961:RXY851961 RNZ851961:ROC851961 RED851961:REG851961 QUH851961:QUK851961 QKL851961:QKO851961 QAP851961:QAS851961 PQT851961:PQW851961 PGX851961:PHA851961 OXB851961:OXE851961 ONF851961:ONI851961 ODJ851961:ODM851961 NTN851961:NTQ851961 NJR851961:NJU851961 MZV851961:MZY851961 MPZ851961:MQC851961 MGD851961:MGG851961 LWH851961:LWK851961 LML851961:LMO851961 LCP851961:LCS851961 KST851961:KSW851961 KIX851961:KJA851961 JZB851961:JZE851961 JPF851961:JPI851961 JFJ851961:JFM851961 IVN851961:IVQ851961 ILR851961:ILU851961 IBV851961:IBY851961 HRZ851961:HSC851961 HID851961:HIG851961 GYH851961:GYK851961 GOL851961:GOO851961 GEP851961:GES851961 FUT851961:FUW851961 FKX851961:FLA851961 FBB851961:FBE851961 ERF851961:ERI851961 EHJ851961:EHM851961 DXN851961:DXQ851961 DNR851961:DNU851961 DDV851961:DDY851961 CTZ851961:CUC851961 CKD851961:CKG851961 CAH851961:CAK851961 BQL851961:BQO851961 BGP851961:BGS851961 AWT851961:AWW851961 AMX851961:ANA851961 ADB851961:ADE851961 TF851961:TI851961 JJ851961:JM851961 N851961:Q851961 WVV786425:WVY786425 WLZ786425:WMC786425 WCD786425:WCG786425 VSH786425:VSK786425 VIL786425:VIO786425 UYP786425:UYS786425 UOT786425:UOW786425 UEX786425:UFA786425 TVB786425:TVE786425 TLF786425:TLI786425 TBJ786425:TBM786425 SRN786425:SRQ786425 SHR786425:SHU786425 RXV786425:RXY786425 RNZ786425:ROC786425 RED786425:REG786425 QUH786425:QUK786425 QKL786425:QKO786425 QAP786425:QAS786425 PQT786425:PQW786425 PGX786425:PHA786425 OXB786425:OXE786425 ONF786425:ONI786425 ODJ786425:ODM786425 NTN786425:NTQ786425 NJR786425:NJU786425 MZV786425:MZY786425 MPZ786425:MQC786425 MGD786425:MGG786425 LWH786425:LWK786425 LML786425:LMO786425 LCP786425:LCS786425 KST786425:KSW786425 KIX786425:KJA786425 JZB786425:JZE786425 JPF786425:JPI786425 JFJ786425:JFM786425 IVN786425:IVQ786425 ILR786425:ILU786425 IBV786425:IBY786425 HRZ786425:HSC786425 HID786425:HIG786425 GYH786425:GYK786425 GOL786425:GOO786425 GEP786425:GES786425 FUT786425:FUW786425 FKX786425:FLA786425 FBB786425:FBE786425 ERF786425:ERI786425 EHJ786425:EHM786425 DXN786425:DXQ786425 DNR786425:DNU786425 DDV786425:DDY786425 CTZ786425:CUC786425 CKD786425:CKG786425 CAH786425:CAK786425 BQL786425:BQO786425 BGP786425:BGS786425 AWT786425:AWW786425 AMX786425:ANA786425 ADB786425:ADE786425 TF786425:TI786425 JJ786425:JM786425 N786425:Q786425 WVV720889:WVY720889 WLZ720889:WMC720889 WCD720889:WCG720889 VSH720889:VSK720889 VIL720889:VIO720889 UYP720889:UYS720889 UOT720889:UOW720889 UEX720889:UFA720889 TVB720889:TVE720889 TLF720889:TLI720889 TBJ720889:TBM720889 SRN720889:SRQ720889 SHR720889:SHU720889 RXV720889:RXY720889 RNZ720889:ROC720889 RED720889:REG720889 QUH720889:QUK720889 QKL720889:QKO720889 QAP720889:QAS720889 PQT720889:PQW720889 PGX720889:PHA720889 OXB720889:OXE720889 ONF720889:ONI720889 ODJ720889:ODM720889 NTN720889:NTQ720889 NJR720889:NJU720889 MZV720889:MZY720889 MPZ720889:MQC720889 MGD720889:MGG720889 LWH720889:LWK720889 LML720889:LMO720889 LCP720889:LCS720889 KST720889:KSW720889 KIX720889:KJA720889 JZB720889:JZE720889 JPF720889:JPI720889 JFJ720889:JFM720889 IVN720889:IVQ720889 ILR720889:ILU720889 IBV720889:IBY720889 HRZ720889:HSC720889 HID720889:HIG720889 GYH720889:GYK720889 GOL720889:GOO720889 GEP720889:GES720889 FUT720889:FUW720889 FKX720889:FLA720889 FBB720889:FBE720889 ERF720889:ERI720889 EHJ720889:EHM720889 DXN720889:DXQ720889 DNR720889:DNU720889 DDV720889:DDY720889 CTZ720889:CUC720889 CKD720889:CKG720889 CAH720889:CAK720889 BQL720889:BQO720889 BGP720889:BGS720889 AWT720889:AWW720889 AMX720889:ANA720889 ADB720889:ADE720889 TF720889:TI720889 JJ720889:JM720889 N720889:Q720889 WVV655353:WVY655353 WLZ655353:WMC655353 WCD655353:WCG655353 VSH655353:VSK655353 VIL655353:VIO655353 UYP655353:UYS655353 UOT655353:UOW655353 UEX655353:UFA655353 TVB655353:TVE655353 TLF655353:TLI655353 TBJ655353:TBM655353 SRN655353:SRQ655353 SHR655353:SHU655353 RXV655353:RXY655353 RNZ655353:ROC655353 RED655353:REG655353 QUH655353:QUK655353 QKL655353:QKO655353 QAP655353:QAS655353 PQT655353:PQW655353 PGX655353:PHA655353 OXB655353:OXE655353 ONF655353:ONI655353 ODJ655353:ODM655353 NTN655353:NTQ655353 NJR655353:NJU655353 MZV655353:MZY655353 MPZ655353:MQC655353 MGD655353:MGG655353 LWH655353:LWK655353 LML655353:LMO655353 LCP655353:LCS655353 KST655353:KSW655353 KIX655353:KJA655353 JZB655353:JZE655353 JPF655353:JPI655353 JFJ655353:JFM655353 IVN655353:IVQ655353 ILR655353:ILU655353 IBV655353:IBY655353 HRZ655353:HSC655353 HID655353:HIG655353 GYH655353:GYK655353 GOL655353:GOO655353 GEP655353:GES655353 FUT655353:FUW655353 FKX655353:FLA655353 FBB655353:FBE655353 ERF655353:ERI655353 EHJ655353:EHM655353 DXN655353:DXQ655353 DNR655353:DNU655353 DDV655353:DDY655353 CTZ655353:CUC655353 CKD655353:CKG655353 CAH655353:CAK655353 BQL655353:BQO655353 BGP655353:BGS655353 AWT655353:AWW655353 AMX655353:ANA655353 ADB655353:ADE655353 TF655353:TI655353 JJ655353:JM655353 N655353:Q655353 WVV589817:WVY589817 WLZ589817:WMC589817 WCD589817:WCG589817 VSH589817:VSK589817 VIL589817:VIO589817 UYP589817:UYS589817 UOT589817:UOW589817 UEX589817:UFA589817 TVB589817:TVE589817 TLF589817:TLI589817 TBJ589817:TBM589817 SRN589817:SRQ589817 SHR589817:SHU589817 RXV589817:RXY589817 RNZ589817:ROC589817 RED589817:REG589817 QUH589817:QUK589817 QKL589817:QKO589817 QAP589817:QAS589817 PQT589817:PQW589817 PGX589817:PHA589817 OXB589817:OXE589817 ONF589817:ONI589817 ODJ589817:ODM589817 NTN589817:NTQ589817 NJR589817:NJU589817 MZV589817:MZY589817 MPZ589817:MQC589817 MGD589817:MGG589817 LWH589817:LWK589817 LML589817:LMO589817 LCP589817:LCS589817 KST589817:KSW589817 KIX589817:KJA589817 JZB589817:JZE589817 JPF589817:JPI589817 JFJ589817:JFM589817 IVN589817:IVQ589817 ILR589817:ILU589817 IBV589817:IBY589817 HRZ589817:HSC589817 HID589817:HIG589817 GYH589817:GYK589817 GOL589817:GOO589817 GEP589817:GES589817 FUT589817:FUW589817 FKX589817:FLA589817 FBB589817:FBE589817 ERF589817:ERI589817 EHJ589817:EHM589817 DXN589817:DXQ589817 DNR589817:DNU589817 DDV589817:DDY589817 CTZ589817:CUC589817 CKD589817:CKG589817 CAH589817:CAK589817 BQL589817:BQO589817 BGP589817:BGS589817 AWT589817:AWW589817 AMX589817:ANA589817 ADB589817:ADE589817 TF589817:TI589817 JJ589817:JM589817 N589817:Q589817 WVV524281:WVY524281 WLZ524281:WMC524281 WCD524281:WCG524281 VSH524281:VSK524281 VIL524281:VIO524281 UYP524281:UYS524281 UOT524281:UOW524281 UEX524281:UFA524281 TVB524281:TVE524281 TLF524281:TLI524281 TBJ524281:TBM524281 SRN524281:SRQ524281 SHR524281:SHU524281 RXV524281:RXY524281 RNZ524281:ROC524281 RED524281:REG524281 QUH524281:QUK524281 QKL524281:QKO524281 QAP524281:QAS524281 PQT524281:PQW524281 PGX524281:PHA524281 OXB524281:OXE524281 ONF524281:ONI524281 ODJ524281:ODM524281 NTN524281:NTQ524281 NJR524281:NJU524281 MZV524281:MZY524281 MPZ524281:MQC524281 MGD524281:MGG524281 LWH524281:LWK524281 LML524281:LMO524281 LCP524281:LCS524281 KST524281:KSW524281 KIX524281:KJA524281 JZB524281:JZE524281 JPF524281:JPI524281 JFJ524281:JFM524281 IVN524281:IVQ524281 ILR524281:ILU524281 IBV524281:IBY524281 HRZ524281:HSC524281 HID524281:HIG524281 GYH524281:GYK524281 GOL524281:GOO524281 GEP524281:GES524281 FUT524281:FUW524281 FKX524281:FLA524281 FBB524281:FBE524281 ERF524281:ERI524281 EHJ524281:EHM524281 DXN524281:DXQ524281 DNR524281:DNU524281 DDV524281:DDY524281 CTZ524281:CUC524281 CKD524281:CKG524281 CAH524281:CAK524281 BQL524281:BQO524281 BGP524281:BGS524281 AWT524281:AWW524281 AMX524281:ANA524281 ADB524281:ADE524281 TF524281:TI524281 JJ524281:JM524281 N524281:Q524281 WVV458745:WVY458745 WLZ458745:WMC458745 WCD458745:WCG458745 VSH458745:VSK458745 VIL458745:VIO458745 UYP458745:UYS458745 UOT458745:UOW458745 UEX458745:UFA458745 TVB458745:TVE458745 TLF458745:TLI458745 TBJ458745:TBM458745 SRN458745:SRQ458745 SHR458745:SHU458745 RXV458745:RXY458745 RNZ458745:ROC458745 RED458745:REG458745 QUH458745:QUK458745 QKL458745:QKO458745 QAP458745:QAS458745 PQT458745:PQW458745 PGX458745:PHA458745 OXB458745:OXE458745 ONF458745:ONI458745 ODJ458745:ODM458745 NTN458745:NTQ458745 NJR458745:NJU458745 MZV458745:MZY458745 MPZ458745:MQC458745 MGD458745:MGG458745 LWH458745:LWK458745 LML458745:LMO458745 LCP458745:LCS458745 KST458745:KSW458745 KIX458745:KJA458745 JZB458745:JZE458745 JPF458745:JPI458745 JFJ458745:JFM458745 IVN458745:IVQ458745 ILR458745:ILU458745 IBV458745:IBY458745 HRZ458745:HSC458745 HID458745:HIG458745 GYH458745:GYK458745 GOL458745:GOO458745 GEP458745:GES458745 FUT458745:FUW458745 FKX458745:FLA458745 FBB458745:FBE458745 ERF458745:ERI458745 EHJ458745:EHM458745 DXN458745:DXQ458745 DNR458745:DNU458745 DDV458745:DDY458745 CTZ458745:CUC458745 CKD458745:CKG458745 CAH458745:CAK458745 BQL458745:BQO458745 BGP458745:BGS458745 AWT458745:AWW458745 AMX458745:ANA458745 ADB458745:ADE458745 TF458745:TI458745 JJ458745:JM458745 N458745:Q458745 WVV393209:WVY393209 WLZ393209:WMC393209 WCD393209:WCG393209 VSH393209:VSK393209 VIL393209:VIO393209 UYP393209:UYS393209 UOT393209:UOW393209 UEX393209:UFA393209 TVB393209:TVE393209 TLF393209:TLI393209 TBJ393209:TBM393209 SRN393209:SRQ393209 SHR393209:SHU393209 RXV393209:RXY393209 RNZ393209:ROC393209 RED393209:REG393209 QUH393209:QUK393209 QKL393209:QKO393209 QAP393209:QAS393209 PQT393209:PQW393209 PGX393209:PHA393209 OXB393209:OXE393209 ONF393209:ONI393209 ODJ393209:ODM393209 NTN393209:NTQ393209 NJR393209:NJU393209 MZV393209:MZY393209 MPZ393209:MQC393209 MGD393209:MGG393209 LWH393209:LWK393209 LML393209:LMO393209 LCP393209:LCS393209 KST393209:KSW393209 KIX393209:KJA393209 JZB393209:JZE393209 JPF393209:JPI393209 JFJ393209:JFM393209 IVN393209:IVQ393209 ILR393209:ILU393209 IBV393209:IBY393209 HRZ393209:HSC393209 HID393209:HIG393209 GYH393209:GYK393209 GOL393209:GOO393209 GEP393209:GES393209 FUT393209:FUW393209 FKX393209:FLA393209 FBB393209:FBE393209 ERF393209:ERI393209 EHJ393209:EHM393209 DXN393209:DXQ393209 DNR393209:DNU393209 DDV393209:DDY393209 CTZ393209:CUC393209 CKD393209:CKG393209 CAH393209:CAK393209 BQL393209:BQO393209 BGP393209:BGS393209 AWT393209:AWW393209 AMX393209:ANA393209 ADB393209:ADE393209 TF393209:TI393209 JJ393209:JM393209 N393209:Q393209 WVV327673:WVY327673 WLZ327673:WMC327673 WCD327673:WCG327673 VSH327673:VSK327673 VIL327673:VIO327673 UYP327673:UYS327673 UOT327673:UOW327673 UEX327673:UFA327673 TVB327673:TVE327673 TLF327673:TLI327673 TBJ327673:TBM327673 SRN327673:SRQ327673 SHR327673:SHU327673 RXV327673:RXY327673 RNZ327673:ROC327673 RED327673:REG327673 QUH327673:QUK327673 QKL327673:QKO327673 QAP327673:QAS327673 PQT327673:PQW327673 PGX327673:PHA327673 OXB327673:OXE327673 ONF327673:ONI327673 ODJ327673:ODM327673 NTN327673:NTQ327673 NJR327673:NJU327673 MZV327673:MZY327673 MPZ327673:MQC327673 MGD327673:MGG327673 LWH327673:LWK327673 LML327673:LMO327673 LCP327673:LCS327673 KST327673:KSW327673 KIX327673:KJA327673 JZB327673:JZE327673 JPF327673:JPI327673 JFJ327673:JFM327673 IVN327673:IVQ327673 ILR327673:ILU327673 IBV327673:IBY327673 HRZ327673:HSC327673 HID327673:HIG327673 GYH327673:GYK327673 GOL327673:GOO327673 GEP327673:GES327673 FUT327673:FUW327673 FKX327673:FLA327673 FBB327673:FBE327673 ERF327673:ERI327673 EHJ327673:EHM327673 DXN327673:DXQ327673 DNR327673:DNU327673 DDV327673:DDY327673 CTZ327673:CUC327673 CKD327673:CKG327673 CAH327673:CAK327673 BQL327673:BQO327673 BGP327673:BGS327673 AWT327673:AWW327673 AMX327673:ANA327673 ADB327673:ADE327673 TF327673:TI327673 JJ327673:JM327673 N327673:Q327673 WVV262137:WVY262137 WLZ262137:WMC262137 WCD262137:WCG262137 VSH262137:VSK262137 VIL262137:VIO262137 UYP262137:UYS262137 UOT262137:UOW262137 UEX262137:UFA262137 TVB262137:TVE262137 TLF262137:TLI262137 TBJ262137:TBM262137 SRN262137:SRQ262137 SHR262137:SHU262137 RXV262137:RXY262137 RNZ262137:ROC262137 RED262137:REG262137 QUH262137:QUK262137 QKL262137:QKO262137 QAP262137:QAS262137 PQT262137:PQW262137 PGX262137:PHA262137 OXB262137:OXE262137 ONF262137:ONI262137 ODJ262137:ODM262137 NTN262137:NTQ262137 NJR262137:NJU262137 MZV262137:MZY262137 MPZ262137:MQC262137 MGD262137:MGG262137 LWH262137:LWK262137 LML262137:LMO262137 LCP262137:LCS262137 KST262137:KSW262137 KIX262137:KJA262137 JZB262137:JZE262137 JPF262137:JPI262137 JFJ262137:JFM262137 IVN262137:IVQ262137 ILR262137:ILU262137 IBV262137:IBY262137 HRZ262137:HSC262137 HID262137:HIG262137 GYH262137:GYK262137 GOL262137:GOO262137 GEP262137:GES262137 FUT262137:FUW262137 FKX262137:FLA262137 FBB262137:FBE262137 ERF262137:ERI262137 EHJ262137:EHM262137 DXN262137:DXQ262137 DNR262137:DNU262137 DDV262137:DDY262137 CTZ262137:CUC262137 CKD262137:CKG262137 CAH262137:CAK262137 BQL262137:BQO262137 BGP262137:BGS262137 AWT262137:AWW262137 AMX262137:ANA262137 ADB262137:ADE262137 TF262137:TI262137 JJ262137:JM262137 N262137:Q262137 WVV196601:WVY196601 WLZ196601:WMC196601 WCD196601:WCG196601 VSH196601:VSK196601 VIL196601:VIO196601 UYP196601:UYS196601 UOT196601:UOW196601 UEX196601:UFA196601 TVB196601:TVE196601 TLF196601:TLI196601 TBJ196601:TBM196601 SRN196601:SRQ196601 SHR196601:SHU196601 RXV196601:RXY196601 RNZ196601:ROC196601 RED196601:REG196601 QUH196601:QUK196601 QKL196601:QKO196601 QAP196601:QAS196601 PQT196601:PQW196601 PGX196601:PHA196601 OXB196601:OXE196601 ONF196601:ONI196601 ODJ196601:ODM196601 NTN196601:NTQ196601 NJR196601:NJU196601 MZV196601:MZY196601 MPZ196601:MQC196601 MGD196601:MGG196601 LWH196601:LWK196601 LML196601:LMO196601 LCP196601:LCS196601 KST196601:KSW196601 KIX196601:KJA196601 JZB196601:JZE196601 JPF196601:JPI196601 JFJ196601:JFM196601 IVN196601:IVQ196601 ILR196601:ILU196601 IBV196601:IBY196601 HRZ196601:HSC196601 HID196601:HIG196601 GYH196601:GYK196601 GOL196601:GOO196601 GEP196601:GES196601 FUT196601:FUW196601 FKX196601:FLA196601 FBB196601:FBE196601 ERF196601:ERI196601 EHJ196601:EHM196601 DXN196601:DXQ196601 DNR196601:DNU196601 DDV196601:DDY196601 CTZ196601:CUC196601 CKD196601:CKG196601 CAH196601:CAK196601 BQL196601:BQO196601 BGP196601:BGS196601 AWT196601:AWW196601 AMX196601:ANA196601 ADB196601:ADE196601 TF196601:TI196601 JJ196601:JM196601 N196601:Q196601 WVV131065:WVY131065 WLZ131065:WMC131065 WCD131065:WCG131065 VSH131065:VSK131065 VIL131065:VIO131065 UYP131065:UYS131065 UOT131065:UOW131065 UEX131065:UFA131065 TVB131065:TVE131065 TLF131065:TLI131065 TBJ131065:TBM131065 SRN131065:SRQ131065 SHR131065:SHU131065 RXV131065:RXY131065 RNZ131065:ROC131065 RED131065:REG131065 QUH131065:QUK131065 QKL131065:QKO131065 QAP131065:QAS131065 PQT131065:PQW131065 PGX131065:PHA131065 OXB131065:OXE131065 ONF131065:ONI131065 ODJ131065:ODM131065 NTN131065:NTQ131065 NJR131065:NJU131065 MZV131065:MZY131065 MPZ131065:MQC131065 MGD131065:MGG131065 LWH131065:LWK131065 LML131065:LMO131065 LCP131065:LCS131065 KST131065:KSW131065 KIX131065:KJA131065 JZB131065:JZE131065 JPF131065:JPI131065 JFJ131065:JFM131065 IVN131065:IVQ131065 ILR131065:ILU131065 IBV131065:IBY131065 HRZ131065:HSC131065 HID131065:HIG131065 GYH131065:GYK131065 GOL131065:GOO131065 GEP131065:GES131065 FUT131065:FUW131065 FKX131065:FLA131065 FBB131065:FBE131065 ERF131065:ERI131065 EHJ131065:EHM131065 DXN131065:DXQ131065 DNR131065:DNU131065 DDV131065:DDY131065 CTZ131065:CUC131065 CKD131065:CKG131065 CAH131065:CAK131065 BQL131065:BQO131065 BGP131065:BGS131065 AWT131065:AWW131065 AMX131065:ANA131065 ADB131065:ADE131065 TF131065:TI131065 JJ131065:JM131065 N131065:Q131065 WVV65529:WVY65529 WLZ65529:WMC65529 WCD65529:WCG65529 VSH65529:VSK65529 VIL65529:VIO65529 UYP65529:UYS65529 UOT65529:UOW65529 UEX65529:UFA65529 TVB65529:TVE65529 TLF65529:TLI65529 TBJ65529:TBM65529 SRN65529:SRQ65529 SHR65529:SHU65529 RXV65529:RXY65529 RNZ65529:ROC65529 RED65529:REG65529 QUH65529:QUK65529 QKL65529:QKO65529 QAP65529:QAS65529 PQT65529:PQW65529 PGX65529:PHA65529 OXB65529:OXE65529 ONF65529:ONI65529 ODJ65529:ODM65529 NTN65529:NTQ65529 NJR65529:NJU65529 MZV65529:MZY65529 MPZ65529:MQC65529 MGD65529:MGG65529 LWH65529:LWK65529 LML65529:LMO65529 LCP65529:LCS65529 KST65529:KSW65529 KIX65529:KJA65529 JZB65529:JZE65529 JPF65529:JPI65529 JFJ65529:JFM65529 IVN65529:IVQ65529 ILR65529:ILU65529 IBV65529:IBY65529 HRZ65529:HSC65529 HID65529:HIG65529 GYH65529:GYK65529 GOL65529:GOO65529 GEP65529:GES65529 FUT65529:FUW65529 FKX65529:FLA65529 FBB65529:FBE65529 ERF65529:ERI65529 EHJ65529:EHM65529 DXN65529:DXQ65529 DNR65529:DNU65529 DDV65529:DDY65529 CTZ65529:CUC65529 CKD65529:CKG65529 CAH65529:CAK65529 BQL65529:BQO65529 BGP65529:BGS65529 AWT65529:AWW65529 AMX65529:ANA65529 ADB65529:ADE65529 TF65529:TI65529 JJ65529:JM65529 N65529:Q65529 WVV31:WVY31 WLZ31:WMC31 WCD31:WCG31 VSH31:VSK31 VIL31:VIO31 UYP31:UYS31 UOT31:UOW31 UEX31:UFA31 TVB31:TVE31 TLF31:TLI31 TBJ31:TBM31 SRN31:SRQ31 SHR31:SHU31 RXV31:RXY31 RNZ31:ROC31 RED31:REG31 QUH31:QUK31 QKL31:QKO31 QAP31:QAS31 PQT31:PQW31 PGX31:PHA31 OXB31:OXE31 ONF31:ONI31 ODJ31:ODM31 NTN31:NTQ31 NJR31:NJU31 MZV31:MZY31 MPZ31:MQC31 MGD31:MGG31 LWH31:LWK31 LML31:LMO31 LCP31:LCS31 KST31:KSW31 KIX31:KJA31 JZB31:JZE31 JPF31:JPI31 JFJ31:JFM31 IVN31:IVQ31 ILR31:ILU31 IBV31:IBY31 HRZ31:HSC31 HID31:HIG31 GYH31:GYK31 GOL31:GOO31 GEP31:GES31 FUT31:FUW31 FKX31:FLA31 FBB31:FBE31 ERF31:ERI31 EHJ31:EHM31 DXN31:DXQ31 DNR31:DNU31 DDV31:DDY31 CTZ31:CUC31 CKD31:CKG31 CAH31:CAK31 BQL31:BQO31 BGP31:BGS31 AWT31:AWW31 AMX31:ANA31 ADB31:ADE31 TF31:TI31 JJ31:JM31 AMX65491:ANA65491 WVV983031:WVY983031 WLZ983031:WMC983031 WCD983031:WCG983031 VSH983031:VSK983031 VIL983031:VIO983031 UYP983031:UYS983031 UOT983031:UOW983031 UEX983031:UFA983031 TVB983031:TVE983031 TLF983031:TLI983031 TBJ983031:TBM983031 SRN983031:SRQ983031 SHR983031:SHU983031 RXV983031:RXY983031 RNZ983031:ROC983031 RED983031:REG983031 QUH983031:QUK983031 QKL983031:QKO983031 QAP983031:QAS983031 PQT983031:PQW983031 PGX983031:PHA983031 OXB983031:OXE983031 ONF983031:ONI983031 ODJ983031:ODM983031 NTN983031:NTQ983031 NJR983031:NJU983031 MZV983031:MZY983031 MPZ983031:MQC983031 MGD983031:MGG983031 LWH983031:LWK983031 LML983031:LMO983031 LCP983031:LCS983031 KST983031:KSW983031 KIX983031:KJA983031 JZB983031:JZE983031 JPF983031:JPI983031 JFJ983031:JFM983031 IVN983031:IVQ983031 ILR983031:ILU983031 IBV983031:IBY983031 HRZ983031:HSC983031 HID983031:HIG983031 GYH983031:GYK983031 GOL983031:GOO983031 GEP983031:GES983031 FUT983031:FUW983031 FKX983031:FLA983031 FBB983031:FBE983031 ERF983031:ERI983031 EHJ983031:EHM983031 DXN983031:DXQ983031 DNR983031:DNU983031 DDV983031:DDY983031 CTZ983031:CUC983031 CKD983031:CKG983031 CAH983031:CAK983031 BQL983031:BQO983031 BGP983031:BGS983031 AWT983031:AWW983031 AMX983031:ANA983031 ADB983031:ADE983031 TF983031:TI983031 JJ983031:JM983031 N983031:Q983031 WVV917495:WVY917495 WLZ917495:WMC917495 WCD917495:WCG917495 VSH917495:VSK917495 VIL917495:VIO917495 UYP917495:UYS917495 UOT917495:UOW917495 UEX917495:UFA917495 TVB917495:TVE917495 TLF917495:TLI917495 TBJ917495:TBM917495 SRN917495:SRQ917495 SHR917495:SHU917495 RXV917495:RXY917495 RNZ917495:ROC917495 RED917495:REG917495 QUH917495:QUK917495 QKL917495:QKO917495 QAP917495:QAS917495 PQT917495:PQW917495 PGX917495:PHA917495 OXB917495:OXE917495 ONF917495:ONI917495 ODJ917495:ODM917495 NTN917495:NTQ917495 NJR917495:NJU917495 MZV917495:MZY917495 MPZ917495:MQC917495 MGD917495:MGG917495 LWH917495:LWK917495 LML917495:LMO917495 LCP917495:LCS917495 KST917495:KSW917495 KIX917495:KJA917495 JZB917495:JZE917495 JPF917495:JPI917495 JFJ917495:JFM917495 IVN917495:IVQ917495 ILR917495:ILU917495 IBV917495:IBY917495 HRZ917495:HSC917495 HID917495:HIG917495 GYH917495:GYK917495 GOL917495:GOO917495 GEP917495:GES917495 FUT917495:FUW917495 FKX917495:FLA917495 FBB917495:FBE917495 ERF917495:ERI917495 EHJ917495:EHM917495 DXN917495:DXQ917495 DNR917495:DNU917495 DDV917495:DDY917495 CTZ917495:CUC917495 CKD917495:CKG917495 CAH917495:CAK917495 BQL917495:BQO917495 BGP917495:BGS917495 AWT917495:AWW917495 AMX917495:ANA917495 ADB917495:ADE917495 TF917495:TI917495 JJ917495:JM917495 N917495:Q917495 WVV851959:WVY851959 WLZ851959:WMC851959 WCD851959:WCG851959 VSH851959:VSK851959 VIL851959:VIO851959 UYP851959:UYS851959 UOT851959:UOW851959 UEX851959:UFA851959 TVB851959:TVE851959 TLF851959:TLI851959 TBJ851959:TBM851959 SRN851959:SRQ851959 SHR851959:SHU851959 RXV851959:RXY851959 RNZ851959:ROC851959 RED851959:REG851959 QUH851959:QUK851959 QKL851959:QKO851959 QAP851959:QAS851959 PQT851959:PQW851959 PGX851959:PHA851959 OXB851959:OXE851959 ONF851959:ONI851959 ODJ851959:ODM851959 NTN851959:NTQ851959 NJR851959:NJU851959 MZV851959:MZY851959 MPZ851959:MQC851959 MGD851959:MGG851959 LWH851959:LWK851959 LML851959:LMO851959 LCP851959:LCS851959 KST851959:KSW851959 KIX851959:KJA851959 JZB851959:JZE851959 JPF851959:JPI851959 JFJ851959:JFM851959 IVN851959:IVQ851959 ILR851959:ILU851959 IBV851959:IBY851959 HRZ851959:HSC851959 HID851959:HIG851959 GYH851959:GYK851959 GOL851959:GOO851959 GEP851959:GES851959 FUT851959:FUW851959 FKX851959:FLA851959 FBB851959:FBE851959 ERF851959:ERI851959 EHJ851959:EHM851959 DXN851959:DXQ851959 DNR851959:DNU851959 DDV851959:DDY851959 CTZ851959:CUC851959 CKD851959:CKG851959 CAH851959:CAK851959 BQL851959:BQO851959 BGP851959:BGS851959 AWT851959:AWW851959 AMX851959:ANA851959 ADB851959:ADE851959 TF851959:TI851959 JJ851959:JM851959 N851959:Q851959 WVV786423:WVY786423 WLZ786423:WMC786423 WCD786423:WCG786423 VSH786423:VSK786423 VIL786423:VIO786423 UYP786423:UYS786423 UOT786423:UOW786423 UEX786423:UFA786423 TVB786423:TVE786423 TLF786423:TLI786423 TBJ786423:TBM786423 SRN786423:SRQ786423 SHR786423:SHU786423 RXV786423:RXY786423 RNZ786423:ROC786423 RED786423:REG786423 QUH786423:QUK786423 QKL786423:QKO786423 QAP786423:QAS786423 PQT786423:PQW786423 PGX786423:PHA786423 OXB786423:OXE786423 ONF786423:ONI786423 ODJ786423:ODM786423 NTN786423:NTQ786423 NJR786423:NJU786423 MZV786423:MZY786423 MPZ786423:MQC786423 MGD786423:MGG786423 LWH786423:LWK786423 LML786423:LMO786423 LCP786423:LCS786423 KST786423:KSW786423 KIX786423:KJA786423 JZB786423:JZE786423 JPF786423:JPI786423 JFJ786423:JFM786423 IVN786423:IVQ786423 ILR786423:ILU786423 IBV786423:IBY786423 HRZ786423:HSC786423 HID786423:HIG786423 GYH786423:GYK786423 GOL786423:GOO786423 GEP786423:GES786423 FUT786423:FUW786423 FKX786423:FLA786423 FBB786423:FBE786423 ERF786423:ERI786423 EHJ786423:EHM786423 DXN786423:DXQ786423 DNR786423:DNU786423 DDV786423:DDY786423 CTZ786423:CUC786423 CKD786423:CKG786423 CAH786423:CAK786423 BQL786423:BQO786423 BGP786423:BGS786423 AWT786423:AWW786423 AMX786423:ANA786423 ADB786423:ADE786423 TF786423:TI786423 JJ786423:JM786423 N786423:Q786423 WVV720887:WVY720887 WLZ720887:WMC720887 WCD720887:WCG720887 VSH720887:VSK720887 VIL720887:VIO720887 UYP720887:UYS720887 UOT720887:UOW720887 UEX720887:UFA720887 TVB720887:TVE720887 TLF720887:TLI720887 TBJ720887:TBM720887 SRN720887:SRQ720887 SHR720887:SHU720887 RXV720887:RXY720887 RNZ720887:ROC720887 RED720887:REG720887 QUH720887:QUK720887 QKL720887:QKO720887 QAP720887:QAS720887 PQT720887:PQW720887 PGX720887:PHA720887 OXB720887:OXE720887 ONF720887:ONI720887 ODJ720887:ODM720887 NTN720887:NTQ720887 NJR720887:NJU720887 MZV720887:MZY720887 MPZ720887:MQC720887 MGD720887:MGG720887 LWH720887:LWK720887 LML720887:LMO720887 LCP720887:LCS720887 KST720887:KSW720887 KIX720887:KJA720887 JZB720887:JZE720887 JPF720887:JPI720887 JFJ720887:JFM720887 IVN720887:IVQ720887 ILR720887:ILU720887 IBV720887:IBY720887 HRZ720887:HSC720887 HID720887:HIG720887 GYH720887:GYK720887 GOL720887:GOO720887 GEP720887:GES720887 FUT720887:FUW720887 FKX720887:FLA720887 FBB720887:FBE720887 ERF720887:ERI720887 EHJ720887:EHM720887 DXN720887:DXQ720887 DNR720887:DNU720887 DDV720887:DDY720887 CTZ720887:CUC720887 CKD720887:CKG720887 CAH720887:CAK720887 BQL720887:BQO720887 BGP720887:BGS720887 AWT720887:AWW720887 AMX720887:ANA720887 ADB720887:ADE720887 TF720887:TI720887 JJ720887:JM720887 N720887:Q720887 WVV655351:WVY655351 WLZ655351:WMC655351 WCD655351:WCG655351 VSH655351:VSK655351 VIL655351:VIO655351 UYP655351:UYS655351 UOT655351:UOW655351 UEX655351:UFA655351 TVB655351:TVE655351 TLF655351:TLI655351 TBJ655351:TBM655351 SRN655351:SRQ655351 SHR655351:SHU655351 RXV655351:RXY655351 RNZ655351:ROC655351 RED655351:REG655351 QUH655351:QUK655351 QKL655351:QKO655351 QAP655351:QAS655351 PQT655351:PQW655351 PGX655351:PHA655351 OXB655351:OXE655351 ONF655351:ONI655351 ODJ655351:ODM655351 NTN655351:NTQ655351 NJR655351:NJU655351 MZV655351:MZY655351 MPZ655351:MQC655351 MGD655351:MGG655351 LWH655351:LWK655351 LML655351:LMO655351 LCP655351:LCS655351 KST655351:KSW655351 KIX655351:KJA655351 JZB655351:JZE655351 JPF655351:JPI655351 JFJ655351:JFM655351 IVN655351:IVQ655351 ILR655351:ILU655351 IBV655351:IBY655351 HRZ655351:HSC655351 HID655351:HIG655351 GYH655351:GYK655351 GOL655351:GOO655351 GEP655351:GES655351 FUT655351:FUW655351 FKX655351:FLA655351 FBB655351:FBE655351 ERF655351:ERI655351 EHJ655351:EHM655351 DXN655351:DXQ655351 DNR655351:DNU655351 DDV655351:DDY655351 CTZ655351:CUC655351 CKD655351:CKG655351 CAH655351:CAK655351 BQL655351:BQO655351 BGP655351:BGS655351 AWT655351:AWW655351 AMX655351:ANA655351 ADB655351:ADE655351 TF655351:TI655351 JJ655351:JM655351 N655351:Q655351 WVV589815:WVY589815 WLZ589815:WMC589815 WCD589815:WCG589815 VSH589815:VSK589815 VIL589815:VIO589815 UYP589815:UYS589815 UOT589815:UOW589815 UEX589815:UFA589815 TVB589815:TVE589815 TLF589815:TLI589815 TBJ589815:TBM589815 SRN589815:SRQ589815 SHR589815:SHU589815 RXV589815:RXY589815 RNZ589815:ROC589815 RED589815:REG589815 QUH589815:QUK589815 QKL589815:QKO589815 QAP589815:QAS589815 PQT589815:PQW589815 PGX589815:PHA589815 OXB589815:OXE589815 ONF589815:ONI589815 ODJ589815:ODM589815 NTN589815:NTQ589815 NJR589815:NJU589815 MZV589815:MZY589815 MPZ589815:MQC589815 MGD589815:MGG589815 LWH589815:LWK589815 LML589815:LMO589815 LCP589815:LCS589815 KST589815:KSW589815 KIX589815:KJA589815 JZB589815:JZE589815 JPF589815:JPI589815 JFJ589815:JFM589815 IVN589815:IVQ589815 ILR589815:ILU589815 IBV589815:IBY589815 HRZ589815:HSC589815 HID589815:HIG589815 GYH589815:GYK589815 GOL589815:GOO589815 GEP589815:GES589815 FUT589815:FUW589815 FKX589815:FLA589815 FBB589815:FBE589815 ERF589815:ERI589815 EHJ589815:EHM589815 DXN589815:DXQ589815 DNR589815:DNU589815 DDV589815:DDY589815 CTZ589815:CUC589815 CKD589815:CKG589815 CAH589815:CAK589815 BQL589815:BQO589815 BGP589815:BGS589815 AWT589815:AWW589815 AMX589815:ANA589815 ADB589815:ADE589815 TF589815:TI589815 JJ589815:JM589815 N589815:Q589815 WVV524279:WVY524279 WLZ524279:WMC524279 WCD524279:WCG524279 VSH524279:VSK524279 VIL524279:VIO524279 UYP524279:UYS524279 UOT524279:UOW524279 UEX524279:UFA524279 TVB524279:TVE524279 TLF524279:TLI524279 TBJ524279:TBM524279 SRN524279:SRQ524279 SHR524279:SHU524279 RXV524279:RXY524279 RNZ524279:ROC524279 RED524279:REG524279 QUH524279:QUK524279 QKL524279:QKO524279 QAP524279:QAS524279 PQT524279:PQW524279 PGX524279:PHA524279 OXB524279:OXE524279 ONF524279:ONI524279 ODJ524279:ODM524279 NTN524279:NTQ524279 NJR524279:NJU524279 MZV524279:MZY524279 MPZ524279:MQC524279 MGD524279:MGG524279 LWH524279:LWK524279 LML524279:LMO524279 LCP524279:LCS524279 KST524279:KSW524279 KIX524279:KJA524279 JZB524279:JZE524279 JPF524279:JPI524279 JFJ524279:JFM524279 IVN524279:IVQ524279 ILR524279:ILU524279 IBV524279:IBY524279 HRZ524279:HSC524279 HID524279:HIG524279 GYH524279:GYK524279 GOL524279:GOO524279 GEP524279:GES524279 FUT524279:FUW524279 FKX524279:FLA524279 FBB524279:FBE524279 ERF524279:ERI524279 EHJ524279:EHM524279 DXN524279:DXQ524279 DNR524279:DNU524279 DDV524279:DDY524279 CTZ524279:CUC524279 CKD524279:CKG524279 CAH524279:CAK524279 BQL524279:BQO524279 BGP524279:BGS524279 AWT524279:AWW524279 AMX524279:ANA524279 ADB524279:ADE524279 TF524279:TI524279 JJ524279:JM524279 N524279:Q524279 WVV458743:WVY458743 WLZ458743:WMC458743 WCD458743:WCG458743 VSH458743:VSK458743 VIL458743:VIO458743 UYP458743:UYS458743 UOT458743:UOW458743 UEX458743:UFA458743 TVB458743:TVE458743 TLF458743:TLI458743 TBJ458743:TBM458743 SRN458743:SRQ458743 SHR458743:SHU458743 RXV458743:RXY458743 RNZ458743:ROC458743 RED458743:REG458743 QUH458743:QUK458743 QKL458743:QKO458743 QAP458743:QAS458743 PQT458743:PQW458743 PGX458743:PHA458743 OXB458743:OXE458743 ONF458743:ONI458743 ODJ458743:ODM458743 NTN458743:NTQ458743 NJR458743:NJU458743 MZV458743:MZY458743 MPZ458743:MQC458743 MGD458743:MGG458743 LWH458743:LWK458743 LML458743:LMO458743 LCP458743:LCS458743 KST458743:KSW458743 KIX458743:KJA458743 JZB458743:JZE458743 JPF458743:JPI458743 JFJ458743:JFM458743 IVN458743:IVQ458743 ILR458743:ILU458743 IBV458743:IBY458743 HRZ458743:HSC458743 HID458743:HIG458743 GYH458743:GYK458743 GOL458743:GOO458743 GEP458743:GES458743 FUT458743:FUW458743 FKX458743:FLA458743 FBB458743:FBE458743 ERF458743:ERI458743 EHJ458743:EHM458743 DXN458743:DXQ458743 DNR458743:DNU458743 DDV458743:DDY458743 CTZ458743:CUC458743 CKD458743:CKG458743 CAH458743:CAK458743 BQL458743:BQO458743 BGP458743:BGS458743 AWT458743:AWW458743 AMX458743:ANA458743 ADB458743:ADE458743 TF458743:TI458743 JJ458743:JM458743 N458743:Q458743 WVV393207:WVY393207 WLZ393207:WMC393207 WCD393207:WCG393207 VSH393207:VSK393207 VIL393207:VIO393207 UYP393207:UYS393207 UOT393207:UOW393207 UEX393207:UFA393207 TVB393207:TVE393207 TLF393207:TLI393207 TBJ393207:TBM393207 SRN393207:SRQ393207 SHR393207:SHU393207 RXV393207:RXY393207 RNZ393207:ROC393207 RED393207:REG393207 QUH393207:QUK393207 QKL393207:QKO393207 QAP393207:QAS393207 PQT393207:PQW393207 PGX393207:PHA393207 OXB393207:OXE393207 ONF393207:ONI393207 ODJ393207:ODM393207 NTN393207:NTQ393207 NJR393207:NJU393207 MZV393207:MZY393207 MPZ393207:MQC393207 MGD393207:MGG393207 LWH393207:LWK393207 LML393207:LMO393207 LCP393207:LCS393207 KST393207:KSW393207 KIX393207:KJA393207 JZB393207:JZE393207 JPF393207:JPI393207 JFJ393207:JFM393207 IVN393207:IVQ393207 ILR393207:ILU393207 IBV393207:IBY393207 HRZ393207:HSC393207 HID393207:HIG393207 GYH393207:GYK393207 GOL393207:GOO393207 GEP393207:GES393207 FUT393207:FUW393207 FKX393207:FLA393207 FBB393207:FBE393207 ERF393207:ERI393207 EHJ393207:EHM393207 DXN393207:DXQ393207 DNR393207:DNU393207 DDV393207:DDY393207 CTZ393207:CUC393207 CKD393207:CKG393207 CAH393207:CAK393207 BQL393207:BQO393207 BGP393207:BGS393207 AWT393207:AWW393207 AMX393207:ANA393207 ADB393207:ADE393207 TF393207:TI393207 JJ393207:JM393207 N393207:Q393207 WVV327671:WVY327671 WLZ327671:WMC327671 WCD327671:WCG327671 VSH327671:VSK327671 VIL327671:VIO327671 UYP327671:UYS327671 UOT327671:UOW327671 UEX327671:UFA327671 TVB327671:TVE327671 TLF327671:TLI327671 TBJ327671:TBM327671 SRN327671:SRQ327671 SHR327671:SHU327671 RXV327671:RXY327671 RNZ327671:ROC327671 RED327671:REG327671 QUH327671:QUK327671 QKL327671:QKO327671 QAP327671:QAS327671 PQT327671:PQW327671 PGX327671:PHA327671 OXB327671:OXE327671 ONF327671:ONI327671 ODJ327671:ODM327671 NTN327671:NTQ327671 NJR327671:NJU327671 MZV327671:MZY327671 MPZ327671:MQC327671 MGD327671:MGG327671 LWH327671:LWK327671 LML327671:LMO327671 LCP327671:LCS327671 KST327671:KSW327671 KIX327671:KJA327671 JZB327671:JZE327671 JPF327671:JPI327671 JFJ327671:JFM327671 IVN327671:IVQ327671 ILR327671:ILU327671 IBV327671:IBY327671 HRZ327671:HSC327671 HID327671:HIG327671 GYH327671:GYK327671 GOL327671:GOO327671 GEP327671:GES327671 FUT327671:FUW327671 FKX327671:FLA327671 FBB327671:FBE327671 ERF327671:ERI327671 EHJ327671:EHM327671 DXN327671:DXQ327671 DNR327671:DNU327671 DDV327671:DDY327671 CTZ327671:CUC327671 CKD327671:CKG327671 CAH327671:CAK327671 BQL327671:BQO327671 BGP327671:BGS327671 AWT327671:AWW327671 AMX327671:ANA327671 ADB327671:ADE327671 TF327671:TI327671 JJ327671:JM327671 N327671:Q327671 WVV262135:WVY262135 WLZ262135:WMC262135 WCD262135:WCG262135 VSH262135:VSK262135 VIL262135:VIO262135 UYP262135:UYS262135 UOT262135:UOW262135 UEX262135:UFA262135 TVB262135:TVE262135 TLF262135:TLI262135 TBJ262135:TBM262135 SRN262135:SRQ262135 SHR262135:SHU262135 RXV262135:RXY262135 RNZ262135:ROC262135 RED262135:REG262135 QUH262135:QUK262135 QKL262135:QKO262135 QAP262135:QAS262135 PQT262135:PQW262135 PGX262135:PHA262135 OXB262135:OXE262135 ONF262135:ONI262135 ODJ262135:ODM262135 NTN262135:NTQ262135 NJR262135:NJU262135 MZV262135:MZY262135 MPZ262135:MQC262135 MGD262135:MGG262135 LWH262135:LWK262135 LML262135:LMO262135 LCP262135:LCS262135 KST262135:KSW262135 KIX262135:KJA262135 JZB262135:JZE262135 JPF262135:JPI262135 JFJ262135:JFM262135 IVN262135:IVQ262135 ILR262135:ILU262135 IBV262135:IBY262135 HRZ262135:HSC262135 HID262135:HIG262135 GYH262135:GYK262135 GOL262135:GOO262135 GEP262135:GES262135 FUT262135:FUW262135 FKX262135:FLA262135 FBB262135:FBE262135 ERF262135:ERI262135 EHJ262135:EHM262135 DXN262135:DXQ262135 DNR262135:DNU262135 DDV262135:DDY262135 CTZ262135:CUC262135 CKD262135:CKG262135 CAH262135:CAK262135 BQL262135:BQO262135 BGP262135:BGS262135 AWT262135:AWW262135 AMX262135:ANA262135 ADB262135:ADE262135 TF262135:TI262135 JJ262135:JM262135 N262135:Q262135 WVV196599:WVY196599 WLZ196599:WMC196599 WCD196599:WCG196599 VSH196599:VSK196599 VIL196599:VIO196599 UYP196599:UYS196599 UOT196599:UOW196599 UEX196599:UFA196599 TVB196599:TVE196599 TLF196599:TLI196599 TBJ196599:TBM196599 SRN196599:SRQ196599 SHR196599:SHU196599 RXV196599:RXY196599 RNZ196599:ROC196599 RED196599:REG196599 QUH196599:QUK196599 QKL196599:QKO196599 QAP196599:QAS196599 PQT196599:PQW196599 PGX196599:PHA196599 OXB196599:OXE196599 ONF196599:ONI196599 ODJ196599:ODM196599 NTN196599:NTQ196599 NJR196599:NJU196599 MZV196599:MZY196599 MPZ196599:MQC196599 MGD196599:MGG196599 LWH196599:LWK196599 LML196599:LMO196599 LCP196599:LCS196599 KST196599:KSW196599 KIX196599:KJA196599 JZB196599:JZE196599 JPF196599:JPI196599 JFJ196599:JFM196599 IVN196599:IVQ196599 ILR196599:ILU196599 IBV196599:IBY196599 HRZ196599:HSC196599 HID196599:HIG196599 GYH196599:GYK196599 GOL196599:GOO196599 GEP196599:GES196599 FUT196599:FUW196599 FKX196599:FLA196599 FBB196599:FBE196599 ERF196599:ERI196599 EHJ196599:EHM196599 DXN196599:DXQ196599 DNR196599:DNU196599 DDV196599:DDY196599 CTZ196599:CUC196599 CKD196599:CKG196599 CAH196599:CAK196599 BQL196599:BQO196599 BGP196599:BGS196599 AWT196599:AWW196599 AMX196599:ANA196599 ADB196599:ADE196599 TF196599:TI196599 JJ196599:JM196599 N196599:Q196599 WVV131063:WVY131063 WLZ131063:WMC131063 WCD131063:WCG131063 VSH131063:VSK131063 VIL131063:VIO131063 UYP131063:UYS131063 UOT131063:UOW131063 UEX131063:UFA131063 TVB131063:TVE131063 TLF131063:TLI131063 TBJ131063:TBM131063 SRN131063:SRQ131063 SHR131063:SHU131063 RXV131063:RXY131063 RNZ131063:ROC131063 RED131063:REG131063 QUH131063:QUK131063 QKL131063:QKO131063 QAP131063:QAS131063 PQT131063:PQW131063 PGX131063:PHA131063 OXB131063:OXE131063 ONF131063:ONI131063 ODJ131063:ODM131063 NTN131063:NTQ131063 NJR131063:NJU131063 MZV131063:MZY131063 MPZ131063:MQC131063 MGD131063:MGG131063 LWH131063:LWK131063 LML131063:LMO131063 LCP131063:LCS131063 KST131063:KSW131063 KIX131063:KJA131063 JZB131063:JZE131063 JPF131063:JPI131063 JFJ131063:JFM131063 IVN131063:IVQ131063 ILR131063:ILU131063 IBV131063:IBY131063 HRZ131063:HSC131063 HID131063:HIG131063 GYH131063:GYK131063 GOL131063:GOO131063 GEP131063:GES131063 FUT131063:FUW131063 FKX131063:FLA131063 FBB131063:FBE131063 ERF131063:ERI131063 EHJ131063:EHM131063 DXN131063:DXQ131063 DNR131063:DNU131063 DDV131063:DDY131063 CTZ131063:CUC131063 CKD131063:CKG131063 CAH131063:CAK131063 BQL131063:BQO131063 BGP131063:BGS131063 AWT131063:AWW131063 AMX131063:ANA131063 ADB131063:ADE131063 TF131063:TI131063 JJ131063:JM131063 N131063:Q131063 WVV65527:WVY65527 WLZ65527:WMC65527 WCD65527:WCG65527 VSH65527:VSK65527 VIL65527:VIO65527 UYP65527:UYS65527 UOT65527:UOW65527 UEX65527:UFA65527 TVB65527:TVE65527 TLF65527:TLI65527 TBJ65527:TBM65527 SRN65527:SRQ65527 SHR65527:SHU65527 RXV65527:RXY65527 RNZ65527:ROC65527 RED65527:REG65527 QUH65527:QUK65527 QKL65527:QKO65527 QAP65527:QAS65527 PQT65527:PQW65527 PGX65527:PHA65527 OXB65527:OXE65527 ONF65527:ONI65527 ODJ65527:ODM65527 NTN65527:NTQ65527 NJR65527:NJU65527 MZV65527:MZY65527 MPZ65527:MQC65527 MGD65527:MGG65527 LWH65527:LWK65527 LML65527:LMO65527 LCP65527:LCS65527 KST65527:KSW65527 KIX65527:KJA65527 JZB65527:JZE65527 JPF65527:JPI65527 JFJ65527:JFM65527 IVN65527:IVQ65527 ILR65527:ILU65527 IBV65527:IBY65527 HRZ65527:HSC65527 HID65527:HIG65527 GYH65527:GYK65527 GOL65527:GOO65527 GEP65527:GES65527 FUT65527:FUW65527 FKX65527:FLA65527 FBB65527:FBE65527 ERF65527:ERI65527 EHJ65527:EHM65527 DXN65527:DXQ65527 DNR65527:DNU65527 DDV65527:DDY65527 CTZ65527:CUC65527 CKD65527:CKG65527 CAH65527:CAK65527 BQL65527:BQO65527 BGP65527:BGS65527 AWT65527:AWW65527 AMX65527:ANA65527 ADB65527:ADE65527 TF65527:TI65527 JJ65527:JM65527 N65527:Q65527 WVV29:WVY29 WLZ29:WMC29 WCD29:WCG29 VSH29:VSK29 VIL29:VIO29 UYP29:UYS29 UOT29:UOW29 UEX29:UFA29 TVB29:TVE29 TLF29:TLI29 TBJ29:TBM29 SRN29:SRQ29 SHR29:SHU29 RXV29:RXY29 RNZ29:ROC29 RED29:REG29 QUH29:QUK29 QKL29:QKO29 QAP29:QAS29 PQT29:PQW29 PGX29:PHA29 OXB29:OXE29 ONF29:ONI29 ODJ29:ODM29 NTN29:NTQ29 NJR29:NJU29 MZV29:MZY29 MPZ29:MQC29 MGD29:MGG29 LWH29:LWK29 LML29:LMO29 LCP29:LCS29 KST29:KSW29 KIX29:KJA29 JZB29:JZE29 JPF29:JPI29 JFJ29:JFM29 IVN29:IVQ29 ILR29:ILU29 IBV29:IBY29 HRZ29:HSC29 HID29:HIG29 GYH29:GYK29 GOL29:GOO29 GEP29:GES29 FUT29:FUW29 FKX29:FLA29 FBB29:FBE29 ERF29:ERI29 EHJ29:EHM29 DXN29:DXQ29 DNR29:DNU29 DDV29:DDY29 CTZ29:CUC29 CKD29:CKG29 CAH29:CAK29 BQL29:BQO29 BGP29:BGS29 AWT29:AWW29 AMX29:ANA29 ADB29:ADE29 TF29:TI29 JJ29:JM29 ADB65491:ADE65491 WVV983074:WVY983074 WLZ983074:WMC983074 WCD983074:WCG983074 VSH983074:VSK983074 VIL983074:VIO983074 UYP983074:UYS983074 UOT983074:UOW983074 UEX983074:UFA983074 TVB983074:TVE983074 TLF983074:TLI983074 TBJ983074:TBM983074 SRN983074:SRQ983074 SHR983074:SHU983074 RXV983074:RXY983074 RNZ983074:ROC983074 RED983074:REG983074 QUH983074:QUK983074 QKL983074:QKO983074 QAP983074:QAS983074 PQT983074:PQW983074 PGX983074:PHA983074 OXB983074:OXE983074 ONF983074:ONI983074 ODJ983074:ODM983074 NTN983074:NTQ983074 NJR983074:NJU983074 MZV983074:MZY983074 MPZ983074:MQC983074 MGD983074:MGG983074 LWH983074:LWK983074 LML983074:LMO983074 LCP983074:LCS983074 KST983074:KSW983074 KIX983074:KJA983074 JZB983074:JZE983074 JPF983074:JPI983074 JFJ983074:JFM983074 IVN983074:IVQ983074 ILR983074:ILU983074 IBV983074:IBY983074 HRZ983074:HSC983074 HID983074:HIG983074 GYH983074:GYK983074 GOL983074:GOO983074 GEP983074:GES983074 FUT983074:FUW983074 FKX983074:FLA983074 FBB983074:FBE983074 ERF983074:ERI983074 EHJ983074:EHM983074 DXN983074:DXQ983074 DNR983074:DNU983074 DDV983074:DDY983074 CTZ983074:CUC983074 CKD983074:CKG983074 CAH983074:CAK983074 BQL983074:BQO983074 BGP983074:BGS983074 AWT983074:AWW983074 AMX983074:ANA983074 ADB983074:ADE983074 TF983074:TI983074 JJ983074:JM983074 N983074:Q983074 WVV917538:WVY917538 WLZ917538:WMC917538 WCD917538:WCG917538 VSH917538:VSK917538 VIL917538:VIO917538 UYP917538:UYS917538 UOT917538:UOW917538 UEX917538:UFA917538 TVB917538:TVE917538 TLF917538:TLI917538 TBJ917538:TBM917538 SRN917538:SRQ917538 SHR917538:SHU917538 RXV917538:RXY917538 RNZ917538:ROC917538 RED917538:REG917538 QUH917538:QUK917538 QKL917538:QKO917538 QAP917538:QAS917538 PQT917538:PQW917538 PGX917538:PHA917538 OXB917538:OXE917538 ONF917538:ONI917538 ODJ917538:ODM917538 NTN917538:NTQ917538 NJR917538:NJU917538 MZV917538:MZY917538 MPZ917538:MQC917538 MGD917538:MGG917538 LWH917538:LWK917538 LML917538:LMO917538 LCP917538:LCS917538 KST917538:KSW917538 KIX917538:KJA917538 JZB917538:JZE917538 JPF917538:JPI917538 JFJ917538:JFM917538 IVN917538:IVQ917538 ILR917538:ILU917538 IBV917538:IBY917538 HRZ917538:HSC917538 HID917538:HIG917538 GYH917538:GYK917538 GOL917538:GOO917538 GEP917538:GES917538 FUT917538:FUW917538 FKX917538:FLA917538 FBB917538:FBE917538 ERF917538:ERI917538 EHJ917538:EHM917538 DXN917538:DXQ917538 DNR917538:DNU917538 DDV917538:DDY917538 CTZ917538:CUC917538 CKD917538:CKG917538 CAH917538:CAK917538 BQL917538:BQO917538 BGP917538:BGS917538 AWT917538:AWW917538 AMX917538:ANA917538 ADB917538:ADE917538 TF917538:TI917538 JJ917538:JM917538 N917538:Q917538 WVV852002:WVY852002 WLZ852002:WMC852002 WCD852002:WCG852002 VSH852002:VSK852002 VIL852002:VIO852002 UYP852002:UYS852002 UOT852002:UOW852002 UEX852002:UFA852002 TVB852002:TVE852002 TLF852002:TLI852002 TBJ852002:TBM852002 SRN852002:SRQ852002 SHR852002:SHU852002 RXV852002:RXY852002 RNZ852002:ROC852002 RED852002:REG852002 QUH852002:QUK852002 QKL852002:QKO852002 QAP852002:QAS852002 PQT852002:PQW852002 PGX852002:PHA852002 OXB852002:OXE852002 ONF852002:ONI852002 ODJ852002:ODM852002 NTN852002:NTQ852002 NJR852002:NJU852002 MZV852002:MZY852002 MPZ852002:MQC852002 MGD852002:MGG852002 LWH852002:LWK852002 LML852002:LMO852002 LCP852002:LCS852002 KST852002:KSW852002 KIX852002:KJA852002 JZB852002:JZE852002 JPF852002:JPI852002 JFJ852002:JFM852002 IVN852002:IVQ852002 ILR852002:ILU852002 IBV852002:IBY852002 HRZ852002:HSC852002 HID852002:HIG852002 GYH852002:GYK852002 GOL852002:GOO852002 GEP852002:GES852002 FUT852002:FUW852002 FKX852002:FLA852002 FBB852002:FBE852002 ERF852002:ERI852002 EHJ852002:EHM852002 DXN852002:DXQ852002 DNR852002:DNU852002 DDV852002:DDY852002 CTZ852002:CUC852002 CKD852002:CKG852002 CAH852002:CAK852002 BQL852002:BQO852002 BGP852002:BGS852002 AWT852002:AWW852002 AMX852002:ANA852002 ADB852002:ADE852002 TF852002:TI852002 JJ852002:JM852002 N852002:Q852002 WVV786466:WVY786466 WLZ786466:WMC786466 WCD786466:WCG786466 VSH786466:VSK786466 VIL786466:VIO786466 UYP786466:UYS786466 UOT786466:UOW786466 UEX786466:UFA786466 TVB786466:TVE786466 TLF786466:TLI786466 TBJ786466:TBM786466 SRN786466:SRQ786466 SHR786466:SHU786466 RXV786466:RXY786466 RNZ786466:ROC786466 RED786466:REG786466 QUH786466:QUK786466 QKL786466:QKO786466 QAP786466:QAS786466 PQT786466:PQW786466 PGX786466:PHA786466 OXB786466:OXE786466 ONF786466:ONI786466 ODJ786466:ODM786466 NTN786466:NTQ786466 NJR786466:NJU786466 MZV786466:MZY786466 MPZ786466:MQC786466 MGD786466:MGG786466 LWH786466:LWK786466 LML786466:LMO786466 LCP786466:LCS786466 KST786466:KSW786466 KIX786466:KJA786466 JZB786466:JZE786466 JPF786466:JPI786466 JFJ786466:JFM786466 IVN786466:IVQ786466 ILR786466:ILU786466 IBV786466:IBY786466 HRZ786466:HSC786466 HID786466:HIG786466 GYH786466:GYK786466 GOL786466:GOO786466 GEP786466:GES786466 FUT786466:FUW786466 FKX786466:FLA786466 FBB786466:FBE786466 ERF786466:ERI786466 EHJ786466:EHM786466 DXN786466:DXQ786466 DNR786466:DNU786466 DDV786466:DDY786466 CTZ786466:CUC786466 CKD786466:CKG786466 CAH786466:CAK786466 BQL786466:BQO786466 BGP786466:BGS786466 AWT786466:AWW786466 AMX786466:ANA786466 ADB786466:ADE786466 TF786466:TI786466 JJ786466:JM786466 N786466:Q786466 WVV720930:WVY720930 WLZ720930:WMC720930 WCD720930:WCG720930 VSH720930:VSK720930 VIL720930:VIO720930 UYP720930:UYS720930 UOT720930:UOW720930 UEX720930:UFA720930 TVB720930:TVE720930 TLF720930:TLI720930 TBJ720930:TBM720930 SRN720930:SRQ720930 SHR720930:SHU720930 RXV720930:RXY720930 RNZ720930:ROC720930 RED720930:REG720930 QUH720930:QUK720930 QKL720930:QKO720930 QAP720930:QAS720930 PQT720930:PQW720930 PGX720930:PHA720930 OXB720930:OXE720930 ONF720930:ONI720930 ODJ720930:ODM720930 NTN720930:NTQ720930 NJR720930:NJU720930 MZV720930:MZY720930 MPZ720930:MQC720930 MGD720930:MGG720930 LWH720930:LWK720930 LML720930:LMO720930 LCP720930:LCS720930 KST720930:KSW720930 KIX720930:KJA720930 JZB720930:JZE720930 JPF720930:JPI720930 JFJ720930:JFM720930 IVN720930:IVQ720930 ILR720930:ILU720930 IBV720930:IBY720930 HRZ720930:HSC720930 HID720930:HIG720930 GYH720930:GYK720930 GOL720930:GOO720930 GEP720930:GES720930 FUT720930:FUW720930 FKX720930:FLA720930 FBB720930:FBE720930 ERF720930:ERI720930 EHJ720930:EHM720930 DXN720930:DXQ720930 DNR720930:DNU720930 DDV720930:DDY720930 CTZ720930:CUC720930 CKD720930:CKG720930 CAH720930:CAK720930 BQL720930:BQO720930 BGP720930:BGS720930 AWT720930:AWW720930 AMX720930:ANA720930 ADB720930:ADE720930 TF720930:TI720930 JJ720930:JM720930 N720930:Q720930 WVV655394:WVY655394 WLZ655394:WMC655394 WCD655394:WCG655394 VSH655394:VSK655394 VIL655394:VIO655394 UYP655394:UYS655394 UOT655394:UOW655394 UEX655394:UFA655394 TVB655394:TVE655394 TLF655394:TLI655394 TBJ655394:TBM655394 SRN655394:SRQ655394 SHR655394:SHU655394 RXV655394:RXY655394 RNZ655394:ROC655394 RED655394:REG655394 QUH655394:QUK655394 QKL655394:QKO655394 QAP655394:QAS655394 PQT655394:PQW655394 PGX655394:PHA655394 OXB655394:OXE655394 ONF655394:ONI655394 ODJ655394:ODM655394 NTN655394:NTQ655394 NJR655394:NJU655394 MZV655394:MZY655394 MPZ655394:MQC655394 MGD655394:MGG655394 LWH655394:LWK655394 LML655394:LMO655394 LCP655394:LCS655394 KST655394:KSW655394 KIX655394:KJA655394 JZB655394:JZE655394 JPF655394:JPI655394 JFJ655394:JFM655394 IVN655394:IVQ655394 ILR655394:ILU655394 IBV655394:IBY655394 HRZ655394:HSC655394 HID655394:HIG655394 GYH655394:GYK655394 GOL655394:GOO655394 GEP655394:GES655394 FUT655394:FUW655394 FKX655394:FLA655394 FBB655394:FBE655394 ERF655394:ERI655394 EHJ655394:EHM655394 DXN655394:DXQ655394 DNR655394:DNU655394 DDV655394:DDY655394 CTZ655394:CUC655394 CKD655394:CKG655394 CAH655394:CAK655394 BQL655394:BQO655394 BGP655394:BGS655394 AWT655394:AWW655394 AMX655394:ANA655394 ADB655394:ADE655394 TF655394:TI655394 JJ655394:JM655394 N655394:Q655394 WVV589858:WVY589858 WLZ589858:WMC589858 WCD589858:WCG589858 VSH589858:VSK589858 VIL589858:VIO589858 UYP589858:UYS589858 UOT589858:UOW589858 UEX589858:UFA589858 TVB589858:TVE589858 TLF589858:TLI589858 TBJ589858:TBM589858 SRN589858:SRQ589858 SHR589858:SHU589858 RXV589858:RXY589858 RNZ589858:ROC589858 RED589858:REG589858 QUH589858:QUK589858 QKL589858:QKO589858 QAP589858:QAS589858 PQT589858:PQW589858 PGX589858:PHA589858 OXB589858:OXE589858 ONF589858:ONI589858 ODJ589858:ODM589858 NTN589858:NTQ589858 NJR589858:NJU589858 MZV589858:MZY589858 MPZ589858:MQC589858 MGD589858:MGG589858 LWH589858:LWK589858 LML589858:LMO589858 LCP589858:LCS589858 KST589858:KSW589858 KIX589858:KJA589858 JZB589858:JZE589858 JPF589858:JPI589858 JFJ589858:JFM589858 IVN589858:IVQ589858 ILR589858:ILU589858 IBV589858:IBY589858 HRZ589858:HSC589858 HID589858:HIG589858 GYH589858:GYK589858 GOL589858:GOO589858 GEP589858:GES589858 FUT589858:FUW589858 FKX589858:FLA589858 FBB589858:FBE589858 ERF589858:ERI589858 EHJ589858:EHM589858 DXN589858:DXQ589858 DNR589858:DNU589858 DDV589858:DDY589858 CTZ589858:CUC589858 CKD589858:CKG589858 CAH589858:CAK589858 BQL589858:BQO589858 BGP589858:BGS589858 AWT589858:AWW589858 AMX589858:ANA589858 ADB589858:ADE589858 TF589858:TI589858 JJ589858:JM589858 N589858:Q589858 WVV524322:WVY524322 WLZ524322:WMC524322 WCD524322:WCG524322 VSH524322:VSK524322 VIL524322:VIO524322 UYP524322:UYS524322 UOT524322:UOW524322 UEX524322:UFA524322 TVB524322:TVE524322 TLF524322:TLI524322 TBJ524322:TBM524322 SRN524322:SRQ524322 SHR524322:SHU524322 RXV524322:RXY524322 RNZ524322:ROC524322 RED524322:REG524322 QUH524322:QUK524322 QKL524322:QKO524322 QAP524322:QAS524322 PQT524322:PQW524322 PGX524322:PHA524322 OXB524322:OXE524322 ONF524322:ONI524322 ODJ524322:ODM524322 NTN524322:NTQ524322 NJR524322:NJU524322 MZV524322:MZY524322 MPZ524322:MQC524322 MGD524322:MGG524322 LWH524322:LWK524322 LML524322:LMO524322 LCP524322:LCS524322 KST524322:KSW524322 KIX524322:KJA524322 JZB524322:JZE524322 JPF524322:JPI524322 JFJ524322:JFM524322 IVN524322:IVQ524322 ILR524322:ILU524322 IBV524322:IBY524322 HRZ524322:HSC524322 HID524322:HIG524322 GYH524322:GYK524322 GOL524322:GOO524322 GEP524322:GES524322 FUT524322:FUW524322 FKX524322:FLA524322 FBB524322:FBE524322 ERF524322:ERI524322 EHJ524322:EHM524322 DXN524322:DXQ524322 DNR524322:DNU524322 DDV524322:DDY524322 CTZ524322:CUC524322 CKD524322:CKG524322 CAH524322:CAK524322 BQL524322:BQO524322 BGP524322:BGS524322 AWT524322:AWW524322 AMX524322:ANA524322 ADB524322:ADE524322 TF524322:TI524322 JJ524322:JM524322 N524322:Q524322 WVV458786:WVY458786 WLZ458786:WMC458786 WCD458786:WCG458786 VSH458786:VSK458786 VIL458786:VIO458786 UYP458786:UYS458786 UOT458786:UOW458786 UEX458786:UFA458786 TVB458786:TVE458786 TLF458786:TLI458786 TBJ458786:TBM458786 SRN458786:SRQ458786 SHR458786:SHU458786 RXV458786:RXY458786 RNZ458786:ROC458786 RED458786:REG458786 QUH458786:QUK458786 QKL458786:QKO458786 QAP458786:QAS458786 PQT458786:PQW458786 PGX458786:PHA458786 OXB458786:OXE458786 ONF458786:ONI458786 ODJ458786:ODM458786 NTN458786:NTQ458786 NJR458786:NJU458786 MZV458786:MZY458786 MPZ458786:MQC458786 MGD458786:MGG458786 LWH458786:LWK458786 LML458786:LMO458786 LCP458786:LCS458786 KST458786:KSW458786 KIX458786:KJA458786 JZB458786:JZE458786 JPF458786:JPI458786 JFJ458786:JFM458786 IVN458786:IVQ458786 ILR458786:ILU458786 IBV458786:IBY458786 HRZ458786:HSC458786 HID458786:HIG458786 GYH458786:GYK458786 GOL458786:GOO458786 GEP458786:GES458786 FUT458786:FUW458786 FKX458786:FLA458786 FBB458786:FBE458786 ERF458786:ERI458786 EHJ458786:EHM458786 DXN458786:DXQ458786 DNR458786:DNU458786 DDV458786:DDY458786 CTZ458786:CUC458786 CKD458786:CKG458786 CAH458786:CAK458786 BQL458786:BQO458786 BGP458786:BGS458786 AWT458786:AWW458786 AMX458786:ANA458786 ADB458786:ADE458786 TF458786:TI458786 JJ458786:JM458786 N458786:Q458786 WVV393250:WVY393250 WLZ393250:WMC393250 WCD393250:WCG393250 VSH393250:VSK393250 VIL393250:VIO393250 UYP393250:UYS393250 UOT393250:UOW393250 UEX393250:UFA393250 TVB393250:TVE393250 TLF393250:TLI393250 TBJ393250:TBM393250 SRN393250:SRQ393250 SHR393250:SHU393250 RXV393250:RXY393250 RNZ393250:ROC393250 RED393250:REG393250 QUH393250:QUK393250 QKL393250:QKO393250 QAP393250:QAS393250 PQT393250:PQW393250 PGX393250:PHA393250 OXB393250:OXE393250 ONF393250:ONI393250 ODJ393250:ODM393250 NTN393250:NTQ393250 NJR393250:NJU393250 MZV393250:MZY393250 MPZ393250:MQC393250 MGD393250:MGG393250 LWH393250:LWK393250 LML393250:LMO393250 LCP393250:LCS393250 KST393250:KSW393250 KIX393250:KJA393250 JZB393250:JZE393250 JPF393250:JPI393250 JFJ393250:JFM393250 IVN393250:IVQ393250 ILR393250:ILU393250 IBV393250:IBY393250 HRZ393250:HSC393250 HID393250:HIG393250 GYH393250:GYK393250 GOL393250:GOO393250 GEP393250:GES393250 FUT393250:FUW393250 FKX393250:FLA393250 FBB393250:FBE393250 ERF393250:ERI393250 EHJ393250:EHM393250 DXN393250:DXQ393250 DNR393250:DNU393250 DDV393250:DDY393250 CTZ393250:CUC393250 CKD393250:CKG393250 CAH393250:CAK393250 BQL393250:BQO393250 BGP393250:BGS393250 AWT393250:AWW393250 AMX393250:ANA393250 ADB393250:ADE393250 TF393250:TI393250 JJ393250:JM393250 N393250:Q393250 WVV327714:WVY327714 WLZ327714:WMC327714 WCD327714:WCG327714 VSH327714:VSK327714 VIL327714:VIO327714 UYP327714:UYS327714 UOT327714:UOW327714 UEX327714:UFA327714 TVB327714:TVE327714 TLF327714:TLI327714 TBJ327714:TBM327714 SRN327714:SRQ327714 SHR327714:SHU327714 RXV327714:RXY327714 RNZ327714:ROC327714 RED327714:REG327714 QUH327714:QUK327714 QKL327714:QKO327714 QAP327714:QAS327714 PQT327714:PQW327714 PGX327714:PHA327714 OXB327714:OXE327714 ONF327714:ONI327714 ODJ327714:ODM327714 NTN327714:NTQ327714 NJR327714:NJU327714 MZV327714:MZY327714 MPZ327714:MQC327714 MGD327714:MGG327714 LWH327714:LWK327714 LML327714:LMO327714 LCP327714:LCS327714 KST327714:KSW327714 KIX327714:KJA327714 JZB327714:JZE327714 JPF327714:JPI327714 JFJ327714:JFM327714 IVN327714:IVQ327714 ILR327714:ILU327714 IBV327714:IBY327714 HRZ327714:HSC327714 HID327714:HIG327714 GYH327714:GYK327714 GOL327714:GOO327714 GEP327714:GES327714 FUT327714:FUW327714 FKX327714:FLA327714 FBB327714:FBE327714 ERF327714:ERI327714 EHJ327714:EHM327714 DXN327714:DXQ327714 DNR327714:DNU327714 DDV327714:DDY327714 CTZ327714:CUC327714 CKD327714:CKG327714 CAH327714:CAK327714 BQL327714:BQO327714 BGP327714:BGS327714 AWT327714:AWW327714 AMX327714:ANA327714 ADB327714:ADE327714 TF327714:TI327714 JJ327714:JM327714 N327714:Q327714 WVV262178:WVY262178 WLZ262178:WMC262178 WCD262178:WCG262178 VSH262178:VSK262178 VIL262178:VIO262178 UYP262178:UYS262178 UOT262178:UOW262178 UEX262178:UFA262178 TVB262178:TVE262178 TLF262178:TLI262178 TBJ262178:TBM262178 SRN262178:SRQ262178 SHR262178:SHU262178 RXV262178:RXY262178 RNZ262178:ROC262178 RED262178:REG262178 QUH262178:QUK262178 QKL262178:QKO262178 QAP262178:QAS262178 PQT262178:PQW262178 PGX262178:PHA262178 OXB262178:OXE262178 ONF262178:ONI262178 ODJ262178:ODM262178 NTN262178:NTQ262178 NJR262178:NJU262178 MZV262178:MZY262178 MPZ262178:MQC262178 MGD262178:MGG262178 LWH262178:LWK262178 LML262178:LMO262178 LCP262178:LCS262178 KST262178:KSW262178 KIX262178:KJA262178 JZB262178:JZE262178 JPF262178:JPI262178 JFJ262178:JFM262178 IVN262178:IVQ262178 ILR262178:ILU262178 IBV262178:IBY262178 HRZ262178:HSC262178 HID262178:HIG262178 GYH262178:GYK262178 GOL262178:GOO262178 GEP262178:GES262178 FUT262178:FUW262178 FKX262178:FLA262178 FBB262178:FBE262178 ERF262178:ERI262178 EHJ262178:EHM262178 DXN262178:DXQ262178 DNR262178:DNU262178 DDV262178:DDY262178 CTZ262178:CUC262178 CKD262178:CKG262178 CAH262178:CAK262178 BQL262178:BQO262178 BGP262178:BGS262178 AWT262178:AWW262178 AMX262178:ANA262178 ADB262178:ADE262178 TF262178:TI262178 JJ262178:JM262178 N262178:Q262178 WVV196642:WVY196642 WLZ196642:WMC196642 WCD196642:WCG196642 VSH196642:VSK196642 VIL196642:VIO196642 UYP196642:UYS196642 UOT196642:UOW196642 UEX196642:UFA196642 TVB196642:TVE196642 TLF196642:TLI196642 TBJ196642:TBM196642 SRN196642:SRQ196642 SHR196642:SHU196642 RXV196642:RXY196642 RNZ196642:ROC196642 RED196642:REG196642 QUH196642:QUK196642 QKL196642:QKO196642 QAP196642:QAS196642 PQT196642:PQW196642 PGX196642:PHA196642 OXB196642:OXE196642 ONF196642:ONI196642 ODJ196642:ODM196642 NTN196642:NTQ196642 NJR196642:NJU196642 MZV196642:MZY196642 MPZ196642:MQC196642 MGD196642:MGG196642 LWH196642:LWK196642 LML196642:LMO196642 LCP196642:LCS196642 KST196642:KSW196642 KIX196642:KJA196642 JZB196642:JZE196642 JPF196642:JPI196642 JFJ196642:JFM196642 IVN196642:IVQ196642 ILR196642:ILU196642 IBV196642:IBY196642 HRZ196642:HSC196642 HID196642:HIG196642 GYH196642:GYK196642 GOL196642:GOO196642 GEP196642:GES196642 FUT196642:FUW196642 FKX196642:FLA196642 FBB196642:FBE196642 ERF196642:ERI196642 EHJ196642:EHM196642 DXN196642:DXQ196642 DNR196642:DNU196642 DDV196642:DDY196642 CTZ196642:CUC196642 CKD196642:CKG196642 CAH196642:CAK196642 BQL196642:BQO196642 BGP196642:BGS196642 AWT196642:AWW196642 AMX196642:ANA196642 ADB196642:ADE196642 TF196642:TI196642 JJ196642:JM196642 N196642:Q196642 WVV131106:WVY131106 WLZ131106:WMC131106 WCD131106:WCG131106 VSH131106:VSK131106 VIL131106:VIO131106 UYP131106:UYS131106 UOT131106:UOW131106 UEX131106:UFA131106 TVB131106:TVE131106 TLF131106:TLI131106 TBJ131106:TBM131106 SRN131106:SRQ131106 SHR131106:SHU131106 RXV131106:RXY131106 RNZ131106:ROC131106 RED131106:REG131106 QUH131106:QUK131106 QKL131106:QKO131106 QAP131106:QAS131106 PQT131106:PQW131106 PGX131106:PHA131106 OXB131106:OXE131106 ONF131106:ONI131106 ODJ131106:ODM131106 NTN131106:NTQ131106 NJR131106:NJU131106 MZV131106:MZY131106 MPZ131106:MQC131106 MGD131106:MGG131106 LWH131106:LWK131106 LML131106:LMO131106 LCP131106:LCS131106 KST131106:KSW131106 KIX131106:KJA131106 JZB131106:JZE131106 JPF131106:JPI131106 JFJ131106:JFM131106 IVN131106:IVQ131106 ILR131106:ILU131106 IBV131106:IBY131106 HRZ131106:HSC131106 HID131106:HIG131106 GYH131106:GYK131106 GOL131106:GOO131106 GEP131106:GES131106 FUT131106:FUW131106 FKX131106:FLA131106 FBB131106:FBE131106 ERF131106:ERI131106 EHJ131106:EHM131106 DXN131106:DXQ131106 DNR131106:DNU131106 DDV131106:DDY131106 CTZ131106:CUC131106 CKD131106:CKG131106 CAH131106:CAK131106 BQL131106:BQO131106 BGP131106:BGS131106 AWT131106:AWW131106 AMX131106:ANA131106 ADB131106:ADE131106 TF131106:TI131106 JJ131106:JM131106 N131106:Q131106 WVV65570:WVY65570 WLZ65570:WMC65570 WCD65570:WCG65570 VSH65570:VSK65570 VIL65570:VIO65570 UYP65570:UYS65570 UOT65570:UOW65570 UEX65570:UFA65570 TVB65570:TVE65570 TLF65570:TLI65570 TBJ65570:TBM65570 SRN65570:SRQ65570 SHR65570:SHU65570 RXV65570:RXY65570 RNZ65570:ROC65570 RED65570:REG65570 QUH65570:QUK65570 QKL65570:QKO65570 QAP65570:QAS65570 PQT65570:PQW65570 PGX65570:PHA65570 OXB65570:OXE65570 ONF65570:ONI65570 ODJ65570:ODM65570 NTN65570:NTQ65570 NJR65570:NJU65570 MZV65570:MZY65570 MPZ65570:MQC65570 MGD65570:MGG65570 LWH65570:LWK65570 LML65570:LMO65570 LCP65570:LCS65570 KST65570:KSW65570 KIX65570:KJA65570 JZB65570:JZE65570 JPF65570:JPI65570 JFJ65570:JFM65570 IVN65570:IVQ65570 ILR65570:ILU65570 IBV65570:IBY65570 HRZ65570:HSC65570 HID65570:HIG65570 GYH65570:GYK65570 GOL65570:GOO65570 GEP65570:GES65570 FUT65570:FUW65570 FKX65570:FLA65570 FBB65570:FBE65570 ERF65570:ERI65570 EHJ65570:EHM65570 DXN65570:DXQ65570 DNR65570:DNU65570 DDV65570:DDY65570 CTZ65570:CUC65570 CKD65570:CKG65570 CAH65570:CAK65570 BQL65570:BQO65570 BGP65570:BGS65570 AWT65570:AWW65570 AMX65570:ANA65570 ADB65570:ADE65570 TF65570:TI65570 JJ65570:JM65570 N65570:Q65570 WVV983072:WVY983072 WLZ983072:WMC983072 WCD983072:WCG983072 VSH983072:VSK983072 VIL983072:VIO983072 UYP983072:UYS983072 UOT983072:UOW983072 UEX983072:UFA983072 TVB983072:TVE983072 TLF983072:TLI983072 TBJ983072:TBM983072 SRN983072:SRQ983072 SHR983072:SHU983072 RXV983072:RXY983072 RNZ983072:ROC983072 RED983072:REG983072 QUH983072:QUK983072 QKL983072:QKO983072 QAP983072:QAS983072 PQT983072:PQW983072 PGX983072:PHA983072 OXB983072:OXE983072 ONF983072:ONI983072 ODJ983072:ODM983072 NTN983072:NTQ983072 NJR983072:NJU983072 MZV983072:MZY983072 MPZ983072:MQC983072 MGD983072:MGG983072 LWH983072:LWK983072 LML983072:LMO983072 LCP983072:LCS983072 KST983072:KSW983072 KIX983072:KJA983072 JZB983072:JZE983072 JPF983072:JPI983072 JFJ983072:JFM983072 IVN983072:IVQ983072 ILR983072:ILU983072 IBV983072:IBY983072 HRZ983072:HSC983072 HID983072:HIG983072 GYH983072:GYK983072 GOL983072:GOO983072 GEP983072:GES983072 FUT983072:FUW983072 FKX983072:FLA983072 FBB983072:FBE983072 ERF983072:ERI983072 EHJ983072:EHM983072 DXN983072:DXQ983072 DNR983072:DNU983072 DDV983072:DDY983072 CTZ983072:CUC983072 CKD983072:CKG983072 CAH983072:CAK983072 BQL983072:BQO983072 BGP983072:BGS983072 AWT983072:AWW983072 AMX983072:ANA983072 ADB983072:ADE983072 TF983072:TI983072 JJ983072:JM983072 N983072:Q983072 WVV917536:WVY917536 WLZ917536:WMC917536 WCD917536:WCG917536 VSH917536:VSK917536 VIL917536:VIO917536 UYP917536:UYS917536 UOT917536:UOW917536 UEX917536:UFA917536 TVB917536:TVE917536 TLF917536:TLI917536 TBJ917536:TBM917536 SRN917536:SRQ917536 SHR917536:SHU917536 RXV917536:RXY917536 RNZ917536:ROC917536 RED917536:REG917536 QUH917536:QUK917536 QKL917536:QKO917536 QAP917536:QAS917536 PQT917536:PQW917536 PGX917536:PHA917536 OXB917536:OXE917536 ONF917536:ONI917536 ODJ917536:ODM917536 NTN917536:NTQ917536 NJR917536:NJU917536 MZV917536:MZY917536 MPZ917536:MQC917536 MGD917536:MGG917536 LWH917536:LWK917536 LML917536:LMO917536 LCP917536:LCS917536 KST917536:KSW917536 KIX917536:KJA917536 JZB917536:JZE917536 JPF917536:JPI917536 JFJ917536:JFM917536 IVN917536:IVQ917536 ILR917536:ILU917536 IBV917536:IBY917536 HRZ917536:HSC917536 HID917536:HIG917536 GYH917536:GYK917536 GOL917536:GOO917536 GEP917536:GES917536 FUT917536:FUW917536 FKX917536:FLA917536 FBB917536:FBE917536 ERF917536:ERI917536 EHJ917536:EHM917536 DXN917536:DXQ917536 DNR917536:DNU917536 DDV917536:DDY917536 CTZ917536:CUC917536 CKD917536:CKG917536 CAH917536:CAK917536 BQL917536:BQO917536 BGP917536:BGS917536 AWT917536:AWW917536 AMX917536:ANA917536 ADB917536:ADE917536 TF917536:TI917536 JJ917536:JM917536 N917536:Q917536 WVV852000:WVY852000 WLZ852000:WMC852000 WCD852000:WCG852000 VSH852000:VSK852000 VIL852000:VIO852000 UYP852000:UYS852000 UOT852000:UOW852000 UEX852000:UFA852000 TVB852000:TVE852000 TLF852000:TLI852000 TBJ852000:TBM852000 SRN852000:SRQ852000 SHR852000:SHU852000 RXV852000:RXY852000 RNZ852000:ROC852000 RED852000:REG852000 QUH852000:QUK852000 QKL852000:QKO852000 QAP852000:QAS852000 PQT852000:PQW852000 PGX852000:PHA852000 OXB852000:OXE852000 ONF852000:ONI852000 ODJ852000:ODM852000 NTN852000:NTQ852000 NJR852000:NJU852000 MZV852000:MZY852000 MPZ852000:MQC852000 MGD852000:MGG852000 LWH852000:LWK852000 LML852000:LMO852000 LCP852000:LCS852000 KST852000:KSW852000 KIX852000:KJA852000 JZB852000:JZE852000 JPF852000:JPI852000 JFJ852000:JFM852000 IVN852000:IVQ852000 ILR852000:ILU852000 IBV852000:IBY852000 HRZ852000:HSC852000 HID852000:HIG852000 GYH852000:GYK852000 GOL852000:GOO852000 GEP852000:GES852000 FUT852000:FUW852000 FKX852000:FLA852000 FBB852000:FBE852000 ERF852000:ERI852000 EHJ852000:EHM852000 DXN852000:DXQ852000 DNR852000:DNU852000 DDV852000:DDY852000 CTZ852000:CUC852000 CKD852000:CKG852000 CAH852000:CAK852000 BQL852000:BQO852000 BGP852000:BGS852000 AWT852000:AWW852000 AMX852000:ANA852000 ADB852000:ADE852000 TF852000:TI852000 JJ852000:JM852000 N852000:Q852000 WVV786464:WVY786464 WLZ786464:WMC786464 WCD786464:WCG786464 VSH786464:VSK786464 VIL786464:VIO786464 UYP786464:UYS786464 UOT786464:UOW786464 UEX786464:UFA786464 TVB786464:TVE786464 TLF786464:TLI786464 TBJ786464:TBM786464 SRN786464:SRQ786464 SHR786464:SHU786464 RXV786464:RXY786464 RNZ786464:ROC786464 RED786464:REG786464 QUH786464:QUK786464 QKL786464:QKO786464 QAP786464:QAS786464 PQT786464:PQW786464 PGX786464:PHA786464 OXB786464:OXE786464 ONF786464:ONI786464 ODJ786464:ODM786464 NTN786464:NTQ786464 NJR786464:NJU786464 MZV786464:MZY786464 MPZ786464:MQC786464 MGD786464:MGG786464 LWH786464:LWK786464 LML786464:LMO786464 LCP786464:LCS786464 KST786464:KSW786464 KIX786464:KJA786464 JZB786464:JZE786464 JPF786464:JPI786464 JFJ786464:JFM786464 IVN786464:IVQ786464 ILR786464:ILU786464 IBV786464:IBY786464 HRZ786464:HSC786464 HID786464:HIG786464 GYH786464:GYK786464 GOL786464:GOO786464 GEP786464:GES786464 FUT786464:FUW786464 FKX786464:FLA786464 FBB786464:FBE786464 ERF786464:ERI786464 EHJ786464:EHM786464 DXN786464:DXQ786464 DNR786464:DNU786464 DDV786464:DDY786464 CTZ786464:CUC786464 CKD786464:CKG786464 CAH786464:CAK786464 BQL786464:BQO786464 BGP786464:BGS786464 AWT786464:AWW786464 AMX786464:ANA786464 ADB786464:ADE786464 TF786464:TI786464 JJ786464:JM786464 N786464:Q786464 WVV720928:WVY720928 WLZ720928:WMC720928 WCD720928:WCG720928 VSH720928:VSK720928 VIL720928:VIO720928 UYP720928:UYS720928 UOT720928:UOW720928 UEX720928:UFA720928 TVB720928:TVE720928 TLF720928:TLI720928 TBJ720928:TBM720928 SRN720928:SRQ720928 SHR720928:SHU720928 RXV720928:RXY720928 RNZ720928:ROC720928 RED720928:REG720928 QUH720928:QUK720928 QKL720928:QKO720928 QAP720928:QAS720928 PQT720928:PQW720928 PGX720928:PHA720928 OXB720928:OXE720928 ONF720928:ONI720928 ODJ720928:ODM720928 NTN720928:NTQ720928 NJR720928:NJU720928 MZV720928:MZY720928 MPZ720928:MQC720928 MGD720928:MGG720928 LWH720928:LWK720928 LML720928:LMO720928 LCP720928:LCS720928 KST720928:KSW720928 KIX720928:KJA720928 JZB720928:JZE720928 JPF720928:JPI720928 JFJ720928:JFM720928 IVN720928:IVQ720928 ILR720928:ILU720928 IBV720928:IBY720928 HRZ720928:HSC720928 HID720928:HIG720928 GYH720928:GYK720928 GOL720928:GOO720928 GEP720928:GES720928 FUT720928:FUW720928 FKX720928:FLA720928 FBB720928:FBE720928 ERF720928:ERI720928 EHJ720928:EHM720928 DXN720928:DXQ720928 DNR720928:DNU720928 DDV720928:DDY720928 CTZ720928:CUC720928 CKD720928:CKG720928 CAH720928:CAK720928 BQL720928:BQO720928 BGP720928:BGS720928 AWT720928:AWW720928 AMX720928:ANA720928 ADB720928:ADE720928 TF720928:TI720928 JJ720928:JM720928 N720928:Q720928 WVV655392:WVY655392 WLZ655392:WMC655392 WCD655392:WCG655392 VSH655392:VSK655392 VIL655392:VIO655392 UYP655392:UYS655392 UOT655392:UOW655392 UEX655392:UFA655392 TVB655392:TVE655392 TLF655392:TLI655392 TBJ655392:TBM655392 SRN655392:SRQ655392 SHR655392:SHU655392 RXV655392:RXY655392 RNZ655392:ROC655392 RED655392:REG655392 QUH655392:QUK655392 QKL655392:QKO655392 QAP655392:QAS655392 PQT655392:PQW655392 PGX655392:PHA655392 OXB655392:OXE655392 ONF655392:ONI655392 ODJ655392:ODM655392 NTN655392:NTQ655392 NJR655392:NJU655392 MZV655392:MZY655392 MPZ655392:MQC655392 MGD655392:MGG655392 LWH655392:LWK655392 LML655392:LMO655392 LCP655392:LCS655392 KST655392:KSW655392 KIX655392:KJA655392 JZB655392:JZE655392 JPF655392:JPI655392 JFJ655392:JFM655392 IVN655392:IVQ655392 ILR655392:ILU655392 IBV655392:IBY655392 HRZ655392:HSC655392 HID655392:HIG655392 GYH655392:GYK655392 GOL655392:GOO655392 GEP655392:GES655392 FUT655392:FUW655392 FKX655392:FLA655392 FBB655392:FBE655392 ERF655392:ERI655392 EHJ655392:EHM655392 DXN655392:DXQ655392 DNR655392:DNU655392 DDV655392:DDY655392 CTZ655392:CUC655392 CKD655392:CKG655392 CAH655392:CAK655392 BQL655392:BQO655392 BGP655392:BGS655392 AWT655392:AWW655392 AMX655392:ANA655392 ADB655392:ADE655392 TF655392:TI655392 JJ655392:JM655392 N655392:Q655392 WVV589856:WVY589856 WLZ589856:WMC589856 WCD589856:WCG589856 VSH589856:VSK589856 VIL589856:VIO589856 UYP589856:UYS589856 UOT589856:UOW589856 UEX589856:UFA589856 TVB589856:TVE589856 TLF589856:TLI589856 TBJ589856:TBM589856 SRN589856:SRQ589856 SHR589856:SHU589856 RXV589856:RXY589856 RNZ589856:ROC589856 RED589856:REG589856 QUH589856:QUK589856 QKL589856:QKO589856 QAP589856:QAS589856 PQT589856:PQW589856 PGX589856:PHA589856 OXB589856:OXE589856 ONF589856:ONI589856 ODJ589856:ODM589856 NTN589856:NTQ589856 NJR589856:NJU589856 MZV589856:MZY589856 MPZ589856:MQC589856 MGD589856:MGG589856 LWH589856:LWK589856 LML589856:LMO589856 LCP589856:LCS589856 KST589856:KSW589856 KIX589856:KJA589856 JZB589856:JZE589856 JPF589856:JPI589856 JFJ589856:JFM589856 IVN589856:IVQ589856 ILR589856:ILU589856 IBV589856:IBY589856 HRZ589856:HSC589856 HID589856:HIG589856 GYH589856:GYK589856 GOL589856:GOO589856 GEP589856:GES589856 FUT589856:FUW589856 FKX589856:FLA589856 FBB589856:FBE589856 ERF589856:ERI589856 EHJ589856:EHM589856 DXN589856:DXQ589856 DNR589856:DNU589856 DDV589856:DDY589856 CTZ589856:CUC589856 CKD589856:CKG589856 CAH589856:CAK589856 BQL589856:BQO589856 BGP589856:BGS589856 AWT589856:AWW589856 AMX589856:ANA589856 ADB589856:ADE589856 TF589856:TI589856 JJ589856:JM589856 N589856:Q589856 WVV524320:WVY524320 WLZ524320:WMC524320 WCD524320:WCG524320 VSH524320:VSK524320 VIL524320:VIO524320 UYP524320:UYS524320 UOT524320:UOW524320 UEX524320:UFA524320 TVB524320:TVE524320 TLF524320:TLI524320 TBJ524320:TBM524320 SRN524320:SRQ524320 SHR524320:SHU524320 RXV524320:RXY524320 RNZ524320:ROC524320 RED524320:REG524320 QUH524320:QUK524320 QKL524320:QKO524320 QAP524320:QAS524320 PQT524320:PQW524320 PGX524320:PHA524320 OXB524320:OXE524320 ONF524320:ONI524320 ODJ524320:ODM524320 NTN524320:NTQ524320 NJR524320:NJU524320 MZV524320:MZY524320 MPZ524320:MQC524320 MGD524320:MGG524320 LWH524320:LWK524320 LML524320:LMO524320 LCP524320:LCS524320 KST524320:KSW524320 KIX524320:KJA524320 JZB524320:JZE524320 JPF524320:JPI524320 JFJ524320:JFM524320 IVN524320:IVQ524320 ILR524320:ILU524320 IBV524320:IBY524320 HRZ524320:HSC524320 HID524320:HIG524320 GYH524320:GYK524320 GOL524320:GOO524320 GEP524320:GES524320 FUT524320:FUW524320 FKX524320:FLA524320 FBB524320:FBE524320 ERF524320:ERI524320 EHJ524320:EHM524320 DXN524320:DXQ524320 DNR524320:DNU524320 DDV524320:DDY524320 CTZ524320:CUC524320 CKD524320:CKG524320 CAH524320:CAK524320 BQL524320:BQO524320 BGP524320:BGS524320 AWT524320:AWW524320 AMX524320:ANA524320 ADB524320:ADE524320 TF524320:TI524320 JJ524320:JM524320 N524320:Q524320 WVV458784:WVY458784 WLZ458784:WMC458784 WCD458784:WCG458784 VSH458784:VSK458784 VIL458784:VIO458784 UYP458784:UYS458784 UOT458784:UOW458784 UEX458784:UFA458784 TVB458784:TVE458784 TLF458784:TLI458784 TBJ458784:TBM458784 SRN458784:SRQ458784 SHR458784:SHU458784 RXV458784:RXY458784 RNZ458784:ROC458784 RED458784:REG458784 QUH458784:QUK458784 QKL458784:QKO458784 QAP458784:QAS458784 PQT458784:PQW458784 PGX458784:PHA458784 OXB458784:OXE458784 ONF458784:ONI458784 ODJ458784:ODM458784 NTN458784:NTQ458784 NJR458784:NJU458784 MZV458784:MZY458784 MPZ458784:MQC458784 MGD458784:MGG458784 LWH458784:LWK458784 LML458784:LMO458784 LCP458784:LCS458784 KST458784:KSW458784 KIX458784:KJA458784 JZB458784:JZE458784 JPF458784:JPI458784 JFJ458784:JFM458784 IVN458784:IVQ458784 ILR458784:ILU458784 IBV458784:IBY458784 HRZ458784:HSC458784 HID458784:HIG458784 GYH458784:GYK458784 GOL458784:GOO458784 GEP458784:GES458784 FUT458784:FUW458784 FKX458784:FLA458784 FBB458784:FBE458784 ERF458784:ERI458784 EHJ458784:EHM458784 DXN458784:DXQ458784 DNR458784:DNU458784 DDV458784:DDY458784 CTZ458784:CUC458784 CKD458784:CKG458784 CAH458784:CAK458784 BQL458784:BQO458784 BGP458784:BGS458784 AWT458784:AWW458784 AMX458784:ANA458784 ADB458784:ADE458784 TF458784:TI458784 JJ458784:JM458784 N458784:Q458784 WVV393248:WVY393248 WLZ393248:WMC393248 WCD393248:WCG393248 VSH393248:VSK393248 VIL393248:VIO393248 UYP393248:UYS393248 UOT393248:UOW393248 UEX393248:UFA393248 TVB393248:TVE393248 TLF393248:TLI393248 TBJ393248:TBM393248 SRN393248:SRQ393248 SHR393248:SHU393248 RXV393248:RXY393248 RNZ393248:ROC393248 RED393248:REG393248 QUH393248:QUK393248 QKL393248:QKO393248 QAP393248:QAS393248 PQT393248:PQW393248 PGX393248:PHA393248 OXB393248:OXE393248 ONF393248:ONI393248 ODJ393248:ODM393248 NTN393248:NTQ393248 NJR393248:NJU393248 MZV393248:MZY393248 MPZ393248:MQC393248 MGD393248:MGG393248 LWH393248:LWK393248 LML393248:LMO393248 LCP393248:LCS393248 KST393248:KSW393248 KIX393248:KJA393248 JZB393248:JZE393248 JPF393248:JPI393248 JFJ393248:JFM393248 IVN393248:IVQ393248 ILR393248:ILU393248 IBV393248:IBY393248 HRZ393248:HSC393248 HID393248:HIG393248 GYH393248:GYK393248 GOL393248:GOO393248 GEP393248:GES393248 FUT393248:FUW393248 FKX393248:FLA393248 FBB393248:FBE393248 ERF393248:ERI393248 EHJ393248:EHM393248 DXN393248:DXQ393248 DNR393248:DNU393248 DDV393248:DDY393248 CTZ393248:CUC393248 CKD393248:CKG393248 CAH393248:CAK393248 BQL393248:BQO393248 BGP393248:BGS393248 AWT393248:AWW393248 AMX393248:ANA393248 ADB393248:ADE393248 TF393248:TI393248 JJ393248:JM393248 N393248:Q393248 WVV327712:WVY327712 WLZ327712:WMC327712 WCD327712:WCG327712 VSH327712:VSK327712 VIL327712:VIO327712 UYP327712:UYS327712 UOT327712:UOW327712 UEX327712:UFA327712 TVB327712:TVE327712 TLF327712:TLI327712 TBJ327712:TBM327712 SRN327712:SRQ327712 SHR327712:SHU327712 RXV327712:RXY327712 RNZ327712:ROC327712 RED327712:REG327712 QUH327712:QUK327712 QKL327712:QKO327712 QAP327712:QAS327712 PQT327712:PQW327712 PGX327712:PHA327712 OXB327712:OXE327712 ONF327712:ONI327712 ODJ327712:ODM327712 NTN327712:NTQ327712 NJR327712:NJU327712 MZV327712:MZY327712 MPZ327712:MQC327712 MGD327712:MGG327712 LWH327712:LWK327712 LML327712:LMO327712 LCP327712:LCS327712 KST327712:KSW327712 KIX327712:KJA327712 JZB327712:JZE327712 JPF327712:JPI327712 JFJ327712:JFM327712 IVN327712:IVQ327712 ILR327712:ILU327712 IBV327712:IBY327712 HRZ327712:HSC327712 HID327712:HIG327712 GYH327712:GYK327712 GOL327712:GOO327712 GEP327712:GES327712 FUT327712:FUW327712 FKX327712:FLA327712 FBB327712:FBE327712 ERF327712:ERI327712 EHJ327712:EHM327712 DXN327712:DXQ327712 DNR327712:DNU327712 DDV327712:DDY327712 CTZ327712:CUC327712 CKD327712:CKG327712 CAH327712:CAK327712 BQL327712:BQO327712 BGP327712:BGS327712 AWT327712:AWW327712 AMX327712:ANA327712 ADB327712:ADE327712 TF327712:TI327712 JJ327712:JM327712 N327712:Q327712 WVV262176:WVY262176 WLZ262176:WMC262176 WCD262176:WCG262176 VSH262176:VSK262176 VIL262176:VIO262176 UYP262176:UYS262176 UOT262176:UOW262176 UEX262176:UFA262176 TVB262176:TVE262176 TLF262176:TLI262176 TBJ262176:TBM262176 SRN262176:SRQ262176 SHR262176:SHU262176 RXV262176:RXY262176 RNZ262176:ROC262176 RED262176:REG262176 QUH262176:QUK262176 QKL262176:QKO262176 QAP262176:QAS262176 PQT262176:PQW262176 PGX262176:PHA262176 OXB262176:OXE262176 ONF262176:ONI262176 ODJ262176:ODM262176 NTN262176:NTQ262176 NJR262176:NJU262176 MZV262176:MZY262176 MPZ262176:MQC262176 MGD262176:MGG262176 LWH262176:LWK262176 LML262176:LMO262176 LCP262176:LCS262176 KST262176:KSW262176 KIX262176:KJA262176 JZB262176:JZE262176 JPF262176:JPI262176 JFJ262176:JFM262176 IVN262176:IVQ262176 ILR262176:ILU262176 IBV262176:IBY262176 HRZ262176:HSC262176 HID262176:HIG262176 GYH262176:GYK262176 GOL262176:GOO262176 GEP262176:GES262176 FUT262176:FUW262176 FKX262176:FLA262176 FBB262176:FBE262176 ERF262176:ERI262176 EHJ262176:EHM262176 DXN262176:DXQ262176 DNR262176:DNU262176 DDV262176:DDY262176 CTZ262176:CUC262176 CKD262176:CKG262176 CAH262176:CAK262176 BQL262176:BQO262176 BGP262176:BGS262176 AWT262176:AWW262176 AMX262176:ANA262176 ADB262176:ADE262176 TF262176:TI262176 JJ262176:JM262176 N262176:Q262176 WVV196640:WVY196640 WLZ196640:WMC196640 WCD196640:WCG196640 VSH196640:VSK196640 VIL196640:VIO196640 UYP196640:UYS196640 UOT196640:UOW196640 UEX196640:UFA196640 TVB196640:TVE196640 TLF196640:TLI196640 TBJ196640:TBM196640 SRN196640:SRQ196640 SHR196640:SHU196640 RXV196640:RXY196640 RNZ196640:ROC196640 RED196640:REG196640 QUH196640:QUK196640 QKL196640:QKO196640 QAP196640:QAS196640 PQT196640:PQW196640 PGX196640:PHA196640 OXB196640:OXE196640 ONF196640:ONI196640 ODJ196640:ODM196640 NTN196640:NTQ196640 NJR196640:NJU196640 MZV196640:MZY196640 MPZ196640:MQC196640 MGD196640:MGG196640 LWH196640:LWK196640 LML196640:LMO196640 LCP196640:LCS196640 KST196640:KSW196640 KIX196640:KJA196640 JZB196640:JZE196640 JPF196640:JPI196640 JFJ196640:JFM196640 IVN196640:IVQ196640 ILR196640:ILU196640 IBV196640:IBY196640 HRZ196640:HSC196640 HID196640:HIG196640 GYH196640:GYK196640 GOL196640:GOO196640 GEP196640:GES196640 FUT196640:FUW196640 FKX196640:FLA196640 FBB196640:FBE196640 ERF196640:ERI196640 EHJ196640:EHM196640 DXN196640:DXQ196640 DNR196640:DNU196640 DDV196640:DDY196640 CTZ196640:CUC196640 CKD196640:CKG196640 CAH196640:CAK196640 BQL196640:BQO196640 BGP196640:BGS196640 AWT196640:AWW196640 AMX196640:ANA196640 ADB196640:ADE196640 TF196640:TI196640 JJ196640:JM196640 N196640:Q196640 WVV131104:WVY131104 WLZ131104:WMC131104 WCD131104:WCG131104 VSH131104:VSK131104 VIL131104:VIO131104 UYP131104:UYS131104 UOT131104:UOW131104 UEX131104:UFA131104 TVB131104:TVE131104 TLF131104:TLI131104 TBJ131104:TBM131104 SRN131104:SRQ131104 SHR131104:SHU131104 RXV131104:RXY131104 RNZ131104:ROC131104 RED131104:REG131104 QUH131104:QUK131104 QKL131104:QKO131104 QAP131104:QAS131104 PQT131104:PQW131104 PGX131104:PHA131104 OXB131104:OXE131104 ONF131104:ONI131104 ODJ131104:ODM131104 NTN131104:NTQ131104 NJR131104:NJU131104 MZV131104:MZY131104 MPZ131104:MQC131104 MGD131104:MGG131104 LWH131104:LWK131104 LML131104:LMO131104 LCP131104:LCS131104 KST131104:KSW131104 KIX131104:KJA131104 JZB131104:JZE131104 JPF131104:JPI131104 JFJ131104:JFM131104 IVN131104:IVQ131104 ILR131104:ILU131104 IBV131104:IBY131104 HRZ131104:HSC131104 HID131104:HIG131104 GYH131104:GYK131104 GOL131104:GOO131104 GEP131104:GES131104 FUT131104:FUW131104 FKX131104:FLA131104 FBB131104:FBE131104 ERF131104:ERI131104 EHJ131104:EHM131104 DXN131104:DXQ131104 DNR131104:DNU131104 DDV131104:DDY131104 CTZ131104:CUC131104 CKD131104:CKG131104 CAH131104:CAK131104 BQL131104:BQO131104 BGP131104:BGS131104 AWT131104:AWW131104 AMX131104:ANA131104 ADB131104:ADE131104 TF131104:TI131104 JJ131104:JM131104 N131104:Q131104 WVV65568:WVY65568 WLZ65568:WMC65568 WCD65568:WCG65568 VSH65568:VSK65568 VIL65568:VIO65568 UYP65568:UYS65568 UOT65568:UOW65568 UEX65568:UFA65568 TVB65568:TVE65568 TLF65568:TLI65568 TBJ65568:TBM65568 SRN65568:SRQ65568 SHR65568:SHU65568 RXV65568:RXY65568 RNZ65568:ROC65568 RED65568:REG65568 QUH65568:QUK65568 QKL65568:QKO65568 QAP65568:QAS65568 PQT65568:PQW65568 PGX65568:PHA65568 OXB65568:OXE65568 ONF65568:ONI65568 ODJ65568:ODM65568 NTN65568:NTQ65568 NJR65568:NJU65568 MZV65568:MZY65568 MPZ65568:MQC65568 MGD65568:MGG65568 LWH65568:LWK65568 LML65568:LMO65568 LCP65568:LCS65568 KST65568:KSW65568 KIX65568:KJA65568 JZB65568:JZE65568 JPF65568:JPI65568 JFJ65568:JFM65568 IVN65568:IVQ65568 ILR65568:ILU65568 IBV65568:IBY65568 HRZ65568:HSC65568 HID65568:HIG65568 GYH65568:GYK65568 GOL65568:GOO65568 GEP65568:GES65568 FUT65568:FUW65568 FKX65568:FLA65568 FBB65568:FBE65568 ERF65568:ERI65568 EHJ65568:EHM65568 DXN65568:DXQ65568 DNR65568:DNU65568 DDV65568:DDY65568 CTZ65568:CUC65568 CKD65568:CKG65568 CAH65568:CAK65568 BQL65568:BQO65568 BGP65568:BGS65568 AWT65568:AWW65568 AMX65568:ANA65568 ADB65568:ADE65568 TF65568:TI65568 JJ65568:JM65568 N65568:Q65568 WVV982997:WVY982997 WLZ982997:WMC982997 WCD982997:WCG982997 VSH982997:VSK982997 VIL982997:VIO982997 UYP982997:UYS982997 UOT982997:UOW982997 UEX982997:UFA982997 TVB982997:TVE982997 TLF982997:TLI982997 TBJ982997:TBM982997 SRN982997:SRQ982997 SHR982997:SHU982997 RXV982997:RXY982997 RNZ982997:ROC982997 RED982997:REG982997 QUH982997:QUK982997 QKL982997:QKO982997 QAP982997:QAS982997 PQT982997:PQW982997 PGX982997:PHA982997 OXB982997:OXE982997 ONF982997:ONI982997 ODJ982997:ODM982997 NTN982997:NTQ982997 NJR982997:NJU982997 MZV982997:MZY982997 MPZ982997:MQC982997 MGD982997:MGG982997 LWH982997:LWK982997 LML982997:LMO982997 LCP982997:LCS982997 KST982997:KSW982997 KIX982997:KJA982997 JZB982997:JZE982997 JPF982997:JPI982997 JFJ982997:JFM982997 IVN982997:IVQ982997 ILR982997:ILU982997 IBV982997:IBY982997 HRZ982997:HSC982997 HID982997:HIG982997 GYH982997:GYK982997 GOL982997:GOO982997 GEP982997:GES982997 FUT982997:FUW982997 FKX982997:FLA982997 FBB982997:FBE982997 ERF982997:ERI982997 EHJ982997:EHM982997 DXN982997:DXQ982997 DNR982997:DNU982997 DDV982997:DDY982997 CTZ982997:CUC982997 CKD982997:CKG982997 CAH982997:CAK982997 BQL982997:BQO982997 BGP982997:BGS982997 AWT982997:AWW982997 AMX982997:ANA982997 ADB982997:ADE982997 TF982997:TI982997 JJ982997:JM982997 N982997:Q982997 WVV917461:WVY917461 WLZ917461:WMC917461 WCD917461:WCG917461 VSH917461:VSK917461 VIL917461:VIO917461 UYP917461:UYS917461 UOT917461:UOW917461 UEX917461:UFA917461 TVB917461:TVE917461 TLF917461:TLI917461 TBJ917461:TBM917461 SRN917461:SRQ917461 SHR917461:SHU917461 RXV917461:RXY917461 RNZ917461:ROC917461 RED917461:REG917461 QUH917461:QUK917461 QKL917461:QKO917461 QAP917461:QAS917461 PQT917461:PQW917461 PGX917461:PHA917461 OXB917461:OXE917461 ONF917461:ONI917461 ODJ917461:ODM917461 NTN917461:NTQ917461 NJR917461:NJU917461 MZV917461:MZY917461 MPZ917461:MQC917461 MGD917461:MGG917461 LWH917461:LWK917461 LML917461:LMO917461 LCP917461:LCS917461 KST917461:KSW917461 KIX917461:KJA917461 JZB917461:JZE917461 JPF917461:JPI917461 JFJ917461:JFM917461 IVN917461:IVQ917461 ILR917461:ILU917461 IBV917461:IBY917461 HRZ917461:HSC917461 HID917461:HIG917461 GYH917461:GYK917461 GOL917461:GOO917461 GEP917461:GES917461 FUT917461:FUW917461 FKX917461:FLA917461 FBB917461:FBE917461 ERF917461:ERI917461 EHJ917461:EHM917461 DXN917461:DXQ917461 DNR917461:DNU917461 DDV917461:DDY917461 CTZ917461:CUC917461 CKD917461:CKG917461 CAH917461:CAK917461 BQL917461:BQO917461 BGP917461:BGS917461 AWT917461:AWW917461 AMX917461:ANA917461 ADB917461:ADE917461 TF917461:TI917461 JJ917461:JM917461 N917461:Q917461 WVV851925:WVY851925 WLZ851925:WMC851925 WCD851925:WCG851925 VSH851925:VSK851925 VIL851925:VIO851925 UYP851925:UYS851925 UOT851925:UOW851925 UEX851925:UFA851925 TVB851925:TVE851925 TLF851925:TLI851925 TBJ851925:TBM851925 SRN851925:SRQ851925 SHR851925:SHU851925 RXV851925:RXY851925 RNZ851925:ROC851925 RED851925:REG851925 QUH851925:QUK851925 QKL851925:QKO851925 QAP851925:QAS851925 PQT851925:PQW851925 PGX851925:PHA851925 OXB851925:OXE851925 ONF851925:ONI851925 ODJ851925:ODM851925 NTN851925:NTQ851925 NJR851925:NJU851925 MZV851925:MZY851925 MPZ851925:MQC851925 MGD851925:MGG851925 LWH851925:LWK851925 LML851925:LMO851925 LCP851925:LCS851925 KST851925:KSW851925 KIX851925:KJA851925 JZB851925:JZE851925 JPF851925:JPI851925 JFJ851925:JFM851925 IVN851925:IVQ851925 ILR851925:ILU851925 IBV851925:IBY851925 HRZ851925:HSC851925 HID851925:HIG851925 GYH851925:GYK851925 GOL851925:GOO851925 GEP851925:GES851925 FUT851925:FUW851925 FKX851925:FLA851925 FBB851925:FBE851925 ERF851925:ERI851925 EHJ851925:EHM851925 DXN851925:DXQ851925 DNR851925:DNU851925 DDV851925:DDY851925 CTZ851925:CUC851925 CKD851925:CKG851925 CAH851925:CAK851925 BQL851925:BQO851925 BGP851925:BGS851925 AWT851925:AWW851925 AMX851925:ANA851925 ADB851925:ADE851925 TF851925:TI851925 JJ851925:JM851925 N851925:Q851925 WVV786389:WVY786389 WLZ786389:WMC786389 WCD786389:WCG786389 VSH786389:VSK786389 VIL786389:VIO786389 UYP786389:UYS786389 UOT786389:UOW786389 UEX786389:UFA786389 TVB786389:TVE786389 TLF786389:TLI786389 TBJ786389:TBM786389 SRN786389:SRQ786389 SHR786389:SHU786389 RXV786389:RXY786389 RNZ786389:ROC786389 RED786389:REG786389 QUH786389:QUK786389 QKL786389:QKO786389 QAP786389:QAS786389 PQT786389:PQW786389 PGX786389:PHA786389 OXB786389:OXE786389 ONF786389:ONI786389 ODJ786389:ODM786389 NTN786389:NTQ786389 NJR786389:NJU786389 MZV786389:MZY786389 MPZ786389:MQC786389 MGD786389:MGG786389 LWH786389:LWK786389 LML786389:LMO786389 LCP786389:LCS786389 KST786389:KSW786389 KIX786389:KJA786389 JZB786389:JZE786389 JPF786389:JPI786389 JFJ786389:JFM786389 IVN786389:IVQ786389 ILR786389:ILU786389 IBV786389:IBY786389 HRZ786389:HSC786389 HID786389:HIG786389 GYH786389:GYK786389 GOL786389:GOO786389 GEP786389:GES786389 FUT786389:FUW786389 FKX786389:FLA786389 FBB786389:FBE786389 ERF786389:ERI786389 EHJ786389:EHM786389 DXN786389:DXQ786389 DNR786389:DNU786389 DDV786389:DDY786389 CTZ786389:CUC786389 CKD786389:CKG786389 CAH786389:CAK786389 BQL786389:BQO786389 BGP786389:BGS786389 AWT786389:AWW786389 AMX786389:ANA786389 ADB786389:ADE786389 TF786389:TI786389 JJ786389:JM786389 N786389:Q786389 WVV720853:WVY720853 WLZ720853:WMC720853 WCD720853:WCG720853 VSH720853:VSK720853 VIL720853:VIO720853 UYP720853:UYS720853 UOT720853:UOW720853 UEX720853:UFA720853 TVB720853:TVE720853 TLF720853:TLI720853 TBJ720853:TBM720853 SRN720853:SRQ720853 SHR720853:SHU720853 RXV720853:RXY720853 RNZ720853:ROC720853 RED720853:REG720853 QUH720853:QUK720853 QKL720853:QKO720853 QAP720853:QAS720853 PQT720853:PQW720853 PGX720853:PHA720853 OXB720853:OXE720853 ONF720853:ONI720853 ODJ720853:ODM720853 NTN720853:NTQ720853 NJR720853:NJU720853 MZV720853:MZY720853 MPZ720853:MQC720853 MGD720853:MGG720853 LWH720853:LWK720853 LML720853:LMO720853 LCP720853:LCS720853 KST720853:KSW720853 KIX720853:KJA720853 JZB720853:JZE720853 JPF720853:JPI720853 JFJ720853:JFM720853 IVN720853:IVQ720853 ILR720853:ILU720853 IBV720853:IBY720853 HRZ720853:HSC720853 HID720853:HIG720853 GYH720853:GYK720853 GOL720853:GOO720853 GEP720853:GES720853 FUT720853:FUW720853 FKX720853:FLA720853 FBB720853:FBE720853 ERF720853:ERI720853 EHJ720853:EHM720853 DXN720853:DXQ720853 DNR720853:DNU720853 DDV720853:DDY720853 CTZ720853:CUC720853 CKD720853:CKG720853 CAH720853:CAK720853 BQL720853:BQO720853 BGP720853:BGS720853 AWT720853:AWW720853 AMX720853:ANA720853 ADB720853:ADE720853 TF720853:TI720853 JJ720853:JM720853 N720853:Q720853 WVV655317:WVY655317 WLZ655317:WMC655317 WCD655317:WCG655317 VSH655317:VSK655317 VIL655317:VIO655317 UYP655317:UYS655317 UOT655317:UOW655317 UEX655317:UFA655317 TVB655317:TVE655317 TLF655317:TLI655317 TBJ655317:TBM655317 SRN655317:SRQ655317 SHR655317:SHU655317 RXV655317:RXY655317 RNZ655317:ROC655317 RED655317:REG655317 QUH655317:QUK655317 QKL655317:QKO655317 QAP655317:QAS655317 PQT655317:PQW655317 PGX655317:PHA655317 OXB655317:OXE655317 ONF655317:ONI655317 ODJ655317:ODM655317 NTN655317:NTQ655317 NJR655317:NJU655317 MZV655317:MZY655317 MPZ655317:MQC655317 MGD655317:MGG655317 LWH655317:LWK655317 LML655317:LMO655317 LCP655317:LCS655317 KST655317:KSW655317 KIX655317:KJA655317 JZB655317:JZE655317 JPF655317:JPI655317 JFJ655317:JFM655317 IVN655317:IVQ655317 ILR655317:ILU655317 IBV655317:IBY655317 HRZ655317:HSC655317 HID655317:HIG655317 GYH655317:GYK655317 GOL655317:GOO655317 GEP655317:GES655317 FUT655317:FUW655317 FKX655317:FLA655317 FBB655317:FBE655317 ERF655317:ERI655317 EHJ655317:EHM655317 DXN655317:DXQ655317 DNR655317:DNU655317 DDV655317:DDY655317 CTZ655317:CUC655317 CKD655317:CKG655317 CAH655317:CAK655317 BQL655317:BQO655317 BGP655317:BGS655317 AWT655317:AWW655317 AMX655317:ANA655317 ADB655317:ADE655317 TF655317:TI655317 JJ655317:JM655317 N655317:Q655317 WVV589781:WVY589781 WLZ589781:WMC589781 WCD589781:WCG589781 VSH589781:VSK589781 VIL589781:VIO589781 UYP589781:UYS589781 UOT589781:UOW589781 UEX589781:UFA589781 TVB589781:TVE589781 TLF589781:TLI589781 TBJ589781:TBM589781 SRN589781:SRQ589781 SHR589781:SHU589781 RXV589781:RXY589781 RNZ589781:ROC589781 RED589781:REG589781 QUH589781:QUK589781 QKL589781:QKO589781 QAP589781:QAS589781 PQT589781:PQW589781 PGX589781:PHA589781 OXB589781:OXE589781 ONF589781:ONI589781 ODJ589781:ODM589781 NTN589781:NTQ589781 NJR589781:NJU589781 MZV589781:MZY589781 MPZ589781:MQC589781 MGD589781:MGG589781 LWH589781:LWK589781 LML589781:LMO589781 LCP589781:LCS589781 KST589781:KSW589781 KIX589781:KJA589781 JZB589781:JZE589781 JPF589781:JPI589781 JFJ589781:JFM589781 IVN589781:IVQ589781 ILR589781:ILU589781 IBV589781:IBY589781 HRZ589781:HSC589781 HID589781:HIG589781 GYH589781:GYK589781 GOL589781:GOO589781 GEP589781:GES589781 FUT589781:FUW589781 FKX589781:FLA589781 FBB589781:FBE589781 ERF589781:ERI589781 EHJ589781:EHM589781 DXN589781:DXQ589781 DNR589781:DNU589781 DDV589781:DDY589781 CTZ589781:CUC589781 CKD589781:CKG589781 CAH589781:CAK589781 BQL589781:BQO589781 BGP589781:BGS589781 AWT589781:AWW589781 AMX589781:ANA589781 ADB589781:ADE589781 TF589781:TI589781 JJ589781:JM589781 N589781:Q589781 WVV524245:WVY524245 WLZ524245:WMC524245 WCD524245:WCG524245 VSH524245:VSK524245 VIL524245:VIO524245 UYP524245:UYS524245 UOT524245:UOW524245 UEX524245:UFA524245 TVB524245:TVE524245 TLF524245:TLI524245 TBJ524245:TBM524245 SRN524245:SRQ524245 SHR524245:SHU524245 RXV524245:RXY524245 RNZ524245:ROC524245 RED524245:REG524245 QUH524245:QUK524245 QKL524245:QKO524245 QAP524245:QAS524245 PQT524245:PQW524245 PGX524245:PHA524245 OXB524245:OXE524245 ONF524245:ONI524245 ODJ524245:ODM524245 NTN524245:NTQ524245 NJR524245:NJU524245 MZV524245:MZY524245 MPZ524245:MQC524245 MGD524245:MGG524245 LWH524245:LWK524245 LML524245:LMO524245 LCP524245:LCS524245 KST524245:KSW524245 KIX524245:KJA524245 JZB524245:JZE524245 JPF524245:JPI524245 JFJ524245:JFM524245 IVN524245:IVQ524245 ILR524245:ILU524245 IBV524245:IBY524245 HRZ524245:HSC524245 HID524245:HIG524245 GYH524245:GYK524245 GOL524245:GOO524245 GEP524245:GES524245 FUT524245:FUW524245 FKX524245:FLA524245 FBB524245:FBE524245 ERF524245:ERI524245 EHJ524245:EHM524245 DXN524245:DXQ524245 DNR524245:DNU524245 DDV524245:DDY524245 CTZ524245:CUC524245 CKD524245:CKG524245 CAH524245:CAK524245 BQL524245:BQO524245 BGP524245:BGS524245 AWT524245:AWW524245 AMX524245:ANA524245 ADB524245:ADE524245 TF524245:TI524245 JJ524245:JM524245 N524245:Q524245 WVV458709:WVY458709 WLZ458709:WMC458709 WCD458709:WCG458709 VSH458709:VSK458709 VIL458709:VIO458709 UYP458709:UYS458709 UOT458709:UOW458709 UEX458709:UFA458709 TVB458709:TVE458709 TLF458709:TLI458709 TBJ458709:TBM458709 SRN458709:SRQ458709 SHR458709:SHU458709 RXV458709:RXY458709 RNZ458709:ROC458709 RED458709:REG458709 QUH458709:QUK458709 QKL458709:QKO458709 QAP458709:QAS458709 PQT458709:PQW458709 PGX458709:PHA458709 OXB458709:OXE458709 ONF458709:ONI458709 ODJ458709:ODM458709 NTN458709:NTQ458709 NJR458709:NJU458709 MZV458709:MZY458709 MPZ458709:MQC458709 MGD458709:MGG458709 LWH458709:LWK458709 LML458709:LMO458709 LCP458709:LCS458709 KST458709:KSW458709 KIX458709:KJA458709 JZB458709:JZE458709 JPF458709:JPI458709 JFJ458709:JFM458709 IVN458709:IVQ458709 ILR458709:ILU458709 IBV458709:IBY458709 HRZ458709:HSC458709 HID458709:HIG458709 GYH458709:GYK458709 GOL458709:GOO458709 GEP458709:GES458709 FUT458709:FUW458709 FKX458709:FLA458709 FBB458709:FBE458709 ERF458709:ERI458709 EHJ458709:EHM458709 DXN458709:DXQ458709 DNR458709:DNU458709 DDV458709:DDY458709 CTZ458709:CUC458709 CKD458709:CKG458709 CAH458709:CAK458709 BQL458709:BQO458709 BGP458709:BGS458709 AWT458709:AWW458709 AMX458709:ANA458709 ADB458709:ADE458709 TF458709:TI458709 JJ458709:JM458709 N458709:Q458709 WVV393173:WVY393173 WLZ393173:WMC393173 WCD393173:WCG393173 VSH393173:VSK393173 VIL393173:VIO393173 UYP393173:UYS393173 UOT393173:UOW393173 UEX393173:UFA393173 TVB393173:TVE393173 TLF393173:TLI393173 TBJ393173:TBM393173 SRN393173:SRQ393173 SHR393173:SHU393173 RXV393173:RXY393173 RNZ393173:ROC393173 RED393173:REG393173 QUH393173:QUK393173 QKL393173:QKO393173 QAP393173:QAS393173 PQT393173:PQW393173 PGX393173:PHA393173 OXB393173:OXE393173 ONF393173:ONI393173 ODJ393173:ODM393173 NTN393173:NTQ393173 NJR393173:NJU393173 MZV393173:MZY393173 MPZ393173:MQC393173 MGD393173:MGG393173 LWH393173:LWK393173 LML393173:LMO393173 LCP393173:LCS393173 KST393173:KSW393173 KIX393173:KJA393173 JZB393173:JZE393173 JPF393173:JPI393173 JFJ393173:JFM393173 IVN393173:IVQ393173 ILR393173:ILU393173 IBV393173:IBY393173 HRZ393173:HSC393173 HID393173:HIG393173 GYH393173:GYK393173 GOL393173:GOO393173 GEP393173:GES393173 FUT393173:FUW393173 FKX393173:FLA393173 FBB393173:FBE393173 ERF393173:ERI393173 EHJ393173:EHM393173 DXN393173:DXQ393173 DNR393173:DNU393173 DDV393173:DDY393173 CTZ393173:CUC393173 CKD393173:CKG393173 CAH393173:CAK393173 BQL393173:BQO393173 BGP393173:BGS393173 AWT393173:AWW393173 AMX393173:ANA393173 ADB393173:ADE393173 TF393173:TI393173 JJ393173:JM393173 N393173:Q393173 WVV327637:WVY327637 WLZ327637:WMC327637 WCD327637:WCG327637 VSH327637:VSK327637 VIL327637:VIO327637 UYP327637:UYS327637 UOT327637:UOW327637 UEX327637:UFA327637 TVB327637:TVE327637 TLF327637:TLI327637 TBJ327637:TBM327637 SRN327637:SRQ327637 SHR327637:SHU327637 RXV327637:RXY327637 RNZ327637:ROC327637 RED327637:REG327637 QUH327637:QUK327637 QKL327637:QKO327637 QAP327637:QAS327637 PQT327637:PQW327637 PGX327637:PHA327637 OXB327637:OXE327637 ONF327637:ONI327637 ODJ327637:ODM327637 NTN327637:NTQ327637 NJR327637:NJU327637 MZV327637:MZY327637 MPZ327637:MQC327637 MGD327637:MGG327637 LWH327637:LWK327637 LML327637:LMO327637 LCP327637:LCS327637 KST327637:KSW327637 KIX327637:KJA327637 JZB327637:JZE327637 JPF327637:JPI327637 JFJ327637:JFM327637 IVN327637:IVQ327637 ILR327637:ILU327637 IBV327637:IBY327637 HRZ327637:HSC327637 HID327637:HIG327637 GYH327637:GYK327637 GOL327637:GOO327637 GEP327637:GES327637 FUT327637:FUW327637 FKX327637:FLA327637 FBB327637:FBE327637 ERF327637:ERI327637 EHJ327637:EHM327637 DXN327637:DXQ327637 DNR327637:DNU327637 DDV327637:DDY327637 CTZ327637:CUC327637 CKD327637:CKG327637 CAH327637:CAK327637 BQL327637:BQO327637 BGP327637:BGS327637 AWT327637:AWW327637 AMX327637:ANA327637 ADB327637:ADE327637 TF327637:TI327637 JJ327637:JM327637 N327637:Q327637 WVV262101:WVY262101 WLZ262101:WMC262101 WCD262101:WCG262101 VSH262101:VSK262101 VIL262101:VIO262101 UYP262101:UYS262101 UOT262101:UOW262101 UEX262101:UFA262101 TVB262101:TVE262101 TLF262101:TLI262101 TBJ262101:TBM262101 SRN262101:SRQ262101 SHR262101:SHU262101 RXV262101:RXY262101 RNZ262101:ROC262101 RED262101:REG262101 QUH262101:QUK262101 QKL262101:QKO262101 QAP262101:QAS262101 PQT262101:PQW262101 PGX262101:PHA262101 OXB262101:OXE262101 ONF262101:ONI262101 ODJ262101:ODM262101 NTN262101:NTQ262101 NJR262101:NJU262101 MZV262101:MZY262101 MPZ262101:MQC262101 MGD262101:MGG262101 LWH262101:LWK262101 LML262101:LMO262101 LCP262101:LCS262101 KST262101:KSW262101 KIX262101:KJA262101 JZB262101:JZE262101 JPF262101:JPI262101 JFJ262101:JFM262101 IVN262101:IVQ262101 ILR262101:ILU262101 IBV262101:IBY262101 HRZ262101:HSC262101 HID262101:HIG262101 GYH262101:GYK262101 GOL262101:GOO262101 GEP262101:GES262101 FUT262101:FUW262101 FKX262101:FLA262101 FBB262101:FBE262101 ERF262101:ERI262101 EHJ262101:EHM262101 DXN262101:DXQ262101 DNR262101:DNU262101 DDV262101:DDY262101 CTZ262101:CUC262101 CKD262101:CKG262101 CAH262101:CAK262101 BQL262101:BQO262101 BGP262101:BGS262101 AWT262101:AWW262101 AMX262101:ANA262101 ADB262101:ADE262101 TF262101:TI262101 JJ262101:JM262101 N262101:Q262101 WVV196565:WVY196565 WLZ196565:WMC196565 WCD196565:WCG196565 VSH196565:VSK196565 VIL196565:VIO196565 UYP196565:UYS196565 UOT196565:UOW196565 UEX196565:UFA196565 TVB196565:TVE196565 TLF196565:TLI196565 TBJ196565:TBM196565 SRN196565:SRQ196565 SHR196565:SHU196565 RXV196565:RXY196565 RNZ196565:ROC196565 RED196565:REG196565 QUH196565:QUK196565 QKL196565:QKO196565 QAP196565:QAS196565 PQT196565:PQW196565 PGX196565:PHA196565 OXB196565:OXE196565 ONF196565:ONI196565 ODJ196565:ODM196565 NTN196565:NTQ196565 NJR196565:NJU196565 MZV196565:MZY196565 MPZ196565:MQC196565 MGD196565:MGG196565 LWH196565:LWK196565 LML196565:LMO196565 LCP196565:LCS196565 KST196565:KSW196565 KIX196565:KJA196565 JZB196565:JZE196565 JPF196565:JPI196565 JFJ196565:JFM196565 IVN196565:IVQ196565 ILR196565:ILU196565 IBV196565:IBY196565 HRZ196565:HSC196565 HID196565:HIG196565 GYH196565:GYK196565 GOL196565:GOO196565 GEP196565:GES196565 FUT196565:FUW196565 FKX196565:FLA196565 FBB196565:FBE196565 ERF196565:ERI196565 EHJ196565:EHM196565 DXN196565:DXQ196565 DNR196565:DNU196565 DDV196565:DDY196565 CTZ196565:CUC196565 CKD196565:CKG196565 CAH196565:CAK196565 BQL196565:BQO196565 BGP196565:BGS196565 AWT196565:AWW196565 AMX196565:ANA196565 ADB196565:ADE196565 TF196565:TI196565 JJ196565:JM196565 N196565:Q196565 WVV131029:WVY131029 WLZ131029:WMC131029 WCD131029:WCG131029 VSH131029:VSK131029 VIL131029:VIO131029 UYP131029:UYS131029 UOT131029:UOW131029 UEX131029:UFA131029 TVB131029:TVE131029 TLF131029:TLI131029 TBJ131029:TBM131029 SRN131029:SRQ131029 SHR131029:SHU131029 RXV131029:RXY131029 RNZ131029:ROC131029 RED131029:REG131029 QUH131029:QUK131029 QKL131029:QKO131029 QAP131029:QAS131029 PQT131029:PQW131029 PGX131029:PHA131029 OXB131029:OXE131029 ONF131029:ONI131029 ODJ131029:ODM131029 NTN131029:NTQ131029 NJR131029:NJU131029 MZV131029:MZY131029 MPZ131029:MQC131029 MGD131029:MGG131029 LWH131029:LWK131029 LML131029:LMO131029 LCP131029:LCS131029 KST131029:KSW131029 KIX131029:KJA131029 JZB131029:JZE131029 JPF131029:JPI131029 JFJ131029:JFM131029 IVN131029:IVQ131029 ILR131029:ILU131029 IBV131029:IBY131029 HRZ131029:HSC131029 HID131029:HIG131029 GYH131029:GYK131029 GOL131029:GOO131029 GEP131029:GES131029 FUT131029:FUW131029 FKX131029:FLA131029 FBB131029:FBE131029 ERF131029:ERI131029 EHJ131029:EHM131029 DXN131029:DXQ131029 DNR131029:DNU131029 DDV131029:DDY131029 CTZ131029:CUC131029 CKD131029:CKG131029 CAH131029:CAK131029 BQL131029:BQO131029 BGP131029:BGS131029 AWT131029:AWW131029 AMX131029:ANA131029 ADB131029:ADE131029 TF131029:TI131029 JJ131029:JM131029 N131029:Q131029 WVV65493:WVY65493 WLZ65493:WMC65493 WCD65493:WCG65493 VSH65493:VSK65493 VIL65493:VIO65493 UYP65493:UYS65493 UOT65493:UOW65493 UEX65493:UFA65493 TVB65493:TVE65493 TLF65493:TLI65493 TBJ65493:TBM65493 SRN65493:SRQ65493 SHR65493:SHU65493 RXV65493:RXY65493 RNZ65493:ROC65493 RED65493:REG65493 QUH65493:QUK65493 QKL65493:QKO65493 QAP65493:QAS65493 PQT65493:PQW65493 PGX65493:PHA65493 OXB65493:OXE65493 ONF65493:ONI65493 ODJ65493:ODM65493 NTN65493:NTQ65493 NJR65493:NJU65493 MZV65493:MZY65493 MPZ65493:MQC65493 MGD65493:MGG65493 LWH65493:LWK65493 LML65493:LMO65493 LCP65493:LCS65493 KST65493:KSW65493 KIX65493:KJA65493 JZB65493:JZE65493 JPF65493:JPI65493 JFJ65493:JFM65493 IVN65493:IVQ65493 ILR65493:ILU65493 IBV65493:IBY65493 HRZ65493:HSC65493 HID65493:HIG65493 GYH65493:GYK65493 GOL65493:GOO65493 GEP65493:GES65493 FUT65493:FUW65493 FKX65493:FLA65493 FBB65493:FBE65493 ERF65493:ERI65493 EHJ65493:EHM65493 DXN65493:DXQ65493 DNR65493:DNU65493 DDV65493:DDY65493 CTZ65493:CUC65493 CKD65493:CKG65493 CAH65493:CAK65493 BQL65493:BQO65493 BGP65493:BGS65493 AWT65493:AWW65493 AMX65493:ANA65493 ADB65493:ADE65493 TF65493:TI65493 JJ65493:JM65493 N65493:Q65493 WVV982995:WVY982995 WLZ982995:WMC982995 WCD982995:WCG982995 VSH982995:VSK982995 VIL982995:VIO982995 UYP982995:UYS982995 UOT982995:UOW982995 UEX982995:UFA982995 TVB982995:TVE982995 TLF982995:TLI982995 TBJ982995:TBM982995 SRN982995:SRQ982995 SHR982995:SHU982995 RXV982995:RXY982995 RNZ982995:ROC982995 RED982995:REG982995 QUH982995:QUK982995 QKL982995:QKO982995 QAP982995:QAS982995 PQT982995:PQW982995 PGX982995:PHA982995 OXB982995:OXE982995 ONF982995:ONI982995 ODJ982995:ODM982995 NTN982995:NTQ982995 NJR982995:NJU982995 MZV982995:MZY982995 MPZ982995:MQC982995 MGD982995:MGG982995 LWH982995:LWK982995 LML982995:LMO982995 LCP982995:LCS982995 KST982995:KSW982995 KIX982995:KJA982995 JZB982995:JZE982995 JPF982995:JPI982995 JFJ982995:JFM982995 IVN982995:IVQ982995 ILR982995:ILU982995 IBV982995:IBY982995 HRZ982995:HSC982995 HID982995:HIG982995 GYH982995:GYK982995 GOL982995:GOO982995 GEP982995:GES982995 FUT982995:FUW982995 FKX982995:FLA982995 FBB982995:FBE982995 ERF982995:ERI982995 EHJ982995:EHM982995 DXN982995:DXQ982995 DNR982995:DNU982995 DDV982995:DDY982995 CTZ982995:CUC982995 CKD982995:CKG982995 CAH982995:CAK982995 BQL982995:BQO982995 BGP982995:BGS982995 AWT982995:AWW982995 AMX982995:ANA982995 ADB982995:ADE982995 TF982995:TI982995 JJ982995:JM982995 N982995:Q982995 WVV917459:WVY917459 WLZ917459:WMC917459 WCD917459:WCG917459 VSH917459:VSK917459 VIL917459:VIO917459 UYP917459:UYS917459 UOT917459:UOW917459 UEX917459:UFA917459 TVB917459:TVE917459 TLF917459:TLI917459 TBJ917459:TBM917459 SRN917459:SRQ917459 SHR917459:SHU917459 RXV917459:RXY917459 RNZ917459:ROC917459 RED917459:REG917459 QUH917459:QUK917459 QKL917459:QKO917459 QAP917459:QAS917459 PQT917459:PQW917459 PGX917459:PHA917459 OXB917459:OXE917459 ONF917459:ONI917459 ODJ917459:ODM917459 NTN917459:NTQ917459 NJR917459:NJU917459 MZV917459:MZY917459 MPZ917459:MQC917459 MGD917459:MGG917459 LWH917459:LWK917459 LML917459:LMO917459 LCP917459:LCS917459 KST917459:KSW917459 KIX917459:KJA917459 JZB917459:JZE917459 JPF917459:JPI917459 JFJ917459:JFM917459 IVN917459:IVQ917459 ILR917459:ILU917459 IBV917459:IBY917459 HRZ917459:HSC917459 HID917459:HIG917459 GYH917459:GYK917459 GOL917459:GOO917459 GEP917459:GES917459 FUT917459:FUW917459 FKX917459:FLA917459 FBB917459:FBE917459 ERF917459:ERI917459 EHJ917459:EHM917459 DXN917459:DXQ917459 DNR917459:DNU917459 DDV917459:DDY917459 CTZ917459:CUC917459 CKD917459:CKG917459 CAH917459:CAK917459 BQL917459:BQO917459 BGP917459:BGS917459 AWT917459:AWW917459 AMX917459:ANA917459 ADB917459:ADE917459 TF917459:TI917459 JJ917459:JM917459 N917459:Q917459 WVV851923:WVY851923 WLZ851923:WMC851923 WCD851923:WCG851923 VSH851923:VSK851923 VIL851923:VIO851923 UYP851923:UYS851923 UOT851923:UOW851923 UEX851923:UFA851923 TVB851923:TVE851923 TLF851923:TLI851923 TBJ851923:TBM851923 SRN851923:SRQ851923 SHR851923:SHU851923 RXV851923:RXY851923 RNZ851923:ROC851923 RED851923:REG851923 QUH851923:QUK851923 QKL851923:QKO851923 QAP851923:QAS851923 PQT851923:PQW851923 PGX851923:PHA851923 OXB851923:OXE851923 ONF851923:ONI851923 ODJ851923:ODM851923 NTN851923:NTQ851923 NJR851923:NJU851923 MZV851923:MZY851923 MPZ851923:MQC851923 MGD851923:MGG851923 LWH851923:LWK851923 LML851923:LMO851923 LCP851923:LCS851923 KST851923:KSW851923 KIX851923:KJA851923 JZB851923:JZE851923 JPF851923:JPI851923 JFJ851923:JFM851923 IVN851923:IVQ851923 ILR851923:ILU851923 IBV851923:IBY851923 HRZ851923:HSC851923 HID851923:HIG851923 GYH851923:GYK851923 GOL851923:GOO851923 GEP851923:GES851923 FUT851923:FUW851923 FKX851923:FLA851923 FBB851923:FBE851923 ERF851923:ERI851923 EHJ851923:EHM851923 DXN851923:DXQ851923 DNR851923:DNU851923 DDV851923:DDY851923 CTZ851923:CUC851923 CKD851923:CKG851923 CAH851923:CAK851923 BQL851923:BQO851923 BGP851923:BGS851923 AWT851923:AWW851923 AMX851923:ANA851923 ADB851923:ADE851923 TF851923:TI851923 JJ851923:JM851923 N851923:Q851923 WVV786387:WVY786387 WLZ786387:WMC786387 WCD786387:WCG786387 VSH786387:VSK786387 VIL786387:VIO786387 UYP786387:UYS786387 UOT786387:UOW786387 UEX786387:UFA786387 TVB786387:TVE786387 TLF786387:TLI786387 TBJ786387:TBM786387 SRN786387:SRQ786387 SHR786387:SHU786387 RXV786387:RXY786387 RNZ786387:ROC786387 RED786387:REG786387 QUH786387:QUK786387 QKL786387:QKO786387 QAP786387:QAS786387 PQT786387:PQW786387 PGX786387:PHA786387 OXB786387:OXE786387 ONF786387:ONI786387 ODJ786387:ODM786387 NTN786387:NTQ786387 NJR786387:NJU786387 MZV786387:MZY786387 MPZ786387:MQC786387 MGD786387:MGG786387 LWH786387:LWK786387 LML786387:LMO786387 LCP786387:LCS786387 KST786387:KSW786387 KIX786387:KJA786387 JZB786387:JZE786387 JPF786387:JPI786387 JFJ786387:JFM786387 IVN786387:IVQ786387 ILR786387:ILU786387 IBV786387:IBY786387 HRZ786387:HSC786387 HID786387:HIG786387 GYH786387:GYK786387 GOL786387:GOO786387 GEP786387:GES786387 FUT786387:FUW786387 FKX786387:FLA786387 FBB786387:FBE786387 ERF786387:ERI786387 EHJ786387:EHM786387 DXN786387:DXQ786387 DNR786387:DNU786387 DDV786387:DDY786387 CTZ786387:CUC786387 CKD786387:CKG786387 CAH786387:CAK786387 BQL786387:BQO786387 BGP786387:BGS786387 AWT786387:AWW786387 AMX786387:ANA786387 ADB786387:ADE786387 TF786387:TI786387 JJ786387:JM786387 N786387:Q786387 WVV720851:WVY720851 WLZ720851:WMC720851 WCD720851:WCG720851 VSH720851:VSK720851 VIL720851:VIO720851 UYP720851:UYS720851 UOT720851:UOW720851 UEX720851:UFA720851 TVB720851:TVE720851 TLF720851:TLI720851 TBJ720851:TBM720851 SRN720851:SRQ720851 SHR720851:SHU720851 RXV720851:RXY720851 RNZ720851:ROC720851 RED720851:REG720851 QUH720851:QUK720851 QKL720851:QKO720851 QAP720851:QAS720851 PQT720851:PQW720851 PGX720851:PHA720851 OXB720851:OXE720851 ONF720851:ONI720851 ODJ720851:ODM720851 NTN720851:NTQ720851 NJR720851:NJU720851 MZV720851:MZY720851 MPZ720851:MQC720851 MGD720851:MGG720851 LWH720851:LWK720851 LML720851:LMO720851 LCP720851:LCS720851 KST720851:KSW720851 KIX720851:KJA720851 JZB720851:JZE720851 JPF720851:JPI720851 JFJ720851:JFM720851 IVN720851:IVQ720851 ILR720851:ILU720851 IBV720851:IBY720851 HRZ720851:HSC720851 HID720851:HIG720851 GYH720851:GYK720851 GOL720851:GOO720851 GEP720851:GES720851 FUT720851:FUW720851 FKX720851:FLA720851 FBB720851:FBE720851 ERF720851:ERI720851 EHJ720851:EHM720851 DXN720851:DXQ720851 DNR720851:DNU720851 DDV720851:DDY720851 CTZ720851:CUC720851 CKD720851:CKG720851 CAH720851:CAK720851 BQL720851:BQO720851 BGP720851:BGS720851 AWT720851:AWW720851 AMX720851:ANA720851 ADB720851:ADE720851 TF720851:TI720851 JJ720851:JM720851 N720851:Q720851 WVV655315:WVY655315 WLZ655315:WMC655315 WCD655315:WCG655315 VSH655315:VSK655315 VIL655315:VIO655315 UYP655315:UYS655315 UOT655315:UOW655315 UEX655315:UFA655315 TVB655315:TVE655315 TLF655315:TLI655315 TBJ655315:TBM655315 SRN655315:SRQ655315 SHR655315:SHU655315 RXV655315:RXY655315 RNZ655315:ROC655315 RED655315:REG655315 QUH655315:QUK655315 QKL655315:QKO655315 QAP655315:QAS655315 PQT655315:PQW655315 PGX655315:PHA655315 OXB655315:OXE655315 ONF655315:ONI655315 ODJ655315:ODM655315 NTN655315:NTQ655315 NJR655315:NJU655315 MZV655315:MZY655315 MPZ655315:MQC655315 MGD655315:MGG655315 LWH655315:LWK655315 LML655315:LMO655315 LCP655315:LCS655315 KST655315:KSW655315 KIX655315:KJA655315 JZB655315:JZE655315 JPF655315:JPI655315 JFJ655315:JFM655315 IVN655315:IVQ655315 ILR655315:ILU655315 IBV655315:IBY655315 HRZ655315:HSC655315 HID655315:HIG655315 GYH655315:GYK655315 GOL655315:GOO655315 GEP655315:GES655315 FUT655315:FUW655315 FKX655315:FLA655315 FBB655315:FBE655315 ERF655315:ERI655315 EHJ655315:EHM655315 DXN655315:DXQ655315 DNR655315:DNU655315 DDV655315:DDY655315 CTZ655315:CUC655315 CKD655315:CKG655315 CAH655315:CAK655315 BQL655315:BQO655315 BGP655315:BGS655315 AWT655315:AWW655315 AMX655315:ANA655315 ADB655315:ADE655315 TF655315:TI655315 JJ655315:JM655315 N655315:Q655315 WVV589779:WVY589779 WLZ589779:WMC589779 WCD589779:WCG589779 VSH589779:VSK589779 VIL589779:VIO589779 UYP589779:UYS589779 UOT589779:UOW589779 UEX589779:UFA589779 TVB589779:TVE589779 TLF589779:TLI589779 TBJ589779:TBM589779 SRN589779:SRQ589779 SHR589779:SHU589779 RXV589779:RXY589779 RNZ589779:ROC589779 RED589779:REG589779 QUH589779:QUK589779 QKL589779:QKO589779 QAP589779:QAS589779 PQT589779:PQW589779 PGX589779:PHA589779 OXB589779:OXE589779 ONF589779:ONI589779 ODJ589779:ODM589779 NTN589779:NTQ589779 NJR589779:NJU589779 MZV589779:MZY589779 MPZ589779:MQC589779 MGD589779:MGG589779 LWH589779:LWK589779 LML589779:LMO589779 LCP589779:LCS589779 KST589779:KSW589779 KIX589779:KJA589779 JZB589779:JZE589779 JPF589779:JPI589779 JFJ589779:JFM589779 IVN589779:IVQ589779 ILR589779:ILU589779 IBV589779:IBY589779 HRZ589779:HSC589779 HID589779:HIG589779 GYH589779:GYK589779 GOL589779:GOO589779 GEP589779:GES589779 FUT589779:FUW589779 FKX589779:FLA589779 FBB589779:FBE589779 ERF589779:ERI589779 EHJ589779:EHM589779 DXN589779:DXQ589779 DNR589779:DNU589779 DDV589779:DDY589779 CTZ589779:CUC589779 CKD589779:CKG589779 CAH589779:CAK589779 BQL589779:BQO589779 BGP589779:BGS589779 AWT589779:AWW589779 AMX589779:ANA589779 ADB589779:ADE589779 TF589779:TI589779 JJ589779:JM589779 N589779:Q589779 WVV524243:WVY524243 WLZ524243:WMC524243 WCD524243:WCG524243 VSH524243:VSK524243 VIL524243:VIO524243 UYP524243:UYS524243 UOT524243:UOW524243 UEX524243:UFA524243 TVB524243:TVE524243 TLF524243:TLI524243 TBJ524243:TBM524243 SRN524243:SRQ524243 SHR524243:SHU524243 RXV524243:RXY524243 RNZ524243:ROC524243 RED524243:REG524243 QUH524243:QUK524243 QKL524243:QKO524243 QAP524243:QAS524243 PQT524243:PQW524243 PGX524243:PHA524243 OXB524243:OXE524243 ONF524243:ONI524243 ODJ524243:ODM524243 NTN524243:NTQ524243 NJR524243:NJU524243 MZV524243:MZY524243 MPZ524243:MQC524243 MGD524243:MGG524243 LWH524243:LWK524243 LML524243:LMO524243 LCP524243:LCS524243 KST524243:KSW524243 KIX524243:KJA524243 JZB524243:JZE524243 JPF524243:JPI524243 JFJ524243:JFM524243 IVN524243:IVQ524243 ILR524243:ILU524243 IBV524243:IBY524243 HRZ524243:HSC524243 HID524243:HIG524243 GYH524243:GYK524243 GOL524243:GOO524243 GEP524243:GES524243 FUT524243:FUW524243 FKX524243:FLA524243 FBB524243:FBE524243 ERF524243:ERI524243 EHJ524243:EHM524243 DXN524243:DXQ524243 DNR524243:DNU524243 DDV524243:DDY524243 CTZ524243:CUC524243 CKD524243:CKG524243 CAH524243:CAK524243 BQL524243:BQO524243 BGP524243:BGS524243 AWT524243:AWW524243 AMX524243:ANA524243 ADB524243:ADE524243 TF524243:TI524243 JJ524243:JM524243 N524243:Q524243 WVV458707:WVY458707 WLZ458707:WMC458707 WCD458707:WCG458707 VSH458707:VSK458707 VIL458707:VIO458707 UYP458707:UYS458707 UOT458707:UOW458707 UEX458707:UFA458707 TVB458707:TVE458707 TLF458707:TLI458707 TBJ458707:TBM458707 SRN458707:SRQ458707 SHR458707:SHU458707 RXV458707:RXY458707 RNZ458707:ROC458707 RED458707:REG458707 QUH458707:QUK458707 QKL458707:QKO458707 QAP458707:QAS458707 PQT458707:PQW458707 PGX458707:PHA458707 OXB458707:OXE458707 ONF458707:ONI458707 ODJ458707:ODM458707 NTN458707:NTQ458707 NJR458707:NJU458707 MZV458707:MZY458707 MPZ458707:MQC458707 MGD458707:MGG458707 LWH458707:LWK458707 LML458707:LMO458707 LCP458707:LCS458707 KST458707:KSW458707 KIX458707:KJA458707 JZB458707:JZE458707 JPF458707:JPI458707 JFJ458707:JFM458707 IVN458707:IVQ458707 ILR458707:ILU458707 IBV458707:IBY458707 HRZ458707:HSC458707 HID458707:HIG458707 GYH458707:GYK458707 GOL458707:GOO458707 GEP458707:GES458707 FUT458707:FUW458707 FKX458707:FLA458707 FBB458707:FBE458707 ERF458707:ERI458707 EHJ458707:EHM458707 DXN458707:DXQ458707 DNR458707:DNU458707 DDV458707:DDY458707 CTZ458707:CUC458707 CKD458707:CKG458707 CAH458707:CAK458707 BQL458707:BQO458707 BGP458707:BGS458707 AWT458707:AWW458707 AMX458707:ANA458707 ADB458707:ADE458707 TF458707:TI458707 JJ458707:JM458707 N458707:Q458707 WVV393171:WVY393171 WLZ393171:WMC393171 WCD393171:WCG393171 VSH393171:VSK393171 VIL393171:VIO393171 UYP393171:UYS393171 UOT393171:UOW393171 UEX393171:UFA393171 TVB393171:TVE393171 TLF393171:TLI393171 TBJ393171:TBM393171 SRN393171:SRQ393171 SHR393171:SHU393171 RXV393171:RXY393171 RNZ393171:ROC393171 RED393171:REG393171 QUH393171:QUK393171 QKL393171:QKO393171 QAP393171:QAS393171 PQT393171:PQW393171 PGX393171:PHA393171 OXB393171:OXE393171 ONF393171:ONI393171 ODJ393171:ODM393171 NTN393171:NTQ393171 NJR393171:NJU393171 MZV393171:MZY393171 MPZ393171:MQC393171 MGD393171:MGG393171 LWH393171:LWK393171 LML393171:LMO393171 LCP393171:LCS393171 KST393171:KSW393171 KIX393171:KJA393171 JZB393171:JZE393171 JPF393171:JPI393171 JFJ393171:JFM393171 IVN393171:IVQ393171 ILR393171:ILU393171 IBV393171:IBY393171 HRZ393171:HSC393171 HID393171:HIG393171 GYH393171:GYK393171 GOL393171:GOO393171 GEP393171:GES393171 FUT393171:FUW393171 FKX393171:FLA393171 FBB393171:FBE393171 ERF393171:ERI393171 EHJ393171:EHM393171 DXN393171:DXQ393171 DNR393171:DNU393171 DDV393171:DDY393171 CTZ393171:CUC393171 CKD393171:CKG393171 CAH393171:CAK393171 BQL393171:BQO393171 BGP393171:BGS393171 AWT393171:AWW393171 AMX393171:ANA393171 ADB393171:ADE393171 TF393171:TI393171 JJ393171:JM393171 N393171:Q393171 WVV327635:WVY327635 WLZ327635:WMC327635 WCD327635:WCG327635 VSH327635:VSK327635 VIL327635:VIO327635 UYP327635:UYS327635 UOT327635:UOW327635 UEX327635:UFA327635 TVB327635:TVE327635 TLF327635:TLI327635 TBJ327635:TBM327635 SRN327635:SRQ327635 SHR327635:SHU327635 RXV327635:RXY327635 RNZ327635:ROC327635 RED327635:REG327635 QUH327635:QUK327635 QKL327635:QKO327635 QAP327635:QAS327635 PQT327635:PQW327635 PGX327635:PHA327635 OXB327635:OXE327635 ONF327635:ONI327635 ODJ327635:ODM327635 NTN327635:NTQ327635 NJR327635:NJU327635 MZV327635:MZY327635 MPZ327635:MQC327635 MGD327635:MGG327635 LWH327635:LWK327635 LML327635:LMO327635 LCP327635:LCS327635 KST327635:KSW327635 KIX327635:KJA327635 JZB327635:JZE327635 JPF327635:JPI327635 JFJ327635:JFM327635 IVN327635:IVQ327635 ILR327635:ILU327635 IBV327635:IBY327635 HRZ327635:HSC327635 HID327635:HIG327635 GYH327635:GYK327635 GOL327635:GOO327635 GEP327635:GES327635 FUT327635:FUW327635 FKX327635:FLA327635 FBB327635:FBE327635 ERF327635:ERI327635 EHJ327635:EHM327635 DXN327635:DXQ327635 DNR327635:DNU327635 DDV327635:DDY327635 CTZ327635:CUC327635 CKD327635:CKG327635 CAH327635:CAK327635 BQL327635:BQO327635 BGP327635:BGS327635 AWT327635:AWW327635 AMX327635:ANA327635 ADB327635:ADE327635 TF327635:TI327635 JJ327635:JM327635 N327635:Q327635 WVV262099:WVY262099 WLZ262099:WMC262099 WCD262099:WCG262099 VSH262099:VSK262099 VIL262099:VIO262099 UYP262099:UYS262099 UOT262099:UOW262099 UEX262099:UFA262099 TVB262099:TVE262099 TLF262099:TLI262099 TBJ262099:TBM262099 SRN262099:SRQ262099 SHR262099:SHU262099 RXV262099:RXY262099 RNZ262099:ROC262099 RED262099:REG262099 QUH262099:QUK262099 QKL262099:QKO262099 QAP262099:QAS262099 PQT262099:PQW262099 PGX262099:PHA262099 OXB262099:OXE262099 ONF262099:ONI262099 ODJ262099:ODM262099 NTN262099:NTQ262099 NJR262099:NJU262099 MZV262099:MZY262099 MPZ262099:MQC262099 MGD262099:MGG262099 LWH262099:LWK262099 LML262099:LMO262099 LCP262099:LCS262099 KST262099:KSW262099 KIX262099:KJA262099 JZB262099:JZE262099 JPF262099:JPI262099 JFJ262099:JFM262099 IVN262099:IVQ262099 ILR262099:ILU262099 IBV262099:IBY262099 HRZ262099:HSC262099 HID262099:HIG262099 GYH262099:GYK262099 GOL262099:GOO262099 GEP262099:GES262099 FUT262099:FUW262099 FKX262099:FLA262099 FBB262099:FBE262099 ERF262099:ERI262099 EHJ262099:EHM262099 DXN262099:DXQ262099 DNR262099:DNU262099 DDV262099:DDY262099 CTZ262099:CUC262099 CKD262099:CKG262099 CAH262099:CAK262099 BQL262099:BQO262099 BGP262099:BGS262099 AWT262099:AWW262099 AMX262099:ANA262099 ADB262099:ADE262099 TF262099:TI262099 JJ262099:JM262099 N262099:Q262099 WVV196563:WVY196563 WLZ196563:WMC196563 WCD196563:WCG196563 VSH196563:VSK196563 VIL196563:VIO196563 UYP196563:UYS196563 UOT196563:UOW196563 UEX196563:UFA196563 TVB196563:TVE196563 TLF196563:TLI196563 TBJ196563:TBM196563 SRN196563:SRQ196563 SHR196563:SHU196563 RXV196563:RXY196563 RNZ196563:ROC196563 RED196563:REG196563 QUH196563:QUK196563 QKL196563:QKO196563 QAP196563:QAS196563 PQT196563:PQW196563 PGX196563:PHA196563 OXB196563:OXE196563 ONF196563:ONI196563 ODJ196563:ODM196563 NTN196563:NTQ196563 NJR196563:NJU196563 MZV196563:MZY196563 MPZ196563:MQC196563 MGD196563:MGG196563 LWH196563:LWK196563 LML196563:LMO196563 LCP196563:LCS196563 KST196563:KSW196563 KIX196563:KJA196563 JZB196563:JZE196563 JPF196563:JPI196563 JFJ196563:JFM196563 IVN196563:IVQ196563 ILR196563:ILU196563 IBV196563:IBY196563 HRZ196563:HSC196563 HID196563:HIG196563 GYH196563:GYK196563 GOL196563:GOO196563 GEP196563:GES196563 FUT196563:FUW196563 FKX196563:FLA196563 FBB196563:FBE196563 ERF196563:ERI196563 EHJ196563:EHM196563 DXN196563:DXQ196563 DNR196563:DNU196563 DDV196563:DDY196563 CTZ196563:CUC196563 CKD196563:CKG196563 CAH196563:CAK196563 BQL196563:BQO196563 BGP196563:BGS196563 AWT196563:AWW196563 AMX196563:ANA196563 ADB196563:ADE196563 TF196563:TI196563 JJ196563:JM196563 N196563:Q196563 WVV131027:WVY131027 WLZ131027:WMC131027 WCD131027:WCG131027 VSH131027:VSK131027 VIL131027:VIO131027 UYP131027:UYS131027 UOT131027:UOW131027 UEX131027:UFA131027 TVB131027:TVE131027 TLF131027:TLI131027 TBJ131027:TBM131027 SRN131027:SRQ131027 SHR131027:SHU131027 RXV131027:RXY131027 RNZ131027:ROC131027 RED131027:REG131027 QUH131027:QUK131027 QKL131027:QKO131027 QAP131027:QAS131027 PQT131027:PQW131027 PGX131027:PHA131027 OXB131027:OXE131027 ONF131027:ONI131027 ODJ131027:ODM131027 NTN131027:NTQ131027 NJR131027:NJU131027 MZV131027:MZY131027 MPZ131027:MQC131027 MGD131027:MGG131027 LWH131027:LWK131027 LML131027:LMO131027 LCP131027:LCS131027 KST131027:KSW131027 KIX131027:KJA131027 JZB131027:JZE131027 JPF131027:JPI131027 JFJ131027:JFM131027 IVN131027:IVQ131027 ILR131027:ILU131027 IBV131027:IBY131027 HRZ131027:HSC131027 HID131027:HIG131027 GYH131027:GYK131027 GOL131027:GOO131027 GEP131027:GES131027 FUT131027:FUW131027 FKX131027:FLA131027 FBB131027:FBE131027 ERF131027:ERI131027 EHJ131027:EHM131027 DXN131027:DXQ131027 DNR131027:DNU131027 DDV131027:DDY131027 CTZ131027:CUC131027 CKD131027:CKG131027 CAH131027:CAK131027 BQL131027:BQO131027 BGP131027:BGS131027 AWT131027:AWW131027 AMX131027:ANA131027 ADB131027:ADE131027 TF131027:TI131027 JJ131027:JM131027 N131027:Q131027 WVV65491:WVY65491 WLZ65491:WMC65491 WCD65491:WCG65491 VSH65491:VSK65491 VIL65491:VIO65491 UYP65491:UYS65491 UOT65491:UOW65491 UEX65491:UFA65491 TVB65491:TVE65491 TLF65491:TLI65491 TBJ65491:TBM65491 SRN65491:SRQ65491 SHR65491:SHU65491 RXV65491:RXY65491 RNZ65491:ROC65491 RED65491:REG65491 QUH65491:QUK65491 QKL65491:QKO65491 QAP65491:QAS65491 PQT65491:PQW65491 PGX65491:PHA65491 OXB65491:OXE65491 ONF65491:ONI65491 ODJ65491:ODM65491 NTN65491:NTQ65491 NJR65491:NJU65491 MZV65491:MZY65491 MPZ65491:MQC65491 MGD65491:MGG65491 LWH65491:LWK65491 LML65491:LMO65491 LCP65491:LCS65491 KST65491:KSW65491 KIX65491:KJA65491 JZB65491:JZE65491 JPF65491:JPI65491 JFJ65491:JFM65491 IVN65491:IVQ65491 ILR65491:ILU65491 IBV65491:IBY65491 HRZ65491:HSC65491 HID65491:HIG65491 GYH65491:GYK65491 GOL65491:GOO65491 GEP65491:GES65491 FUT65491:FUW65491 FKX65491:FLA65491 FBB65491:FBE65491 ERF65491:ERI65491 EHJ65491:EHM65491 DXN65491:DXQ65491 DNR65491:DNU65491 DDV65491:DDY65491 CTZ65491:CUC65491 CKD65491:CKG65491 CAH65491:CAK65491 BQL65491:BQO65491 BGP65491:BGS65491 AWT65491:AWW65491">
      <formula1>#REF!</formula1>
    </dataValidation>
    <dataValidation type="list" allowBlank="1" showInputMessage="1" showErrorMessage="1" sqref="C70:F70 C72:F72">
      <formula1>$U$70:$U$72</formula1>
    </dataValidation>
    <dataValidation type="list" allowBlank="1" showInputMessage="1" showErrorMessage="1" sqref="H70:J70 H72:J72">
      <formula1>$W$70:$W$75</formula1>
    </dataValidation>
    <dataValidation type="list" allowBlank="1" showInputMessage="1" showErrorMessage="1" sqref="N70:Q70 N72:Q72">
      <formula1>$Y$70:$Y$73</formula1>
    </dataValidation>
    <dataValidation type="list" allowBlank="1" showInputMessage="1" showErrorMessage="1" sqref="C29:F29 C31:F31 N29:Q29 N31:Q31">
      <formula1>$U$29:$U$31</formula1>
    </dataValidation>
    <dataValidation type="list" allowBlank="1" showInputMessage="1" showErrorMessage="1" sqref="H29:J29">
      <formula1>$W$29:$W$34</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41" max="18"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P90"/>
  <sheetViews>
    <sheetView view="pageBreakPreview" zoomScaleNormal="100" zoomScaleSheetLayoutView="100" workbookViewId="0">
      <selection activeCell="R3" sqref="R3"/>
    </sheetView>
  </sheetViews>
  <sheetFormatPr defaultColWidth="9" defaultRowHeight="20.100000000000001" customHeight="1"/>
  <cols>
    <col min="1" max="25" width="3.6640625" style="880" customWidth="1"/>
    <col min="26" max="27" width="3.88671875" style="880" customWidth="1"/>
    <col min="28" max="256" width="9" style="880"/>
    <col min="257" max="281" width="3.6640625" style="880" customWidth="1"/>
    <col min="282" max="283" width="3.88671875" style="880" customWidth="1"/>
    <col min="284" max="512" width="9" style="880"/>
    <col min="513" max="537" width="3.6640625" style="880" customWidth="1"/>
    <col min="538" max="539" width="3.88671875" style="880" customWidth="1"/>
    <col min="540" max="768" width="9" style="880"/>
    <col min="769" max="793" width="3.6640625" style="880" customWidth="1"/>
    <col min="794" max="795" width="3.88671875" style="880" customWidth="1"/>
    <col min="796" max="1024" width="9" style="880"/>
    <col min="1025" max="1049" width="3.6640625" style="880" customWidth="1"/>
    <col min="1050" max="1051" width="3.88671875" style="880" customWidth="1"/>
    <col min="1052" max="1280" width="9" style="880"/>
    <col min="1281" max="1305" width="3.6640625" style="880" customWidth="1"/>
    <col min="1306" max="1307" width="3.88671875" style="880" customWidth="1"/>
    <col min="1308" max="1536" width="9" style="880"/>
    <col min="1537" max="1561" width="3.6640625" style="880" customWidth="1"/>
    <col min="1562" max="1563" width="3.88671875" style="880" customWidth="1"/>
    <col min="1564" max="1792" width="9" style="880"/>
    <col min="1793" max="1817" width="3.6640625" style="880" customWidth="1"/>
    <col min="1818" max="1819" width="3.88671875" style="880" customWidth="1"/>
    <col min="1820" max="2048" width="9" style="880"/>
    <col min="2049" max="2073" width="3.6640625" style="880" customWidth="1"/>
    <col min="2074" max="2075" width="3.88671875" style="880" customWidth="1"/>
    <col min="2076" max="2304" width="9" style="880"/>
    <col min="2305" max="2329" width="3.6640625" style="880" customWidth="1"/>
    <col min="2330" max="2331" width="3.88671875" style="880" customWidth="1"/>
    <col min="2332" max="2560" width="9" style="880"/>
    <col min="2561" max="2585" width="3.6640625" style="880" customWidth="1"/>
    <col min="2586" max="2587" width="3.88671875" style="880" customWidth="1"/>
    <col min="2588" max="2816" width="9" style="880"/>
    <col min="2817" max="2841" width="3.6640625" style="880" customWidth="1"/>
    <col min="2842" max="2843" width="3.88671875" style="880" customWidth="1"/>
    <col min="2844" max="3072" width="9" style="880"/>
    <col min="3073" max="3097" width="3.6640625" style="880" customWidth="1"/>
    <col min="3098" max="3099" width="3.88671875" style="880" customWidth="1"/>
    <col min="3100" max="3328" width="9" style="880"/>
    <col min="3329" max="3353" width="3.6640625" style="880" customWidth="1"/>
    <col min="3354" max="3355" width="3.88671875" style="880" customWidth="1"/>
    <col min="3356" max="3584" width="9" style="880"/>
    <col min="3585" max="3609" width="3.6640625" style="880" customWidth="1"/>
    <col min="3610" max="3611" width="3.88671875" style="880" customWidth="1"/>
    <col min="3612" max="3840" width="9" style="880"/>
    <col min="3841" max="3865" width="3.6640625" style="880" customWidth="1"/>
    <col min="3866" max="3867" width="3.88671875" style="880" customWidth="1"/>
    <col min="3868" max="4096" width="9" style="880"/>
    <col min="4097" max="4121" width="3.6640625" style="880" customWidth="1"/>
    <col min="4122" max="4123" width="3.88671875" style="880" customWidth="1"/>
    <col min="4124" max="4352" width="9" style="880"/>
    <col min="4353" max="4377" width="3.6640625" style="880" customWidth="1"/>
    <col min="4378" max="4379" width="3.88671875" style="880" customWidth="1"/>
    <col min="4380" max="4608" width="9" style="880"/>
    <col min="4609" max="4633" width="3.6640625" style="880" customWidth="1"/>
    <col min="4634" max="4635" width="3.88671875" style="880" customWidth="1"/>
    <col min="4636" max="4864" width="9" style="880"/>
    <col min="4865" max="4889" width="3.6640625" style="880" customWidth="1"/>
    <col min="4890" max="4891" width="3.88671875" style="880" customWidth="1"/>
    <col min="4892" max="5120" width="9" style="880"/>
    <col min="5121" max="5145" width="3.6640625" style="880" customWidth="1"/>
    <col min="5146" max="5147" width="3.88671875" style="880" customWidth="1"/>
    <col min="5148" max="5376" width="9" style="880"/>
    <col min="5377" max="5401" width="3.6640625" style="880" customWidth="1"/>
    <col min="5402" max="5403" width="3.88671875" style="880" customWidth="1"/>
    <col min="5404" max="5632" width="9" style="880"/>
    <col min="5633" max="5657" width="3.6640625" style="880" customWidth="1"/>
    <col min="5658" max="5659" width="3.88671875" style="880" customWidth="1"/>
    <col min="5660" max="5888" width="9" style="880"/>
    <col min="5889" max="5913" width="3.6640625" style="880" customWidth="1"/>
    <col min="5914" max="5915" width="3.88671875" style="880" customWidth="1"/>
    <col min="5916" max="6144" width="9" style="880"/>
    <col min="6145" max="6169" width="3.6640625" style="880" customWidth="1"/>
    <col min="6170" max="6171" width="3.88671875" style="880" customWidth="1"/>
    <col min="6172" max="6400" width="9" style="880"/>
    <col min="6401" max="6425" width="3.6640625" style="880" customWidth="1"/>
    <col min="6426" max="6427" width="3.88671875" style="880" customWidth="1"/>
    <col min="6428" max="6656" width="9" style="880"/>
    <col min="6657" max="6681" width="3.6640625" style="880" customWidth="1"/>
    <col min="6682" max="6683" width="3.88671875" style="880" customWidth="1"/>
    <col min="6684" max="6912" width="9" style="880"/>
    <col min="6913" max="6937" width="3.6640625" style="880" customWidth="1"/>
    <col min="6938" max="6939" width="3.88671875" style="880" customWidth="1"/>
    <col min="6940" max="7168" width="9" style="880"/>
    <col min="7169" max="7193" width="3.6640625" style="880" customWidth="1"/>
    <col min="7194" max="7195" width="3.88671875" style="880" customWidth="1"/>
    <col min="7196" max="7424" width="9" style="880"/>
    <col min="7425" max="7449" width="3.6640625" style="880" customWidth="1"/>
    <col min="7450" max="7451" width="3.88671875" style="880" customWidth="1"/>
    <col min="7452" max="7680" width="9" style="880"/>
    <col min="7681" max="7705" width="3.6640625" style="880" customWidth="1"/>
    <col min="7706" max="7707" width="3.88671875" style="880" customWidth="1"/>
    <col min="7708" max="7936" width="9" style="880"/>
    <col min="7937" max="7961" width="3.6640625" style="880" customWidth="1"/>
    <col min="7962" max="7963" width="3.88671875" style="880" customWidth="1"/>
    <col min="7964" max="8192" width="9" style="880"/>
    <col min="8193" max="8217" width="3.6640625" style="880" customWidth="1"/>
    <col min="8218" max="8219" width="3.88671875" style="880" customWidth="1"/>
    <col min="8220" max="8448" width="9" style="880"/>
    <col min="8449" max="8473" width="3.6640625" style="880" customWidth="1"/>
    <col min="8474" max="8475" width="3.88671875" style="880" customWidth="1"/>
    <col min="8476" max="8704" width="9" style="880"/>
    <col min="8705" max="8729" width="3.6640625" style="880" customWidth="1"/>
    <col min="8730" max="8731" width="3.88671875" style="880" customWidth="1"/>
    <col min="8732" max="8960" width="9" style="880"/>
    <col min="8961" max="8985" width="3.6640625" style="880" customWidth="1"/>
    <col min="8986" max="8987" width="3.88671875" style="880" customWidth="1"/>
    <col min="8988" max="9216" width="9" style="880"/>
    <col min="9217" max="9241" width="3.6640625" style="880" customWidth="1"/>
    <col min="9242" max="9243" width="3.88671875" style="880" customWidth="1"/>
    <col min="9244" max="9472" width="9" style="880"/>
    <col min="9473" max="9497" width="3.6640625" style="880" customWidth="1"/>
    <col min="9498" max="9499" width="3.88671875" style="880" customWidth="1"/>
    <col min="9500" max="9728" width="9" style="880"/>
    <col min="9729" max="9753" width="3.6640625" style="880" customWidth="1"/>
    <col min="9754" max="9755" width="3.88671875" style="880" customWidth="1"/>
    <col min="9756" max="9984" width="9" style="880"/>
    <col min="9985" max="10009" width="3.6640625" style="880" customWidth="1"/>
    <col min="10010" max="10011" width="3.88671875" style="880" customWidth="1"/>
    <col min="10012" max="10240" width="9" style="880"/>
    <col min="10241" max="10265" width="3.6640625" style="880" customWidth="1"/>
    <col min="10266" max="10267" width="3.88671875" style="880" customWidth="1"/>
    <col min="10268" max="10496" width="9" style="880"/>
    <col min="10497" max="10521" width="3.6640625" style="880" customWidth="1"/>
    <col min="10522" max="10523" width="3.88671875" style="880" customWidth="1"/>
    <col min="10524" max="10752" width="9" style="880"/>
    <col min="10753" max="10777" width="3.6640625" style="880" customWidth="1"/>
    <col min="10778" max="10779" width="3.88671875" style="880" customWidth="1"/>
    <col min="10780" max="11008" width="9" style="880"/>
    <col min="11009" max="11033" width="3.6640625" style="880" customWidth="1"/>
    <col min="11034" max="11035" width="3.88671875" style="880" customWidth="1"/>
    <col min="11036" max="11264" width="9" style="880"/>
    <col min="11265" max="11289" width="3.6640625" style="880" customWidth="1"/>
    <col min="11290" max="11291" width="3.88671875" style="880" customWidth="1"/>
    <col min="11292" max="11520" width="9" style="880"/>
    <col min="11521" max="11545" width="3.6640625" style="880" customWidth="1"/>
    <col min="11546" max="11547" width="3.88671875" style="880" customWidth="1"/>
    <col min="11548" max="11776" width="9" style="880"/>
    <col min="11777" max="11801" width="3.6640625" style="880" customWidth="1"/>
    <col min="11802" max="11803" width="3.88671875" style="880" customWidth="1"/>
    <col min="11804" max="12032" width="9" style="880"/>
    <col min="12033" max="12057" width="3.6640625" style="880" customWidth="1"/>
    <col min="12058" max="12059" width="3.88671875" style="880" customWidth="1"/>
    <col min="12060" max="12288" width="9" style="880"/>
    <col min="12289" max="12313" width="3.6640625" style="880" customWidth="1"/>
    <col min="12314" max="12315" width="3.88671875" style="880" customWidth="1"/>
    <col min="12316" max="12544" width="9" style="880"/>
    <col min="12545" max="12569" width="3.6640625" style="880" customWidth="1"/>
    <col min="12570" max="12571" width="3.88671875" style="880" customWidth="1"/>
    <col min="12572" max="12800" width="9" style="880"/>
    <col min="12801" max="12825" width="3.6640625" style="880" customWidth="1"/>
    <col min="12826" max="12827" width="3.88671875" style="880" customWidth="1"/>
    <col min="12828" max="13056" width="9" style="880"/>
    <col min="13057" max="13081" width="3.6640625" style="880" customWidth="1"/>
    <col min="13082" max="13083" width="3.88671875" style="880" customWidth="1"/>
    <col min="13084" max="13312" width="9" style="880"/>
    <col min="13313" max="13337" width="3.6640625" style="880" customWidth="1"/>
    <col min="13338" max="13339" width="3.88671875" style="880" customWidth="1"/>
    <col min="13340" max="13568" width="9" style="880"/>
    <col min="13569" max="13593" width="3.6640625" style="880" customWidth="1"/>
    <col min="13594" max="13595" width="3.88671875" style="880" customWidth="1"/>
    <col min="13596" max="13824" width="9" style="880"/>
    <col min="13825" max="13849" width="3.6640625" style="880" customWidth="1"/>
    <col min="13850" max="13851" width="3.88671875" style="880" customWidth="1"/>
    <col min="13852" max="14080" width="9" style="880"/>
    <col min="14081" max="14105" width="3.6640625" style="880" customWidth="1"/>
    <col min="14106" max="14107" width="3.88671875" style="880" customWidth="1"/>
    <col min="14108" max="14336" width="9" style="880"/>
    <col min="14337" max="14361" width="3.6640625" style="880" customWidth="1"/>
    <col min="14362" max="14363" width="3.88671875" style="880" customWidth="1"/>
    <col min="14364" max="14592" width="9" style="880"/>
    <col min="14593" max="14617" width="3.6640625" style="880" customWidth="1"/>
    <col min="14618" max="14619" width="3.88671875" style="880" customWidth="1"/>
    <col min="14620" max="14848" width="9" style="880"/>
    <col min="14849" max="14873" width="3.6640625" style="880" customWidth="1"/>
    <col min="14874" max="14875" width="3.88671875" style="880" customWidth="1"/>
    <col min="14876" max="15104" width="9" style="880"/>
    <col min="15105" max="15129" width="3.6640625" style="880" customWidth="1"/>
    <col min="15130" max="15131" width="3.88671875" style="880" customWidth="1"/>
    <col min="15132" max="15360" width="9" style="880"/>
    <col min="15361" max="15385" width="3.6640625" style="880" customWidth="1"/>
    <col min="15386" max="15387" width="3.88671875" style="880" customWidth="1"/>
    <col min="15388" max="15616" width="9" style="880"/>
    <col min="15617" max="15641" width="3.6640625" style="880" customWidth="1"/>
    <col min="15642" max="15643" width="3.88671875" style="880" customWidth="1"/>
    <col min="15644" max="15872" width="9" style="880"/>
    <col min="15873" max="15897" width="3.6640625" style="880" customWidth="1"/>
    <col min="15898" max="15899" width="3.88671875" style="880" customWidth="1"/>
    <col min="15900" max="16128" width="9" style="880"/>
    <col min="16129" max="16153" width="3.6640625" style="880" customWidth="1"/>
    <col min="16154" max="16155" width="3.88671875" style="880" customWidth="1"/>
    <col min="16156" max="16384" width="9" style="880"/>
  </cols>
  <sheetData>
    <row r="1" spans="1:25" ht="20.100000000000001" customHeight="1">
      <c r="A1" s="2480" t="s">
        <v>1570</v>
      </c>
      <c r="B1" s="2481"/>
      <c r="X1" s="882"/>
      <c r="Y1" s="882"/>
    </row>
    <row r="2" spans="1:25" ht="20.100000000000001" customHeight="1">
      <c r="A2" s="909"/>
      <c r="B2" s="910"/>
      <c r="X2" s="891" t="s">
        <v>1680</v>
      </c>
      <c r="Y2" s="882"/>
    </row>
    <row r="3" spans="1:25" ht="20.100000000000001" customHeight="1">
      <c r="A3" s="886"/>
      <c r="B3" s="887"/>
      <c r="Y3" s="882"/>
    </row>
    <row r="4" spans="1:25" ht="10.35" customHeight="1"/>
    <row r="5" spans="1:25" ht="20.100000000000001" customHeight="1">
      <c r="L5" s="911" t="s">
        <v>1681</v>
      </c>
      <c r="N5" s="911"/>
    </row>
    <row r="6" spans="1:25" ht="20.100000000000001" customHeight="1">
      <c r="L6" s="911" t="s">
        <v>1682</v>
      </c>
      <c r="N6" s="911"/>
    </row>
    <row r="7" spans="1:25" ht="10.35" customHeight="1"/>
    <row r="8" spans="1:25" ht="20.100000000000001" customHeight="1">
      <c r="A8" s="880" t="s">
        <v>1683</v>
      </c>
    </row>
    <row r="9" spans="1:25" ht="15" customHeight="1">
      <c r="A9" s="2666" t="s">
        <v>1684</v>
      </c>
      <c r="B9" s="912"/>
      <c r="C9" s="912"/>
      <c r="D9" s="912" t="s">
        <v>1685</v>
      </c>
      <c r="E9" s="912"/>
      <c r="F9" s="912"/>
      <c r="G9" s="913"/>
      <c r="H9" s="914"/>
      <c r="I9" s="912"/>
      <c r="J9" s="912"/>
      <c r="K9" s="912" t="s">
        <v>1643</v>
      </c>
      <c r="L9" s="912"/>
      <c r="M9" s="912"/>
      <c r="N9" s="912"/>
      <c r="O9" s="913"/>
      <c r="P9" s="914"/>
      <c r="Q9" s="912"/>
      <c r="R9" s="912"/>
      <c r="S9" s="912"/>
      <c r="T9" s="915" t="s">
        <v>1686</v>
      </c>
      <c r="U9" s="912"/>
      <c r="V9" s="912"/>
      <c r="W9" s="912"/>
      <c r="X9" s="913"/>
    </row>
    <row r="10" spans="1:25" ht="15" customHeight="1">
      <c r="A10" s="2667"/>
      <c r="B10" s="890"/>
      <c r="C10" s="890"/>
      <c r="D10" s="890"/>
      <c r="E10" s="890"/>
      <c r="F10" s="890"/>
      <c r="G10" s="887"/>
      <c r="H10" s="886"/>
      <c r="I10" s="890"/>
      <c r="J10" s="890"/>
      <c r="K10" s="890"/>
      <c r="L10" s="890"/>
      <c r="M10" s="890"/>
      <c r="N10" s="890"/>
      <c r="O10" s="887"/>
      <c r="P10" s="886"/>
      <c r="Q10" s="890"/>
      <c r="R10" s="890"/>
      <c r="S10" s="890"/>
      <c r="T10" s="892"/>
      <c r="U10" s="890"/>
      <c r="V10" s="890"/>
      <c r="W10" s="890"/>
      <c r="X10" s="887"/>
    </row>
    <row r="11" spans="1:25" ht="13.5" customHeight="1">
      <c r="A11" s="2667"/>
      <c r="B11" s="912" t="s">
        <v>1645</v>
      </c>
      <c r="C11" s="912"/>
      <c r="D11" s="912"/>
      <c r="E11" s="912"/>
      <c r="F11" s="912"/>
      <c r="G11" s="913"/>
      <c r="H11" s="914" t="s">
        <v>1687</v>
      </c>
      <c r="I11" s="912"/>
      <c r="J11" s="912"/>
      <c r="K11" s="912"/>
      <c r="L11" s="912"/>
      <c r="M11" s="912"/>
      <c r="N11" s="912"/>
      <c r="O11" s="913"/>
      <c r="P11" s="914"/>
      <c r="Q11" s="912" t="s">
        <v>1688</v>
      </c>
      <c r="R11" s="912"/>
      <c r="S11" s="912"/>
      <c r="T11" s="912"/>
      <c r="U11" s="912"/>
      <c r="V11" s="912"/>
      <c r="W11" s="912"/>
      <c r="X11" s="913"/>
    </row>
    <row r="12" spans="1:25" ht="13.5" customHeight="1">
      <c r="A12" s="2667"/>
      <c r="B12" s="890"/>
      <c r="C12" s="890"/>
      <c r="D12" s="890"/>
      <c r="E12" s="890"/>
      <c r="F12" s="890"/>
      <c r="G12" s="887"/>
      <c r="H12" s="886"/>
      <c r="I12" s="890" t="s">
        <v>1689</v>
      </c>
      <c r="J12" s="890"/>
      <c r="K12" s="890" t="s">
        <v>1264</v>
      </c>
      <c r="L12" s="890"/>
      <c r="M12" s="890"/>
      <c r="N12" s="890"/>
      <c r="O12" s="887"/>
      <c r="P12" s="886"/>
      <c r="Q12" s="881" t="s">
        <v>1690</v>
      </c>
      <c r="R12" s="881"/>
      <c r="S12" s="881"/>
      <c r="T12" s="881"/>
      <c r="U12" s="881"/>
      <c r="V12" s="881"/>
      <c r="W12" s="881"/>
      <c r="X12" s="884"/>
    </row>
    <row r="13" spans="1:25" ht="13.5" customHeight="1">
      <c r="A13" s="2667"/>
      <c r="B13" s="912" t="s">
        <v>1691</v>
      </c>
      <c r="C13" s="912"/>
      <c r="D13" s="912"/>
      <c r="E13" s="912"/>
      <c r="F13" s="912"/>
      <c r="G13" s="913"/>
      <c r="H13" s="914" t="s">
        <v>1692</v>
      </c>
      <c r="I13" s="912"/>
      <c r="J13" s="912"/>
      <c r="K13" s="912"/>
      <c r="L13" s="912"/>
      <c r="M13" s="912"/>
      <c r="N13" s="912"/>
      <c r="O13" s="913"/>
      <c r="P13" s="914"/>
      <c r="Q13" s="912" t="s">
        <v>1688</v>
      </c>
      <c r="R13" s="912"/>
      <c r="S13" s="912"/>
      <c r="T13" s="912"/>
      <c r="U13" s="912"/>
      <c r="V13" s="912"/>
      <c r="W13" s="912"/>
      <c r="X13" s="913"/>
    </row>
    <row r="14" spans="1:25" ht="13.5" customHeight="1">
      <c r="A14" s="2667"/>
      <c r="B14" s="890"/>
      <c r="C14" s="890"/>
      <c r="D14" s="890"/>
      <c r="E14" s="890"/>
      <c r="F14" s="890"/>
      <c r="G14" s="887"/>
      <c r="H14" s="886"/>
      <c r="I14" s="890" t="s">
        <v>1689</v>
      </c>
      <c r="J14" s="890"/>
      <c r="K14" s="890" t="s">
        <v>1264</v>
      </c>
      <c r="L14" s="890"/>
      <c r="M14" s="890"/>
      <c r="N14" s="890"/>
      <c r="O14" s="887"/>
      <c r="P14" s="886"/>
      <c r="Q14" s="881" t="s">
        <v>1690</v>
      </c>
      <c r="R14" s="881"/>
      <c r="S14" s="881"/>
      <c r="T14" s="881"/>
      <c r="U14" s="881"/>
      <c r="V14" s="881"/>
      <c r="W14" s="881"/>
      <c r="X14" s="884"/>
    </row>
    <row r="15" spans="1:25" ht="13.5" customHeight="1">
      <c r="A15" s="2667"/>
      <c r="B15" s="912" t="s">
        <v>1651</v>
      </c>
      <c r="C15" s="912"/>
      <c r="D15" s="912"/>
      <c r="E15" s="912"/>
      <c r="F15" s="912"/>
      <c r="G15" s="913"/>
      <c r="H15" s="914" t="s">
        <v>1693</v>
      </c>
      <c r="I15" s="912"/>
      <c r="J15" s="912"/>
      <c r="K15" s="912"/>
      <c r="L15" s="912"/>
      <c r="M15" s="912"/>
      <c r="N15" s="912"/>
      <c r="O15" s="913"/>
      <c r="P15" s="914"/>
      <c r="Q15" s="912" t="s">
        <v>1688</v>
      </c>
      <c r="R15" s="912"/>
      <c r="S15" s="912"/>
      <c r="T15" s="912"/>
      <c r="U15" s="912"/>
      <c r="V15" s="912"/>
      <c r="W15" s="912"/>
      <c r="X15" s="913"/>
    </row>
    <row r="16" spans="1:25" ht="13.5" customHeight="1">
      <c r="A16" s="2667"/>
      <c r="B16" s="890"/>
      <c r="C16" s="890"/>
      <c r="D16" s="890"/>
      <c r="E16" s="890"/>
      <c r="F16" s="890"/>
      <c r="G16" s="887"/>
      <c r="H16" s="886"/>
      <c r="I16" s="890" t="s">
        <v>1689</v>
      </c>
      <c r="J16" s="890"/>
      <c r="K16" s="890" t="s">
        <v>1264</v>
      </c>
      <c r="L16" s="890"/>
      <c r="M16" s="890"/>
      <c r="N16" s="890"/>
      <c r="O16" s="887"/>
      <c r="P16" s="886"/>
      <c r="Q16" s="881" t="s">
        <v>1690</v>
      </c>
      <c r="R16" s="881"/>
      <c r="S16" s="881"/>
      <c r="T16" s="881"/>
      <c r="U16" s="881"/>
      <c r="V16" s="881"/>
      <c r="W16" s="881"/>
      <c r="X16" s="884"/>
    </row>
    <row r="17" spans="1:24" ht="13.5" customHeight="1">
      <c r="A17" s="2667"/>
      <c r="B17" s="912" t="s">
        <v>1653</v>
      </c>
      <c r="C17" s="912"/>
      <c r="D17" s="912"/>
      <c r="E17" s="912"/>
      <c r="F17" s="912"/>
      <c r="G17" s="913"/>
      <c r="H17" s="914" t="s">
        <v>1694</v>
      </c>
      <c r="I17" s="912"/>
      <c r="J17" s="912"/>
      <c r="K17" s="912"/>
      <c r="L17" s="912"/>
      <c r="M17" s="912"/>
      <c r="N17" s="912"/>
      <c r="O17" s="913"/>
      <c r="P17" s="914"/>
      <c r="Q17" s="912" t="s">
        <v>1688</v>
      </c>
      <c r="R17" s="912"/>
      <c r="S17" s="912"/>
      <c r="T17" s="912"/>
      <c r="U17" s="912"/>
      <c r="V17" s="912"/>
      <c r="W17" s="912"/>
      <c r="X17" s="913"/>
    </row>
    <row r="18" spans="1:24" ht="13.5" customHeight="1">
      <c r="A18" s="2667"/>
      <c r="B18" s="890"/>
      <c r="C18" s="890"/>
      <c r="D18" s="890"/>
      <c r="E18" s="890"/>
      <c r="F18" s="890"/>
      <c r="G18" s="887"/>
      <c r="H18" s="886"/>
      <c r="I18" s="890" t="s">
        <v>1689</v>
      </c>
      <c r="J18" s="890"/>
      <c r="K18" s="890" t="s">
        <v>1264</v>
      </c>
      <c r="L18" s="890"/>
      <c r="M18" s="890"/>
      <c r="N18" s="890"/>
      <c r="O18" s="887"/>
      <c r="P18" s="886"/>
      <c r="Q18" s="881" t="s">
        <v>1690</v>
      </c>
      <c r="R18" s="881"/>
      <c r="S18" s="881"/>
      <c r="T18" s="881"/>
      <c r="U18" s="881"/>
      <c r="V18" s="881"/>
      <c r="W18" s="881"/>
      <c r="X18" s="884"/>
    </row>
    <row r="19" spans="1:24" ht="13.5" customHeight="1">
      <c r="A19" s="2667"/>
      <c r="B19" s="912" t="s">
        <v>1695</v>
      </c>
      <c r="C19" s="912"/>
      <c r="D19" s="912"/>
      <c r="E19" s="912"/>
      <c r="F19" s="912"/>
      <c r="G19" s="913"/>
      <c r="H19" s="914" t="s">
        <v>1696</v>
      </c>
      <c r="I19" s="912"/>
      <c r="J19" s="912"/>
      <c r="K19" s="912"/>
      <c r="L19" s="912"/>
      <c r="M19" s="912"/>
      <c r="N19" s="912"/>
      <c r="O19" s="913"/>
      <c r="P19" s="914"/>
      <c r="Q19" s="912" t="s">
        <v>1688</v>
      </c>
      <c r="R19" s="912"/>
      <c r="S19" s="912"/>
      <c r="T19" s="912"/>
      <c r="U19" s="912"/>
      <c r="V19" s="912"/>
      <c r="W19" s="912"/>
      <c r="X19" s="913"/>
    </row>
    <row r="20" spans="1:24" ht="13.5" customHeight="1">
      <c r="A20" s="2667"/>
      <c r="B20" s="890"/>
      <c r="C20" s="890"/>
      <c r="D20" s="890"/>
      <c r="E20" s="890"/>
      <c r="F20" s="890"/>
      <c r="G20" s="887"/>
      <c r="H20" s="886"/>
      <c r="I20" s="890" t="s">
        <v>1689</v>
      </c>
      <c r="J20" s="890"/>
      <c r="K20" s="890" t="s">
        <v>1264</v>
      </c>
      <c r="L20" s="890"/>
      <c r="M20" s="890"/>
      <c r="N20" s="890"/>
      <c r="O20" s="887"/>
      <c r="P20" s="886"/>
      <c r="Q20" s="881" t="s">
        <v>1690</v>
      </c>
      <c r="R20" s="881"/>
      <c r="S20" s="881"/>
      <c r="T20" s="881"/>
      <c r="U20" s="881"/>
      <c r="V20" s="881"/>
      <c r="W20" s="881"/>
      <c r="X20" s="884"/>
    </row>
    <row r="21" spans="1:24" ht="13.5" customHeight="1">
      <c r="A21" s="2667"/>
      <c r="B21" s="881" t="s">
        <v>1697</v>
      </c>
      <c r="C21" s="881"/>
      <c r="D21" s="881"/>
      <c r="E21" s="881"/>
      <c r="F21" s="881"/>
      <c r="G21" s="884"/>
      <c r="H21" s="883" t="s">
        <v>1698</v>
      </c>
      <c r="I21" s="881"/>
      <c r="J21" s="912"/>
      <c r="K21" s="912"/>
      <c r="L21" s="912"/>
      <c r="M21" s="912"/>
      <c r="N21" s="912"/>
      <c r="O21" s="913"/>
      <c r="P21" s="914"/>
      <c r="Q21" s="912" t="s">
        <v>1688</v>
      </c>
      <c r="R21" s="912"/>
      <c r="S21" s="912"/>
      <c r="T21" s="912"/>
      <c r="U21" s="912"/>
      <c r="V21" s="912"/>
      <c r="W21" s="912"/>
      <c r="X21" s="913"/>
    </row>
    <row r="22" spans="1:24" ht="13.5" customHeight="1">
      <c r="A22" s="2668"/>
      <c r="B22" s="890" t="s">
        <v>1699</v>
      </c>
      <c r="C22" s="890"/>
      <c r="D22" s="890"/>
      <c r="E22" s="890"/>
      <c r="F22" s="890"/>
      <c r="G22" s="887" t="s">
        <v>1700</v>
      </c>
      <c r="H22" s="886"/>
      <c r="I22" s="890" t="s">
        <v>1689</v>
      </c>
      <c r="J22" s="890"/>
      <c r="K22" s="890" t="s">
        <v>1264</v>
      </c>
      <c r="L22" s="890"/>
      <c r="M22" s="890"/>
      <c r="N22" s="890"/>
      <c r="O22" s="887"/>
      <c r="P22" s="886"/>
      <c r="Q22" s="890" t="s">
        <v>1690</v>
      </c>
      <c r="R22" s="890"/>
      <c r="S22" s="890"/>
      <c r="T22" s="890"/>
      <c r="U22" s="890"/>
      <c r="V22" s="890"/>
      <c r="W22" s="890"/>
      <c r="X22" s="887"/>
    </row>
    <row r="23" spans="1:24" ht="15" customHeight="1">
      <c r="A23" s="916"/>
      <c r="B23" s="881" t="s">
        <v>1701</v>
      </c>
      <c r="C23" s="881"/>
      <c r="D23" s="881"/>
      <c r="E23" s="881"/>
      <c r="F23" s="881"/>
      <c r="G23" s="881"/>
      <c r="H23" s="881"/>
      <c r="I23" s="881"/>
      <c r="J23" s="881"/>
      <c r="K23" s="881"/>
      <c r="L23" s="881"/>
      <c r="M23" s="881"/>
      <c r="N23" s="881"/>
      <c r="O23" s="881"/>
      <c r="P23" s="881"/>
      <c r="Q23" s="881"/>
      <c r="R23" s="881"/>
      <c r="S23" s="881"/>
      <c r="T23" s="881"/>
      <c r="U23" s="881"/>
      <c r="V23" s="881"/>
      <c r="W23" s="881"/>
      <c r="X23" s="881"/>
    </row>
    <row r="24" spans="1:24" ht="10.35" customHeight="1"/>
    <row r="25" spans="1:24" ht="20.100000000000001" customHeight="1">
      <c r="A25" s="880" t="s">
        <v>1702</v>
      </c>
      <c r="G25" s="881"/>
    </row>
    <row r="26" spans="1:24" ht="20.100000000000001" customHeight="1">
      <c r="A26" s="880" t="s">
        <v>1703</v>
      </c>
      <c r="G26" s="890"/>
      <c r="H26" s="890"/>
      <c r="I26" s="890"/>
      <c r="J26" s="890"/>
      <c r="K26" s="890"/>
      <c r="L26" s="890"/>
      <c r="M26" s="890"/>
      <c r="N26" s="890"/>
      <c r="O26" s="917" t="s">
        <v>1704</v>
      </c>
    </row>
    <row r="27" spans="1:24" ht="10.35" customHeight="1"/>
    <row r="28" spans="1:24" ht="20.100000000000001" customHeight="1">
      <c r="A28" s="880" t="s">
        <v>1705</v>
      </c>
    </row>
    <row r="29" spans="1:24" ht="20.100000000000001" customHeight="1">
      <c r="A29" s="918"/>
      <c r="B29" s="919"/>
      <c r="C29" s="919"/>
      <c r="D29" s="920" t="s">
        <v>1706</v>
      </c>
      <c r="E29" s="919"/>
      <c r="F29" s="919"/>
      <c r="G29" s="921"/>
      <c r="H29" s="918"/>
      <c r="I29" s="919"/>
      <c r="J29" s="920"/>
      <c r="K29" s="920" t="s">
        <v>1707</v>
      </c>
      <c r="L29" s="919"/>
      <c r="M29" s="919"/>
      <c r="N29" s="921"/>
      <c r="O29" s="919"/>
      <c r="P29" s="919"/>
      <c r="Q29" s="919"/>
      <c r="R29" s="920"/>
      <c r="S29" s="920" t="s">
        <v>1708</v>
      </c>
      <c r="T29" s="919"/>
      <c r="U29" s="919"/>
      <c r="V29" s="919"/>
      <c r="W29" s="919"/>
      <c r="X29" s="921"/>
    </row>
    <row r="30" spans="1:24" ht="25.35" customHeight="1">
      <c r="A30" s="918"/>
      <c r="B30" s="919"/>
      <c r="C30" s="919"/>
      <c r="D30" s="919"/>
      <c r="E30" s="919"/>
      <c r="F30" s="919"/>
      <c r="G30" s="921"/>
      <c r="H30" s="918"/>
      <c r="I30" s="919"/>
      <c r="J30" s="919"/>
      <c r="K30" s="920"/>
      <c r="L30" s="919"/>
      <c r="M30" s="919"/>
      <c r="N30" s="921"/>
      <c r="O30" s="919"/>
      <c r="P30" s="919"/>
      <c r="Q30" s="919"/>
      <c r="R30" s="919"/>
      <c r="S30" s="919"/>
      <c r="T30" s="920"/>
      <c r="U30" s="919"/>
      <c r="V30" s="919"/>
      <c r="W30" s="919"/>
      <c r="X30" s="921"/>
    </row>
    <row r="31" spans="1:24" ht="25.35" customHeight="1">
      <c r="A31" s="918"/>
      <c r="B31" s="919"/>
      <c r="C31" s="919"/>
      <c r="D31" s="919"/>
      <c r="E31" s="919"/>
      <c r="F31" s="919"/>
      <c r="G31" s="921"/>
      <c r="H31" s="918"/>
      <c r="I31" s="919"/>
      <c r="J31" s="919"/>
      <c r="K31" s="920"/>
      <c r="L31" s="919"/>
      <c r="M31" s="919"/>
      <c r="N31" s="921"/>
      <c r="O31" s="919"/>
      <c r="P31" s="919"/>
      <c r="Q31" s="919"/>
      <c r="R31" s="919"/>
      <c r="S31" s="919"/>
      <c r="T31" s="920"/>
      <c r="U31" s="919"/>
      <c r="V31" s="919"/>
      <c r="W31" s="919"/>
      <c r="X31" s="921"/>
    </row>
    <row r="32" spans="1:24" ht="25.35" customHeight="1">
      <c r="A32" s="918"/>
      <c r="B32" s="919"/>
      <c r="C32" s="919"/>
      <c r="D32" s="919"/>
      <c r="E32" s="919"/>
      <c r="F32" s="919"/>
      <c r="G32" s="921"/>
      <c r="H32" s="918"/>
      <c r="I32" s="919"/>
      <c r="J32" s="919"/>
      <c r="K32" s="920"/>
      <c r="L32" s="919"/>
      <c r="M32" s="919"/>
      <c r="N32" s="921"/>
      <c r="O32" s="919"/>
      <c r="P32" s="919"/>
      <c r="Q32" s="919"/>
      <c r="R32" s="919"/>
      <c r="S32" s="919"/>
      <c r="T32" s="920"/>
      <c r="U32" s="919"/>
      <c r="V32" s="919"/>
      <c r="W32" s="919"/>
      <c r="X32" s="921"/>
    </row>
    <row r="33" spans="1:24" ht="25.35" customHeight="1">
      <c r="A33" s="918"/>
      <c r="B33" s="919"/>
      <c r="C33" s="919"/>
      <c r="D33" s="919"/>
      <c r="E33" s="919"/>
      <c r="F33" s="919"/>
      <c r="G33" s="921"/>
      <c r="H33" s="918"/>
      <c r="I33" s="919"/>
      <c r="J33" s="919"/>
      <c r="K33" s="920"/>
      <c r="L33" s="919"/>
      <c r="M33" s="919"/>
      <c r="N33" s="921"/>
      <c r="O33" s="919"/>
      <c r="P33" s="919"/>
      <c r="Q33" s="919"/>
      <c r="R33" s="919"/>
      <c r="S33" s="919"/>
      <c r="T33" s="920"/>
      <c r="U33" s="919"/>
      <c r="V33" s="919"/>
      <c r="W33" s="919"/>
      <c r="X33" s="921"/>
    </row>
    <row r="34" spans="1:24" ht="25.35" customHeight="1">
      <c r="A34" s="918"/>
      <c r="B34" s="919"/>
      <c r="C34" s="919"/>
      <c r="D34" s="919"/>
      <c r="E34" s="919"/>
      <c r="F34" s="919"/>
      <c r="G34" s="921"/>
      <c r="H34" s="918"/>
      <c r="I34" s="919"/>
      <c r="J34" s="919"/>
      <c r="K34" s="920"/>
      <c r="L34" s="919"/>
      <c r="M34" s="919"/>
      <c r="N34" s="921"/>
      <c r="O34" s="919"/>
      <c r="P34" s="919"/>
      <c r="Q34" s="919"/>
      <c r="R34" s="919"/>
      <c r="S34" s="919"/>
      <c r="T34" s="920"/>
      <c r="U34" s="919"/>
      <c r="V34" s="919"/>
      <c r="W34" s="919"/>
      <c r="X34" s="921"/>
    </row>
    <row r="35" spans="1:24" ht="25.35" customHeight="1">
      <c r="A35" s="918"/>
      <c r="B35" s="919"/>
      <c r="C35" s="919"/>
      <c r="D35" s="919"/>
      <c r="E35" s="919"/>
      <c r="F35" s="919"/>
      <c r="G35" s="921"/>
      <c r="H35" s="918"/>
      <c r="I35" s="919"/>
      <c r="J35" s="919"/>
      <c r="K35" s="920"/>
      <c r="L35" s="919"/>
      <c r="M35" s="919"/>
      <c r="N35" s="921"/>
      <c r="O35" s="919"/>
      <c r="P35" s="919"/>
      <c r="Q35" s="919"/>
      <c r="R35" s="919"/>
      <c r="S35" s="919"/>
      <c r="T35" s="920"/>
      <c r="U35" s="919"/>
      <c r="V35" s="919"/>
      <c r="W35" s="919"/>
      <c r="X35" s="921"/>
    </row>
    <row r="36" spans="1:24" ht="25.35" customHeight="1">
      <c r="A36" s="918"/>
      <c r="B36" s="919"/>
      <c r="C36" s="919"/>
      <c r="D36" s="919"/>
      <c r="E36" s="919"/>
      <c r="F36" s="919"/>
      <c r="G36" s="921"/>
      <c r="H36" s="918"/>
      <c r="I36" s="919"/>
      <c r="J36" s="919"/>
      <c r="K36" s="920"/>
      <c r="L36" s="919"/>
      <c r="M36" s="919"/>
      <c r="N36" s="921"/>
      <c r="O36" s="919"/>
      <c r="P36" s="919"/>
      <c r="Q36" s="919"/>
      <c r="R36" s="919"/>
      <c r="S36" s="919"/>
      <c r="T36" s="920"/>
      <c r="U36" s="919"/>
      <c r="V36" s="919"/>
      <c r="W36" s="919"/>
      <c r="X36" s="921"/>
    </row>
    <row r="37" spans="1:24" ht="25.35" customHeight="1">
      <c r="A37" s="918"/>
      <c r="B37" s="919"/>
      <c r="C37" s="919"/>
      <c r="D37" s="919"/>
      <c r="E37" s="919"/>
      <c r="F37" s="919"/>
      <c r="G37" s="921"/>
      <c r="H37" s="918"/>
      <c r="I37" s="919"/>
      <c r="J37" s="919"/>
      <c r="K37" s="920"/>
      <c r="L37" s="919"/>
      <c r="M37" s="919"/>
      <c r="N37" s="921"/>
      <c r="O37" s="919"/>
      <c r="P37" s="919"/>
      <c r="Q37" s="919"/>
      <c r="R37" s="919"/>
      <c r="S37" s="919"/>
      <c r="T37" s="920"/>
      <c r="U37" s="919"/>
      <c r="V37" s="919"/>
      <c r="W37" s="919"/>
      <c r="X37" s="921"/>
    </row>
    <row r="38" spans="1:24" ht="25.35" customHeight="1">
      <c r="A38" s="918"/>
      <c r="B38" s="919"/>
      <c r="C38" s="919"/>
      <c r="D38" s="919"/>
      <c r="E38" s="919"/>
      <c r="F38" s="919"/>
      <c r="G38" s="921"/>
      <c r="H38" s="918"/>
      <c r="I38" s="919"/>
      <c r="J38" s="919"/>
      <c r="K38" s="920"/>
      <c r="L38" s="919"/>
      <c r="M38" s="919"/>
      <c r="N38" s="921"/>
      <c r="O38" s="919"/>
      <c r="P38" s="919"/>
      <c r="Q38" s="919"/>
      <c r="R38" s="919"/>
      <c r="S38" s="919"/>
      <c r="T38" s="920"/>
      <c r="U38" s="919"/>
      <c r="V38" s="919"/>
      <c r="W38" s="919"/>
      <c r="X38" s="921"/>
    </row>
    <row r="39" spans="1:24" ht="25.35" customHeight="1">
      <c r="A39" s="918"/>
      <c r="B39" s="919"/>
      <c r="C39" s="919"/>
      <c r="D39" s="919"/>
      <c r="E39" s="919"/>
      <c r="F39" s="919"/>
      <c r="G39" s="921"/>
      <c r="H39" s="918"/>
      <c r="I39" s="919"/>
      <c r="J39" s="919"/>
      <c r="K39" s="920"/>
      <c r="L39" s="919"/>
      <c r="M39" s="919"/>
      <c r="N39" s="921"/>
      <c r="O39" s="919"/>
      <c r="P39" s="919"/>
      <c r="Q39" s="919"/>
      <c r="R39" s="919"/>
      <c r="S39" s="919"/>
      <c r="T39" s="920"/>
      <c r="U39" s="919"/>
      <c r="V39" s="919"/>
      <c r="W39" s="919"/>
      <c r="X39" s="921"/>
    </row>
    <row r="40" spans="1:24" ht="20.100000000000001" customHeight="1">
      <c r="A40" s="880" t="s">
        <v>1709</v>
      </c>
    </row>
    <row r="41" spans="1:24" ht="10.35" customHeight="1"/>
    <row r="42" spans="1:24" ht="20.100000000000001" customHeight="1">
      <c r="A42" s="880" t="s">
        <v>1710</v>
      </c>
    </row>
    <row r="43" spans="1:24" ht="20.100000000000001" customHeight="1">
      <c r="A43" s="880" t="s">
        <v>1711</v>
      </c>
      <c r="G43" s="890"/>
      <c r="H43" s="890"/>
      <c r="I43" s="890"/>
      <c r="J43" s="890"/>
      <c r="K43" s="890"/>
      <c r="L43" s="890"/>
      <c r="M43" s="890"/>
      <c r="N43" s="890" t="s">
        <v>1704</v>
      </c>
      <c r="O43" s="890"/>
    </row>
    <row r="90" spans="42:42" ht="20.100000000000001" customHeight="1">
      <c r="AP90" s="880" t="b">
        <v>0</v>
      </c>
    </row>
  </sheetData>
  <mergeCells count="2">
    <mergeCell ref="A1:B1"/>
    <mergeCell ref="A9:A22"/>
  </mergeCells>
  <phoneticPr fontId="14"/>
  <printOptions horizontalCentered="1" verticalCentered="1"/>
  <pageMargins left="0.59055118110236227" right="0.19685039370078741"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10689" r:id="rId4" name="Check Box 1">
              <controlPr defaultSize="0" autoFill="0" autoLine="0" autoPict="0">
                <anchor moveWithCells="1" sizeWithCells="1">
                  <from>
                    <xdr:col>15</xdr:col>
                    <xdr:colOff>68580</xdr:colOff>
                    <xdr:row>10</xdr:row>
                    <xdr:rowOff>0</xdr:rowOff>
                  </from>
                  <to>
                    <xdr:col>15</xdr:col>
                    <xdr:colOff>259080</xdr:colOff>
                    <xdr:row>11</xdr:row>
                    <xdr:rowOff>0</xdr:rowOff>
                  </to>
                </anchor>
              </controlPr>
            </control>
          </mc:Choice>
        </mc:AlternateContent>
        <mc:AlternateContent xmlns:mc="http://schemas.openxmlformats.org/markup-compatibility/2006">
          <mc:Choice Requires="x14">
            <control shapeId="1010690" r:id="rId5" name="Check Box 2">
              <controlPr defaultSize="0" autoFill="0" autoLine="0" autoPict="0">
                <anchor moveWithCells="1" sizeWithCells="1">
                  <from>
                    <xdr:col>15</xdr:col>
                    <xdr:colOff>68580</xdr:colOff>
                    <xdr:row>11</xdr:row>
                    <xdr:rowOff>0</xdr:rowOff>
                  </from>
                  <to>
                    <xdr:col>15</xdr:col>
                    <xdr:colOff>259080</xdr:colOff>
                    <xdr:row>12</xdr:row>
                    <xdr:rowOff>0</xdr:rowOff>
                  </to>
                </anchor>
              </controlPr>
            </control>
          </mc:Choice>
        </mc:AlternateContent>
        <mc:AlternateContent xmlns:mc="http://schemas.openxmlformats.org/markup-compatibility/2006">
          <mc:Choice Requires="x14">
            <control shapeId="1010691" r:id="rId6" name="Check Box 3">
              <controlPr defaultSize="0" autoFill="0" autoLine="0" autoPict="0">
                <anchor moveWithCells="1" sizeWithCells="1">
                  <from>
                    <xdr:col>15</xdr:col>
                    <xdr:colOff>68580</xdr:colOff>
                    <xdr:row>12</xdr:row>
                    <xdr:rowOff>0</xdr:rowOff>
                  </from>
                  <to>
                    <xdr:col>15</xdr:col>
                    <xdr:colOff>259080</xdr:colOff>
                    <xdr:row>13</xdr:row>
                    <xdr:rowOff>0</xdr:rowOff>
                  </to>
                </anchor>
              </controlPr>
            </control>
          </mc:Choice>
        </mc:AlternateContent>
        <mc:AlternateContent xmlns:mc="http://schemas.openxmlformats.org/markup-compatibility/2006">
          <mc:Choice Requires="x14">
            <control shapeId="1010692" r:id="rId7" name="Check Box 4">
              <controlPr defaultSize="0" autoFill="0" autoLine="0" autoPict="0">
                <anchor moveWithCells="1" sizeWithCells="1">
                  <from>
                    <xdr:col>15</xdr:col>
                    <xdr:colOff>68580</xdr:colOff>
                    <xdr:row>13</xdr:row>
                    <xdr:rowOff>0</xdr:rowOff>
                  </from>
                  <to>
                    <xdr:col>15</xdr:col>
                    <xdr:colOff>259080</xdr:colOff>
                    <xdr:row>14</xdr:row>
                    <xdr:rowOff>0</xdr:rowOff>
                  </to>
                </anchor>
              </controlPr>
            </control>
          </mc:Choice>
        </mc:AlternateContent>
        <mc:AlternateContent xmlns:mc="http://schemas.openxmlformats.org/markup-compatibility/2006">
          <mc:Choice Requires="x14">
            <control shapeId="1010693" r:id="rId8" name="Check Box 5">
              <controlPr defaultSize="0" autoFill="0" autoLine="0" autoPict="0">
                <anchor moveWithCells="1" sizeWithCells="1">
                  <from>
                    <xdr:col>15</xdr:col>
                    <xdr:colOff>68580</xdr:colOff>
                    <xdr:row>14</xdr:row>
                    <xdr:rowOff>0</xdr:rowOff>
                  </from>
                  <to>
                    <xdr:col>15</xdr:col>
                    <xdr:colOff>259080</xdr:colOff>
                    <xdr:row>15</xdr:row>
                    <xdr:rowOff>0</xdr:rowOff>
                  </to>
                </anchor>
              </controlPr>
            </control>
          </mc:Choice>
        </mc:AlternateContent>
        <mc:AlternateContent xmlns:mc="http://schemas.openxmlformats.org/markup-compatibility/2006">
          <mc:Choice Requires="x14">
            <control shapeId="1010694" r:id="rId9" name="Check Box 6">
              <controlPr defaultSize="0" autoFill="0" autoLine="0" autoPict="0">
                <anchor moveWithCells="1" sizeWithCells="1">
                  <from>
                    <xdr:col>15</xdr:col>
                    <xdr:colOff>68580</xdr:colOff>
                    <xdr:row>15</xdr:row>
                    <xdr:rowOff>0</xdr:rowOff>
                  </from>
                  <to>
                    <xdr:col>15</xdr:col>
                    <xdr:colOff>259080</xdr:colOff>
                    <xdr:row>16</xdr:row>
                    <xdr:rowOff>0</xdr:rowOff>
                  </to>
                </anchor>
              </controlPr>
            </control>
          </mc:Choice>
        </mc:AlternateContent>
        <mc:AlternateContent xmlns:mc="http://schemas.openxmlformats.org/markup-compatibility/2006">
          <mc:Choice Requires="x14">
            <control shapeId="1010695" r:id="rId10" name="Check Box 7">
              <controlPr defaultSize="0" autoFill="0" autoLine="0" autoPict="0">
                <anchor moveWithCells="1" sizeWithCells="1">
                  <from>
                    <xdr:col>15</xdr:col>
                    <xdr:colOff>68580</xdr:colOff>
                    <xdr:row>16</xdr:row>
                    <xdr:rowOff>0</xdr:rowOff>
                  </from>
                  <to>
                    <xdr:col>15</xdr:col>
                    <xdr:colOff>259080</xdr:colOff>
                    <xdr:row>17</xdr:row>
                    <xdr:rowOff>0</xdr:rowOff>
                  </to>
                </anchor>
              </controlPr>
            </control>
          </mc:Choice>
        </mc:AlternateContent>
        <mc:AlternateContent xmlns:mc="http://schemas.openxmlformats.org/markup-compatibility/2006">
          <mc:Choice Requires="x14">
            <control shapeId="1010696" r:id="rId11" name="Check Box 8">
              <controlPr defaultSize="0" autoFill="0" autoLine="0" autoPict="0">
                <anchor moveWithCells="1" sizeWithCells="1">
                  <from>
                    <xdr:col>15</xdr:col>
                    <xdr:colOff>68580</xdr:colOff>
                    <xdr:row>17</xdr:row>
                    <xdr:rowOff>0</xdr:rowOff>
                  </from>
                  <to>
                    <xdr:col>15</xdr:col>
                    <xdr:colOff>259080</xdr:colOff>
                    <xdr:row>18</xdr:row>
                    <xdr:rowOff>0</xdr:rowOff>
                  </to>
                </anchor>
              </controlPr>
            </control>
          </mc:Choice>
        </mc:AlternateContent>
        <mc:AlternateContent xmlns:mc="http://schemas.openxmlformats.org/markup-compatibility/2006">
          <mc:Choice Requires="x14">
            <control shapeId="1010697" r:id="rId12" name="Check Box 9">
              <controlPr defaultSize="0" autoFill="0" autoLine="0" autoPict="0">
                <anchor moveWithCells="1" sizeWithCells="1">
                  <from>
                    <xdr:col>15</xdr:col>
                    <xdr:colOff>68580</xdr:colOff>
                    <xdr:row>18</xdr:row>
                    <xdr:rowOff>0</xdr:rowOff>
                  </from>
                  <to>
                    <xdr:col>15</xdr:col>
                    <xdr:colOff>259080</xdr:colOff>
                    <xdr:row>19</xdr:row>
                    <xdr:rowOff>0</xdr:rowOff>
                  </to>
                </anchor>
              </controlPr>
            </control>
          </mc:Choice>
        </mc:AlternateContent>
        <mc:AlternateContent xmlns:mc="http://schemas.openxmlformats.org/markup-compatibility/2006">
          <mc:Choice Requires="x14">
            <control shapeId="1010698" r:id="rId13" name="Check Box 10">
              <controlPr defaultSize="0" autoFill="0" autoLine="0" autoPict="0">
                <anchor moveWithCells="1" sizeWithCells="1">
                  <from>
                    <xdr:col>15</xdr:col>
                    <xdr:colOff>68580</xdr:colOff>
                    <xdr:row>19</xdr:row>
                    <xdr:rowOff>0</xdr:rowOff>
                  </from>
                  <to>
                    <xdr:col>15</xdr:col>
                    <xdr:colOff>259080</xdr:colOff>
                    <xdr:row>20</xdr:row>
                    <xdr:rowOff>0</xdr:rowOff>
                  </to>
                </anchor>
              </controlPr>
            </control>
          </mc:Choice>
        </mc:AlternateContent>
        <mc:AlternateContent xmlns:mc="http://schemas.openxmlformats.org/markup-compatibility/2006">
          <mc:Choice Requires="x14">
            <control shapeId="1010699" r:id="rId14" name="Check Box 11">
              <controlPr defaultSize="0" autoFill="0" autoLine="0" autoPict="0">
                <anchor moveWithCells="1" sizeWithCells="1">
                  <from>
                    <xdr:col>15</xdr:col>
                    <xdr:colOff>68580</xdr:colOff>
                    <xdr:row>20</xdr:row>
                    <xdr:rowOff>0</xdr:rowOff>
                  </from>
                  <to>
                    <xdr:col>15</xdr:col>
                    <xdr:colOff>259080</xdr:colOff>
                    <xdr:row>21</xdr:row>
                    <xdr:rowOff>0</xdr:rowOff>
                  </to>
                </anchor>
              </controlPr>
            </control>
          </mc:Choice>
        </mc:AlternateContent>
        <mc:AlternateContent xmlns:mc="http://schemas.openxmlformats.org/markup-compatibility/2006">
          <mc:Choice Requires="x14">
            <control shapeId="1010700" r:id="rId15" name="Check Box 12">
              <controlPr defaultSize="0" autoFill="0" autoLine="0" autoPict="0">
                <anchor moveWithCells="1" sizeWithCells="1">
                  <from>
                    <xdr:col>15</xdr:col>
                    <xdr:colOff>68580</xdr:colOff>
                    <xdr:row>21</xdr:row>
                    <xdr:rowOff>0</xdr:rowOff>
                  </from>
                  <to>
                    <xdr:col>15</xdr:col>
                    <xdr:colOff>259080</xdr:colOff>
                    <xdr:row>22</xdr:row>
                    <xdr:rowOff>0</xdr:rowOff>
                  </to>
                </anchor>
              </controlPr>
            </control>
          </mc:Choice>
        </mc:AlternateContent>
        <mc:AlternateContent xmlns:mc="http://schemas.openxmlformats.org/markup-compatibility/2006">
          <mc:Choice Requires="x14">
            <control shapeId="1010701" r:id="rId16" name="Check Box 13">
              <controlPr defaultSize="0" autoFill="0" autoLine="0" autoPict="0">
                <anchor moveWithCells="1" sizeWithCells="1">
                  <from>
                    <xdr:col>7</xdr:col>
                    <xdr:colOff>68580</xdr:colOff>
                    <xdr:row>11</xdr:row>
                    <xdr:rowOff>0</xdr:rowOff>
                  </from>
                  <to>
                    <xdr:col>7</xdr:col>
                    <xdr:colOff>259080</xdr:colOff>
                    <xdr:row>12</xdr:row>
                    <xdr:rowOff>0</xdr:rowOff>
                  </to>
                </anchor>
              </controlPr>
            </control>
          </mc:Choice>
        </mc:AlternateContent>
        <mc:AlternateContent xmlns:mc="http://schemas.openxmlformats.org/markup-compatibility/2006">
          <mc:Choice Requires="x14">
            <control shapeId="1010702" r:id="rId17" name="Check Box 14">
              <controlPr defaultSize="0" autoFill="0" autoLine="0" autoPict="0">
                <anchor moveWithCells="1" sizeWithCells="1">
                  <from>
                    <xdr:col>9</xdr:col>
                    <xdr:colOff>68580</xdr:colOff>
                    <xdr:row>11</xdr:row>
                    <xdr:rowOff>0</xdr:rowOff>
                  </from>
                  <to>
                    <xdr:col>9</xdr:col>
                    <xdr:colOff>259080</xdr:colOff>
                    <xdr:row>12</xdr:row>
                    <xdr:rowOff>0</xdr:rowOff>
                  </to>
                </anchor>
              </controlPr>
            </control>
          </mc:Choice>
        </mc:AlternateContent>
        <mc:AlternateContent xmlns:mc="http://schemas.openxmlformats.org/markup-compatibility/2006">
          <mc:Choice Requires="x14">
            <control shapeId="1010703" r:id="rId18" name="Check Box 15">
              <controlPr defaultSize="0" autoFill="0" autoLine="0" autoPict="0">
                <anchor moveWithCells="1" sizeWithCells="1">
                  <from>
                    <xdr:col>7</xdr:col>
                    <xdr:colOff>68580</xdr:colOff>
                    <xdr:row>13</xdr:row>
                    <xdr:rowOff>0</xdr:rowOff>
                  </from>
                  <to>
                    <xdr:col>7</xdr:col>
                    <xdr:colOff>259080</xdr:colOff>
                    <xdr:row>14</xdr:row>
                    <xdr:rowOff>0</xdr:rowOff>
                  </to>
                </anchor>
              </controlPr>
            </control>
          </mc:Choice>
        </mc:AlternateContent>
        <mc:AlternateContent xmlns:mc="http://schemas.openxmlformats.org/markup-compatibility/2006">
          <mc:Choice Requires="x14">
            <control shapeId="1010704" r:id="rId19" name="Check Box 16">
              <controlPr defaultSize="0" autoFill="0" autoLine="0" autoPict="0">
                <anchor moveWithCells="1" sizeWithCells="1">
                  <from>
                    <xdr:col>9</xdr:col>
                    <xdr:colOff>68580</xdr:colOff>
                    <xdr:row>13</xdr:row>
                    <xdr:rowOff>0</xdr:rowOff>
                  </from>
                  <to>
                    <xdr:col>9</xdr:col>
                    <xdr:colOff>259080</xdr:colOff>
                    <xdr:row>14</xdr:row>
                    <xdr:rowOff>0</xdr:rowOff>
                  </to>
                </anchor>
              </controlPr>
            </control>
          </mc:Choice>
        </mc:AlternateContent>
        <mc:AlternateContent xmlns:mc="http://schemas.openxmlformats.org/markup-compatibility/2006">
          <mc:Choice Requires="x14">
            <control shapeId="1010705" r:id="rId20" name="Check Box 17">
              <controlPr defaultSize="0" autoFill="0" autoLine="0" autoPict="0">
                <anchor moveWithCells="1" sizeWithCells="1">
                  <from>
                    <xdr:col>7</xdr:col>
                    <xdr:colOff>68580</xdr:colOff>
                    <xdr:row>15</xdr:row>
                    <xdr:rowOff>0</xdr:rowOff>
                  </from>
                  <to>
                    <xdr:col>7</xdr:col>
                    <xdr:colOff>259080</xdr:colOff>
                    <xdr:row>16</xdr:row>
                    <xdr:rowOff>0</xdr:rowOff>
                  </to>
                </anchor>
              </controlPr>
            </control>
          </mc:Choice>
        </mc:AlternateContent>
        <mc:AlternateContent xmlns:mc="http://schemas.openxmlformats.org/markup-compatibility/2006">
          <mc:Choice Requires="x14">
            <control shapeId="1010706" r:id="rId21" name="Check Box 18">
              <controlPr defaultSize="0" autoFill="0" autoLine="0" autoPict="0">
                <anchor moveWithCells="1" sizeWithCells="1">
                  <from>
                    <xdr:col>9</xdr:col>
                    <xdr:colOff>68580</xdr:colOff>
                    <xdr:row>15</xdr:row>
                    <xdr:rowOff>0</xdr:rowOff>
                  </from>
                  <to>
                    <xdr:col>9</xdr:col>
                    <xdr:colOff>259080</xdr:colOff>
                    <xdr:row>16</xdr:row>
                    <xdr:rowOff>0</xdr:rowOff>
                  </to>
                </anchor>
              </controlPr>
            </control>
          </mc:Choice>
        </mc:AlternateContent>
        <mc:AlternateContent xmlns:mc="http://schemas.openxmlformats.org/markup-compatibility/2006">
          <mc:Choice Requires="x14">
            <control shapeId="1010707" r:id="rId22" name="Check Box 19">
              <controlPr defaultSize="0" autoFill="0" autoLine="0" autoPict="0">
                <anchor moveWithCells="1" sizeWithCells="1">
                  <from>
                    <xdr:col>7</xdr:col>
                    <xdr:colOff>68580</xdr:colOff>
                    <xdr:row>17</xdr:row>
                    <xdr:rowOff>0</xdr:rowOff>
                  </from>
                  <to>
                    <xdr:col>7</xdr:col>
                    <xdr:colOff>259080</xdr:colOff>
                    <xdr:row>18</xdr:row>
                    <xdr:rowOff>0</xdr:rowOff>
                  </to>
                </anchor>
              </controlPr>
            </control>
          </mc:Choice>
        </mc:AlternateContent>
        <mc:AlternateContent xmlns:mc="http://schemas.openxmlformats.org/markup-compatibility/2006">
          <mc:Choice Requires="x14">
            <control shapeId="1010708" r:id="rId23" name="Check Box 20">
              <controlPr defaultSize="0" autoFill="0" autoLine="0" autoPict="0">
                <anchor moveWithCells="1" sizeWithCells="1">
                  <from>
                    <xdr:col>9</xdr:col>
                    <xdr:colOff>68580</xdr:colOff>
                    <xdr:row>17</xdr:row>
                    <xdr:rowOff>0</xdr:rowOff>
                  </from>
                  <to>
                    <xdr:col>9</xdr:col>
                    <xdr:colOff>259080</xdr:colOff>
                    <xdr:row>18</xdr:row>
                    <xdr:rowOff>0</xdr:rowOff>
                  </to>
                </anchor>
              </controlPr>
            </control>
          </mc:Choice>
        </mc:AlternateContent>
        <mc:AlternateContent xmlns:mc="http://schemas.openxmlformats.org/markup-compatibility/2006">
          <mc:Choice Requires="x14">
            <control shapeId="1010709" r:id="rId24" name="Check Box 21">
              <controlPr defaultSize="0" autoFill="0" autoLine="0" autoPict="0">
                <anchor moveWithCells="1" sizeWithCells="1">
                  <from>
                    <xdr:col>7</xdr:col>
                    <xdr:colOff>68580</xdr:colOff>
                    <xdr:row>19</xdr:row>
                    <xdr:rowOff>0</xdr:rowOff>
                  </from>
                  <to>
                    <xdr:col>7</xdr:col>
                    <xdr:colOff>259080</xdr:colOff>
                    <xdr:row>20</xdr:row>
                    <xdr:rowOff>0</xdr:rowOff>
                  </to>
                </anchor>
              </controlPr>
            </control>
          </mc:Choice>
        </mc:AlternateContent>
        <mc:AlternateContent xmlns:mc="http://schemas.openxmlformats.org/markup-compatibility/2006">
          <mc:Choice Requires="x14">
            <control shapeId="1010710" r:id="rId25" name="Check Box 22">
              <controlPr defaultSize="0" autoFill="0" autoLine="0" autoPict="0">
                <anchor moveWithCells="1" sizeWithCells="1">
                  <from>
                    <xdr:col>9</xdr:col>
                    <xdr:colOff>68580</xdr:colOff>
                    <xdr:row>19</xdr:row>
                    <xdr:rowOff>0</xdr:rowOff>
                  </from>
                  <to>
                    <xdr:col>9</xdr:col>
                    <xdr:colOff>259080</xdr:colOff>
                    <xdr:row>20</xdr:row>
                    <xdr:rowOff>0</xdr:rowOff>
                  </to>
                </anchor>
              </controlPr>
            </control>
          </mc:Choice>
        </mc:AlternateContent>
        <mc:AlternateContent xmlns:mc="http://schemas.openxmlformats.org/markup-compatibility/2006">
          <mc:Choice Requires="x14">
            <control shapeId="1010711" r:id="rId26" name="Check Box 23">
              <controlPr defaultSize="0" autoFill="0" autoLine="0" autoPict="0">
                <anchor moveWithCells="1" sizeWithCells="1">
                  <from>
                    <xdr:col>7</xdr:col>
                    <xdr:colOff>68580</xdr:colOff>
                    <xdr:row>21</xdr:row>
                    <xdr:rowOff>0</xdr:rowOff>
                  </from>
                  <to>
                    <xdr:col>7</xdr:col>
                    <xdr:colOff>259080</xdr:colOff>
                    <xdr:row>22</xdr:row>
                    <xdr:rowOff>0</xdr:rowOff>
                  </to>
                </anchor>
              </controlPr>
            </control>
          </mc:Choice>
        </mc:AlternateContent>
        <mc:AlternateContent xmlns:mc="http://schemas.openxmlformats.org/markup-compatibility/2006">
          <mc:Choice Requires="x14">
            <control shapeId="1010712" r:id="rId27" name="Check Box 24">
              <controlPr defaultSize="0" autoFill="0" autoLine="0" autoPict="0">
                <anchor moveWithCells="1" sizeWithCells="1">
                  <from>
                    <xdr:col>9</xdr:col>
                    <xdr:colOff>68580</xdr:colOff>
                    <xdr:row>21</xdr:row>
                    <xdr:rowOff>0</xdr:rowOff>
                  </from>
                  <to>
                    <xdr:col>9</xdr:col>
                    <xdr:colOff>259080</xdr:colOff>
                    <xdr:row>22</xdr:row>
                    <xdr:rowOff>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Q83"/>
  <sheetViews>
    <sheetView view="pageBreakPreview" zoomScaleNormal="100" zoomScaleSheetLayoutView="100" workbookViewId="0"/>
  </sheetViews>
  <sheetFormatPr defaultColWidth="9" defaultRowHeight="20.100000000000001" customHeight="1"/>
  <cols>
    <col min="1" max="26" width="3.6640625" style="880" customWidth="1"/>
    <col min="27" max="28" width="3.88671875" style="880" customWidth="1"/>
    <col min="29" max="16384" width="9" style="880"/>
  </cols>
  <sheetData>
    <row r="1" spans="1:29" ht="20.100000000000001" customHeight="1">
      <c r="A1" s="881"/>
      <c r="B1" s="885"/>
      <c r="C1" s="881"/>
      <c r="D1" s="881"/>
      <c r="E1" s="881"/>
      <c r="F1" s="881"/>
      <c r="G1" s="881"/>
      <c r="H1" s="881"/>
      <c r="I1" s="881"/>
      <c r="J1" s="881"/>
      <c r="K1" s="885"/>
      <c r="L1" s="881"/>
      <c r="M1" s="881"/>
      <c r="N1" s="881"/>
      <c r="O1" s="881"/>
      <c r="P1" s="881"/>
      <c r="Q1" s="881"/>
      <c r="R1" s="881"/>
      <c r="S1" s="881"/>
      <c r="T1" s="881"/>
      <c r="U1" s="881"/>
      <c r="V1" s="881" t="s">
        <v>1890</v>
      </c>
      <c r="X1" s="882"/>
      <c r="Y1" s="881"/>
      <c r="AA1" s="881"/>
      <c r="AB1" s="881"/>
      <c r="AC1" s="881"/>
    </row>
    <row r="2" spans="1:29" ht="20.100000000000001" customHeight="1">
      <c r="A2" s="881"/>
      <c r="B2" s="885"/>
      <c r="C2" s="881"/>
      <c r="D2" s="881"/>
      <c r="E2" s="881"/>
      <c r="F2" s="881"/>
      <c r="G2" s="881"/>
      <c r="H2" s="881"/>
      <c r="I2" s="881"/>
      <c r="J2" s="881"/>
      <c r="K2" s="881"/>
      <c r="L2" s="881"/>
      <c r="M2" s="881"/>
      <c r="N2" s="881"/>
      <c r="O2" s="881"/>
      <c r="P2" s="885"/>
      <c r="Q2" s="881"/>
      <c r="R2" s="881"/>
      <c r="S2" s="885"/>
      <c r="T2" s="881"/>
      <c r="U2" s="881"/>
      <c r="V2" s="885"/>
      <c r="X2" s="881"/>
      <c r="Y2" s="885"/>
      <c r="Z2" s="881"/>
      <c r="AA2" s="881"/>
      <c r="AB2" s="881"/>
      <c r="AC2" s="881"/>
    </row>
    <row r="3" spans="1:29" ht="40.35" customHeight="1">
      <c r="A3" s="881"/>
      <c r="B3" s="885"/>
      <c r="C3" s="881"/>
      <c r="D3" s="881"/>
      <c r="E3" s="881"/>
      <c r="F3" s="881"/>
      <c r="G3" s="881"/>
      <c r="H3" s="881"/>
      <c r="I3" s="881"/>
      <c r="J3" s="881"/>
      <c r="L3" s="888" t="s">
        <v>1889</v>
      </c>
      <c r="N3" s="881"/>
      <c r="O3" s="881"/>
      <c r="P3" s="881"/>
      <c r="Q3" s="881"/>
      <c r="R3" s="881"/>
      <c r="S3" s="881"/>
      <c r="T3" s="881"/>
      <c r="U3" s="881"/>
      <c r="V3" s="881"/>
      <c r="W3" s="881"/>
      <c r="X3" s="881"/>
      <c r="Y3" s="881"/>
      <c r="Z3" s="881"/>
      <c r="AA3" s="881"/>
      <c r="AB3" s="881"/>
      <c r="AC3" s="881"/>
    </row>
    <row r="4" spans="1:29" ht="20.100000000000001" customHeight="1">
      <c r="Q4" s="1805"/>
      <c r="R4" s="4618">
        <v>45413</v>
      </c>
      <c r="S4" s="4618"/>
      <c r="T4" s="4618"/>
      <c r="U4" s="4618"/>
      <c r="V4" s="4618"/>
      <c r="W4" s="1805"/>
    </row>
    <row r="5" spans="1:29" ht="15" customHeight="1">
      <c r="M5" s="889"/>
    </row>
    <row r="6" spans="1:29" ht="15" customHeight="1">
      <c r="N6" s="889"/>
      <c r="Z6" s="880" t="s">
        <v>1574</v>
      </c>
    </row>
    <row r="7" spans="1:29" ht="15" customHeight="1">
      <c r="A7" s="880" t="s">
        <v>1891</v>
      </c>
      <c r="N7" s="889"/>
      <c r="Z7" s="880" t="s">
        <v>1575</v>
      </c>
    </row>
    <row r="8" spans="1:29" ht="15" customHeight="1">
      <c r="A8" s="2482" t="str">
        <f>入力シート!C5</f>
        <v>久留米市長</v>
      </c>
      <c r="B8" s="2482"/>
      <c r="C8" s="2482"/>
      <c r="D8" s="2482"/>
      <c r="E8" s="2482"/>
      <c r="F8" s="2482"/>
      <c r="G8" s="880" t="s">
        <v>1596</v>
      </c>
      <c r="M8" s="889"/>
      <c r="Z8" s="880" t="s">
        <v>1576</v>
      </c>
    </row>
    <row r="9" spans="1:29" ht="15" customHeight="1">
      <c r="L9" s="880" t="s">
        <v>1577</v>
      </c>
    </row>
    <row r="10" spans="1:29" ht="15" customHeight="1">
      <c r="M10" s="880" t="s">
        <v>1888</v>
      </c>
      <c r="Q10" s="5165" t="s">
        <v>1892</v>
      </c>
      <c r="R10" s="5165"/>
      <c r="S10" s="5165"/>
      <c r="T10" s="5165"/>
      <c r="U10" s="5165"/>
    </row>
    <row r="11" spans="1:29" ht="15" customHeight="1">
      <c r="M11" s="880" t="s">
        <v>1578</v>
      </c>
      <c r="Q11" s="2483" t="str">
        <f>入力シート!C25</f>
        <v>久留米市〇〇町１２３</v>
      </c>
      <c r="R11" s="2483"/>
      <c r="S11" s="2483"/>
      <c r="T11" s="2483"/>
      <c r="U11" s="2483"/>
      <c r="V11" s="2483"/>
      <c r="W11" s="2483"/>
    </row>
    <row r="12" spans="1:29" ht="15" customHeight="1">
      <c r="M12" s="880" t="s">
        <v>1887</v>
      </c>
      <c r="Q12" s="5166"/>
      <c r="R12" s="5166"/>
      <c r="S12" s="5166"/>
      <c r="T12" s="5166"/>
      <c r="U12" s="5166"/>
      <c r="V12" s="5166"/>
      <c r="W12" s="5166"/>
    </row>
    <row r="13" spans="1:29" ht="15" customHeight="1">
      <c r="M13" s="1073" t="s">
        <v>1886</v>
      </c>
      <c r="Q13" s="2483" t="str">
        <f>入力シート!C26</f>
        <v>(株）○○○○建設</v>
      </c>
      <c r="R13" s="2483"/>
      <c r="S13" s="2483"/>
      <c r="T13" s="2483"/>
      <c r="U13" s="2483"/>
      <c r="V13" s="2483"/>
      <c r="W13" s="2483"/>
    </row>
    <row r="14" spans="1:29" ht="15" customHeight="1">
      <c r="M14" s="1073" t="s">
        <v>1885</v>
      </c>
      <c r="Q14" s="2483" t="str">
        <f>入力シート!C27</f>
        <v>代表取締役　久留米一郎</v>
      </c>
      <c r="R14" s="2483"/>
      <c r="S14" s="2483"/>
      <c r="T14" s="2483"/>
      <c r="U14" s="2483"/>
      <c r="V14" s="2483"/>
      <c r="W14" s="2483"/>
    </row>
    <row r="15" spans="1:29" ht="15" customHeight="1">
      <c r="M15" s="880" t="s">
        <v>1884</v>
      </c>
      <c r="Q15" s="2483" t="str">
        <f>入力シート!C28</f>
        <v>0942-12-○○○○</v>
      </c>
      <c r="R15" s="2483"/>
      <c r="S15" s="2483"/>
      <c r="T15" s="2483"/>
      <c r="U15" s="2483"/>
      <c r="V15" s="2483"/>
      <c r="W15" s="2483"/>
    </row>
    <row r="17" spans="2:24" ht="20.100000000000001" customHeight="1">
      <c r="B17" s="880" t="s">
        <v>1883</v>
      </c>
      <c r="M17" s="889"/>
    </row>
    <row r="18" spans="2:24" ht="20.100000000000001" customHeight="1">
      <c r="B18" s="880" t="s">
        <v>1882</v>
      </c>
      <c r="M18" s="889"/>
    </row>
    <row r="19" spans="2:24" s="881" customFormat="1" ht="20.100000000000001" customHeight="1"/>
    <row r="20" spans="2:24" s="881" customFormat="1" ht="20.100000000000001" customHeight="1">
      <c r="L20" s="889" t="s">
        <v>1584</v>
      </c>
    </row>
    <row r="21" spans="2:24" s="881" customFormat="1" ht="20.100000000000001" customHeight="1">
      <c r="L21" s="889"/>
    </row>
    <row r="22" spans="2:24" s="881" customFormat="1" ht="20.100000000000001" customHeight="1">
      <c r="B22" s="881" t="s">
        <v>1585</v>
      </c>
      <c r="F22" s="2478" t="str">
        <f>入力シート!C10</f>
        <v>○○校区道路改良工事</v>
      </c>
      <c r="G22" s="2478"/>
      <c r="H22" s="2478"/>
      <c r="I22" s="2478"/>
      <c r="J22" s="2478"/>
      <c r="K22" s="2478"/>
      <c r="L22" s="2478"/>
      <c r="M22" s="2478"/>
      <c r="N22" s="2478"/>
      <c r="O22" s="2478"/>
      <c r="P22" s="2478"/>
      <c r="Q22" s="2478"/>
      <c r="R22" s="2478"/>
      <c r="S22" s="2478"/>
      <c r="T22" s="2478"/>
    </row>
    <row r="23" spans="2:24" s="881" customFormat="1" ht="20.100000000000001" customHeight="1"/>
    <row r="24" spans="2:24" s="881" customFormat="1" ht="20.100000000000001" customHeight="1">
      <c r="B24" s="881" t="s">
        <v>1586</v>
      </c>
      <c r="F24" s="2479" t="s">
        <v>1587</v>
      </c>
      <c r="G24" s="2479"/>
      <c r="H24" s="2479"/>
      <c r="I24" s="2478" t="str">
        <f>入力シート!C12</f>
        <v>久留米市○○町</v>
      </c>
      <c r="J24" s="2478"/>
      <c r="K24" s="2478"/>
      <c r="L24" s="2478"/>
      <c r="M24" s="2478"/>
      <c r="N24" s="2478"/>
      <c r="O24" s="2478"/>
      <c r="P24" s="2478"/>
      <c r="Q24" s="2478"/>
      <c r="R24" s="890"/>
      <c r="S24" s="890"/>
      <c r="T24" s="890"/>
    </row>
    <row r="25" spans="2:24" s="881" customFormat="1" ht="20.100000000000001" customHeight="1"/>
    <row r="26" spans="2:24" s="881" customFormat="1" ht="20.100000000000001" customHeight="1">
      <c r="B26" s="881" t="s">
        <v>1881</v>
      </c>
      <c r="J26" s="5167" t="s">
        <v>1880</v>
      </c>
      <c r="K26" s="5167"/>
      <c r="L26" s="5167"/>
      <c r="M26" s="5167"/>
      <c r="N26" s="5167"/>
      <c r="O26" s="5167"/>
    </row>
    <row r="27" spans="2:24" s="881" customFormat="1" ht="20.100000000000001" customHeight="1"/>
    <row r="28" spans="2:24" s="881" customFormat="1" ht="20.100000000000001" customHeight="1">
      <c r="B28" s="881" t="s">
        <v>1879</v>
      </c>
    </row>
    <row r="29" spans="2:24" s="881" customFormat="1" ht="20.100000000000001" customHeight="1">
      <c r="B29" s="881" t="s">
        <v>1878</v>
      </c>
    </row>
    <row r="30" spans="2:24" s="881" customFormat="1" ht="20.100000000000001" customHeight="1">
      <c r="B30" s="918"/>
      <c r="C30" s="919"/>
      <c r="D30" s="919"/>
      <c r="E30" s="920" t="s">
        <v>1877</v>
      </c>
      <c r="F30" s="919"/>
      <c r="G30" s="919"/>
      <c r="H30" s="921"/>
      <c r="I30" s="918"/>
      <c r="J30" s="919"/>
      <c r="K30" s="920" t="s">
        <v>1707</v>
      </c>
      <c r="L30" s="919"/>
      <c r="M30" s="921"/>
      <c r="N30" s="918"/>
      <c r="O30" s="919"/>
      <c r="P30" s="919"/>
      <c r="Q30" s="919"/>
      <c r="R30" s="919"/>
      <c r="S30" s="920" t="s">
        <v>1708</v>
      </c>
      <c r="T30" s="920"/>
      <c r="U30" s="919"/>
      <c r="V30" s="919"/>
      <c r="W30" s="919"/>
      <c r="X30" s="921"/>
    </row>
    <row r="31" spans="2:24" s="881" customFormat="1" ht="27.6" customHeight="1">
      <c r="B31" s="5168"/>
      <c r="C31" s="5169"/>
      <c r="D31" s="5169"/>
      <c r="E31" s="5169"/>
      <c r="F31" s="5169"/>
      <c r="G31" s="5169"/>
      <c r="H31" s="5170"/>
      <c r="I31" s="5168"/>
      <c r="J31" s="5169"/>
      <c r="K31" s="5169"/>
      <c r="L31" s="5169"/>
      <c r="M31" s="5170"/>
      <c r="N31" s="5168"/>
      <c r="O31" s="5169"/>
      <c r="P31" s="5169"/>
      <c r="Q31" s="5169"/>
      <c r="R31" s="5169"/>
      <c r="S31" s="5169"/>
      <c r="T31" s="5169"/>
      <c r="U31" s="5169"/>
      <c r="V31" s="5169"/>
      <c r="W31" s="5169"/>
      <c r="X31" s="5170"/>
    </row>
    <row r="32" spans="2:24" s="881" customFormat="1" ht="27.6" customHeight="1">
      <c r="B32" s="5168"/>
      <c r="C32" s="5169"/>
      <c r="D32" s="5169"/>
      <c r="E32" s="5169"/>
      <c r="F32" s="5169"/>
      <c r="G32" s="5169"/>
      <c r="H32" s="5170"/>
      <c r="I32" s="5168"/>
      <c r="J32" s="5169"/>
      <c r="K32" s="5169"/>
      <c r="L32" s="5169"/>
      <c r="M32" s="5170"/>
      <c r="N32" s="5168"/>
      <c r="O32" s="5169"/>
      <c r="P32" s="5169"/>
      <c r="Q32" s="5169"/>
      <c r="R32" s="5169"/>
      <c r="S32" s="5169"/>
      <c r="T32" s="5169"/>
      <c r="U32" s="5169"/>
      <c r="V32" s="5169"/>
      <c r="W32" s="5169"/>
      <c r="X32" s="5170"/>
    </row>
    <row r="33" spans="2:24" s="881" customFormat="1" ht="27.6" customHeight="1">
      <c r="B33" s="5168"/>
      <c r="C33" s="5169"/>
      <c r="D33" s="5169"/>
      <c r="E33" s="5169"/>
      <c r="F33" s="5169"/>
      <c r="G33" s="5169"/>
      <c r="H33" s="5170"/>
      <c r="I33" s="5168"/>
      <c r="J33" s="5169"/>
      <c r="K33" s="5169"/>
      <c r="L33" s="5169"/>
      <c r="M33" s="5170"/>
      <c r="N33" s="5168"/>
      <c r="O33" s="5169"/>
      <c r="P33" s="5169"/>
      <c r="Q33" s="5169"/>
      <c r="R33" s="5169"/>
      <c r="S33" s="5169"/>
      <c r="T33" s="5169"/>
      <c r="U33" s="5169"/>
      <c r="V33" s="5169"/>
      <c r="W33" s="5169"/>
      <c r="X33" s="5170"/>
    </row>
    <row r="34" spans="2:24" s="881" customFormat="1" ht="27.6" customHeight="1">
      <c r="B34" s="5168"/>
      <c r="C34" s="5169"/>
      <c r="D34" s="5169"/>
      <c r="E34" s="5169"/>
      <c r="F34" s="5169"/>
      <c r="G34" s="5169"/>
      <c r="H34" s="5170"/>
      <c r="I34" s="5168"/>
      <c r="J34" s="5169"/>
      <c r="K34" s="5169"/>
      <c r="L34" s="5169"/>
      <c r="M34" s="5170"/>
      <c r="N34" s="5168"/>
      <c r="O34" s="5169"/>
      <c r="P34" s="5169"/>
      <c r="Q34" s="5169"/>
      <c r="R34" s="5169"/>
      <c r="S34" s="5169"/>
      <c r="T34" s="5169"/>
      <c r="U34" s="5169"/>
      <c r="V34" s="5169"/>
      <c r="W34" s="5169"/>
      <c r="X34" s="5170"/>
    </row>
    <row r="35" spans="2:24" s="881" customFormat="1" ht="20.100000000000001" customHeight="1"/>
    <row r="36" spans="2:24" s="881" customFormat="1" ht="20.100000000000001" customHeight="1">
      <c r="B36" s="881" t="s">
        <v>1876</v>
      </c>
      <c r="N36" s="5167"/>
      <c r="O36" s="5167"/>
      <c r="P36" s="5167"/>
      <c r="Q36" s="881" t="s">
        <v>1875</v>
      </c>
    </row>
    <row r="37" spans="2:24" s="881" customFormat="1" ht="20.100000000000001" customHeight="1">
      <c r="Q37" s="881" t="s">
        <v>1874</v>
      </c>
    </row>
    <row r="38" spans="2:24" ht="20.100000000000001" customHeight="1">
      <c r="B38" s="880" t="s">
        <v>1873</v>
      </c>
      <c r="U38" s="881"/>
      <c r="V38" s="881"/>
      <c r="W38" s="881"/>
      <c r="X38" s="881"/>
    </row>
    <row r="39" spans="2:24" ht="20.100000000000001" customHeight="1">
      <c r="B39" s="880" t="s">
        <v>1872</v>
      </c>
      <c r="U39" s="881"/>
      <c r="V39" s="881"/>
      <c r="W39" s="881"/>
      <c r="X39" s="881"/>
    </row>
    <row r="40" spans="2:24" ht="20.100000000000001" customHeight="1">
      <c r="B40" s="880" t="s">
        <v>1871</v>
      </c>
      <c r="U40" s="881"/>
      <c r="V40" s="881"/>
      <c r="W40" s="881"/>
      <c r="X40" s="881"/>
    </row>
    <row r="41" spans="2:24" ht="20.100000000000001" customHeight="1">
      <c r="B41" s="882"/>
    </row>
    <row r="83" spans="43:43" ht="20.100000000000001" customHeight="1">
      <c r="AQ83" s="880" t="b">
        <v>0</v>
      </c>
    </row>
  </sheetData>
  <mergeCells count="25">
    <mergeCell ref="N36:P36"/>
    <mergeCell ref="J26:O26"/>
    <mergeCell ref="B31:H31"/>
    <mergeCell ref="B32:H32"/>
    <mergeCell ref="B33:H33"/>
    <mergeCell ref="B34:H34"/>
    <mergeCell ref="I31:M31"/>
    <mergeCell ref="I32:M32"/>
    <mergeCell ref="I33:M33"/>
    <mergeCell ref="I34:M34"/>
    <mergeCell ref="N31:X31"/>
    <mergeCell ref="N32:X32"/>
    <mergeCell ref="N33:X33"/>
    <mergeCell ref="N34:X34"/>
    <mergeCell ref="Q15:W15"/>
    <mergeCell ref="Q14:W14"/>
    <mergeCell ref="Q13:W13"/>
    <mergeCell ref="F22:T22"/>
    <mergeCell ref="F24:H24"/>
    <mergeCell ref="I24:Q24"/>
    <mergeCell ref="A8:F8"/>
    <mergeCell ref="Q10:U10"/>
    <mergeCell ref="Q11:W11"/>
    <mergeCell ref="Q12:W12"/>
    <mergeCell ref="R4:V4"/>
  </mergeCells>
  <phoneticPr fontId="14"/>
  <dataValidations count="1">
    <dataValidation type="list" allowBlank="1" showInputMessage="1" showErrorMessage="1" sqref="WVJ98304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formula1>$Z$7:$Z$8</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G44"/>
  <sheetViews>
    <sheetView view="pageBreakPreview" zoomScale="80" zoomScaleNormal="100" zoomScaleSheetLayoutView="80" workbookViewId="0">
      <selection activeCell="A33" sqref="A33:D33"/>
    </sheetView>
  </sheetViews>
  <sheetFormatPr defaultRowHeight="13.2"/>
  <cols>
    <col min="1" max="2" width="14.33203125" style="1322" customWidth="1"/>
    <col min="3" max="4" width="7.6640625" style="1322" customWidth="1"/>
    <col min="5" max="5" width="13.88671875" style="1322" customWidth="1"/>
    <col min="6" max="6" width="9" style="1322"/>
    <col min="7" max="7" width="15" style="1322" customWidth="1"/>
    <col min="8" max="256" width="9" style="1322"/>
    <col min="257" max="258" width="14.33203125" style="1322" customWidth="1"/>
    <col min="259" max="260" width="7.6640625" style="1322" customWidth="1"/>
    <col min="261" max="261" width="13.88671875" style="1322" customWidth="1"/>
    <col min="262" max="262" width="9" style="1322"/>
    <col min="263" max="263" width="15" style="1322" customWidth="1"/>
    <col min="264" max="512" width="9" style="1322"/>
    <col min="513" max="514" width="14.33203125" style="1322" customWidth="1"/>
    <col min="515" max="516" width="7.6640625" style="1322" customWidth="1"/>
    <col min="517" max="517" width="13.88671875" style="1322" customWidth="1"/>
    <col min="518" max="518" width="9" style="1322"/>
    <col min="519" max="519" width="15" style="1322" customWidth="1"/>
    <col min="520" max="768" width="9" style="1322"/>
    <col min="769" max="770" width="14.33203125" style="1322" customWidth="1"/>
    <col min="771" max="772" width="7.6640625" style="1322" customWidth="1"/>
    <col min="773" max="773" width="13.88671875" style="1322" customWidth="1"/>
    <col min="774" max="774" width="9" style="1322"/>
    <col min="775" max="775" width="15" style="1322" customWidth="1"/>
    <col min="776" max="1024" width="9" style="1322"/>
    <col min="1025" max="1026" width="14.33203125" style="1322" customWidth="1"/>
    <col min="1027" max="1028" width="7.6640625" style="1322" customWidth="1"/>
    <col min="1029" max="1029" width="13.88671875" style="1322" customWidth="1"/>
    <col min="1030" max="1030" width="9" style="1322"/>
    <col min="1031" max="1031" width="15" style="1322" customWidth="1"/>
    <col min="1032" max="1280" width="9" style="1322"/>
    <col min="1281" max="1282" width="14.33203125" style="1322" customWidth="1"/>
    <col min="1283" max="1284" width="7.6640625" style="1322" customWidth="1"/>
    <col min="1285" max="1285" width="13.88671875" style="1322" customWidth="1"/>
    <col min="1286" max="1286" width="9" style="1322"/>
    <col min="1287" max="1287" width="15" style="1322" customWidth="1"/>
    <col min="1288" max="1536" width="9" style="1322"/>
    <col min="1537" max="1538" width="14.33203125" style="1322" customWidth="1"/>
    <col min="1539" max="1540" width="7.6640625" style="1322" customWidth="1"/>
    <col min="1541" max="1541" width="13.88671875" style="1322" customWidth="1"/>
    <col min="1542" max="1542" width="9" style="1322"/>
    <col min="1543" max="1543" width="15" style="1322" customWidth="1"/>
    <col min="1544" max="1792" width="9" style="1322"/>
    <col min="1793" max="1794" width="14.33203125" style="1322" customWidth="1"/>
    <col min="1795" max="1796" width="7.6640625" style="1322" customWidth="1"/>
    <col min="1797" max="1797" width="13.88671875" style="1322" customWidth="1"/>
    <col min="1798" max="1798" width="9" style="1322"/>
    <col min="1799" max="1799" width="15" style="1322" customWidth="1"/>
    <col min="1800" max="2048" width="9" style="1322"/>
    <col min="2049" max="2050" width="14.33203125" style="1322" customWidth="1"/>
    <col min="2051" max="2052" width="7.6640625" style="1322" customWidth="1"/>
    <col min="2053" max="2053" width="13.88671875" style="1322" customWidth="1"/>
    <col min="2054" max="2054" width="9" style="1322"/>
    <col min="2055" max="2055" width="15" style="1322" customWidth="1"/>
    <col min="2056" max="2304" width="9" style="1322"/>
    <col min="2305" max="2306" width="14.33203125" style="1322" customWidth="1"/>
    <col min="2307" max="2308" width="7.6640625" style="1322" customWidth="1"/>
    <col min="2309" max="2309" width="13.88671875" style="1322" customWidth="1"/>
    <col min="2310" max="2310" width="9" style="1322"/>
    <col min="2311" max="2311" width="15" style="1322" customWidth="1"/>
    <col min="2312" max="2560" width="9" style="1322"/>
    <col min="2561" max="2562" width="14.33203125" style="1322" customWidth="1"/>
    <col min="2563" max="2564" width="7.6640625" style="1322" customWidth="1"/>
    <col min="2565" max="2565" width="13.88671875" style="1322" customWidth="1"/>
    <col min="2566" max="2566" width="9" style="1322"/>
    <col min="2567" max="2567" width="15" style="1322" customWidth="1"/>
    <col min="2568" max="2816" width="9" style="1322"/>
    <col min="2817" max="2818" width="14.33203125" style="1322" customWidth="1"/>
    <col min="2819" max="2820" width="7.6640625" style="1322" customWidth="1"/>
    <col min="2821" max="2821" width="13.88671875" style="1322" customWidth="1"/>
    <col min="2822" max="2822" width="9" style="1322"/>
    <col min="2823" max="2823" width="15" style="1322" customWidth="1"/>
    <col min="2824" max="3072" width="9" style="1322"/>
    <col min="3073" max="3074" width="14.33203125" style="1322" customWidth="1"/>
    <col min="3075" max="3076" width="7.6640625" style="1322" customWidth="1"/>
    <col min="3077" max="3077" width="13.88671875" style="1322" customWidth="1"/>
    <col min="3078" max="3078" width="9" style="1322"/>
    <col min="3079" max="3079" width="15" style="1322" customWidth="1"/>
    <col min="3080" max="3328" width="9" style="1322"/>
    <col min="3329" max="3330" width="14.33203125" style="1322" customWidth="1"/>
    <col min="3331" max="3332" width="7.6640625" style="1322" customWidth="1"/>
    <col min="3333" max="3333" width="13.88671875" style="1322" customWidth="1"/>
    <col min="3334" max="3334" width="9" style="1322"/>
    <col min="3335" max="3335" width="15" style="1322" customWidth="1"/>
    <col min="3336" max="3584" width="9" style="1322"/>
    <col min="3585" max="3586" width="14.33203125" style="1322" customWidth="1"/>
    <col min="3587" max="3588" width="7.6640625" style="1322" customWidth="1"/>
    <col min="3589" max="3589" width="13.88671875" style="1322" customWidth="1"/>
    <col min="3590" max="3590" width="9" style="1322"/>
    <col min="3591" max="3591" width="15" style="1322" customWidth="1"/>
    <col min="3592" max="3840" width="9" style="1322"/>
    <col min="3841" max="3842" width="14.33203125" style="1322" customWidth="1"/>
    <col min="3843" max="3844" width="7.6640625" style="1322" customWidth="1"/>
    <col min="3845" max="3845" width="13.88671875" style="1322" customWidth="1"/>
    <col min="3846" max="3846" width="9" style="1322"/>
    <col min="3847" max="3847" width="15" style="1322" customWidth="1"/>
    <col min="3848" max="4096" width="9" style="1322"/>
    <col min="4097" max="4098" width="14.33203125" style="1322" customWidth="1"/>
    <col min="4099" max="4100" width="7.6640625" style="1322" customWidth="1"/>
    <col min="4101" max="4101" width="13.88671875" style="1322" customWidth="1"/>
    <col min="4102" max="4102" width="9" style="1322"/>
    <col min="4103" max="4103" width="15" style="1322" customWidth="1"/>
    <col min="4104" max="4352" width="9" style="1322"/>
    <col min="4353" max="4354" width="14.33203125" style="1322" customWidth="1"/>
    <col min="4355" max="4356" width="7.6640625" style="1322" customWidth="1"/>
    <col min="4357" max="4357" width="13.88671875" style="1322" customWidth="1"/>
    <col min="4358" max="4358" width="9" style="1322"/>
    <col min="4359" max="4359" width="15" style="1322" customWidth="1"/>
    <col min="4360" max="4608" width="9" style="1322"/>
    <col min="4609" max="4610" width="14.33203125" style="1322" customWidth="1"/>
    <col min="4611" max="4612" width="7.6640625" style="1322" customWidth="1"/>
    <col min="4613" max="4613" width="13.88671875" style="1322" customWidth="1"/>
    <col min="4614" max="4614" width="9" style="1322"/>
    <col min="4615" max="4615" width="15" style="1322" customWidth="1"/>
    <col min="4616" max="4864" width="9" style="1322"/>
    <col min="4865" max="4866" width="14.33203125" style="1322" customWidth="1"/>
    <col min="4867" max="4868" width="7.6640625" style="1322" customWidth="1"/>
    <col min="4869" max="4869" width="13.88671875" style="1322" customWidth="1"/>
    <col min="4870" max="4870" width="9" style="1322"/>
    <col min="4871" max="4871" width="15" style="1322" customWidth="1"/>
    <col min="4872" max="5120" width="9" style="1322"/>
    <col min="5121" max="5122" width="14.33203125" style="1322" customWidth="1"/>
    <col min="5123" max="5124" width="7.6640625" style="1322" customWidth="1"/>
    <col min="5125" max="5125" width="13.88671875" style="1322" customWidth="1"/>
    <col min="5126" max="5126" width="9" style="1322"/>
    <col min="5127" max="5127" width="15" style="1322" customWidth="1"/>
    <col min="5128" max="5376" width="9" style="1322"/>
    <col min="5377" max="5378" width="14.33203125" style="1322" customWidth="1"/>
    <col min="5379" max="5380" width="7.6640625" style="1322" customWidth="1"/>
    <col min="5381" max="5381" width="13.88671875" style="1322" customWidth="1"/>
    <col min="5382" max="5382" width="9" style="1322"/>
    <col min="5383" max="5383" width="15" style="1322" customWidth="1"/>
    <col min="5384" max="5632" width="9" style="1322"/>
    <col min="5633" max="5634" width="14.33203125" style="1322" customWidth="1"/>
    <col min="5635" max="5636" width="7.6640625" style="1322" customWidth="1"/>
    <col min="5637" max="5637" width="13.88671875" style="1322" customWidth="1"/>
    <col min="5638" max="5638" width="9" style="1322"/>
    <col min="5639" max="5639" width="15" style="1322" customWidth="1"/>
    <col min="5640" max="5888" width="9" style="1322"/>
    <col min="5889" max="5890" width="14.33203125" style="1322" customWidth="1"/>
    <col min="5891" max="5892" width="7.6640625" style="1322" customWidth="1"/>
    <col min="5893" max="5893" width="13.88671875" style="1322" customWidth="1"/>
    <col min="5894" max="5894" width="9" style="1322"/>
    <col min="5895" max="5895" width="15" style="1322" customWidth="1"/>
    <col min="5896" max="6144" width="9" style="1322"/>
    <col min="6145" max="6146" width="14.33203125" style="1322" customWidth="1"/>
    <col min="6147" max="6148" width="7.6640625" style="1322" customWidth="1"/>
    <col min="6149" max="6149" width="13.88671875" style="1322" customWidth="1"/>
    <col min="6150" max="6150" width="9" style="1322"/>
    <col min="6151" max="6151" width="15" style="1322" customWidth="1"/>
    <col min="6152" max="6400" width="9" style="1322"/>
    <col min="6401" max="6402" width="14.33203125" style="1322" customWidth="1"/>
    <col min="6403" max="6404" width="7.6640625" style="1322" customWidth="1"/>
    <col min="6405" max="6405" width="13.88671875" style="1322" customWidth="1"/>
    <col min="6406" max="6406" width="9" style="1322"/>
    <col min="6407" max="6407" width="15" style="1322" customWidth="1"/>
    <col min="6408" max="6656" width="9" style="1322"/>
    <col min="6657" max="6658" width="14.33203125" style="1322" customWidth="1"/>
    <col min="6659" max="6660" width="7.6640625" style="1322" customWidth="1"/>
    <col min="6661" max="6661" width="13.88671875" style="1322" customWidth="1"/>
    <col min="6662" max="6662" width="9" style="1322"/>
    <col min="6663" max="6663" width="15" style="1322" customWidth="1"/>
    <col min="6664" max="6912" width="9" style="1322"/>
    <col min="6913" max="6914" width="14.33203125" style="1322" customWidth="1"/>
    <col min="6915" max="6916" width="7.6640625" style="1322" customWidth="1"/>
    <col min="6917" max="6917" width="13.88671875" style="1322" customWidth="1"/>
    <col min="6918" max="6918" width="9" style="1322"/>
    <col min="6919" max="6919" width="15" style="1322" customWidth="1"/>
    <col min="6920" max="7168" width="9" style="1322"/>
    <col min="7169" max="7170" width="14.33203125" style="1322" customWidth="1"/>
    <col min="7171" max="7172" width="7.6640625" style="1322" customWidth="1"/>
    <col min="7173" max="7173" width="13.88671875" style="1322" customWidth="1"/>
    <col min="7174" max="7174" width="9" style="1322"/>
    <col min="7175" max="7175" width="15" style="1322" customWidth="1"/>
    <col min="7176" max="7424" width="9" style="1322"/>
    <col min="7425" max="7426" width="14.33203125" style="1322" customWidth="1"/>
    <col min="7427" max="7428" width="7.6640625" style="1322" customWidth="1"/>
    <col min="7429" max="7429" width="13.88671875" style="1322" customWidth="1"/>
    <col min="7430" max="7430" width="9" style="1322"/>
    <col min="7431" max="7431" width="15" style="1322" customWidth="1"/>
    <col min="7432" max="7680" width="9" style="1322"/>
    <col min="7681" max="7682" width="14.33203125" style="1322" customWidth="1"/>
    <col min="7683" max="7684" width="7.6640625" style="1322" customWidth="1"/>
    <col min="7685" max="7685" width="13.88671875" style="1322" customWidth="1"/>
    <col min="7686" max="7686" width="9" style="1322"/>
    <col min="7687" max="7687" width="15" style="1322" customWidth="1"/>
    <col min="7688" max="7936" width="9" style="1322"/>
    <col min="7937" max="7938" width="14.33203125" style="1322" customWidth="1"/>
    <col min="7939" max="7940" width="7.6640625" style="1322" customWidth="1"/>
    <col min="7941" max="7941" width="13.88671875" style="1322" customWidth="1"/>
    <col min="7942" max="7942" width="9" style="1322"/>
    <col min="7943" max="7943" width="15" style="1322" customWidth="1"/>
    <col min="7944" max="8192" width="9" style="1322"/>
    <col min="8193" max="8194" width="14.33203125" style="1322" customWidth="1"/>
    <col min="8195" max="8196" width="7.6640625" style="1322" customWidth="1"/>
    <col min="8197" max="8197" width="13.88671875" style="1322" customWidth="1"/>
    <col min="8198" max="8198" width="9" style="1322"/>
    <col min="8199" max="8199" width="15" style="1322" customWidth="1"/>
    <col min="8200" max="8448" width="9" style="1322"/>
    <col min="8449" max="8450" width="14.33203125" style="1322" customWidth="1"/>
    <col min="8451" max="8452" width="7.6640625" style="1322" customWidth="1"/>
    <col min="8453" max="8453" width="13.88671875" style="1322" customWidth="1"/>
    <col min="8454" max="8454" width="9" style="1322"/>
    <col min="8455" max="8455" width="15" style="1322" customWidth="1"/>
    <col min="8456" max="8704" width="9" style="1322"/>
    <col min="8705" max="8706" width="14.33203125" style="1322" customWidth="1"/>
    <col min="8707" max="8708" width="7.6640625" style="1322" customWidth="1"/>
    <col min="8709" max="8709" width="13.88671875" style="1322" customWidth="1"/>
    <col min="8710" max="8710" width="9" style="1322"/>
    <col min="8711" max="8711" width="15" style="1322" customWidth="1"/>
    <col min="8712" max="8960" width="9" style="1322"/>
    <col min="8961" max="8962" width="14.33203125" style="1322" customWidth="1"/>
    <col min="8963" max="8964" width="7.6640625" style="1322" customWidth="1"/>
    <col min="8965" max="8965" width="13.88671875" style="1322" customWidth="1"/>
    <col min="8966" max="8966" width="9" style="1322"/>
    <col min="8967" max="8967" width="15" style="1322" customWidth="1"/>
    <col min="8968" max="9216" width="9" style="1322"/>
    <col min="9217" max="9218" width="14.33203125" style="1322" customWidth="1"/>
    <col min="9219" max="9220" width="7.6640625" style="1322" customWidth="1"/>
    <col min="9221" max="9221" width="13.88671875" style="1322" customWidth="1"/>
    <col min="9222" max="9222" width="9" style="1322"/>
    <col min="9223" max="9223" width="15" style="1322" customWidth="1"/>
    <col min="9224" max="9472" width="9" style="1322"/>
    <col min="9473" max="9474" width="14.33203125" style="1322" customWidth="1"/>
    <col min="9475" max="9476" width="7.6640625" style="1322" customWidth="1"/>
    <col min="9477" max="9477" width="13.88671875" style="1322" customWidth="1"/>
    <col min="9478" max="9478" width="9" style="1322"/>
    <col min="9479" max="9479" width="15" style="1322" customWidth="1"/>
    <col min="9480" max="9728" width="9" style="1322"/>
    <col min="9729" max="9730" width="14.33203125" style="1322" customWidth="1"/>
    <col min="9731" max="9732" width="7.6640625" style="1322" customWidth="1"/>
    <col min="9733" max="9733" width="13.88671875" style="1322" customWidth="1"/>
    <col min="9734" max="9734" width="9" style="1322"/>
    <col min="9735" max="9735" width="15" style="1322" customWidth="1"/>
    <col min="9736" max="9984" width="9" style="1322"/>
    <col min="9985" max="9986" width="14.33203125" style="1322" customWidth="1"/>
    <col min="9987" max="9988" width="7.6640625" style="1322" customWidth="1"/>
    <col min="9989" max="9989" width="13.88671875" style="1322" customWidth="1"/>
    <col min="9990" max="9990" width="9" style="1322"/>
    <col min="9991" max="9991" width="15" style="1322" customWidth="1"/>
    <col min="9992" max="10240" width="9" style="1322"/>
    <col min="10241" max="10242" width="14.33203125" style="1322" customWidth="1"/>
    <col min="10243" max="10244" width="7.6640625" style="1322" customWidth="1"/>
    <col min="10245" max="10245" width="13.88671875" style="1322" customWidth="1"/>
    <col min="10246" max="10246" width="9" style="1322"/>
    <col min="10247" max="10247" width="15" style="1322" customWidth="1"/>
    <col min="10248" max="10496" width="9" style="1322"/>
    <col min="10497" max="10498" width="14.33203125" style="1322" customWidth="1"/>
    <col min="10499" max="10500" width="7.6640625" style="1322" customWidth="1"/>
    <col min="10501" max="10501" width="13.88671875" style="1322" customWidth="1"/>
    <col min="10502" max="10502" width="9" style="1322"/>
    <col min="10503" max="10503" width="15" style="1322" customWidth="1"/>
    <col min="10504" max="10752" width="9" style="1322"/>
    <col min="10753" max="10754" width="14.33203125" style="1322" customWidth="1"/>
    <col min="10755" max="10756" width="7.6640625" style="1322" customWidth="1"/>
    <col min="10757" max="10757" width="13.88671875" style="1322" customWidth="1"/>
    <col min="10758" max="10758" width="9" style="1322"/>
    <col min="10759" max="10759" width="15" style="1322" customWidth="1"/>
    <col min="10760" max="11008" width="9" style="1322"/>
    <col min="11009" max="11010" width="14.33203125" style="1322" customWidth="1"/>
    <col min="11011" max="11012" width="7.6640625" style="1322" customWidth="1"/>
    <col min="11013" max="11013" width="13.88671875" style="1322" customWidth="1"/>
    <col min="11014" max="11014" width="9" style="1322"/>
    <col min="11015" max="11015" width="15" style="1322" customWidth="1"/>
    <col min="11016" max="11264" width="9" style="1322"/>
    <col min="11265" max="11266" width="14.33203125" style="1322" customWidth="1"/>
    <col min="11267" max="11268" width="7.6640625" style="1322" customWidth="1"/>
    <col min="11269" max="11269" width="13.88671875" style="1322" customWidth="1"/>
    <col min="11270" max="11270" width="9" style="1322"/>
    <col min="11271" max="11271" width="15" style="1322" customWidth="1"/>
    <col min="11272" max="11520" width="9" style="1322"/>
    <col min="11521" max="11522" width="14.33203125" style="1322" customWidth="1"/>
    <col min="11523" max="11524" width="7.6640625" style="1322" customWidth="1"/>
    <col min="11525" max="11525" width="13.88671875" style="1322" customWidth="1"/>
    <col min="11526" max="11526" width="9" style="1322"/>
    <col min="11527" max="11527" width="15" style="1322" customWidth="1"/>
    <col min="11528" max="11776" width="9" style="1322"/>
    <col min="11777" max="11778" width="14.33203125" style="1322" customWidth="1"/>
    <col min="11779" max="11780" width="7.6640625" style="1322" customWidth="1"/>
    <col min="11781" max="11781" width="13.88671875" style="1322" customWidth="1"/>
    <col min="11782" max="11782" width="9" style="1322"/>
    <col min="11783" max="11783" width="15" style="1322" customWidth="1"/>
    <col min="11784" max="12032" width="9" style="1322"/>
    <col min="12033" max="12034" width="14.33203125" style="1322" customWidth="1"/>
    <col min="12035" max="12036" width="7.6640625" style="1322" customWidth="1"/>
    <col min="12037" max="12037" width="13.88671875" style="1322" customWidth="1"/>
    <col min="12038" max="12038" width="9" style="1322"/>
    <col min="12039" max="12039" width="15" style="1322" customWidth="1"/>
    <col min="12040" max="12288" width="9" style="1322"/>
    <col min="12289" max="12290" width="14.33203125" style="1322" customWidth="1"/>
    <col min="12291" max="12292" width="7.6640625" style="1322" customWidth="1"/>
    <col min="12293" max="12293" width="13.88671875" style="1322" customWidth="1"/>
    <col min="12294" max="12294" width="9" style="1322"/>
    <col min="12295" max="12295" width="15" style="1322" customWidth="1"/>
    <col min="12296" max="12544" width="9" style="1322"/>
    <col min="12545" max="12546" width="14.33203125" style="1322" customWidth="1"/>
    <col min="12547" max="12548" width="7.6640625" style="1322" customWidth="1"/>
    <col min="12549" max="12549" width="13.88671875" style="1322" customWidth="1"/>
    <col min="12550" max="12550" width="9" style="1322"/>
    <col min="12551" max="12551" width="15" style="1322" customWidth="1"/>
    <col min="12552" max="12800" width="9" style="1322"/>
    <col min="12801" max="12802" width="14.33203125" style="1322" customWidth="1"/>
    <col min="12803" max="12804" width="7.6640625" style="1322" customWidth="1"/>
    <col min="12805" max="12805" width="13.88671875" style="1322" customWidth="1"/>
    <col min="12806" max="12806" width="9" style="1322"/>
    <col min="12807" max="12807" width="15" style="1322" customWidth="1"/>
    <col min="12808" max="13056" width="9" style="1322"/>
    <col min="13057" max="13058" width="14.33203125" style="1322" customWidth="1"/>
    <col min="13059" max="13060" width="7.6640625" style="1322" customWidth="1"/>
    <col min="13061" max="13061" width="13.88671875" style="1322" customWidth="1"/>
    <col min="13062" max="13062" width="9" style="1322"/>
    <col min="13063" max="13063" width="15" style="1322" customWidth="1"/>
    <col min="13064" max="13312" width="9" style="1322"/>
    <col min="13313" max="13314" width="14.33203125" style="1322" customWidth="1"/>
    <col min="13315" max="13316" width="7.6640625" style="1322" customWidth="1"/>
    <col min="13317" max="13317" width="13.88671875" style="1322" customWidth="1"/>
    <col min="13318" max="13318" width="9" style="1322"/>
    <col min="13319" max="13319" width="15" style="1322" customWidth="1"/>
    <col min="13320" max="13568" width="9" style="1322"/>
    <col min="13569" max="13570" width="14.33203125" style="1322" customWidth="1"/>
    <col min="13571" max="13572" width="7.6640625" style="1322" customWidth="1"/>
    <col min="13573" max="13573" width="13.88671875" style="1322" customWidth="1"/>
    <col min="13574" max="13574" width="9" style="1322"/>
    <col min="13575" max="13575" width="15" style="1322" customWidth="1"/>
    <col min="13576" max="13824" width="9" style="1322"/>
    <col min="13825" max="13826" width="14.33203125" style="1322" customWidth="1"/>
    <col min="13827" max="13828" width="7.6640625" style="1322" customWidth="1"/>
    <col min="13829" max="13829" width="13.88671875" style="1322" customWidth="1"/>
    <col min="13830" max="13830" width="9" style="1322"/>
    <col min="13831" max="13831" width="15" style="1322" customWidth="1"/>
    <col min="13832" max="14080" width="9" style="1322"/>
    <col min="14081" max="14082" width="14.33203125" style="1322" customWidth="1"/>
    <col min="14083" max="14084" width="7.6640625" style="1322" customWidth="1"/>
    <col min="14085" max="14085" width="13.88671875" style="1322" customWidth="1"/>
    <col min="14086" max="14086" width="9" style="1322"/>
    <col min="14087" max="14087" width="15" style="1322" customWidth="1"/>
    <col min="14088" max="14336" width="9" style="1322"/>
    <col min="14337" max="14338" width="14.33203125" style="1322" customWidth="1"/>
    <col min="14339" max="14340" width="7.6640625" style="1322" customWidth="1"/>
    <col min="14341" max="14341" width="13.88671875" style="1322" customWidth="1"/>
    <col min="14342" max="14342" width="9" style="1322"/>
    <col min="14343" max="14343" width="15" style="1322" customWidth="1"/>
    <col min="14344" max="14592" width="9" style="1322"/>
    <col min="14593" max="14594" width="14.33203125" style="1322" customWidth="1"/>
    <col min="14595" max="14596" width="7.6640625" style="1322" customWidth="1"/>
    <col min="14597" max="14597" width="13.88671875" style="1322" customWidth="1"/>
    <col min="14598" max="14598" width="9" style="1322"/>
    <col min="14599" max="14599" width="15" style="1322" customWidth="1"/>
    <col min="14600" max="14848" width="9" style="1322"/>
    <col min="14849" max="14850" width="14.33203125" style="1322" customWidth="1"/>
    <col min="14851" max="14852" width="7.6640625" style="1322" customWidth="1"/>
    <col min="14853" max="14853" width="13.88671875" style="1322" customWidth="1"/>
    <col min="14854" max="14854" width="9" style="1322"/>
    <col min="14855" max="14855" width="15" style="1322" customWidth="1"/>
    <col min="14856" max="15104" width="9" style="1322"/>
    <col min="15105" max="15106" width="14.33203125" style="1322" customWidth="1"/>
    <col min="15107" max="15108" width="7.6640625" style="1322" customWidth="1"/>
    <col min="15109" max="15109" width="13.88671875" style="1322" customWidth="1"/>
    <col min="15110" max="15110" width="9" style="1322"/>
    <col min="15111" max="15111" width="15" style="1322" customWidth="1"/>
    <col min="15112" max="15360" width="9" style="1322"/>
    <col min="15361" max="15362" width="14.33203125" style="1322" customWidth="1"/>
    <col min="15363" max="15364" width="7.6640625" style="1322" customWidth="1"/>
    <col min="15365" max="15365" width="13.88671875" style="1322" customWidth="1"/>
    <col min="15366" max="15366" width="9" style="1322"/>
    <col min="15367" max="15367" width="15" style="1322" customWidth="1"/>
    <col min="15368" max="15616" width="9" style="1322"/>
    <col min="15617" max="15618" width="14.33203125" style="1322" customWidth="1"/>
    <col min="15619" max="15620" width="7.6640625" style="1322" customWidth="1"/>
    <col min="15621" max="15621" width="13.88671875" style="1322" customWidth="1"/>
    <col min="15622" max="15622" width="9" style="1322"/>
    <col min="15623" max="15623" width="15" style="1322" customWidth="1"/>
    <col min="15624" max="15872" width="9" style="1322"/>
    <col min="15873" max="15874" width="14.33203125" style="1322" customWidth="1"/>
    <col min="15875" max="15876" width="7.6640625" style="1322" customWidth="1"/>
    <col min="15877" max="15877" width="13.88671875" style="1322" customWidth="1"/>
    <col min="15878" max="15878" width="9" style="1322"/>
    <col min="15879" max="15879" width="15" style="1322" customWidth="1"/>
    <col min="15880" max="16128" width="9" style="1322"/>
    <col min="16129" max="16130" width="14.33203125" style="1322" customWidth="1"/>
    <col min="16131" max="16132" width="7.6640625" style="1322" customWidth="1"/>
    <col min="16133" max="16133" width="13.88671875" style="1322" customWidth="1"/>
    <col min="16134" max="16134" width="9" style="1322"/>
    <col min="16135" max="16135" width="15" style="1322" customWidth="1"/>
    <col min="16136" max="16384" width="9" style="1322"/>
  </cols>
  <sheetData>
    <row r="2" spans="1:7">
      <c r="A2" s="1321"/>
    </row>
    <row r="3" spans="1:7">
      <c r="A3" s="1323"/>
    </row>
    <row r="4" spans="1:7" ht="16.2">
      <c r="A4" s="5171" t="s">
        <v>931</v>
      </c>
      <c r="B4" s="5171"/>
      <c r="C4" s="5171"/>
      <c r="D4" s="5171"/>
      <c r="E4" s="5171"/>
      <c r="F4" s="5171"/>
      <c r="G4" s="5171"/>
    </row>
    <row r="5" spans="1:7" ht="32.25" customHeight="1">
      <c r="A5" s="1323"/>
    </row>
    <row r="6" spans="1:7">
      <c r="A6" s="195" t="s">
        <v>303</v>
      </c>
    </row>
    <row r="7" spans="1:7">
      <c r="A7" s="195"/>
    </row>
    <row r="8" spans="1:7">
      <c r="A8" s="1321"/>
    </row>
    <row r="9" spans="1:7">
      <c r="A9" s="5172" t="s">
        <v>8</v>
      </c>
      <c r="B9" s="5172"/>
      <c r="C9" s="5172"/>
      <c r="D9" s="5172"/>
      <c r="E9" s="5172"/>
      <c r="F9" s="5172"/>
      <c r="G9" s="5172"/>
    </row>
    <row r="10" spans="1:7">
      <c r="A10" s="1324"/>
      <c r="B10" s="1324"/>
      <c r="C10" s="1324"/>
      <c r="D10" s="1324"/>
      <c r="E10" s="1324"/>
      <c r="F10" s="1324"/>
      <c r="G10" s="1324"/>
    </row>
    <row r="11" spans="1:7">
      <c r="A11" s="1321"/>
    </row>
    <row r="12" spans="1:7" ht="38.25" customHeight="1">
      <c r="A12" s="1325" t="s">
        <v>304</v>
      </c>
      <c r="B12" s="1326" t="s">
        <v>305</v>
      </c>
      <c r="C12" s="1326" t="s">
        <v>306</v>
      </c>
      <c r="D12" s="1326" t="s">
        <v>166</v>
      </c>
      <c r="E12" s="1326" t="s">
        <v>2065</v>
      </c>
      <c r="F12" s="1326" t="s">
        <v>307</v>
      </c>
      <c r="G12" s="1327" t="s">
        <v>308</v>
      </c>
    </row>
    <row r="13" spans="1:7" ht="13.5" customHeight="1">
      <c r="A13" s="1320"/>
      <c r="B13" s="1328"/>
      <c r="C13" s="1328"/>
      <c r="D13" s="1328"/>
      <c r="E13" s="1328"/>
      <c r="F13" s="1328"/>
      <c r="G13" s="1329"/>
    </row>
    <row r="14" spans="1:7" ht="13.5" customHeight="1">
      <c r="A14" s="1330"/>
      <c r="B14" s="1331"/>
      <c r="C14" s="1331"/>
      <c r="D14" s="1331"/>
      <c r="E14" s="1331"/>
      <c r="F14" s="1331"/>
      <c r="G14" s="1332"/>
    </row>
    <row r="15" spans="1:7" ht="13.5" customHeight="1">
      <c r="A15" s="1330"/>
      <c r="B15" s="1331"/>
      <c r="C15" s="1331"/>
      <c r="D15" s="1331"/>
      <c r="E15" s="1331"/>
      <c r="F15" s="1331"/>
      <c r="G15" s="1332"/>
    </row>
    <row r="16" spans="1:7" ht="13.5" customHeight="1">
      <c r="A16" s="1330"/>
      <c r="B16" s="1331"/>
      <c r="C16" s="1331"/>
      <c r="D16" s="1331"/>
      <c r="E16" s="1331"/>
      <c r="F16" s="1331"/>
      <c r="G16" s="1332"/>
    </row>
    <row r="17" spans="1:7" ht="13.5" customHeight="1">
      <c r="A17" s="1330"/>
      <c r="B17" s="1331"/>
      <c r="C17" s="1331"/>
      <c r="D17" s="1331"/>
      <c r="E17" s="1331"/>
      <c r="F17" s="1331"/>
      <c r="G17" s="1332"/>
    </row>
    <row r="18" spans="1:7" ht="13.5" customHeight="1">
      <c r="A18" s="1330"/>
      <c r="B18" s="1331"/>
      <c r="C18" s="1331"/>
      <c r="D18" s="1331"/>
      <c r="E18" s="1331"/>
      <c r="F18" s="1331"/>
      <c r="G18" s="1332"/>
    </row>
    <row r="19" spans="1:7" ht="13.5" customHeight="1">
      <c r="A19" s="1330"/>
      <c r="B19" s="1331"/>
      <c r="C19" s="1331"/>
      <c r="D19" s="1331"/>
      <c r="E19" s="1331"/>
      <c r="F19" s="1331"/>
      <c r="G19" s="1332"/>
    </row>
    <row r="20" spans="1:7" ht="13.5" customHeight="1">
      <c r="A20" s="1330"/>
      <c r="B20" s="1331"/>
      <c r="C20" s="1331"/>
      <c r="D20" s="1331"/>
      <c r="E20" s="1331"/>
      <c r="F20" s="1331"/>
      <c r="G20" s="1332"/>
    </row>
    <row r="21" spans="1:7" ht="13.5" customHeight="1">
      <c r="A21" s="1330"/>
      <c r="B21" s="1331"/>
      <c r="C21" s="1331"/>
      <c r="D21" s="1331"/>
      <c r="E21" s="1331"/>
      <c r="F21" s="1331"/>
      <c r="G21" s="1332"/>
    </row>
    <row r="22" spans="1:7" ht="13.5" customHeight="1">
      <c r="A22" s="1330"/>
      <c r="B22" s="1331"/>
      <c r="C22" s="1331"/>
      <c r="D22" s="1331"/>
      <c r="E22" s="1331"/>
      <c r="F22" s="1331"/>
      <c r="G22" s="1332"/>
    </row>
    <row r="23" spans="1:7" ht="13.5" customHeight="1">
      <c r="A23" s="1330"/>
      <c r="B23" s="1331"/>
      <c r="C23" s="1331"/>
      <c r="D23" s="1331"/>
      <c r="E23" s="1331"/>
      <c r="F23" s="1331"/>
      <c r="G23" s="1332"/>
    </row>
    <row r="24" spans="1:7" ht="13.5" customHeight="1">
      <c r="A24" s="1330"/>
      <c r="B24" s="1331"/>
      <c r="C24" s="1331"/>
      <c r="D24" s="1331"/>
      <c r="E24" s="1331"/>
      <c r="F24" s="1331"/>
      <c r="G24" s="1332"/>
    </row>
    <row r="25" spans="1:7" ht="13.5" customHeight="1">
      <c r="A25" s="1330"/>
      <c r="B25" s="1331"/>
      <c r="C25" s="1331"/>
      <c r="D25" s="1331"/>
      <c r="E25" s="1331"/>
      <c r="F25" s="1331"/>
      <c r="G25" s="1332"/>
    </row>
    <row r="26" spans="1:7" ht="13.5" customHeight="1">
      <c r="A26" s="1330"/>
      <c r="B26" s="1331"/>
      <c r="C26" s="1331"/>
      <c r="D26" s="1331"/>
      <c r="E26" s="1331"/>
      <c r="F26" s="1331"/>
      <c r="G26" s="1332"/>
    </row>
    <row r="27" spans="1:7" ht="13.5" customHeight="1">
      <c r="A27" s="1330"/>
      <c r="B27" s="1331"/>
      <c r="C27" s="1331"/>
      <c r="D27" s="1331"/>
      <c r="E27" s="1331"/>
      <c r="F27" s="1331"/>
      <c r="G27" s="1332"/>
    </row>
    <row r="28" spans="1:7" ht="13.5" customHeight="1">
      <c r="A28" s="1330"/>
      <c r="B28" s="1331"/>
      <c r="C28" s="1331"/>
      <c r="D28" s="1331"/>
      <c r="E28" s="1331"/>
      <c r="F28" s="1331"/>
      <c r="G28" s="1332"/>
    </row>
    <row r="29" spans="1:7" ht="13.5" customHeight="1">
      <c r="A29" s="1330"/>
      <c r="B29" s="1331"/>
      <c r="C29" s="1331"/>
      <c r="D29" s="1331"/>
      <c r="E29" s="1331"/>
      <c r="F29" s="1331"/>
      <c r="G29" s="1332"/>
    </row>
    <row r="30" spans="1:7" ht="13.5" customHeight="1">
      <c r="A30" s="1330"/>
      <c r="B30" s="1331"/>
      <c r="C30" s="1331"/>
      <c r="D30" s="1331"/>
      <c r="E30" s="1331"/>
      <c r="F30" s="1331"/>
      <c r="G30" s="1332"/>
    </row>
    <row r="31" spans="1:7" ht="14.25" customHeight="1">
      <c r="A31" s="1333"/>
      <c r="B31" s="1334"/>
      <c r="C31" s="1334"/>
      <c r="D31" s="1334"/>
      <c r="E31" s="1334"/>
      <c r="F31" s="1334"/>
      <c r="G31" s="1335"/>
    </row>
    <row r="32" spans="1:7">
      <c r="A32" s="1321"/>
    </row>
    <row r="33" spans="1:7">
      <c r="A33" s="5175">
        <v>45413</v>
      </c>
      <c r="B33" s="5175"/>
      <c r="C33" s="5175"/>
      <c r="D33" s="5175"/>
    </row>
    <row r="34" spans="1:7">
      <c r="A34" s="1321"/>
    </row>
    <row r="35" spans="1:7">
      <c r="A35" s="195" t="s">
        <v>2066</v>
      </c>
    </row>
    <row r="36" spans="1:7">
      <c r="A36" s="5174" t="str">
        <f>入力シート!C26</f>
        <v>(株）○○○○建設</v>
      </c>
      <c r="B36" s="5174"/>
      <c r="C36" s="5174"/>
      <c r="D36" s="1321" t="s">
        <v>309</v>
      </c>
    </row>
    <row r="37" spans="1:7">
      <c r="A37" s="1321"/>
    </row>
    <row r="38" spans="1:7">
      <c r="D38" s="195" t="s">
        <v>310</v>
      </c>
    </row>
    <row r="39" spans="1:7">
      <c r="D39" s="1321" t="s">
        <v>311</v>
      </c>
      <c r="E39" s="5173"/>
      <c r="F39" s="5173"/>
    </row>
    <row r="40" spans="1:7">
      <c r="A40" s="1321"/>
    </row>
    <row r="41" spans="1:7">
      <c r="D41" s="1321" t="s">
        <v>312</v>
      </c>
      <c r="E41" s="5173"/>
      <c r="F41" s="5173"/>
      <c r="G41" s="1336" t="s">
        <v>302</v>
      </c>
    </row>
    <row r="42" spans="1:7">
      <c r="D42" s="1321" t="s">
        <v>313</v>
      </c>
      <c r="E42" s="5173"/>
      <c r="F42" s="5173"/>
    </row>
    <row r="43" spans="1:7">
      <c r="A43" s="1323"/>
      <c r="D43" s="1322" t="s">
        <v>314</v>
      </c>
      <c r="E43" s="5173"/>
      <c r="F43" s="5173"/>
    </row>
    <row r="44" spans="1:7">
      <c r="A44" s="1337" t="s">
        <v>315</v>
      </c>
      <c r="D44" s="1322" t="s">
        <v>316</v>
      </c>
      <c r="E44" s="5173"/>
      <c r="F44" s="5173"/>
    </row>
  </sheetData>
  <mergeCells count="9">
    <mergeCell ref="A4:G4"/>
    <mergeCell ref="A9:G9"/>
    <mergeCell ref="E44:F44"/>
    <mergeCell ref="A36:C36"/>
    <mergeCell ref="A33:D33"/>
    <mergeCell ref="E39:F39"/>
    <mergeCell ref="E41:F41"/>
    <mergeCell ref="E42:F42"/>
    <mergeCell ref="E43:F43"/>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6"/>
  <sheetViews>
    <sheetView view="pageBreakPreview" zoomScale="85" zoomScaleNormal="100" zoomScaleSheetLayoutView="85" workbookViewId="0">
      <selection activeCell="F5" sqref="F5:M5"/>
    </sheetView>
  </sheetViews>
  <sheetFormatPr defaultColWidth="9" defaultRowHeight="10.8"/>
  <cols>
    <col min="1" max="1" width="1.6640625" style="1555" customWidth="1"/>
    <col min="2" max="2" width="2.6640625" style="1555" customWidth="1"/>
    <col min="3" max="3" width="12.6640625" style="1555" customWidth="1"/>
    <col min="4" max="4" width="1.6640625" style="1555" customWidth="1"/>
    <col min="5" max="5" width="0.88671875" style="1555" customWidth="1"/>
    <col min="6" max="6" width="2.6640625" style="1555" customWidth="1"/>
    <col min="7" max="7" width="14.109375" style="1555" customWidth="1"/>
    <col min="8" max="9" width="1.6640625" style="1555" customWidth="1"/>
    <col min="10" max="10" width="2.6640625" style="1555" customWidth="1"/>
    <col min="11" max="11" width="42.109375" style="1555" customWidth="1"/>
    <col min="12" max="12" width="12.6640625" style="1555" customWidth="1"/>
    <col min="13" max="13" width="42.88671875" style="1555" customWidth="1"/>
    <col min="14" max="14" width="6.109375" style="1555" customWidth="1"/>
    <col min="15" max="256" width="9" style="1555"/>
    <col min="257" max="257" width="1.6640625" style="1555" customWidth="1"/>
    <col min="258" max="258" width="2.6640625" style="1555" customWidth="1"/>
    <col min="259" max="259" width="12.6640625" style="1555" customWidth="1"/>
    <col min="260" max="260" width="1.6640625" style="1555" customWidth="1"/>
    <col min="261" max="261" width="0.88671875" style="1555" customWidth="1"/>
    <col min="262" max="262" width="2.6640625" style="1555" customWidth="1"/>
    <col min="263" max="263" width="14.109375" style="1555" customWidth="1"/>
    <col min="264" max="265" width="1.6640625" style="1555" customWidth="1"/>
    <col min="266" max="266" width="2.6640625" style="1555" customWidth="1"/>
    <col min="267" max="267" width="42.109375" style="1555" customWidth="1"/>
    <col min="268" max="268" width="12.6640625" style="1555" customWidth="1"/>
    <col min="269" max="269" width="42.88671875" style="1555" customWidth="1"/>
    <col min="270" max="270" width="6.109375" style="1555" customWidth="1"/>
    <col min="271" max="512" width="9" style="1555"/>
    <col min="513" max="513" width="1.6640625" style="1555" customWidth="1"/>
    <col min="514" max="514" width="2.6640625" style="1555" customWidth="1"/>
    <col min="515" max="515" width="12.6640625" style="1555" customWidth="1"/>
    <col min="516" max="516" width="1.6640625" style="1555" customWidth="1"/>
    <col min="517" max="517" width="0.88671875" style="1555" customWidth="1"/>
    <col min="518" max="518" width="2.6640625" style="1555" customWidth="1"/>
    <col min="519" max="519" width="14.109375" style="1555" customWidth="1"/>
    <col min="520" max="521" width="1.6640625" style="1555" customWidth="1"/>
    <col min="522" max="522" width="2.6640625" style="1555" customWidth="1"/>
    <col min="523" max="523" width="42.109375" style="1555" customWidth="1"/>
    <col min="524" max="524" width="12.6640625" style="1555" customWidth="1"/>
    <col min="525" max="525" width="42.88671875" style="1555" customWidth="1"/>
    <col min="526" max="526" width="6.109375" style="1555" customWidth="1"/>
    <col min="527" max="768" width="9" style="1555"/>
    <col min="769" max="769" width="1.6640625" style="1555" customWidth="1"/>
    <col min="770" max="770" width="2.6640625" style="1555" customWidth="1"/>
    <col min="771" max="771" width="12.6640625" style="1555" customWidth="1"/>
    <col min="772" max="772" width="1.6640625" style="1555" customWidth="1"/>
    <col min="773" max="773" width="0.88671875" style="1555" customWidth="1"/>
    <col min="774" max="774" width="2.6640625" style="1555" customWidth="1"/>
    <col min="775" max="775" width="14.109375" style="1555" customWidth="1"/>
    <col min="776" max="777" width="1.6640625" style="1555" customWidth="1"/>
    <col min="778" max="778" width="2.6640625" style="1555" customWidth="1"/>
    <col min="779" max="779" width="42.109375" style="1555" customWidth="1"/>
    <col min="780" max="780" width="12.6640625" style="1555" customWidth="1"/>
    <col min="781" max="781" width="42.88671875" style="1555" customWidth="1"/>
    <col min="782" max="782" width="6.109375" style="1555" customWidth="1"/>
    <col min="783" max="1024" width="9" style="1555"/>
    <col min="1025" max="1025" width="1.6640625" style="1555" customWidth="1"/>
    <col min="1026" max="1026" width="2.6640625" style="1555" customWidth="1"/>
    <col min="1027" max="1027" width="12.6640625" style="1555" customWidth="1"/>
    <col min="1028" max="1028" width="1.6640625" style="1555" customWidth="1"/>
    <col min="1029" max="1029" width="0.88671875" style="1555" customWidth="1"/>
    <col min="1030" max="1030" width="2.6640625" style="1555" customWidth="1"/>
    <col min="1031" max="1031" width="14.109375" style="1555" customWidth="1"/>
    <col min="1032" max="1033" width="1.6640625" style="1555" customWidth="1"/>
    <col min="1034" max="1034" width="2.6640625" style="1555" customWidth="1"/>
    <col min="1035" max="1035" width="42.109375" style="1555" customWidth="1"/>
    <col min="1036" max="1036" width="12.6640625" style="1555" customWidth="1"/>
    <col min="1037" max="1037" width="42.88671875" style="1555" customWidth="1"/>
    <col min="1038" max="1038" width="6.109375" style="1555" customWidth="1"/>
    <col min="1039" max="1280" width="9" style="1555"/>
    <col min="1281" max="1281" width="1.6640625" style="1555" customWidth="1"/>
    <col min="1282" max="1282" width="2.6640625" style="1555" customWidth="1"/>
    <col min="1283" max="1283" width="12.6640625" style="1555" customWidth="1"/>
    <col min="1284" max="1284" width="1.6640625" style="1555" customWidth="1"/>
    <col min="1285" max="1285" width="0.88671875" style="1555" customWidth="1"/>
    <col min="1286" max="1286" width="2.6640625" style="1555" customWidth="1"/>
    <col min="1287" max="1287" width="14.109375" style="1555" customWidth="1"/>
    <col min="1288" max="1289" width="1.6640625" style="1555" customWidth="1"/>
    <col min="1290" max="1290" width="2.6640625" style="1555" customWidth="1"/>
    <col min="1291" max="1291" width="42.109375" style="1555" customWidth="1"/>
    <col min="1292" max="1292" width="12.6640625" style="1555" customWidth="1"/>
    <col min="1293" max="1293" width="42.88671875" style="1555" customWidth="1"/>
    <col min="1294" max="1294" width="6.109375" style="1555" customWidth="1"/>
    <col min="1295" max="1536" width="9" style="1555"/>
    <col min="1537" max="1537" width="1.6640625" style="1555" customWidth="1"/>
    <col min="1538" max="1538" width="2.6640625" style="1555" customWidth="1"/>
    <col min="1539" max="1539" width="12.6640625" style="1555" customWidth="1"/>
    <col min="1540" max="1540" width="1.6640625" style="1555" customWidth="1"/>
    <col min="1541" max="1541" width="0.88671875" style="1555" customWidth="1"/>
    <col min="1542" max="1542" width="2.6640625" style="1555" customWidth="1"/>
    <col min="1543" max="1543" width="14.109375" style="1555" customWidth="1"/>
    <col min="1544" max="1545" width="1.6640625" style="1555" customWidth="1"/>
    <col min="1546" max="1546" width="2.6640625" style="1555" customWidth="1"/>
    <col min="1547" max="1547" width="42.109375" style="1555" customWidth="1"/>
    <col min="1548" max="1548" width="12.6640625" style="1555" customWidth="1"/>
    <col min="1549" max="1549" width="42.88671875" style="1555" customWidth="1"/>
    <col min="1550" max="1550" width="6.109375" style="1555" customWidth="1"/>
    <col min="1551" max="1792" width="9" style="1555"/>
    <col min="1793" max="1793" width="1.6640625" style="1555" customWidth="1"/>
    <col min="1794" max="1794" width="2.6640625" style="1555" customWidth="1"/>
    <col min="1795" max="1795" width="12.6640625" style="1555" customWidth="1"/>
    <col min="1796" max="1796" width="1.6640625" style="1555" customWidth="1"/>
    <col min="1797" max="1797" width="0.88671875" style="1555" customWidth="1"/>
    <col min="1798" max="1798" width="2.6640625" style="1555" customWidth="1"/>
    <col min="1799" max="1799" width="14.109375" style="1555" customWidth="1"/>
    <col min="1800" max="1801" width="1.6640625" style="1555" customWidth="1"/>
    <col min="1802" max="1802" width="2.6640625" style="1555" customWidth="1"/>
    <col min="1803" max="1803" width="42.109375" style="1555" customWidth="1"/>
    <col min="1804" max="1804" width="12.6640625" style="1555" customWidth="1"/>
    <col min="1805" max="1805" width="42.88671875" style="1555" customWidth="1"/>
    <col min="1806" max="1806" width="6.109375" style="1555" customWidth="1"/>
    <col min="1807" max="2048" width="9" style="1555"/>
    <col min="2049" max="2049" width="1.6640625" style="1555" customWidth="1"/>
    <col min="2050" max="2050" width="2.6640625" style="1555" customWidth="1"/>
    <col min="2051" max="2051" width="12.6640625" style="1555" customWidth="1"/>
    <col min="2052" max="2052" width="1.6640625" style="1555" customWidth="1"/>
    <col min="2053" max="2053" width="0.88671875" style="1555" customWidth="1"/>
    <col min="2054" max="2054" width="2.6640625" style="1555" customWidth="1"/>
    <col min="2055" max="2055" width="14.109375" style="1555" customWidth="1"/>
    <col min="2056" max="2057" width="1.6640625" style="1555" customWidth="1"/>
    <col min="2058" max="2058" width="2.6640625" style="1555" customWidth="1"/>
    <col min="2059" max="2059" width="42.109375" style="1555" customWidth="1"/>
    <col min="2060" max="2060" width="12.6640625" style="1555" customWidth="1"/>
    <col min="2061" max="2061" width="42.88671875" style="1555" customWidth="1"/>
    <col min="2062" max="2062" width="6.109375" style="1555" customWidth="1"/>
    <col min="2063" max="2304" width="9" style="1555"/>
    <col min="2305" max="2305" width="1.6640625" style="1555" customWidth="1"/>
    <col min="2306" max="2306" width="2.6640625" style="1555" customWidth="1"/>
    <col min="2307" max="2307" width="12.6640625" style="1555" customWidth="1"/>
    <col min="2308" max="2308" width="1.6640625" style="1555" customWidth="1"/>
    <col min="2309" max="2309" width="0.88671875" style="1555" customWidth="1"/>
    <col min="2310" max="2310" width="2.6640625" style="1555" customWidth="1"/>
    <col min="2311" max="2311" width="14.109375" style="1555" customWidth="1"/>
    <col min="2312" max="2313" width="1.6640625" style="1555" customWidth="1"/>
    <col min="2314" max="2314" width="2.6640625" style="1555" customWidth="1"/>
    <col min="2315" max="2315" width="42.109375" style="1555" customWidth="1"/>
    <col min="2316" max="2316" width="12.6640625" style="1555" customWidth="1"/>
    <col min="2317" max="2317" width="42.88671875" style="1555" customWidth="1"/>
    <col min="2318" max="2318" width="6.109375" style="1555" customWidth="1"/>
    <col min="2319" max="2560" width="9" style="1555"/>
    <col min="2561" max="2561" width="1.6640625" style="1555" customWidth="1"/>
    <col min="2562" max="2562" width="2.6640625" style="1555" customWidth="1"/>
    <col min="2563" max="2563" width="12.6640625" style="1555" customWidth="1"/>
    <col min="2564" max="2564" width="1.6640625" style="1555" customWidth="1"/>
    <col min="2565" max="2565" width="0.88671875" style="1555" customWidth="1"/>
    <col min="2566" max="2566" width="2.6640625" style="1555" customWidth="1"/>
    <col min="2567" max="2567" width="14.109375" style="1555" customWidth="1"/>
    <col min="2568" max="2569" width="1.6640625" style="1555" customWidth="1"/>
    <col min="2570" max="2570" width="2.6640625" style="1555" customWidth="1"/>
    <col min="2571" max="2571" width="42.109375" style="1555" customWidth="1"/>
    <col min="2572" max="2572" width="12.6640625" style="1555" customWidth="1"/>
    <col min="2573" max="2573" width="42.88671875" style="1555" customWidth="1"/>
    <col min="2574" max="2574" width="6.109375" style="1555" customWidth="1"/>
    <col min="2575" max="2816" width="9" style="1555"/>
    <col min="2817" max="2817" width="1.6640625" style="1555" customWidth="1"/>
    <col min="2818" max="2818" width="2.6640625" style="1555" customWidth="1"/>
    <col min="2819" max="2819" width="12.6640625" style="1555" customWidth="1"/>
    <col min="2820" max="2820" width="1.6640625" style="1555" customWidth="1"/>
    <col min="2821" max="2821" width="0.88671875" style="1555" customWidth="1"/>
    <col min="2822" max="2822" width="2.6640625" style="1555" customWidth="1"/>
    <col min="2823" max="2823" width="14.109375" style="1555" customWidth="1"/>
    <col min="2824" max="2825" width="1.6640625" style="1555" customWidth="1"/>
    <col min="2826" max="2826" width="2.6640625" style="1555" customWidth="1"/>
    <col min="2827" max="2827" width="42.109375" style="1555" customWidth="1"/>
    <col min="2828" max="2828" width="12.6640625" style="1555" customWidth="1"/>
    <col min="2829" max="2829" width="42.88671875" style="1555" customWidth="1"/>
    <col min="2830" max="2830" width="6.109375" style="1555" customWidth="1"/>
    <col min="2831" max="3072" width="9" style="1555"/>
    <col min="3073" max="3073" width="1.6640625" style="1555" customWidth="1"/>
    <col min="3074" max="3074" width="2.6640625" style="1555" customWidth="1"/>
    <col min="3075" max="3075" width="12.6640625" style="1555" customWidth="1"/>
    <col min="3076" max="3076" width="1.6640625" style="1555" customWidth="1"/>
    <col min="3077" max="3077" width="0.88671875" style="1555" customWidth="1"/>
    <col min="3078" max="3078" width="2.6640625" style="1555" customWidth="1"/>
    <col min="3079" max="3079" width="14.109375" style="1555" customWidth="1"/>
    <col min="3080" max="3081" width="1.6640625" style="1555" customWidth="1"/>
    <col min="3082" max="3082" width="2.6640625" style="1555" customWidth="1"/>
    <col min="3083" max="3083" width="42.109375" style="1555" customWidth="1"/>
    <col min="3084" max="3084" width="12.6640625" style="1555" customWidth="1"/>
    <col min="3085" max="3085" width="42.88671875" style="1555" customWidth="1"/>
    <col min="3086" max="3086" width="6.109375" style="1555" customWidth="1"/>
    <col min="3087" max="3328" width="9" style="1555"/>
    <col min="3329" max="3329" width="1.6640625" style="1555" customWidth="1"/>
    <col min="3330" max="3330" width="2.6640625" style="1555" customWidth="1"/>
    <col min="3331" max="3331" width="12.6640625" style="1555" customWidth="1"/>
    <col min="3332" max="3332" width="1.6640625" style="1555" customWidth="1"/>
    <col min="3333" max="3333" width="0.88671875" style="1555" customWidth="1"/>
    <col min="3334" max="3334" width="2.6640625" style="1555" customWidth="1"/>
    <col min="3335" max="3335" width="14.109375" style="1555" customWidth="1"/>
    <col min="3336" max="3337" width="1.6640625" style="1555" customWidth="1"/>
    <col min="3338" max="3338" width="2.6640625" style="1555" customWidth="1"/>
    <col min="3339" max="3339" width="42.109375" style="1555" customWidth="1"/>
    <col min="3340" max="3340" width="12.6640625" style="1555" customWidth="1"/>
    <col min="3341" max="3341" width="42.88671875" style="1555" customWidth="1"/>
    <col min="3342" max="3342" width="6.109375" style="1555" customWidth="1"/>
    <col min="3343" max="3584" width="9" style="1555"/>
    <col min="3585" max="3585" width="1.6640625" style="1555" customWidth="1"/>
    <col min="3586" max="3586" width="2.6640625" style="1555" customWidth="1"/>
    <col min="3587" max="3587" width="12.6640625" style="1555" customWidth="1"/>
    <col min="3588" max="3588" width="1.6640625" style="1555" customWidth="1"/>
    <col min="3589" max="3589" width="0.88671875" style="1555" customWidth="1"/>
    <col min="3590" max="3590" width="2.6640625" style="1555" customWidth="1"/>
    <col min="3591" max="3591" width="14.109375" style="1555" customWidth="1"/>
    <col min="3592" max="3593" width="1.6640625" style="1555" customWidth="1"/>
    <col min="3594" max="3594" width="2.6640625" style="1555" customWidth="1"/>
    <col min="3595" max="3595" width="42.109375" style="1555" customWidth="1"/>
    <col min="3596" max="3596" width="12.6640625" style="1555" customWidth="1"/>
    <col min="3597" max="3597" width="42.88671875" style="1555" customWidth="1"/>
    <col min="3598" max="3598" width="6.109375" style="1555" customWidth="1"/>
    <col min="3599" max="3840" width="9" style="1555"/>
    <col min="3841" max="3841" width="1.6640625" style="1555" customWidth="1"/>
    <col min="3842" max="3842" width="2.6640625" style="1555" customWidth="1"/>
    <col min="3843" max="3843" width="12.6640625" style="1555" customWidth="1"/>
    <col min="3844" max="3844" width="1.6640625" style="1555" customWidth="1"/>
    <col min="3845" max="3845" width="0.88671875" style="1555" customWidth="1"/>
    <col min="3846" max="3846" width="2.6640625" style="1555" customWidth="1"/>
    <col min="3847" max="3847" width="14.109375" style="1555" customWidth="1"/>
    <col min="3848" max="3849" width="1.6640625" style="1555" customWidth="1"/>
    <col min="3850" max="3850" width="2.6640625" style="1555" customWidth="1"/>
    <col min="3851" max="3851" width="42.109375" style="1555" customWidth="1"/>
    <col min="3852" max="3852" width="12.6640625" style="1555" customWidth="1"/>
    <col min="3853" max="3853" width="42.88671875" style="1555" customWidth="1"/>
    <col min="3854" max="3854" width="6.109375" style="1555" customWidth="1"/>
    <col min="3855" max="4096" width="9" style="1555"/>
    <col min="4097" max="4097" width="1.6640625" style="1555" customWidth="1"/>
    <col min="4098" max="4098" width="2.6640625" style="1555" customWidth="1"/>
    <col min="4099" max="4099" width="12.6640625" style="1555" customWidth="1"/>
    <col min="4100" max="4100" width="1.6640625" style="1555" customWidth="1"/>
    <col min="4101" max="4101" width="0.88671875" style="1555" customWidth="1"/>
    <col min="4102" max="4102" width="2.6640625" style="1555" customWidth="1"/>
    <col min="4103" max="4103" width="14.109375" style="1555" customWidth="1"/>
    <col min="4104" max="4105" width="1.6640625" style="1555" customWidth="1"/>
    <col min="4106" max="4106" width="2.6640625" style="1555" customWidth="1"/>
    <col min="4107" max="4107" width="42.109375" style="1555" customWidth="1"/>
    <col min="4108" max="4108" width="12.6640625" style="1555" customWidth="1"/>
    <col min="4109" max="4109" width="42.88671875" style="1555" customWidth="1"/>
    <col min="4110" max="4110" width="6.109375" style="1555" customWidth="1"/>
    <col min="4111" max="4352" width="9" style="1555"/>
    <col min="4353" max="4353" width="1.6640625" style="1555" customWidth="1"/>
    <col min="4354" max="4354" width="2.6640625" style="1555" customWidth="1"/>
    <col min="4355" max="4355" width="12.6640625" style="1555" customWidth="1"/>
    <col min="4356" max="4356" width="1.6640625" style="1555" customWidth="1"/>
    <col min="4357" max="4357" width="0.88671875" style="1555" customWidth="1"/>
    <col min="4358" max="4358" width="2.6640625" style="1555" customWidth="1"/>
    <col min="4359" max="4359" width="14.109375" style="1555" customWidth="1"/>
    <col min="4360" max="4361" width="1.6640625" style="1555" customWidth="1"/>
    <col min="4362" max="4362" width="2.6640625" style="1555" customWidth="1"/>
    <col min="4363" max="4363" width="42.109375" style="1555" customWidth="1"/>
    <col min="4364" max="4364" width="12.6640625" style="1555" customWidth="1"/>
    <col min="4365" max="4365" width="42.88671875" style="1555" customWidth="1"/>
    <col min="4366" max="4366" width="6.109375" style="1555" customWidth="1"/>
    <col min="4367" max="4608" width="9" style="1555"/>
    <col min="4609" max="4609" width="1.6640625" style="1555" customWidth="1"/>
    <col min="4610" max="4610" width="2.6640625" style="1555" customWidth="1"/>
    <col min="4611" max="4611" width="12.6640625" style="1555" customWidth="1"/>
    <col min="4612" max="4612" width="1.6640625" style="1555" customWidth="1"/>
    <col min="4613" max="4613" width="0.88671875" style="1555" customWidth="1"/>
    <col min="4614" max="4614" width="2.6640625" style="1555" customWidth="1"/>
    <col min="4615" max="4615" width="14.109375" style="1555" customWidth="1"/>
    <col min="4616" max="4617" width="1.6640625" style="1555" customWidth="1"/>
    <col min="4618" max="4618" width="2.6640625" style="1555" customWidth="1"/>
    <col min="4619" max="4619" width="42.109375" style="1555" customWidth="1"/>
    <col min="4620" max="4620" width="12.6640625" style="1555" customWidth="1"/>
    <col min="4621" max="4621" width="42.88671875" style="1555" customWidth="1"/>
    <col min="4622" max="4622" width="6.109375" style="1555" customWidth="1"/>
    <col min="4623" max="4864" width="9" style="1555"/>
    <col min="4865" max="4865" width="1.6640625" style="1555" customWidth="1"/>
    <col min="4866" max="4866" width="2.6640625" style="1555" customWidth="1"/>
    <col min="4867" max="4867" width="12.6640625" style="1555" customWidth="1"/>
    <col min="4868" max="4868" width="1.6640625" style="1555" customWidth="1"/>
    <col min="4869" max="4869" width="0.88671875" style="1555" customWidth="1"/>
    <col min="4870" max="4870" width="2.6640625" style="1555" customWidth="1"/>
    <col min="4871" max="4871" width="14.109375" style="1555" customWidth="1"/>
    <col min="4872" max="4873" width="1.6640625" style="1555" customWidth="1"/>
    <col min="4874" max="4874" width="2.6640625" style="1555" customWidth="1"/>
    <col min="4875" max="4875" width="42.109375" style="1555" customWidth="1"/>
    <col min="4876" max="4876" width="12.6640625" style="1555" customWidth="1"/>
    <col min="4877" max="4877" width="42.88671875" style="1555" customWidth="1"/>
    <col min="4878" max="4878" width="6.109375" style="1555" customWidth="1"/>
    <col min="4879" max="5120" width="9" style="1555"/>
    <col min="5121" max="5121" width="1.6640625" style="1555" customWidth="1"/>
    <col min="5122" max="5122" width="2.6640625" style="1555" customWidth="1"/>
    <col min="5123" max="5123" width="12.6640625" style="1555" customWidth="1"/>
    <col min="5124" max="5124" width="1.6640625" style="1555" customWidth="1"/>
    <col min="5125" max="5125" width="0.88671875" style="1555" customWidth="1"/>
    <col min="5126" max="5126" width="2.6640625" style="1555" customWidth="1"/>
    <col min="5127" max="5127" width="14.109375" style="1555" customWidth="1"/>
    <col min="5128" max="5129" width="1.6640625" style="1555" customWidth="1"/>
    <col min="5130" max="5130" width="2.6640625" style="1555" customWidth="1"/>
    <col min="5131" max="5131" width="42.109375" style="1555" customWidth="1"/>
    <col min="5132" max="5132" width="12.6640625" style="1555" customWidth="1"/>
    <col min="5133" max="5133" width="42.88671875" style="1555" customWidth="1"/>
    <col min="5134" max="5134" width="6.109375" style="1555" customWidth="1"/>
    <col min="5135" max="5376" width="9" style="1555"/>
    <col min="5377" max="5377" width="1.6640625" style="1555" customWidth="1"/>
    <col min="5378" max="5378" width="2.6640625" style="1555" customWidth="1"/>
    <col min="5379" max="5379" width="12.6640625" style="1555" customWidth="1"/>
    <col min="5380" max="5380" width="1.6640625" style="1555" customWidth="1"/>
    <col min="5381" max="5381" width="0.88671875" style="1555" customWidth="1"/>
    <col min="5382" max="5382" width="2.6640625" style="1555" customWidth="1"/>
    <col min="5383" max="5383" width="14.109375" style="1555" customWidth="1"/>
    <col min="5384" max="5385" width="1.6640625" style="1555" customWidth="1"/>
    <col min="5386" max="5386" width="2.6640625" style="1555" customWidth="1"/>
    <col min="5387" max="5387" width="42.109375" style="1555" customWidth="1"/>
    <col min="5388" max="5388" width="12.6640625" style="1555" customWidth="1"/>
    <col min="5389" max="5389" width="42.88671875" style="1555" customWidth="1"/>
    <col min="5390" max="5390" width="6.109375" style="1555" customWidth="1"/>
    <col min="5391" max="5632" width="9" style="1555"/>
    <col min="5633" max="5633" width="1.6640625" style="1555" customWidth="1"/>
    <col min="5634" max="5634" width="2.6640625" style="1555" customWidth="1"/>
    <col min="5635" max="5635" width="12.6640625" style="1555" customWidth="1"/>
    <col min="5636" max="5636" width="1.6640625" style="1555" customWidth="1"/>
    <col min="5637" max="5637" width="0.88671875" style="1555" customWidth="1"/>
    <col min="5638" max="5638" width="2.6640625" style="1555" customWidth="1"/>
    <col min="5639" max="5639" width="14.109375" style="1555" customWidth="1"/>
    <col min="5640" max="5641" width="1.6640625" style="1555" customWidth="1"/>
    <col min="5642" max="5642" width="2.6640625" style="1555" customWidth="1"/>
    <col min="5643" max="5643" width="42.109375" style="1555" customWidth="1"/>
    <col min="5644" max="5644" width="12.6640625" style="1555" customWidth="1"/>
    <col min="5645" max="5645" width="42.88671875" style="1555" customWidth="1"/>
    <col min="5646" max="5646" width="6.109375" style="1555" customWidth="1"/>
    <col min="5647" max="5888" width="9" style="1555"/>
    <col min="5889" max="5889" width="1.6640625" style="1555" customWidth="1"/>
    <col min="5890" max="5890" width="2.6640625" style="1555" customWidth="1"/>
    <col min="5891" max="5891" width="12.6640625" style="1555" customWidth="1"/>
    <col min="5892" max="5892" width="1.6640625" style="1555" customWidth="1"/>
    <col min="5893" max="5893" width="0.88671875" style="1555" customWidth="1"/>
    <col min="5894" max="5894" width="2.6640625" style="1555" customWidth="1"/>
    <col min="5895" max="5895" width="14.109375" style="1555" customWidth="1"/>
    <col min="5896" max="5897" width="1.6640625" style="1555" customWidth="1"/>
    <col min="5898" max="5898" width="2.6640625" style="1555" customWidth="1"/>
    <col min="5899" max="5899" width="42.109375" style="1555" customWidth="1"/>
    <col min="5900" max="5900" width="12.6640625" style="1555" customWidth="1"/>
    <col min="5901" max="5901" width="42.88671875" style="1555" customWidth="1"/>
    <col min="5902" max="5902" width="6.109375" style="1555" customWidth="1"/>
    <col min="5903" max="6144" width="9" style="1555"/>
    <col min="6145" max="6145" width="1.6640625" style="1555" customWidth="1"/>
    <col min="6146" max="6146" width="2.6640625" style="1555" customWidth="1"/>
    <col min="6147" max="6147" width="12.6640625" style="1555" customWidth="1"/>
    <col min="6148" max="6148" width="1.6640625" style="1555" customWidth="1"/>
    <col min="6149" max="6149" width="0.88671875" style="1555" customWidth="1"/>
    <col min="6150" max="6150" width="2.6640625" style="1555" customWidth="1"/>
    <col min="6151" max="6151" width="14.109375" style="1555" customWidth="1"/>
    <col min="6152" max="6153" width="1.6640625" style="1555" customWidth="1"/>
    <col min="6154" max="6154" width="2.6640625" style="1555" customWidth="1"/>
    <col min="6155" max="6155" width="42.109375" style="1555" customWidth="1"/>
    <col min="6156" max="6156" width="12.6640625" style="1555" customWidth="1"/>
    <col min="6157" max="6157" width="42.88671875" style="1555" customWidth="1"/>
    <col min="6158" max="6158" width="6.109375" style="1555" customWidth="1"/>
    <col min="6159" max="6400" width="9" style="1555"/>
    <col min="6401" max="6401" width="1.6640625" style="1555" customWidth="1"/>
    <col min="6402" max="6402" width="2.6640625" style="1555" customWidth="1"/>
    <col min="6403" max="6403" width="12.6640625" style="1555" customWidth="1"/>
    <col min="6404" max="6404" width="1.6640625" style="1555" customWidth="1"/>
    <col min="6405" max="6405" width="0.88671875" style="1555" customWidth="1"/>
    <col min="6406" max="6406" width="2.6640625" style="1555" customWidth="1"/>
    <col min="6407" max="6407" width="14.109375" style="1555" customWidth="1"/>
    <col min="6408" max="6409" width="1.6640625" style="1555" customWidth="1"/>
    <col min="6410" max="6410" width="2.6640625" style="1555" customWidth="1"/>
    <col min="6411" max="6411" width="42.109375" style="1555" customWidth="1"/>
    <col min="6412" max="6412" width="12.6640625" style="1555" customWidth="1"/>
    <col min="6413" max="6413" width="42.88671875" style="1555" customWidth="1"/>
    <col min="6414" max="6414" width="6.109375" style="1555" customWidth="1"/>
    <col min="6415" max="6656" width="9" style="1555"/>
    <col min="6657" max="6657" width="1.6640625" style="1555" customWidth="1"/>
    <col min="6658" max="6658" width="2.6640625" style="1555" customWidth="1"/>
    <col min="6659" max="6659" width="12.6640625" style="1555" customWidth="1"/>
    <col min="6660" max="6660" width="1.6640625" style="1555" customWidth="1"/>
    <col min="6661" max="6661" width="0.88671875" style="1555" customWidth="1"/>
    <col min="6662" max="6662" width="2.6640625" style="1555" customWidth="1"/>
    <col min="6663" max="6663" width="14.109375" style="1555" customWidth="1"/>
    <col min="6664" max="6665" width="1.6640625" style="1555" customWidth="1"/>
    <col min="6666" max="6666" width="2.6640625" style="1555" customWidth="1"/>
    <col min="6667" max="6667" width="42.109375" style="1555" customWidth="1"/>
    <col min="6668" max="6668" width="12.6640625" style="1555" customWidth="1"/>
    <col min="6669" max="6669" width="42.88671875" style="1555" customWidth="1"/>
    <col min="6670" max="6670" width="6.109375" style="1555" customWidth="1"/>
    <col min="6671" max="6912" width="9" style="1555"/>
    <col min="6913" max="6913" width="1.6640625" style="1555" customWidth="1"/>
    <col min="6914" max="6914" width="2.6640625" style="1555" customWidth="1"/>
    <col min="6915" max="6915" width="12.6640625" style="1555" customWidth="1"/>
    <col min="6916" max="6916" width="1.6640625" style="1555" customWidth="1"/>
    <col min="6917" max="6917" width="0.88671875" style="1555" customWidth="1"/>
    <col min="6918" max="6918" width="2.6640625" style="1555" customWidth="1"/>
    <col min="6919" max="6919" width="14.109375" style="1555" customWidth="1"/>
    <col min="6920" max="6921" width="1.6640625" style="1555" customWidth="1"/>
    <col min="6922" max="6922" width="2.6640625" style="1555" customWidth="1"/>
    <col min="6923" max="6923" width="42.109375" style="1555" customWidth="1"/>
    <col min="6924" max="6924" width="12.6640625" style="1555" customWidth="1"/>
    <col min="6925" max="6925" width="42.88671875" style="1555" customWidth="1"/>
    <col min="6926" max="6926" width="6.109375" style="1555" customWidth="1"/>
    <col min="6927" max="7168" width="9" style="1555"/>
    <col min="7169" max="7169" width="1.6640625" style="1555" customWidth="1"/>
    <col min="7170" max="7170" width="2.6640625" style="1555" customWidth="1"/>
    <col min="7171" max="7171" width="12.6640625" style="1555" customWidth="1"/>
    <col min="7172" max="7172" width="1.6640625" style="1555" customWidth="1"/>
    <col min="7173" max="7173" width="0.88671875" style="1555" customWidth="1"/>
    <col min="7174" max="7174" width="2.6640625" style="1555" customWidth="1"/>
    <col min="7175" max="7175" width="14.109375" style="1555" customWidth="1"/>
    <col min="7176" max="7177" width="1.6640625" style="1555" customWidth="1"/>
    <col min="7178" max="7178" width="2.6640625" style="1555" customWidth="1"/>
    <col min="7179" max="7179" width="42.109375" style="1555" customWidth="1"/>
    <col min="7180" max="7180" width="12.6640625" style="1555" customWidth="1"/>
    <col min="7181" max="7181" width="42.88671875" style="1555" customWidth="1"/>
    <col min="7182" max="7182" width="6.109375" style="1555" customWidth="1"/>
    <col min="7183" max="7424" width="9" style="1555"/>
    <col min="7425" max="7425" width="1.6640625" style="1555" customWidth="1"/>
    <col min="7426" max="7426" width="2.6640625" style="1555" customWidth="1"/>
    <col min="7427" max="7427" width="12.6640625" style="1555" customWidth="1"/>
    <col min="7428" max="7428" width="1.6640625" style="1555" customWidth="1"/>
    <col min="7429" max="7429" width="0.88671875" style="1555" customWidth="1"/>
    <col min="7430" max="7430" width="2.6640625" style="1555" customWidth="1"/>
    <col min="7431" max="7431" width="14.109375" style="1555" customWidth="1"/>
    <col min="7432" max="7433" width="1.6640625" style="1555" customWidth="1"/>
    <col min="7434" max="7434" width="2.6640625" style="1555" customWidth="1"/>
    <col min="7435" max="7435" width="42.109375" style="1555" customWidth="1"/>
    <col min="7436" max="7436" width="12.6640625" style="1555" customWidth="1"/>
    <col min="7437" max="7437" width="42.88671875" style="1555" customWidth="1"/>
    <col min="7438" max="7438" width="6.109375" style="1555" customWidth="1"/>
    <col min="7439" max="7680" width="9" style="1555"/>
    <col min="7681" max="7681" width="1.6640625" style="1555" customWidth="1"/>
    <col min="7682" max="7682" width="2.6640625" style="1555" customWidth="1"/>
    <col min="7683" max="7683" width="12.6640625" style="1555" customWidth="1"/>
    <col min="7684" max="7684" width="1.6640625" style="1555" customWidth="1"/>
    <col min="7685" max="7685" width="0.88671875" style="1555" customWidth="1"/>
    <col min="7686" max="7686" width="2.6640625" style="1555" customWidth="1"/>
    <col min="7687" max="7687" width="14.109375" style="1555" customWidth="1"/>
    <col min="7688" max="7689" width="1.6640625" style="1555" customWidth="1"/>
    <col min="7690" max="7690" width="2.6640625" style="1555" customWidth="1"/>
    <col min="7691" max="7691" width="42.109375" style="1555" customWidth="1"/>
    <col min="7692" max="7692" width="12.6640625" style="1555" customWidth="1"/>
    <col min="7693" max="7693" width="42.88671875" style="1555" customWidth="1"/>
    <col min="7694" max="7694" width="6.109375" style="1555" customWidth="1"/>
    <col min="7695" max="7936" width="9" style="1555"/>
    <col min="7937" max="7937" width="1.6640625" style="1555" customWidth="1"/>
    <col min="7938" max="7938" width="2.6640625" style="1555" customWidth="1"/>
    <col min="7939" max="7939" width="12.6640625" style="1555" customWidth="1"/>
    <col min="7940" max="7940" width="1.6640625" style="1555" customWidth="1"/>
    <col min="7941" max="7941" width="0.88671875" style="1555" customWidth="1"/>
    <col min="7942" max="7942" width="2.6640625" style="1555" customWidth="1"/>
    <col min="7943" max="7943" width="14.109375" style="1555" customWidth="1"/>
    <col min="7944" max="7945" width="1.6640625" style="1555" customWidth="1"/>
    <col min="7946" max="7946" width="2.6640625" style="1555" customWidth="1"/>
    <col min="7947" max="7947" width="42.109375" style="1555" customWidth="1"/>
    <col min="7948" max="7948" width="12.6640625" style="1555" customWidth="1"/>
    <col min="7949" max="7949" width="42.88671875" style="1555" customWidth="1"/>
    <col min="7950" max="7950" width="6.109375" style="1555" customWidth="1"/>
    <col min="7951" max="8192" width="9" style="1555"/>
    <col min="8193" max="8193" width="1.6640625" style="1555" customWidth="1"/>
    <col min="8194" max="8194" width="2.6640625" style="1555" customWidth="1"/>
    <col min="8195" max="8195" width="12.6640625" style="1555" customWidth="1"/>
    <col min="8196" max="8196" width="1.6640625" style="1555" customWidth="1"/>
    <col min="8197" max="8197" width="0.88671875" style="1555" customWidth="1"/>
    <col min="8198" max="8198" width="2.6640625" style="1555" customWidth="1"/>
    <col min="8199" max="8199" width="14.109375" style="1555" customWidth="1"/>
    <col min="8200" max="8201" width="1.6640625" style="1555" customWidth="1"/>
    <col min="8202" max="8202" width="2.6640625" style="1555" customWidth="1"/>
    <col min="8203" max="8203" width="42.109375" style="1555" customWidth="1"/>
    <col min="8204" max="8204" width="12.6640625" style="1555" customWidth="1"/>
    <col min="8205" max="8205" width="42.88671875" style="1555" customWidth="1"/>
    <col min="8206" max="8206" width="6.109375" style="1555" customWidth="1"/>
    <col min="8207" max="8448" width="9" style="1555"/>
    <col min="8449" max="8449" width="1.6640625" style="1555" customWidth="1"/>
    <col min="8450" max="8450" width="2.6640625" style="1555" customWidth="1"/>
    <col min="8451" max="8451" width="12.6640625" style="1555" customWidth="1"/>
    <col min="8452" max="8452" width="1.6640625" style="1555" customWidth="1"/>
    <col min="8453" max="8453" width="0.88671875" style="1555" customWidth="1"/>
    <col min="8454" max="8454" width="2.6640625" style="1555" customWidth="1"/>
    <col min="8455" max="8455" width="14.109375" style="1555" customWidth="1"/>
    <col min="8456" max="8457" width="1.6640625" style="1555" customWidth="1"/>
    <col min="8458" max="8458" width="2.6640625" style="1555" customWidth="1"/>
    <col min="8459" max="8459" width="42.109375" style="1555" customWidth="1"/>
    <col min="8460" max="8460" width="12.6640625" style="1555" customWidth="1"/>
    <col min="8461" max="8461" width="42.88671875" style="1555" customWidth="1"/>
    <col min="8462" max="8462" width="6.109375" style="1555" customWidth="1"/>
    <col min="8463" max="8704" width="9" style="1555"/>
    <col min="8705" max="8705" width="1.6640625" style="1555" customWidth="1"/>
    <col min="8706" max="8706" width="2.6640625" style="1555" customWidth="1"/>
    <col min="8707" max="8707" width="12.6640625" style="1555" customWidth="1"/>
    <col min="8708" max="8708" width="1.6640625" style="1555" customWidth="1"/>
    <col min="8709" max="8709" width="0.88671875" style="1555" customWidth="1"/>
    <col min="8710" max="8710" width="2.6640625" style="1555" customWidth="1"/>
    <col min="8711" max="8711" width="14.109375" style="1555" customWidth="1"/>
    <col min="8712" max="8713" width="1.6640625" style="1555" customWidth="1"/>
    <col min="8714" max="8714" width="2.6640625" style="1555" customWidth="1"/>
    <col min="8715" max="8715" width="42.109375" style="1555" customWidth="1"/>
    <col min="8716" max="8716" width="12.6640625" style="1555" customWidth="1"/>
    <col min="8717" max="8717" width="42.88671875" style="1555" customWidth="1"/>
    <col min="8718" max="8718" width="6.109375" style="1555" customWidth="1"/>
    <col min="8719" max="8960" width="9" style="1555"/>
    <col min="8961" max="8961" width="1.6640625" style="1555" customWidth="1"/>
    <col min="8962" max="8962" width="2.6640625" style="1555" customWidth="1"/>
    <col min="8963" max="8963" width="12.6640625" style="1555" customWidth="1"/>
    <col min="8964" max="8964" width="1.6640625" style="1555" customWidth="1"/>
    <col min="8965" max="8965" width="0.88671875" style="1555" customWidth="1"/>
    <col min="8966" max="8966" width="2.6640625" style="1555" customWidth="1"/>
    <col min="8967" max="8967" width="14.109375" style="1555" customWidth="1"/>
    <col min="8968" max="8969" width="1.6640625" style="1555" customWidth="1"/>
    <col min="8970" max="8970" width="2.6640625" style="1555" customWidth="1"/>
    <col min="8971" max="8971" width="42.109375" style="1555" customWidth="1"/>
    <col min="8972" max="8972" width="12.6640625" style="1555" customWidth="1"/>
    <col min="8973" max="8973" width="42.88671875" style="1555" customWidth="1"/>
    <col min="8974" max="8974" width="6.109375" style="1555" customWidth="1"/>
    <col min="8975" max="9216" width="9" style="1555"/>
    <col min="9217" max="9217" width="1.6640625" style="1555" customWidth="1"/>
    <col min="9218" max="9218" width="2.6640625" style="1555" customWidth="1"/>
    <col min="9219" max="9219" width="12.6640625" style="1555" customWidth="1"/>
    <col min="9220" max="9220" width="1.6640625" style="1555" customWidth="1"/>
    <col min="9221" max="9221" width="0.88671875" style="1555" customWidth="1"/>
    <col min="9222" max="9222" width="2.6640625" style="1555" customWidth="1"/>
    <col min="9223" max="9223" width="14.109375" style="1555" customWidth="1"/>
    <col min="9224" max="9225" width="1.6640625" style="1555" customWidth="1"/>
    <col min="9226" max="9226" width="2.6640625" style="1555" customWidth="1"/>
    <col min="9227" max="9227" width="42.109375" style="1555" customWidth="1"/>
    <col min="9228" max="9228" width="12.6640625" style="1555" customWidth="1"/>
    <col min="9229" max="9229" width="42.88671875" style="1555" customWidth="1"/>
    <col min="9230" max="9230" width="6.109375" style="1555" customWidth="1"/>
    <col min="9231" max="9472" width="9" style="1555"/>
    <col min="9473" max="9473" width="1.6640625" style="1555" customWidth="1"/>
    <col min="9474" max="9474" width="2.6640625" style="1555" customWidth="1"/>
    <col min="9475" max="9475" width="12.6640625" style="1555" customWidth="1"/>
    <col min="9476" max="9476" width="1.6640625" style="1555" customWidth="1"/>
    <col min="9477" max="9477" width="0.88671875" style="1555" customWidth="1"/>
    <col min="9478" max="9478" width="2.6640625" style="1555" customWidth="1"/>
    <col min="9479" max="9479" width="14.109375" style="1555" customWidth="1"/>
    <col min="9480" max="9481" width="1.6640625" style="1555" customWidth="1"/>
    <col min="9482" max="9482" width="2.6640625" style="1555" customWidth="1"/>
    <col min="9483" max="9483" width="42.109375" style="1555" customWidth="1"/>
    <col min="9484" max="9484" width="12.6640625" style="1555" customWidth="1"/>
    <col min="9485" max="9485" width="42.88671875" style="1555" customWidth="1"/>
    <col min="9486" max="9486" width="6.109375" style="1555" customWidth="1"/>
    <col min="9487" max="9728" width="9" style="1555"/>
    <col min="9729" max="9729" width="1.6640625" style="1555" customWidth="1"/>
    <col min="9730" max="9730" width="2.6640625" style="1555" customWidth="1"/>
    <col min="9731" max="9731" width="12.6640625" style="1555" customWidth="1"/>
    <col min="9732" max="9732" width="1.6640625" style="1555" customWidth="1"/>
    <col min="9733" max="9733" width="0.88671875" style="1555" customWidth="1"/>
    <col min="9734" max="9734" width="2.6640625" style="1555" customWidth="1"/>
    <col min="9735" max="9735" width="14.109375" style="1555" customWidth="1"/>
    <col min="9736" max="9737" width="1.6640625" style="1555" customWidth="1"/>
    <col min="9738" max="9738" width="2.6640625" style="1555" customWidth="1"/>
    <col min="9739" max="9739" width="42.109375" style="1555" customWidth="1"/>
    <col min="9740" max="9740" width="12.6640625" style="1555" customWidth="1"/>
    <col min="9741" max="9741" width="42.88671875" style="1555" customWidth="1"/>
    <col min="9742" max="9742" width="6.109375" style="1555" customWidth="1"/>
    <col min="9743" max="9984" width="9" style="1555"/>
    <col min="9985" max="9985" width="1.6640625" style="1555" customWidth="1"/>
    <col min="9986" max="9986" width="2.6640625" style="1555" customWidth="1"/>
    <col min="9987" max="9987" width="12.6640625" style="1555" customWidth="1"/>
    <col min="9988" max="9988" width="1.6640625" style="1555" customWidth="1"/>
    <col min="9989" max="9989" width="0.88671875" style="1555" customWidth="1"/>
    <col min="9990" max="9990" width="2.6640625" style="1555" customWidth="1"/>
    <col min="9991" max="9991" width="14.109375" style="1555" customWidth="1"/>
    <col min="9992" max="9993" width="1.6640625" style="1555" customWidth="1"/>
    <col min="9994" max="9994" width="2.6640625" style="1555" customWidth="1"/>
    <col min="9995" max="9995" width="42.109375" style="1555" customWidth="1"/>
    <col min="9996" max="9996" width="12.6640625" style="1555" customWidth="1"/>
    <col min="9997" max="9997" width="42.88671875" style="1555" customWidth="1"/>
    <col min="9998" max="9998" width="6.109375" style="1555" customWidth="1"/>
    <col min="9999" max="10240" width="9" style="1555"/>
    <col min="10241" max="10241" width="1.6640625" style="1555" customWidth="1"/>
    <col min="10242" max="10242" width="2.6640625" style="1555" customWidth="1"/>
    <col min="10243" max="10243" width="12.6640625" style="1555" customWidth="1"/>
    <col min="10244" max="10244" width="1.6640625" style="1555" customWidth="1"/>
    <col min="10245" max="10245" width="0.88671875" style="1555" customWidth="1"/>
    <col min="10246" max="10246" width="2.6640625" style="1555" customWidth="1"/>
    <col min="10247" max="10247" width="14.109375" style="1555" customWidth="1"/>
    <col min="10248" max="10249" width="1.6640625" style="1555" customWidth="1"/>
    <col min="10250" max="10250" width="2.6640625" style="1555" customWidth="1"/>
    <col min="10251" max="10251" width="42.109375" style="1555" customWidth="1"/>
    <col min="10252" max="10252" width="12.6640625" style="1555" customWidth="1"/>
    <col min="10253" max="10253" width="42.88671875" style="1555" customWidth="1"/>
    <col min="10254" max="10254" width="6.109375" style="1555" customWidth="1"/>
    <col min="10255" max="10496" width="9" style="1555"/>
    <col min="10497" max="10497" width="1.6640625" style="1555" customWidth="1"/>
    <col min="10498" max="10498" width="2.6640625" style="1555" customWidth="1"/>
    <col min="10499" max="10499" width="12.6640625" style="1555" customWidth="1"/>
    <col min="10500" max="10500" width="1.6640625" style="1555" customWidth="1"/>
    <col min="10501" max="10501" width="0.88671875" style="1555" customWidth="1"/>
    <col min="10502" max="10502" width="2.6640625" style="1555" customWidth="1"/>
    <col min="10503" max="10503" width="14.109375" style="1555" customWidth="1"/>
    <col min="10504" max="10505" width="1.6640625" style="1555" customWidth="1"/>
    <col min="10506" max="10506" width="2.6640625" style="1555" customWidth="1"/>
    <col min="10507" max="10507" width="42.109375" style="1555" customWidth="1"/>
    <col min="10508" max="10508" width="12.6640625" style="1555" customWidth="1"/>
    <col min="10509" max="10509" width="42.88671875" style="1555" customWidth="1"/>
    <col min="10510" max="10510" width="6.109375" style="1555" customWidth="1"/>
    <col min="10511" max="10752" width="9" style="1555"/>
    <col min="10753" max="10753" width="1.6640625" style="1555" customWidth="1"/>
    <col min="10754" max="10754" width="2.6640625" style="1555" customWidth="1"/>
    <col min="10755" max="10755" width="12.6640625" style="1555" customWidth="1"/>
    <col min="10756" max="10756" width="1.6640625" style="1555" customWidth="1"/>
    <col min="10757" max="10757" width="0.88671875" style="1555" customWidth="1"/>
    <col min="10758" max="10758" width="2.6640625" style="1555" customWidth="1"/>
    <col min="10759" max="10759" width="14.109375" style="1555" customWidth="1"/>
    <col min="10760" max="10761" width="1.6640625" style="1555" customWidth="1"/>
    <col min="10762" max="10762" width="2.6640625" style="1555" customWidth="1"/>
    <col min="10763" max="10763" width="42.109375" style="1555" customWidth="1"/>
    <col min="10764" max="10764" width="12.6640625" style="1555" customWidth="1"/>
    <col min="10765" max="10765" width="42.88671875" style="1555" customWidth="1"/>
    <col min="10766" max="10766" width="6.109375" style="1555" customWidth="1"/>
    <col min="10767" max="11008" width="9" style="1555"/>
    <col min="11009" max="11009" width="1.6640625" style="1555" customWidth="1"/>
    <col min="11010" max="11010" width="2.6640625" style="1555" customWidth="1"/>
    <col min="11011" max="11011" width="12.6640625" style="1555" customWidth="1"/>
    <col min="11012" max="11012" width="1.6640625" style="1555" customWidth="1"/>
    <col min="11013" max="11013" width="0.88671875" style="1555" customWidth="1"/>
    <col min="11014" max="11014" width="2.6640625" style="1555" customWidth="1"/>
    <col min="11015" max="11015" width="14.109375" style="1555" customWidth="1"/>
    <col min="11016" max="11017" width="1.6640625" style="1555" customWidth="1"/>
    <col min="11018" max="11018" width="2.6640625" style="1555" customWidth="1"/>
    <col min="11019" max="11019" width="42.109375" style="1555" customWidth="1"/>
    <col min="11020" max="11020" width="12.6640625" style="1555" customWidth="1"/>
    <col min="11021" max="11021" width="42.88671875" style="1555" customWidth="1"/>
    <col min="11022" max="11022" width="6.109375" style="1555" customWidth="1"/>
    <col min="11023" max="11264" width="9" style="1555"/>
    <col min="11265" max="11265" width="1.6640625" style="1555" customWidth="1"/>
    <col min="11266" max="11266" width="2.6640625" style="1555" customWidth="1"/>
    <col min="11267" max="11267" width="12.6640625" style="1555" customWidth="1"/>
    <col min="11268" max="11268" width="1.6640625" style="1555" customWidth="1"/>
    <col min="11269" max="11269" width="0.88671875" style="1555" customWidth="1"/>
    <col min="11270" max="11270" width="2.6640625" style="1555" customWidth="1"/>
    <col min="11271" max="11271" width="14.109375" style="1555" customWidth="1"/>
    <col min="11272" max="11273" width="1.6640625" style="1555" customWidth="1"/>
    <col min="11274" max="11274" width="2.6640625" style="1555" customWidth="1"/>
    <col min="11275" max="11275" width="42.109375" style="1555" customWidth="1"/>
    <col min="11276" max="11276" width="12.6640625" style="1555" customWidth="1"/>
    <col min="11277" max="11277" width="42.88671875" style="1555" customWidth="1"/>
    <col min="11278" max="11278" width="6.109375" style="1555" customWidth="1"/>
    <col min="11279" max="11520" width="9" style="1555"/>
    <col min="11521" max="11521" width="1.6640625" style="1555" customWidth="1"/>
    <col min="11522" max="11522" width="2.6640625" style="1555" customWidth="1"/>
    <col min="11523" max="11523" width="12.6640625" style="1555" customWidth="1"/>
    <col min="11524" max="11524" width="1.6640625" style="1555" customWidth="1"/>
    <col min="11525" max="11525" width="0.88671875" style="1555" customWidth="1"/>
    <col min="11526" max="11526" width="2.6640625" style="1555" customWidth="1"/>
    <col min="11527" max="11527" width="14.109375" style="1555" customWidth="1"/>
    <col min="11528" max="11529" width="1.6640625" style="1555" customWidth="1"/>
    <col min="11530" max="11530" width="2.6640625" style="1555" customWidth="1"/>
    <col min="11531" max="11531" width="42.109375" style="1555" customWidth="1"/>
    <col min="11532" max="11532" width="12.6640625" style="1555" customWidth="1"/>
    <col min="11533" max="11533" width="42.88671875" style="1555" customWidth="1"/>
    <col min="11534" max="11534" width="6.109375" style="1555" customWidth="1"/>
    <col min="11535" max="11776" width="9" style="1555"/>
    <col min="11777" max="11777" width="1.6640625" style="1555" customWidth="1"/>
    <col min="11778" max="11778" width="2.6640625" style="1555" customWidth="1"/>
    <col min="11779" max="11779" width="12.6640625" style="1555" customWidth="1"/>
    <col min="11780" max="11780" width="1.6640625" style="1555" customWidth="1"/>
    <col min="11781" max="11781" width="0.88671875" style="1555" customWidth="1"/>
    <col min="11782" max="11782" width="2.6640625" style="1555" customWidth="1"/>
    <col min="11783" max="11783" width="14.109375" style="1555" customWidth="1"/>
    <col min="11784" max="11785" width="1.6640625" style="1555" customWidth="1"/>
    <col min="11786" max="11786" width="2.6640625" style="1555" customWidth="1"/>
    <col min="11787" max="11787" width="42.109375" style="1555" customWidth="1"/>
    <col min="11788" max="11788" width="12.6640625" style="1555" customWidth="1"/>
    <col min="11789" max="11789" width="42.88671875" style="1555" customWidth="1"/>
    <col min="11790" max="11790" width="6.109375" style="1555" customWidth="1"/>
    <col min="11791" max="12032" width="9" style="1555"/>
    <col min="12033" max="12033" width="1.6640625" style="1555" customWidth="1"/>
    <col min="12034" max="12034" width="2.6640625" style="1555" customWidth="1"/>
    <col min="12035" max="12035" width="12.6640625" style="1555" customWidth="1"/>
    <col min="12036" max="12036" width="1.6640625" style="1555" customWidth="1"/>
    <col min="12037" max="12037" width="0.88671875" style="1555" customWidth="1"/>
    <col min="12038" max="12038" width="2.6640625" style="1555" customWidth="1"/>
    <col min="12039" max="12039" width="14.109375" style="1555" customWidth="1"/>
    <col min="12040" max="12041" width="1.6640625" style="1555" customWidth="1"/>
    <col min="12042" max="12042" width="2.6640625" style="1555" customWidth="1"/>
    <col min="12043" max="12043" width="42.109375" style="1555" customWidth="1"/>
    <col min="12044" max="12044" width="12.6640625" style="1555" customWidth="1"/>
    <col min="12045" max="12045" width="42.88671875" style="1555" customWidth="1"/>
    <col min="12046" max="12046" width="6.109375" style="1555" customWidth="1"/>
    <col min="12047" max="12288" width="9" style="1555"/>
    <col min="12289" max="12289" width="1.6640625" style="1555" customWidth="1"/>
    <col min="12290" max="12290" width="2.6640625" style="1555" customWidth="1"/>
    <col min="12291" max="12291" width="12.6640625" style="1555" customWidth="1"/>
    <col min="12292" max="12292" width="1.6640625" style="1555" customWidth="1"/>
    <col min="12293" max="12293" width="0.88671875" style="1555" customWidth="1"/>
    <col min="12294" max="12294" width="2.6640625" style="1555" customWidth="1"/>
    <col min="12295" max="12295" width="14.109375" style="1555" customWidth="1"/>
    <col min="12296" max="12297" width="1.6640625" style="1555" customWidth="1"/>
    <col min="12298" max="12298" width="2.6640625" style="1555" customWidth="1"/>
    <col min="12299" max="12299" width="42.109375" style="1555" customWidth="1"/>
    <col min="12300" max="12300" width="12.6640625" style="1555" customWidth="1"/>
    <col min="12301" max="12301" width="42.88671875" style="1555" customWidth="1"/>
    <col min="12302" max="12302" width="6.109375" style="1555" customWidth="1"/>
    <col min="12303" max="12544" width="9" style="1555"/>
    <col min="12545" max="12545" width="1.6640625" style="1555" customWidth="1"/>
    <col min="12546" max="12546" width="2.6640625" style="1555" customWidth="1"/>
    <col min="12547" max="12547" width="12.6640625" style="1555" customWidth="1"/>
    <col min="12548" max="12548" width="1.6640625" style="1555" customWidth="1"/>
    <col min="12549" max="12549" width="0.88671875" style="1555" customWidth="1"/>
    <col min="12550" max="12550" width="2.6640625" style="1555" customWidth="1"/>
    <col min="12551" max="12551" width="14.109375" style="1555" customWidth="1"/>
    <col min="12552" max="12553" width="1.6640625" style="1555" customWidth="1"/>
    <col min="12554" max="12554" width="2.6640625" style="1555" customWidth="1"/>
    <col min="12555" max="12555" width="42.109375" style="1555" customWidth="1"/>
    <col min="12556" max="12556" width="12.6640625" style="1555" customWidth="1"/>
    <col min="12557" max="12557" width="42.88671875" style="1555" customWidth="1"/>
    <col min="12558" max="12558" width="6.109375" style="1555" customWidth="1"/>
    <col min="12559" max="12800" width="9" style="1555"/>
    <col min="12801" max="12801" width="1.6640625" style="1555" customWidth="1"/>
    <col min="12802" max="12802" width="2.6640625" style="1555" customWidth="1"/>
    <col min="12803" max="12803" width="12.6640625" style="1555" customWidth="1"/>
    <col min="12804" max="12804" width="1.6640625" style="1555" customWidth="1"/>
    <col min="12805" max="12805" width="0.88671875" style="1555" customWidth="1"/>
    <col min="12806" max="12806" width="2.6640625" style="1555" customWidth="1"/>
    <col min="12807" max="12807" width="14.109375" style="1555" customWidth="1"/>
    <col min="12808" max="12809" width="1.6640625" style="1555" customWidth="1"/>
    <col min="12810" max="12810" width="2.6640625" style="1555" customWidth="1"/>
    <col min="12811" max="12811" width="42.109375" style="1555" customWidth="1"/>
    <col min="12812" max="12812" width="12.6640625" style="1555" customWidth="1"/>
    <col min="12813" max="12813" width="42.88671875" style="1555" customWidth="1"/>
    <col min="12814" max="12814" width="6.109375" style="1555" customWidth="1"/>
    <col min="12815" max="13056" width="9" style="1555"/>
    <col min="13057" max="13057" width="1.6640625" style="1555" customWidth="1"/>
    <col min="13058" max="13058" width="2.6640625" style="1555" customWidth="1"/>
    <col min="13059" max="13059" width="12.6640625" style="1555" customWidth="1"/>
    <col min="13060" max="13060" width="1.6640625" style="1555" customWidth="1"/>
    <col min="13061" max="13061" width="0.88671875" style="1555" customWidth="1"/>
    <col min="13062" max="13062" width="2.6640625" style="1555" customWidth="1"/>
    <col min="13063" max="13063" width="14.109375" style="1555" customWidth="1"/>
    <col min="13064" max="13065" width="1.6640625" style="1555" customWidth="1"/>
    <col min="13066" max="13066" width="2.6640625" style="1555" customWidth="1"/>
    <col min="13067" max="13067" width="42.109375" style="1555" customWidth="1"/>
    <col min="13068" max="13068" width="12.6640625" style="1555" customWidth="1"/>
    <col min="13069" max="13069" width="42.88671875" style="1555" customWidth="1"/>
    <col min="13070" max="13070" width="6.109375" style="1555" customWidth="1"/>
    <col min="13071" max="13312" width="9" style="1555"/>
    <col min="13313" max="13313" width="1.6640625" style="1555" customWidth="1"/>
    <col min="13314" max="13314" width="2.6640625" style="1555" customWidth="1"/>
    <col min="13315" max="13315" width="12.6640625" style="1555" customWidth="1"/>
    <col min="13316" max="13316" width="1.6640625" style="1555" customWidth="1"/>
    <col min="13317" max="13317" width="0.88671875" style="1555" customWidth="1"/>
    <col min="13318" max="13318" width="2.6640625" style="1555" customWidth="1"/>
    <col min="13319" max="13319" width="14.109375" style="1555" customWidth="1"/>
    <col min="13320" max="13321" width="1.6640625" style="1555" customWidth="1"/>
    <col min="13322" max="13322" width="2.6640625" style="1555" customWidth="1"/>
    <col min="13323" max="13323" width="42.109375" style="1555" customWidth="1"/>
    <col min="13324" max="13324" width="12.6640625" style="1555" customWidth="1"/>
    <col min="13325" max="13325" width="42.88671875" style="1555" customWidth="1"/>
    <col min="13326" max="13326" width="6.109375" style="1555" customWidth="1"/>
    <col min="13327" max="13568" width="9" style="1555"/>
    <col min="13569" max="13569" width="1.6640625" style="1555" customWidth="1"/>
    <col min="13570" max="13570" width="2.6640625" style="1555" customWidth="1"/>
    <col min="13571" max="13571" width="12.6640625" style="1555" customWidth="1"/>
    <col min="13572" max="13572" width="1.6640625" style="1555" customWidth="1"/>
    <col min="13573" max="13573" width="0.88671875" style="1555" customWidth="1"/>
    <col min="13574" max="13574" width="2.6640625" style="1555" customWidth="1"/>
    <col min="13575" max="13575" width="14.109375" style="1555" customWidth="1"/>
    <col min="13576" max="13577" width="1.6640625" style="1555" customWidth="1"/>
    <col min="13578" max="13578" width="2.6640625" style="1555" customWidth="1"/>
    <col min="13579" max="13579" width="42.109375" style="1555" customWidth="1"/>
    <col min="13580" max="13580" width="12.6640625" style="1555" customWidth="1"/>
    <col min="13581" max="13581" width="42.88671875" style="1555" customWidth="1"/>
    <col min="13582" max="13582" width="6.109375" style="1555" customWidth="1"/>
    <col min="13583" max="13824" width="9" style="1555"/>
    <col min="13825" max="13825" width="1.6640625" style="1555" customWidth="1"/>
    <col min="13826" max="13826" width="2.6640625" style="1555" customWidth="1"/>
    <col min="13827" max="13827" width="12.6640625" style="1555" customWidth="1"/>
    <col min="13828" max="13828" width="1.6640625" style="1555" customWidth="1"/>
    <col min="13829" max="13829" width="0.88671875" style="1555" customWidth="1"/>
    <col min="13830" max="13830" width="2.6640625" style="1555" customWidth="1"/>
    <col min="13831" max="13831" width="14.109375" style="1555" customWidth="1"/>
    <col min="13832" max="13833" width="1.6640625" style="1555" customWidth="1"/>
    <col min="13834" max="13834" width="2.6640625" style="1555" customWidth="1"/>
    <col min="13835" max="13835" width="42.109375" style="1555" customWidth="1"/>
    <col min="13836" max="13836" width="12.6640625" style="1555" customWidth="1"/>
    <col min="13837" max="13837" width="42.88671875" style="1555" customWidth="1"/>
    <col min="13838" max="13838" width="6.109375" style="1555" customWidth="1"/>
    <col min="13839" max="14080" width="9" style="1555"/>
    <col min="14081" max="14081" width="1.6640625" style="1555" customWidth="1"/>
    <col min="14082" max="14082" width="2.6640625" style="1555" customWidth="1"/>
    <col min="14083" max="14083" width="12.6640625" style="1555" customWidth="1"/>
    <col min="14084" max="14084" width="1.6640625" style="1555" customWidth="1"/>
    <col min="14085" max="14085" width="0.88671875" style="1555" customWidth="1"/>
    <col min="14086" max="14086" width="2.6640625" style="1555" customWidth="1"/>
    <col min="14087" max="14087" width="14.109375" style="1555" customWidth="1"/>
    <col min="14088" max="14089" width="1.6640625" style="1555" customWidth="1"/>
    <col min="14090" max="14090" width="2.6640625" style="1555" customWidth="1"/>
    <col min="14091" max="14091" width="42.109375" style="1555" customWidth="1"/>
    <col min="14092" max="14092" width="12.6640625" style="1555" customWidth="1"/>
    <col min="14093" max="14093" width="42.88671875" style="1555" customWidth="1"/>
    <col min="14094" max="14094" width="6.109375" style="1555" customWidth="1"/>
    <col min="14095" max="14336" width="9" style="1555"/>
    <col min="14337" max="14337" width="1.6640625" style="1555" customWidth="1"/>
    <col min="14338" max="14338" width="2.6640625" style="1555" customWidth="1"/>
    <col min="14339" max="14339" width="12.6640625" style="1555" customWidth="1"/>
    <col min="14340" max="14340" width="1.6640625" style="1555" customWidth="1"/>
    <col min="14341" max="14341" width="0.88671875" style="1555" customWidth="1"/>
    <col min="14342" max="14342" width="2.6640625" style="1555" customWidth="1"/>
    <col min="14343" max="14343" width="14.109375" style="1555" customWidth="1"/>
    <col min="14344" max="14345" width="1.6640625" style="1555" customWidth="1"/>
    <col min="14346" max="14346" width="2.6640625" style="1555" customWidth="1"/>
    <col min="14347" max="14347" width="42.109375" style="1555" customWidth="1"/>
    <col min="14348" max="14348" width="12.6640625" style="1555" customWidth="1"/>
    <col min="14349" max="14349" width="42.88671875" style="1555" customWidth="1"/>
    <col min="14350" max="14350" width="6.109375" style="1555" customWidth="1"/>
    <col min="14351" max="14592" width="9" style="1555"/>
    <col min="14593" max="14593" width="1.6640625" style="1555" customWidth="1"/>
    <col min="14594" max="14594" width="2.6640625" style="1555" customWidth="1"/>
    <col min="14595" max="14595" width="12.6640625" style="1555" customWidth="1"/>
    <col min="14596" max="14596" width="1.6640625" style="1555" customWidth="1"/>
    <col min="14597" max="14597" width="0.88671875" style="1555" customWidth="1"/>
    <col min="14598" max="14598" width="2.6640625" style="1555" customWidth="1"/>
    <col min="14599" max="14599" width="14.109375" style="1555" customWidth="1"/>
    <col min="14600" max="14601" width="1.6640625" style="1555" customWidth="1"/>
    <col min="14602" max="14602" width="2.6640625" style="1555" customWidth="1"/>
    <col min="14603" max="14603" width="42.109375" style="1555" customWidth="1"/>
    <col min="14604" max="14604" width="12.6640625" style="1555" customWidth="1"/>
    <col min="14605" max="14605" width="42.88671875" style="1555" customWidth="1"/>
    <col min="14606" max="14606" width="6.109375" style="1555" customWidth="1"/>
    <col min="14607" max="14848" width="9" style="1555"/>
    <col min="14849" max="14849" width="1.6640625" style="1555" customWidth="1"/>
    <col min="14850" max="14850" width="2.6640625" style="1555" customWidth="1"/>
    <col min="14851" max="14851" width="12.6640625" style="1555" customWidth="1"/>
    <col min="14852" max="14852" width="1.6640625" style="1555" customWidth="1"/>
    <col min="14853" max="14853" width="0.88671875" style="1555" customWidth="1"/>
    <col min="14854" max="14854" width="2.6640625" style="1555" customWidth="1"/>
    <col min="14855" max="14855" width="14.109375" style="1555" customWidth="1"/>
    <col min="14856" max="14857" width="1.6640625" style="1555" customWidth="1"/>
    <col min="14858" max="14858" width="2.6640625" style="1555" customWidth="1"/>
    <col min="14859" max="14859" width="42.109375" style="1555" customWidth="1"/>
    <col min="14860" max="14860" width="12.6640625" style="1555" customWidth="1"/>
    <col min="14861" max="14861" width="42.88671875" style="1555" customWidth="1"/>
    <col min="14862" max="14862" width="6.109375" style="1555" customWidth="1"/>
    <col min="14863" max="15104" width="9" style="1555"/>
    <col min="15105" max="15105" width="1.6640625" style="1555" customWidth="1"/>
    <col min="15106" max="15106" width="2.6640625" style="1555" customWidth="1"/>
    <col min="15107" max="15107" width="12.6640625" style="1555" customWidth="1"/>
    <col min="15108" max="15108" width="1.6640625" style="1555" customWidth="1"/>
    <col min="15109" max="15109" width="0.88671875" style="1555" customWidth="1"/>
    <col min="15110" max="15110" width="2.6640625" style="1555" customWidth="1"/>
    <col min="15111" max="15111" width="14.109375" style="1555" customWidth="1"/>
    <col min="15112" max="15113" width="1.6640625" style="1555" customWidth="1"/>
    <col min="15114" max="15114" width="2.6640625" style="1555" customWidth="1"/>
    <col min="15115" max="15115" width="42.109375" style="1555" customWidth="1"/>
    <col min="15116" max="15116" width="12.6640625" style="1555" customWidth="1"/>
    <col min="15117" max="15117" width="42.88671875" style="1555" customWidth="1"/>
    <col min="15118" max="15118" width="6.109375" style="1555" customWidth="1"/>
    <col min="15119" max="15360" width="9" style="1555"/>
    <col min="15361" max="15361" width="1.6640625" style="1555" customWidth="1"/>
    <col min="15362" max="15362" width="2.6640625" style="1555" customWidth="1"/>
    <col min="15363" max="15363" width="12.6640625" style="1555" customWidth="1"/>
    <col min="15364" max="15364" width="1.6640625" style="1555" customWidth="1"/>
    <col min="15365" max="15365" width="0.88671875" style="1555" customWidth="1"/>
    <col min="15366" max="15366" width="2.6640625" style="1555" customWidth="1"/>
    <col min="15367" max="15367" width="14.109375" style="1555" customWidth="1"/>
    <col min="15368" max="15369" width="1.6640625" style="1555" customWidth="1"/>
    <col min="15370" max="15370" width="2.6640625" style="1555" customWidth="1"/>
    <col min="15371" max="15371" width="42.109375" style="1555" customWidth="1"/>
    <col min="15372" max="15372" width="12.6640625" style="1555" customWidth="1"/>
    <col min="15373" max="15373" width="42.88671875" style="1555" customWidth="1"/>
    <col min="15374" max="15374" width="6.109375" style="1555" customWidth="1"/>
    <col min="15375" max="15616" width="9" style="1555"/>
    <col min="15617" max="15617" width="1.6640625" style="1555" customWidth="1"/>
    <col min="15618" max="15618" width="2.6640625" style="1555" customWidth="1"/>
    <col min="15619" max="15619" width="12.6640625" style="1555" customWidth="1"/>
    <col min="15620" max="15620" width="1.6640625" style="1555" customWidth="1"/>
    <col min="15621" max="15621" width="0.88671875" style="1555" customWidth="1"/>
    <col min="15622" max="15622" width="2.6640625" style="1555" customWidth="1"/>
    <col min="15623" max="15623" width="14.109375" style="1555" customWidth="1"/>
    <col min="15624" max="15625" width="1.6640625" style="1555" customWidth="1"/>
    <col min="15626" max="15626" width="2.6640625" style="1555" customWidth="1"/>
    <col min="15627" max="15627" width="42.109375" style="1555" customWidth="1"/>
    <col min="15628" max="15628" width="12.6640625" style="1555" customWidth="1"/>
    <col min="15629" max="15629" width="42.88671875" style="1555" customWidth="1"/>
    <col min="15630" max="15630" width="6.109375" style="1555" customWidth="1"/>
    <col min="15631" max="15872" width="9" style="1555"/>
    <col min="15873" max="15873" width="1.6640625" style="1555" customWidth="1"/>
    <col min="15874" max="15874" width="2.6640625" style="1555" customWidth="1"/>
    <col min="15875" max="15875" width="12.6640625" style="1555" customWidth="1"/>
    <col min="15876" max="15876" width="1.6640625" style="1555" customWidth="1"/>
    <col min="15877" max="15877" width="0.88671875" style="1555" customWidth="1"/>
    <col min="15878" max="15878" width="2.6640625" style="1555" customWidth="1"/>
    <col min="15879" max="15879" width="14.109375" style="1555" customWidth="1"/>
    <col min="15880" max="15881" width="1.6640625" style="1555" customWidth="1"/>
    <col min="15882" max="15882" width="2.6640625" style="1555" customWidth="1"/>
    <col min="15883" max="15883" width="42.109375" style="1555" customWidth="1"/>
    <col min="15884" max="15884" width="12.6640625" style="1555" customWidth="1"/>
    <col min="15885" max="15885" width="42.88671875" style="1555" customWidth="1"/>
    <col min="15886" max="15886" width="6.109375" style="1555" customWidth="1"/>
    <col min="15887" max="16128" width="9" style="1555"/>
    <col min="16129" max="16129" width="1.6640625" style="1555" customWidth="1"/>
    <col min="16130" max="16130" width="2.6640625" style="1555" customWidth="1"/>
    <col min="16131" max="16131" width="12.6640625" style="1555" customWidth="1"/>
    <col min="16132" max="16132" width="1.6640625" style="1555" customWidth="1"/>
    <col min="16133" max="16133" width="0.88671875" style="1555" customWidth="1"/>
    <col min="16134" max="16134" width="2.6640625" style="1555" customWidth="1"/>
    <col min="16135" max="16135" width="14.109375" style="1555" customWidth="1"/>
    <col min="16136" max="16137" width="1.6640625" style="1555" customWidth="1"/>
    <col min="16138" max="16138" width="2.6640625" style="1555" customWidth="1"/>
    <col min="16139" max="16139" width="42.109375" style="1555" customWidth="1"/>
    <col min="16140" max="16140" width="12.6640625" style="1555" customWidth="1"/>
    <col min="16141" max="16141" width="42.88671875" style="1555" customWidth="1"/>
    <col min="16142" max="16142" width="6.109375" style="1555" customWidth="1"/>
    <col min="16143" max="16384" width="9" style="1555"/>
  </cols>
  <sheetData>
    <row r="1" spans="1:13">
      <c r="A1" s="1554"/>
    </row>
    <row r="2" spans="1:13" ht="18.899999999999999" customHeight="1">
      <c r="A2" s="5203" t="s">
        <v>2087</v>
      </c>
      <c r="B2" s="5203"/>
      <c r="C2" s="5203"/>
      <c r="D2" s="5203"/>
      <c r="E2" s="5203"/>
      <c r="F2" s="5203"/>
      <c r="G2" s="5203"/>
      <c r="H2" s="5203"/>
      <c r="I2" s="5203"/>
      <c r="J2" s="5203"/>
      <c r="K2" s="5203"/>
      <c r="L2" s="5203"/>
      <c r="M2" s="5203"/>
    </row>
    <row r="3" spans="1:13" ht="15" customHeight="1">
      <c r="A3" s="1556"/>
      <c r="B3" s="1556"/>
      <c r="C3" s="1556"/>
      <c r="D3" s="1556"/>
      <c r="E3" s="1556"/>
      <c r="F3" s="1556"/>
      <c r="G3" s="1556"/>
      <c r="H3" s="1556"/>
      <c r="I3" s="1556"/>
      <c r="J3" s="1556"/>
      <c r="K3" s="1556"/>
      <c r="L3" s="1556"/>
      <c r="M3" s="1556"/>
    </row>
    <row r="4" spans="1:13" ht="30" customHeight="1">
      <c r="A4" s="1557"/>
      <c r="B4" s="5204" t="s">
        <v>2088</v>
      </c>
      <c r="C4" s="5204"/>
      <c r="D4" s="1558"/>
      <c r="E4" s="1557"/>
      <c r="F4" s="5205" t="str">
        <f>入力シート!C10</f>
        <v>○○校区道路改良工事</v>
      </c>
      <c r="G4" s="5205"/>
      <c r="H4" s="5205"/>
      <c r="I4" s="5205"/>
      <c r="J4" s="5205"/>
      <c r="K4" s="5206"/>
      <c r="L4" s="1559" t="s">
        <v>2443</v>
      </c>
      <c r="M4" s="1560" t="str">
        <f>入力シート!C26</f>
        <v>(株）○○○○建設</v>
      </c>
    </row>
    <row r="5" spans="1:13" ht="30" customHeight="1">
      <c r="A5" s="1557"/>
      <c r="B5" s="5204" t="s">
        <v>2089</v>
      </c>
      <c r="C5" s="5204"/>
      <c r="D5" s="1558"/>
      <c r="E5" s="1557"/>
      <c r="F5" s="5207"/>
      <c r="G5" s="5207"/>
      <c r="H5" s="5207"/>
      <c r="I5" s="5207"/>
      <c r="J5" s="5207"/>
      <c r="K5" s="5207"/>
      <c r="L5" s="5207"/>
      <c r="M5" s="5208"/>
    </row>
    <row r="6" spans="1:13" ht="15" customHeight="1">
      <c r="A6" s="1561"/>
      <c r="B6" s="1561"/>
      <c r="C6" s="1562"/>
      <c r="D6" s="1561"/>
      <c r="E6" s="1561"/>
      <c r="F6" s="1563"/>
      <c r="G6" s="1563"/>
      <c r="H6" s="1563"/>
      <c r="I6" s="1563"/>
      <c r="J6" s="1563"/>
      <c r="K6" s="1563"/>
      <c r="L6" s="1564"/>
      <c r="M6" s="1564"/>
    </row>
    <row r="7" spans="1:13" ht="15" customHeight="1">
      <c r="A7" s="1565" t="s">
        <v>2090</v>
      </c>
      <c r="B7" s="1565"/>
      <c r="C7" s="1566"/>
      <c r="D7" s="1565"/>
      <c r="E7" s="1565"/>
      <c r="F7" s="1567"/>
      <c r="G7" s="1567"/>
      <c r="H7" s="1567"/>
      <c r="I7" s="1567"/>
      <c r="J7" s="1567"/>
      <c r="K7" s="1567"/>
      <c r="L7" s="1568"/>
      <c r="M7" s="1569" t="s">
        <v>2091</v>
      </c>
    </row>
    <row r="8" spans="1:13" ht="15" customHeight="1">
      <c r="A8" s="1557"/>
      <c r="B8" s="5193" t="s">
        <v>2092</v>
      </c>
      <c r="C8" s="5193"/>
      <c r="D8" s="1558"/>
      <c r="E8" s="1557"/>
      <c r="F8" s="5193" t="s">
        <v>2093</v>
      </c>
      <c r="G8" s="5193"/>
      <c r="H8" s="1558"/>
      <c r="I8" s="5192" t="s">
        <v>2094</v>
      </c>
      <c r="J8" s="5193"/>
      <c r="K8" s="5193"/>
      <c r="L8" s="5193"/>
      <c r="M8" s="5194"/>
    </row>
    <row r="9" spans="1:13" ht="15.9" customHeight="1">
      <c r="A9" s="5202" t="s">
        <v>2095</v>
      </c>
      <c r="B9" s="5195"/>
      <c r="C9" s="5195"/>
      <c r="D9" s="5196"/>
      <c r="E9" s="1570"/>
      <c r="F9" s="5195" t="s">
        <v>2096</v>
      </c>
      <c r="G9" s="5195"/>
      <c r="H9" s="1571"/>
      <c r="I9" s="1570"/>
      <c r="J9" s="1572"/>
      <c r="K9" s="1561" t="s">
        <v>2097</v>
      </c>
      <c r="L9" s="1561"/>
      <c r="M9" s="1571"/>
    </row>
    <row r="10" spans="1:13" ht="15.9" customHeight="1">
      <c r="A10" s="5198"/>
      <c r="B10" s="5180"/>
      <c r="C10" s="5180"/>
      <c r="D10" s="5197"/>
      <c r="E10" s="1573"/>
      <c r="F10" s="1574"/>
      <c r="G10" s="1575"/>
      <c r="H10" s="1576"/>
      <c r="I10" s="1573"/>
      <c r="J10" s="1577"/>
      <c r="K10" s="1575" t="s">
        <v>2098</v>
      </c>
      <c r="L10" s="1575"/>
      <c r="M10" s="1576"/>
    </row>
    <row r="11" spans="1:13" ht="15.9" customHeight="1">
      <c r="A11" s="5198"/>
      <c r="B11" s="5180"/>
      <c r="C11" s="5180"/>
      <c r="D11" s="5197"/>
      <c r="E11" s="1573"/>
      <c r="F11" s="1574"/>
      <c r="G11" s="1575"/>
      <c r="H11" s="1576"/>
      <c r="I11" s="1573"/>
      <c r="J11" s="1577"/>
      <c r="K11" s="1575" t="s">
        <v>2099</v>
      </c>
      <c r="L11" s="1575"/>
      <c r="M11" s="1576"/>
    </row>
    <row r="12" spans="1:13" ht="15.9" customHeight="1">
      <c r="A12" s="5198"/>
      <c r="B12" s="5180"/>
      <c r="C12" s="5180"/>
      <c r="D12" s="5197"/>
      <c r="E12" s="1573"/>
      <c r="F12" s="1574"/>
      <c r="G12" s="1575"/>
      <c r="H12" s="1576"/>
      <c r="I12" s="1573"/>
      <c r="J12" s="1577"/>
      <c r="K12" s="1575" t="s">
        <v>2100</v>
      </c>
      <c r="L12" s="1575"/>
      <c r="M12" s="1576"/>
    </row>
    <row r="13" spans="1:13" ht="15.9" customHeight="1">
      <c r="A13" s="5198"/>
      <c r="B13" s="5180"/>
      <c r="C13" s="5180"/>
      <c r="D13" s="5197"/>
      <c r="E13" s="1573"/>
      <c r="F13" s="1574"/>
      <c r="G13" s="1575"/>
      <c r="H13" s="1576"/>
      <c r="I13" s="1573"/>
      <c r="J13" s="1577"/>
      <c r="K13" s="1575" t="s">
        <v>2101</v>
      </c>
      <c r="L13" s="1575"/>
      <c r="M13" s="1576"/>
    </row>
    <row r="14" spans="1:13" ht="15.9" customHeight="1">
      <c r="A14" s="5198"/>
      <c r="B14" s="5180"/>
      <c r="C14" s="5180"/>
      <c r="D14" s="5197"/>
      <c r="E14" s="1573"/>
      <c r="F14" s="1574"/>
      <c r="G14" s="1575"/>
      <c r="H14" s="1576"/>
      <c r="I14" s="1573"/>
      <c r="J14" s="1577"/>
      <c r="K14" s="1575" t="s">
        <v>2102</v>
      </c>
      <c r="L14" s="1575"/>
      <c r="M14" s="1576"/>
    </row>
    <row r="15" spans="1:13" ht="15.9" customHeight="1">
      <c r="A15" s="5198"/>
      <c r="B15" s="5180"/>
      <c r="C15" s="5180"/>
      <c r="D15" s="5197"/>
      <c r="E15" s="1573"/>
      <c r="F15" s="1574"/>
      <c r="G15" s="1575"/>
      <c r="H15" s="1576"/>
      <c r="I15" s="1573"/>
      <c r="J15" s="1577"/>
      <c r="K15" s="1575" t="s">
        <v>2103</v>
      </c>
      <c r="L15" s="1575"/>
      <c r="M15" s="1576"/>
    </row>
    <row r="16" spans="1:13" ht="15.9" customHeight="1">
      <c r="A16" s="5198"/>
      <c r="B16" s="5180"/>
      <c r="C16" s="5180"/>
      <c r="D16" s="5197"/>
      <c r="E16" s="1573"/>
      <c r="F16" s="1574"/>
      <c r="G16" s="1575"/>
      <c r="H16" s="1576"/>
      <c r="I16" s="1573"/>
      <c r="J16" s="1577"/>
      <c r="K16" s="1575" t="s">
        <v>2104</v>
      </c>
      <c r="L16" s="1575"/>
      <c r="M16" s="1576"/>
    </row>
    <row r="17" spans="1:13" ht="15.9" customHeight="1">
      <c r="A17" s="5198"/>
      <c r="B17" s="5180"/>
      <c r="C17" s="5180"/>
      <c r="D17" s="5197"/>
      <c r="E17" s="1573"/>
      <c r="F17" s="1574"/>
      <c r="G17" s="1575"/>
      <c r="H17" s="1576"/>
      <c r="I17" s="1573"/>
      <c r="J17" s="1577"/>
      <c r="K17" s="1575" t="s">
        <v>2105</v>
      </c>
      <c r="L17" s="1575"/>
      <c r="M17" s="1576"/>
    </row>
    <row r="18" spans="1:13" ht="15.9" customHeight="1">
      <c r="A18" s="5198"/>
      <c r="B18" s="5180"/>
      <c r="C18" s="5180"/>
      <c r="D18" s="5197"/>
      <c r="E18" s="1573"/>
      <c r="F18" s="1574"/>
      <c r="G18" s="1575"/>
      <c r="H18" s="1576"/>
      <c r="I18" s="1573"/>
      <c r="J18" s="1577"/>
      <c r="K18" s="1575" t="s">
        <v>2106</v>
      </c>
      <c r="L18" s="1575"/>
      <c r="M18" s="1576"/>
    </row>
    <row r="19" spans="1:13" ht="15.9" customHeight="1">
      <c r="A19" s="5198"/>
      <c r="B19" s="5180"/>
      <c r="C19" s="5180"/>
      <c r="D19" s="5197"/>
      <c r="E19" s="1573"/>
      <c r="F19" s="1574"/>
      <c r="G19" s="1575"/>
      <c r="H19" s="1576"/>
      <c r="I19" s="1573"/>
      <c r="J19" s="1577"/>
      <c r="K19" s="1575" t="s">
        <v>2107</v>
      </c>
      <c r="L19" s="1575"/>
      <c r="M19" s="1576"/>
    </row>
    <row r="20" spans="1:13" ht="15.9" customHeight="1">
      <c r="A20" s="5198"/>
      <c r="B20" s="5180"/>
      <c r="C20" s="5180"/>
      <c r="D20" s="5197"/>
      <c r="E20" s="1573"/>
      <c r="F20" s="1574"/>
      <c r="G20" s="1575"/>
      <c r="H20" s="1576"/>
      <c r="I20" s="1573"/>
      <c r="J20" s="1577"/>
      <c r="K20" s="1575" t="s">
        <v>2108</v>
      </c>
      <c r="L20" s="1575"/>
      <c r="M20" s="1576"/>
    </row>
    <row r="21" spans="1:13" ht="15.9" customHeight="1">
      <c r="A21" s="5198"/>
      <c r="B21" s="5180"/>
      <c r="C21" s="5180"/>
      <c r="D21" s="5197"/>
      <c r="E21" s="1573"/>
      <c r="F21" s="1574"/>
      <c r="G21" s="1575"/>
      <c r="H21" s="1576"/>
      <c r="I21" s="1573"/>
      <c r="J21" s="1577"/>
      <c r="K21" s="1575" t="s">
        <v>2109</v>
      </c>
      <c r="L21" s="1575"/>
      <c r="M21" s="1576"/>
    </row>
    <row r="22" spans="1:13" ht="15.9" customHeight="1">
      <c r="A22" s="5198"/>
      <c r="B22" s="5180"/>
      <c r="C22" s="5180"/>
      <c r="D22" s="5197"/>
      <c r="E22" s="1573"/>
      <c r="F22" s="1574"/>
      <c r="G22" s="1575"/>
      <c r="H22" s="1576"/>
      <c r="I22" s="1573"/>
      <c r="J22" s="1577"/>
      <c r="K22" s="1575" t="s">
        <v>2110</v>
      </c>
      <c r="L22" s="1575"/>
      <c r="M22" s="1576"/>
    </row>
    <row r="23" spans="1:13" ht="15.9" customHeight="1">
      <c r="A23" s="5198"/>
      <c r="B23" s="5180"/>
      <c r="C23" s="5180"/>
      <c r="D23" s="5197"/>
      <c r="E23" s="1573"/>
      <c r="F23" s="1574"/>
      <c r="G23" s="1575"/>
      <c r="H23" s="1576"/>
      <c r="I23" s="1573"/>
      <c r="J23" s="1577"/>
      <c r="K23" s="1575" t="s">
        <v>2111</v>
      </c>
      <c r="L23" s="1575"/>
      <c r="M23" s="1576"/>
    </row>
    <row r="24" spans="1:13" ht="15.9" customHeight="1">
      <c r="A24" s="5198"/>
      <c r="B24" s="5180"/>
      <c r="C24" s="5180"/>
      <c r="D24" s="5197"/>
      <c r="E24" s="1573"/>
      <c r="F24" s="1574"/>
      <c r="G24" s="1575"/>
      <c r="H24" s="1576"/>
      <c r="I24" s="1573"/>
      <c r="J24" s="1577"/>
      <c r="K24" s="1575" t="s">
        <v>2112</v>
      </c>
      <c r="L24" s="1575"/>
      <c r="M24" s="1576"/>
    </row>
    <row r="25" spans="1:13" ht="15.9" customHeight="1">
      <c r="A25" s="5198"/>
      <c r="B25" s="5180"/>
      <c r="C25" s="5180"/>
      <c r="D25" s="5197"/>
      <c r="E25" s="1573"/>
      <c r="F25" s="1574"/>
      <c r="G25" s="1575"/>
      <c r="H25" s="1576"/>
      <c r="I25" s="1573"/>
      <c r="J25" s="1577"/>
      <c r="K25" s="1578" t="s">
        <v>2113</v>
      </c>
      <c r="L25" s="1578"/>
      <c r="M25" s="1579"/>
    </row>
    <row r="26" spans="1:13" ht="15.9" customHeight="1">
      <c r="A26" s="5198"/>
      <c r="B26" s="5180"/>
      <c r="C26" s="5180"/>
      <c r="D26" s="5197"/>
      <c r="E26" s="1570"/>
      <c r="F26" s="5195" t="s">
        <v>2114</v>
      </c>
      <c r="G26" s="5195"/>
      <c r="H26" s="1571"/>
      <c r="I26" s="1570"/>
      <c r="J26" s="1572"/>
      <c r="K26" s="1561" t="s">
        <v>2115</v>
      </c>
      <c r="L26" s="1561"/>
      <c r="M26" s="1571"/>
    </row>
    <row r="27" spans="1:13" ht="15.9" customHeight="1">
      <c r="A27" s="5198"/>
      <c r="B27" s="5180"/>
      <c r="C27" s="5180"/>
      <c r="D27" s="5197"/>
      <c r="E27" s="1573"/>
      <c r="F27" s="1574"/>
      <c r="G27" s="1575"/>
      <c r="H27" s="1576"/>
      <c r="I27" s="1573"/>
      <c r="J27" s="1577"/>
      <c r="K27" s="1575" t="s">
        <v>2116</v>
      </c>
      <c r="L27" s="1575"/>
      <c r="M27" s="1576"/>
    </row>
    <row r="28" spans="1:13" ht="15.9" customHeight="1">
      <c r="A28" s="5198"/>
      <c r="B28" s="5180"/>
      <c r="C28" s="5180"/>
      <c r="D28" s="5197"/>
      <c r="E28" s="1573"/>
      <c r="F28" s="1574"/>
      <c r="G28" s="1575"/>
      <c r="H28" s="1576"/>
      <c r="I28" s="1573"/>
      <c r="J28" s="1577"/>
      <c r="K28" s="1575" t="s">
        <v>2117</v>
      </c>
      <c r="L28" s="1575"/>
      <c r="M28" s="1576"/>
    </row>
    <row r="29" spans="1:13" ht="15.9" customHeight="1">
      <c r="A29" s="5198"/>
      <c r="B29" s="5180"/>
      <c r="C29" s="5180"/>
      <c r="D29" s="5197"/>
      <c r="E29" s="1573"/>
      <c r="F29" s="1574"/>
      <c r="G29" s="1575"/>
      <c r="H29" s="1576"/>
      <c r="I29" s="1573"/>
      <c r="J29" s="1577"/>
      <c r="K29" s="1575" t="s">
        <v>2118</v>
      </c>
      <c r="L29" s="1575"/>
      <c r="M29" s="1576"/>
    </row>
    <row r="30" spans="1:13" ht="15.9" customHeight="1">
      <c r="A30" s="5198"/>
      <c r="B30" s="5180"/>
      <c r="C30" s="5180"/>
      <c r="D30" s="5197"/>
      <c r="E30" s="1573"/>
      <c r="F30" s="1574"/>
      <c r="G30" s="1575"/>
      <c r="H30" s="1576"/>
      <c r="I30" s="1573"/>
      <c r="J30" s="1577"/>
      <c r="K30" s="1578" t="s">
        <v>2113</v>
      </c>
      <c r="L30" s="1578"/>
      <c r="M30" s="1579"/>
    </row>
    <row r="31" spans="1:13" ht="15.9" customHeight="1">
      <c r="A31" s="5198"/>
      <c r="B31" s="5180"/>
      <c r="C31" s="5180"/>
      <c r="D31" s="5197"/>
      <c r="E31" s="1570"/>
      <c r="F31" s="5195" t="s">
        <v>2119</v>
      </c>
      <c r="G31" s="5195"/>
      <c r="H31" s="1571"/>
      <c r="I31" s="1570"/>
      <c r="J31" s="1572"/>
      <c r="K31" s="1561" t="s">
        <v>2120</v>
      </c>
      <c r="L31" s="1561"/>
      <c r="M31" s="1571"/>
    </row>
    <row r="32" spans="1:13" ht="15.9" customHeight="1">
      <c r="A32" s="5198"/>
      <c r="B32" s="5180"/>
      <c r="C32" s="5180"/>
      <c r="D32" s="5197"/>
      <c r="E32" s="1573"/>
      <c r="F32" s="1574"/>
      <c r="G32" s="1575"/>
      <c r="H32" s="1576"/>
      <c r="I32" s="1573"/>
      <c r="J32" s="1577"/>
      <c r="K32" s="1575" t="s">
        <v>2121</v>
      </c>
      <c r="L32" s="1575"/>
      <c r="M32" s="1576"/>
    </row>
    <row r="33" spans="1:13" ht="15.9" customHeight="1">
      <c r="A33" s="5198"/>
      <c r="B33" s="5180"/>
      <c r="C33" s="5180"/>
      <c r="D33" s="5197"/>
      <c r="E33" s="1573"/>
      <c r="F33" s="1574"/>
      <c r="G33" s="1575"/>
      <c r="H33" s="1576"/>
      <c r="I33" s="1573"/>
      <c r="J33" s="1577"/>
      <c r="K33" s="1575" t="s">
        <v>2122</v>
      </c>
      <c r="L33" s="1575"/>
      <c r="M33" s="1576"/>
    </row>
    <row r="34" spans="1:13" ht="15.9" customHeight="1">
      <c r="A34" s="5198"/>
      <c r="B34" s="5180"/>
      <c r="C34" s="5180"/>
      <c r="D34" s="5197"/>
      <c r="E34" s="1573"/>
      <c r="F34" s="1574"/>
      <c r="G34" s="1575"/>
      <c r="H34" s="1576"/>
      <c r="I34" s="1573"/>
      <c r="J34" s="1577"/>
      <c r="K34" s="1575" t="s">
        <v>2123</v>
      </c>
      <c r="L34" s="1575"/>
      <c r="M34" s="1576"/>
    </row>
    <row r="35" spans="1:13" ht="15.9" customHeight="1">
      <c r="A35" s="5198"/>
      <c r="B35" s="5180"/>
      <c r="C35" s="5180"/>
      <c r="D35" s="5197"/>
      <c r="E35" s="1573"/>
      <c r="F35" s="1574"/>
      <c r="G35" s="1575"/>
      <c r="H35" s="1576"/>
      <c r="I35" s="1573"/>
      <c r="J35" s="1577"/>
      <c r="K35" s="1575" t="s">
        <v>2124</v>
      </c>
      <c r="L35" s="1575"/>
      <c r="M35" s="1576"/>
    </row>
    <row r="36" spans="1:13" ht="15.9" customHeight="1">
      <c r="A36" s="5198"/>
      <c r="B36" s="5180"/>
      <c r="C36" s="5180"/>
      <c r="D36" s="5197"/>
      <c r="E36" s="1573"/>
      <c r="F36" s="1574"/>
      <c r="G36" s="1575"/>
      <c r="H36" s="1576"/>
      <c r="I36" s="1573"/>
      <c r="J36" s="1577"/>
      <c r="K36" s="1575" t="s">
        <v>2125</v>
      </c>
      <c r="L36" s="1575"/>
      <c r="M36" s="1576"/>
    </row>
    <row r="37" spans="1:13" ht="15.9" customHeight="1">
      <c r="A37" s="5198"/>
      <c r="B37" s="5180"/>
      <c r="C37" s="5180"/>
      <c r="D37" s="5197"/>
      <c r="E37" s="1573"/>
      <c r="F37" s="1574"/>
      <c r="G37" s="1575"/>
      <c r="H37" s="1576"/>
      <c r="I37" s="1573"/>
      <c r="J37" s="1577"/>
      <c r="K37" s="1575" t="s">
        <v>2126</v>
      </c>
      <c r="L37" s="1575"/>
      <c r="M37" s="1576"/>
    </row>
    <row r="38" spans="1:13" ht="15.9" customHeight="1">
      <c r="A38" s="5198"/>
      <c r="B38" s="5180"/>
      <c r="C38" s="5180"/>
      <c r="D38" s="5197"/>
      <c r="E38" s="1573"/>
      <c r="F38" s="1574"/>
      <c r="G38" s="1575"/>
      <c r="H38" s="1576"/>
      <c r="I38" s="1573"/>
      <c r="J38" s="1577"/>
      <c r="K38" s="1575" t="s">
        <v>2127</v>
      </c>
      <c r="L38" s="1575"/>
      <c r="M38" s="1576"/>
    </row>
    <row r="39" spans="1:13" ht="15.9" customHeight="1">
      <c r="A39" s="5198"/>
      <c r="B39" s="5180"/>
      <c r="C39" s="5180"/>
      <c r="D39" s="5197"/>
      <c r="E39" s="1573"/>
      <c r="F39" s="1574"/>
      <c r="G39" s="1575"/>
      <c r="H39" s="1576"/>
      <c r="I39" s="1573"/>
      <c r="J39" s="1577"/>
      <c r="K39" s="1578" t="s">
        <v>2113</v>
      </c>
      <c r="L39" s="1578"/>
      <c r="M39" s="1579"/>
    </row>
    <row r="40" spans="1:13" ht="15.9" customHeight="1">
      <c r="A40" s="5199"/>
      <c r="B40" s="5200"/>
      <c r="C40" s="5200"/>
      <c r="D40" s="5201"/>
      <c r="E40" s="1557"/>
      <c r="F40" s="5193" t="s">
        <v>2128</v>
      </c>
      <c r="G40" s="5193"/>
      <c r="H40" s="1558"/>
      <c r="I40" s="1557"/>
      <c r="J40" s="1580"/>
      <c r="K40" s="1581" t="s">
        <v>2129</v>
      </c>
      <c r="L40" s="1581"/>
      <c r="M40" s="1558"/>
    </row>
    <row r="41" spans="1:13" ht="15.9" customHeight="1">
      <c r="A41" s="5202" t="s">
        <v>2130</v>
      </c>
      <c r="B41" s="5195"/>
      <c r="C41" s="5195"/>
      <c r="D41" s="5196"/>
      <c r="E41" s="1570"/>
      <c r="F41" s="5195" t="s">
        <v>2131</v>
      </c>
      <c r="G41" s="5195"/>
      <c r="H41" s="1571"/>
      <c r="I41" s="1570"/>
      <c r="J41" s="1572"/>
      <c r="K41" s="1561" t="s">
        <v>2132</v>
      </c>
      <c r="L41" s="1561"/>
      <c r="M41" s="1571"/>
    </row>
    <row r="42" spans="1:13" ht="15.9" customHeight="1">
      <c r="A42" s="5198"/>
      <c r="B42" s="5180"/>
      <c r="C42" s="5180"/>
      <c r="D42" s="5197"/>
      <c r="E42" s="1573"/>
      <c r="F42" s="1574"/>
      <c r="G42" s="1575"/>
      <c r="H42" s="1576"/>
      <c r="I42" s="1573"/>
      <c r="J42" s="1577"/>
      <c r="K42" s="1575" t="s">
        <v>2133</v>
      </c>
      <c r="L42" s="1575"/>
      <c r="M42" s="1576"/>
    </row>
    <row r="43" spans="1:13" ht="15.9" customHeight="1">
      <c r="A43" s="5198"/>
      <c r="B43" s="5180"/>
      <c r="C43" s="5180"/>
      <c r="D43" s="5197"/>
      <c r="E43" s="1573"/>
      <c r="F43" s="1574"/>
      <c r="G43" s="1575"/>
      <c r="H43" s="1576"/>
      <c r="I43" s="1573"/>
      <c r="J43" s="1577"/>
      <c r="K43" s="1575" t="s">
        <v>2134</v>
      </c>
      <c r="L43" s="1575"/>
      <c r="M43" s="1576"/>
    </row>
    <row r="44" spans="1:13" ht="15.9" customHeight="1">
      <c r="A44" s="5198"/>
      <c r="B44" s="5180"/>
      <c r="C44" s="5180"/>
      <c r="D44" s="5197"/>
      <c r="E44" s="1573"/>
      <c r="F44" s="1574"/>
      <c r="G44" s="1575"/>
      <c r="H44" s="1576"/>
      <c r="I44" s="1573"/>
      <c r="J44" s="1577"/>
      <c r="K44" s="1575" t="s">
        <v>2135</v>
      </c>
      <c r="L44" s="1575"/>
      <c r="M44" s="1576"/>
    </row>
    <row r="45" spans="1:13" ht="15.9" customHeight="1">
      <c r="A45" s="5198"/>
      <c r="B45" s="5180"/>
      <c r="C45" s="5180"/>
      <c r="D45" s="5197"/>
      <c r="E45" s="1573"/>
      <c r="F45" s="1574"/>
      <c r="G45" s="1575"/>
      <c r="H45" s="1576"/>
      <c r="I45" s="1573"/>
      <c r="J45" s="1577"/>
      <c r="K45" s="1575" t="s">
        <v>2136</v>
      </c>
      <c r="L45" s="1575"/>
      <c r="M45" s="1576"/>
    </row>
    <row r="46" spans="1:13" ht="15.9" customHeight="1">
      <c r="A46" s="5198"/>
      <c r="B46" s="5180"/>
      <c r="C46" s="5180"/>
      <c r="D46" s="5197"/>
      <c r="E46" s="1573"/>
      <c r="F46" s="1574"/>
      <c r="G46" s="1575"/>
      <c r="H46" s="1576"/>
      <c r="I46" s="1573"/>
      <c r="J46" s="1577"/>
      <c r="K46" s="1575" t="s">
        <v>2137</v>
      </c>
      <c r="L46" s="1575"/>
      <c r="M46" s="1576"/>
    </row>
    <row r="47" spans="1:13" ht="15.9" customHeight="1">
      <c r="A47" s="5198"/>
      <c r="B47" s="5180"/>
      <c r="C47" s="5180"/>
      <c r="D47" s="5197"/>
      <c r="E47" s="1573"/>
      <c r="F47" s="1574"/>
      <c r="G47" s="1575"/>
      <c r="H47" s="1576"/>
      <c r="I47" s="1573"/>
      <c r="J47" s="1577"/>
      <c r="K47" s="1575" t="s">
        <v>2138</v>
      </c>
      <c r="L47" s="1575"/>
      <c r="M47" s="1576"/>
    </row>
    <row r="48" spans="1:13" ht="15.9" customHeight="1">
      <c r="A48" s="5199"/>
      <c r="B48" s="5200"/>
      <c r="C48" s="5200"/>
      <c r="D48" s="5201"/>
      <c r="E48" s="1582"/>
      <c r="F48" s="1569"/>
      <c r="G48" s="1565"/>
      <c r="H48" s="1583"/>
      <c r="I48" s="1582"/>
      <c r="J48" s="1584"/>
      <c r="K48" s="1585" t="s">
        <v>2113</v>
      </c>
      <c r="L48" s="1585"/>
      <c r="M48" s="1586"/>
    </row>
    <row r="49" spans="1:18" ht="15.9" customHeight="1">
      <c r="A49" s="1587"/>
      <c r="B49" s="1587"/>
      <c r="C49" s="1587"/>
      <c r="D49" s="1587"/>
      <c r="E49" s="1587"/>
      <c r="F49" s="1587"/>
      <c r="G49" s="1587"/>
      <c r="H49" s="1587"/>
      <c r="I49" s="1587"/>
      <c r="J49" s="1587"/>
      <c r="K49" s="1587"/>
      <c r="L49" s="1587"/>
      <c r="M49" s="1587"/>
    </row>
    <row r="50" spans="1:18" ht="15.9" customHeight="1">
      <c r="A50" s="1587" t="s">
        <v>2139</v>
      </c>
      <c r="B50" s="1587"/>
      <c r="C50" s="1587"/>
      <c r="D50" s="1587"/>
      <c r="E50" s="1587"/>
      <c r="F50" s="1587"/>
      <c r="G50" s="1587"/>
      <c r="H50" s="1587"/>
      <c r="I50" s="1587"/>
      <c r="J50" s="1587"/>
      <c r="K50" s="1587"/>
      <c r="L50" s="1587"/>
      <c r="M50" s="1569" t="s">
        <v>2091</v>
      </c>
    </row>
    <row r="51" spans="1:18" ht="15.9" customHeight="1">
      <c r="A51" s="1557"/>
      <c r="B51" s="1581"/>
      <c r="C51" s="1581"/>
      <c r="D51" s="1581"/>
      <c r="E51" s="5192" t="s">
        <v>2140</v>
      </c>
      <c r="F51" s="5193"/>
      <c r="G51" s="5193"/>
      <c r="H51" s="5193"/>
      <c r="I51" s="5193"/>
      <c r="J51" s="5193"/>
      <c r="K51" s="5194"/>
      <c r="L51" s="5192" t="s">
        <v>2141</v>
      </c>
      <c r="M51" s="5194"/>
    </row>
    <row r="52" spans="1:18" ht="15.9" customHeight="1">
      <c r="A52" s="5181" t="s">
        <v>2142</v>
      </c>
      <c r="B52" s="5195"/>
      <c r="C52" s="5195"/>
      <c r="D52" s="5196"/>
      <c r="E52" s="1588"/>
      <c r="F52" s="1572"/>
      <c r="G52" s="5187" t="s">
        <v>2143</v>
      </c>
      <c r="H52" s="5187"/>
      <c r="I52" s="5187"/>
      <c r="J52" s="5187"/>
      <c r="K52" s="5188"/>
      <c r="L52" s="1589"/>
      <c r="M52" s="1590"/>
    </row>
    <row r="53" spans="1:18" ht="15.9" customHeight="1">
      <c r="A53" s="5189"/>
      <c r="B53" s="5180"/>
      <c r="C53" s="5180"/>
      <c r="D53" s="5197"/>
      <c r="E53" s="1591"/>
      <c r="F53" s="1577"/>
      <c r="G53" s="5176" t="s">
        <v>2144</v>
      </c>
      <c r="H53" s="5176"/>
      <c r="I53" s="5176"/>
      <c r="J53" s="5176"/>
      <c r="K53" s="5177"/>
      <c r="L53" s="1592"/>
      <c r="M53" s="1579"/>
    </row>
    <row r="54" spans="1:18" ht="15.9" customHeight="1">
      <c r="A54" s="5198"/>
      <c r="B54" s="5180"/>
      <c r="C54" s="5180"/>
      <c r="D54" s="5197"/>
      <c r="E54" s="1591"/>
      <c r="F54" s="1577"/>
      <c r="G54" s="5176" t="s">
        <v>2145</v>
      </c>
      <c r="H54" s="5176"/>
      <c r="I54" s="5176"/>
      <c r="J54" s="5176"/>
      <c r="K54" s="5177"/>
      <c r="L54" s="1592"/>
      <c r="M54" s="1579"/>
    </row>
    <row r="55" spans="1:18" ht="15.9" customHeight="1">
      <c r="A55" s="5198"/>
      <c r="B55" s="5180"/>
      <c r="C55" s="5180"/>
      <c r="D55" s="5197"/>
      <c r="E55" s="1591"/>
      <c r="F55" s="1577"/>
      <c r="G55" s="5176" t="s">
        <v>2146</v>
      </c>
      <c r="H55" s="5176" t="s">
        <v>2147</v>
      </c>
      <c r="I55" s="5176" t="s">
        <v>2147</v>
      </c>
      <c r="J55" s="5176" t="s">
        <v>2147</v>
      </c>
      <c r="K55" s="5177" t="s">
        <v>2147</v>
      </c>
      <c r="L55" s="1592"/>
      <c r="M55" s="1579"/>
      <c r="P55" s="5176"/>
      <c r="Q55" s="5176"/>
      <c r="R55" s="1593"/>
    </row>
    <row r="56" spans="1:18" ht="15.9" customHeight="1">
      <c r="A56" s="5198"/>
      <c r="B56" s="5180"/>
      <c r="C56" s="5180"/>
      <c r="D56" s="5197"/>
      <c r="E56" s="1591"/>
      <c r="F56" s="1577"/>
      <c r="G56" s="5176" t="s">
        <v>2148</v>
      </c>
      <c r="H56" s="5176" t="s">
        <v>2149</v>
      </c>
      <c r="I56" s="5176" t="s">
        <v>2149</v>
      </c>
      <c r="J56" s="5176" t="s">
        <v>2149</v>
      </c>
      <c r="K56" s="5177" t="s">
        <v>2149</v>
      </c>
      <c r="L56" s="1592"/>
      <c r="M56" s="1579"/>
      <c r="P56" s="5176"/>
      <c r="Q56" s="5176"/>
      <c r="R56" s="1593"/>
    </row>
    <row r="57" spans="1:18" ht="15.9" customHeight="1">
      <c r="A57" s="5198"/>
      <c r="B57" s="5180"/>
      <c r="C57" s="5180"/>
      <c r="D57" s="5197"/>
      <c r="E57" s="1591"/>
      <c r="F57" s="1577"/>
      <c r="G57" s="5176" t="s">
        <v>2150</v>
      </c>
      <c r="H57" s="5176" t="s">
        <v>2151</v>
      </c>
      <c r="I57" s="5176" t="s">
        <v>2151</v>
      </c>
      <c r="J57" s="5176" t="s">
        <v>2151</v>
      </c>
      <c r="K57" s="5177" t="s">
        <v>2151</v>
      </c>
      <c r="L57" s="1592"/>
      <c r="M57" s="1579"/>
      <c r="P57" s="5176"/>
      <c r="Q57" s="5176"/>
      <c r="R57" s="1593"/>
    </row>
    <row r="58" spans="1:18" ht="15.9" customHeight="1">
      <c r="A58" s="5198"/>
      <c r="B58" s="5180"/>
      <c r="C58" s="5180"/>
      <c r="D58" s="5197"/>
      <c r="E58" s="1573"/>
      <c r="F58" s="1577"/>
      <c r="G58" s="5176" t="s">
        <v>2152</v>
      </c>
      <c r="H58" s="5176" t="s">
        <v>2153</v>
      </c>
      <c r="I58" s="5176" t="s">
        <v>2153</v>
      </c>
      <c r="J58" s="5176" t="s">
        <v>2153</v>
      </c>
      <c r="K58" s="5177" t="s">
        <v>2153</v>
      </c>
      <c r="L58" s="1592"/>
      <c r="M58" s="1579"/>
      <c r="P58" s="5176"/>
      <c r="Q58" s="5176"/>
      <c r="R58" s="1593"/>
    </row>
    <row r="59" spans="1:18" ht="15.9" customHeight="1">
      <c r="A59" s="5198"/>
      <c r="B59" s="5180"/>
      <c r="C59" s="5180"/>
      <c r="D59" s="5197"/>
      <c r="E59" s="1591"/>
      <c r="F59" s="1577"/>
      <c r="G59" s="5176" t="s">
        <v>2154</v>
      </c>
      <c r="H59" s="5176" t="s">
        <v>2155</v>
      </c>
      <c r="I59" s="5176" t="s">
        <v>2155</v>
      </c>
      <c r="J59" s="5176" t="s">
        <v>2155</v>
      </c>
      <c r="K59" s="5177" t="s">
        <v>2155</v>
      </c>
      <c r="L59" s="1592"/>
      <c r="M59" s="1579"/>
      <c r="P59" s="1594"/>
      <c r="Q59" s="1594"/>
      <c r="R59" s="1593"/>
    </row>
    <row r="60" spans="1:18" ht="15.9" customHeight="1">
      <c r="A60" s="5199"/>
      <c r="B60" s="5200"/>
      <c r="C60" s="5200"/>
      <c r="D60" s="5201"/>
      <c r="E60" s="1595"/>
      <c r="F60" s="1584"/>
      <c r="G60" s="5178" t="s">
        <v>2113</v>
      </c>
      <c r="H60" s="5178" t="s">
        <v>2156</v>
      </c>
      <c r="I60" s="5178" t="s">
        <v>2156</v>
      </c>
      <c r="J60" s="5178" t="s">
        <v>2156</v>
      </c>
      <c r="K60" s="5179" t="s">
        <v>2156</v>
      </c>
      <c r="L60" s="1592"/>
      <c r="M60" s="1579"/>
      <c r="P60" s="5176"/>
      <c r="Q60" s="5176"/>
      <c r="R60" s="1593"/>
    </row>
    <row r="61" spans="1:18" ht="15.9" customHeight="1">
      <c r="A61" s="5181" t="s">
        <v>2157</v>
      </c>
      <c r="B61" s="5182"/>
      <c r="C61" s="5182"/>
      <c r="D61" s="5183"/>
      <c r="E61" s="1588"/>
      <c r="F61" s="1572"/>
      <c r="G61" s="5187" t="s">
        <v>2158</v>
      </c>
      <c r="H61" s="5187"/>
      <c r="I61" s="5187"/>
      <c r="J61" s="5187"/>
      <c r="K61" s="5188"/>
      <c r="L61" s="1589"/>
      <c r="M61" s="1590"/>
      <c r="P61" s="5176"/>
      <c r="Q61" s="5176"/>
      <c r="R61" s="1593"/>
    </row>
    <row r="62" spans="1:18" ht="15.9" customHeight="1">
      <c r="A62" s="5184"/>
      <c r="B62" s="5185"/>
      <c r="C62" s="5185"/>
      <c r="D62" s="5186"/>
      <c r="E62" s="1595"/>
      <c r="F62" s="1584"/>
      <c r="G62" s="5178" t="s">
        <v>2113</v>
      </c>
      <c r="H62" s="5178" t="s">
        <v>2156</v>
      </c>
      <c r="I62" s="5178" t="s">
        <v>2156</v>
      </c>
      <c r="J62" s="5178" t="s">
        <v>2156</v>
      </c>
      <c r="K62" s="5179" t="s">
        <v>2156</v>
      </c>
      <c r="L62" s="1596"/>
      <c r="M62" s="1586"/>
      <c r="P62" s="5176"/>
      <c r="Q62" s="5176"/>
      <c r="R62" s="1593"/>
    </row>
    <row r="63" spans="1:18" ht="15.9" customHeight="1">
      <c r="A63" s="5181" t="s">
        <v>2159</v>
      </c>
      <c r="B63" s="5182"/>
      <c r="C63" s="5182"/>
      <c r="D63" s="5183"/>
      <c r="E63" s="1588"/>
      <c r="F63" s="1572"/>
      <c r="G63" s="5187" t="s">
        <v>2160</v>
      </c>
      <c r="H63" s="5187"/>
      <c r="I63" s="5187"/>
      <c r="J63" s="5187"/>
      <c r="K63" s="5188"/>
      <c r="L63" s="1592"/>
      <c r="M63" s="1579"/>
      <c r="P63" s="5176"/>
      <c r="Q63" s="5176"/>
      <c r="R63" s="1593"/>
    </row>
    <row r="64" spans="1:18" ht="15.9" customHeight="1">
      <c r="A64" s="5189"/>
      <c r="B64" s="5190"/>
      <c r="C64" s="5190"/>
      <c r="D64" s="5191"/>
      <c r="E64" s="1591"/>
      <c r="F64" s="1577"/>
      <c r="G64" s="5176" t="s">
        <v>2161</v>
      </c>
      <c r="H64" s="5176"/>
      <c r="I64" s="5176"/>
      <c r="J64" s="5176"/>
      <c r="K64" s="5177"/>
      <c r="L64" s="1592"/>
      <c r="M64" s="1579"/>
      <c r="P64" s="5180"/>
      <c r="Q64" s="5180"/>
      <c r="R64" s="1593"/>
    </row>
    <row r="65" spans="1:18" ht="15.9" customHeight="1">
      <c r="A65" s="5189"/>
      <c r="B65" s="5190"/>
      <c r="C65" s="5190"/>
      <c r="D65" s="5191"/>
      <c r="E65" s="1591"/>
      <c r="F65" s="1577"/>
      <c r="G65" s="5176" t="s">
        <v>2162</v>
      </c>
      <c r="H65" s="5176"/>
      <c r="I65" s="5176"/>
      <c r="J65" s="5176"/>
      <c r="K65" s="5177"/>
      <c r="L65" s="1592"/>
      <c r="M65" s="1579"/>
      <c r="P65" s="5176"/>
      <c r="Q65" s="5176"/>
      <c r="R65" s="1593"/>
    </row>
    <row r="66" spans="1:18" ht="15.9" customHeight="1">
      <c r="A66" s="5184"/>
      <c r="B66" s="5185"/>
      <c r="C66" s="5185"/>
      <c r="D66" s="5186"/>
      <c r="E66" s="1595"/>
      <c r="F66" s="1584"/>
      <c r="G66" s="5178" t="s">
        <v>2163</v>
      </c>
      <c r="H66" s="5178"/>
      <c r="I66" s="5178"/>
      <c r="J66" s="5178"/>
      <c r="K66" s="5179"/>
      <c r="L66" s="1596"/>
      <c r="M66" s="1586"/>
      <c r="P66" s="5176"/>
      <c r="Q66" s="5176"/>
      <c r="R66" s="1593"/>
    </row>
    <row r="67" spans="1:18">
      <c r="C67" s="1597" t="s">
        <v>2164</v>
      </c>
      <c r="P67" s="5176"/>
      <c r="Q67" s="5176"/>
      <c r="R67" s="1593"/>
    </row>
    <row r="68" spans="1:18" ht="12">
      <c r="C68" s="1597" t="s">
        <v>2165</v>
      </c>
      <c r="P68" s="1594"/>
      <c r="Q68" s="1594"/>
      <c r="R68" s="1593"/>
    </row>
    <row r="69" spans="1:18">
      <c r="C69" s="1597" t="s">
        <v>2166</v>
      </c>
      <c r="P69" s="5180"/>
      <c r="Q69" s="5180"/>
      <c r="R69" s="1593"/>
    </row>
    <row r="70" spans="1:18">
      <c r="C70" s="1597" t="s">
        <v>2167</v>
      </c>
      <c r="P70" s="5180"/>
      <c r="Q70" s="5180"/>
      <c r="R70" s="1593"/>
    </row>
    <row r="71" spans="1:18">
      <c r="C71" s="1597" t="s">
        <v>2168</v>
      </c>
      <c r="P71" s="5180"/>
      <c r="Q71" s="5180"/>
      <c r="R71" s="1593"/>
    </row>
    <row r="72" spans="1:18">
      <c r="P72" s="5180"/>
      <c r="Q72" s="5180"/>
      <c r="R72" s="1593"/>
    </row>
    <row r="73" spans="1:18">
      <c r="P73" s="5176"/>
      <c r="Q73" s="5176"/>
      <c r="R73" s="1593"/>
    </row>
    <row r="74" spans="1:18">
      <c r="P74" s="5176"/>
      <c r="Q74" s="5176"/>
      <c r="R74" s="1593"/>
    </row>
    <row r="75" spans="1:18">
      <c r="P75" s="5176"/>
      <c r="Q75" s="5176"/>
      <c r="R75" s="1593"/>
    </row>
    <row r="76" spans="1:18">
      <c r="P76" s="5176"/>
      <c r="Q76" s="5176"/>
      <c r="R76" s="1593"/>
    </row>
    <row r="77" spans="1:18">
      <c r="P77" s="5176"/>
      <c r="Q77" s="5176"/>
      <c r="R77" s="1593"/>
    </row>
    <row r="78" spans="1:18">
      <c r="P78" s="5176"/>
      <c r="Q78" s="5176"/>
      <c r="R78" s="1593"/>
    </row>
    <row r="79" spans="1:18">
      <c r="P79" s="5176"/>
      <c r="Q79" s="5176"/>
      <c r="R79" s="1593"/>
    </row>
    <row r="80" spans="1:18">
      <c r="P80" s="5176"/>
      <c r="Q80" s="5176"/>
      <c r="R80" s="1593"/>
    </row>
    <row r="81" spans="16:18">
      <c r="P81" s="5176"/>
      <c r="Q81" s="5176"/>
      <c r="R81" s="1593"/>
    </row>
    <row r="82" spans="16:18">
      <c r="P82" s="5176"/>
      <c r="Q82" s="5176"/>
      <c r="R82" s="1593"/>
    </row>
    <row r="83" spans="16:18">
      <c r="P83" s="5176"/>
      <c r="Q83" s="5176"/>
      <c r="R83" s="1593"/>
    </row>
    <row r="84" spans="16:18">
      <c r="P84" s="5176"/>
      <c r="Q84" s="5176"/>
      <c r="R84" s="1593"/>
    </row>
    <row r="85" spans="16:18">
      <c r="P85" s="1593"/>
      <c r="Q85" s="1593"/>
      <c r="R85" s="1593"/>
    </row>
    <row r="86" spans="16:18">
      <c r="P86" s="1593"/>
      <c r="Q86" s="1593"/>
      <c r="R86" s="1593"/>
    </row>
  </sheetData>
  <mergeCells count="48">
    <mergeCell ref="A41:D48"/>
    <mergeCell ref="F41:G41"/>
    <mergeCell ref="A2:M2"/>
    <mergeCell ref="B4:C4"/>
    <mergeCell ref="F4:K4"/>
    <mergeCell ref="B5:C5"/>
    <mergeCell ref="F5:M5"/>
    <mergeCell ref="B8:C8"/>
    <mergeCell ref="F8:G8"/>
    <mergeCell ref="I8:M8"/>
    <mergeCell ref="A9:D40"/>
    <mergeCell ref="F9:G9"/>
    <mergeCell ref="F26:G26"/>
    <mergeCell ref="F31:G31"/>
    <mergeCell ref="F40:G40"/>
    <mergeCell ref="E51:K51"/>
    <mergeCell ref="L51:M51"/>
    <mergeCell ref="A52:D60"/>
    <mergeCell ref="G52:K52"/>
    <mergeCell ref="G53:K53"/>
    <mergeCell ref="G54:K54"/>
    <mergeCell ref="G55:K55"/>
    <mergeCell ref="G59:K59"/>
    <mergeCell ref="G60:K60"/>
    <mergeCell ref="P55:Q55"/>
    <mergeCell ref="G56:K56"/>
    <mergeCell ref="P56:Q57"/>
    <mergeCell ref="G57:K57"/>
    <mergeCell ref="G58:K58"/>
    <mergeCell ref="P58:Q58"/>
    <mergeCell ref="A63:D66"/>
    <mergeCell ref="G63:K63"/>
    <mergeCell ref="P63:Q63"/>
    <mergeCell ref="G64:K64"/>
    <mergeCell ref="P64:Q64"/>
    <mergeCell ref="P60:Q60"/>
    <mergeCell ref="A61:D62"/>
    <mergeCell ref="G61:K61"/>
    <mergeCell ref="P61:Q62"/>
    <mergeCell ref="G62:K62"/>
    <mergeCell ref="P77:Q81"/>
    <mergeCell ref="P82:Q84"/>
    <mergeCell ref="G65:K65"/>
    <mergeCell ref="P65:Q65"/>
    <mergeCell ref="G66:K66"/>
    <mergeCell ref="P66:Q67"/>
    <mergeCell ref="P69:Q72"/>
    <mergeCell ref="P73:Q76"/>
  </mergeCells>
  <phoneticPr fontId="14"/>
  <printOptions horizontalCentered="1" verticalCentered="1"/>
  <pageMargins left="3.937007874015748E-2" right="3.937007874015748E-2" top="0.55118110236220474" bottom="0.55118110236220474" header="0.31496062992125984" footer="0.31496062992125984"/>
  <pageSetup paperSize="9" scale="7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4417" r:id="rId4" name="Check Box 1">
              <controlPr defaultSize="0" autoFill="0" autoLine="0" autoPict="0">
                <anchor moveWithCells="1">
                  <from>
                    <xdr:col>9</xdr:col>
                    <xdr:colOff>0</xdr:colOff>
                    <xdr:row>7</xdr:row>
                    <xdr:rowOff>160020</xdr:rowOff>
                  </from>
                  <to>
                    <xdr:col>10</xdr:col>
                    <xdr:colOff>30480</xdr:colOff>
                    <xdr:row>9</xdr:row>
                    <xdr:rowOff>30480</xdr:rowOff>
                  </to>
                </anchor>
              </controlPr>
            </control>
          </mc:Choice>
        </mc:AlternateContent>
        <mc:AlternateContent xmlns:mc="http://schemas.openxmlformats.org/markup-compatibility/2006">
          <mc:Choice Requires="x14">
            <control shapeId="1084418" r:id="rId5" name="Check Box 2">
              <controlPr defaultSize="0" autoFill="0" autoLine="0" autoPict="0">
                <anchor moveWithCells="1">
                  <from>
                    <xdr:col>9</xdr:col>
                    <xdr:colOff>0</xdr:colOff>
                    <xdr:row>8</xdr:row>
                    <xdr:rowOff>144780</xdr:rowOff>
                  </from>
                  <to>
                    <xdr:col>10</xdr:col>
                    <xdr:colOff>106680</xdr:colOff>
                    <xdr:row>10</xdr:row>
                    <xdr:rowOff>45720</xdr:rowOff>
                  </to>
                </anchor>
              </controlPr>
            </control>
          </mc:Choice>
        </mc:AlternateContent>
        <mc:AlternateContent xmlns:mc="http://schemas.openxmlformats.org/markup-compatibility/2006">
          <mc:Choice Requires="x14">
            <control shapeId="1084419" r:id="rId6" name="Check Box 3">
              <controlPr defaultSize="0" autoFill="0" autoLine="0" autoPict="0">
                <anchor moveWithCells="1">
                  <from>
                    <xdr:col>9</xdr:col>
                    <xdr:colOff>0</xdr:colOff>
                    <xdr:row>11</xdr:row>
                    <xdr:rowOff>0</xdr:rowOff>
                  </from>
                  <to>
                    <xdr:col>10</xdr:col>
                    <xdr:colOff>30480</xdr:colOff>
                    <xdr:row>12</xdr:row>
                    <xdr:rowOff>45720</xdr:rowOff>
                  </to>
                </anchor>
              </controlPr>
            </control>
          </mc:Choice>
        </mc:AlternateContent>
        <mc:AlternateContent xmlns:mc="http://schemas.openxmlformats.org/markup-compatibility/2006">
          <mc:Choice Requires="x14">
            <control shapeId="1084420" r:id="rId7" name="Check Box 4">
              <controlPr defaultSize="0" autoFill="0" autoLine="0" autoPict="0">
                <anchor moveWithCells="1">
                  <from>
                    <xdr:col>9</xdr:col>
                    <xdr:colOff>0</xdr:colOff>
                    <xdr:row>9</xdr:row>
                    <xdr:rowOff>182880</xdr:rowOff>
                  </from>
                  <to>
                    <xdr:col>10</xdr:col>
                    <xdr:colOff>30480</xdr:colOff>
                    <xdr:row>11</xdr:row>
                    <xdr:rowOff>30480</xdr:rowOff>
                  </to>
                </anchor>
              </controlPr>
            </control>
          </mc:Choice>
        </mc:AlternateContent>
        <mc:AlternateContent xmlns:mc="http://schemas.openxmlformats.org/markup-compatibility/2006">
          <mc:Choice Requires="x14">
            <control shapeId="1084421" r:id="rId8" name="Check Box 5">
              <controlPr defaultSize="0" autoFill="0" autoLine="0" autoPict="0">
                <anchor moveWithCells="1">
                  <from>
                    <xdr:col>9</xdr:col>
                    <xdr:colOff>0</xdr:colOff>
                    <xdr:row>11</xdr:row>
                    <xdr:rowOff>144780</xdr:rowOff>
                  </from>
                  <to>
                    <xdr:col>10</xdr:col>
                    <xdr:colOff>106680</xdr:colOff>
                    <xdr:row>13</xdr:row>
                    <xdr:rowOff>45720</xdr:rowOff>
                  </to>
                </anchor>
              </controlPr>
            </control>
          </mc:Choice>
        </mc:AlternateContent>
        <mc:AlternateContent xmlns:mc="http://schemas.openxmlformats.org/markup-compatibility/2006">
          <mc:Choice Requires="x14">
            <control shapeId="1084422" r:id="rId9" name="Check Box 6">
              <controlPr defaultSize="0" autoFill="0" autoLine="0" autoPict="0">
                <anchor moveWithCells="1">
                  <from>
                    <xdr:col>9</xdr:col>
                    <xdr:colOff>0</xdr:colOff>
                    <xdr:row>12</xdr:row>
                    <xdr:rowOff>144780</xdr:rowOff>
                  </from>
                  <to>
                    <xdr:col>10</xdr:col>
                    <xdr:colOff>106680</xdr:colOff>
                    <xdr:row>14</xdr:row>
                    <xdr:rowOff>45720</xdr:rowOff>
                  </to>
                </anchor>
              </controlPr>
            </control>
          </mc:Choice>
        </mc:AlternateContent>
        <mc:AlternateContent xmlns:mc="http://schemas.openxmlformats.org/markup-compatibility/2006">
          <mc:Choice Requires="x14">
            <control shapeId="1084423" r:id="rId10" name="Check Box 7">
              <controlPr defaultSize="0" autoFill="0" autoLine="0" autoPict="0">
                <anchor moveWithCells="1">
                  <from>
                    <xdr:col>9</xdr:col>
                    <xdr:colOff>0</xdr:colOff>
                    <xdr:row>13</xdr:row>
                    <xdr:rowOff>144780</xdr:rowOff>
                  </from>
                  <to>
                    <xdr:col>10</xdr:col>
                    <xdr:colOff>106680</xdr:colOff>
                    <xdr:row>15</xdr:row>
                    <xdr:rowOff>45720</xdr:rowOff>
                  </to>
                </anchor>
              </controlPr>
            </control>
          </mc:Choice>
        </mc:AlternateContent>
        <mc:AlternateContent xmlns:mc="http://schemas.openxmlformats.org/markup-compatibility/2006">
          <mc:Choice Requires="x14">
            <control shapeId="1084424" r:id="rId11" name="Check Box 8">
              <controlPr defaultSize="0" autoFill="0" autoLine="0" autoPict="0">
                <anchor moveWithCells="1">
                  <from>
                    <xdr:col>9</xdr:col>
                    <xdr:colOff>0</xdr:colOff>
                    <xdr:row>14</xdr:row>
                    <xdr:rowOff>144780</xdr:rowOff>
                  </from>
                  <to>
                    <xdr:col>10</xdr:col>
                    <xdr:colOff>106680</xdr:colOff>
                    <xdr:row>16</xdr:row>
                    <xdr:rowOff>45720</xdr:rowOff>
                  </to>
                </anchor>
              </controlPr>
            </control>
          </mc:Choice>
        </mc:AlternateContent>
        <mc:AlternateContent xmlns:mc="http://schemas.openxmlformats.org/markup-compatibility/2006">
          <mc:Choice Requires="x14">
            <control shapeId="1084425" r:id="rId12" name="Check Box 9">
              <controlPr defaultSize="0" autoFill="0" autoLine="0" autoPict="0">
                <anchor moveWithCells="1">
                  <from>
                    <xdr:col>9</xdr:col>
                    <xdr:colOff>0</xdr:colOff>
                    <xdr:row>15</xdr:row>
                    <xdr:rowOff>144780</xdr:rowOff>
                  </from>
                  <to>
                    <xdr:col>10</xdr:col>
                    <xdr:colOff>106680</xdr:colOff>
                    <xdr:row>17</xdr:row>
                    <xdr:rowOff>45720</xdr:rowOff>
                  </to>
                </anchor>
              </controlPr>
            </control>
          </mc:Choice>
        </mc:AlternateContent>
        <mc:AlternateContent xmlns:mc="http://schemas.openxmlformats.org/markup-compatibility/2006">
          <mc:Choice Requires="x14">
            <control shapeId="1084426" r:id="rId13" name="Check Box 10">
              <controlPr defaultSize="0" autoFill="0" autoLine="0" autoPict="0">
                <anchor moveWithCells="1">
                  <from>
                    <xdr:col>9</xdr:col>
                    <xdr:colOff>0</xdr:colOff>
                    <xdr:row>16</xdr:row>
                    <xdr:rowOff>144780</xdr:rowOff>
                  </from>
                  <to>
                    <xdr:col>10</xdr:col>
                    <xdr:colOff>106680</xdr:colOff>
                    <xdr:row>18</xdr:row>
                    <xdr:rowOff>45720</xdr:rowOff>
                  </to>
                </anchor>
              </controlPr>
            </control>
          </mc:Choice>
        </mc:AlternateContent>
        <mc:AlternateContent xmlns:mc="http://schemas.openxmlformats.org/markup-compatibility/2006">
          <mc:Choice Requires="x14">
            <control shapeId="1084427" r:id="rId14" name="Check Box 11">
              <controlPr defaultSize="0" autoFill="0" autoLine="0" autoPict="0">
                <anchor moveWithCells="1">
                  <from>
                    <xdr:col>9</xdr:col>
                    <xdr:colOff>0</xdr:colOff>
                    <xdr:row>17</xdr:row>
                    <xdr:rowOff>144780</xdr:rowOff>
                  </from>
                  <to>
                    <xdr:col>10</xdr:col>
                    <xdr:colOff>106680</xdr:colOff>
                    <xdr:row>19</xdr:row>
                    <xdr:rowOff>45720</xdr:rowOff>
                  </to>
                </anchor>
              </controlPr>
            </control>
          </mc:Choice>
        </mc:AlternateContent>
        <mc:AlternateContent xmlns:mc="http://schemas.openxmlformats.org/markup-compatibility/2006">
          <mc:Choice Requires="x14">
            <control shapeId="1084428" r:id="rId15" name="Check Box 12">
              <controlPr defaultSize="0" autoFill="0" autoLine="0" autoPict="0">
                <anchor moveWithCells="1">
                  <from>
                    <xdr:col>9</xdr:col>
                    <xdr:colOff>0</xdr:colOff>
                    <xdr:row>18</xdr:row>
                    <xdr:rowOff>144780</xdr:rowOff>
                  </from>
                  <to>
                    <xdr:col>10</xdr:col>
                    <xdr:colOff>106680</xdr:colOff>
                    <xdr:row>20</xdr:row>
                    <xdr:rowOff>45720</xdr:rowOff>
                  </to>
                </anchor>
              </controlPr>
            </control>
          </mc:Choice>
        </mc:AlternateContent>
        <mc:AlternateContent xmlns:mc="http://schemas.openxmlformats.org/markup-compatibility/2006">
          <mc:Choice Requires="x14">
            <control shapeId="1084429" r:id="rId16" name="Check Box 13">
              <controlPr defaultSize="0" autoFill="0" autoLine="0" autoPict="0">
                <anchor moveWithCells="1">
                  <from>
                    <xdr:col>9</xdr:col>
                    <xdr:colOff>0</xdr:colOff>
                    <xdr:row>19</xdr:row>
                    <xdr:rowOff>144780</xdr:rowOff>
                  </from>
                  <to>
                    <xdr:col>10</xdr:col>
                    <xdr:colOff>106680</xdr:colOff>
                    <xdr:row>21</xdr:row>
                    <xdr:rowOff>45720</xdr:rowOff>
                  </to>
                </anchor>
              </controlPr>
            </control>
          </mc:Choice>
        </mc:AlternateContent>
        <mc:AlternateContent xmlns:mc="http://schemas.openxmlformats.org/markup-compatibility/2006">
          <mc:Choice Requires="x14">
            <control shapeId="1084430" r:id="rId17" name="Check Box 14">
              <controlPr defaultSize="0" autoFill="0" autoLine="0" autoPict="0">
                <anchor moveWithCells="1">
                  <from>
                    <xdr:col>9</xdr:col>
                    <xdr:colOff>0</xdr:colOff>
                    <xdr:row>20</xdr:row>
                    <xdr:rowOff>144780</xdr:rowOff>
                  </from>
                  <to>
                    <xdr:col>10</xdr:col>
                    <xdr:colOff>106680</xdr:colOff>
                    <xdr:row>22</xdr:row>
                    <xdr:rowOff>45720</xdr:rowOff>
                  </to>
                </anchor>
              </controlPr>
            </control>
          </mc:Choice>
        </mc:AlternateContent>
        <mc:AlternateContent xmlns:mc="http://schemas.openxmlformats.org/markup-compatibility/2006">
          <mc:Choice Requires="x14">
            <control shapeId="1084431" r:id="rId18" name="Check Box 15">
              <controlPr defaultSize="0" autoFill="0" autoLine="0" autoPict="0">
                <anchor moveWithCells="1">
                  <from>
                    <xdr:col>9</xdr:col>
                    <xdr:colOff>0</xdr:colOff>
                    <xdr:row>21</xdr:row>
                    <xdr:rowOff>144780</xdr:rowOff>
                  </from>
                  <to>
                    <xdr:col>10</xdr:col>
                    <xdr:colOff>106680</xdr:colOff>
                    <xdr:row>23</xdr:row>
                    <xdr:rowOff>45720</xdr:rowOff>
                  </to>
                </anchor>
              </controlPr>
            </control>
          </mc:Choice>
        </mc:AlternateContent>
        <mc:AlternateContent xmlns:mc="http://schemas.openxmlformats.org/markup-compatibility/2006">
          <mc:Choice Requires="x14">
            <control shapeId="1084432" r:id="rId19" name="Check Box 16">
              <controlPr defaultSize="0" autoFill="0" autoLine="0" autoPict="0">
                <anchor moveWithCells="1">
                  <from>
                    <xdr:col>9</xdr:col>
                    <xdr:colOff>0</xdr:colOff>
                    <xdr:row>22</xdr:row>
                    <xdr:rowOff>144780</xdr:rowOff>
                  </from>
                  <to>
                    <xdr:col>10</xdr:col>
                    <xdr:colOff>106680</xdr:colOff>
                    <xdr:row>24</xdr:row>
                    <xdr:rowOff>45720</xdr:rowOff>
                  </to>
                </anchor>
              </controlPr>
            </control>
          </mc:Choice>
        </mc:AlternateContent>
        <mc:AlternateContent xmlns:mc="http://schemas.openxmlformats.org/markup-compatibility/2006">
          <mc:Choice Requires="x14">
            <control shapeId="1084433" r:id="rId20" name="Check Box 17">
              <controlPr defaultSize="0" autoFill="0" autoLine="0" autoPict="0">
                <anchor moveWithCells="1">
                  <from>
                    <xdr:col>9</xdr:col>
                    <xdr:colOff>0</xdr:colOff>
                    <xdr:row>24</xdr:row>
                    <xdr:rowOff>160020</xdr:rowOff>
                  </from>
                  <to>
                    <xdr:col>10</xdr:col>
                    <xdr:colOff>30480</xdr:colOff>
                    <xdr:row>26</xdr:row>
                    <xdr:rowOff>7620</xdr:rowOff>
                  </to>
                </anchor>
              </controlPr>
            </control>
          </mc:Choice>
        </mc:AlternateContent>
        <mc:AlternateContent xmlns:mc="http://schemas.openxmlformats.org/markup-compatibility/2006">
          <mc:Choice Requires="x14">
            <control shapeId="1084434" r:id="rId21" name="Check Box 18">
              <controlPr defaultSize="0" autoFill="0" autoLine="0" autoPict="0">
                <anchor moveWithCells="1">
                  <from>
                    <xdr:col>9</xdr:col>
                    <xdr:colOff>0</xdr:colOff>
                    <xdr:row>25</xdr:row>
                    <xdr:rowOff>144780</xdr:rowOff>
                  </from>
                  <to>
                    <xdr:col>10</xdr:col>
                    <xdr:colOff>106680</xdr:colOff>
                    <xdr:row>27</xdr:row>
                    <xdr:rowOff>45720</xdr:rowOff>
                  </to>
                </anchor>
              </controlPr>
            </control>
          </mc:Choice>
        </mc:AlternateContent>
        <mc:AlternateContent xmlns:mc="http://schemas.openxmlformats.org/markup-compatibility/2006">
          <mc:Choice Requires="x14">
            <control shapeId="1084435" r:id="rId22" name="Check Box 19">
              <controlPr defaultSize="0" autoFill="0" autoLine="0" autoPict="0">
                <anchor moveWithCells="1">
                  <from>
                    <xdr:col>9</xdr:col>
                    <xdr:colOff>0</xdr:colOff>
                    <xdr:row>26</xdr:row>
                    <xdr:rowOff>182880</xdr:rowOff>
                  </from>
                  <to>
                    <xdr:col>10</xdr:col>
                    <xdr:colOff>30480</xdr:colOff>
                    <xdr:row>28</xdr:row>
                    <xdr:rowOff>30480</xdr:rowOff>
                  </to>
                </anchor>
              </controlPr>
            </control>
          </mc:Choice>
        </mc:AlternateContent>
        <mc:AlternateContent xmlns:mc="http://schemas.openxmlformats.org/markup-compatibility/2006">
          <mc:Choice Requires="x14">
            <control shapeId="1084436" r:id="rId23" name="Check Box 20">
              <controlPr defaultSize="0" autoFill="0" autoLine="0" autoPict="0">
                <anchor moveWithCells="1">
                  <from>
                    <xdr:col>9</xdr:col>
                    <xdr:colOff>0</xdr:colOff>
                    <xdr:row>28</xdr:row>
                    <xdr:rowOff>0</xdr:rowOff>
                  </from>
                  <to>
                    <xdr:col>10</xdr:col>
                    <xdr:colOff>30480</xdr:colOff>
                    <xdr:row>29</xdr:row>
                    <xdr:rowOff>45720</xdr:rowOff>
                  </to>
                </anchor>
              </controlPr>
            </control>
          </mc:Choice>
        </mc:AlternateContent>
        <mc:AlternateContent xmlns:mc="http://schemas.openxmlformats.org/markup-compatibility/2006">
          <mc:Choice Requires="x14">
            <control shapeId="1084437" r:id="rId24" name="Check Box 21">
              <controlPr defaultSize="0" autoFill="0" autoLine="0" autoPict="0">
                <anchor moveWithCells="1">
                  <from>
                    <xdr:col>9</xdr:col>
                    <xdr:colOff>0</xdr:colOff>
                    <xdr:row>29</xdr:row>
                    <xdr:rowOff>160020</xdr:rowOff>
                  </from>
                  <to>
                    <xdr:col>10</xdr:col>
                    <xdr:colOff>30480</xdr:colOff>
                    <xdr:row>31</xdr:row>
                    <xdr:rowOff>7620</xdr:rowOff>
                  </to>
                </anchor>
              </controlPr>
            </control>
          </mc:Choice>
        </mc:AlternateContent>
        <mc:AlternateContent xmlns:mc="http://schemas.openxmlformats.org/markup-compatibility/2006">
          <mc:Choice Requires="x14">
            <control shapeId="1084438" r:id="rId25" name="Check Box 22">
              <controlPr defaultSize="0" autoFill="0" autoLine="0" autoPict="0">
                <anchor moveWithCells="1">
                  <from>
                    <xdr:col>9</xdr:col>
                    <xdr:colOff>0</xdr:colOff>
                    <xdr:row>30</xdr:row>
                    <xdr:rowOff>144780</xdr:rowOff>
                  </from>
                  <to>
                    <xdr:col>10</xdr:col>
                    <xdr:colOff>106680</xdr:colOff>
                    <xdr:row>32</xdr:row>
                    <xdr:rowOff>45720</xdr:rowOff>
                  </to>
                </anchor>
              </controlPr>
            </control>
          </mc:Choice>
        </mc:AlternateContent>
        <mc:AlternateContent xmlns:mc="http://schemas.openxmlformats.org/markup-compatibility/2006">
          <mc:Choice Requires="x14">
            <control shapeId="1084439" r:id="rId26" name="Check Box 23">
              <controlPr defaultSize="0" autoFill="0" autoLine="0" autoPict="0">
                <anchor moveWithCells="1">
                  <from>
                    <xdr:col>9</xdr:col>
                    <xdr:colOff>0</xdr:colOff>
                    <xdr:row>32</xdr:row>
                    <xdr:rowOff>0</xdr:rowOff>
                  </from>
                  <to>
                    <xdr:col>10</xdr:col>
                    <xdr:colOff>30480</xdr:colOff>
                    <xdr:row>33</xdr:row>
                    <xdr:rowOff>45720</xdr:rowOff>
                  </to>
                </anchor>
              </controlPr>
            </control>
          </mc:Choice>
        </mc:AlternateContent>
        <mc:AlternateContent xmlns:mc="http://schemas.openxmlformats.org/markup-compatibility/2006">
          <mc:Choice Requires="x14">
            <control shapeId="1084440" r:id="rId27" name="Check Box 24">
              <controlPr defaultSize="0" autoFill="0" autoLine="0" autoPict="0">
                <anchor moveWithCells="1">
                  <from>
                    <xdr:col>9</xdr:col>
                    <xdr:colOff>0</xdr:colOff>
                    <xdr:row>32</xdr:row>
                    <xdr:rowOff>144780</xdr:rowOff>
                  </from>
                  <to>
                    <xdr:col>10</xdr:col>
                    <xdr:colOff>106680</xdr:colOff>
                    <xdr:row>34</xdr:row>
                    <xdr:rowOff>45720</xdr:rowOff>
                  </to>
                </anchor>
              </controlPr>
            </control>
          </mc:Choice>
        </mc:AlternateContent>
        <mc:AlternateContent xmlns:mc="http://schemas.openxmlformats.org/markup-compatibility/2006">
          <mc:Choice Requires="x14">
            <control shapeId="1084441" r:id="rId28" name="Check Box 25">
              <controlPr defaultSize="0" autoFill="0" autoLine="0" autoPict="0">
                <anchor moveWithCells="1">
                  <from>
                    <xdr:col>9</xdr:col>
                    <xdr:colOff>0</xdr:colOff>
                    <xdr:row>33</xdr:row>
                    <xdr:rowOff>144780</xdr:rowOff>
                  </from>
                  <to>
                    <xdr:col>10</xdr:col>
                    <xdr:colOff>106680</xdr:colOff>
                    <xdr:row>35</xdr:row>
                    <xdr:rowOff>45720</xdr:rowOff>
                  </to>
                </anchor>
              </controlPr>
            </control>
          </mc:Choice>
        </mc:AlternateContent>
        <mc:AlternateContent xmlns:mc="http://schemas.openxmlformats.org/markup-compatibility/2006">
          <mc:Choice Requires="x14">
            <control shapeId="1084442" r:id="rId29" name="Check Box 26">
              <controlPr defaultSize="0" autoFill="0" autoLine="0" autoPict="0">
                <anchor moveWithCells="1">
                  <from>
                    <xdr:col>9</xdr:col>
                    <xdr:colOff>0</xdr:colOff>
                    <xdr:row>34</xdr:row>
                    <xdr:rowOff>144780</xdr:rowOff>
                  </from>
                  <to>
                    <xdr:col>10</xdr:col>
                    <xdr:colOff>106680</xdr:colOff>
                    <xdr:row>36</xdr:row>
                    <xdr:rowOff>45720</xdr:rowOff>
                  </to>
                </anchor>
              </controlPr>
            </control>
          </mc:Choice>
        </mc:AlternateContent>
        <mc:AlternateContent xmlns:mc="http://schemas.openxmlformats.org/markup-compatibility/2006">
          <mc:Choice Requires="x14">
            <control shapeId="1084443" r:id="rId30" name="Check Box 27">
              <controlPr defaultSize="0" autoFill="0" autoLine="0" autoPict="0">
                <anchor moveWithCells="1">
                  <from>
                    <xdr:col>9</xdr:col>
                    <xdr:colOff>0</xdr:colOff>
                    <xdr:row>35</xdr:row>
                    <xdr:rowOff>144780</xdr:rowOff>
                  </from>
                  <to>
                    <xdr:col>10</xdr:col>
                    <xdr:colOff>106680</xdr:colOff>
                    <xdr:row>37</xdr:row>
                    <xdr:rowOff>45720</xdr:rowOff>
                  </to>
                </anchor>
              </controlPr>
            </control>
          </mc:Choice>
        </mc:AlternateContent>
        <mc:AlternateContent xmlns:mc="http://schemas.openxmlformats.org/markup-compatibility/2006">
          <mc:Choice Requires="x14">
            <control shapeId="1084444" r:id="rId31" name="Check Box 28">
              <controlPr defaultSize="0" autoFill="0" autoLine="0" autoPict="0">
                <anchor moveWithCells="1">
                  <from>
                    <xdr:col>9</xdr:col>
                    <xdr:colOff>0</xdr:colOff>
                    <xdr:row>36</xdr:row>
                    <xdr:rowOff>144780</xdr:rowOff>
                  </from>
                  <to>
                    <xdr:col>10</xdr:col>
                    <xdr:colOff>106680</xdr:colOff>
                    <xdr:row>38</xdr:row>
                    <xdr:rowOff>45720</xdr:rowOff>
                  </to>
                </anchor>
              </controlPr>
            </control>
          </mc:Choice>
        </mc:AlternateContent>
        <mc:AlternateContent xmlns:mc="http://schemas.openxmlformats.org/markup-compatibility/2006">
          <mc:Choice Requires="x14">
            <control shapeId="1084445" r:id="rId32" name="Check Box 29">
              <controlPr defaultSize="0" autoFill="0" autoLine="0" autoPict="0">
                <anchor moveWithCells="1">
                  <from>
                    <xdr:col>9</xdr:col>
                    <xdr:colOff>0</xdr:colOff>
                    <xdr:row>38</xdr:row>
                    <xdr:rowOff>160020</xdr:rowOff>
                  </from>
                  <to>
                    <xdr:col>10</xdr:col>
                    <xdr:colOff>30480</xdr:colOff>
                    <xdr:row>40</xdr:row>
                    <xdr:rowOff>7620</xdr:rowOff>
                  </to>
                </anchor>
              </controlPr>
            </control>
          </mc:Choice>
        </mc:AlternateContent>
        <mc:AlternateContent xmlns:mc="http://schemas.openxmlformats.org/markup-compatibility/2006">
          <mc:Choice Requires="x14">
            <control shapeId="1084446" r:id="rId33" name="Check Box 30">
              <controlPr defaultSize="0" autoFill="0" autoLine="0" autoPict="0">
                <anchor moveWithCells="1">
                  <from>
                    <xdr:col>9</xdr:col>
                    <xdr:colOff>0</xdr:colOff>
                    <xdr:row>40</xdr:row>
                    <xdr:rowOff>144780</xdr:rowOff>
                  </from>
                  <to>
                    <xdr:col>10</xdr:col>
                    <xdr:colOff>106680</xdr:colOff>
                    <xdr:row>42</xdr:row>
                    <xdr:rowOff>45720</xdr:rowOff>
                  </to>
                </anchor>
              </controlPr>
            </control>
          </mc:Choice>
        </mc:AlternateContent>
        <mc:AlternateContent xmlns:mc="http://schemas.openxmlformats.org/markup-compatibility/2006">
          <mc:Choice Requires="x14">
            <control shapeId="1084447" r:id="rId34" name="Check Box 31">
              <controlPr defaultSize="0" autoFill="0" autoLine="0" autoPict="0">
                <anchor moveWithCells="1">
                  <from>
                    <xdr:col>9</xdr:col>
                    <xdr:colOff>0</xdr:colOff>
                    <xdr:row>46</xdr:row>
                    <xdr:rowOff>0</xdr:rowOff>
                  </from>
                  <to>
                    <xdr:col>10</xdr:col>
                    <xdr:colOff>30480</xdr:colOff>
                    <xdr:row>47</xdr:row>
                    <xdr:rowOff>45720</xdr:rowOff>
                  </to>
                </anchor>
              </controlPr>
            </control>
          </mc:Choice>
        </mc:AlternateContent>
        <mc:AlternateContent xmlns:mc="http://schemas.openxmlformats.org/markup-compatibility/2006">
          <mc:Choice Requires="x14">
            <control shapeId="1084448" r:id="rId35" name="Check Box 32">
              <controlPr defaultSize="0" autoFill="0" autoLine="0" autoPict="0">
                <anchor moveWithCells="1">
                  <from>
                    <xdr:col>9</xdr:col>
                    <xdr:colOff>0</xdr:colOff>
                    <xdr:row>41</xdr:row>
                    <xdr:rowOff>182880</xdr:rowOff>
                  </from>
                  <to>
                    <xdr:col>10</xdr:col>
                    <xdr:colOff>30480</xdr:colOff>
                    <xdr:row>43</xdr:row>
                    <xdr:rowOff>30480</xdr:rowOff>
                  </to>
                </anchor>
              </controlPr>
            </control>
          </mc:Choice>
        </mc:AlternateContent>
        <mc:AlternateContent xmlns:mc="http://schemas.openxmlformats.org/markup-compatibility/2006">
          <mc:Choice Requires="x14">
            <control shapeId="1084449" r:id="rId36" name="Check Box 33">
              <controlPr defaultSize="0" autoFill="0" autoLine="0" autoPict="0">
                <anchor moveWithCells="1">
                  <from>
                    <xdr:col>5</xdr:col>
                    <xdr:colOff>7620</xdr:colOff>
                    <xdr:row>51</xdr:row>
                    <xdr:rowOff>144780</xdr:rowOff>
                  </from>
                  <to>
                    <xdr:col>6</xdr:col>
                    <xdr:colOff>106680</xdr:colOff>
                    <xdr:row>53</xdr:row>
                    <xdr:rowOff>45720</xdr:rowOff>
                  </to>
                </anchor>
              </controlPr>
            </control>
          </mc:Choice>
        </mc:AlternateContent>
        <mc:AlternateContent xmlns:mc="http://schemas.openxmlformats.org/markup-compatibility/2006">
          <mc:Choice Requires="x14">
            <control shapeId="1084450" r:id="rId37" name="Check Box 34">
              <controlPr defaultSize="0" autoFill="0" autoLine="0" autoPict="0">
                <anchor moveWithCells="1">
                  <from>
                    <xdr:col>5</xdr:col>
                    <xdr:colOff>7620</xdr:colOff>
                    <xdr:row>53</xdr:row>
                    <xdr:rowOff>121920</xdr:rowOff>
                  </from>
                  <to>
                    <xdr:col>6</xdr:col>
                    <xdr:colOff>106680</xdr:colOff>
                    <xdr:row>55</xdr:row>
                    <xdr:rowOff>38100</xdr:rowOff>
                  </to>
                </anchor>
              </controlPr>
            </control>
          </mc:Choice>
        </mc:AlternateContent>
        <mc:AlternateContent xmlns:mc="http://schemas.openxmlformats.org/markup-compatibility/2006">
          <mc:Choice Requires="x14">
            <control shapeId="1084451" r:id="rId38" name="Check Box 35">
              <controlPr defaultSize="0" autoFill="0" autoLine="0" autoPict="0">
                <anchor moveWithCells="1">
                  <from>
                    <xdr:col>4</xdr:col>
                    <xdr:colOff>68580</xdr:colOff>
                    <xdr:row>54</xdr:row>
                    <xdr:rowOff>121920</xdr:rowOff>
                  </from>
                  <to>
                    <xdr:col>6</xdr:col>
                    <xdr:colOff>106680</xdr:colOff>
                    <xdr:row>56</xdr:row>
                    <xdr:rowOff>45720</xdr:rowOff>
                  </to>
                </anchor>
              </controlPr>
            </control>
          </mc:Choice>
        </mc:AlternateContent>
        <mc:AlternateContent xmlns:mc="http://schemas.openxmlformats.org/markup-compatibility/2006">
          <mc:Choice Requires="x14">
            <control shapeId="1084452" r:id="rId39" name="Check Box 36">
              <controlPr defaultSize="0" autoFill="0" autoLine="0" autoPict="0">
                <anchor moveWithCells="1">
                  <from>
                    <xdr:col>4</xdr:col>
                    <xdr:colOff>68580</xdr:colOff>
                    <xdr:row>55</xdr:row>
                    <xdr:rowOff>121920</xdr:rowOff>
                  </from>
                  <to>
                    <xdr:col>6</xdr:col>
                    <xdr:colOff>83820</xdr:colOff>
                    <xdr:row>57</xdr:row>
                    <xdr:rowOff>38100</xdr:rowOff>
                  </to>
                </anchor>
              </controlPr>
            </control>
          </mc:Choice>
        </mc:AlternateContent>
        <mc:AlternateContent xmlns:mc="http://schemas.openxmlformats.org/markup-compatibility/2006">
          <mc:Choice Requires="x14">
            <control shapeId="1084453" r:id="rId40" name="Check Box 37">
              <controlPr defaultSize="0" autoFill="0" autoLine="0" autoPict="0">
                <anchor moveWithCells="1">
                  <from>
                    <xdr:col>4</xdr:col>
                    <xdr:colOff>68580</xdr:colOff>
                    <xdr:row>56</xdr:row>
                    <xdr:rowOff>144780</xdr:rowOff>
                  </from>
                  <to>
                    <xdr:col>6</xdr:col>
                    <xdr:colOff>83820</xdr:colOff>
                    <xdr:row>58</xdr:row>
                    <xdr:rowOff>45720</xdr:rowOff>
                  </to>
                </anchor>
              </controlPr>
            </control>
          </mc:Choice>
        </mc:AlternateContent>
        <mc:AlternateContent xmlns:mc="http://schemas.openxmlformats.org/markup-compatibility/2006">
          <mc:Choice Requires="x14">
            <control shapeId="1084454" r:id="rId41" name="Check Box 38">
              <controlPr defaultSize="0" autoFill="0" autoLine="0" autoPict="0">
                <anchor moveWithCells="1">
                  <from>
                    <xdr:col>4</xdr:col>
                    <xdr:colOff>68580</xdr:colOff>
                    <xdr:row>58</xdr:row>
                    <xdr:rowOff>121920</xdr:rowOff>
                  </from>
                  <to>
                    <xdr:col>6</xdr:col>
                    <xdr:colOff>83820</xdr:colOff>
                    <xdr:row>60</xdr:row>
                    <xdr:rowOff>45720</xdr:rowOff>
                  </to>
                </anchor>
              </controlPr>
            </control>
          </mc:Choice>
        </mc:AlternateContent>
        <mc:AlternateContent xmlns:mc="http://schemas.openxmlformats.org/markup-compatibility/2006">
          <mc:Choice Requires="x14">
            <control shapeId="1084455" r:id="rId42" name="Check Box 39">
              <controlPr defaultSize="0" autoFill="0" autoLine="0" autoPict="0">
                <anchor moveWithCells="1">
                  <from>
                    <xdr:col>4</xdr:col>
                    <xdr:colOff>68580</xdr:colOff>
                    <xdr:row>57</xdr:row>
                    <xdr:rowOff>144780</xdr:rowOff>
                  </from>
                  <to>
                    <xdr:col>6</xdr:col>
                    <xdr:colOff>83820</xdr:colOff>
                    <xdr:row>59</xdr:row>
                    <xdr:rowOff>45720</xdr:rowOff>
                  </to>
                </anchor>
              </controlPr>
            </control>
          </mc:Choice>
        </mc:AlternateContent>
        <mc:AlternateContent xmlns:mc="http://schemas.openxmlformats.org/markup-compatibility/2006">
          <mc:Choice Requires="x14">
            <control shapeId="1084456" r:id="rId43" name="Check Box 40">
              <controlPr defaultSize="0" autoFill="0" autoLine="0" autoPict="0">
                <anchor moveWithCells="1">
                  <from>
                    <xdr:col>4</xdr:col>
                    <xdr:colOff>68580</xdr:colOff>
                    <xdr:row>59</xdr:row>
                    <xdr:rowOff>121920</xdr:rowOff>
                  </from>
                  <to>
                    <xdr:col>6</xdr:col>
                    <xdr:colOff>83820</xdr:colOff>
                    <xdr:row>61</xdr:row>
                    <xdr:rowOff>38100</xdr:rowOff>
                  </to>
                </anchor>
              </controlPr>
            </control>
          </mc:Choice>
        </mc:AlternateContent>
        <mc:AlternateContent xmlns:mc="http://schemas.openxmlformats.org/markup-compatibility/2006">
          <mc:Choice Requires="x14">
            <control shapeId="1084457" r:id="rId44" name="Check Box 41">
              <controlPr defaultSize="0" autoFill="0" autoLine="0" autoPict="0">
                <anchor moveWithCells="1">
                  <from>
                    <xdr:col>5</xdr:col>
                    <xdr:colOff>7620</xdr:colOff>
                    <xdr:row>50</xdr:row>
                    <xdr:rowOff>121920</xdr:rowOff>
                  </from>
                  <to>
                    <xdr:col>6</xdr:col>
                    <xdr:colOff>106680</xdr:colOff>
                    <xdr:row>52</xdr:row>
                    <xdr:rowOff>45720</xdr:rowOff>
                  </to>
                </anchor>
              </controlPr>
            </control>
          </mc:Choice>
        </mc:AlternateContent>
        <mc:AlternateContent xmlns:mc="http://schemas.openxmlformats.org/markup-compatibility/2006">
          <mc:Choice Requires="x14">
            <control shapeId="1084458" r:id="rId45" name="Check Box 42">
              <controlPr defaultSize="0" autoFill="0" autoLine="0" autoPict="0">
                <anchor moveWithCells="1">
                  <from>
                    <xdr:col>4</xdr:col>
                    <xdr:colOff>68580</xdr:colOff>
                    <xdr:row>60</xdr:row>
                    <xdr:rowOff>121920</xdr:rowOff>
                  </from>
                  <to>
                    <xdr:col>6</xdr:col>
                    <xdr:colOff>83820</xdr:colOff>
                    <xdr:row>62</xdr:row>
                    <xdr:rowOff>45720</xdr:rowOff>
                  </to>
                </anchor>
              </controlPr>
            </control>
          </mc:Choice>
        </mc:AlternateContent>
        <mc:AlternateContent xmlns:mc="http://schemas.openxmlformats.org/markup-compatibility/2006">
          <mc:Choice Requires="x14">
            <control shapeId="1084459" r:id="rId46" name="Check Box 43">
              <controlPr defaultSize="0" autoFill="0" autoLine="0" autoPict="0">
                <anchor moveWithCells="1">
                  <from>
                    <xdr:col>5</xdr:col>
                    <xdr:colOff>7620</xdr:colOff>
                    <xdr:row>62</xdr:row>
                    <xdr:rowOff>144780</xdr:rowOff>
                  </from>
                  <to>
                    <xdr:col>6</xdr:col>
                    <xdr:colOff>106680</xdr:colOff>
                    <xdr:row>64</xdr:row>
                    <xdr:rowOff>45720</xdr:rowOff>
                  </to>
                </anchor>
              </controlPr>
            </control>
          </mc:Choice>
        </mc:AlternateContent>
        <mc:AlternateContent xmlns:mc="http://schemas.openxmlformats.org/markup-compatibility/2006">
          <mc:Choice Requires="x14">
            <control shapeId="1084460" r:id="rId47" name="Check Box 44">
              <controlPr defaultSize="0" autoFill="0" autoLine="0" autoPict="0">
                <anchor moveWithCells="1">
                  <from>
                    <xdr:col>5</xdr:col>
                    <xdr:colOff>7620</xdr:colOff>
                    <xdr:row>61</xdr:row>
                    <xdr:rowOff>121920</xdr:rowOff>
                  </from>
                  <to>
                    <xdr:col>6</xdr:col>
                    <xdr:colOff>106680</xdr:colOff>
                    <xdr:row>63</xdr:row>
                    <xdr:rowOff>45720</xdr:rowOff>
                  </to>
                </anchor>
              </controlPr>
            </control>
          </mc:Choice>
        </mc:AlternateContent>
        <mc:AlternateContent xmlns:mc="http://schemas.openxmlformats.org/markup-compatibility/2006">
          <mc:Choice Requires="x14">
            <control shapeId="1084461" r:id="rId48" name="Check Box 45">
              <controlPr defaultSize="0" autoFill="0" autoLine="0" autoPict="0">
                <anchor moveWithCells="1">
                  <from>
                    <xdr:col>5</xdr:col>
                    <xdr:colOff>7620</xdr:colOff>
                    <xdr:row>64</xdr:row>
                    <xdr:rowOff>144780</xdr:rowOff>
                  </from>
                  <to>
                    <xdr:col>6</xdr:col>
                    <xdr:colOff>106680</xdr:colOff>
                    <xdr:row>66</xdr:row>
                    <xdr:rowOff>45720</xdr:rowOff>
                  </to>
                </anchor>
              </controlPr>
            </control>
          </mc:Choice>
        </mc:AlternateContent>
        <mc:AlternateContent xmlns:mc="http://schemas.openxmlformats.org/markup-compatibility/2006">
          <mc:Choice Requires="x14">
            <control shapeId="1084462" r:id="rId49" name="Check Box 46">
              <controlPr defaultSize="0" autoFill="0" autoLine="0" autoPict="0">
                <anchor moveWithCells="1">
                  <from>
                    <xdr:col>5</xdr:col>
                    <xdr:colOff>7620</xdr:colOff>
                    <xdr:row>63</xdr:row>
                    <xdr:rowOff>121920</xdr:rowOff>
                  </from>
                  <to>
                    <xdr:col>6</xdr:col>
                    <xdr:colOff>106680</xdr:colOff>
                    <xdr:row>65</xdr:row>
                    <xdr:rowOff>45720</xdr:rowOff>
                  </to>
                </anchor>
              </controlPr>
            </control>
          </mc:Choice>
        </mc:AlternateContent>
        <mc:AlternateContent xmlns:mc="http://schemas.openxmlformats.org/markup-compatibility/2006">
          <mc:Choice Requires="x14">
            <control shapeId="1084463" r:id="rId50" name="Check Box 47">
              <controlPr defaultSize="0" autoFill="0" autoLine="0" autoPict="0">
                <anchor moveWithCells="1">
                  <from>
                    <xdr:col>9</xdr:col>
                    <xdr:colOff>0</xdr:colOff>
                    <xdr:row>23</xdr:row>
                    <xdr:rowOff>144780</xdr:rowOff>
                  </from>
                  <to>
                    <xdr:col>10</xdr:col>
                    <xdr:colOff>106680</xdr:colOff>
                    <xdr:row>25</xdr:row>
                    <xdr:rowOff>45720</xdr:rowOff>
                  </to>
                </anchor>
              </controlPr>
            </control>
          </mc:Choice>
        </mc:AlternateContent>
        <mc:AlternateContent xmlns:mc="http://schemas.openxmlformats.org/markup-compatibility/2006">
          <mc:Choice Requires="x14">
            <control shapeId="1084464" r:id="rId51" name="Check Box 48">
              <controlPr defaultSize="0" autoFill="0" autoLine="0" autoPict="0">
                <anchor moveWithCells="1">
                  <from>
                    <xdr:col>9</xdr:col>
                    <xdr:colOff>0</xdr:colOff>
                    <xdr:row>28</xdr:row>
                    <xdr:rowOff>144780</xdr:rowOff>
                  </from>
                  <to>
                    <xdr:col>10</xdr:col>
                    <xdr:colOff>106680</xdr:colOff>
                    <xdr:row>30</xdr:row>
                    <xdr:rowOff>45720</xdr:rowOff>
                  </to>
                </anchor>
              </controlPr>
            </control>
          </mc:Choice>
        </mc:AlternateContent>
        <mc:AlternateContent xmlns:mc="http://schemas.openxmlformats.org/markup-compatibility/2006">
          <mc:Choice Requires="x14">
            <control shapeId="1084465" r:id="rId52" name="Check Box 49">
              <controlPr defaultSize="0" autoFill="0" autoLine="0" autoPict="0">
                <anchor moveWithCells="1">
                  <from>
                    <xdr:col>9</xdr:col>
                    <xdr:colOff>0</xdr:colOff>
                    <xdr:row>37</xdr:row>
                    <xdr:rowOff>144780</xdr:rowOff>
                  </from>
                  <to>
                    <xdr:col>10</xdr:col>
                    <xdr:colOff>106680</xdr:colOff>
                    <xdr:row>39</xdr:row>
                    <xdr:rowOff>45720</xdr:rowOff>
                  </to>
                </anchor>
              </controlPr>
            </control>
          </mc:Choice>
        </mc:AlternateContent>
        <mc:AlternateContent xmlns:mc="http://schemas.openxmlformats.org/markup-compatibility/2006">
          <mc:Choice Requires="x14">
            <control shapeId="1084466" r:id="rId53" name="Check Box 50">
              <controlPr defaultSize="0" autoFill="0" autoLine="0" autoPict="0">
                <anchor moveWithCells="1">
                  <from>
                    <xdr:col>9</xdr:col>
                    <xdr:colOff>0</xdr:colOff>
                    <xdr:row>42</xdr:row>
                    <xdr:rowOff>182880</xdr:rowOff>
                  </from>
                  <to>
                    <xdr:col>10</xdr:col>
                    <xdr:colOff>30480</xdr:colOff>
                    <xdr:row>44</xdr:row>
                    <xdr:rowOff>30480</xdr:rowOff>
                  </to>
                </anchor>
              </controlPr>
            </control>
          </mc:Choice>
        </mc:AlternateContent>
        <mc:AlternateContent xmlns:mc="http://schemas.openxmlformats.org/markup-compatibility/2006">
          <mc:Choice Requires="x14">
            <control shapeId="1084467" r:id="rId54" name="Check Box 51">
              <controlPr defaultSize="0" autoFill="0" autoLine="0" autoPict="0">
                <anchor moveWithCells="1">
                  <from>
                    <xdr:col>9</xdr:col>
                    <xdr:colOff>0</xdr:colOff>
                    <xdr:row>43</xdr:row>
                    <xdr:rowOff>182880</xdr:rowOff>
                  </from>
                  <to>
                    <xdr:col>10</xdr:col>
                    <xdr:colOff>30480</xdr:colOff>
                    <xdr:row>45</xdr:row>
                    <xdr:rowOff>30480</xdr:rowOff>
                  </to>
                </anchor>
              </controlPr>
            </control>
          </mc:Choice>
        </mc:AlternateContent>
        <mc:AlternateContent xmlns:mc="http://schemas.openxmlformats.org/markup-compatibility/2006">
          <mc:Choice Requires="x14">
            <control shapeId="1084468" r:id="rId55" name="Check Box 52">
              <controlPr defaultSize="0" autoFill="0" autoLine="0" autoPict="0">
                <anchor moveWithCells="1">
                  <from>
                    <xdr:col>9</xdr:col>
                    <xdr:colOff>0</xdr:colOff>
                    <xdr:row>44</xdr:row>
                    <xdr:rowOff>182880</xdr:rowOff>
                  </from>
                  <to>
                    <xdr:col>10</xdr:col>
                    <xdr:colOff>30480</xdr:colOff>
                    <xdr:row>46</xdr:row>
                    <xdr:rowOff>30480</xdr:rowOff>
                  </to>
                </anchor>
              </controlPr>
            </control>
          </mc:Choice>
        </mc:AlternateContent>
        <mc:AlternateContent xmlns:mc="http://schemas.openxmlformats.org/markup-compatibility/2006">
          <mc:Choice Requires="x14">
            <control shapeId="1084469" r:id="rId56" name="Check Box 53">
              <controlPr defaultSize="0" autoFill="0" autoLine="0" autoPict="0">
                <anchor moveWithCells="1">
                  <from>
                    <xdr:col>9</xdr:col>
                    <xdr:colOff>0</xdr:colOff>
                    <xdr:row>46</xdr:row>
                    <xdr:rowOff>144780</xdr:rowOff>
                  </from>
                  <to>
                    <xdr:col>10</xdr:col>
                    <xdr:colOff>106680</xdr:colOff>
                    <xdr:row>48</xdr:row>
                    <xdr:rowOff>45720</xdr:rowOff>
                  </to>
                </anchor>
              </controlPr>
            </control>
          </mc:Choice>
        </mc:AlternateContent>
        <mc:AlternateContent xmlns:mc="http://schemas.openxmlformats.org/markup-compatibility/2006">
          <mc:Choice Requires="x14">
            <control shapeId="1084470" r:id="rId57" name="Check Box 54">
              <controlPr defaultSize="0" autoFill="0" autoLine="0" autoPict="0">
                <anchor moveWithCells="1">
                  <from>
                    <xdr:col>5</xdr:col>
                    <xdr:colOff>7620</xdr:colOff>
                    <xdr:row>52</xdr:row>
                    <xdr:rowOff>144780</xdr:rowOff>
                  </from>
                  <to>
                    <xdr:col>6</xdr:col>
                    <xdr:colOff>106680</xdr:colOff>
                    <xdr:row>54</xdr:row>
                    <xdr:rowOff>45720</xdr:rowOff>
                  </to>
                </anchor>
              </controlPr>
            </control>
          </mc:Choice>
        </mc:AlternateContent>
        <mc:AlternateContent xmlns:mc="http://schemas.openxmlformats.org/markup-compatibility/2006">
          <mc:Choice Requires="x14">
            <control shapeId="1084471" r:id="rId58" name="Check Box 55">
              <controlPr defaultSize="0" autoFill="0" autoLine="0" autoPict="0">
                <anchor moveWithCells="1">
                  <from>
                    <xdr:col>9</xdr:col>
                    <xdr:colOff>0</xdr:colOff>
                    <xdr:row>39</xdr:row>
                    <xdr:rowOff>160020</xdr:rowOff>
                  </from>
                  <to>
                    <xdr:col>10</xdr:col>
                    <xdr:colOff>30480</xdr:colOff>
                    <xdr:row>41</xdr:row>
                    <xdr:rowOff>7620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4"/>
  <sheetViews>
    <sheetView view="pageBreakPreview" zoomScaleNormal="100" zoomScaleSheetLayoutView="100" workbookViewId="0"/>
  </sheetViews>
  <sheetFormatPr defaultColWidth="9" defaultRowHeight="13.2"/>
  <cols>
    <col min="1" max="1" width="3" style="1600" customWidth="1"/>
    <col min="2" max="2" width="1.6640625" style="1600" customWidth="1"/>
    <col min="3" max="3" width="12.6640625" style="1600" customWidth="1"/>
    <col min="4" max="5" width="1.6640625" style="1600" customWidth="1"/>
    <col min="6" max="7" width="10.109375" style="1600" customWidth="1"/>
    <col min="8" max="8" width="1.6640625" style="1600" customWidth="1"/>
    <col min="9" max="9" width="12.6640625" style="1600" customWidth="1"/>
    <col min="10" max="10" width="1.6640625" style="1600" customWidth="1"/>
    <col min="11" max="11" width="1.6640625" style="1602" customWidth="1"/>
    <col min="12" max="13" width="10.109375" style="1600" customWidth="1"/>
    <col min="14" max="14" width="8.6640625" style="1600" customWidth="1"/>
    <col min="15" max="256" width="9" style="1600"/>
    <col min="257" max="257" width="3" style="1600" customWidth="1"/>
    <col min="258" max="258" width="1.6640625" style="1600" customWidth="1"/>
    <col min="259" max="259" width="12.6640625" style="1600" customWidth="1"/>
    <col min="260" max="261" width="1.6640625" style="1600" customWidth="1"/>
    <col min="262" max="263" width="10.109375" style="1600" customWidth="1"/>
    <col min="264" max="264" width="1.6640625" style="1600" customWidth="1"/>
    <col min="265" max="265" width="12.6640625" style="1600" customWidth="1"/>
    <col min="266" max="267" width="1.6640625" style="1600" customWidth="1"/>
    <col min="268" max="269" width="10.109375" style="1600" customWidth="1"/>
    <col min="270" max="270" width="8.6640625" style="1600" customWidth="1"/>
    <col min="271" max="512" width="9" style="1600"/>
    <col min="513" max="513" width="3" style="1600" customWidth="1"/>
    <col min="514" max="514" width="1.6640625" style="1600" customWidth="1"/>
    <col min="515" max="515" width="12.6640625" style="1600" customWidth="1"/>
    <col min="516" max="517" width="1.6640625" style="1600" customWidth="1"/>
    <col min="518" max="519" width="10.109375" style="1600" customWidth="1"/>
    <col min="520" max="520" width="1.6640625" style="1600" customWidth="1"/>
    <col min="521" max="521" width="12.6640625" style="1600" customWidth="1"/>
    <col min="522" max="523" width="1.6640625" style="1600" customWidth="1"/>
    <col min="524" max="525" width="10.109375" style="1600" customWidth="1"/>
    <col min="526" max="526" width="8.6640625" style="1600" customWidth="1"/>
    <col min="527" max="768" width="9" style="1600"/>
    <col min="769" max="769" width="3" style="1600" customWidth="1"/>
    <col min="770" max="770" width="1.6640625" style="1600" customWidth="1"/>
    <col min="771" max="771" width="12.6640625" style="1600" customWidth="1"/>
    <col min="772" max="773" width="1.6640625" style="1600" customWidth="1"/>
    <col min="774" max="775" width="10.109375" style="1600" customWidth="1"/>
    <col min="776" max="776" width="1.6640625" style="1600" customWidth="1"/>
    <col min="777" max="777" width="12.6640625" style="1600" customWidth="1"/>
    <col min="778" max="779" width="1.6640625" style="1600" customWidth="1"/>
    <col min="780" max="781" width="10.109375" style="1600" customWidth="1"/>
    <col min="782" max="782" width="8.6640625" style="1600" customWidth="1"/>
    <col min="783" max="1024" width="9" style="1600"/>
    <col min="1025" max="1025" width="3" style="1600" customWidth="1"/>
    <col min="1026" max="1026" width="1.6640625" style="1600" customWidth="1"/>
    <col min="1027" max="1027" width="12.6640625" style="1600" customWidth="1"/>
    <col min="1028" max="1029" width="1.6640625" style="1600" customWidth="1"/>
    <col min="1030" max="1031" width="10.109375" style="1600" customWidth="1"/>
    <col min="1032" max="1032" width="1.6640625" style="1600" customWidth="1"/>
    <col min="1033" max="1033" width="12.6640625" style="1600" customWidth="1"/>
    <col min="1034" max="1035" width="1.6640625" style="1600" customWidth="1"/>
    <col min="1036" max="1037" width="10.109375" style="1600" customWidth="1"/>
    <col min="1038" max="1038" width="8.6640625" style="1600" customWidth="1"/>
    <col min="1039" max="1280" width="9" style="1600"/>
    <col min="1281" max="1281" width="3" style="1600" customWidth="1"/>
    <col min="1282" max="1282" width="1.6640625" style="1600" customWidth="1"/>
    <col min="1283" max="1283" width="12.6640625" style="1600" customWidth="1"/>
    <col min="1284" max="1285" width="1.6640625" style="1600" customWidth="1"/>
    <col min="1286" max="1287" width="10.109375" style="1600" customWidth="1"/>
    <col min="1288" max="1288" width="1.6640625" style="1600" customWidth="1"/>
    <col min="1289" max="1289" width="12.6640625" style="1600" customWidth="1"/>
    <col min="1290" max="1291" width="1.6640625" style="1600" customWidth="1"/>
    <col min="1292" max="1293" width="10.109375" style="1600" customWidth="1"/>
    <col min="1294" max="1294" width="8.6640625" style="1600" customWidth="1"/>
    <col min="1295" max="1536" width="9" style="1600"/>
    <col min="1537" max="1537" width="3" style="1600" customWidth="1"/>
    <col min="1538" max="1538" width="1.6640625" style="1600" customWidth="1"/>
    <col min="1539" max="1539" width="12.6640625" style="1600" customWidth="1"/>
    <col min="1540" max="1541" width="1.6640625" style="1600" customWidth="1"/>
    <col min="1542" max="1543" width="10.109375" style="1600" customWidth="1"/>
    <col min="1544" max="1544" width="1.6640625" style="1600" customWidth="1"/>
    <col min="1545" max="1545" width="12.6640625" style="1600" customWidth="1"/>
    <col min="1546" max="1547" width="1.6640625" style="1600" customWidth="1"/>
    <col min="1548" max="1549" width="10.109375" style="1600" customWidth="1"/>
    <col min="1550" max="1550" width="8.6640625" style="1600" customWidth="1"/>
    <col min="1551" max="1792" width="9" style="1600"/>
    <col min="1793" max="1793" width="3" style="1600" customWidth="1"/>
    <col min="1794" max="1794" width="1.6640625" style="1600" customWidth="1"/>
    <col min="1795" max="1795" width="12.6640625" style="1600" customWidth="1"/>
    <col min="1796" max="1797" width="1.6640625" style="1600" customWidth="1"/>
    <col min="1798" max="1799" width="10.109375" style="1600" customWidth="1"/>
    <col min="1800" max="1800" width="1.6640625" style="1600" customWidth="1"/>
    <col min="1801" max="1801" width="12.6640625" style="1600" customWidth="1"/>
    <col min="1802" max="1803" width="1.6640625" style="1600" customWidth="1"/>
    <col min="1804" max="1805" width="10.109375" style="1600" customWidth="1"/>
    <col min="1806" max="1806" width="8.6640625" style="1600" customWidth="1"/>
    <col min="1807" max="2048" width="9" style="1600"/>
    <col min="2049" max="2049" width="3" style="1600" customWidth="1"/>
    <col min="2050" max="2050" width="1.6640625" style="1600" customWidth="1"/>
    <col min="2051" max="2051" width="12.6640625" style="1600" customWidth="1"/>
    <col min="2052" max="2053" width="1.6640625" style="1600" customWidth="1"/>
    <col min="2054" max="2055" width="10.109375" style="1600" customWidth="1"/>
    <col min="2056" max="2056" width="1.6640625" style="1600" customWidth="1"/>
    <col min="2057" max="2057" width="12.6640625" style="1600" customWidth="1"/>
    <col min="2058" max="2059" width="1.6640625" style="1600" customWidth="1"/>
    <col min="2060" max="2061" width="10.109375" style="1600" customWidth="1"/>
    <col min="2062" max="2062" width="8.6640625" style="1600" customWidth="1"/>
    <col min="2063" max="2304" width="9" style="1600"/>
    <col min="2305" max="2305" width="3" style="1600" customWidth="1"/>
    <col min="2306" max="2306" width="1.6640625" style="1600" customWidth="1"/>
    <col min="2307" max="2307" width="12.6640625" style="1600" customWidth="1"/>
    <col min="2308" max="2309" width="1.6640625" style="1600" customWidth="1"/>
    <col min="2310" max="2311" width="10.109375" style="1600" customWidth="1"/>
    <col min="2312" max="2312" width="1.6640625" style="1600" customWidth="1"/>
    <col min="2313" max="2313" width="12.6640625" style="1600" customWidth="1"/>
    <col min="2314" max="2315" width="1.6640625" style="1600" customWidth="1"/>
    <col min="2316" max="2317" width="10.109375" style="1600" customWidth="1"/>
    <col min="2318" max="2318" width="8.6640625" style="1600" customWidth="1"/>
    <col min="2319" max="2560" width="9" style="1600"/>
    <col min="2561" max="2561" width="3" style="1600" customWidth="1"/>
    <col min="2562" max="2562" width="1.6640625" style="1600" customWidth="1"/>
    <col min="2563" max="2563" width="12.6640625" style="1600" customWidth="1"/>
    <col min="2564" max="2565" width="1.6640625" style="1600" customWidth="1"/>
    <col min="2566" max="2567" width="10.109375" style="1600" customWidth="1"/>
    <col min="2568" max="2568" width="1.6640625" style="1600" customWidth="1"/>
    <col min="2569" max="2569" width="12.6640625" style="1600" customWidth="1"/>
    <col min="2570" max="2571" width="1.6640625" style="1600" customWidth="1"/>
    <col min="2572" max="2573" width="10.109375" style="1600" customWidth="1"/>
    <col min="2574" max="2574" width="8.6640625" style="1600" customWidth="1"/>
    <col min="2575" max="2816" width="9" style="1600"/>
    <col min="2817" max="2817" width="3" style="1600" customWidth="1"/>
    <col min="2818" max="2818" width="1.6640625" style="1600" customWidth="1"/>
    <col min="2819" max="2819" width="12.6640625" style="1600" customWidth="1"/>
    <col min="2820" max="2821" width="1.6640625" style="1600" customWidth="1"/>
    <col min="2822" max="2823" width="10.109375" style="1600" customWidth="1"/>
    <col min="2824" max="2824" width="1.6640625" style="1600" customWidth="1"/>
    <col min="2825" max="2825" width="12.6640625" style="1600" customWidth="1"/>
    <col min="2826" max="2827" width="1.6640625" style="1600" customWidth="1"/>
    <col min="2828" max="2829" width="10.109375" style="1600" customWidth="1"/>
    <col min="2830" max="2830" width="8.6640625" style="1600" customWidth="1"/>
    <col min="2831" max="3072" width="9" style="1600"/>
    <col min="3073" max="3073" width="3" style="1600" customWidth="1"/>
    <col min="3074" max="3074" width="1.6640625" style="1600" customWidth="1"/>
    <col min="3075" max="3075" width="12.6640625" style="1600" customWidth="1"/>
    <col min="3076" max="3077" width="1.6640625" style="1600" customWidth="1"/>
    <col min="3078" max="3079" width="10.109375" style="1600" customWidth="1"/>
    <col min="3080" max="3080" width="1.6640625" style="1600" customWidth="1"/>
    <col min="3081" max="3081" width="12.6640625" style="1600" customWidth="1"/>
    <col min="3082" max="3083" width="1.6640625" style="1600" customWidth="1"/>
    <col min="3084" max="3085" width="10.109375" style="1600" customWidth="1"/>
    <col min="3086" max="3086" width="8.6640625" style="1600" customWidth="1"/>
    <col min="3087" max="3328" width="9" style="1600"/>
    <col min="3329" max="3329" width="3" style="1600" customWidth="1"/>
    <col min="3330" max="3330" width="1.6640625" style="1600" customWidth="1"/>
    <col min="3331" max="3331" width="12.6640625" style="1600" customWidth="1"/>
    <col min="3332" max="3333" width="1.6640625" style="1600" customWidth="1"/>
    <col min="3334" max="3335" width="10.109375" style="1600" customWidth="1"/>
    <col min="3336" max="3336" width="1.6640625" style="1600" customWidth="1"/>
    <col min="3337" max="3337" width="12.6640625" style="1600" customWidth="1"/>
    <col min="3338" max="3339" width="1.6640625" style="1600" customWidth="1"/>
    <col min="3340" max="3341" width="10.109375" style="1600" customWidth="1"/>
    <col min="3342" max="3342" width="8.6640625" style="1600" customWidth="1"/>
    <col min="3343" max="3584" width="9" style="1600"/>
    <col min="3585" max="3585" width="3" style="1600" customWidth="1"/>
    <col min="3586" max="3586" width="1.6640625" style="1600" customWidth="1"/>
    <col min="3587" max="3587" width="12.6640625" style="1600" customWidth="1"/>
    <col min="3588" max="3589" width="1.6640625" style="1600" customWidth="1"/>
    <col min="3590" max="3591" width="10.109375" style="1600" customWidth="1"/>
    <col min="3592" max="3592" width="1.6640625" style="1600" customWidth="1"/>
    <col min="3593" max="3593" width="12.6640625" style="1600" customWidth="1"/>
    <col min="3594" max="3595" width="1.6640625" style="1600" customWidth="1"/>
    <col min="3596" max="3597" width="10.109375" style="1600" customWidth="1"/>
    <col min="3598" max="3598" width="8.6640625" style="1600" customWidth="1"/>
    <col min="3599" max="3840" width="9" style="1600"/>
    <col min="3841" max="3841" width="3" style="1600" customWidth="1"/>
    <col min="3842" max="3842" width="1.6640625" style="1600" customWidth="1"/>
    <col min="3843" max="3843" width="12.6640625" style="1600" customWidth="1"/>
    <col min="3844" max="3845" width="1.6640625" style="1600" customWidth="1"/>
    <col min="3846" max="3847" width="10.109375" style="1600" customWidth="1"/>
    <col min="3848" max="3848" width="1.6640625" style="1600" customWidth="1"/>
    <col min="3849" max="3849" width="12.6640625" style="1600" customWidth="1"/>
    <col min="3850" max="3851" width="1.6640625" style="1600" customWidth="1"/>
    <col min="3852" max="3853" width="10.109375" style="1600" customWidth="1"/>
    <col min="3854" max="3854" width="8.6640625" style="1600" customWidth="1"/>
    <col min="3855" max="4096" width="9" style="1600"/>
    <col min="4097" max="4097" width="3" style="1600" customWidth="1"/>
    <col min="4098" max="4098" width="1.6640625" style="1600" customWidth="1"/>
    <col min="4099" max="4099" width="12.6640625" style="1600" customWidth="1"/>
    <col min="4100" max="4101" width="1.6640625" style="1600" customWidth="1"/>
    <col min="4102" max="4103" width="10.109375" style="1600" customWidth="1"/>
    <col min="4104" max="4104" width="1.6640625" style="1600" customWidth="1"/>
    <col min="4105" max="4105" width="12.6640625" style="1600" customWidth="1"/>
    <col min="4106" max="4107" width="1.6640625" style="1600" customWidth="1"/>
    <col min="4108" max="4109" width="10.109375" style="1600" customWidth="1"/>
    <col min="4110" max="4110" width="8.6640625" style="1600" customWidth="1"/>
    <col min="4111" max="4352" width="9" style="1600"/>
    <col min="4353" max="4353" width="3" style="1600" customWidth="1"/>
    <col min="4354" max="4354" width="1.6640625" style="1600" customWidth="1"/>
    <col min="4355" max="4355" width="12.6640625" style="1600" customWidth="1"/>
    <col min="4356" max="4357" width="1.6640625" style="1600" customWidth="1"/>
    <col min="4358" max="4359" width="10.109375" style="1600" customWidth="1"/>
    <col min="4360" max="4360" width="1.6640625" style="1600" customWidth="1"/>
    <col min="4361" max="4361" width="12.6640625" style="1600" customWidth="1"/>
    <col min="4362" max="4363" width="1.6640625" style="1600" customWidth="1"/>
    <col min="4364" max="4365" width="10.109375" style="1600" customWidth="1"/>
    <col min="4366" max="4366" width="8.6640625" style="1600" customWidth="1"/>
    <col min="4367" max="4608" width="9" style="1600"/>
    <col min="4609" max="4609" width="3" style="1600" customWidth="1"/>
    <col min="4610" max="4610" width="1.6640625" style="1600" customWidth="1"/>
    <col min="4611" max="4611" width="12.6640625" style="1600" customWidth="1"/>
    <col min="4612" max="4613" width="1.6640625" style="1600" customWidth="1"/>
    <col min="4614" max="4615" width="10.109375" style="1600" customWidth="1"/>
    <col min="4616" max="4616" width="1.6640625" style="1600" customWidth="1"/>
    <col min="4617" max="4617" width="12.6640625" style="1600" customWidth="1"/>
    <col min="4618" max="4619" width="1.6640625" style="1600" customWidth="1"/>
    <col min="4620" max="4621" width="10.109375" style="1600" customWidth="1"/>
    <col min="4622" max="4622" width="8.6640625" style="1600" customWidth="1"/>
    <col min="4623" max="4864" width="9" style="1600"/>
    <col min="4865" max="4865" width="3" style="1600" customWidth="1"/>
    <col min="4866" max="4866" width="1.6640625" style="1600" customWidth="1"/>
    <col min="4867" max="4867" width="12.6640625" style="1600" customWidth="1"/>
    <col min="4868" max="4869" width="1.6640625" style="1600" customWidth="1"/>
    <col min="4870" max="4871" width="10.109375" style="1600" customWidth="1"/>
    <col min="4872" max="4872" width="1.6640625" style="1600" customWidth="1"/>
    <col min="4873" max="4873" width="12.6640625" style="1600" customWidth="1"/>
    <col min="4874" max="4875" width="1.6640625" style="1600" customWidth="1"/>
    <col min="4876" max="4877" width="10.109375" style="1600" customWidth="1"/>
    <col min="4878" max="4878" width="8.6640625" style="1600" customWidth="1"/>
    <col min="4879" max="5120" width="9" style="1600"/>
    <col min="5121" max="5121" width="3" style="1600" customWidth="1"/>
    <col min="5122" max="5122" width="1.6640625" style="1600" customWidth="1"/>
    <col min="5123" max="5123" width="12.6640625" style="1600" customWidth="1"/>
    <col min="5124" max="5125" width="1.6640625" style="1600" customWidth="1"/>
    <col min="5126" max="5127" width="10.109375" style="1600" customWidth="1"/>
    <col min="5128" max="5128" width="1.6640625" style="1600" customWidth="1"/>
    <col min="5129" max="5129" width="12.6640625" style="1600" customWidth="1"/>
    <col min="5130" max="5131" width="1.6640625" style="1600" customWidth="1"/>
    <col min="5132" max="5133" width="10.109375" style="1600" customWidth="1"/>
    <col min="5134" max="5134" width="8.6640625" style="1600" customWidth="1"/>
    <col min="5135" max="5376" width="9" style="1600"/>
    <col min="5377" max="5377" width="3" style="1600" customWidth="1"/>
    <col min="5378" max="5378" width="1.6640625" style="1600" customWidth="1"/>
    <col min="5379" max="5379" width="12.6640625" style="1600" customWidth="1"/>
    <col min="5380" max="5381" width="1.6640625" style="1600" customWidth="1"/>
    <col min="5382" max="5383" width="10.109375" style="1600" customWidth="1"/>
    <col min="5384" max="5384" width="1.6640625" style="1600" customWidth="1"/>
    <col min="5385" max="5385" width="12.6640625" style="1600" customWidth="1"/>
    <col min="5386" max="5387" width="1.6640625" style="1600" customWidth="1"/>
    <col min="5388" max="5389" width="10.109375" style="1600" customWidth="1"/>
    <col min="5390" max="5390" width="8.6640625" style="1600" customWidth="1"/>
    <col min="5391" max="5632" width="9" style="1600"/>
    <col min="5633" max="5633" width="3" style="1600" customWidth="1"/>
    <col min="5634" max="5634" width="1.6640625" style="1600" customWidth="1"/>
    <col min="5635" max="5635" width="12.6640625" style="1600" customWidth="1"/>
    <col min="5636" max="5637" width="1.6640625" style="1600" customWidth="1"/>
    <col min="5638" max="5639" width="10.109375" style="1600" customWidth="1"/>
    <col min="5640" max="5640" width="1.6640625" style="1600" customWidth="1"/>
    <col min="5641" max="5641" width="12.6640625" style="1600" customWidth="1"/>
    <col min="5642" max="5643" width="1.6640625" style="1600" customWidth="1"/>
    <col min="5644" max="5645" width="10.109375" style="1600" customWidth="1"/>
    <col min="5646" max="5646" width="8.6640625" style="1600" customWidth="1"/>
    <col min="5647" max="5888" width="9" style="1600"/>
    <col min="5889" max="5889" width="3" style="1600" customWidth="1"/>
    <col min="5890" max="5890" width="1.6640625" style="1600" customWidth="1"/>
    <col min="5891" max="5891" width="12.6640625" style="1600" customWidth="1"/>
    <col min="5892" max="5893" width="1.6640625" style="1600" customWidth="1"/>
    <col min="5894" max="5895" width="10.109375" style="1600" customWidth="1"/>
    <col min="5896" max="5896" width="1.6640625" style="1600" customWidth="1"/>
    <col min="5897" max="5897" width="12.6640625" style="1600" customWidth="1"/>
    <col min="5898" max="5899" width="1.6640625" style="1600" customWidth="1"/>
    <col min="5900" max="5901" width="10.109375" style="1600" customWidth="1"/>
    <col min="5902" max="5902" width="8.6640625" style="1600" customWidth="1"/>
    <col min="5903" max="6144" width="9" style="1600"/>
    <col min="6145" max="6145" width="3" style="1600" customWidth="1"/>
    <col min="6146" max="6146" width="1.6640625" style="1600" customWidth="1"/>
    <col min="6147" max="6147" width="12.6640625" style="1600" customWidth="1"/>
    <col min="6148" max="6149" width="1.6640625" style="1600" customWidth="1"/>
    <col min="6150" max="6151" width="10.109375" style="1600" customWidth="1"/>
    <col min="6152" max="6152" width="1.6640625" style="1600" customWidth="1"/>
    <col min="6153" max="6153" width="12.6640625" style="1600" customWidth="1"/>
    <col min="6154" max="6155" width="1.6640625" style="1600" customWidth="1"/>
    <col min="6156" max="6157" width="10.109375" style="1600" customWidth="1"/>
    <col min="6158" max="6158" width="8.6640625" style="1600" customWidth="1"/>
    <col min="6159" max="6400" width="9" style="1600"/>
    <col min="6401" max="6401" width="3" style="1600" customWidth="1"/>
    <col min="6402" max="6402" width="1.6640625" style="1600" customWidth="1"/>
    <col min="6403" max="6403" width="12.6640625" style="1600" customWidth="1"/>
    <col min="6404" max="6405" width="1.6640625" style="1600" customWidth="1"/>
    <col min="6406" max="6407" width="10.109375" style="1600" customWidth="1"/>
    <col min="6408" max="6408" width="1.6640625" style="1600" customWidth="1"/>
    <col min="6409" max="6409" width="12.6640625" style="1600" customWidth="1"/>
    <col min="6410" max="6411" width="1.6640625" style="1600" customWidth="1"/>
    <col min="6412" max="6413" width="10.109375" style="1600" customWidth="1"/>
    <col min="6414" max="6414" width="8.6640625" style="1600" customWidth="1"/>
    <col min="6415" max="6656" width="9" style="1600"/>
    <col min="6657" max="6657" width="3" style="1600" customWidth="1"/>
    <col min="6658" max="6658" width="1.6640625" style="1600" customWidth="1"/>
    <col min="6659" max="6659" width="12.6640625" style="1600" customWidth="1"/>
    <col min="6660" max="6661" width="1.6640625" style="1600" customWidth="1"/>
    <col min="6662" max="6663" width="10.109375" style="1600" customWidth="1"/>
    <col min="6664" max="6664" width="1.6640625" style="1600" customWidth="1"/>
    <col min="6665" max="6665" width="12.6640625" style="1600" customWidth="1"/>
    <col min="6666" max="6667" width="1.6640625" style="1600" customWidth="1"/>
    <col min="6668" max="6669" width="10.109375" style="1600" customWidth="1"/>
    <col min="6670" max="6670" width="8.6640625" style="1600" customWidth="1"/>
    <col min="6671" max="6912" width="9" style="1600"/>
    <col min="6913" max="6913" width="3" style="1600" customWidth="1"/>
    <col min="6914" max="6914" width="1.6640625" style="1600" customWidth="1"/>
    <col min="6915" max="6915" width="12.6640625" style="1600" customWidth="1"/>
    <col min="6916" max="6917" width="1.6640625" style="1600" customWidth="1"/>
    <col min="6918" max="6919" width="10.109375" style="1600" customWidth="1"/>
    <col min="6920" max="6920" width="1.6640625" style="1600" customWidth="1"/>
    <col min="6921" max="6921" width="12.6640625" style="1600" customWidth="1"/>
    <col min="6922" max="6923" width="1.6640625" style="1600" customWidth="1"/>
    <col min="6924" max="6925" width="10.109375" style="1600" customWidth="1"/>
    <col min="6926" max="6926" width="8.6640625" style="1600" customWidth="1"/>
    <col min="6927" max="7168" width="9" style="1600"/>
    <col min="7169" max="7169" width="3" style="1600" customWidth="1"/>
    <col min="7170" max="7170" width="1.6640625" style="1600" customWidth="1"/>
    <col min="7171" max="7171" width="12.6640625" style="1600" customWidth="1"/>
    <col min="7172" max="7173" width="1.6640625" style="1600" customWidth="1"/>
    <col min="7174" max="7175" width="10.109375" style="1600" customWidth="1"/>
    <col min="7176" max="7176" width="1.6640625" style="1600" customWidth="1"/>
    <col min="7177" max="7177" width="12.6640625" style="1600" customWidth="1"/>
    <col min="7178" max="7179" width="1.6640625" style="1600" customWidth="1"/>
    <col min="7180" max="7181" width="10.109375" style="1600" customWidth="1"/>
    <col min="7182" max="7182" width="8.6640625" style="1600" customWidth="1"/>
    <col min="7183" max="7424" width="9" style="1600"/>
    <col min="7425" max="7425" width="3" style="1600" customWidth="1"/>
    <col min="7426" max="7426" width="1.6640625" style="1600" customWidth="1"/>
    <col min="7427" max="7427" width="12.6640625" style="1600" customWidth="1"/>
    <col min="7428" max="7429" width="1.6640625" style="1600" customWidth="1"/>
    <col min="7430" max="7431" width="10.109375" style="1600" customWidth="1"/>
    <col min="7432" max="7432" width="1.6640625" style="1600" customWidth="1"/>
    <col min="7433" max="7433" width="12.6640625" style="1600" customWidth="1"/>
    <col min="7434" max="7435" width="1.6640625" style="1600" customWidth="1"/>
    <col min="7436" max="7437" width="10.109375" style="1600" customWidth="1"/>
    <col min="7438" max="7438" width="8.6640625" style="1600" customWidth="1"/>
    <col min="7439" max="7680" width="9" style="1600"/>
    <col min="7681" max="7681" width="3" style="1600" customWidth="1"/>
    <col min="7682" max="7682" width="1.6640625" style="1600" customWidth="1"/>
    <col min="7683" max="7683" width="12.6640625" style="1600" customWidth="1"/>
    <col min="7684" max="7685" width="1.6640625" style="1600" customWidth="1"/>
    <col min="7686" max="7687" width="10.109375" style="1600" customWidth="1"/>
    <col min="7688" max="7688" width="1.6640625" style="1600" customWidth="1"/>
    <col min="7689" max="7689" width="12.6640625" style="1600" customWidth="1"/>
    <col min="7690" max="7691" width="1.6640625" style="1600" customWidth="1"/>
    <col min="7692" max="7693" width="10.109375" style="1600" customWidth="1"/>
    <col min="7694" max="7694" width="8.6640625" style="1600" customWidth="1"/>
    <col min="7695" max="7936" width="9" style="1600"/>
    <col min="7937" max="7937" width="3" style="1600" customWidth="1"/>
    <col min="7938" max="7938" width="1.6640625" style="1600" customWidth="1"/>
    <col min="7939" max="7939" width="12.6640625" style="1600" customWidth="1"/>
    <col min="7940" max="7941" width="1.6640625" style="1600" customWidth="1"/>
    <col min="7942" max="7943" width="10.109375" style="1600" customWidth="1"/>
    <col min="7944" max="7944" width="1.6640625" style="1600" customWidth="1"/>
    <col min="7945" max="7945" width="12.6640625" style="1600" customWidth="1"/>
    <col min="7946" max="7947" width="1.6640625" style="1600" customWidth="1"/>
    <col min="7948" max="7949" width="10.109375" style="1600" customWidth="1"/>
    <col min="7950" max="7950" width="8.6640625" style="1600" customWidth="1"/>
    <col min="7951" max="8192" width="9" style="1600"/>
    <col min="8193" max="8193" width="3" style="1600" customWidth="1"/>
    <col min="8194" max="8194" width="1.6640625" style="1600" customWidth="1"/>
    <col min="8195" max="8195" width="12.6640625" style="1600" customWidth="1"/>
    <col min="8196" max="8197" width="1.6640625" style="1600" customWidth="1"/>
    <col min="8198" max="8199" width="10.109375" style="1600" customWidth="1"/>
    <col min="8200" max="8200" width="1.6640625" style="1600" customWidth="1"/>
    <col min="8201" max="8201" width="12.6640625" style="1600" customWidth="1"/>
    <col min="8202" max="8203" width="1.6640625" style="1600" customWidth="1"/>
    <col min="8204" max="8205" width="10.109375" style="1600" customWidth="1"/>
    <col min="8206" max="8206" width="8.6640625" style="1600" customWidth="1"/>
    <col min="8207" max="8448" width="9" style="1600"/>
    <col min="8449" max="8449" width="3" style="1600" customWidth="1"/>
    <col min="8450" max="8450" width="1.6640625" style="1600" customWidth="1"/>
    <col min="8451" max="8451" width="12.6640625" style="1600" customWidth="1"/>
    <col min="8452" max="8453" width="1.6640625" style="1600" customWidth="1"/>
    <col min="8454" max="8455" width="10.109375" style="1600" customWidth="1"/>
    <col min="8456" max="8456" width="1.6640625" style="1600" customWidth="1"/>
    <col min="8457" max="8457" width="12.6640625" style="1600" customWidth="1"/>
    <col min="8458" max="8459" width="1.6640625" style="1600" customWidth="1"/>
    <col min="8460" max="8461" width="10.109375" style="1600" customWidth="1"/>
    <col min="8462" max="8462" width="8.6640625" style="1600" customWidth="1"/>
    <col min="8463" max="8704" width="9" style="1600"/>
    <col min="8705" max="8705" width="3" style="1600" customWidth="1"/>
    <col min="8706" max="8706" width="1.6640625" style="1600" customWidth="1"/>
    <col min="8707" max="8707" width="12.6640625" style="1600" customWidth="1"/>
    <col min="8708" max="8709" width="1.6640625" style="1600" customWidth="1"/>
    <col min="8710" max="8711" width="10.109375" style="1600" customWidth="1"/>
    <col min="8712" max="8712" width="1.6640625" style="1600" customWidth="1"/>
    <col min="8713" max="8713" width="12.6640625" style="1600" customWidth="1"/>
    <col min="8714" max="8715" width="1.6640625" style="1600" customWidth="1"/>
    <col min="8716" max="8717" width="10.109375" style="1600" customWidth="1"/>
    <col min="8718" max="8718" width="8.6640625" style="1600" customWidth="1"/>
    <col min="8719" max="8960" width="9" style="1600"/>
    <col min="8961" max="8961" width="3" style="1600" customWidth="1"/>
    <col min="8962" max="8962" width="1.6640625" style="1600" customWidth="1"/>
    <col min="8963" max="8963" width="12.6640625" style="1600" customWidth="1"/>
    <col min="8964" max="8965" width="1.6640625" style="1600" customWidth="1"/>
    <col min="8966" max="8967" width="10.109375" style="1600" customWidth="1"/>
    <col min="8968" max="8968" width="1.6640625" style="1600" customWidth="1"/>
    <col min="8969" max="8969" width="12.6640625" style="1600" customWidth="1"/>
    <col min="8970" max="8971" width="1.6640625" style="1600" customWidth="1"/>
    <col min="8972" max="8973" width="10.109375" style="1600" customWidth="1"/>
    <col min="8974" max="8974" width="8.6640625" style="1600" customWidth="1"/>
    <col min="8975" max="9216" width="9" style="1600"/>
    <col min="9217" max="9217" width="3" style="1600" customWidth="1"/>
    <col min="9218" max="9218" width="1.6640625" style="1600" customWidth="1"/>
    <col min="9219" max="9219" width="12.6640625" style="1600" customWidth="1"/>
    <col min="9220" max="9221" width="1.6640625" style="1600" customWidth="1"/>
    <col min="9222" max="9223" width="10.109375" style="1600" customWidth="1"/>
    <col min="9224" max="9224" width="1.6640625" style="1600" customWidth="1"/>
    <col min="9225" max="9225" width="12.6640625" style="1600" customWidth="1"/>
    <col min="9226" max="9227" width="1.6640625" style="1600" customWidth="1"/>
    <col min="9228" max="9229" width="10.109375" style="1600" customWidth="1"/>
    <col min="9230" max="9230" width="8.6640625" style="1600" customWidth="1"/>
    <col min="9231" max="9472" width="9" style="1600"/>
    <col min="9473" max="9473" width="3" style="1600" customWidth="1"/>
    <col min="9474" max="9474" width="1.6640625" style="1600" customWidth="1"/>
    <col min="9475" max="9475" width="12.6640625" style="1600" customWidth="1"/>
    <col min="9476" max="9477" width="1.6640625" style="1600" customWidth="1"/>
    <col min="9478" max="9479" width="10.109375" style="1600" customWidth="1"/>
    <col min="9480" max="9480" width="1.6640625" style="1600" customWidth="1"/>
    <col min="9481" max="9481" width="12.6640625" style="1600" customWidth="1"/>
    <col min="9482" max="9483" width="1.6640625" style="1600" customWidth="1"/>
    <col min="9484" max="9485" width="10.109375" style="1600" customWidth="1"/>
    <col min="9486" max="9486" width="8.6640625" style="1600" customWidth="1"/>
    <col min="9487" max="9728" width="9" style="1600"/>
    <col min="9729" max="9729" width="3" style="1600" customWidth="1"/>
    <col min="9730" max="9730" width="1.6640625" style="1600" customWidth="1"/>
    <col min="9731" max="9731" width="12.6640625" style="1600" customWidth="1"/>
    <col min="9732" max="9733" width="1.6640625" style="1600" customWidth="1"/>
    <col min="9734" max="9735" width="10.109375" style="1600" customWidth="1"/>
    <col min="9736" max="9736" width="1.6640625" style="1600" customWidth="1"/>
    <col min="9737" max="9737" width="12.6640625" style="1600" customWidth="1"/>
    <col min="9738" max="9739" width="1.6640625" style="1600" customWidth="1"/>
    <col min="9740" max="9741" width="10.109375" style="1600" customWidth="1"/>
    <col min="9742" max="9742" width="8.6640625" style="1600" customWidth="1"/>
    <col min="9743" max="9984" width="9" style="1600"/>
    <col min="9985" max="9985" width="3" style="1600" customWidth="1"/>
    <col min="9986" max="9986" width="1.6640625" style="1600" customWidth="1"/>
    <col min="9987" max="9987" width="12.6640625" style="1600" customWidth="1"/>
    <col min="9988" max="9989" width="1.6640625" style="1600" customWidth="1"/>
    <col min="9990" max="9991" width="10.109375" style="1600" customWidth="1"/>
    <col min="9992" max="9992" width="1.6640625" style="1600" customWidth="1"/>
    <col min="9993" max="9993" width="12.6640625" style="1600" customWidth="1"/>
    <col min="9994" max="9995" width="1.6640625" style="1600" customWidth="1"/>
    <col min="9996" max="9997" width="10.109375" style="1600" customWidth="1"/>
    <col min="9998" max="9998" width="8.6640625" style="1600" customWidth="1"/>
    <col min="9999" max="10240" width="9" style="1600"/>
    <col min="10241" max="10241" width="3" style="1600" customWidth="1"/>
    <col min="10242" max="10242" width="1.6640625" style="1600" customWidth="1"/>
    <col min="10243" max="10243" width="12.6640625" style="1600" customWidth="1"/>
    <col min="10244" max="10245" width="1.6640625" style="1600" customWidth="1"/>
    <col min="10246" max="10247" width="10.109375" style="1600" customWidth="1"/>
    <col min="10248" max="10248" width="1.6640625" style="1600" customWidth="1"/>
    <col min="10249" max="10249" width="12.6640625" style="1600" customWidth="1"/>
    <col min="10250" max="10251" width="1.6640625" style="1600" customWidth="1"/>
    <col min="10252" max="10253" width="10.109375" style="1600" customWidth="1"/>
    <col min="10254" max="10254" width="8.6640625" style="1600" customWidth="1"/>
    <col min="10255" max="10496" width="9" style="1600"/>
    <col min="10497" max="10497" width="3" style="1600" customWidth="1"/>
    <col min="10498" max="10498" width="1.6640625" style="1600" customWidth="1"/>
    <col min="10499" max="10499" width="12.6640625" style="1600" customWidth="1"/>
    <col min="10500" max="10501" width="1.6640625" style="1600" customWidth="1"/>
    <col min="10502" max="10503" width="10.109375" style="1600" customWidth="1"/>
    <col min="10504" max="10504" width="1.6640625" style="1600" customWidth="1"/>
    <col min="10505" max="10505" width="12.6640625" style="1600" customWidth="1"/>
    <col min="10506" max="10507" width="1.6640625" style="1600" customWidth="1"/>
    <col min="10508" max="10509" width="10.109375" style="1600" customWidth="1"/>
    <col min="10510" max="10510" width="8.6640625" style="1600" customWidth="1"/>
    <col min="10511" max="10752" width="9" style="1600"/>
    <col min="10753" max="10753" width="3" style="1600" customWidth="1"/>
    <col min="10754" max="10754" width="1.6640625" style="1600" customWidth="1"/>
    <col min="10755" max="10755" width="12.6640625" style="1600" customWidth="1"/>
    <col min="10756" max="10757" width="1.6640625" style="1600" customWidth="1"/>
    <col min="10758" max="10759" width="10.109375" style="1600" customWidth="1"/>
    <col min="10760" max="10760" width="1.6640625" style="1600" customWidth="1"/>
    <col min="10761" max="10761" width="12.6640625" style="1600" customWidth="1"/>
    <col min="10762" max="10763" width="1.6640625" style="1600" customWidth="1"/>
    <col min="10764" max="10765" width="10.109375" style="1600" customWidth="1"/>
    <col min="10766" max="10766" width="8.6640625" style="1600" customWidth="1"/>
    <col min="10767" max="11008" width="9" style="1600"/>
    <col min="11009" max="11009" width="3" style="1600" customWidth="1"/>
    <col min="11010" max="11010" width="1.6640625" style="1600" customWidth="1"/>
    <col min="11011" max="11011" width="12.6640625" style="1600" customWidth="1"/>
    <col min="11012" max="11013" width="1.6640625" style="1600" customWidth="1"/>
    <col min="11014" max="11015" width="10.109375" style="1600" customWidth="1"/>
    <col min="11016" max="11016" width="1.6640625" style="1600" customWidth="1"/>
    <col min="11017" max="11017" width="12.6640625" style="1600" customWidth="1"/>
    <col min="11018" max="11019" width="1.6640625" style="1600" customWidth="1"/>
    <col min="11020" max="11021" width="10.109375" style="1600" customWidth="1"/>
    <col min="11022" max="11022" width="8.6640625" style="1600" customWidth="1"/>
    <col min="11023" max="11264" width="9" style="1600"/>
    <col min="11265" max="11265" width="3" style="1600" customWidth="1"/>
    <col min="11266" max="11266" width="1.6640625" style="1600" customWidth="1"/>
    <col min="11267" max="11267" width="12.6640625" style="1600" customWidth="1"/>
    <col min="11268" max="11269" width="1.6640625" style="1600" customWidth="1"/>
    <col min="11270" max="11271" width="10.109375" style="1600" customWidth="1"/>
    <col min="11272" max="11272" width="1.6640625" style="1600" customWidth="1"/>
    <col min="11273" max="11273" width="12.6640625" style="1600" customWidth="1"/>
    <col min="11274" max="11275" width="1.6640625" style="1600" customWidth="1"/>
    <col min="11276" max="11277" width="10.109375" style="1600" customWidth="1"/>
    <col min="11278" max="11278" width="8.6640625" style="1600" customWidth="1"/>
    <col min="11279" max="11520" width="9" style="1600"/>
    <col min="11521" max="11521" width="3" style="1600" customWidth="1"/>
    <col min="11522" max="11522" width="1.6640625" style="1600" customWidth="1"/>
    <col min="11523" max="11523" width="12.6640625" style="1600" customWidth="1"/>
    <col min="11524" max="11525" width="1.6640625" style="1600" customWidth="1"/>
    <col min="11526" max="11527" width="10.109375" style="1600" customWidth="1"/>
    <col min="11528" max="11528" width="1.6640625" style="1600" customWidth="1"/>
    <col min="11529" max="11529" width="12.6640625" style="1600" customWidth="1"/>
    <col min="11530" max="11531" width="1.6640625" style="1600" customWidth="1"/>
    <col min="11532" max="11533" width="10.109375" style="1600" customWidth="1"/>
    <col min="11534" max="11534" width="8.6640625" style="1600" customWidth="1"/>
    <col min="11535" max="11776" width="9" style="1600"/>
    <col min="11777" max="11777" width="3" style="1600" customWidth="1"/>
    <col min="11778" max="11778" width="1.6640625" style="1600" customWidth="1"/>
    <col min="11779" max="11779" width="12.6640625" style="1600" customWidth="1"/>
    <col min="11780" max="11781" width="1.6640625" style="1600" customWidth="1"/>
    <col min="11782" max="11783" width="10.109375" style="1600" customWidth="1"/>
    <col min="11784" max="11784" width="1.6640625" style="1600" customWidth="1"/>
    <col min="11785" max="11785" width="12.6640625" style="1600" customWidth="1"/>
    <col min="11786" max="11787" width="1.6640625" style="1600" customWidth="1"/>
    <col min="11788" max="11789" width="10.109375" style="1600" customWidth="1"/>
    <col min="11790" max="11790" width="8.6640625" style="1600" customWidth="1"/>
    <col min="11791" max="12032" width="9" style="1600"/>
    <col min="12033" max="12033" width="3" style="1600" customWidth="1"/>
    <col min="12034" max="12034" width="1.6640625" style="1600" customWidth="1"/>
    <col min="12035" max="12035" width="12.6640625" style="1600" customWidth="1"/>
    <col min="12036" max="12037" width="1.6640625" style="1600" customWidth="1"/>
    <col min="12038" max="12039" width="10.109375" style="1600" customWidth="1"/>
    <col min="12040" max="12040" width="1.6640625" style="1600" customWidth="1"/>
    <col min="12041" max="12041" width="12.6640625" style="1600" customWidth="1"/>
    <col min="12042" max="12043" width="1.6640625" style="1600" customWidth="1"/>
    <col min="12044" max="12045" width="10.109375" style="1600" customWidth="1"/>
    <col min="12046" max="12046" width="8.6640625" style="1600" customWidth="1"/>
    <col min="12047" max="12288" width="9" style="1600"/>
    <col min="12289" max="12289" width="3" style="1600" customWidth="1"/>
    <col min="12290" max="12290" width="1.6640625" style="1600" customWidth="1"/>
    <col min="12291" max="12291" width="12.6640625" style="1600" customWidth="1"/>
    <col min="12292" max="12293" width="1.6640625" style="1600" customWidth="1"/>
    <col min="12294" max="12295" width="10.109375" style="1600" customWidth="1"/>
    <col min="12296" max="12296" width="1.6640625" style="1600" customWidth="1"/>
    <col min="12297" max="12297" width="12.6640625" style="1600" customWidth="1"/>
    <col min="12298" max="12299" width="1.6640625" style="1600" customWidth="1"/>
    <col min="12300" max="12301" width="10.109375" style="1600" customWidth="1"/>
    <col min="12302" max="12302" width="8.6640625" style="1600" customWidth="1"/>
    <col min="12303" max="12544" width="9" style="1600"/>
    <col min="12545" max="12545" width="3" style="1600" customWidth="1"/>
    <col min="12546" max="12546" width="1.6640625" style="1600" customWidth="1"/>
    <col min="12547" max="12547" width="12.6640625" style="1600" customWidth="1"/>
    <col min="12548" max="12549" width="1.6640625" style="1600" customWidth="1"/>
    <col min="12550" max="12551" width="10.109375" style="1600" customWidth="1"/>
    <col min="12552" max="12552" width="1.6640625" style="1600" customWidth="1"/>
    <col min="12553" max="12553" width="12.6640625" style="1600" customWidth="1"/>
    <col min="12554" max="12555" width="1.6640625" style="1600" customWidth="1"/>
    <col min="12556" max="12557" width="10.109375" style="1600" customWidth="1"/>
    <col min="12558" max="12558" width="8.6640625" style="1600" customWidth="1"/>
    <col min="12559" max="12800" width="9" style="1600"/>
    <col min="12801" max="12801" width="3" style="1600" customWidth="1"/>
    <col min="12802" max="12802" width="1.6640625" style="1600" customWidth="1"/>
    <col min="12803" max="12803" width="12.6640625" style="1600" customWidth="1"/>
    <col min="12804" max="12805" width="1.6640625" style="1600" customWidth="1"/>
    <col min="12806" max="12807" width="10.109375" style="1600" customWidth="1"/>
    <col min="12808" max="12808" width="1.6640625" style="1600" customWidth="1"/>
    <col min="12809" max="12809" width="12.6640625" style="1600" customWidth="1"/>
    <col min="12810" max="12811" width="1.6640625" style="1600" customWidth="1"/>
    <col min="12812" max="12813" width="10.109375" style="1600" customWidth="1"/>
    <col min="12814" max="12814" width="8.6640625" style="1600" customWidth="1"/>
    <col min="12815" max="13056" width="9" style="1600"/>
    <col min="13057" max="13057" width="3" style="1600" customWidth="1"/>
    <col min="13058" max="13058" width="1.6640625" style="1600" customWidth="1"/>
    <col min="13059" max="13059" width="12.6640625" style="1600" customWidth="1"/>
    <col min="13060" max="13061" width="1.6640625" style="1600" customWidth="1"/>
    <col min="13062" max="13063" width="10.109375" style="1600" customWidth="1"/>
    <col min="13064" max="13064" width="1.6640625" style="1600" customWidth="1"/>
    <col min="13065" max="13065" width="12.6640625" style="1600" customWidth="1"/>
    <col min="13066" max="13067" width="1.6640625" style="1600" customWidth="1"/>
    <col min="13068" max="13069" width="10.109375" style="1600" customWidth="1"/>
    <col min="13070" max="13070" width="8.6640625" style="1600" customWidth="1"/>
    <col min="13071" max="13312" width="9" style="1600"/>
    <col min="13313" max="13313" width="3" style="1600" customWidth="1"/>
    <col min="13314" max="13314" width="1.6640625" style="1600" customWidth="1"/>
    <col min="13315" max="13315" width="12.6640625" style="1600" customWidth="1"/>
    <col min="13316" max="13317" width="1.6640625" style="1600" customWidth="1"/>
    <col min="13318" max="13319" width="10.109375" style="1600" customWidth="1"/>
    <col min="13320" max="13320" width="1.6640625" style="1600" customWidth="1"/>
    <col min="13321" max="13321" width="12.6640625" style="1600" customWidth="1"/>
    <col min="13322" max="13323" width="1.6640625" style="1600" customWidth="1"/>
    <col min="13324" max="13325" width="10.109375" style="1600" customWidth="1"/>
    <col min="13326" max="13326" width="8.6640625" style="1600" customWidth="1"/>
    <col min="13327" max="13568" width="9" style="1600"/>
    <col min="13569" max="13569" width="3" style="1600" customWidth="1"/>
    <col min="13570" max="13570" width="1.6640625" style="1600" customWidth="1"/>
    <col min="13571" max="13571" width="12.6640625" style="1600" customWidth="1"/>
    <col min="13572" max="13573" width="1.6640625" style="1600" customWidth="1"/>
    <col min="13574" max="13575" width="10.109375" style="1600" customWidth="1"/>
    <col min="13576" max="13576" width="1.6640625" style="1600" customWidth="1"/>
    <col min="13577" max="13577" width="12.6640625" style="1600" customWidth="1"/>
    <col min="13578" max="13579" width="1.6640625" style="1600" customWidth="1"/>
    <col min="13580" max="13581" width="10.109375" style="1600" customWidth="1"/>
    <col min="13582" max="13582" width="8.6640625" style="1600" customWidth="1"/>
    <col min="13583" max="13824" width="9" style="1600"/>
    <col min="13825" max="13825" width="3" style="1600" customWidth="1"/>
    <col min="13826" max="13826" width="1.6640625" style="1600" customWidth="1"/>
    <col min="13827" max="13827" width="12.6640625" style="1600" customWidth="1"/>
    <col min="13828" max="13829" width="1.6640625" style="1600" customWidth="1"/>
    <col min="13830" max="13831" width="10.109375" style="1600" customWidth="1"/>
    <col min="13832" max="13832" width="1.6640625" style="1600" customWidth="1"/>
    <col min="13833" max="13833" width="12.6640625" style="1600" customWidth="1"/>
    <col min="13834" max="13835" width="1.6640625" style="1600" customWidth="1"/>
    <col min="13836" max="13837" width="10.109375" style="1600" customWidth="1"/>
    <col min="13838" max="13838" width="8.6640625" style="1600" customWidth="1"/>
    <col min="13839" max="14080" width="9" style="1600"/>
    <col min="14081" max="14081" width="3" style="1600" customWidth="1"/>
    <col min="14082" max="14082" width="1.6640625" style="1600" customWidth="1"/>
    <col min="14083" max="14083" width="12.6640625" style="1600" customWidth="1"/>
    <col min="14084" max="14085" width="1.6640625" style="1600" customWidth="1"/>
    <col min="14086" max="14087" width="10.109375" style="1600" customWidth="1"/>
    <col min="14088" max="14088" width="1.6640625" style="1600" customWidth="1"/>
    <col min="14089" max="14089" width="12.6640625" style="1600" customWidth="1"/>
    <col min="14090" max="14091" width="1.6640625" style="1600" customWidth="1"/>
    <col min="14092" max="14093" width="10.109375" style="1600" customWidth="1"/>
    <col min="14094" max="14094" width="8.6640625" style="1600" customWidth="1"/>
    <col min="14095" max="14336" width="9" style="1600"/>
    <col min="14337" max="14337" width="3" style="1600" customWidth="1"/>
    <col min="14338" max="14338" width="1.6640625" style="1600" customWidth="1"/>
    <col min="14339" max="14339" width="12.6640625" style="1600" customWidth="1"/>
    <col min="14340" max="14341" width="1.6640625" style="1600" customWidth="1"/>
    <col min="14342" max="14343" width="10.109375" style="1600" customWidth="1"/>
    <col min="14344" max="14344" width="1.6640625" style="1600" customWidth="1"/>
    <col min="14345" max="14345" width="12.6640625" style="1600" customWidth="1"/>
    <col min="14346" max="14347" width="1.6640625" style="1600" customWidth="1"/>
    <col min="14348" max="14349" width="10.109375" style="1600" customWidth="1"/>
    <col min="14350" max="14350" width="8.6640625" style="1600" customWidth="1"/>
    <col min="14351" max="14592" width="9" style="1600"/>
    <col min="14593" max="14593" width="3" style="1600" customWidth="1"/>
    <col min="14594" max="14594" width="1.6640625" style="1600" customWidth="1"/>
    <col min="14595" max="14595" width="12.6640625" style="1600" customWidth="1"/>
    <col min="14596" max="14597" width="1.6640625" style="1600" customWidth="1"/>
    <col min="14598" max="14599" width="10.109375" style="1600" customWidth="1"/>
    <col min="14600" max="14600" width="1.6640625" style="1600" customWidth="1"/>
    <col min="14601" max="14601" width="12.6640625" style="1600" customWidth="1"/>
    <col min="14602" max="14603" width="1.6640625" style="1600" customWidth="1"/>
    <col min="14604" max="14605" width="10.109375" style="1600" customWidth="1"/>
    <col min="14606" max="14606" width="8.6640625" style="1600" customWidth="1"/>
    <col min="14607" max="14848" width="9" style="1600"/>
    <col min="14849" max="14849" width="3" style="1600" customWidth="1"/>
    <col min="14850" max="14850" width="1.6640625" style="1600" customWidth="1"/>
    <col min="14851" max="14851" width="12.6640625" style="1600" customWidth="1"/>
    <col min="14852" max="14853" width="1.6640625" style="1600" customWidth="1"/>
    <col min="14854" max="14855" width="10.109375" style="1600" customWidth="1"/>
    <col min="14856" max="14856" width="1.6640625" style="1600" customWidth="1"/>
    <col min="14857" max="14857" width="12.6640625" style="1600" customWidth="1"/>
    <col min="14858" max="14859" width="1.6640625" style="1600" customWidth="1"/>
    <col min="14860" max="14861" width="10.109375" style="1600" customWidth="1"/>
    <col min="14862" max="14862" width="8.6640625" style="1600" customWidth="1"/>
    <col min="14863" max="15104" width="9" style="1600"/>
    <col min="15105" max="15105" width="3" style="1600" customWidth="1"/>
    <col min="15106" max="15106" width="1.6640625" style="1600" customWidth="1"/>
    <col min="15107" max="15107" width="12.6640625" style="1600" customWidth="1"/>
    <col min="15108" max="15109" width="1.6640625" style="1600" customWidth="1"/>
    <col min="15110" max="15111" width="10.109375" style="1600" customWidth="1"/>
    <col min="15112" max="15112" width="1.6640625" style="1600" customWidth="1"/>
    <col min="15113" max="15113" width="12.6640625" style="1600" customWidth="1"/>
    <col min="15114" max="15115" width="1.6640625" style="1600" customWidth="1"/>
    <col min="15116" max="15117" width="10.109375" style="1600" customWidth="1"/>
    <col min="15118" max="15118" width="8.6640625" style="1600" customWidth="1"/>
    <col min="15119" max="15360" width="9" style="1600"/>
    <col min="15361" max="15361" width="3" style="1600" customWidth="1"/>
    <col min="15362" max="15362" width="1.6640625" style="1600" customWidth="1"/>
    <col min="15363" max="15363" width="12.6640625" style="1600" customWidth="1"/>
    <col min="15364" max="15365" width="1.6640625" style="1600" customWidth="1"/>
    <col min="15366" max="15367" width="10.109375" style="1600" customWidth="1"/>
    <col min="15368" max="15368" width="1.6640625" style="1600" customWidth="1"/>
    <col min="15369" max="15369" width="12.6640625" style="1600" customWidth="1"/>
    <col min="15370" max="15371" width="1.6640625" style="1600" customWidth="1"/>
    <col min="15372" max="15373" width="10.109375" style="1600" customWidth="1"/>
    <col min="15374" max="15374" width="8.6640625" style="1600" customWidth="1"/>
    <col min="15375" max="15616" width="9" style="1600"/>
    <col min="15617" max="15617" width="3" style="1600" customWidth="1"/>
    <col min="15618" max="15618" width="1.6640625" style="1600" customWidth="1"/>
    <col min="15619" max="15619" width="12.6640625" style="1600" customWidth="1"/>
    <col min="15620" max="15621" width="1.6640625" style="1600" customWidth="1"/>
    <col min="15622" max="15623" width="10.109375" style="1600" customWidth="1"/>
    <col min="15624" max="15624" width="1.6640625" style="1600" customWidth="1"/>
    <col min="15625" max="15625" width="12.6640625" style="1600" customWidth="1"/>
    <col min="15626" max="15627" width="1.6640625" style="1600" customWidth="1"/>
    <col min="15628" max="15629" width="10.109375" style="1600" customWidth="1"/>
    <col min="15630" max="15630" width="8.6640625" style="1600" customWidth="1"/>
    <col min="15631" max="15872" width="9" style="1600"/>
    <col min="15873" max="15873" width="3" style="1600" customWidth="1"/>
    <col min="15874" max="15874" width="1.6640625" style="1600" customWidth="1"/>
    <col min="15875" max="15875" width="12.6640625" style="1600" customWidth="1"/>
    <col min="15876" max="15877" width="1.6640625" style="1600" customWidth="1"/>
    <col min="15878" max="15879" width="10.109375" style="1600" customWidth="1"/>
    <col min="15880" max="15880" width="1.6640625" style="1600" customWidth="1"/>
    <col min="15881" max="15881" width="12.6640625" style="1600" customWidth="1"/>
    <col min="15882" max="15883" width="1.6640625" style="1600" customWidth="1"/>
    <col min="15884" max="15885" width="10.109375" style="1600" customWidth="1"/>
    <col min="15886" max="15886" width="8.6640625" style="1600" customWidth="1"/>
    <col min="15887" max="16128" width="9" style="1600"/>
    <col min="16129" max="16129" width="3" style="1600" customWidth="1"/>
    <col min="16130" max="16130" width="1.6640625" style="1600" customWidth="1"/>
    <col min="16131" max="16131" width="12.6640625" style="1600" customWidth="1"/>
    <col min="16132" max="16133" width="1.6640625" style="1600" customWidth="1"/>
    <col min="16134" max="16135" width="10.109375" style="1600" customWidth="1"/>
    <col min="16136" max="16136" width="1.6640625" style="1600" customWidth="1"/>
    <col min="16137" max="16137" width="12.6640625" style="1600" customWidth="1"/>
    <col min="16138" max="16139" width="1.6640625" style="1600" customWidth="1"/>
    <col min="16140" max="16141" width="10.109375" style="1600" customWidth="1"/>
    <col min="16142" max="16142" width="8.6640625" style="1600" customWidth="1"/>
    <col min="16143" max="16384" width="9" style="1600"/>
  </cols>
  <sheetData>
    <row r="2" spans="2:14" ht="18.899999999999999" customHeight="1">
      <c r="B2" s="1598"/>
      <c r="C2" s="1599"/>
      <c r="H2" s="1601"/>
      <c r="I2" s="1599"/>
    </row>
    <row r="3" spans="2:14" ht="18.899999999999999" customHeight="1">
      <c r="B3" s="5203" t="s">
        <v>2170</v>
      </c>
      <c r="C3" s="5203"/>
      <c r="D3" s="5203"/>
      <c r="E3" s="5203"/>
      <c r="F3" s="5203"/>
      <c r="G3" s="5203"/>
      <c r="H3" s="5203"/>
      <c r="I3" s="5203"/>
      <c r="J3" s="5203"/>
      <c r="K3" s="5203"/>
      <c r="L3" s="5203"/>
      <c r="M3" s="5203"/>
      <c r="N3" s="5203"/>
    </row>
    <row r="4" spans="2:14" ht="18.899999999999999" customHeight="1">
      <c r="B4" s="5219"/>
      <c r="C4" s="5219"/>
      <c r="D4" s="5219"/>
      <c r="E4" s="5219"/>
      <c r="F4" s="5219"/>
      <c r="G4" s="5219"/>
      <c r="H4" s="5219"/>
      <c r="I4" s="5219"/>
      <c r="J4" s="5219"/>
      <c r="K4" s="5219"/>
      <c r="L4" s="5219"/>
      <c r="M4" s="5219"/>
      <c r="N4" s="5219"/>
    </row>
    <row r="5" spans="2:14" ht="18.899999999999999" customHeight="1">
      <c r="B5" s="1603"/>
      <c r="C5" s="1604" t="s">
        <v>2088</v>
      </c>
      <c r="D5" s="1605"/>
      <c r="E5" s="1603"/>
      <c r="F5" s="5220" t="str">
        <f>入力シート!C10</f>
        <v>○○校区道路改良工事</v>
      </c>
      <c r="G5" s="5220"/>
      <c r="H5" s="5220"/>
      <c r="I5" s="5220"/>
      <c r="J5" s="5220"/>
      <c r="K5" s="5220"/>
      <c r="L5" s="5220"/>
      <c r="M5" s="5221"/>
      <c r="N5" s="1606" t="s">
        <v>2171</v>
      </c>
    </row>
    <row r="6" spans="2:14" ht="18.899999999999999" customHeight="1">
      <c r="B6" s="1603"/>
      <c r="C6" s="1604" t="s">
        <v>2172</v>
      </c>
      <c r="D6" s="1605"/>
      <c r="E6" s="1603"/>
      <c r="F6" s="5222" t="s">
        <v>2095</v>
      </c>
      <c r="G6" s="5223"/>
      <c r="H6" s="1607"/>
      <c r="I6" s="1608" t="s">
        <v>2173</v>
      </c>
      <c r="J6" s="1609"/>
      <c r="K6" s="5224"/>
      <c r="L6" s="5225"/>
      <c r="M6" s="5225"/>
      <c r="N6" s="5226"/>
    </row>
    <row r="7" spans="2:14" ht="18.899999999999999" customHeight="1">
      <c r="B7" s="1603"/>
      <c r="C7" s="1604" t="s">
        <v>2094</v>
      </c>
      <c r="D7" s="1605"/>
      <c r="E7" s="1603"/>
      <c r="F7" s="5227"/>
      <c r="G7" s="5227"/>
      <c r="H7" s="5227"/>
      <c r="I7" s="5227"/>
      <c r="J7" s="5227"/>
      <c r="K7" s="5227"/>
      <c r="L7" s="5227"/>
      <c r="M7" s="5227"/>
      <c r="N7" s="5228"/>
    </row>
    <row r="8" spans="2:14" ht="18.899999999999999" customHeight="1">
      <c r="B8" s="1610"/>
      <c r="C8" s="1611" t="s">
        <v>2174</v>
      </c>
      <c r="D8" s="1611"/>
      <c r="E8" s="1611"/>
      <c r="F8" s="1611"/>
      <c r="G8" s="1611"/>
      <c r="H8" s="1611"/>
      <c r="I8" s="1611"/>
      <c r="J8" s="1611"/>
      <c r="K8" s="1611"/>
      <c r="L8" s="1611"/>
      <c r="M8" s="1611"/>
      <c r="N8" s="1612"/>
    </row>
    <row r="9" spans="2:14" ht="18.899999999999999" customHeight="1">
      <c r="B9" s="1613"/>
      <c r="C9" s="5209"/>
      <c r="D9" s="5209"/>
      <c r="E9" s="5209"/>
      <c r="F9" s="5209"/>
      <c r="G9" s="5209"/>
      <c r="H9" s="5209"/>
      <c r="I9" s="5209"/>
      <c r="J9" s="5209"/>
      <c r="K9" s="5209"/>
      <c r="L9" s="5209"/>
      <c r="M9" s="5209"/>
      <c r="N9" s="5210"/>
    </row>
    <row r="10" spans="2:14" ht="18.899999999999999" customHeight="1">
      <c r="B10" s="1613"/>
      <c r="C10" s="5209"/>
      <c r="D10" s="5209"/>
      <c r="E10" s="5209"/>
      <c r="F10" s="5209"/>
      <c r="G10" s="5209"/>
      <c r="H10" s="5209"/>
      <c r="I10" s="5209"/>
      <c r="J10" s="5209"/>
      <c r="K10" s="5209"/>
      <c r="L10" s="5209"/>
      <c r="M10" s="5209"/>
      <c r="N10" s="5210"/>
    </row>
    <row r="11" spans="2:14" ht="18.899999999999999" customHeight="1">
      <c r="B11" s="1613"/>
      <c r="C11" s="5211"/>
      <c r="D11" s="5211"/>
      <c r="E11" s="5211"/>
      <c r="F11" s="5211"/>
      <c r="G11" s="5211"/>
      <c r="H11" s="5211"/>
      <c r="I11" s="5211"/>
      <c r="J11" s="5211"/>
      <c r="K11" s="5211"/>
      <c r="L11" s="5211"/>
      <c r="M11" s="5211"/>
      <c r="N11" s="5212"/>
    </row>
    <row r="12" spans="2:14" ht="18.899999999999999" customHeight="1">
      <c r="B12" s="1607"/>
      <c r="C12" s="5213"/>
      <c r="D12" s="5213"/>
      <c r="E12" s="5213"/>
      <c r="F12" s="5213"/>
      <c r="G12" s="5213"/>
      <c r="H12" s="5213"/>
      <c r="I12" s="5213"/>
      <c r="J12" s="5213"/>
      <c r="K12" s="5213"/>
      <c r="L12" s="5213"/>
      <c r="M12" s="5213"/>
      <c r="N12" s="5214"/>
    </row>
    <row r="13" spans="2:14" ht="18.899999999999999" customHeight="1">
      <c r="B13" s="1613"/>
      <c r="C13" s="1602" t="s">
        <v>2175</v>
      </c>
      <c r="D13" s="1602"/>
      <c r="E13" s="1602"/>
      <c r="F13" s="1602"/>
      <c r="G13" s="1602"/>
      <c r="H13" s="1602"/>
      <c r="I13" s="1602"/>
      <c r="J13" s="1602"/>
      <c r="L13" s="1602"/>
      <c r="M13" s="1602"/>
      <c r="N13" s="1614"/>
    </row>
    <row r="14" spans="2:14" ht="18.899999999999999" customHeight="1">
      <c r="B14" s="1613"/>
      <c r="C14" s="5215"/>
      <c r="D14" s="5215"/>
      <c r="E14" s="5215"/>
      <c r="F14" s="5215"/>
      <c r="G14" s="5215"/>
      <c r="H14" s="5215"/>
      <c r="I14" s="5215"/>
      <c r="J14" s="5215"/>
      <c r="K14" s="5215"/>
      <c r="L14" s="5215"/>
      <c r="M14" s="5215"/>
      <c r="N14" s="5216"/>
    </row>
    <row r="15" spans="2:14" ht="18.899999999999999" customHeight="1">
      <c r="B15" s="1613"/>
      <c r="C15" s="5215"/>
      <c r="D15" s="5215"/>
      <c r="E15" s="5215"/>
      <c r="F15" s="5215"/>
      <c r="G15" s="5215"/>
      <c r="H15" s="5215"/>
      <c r="I15" s="5215"/>
      <c r="J15" s="5215"/>
      <c r="K15" s="5215"/>
      <c r="L15" s="5215"/>
      <c r="M15" s="5215"/>
      <c r="N15" s="5216"/>
    </row>
    <row r="16" spans="2:14" ht="18.899999999999999" customHeight="1">
      <c r="B16" s="1613"/>
      <c r="C16" s="5215"/>
      <c r="D16" s="5215"/>
      <c r="E16" s="5215"/>
      <c r="F16" s="5215"/>
      <c r="G16" s="5215"/>
      <c r="H16" s="5215"/>
      <c r="I16" s="5215"/>
      <c r="J16" s="5215"/>
      <c r="K16" s="5215"/>
      <c r="L16" s="5215"/>
      <c r="M16" s="5215"/>
      <c r="N16" s="5216"/>
    </row>
    <row r="17" spans="2:14" ht="18.899999999999999" customHeight="1">
      <c r="B17" s="1613"/>
      <c r="C17" s="5215"/>
      <c r="D17" s="5215"/>
      <c r="E17" s="5215"/>
      <c r="F17" s="5215"/>
      <c r="G17" s="5215"/>
      <c r="H17" s="5215"/>
      <c r="I17" s="5215"/>
      <c r="J17" s="5215"/>
      <c r="K17" s="5215"/>
      <c r="L17" s="5215"/>
      <c r="M17" s="5215"/>
      <c r="N17" s="5216"/>
    </row>
    <row r="18" spans="2:14" ht="18.899999999999999" customHeight="1">
      <c r="B18" s="1613"/>
      <c r="C18" s="5215"/>
      <c r="D18" s="5215"/>
      <c r="E18" s="5215"/>
      <c r="F18" s="5215"/>
      <c r="G18" s="5215"/>
      <c r="H18" s="5215"/>
      <c r="I18" s="5215"/>
      <c r="J18" s="5215"/>
      <c r="K18" s="5215"/>
      <c r="L18" s="5215"/>
      <c r="M18" s="5215"/>
      <c r="N18" s="5216"/>
    </row>
    <row r="19" spans="2:14" ht="18.899999999999999" customHeight="1">
      <c r="B19" s="1613"/>
      <c r="C19" s="5215"/>
      <c r="D19" s="5215"/>
      <c r="E19" s="5215"/>
      <c r="F19" s="5215"/>
      <c r="G19" s="5215"/>
      <c r="H19" s="5215"/>
      <c r="I19" s="5215"/>
      <c r="J19" s="5215"/>
      <c r="K19" s="5215"/>
      <c r="L19" s="5215"/>
      <c r="M19" s="5215"/>
      <c r="N19" s="5216"/>
    </row>
    <row r="20" spans="2:14" ht="18.899999999999999" customHeight="1">
      <c r="B20" s="1613"/>
      <c r="C20" s="5215"/>
      <c r="D20" s="5215"/>
      <c r="E20" s="5215"/>
      <c r="F20" s="5215"/>
      <c r="G20" s="5215"/>
      <c r="H20" s="5215"/>
      <c r="I20" s="5215"/>
      <c r="J20" s="5215"/>
      <c r="K20" s="5215"/>
      <c r="L20" s="5215"/>
      <c r="M20" s="5215"/>
      <c r="N20" s="5216"/>
    </row>
    <row r="21" spans="2:14" ht="18.899999999999999" customHeight="1">
      <c r="B21" s="1613"/>
      <c r="C21" s="5215"/>
      <c r="D21" s="5215"/>
      <c r="E21" s="5215"/>
      <c r="F21" s="5215"/>
      <c r="G21" s="5215"/>
      <c r="H21" s="5215"/>
      <c r="I21" s="5215"/>
      <c r="J21" s="5215"/>
      <c r="K21" s="5215"/>
      <c r="L21" s="5215"/>
      <c r="M21" s="5215"/>
      <c r="N21" s="5216"/>
    </row>
    <row r="22" spans="2:14" ht="18.899999999999999" customHeight="1">
      <c r="B22" s="1613"/>
      <c r="C22" s="5215"/>
      <c r="D22" s="5215"/>
      <c r="E22" s="5215"/>
      <c r="F22" s="5215"/>
      <c r="G22" s="5215"/>
      <c r="H22" s="5215"/>
      <c r="I22" s="5215"/>
      <c r="J22" s="5215"/>
      <c r="K22" s="5215"/>
      <c r="L22" s="5215"/>
      <c r="M22" s="5215"/>
      <c r="N22" s="5216"/>
    </row>
    <row r="23" spans="2:14" ht="18.899999999999999" customHeight="1">
      <c r="B23" s="1613"/>
      <c r="C23" s="5215"/>
      <c r="D23" s="5215"/>
      <c r="E23" s="5215"/>
      <c r="F23" s="5215"/>
      <c r="G23" s="5215"/>
      <c r="H23" s="5215"/>
      <c r="I23" s="5215"/>
      <c r="J23" s="5215"/>
      <c r="K23" s="5215"/>
      <c r="L23" s="5215"/>
      <c r="M23" s="5215"/>
      <c r="N23" s="5216"/>
    </row>
    <row r="24" spans="2:14" ht="18.899999999999999" customHeight="1">
      <c r="B24" s="1613"/>
      <c r="C24" s="5215"/>
      <c r="D24" s="5215"/>
      <c r="E24" s="5215"/>
      <c r="F24" s="5215"/>
      <c r="G24" s="5215"/>
      <c r="H24" s="5215"/>
      <c r="I24" s="5215"/>
      <c r="J24" s="5215"/>
      <c r="K24" s="5215"/>
      <c r="L24" s="5215"/>
      <c r="M24" s="5215"/>
      <c r="N24" s="5216"/>
    </row>
    <row r="25" spans="2:14" ht="18.899999999999999" customHeight="1">
      <c r="B25" s="1613"/>
      <c r="C25" s="5215"/>
      <c r="D25" s="5215"/>
      <c r="E25" s="5215"/>
      <c r="F25" s="5215"/>
      <c r="G25" s="5215"/>
      <c r="H25" s="5215"/>
      <c r="I25" s="5215"/>
      <c r="J25" s="5215"/>
      <c r="K25" s="5215"/>
      <c r="L25" s="5215"/>
      <c r="M25" s="5215"/>
      <c r="N25" s="5216"/>
    </row>
    <row r="26" spans="2:14" ht="18.899999999999999" customHeight="1">
      <c r="B26" s="1613"/>
      <c r="C26" s="5215"/>
      <c r="D26" s="5215"/>
      <c r="E26" s="5215"/>
      <c r="F26" s="5215"/>
      <c r="G26" s="5215"/>
      <c r="H26" s="5215"/>
      <c r="I26" s="5215"/>
      <c r="J26" s="5215"/>
      <c r="K26" s="5215"/>
      <c r="L26" s="5215"/>
      <c r="M26" s="5215"/>
      <c r="N26" s="5216"/>
    </row>
    <row r="27" spans="2:14" ht="18.899999999999999" customHeight="1">
      <c r="B27" s="1613"/>
      <c r="C27" s="5215"/>
      <c r="D27" s="5215"/>
      <c r="E27" s="5215"/>
      <c r="F27" s="5215"/>
      <c r="G27" s="5215"/>
      <c r="H27" s="5215"/>
      <c r="I27" s="5215"/>
      <c r="J27" s="5215"/>
      <c r="K27" s="5215"/>
      <c r="L27" s="5215"/>
      <c r="M27" s="5215"/>
      <c r="N27" s="5216"/>
    </row>
    <row r="28" spans="2:14" ht="18.899999999999999" customHeight="1">
      <c r="B28" s="1613"/>
      <c r="C28" s="5215"/>
      <c r="D28" s="5215"/>
      <c r="E28" s="5215"/>
      <c r="F28" s="5215"/>
      <c r="G28" s="5215"/>
      <c r="H28" s="5215"/>
      <c r="I28" s="5215"/>
      <c r="J28" s="5215"/>
      <c r="K28" s="5215"/>
      <c r="L28" s="5215"/>
      <c r="M28" s="5215"/>
      <c r="N28" s="5216"/>
    </row>
    <row r="29" spans="2:14" ht="18.899999999999999" customHeight="1">
      <c r="B29" s="1613"/>
      <c r="C29" s="5215"/>
      <c r="D29" s="5215"/>
      <c r="E29" s="5215"/>
      <c r="F29" s="5215"/>
      <c r="G29" s="5215"/>
      <c r="H29" s="5215"/>
      <c r="I29" s="5215"/>
      <c r="J29" s="5215"/>
      <c r="K29" s="5215"/>
      <c r="L29" s="5215"/>
      <c r="M29" s="5215"/>
      <c r="N29" s="5216"/>
    </row>
    <row r="30" spans="2:14" ht="18.899999999999999" customHeight="1">
      <c r="B30" s="1613"/>
      <c r="C30" s="5215"/>
      <c r="D30" s="5215"/>
      <c r="E30" s="5215"/>
      <c r="F30" s="5215"/>
      <c r="G30" s="5215"/>
      <c r="H30" s="5215"/>
      <c r="I30" s="5215"/>
      <c r="J30" s="5215"/>
      <c r="K30" s="5215"/>
      <c r="L30" s="5215"/>
      <c r="M30" s="5215"/>
      <c r="N30" s="5216"/>
    </row>
    <row r="31" spans="2:14" ht="18.899999999999999" customHeight="1">
      <c r="B31" s="1613"/>
      <c r="C31" s="5215"/>
      <c r="D31" s="5215"/>
      <c r="E31" s="5215"/>
      <c r="F31" s="5215"/>
      <c r="G31" s="5215"/>
      <c r="H31" s="5215"/>
      <c r="I31" s="5215"/>
      <c r="J31" s="5215"/>
      <c r="K31" s="5215"/>
      <c r="L31" s="5215"/>
      <c r="M31" s="5215"/>
      <c r="N31" s="5216"/>
    </row>
    <row r="32" spans="2:14" ht="18.899999999999999" customHeight="1">
      <c r="B32" s="1613"/>
      <c r="C32" s="5215"/>
      <c r="D32" s="5215"/>
      <c r="E32" s="5215"/>
      <c r="F32" s="5215"/>
      <c r="G32" s="5215"/>
      <c r="H32" s="5215"/>
      <c r="I32" s="5215"/>
      <c r="J32" s="5215"/>
      <c r="K32" s="5215"/>
      <c r="L32" s="5215"/>
      <c r="M32" s="5215"/>
      <c r="N32" s="5216"/>
    </row>
    <row r="33" spans="2:14" ht="18.899999999999999" customHeight="1">
      <c r="B33" s="1613"/>
      <c r="C33" s="5215"/>
      <c r="D33" s="5215"/>
      <c r="E33" s="5215"/>
      <c r="F33" s="5215"/>
      <c r="G33" s="5215"/>
      <c r="H33" s="5215"/>
      <c r="I33" s="5215"/>
      <c r="J33" s="5215"/>
      <c r="K33" s="5215"/>
      <c r="L33" s="5215"/>
      <c r="M33" s="5215"/>
      <c r="N33" s="5216"/>
    </row>
    <row r="34" spans="2:14" ht="18.899999999999999" customHeight="1">
      <c r="B34" s="1613"/>
      <c r="C34" s="5215"/>
      <c r="D34" s="5215"/>
      <c r="E34" s="5215"/>
      <c r="F34" s="5215"/>
      <c r="G34" s="5215"/>
      <c r="H34" s="5215"/>
      <c r="I34" s="5215"/>
      <c r="J34" s="5215"/>
      <c r="K34" s="5215"/>
      <c r="L34" s="5215"/>
      <c r="M34" s="5215"/>
      <c r="N34" s="5216"/>
    </row>
    <row r="35" spans="2:14" ht="18.899999999999999" customHeight="1">
      <c r="B35" s="1613"/>
      <c r="C35" s="5215"/>
      <c r="D35" s="5215"/>
      <c r="E35" s="5215"/>
      <c r="F35" s="5215"/>
      <c r="G35" s="5215"/>
      <c r="H35" s="5215"/>
      <c r="I35" s="5215"/>
      <c r="J35" s="5215"/>
      <c r="K35" s="5215"/>
      <c r="L35" s="5215"/>
      <c r="M35" s="5215"/>
      <c r="N35" s="5216"/>
    </row>
    <row r="36" spans="2:14" ht="18.899999999999999" customHeight="1">
      <c r="B36" s="1613"/>
      <c r="C36" s="5215"/>
      <c r="D36" s="5215"/>
      <c r="E36" s="5215"/>
      <c r="F36" s="5215"/>
      <c r="G36" s="5215"/>
      <c r="H36" s="5215"/>
      <c r="I36" s="5215"/>
      <c r="J36" s="5215"/>
      <c r="K36" s="5215"/>
      <c r="L36" s="5215"/>
      <c r="M36" s="5215"/>
      <c r="N36" s="5216"/>
    </row>
    <row r="37" spans="2:14" ht="18.899999999999999" customHeight="1">
      <c r="B37" s="1613"/>
      <c r="C37" s="5215"/>
      <c r="D37" s="5215"/>
      <c r="E37" s="5215"/>
      <c r="F37" s="5215"/>
      <c r="G37" s="5215"/>
      <c r="H37" s="5215"/>
      <c r="I37" s="5215"/>
      <c r="J37" s="5215"/>
      <c r="K37" s="5215"/>
      <c r="L37" s="5215"/>
      <c r="M37" s="5215"/>
      <c r="N37" s="5216"/>
    </row>
    <row r="38" spans="2:14" ht="18.899999999999999" customHeight="1">
      <c r="B38" s="1613"/>
      <c r="C38" s="5215"/>
      <c r="D38" s="5215"/>
      <c r="E38" s="5215"/>
      <c r="F38" s="5215"/>
      <c r="G38" s="5215"/>
      <c r="H38" s="5215"/>
      <c r="I38" s="5215"/>
      <c r="J38" s="5215"/>
      <c r="K38" s="5215"/>
      <c r="L38" s="5215"/>
      <c r="M38" s="5215"/>
      <c r="N38" s="5216"/>
    </row>
    <row r="39" spans="2:14" ht="18.899999999999999" customHeight="1">
      <c r="B39" s="1613"/>
      <c r="C39" s="5215"/>
      <c r="D39" s="5215"/>
      <c r="E39" s="5215"/>
      <c r="F39" s="5215"/>
      <c r="G39" s="5215"/>
      <c r="H39" s="5215"/>
      <c r="I39" s="5215"/>
      <c r="J39" s="5215"/>
      <c r="K39" s="5215"/>
      <c r="L39" s="5215"/>
      <c r="M39" s="5215"/>
      <c r="N39" s="5216"/>
    </row>
    <row r="40" spans="2:14" ht="18.899999999999999" customHeight="1">
      <c r="B40" s="1613"/>
      <c r="C40" s="5215"/>
      <c r="D40" s="5215"/>
      <c r="E40" s="5215"/>
      <c r="F40" s="5215"/>
      <c r="G40" s="5215"/>
      <c r="H40" s="5215"/>
      <c r="I40" s="5215"/>
      <c r="J40" s="5215"/>
      <c r="K40" s="5215"/>
      <c r="L40" s="5215"/>
      <c r="M40" s="5215"/>
      <c r="N40" s="5216"/>
    </row>
    <row r="41" spans="2:14" ht="18.899999999999999" customHeight="1">
      <c r="B41" s="1613"/>
      <c r="C41" s="5215"/>
      <c r="D41" s="5215"/>
      <c r="E41" s="5215"/>
      <c r="F41" s="5215"/>
      <c r="G41" s="5215"/>
      <c r="H41" s="5215"/>
      <c r="I41" s="5215"/>
      <c r="J41" s="5215"/>
      <c r="K41" s="5215"/>
      <c r="L41" s="5215"/>
      <c r="M41" s="5215"/>
      <c r="N41" s="5216"/>
    </row>
    <row r="42" spans="2:14" ht="18.899999999999999" customHeight="1">
      <c r="B42" s="1607"/>
      <c r="C42" s="5217"/>
      <c r="D42" s="5217"/>
      <c r="E42" s="5217"/>
      <c r="F42" s="5217"/>
      <c r="G42" s="5217"/>
      <c r="H42" s="5217"/>
      <c r="I42" s="5217"/>
      <c r="J42" s="5217"/>
      <c r="K42" s="5217"/>
      <c r="L42" s="5217"/>
      <c r="M42" s="5217"/>
      <c r="N42" s="5218"/>
    </row>
    <row r="43" spans="2:14" ht="18.899999999999999" customHeight="1">
      <c r="C43" s="1600" t="s">
        <v>2176</v>
      </c>
    </row>
    <row r="44" spans="2:14" ht="18.899999999999999" customHeight="1"/>
  </sheetData>
  <mergeCells count="11">
    <mergeCell ref="C9:N9"/>
    <mergeCell ref="B3:N4"/>
    <mergeCell ref="F5:M5"/>
    <mergeCell ref="F6:G6"/>
    <mergeCell ref="K6:N6"/>
    <mergeCell ref="F7:N7"/>
    <mergeCell ref="C10:N10"/>
    <mergeCell ref="C11:N11"/>
    <mergeCell ref="C12:N12"/>
    <mergeCell ref="C14:N27"/>
    <mergeCell ref="C28:N42"/>
  </mergeCells>
  <phoneticPr fontId="14"/>
  <printOptions horizontalCentered="1" verticalCentered="1"/>
  <pageMargins left="0.98425196850393704" right="0.59055118110236227" top="0.78740157480314965" bottom="0.59055118110236227" header="0.51181102362204722" footer="0.51181102362204722"/>
  <pageSetup paperSize="9" scale="96" orientation="portrait" blackAndWhite="1"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H49"/>
  <sheetViews>
    <sheetView view="pageBreakPreview" zoomScale="70" zoomScaleNormal="55" zoomScaleSheetLayoutView="70" zoomScalePageLayoutView="70" workbookViewId="0"/>
  </sheetViews>
  <sheetFormatPr defaultColWidth="3.88671875" defaultRowHeight="21" customHeight="1"/>
  <cols>
    <col min="1" max="1" width="3.88671875" style="1028"/>
    <col min="2" max="2" width="1.109375" style="1028" customWidth="1"/>
    <col min="3" max="4" width="3.88671875" style="1028"/>
    <col min="5" max="5" width="3.88671875" style="1028" customWidth="1"/>
    <col min="6" max="10" width="3.88671875" style="1028"/>
    <col min="11" max="11" width="3.88671875" style="1028" customWidth="1"/>
    <col min="12" max="19" width="3.88671875" style="1028"/>
    <col min="20" max="20" width="3.88671875" style="1028" customWidth="1"/>
    <col min="21" max="26" width="3.88671875" style="1028"/>
    <col min="27" max="27" width="4" style="1028" bestFit="1" customWidth="1"/>
    <col min="28" max="34" width="3.88671875" style="1028"/>
    <col min="35" max="35" width="1.88671875" style="1028" customWidth="1"/>
    <col min="36" max="16384" width="3.88671875" style="1028"/>
  </cols>
  <sheetData>
    <row r="1" spans="3:34" ht="25.35" customHeight="1">
      <c r="C1" s="3069" t="s">
        <v>2018</v>
      </c>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row>
    <row r="2" spans="3:34" ht="6" customHeight="1"/>
    <row r="3" spans="3:34" ht="23.1" customHeight="1">
      <c r="C3" s="3070" t="s">
        <v>1819</v>
      </c>
      <c r="D3" s="3070"/>
      <c r="E3" s="3071" t="str">
        <f>入力シート!C4</f>
        <v>街第101号</v>
      </c>
      <c r="F3" s="3071"/>
      <c r="G3" s="3071"/>
      <c r="H3" s="3072" t="s">
        <v>1820</v>
      </c>
      <c r="I3" s="3072"/>
      <c r="J3" s="3072"/>
      <c r="K3" s="3072"/>
      <c r="L3" s="3072"/>
      <c r="M3" s="1240"/>
      <c r="N3" s="1029"/>
      <c r="O3" s="1030"/>
      <c r="P3" s="1030"/>
      <c r="Q3" s="1030"/>
      <c r="R3" s="1030"/>
      <c r="S3" s="1030"/>
      <c r="T3" s="1031"/>
      <c r="U3" s="1031"/>
      <c r="V3" s="3073" t="s">
        <v>1821</v>
      </c>
      <c r="W3" s="3073"/>
      <c r="X3" s="3073"/>
      <c r="Y3" s="3074"/>
      <c r="Z3" s="3074"/>
      <c r="AA3" s="3074"/>
      <c r="AB3" s="1032" t="s">
        <v>1822</v>
      </c>
      <c r="AC3" s="3075"/>
      <c r="AD3" s="3075"/>
      <c r="AE3" s="1032" t="s">
        <v>1823</v>
      </c>
      <c r="AF3" s="3075"/>
      <c r="AG3" s="3075"/>
      <c r="AH3" s="1032" t="s">
        <v>1824</v>
      </c>
    </row>
    <row r="4" spans="3:34" ht="8.85" customHeight="1">
      <c r="C4" s="1033"/>
      <c r="D4" s="1033"/>
      <c r="E4" s="1033"/>
      <c r="F4" s="1033"/>
      <c r="G4" s="1033"/>
      <c r="H4" s="1033"/>
      <c r="I4" s="1033"/>
      <c r="J4" s="1033"/>
      <c r="K4" s="1033"/>
      <c r="L4" s="1033"/>
      <c r="M4" s="1033"/>
      <c r="N4" s="1033"/>
      <c r="O4" s="1033"/>
      <c r="P4" s="1033"/>
      <c r="Q4" s="1033"/>
      <c r="R4" s="1033"/>
      <c r="S4" s="1033"/>
      <c r="T4" s="1033"/>
      <c r="U4" s="1033"/>
      <c r="V4" s="1033"/>
      <c r="W4" s="1033"/>
      <c r="X4" s="1033"/>
      <c r="Y4" s="1033"/>
    </row>
    <row r="5" spans="3:34" ht="23.1" customHeight="1">
      <c r="C5" s="3063" t="s">
        <v>1825</v>
      </c>
      <c r="D5" s="3063"/>
      <c r="E5" s="3063"/>
      <c r="F5" s="3063"/>
      <c r="G5" s="3063"/>
      <c r="H5" s="3063"/>
      <c r="I5" s="3063"/>
      <c r="J5" s="3063"/>
      <c r="K5" s="3063"/>
      <c r="L5" s="3063"/>
    </row>
    <row r="6" spans="3:34" ht="34.35" customHeight="1">
      <c r="C6" s="1090"/>
      <c r="D6" s="1090"/>
      <c r="E6" s="1090"/>
      <c r="G6" s="1035"/>
      <c r="H6" s="1035"/>
      <c r="I6" s="1035"/>
      <c r="J6" s="1036"/>
      <c r="K6" s="1036"/>
      <c r="L6" s="1036"/>
      <c r="M6" s="1036"/>
      <c r="N6" s="1036"/>
      <c r="O6" s="5264" t="s">
        <v>1826</v>
      </c>
      <c r="P6" s="5264"/>
      <c r="Q6" s="5264"/>
      <c r="R6" s="5264"/>
      <c r="S6" s="5265" t="str">
        <f>入力シート!C25</f>
        <v>久留米市〇〇町１２３</v>
      </c>
      <c r="T6" s="5265"/>
      <c r="U6" s="5265"/>
      <c r="V6" s="5265"/>
      <c r="W6" s="5265"/>
      <c r="X6" s="5265"/>
      <c r="Y6" s="5265"/>
      <c r="Z6" s="5265"/>
      <c r="AA6" s="5265"/>
      <c r="AB6" s="5265"/>
      <c r="AC6" s="5265"/>
      <c r="AD6" s="5265"/>
      <c r="AE6" s="5265"/>
      <c r="AF6" s="5265"/>
      <c r="AG6" s="5265"/>
      <c r="AH6" s="5265"/>
    </row>
    <row r="7" spans="3:34" ht="34.35" customHeight="1">
      <c r="O7" s="5264"/>
      <c r="P7" s="5264"/>
      <c r="Q7" s="5264"/>
      <c r="R7" s="5264"/>
      <c r="S7" s="5265"/>
      <c r="T7" s="5265"/>
      <c r="U7" s="5265"/>
      <c r="V7" s="5265"/>
      <c r="W7" s="5265"/>
      <c r="X7" s="5265"/>
      <c r="Y7" s="5265"/>
      <c r="Z7" s="5265"/>
      <c r="AA7" s="5265"/>
      <c r="AB7" s="5265"/>
      <c r="AC7" s="5265"/>
      <c r="AD7" s="5265"/>
      <c r="AE7" s="5265"/>
      <c r="AF7" s="5265"/>
      <c r="AG7" s="5265"/>
      <c r="AH7" s="5265"/>
    </row>
    <row r="8" spans="3:34" ht="34.35" customHeight="1">
      <c r="G8" s="1037"/>
      <c r="H8" s="1037"/>
      <c r="I8" s="1037"/>
      <c r="J8" s="1038"/>
      <c r="K8" s="1036"/>
      <c r="L8" s="1036"/>
      <c r="M8" s="1036"/>
      <c r="N8" s="1036"/>
      <c r="O8" s="5266" t="s">
        <v>1827</v>
      </c>
      <c r="P8" s="5266"/>
      <c r="Q8" s="5266"/>
      <c r="R8" s="5266"/>
      <c r="S8" s="5234" t="str">
        <f>入力シート!C26</f>
        <v>(株）○○○○建設</v>
      </c>
      <c r="T8" s="5234"/>
      <c r="U8" s="5234"/>
      <c r="V8" s="5234"/>
      <c r="W8" s="5234"/>
      <c r="X8" s="5234"/>
      <c r="Y8" s="5234"/>
      <c r="Z8" s="5234"/>
      <c r="AA8" s="5234"/>
      <c r="AB8" s="5234"/>
      <c r="AC8" s="5234"/>
      <c r="AD8" s="5234"/>
      <c r="AE8" s="5234"/>
      <c r="AF8" s="5234"/>
      <c r="AG8" s="5234"/>
      <c r="AH8" s="5234"/>
    </row>
    <row r="9" spans="3:34" ht="34.35" customHeight="1">
      <c r="O9" s="5266"/>
      <c r="P9" s="5266"/>
      <c r="Q9" s="5266"/>
      <c r="R9" s="5266"/>
      <c r="S9" s="5234" t="str">
        <f>入力シート!C27</f>
        <v>代表取締役　久留米一郎</v>
      </c>
      <c r="T9" s="5234"/>
      <c r="U9" s="5234"/>
      <c r="V9" s="5234"/>
      <c r="W9" s="5234"/>
      <c r="X9" s="5234"/>
      <c r="Y9" s="5234"/>
      <c r="Z9" s="5234"/>
      <c r="AA9" s="5234"/>
      <c r="AB9" s="5234"/>
      <c r="AC9" s="5234"/>
      <c r="AD9" s="5234"/>
      <c r="AE9" s="5234"/>
      <c r="AF9" s="5234"/>
      <c r="AG9" s="5234"/>
      <c r="AH9" s="5234"/>
    </row>
    <row r="10" spans="3:34" ht="15.6" customHeight="1">
      <c r="F10" s="1090"/>
      <c r="G10" s="1035"/>
      <c r="H10" s="1035"/>
      <c r="I10" s="1035"/>
      <c r="J10" s="1036"/>
      <c r="K10" s="1036"/>
      <c r="L10" s="1036"/>
      <c r="M10" s="1036"/>
      <c r="N10" s="1036"/>
      <c r="O10" s="5264" t="s">
        <v>1828</v>
      </c>
      <c r="P10" s="5264"/>
      <c r="Q10" s="5264"/>
      <c r="R10" s="5264"/>
      <c r="S10" s="5265" t="str">
        <f>入力シート!C28</f>
        <v>0942-12-○○○○</v>
      </c>
      <c r="T10" s="5265"/>
      <c r="U10" s="5265"/>
      <c r="V10" s="5265"/>
      <c r="W10" s="5265"/>
      <c r="X10" s="5265"/>
      <c r="Y10" s="5265"/>
      <c r="Z10" s="5265"/>
      <c r="AA10" s="5265"/>
      <c r="AB10" s="5265"/>
      <c r="AC10" s="5265"/>
      <c r="AD10" s="5265"/>
      <c r="AE10" s="5265"/>
      <c r="AF10" s="5265"/>
      <c r="AG10" s="5265"/>
      <c r="AH10" s="5265"/>
    </row>
    <row r="11" spans="3:34" ht="15.6" customHeight="1">
      <c r="O11" s="5264"/>
      <c r="P11" s="5264"/>
      <c r="Q11" s="5264"/>
      <c r="R11" s="5264"/>
      <c r="S11" s="5265"/>
      <c r="T11" s="5265"/>
      <c r="U11" s="5265"/>
      <c r="V11" s="5265"/>
      <c r="W11" s="5265"/>
      <c r="X11" s="5265"/>
      <c r="Y11" s="5265"/>
      <c r="Z11" s="5265"/>
      <c r="AA11" s="5265"/>
      <c r="AB11" s="5265"/>
      <c r="AC11" s="5265"/>
      <c r="AD11" s="5265"/>
      <c r="AE11" s="5265"/>
      <c r="AF11" s="5265"/>
      <c r="AG11" s="5265"/>
      <c r="AH11" s="5265"/>
    </row>
    <row r="12" spans="3:34" ht="18" customHeight="1" thickBot="1">
      <c r="Q12" s="1090"/>
      <c r="R12" s="1090"/>
      <c r="S12" s="1090"/>
      <c r="T12" s="1090"/>
      <c r="U12" s="1039"/>
      <c r="V12" s="1039"/>
      <c r="W12" s="1039"/>
      <c r="X12" s="1039"/>
      <c r="Y12" s="1039"/>
      <c r="Z12" s="1039"/>
      <c r="AA12" s="1039"/>
      <c r="AB12" s="1039"/>
      <c r="AC12" s="1039"/>
      <c r="AD12" s="1039"/>
      <c r="AE12" s="1039"/>
      <c r="AF12" s="1039"/>
      <c r="AG12" s="1039"/>
      <c r="AH12" s="1039"/>
    </row>
    <row r="13" spans="3:34" ht="30.6" customHeight="1" thickBot="1">
      <c r="C13" s="4935" t="s">
        <v>2008</v>
      </c>
      <c r="D13" s="4935"/>
      <c r="E13" s="4935"/>
      <c r="F13" s="4935"/>
      <c r="G13" s="4935"/>
      <c r="H13" s="4935"/>
      <c r="I13" s="4935"/>
      <c r="J13" s="4935"/>
      <c r="K13" s="4935"/>
      <c r="L13" s="4935"/>
      <c r="M13" s="4935"/>
      <c r="N13" s="4935"/>
      <c r="O13" s="4935"/>
      <c r="P13" s="4935"/>
      <c r="Q13" s="3058" t="s">
        <v>2009</v>
      </c>
      <c r="R13" s="3058"/>
      <c r="S13" s="3058"/>
      <c r="T13" s="3058"/>
      <c r="U13" s="1233" t="s">
        <v>2010</v>
      </c>
      <c r="V13" s="1235"/>
      <c r="W13" s="1236"/>
      <c r="X13" s="1237"/>
      <c r="Y13" s="1237"/>
      <c r="Z13" s="1237"/>
      <c r="AA13" s="1236"/>
      <c r="AB13" s="1237"/>
      <c r="AC13" s="1237"/>
      <c r="AD13" s="1237"/>
      <c r="AE13" s="1238"/>
      <c r="AF13" s="1236"/>
      <c r="AG13" s="1237"/>
      <c r="AH13" s="1239"/>
    </row>
    <row r="14" spans="3:34" ht="30.6" customHeight="1">
      <c r="C14" s="4936" t="s">
        <v>2011</v>
      </c>
      <c r="D14" s="4936"/>
      <c r="E14" s="4936"/>
      <c r="F14" s="4936"/>
      <c r="G14" s="4936"/>
      <c r="H14" s="4936"/>
      <c r="I14" s="4936"/>
      <c r="J14" s="4936"/>
      <c r="K14" s="4936"/>
      <c r="L14" s="4936"/>
      <c r="M14" s="4936"/>
      <c r="N14" s="4936"/>
      <c r="O14" s="4936"/>
      <c r="P14" s="4936"/>
      <c r="Q14" s="4936"/>
      <c r="R14" s="1047"/>
      <c r="S14" s="1047"/>
      <c r="T14" s="1040"/>
      <c r="U14" s="1040"/>
      <c r="V14" s="1040"/>
      <c r="W14" s="1040"/>
      <c r="X14" s="1040"/>
      <c r="Y14" s="1040"/>
      <c r="Z14" s="1040"/>
      <c r="AA14" s="1040"/>
      <c r="AB14" s="1040"/>
      <c r="AC14" s="1040"/>
      <c r="AD14" s="1040"/>
    </row>
    <row r="15" spans="3:34" ht="20.85" customHeight="1" thickBot="1">
      <c r="C15" s="1040"/>
      <c r="D15" s="1089"/>
      <c r="E15" s="1042"/>
      <c r="F15" s="1043"/>
      <c r="G15" s="1043"/>
      <c r="H15" s="1089"/>
      <c r="I15" s="1089"/>
      <c r="J15" s="1039"/>
      <c r="K15" s="1039"/>
      <c r="L15" s="1039"/>
      <c r="M15" s="1039"/>
      <c r="N15" s="1039"/>
      <c r="O15" s="1043"/>
      <c r="P15" s="1043"/>
      <c r="Q15" s="1039"/>
      <c r="R15" s="1043"/>
      <c r="S15" s="1039"/>
      <c r="T15" s="1039"/>
      <c r="U15" s="1039"/>
      <c r="V15" s="1039"/>
      <c r="W15" s="1039"/>
      <c r="X15" s="1039"/>
      <c r="Y15" s="1039"/>
      <c r="Z15" s="1040"/>
      <c r="AA15" s="1039"/>
      <c r="AB15" s="1039"/>
      <c r="AC15" s="1039"/>
      <c r="AD15" s="1039"/>
      <c r="AE15" s="1039"/>
      <c r="AF15" s="1044"/>
    </row>
    <row r="16" spans="3:34" ht="15" customHeight="1">
      <c r="C16" s="4937" t="s">
        <v>2019</v>
      </c>
      <c r="D16" s="3058"/>
      <c r="E16" s="3058"/>
      <c r="F16" s="3058"/>
      <c r="G16" s="3059"/>
      <c r="H16" s="3060" t="s">
        <v>1830</v>
      </c>
      <c r="I16" s="3024"/>
      <c r="J16" s="3025" t="s">
        <v>1831</v>
      </c>
      <c r="K16" s="3061"/>
      <c r="L16" s="3023" t="s">
        <v>1832</v>
      </c>
      <c r="M16" s="3024"/>
      <c r="N16" s="3025" t="s">
        <v>1833</v>
      </c>
      <c r="O16" s="3024"/>
      <c r="P16" s="3025" t="s">
        <v>1834</v>
      </c>
      <c r="Q16" s="3061"/>
      <c r="R16" s="3023" t="s">
        <v>1835</v>
      </c>
      <c r="S16" s="3024"/>
      <c r="T16" s="3025" t="s">
        <v>1836</v>
      </c>
      <c r="U16" s="3024"/>
      <c r="V16" s="3025" t="s">
        <v>1837</v>
      </c>
      <c r="W16" s="3061"/>
      <c r="X16" s="3023" t="s">
        <v>1838</v>
      </c>
      <c r="Y16" s="3024"/>
      <c r="Z16" s="3025" t="s">
        <v>1839</v>
      </c>
      <c r="AA16" s="3024"/>
      <c r="AB16" s="3056"/>
      <c r="AC16" s="3057"/>
    </row>
    <row r="17" spans="3:34" ht="36.6" customHeight="1" thickBot="1">
      <c r="C17" s="3058"/>
      <c r="D17" s="3058"/>
      <c r="E17" s="3058"/>
      <c r="F17" s="3058"/>
      <c r="G17" s="3059"/>
      <c r="H17" s="3062"/>
      <c r="I17" s="3006"/>
      <c r="J17" s="3005"/>
      <c r="K17" s="3007"/>
      <c r="L17" s="3055"/>
      <c r="M17" s="3006"/>
      <c r="N17" s="3005"/>
      <c r="O17" s="3006"/>
      <c r="P17" s="3005"/>
      <c r="Q17" s="3007"/>
      <c r="R17" s="3055"/>
      <c r="S17" s="3006"/>
      <c r="T17" s="3005"/>
      <c r="U17" s="3006"/>
      <c r="V17" s="3005"/>
      <c r="W17" s="3007"/>
      <c r="X17" s="3055"/>
      <c r="Y17" s="3006"/>
      <c r="Z17" s="3005"/>
      <c r="AA17" s="3006"/>
      <c r="AB17" s="3005"/>
      <c r="AC17" s="3033"/>
      <c r="AD17" s="1045" t="s">
        <v>1840</v>
      </c>
    </row>
    <row r="18" spans="3:34" ht="16.2">
      <c r="F18" s="1043"/>
      <c r="G18" s="1089"/>
      <c r="H18" s="1028" t="s">
        <v>2020</v>
      </c>
      <c r="I18" s="1089"/>
      <c r="K18" s="1043"/>
      <c r="L18" s="1043"/>
      <c r="M18" s="1043"/>
      <c r="N18" s="1043"/>
      <c r="O18" s="1043"/>
      <c r="P18" s="1043"/>
      <c r="Q18" s="1043"/>
      <c r="S18" s="1043"/>
      <c r="V18" s="1043"/>
      <c r="W18" s="1043"/>
      <c r="X18" s="1043"/>
      <c r="Y18" s="1043"/>
      <c r="Z18" s="1043"/>
      <c r="AA18" s="1043"/>
      <c r="AB18" s="1241" t="s">
        <v>1841</v>
      </c>
    </row>
    <row r="19" spans="3:34" ht="8.1" customHeight="1">
      <c r="F19" s="1043"/>
      <c r="G19" s="1089"/>
      <c r="H19" s="1089"/>
      <c r="I19" s="1089"/>
      <c r="K19" s="1043"/>
      <c r="L19" s="1043"/>
      <c r="M19" s="1043"/>
      <c r="N19" s="1043"/>
      <c r="O19" s="1043"/>
      <c r="P19" s="1043"/>
      <c r="Q19" s="1043"/>
      <c r="S19" s="1043"/>
      <c r="T19" s="1043"/>
      <c r="U19" s="1043"/>
      <c r="V19" s="1043"/>
      <c r="W19" s="1043"/>
      <c r="X19" s="1043"/>
      <c r="Y19" s="1043"/>
      <c r="Z19" s="1043"/>
      <c r="AA19" s="1043"/>
      <c r="AB19" s="1043"/>
      <c r="AC19" s="1043"/>
      <c r="AD19" s="1043"/>
      <c r="AE19" s="1043"/>
    </row>
    <row r="20" spans="3:34" ht="16.2">
      <c r="E20" s="1043" t="s">
        <v>2021</v>
      </c>
      <c r="H20" s="1043"/>
      <c r="I20" s="1043"/>
      <c r="J20" s="1043"/>
      <c r="K20" s="1043"/>
      <c r="L20" s="1043"/>
      <c r="M20" s="1043"/>
      <c r="N20" s="1040"/>
      <c r="O20" s="1046"/>
      <c r="Q20" s="1047"/>
      <c r="R20" s="1047"/>
      <c r="S20" s="1047"/>
      <c r="T20" s="1047"/>
      <c r="U20" s="1047"/>
      <c r="V20" s="1048"/>
      <c r="W20" s="1048"/>
    </row>
    <row r="21" spans="3:34" ht="16.350000000000001" customHeight="1" thickBot="1">
      <c r="F21" s="1040"/>
      <c r="G21" s="1049"/>
      <c r="H21" s="1040"/>
      <c r="I21" s="1040"/>
      <c r="J21" s="1040"/>
      <c r="K21" s="1040"/>
      <c r="L21" s="1040"/>
      <c r="M21" s="1040"/>
      <c r="N21" s="1040"/>
      <c r="O21" s="1050"/>
      <c r="Q21" s="1047"/>
      <c r="R21" s="1047"/>
      <c r="S21" s="1047"/>
      <c r="T21" s="1047"/>
      <c r="U21" s="1047"/>
      <c r="V21" s="1048"/>
      <c r="W21" s="1048"/>
    </row>
    <row r="22" spans="3:34" ht="20.100000000000001" customHeight="1">
      <c r="C22" s="3034" t="s">
        <v>1844</v>
      </c>
      <c r="D22" s="3035"/>
      <c r="E22" s="3035"/>
      <c r="F22" s="4901" t="str">
        <f>入力シート!C10</f>
        <v>○○校区道路改良工事</v>
      </c>
      <c r="G22" s="4902"/>
      <c r="H22" s="4902"/>
      <c r="I22" s="4902"/>
      <c r="J22" s="4902"/>
      <c r="K22" s="4902"/>
      <c r="L22" s="4902"/>
      <c r="M22" s="4902"/>
      <c r="N22" s="4902"/>
      <c r="O22" s="4902"/>
      <c r="P22" s="4902"/>
      <c r="Q22" s="4902"/>
      <c r="R22" s="4902"/>
      <c r="S22" s="4902"/>
      <c r="T22" s="4902"/>
      <c r="U22" s="4902"/>
      <c r="V22" s="4902"/>
      <c r="W22" s="4902"/>
      <c r="X22" s="4902"/>
      <c r="Y22" s="4902"/>
      <c r="Z22" s="4902"/>
      <c r="AA22" s="4902"/>
      <c r="AB22" s="4902"/>
      <c r="AC22" s="4902"/>
      <c r="AD22" s="4902"/>
      <c r="AE22" s="4902"/>
      <c r="AF22" s="4902"/>
      <c r="AG22" s="4902"/>
      <c r="AH22" s="4903"/>
    </row>
    <row r="23" spans="3:34" ht="20.100000000000001" customHeight="1">
      <c r="C23" s="3036"/>
      <c r="D23" s="3037"/>
      <c r="E23" s="3037"/>
      <c r="F23" s="4904"/>
      <c r="G23" s="4905"/>
      <c r="H23" s="4905"/>
      <c r="I23" s="4905"/>
      <c r="J23" s="4905"/>
      <c r="K23" s="4905"/>
      <c r="L23" s="4905"/>
      <c r="M23" s="4905"/>
      <c r="N23" s="4905"/>
      <c r="O23" s="4905"/>
      <c r="P23" s="4905"/>
      <c r="Q23" s="4905"/>
      <c r="R23" s="4905"/>
      <c r="S23" s="4905"/>
      <c r="T23" s="4905"/>
      <c r="U23" s="4905"/>
      <c r="V23" s="4905"/>
      <c r="W23" s="4905"/>
      <c r="X23" s="4905"/>
      <c r="Y23" s="4905"/>
      <c r="Z23" s="4905"/>
      <c r="AA23" s="4905"/>
      <c r="AB23" s="4905"/>
      <c r="AC23" s="4905"/>
      <c r="AD23" s="4905"/>
      <c r="AE23" s="4905"/>
      <c r="AF23" s="4905"/>
      <c r="AG23" s="4905"/>
      <c r="AH23" s="4906"/>
    </row>
    <row r="24" spans="3:34" ht="20.100000000000001" customHeight="1">
      <c r="C24" s="3036"/>
      <c r="D24" s="3037"/>
      <c r="E24" s="3037"/>
      <c r="F24" s="4907"/>
      <c r="G24" s="4908"/>
      <c r="H24" s="4908"/>
      <c r="I24" s="4908"/>
      <c r="J24" s="4908"/>
      <c r="K24" s="4908"/>
      <c r="L24" s="4908"/>
      <c r="M24" s="4908"/>
      <c r="N24" s="4908"/>
      <c r="O24" s="4908"/>
      <c r="P24" s="4908"/>
      <c r="Q24" s="4908"/>
      <c r="R24" s="4908"/>
      <c r="S24" s="4908"/>
      <c r="T24" s="4908"/>
      <c r="U24" s="4908"/>
      <c r="V24" s="4908"/>
      <c r="W24" s="4908"/>
      <c r="X24" s="4908"/>
      <c r="Y24" s="4908"/>
      <c r="Z24" s="4908"/>
      <c r="AA24" s="4908"/>
      <c r="AB24" s="4908"/>
      <c r="AC24" s="4908"/>
      <c r="AD24" s="4908"/>
      <c r="AE24" s="4908"/>
      <c r="AF24" s="4908"/>
      <c r="AG24" s="4908"/>
      <c r="AH24" s="4909"/>
    </row>
    <row r="25" spans="3:34" ht="15.6" customHeight="1">
      <c r="C25" s="3036"/>
      <c r="D25" s="3037"/>
      <c r="E25" s="3037"/>
      <c r="F25" s="4910" t="s">
        <v>2015</v>
      </c>
      <c r="G25" s="4911"/>
      <c r="H25" s="4911"/>
      <c r="I25" s="4914" t="str">
        <f>"久留米市　"&amp;入力シート!C12&amp;"　地内"</f>
        <v>久留米市　久留米市○○町　地内</v>
      </c>
      <c r="J25" s="4915"/>
      <c r="K25" s="4915"/>
      <c r="L25" s="4915"/>
      <c r="M25" s="4915"/>
      <c r="N25" s="4915"/>
      <c r="O25" s="4915"/>
      <c r="P25" s="4915"/>
      <c r="Q25" s="4915"/>
      <c r="R25" s="4915"/>
      <c r="S25" s="4915"/>
      <c r="T25" s="4915"/>
      <c r="U25" s="4918" t="s">
        <v>2022</v>
      </c>
      <c r="V25" s="4919"/>
      <c r="W25" s="4920"/>
      <c r="X25" s="4927"/>
      <c r="Y25" s="4928"/>
      <c r="Z25" s="4928"/>
      <c r="AA25" s="4928"/>
      <c r="AB25" s="4931" t="s">
        <v>1822</v>
      </c>
      <c r="AC25" s="4928"/>
      <c r="AD25" s="4928"/>
      <c r="AE25" s="4931" t="s">
        <v>1823</v>
      </c>
      <c r="AF25" s="4928"/>
      <c r="AG25" s="4928"/>
      <c r="AH25" s="4933" t="s">
        <v>1824</v>
      </c>
    </row>
    <row r="26" spans="3:34" ht="15.6" customHeight="1">
      <c r="C26" s="3036"/>
      <c r="D26" s="3037"/>
      <c r="E26" s="3037"/>
      <c r="F26" s="4910"/>
      <c r="G26" s="4911"/>
      <c r="H26" s="4911"/>
      <c r="I26" s="4914"/>
      <c r="J26" s="4915"/>
      <c r="K26" s="4915"/>
      <c r="L26" s="4915"/>
      <c r="M26" s="4915"/>
      <c r="N26" s="4915"/>
      <c r="O26" s="4915"/>
      <c r="P26" s="4915"/>
      <c r="Q26" s="4915"/>
      <c r="R26" s="4915"/>
      <c r="S26" s="4915"/>
      <c r="T26" s="4915"/>
      <c r="U26" s="4921"/>
      <c r="V26" s="4922"/>
      <c r="W26" s="4923"/>
      <c r="X26" s="4927"/>
      <c r="Y26" s="4928"/>
      <c r="Z26" s="4928"/>
      <c r="AA26" s="4928"/>
      <c r="AB26" s="4931"/>
      <c r="AC26" s="4928"/>
      <c r="AD26" s="4928"/>
      <c r="AE26" s="4931"/>
      <c r="AF26" s="4928"/>
      <c r="AG26" s="4928"/>
      <c r="AH26" s="4933"/>
    </row>
    <row r="27" spans="3:34" ht="15.6" customHeight="1" thickBot="1">
      <c r="C27" s="3038"/>
      <c r="D27" s="3039"/>
      <c r="E27" s="3039"/>
      <c r="F27" s="4912"/>
      <c r="G27" s="4913"/>
      <c r="H27" s="4913"/>
      <c r="I27" s="4916"/>
      <c r="J27" s="4917"/>
      <c r="K27" s="4917"/>
      <c r="L27" s="4917"/>
      <c r="M27" s="4917"/>
      <c r="N27" s="4917"/>
      <c r="O27" s="4917"/>
      <c r="P27" s="4917"/>
      <c r="Q27" s="4917"/>
      <c r="R27" s="4917"/>
      <c r="S27" s="4917"/>
      <c r="T27" s="4917"/>
      <c r="U27" s="4924"/>
      <c r="V27" s="4925"/>
      <c r="W27" s="4926"/>
      <c r="X27" s="4929"/>
      <c r="Y27" s="4930"/>
      <c r="Z27" s="4930"/>
      <c r="AA27" s="4930"/>
      <c r="AB27" s="4932"/>
      <c r="AC27" s="4930"/>
      <c r="AD27" s="4930"/>
      <c r="AE27" s="4932"/>
      <c r="AF27" s="4930"/>
      <c r="AG27" s="4930"/>
      <c r="AH27" s="4934"/>
    </row>
    <row r="28" spans="3:34" ht="16.350000000000001" customHeight="1">
      <c r="F28" s="1040"/>
      <c r="G28" s="1049"/>
      <c r="H28" s="1040"/>
      <c r="I28" s="1040"/>
      <c r="J28" s="1040"/>
      <c r="K28" s="1040"/>
      <c r="L28" s="1040"/>
      <c r="M28" s="1040"/>
      <c r="N28" s="1040"/>
      <c r="O28" s="1050"/>
      <c r="Q28" s="1047"/>
      <c r="R28" s="1047"/>
      <c r="S28" s="1047"/>
    </row>
    <row r="29" spans="3:34" ht="21.6" customHeight="1" thickBot="1">
      <c r="C29" s="1242" t="s">
        <v>2023</v>
      </c>
      <c r="F29" s="1040"/>
      <c r="G29" s="1049"/>
      <c r="H29" s="1040"/>
      <c r="I29" s="1040"/>
      <c r="J29" s="1040"/>
      <c r="K29" s="1040"/>
      <c r="M29" s="1241" t="s">
        <v>2024</v>
      </c>
      <c r="N29" s="1040"/>
      <c r="O29" s="1050"/>
      <c r="Q29" s="1047"/>
      <c r="R29" s="1047"/>
      <c r="S29" s="1047"/>
      <c r="T29" s="1047"/>
      <c r="U29" s="1047"/>
      <c r="V29" s="1048"/>
      <c r="W29" s="1048"/>
    </row>
    <row r="30" spans="3:34" ht="25.5" customHeight="1">
      <c r="C30" s="4933" t="s">
        <v>2025</v>
      </c>
      <c r="D30" s="5261" t="s">
        <v>2026</v>
      </c>
      <c r="E30" s="5262"/>
      <c r="F30" s="5262"/>
      <c r="G30" s="5262"/>
      <c r="H30" s="5263"/>
      <c r="I30" s="5260"/>
      <c r="J30" s="5260"/>
      <c r="K30" s="5260"/>
      <c r="L30" s="5260"/>
      <c r="M30" s="5260"/>
      <c r="N30" s="5260"/>
      <c r="O30" s="5260"/>
      <c r="P30" s="5260"/>
      <c r="Q30" s="5260"/>
      <c r="R30" s="5260"/>
      <c r="S30" s="5260"/>
      <c r="T30" s="5260"/>
      <c r="U30" s="5232" t="s">
        <v>2027</v>
      </c>
      <c r="V30" s="5231" t="s">
        <v>2028</v>
      </c>
      <c r="W30" s="5232"/>
      <c r="X30" s="5232"/>
      <c r="Y30" s="5232"/>
      <c r="Z30" s="5232"/>
      <c r="AA30" s="5237"/>
      <c r="AB30" s="5237"/>
      <c r="AC30" s="5237"/>
      <c r="AD30" s="5237"/>
      <c r="AE30" s="5237"/>
      <c r="AF30" s="5237"/>
      <c r="AG30" s="5237"/>
      <c r="AH30" s="5238" t="s">
        <v>2027</v>
      </c>
    </row>
    <row r="31" spans="3:34" ht="25.5" customHeight="1">
      <c r="C31" s="4933"/>
      <c r="D31" s="5242"/>
      <c r="E31" s="5240"/>
      <c r="F31" s="5240"/>
      <c r="G31" s="5240"/>
      <c r="H31" s="5241"/>
      <c r="I31" s="5243"/>
      <c r="J31" s="5243"/>
      <c r="K31" s="5243"/>
      <c r="L31" s="5243"/>
      <c r="M31" s="5243"/>
      <c r="N31" s="5243"/>
      <c r="O31" s="5243"/>
      <c r="P31" s="5243"/>
      <c r="Q31" s="5243"/>
      <c r="R31" s="5243"/>
      <c r="S31" s="5243"/>
      <c r="T31" s="5243"/>
      <c r="U31" s="5244"/>
      <c r="V31" s="5244"/>
      <c r="W31" s="5244"/>
      <c r="X31" s="5244"/>
      <c r="Y31" s="5244"/>
      <c r="Z31" s="5244"/>
      <c r="AA31" s="5235"/>
      <c r="AB31" s="5235"/>
      <c r="AC31" s="5235"/>
      <c r="AD31" s="5235"/>
      <c r="AE31" s="5235"/>
      <c r="AF31" s="5235"/>
      <c r="AG31" s="5235"/>
      <c r="AH31" s="5229"/>
    </row>
    <row r="32" spans="3:34" ht="25.5" customHeight="1">
      <c r="C32" s="4933" t="s">
        <v>1858</v>
      </c>
      <c r="D32" s="5239" t="s">
        <v>2029</v>
      </c>
      <c r="E32" s="5240"/>
      <c r="F32" s="5240"/>
      <c r="G32" s="5240"/>
      <c r="H32" s="5241"/>
      <c r="I32" s="5243"/>
      <c r="J32" s="5243"/>
      <c r="K32" s="5243"/>
      <c r="L32" s="5243"/>
      <c r="M32" s="5243"/>
      <c r="N32" s="5243"/>
      <c r="O32" s="5243"/>
      <c r="P32" s="5243"/>
      <c r="Q32" s="5243"/>
      <c r="R32" s="5243"/>
      <c r="S32" s="5243"/>
      <c r="T32" s="5243"/>
      <c r="U32" s="5244" t="s">
        <v>2027</v>
      </c>
      <c r="V32" s="5245" t="s">
        <v>2030</v>
      </c>
      <c r="W32" s="5245"/>
      <c r="X32" s="5245"/>
      <c r="Y32" s="5245"/>
      <c r="Z32" s="5245"/>
      <c r="AA32" s="5245"/>
      <c r="AB32" s="5245"/>
      <c r="AC32" s="5245"/>
      <c r="AD32" s="5245"/>
      <c r="AE32" s="5245"/>
      <c r="AF32" s="5245"/>
      <c r="AG32" s="5245"/>
      <c r="AH32" s="5246"/>
    </row>
    <row r="33" spans="3:34" ht="25.5" customHeight="1">
      <c r="C33" s="4933"/>
      <c r="D33" s="5242"/>
      <c r="E33" s="5240"/>
      <c r="F33" s="5240"/>
      <c r="G33" s="5240"/>
      <c r="H33" s="5241"/>
      <c r="I33" s="5243"/>
      <c r="J33" s="5243"/>
      <c r="K33" s="5243"/>
      <c r="L33" s="5243"/>
      <c r="M33" s="5243"/>
      <c r="N33" s="5243"/>
      <c r="O33" s="5243"/>
      <c r="P33" s="5243"/>
      <c r="Q33" s="5243"/>
      <c r="R33" s="5243"/>
      <c r="S33" s="5243"/>
      <c r="T33" s="5243"/>
      <c r="U33" s="5244"/>
      <c r="V33" s="5245"/>
      <c r="W33" s="5245"/>
      <c r="X33" s="5245"/>
      <c r="Y33" s="5245"/>
      <c r="Z33" s="5245"/>
      <c r="AA33" s="5245"/>
      <c r="AB33" s="5245"/>
      <c r="AC33" s="5245"/>
      <c r="AD33" s="5245"/>
      <c r="AE33" s="5245"/>
      <c r="AF33" s="5245"/>
      <c r="AG33" s="5245"/>
      <c r="AH33" s="5246"/>
    </row>
    <row r="34" spans="3:34" ht="25.5" customHeight="1">
      <c r="C34" s="4933" t="s">
        <v>1869</v>
      </c>
      <c r="D34" s="5239" t="s">
        <v>2031</v>
      </c>
      <c r="E34" s="5247"/>
      <c r="F34" s="5247"/>
      <c r="G34" s="5247"/>
      <c r="H34" s="5248"/>
      <c r="I34" s="5243"/>
      <c r="J34" s="5243"/>
      <c r="K34" s="5243"/>
      <c r="L34" s="5243"/>
      <c r="M34" s="5243"/>
      <c r="N34" s="5243"/>
      <c r="O34" s="5243"/>
      <c r="P34" s="5243"/>
      <c r="Q34" s="5243"/>
      <c r="R34" s="5243"/>
      <c r="S34" s="5243"/>
      <c r="T34" s="5243"/>
      <c r="U34" s="5244" t="s">
        <v>2027</v>
      </c>
      <c r="V34" s="5253" t="s">
        <v>2032</v>
      </c>
      <c r="W34" s="5244"/>
      <c r="X34" s="5244"/>
      <c r="Y34" s="5244"/>
      <c r="Z34" s="5244"/>
      <c r="AA34" s="5235"/>
      <c r="AB34" s="5235"/>
      <c r="AC34" s="5235"/>
      <c r="AD34" s="5235"/>
      <c r="AE34" s="5235"/>
      <c r="AF34" s="5235"/>
      <c r="AG34" s="5235"/>
      <c r="AH34" s="5229" t="s">
        <v>2027</v>
      </c>
    </row>
    <row r="35" spans="3:34" ht="25.5" customHeight="1" thickBot="1">
      <c r="C35" s="4933"/>
      <c r="D35" s="5249"/>
      <c r="E35" s="5250"/>
      <c r="F35" s="5250"/>
      <c r="G35" s="5250"/>
      <c r="H35" s="5251"/>
      <c r="I35" s="5252"/>
      <c r="J35" s="5252"/>
      <c r="K35" s="5252"/>
      <c r="L35" s="5252"/>
      <c r="M35" s="5252"/>
      <c r="N35" s="5252"/>
      <c r="O35" s="5252"/>
      <c r="P35" s="5252"/>
      <c r="Q35" s="5252"/>
      <c r="R35" s="5252"/>
      <c r="S35" s="5252"/>
      <c r="T35" s="5252"/>
      <c r="U35" s="5233"/>
      <c r="V35" s="5233"/>
      <c r="W35" s="5233"/>
      <c r="X35" s="5233"/>
      <c r="Y35" s="5233"/>
      <c r="Z35" s="5233"/>
      <c r="AA35" s="5236"/>
      <c r="AB35" s="5236"/>
      <c r="AC35" s="5236"/>
      <c r="AD35" s="5236"/>
      <c r="AE35" s="5236"/>
      <c r="AF35" s="5236"/>
      <c r="AG35" s="5236"/>
      <c r="AH35" s="5230"/>
    </row>
    <row r="36" spans="3:34" ht="13.35" customHeight="1" thickBot="1">
      <c r="F36" s="1040"/>
      <c r="G36" s="1049"/>
      <c r="H36" s="1040"/>
      <c r="I36" s="1040"/>
      <c r="J36" s="1040"/>
      <c r="K36" s="1040"/>
      <c r="L36" s="1040"/>
      <c r="M36" s="1040"/>
      <c r="N36" s="1040"/>
      <c r="O36" s="1050"/>
      <c r="Q36" s="1047"/>
      <c r="R36" s="1047"/>
      <c r="S36" s="1047"/>
      <c r="T36" s="1047"/>
      <c r="U36" s="1047"/>
      <c r="V36" s="1048"/>
      <c r="W36" s="1048"/>
    </row>
    <row r="37" spans="3:34" ht="25.5" customHeight="1">
      <c r="C37" s="4933" t="s">
        <v>2033</v>
      </c>
      <c r="D37" s="5254" t="s">
        <v>2034</v>
      </c>
      <c r="E37" s="5255"/>
      <c r="F37" s="5255"/>
      <c r="G37" s="5255"/>
      <c r="H37" s="5256"/>
      <c r="I37" s="5260"/>
      <c r="J37" s="5260"/>
      <c r="K37" s="5260"/>
      <c r="L37" s="5260"/>
      <c r="M37" s="5260"/>
      <c r="N37" s="5260"/>
      <c r="O37" s="5260"/>
      <c r="P37" s="5260"/>
      <c r="Q37" s="5260"/>
      <c r="R37" s="5260"/>
      <c r="S37" s="5260"/>
      <c r="T37" s="5260"/>
      <c r="U37" s="5232" t="s">
        <v>2027</v>
      </c>
      <c r="V37" s="5231" t="s">
        <v>2032</v>
      </c>
      <c r="W37" s="5232"/>
      <c r="X37" s="5232"/>
      <c r="Y37" s="5232"/>
      <c r="Z37" s="5232"/>
      <c r="AA37" s="5237"/>
      <c r="AB37" s="5237"/>
      <c r="AC37" s="5237"/>
      <c r="AD37" s="5237"/>
      <c r="AE37" s="5237"/>
      <c r="AF37" s="5237"/>
      <c r="AG37" s="5237"/>
      <c r="AH37" s="5238" t="s">
        <v>2027</v>
      </c>
    </row>
    <row r="38" spans="3:34" ht="25.5" customHeight="1" thickBot="1">
      <c r="C38" s="4933"/>
      <c r="D38" s="5257"/>
      <c r="E38" s="5258"/>
      <c r="F38" s="5258"/>
      <c r="G38" s="5258"/>
      <c r="H38" s="5259"/>
      <c r="I38" s="5252"/>
      <c r="J38" s="5252"/>
      <c r="K38" s="5252"/>
      <c r="L38" s="5252"/>
      <c r="M38" s="5252"/>
      <c r="N38" s="5252"/>
      <c r="O38" s="5252"/>
      <c r="P38" s="5252"/>
      <c r="Q38" s="5252"/>
      <c r="R38" s="5252"/>
      <c r="S38" s="5252"/>
      <c r="T38" s="5252"/>
      <c r="U38" s="5233"/>
      <c r="V38" s="5233"/>
      <c r="W38" s="5233"/>
      <c r="X38" s="5233"/>
      <c r="Y38" s="5233"/>
      <c r="Z38" s="5233"/>
      <c r="AA38" s="5236"/>
      <c r="AB38" s="5236"/>
      <c r="AC38" s="5236"/>
      <c r="AD38" s="5236"/>
      <c r="AE38" s="5236"/>
      <c r="AF38" s="5236"/>
      <c r="AG38" s="5236"/>
      <c r="AH38" s="5230"/>
    </row>
    <row r="39" spans="3:34" ht="13.2">
      <c r="D39" s="1050" t="s">
        <v>2035</v>
      </c>
      <c r="E39" s="1243"/>
      <c r="F39" s="1243"/>
      <c r="G39" s="1243"/>
      <c r="H39" s="1243"/>
      <c r="I39" s="1040"/>
      <c r="J39" s="1040"/>
      <c r="K39" s="1040"/>
      <c r="L39" s="1040"/>
      <c r="M39" s="1040"/>
      <c r="N39" s="1040"/>
      <c r="O39" s="1040"/>
      <c r="P39" s="1040"/>
      <c r="Q39" s="1040"/>
      <c r="R39" s="1040"/>
      <c r="S39" s="1040"/>
      <c r="T39" s="1040"/>
      <c r="U39" s="1244"/>
      <c r="V39" s="1244"/>
      <c r="W39" s="1244"/>
      <c r="X39" s="1244"/>
      <c r="Y39" s="1244"/>
      <c r="Z39" s="1244"/>
      <c r="AA39" s="1243"/>
      <c r="AB39" s="1243"/>
      <c r="AC39" s="1243"/>
      <c r="AD39" s="1243"/>
      <c r="AE39" s="1243"/>
      <c r="AF39" s="1243"/>
      <c r="AG39" s="1243"/>
      <c r="AH39" s="1244"/>
    </row>
    <row r="40" spans="3:34" ht="16.350000000000001" customHeight="1" thickBot="1">
      <c r="F40" s="1040"/>
      <c r="G40" s="1049"/>
      <c r="H40" s="1040"/>
      <c r="I40" s="1040"/>
      <c r="J40" s="1040"/>
      <c r="K40" s="1040"/>
      <c r="L40" s="1040"/>
      <c r="M40" s="1040"/>
      <c r="N40" s="1040"/>
      <c r="O40" s="1050"/>
      <c r="Q40" s="1047"/>
      <c r="R40" s="1047"/>
      <c r="S40" s="1047"/>
      <c r="T40" s="1047"/>
      <c r="U40" s="1047"/>
      <c r="V40" s="1048"/>
      <c r="W40" s="1048"/>
    </row>
    <row r="41" spans="3:34" ht="26.85" customHeight="1">
      <c r="C41" s="3049" t="s">
        <v>1847</v>
      </c>
      <c r="D41" s="3052" t="s">
        <v>1848</v>
      </c>
      <c r="E41" s="3053"/>
      <c r="F41" s="3053"/>
      <c r="G41" s="3053"/>
      <c r="H41" s="3053"/>
      <c r="I41" s="3053"/>
      <c r="J41" s="3053"/>
      <c r="K41" s="3054"/>
      <c r="L41" s="3052" t="s">
        <v>1849</v>
      </c>
      <c r="M41" s="3053"/>
      <c r="N41" s="3053"/>
      <c r="O41" s="3053"/>
      <c r="P41" s="3053"/>
      <c r="Q41" s="3053"/>
      <c r="R41" s="3053"/>
      <c r="S41" s="3054"/>
      <c r="T41" s="3052" t="s">
        <v>1850</v>
      </c>
      <c r="U41" s="3053"/>
      <c r="V41" s="3053"/>
      <c r="W41" s="3053"/>
      <c r="X41" s="3053"/>
      <c r="Y41" s="3053"/>
      <c r="Z41" s="3053"/>
      <c r="AA41" s="3054"/>
      <c r="AB41" s="3052" t="s">
        <v>1851</v>
      </c>
      <c r="AC41" s="3053"/>
      <c r="AD41" s="3053"/>
      <c r="AE41" s="3053"/>
      <c r="AF41" s="3053"/>
      <c r="AG41" s="3053"/>
      <c r="AH41" s="3054"/>
    </row>
    <row r="42" spans="3:34" ht="48" customHeight="1" thickBot="1">
      <c r="C42" s="3050"/>
      <c r="D42" s="3017"/>
      <c r="E42" s="3018"/>
      <c r="F42" s="3018"/>
      <c r="G42" s="3018"/>
      <c r="H42" s="3018"/>
      <c r="I42" s="3018"/>
      <c r="J42" s="3018"/>
      <c r="K42" s="3019"/>
      <c r="L42" s="3017"/>
      <c r="M42" s="3018"/>
      <c r="N42" s="3018"/>
      <c r="O42" s="3018"/>
      <c r="P42" s="3018"/>
      <c r="Q42" s="3018"/>
      <c r="R42" s="3018"/>
      <c r="S42" s="3019"/>
      <c r="T42" s="3020" t="s">
        <v>1852</v>
      </c>
      <c r="U42" s="3021"/>
      <c r="V42" s="3021"/>
      <c r="W42" s="3021"/>
      <c r="X42" s="3021"/>
      <c r="Y42" s="3021"/>
      <c r="Z42" s="3021"/>
      <c r="AA42" s="3022"/>
      <c r="AB42" s="1058"/>
      <c r="AC42" s="1059"/>
      <c r="AD42" s="1060"/>
      <c r="AE42" s="1060"/>
      <c r="AF42" s="1060"/>
      <c r="AG42" s="1060"/>
      <c r="AH42" s="1061"/>
    </row>
    <row r="43" spans="3:34" ht="28.5" customHeight="1">
      <c r="C43" s="3050"/>
      <c r="D43" s="2999" t="s">
        <v>1853</v>
      </c>
      <c r="E43" s="3000"/>
      <c r="F43" s="3000"/>
      <c r="G43" s="3000"/>
      <c r="H43" s="3000"/>
      <c r="I43" s="3001"/>
      <c r="J43" s="1062"/>
      <c r="K43" s="1063"/>
      <c r="L43" s="1063"/>
      <c r="M43" s="1063"/>
      <c r="N43" s="1063"/>
      <c r="O43" s="1063"/>
      <c r="P43" s="1063"/>
      <c r="Q43" s="1063"/>
      <c r="R43" s="1063"/>
      <c r="S43" s="1063"/>
      <c r="T43" s="1063"/>
      <c r="U43" s="1063"/>
      <c r="V43" s="1063"/>
      <c r="W43" s="1063"/>
      <c r="X43" s="1063"/>
      <c r="Y43" s="1063"/>
      <c r="Z43" s="1063"/>
      <c r="AA43" s="1063"/>
      <c r="AB43" s="1063"/>
      <c r="AC43" s="1063"/>
      <c r="AD43" s="1063"/>
      <c r="AE43" s="1063"/>
      <c r="AF43" s="1063"/>
      <c r="AG43" s="1063"/>
      <c r="AH43" s="1064"/>
    </row>
    <row r="44" spans="3:34" ht="28.5" customHeight="1">
      <c r="C44" s="3050"/>
      <c r="D44" s="3002"/>
      <c r="E44" s="3003"/>
      <c r="F44" s="3003"/>
      <c r="G44" s="3003"/>
      <c r="H44" s="3003"/>
      <c r="I44" s="3004"/>
      <c r="J44" s="1065"/>
      <c r="K44" s="1066"/>
      <c r="L44" s="1066"/>
      <c r="M44" s="1067"/>
      <c r="N44" s="1068"/>
      <c r="O44" s="1068"/>
      <c r="P44" s="1068"/>
      <c r="Q44" s="1068"/>
      <c r="R44" s="1068"/>
      <c r="S44" s="1068"/>
      <c r="T44" s="1068"/>
      <c r="U44" s="1068"/>
      <c r="V44" s="1068"/>
      <c r="W44" s="1069"/>
      <c r="X44" s="1070"/>
      <c r="Y44" s="1068"/>
      <c r="Z44" s="1068"/>
      <c r="AA44" s="1068"/>
      <c r="AB44" s="1068"/>
      <c r="AC44" s="1069"/>
      <c r="AD44" s="1070"/>
      <c r="AE44" s="1071"/>
      <c r="AF44" s="1068"/>
      <c r="AG44" s="1068"/>
      <c r="AH44" s="1072"/>
    </row>
    <row r="45" spans="3:34" ht="56.1" customHeight="1" thickBot="1">
      <c r="C45" s="3051"/>
      <c r="D45" s="3026" t="s">
        <v>1854</v>
      </c>
      <c r="E45" s="3027"/>
      <c r="F45" s="3027"/>
      <c r="G45" s="3027"/>
      <c r="H45" s="3027"/>
      <c r="I45" s="3028"/>
      <c r="J45" s="3029"/>
      <c r="K45" s="3030"/>
      <c r="L45" s="3030"/>
      <c r="M45" s="3030"/>
      <c r="N45" s="3030"/>
      <c r="O45" s="3030"/>
      <c r="P45" s="3030"/>
      <c r="Q45" s="3030"/>
      <c r="R45" s="3030"/>
      <c r="S45" s="3030"/>
      <c r="T45" s="3030"/>
      <c r="U45" s="3030"/>
      <c r="V45" s="3030"/>
      <c r="W45" s="3030"/>
      <c r="X45" s="3030"/>
      <c r="Y45" s="3030"/>
      <c r="Z45" s="3030"/>
      <c r="AA45" s="3030"/>
      <c r="AB45" s="3030"/>
      <c r="AC45" s="3030"/>
      <c r="AD45" s="3030"/>
      <c r="AE45" s="3030"/>
      <c r="AF45" s="3030"/>
      <c r="AG45" s="3030"/>
      <c r="AH45" s="3031"/>
    </row>
    <row r="46" spans="3:34" ht="17.850000000000001" customHeight="1" thickBot="1">
      <c r="C46" s="3032" t="s">
        <v>1855</v>
      </c>
      <c r="D46" s="3032"/>
      <c r="E46" s="1051" t="s">
        <v>1856</v>
      </c>
      <c r="F46" s="1052" t="s">
        <v>1857</v>
      </c>
      <c r="G46" s="1052"/>
      <c r="H46" s="1052"/>
      <c r="I46" s="1052"/>
      <c r="J46" s="1052"/>
      <c r="K46" s="1052"/>
      <c r="L46" s="1052"/>
      <c r="M46" s="1052"/>
      <c r="N46" s="1052"/>
      <c r="O46" s="1052"/>
      <c r="P46" s="1052"/>
      <c r="Q46" s="1052"/>
      <c r="R46" s="1052"/>
      <c r="S46" s="1052"/>
      <c r="T46" s="1052"/>
      <c r="U46" s="1052"/>
      <c r="V46" s="1052"/>
      <c r="W46" s="1052"/>
      <c r="X46" s="1052"/>
      <c r="Y46" s="1052"/>
      <c r="Z46" s="1052"/>
      <c r="AA46" s="1052"/>
      <c r="AB46" s="1053"/>
      <c r="AC46" s="1053"/>
      <c r="AD46" s="1053"/>
      <c r="AE46" s="1053"/>
      <c r="AF46" s="1053"/>
    </row>
    <row r="47" spans="3:34" ht="17.850000000000001" customHeight="1" thickBot="1">
      <c r="C47" s="1052"/>
      <c r="D47" s="1052"/>
      <c r="E47" s="1051" t="s">
        <v>1858</v>
      </c>
      <c r="F47" s="1052" t="s">
        <v>1859</v>
      </c>
      <c r="G47" s="1052"/>
      <c r="H47" s="1052"/>
      <c r="I47" s="1052"/>
      <c r="J47" s="1052"/>
      <c r="K47" s="1054" t="s">
        <v>1860</v>
      </c>
      <c r="L47" s="1055" t="s">
        <v>1861</v>
      </c>
      <c r="M47" s="1055" t="s">
        <v>1862</v>
      </c>
      <c r="N47" s="1055" t="s">
        <v>1863</v>
      </c>
      <c r="O47" s="1055" t="s">
        <v>1864</v>
      </c>
      <c r="P47" s="1055" t="s">
        <v>1860</v>
      </c>
      <c r="Q47" s="1056" t="s">
        <v>1865</v>
      </c>
      <c r="R47" s="1055" t="s">
        <v>1866</v>
      </c>
      <c r="S47" s="1057" t="s">
        <v>1867</v>
      </c>
      <c r="T47" s="1052"/>
      <c r="U47" s="1052" t="s">
        <v>1868</v>
      </c>
      <c r="V47" s="1052"/>
      <c r="W47" s="1052"/>
      <c r="X47" s="1052"/>
      <c r="Y47" s="1052"/>
      <c r="Z47" s="1052"/>
      <c r="AA47" s="1052"/>
    </row>
    <row r="48" spans="3:34" ht="17.850000000000001" customHeight="1">
      <c r="C48" s="1052"/>
      <c r="D48" s="1052"/>
      <c r="E48" s="1051" t="s">
        <v>1869</v>
      </c>
      <c r="F48" s="1052" t="s">
        <v>1870</v>
      </c>
      <c r="G48" s="1052"/>
      <c r="H48" s="1052"/>
      <c r="I48" s="1052"/>
      <c r="J48" s="1052"/>
      <c r="K48" s="1052"/>
      <c r="L48" s="1052"/>
      <c r="M48" s="1052"/>
      <c r="N48" s="1052"/>
      <c r="O48" s="1052"/>
      <c r="P48" s="1052"/>
      <c r="Q48" s="1052"/>
      <c r="R48" s="1052"/>
      <c r="S48" s="1052"/>
      <c r="T48" s="1052"/>
      <c r="U48" s="1052"/>
      <c r="V48" s="1052"/>
      <c r="W48" s="1052"/>
      <c r="X48" s="1052"/>
      <c r="Y48" s="1052"/>
      <c r="Z48" s="1052"/>
      <c r="AA48" s="1052"/>
    </row>
    <row r="49" ht="3.6" customHeight="1"/>
  </sheetData>
  <mergeCells count="92">
    <mergeCell ref="C1:AG1"/>
    <mergeCell ref="C3:D3"/>
    <mergeCell ref="E3:G3"/>
    <mergeCell ref="H3:I3"/>
    <mergeCell ref="J3:L3"/>
    <mergeCell ref="V3:X3"/>
    <mergeCell ref="Y3:AA3"/>
    <mergeCell ref="AC3:AD3"/>
    <mergeCell ref="AF3:AG3"/>
    <mergeCell ref="C5:L5"/>
    <mergeCell ref="O6:R7"/>
    <mergeCell ref="S6:AH7"/>
    <mergeCell ref="O8:R9"/>
    <mergeCell ref="O10:R11"/>
    <mergeCell ref="S10:AH11"/>
    <mergeCell ref="C13:P13"/>
    <mergeCell ref="Q13:T13"/>
    <mergeCell ref="C14:Q14"/>
    <mergeCell ref="C16:G17"/>
    <mergeCell ref="H16:I16"/>
    <mergeCell ref="J16:K16"/>
    <mergeCell ref="L16:M16"/>
    <mergeCell ref="N16:O16"/>
    <mergeCell ref="P16:Q16"/>
    <mergeCell ref="R16:S16"/>
    <mergeCell ref="H17:I17"/>
    <mergeCell ref="J17:K17"/>
    <mergeCell ref="L17:M17"/>
    <mergeCell ref="N17:O17"/>
    <mergeCell ref="P17:Q17"/>
    <mergeCell ref="T16:U16"/>
    <mergeCell ref="V16:W16"/>
    <mergeCell ref="X16:Y16"/>
    <mergeCell ref="Z16:AA16"/>
    <mergeCell ref="AB16:AC16"/>
    <mergeCell ref="AE25:AE27"/>
    <mergeCell ref="AC25:AD27"/>
    <mergeCell ref="AF25:AG27"/>
    <mergeCell ref="R17:S17"/>
    <mergeCell ref="T17:U17"/>
    <mergeCell ref="V17:W17"/>
    <mergeCell ref="X17:Y17"/>
    <mergeCell ref="Z17:AA17"/>
    <mergeCell ref="AB17:AC17"/>
    <mergeCell ref="U37:U38"/>
    <mergeCell ref="AH25:AH27"/>
    <mergeCell ref="C30:C31"/>
    <mergeCell ref="D30:H31"/>
    <mergeCell ref="I30:T31"/>
    <mergeCell ref="U30:U31"/>
    <mergeCell ref="V30:Z31"/>
    <mergeCell ref="AA30:AG31"/>
    <mergeCell ref="AH30:AH31"/>
    <mergeCell ref="C22:E27"/>
    <mergeCell ref="F22:AH24"/>
    <mergeCell ref="F25:H27"/>
    <mergeCell ref="I25:T27"/>
    <mergeCell ref="U25:W27"/>
    <mergeCell ref="X25:AA27"/>
    <mergeCell ref="AB25:AB27"/>
    <mergeCell ref="AA34:AG35"/>
    <mergeCell ref="AA37:AG38"/>
    <mergeCell ref="AH37:AH38"/>
    <mergeCell ref="C32:C33"/>
    <mergeCell ref="D32:H33"/>
    <mergeCell ref="I32:T33"/>
    <mergeCell ref="U32:U33"/>
    <mergeCell ref="V32:AH33"/>
    <mergeCell ref="C34:C35"/>
    <mergeCell ref="D34:H35"/>
    <mergeCell ref="I34:T35"/>
    <mergeCell ref="U34:U35"/>
    <mergeCell ref="V34:Z35"/>
    <mergeCell ref="C37:C38"/>
    <mergeCell ref="D37:H38"/>
    <mergeCell ref="I37:T38"/>
    <mergeCell ref="AH34:AH35"/>
    <mergeCell ref="V37:Z38"/>
    <mergeCell ref="J45:AH45"/>
    <mergeCell ref="C46:D46"/>
    <mergeCell ref="S8:AH8"/>
    <mergeCell ref="S9:AH9"/>
    <mergeCell ref="C41:C45"/>
    <mergeCell ref="D41:K41"/>
    <mergeCell ref="L41:S41"/>
    <mergeCell ref="T41:AA41"/>
    <mergeCell ref="AB41:AH41"/>
    <mergeCell ref="D42:K42"/>
    <mergeCell ref="L42:S42"/>
    <mergeCell ref="T42:AA42"/>
    <mergeCell ref="D43:I44"/>
    <mergeCell ref="D45:I45"/>
  </mergeCells>
  <phoneticPr fontId="14"/>
  <printOptions horizontalCentered="1" verticalCentered="1"/>
  <pageMargins left="0.59055118110236227" right="0.19685039370078741" top="0.6692913385826772" bottom="0.19685039370078741" header="0" footer="0"/>
  <pageSetup paperSize="9" scale="76" fitToWidth="0" orientation="portrait" blackAndWhite="1" r:id="rId1"/>
  <headerFooter>
    <oddHeader>&amp;R&amp;"-,太字"&amp;14【工事等完了払用】</oddHead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50"/>
  </sheetPr>
  <dimension ref="B1:O27"/>
  <sheetViews>
    <sheetView view="pageBreakPreview" zoomScaleNormal="75" zoomScaleSheetLayoutView="100" workbookViewId="0"/>
  </sheetViews>
  <sheetFormatPr defaultColWidth="9" defaultRowHeight="13.2"/>
  <cols>
    <col min="1" max="1" width="2.88671875" style="1079" customWidth="1"/>
    <col min="2" max="2" width="9" style="1079"/>
    <col min="3" max="3" width="15.88671875" style="1079" customWidth="1"/>
    <col min="4" max="4" width="4.88671875" style="1079" customWidth="1"/>
    <col min="5" max="5" width="9.88671875" style="1079" customWidth="1"/>
    <col min="6" max="6" width="13.109375" style="1079" customWidth="1"/>
    <col min="7" max="8" width="9.88671875" style="1079" customWidth="1"/>
    <col min="9" max="9" width="6.88671875" style="1079" customWidth="1"/>
    <col min="10" max="10" width="10.88671875" style="1079" customWidth="1"/>
    <col min="11" max="11" width="2.88671875" style="1079" customWidth="1"/>
    <col min="12" max="261" width="9" style="1079"/>
    <col min="262" max="262" width="12" style="1079" customWidth="1"/>
    <col min="263" max="263" width="13.109375" style="1079" customWidth="1"/>
    <col min="264" max="264" width="16" style="1079" customWidth="1"/>
    <col min="265" max="265" width="6.88671875" style="1079" customWidth="1"/>
    <col min="266" max="266" width="10.88671875" style="1079" customWidth="1"/>
    <col min="267" max="267" width="9.6640625" style="1079" customWidth="1"/>
    <col min="268" max="517" width="9" style="1079"/>
    <col min="518" max="518" width="12" style="1079" customWidth="1"/>
    <col min="519" max="519" width="13.109375" style="1079" customWidth="1"/>
    <col min="520" max="520" width="16" style="1079" customWidth="1"/>
    <col min="521" max="521" width="6.88671875" style="1079" customWidth="1"/>
    <col min="522" max="522" width="10.88671875" style="1079" customWidth="1"/>
    <col min="523" max="523" width="9.6640625" style="1079" customWidth="1"/>
    <col min="524" max="773" width="9" style="1079"/>
    <col min="774" max="774" width="12" style="1079" customWidth="1"/>
    <col min="775" max="775" width="13.109375" style="1079" customWidth="1"/>
    <col min="776" max="776" width="16" style="1079" customWidth="1"/>
    <col min="777" max="777" width="6.88671875" style="1079" customWidth="1"/>
    <col min="778" max="778" width="10.88671875" style="1079" customWidth="1"/>
    <col min="779" max="779" width="9.6640625" style="1079" customWidth="1"/>
    <col min="780" max="1029" width="9" style="1079"/>
    <col min="1030" max="1030" width="12" style="1079" customWidth="1"/>
    <col min="1031" max="1031" width="13.109375" style="1079" customWidth="1"/>
    <col min="1032" max="1032" width="16" style="1079" customWidth="1"/>
    <col min="1033" max="1033" width="6.88671875" style="1079" customWidth="1"/>
    <col min="1034" max="1034" width="10.88671875" style="1079" customWidth="1"/>
    <col min="1035" max="1035" width="9.6640625" style="1079" customWidth="1"/>
    <col min="1036" max="1285" width="9" style="1079"/>
    <col min="1286" max="1286" width="12" style="1079" customWidth="1"/>
    <col min="1287" max="1287" width="13.109375" style="1079" customWidth="1"/>
    <col min="1288" max="1288" width="16" style="1079" customWidth="1"/>
    <col min="1289" max="1289" width="6.88671875" style="1079" customWidth="1"/>
    <col min="1290" max="1290" width="10.88671875" style="1079" customWidth="1"/>
    <col min="1291" max="1291" width="9.6640625" style="1079" customWidth="1"/>
    <col min="1292" max="1541" width="9" style="1079"/>
    <col min="1542" max="1542" width="12" style="1079" customWidth="1"/>
    <col min="1543" max="1543" width="13.109375" style="1079" customWidth="1"/>
    <col min="1544" max="1544" width="16" style="1079" customWidth="1"/>
    <col min="1545" max="1545" width="6.88671875" style="1079" customWidth="1"/>
    <col min="1546" max="1546" width="10.88671875" style="1079" customWidth="1"/>
    <col min="1547" max="1547" width="9.6640625" style="1079" customWidth="1"/>
    <col min="1548" max="1797" width="9" style="1079"/>
    <col min="1798" max="1798" width="12" style="1079" customWidth="1"/>
    <col min="1799" max="1799" width="13.109375" style="1079" customWidth="1"/>
    <col min="1800" max="1800" width="16" style="1079" customWidth="1"/>
    <col min="1801" max="1801" width="6.88671875" style="1079" customWidth="1"/>
    <col min="1802" max="1802" width="10.88671875" style="1079" customWidth="1"/>
    <col min="1803" max="1803" width="9.6640625" style="1079" customWidth="1"/>
    <col min="1804" max="2053" width="9" style="1079"/>
    <col min="2054" max="2054" width="12" style="1079" customWidth="1"/>
    <col min="2055" max="2055" width="13.109375" style="1079" customWidth="1"/>
    <col min="2056" max="2056" width="16" style="1079" customWidth="1"/>
    <col min="2057" max="2057" width="6.88671875" style="1079" customWidth="1"/>
    <col min="2058" max="2058" width="10.88671875" style="1079" customWidth="1"/>
    <col min="2059" max="2059" width="9.6640625" style="1079" customWidth="1"/>
    <col min="2060" max="2309" width="9" style="1079"/>
    <col min="2310" max="2310" width="12" style="1079" customWidth="1"/>
    <col min="2311" max="2311" width="13.109375" style="1079" customWidth="1"/>
    <col min="2312" max="2312" width="16" style="1079" customWidth="1"/>
    <col min="2313" max="2313" width="6.88671875" style="1079" customWidth="1"/>
    <col min="2314" max="2314" width="10.88671875" style="1079" customWidth="1"/>
    <col min="2315" max="2315" width="9.6640625" style="1079" customWidth="1"/>
    <col min="2316" max="2565" width="9" style="1079"/>
    <col min="2566" max="2566" width="12" style="1079" customWidth="1"/>
    <col min="2567" max="2567" width="13.109375" style="1079" customWidth="1"/>
    <col min="2568" max="2568" width="16" style="1079" customWidth="1"/>
    <col min="2569" max="2569" width="6.88671875" style="1079" customWidth="1"/>
    <col min="2570" max="2570" width="10.88671875" style="1079" customWidth="1"/>
    <col min="2571" max="2571" width="9.6640625" style="1079" customWidth="1"/>
    <col min="2572" max="2821" width="9" style="1079"/>
    <col min="2822" max="2822" width="12" style="1079" customWidth="1"/>
    <col min="2823" max="2823" width="13.109375" style="1079" customWidth="1"/>
    <col min="2824" max="2824" width="16" style="1079" customWidth="1"/>
    <col min="2825" max="2825" width="6.88671875" style="1079" customWidth="1"/>
    <col min="2826" max="2826" width="10.88671875" style="1079" customWidth="1"/>
    <col min="2827" max="2827" width="9.6640625" style="1079" customWidth="1"/>
    <col min="2828" max="3077" width="9" style="1079"/>
    <col min="3078" max="3078" width="12" style="1079" customWidth="1"/>
    <col min="3079" max="3079" width="13.109375" style="1079" customWidth="1"/>
    <col min="3080" max="3080" width="16" style="1079" customWidth="1"/>
    <col min="3081" max="3081" width="6.88671875" style="1079" customWidth="1"/>
    <col min="3082" max="3082" width="10.88671875" style="1079" customWidth="1"/>
    <col min="3083" max="3083" width="9.6640625" style="1079" customWidth="1"/>
    <col min="3084" max="3333" width="9" style="1079"/>
    <col min="3334" max="3334" width="12" style="1079" customWidth="1"/>
    <col min="3335" max="3335" width="13.109375" style="1079" customWidth="1"/>
    <col min="3336" max="3336" width="16" style="1079" customWidth="1"/>
    <col min="3337" max="3337" width="6.88671875" style="1079" customWidth="1"/>
    <col min="3338" max="3338" width="10.88671875" style="1079" customWidth="1"/>
    <col min="3339" max="3339" width="9.6640625" style="1079" customWidth="1"/>
    <col min="3340" max="3589" width="9" style="1079"/>
    <col min="3590" max="3590" width="12" style="1079" customWidth="1"/>
    <col min="3591" max="3591" width="13.109375" style="1079" customWidth="1"/>
    <col min="3592" max="3592" width="16" style="1079" customWidth="1"/>
    <col min="3593" max="3593" width="6.88671875" style="1079" customWidth="1"/>
    <col min="3594" max="3594" width="10.88671875" style="1079" customWidth="1"/>
    <col min="3595" max="3595" width="9.6640625" style="1079" customWidth="1"/>
    <col min="3596" max="3845" width="9" style="1079"/>
    <col min="3846" max="3846" width="12" style="1079" customWidth="1"/>
    <col min="3847" max="3847" width="13.109375" style="1079" customWidth="1"/>
    <col min="3848" max="3848" width="16" style="1079" customWidth="1"/>
    <col min="3849" max="3849" width="6.88671875" style="1079" customWidth="1"/>
    <col min="3850" max="3850" width="10.88671875" style="1079" customWidth="1"/>
    <col min="3851" max="3851" width="9.6640625" style="1079" customWidth="1"/>
    <col min="3852" max="4101" width="9" style="1079"/>
    <col min="4102" max="4102" width="12" style="1079" customWidth="1"/>
    <col min="4103" max="4103" width="13.109375" style="1079" customWidth="1"/>
    <col min="4104" max="4104" width="16" style="1079" customWidth="1"/>
    <col min="4105" max="4105" width="6.88671875" style="1079" customWidth="1"/>
    <col min="4106" max="4106" width="10.88671875" style="1079" customWidth="1"/>
    <col min="4107" max="4107" width="9.6640625" style="1079" customWidth="1"/>
    <col min="4108" max="4357" width="9" style="1079"/>
    <col min="4358" max="4358" width="12" style="1079" customWidth="1"/>
    <col min="4359" max="4359" width="13.109375" style="1079" customWidth="1"/>
    <col min="4360" max="4360" width="16" style="1079" customWidth="1"/>
    <col min="4361" max="4361" width="6.88671875" style="1079" customWidth="1"/>
    <col min="4362" max="4362" width="10.88671875" style="1079" customWidth="1"/>
    <col min="4363" max="4363" width="9.6640625" style="1079" customWidth="1"/>
    <col min="4364" max="4613" width="9" style="1079"/>
    <col min="4614" max="4614" width="12" style="1079" customWidth="1"/>
    <col min="4615" max="4615" width="13.109375" style="1079" customWidth="1"/>
    <col min="4616" max="4616" width="16" style="1079" customWidth="1"/>
    <col min="4617" max="4617" width="6.88671875" style="1079" customWidth="1"/>
    <col min="4618" max="4618" width="10.88671875" style="1079" customWidth="1"/>
    <col min="4619" max="4619" width="9.6640625" style="1079" customWidth="1"/>
    <col min="4620" max="4869" width="9" style="1079"/>
    <col min="4870" max="4870" width="12" style="1079" customWidth="1"/>
    <col min="4871" max="4871" width="13.109375" style="1079" customWidth="1"/>
    <col min="4872" max="4872" width="16" style="1079" customWidth="1"/>
    <col min="4873" max="4873" width="6.88671875" style="1079" customWidth="1"/>
    <col min="4874" max="4874" width="10.88671875" style="1079" customWidth="1"/>
    <col min="4875" max="4875" width="9.6640625" style="1079" customWidth="1"/>
    <col min="4876" max="5125" width="9" style="1079"/>
    <col min="5126" max="5126" width="12" style="1079" customWidth="1"/>
    <col min="5127" max="5127" width="13.109375" style="1079" customWidth="1"/>
    <col min="5128" max="5128" width="16" style="1079" customWidth="1"/>
    <col min="5129" max="5129" width="6.88671875" style="1079" customWidth="1"/>
    <col min="5130" max="5130" width="10.88671875" style="1079" customWidth="1"/>
    <col min="5131" max="5131" width="9.6640625" style="1079" customWidth="1"/>
    <col min="5132" max="5381" width="9" style="1079"/>
    <col min="5382" max="5382" width="12" style="1079" customWidth="1"/>
    <col min="5383" max="5383" width="13.109375" style="1079" customWidth="1"/>
    <col min="5384" max="5384" width="16" style="1079" customWidth="1"/>
    <col min="5385" max="5385" width="6.88671875" style="1079" customWidth="1"/>
    <col min="5386" max="5386" width="10.88671875" style="1079" customWidth="1"/>
    <col min="5387" max="5387" width="9.6640625" style="1079" customWidth="1"/>
    <col min="5388" max="5637" width="9" style="1079"/>
    <col min="5638" max="5638" width="12" style="1079" customWidth="1"/>
    <col min="5639" max="5639" width="13.109375" style="1079" customWidth="1"/>
    <col min="5640" max="5640" width="16" style="1079" customWidth="1"/>
    <col min="5641" max="5641" width="6.88671875" style="1079" customWidth="1"/>
    <col min="5642" max="5642" width="10.88671875" style="1079" customWidth="1"/>
    <col min="5643" max="5643" width="9.6640625" style="1079" customWidth="1"/>
    <col min="5644" max="5893" width="9" style="1079"/>
    <col min="5894" max="5894" width="12" style="1079" customWidth="1"/>
    <col min="5895" max="5895" width="13.109375" style="1079" customWidth="1"/>
    <col min="5896" max="5896" width="16" style="1079" customWidth="1"/>
    <col min="5897" max="5897" width="6.88671875" style="1079" customWidth="1"/>
    <col min="5898" max="5898" width="10.88671875" style="1079" customWidth="1"/>
    <col min="5899" max="5899" width="9.6640625" style="1079" customWidth="1"/>
    <col min="5900" max="6149" width="9" style="1079"/>
    <col min="6150" max="6150" width="12" style="1079" customWidth="1"/>
    <col min="6151" max="6151" width="13.109375" style="1079" customWidth="1"/>
    <col min="6152" max="6152" width="16" style="1079" customWidth="1"/>
    <col min="6153" max="6153" width="6.88671875" style="1079" customWidth="1"/>
    <col min="6154" max="6154" width="10.88671875" style="1079" customWidth="1"/>
    <col min="6155" max="6155" width="9.6640625" style="1079" customWidth="1"/>
    <col min="6156" max="6405" width="9" style="1079"/>
    <col min="6406" max="6406" width="12" style="1079" customWidth="1"/>
    <col min="6407" max="6407" width="13.109375" style="1079" customWidth="1"/>
    <col min="6408" max="6408" width="16" style="1079" customWidth="1"/>
    <col min="6409" max="6409" width="6.88671875" style="1079" customWidth="1"/>
    <col min="6410" max="6410" width="10.88671875" style="1079" customWidth="1"/>
    <col min="6411" max="6411" width="9.6640625" style="1079" customWidth="1"/>
    <col min="6412" max="6661" width="9" style="1079"/>
    <col min="6662" max="6662" width="12" style="1079" customWidth="1"/>
    <col min="6663" max="6663" width="13.109375" style="1079" customWidth="1"/>
    <col min="6664" max="6664" width="16" style="1079" customWidth="1"/>
    <col min="6665" max="6665" width="6.88671875" style="1079" customWidth="1"/>
    <col min="6666" max="6666" width="10.88671875" style="1079" customWidth="1"/>
    <col min="6667" max="6667" width="9.6640625" style="1079" customWidth="1"/>
    <col min="6668" max="6917" width="9" style="1079"/>
    <col min="6918" max="6918" width="12" style="1079" customWidth="1"/>
    <col min="6919" max="6919" width="13.109375" style="1079" customWidth="1"/>
    <col min="6920" max="6920" width="16" style="1079" customWidth="1"/>
    <col min="6921" max="6921" width="6.88671875" style="1079" customWidth="1"/>
    <col min="6922" max="6922" width="10.88671875" style="1079" customWidth="1"/>
    <col min="6923" max="6923" width="9.6640625" style="1079" customWidth="1"/>
    <col min="6924" max="7173" width="9" style="1079"/>
    <col min="7174" max="7174" width="12" style="1079" customWidth="1"/>
    <col min="7175" max="7175" width="13.109375" style="1079" customWidth="1"/>
    <col min="7176" max="7176" width="16" style="1079" customWidth="1"/>
    <col min="7177" max="7177" width="6.88671875" style="1079" customWidth="1"/>
    <col min="7178" max="7178" width="10.88671875" style="1079" customWidth="1"/>
    <col min="7179" max="7179" width="9.6640625" style="1079" customWidth="1"/>
    <col min="7180" max="7429" width="9" style="1079"/>
    <col min="7430" max="7430" width="12" style="1079" customWidth="1"/>
    <col min="7431" max="7431" width="13.109375" style="1079" customWidth="1"/>
    <col min="7432" max="7432" width="16" style="1079" customWidth="1"/>
    <col min="7433" max="7433" width="6.88671875" style="1079" customWidth="1"/>
    <col min="7434" max="7434" width="10.88671875" style="1079" customWidth="1"/>
    <col min="7435" max="7435" width="9.6640625" style="1079" customWidth="1"/>
    <col min="7436" max="7685" width="9" style="1079"/>
    <col min="7686" max="7686" width="12" style="1079" customWidth="1"/>
    <col min="7687" max="7687" width="13.109375" style="1079" customWidth="1"/>
    <col min="7688" max="7688" width="16" style="1079" customWidth="1"/>
    <col min="7689" max="7689" width="6.88671875" style="1079" customWidth="1"/>
    <col min="7690" max="7690" width="10.88671875" style="1079" customWidth="1"/>
    <col min="7691" max="7691" width="9.6640625" style="1079" customWidth="1"/>
    <col min="7692" max="7941" width="9" style="1079"/>
    <col min="7942" max="7942" width="12" style="1079" customWidth="1"/>
    <col min="7943" max="7943" width="13.109375" style="1079" customWidth="1"/>
    <col min="7944" max="7944" width="16" style="1079" customWidth="1"/>
    <col min="7945" max="7945" width="6.88671875" style="1079" customWidth="1"/>
    <col min="7946" max="7946" width="10.88671875" style="1079" customWidth="1"/>
    <col min="7947" max="7947" width="9.6640625" style="1079" customWidth="1"/>
    <col min="7948" max="8197" width="9" style="1079"/>
    <col min="8198" max="8198" width="12" style="1079" customWidth="1"/>
    <col min="8199" max="8199" width="13.109375" style="1079" customWidth="1"/>
    <col min="8200" max="8200" width="16" style="1079" customWidth="1"/>
    <col min="8201" max="8201" width="6.88671875" style="1079" customWidth="1"/>
    <col min="8202" max="8202" width="10.88671875" style="1079" customWidth="1"/>
    <col min="8203" max="8203" width="9.6640625" style="1079" customWidth="1"/>
    <col min="8204" max="8453" width="9" style="1079"/>
    <col min="8454" max="8454" width="12" style="1079" customWidth="1"/>
    <col min="8455" max="8455" width="13.109375" style="1079" customWidth="1"/>
    <col min="8456" max="8456" width="16" style="1079" customWidth="1"/>
    <col min="8457" max="8457" width="6.88671875" style="1079" customWidth="1"/>
    <col min="8458" max="8458" width="10.88671875" style="1079" customWidth="1"/>
    <col min="8459" max="8459" width="9.6640625" style="1079" customWidth="1"/>
    <col min="8460" max="8709" width="9" style="1079"/>
    <col min="8710" max="8710" width="12" style="1079" customWidth="1"/>
    <col min="8711" max="8711" width="13.109375" style="1079" customWidth="1"/>
    <col min="8712" max="8712" width="16" style="1079" customWidth="1"/>
    <col min="8713" max="8713" width="6.88671875" style="1079" customWidth="1"/>
    <col min="8714" max="8714" width="10.88671875" style="1079" customWidth="1"/>
    <col min="8715" max="8715" width="9.6640625" style="1079" customWidth="1"/>
    <col min="8716" max="8965" width="9" style="1079"/>
    <col min="8966" max="8966" width="12" style="1079" customWidth="1"/>
    <col min="8967" max="8967" width="13.109375" style="1079" customWidth="1"/>
    <col min="8968" max="8968" width="16" style="1079" customWidth="1"/>
    <col min="8969" max="8969" width="6.88671875" style="1079" customWidth="1"/>
    <col min="8970" max="8970" width="10.88671875" style="1079" customWidth="1"/>
    <col min="8971" max="8971" width="9.6640625" style="1079" customWidth="1"/>
    <col min="8972" max="9221" width="9" style="1079"/>
    <col min="9222" max="9222" width="12" style="1079" customWidth="1"/>
    <col min="9223" max="9223" width="13.109375" style="1079" customWidth="1"/>
    <col min="9224" max="9224" width="16" style="1079" customWidth="1"/>
    <col min="9225" max="9225" width="6.88671875" style="1079" customWidth="1"/>
    <col min="9226" max="9226" width="10.88671875" style="1079" customWidth="1"/>
    <col min="9227" max="9227" width="9.6640625" style="1079" customWidth="1"/>
    <col min="9228" max="9477" width="9" style="1079"/>
    <col min="9478" max="9478" width="12" style="1079" customWidth="1"/>
    <col min="9479" max="9479" width="13.109375" style="1079" customWidth="1"/>
    <col min="9480" max="9480" width="16" style="1079" customWidth="1"/>
    <col min="9481" max="9481" width="6.88671875" style="1079" customWidth="1"/>
    <col min="9482" max="9482" width="10.88671875" style="1079" customWidth="1"/>
    <col min="9483" max="9483" width="9.6640625" style="1079" customWidth="1"/>
    <col min="9484" max="9733" width="9" style="1079"/>
    <col min="9734" max="9734" width="12" style="1079" customWidth="1"/>
    <col min="9735" max="9735" width="13.109375" style="1079" customWidth="1"/>
    <col min="9736" max="9736" width="16" style="1079" customWidth="1"/>
    <col min="9737" max="9737" width="6.88671875" style="1079" customWidth="1"/>
    <col min="9738" max="9738" width="10.88671875" style="1079" customWidth="1"/>
    <col min="9739" max="9739" width="9.6640625" style="1079" customWidth="1"/>
    <col min="9740" max="9989" width="9" style="1079"/>
    <col min="9990" max="9990" width="12" style="1079" customWidth="1"/>
    <col min="9991" max="9991" width="13.109375" style="1079" customWidth="1"/>
    <col min="9992" max="9992" width="16" style="1079" customWidth="1"/>
    <col min="9993" max="9993" width="6.88671875" style="1079" customWidth="1"/>
    <col min="9994" max="9994" width="10.88671875" style="1079" customWidth="1"/>
    <col min="9995" max="9995" width="9.6640625" style="1079" customWidth="1"/>
    <col min="9996" max="10245" width="9" style="1079"/>
    <col min="10246" max="10246" width="12" style="1079" customWidth="1"/>
    <col min="10247" max="10247" width="13.109375" style="1079" customWidth="1"/>
    <col min="10248" max="10248" width="16" style="1079" customWidth="1"/>
    <col min="10249" max="10249" width="6.88671875" style="1079" customWidth="1"/>
    <col min="10250" max="10250" width="10.88671875" style="1079" customWidth="1"/>
    <col min="10251" max="10251" width="9.6640625" style="1079" customWidth="1"/>
    <col min="10252" max="10501" width="9" style="1079"/>
    <col min="10502" max="10502" width="12" style="1079" customWidth="1"/>
    <col min="10503" max="10503" width="13.109375" style="1079" customWidth="1"/>
    <col min="10504" max="10504" width="16" style="1079" customWidth="1"/>
    <col min="10505" max="10505" width="6.88671875" style="1079" customWidth="1"/>
    <col min="10506" max="10506" width="10.88671875" style="1079" customWidth="1"/>
    <col min="10507" max="10507" width="9.6640625" style="1079" customWidth="1"/>
    <col min="10508" max="10757" width="9" style="1079"/>
    <col min="10758" max="10758" width="12" style="1079" customWidth="1"/>
    <col min="10759" max="10759" width="13.109375" style="1079" customWidth="1"/>
    <col min="10760" max="10760" width="16" style="1079" customWidth="1"/>
    <col min="10761" max="10761" width="6.88671875" style="1079" customWidth="1"/>
    <col min="10762" max="10762" width="10.88671875" style="1079" customWidth="1"/>
    <col min="10763" max="10763" width="9.6640625" style="1079" customWidth="1"/>
    <col min="10764" max="11013" width="9" style="1079"/>
    <col min="11014" max="11014" width="12" style="1079" customWidth="1"/>
    <col min="11015" max="11015" width="13.109375" style="1079" customWidth="1"/>
    <col min="11016" max="11016" width="16" style="1079" customWidth="1"/>
    <col min="11017" max="11017" width="6.88671875" style="1079" customWidth="1"/>
    <col min="11018" max="11018" width="10.88671875" style="1079" customWidth="1"/>
    <col min="11019" max="11019" width="9.6640625" style="1079" customWidth="1"/>
    <col min="11020" max="11269" width="9" style="1079"/>
    <col min="11270" max="11270" width="12" style="1079" customWidth="1"/>
    <col min="11271" max="11271" width="13.109375" style="1079" customWidth="1"/>
    <col min="11272" max="11272" width="16" style="1079" customWidth="1"/>
    <col min="11273" max="11273" width="6.88671875" style="1079" customWidth="1"/>
    <col min="11274" max="11274" width="10.88671875" style="1079" customWidth="1"/>
    <col min="11275" max="11275" width="9.6640625" style="1079" customWidth="1"/>
    <col min="11276" max="11525" width="9" style="1079"/>
    <col min="11526" max="11526" width="12" style="1079" customWidth="1"/>
    <col min="11527" max="11527" width="13.109375" style="1079" customWidth="1"/>
    <col min="11528" max="11528" width="16" style="1079" customWidth="1"/>
    <col min="11529" max="11529" width="6.88671875" style="1079" customWidth="1"/>
    <col min="11530" max="11530" width="10.88671875" style="1079" customWidth="1"/>
    <col min="11531" max="11531" width="9.6640625" style="1079" customWidth="1"/>
    <col min="11532" max="11781" width="9" style="1079"/>
    <col min="11782" max="11782" width="12" style="1079" customWidth="1"/>
    <col min="11783" max="11783" width="13.109375" style="1079" customWidth="1"/>
    <col min="11784" max="11784" width="16" style="1079" customWidth="1"/>
    <col min="11785" max="11785" width="6.88671875" style="1079" customWidth="1"/>
    <col min="11786" max="11786" width="10.88671875" style="1079" customWidth="1"/>
    <col min="11787" max="11787" width="9.6640625" style="1079" customWidth="1"/>
    <col min="11788" max="12037" width="9" style="1079"/>
    <col min="12038" max="12038" width="12" style="1079" customWidth="1"/>
    <col min="12039" max="12039" width="13.109375" style="1079" customWidth="1"/>
    <col min="12040" max="12040" width="16" style="1079" customWidth="1"/>
    <col min="12041" max="12041" width="6.88671875" style="1079" customWidth="1"/>
    <col min="12042" max="12042" width="10.88671875" style="1079" customWidth="1"/>
    <col min="12043" max="12043" width="9.6640625" style="1079" customWidth="1"/>
    <col min="12044" max="12293" width="9" style="1079"/>
    <col min="12294" max="12294" width="12" style="1079" customWidth="1"/>
    <col min="12295" max="12295" width="13.109375" style="1079" customWidth="1"/>
    <col min="12296" max="12296" width="16" style="1079" customWidth="1"/>
    <col min="12297" max="12297" width="6.88671875" style="1079" customWidth="1"/>
    <col min="12298" max="12298" width="10.88671875" style="1079" customWidth="1"/>
    <col min="12299" max="12299" width="9.6640625" style="1079" customWidth="1"/>
    <col min="12300" max="12549" width="9" style="1079"/>
    <col min="12550" max="12550" width="12" style="1079" customWidth="1"/>
    <col min="12551" max="12551" width="13.109375" style="1079" customWidth="1"/>
    <col min="12552" max="12552" width="16" style="1079" customWidth="1"/>
    <col min="12553" max="12553" width="6.88671875" style="1079" customWidth="1"/>
    <col min="12554" max="12554" width="10.88671875" style="1079" customWidth="1"/>
    <col min="12555" max="12555" width="9.6640625" style="1079" customWidth="1"/>
    <col min="12556" max="12805" width="9" style="1079"/>
    <col min="12806" max="12806" width="12" style="1079" customWidth="1"/>
    <col min="12807" max="12807" width="13.109375" style="1079" customWidth="1"/>
    <col min="12808" max="12808" width="16" style="1079" customWidth="1"/>
    <col min="12809" max="12809" width="6.88671875" style="1079" customWidth="1"/>
    <col min="12810" max="12810" width="10.88671875" style="1079" customWidth="1"/>
    <col min="12811" max="12811" width="9.6640625" style="1079" customWidth="1"/>
    <col min="12812" max="13061" width="9" style="1079"/>
    <col min="13062" max="13062" width="12" style="1079" customWidth="1"/>
    <col min="13063" max="13063" width="13.109375" style="1079" customWidth="1"/>
    <col min="13064" max="13064" width="16" style="1079" customWidth="1"/>
    <col min="13065" max="13065" width="6.88671875" style="1079" customWidth="1"/>
    <col min="13066" max="13066" width="10.88671875" style="1079" customWidth="1"/>
    <col min="13067" max="13067" width="9.6640625" style="1079" customWidth="1"/>
    <col min="13068" max="13317" width="9" style="1079"/>
    <col min="13318" max="13318" width="12" style="1079" customWidth="1"/>
    <col min="13319" max="13319" width="13.109375" style="1079" customWidth="1"/>
    <col min="13320" max="13320" width="16" style="1079" customWidth="1"/>
    <col min="13321" max="13321" width="6.88671875" style="1079" customWidth="1"/>
    <col min="13322" max="13322" width="10.88671875" style="1079" customWidth="1"/>
    <col min="13323" max="13323" width="9.6640625" style="1079" customWidth="1"/>
    <col min="13324" max="13573" width="9" style="1079"/>
    <col min="13574" max="13574" width="12" style="1079" customWidth="1"/>
    <col min="13575" max="13575" width="13.109375" style="1079" customWidth="1"/>
    <col min="13576" max="13576" width="16" style="1079" customWidth="1"/>
    <col min="13577" max="13577" width="6.88671875" style="1079" customWidth="1"/>
    <col min="13578" max="13578" width="10.88671875" style="1079" customWidth="1"/>
    <col min="13579" max="13579" width="9.6640625" style="1079" customWidth="1"/>
    <col min="13580" max="13829" width="9" style="1079"/>
    <col min="13830" max="13830" width="12" style="1079" customWidth="1"/>
    <col min="13831" max="13831" width="13.109375" style="1079" customWidth="1"/>
    <col min="13832" max="13832" width="16" style="1079" customWidth="1"/>
    <col min="13833" max="13833" width="6.88671875" style="1079" customWidth="1"/>
    <col min="13834" max="13834" width="10.88671875" style="1079" customWidth="1"/>
    <col min="13835" max="13835" width="9.6640625" style="1079" customWidth="1"/>
    <col min="13836" max="14085" width="9" style="1079"/>
    <col min="14086" max="14086" width="12" style="1079" customWidth="1"/>
    <col min="14087" max="14087" width="13.109375" style="1079" customWidth="1"/>
    <col min="14088" max="14088" width="16" style="1079" customWidth="1"/>
    <col min="14089" max="14089" width="6.88671875" style="1079" customWidth="1"/>
    <col min="14090" max="14090" width="10.88671875" style="1079" customWidth="1"/>
    <col min="14091" max="14091" width="9.6640625" style="1079" customWidth="1"/>
    <col min="14092" max="14341" width="9" style="1079"/>
    <col min="14342" max="14342" width="12" style="1079" customWidth="1"/>
    <col min="14343" max="14343" width="13.109375" style="1079" customWidth="1"/>
    <col min="14344" max="14344" width="16" style="1079" customWidth="1"/>
    <col min="14345" max="14345" width="6.88671875" style="1079" customWidth="1"/>
    <col min="14346" max="14346" width="10.88671875" style="1079" customWidth="1"/>
    <col min="14347" max="14347" width="9.6640625" style="1079" customWidth="1"/>
    <col min="14348" max="14597" width="9" style="1079"/>
    <col min="14598" max="14598" width="12" style="1079" customWidth="1"/>
    <col min="14599" max="14599" width="13.109375" style="1079" customWidth="1"/>
    <col min="14600" max="14600" width="16" style="1079" customWidth="1"/>
    <col min="14601" max="14601" width="6.88671875" style="1079" customWidth="1"/>
    <col min="14602" max="14602" width="10.88671875" style="1079" customWidth="1"/>
    <col min="14603" max="14603" width="9.6640625" style="1079" customWidth="1"/>
    <col min="14604" max="14853" width="9" style="1079"/>
    <col min="14854" max="14854" width="12" style="1079" customWidth="1"/>
    <col min="14855" max="14855" width="13.109375" style="1079" customWidth="1"/>
    <col min="14856" max="14856" width="16" style="1079" customWidth="1"/>
    <col min="14857" max="14857" width="6.88671875" style="1079" customWidth="1"/>
    <col min="14858" max="14858" width="10.88671875" style="1079" customWidth="1"/>
    <col min="14859" max="14859" width="9.6640625" style="1079" customWidth="1"/>
    <col min="14860" max="15109" width="9" style="1079"/>
    <col min="15110" max="15110" width="12" style="1079" customWidth="1"/>
    <col min="15111" max="15111" width="13.109375" style="1079" customWidth="1"/>
    <col min="15112" max="15112" width="16" style="1079" customWidth="1"/>
    <col min="15113" max="15113" width="6.88671875" style="1079" customWidth="1"/>
    <col min="15114" max="15114" width="10.88671875" style="1079" customWidth="1"/>
    <col min="15115" max="15115" width="9.6640625" style="1079" customWidth="1"/>
    <col min="15116" max="15365" width="9" style="1079"/>
    <col min="15366" max="15366" width="12" style="1079" customWidth="1"/>
    <col min="15367" max="15367" width="13.109375" style="1079" customWidth="1"/>
    <col min="15368" max="15368" width="16" style="1079" customWidth="1"/>
    <col min="15369" max="15369" width="6.88671875" style="1079" customWidth="1"/>
    <col min="15370" max="15370" width="10.88671875" style="1079" customWidth="1"/>
    <col min="15371" max="15371" width="9.6640625" style="1079" customWidth="1"/>
    <col min="15372" max="15621" width="9" style="1079"/>
    <col min="15622" max="15622" width="12" style="1079" customWidth="1"/>
    <col min="15623" max="15623" width="13.109375" style="1079" customWidth="1"/>
    <col min="15624" max="15624" width="16" style="1079" customWidth="1"/>
    <col min="15625" max="15625" width="6.88671875" style="1079" customWidth="1"/>
    <col min="15626" max="15626" width="10.88671875" style="1079" customWidth="1"/>
    <col min="15627" max="15627" width="9.6640625" style="1079" customWidth="1"/>
    <col min="15628" max="15877" width="9" style="1079"/>
    <col min="15878" max="15878" width="12" style="1079" customWidth="1"/>
    <col min="15879" max="15879" width="13.109375" style="1079" customWidth="1"/>
    <col min="15880" max="15880" width="16" style="1079" customWidth="1"/>
    <col min="15881" max="15881" width="6.88671875" style="1079" customWidth="1"/>
    <col min="15882" max="15882" width="10.88671875" style="1079" customWidth="1"/>
    <col min="15883" max="15883" width="9.6640625" style="1079" customWidth="1"/>
    <col min="15884" max="16133" width="9" style="1079"/>
    <col min="16134" max="16134" width="12" style="1079" customWidth="1"/>
    <col min="16135" max="16135" width="13.109375" style="1079" customWidth="1"/>
    <col min="16136" max="16136" width="16" style="1079" customWidth="1"/>
    <col min="16137" max="16137" width="6.88671875" style="1079" customWidth="1"/>
    <col min="16138" max="16138" width="10.88671875" style="1079" customWidth="1"/>
    <col min="16139" max="16139" width="9.6640625" style="1079" customWidth="1"/>
    <col min="16140" max="16384" width="9" style="1079"/>
  </cols>
  <sheetData>
    <row r="1" spans="2:11" ht="27" customHeight="1">
      <c r="B1" s="1079" t="s">
        <v>1963</v>
      </c>
    </row>
    <row r="2" spans="2:11" ht="15.75" customHeight="1"/>
    <row r="3" spans="2:11" ht="13.8" thickBot="1"/>
    <row r="4" spans="2:11" ht="21" customHeight="1">
      <c r="B4" s="1170" t="s">
        <v>59</v>
      </c>
      <c r="C4" s="1827" t="str">
        <f>入力シート!C4</f>
        <v>街第101号</v>
      </c>
      <c r="E4" s="1171"/>
      <c r="F4" s="5288" t="str">
        <f>入力シート!C6</f>
        <v>都市建設部河川課</v>
      </c>
      <c r="G4" s="5289"/>
      <c r="H4" s="5290"/>
      <c r="I4" s="5305" t="s">
        <v>1964</v>
      </c>
      <c r="J4" s="1172" t="s">
        <v>957</v>
      </c>
    </row>
    <row r="5" spans="2:11" ht="42" customHeight="1" thickBot="1">
      <c r="B5" s="1173" t="s">
        <v>1965</v>
      </c>
      <c r="C5" s="1174"/>
      <c r="E5" s="1186"/>
      <c r="F5" s="5302" t="s">
        <v>1977</v>
      </c>
      <c r="G5" s="5303"/>
      <c r="H5" s="5304"/>
      <c r="I5" s="5054"/>
      <c r="J5" s="1174"/>
    </row>
    <row r="6" spans="2:11" ht="26.25" customHeight="1">
      <c r="B6" s="1175"/>
      <c r="C6" s="1176"/>
      <c r="D6" s="1176"/>
      <c r="E6" s="1176"/>
      <c r="F6" s="1177"/>
      <c r="G6" s="5306">
        <v>45413</v>
      </c>
      <c r="H6" s="5306"/>
      <c r="I6" s="5306"/>
      <c r="J6" s="5306"/>
      <c r="K6" s="1806"/>
    </row>
    <row r="7" spans="2:11" ht="9.75" customHeight="1">
      <c r="B7" s="1178"/>
      <c r="C7" s="1177"/>
      <c r="D7" s="1177"/>
      <c r="E7" s="1177"/>
      <c r="F7" s="1177"/>
      <c r="G7" s="1177"/>
      <c r="H7" s="1177"/>
      <c r="I7" s="1177"/>
      <c r="J7" s="1171"/>
    </row>
    <row r="8" spans="2:11" ht="47.25" customHeight="1">
      <c r="B8" s="5291" t="s">
        <v>1966</v>
      </c>
      <c r="C8" s="5292"/>
      <c r="D8" s="5292"/>
      <c r="E8" s="5292"/>
      <c r="F8" s="5292"/>
      <c r="G8" s="5292"/>
      <c r="H8" s="5292"/>
      <c r="I8" s="5292"/>
      <c r="J8" s="5293"/>
    </row>
    <row r="9" spans="2:11" ht="25.5" customHeight="1">
      <c r="B9" s="1178"/>
      <c r="C9" s="1177"/>
      <c r="D9" s="1177"/>
      <c r="E9" s="1177"/>
      <c r="F9" s="1177"/>
      <c r="G9" s="1177"/>
      <c r="H9" s="1177"/>
      <c r="I9" s="1177"/>
      <c r="J9" s="1171"/>
    </row>
    <row r="10" spans="2:11" ht="25.5" customHeight="1">
      <c r="B10" s="5272" t="str">
        <f>入力シート!C5</f>
        <v>久留米市長</v>
      </c>
      <c r="C10" s="5273"/>
      <c r="D10" s="1177" t="s">
        <v>309</v>
      </c>
      <c r="E10" s="1177"/>
      <c r="F10" s="1177"/>
      <c r="G10" s="1177"/>
      <c r="H10" s="1177"/>
      <c r="I10" s="1177"/>
      <c r="J10" s="1171"/>
    </row>
    <row r="11" spans="2:11" ht="25.5" customHeight="1">
      <c r="B11" s="1178"/>
      <c r="C11" s="1177"/>
      <c r="D11" s="1177"/>
      <c r="E11" s="1177"/>
      <c r="F11" s="1177"/>
      <c r="G11" s="1177"/>
      <c r="H11" s="1177"/>
      <c r="I11" s="1177"/>
      <c r="J11" s="1171"/>
    </row>
    <row r="12" spans="2:11" ht="25.5" customHeight="1">
      <c r="B12" s="1178"/>
      <c r="C12" s="1177"/>
      <c r="D12" s="1177"/>
      <c r="E12" s="1180"/>
      <c r="F12" s="1180" t="s">
        <v>1967</v>
      </c>
      <c r="G12" s="5274" t="str">
        <f>入力シート!C25</f>
        <v>久留米市〇〇町１２３</v>
      </c>
      <c r="H12" s="5274"/>
      <c r="I12" s="5274"/>
      <c r="J12" s="5275"/>
    </row>
    <row r="13" spans="2:11" ht="25.5" customHeight="1">
      <c r="B13" s="1178"/>
      <c r="C13" s="1177"/>
      <c r="D13" s="1177"/>
      <c r="E13" s="1180" t="s">
        <v>1968</v>
      </c>
      <c r="F13" s="1180" t="s">
        <v>1969</v>
      </c>
      <c r="G13" s="5274" t="str">
        <f>入力シート!C26</f>
        <v>(株）○○○○建設</v>
      </c>
      <c r="H13" s="5274"/>
      <c r="I13" s="5274"/>
      <c r="J13" s="5275"/>
    </row>
    <row r="14" spans="2:11" ht="25.5" customHeight="1">
      <c r="B14" s="1178"/>
      <c r="C14" s="1177"/>
      <c r="D14" s="1177"/>
      <c r="E14" s="1180"/>
      <c r="F14" s="1180" t="s">
        <v>1970</v>
      </c>
      <c r="G14" s="5274" t="str">
        <f>入力シート!C27</f>
        <v>代表取締役　久留米一郎</v>
      </c>
      <c r="H14" s="5274"/>
      <c r="I14" s="5274"/>
      <c r="J14" s="1181"/>
    </row>
    <row r="15" spans="2:11" ht="25.5" customHeight="1">
      <c r="B15" s="1178"/>
      <c r="C15" s="1177"/>
      <c r="D15" s="1177"/>
      <c r="E15" s="1180"/>
      <c r="F15" s="1180" t="s">
        <v>1971</v>
      </c>
      <c r="G15" s="5274" t="str">
        <f>入力シート!C28</f>
        <v>0942-12-○○○○</v>
      </c>
      <c r="H15" s="5274"/>
      <c r="I15" s="5274"/>
      <c r="J15" s="5275"/>
    </row>
    <row r="16" spans="2:11" ht="25.5" customHeight="1">
      <c r="B16" s="1178"/>
      <c r="C16" s="1177"/>
      <c r="D16" s="1177"/>
      <c r="E16" s="1177"/>
      <c r="F16" s="1177"/>
      <c r="G16" s="1177"/>
      <c r="H16" s="1177"/>
      <c r="I16" s="1177"/>
      <c r="J16" s="1171"/>
    </row>
    <row r="17" spans="2:15" ht="24" customHeight="1">
      <c r="B17" s="1179" t="s">
        <v>1972</v>
      </c>
      <c r="C17" s="1177"/>
      <c r="D17" s="1177"/>
      <c r="E17" s="1177"/>
      <c r="F17" s="1177"/>
      <c r="G17" s="1177"/>
      <c r="H17" s="1177"/>
      <c r="I17" s="1177"/>
      <c r="J17" s="1171"/>
    </row>
    <row r="18" spans="2:15" ht="20.25" customHeight="1" thickBot="1">
      <c r="B18" s="1178"/>
      <c r="C18" s="1177"/>
      <c r="D18" s="1177"/>
      <c r="E18" s="1177"/>
      <c r="F18" s="1177"/>
      <c r="G18" s="1177"/>
      <c r="H18" s="1177"/>
      <c r="I18" s="1177"/>
      <c r="J18" s="1171"/>
    </row>
    <row r="19" spans="2:15" ht="49.5" customHeight="1">
      <c r="B19" s="5294" t="s">
        <v>157</v>
      </c>
      <c r="C19" s="5295"/>
      <c r="D19" s="5296" t="str">
        <f>入力シート!C10</f>
        <v>○○校区道路改良工事</v>
      </c>
      <c r="E19" s="5297"/>
      <c r="F19" s="5297"/>
      <c r="G19" s="5297"/>
      <c r="H19" s="5297"/>
      <c r="I19" s="5297"/>
      <c r="J19" s="5298"/>
    </row>
    <row r="20" spans="2:15" ht="49.5" customHeight="1">
      <c r="B20" s="5276" t="s">
        <v>77</v>
      </c>
      <c r="C20" s="5277"/>
      <c r="D20" s="5299" t="str">
        <f>入力シート!C12</f>
        <v>久留米市○○町</v>
      </c>
      <c r="E20" s="5300"/>
      <c r="F20" s="5300"/>
      <c r="G20" s="5300"/>
      <c r="H20" s="5300"/>
      <c r="I20" s="5300"/>
      <c r="J20" s="5301"/>
    </row>
    <row r="21" spans="2:15" ht="49.5" customHeight="1">
      <c r="B21" s="5276" t="s">
        <v>1973</v>
      </c>
      <c r="C21" s="5277"/>
      <c r="D21" s="152"/>
      <c r="E21" s="1187"/>
      <c r="F21" s="5285">
        <f>入力シート!C24</f>
        <v>13000000</v>
      </c>
      <c r="G21" s="5285"/>
      <c r="H21" s="1189" t="s">
        <v>599</v>
      </c>
      <c r="I21" s="1187"/>
      <c r="J21" s="1188"/>
      <c r="N21" s="1182"/>
    </row>
    <row r="22" spans="2:15" ht="38.25" customHeight="1">
      <c r="B22" s="5278" t="s">
        <v>1974</v>
      </c>
      <c r="C22" s="5279"/>
      <c r="D22" s="5280">
        <v>45413</v>
      </c>
      <c r="E22" s="5281"/>
      <c r="F22" s="5281"/>
      <c r="G22" s="5281"/>
      <c r="H22" s="5281"/>
      <c r="I22" s="5281"/>
      <c r="J22" s="5282"/>
      <c r="M22" s="1183"/>
      <c r="N22" s="1183"/>
      <c r="O22" s="1183"/>
    </row>
    <row r="23" spans="2:15" ht="38.25" customHeight="1">
      <c r="B23" s="5283" t="s">
        <v>1975</v>
      </c>
      <c r="C23" s="5284"/>
      <c r="D23" s="5286" t="s">
        <v>2415</v>
      </c>
      <c r="E23" s="5287"/>
      <c r="F23" s="5287"/>
      <c r="G23" s="5287"/>
      <c r="H23" s="1187"/>
      <c r="I23" s="1190">
        <v>2</v>
      </c>
      <c r="J23" s="1188" t="s">
        <v>1978</v>
      </c>
      <c r="M23" s="1184"/>
      <c r="N23" s="1184"/>
      <c r="O23" s="1184"/>
    </row>
    <row r="24" spans="2:15" ht="50.25" customHeight="1" thickBot="1">
      <c r="B24" s="5267" t="s">
        <v>1976</v>
      </c>
      <c r="C24" s="5268"/>
      <c r="D24" s="5269">
        <v>45413</v>
      </c>
      <c r="E24" s="5270"/>
      <c r="F24" s="5270"/>
      <c r="G24" s="5270"/>
      <c r="H24" s="5270"/>
      <c r="I24" s="5270"/>
      <c r="J24" s="5271"/>
      <c r="M24" s="1185"/>
      <c r="N24" s="1185"/>
      <c r="O24" s="1185"/>
    </row>
    <row r="25" spans="2:15" ht="20.100000000000001" customHeight="1">
      <c r="B25" s="1177"/>
      <c r="C25" s="1177"/>
      <c r="D25" s="1177"/>
      <c r="E25" s="1177"/>
      <c r="F25" s="1177"/>
      <c r="G25" s="1177"/>
      <c r="H25" s="1177"/>
      <c r="I25" s="1177"/>
      <c r="J25" s="1177"/>
      <c r="K25" s="1177"/>
    </row>
    <row r="26" spans="2:15" ht="20.100000000000001" customHeight="1">
      <c r="B26" s="1177"/>
      <c r="C26" s="1177"/>
      <c r="D26" s="1177"/>
      <c r="E26" s="1177"/>
      <c r="F26" s="1177"/>
      <c r="G26" s="1177"/>
      <c r="H26" s="1177"/>
      <c r="I26" s="1177"/>
      <c r="J26" s="1177"/>
      <c r="K26" s="1177"/>
    </row>
    <row r="27" spans="2:15">
      <c r="B27" s="1177"/>
      <c r="C27" s="1177"/>
      <c r="D27" s="1177"/>
      <c r="E27" s="1177"/>
      <c r="F27" s="1177"/>
      <c r="G27" s="1177"/>
      <c r="H27" s="1177"/>
      <c r="I27" s="1177"/>
    </row>
  </sheetData>
  <mergeCells count="22">
    <mergeCell ref="F4:H4"/>
    <mergeCell ref="B8:J8"/>
    <mergeCell ref="B19:C19"/>
    <mergeCell ref="D19:J19"/>
    <mergeCell ref="B20:C20"/>
    <mergeCell ref="D20:J20"/>
    <mergeCell ref="F5:H5"/>
    <mergeCell ref="I4:I5"/>
    <mergeCell ref="G6:J6"/>
    <mergeCell ref="B24:C24"/>
    <mergeCell ref="D24:J24"/>
    <mergeCell ref="B10:C10"/>
    <mergeCell ref="G12:J12"/>
    <mergeCell ref="G13:J13"/>
    <mergeCell ref="G14:I14"/>
    <mergeCell ref="G15:J15"/>
    <mergeCell ref="B21:C21"/>
    <mergeCell ref="B22:C22"/>
    <mergeCell ref="D22:J22"/>
    <mergeCell ref="B23:C23"/>
    <mergeCell ref="F21:G21"/>
    <mergeCell ref="D23:G23"/>
  </mergeCells>
  <phoneticPr fontId="14"/>
  <pageMargins left="0.55118110236220474" right="0.31496062992125984" top="1.0236220472440944" bottom="0.23622047244094491" header="0.19685039370078741" footer="0.19685039370078741"/>
  <pageSetup paperSize="9" orientation="portrait" blackAndWhite="1"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63"/>
  <sheetViews>
    <sheetView view="pageBreakPreview" zoomScaleNormal="100" zoomScaleSheetLayoutView="100" workbookViewId="0">
      <selection activeCell="N18" sqref="N18"/>
    </sheetView>
  </sheetViews>
  <sheetFormatPr defaultRowHeight="13.2"/>
  <cols>
    <col min="1" max="1" width="8.88671875" style="1340"/>
    <col min="2" max="2" width="16.33203125" style="1340" customWidth="1"/>
    <col min="3" max="3" width="10.33203125" style="1340" customWidth="1"/>
    <col min="4" max="4" width="7.88671875" style="1340" customWidth="1"/>
    <col min="5" max="5" width="2.44140625" style="1340" customWidth="1"/>
    <col min="6" max="6" width="7.6640625" style="1340" customWidth="1"/>
    <col min="7" max="7" width="8.88671875" style="1340"/>
    <col min="8" max="8" width="2.6640625" style="1340" customWidth="1"/>
    <col min="9" max="9" width="8.88671875" style="1340"/>
    <col min="10" max="10" width="12.88671875" style="1340" customWidth="1"/>
    <col min="11" max="12" width="3.88671875" style="1340" customWidth="1"/>
    <col min="13" max="257" width="8.88671875" style="1340"/>
    <col min="258" max="258" width="16.33203125" style="1340" customWidth="1"/>
    <col min="259" max="259" width="10.33203125" style="1340" customWidth="1"/>
    <col min="260" max="260" width="7.88671875" style="1340" customWidth="1"/>
    <col min="261" max="261" width="2.44140625" style="1340" customWidth="1"/>
    <col min="262" max="262" width="7.6640625" style="1340" customWidth="1"/>
    <col min="263" max="263" width="8.88671875" style="1340"/>
    <col min="264" max="264" width="2.6640625" style="1340" customWidth="1"/>
    <col min="265" max="513" width="8.88671875" style="1340"/>
    <col min="514" max="514" width="16.33203125" style="1340" customWidth="1"/>
    <col min="515" max="515" width="10.33203125" style="1340" customWidth="1"/>
    <col min="516" max="516" width="7.88671875" style="1340" customWidth="1"/>
    <col min="517" max="517" width="2.44140625" style="1340" customWidth="1"/>
    <col min="518" max="518" width="7.6640625" style="1340" customWidth="1"/>
    <col min="519" max="519" width="8.88671875" style="1340"/>
    <col min="520" max="520" width="2.6640625" style="1340" customWidth="1"/>
    <col min="521" max="769" width="8.88671875" style="1340"/>
    <col min="770" max="770" width="16.33203125" style="1340" customWidth="1"/>
    <col min="771" max="771" width="10.33203125" style="1340" customWidth="1"/>
    <col min="772" max="772" width="7.88671875" style="1340" customWidth="1"/>
    <col min="773" max="773" width="2.44140625" style="1340" customWidth="1"/>
    <col min="774" max="774" width="7.6640625" style="1340" customWidth="1"/>
    <col min="775" max="775" width="8.88671875" style="1340"/>
    <col min="776" max="776" width="2.6640625" style="1340" customWidth="1"/>
    <col min="777" max="1025" width="8.88671875" style="1340"/>
    <col min="1026" max="1026" width="16.33203125" style="1340" customWidth="1"/>
    <col min="1027" max="1027" width="10.33203125" style="1340" customWidth="1"/>
    <col min="1028" max="1028" width="7.88671875" style="1340" customWidth="1"/>
    <col min="1029" max="1029" width="2.44140625" style="1340" customWidth="1"/>
    <col min="1030" max="1030" width="7.6640625" style="1340" customWidth="1"/>
    <col min="1031" max="1031" width="8.88671875" style="1340"/>
    <col min="1032" max="1032" width="2.6640625" style="1340" customWidth="1"/>
    <col min="1033" max="1281" width="8.88671875" style="1340"/>
    <col min="1282" max="1282" width="16.33203125" style="1340" customWidth="1"/>
    <col min="1283" max="1283" width="10.33203125" style="1340" customWidth="1"/>
    <col min="1284" max="1284" width="7.88671875" style="1340" customWidth="1"/>
    <col min="1285" max="1285" width="2.44140625" style="1340" customWidth="1"/>
    <col min="1286" max="1286" width="7.6640625" style="1340" customWidth="1"/>
    <col min="1287" max="1287" width="8.88671875" style="1340"/>
    <col min="1288" max="1288" width="2.6640625" style="1340" customWidth="1"/>
    <col min="1289" max="1537" width="8.88671875" style="1340"/>
    <col min="1538" max="1538" width="16.33203125" style="1340" customWidth="1"/>
    <col min="1539" max="1539" width="10.33203125" style="1340" customWidth="1"/>
    <col min="1540" max="1540" width="7.88671875" style="1340" customWidth="1"/>
    <col min="1541" max="1541" width="2.44140625" style="1340" customWidth="1"/>
    <col min="1542" max="1542" width="7.6640625" style="1340" customWidth="1"/>
    <col min="1543" max="1543" width="8.88671875" style="1340"/>
    <col min="1544" max="1544" width="2.6640625" style="1340" customWidth="1"/>
    <col min="1545" max="1793" width="8.88671875" style="1340"/>
    <col min="1794" max="1794" width="16.33203125" style="1340" customWidth="1"/>
    <col min="1795" max="1795" width="10.33203125" style="1340" customWidth="1"/>
    <col min="1796" max="1796" width="7.88671875" style="1340" customWidth="1"/>
    <col min="1797" max="1797" width="2.44140625" style="1340" customWidth="1"/>
    <col min="1798" max="1798" width="7.6640625" style="1340" customWidth="1"/>
    <col min="1799" max="1799" width="8.88671875" style="1340"/>
    <col min="1800" max="1800" width="2.6640625" style="1340" customWidth="1"/>
    <col min="1801" max="2049" width="8.88671875" style="1340"/>
    <col min="2050" max="2050" width="16.33203125" style="1340" customWidth="1"/>
    <col min="2051" max="2051" width="10.33203125" style="1340" customWidth="1"/>
    <col min="2052" max="2052" width="7.88671875" style="1340" customWidth="1"/>
    <col min="2053" max="2053" width="2.44140625" style="1340" customWidth="1"/>
    <col min="2054" max="2054" width="7.6640625" style="1340" customWidth="1"/>
    <col min="2055" max="2055" width="8.88671875" style="1340"/>
    <col min="2056" max="2056" width="2.6640625" style="1340" customWidth="1"/>
    <col min="2057" max="2305" width="8.88671875" style="1340"/>
    <col min="2306" max="2306" width="16.33203125" style="1340" customWidth="1"/>
    <col min="2307" max="2307" width="10.33203125" style="1340" customWidth="1"/>
    <col min="2308" max="2308" width="7.88671875" style="1340" customWidth="1"/>
    <col min="2309" max="2309" width="2.44140625" style="1340" customWidth="1"/>
    <col min="2310" max="2310" width="7.6640625" style="1340" customWidth="1"/>
    <col min="2311" max="2311" width="8.88671875" style="1340"/>
    <col min="2312" max="2312" width="2.6640625" style="1340" customWidth="1"/>
    <col min="2313" max="2561" width="8.88671875" style="1340"/>
    <col min="2562" max="2562" width="16.33203125" style="1340" customWidth="1"/>
    <col min="2563" max="2563" width="10.33203125" style="1340" customWidth="1"/>
    <col min="2564" max="2564" width="7.88671875" style="1340" customWidth="1"/>
    <col min="2565" max="2565" width="2.44140625" style="1340" customWidth="1"/>
    <col min="2566" max="2566" width="7.6640625" style="1340" customWidth="1"/>
    <col min="2567" max="2567" width="8.88671875" style="1340"/>
    <col min="2568" max="2568" width="2.6640625" style="1340" customWidth="1"/>
    <col min="2569" max="2817" width="8.88671875" style="1340"/>
    <col min="2818" max="2818" width="16.33203125" style="1340" customWidth="1"/>
    <col min="2819" max="2819" width="10.33203125" style="1340" customWidth="1"/>
    <col min="2820" max="2820" width="7.88671875" style="1340" customWidth="1"/>
    <col min="2821" max="2821" width="2.44140625" style="1340" customWidth="1"/>
    <col min="2822" max="2822" width="7.6640625" style="1340" customWidth="1"/>
    <col min="2823" max="2823" width="8.88671875" style="1340"/>
    <col min="2824" max="2824" width="2.6640625" style="1340" customWidth="1"/>
    <col min="2825" max="3073" width="8.88671875" style="1340"/>
    <col min="3074" max="3074" width="16.33203125" style="1340" customWidth="1"/>
    <col min="3075" max="3075" width="10.33203125" style="1340" customWidth="1"/>
    <col min="3076" max="3076" width="7.88671875" style="1340" customWidth="1"/>
    <col min="3077" max="3077" width="2.44140625" style="1340" customWidth="1"/>
    <col min="3078" max="3078" width="7.6640625" style="1340" customWidth="1"/>
    <col min="3079" max="3079" width="8.88671875" style="1340"/>
    <col min="3080" max="3080" width="2.6640625" style="1340" customWidth="1"/>
    <col min="3081" max="3329" width="8.88671875" style="1340"/>
    <col min="3330" max="3330" width="16.33203125" style="1340" customWidth="1"/>
    <col min="3331" max="3331" width="10.33203125" style="1340" customWidth="1"/>
    <col min="3332" max="3332" width="7.88671875" style="1340" customWidth="1"/>
    <col min="3333" max="3333" width="2.44140625" style="1340" customWidth="1"/>
    <col min="3334" max="3334" width="7.6640625" style="1340" customWidth="1"/>
    <col min="3335" max="3335" width="8.88671875" style="1340"/>
    <col min="3336" max="3336" width="2.6640625" style="1340" customWidth="1"/>
    <col min="3337" max="3585" width="8.88671875" style="1340"/>
    <col min="3586" max="3586" width="16.33203125" style="1340" customWidth="1"/>
    <col min="3587" max="3587" width="10.33203125" style="1340" customWidth="1"/>
    <col min="3588" max="3588" width="7.88671875" style="1340" customWidth="1"/>
    <col min="3589" max="3589" width="2.44140625" style="1340" customWidth="1"/>
    <col min="3590" max="3590" width="7.6640625" style="1340" customWidth="1"/>
    <col min="3591" max="3591" width="8.88671875" style="1340"/>
    <col min="3592" max="3592" width="2.6640625" style="1340" customWidth="1"/>
    <col min="3593" max="3841" width="8.88671875" style="1340"/>
    <col min="3842" max="3842" width="16.33203125" style="1340" customWidth="1"/>
    <col min="3843" max="3843" width="10.33203125" style="1340" customWidth="1"/>
    <col min="3844" max="3844" width="7.88671875" style="1340" customWidth="1"/>
    <col min="3845" max="3845" width="2.44140625" style="1340" customWidth="1"/>
    <col min="3846" max="3846" width="7.6640625" style="1340" customWidth="1"/>
    <col min="3847" max="3847" width="8.88671875" style="1340"/>
    <col min="3848" max="3848" width="2.6640625" style="1340" customWidth="1"/>
    <col min="3849" max="4097" width="8.88671875" style="1340"/>
    <col min="4098" max="4098" width="16.33203125" style="1340" customWidth="1"/>
    <col min="4099" max="4099" width="10.33203125" style="1340" customWidth="1"/>
    <col min="4100" max="4100" width="7.88671875" style="1340" customWidth="1"/>
    <col min="4101" max="4101" width="2.44140625" style="1340" customWidth="1"/>
    <col min="4102" max="4102" width="7.6640625" style="1340" customWidth="1"/>
    <col min="4103" max="4103" width="8.88671875" style="1340"/>
    <col min="4104" max="4104" width="2.6640625" style="1340" customWidth="1"/>
    <col min="4105" max="4353" width="8.88671875" style="1340"/>
    <col min="4354" max="4354" width="16.33203125" style="1340" customWidth="1"/>
    <col min="4355" max="4355" width="10.33203125" style="1340" customWidth="1"/>
    <col min="4356" max="4356" width="7.88671875" style="1340" customWidth="1"/>
    <col min="4357" max="4357" width="2.44140625" style="1340" customWidth="1"/>
    <col min="4358" max="4358" width="7.6640625" style="1340" customWidth="1"/>
    <col min="4359" max="4359" width="8.88671875" style="1340"/>
    <col min="4360" max="4360" width="2.6640625" style="1340" customWidth="1"/>
    <col min="4361" max="4609" width="8.88671875" style="1340"/>
    <col min="4610" max="4610" width="16.33203125" style="1340" customWidth="1"/>
    <col min="4611" max="4611" width="10.33203125" style="1340" customWidth="1"/>
    <col min="4612" max="4612" width="7.88671875" style="1340" customWidth="1"/>
    <col min="4613" max="4613" width="2.44140625" style="1340" customWidth="1"/>
    <col min="4614" max="4614" width="7.6640625" style="1340" customWidth="1"/>
    <col min="4615" max="4615" width="8.88671875" style="1340"/>
    <col min="4616" max="4616" width="2.6640625" style="1340" customWidth="1"/>
    <col min="4617" max="4865" width="8.88671875" style="1340"/>
    <col min="4866" max="4866" width="16.33203125" style="1340" customWidth="1"/>
    <col min="4867" max="4867" width="10.33203125" style="1340" customWidth="1"/>
    <col min="4868" max="4868" width="7.88671875" style="1340" customWidth="1"/>
    <col min="4869" max="4869" width="2.44140625" style="1340" customWidth="1"/>
    <col min="4870" max="4870" width="7.6640625" style="1340" customWidth="1"/>
    <col min="4871" max="4871" width="8.88671875" style="1340"/>
    <col min="4872" max="4872" width="2.6640625" style="1340" customWidth="1"/>
    <col min="4873" max="5121" width="8.88671875" style="1340"/>
    <col min="5122" max="5122" width="16.33203125" style="1340" customWidth="1"/>
    <col min="5123" max="5123" width="10.33203125" style="1340" customWidth="1"/>
    <col min="5124" max="5124" width="7.88671875" style="1340" customWidth="1"/>
    <col min="5125" max="5125" width="2.44140625" style="1340" customWidth="1"/>
    <col min="5126" max="5126" width="7.6640625" style="1340" customWidth="1"/>
    <col min="5127" max="5127" width="8.88671875" style="1340"/>
    <col min="5128" max="5128" width="2.6640625" style="1340" customWidth="1"/>
    <col min="5129" max="5377" width="8.88671875" style="1340"/>
    <col min="5378" max="5378" width="16.33203125" style="1340" customWidth="1"/>
    <col min="5379" max="5379" width="10.33203125" style="1340" customWidth="1"/>
    <col min="5380" max="5380" width="7.88671875" style="1340" customWidth="1"/>
    <col min="5381" max="5381" width="2.44140625" style="1340" customWidth="1"/>
    <col min="5382" max="5382" width="7.6640625" style="1340" customWidth="1"/>
    <col min="5383" max="5383" width="8.88671875" style="1340"/>
    <col min="5384" max="5384" width="2.6640625" style="1340" customWidth="1"/>
    <col min="5385" max="5633" width="8.88671875" style="1340"/>
    <col min="5634" max="5634" width="16.33203125" style="1340" customWidth="1"/>
    <col min="5635" max="5635" width="10.33203125" style="1340" customWidth="1"/>
    <col min="5636" max="5636" width="7.88671875" style="1340" customWidth="1"/>
    <col min="5637" max="5637" width="2.44140625" style="1340" customWidth="1"/>
    <col min="5638" max="5638" width="7.6640625" style="1340" customWidth="1"/>
    <col min="5639" max="5639" width="8.88671875" style="1340"/>
    <col min="5640" max="5640" width="2.6640625" style="1340" customWidth="1"/>
    <col min="5641" max="5889" width="8.88671875" style="1340"/>
    <col min="5890" max="5890" width="16.33203125" style="1340" customWidth="1"/>
    <col min="5891" max="5891" width="10.33203125" style="1340" customWidth="1"/>
    <col min="5892" max="5892" width="7.88671875" style="1340" customWidth="1"/>
    <col min="5893" max="5893" width="2.44140625" style="1340" customWidth="1"/>
    <col min="5894" max="5894" width="7.6640625" style="1340" customWidth="1"/>
    <col min="5895" max="5895" width="8.88671875" style="1340"/>
    <col min="5896" max="5896" width="2.6640625" style="1340" customWidth="1"/>
    <col min="5897" max="6145" width="8.88671875" style="1340"/>
    <col min="6146" max="6146" width="16.33203125" style="1340" customWidth="1"/>
    <col min="6147" max="6147" width="10.33203125" style="1340" customWidth="1"/>
    <col min="6148" max="6148" width="7.88671875" style="1340" customWidth="1"/>
    <col min="6149" max="6149" width="2.44140625" style="1340" customWidth="1"/>
    <col min="6150" max="6150" width="7.6640625" style="1340" customWidth="1"/>
    <col min="6151" max="6151" width="8.88671875" style="1340"/>
    <col min="6152" max="6152" width="2.6640625" style="1340" customWidth="1"/>
    <col min="6153" max="6401" width="8.88671875" style="1340"/>
    <col min="6402" max="6402" width="16.33203125" style="1340" customWidth="1"/>
    <col min="6403" max="6403" width="10.33203125" style="1340" customWidth="1"/>
    <col min="6404" max="6404" width="7.88671875" style="1340" customWidth="1"/>
    <col min="6405" max="6405" width="2.44140625" style="1340" customWidth="1"/>
    <col min="6406" max="6406" width="7.6640625" style="1340" customWidth="1"/>
    <col min="6407" max="6407" width="8.88671875" style="1340"/>
    <col min="6408" max="6408" width="2.6640625" style="1340" customWidth="1"/>
    <col min="6409" max="6657" width="8.88671875" style="1340"/>
    <col min="6658" max="6658" width="16.33203125" style="1340" customWidth="1"/>
    <col min="6659" max="6659" width="10.33203125" style="1340" customWidth="1"/>
    <col min="6660" max="6660" width="7.88671875" style="1340" customWidth="1"/>
    <col min="6661" max="6661" width="2.44140625" style="1340" customWidth="1"/>
    <col min="6662" max="6662" width="7.6640625" style="1340" customWidth="1"/>
    <col min="6663" max="6663" width="8.88671875" style="1340"/>
    <col min="6664" max="6664" width="2.6640625" style="1340" customWidth="1"/>
    <col min="6665" max="6913" width="8.88671875" style="1340"/>
    <col min="6914" max="6914" width="16.33203125" style="1340" customWidth="1"/>
    <col min="6915" max="6915" width="10.33203125" style="1340" customWidth="1"/>
    <col min="6916" max="6916" width="7.88671875" style="1340" customWidth="1"/>
    <col min="6917" max="6917" width="2.44140625" style="1340" customWidth="1"/>
    <col min="6918" max="6918" width="7.6640625" style="1340" customWidth="1"/>
    <col min="6919" max="6919" width="8.88671875" style="1340"/>
    <col min="6920" max="6920" width="2.6640625" style="1340" customWidth="1"/>
    <col min="6921" max="7169" width="8.88671875" style="1340"/>
    <col min="7170" max="7170" width="16.33203125" style="1340" customWidth="1"/>
    <col min="7171" max="7171" width="10.33203125" style="1340" customWidth="1"/>
    <col min="7172" max="7172" width="7.88671875" style="1340" customWidth="1"/>
    <col min="7173" max="7173" width="2.44140625" style="1340" customWidth="1"/>
    <col min="7174" max="7174" width="7.6640625" style="1340" customWidth="1"/>
    <col min="7175" max="7175" width="8.88671875" style="1340"/>
    <col min="7176" max="7176" width="2.6640625" style="1340" customWidth="1"/>
    <col min="7177" max="7425" width="8.88671875" style="1340"/>
    <col min="7426" max="7426" width="16.33203125" style="1340" customWidth="1"/>
    <col min="7427" max="7427" width="10.33203125" style="1340" customWidth="1"/>
    <col min="7428" max="7428" width="7.88671875" style="1340" customWidth="1"/>
    <col min="7429" max="7429" width="2.44140625" style="1340" customWidth="1"/>
    <col min="7430" max="7430" width="7.6640625" style="1340" customWidth="1"/>
    <col min="7431" max="7431" width="8.88671875" style="1340"/>
    <col min="7432" max="7432" width="2.6640625" style="1340" customWidth="1"/>
    <col min="7433" max="7681" width="8.88671875" style="1340"/>
    <col min="7682" max="7682" width="16.33203125" style="1340" customWidth="1"/>
    <col min="7683" max="7683" width="10.33203125" style="1340" customWidth="1"/>
    <col min="7684" max="7684" width="7.88671875" style="1340" customWidth="1"/>
    <col min="7685" max="7685" width="2.44140625" style="1340" customWidth="1"/>
    <col min="7686" max="7686" width="7.6640625" style="1340" customWidth="1"/>
    <col min="7687" max="7687" width="8.88671875" style="1340"/>
    <col min="7688" max="7688" width="2.6640625" style="1340" customWidth="1"/>
    <col min="7689" max="7937" width="8.88671875" style="1340"/>
    <col min="7938" max="7938" width="16.33203125" style="1340" customWidth="1"/>
    <col min="7939" max="7939" width="10.33203125" style="1340" customWidth="1"/>
    <col min="7940" max="7940" width="7.88671875" style="1340" customWidth="1"/>
    <col min="7941" max="7941" width="2.44140625" style="1340" customWidth="1"/>
    <col min="7942" max="7942" width="7.6640625" style="1340" customWidth="1"/>
    <col min="7943" max="7943" width="8.88671875" style="1340"/>
    <col min="7944" max="7944" width="2.6640625" style="1340" customWidth="1"/>
    <col min="7945" max="8193" width="8.88671875" style="1340"/>
    <col min="8194" max="8194" width="16.33203125" style="1340" customWidth="1"/>
    <col min="8195" max="8195" width="10.33203125" style="1340" customWidth="1"/>
    <col min="8196" max="8196" width="7.88671875" style="1340" customWidth="1"/>
    <col min="8197" max="8197" width="2.44140625" style="1340" customWidth="1"/>
    <col min="8198" max="8198" width="7.6640625" style="1340" customWidth="1"/>
    <col min="8199" max="8199" width="8.88671875" style="1340"/>
    <col min="8200" max="8200" width="2.6640625" style="1340" customWidth="1"/>
    <col min="8201" max="8449" width="8.88671875" style="1340"/>
    <col min="8450" max="8450" width="16.33203125" style="1340" customWidth="1"/>
    <col min="8451" max="8451" width="10.33203125" style="1340" customWidth="1"/>
    <col min="8452" max="8452" width="7.88671875" style="1340" customWidth="1"/>
    <col min="8453" max="8453" width="2.44140625" style="1340" customWidth="1"/>
    <col min="8454" max="8454" width="7.6640625" style="1340" customWidth="1"/>
    <col min="8455" max="8455" width="8.88671875" style="1340"/>
    <col min="8456" max="8456" width="2.6640625" style="1340" customWidth="1"/>
    <col min="8457" max="8705" width="8.88671875" style="1340"/>
    <col min="8706" max="8706" width="16.33203125" style="1340" customWidth="1"/>
    <col min="8707" max="8707" width="10.33203125" style="1340" customWidth="1"/>
    <col min="8708" max="8708" width="7.88671875" style="1340" customWidth="1"/>
    <col min="8709" max="8709" width="2.44140625" style="1340" customWidth="1"/>
    <col min="8710" max="8710" width="7.6640625" style="1340" customWidth="1"/>
    <col min="8711" max="8711" width="8.88671875" style="1340"/>
    <col min="8712" max="8712" width="2.6640625" style="1340" customWidth="1"/>
    <col min="8713" max="8961" width="8.88671875" style="1340"/>
    <col min="8962" max="8962" width="16.33203125" style="1340" customWidth="1"/>
    <col min="8963" max="8963" width="10.33203125" style="1340" customWidth="1"/>
    <col min="8964" max="8964" width="7.88671875" style="1340" customWidth="1"/>
    <col min="8965" max="8965" width="2.44140625" style="1340" customWidth="1"/>
    <col min="8966" max="8966" width="7.6640625" style="1340" customWidth="1"/>
    <col min="8967" max="8967" width="8.88671875" style="1340"/>
    <col min="8968" max="8968" width="2.6640625" style="1340" customWidth="1"/>
    <col min="8969" max="9217" width="8.88671875" style="1340"/>
    <col min="9218" max="9218" width="16.33203125" style="1340" customWidth="1"/>
    <col min="9219" max="9219" width="10.33203125" style="1340" customWidth="1"/>
    <col min="9220" max="9220" width="7.88671875" style="1340" customWidth="1"/>
    <col min="9221" max="9221" width="2.44140625" style="1340" customWidth="1"/>
    <col min="9222" max="9222" width="7.6640625" style="1340" customWidth="1"/>
    <col min="9223" max="9223" width="8.88671875" style="1340"/>
    <col min="9224" max="9224" width="2.6640625" style="1340" customWidth="1"/>
    <col min="9225" max="9473" width="8.88671875" style="1340"/>
    <col min="9474" max="9474" width="16.33203125" style="1340" customWidth="1"/>
    <col min="9475" max="9475" width="10.33203125" style="1340" customWidth="1"/>
    <col min="9476" max="9476" width="7.88671875" style="1340" customWidth="1"/>
    <col min="9477" max="9477" width="2.44140625" style="1340" customWidth="1"/>
    <col min="9478" max="9478" width="7.6640625" style="1340" customWidth="1"/>
    <col min="9479" max="9479" width="8.88671875" style="1340"/>
    <col min="9480" max="9480" width="2.6640625" style="1340" customWidth="1"/>
    <col min="9481" max="9729" width="8.88671875" style="1340"/>
    <col min="9730" max="9730" width="16.33203125" style="1340" customWidth="1"/>
    <col min="9731" max="9731" width="10.33203125" style="1340" customWidth="1"/>
    <col min="9732" max="9732" width="7.88671875" style="1340" customWidth="1"/>
    <col min="9733" max="9733" width="2.44140625" style="1340" customWidth="1"/>
    <col min="9734" max="9734" width="7.6640625" style="1340" customWidth="1"/>
    <col min="9735" max="9735" width="8.88671875" style="1340"/>
    <col min="9736" max="9736" width="2.6640625" style="1340" customWidth="1"/>
    <col min="9737" max="9985" width="8.88671875" style="1340"/>
    <col min="9986" max="9986" width="16.33203125" style="1340" customWidth="1"/>
    <col min="9987" max="9987" width="10.33203125" style="1340" customWidth="1"/>
    <col min="9988" max="9988" width="7.88671875" style="1340" customWidth="1"/>
    <col min="9989" max="9989" width="2.44140625" style="1340" customWidth="1"/>
    <col min="9990" max="9990" width="7.6640625" style="1340" customWidth="1"/>
    <col min="9991" max="9991" width="8.88671875" style="1340"/>
    <col min="9992" max="9992" width="2.6640625" style="1340" customWidth="1"/>
    <col min="9993" max="10241" width="8.88671875" style="1340"/>
    <col min="10242" max="10242" width="16.33203125" style="1340" customWidth="1"/>
    <col min="10243" max="10243" width="10.33203125" style="1340" customWidth="1"/>
    <col min="10244" max="10244" width="7.88671875" style="1340" customWidth="1"/>
    <col min="10245" max="10245" width="2.44140625" style="1340" customWidth="1"/>
    <col min="10246" max="10246" width="7.6640625" style="1340" customWidth="1"/>
    <col min="10247" max="10247" width="8.88671875" style="1340"/>
    <col min="10248" max="10248" width="2.6640625" style="1340" customWidth="1"/>
    <col min="10249" max="10497" width="8.88671875" style="1340"/>
    <col min="10498" max="10498" width="16.33203125" style="1340" customWidth="1"/>
    <col min="10499" max="10499" width="10.33203125" style="1340" customWidth="1"/>
    <col min="10500" max="10500" width="7.88671875" style="1340" customWidth="1"/>
    <col min="10501" max="10501" width="2.44140625" style="1340" customWidth="1"/>
    <col min="10502" max="10502" width="7.6640625" style="1340" customWidth="1"/>
    <col min="10503" max="10503" width="8.88671875" style="1340"/>
    <col min="10504" max="10504" width="2.6640625" style="1340" customWidth="1"/>
    <col min="10505" max="10753" width="8.88671875" style="1340"/>
    <col min="10754" max="10754" width="16.33203125" style="1340" customWidth="1"/>
    <col min="10755" max="10755" width="10.33203125" style="1340" customWidth="1"/>
    <col min="10756" max="10756" width="7.88671875" style="1340" customWidth="1"/>
    <col min="10757" max="10757" width="2.44140625" style="1340" customWidth="1"/>
    <col min="10758" max="10758" width="7.6640625" style="1340" customWidth="1"/>
    <col min="10759" max="10759" width="8.88671875" style="1340"/>
    <col min="10760" max="10760" width="2.6640625" style="1340" customWidth="1"/>
    <col min="10761" max="11009" width="8.88671875" style="1340"/>
    <col min="11010" max="11010" width="16.33203125" style="1340" customWidth="1"/>
    <col min="11011" max="11011" width="10.33203125" style="1340" customWidth="1"/>
    <col min="11012" max="11012" width="7.88671875" style="1340" customWidth="1"/>
    <col min="11013" max="11013" width="2.44140625" style="1340" customWidth="1"/>
    <col min="11014" max="11014" width="7.6640625" style="1340" customWidth="1"/>
    <col min="11015" max="11015" width="8.88671875" style="1340"/>
    <col min="11016" max="11016" width="2.6640625" style="1340" customWidth="1"/>
    <col min="11017" max="11265" width="8.88671875" style="1340"/>
    <col min="11266" max="11266" width="16.33203125" style="1340" customWidth="1"/>
    <col min="11267" max="11267" width="10.33203125" style="1340" customWidth="1"/>
    <col min="11268" max="11268" width="7.88671875" style="1340" customWidth="1"/>
    <col min="11269" max="11269" width="2.44140625" style="1340" customWidth="1"/>
    <col min="11270" max="11270" width="7.6640625" style="1340" customWidth="1"/>
    <col min="11271" max="11271" width="8.88671875" style="1340"/>
    <col min="11272" max="11272" width="2.6640625" style="1340" customWidth="1"/>
    <col min="11273" max="11521" width="8.88671875" style="1340"/>
    <col min="11522" max="11522" width="16.33203125" style="1340" customWidth="1"/>
    <col min="11523" max="11523" width="10.33203125" style="1340" customWidth="1"/>
    <col min="11524" max="11524" width="7.88671875" style="1340" customWidth="1"/>
    <col min="11525" max="11525" width="2.44140625" style="1340" customWidth="1"/>
    <col min="11526" max="11526" width="7.6640625" style="1340" customWidth="1"/>
    <col min="11527" max="11527" width="8.88671875" style="1340"/>
    <col min="11528" max="11528" width="2.6640625" style="1340" customWidth="1"/>
    <col min="11529" max="11777" width="8.88671875" style="1340"/>
    <col min="11778" max="11778" width="16.33203125" style="1340" customWidth="1"/>
    <col min="11779" max="11779" width="10.33203125" style="1340" customWidth="1"/>
    <col min="11780" max="11780" width="7.88671875" style="1340" customWidth="1"/>
    <col min="11781" max="11781" width="2.44140625" style="1340" customWidth="1"/>
    <col min="11782" max="11782" width="7.6640625" style="1340" customWidth="1"/>
    <col min="11783" max="11783" width="8.88671875" style="1340"/>
    <col min="11784" max="11784" width="2.6640625" style="1340" customWidth="1"/>
    <col min="11785" max="12033" width="8.88671875" style="1340"/>
    <col min="12034" max="12034" width="16.33203125" style="1340" customWidth="1"/>
    <col min="12035" max="12035" width="10.33203125" style="1340" customWidth="1"/>
    <col min="12036" max="12036" width="7.88671875" style="1340" customWidth="1"/>
    <col min="12037" max="12037" width="2.44140625" style="1340" customWidth="1"/>
    <col min="12038" max="12038" width="7.6640625" style="1340" customWidth="1"/>
    <col min="12039" max="12039" width="8.88671875" style="1340"/>
    <col min="12040" max="12040" width="2.6640625" style="1340" customWidth="1"/>
    <col min="12041" max="12289" width="8.88671875" style="1340"/>
    <col min="12290" max="12290" width="16.33203125" style="1340" customWidth="1"/>
    <col min="12291" max="12291" width="10.33203125" style="1340" customWidth="1"/>
    <col min="12292" max="12292" width="7.88671875" style="1340" customWidth="1"/>
    <col min="12293" max="12293" width="2.44140625" style="1340" customWidth="1"/>
    <col min="12294" max="12294" width="7.6640625" style="1340" customWidth="1"/>
    <col min="12295" max="12295" width="8.88671875" style="1340"/>
    <col min="12296" max="12296" width="2.6640625" style="1340" customWidth="1"/>
    <col min="12297" max="12545" width="8.88671875" style="1340"/>
    <col min="12546" max="12546" width="16.33203125" style="1340" customWidth="1"/>
    <col min="12547" max="12547" width="10.33203125" style="1340" customWidth="1"/>
    <col min="12548" max="12548" width="7.88671875" style="1340" customWidth="1"/>
    <col min="12549" max="12549" width="2.44140625" style="1340" customWidth="1"/>
    <col min="12550" max="12550" width="7.6640625" style="1340" customWidth="1"/>
    <col min="12551" max="12551" width="8.88671875" style="1340"/>
    <col min="12552" max="12552" width="2.6640625" style="1340" customWidth="1"/>
    <col min="12553" max="12801" width="8.88671875" style="1340"/>
    <col min="12802" max="12802" width="16.33203125" style="1340" customWidth="1"/>
    <col min="12803" max="12803" width="10.33203125" style="1340" customWidth="1"/>
    <col min="12804" max="12804" width="7.88671875" style="1340" customWidth="1"/>
    <col min="12805" max="12805" width="2.44140625" style="1340" customWidth="1"/>
    <col min="12806" max="12806" width="7.6640625" style="1340" customWidth="1"/>
    <col min="12807" max="12807" width="8.88671875" style="1340"/>
    <col min="12808" max="12808" width="2.6640625" style="1340" customWidth="1"/>
    <col min="12809" max="13057" width="8.88671875" style="1340"/>
    <col min="13058" max="13058" width="16.33203125" style="1340" customWidth="1"/>
    <col min="13059" max="13059" width="10.33203125" style="1340" customWidth="1"/>
    <col min="13060" max="13060" width="7.88671875" style="1340" customWidth="1"/>
    <col min="13061" max="13061" width="2.44140625" style="1340" customWidth="1"/>
    <col min="13062" max="13062" width="7.6640625" style="1340" customWidth="1"/>
    <col min="13063" max="13063" width="8.88671875" style="1340"/>
    <col min="13064" max="13064" width="2.6640625" style="1340" customWidth="1"/>
    <col min="13065" max="13313" width="8.88671875" style="1340"/>
    <col min="13314" max="13314" width="16.33203125" style="1340" customWidth="1"/>
    <col min="13315" max="13315" width="10.33203125" style="1340" customWidth="1"/>
    <col min="13316" max="13316" width="7.88671875" style="1340" customWidth="1"/>
    <col min="13317" max="13317" width="2.44140625" style="1340" customWidth="1"/>
    <col min="13318" max="13318" width="7.6640625" style="1340" customWidth="1"/>
    <col min="13319" max="13319" width="8.88671875" style="1340"/>
    <col min="13320" max="13320" width="2.6640625" style="1340" customWidth="1"/>
    <col min="13321" max="13569" width="8.88671875" style="1340"/>
    <col min="13570" max="13570" width="16.33203125" style="1340" customWidth="1"/>
    <col min="13571" max="13571" width="10.33203125" style="1340" customWidth="1"/>
    <col min="13572" max="13572" width="7.88671875" style="1340" customWidth="1"/>
    <col min="13573" max="13573" width="2.44140625" style="1340" customWidth="1"/>
    <col min="13574" max="13574" width="7.6640625" style="1340" customWidth="1"/>
    <col min="13575" max="13575" width="8.88671875" style="1340"/>
    <col min="13576" max="13576" width="2.6640625" style="1340" customWidth="1"/>
    <col min="13577" max="13825" width="8.88671875" style="1340"/>
    <col min="13826" max="13826" width="16.33203125" style="1340" customWidth="1"/>
    <col min="13827" max="13827" width="10.33203125" style="1340" customWidth="1"/>
    <col min="13828" max="13828" width="7.88671875" style="1340" customWidth="1"/>
    <col min="13829" max="13829" width="2.44140625" style="1340" customWidth="1"/>
    <col min="13830" max="13830" width="7.6640625" style="1340" customWidth="1"/>
    <col min="13831" max="13831" width="8.88671875" style="1340"/>
    <col min="13832" max="13832" width="2.6640625" style="1340" customWidth="1"/>
    <col min="13833" max="14081" width="8.88671875" style="1340"/>
    <col min="14082" max="14082" width="16.33203125" style="1340" customWidth="1"/>
    <col min="14083" max="14083" width="10.33203125" style="1340" customWidth="1"/>
    <col min="14084" max="14084" width="7.88671875" style="1340" customWidth="1"/>
    <col min="14085" max="14085" width="2.44140625" style="1340" customWidth="1"/>
    <col min="14086" max="14086" width="7.6640625" style="1340" customWidth="1"/>
    <col min="14087" max="14087" width="8.88671875" style="1340"/>
    <col min="14088" max="14088" width="2.6640625" style="1340" customWidth="1"/>
    <col min="14089" max="14337" width="8.88671875" style="1340"/>
    <col min="14338" max="14338" width="16.33203125" style="1340" customWidth="1"/>
    <col min="14339" max="14339" width="10.33203125" style="1340" customWidth="1"/>
    <col min="14340" max="14340" width="7.88671875" style="1340" customWidth="1"/>
    <col min="14341" max="14341" width="2.44140625" style="1340" customWidth="1"/>
    <col min="14342" max="14342" width="7.6640625" style="1340" customWidth="1"/>
    <col min="14343" max="14343" width="8.88671875" style="1340"/>
    <col min="14344" max="14344" width="2.6640625" style="1340" customWidth="1"/>
    <col min="14345" max="14593" width="8.88671875" style="1340"/>
    <col min="14594" max="14594" width="16.33203125" style="1340" customWidth="1"/>
    <col min="14595" max="14595" width="10.33203125" style="1340" customWidth="1"/>
    <col min="14596" max="14596" width="7.88671875" style="1340" customWidth="1"/>
    <col min="14597" max="14597" width="2.44140625" style="1340" customWidth="1"/>
    <col min="14598" max="14598" width="7.6640625" style="1340" customWidth="1"/>
    <col min="14599" max="14599" width="8.88671875" style="1340"/>
    <col min="14600" max="14600" width="2.6640625" style="1340" customWidth="1"/>
    <col min="14601" max="14849" width="8.88671875" style="1340"/>
    <col min="14850" max="14850" width="16.33203125" style="1340" customWidth="1"/>
    <col min="14851" max="14851" width="10.33203125" style="1340" customWidth="1"/>
    <col min="14852" max="14852" width="7.88671875" style="1340" customWidth="1"/>
    <col min="14853" max="14853" width="2.44140625" style="1340" customWidth="1"/>
    <col min="14854" max="14854" width="7.6640625" style="1340" customWidth="1"/>
    <col min="14855" max="14855" width="8.88671875" style="1340"/>
    <col min="14856" max="14856" width="2.6640625" style="1340" customWidth="1"/>
    <col min="14857" max="15105" width="8.88671875" style="1340"/>
    <col min="15106" max="15106" width="16.33203125" style="1340" customWidth="1"/>
    <col min="15107" max="15107" width="10.33203125" style="1340" customWidth="1"/>
    <col min="15108" max="15108" width="7.88671875" style="1340" customWidth="1"/>
    <col min="15109" max="15109" width="2.44140625" style="1340" customWidth="1"/>
    <col min="15110" max="15110" width="7.6640625" style="1340" customWidth="1"/>
    <col min="15111" max="15111" width="8.88671875" style="1340"/>
    <col min="15112" max="15112" width="2.6640625" style="1340" customWidth="1"/>
    <col min="15113" max="15361" width="8.88671875" style="1340"/>
    <col min="15362" max="15362" width="16.33203125" style="1340" customWidth="1"/>
    <col min="15363" max="15363" width="10.33203125" style="1340" customWidth="1"/>
    <col min="15364" max="15364" width="7.88671875" style="1340" customWidth="1"/>
    <col min="15365" max="15365" width="2.44140625" style="1340" customWidth="1"/>
    <col min="15366" max="15366" width="7.6640625" style="1340" customWidth="1"/>
    <col min="15367" max="15367" width="8.88671875" style="1340"/>
    <col min="15368" max="15368" width="2.6640625" style="1340" customWidth="1"/>
    <col min="15369" max="15617" width="8.88671875" style="1340"/>
    <col min="15618" max="15618" width="16.33203125" style="1340" customWidth="1"/>
    <col min="15619" max="15619" width="10.33203125" style="1340" customWidth="1"/>
    <col min="15620" max="15620" width="7.88671875" style="1340" customWidth="1"/>
    <col min="15621" max="15621" width="2.44140625" style="1340" customWidth="1"/>
    <col min="15622" max="15622" width="7.6640625" style="1340" customWidth="1"/>
    <col min="15623" max="15623" width="8.88671875" style="1340"/>
    <col min="15624" max="15624" width="2.6640625" style="1340" customWidth="1"/>
    <col min="15625" max="15873" width="8.88671875" style="1340"/>
    <col min="15874" max="15874" width="16.33203125" style="1340" customWidth="1"/>
    <col min="15875" max="15875" width="10.33203125" style="1340" customWidth="1"/>
    <col min="15876" max="15876" width="7.88671875" style="1340" customWidth="1"/>
    <col min="15877" max="15877" width="2.44140625" style="1340" customWidth="1"/>
    <col min="15878" max="15878" width="7.6640625" style="1340" customWidth="1"/>
    <col min="15879" max="15879" width="8.88671875" style="1340"/>
    <col min="15880" max="15880" width="2.6640625" style="1340" customWidth="1"/>
    <col min="15881" max="16129" width="8.88671875" style="1340"/>
    <col min="16130" max="16130" width="16.33203125" style="1340" customWidth="1"/>
    <col min="16131" max="16131" width="10.33203125" style="1340" customWidth="1"/>
    <col min="16132" max="16132" width="7.88671875" style="1340" customWidth="1"/>
    <col min="16133" max="16133" width="2.44140625" style="1340" customWidth="1"/>
    <col min="16134" max="16134" width="7.6640625" style="1340" customWidth="1"/>
    <col min="16135" max="16135" width="8.88671875" style="1340"/>
    <col min="16136" max="16136" width="2.6640625" style="1340" customWidth="1"/>
    <col min="16137" max="16384" width="8.88671875" style="1340"/>
  </cols>
  <sheetData>
    <row r="1" spans="1:12" ht="22.5" customHeight="1">
      <c r="A1" s="1338" t="s">
        <v>1721</v>
      </c>
      <c r="B1" s="1339" t="str">
        <f>入力シート!C4</f>
        <v>街第101号</v>
      </c>
    </row>
    <row r="2" spans="1:12" ht="22.5" customHeight="1">
      <c r="A2" s="1338" t="s">
        <v>1722</v>
      </c>
      <c r="B2" s="1341"/>
      <c r="C2" s="1342"/>
    </row>
    <row r="4" spans="1:12" ht="17.25" customHeight="1">
      <c r="A4" s="5316" t="s">
        <v>1723</v>
      </c>
      <c r="B4" s="5316"/>
      <c r="C4" s="5316"/>
      <c r="D4" s="5316"/>
      <c r="E4" s="5316"/>
      <c r="F4" s="5316"/>
      <c r="G4" s="5316"/>
      <c r="H4" s="5316"/>
      <c r="I4" s="5316"/>
      <c r="J4" s="5316"/>
      <c r="K4" s="5316"/>
    </row>
    <row r="5" spans="1:12" ht="15.75" customHeight="1">
      <c r="I5" s="4618">
        <v>45413</v>
      </c>
      <c r="J5" s="4618"/>
      <c r="K5" s="4618"/>
    </row>
    <row r="7" spans="1:12" ht="13.5" customHeight="1">
      <c r="A7" s="5317" t="str">
        <f>入力シート!C5</f>
        <v>久留米市長</v>
      </c>
      <c r="B7" s="5317"/>
      <c r="C7" s="1340" t="s">
        <v>1753</v>
      </c>
    </row>
    <row r="8" spans="1:12">
      <c r="D8" s="1343" t="s">
        <v>1724</v>
      </c>
      <c r="F8" s="5311" t="s">
        <v>1725</v>
      </c>
      <c r="G8" s="5311"/>
      <c r="H8" s="1344"/>
      <c r="I8" s="5312" t="str">
        <f>入力シート!C25</f>
        <v>久留米市〇〇町１２３</v>
      </c>
      <c r="J8" s="5312"/>
      <c r="K8" s="5312"/>
      <c r="L8" s="5312"/>
    </row>
    <row r="9" spans="1:12">
      <c r="F9" s="5311" t="s">
        <v>1726</v>
      </c>
      <c r="G9" s="5311"/>
      <c r="H9" s="1344"/>
      <c r="I9" s="5312" t="str">
        <f>入力シート!C26</f>
        <v>(株）○○○○建設</v>
      </c>
      <c r="J9" s="5312"/>
      <c r="K9" s="5312"/>
      <c r="L9" s="5312"/>
    </row>
    <row r="10" spans="1:12">
      <c r="F10" s="5311" t="s">
        <v>1727</v>
      </c>
      <c r="G10" s="5311"/>
      <c r="H10" s="1344"/>
      <c r="I10" s="5312" t="str">
        <f>入力シート!C27</f>
        <v>代表取締役　久留米一郎</v>
      </c>
      <c r="J10" s="5312"/>
      <c r="K10" s="5312"/>
      <c r="L10" s="1340" t="s">
        <v>302</v>
      </c>
    </row>
    <row r="11" spans="1:12" ht="12" customHeight="1"/>
    <row r="12" spans="1:12">
      <c r="A12" s="1340" t="s">
        <v>1728</v>
      </c>
    </row>
    <row r="13" spans="1:12" ht="8.25" customHeight="1"/>
    <row r="14" spans="1:12" ht="16.5" customHeight="1">
      <c r="A14" s="1340" t="s">
        <v>1729</v>
      </c>
      <c r="C14" s="5310" t="str">
        <f>入力シート!C10&amp;"（第○回変更）"</f>
        <v>○○校区道路改良工事（第○回変更）</v>
      </c>
      <c r="D14" s="5310"/>
      <c r="E14" s="5310"/>
      <c r="F14" s="5310"/>
      <c r="G14" s="5310"/>
      <c r="H14" s="5310"/>
      <c r="I14" s="5310"/>
      <c r="J14" s="5310"/>
    </row>
    <row r="15" spans="1:12" ht="16.5" customHeight="1">
      <c r="A15" s="1340" t="s">
        <v>1730</v>
      </c>
      <c r="C15" s="5313">
        <f>入力シート!C13</f>
        <v>45748</v>
      </c>
      <c r="D15" s="5313"/>
      <c r="E15" s="5313"/>
      <c r="F15" s="5313"/>
      <c r="G15" s="5313"/>
      <c r="H15" s="1342"/>
      <c r="I15" s="1342"/>
      <c r="J15" s="1342"/>
    </row>
    <row r="16" spans="1:12" ht="16.5" customHeight="1">
      <c r="A16" s="1340" t="s">
        <v>1731</v>
      </c>
      <c r="C16" s="5314">
        <f>入力シート!C24</f>
        <v>13000000</v>
      </c>
      <c r="D16" s="5314"/>
      <c r="E16" s="5314"/>
      <c r="F16" s="5314"/>
      <c r="G16" s="1345" t="s">
        <v>1382</v>
      </c>
      <c r="H16" s="1342"/>
      <c r="I16" s="1342"/>
      <c r="J16" s="1342"/>
    </row>
    <row r="17" spans="1:10" ht="16.5" customHeight="1">
      <c r="A17" s="1340" t="s">
        <v>1732</v>
      </c>
    </row>
    <row r="18" spans="1:10" ht="6.75" customHeight="1"/>
    <row r="19" spans="1:10">
      <c r="A19" s="1340" t="s">
        <v>1733</v>
      </c>
    </row>
    <row r="20" spans="1:10">
      <c r="A20" s="1340" t="s">
        <v>1734</v>
      </c>
      <c r="C20" s="1346"/>
      <c r="D20" s="5315"/>
      <c r="E20" s="5315"/>
      <c r="F20" s="1345" t="s">
        <v>1735</v>
      </c>
    </row>
    <row r="21" spans="1:10">
      <c r="A21" s="1340" t="s">
        <v>1736</v>
      </c>
      <c r="C21" s="1347" t="s">
        <v>1737</v>
      </c>
      <c r="D21" s="5307"/>
      <c r="E21" s="5307"/>
      <c r="F21" s="1348" t="s">
        <v>1738</v>
      </c>
    </row>
    <row r="22" spans="1:10">
      <c r="A22" s="1340" t="s">
        <v>1739</v>
      </c>
      <c r="C22" s="5307"/>
      <c r="D22" s="5307"/>
      <c r="E22" s="5307"/>
      <c r="F22" s="1348" t="s">
        <v>1740</v>
      </c>
      <c r="G22" s="1349" t="s">
        <v>1741</v>
      </c>
    </row>
    <row r="23" spans="1:10" ht="6.75" customHeight="1"/>
    <row r="24" spans="1:10">
      <c r="A24" s="1340" t="s">
        <v>1742</v>
      </c>
    </row>
    <row r="25" spans="1:10" ht="14.25" customHeight="1">
      <c r="A25" s="5308" t="s">
        <v>1743</v>
      </c>
      <c r="B25" s="5308"/>
      <c r="C25" s="5308"/>
      <c r="D25" s="5308"/>
      <c r="E25" s="1350"/>
      <c r="F25" s="1351" t="s">
        <v>1744</v>
      </c>
      <c r="G25" s="1352"/>
      <c r="H25" s="1352"/>
      <c r="I25" s="1352"/>
      <c r="J25" s="1352"/>
    </row>
    <row r="26" spans="1:10" ht="12" customHeight="1">
      <c r="A26" s="5308"/>
      <c r="B26" s="5308"/>
      <c r="C26" s="5308"/>
      <c r="D26" s="5308"/>
      <c r="E26" s="1350"/>
      <c r="F26" s="5309">
        <v>0.7</v>
      </c>
      <c r="G26" s="5309"/>
      <c r="H26" s="5309"/>
      <c r="I26" s="5309"/>
      <c r="J26" s="5309"/>
    </row>
    <row r="27" spans="1:10" ht="12" customHeight="1">
      <c r="B27" s="1353" t="s">
        <v>1745</v>
      </c>
      <c r="C27" s="1353" t="s">
        <v>1746</v>
      </c>
    </row>
    <row r="28" spans="1:10">
      <c r="B28" s="1354" t="s">
        <v>1747</v>
      </c>
      <c r="C28" s="1355" t="s">
        <v>1754</v>
      </c>
      <c r="F28" s="1349"/>
      <c r="G28" s="1340" t="s">
        <v>1755</v>
      </c>
    </row>
    <row r="29" spans="1:10">
      <c r="B29" s="1356" t="s">
        <v>1748</v>
      </c>
      <c r="C29" s="1357" t="s">
        <v>1749</v>
      </c>
      <c r="D29" s="1357"/>
      <c r="E29" s="1357"/>
      <c r="F29" s="1358"/>
      <c r="G29" s="1357" t="s">
        <v>1756</v>
      </c>
      <c r="H29" s="1357"/>
      <c r="I29" s="1357"/>
    </row>
    <row r="30" spans="1:10" ht="8.25" customHeight="1"/>
    <row r="31" spans="1:10">
      <c r="A31" s="1340" t="s">
        <v>1750</v>
      </c>
    </row>
    <row r="32" spans="1:10" ht="6" customHeight="1"/>
    <row r="33" spans="1:14">
      <c r="A33" s="1359"/>
      <c r="B33" s="1360" t="s">
        <v>1751</v>
      </c>
      <c r="C33" s="1361"/>
      <c r="D33" s="1361"/>
      <c r="E33" s="1361"/>
      <c r="F33" s="1361"/>
      <c r="G33" s="1361"/>
      <c r="H33" s="1361"/>
      <c r="I33" s="1361"/>
      <c r="J33" s="1361"/>
      <c r="K33" s="1362"/>
    </row>
    <row r="34" spans="1:14">
      <c r="B34" s="1363"/>
      <c r="C34" s="1364"/>
      <c r="D34" s="1364"/>
      <c r="E34" s="1364"/>
      <c r="F34" s="1364"/>
      <c r="G34" s="1364"/>
      <c r="H34" s="1364"/>
      <c r="I34" s="1364"/>
      <c r="J34" s="1364"/>
      <c r="K34" s="1365"/>
    </row>
    <row r="35" spans="1:14">
      <c r="B35" s="1363"/>
      <c r="C35" s="1364"/>
      <c r="D35" s="1364"/>
      <c r="E35" s="1364"/>
      <c r="F35" s="1364"/>
      <c r="G35" s="1364"/>
      <c r="H35" s="1364"/>
      <c r="I35" s="1364"/>
      <c r="J35" s="1364"/>
      <c r="K35" s="1365"/>
    </row>
    <row r="36" spans="1:14">
      <c r="B36" s="1366"/>
      <c r="C36" s="1356"/>
      <c r="D36" s="1356"/>
      <c r="E36" s="1356"/>
      <c r="F36" s="1356"/>
      <c r="G36" s="1356"/>
      <c r="H36" s="1356"/>
      <c r="I36" s="1356"/>
      <c r="J36" s="1356"/>
      <c r="K36" s="1367"/>
    </row>
    <row r="37" spans="1:14" ht="9" customHeight="1"/>
    <row r="38" spans="1:14">
      <c r="A38" s="1340" t="s">
        <v>1752</v>
      </c>
    </row>
    <row r="39" spans="1:14" ht="6.75" customHeight="1"/>
    <row r="40" spans="1:14">
      <c r="B40" s="1360"/>
      <c r="C40" s="1361"/>
      <c r="D40" s="1361"/>
      <c r="E40" s="1361"/>
      <c r="F40" s="1361"/>
      <c r="G40" s="1361"/>
      <c r="H40" s="1361"/>
      <c r="I40" s="1361"/>
      <c r="J40" s="1361"/>
      <c r="K40" s="1362"/>
    </row>
    <row r="41" spans="1:14">
      <c r="B41" s="1368"/>
      <c r="C41" s="1342"/>
      <c r="D41" s="1342"/>
      <c r="E41" s="1342"/>
      <c r="F41" s="1342"/>
      <c r="G41" s="1342"/>
      <c r="H41" s="1342"/>
      <c r="I41" s="1342"/>
      <c r="J41" s="1342"/>
      <c r="K41" s="1369"/>
      <c r="N41" s="1370"/>
    </row>
    <row r="42" spans="1:14">
      <c r="B42" s="1368"/>
      <c r="C42" s="1342"/>
      <c r="D42" s="1342"/>
      <c r="E42" s="1342"/>
      <c r="F42" s="1342"/>
      <c r="G42" s="1342"/>
      <c r="H42" s="1342"/>
      <c r="I42" s="1342"/>
      <c r="J42" s="1342"/>
      <c r="K42" s="1369"/>
    </row>
    <row r="43" spans="1:14">
      <c r="B43" s="1368"/>
      <c r="C43" s="1342"/>
      <c r="D43" s="1342"/>
      <c r="E43" s="1342"/>
      <c r="F43" s="1342"/>
      <c r="G43" s="1342"/>
      <c r="H43" s="1342"/>
      <c r="I43" s="1342"/>
      <c r="J43" s="1342"/>
      <c r="K43" s="1369"/>
    </row>
    <row r="44" spans="1:14">
      <c r="B44" s="1368"/>
      <c r="C44" s="1342"/>
      <c r="D44" s="1342"/>
      <c r="E44" s="1342"/>
      <c r="F44" s="1342"/>
      <c r="G44" s="1342"/>
      <c r="H44" s="1342"/>
      <c r="I44" s="1342"/>
      <c r="J44" s="1342"/>
      <c r="K44" s="1369"/>
    </row>
    <row r="45" spans="1:14">
      <c r="B45" s="1368"/>
      <c r="C45" s="1342"/>
      <c r="D45" s="1342"/>
      <c r="E45" s="1342"/>
      <c r="F45" s="1342"/>
      <c r="G45" s="1342"/>
      <c r="H45" s="1342"/>
      <c r="I45" s="1342"/>
      <c r="J45" s="1342"/>
      <c r="K45" s="1369"/>
    </row>
    <row r="46" spans="1:14">
      <c r="B46" s="1368"/>
      <c r="C46" s="1342"/>
      <c r="D46" s="1342"/>
      <c r="E46" s="1342"/>
      <c r="F46" s="1342"/>
      <c r="G46" s="1342"/>
      <c r="H46" s="1342"/>
      <c r="I46" s="1342"/>
      <c r="J46" s="1342"/>
      <c r="K46" s="1369"/>
    </row>
    <row r="47" spans="1:14">
      <c r="B47" s="1368"/>
      <c r="C47" s="1342"/>
      <c r="D47" s="1342"/>
      <c r="E47" s="1342"/>
      <c r="F47" s="1342"/>
      <c r="G47" s="1342"/>
      <c r="H47" s="1342"/>
      <c r="I47" s="1342"/>
      <c r="J47" s="1342"/>
      <c r="K47" s="1369"/>
    </row>
    <row r="48" spans="1:14">
      <c r="B48" s="1368"/>
      <c r="C48" s="1342"/>
      <c r="D48" s="1342"/>
      <c r="E48" s="1342"/>
      <c r="F48" s="1342"/>
      <c r="G48" s="1342"/>
      <c r="H48" s="1342"/>
      <c r="I48" s="1342"/>
      <c r="J48" s="1342"/>
      <c r="K48" s="1369"/>
    </row>
    <row r="49" spans="2:11">
      <c r="B49" s="1368"/>
      <c r="C49" s="1342"/>
      <c r="D49" s="1342"/>
      <c r="E49" s="1342"/>
      <c r="F49" s="1342"/>
      <c r="G49" s="1342"/>
      <c r="H49" s="1342"/>
      <c r="I49" s="1342"/>
      <c r="J49" s="1342"/>
      <c r="K49" s="1369"/>
    </row>
    <row r="50" spans="2:11">
      <c r="B50" s="1368"/>
      <c r="C50" s="1342"/>
      <c r="D50" s="1342"/>
      <c r="E50" s="1342"/>
      <c r="F50" s="1342"/>
      <c r="G50" s="1342"/>
      <c r="H50" s="1342"/>
      <c r="I50" s="1342"/>
      <c r="J50" s="1342"/>
      <c r="K50" s="1369"/>
    </row>
    <row r="51" spans="2:11">
      <c r="B51" s="1368"/>
      <c r="C51" s="1342"/>
      <c r="D51" s="1342"/>
      <c r="E51" s="1342"/>
      <c r="F51" s="1342"/>
      <c r="G51" s="1342"/>
      <c r="H51" s="1342"/>
      <c r="I51" s="1342"/>
      <c r="J51" s="1342"/>
      <c r="K51" s="1369"/>
    </row>
    <row r="52" spans="2:11" ht="16.5" customHeight="1">
      <c r="B52" s="1368"/>
      <c r="C52" s="1342"/>
      <c r="D52" s="1342"/>
      <c r="E52" s="1342"/>
      <c r="F52" s="1342"/>
      <c r="G52" s="1342"/>
      <c r="H52" s="1342"/>
      <c r="I52" s="1342"/>
      <c r="J52" s="1342"/>
      <c r="K52" s="1369"/>
    </row>
    <row r="53" spans="2:11" ht="13.5" customHeight="1">
      <c r="B53" s="1368"/>
      <c r="C53" s="1342"/>
      <c r="D53" s="1342"/>
      <c r="E53" s="1342"/>
      <c r="F53" s="1342"/>
      <c r="G53" s="1342"/>
      <c r="H53" s="1342"/>
      <c r="I53" s="1342"/>
      <c r="J53" s="1342"/>
      <c r="K53" s="1369"/>
    </row>
    <row r="54" spans="2:11">
      <c r="B54" s="1368"/>
      <c r="C54" s="1342"/>
      <c r="D54" s="1342"/>
      <c r="E54" s="1342"/>
      <c r="F54" s="1342"/>
      <c r="G54" s="1342"/>
      <c r="H54" s="1342"/>
      <c r="I54" s="1342"/>
      <c r="J54" s="1342"/>
      <c r="K54" s="1369"/>
    </row>
    <row r="55" spans="2:11">
      <c r="B55" s="1368"/>
      <c r="C55" s="1342"/>
      <c r="D55" s="1342"/>
      <c r="E55" s="1342"/>
      <c r="F55" s="1342"/>
      <c r="G55" s="1342"/>
      <c r="H55" s="1342"/>
      <c r="I55" s="1342"/>
      <c r="J55" s="1342"/>
      <c r="K55" s="1369"/>
    </row>
    <row r="56" spans="2:11">
      <c r="B56" s="1368"/>
      <c r="C56" s="1342"/>
      <c r="D56" s="1342"/>
      <c r="E56" s="1342"/>
      <c r="F56" s="1342"/>
      <c r="G56" s="1342"/>
      <c r="H56" s="1342"/>
      <c r="I56" s="1342"/>
      <c r="J56" s="1342"/>
      <c r="K56" s="1369"/>
    </row>
    <row r="57" spans="2:11">
      <c r="B57" s="1368"/>
      <c r="C57" s="1342"/>
      <c r="D57" s="1342"/>
      <c r="E57" s="1342"/>
      <c r="F57" s="1342"/>
      <c r="G57" s="1342"/>
      <c r="H57" s="1342"/>
      <c r="I57" s="1342"/>
      <c r="J57" s="1342"/>
      <c r="K57" s="1369"/>
    </row>
    <row r="58" spans="2:11" ht="12" customHeight="1">
      <c r="B58" s="1368"/>
      <c r="C58" s="1342"/>
      <c r="D58" s="1342"/>
      <c r="E58" s="1342"/>
      <c r="F58" s="1342"/>
      <c r="G58" s="1342"/>
      <c r="H58" s="1342"/>
      <c r="I58" s="1342"/>
      <c r="J58" s="1342"/>
      <c r="K58" s="1369"/>
    </row>
    <row r="59" spans="2:11">
      <c r="B59" s="1368"/>
      <c r="C59" s="1342"/>
      <c r="D59" s="1342"/>
      <c r="E59" s="1342"/>
      <c r="F59" s="1342"/>
      <c r="G59" s="1342"/>
      <c r="H59" s="1342"/>
      <c r="I59" s="1342"/>
      <c r="J59" s="1342"/>
      <c r="K59" s="1369"/>
    </row>
    <row r="60" spans="2:11">
      <c r="B60" s="1368"/>
      <c r="C60" s="1342"/>
      <c r="D60" s="1342"/>
      <c r="E60" s="1342"/>
      <c r="F60" s="1342"/>
      <c r="G60" s="1342"/>
      <c r="H60" s="1342"/>
      <c r="I60" s="1342"/>
      <c r="J60" s="1342"/>
      <c r="K60" s="1369"/>
    </row>
    <row r="61" spans="2:11" ht="14.25" customHeight="1">
      <c r="B61" s="1368"/>
      <c r="C61" s="1342"/>
      <c r="D61" s="1342"/>
      <c r="E61" s="1342"/>
      <c r="F61" s="1342"/>
      <c r="G61" s="1342"/>
      <c r="H61" s="1342"/>
      <c r="I61" s="1342"/>
      <c r="J61" s="1342"/>
      <c r="K61" s="1369"/>
    </row>
    <row r="62" spans="2:11" ht="15" customHeight="1">
      <c r="B62" s="1368"/>
      <c r="C62" s="1342"/>
      <c r="D62" s="1342"/>
      <c r="E62" s="1342"/>
      <c r="F62" s="1342"/>
      <c r="G62" s="1342"/>
      <c r="H62" s="1342"/>
      <c r="I62" s="1342"/>
      <c r="J62" s="1342"/>
      <c r="K62" s="1369"/>
    </row>
    <row r="63" spans="2:11" ht="16.5" customHeight="1">
      <c r="B63" s="1371"/>
      <c r="C63" s="1357"/>
      <c r="D63" s="1357"/>
      <c r="E63" s="1357"/>
      <c r="F63" s="1357"/>
      <c r="G63" s="1357"/>
      <c r="H63" s="1357"/>
      <c r="I63" s="1357"/>
      <c r="J63" s="1357"/>
      <c r="K63" s="1372"/>
    </row>
  </sheetData>
  <mergeCells count="17">
    <mergeCell ref="F9:G9"/>
    <mergeCell ref="I9:L9"/>
    <mergeCell ref="A4:K4"/>
    <mergeCell ref="I5:K5"/>
    <mergeCell ref="A7:B7"/>
    <mergeCell ref="F8:G8"/>
    <mergeCell ref="I8:L8"/>
    <mergeCell ref="F10:G10"/>
    <mergeCell ref="I10:K10"/>
    <mergeCell ref="C15:G15"/>
    <mergeCell ref="C16:F16"/>
    <mergeCell ref="D20:E20"/>
    <mergeCell ref="D21:E21"/>
    <mergeCell ref="C22:E22"/>
    <mergeCell ref="A25:D26"/>
    <mergeCell ref="F26:J26"/>
    <mergeCell ref="C14:J14"/>
  </mergeCells>
  <phoneticPr fontId="14"/>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56</vt:i4>
      </vt:variant>
    </vt:vector>
  </HeadingPairs>
  <TitlesOfParts>
    <vt:vector size="152" baseType="lpstr">
      <vt:lpstr>提出書類一覧</vt:lpstr>
      <vt:lpstr>入力シート</vt:lpstr>
      <vt:lpstr>101</vt:lpstr>
      <vt:lpstr>102</vt:lpstr>
      <vt:lpstr>103</vt:lpstr>
      <vt:lpstr>104</vt:lpstr>
      <vt:lpstr>105</vt:lpstr>
      <vt:lpstr>106</vt:lpstr>
      <vt:lpstr>107</vt:lpstr>
      <vt:lpstr>108</vt:lpstr>
      <vt:lpstr>109</vt:lpstr>
      <vt:lpstr>110</vt:lpstr>
      <vt:lpstr>111</vt:lpstr>
      <vt:lpstr>112</vt:lpstr>
      <vt:lpstr>113</vt:lpstr>
      <vt:lpstr>113(記入例)</vt:lpstr>
      <vt:lpstr>114</vt:lpstr>
      <vt:lpstr>201-1</vt:lpstr>
      <vt:lpstr>201-2</vt:lpstr>
      <vt:lpstr>201-3</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217-例</vt:lpstr>
      <vt:lpstr>218</vt:lpstr>
      <vt:lpstr>219-1工事打合せ簿</vt:lpstr>
      <vt:lpstr>219-2(土木)</vt:lpstr>
      <vt:lpstr>219-2(土木)記入例</vt:lpstr>
      <vt:lpstr>219-3(土木)【交替制】</vt:lpstr>
      <vt:lpstr>219-3(土木)【交替制】記入例</vt:lpstr>
      <vt:lpstr>219-4(農整)【9か月以内の工期】</vt:lpstr>
      <vt:lpstr>219-4(農整)【9か月を超える工期】</vt:lpstr>
      <vt:lpstr>219-4(農整)記入例</vt:lpstr>
      <vt:lpstr>219-5(農整)【交替制】7か月以内</vt:lpstr>
      <vt:lpstr>219-5(農整)【交替制】7か月以上</vt:lpstr>
      <vt:lpstr>219-5(農整)【交替制】記入例</vt:lpstr>
      <vt:lpstr>219-6(林務)【9か月以内の工期】</vt:lpstr>
      <vt:lpstr>219-6(林務)【9か月以上の工期】</vt:lpstr>
      <vt:lpstr>219-6(林務)記入例</vt:lpstr>
      <vt:lpstr>219-7(林務)【交替制】7か月以内</vt:lpstr>
      <vt:lpstr>219-7(林務)【交替制】7か月以上</vt:lpstr>
      <vt:lpstr>219-7(林務)【交替制】記入例</vt:lpstr>
      <vt:lpstr>220-1</vt:lpstr>
      <vt:lpstr>220-2</vt:lpstr>
      <vt:lpstr>301</vt:lpstr>
      <vt:lpstr>302</vt:lpstr>
      <vt:lpstr>303</vt:lpstr>
      <vt:lpstr>304-1</vt:lpstr>
      <vt:lpstr>304-2</vt:lpstr>
      <vt:lpstr>305</vt:lpstr>
      <vt:lpstr>306-1</vt:lpstr>
      <vt:lpstr>306-2</vt:lpstr>
      <vt:lpstr>306-3</vt:lpstr>
      <vt:lpstr>306-4</vt:lpstr>
      <vt:lpstr>306-5</vt:lpstr>
      <vt:lpstr>307</vt:lpstr>
      <vt:lpstr>308</vt:lpstr>
      <vt:lpstr>309</vt:lpstr>
      <vt:lpstr>310</vt:lpstr>
      <vt:lpstr>401</vt:lpstr>
      <vt:lpstr>402</vt:lpstr>
      <vt:lpstr>404</vt:lpstr>
      <vt:lpstr>405</vt:lpstr>
      <vt:lpstr>406</vt:lpstr>
      <vt:lpstr>407</vt:lpstr>
      <vt:lpstr>407(記入例)</vt:lpstr>
      <vt:lpstr>408</vt:lpstr>
      <vt:lpstr>501</vt:lpstr>
      <vt:lpstr>502-5</vt:lpstr>
      <vt:lpstr>502-6</vt:lpstr>
      <vt:lpstr>502-7</vt:lpstr>
      <vt:lpstr>503-1</vt:lpstr>
      <vt:lpstr>503-2</vt:lpstr>
      <vt:lpstr>504</vt:lpstr>
      <vt:lpstr>505</vt:lpstr>
      <vt:lpstr>505-例</vt:lpstr>
      <vt:lpstr>506</vt:lpstr>
      <vt:lpstr>507</vt:lpstr>
      <vt:lpstr>508-1</vt:lpstr>
      <vt:lpstr>508-2</vt:lpstr>
      <vt:lpstr>602</vt:lpstr>
      <vt:lpstr>701</vt:lpstr>
      <vt:lpstr>702</vt:lpstr>
      <vt:lpstr>'101'!Print_Area</vt:lpstr>
      <vt:lpstr>'102'!Print_Area</vt:lpstr>
      <vt:lpstr>'103'!Print_Area</vt:lpstr>
      <vt:lpstr>'104'!Print_Area</vt:lpstr>
      <vt:lpstr>'105'!Print_Area</vt:lpstr>
      <vt:lpstr>'107'!Print_Area</vt:lpstr>
      <vt:lpstr>'111'!Print_Area</vt:lpstr>
      <vt:lpstr>'112'!Print_Area</vt:lpstr>
      <vt:lpstr>'114'!Print_Area</vt:lpstr>
      <vt:lpstr>'201-2'!Print_Area</vt:lpstr>
      <vt:lpstr>'208'!Print_Area</vt:lpstr>
      <vt:lpstr>'213'!Print_Area</vt:lpstr>
      <vt:lpstr>'216'!Print_Area</vt:lpstr>
      <vt:lpstr>'219-2(土木)'!Print_Area</vt:lpstr>
      <vt:lpstr>'219-2(土木)記入例'!Print_Area</vt:lpstr>
      <vt:lpstr>'219-3(土木)【交替制】'!Print_Area</vt:lpstr>
      <vt:lpstr>'219-3(土木)【交替制】記入例'!Print_Area</vt:lpstr>
      <vt:lpstr>'219-4(農整)【9か月を超える工期】'!Print_Area</vt:lpstr>
      <vt:lpstr>'219-4(農整)【9か月以内の工期】'!Print_Area</vt:lpstr>
      <vt:lpstr>'219-4(農整)記入例'!Print_Area</vt:lpstr>
      <vt:lpstr>'219-6(林務)【9か月以上の工期】'!Print_Area</vt:lpstr>
      <vt:lpstr>'219-6(林務)【9か月以内の工期】'!Print_Area</vt:lpstr>
      <vt:lpstr>'219-6(林務)記入例'!Print_Area</vt:lpstr>
      <vt:lpstr>'219-7(林務)【交替制】7か月以上'!Print_Area</vt:lpstr>
      <vt:lpstr>'219-7(林務)【交替制】7か月以内'!Print_Area</vt:lpstr>
      <vt:lpstr>'219-7(林務)【交替制】記入例'!Print_Area</vt:lpstr>
      <vt:lpstr>'220-1'!Print_Area</vt:lpstr>
      <vt:lpstr>'220-2'!Print_Area</vt:lpstr>
      <vt:lpstr>'303'!Print_Area</vt:lpstr>
      <vt:lpstr>'304-2'!Print_Area</vt:lpstr>
      <vt:lpstr>'308'!Print_Area</vt:lpstr>
      <vt:lpstr>'309'!Print_Area</vt:lpstr>
      <vt:lpstr>'310'!Print_Area</vt:lpstr>
      <vt:lpstr>'401'!Print_Area</vt:lpstr>
      <vt:lpstr>'402'!Print_Area</vt:lpstr>
      <vt:lpstr>'404'!Print_Area</vt:lpstr>
      <vt:lpstr>'405'!Print_Area</vt:lpstr>
      <vt:lpstr>'406'!Print_Area</vt:lpstr>
      <vt:lpstr>'408'!Print_Area</vt:lpstr>
      <vt:lpstr>'501'!Print_Area</vt:lpstr>
      <vt:lpstr>'502-6'!Print_Area</vt:lpstr>
      <vt:lpstr>'502-7'!Print_Area</vt:lpstr>
      <vt:lpstr>'503-1'!Print_Area</vt:lpstr>
      <vt:lpstr>'503-2'!Print_Area</vt:lpstr>
      <vt:lpstr>'505'!Print_Area</vt:lpstr>
      <vt:lpstr>'505-例'!Print_Area</vt:lpstr>
      <vt:lpstr>'506'!Print_Area</vt:lpstr>
      <vt:lpstr>'507'!Print_Area</vt:lpstr>
      <vt:lpstr>'508-1'!Print_Area</vt:lpstr>
      <vt:lpstr>'508-2'!Print_Area</vt:lpstr>
      <vt:lpstr>'602'!Print_Area</vt:lpstr>
      <vt:lpstr>'701'!Print_Area</vt:lpstr>
      <vt:lpstr>'702'!Print_Area</vt:lpstr>
      <vt:lpstr>提出書類一覧!Print_Area</vt:lpstr>
      <vt:lpstr>入力シート!Print_Area</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C19129</cp:lastModifiedBy>
  <cp:lastPrinted>2025-06-06T01:00:56Z</cp:lastPrinted>
  <dcterms:created xsi:type="dcterms:W3CDTF">2022-06-15T04:09:23Z</dcterms:created>
  <dcterms:modified xsi:type="dcterms:W3CDTF">2025-07-07T04:59:00Z</dcterms:modified>
</cp:coreProperties>
</file>